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/>
  <bookViews>
    <workbookView xWindow="0" yWindow="0" windowWidth="16380" windowHeight="8190" tabRatio="633" activeTab="3"/>
  </bookViews>
  <sheets>
    <sheet name="Champions" sheetId="56" r:id="rId1"/>
    <sheet name="Contenders" sheetId="57" r:id="rId2"/>
    <sheet name="Challengers" sheetId="58" r:id="rId3"/>
    <sheet name="All CCC" sheetId="4" r:id="rId4"/>
    <sheet name="Historical" sheetId="12" r:id="rId5"/>
    <sheet name="WatchList" sheetId="5" r:id="rId6"/>
    <sheet name="Changes" sheetId="6" r:id="rId7"/>
    <sheet name="Summary" sheetId="7" r:id="rId8"/>
    <sheet name="Revisions" sheetId="8" r:id="rId9"/>
    <sheet name="Notes" sheetId="9" r:id="rId10"/>
  </sheets>
  <definedNames>
    <definedName name="_xlnm._FilterDatabase" localSheetId="3" hidden="1">'All CCC'!$A$6:$BG$6</definedName>
    <definedName name="_xlnm._FilterDatabase" localSheetId="2" hidden="1">Challengers!$A$6:$BG$6</definedName>
    <definedName name="_xlnm._FilterDatabase" localSheetId="0" hidden="1">Champions!$A$6:$BG$6</definedName>
    <definedName name="_xlnm._FilterDatabase" localSheetId="6" hidden="1">Changes!$A$7:$L$7</definedName>
    <definedName name="_xlnm._FilterDatabase" localSheetId="1" hidden="1">Contenders!$A$6:$BG$6</definedName>
    <definedName name="_xlnm._FilterDatabase" localSheetId="4" hidden="1">Historical!$A$6:$AT$6</definedName>
    <definedName name="ChampsData" localSheetId="2">#REF!</definedName>
    <definedName name="ChampsData" localSheetId="0">#REF!</definedName>
    <definedName name="ChampsData" localSheetId="1">#REF!</definedName>
    <definedName name="ChampsData" localSheetId="5">WatchList!$A$6:$B$20</definedName>
    <definedName name="ChampsData">#REF!</definedName>
    <definedName name="ContendersData" localSheetId="2">#REF!</definedName>
    <definedName name="ContendersData" localSheetId="0">#REF!</definedName>
    <definedName name="ContendersData" localSheetId="1">#REF!</definedName>
    <definedName name="ContendersData">#REF!</definedName>
    <definedName name="CzallengersData" localSheetId="2">#REF!</definedName>
    <definedName name="CzallengersData" localSheetId="0">#REF!</definedName>
    <definedName name="CzallengersData" localSheetId="1">#REF!</definedName>
    <definedName name="CzallengersData">#REF!</definedName>
    <definedName name="DataAll" localSheetId="2">Challengers!$A$7:$BC$482</definedName>
    <definedName name="DataAll" localSheetId="0">Champions!$A$7:$BC$138</definedName>
    <definedName name="DataAll" localSheetId="1">Contenders!$A$7:$BC$211</definedName>
    <definedName name="DataAll" localSheetId="4">Historical!$A$7:$AT$820</definedName>
    <definedName name="DataAll">'All CCC'!$A$7:$BC$819</definedName>
    <definedName name="Deletions">Changes!$A$8:$I$593</definedName>
    <definedName name="FrozenAngels">Notes!$A$272:$J$307</definedName>
    <definedName name="NearChallengers">Notes!$A$186:$F$255</definedName>
    <definedName name="_xlnm.Print_Area" localSheetId="6">Changes!$A$1:$I$766</definedName>
    <definedName name="_xlnm.Print_Area" localSheetId="9">Notes!$A$1:$K$307</definedName>
    <definedName name="_xlnm.Print_Area" localSheetId="8">Revisions!$B$3:$K$248</definedName>
    <definedName name="_xlnm.Print_Area" localSheetId="7">Summary!$A$1:$AX$149</definedName>
    <definedName name="_xlnm.Print_Area" localSheetId="5">WatchList!#REF!</definedName>
    <definedName name="_xlnm.Print_Titles" localSheetId="3">('All CCC'!$A:$B,'All CCC'!$1:$6)</definedName>
    <definedName name="_xlnm.Print_Titles" localSheetId="2">(Challengers!$A:$B,Challengers!$1:$6)</definedName>
    <definedName name="_xlnm.Print_Titles" localSheetId="0">(Champions!$A:$B,Champions!$1:$6)</definedName>
    <definedName name="_xlnm.Print_Titles" localSheetId="1">(Contenders!$A:$B,Contenders!$1:$6)</definedName>
    <definedName name="_xlnm.Print_Titles" localSheetId="4">(Historical!$A:$B,Historical!$1:$6)</definedName>
    <definedName name="_xlnm.Print_Titles" localSheetId="8">Revisions!$1:$2</definedName>
    <definedName name="_xlnm.Print_Titles" localSheetId="7">Summary!$1:$3</definedName>
    <definedName name="_xlnm.Print_Titles" localSheetId="5">(WatchList!$A:$B,WatchList!$3:$5)</definedName>
    <definedName name="WatchList">WatchList!$A$6:$B$20</definedName>
  </definedNames>
  <calcPr calcId="145621"/>
</workbook>
</file>

<file path=xl/calcChain.xml><?xml version="1.0" encoding="utf-8"?>
<calcChain xmlns="http://schemas.openxmlformats.org/spreadsheetml/2006/main">
  <c r="BG545" i="58" l="1"/>
  <c r="BE545" i="58"/>
  <c r="BC545" i="58"/>
  <c r="BB545" i="58"/>
  <c r="BA545" i="58"/>
  <c r="AZ545" i="58"/>
  <c r="AY545" i="58"/>
  <c r="AN545" i="58"/>
  <c r="AM545" i="58"/>
  <c r="AL545" i="58"/>
  <c r="AK545" i="58"/>
  <c r="AJ545" i="58"/>
  <c r="AI545" i="58"/>
  <c r="AH545" i="58"/>
  <c r="AG545" i="58"/>
  <c r="AF545" i="58"/>
  <c r="AE545" i="58"/>
  <c r="AD545" i="58"/>
  <c r="AC545" i="58"/>
  <c r="O545" i="58"/>
  <c r="K545" i="58"/>
  <c r="I545" i="58"/>
  <c r="E545" i="58"/>
  <c r="B545" i="58"/>
  <c r="BG544" i="58"/>
  <c r="BE544" i="58"/>
  <c r="BC544" i="58"/>
  <c r="BB544" i="58"/>
  <c r="BA544" i="58"/>
  <c r="AZ544" i="58"/>
  <c r="AY544" i="58"/>
  <c r="AN544" i="58"/>
  <c r="AM544" i="58"/>
  <c r="AL544" i="58"/>
  <c r="AK544" i="58"/>
  <c r="AJ544" i="58"/>
  <c r="AI544" i="58"/>
  <c r="AH544" i="58"/>
  <c r="AG544" i="58"/>
  <c r="AF544" i="58"/>
  <c r="AE544" i="58"/>
  <c r="AD544" i="58"/>
  <c r="AC544" i="58"/>
  <c r="O544" i="58"/>
  <c r="K544" i="58"/>
  <c r="I544" i="58"/>
  <c r="E544" i="58"/>
  <c r="B544" i="58"/>
  <c r="BG543" i="58"/>
  <c r="BE543" i="58"/>
  <c r="BC543" i="58"/>
  <c r="BB543" i="58"/>
  <c r="BA543" i="58"/>
  <c r="AZ543" i="58"/>
  <c r="AY543" i="58"/>
  <c r="AN543" i="58"/>
  <c r="AM543" i="58"/>
  <c r="AL543" i="58"/>
  <c r="AK543" i="58"/>
  <c r="AJ543" i="58"/>
  <c r="AI543" i="58"/>
  <c r="AH543" i="58"/>
  <c r="AG543" i="58"/>
  <c r="AF543" i="58"/>
  <c r="AE543" i="58"/>
  <c r="AD543" i="58"/>
  <c r="AC543" i="58"/>
  <c r="O543" i="58"/>
  <c r="K543" i="58"/>
  <c r="I543" i="58"/>
  <c r="E543" i="58"/>
  <c r="B543" i="58"/>
  <c r="BG542" i="58"/>
  <c r="BE542" i="58"/>
  <c r="BC542" i="58"/>
  <c r="BB542" i="58"/>
  <c r="BA542" i="58"/>
  <c r="AZ542" i="58"/>
  <c r="AY542" i="58"/>
  <c r="AN542" i="58"/>
  <c r="AM542" i="58"/>
  <c r="AL542" i="58"/>
  <c r="AK542" i="58"/>
  <c r="AJ542" i="58"/>
  <c r="AI542" i="58"/>
  <c r="AH542" i="58"/>
  <c r="AG542" i="58"/>
  <c r="AF542" i="58"/>
  <c r="AE542" i="58"/>
  <c r="AD542" i="58"/>
  <c r="AC542" i="58"/>
  <c r="O542" i="58"/>
  <c r="K542" i="58"/>
  <c r="I542" i="58"/>
  <c r="E542" i="58"/>
  <c r="B542" i="58"/>
  <c r="BG541" i="58"/>
  <c r="BE541" i="58"/>
  <c r="BC541" i="58"/>
  <c r="BB541" i="58"/>
  <c r="BA541" i="58"/>
  <c r="AZ541" i="58"/>
  <c r="AY541" i="58"/>
  <c r="AN541" i="58"/>
  <c r="AM541" i="58"/>
  <c r="AL541" i="58"/>
  <c r="AK541" i="58"/>
  <c r="AJ541" i="58"/>
  <c r="AI541" i="58"/>
  <c r="AH541" i="58"/>
  <c r="AG541" i="58"/>
  <c r="AF541" i="58"/>
  <c r="AE541" i="58"/>
  <c r="AD541" i="58"/>
  <c r="AC541" i="58"/>
  <c r="O541" i="58"/>
  <c r="K541" i="58"/>
  <c r="I541" i="58"/>
  <c r="E541" i="58"/>
  <c r="B541" i="58"/>
  <c r="BG540" i="58"/>
  <c r="BE540" i="58"/>
  <c r="BC540" i="58"/>
  <c r="BB540" i="58"/>
  <c r="BA540" i="58"/>
  <c r="AZ540" i="58"/>
  <c r="AY540" i="58"/>
  <c r="AN540" i="58"/>
  <c r="AM540" i="58"/>
  <c r="AL540" i="58"/>
  <c r="AK540" i="58"/>
  <c r="AJ540" i="58"/>
  <c r="AI540" i="58"/>
  <c r="AH540" i="58"/>
  <c r="AG540" i="58"/>
  <c r="AF540" i="58"/>
  <c r="AE540" i="58"/>
  <c r="AD540" i="58"/>
  <c r="AC540" i="58"/>
  <c r="O540" i="58"/>
  <c r="K540" i="58"/>
  <c r="I540" i="58"/>
  <c r="E540" i="58"/>
  <c r="B540" i="58"/>
  <c r="BG539" i="58"/>
  <c r="BE539" i="58"/>
  <c r="BC539" i="58"/>
  <c r="BB539" i="58"/>
  <c r="BA539" i="58"/>
  <c r="AZ539" i="58"/>
  <c r="AY539" i="58"/>
  <c r="AN539" i="58"/>
  <c r="AM539" i="58"/>
  <c r="AL539" i="58"/>
  <c r="AK539" i="58"/>
  <c r="AJ539" i="58"/>
  <c r="AI539" i="58"/>
  <c r="AH539" i="58"/>
  <c r="AG539" i="58"/>
  <c r="AF539" i="58"/>
  <c r="AE539" i="58"/>
  <c r="AD539" i="58"/>
  <c r="AC539" i="58"/>
  <c r="O539" i="58"/>
  <c r="K539" i="58"/>
  <c r="I539" i="58"/>
  <c r="E539" i="58"/>
  <c r="B539" i="58"/>
  <c r="BG538" i="58"/>
  <c r="BE538" i="58"/>
  <c r="BC538" i="58"/>
  <c r="BB538" i="58"/>
  <c r="BA538" i="58"/>
  <c r="AZ538" i="58"/>
  <c r="AY538" i="58"/>
  <c r="AN538" i="58"/>
  <c r="AM538" i="58"/>
  <c r="AL538" i="58"/>
  <c r="AK538" i="58"/>
  <c r="AJ538" i="58"/>
  <c r="AI538" i="58"/>
  <c r="AH538" i="58"/>
  <c r="AG538" i="58"/>
  <c r="AF538" i="58"/>
  <c r="AE538" i="58"/>
  <c r="AD538" i="58"/>
  <c r="AC538" i="58"/>
  <c r="O538" i="58"/>
  <c r="K538" i="58"/>
  <c r="I538" i="58"/>
  <c r="E538" i="58"/>
  <c r="B538" i="58"/>
  <c r="BG537" i="58"/>
  <c r="BE537" i="58"/>
  <c r="BC537" i="58"/>
  <c r="BB537" i="58"/>
  <c r="BA537" i="58"/>
  <c r="AZ537" i="58"/>
  <c r="AY537" i="58"/>
  <c r="AN537" i="58"/>
  <c r="AM537" i="58"/>
  <c r="AL537" i="58"/>
  <c r="AK537" i="58"/>
  <c r="AJ537" i="58"/>
  <c r="AI537" i="58"/>
  <c r="AH537" i="58"/>
  <c r="AG537" i="58"/>
  <c r="AF537" i="58"/>
  <c r="AE537" i="58"/>
  <c r="AD537" i="58"/>
  <c r="AC537" i="58"/>
  <c r="O537" i="58"/>
  <c r="K537" i="58"/>
  <c r="I537" i="58"/>
  <c r="E537" i="58"/>
  <c r="B537" i="58"/>
  <c r="BG536" i="58"/>
  <c r="BE536" i="58"/>
  <c r="BC536" i="58"/>
  <c r="BB536" i="58"/>
  <c r="BA536" i="58"/>
  <c r="AZ536" i="58"/>
  <c r="AY536" i="58"/>
  <c r="AN536" i="58"/>
  <c r="AM536" i="58"/>
  <c r="AL536" i="58"/>
  <c r="AK536" i="58"/>
  <c r="AJ536" i="58"/>
  <c r="AI536" i="58"/>
  <c r="AH536" i="58"/>
  <c r="AG536" i="58"/>
  <c r="AF536" i="58"/>
  <c r="AE536" i="58"/>
  <c r="AD536" i="58"/>
  <c r="AC536" i="58"/>
  <c r="O536" i="58"/>
  <c r="K536" i="58"/>
  <c r="I536" i="58"/>
  <c r="E536" i="58"/>
  <c r="B536" i="58"/>
  <c r="BG535" i="58"/>
  <c r="BE535" i="58"/>
  <c r="BC535" i="58"/>
  <c r="BB535" i="58"/>
  <c r="BA535" i="58"/>
  <c r="AZ535" i="58"/>
  <c r="AY535" i="58"/>
  <c r="AN535" i="58"/>
  <c r="AM535" i="58"/>
  <c r="AL535" i="58"/>
  <c r="AK535" i="58"/>
  <c r="AJ535" i="58"/>
  <c r="AI535" i="58"/>
  <c r="AH535" i="58"/>
  <c r="AG535" i="58"/>
  <c r="AF535" i="58"/>
  <c r="AE535" i="58"/>
  <c r="AD535" i="58"/>
  <c r="AC535" i="58"/>
  <c r="O535" i="58"/>
  <c r="K535" i="58"/>
  <c r="I535" i="58"/>
  <c r="E535" i="58"/>
  <c r="B535" i="58"/>
  <c r="BG532" i="58"/>
  <c r="BE532" i="58"/>
  <c r="BC532" i="58"/>
  <c r="BB532" i="58"/>
  <c r="BA532" i="58"/>
  <c r="AZ532" i="58"/>
  <c r="AY532" i="58"/>
  <c r="AN532" i="58"/>
  <c r="AM532" i="58"/>
  <c r="AL532" i="58"/>
  <c r="AK532" i="58"/>
  <c r="AJ532" i="58"/>
  <c r="AI532" i="58"/>
  <c r="AH532" i="58"/>
  <c r="AG532" i="58"/>
  <c r="AF532" i="58"/>
  <c r="AE532" i="58"/>
  <c r="AD532" i="58"/>
  <c r="AC532" i="58"/>
  <c r="O532" i="58"/>
  <c r="K532" i="58"/>
  <c r="I532" i="58"/>
  <c r="E532" i="58"/>
  <c r="B532" i="58"/>
  <c r="BF18" i="58"/>
  <c r="AR18" i="58"/>
  <c r="AQ18" i="58"/>
  <c r="AA18" i="58"/>
  <c r="V18" i="58"/>
  <c r="U18" i="58"/>
  <c r="X18" i="58" s="1"/>
  <c r="T18" i="58"/>
  <c r="S18" i="58"/>
  <c r="R18" i="58"/>
  <c r="M18" i="58"/>
  <c r="Z18" i="58" s="1"/>
  <c r="BF409" i="58"/>
  <c r="AR409" i="58"/>
  <c r="AQ409" i="58"/>
  <c r="AA409" i="58"/>
  <c r="V409" i="58"/>
  <c r="U409" i="58"/>
  <c r="AO409" i="58" s="1"/>
  <c r="T409" i="58"/>
  <c r="S409" i="58"/>
  <c r="R409" i="58"/>
  <c r="M409" i="58"/>
  <c r="Z409" i="58" s="1"/>
  <c r="J409" i="58"/>
  <c r="BF279" i="58"/>
  <c r="AR279" i="58"/>
  <c r="AQ279" i="58"/>
  <c r="AA279" i="58"/>
  <c r="V279" i="58"/>
  <c r="U279" i="58"/>
  <c r="AO279" i="58" s="1"/>
  <c r="T279" i="58"/>
  <c r="S279" i="58"/>
  <c r="R279" i="58"/>
  <c r="M279" i="58"/>
  <c r="Z279" i="58" s="1"/>
  <c r="BF119" i="58"/>
  <c r="AR119" i="58"/>
  <c r="AQ119" i="58"/>
  <c r="AA119" i="58"/>
  <c r="V119" i="58"/>
  <c r="U119" i="58"/>
  <c r="AO119" i="58" s="1"/>
  <c r="T119" i="58"/>
  <c r="S119" i="58"/>
  <c r="R119" i="58"/>
  <c r="M119" i="58"/>
  <c r="Z119" i="58" s="1"/>
  <c r="BF334" i="58"/>
  <c r="AR334" i="58"/>
  <c r="AQ334" i="58"/>
  <c r="AA334" i="58"/>
  <c r="V334" i="58"/>
  <c r="U334" i="58"/>
  <c r="X334" i="58" s="1"/>
  <c r="T334" i="58"/>
  <c r="S334" i="58"/>
  <c r="R334" i="58"/>
  <c r="M334" i="58"/>
  <c r="Z334" i="58" s="1"/>
  <c r="BF188" i="58"/>
  <c r="AR188" i="58"/>
  <c r="AQ188" i="58"/>
  <c r="AA188" i="58"/>
  <c r="V188" i="58"/>
  <c r="U188" i="58"/>
  <c r="AO188" i="58" s="1"/>
  <c r="T188" i="58"/>
  <c r="S188" i="58"/>
  <c r="R188" i="58"/>
  <c r="M188" i="58"/>
  <c r="Z188" i="58" s="1"/>
  <c r="BF27" i="58"/>
  <c r="AR27" i="58"/>
  <c r="AQ27" i="58"/>
  <c r="AA27" i="58"/>
  <c r="V27" i="58"/>
  <c r="U27" i="58"/>
  <c r="X27" i="58" s="1"/>
  <c r="T27" i="58"/>
  <c r="S27" i="58"/>
  <c r="R27" i="58"/>
  <c r="M27" i="58"/>
  <c r="Z27" i="58" s="1"/>
  <c r="BF129" i="58"/>
  <c r="AR129" i="58"/>
  <c r="AQ129" i="58"/>
  <c r="AA129" i="58"/>
  <c r="V129" i="58"/>
  <c r="U129" i="58"/>
  <c r="X129" i="58" s="1"/>
  <c r="T129" i="58"/>
  <c r="S129" i="58"/>
  <c r="R129" i="58"/>
  <c r="M129" i="58"/>
  <c r="Z129" i="58" s="1"/>
  <c r="BF124" i="58"/>
  <c r="AR124" i="58"/>
  <c r="AQ124" i="58"/>
  <c r="AA124" i="58"/>
  <c r="V124" i="58"/>
  <c r="U124" i="58"/>
  <c r="AO124" i="58" s="1"/>
  <c r="T124" i="58"/>
  <c r="S124" i="58"/>
  <c r="R124" i="58"/>
  <c r="M124" i="58"/>
  <c r="Z124" i="58" s="1"/>
  <c r="BF44" i="58"/>
  <c r="AR44" i="58"/>
  <c r="AQ44" i="58"/>
  <c r="AA44" i="58"/>
  <c r="V44" i="58"/>
  <c r="U44" i="58"/>
  <c r="AO44" i="58" s="1"/>
  <c r="T44" i="58"/>
  <c r="S44" i="58"/>
  <c r="R44" i="58"/>
  <c r="M44" i="58"/>
  <c r="Z44" i="58" s="1"/>
  <c r="BF303" i="58"/>
  <c r="AR303" i="58"/>
  <c r="AQ303" i="58"/>
  <c r="AA303" i="58"/>
  <c r="V303" i="58"/>
  <c r="U303" i="58"/>
  <c r="X303" i="58" s="1"/>
  <c r="T303" i="58"/>
  <c r="S303" i="58"/>
  <c r="R303" i="58"/>
  <c r="M303" i="58"/>
  <c r="Z303" i="58" s="1"/>
  <c r="BF244" i="58"/>
  <c r="AR244" i="58"/>
  <c r="AQ244" i="58"/>
  <c r="AA244" i="58"/>
  <c r="V244" i="58"/>
  <c r="U244" i="58"/>
  <c r="X244" i="58" s="1"/>
  <c r="T244" i="58"/>
  <c r="S244" i="58"/>
  <c r="R244" i="58"/>
  <c r="M244" i="58"/>
  <c r="Z244" i="58" s="1"/>
  <c r="BF455" i="58"/>
  <c r="AR455" i="58"/>
  <c r="AQ455" i="58"/>
  <c r="AA455" i="58"/>
  <c r="Z455" i="58"/>
  <c r="V455" i="58"/>
  <c r="U455" i="58"/>
  <c r="AO455" i="58" s="1"/>
  <c r="T455" i="58"/>
  <c r="S455" i="58"/>
  <c r="R455" i="58"/>
  <c r="M455" i="58"/>
  <c r="J455" i="58" s="1"/>
  <c r="BF422" i="58"/>
  <c r="AR422" i="58"/>
  <c r="AQ422" i="58"/>
  <c r="AA422" i="58"/>
  <c r="V422" i="58"/>
  <c r="U422" i="58"/>
  <c r="X422" i="58" s="1"/>
  <c r="T422" i="58"/>
  <c r="S422" i="58"/>
  <c r="R422" i="58"/>
  <c r="M422" i="58"/>
  <c r="Z422" i="58" s="1"/>
  <c r="BF372" i="58"/>
  <c r="AR372" i="58"/>
  <c r="AQ372" i="58"/>
  <c r="AA372" i="58"/>
  <c r="V372" i="58"/>
  <c r="U372" i="58"/>
  <c r="AO372" i="58" s="1"/>
  <c r="T372" i="58"/>
  <c r="S372" i="58"/>
  <c r="R372" i="58"/>
  <c r="M372" i="58"/>
  <c r="Z372" i="58" s="1"/>
  <c r="BF213" i="58"/>
  <c r="AR213" i="58"/>
  <c r="AQ213" i="58"/>
  <c r="AA213" i="58"/>
  <c r="V213" i="58"/>
  <c r="U213" i="58"/>
  <c r="X213" i="58" s="1"/>
  <c r="T213" i="58"/>
  <c r="S213" i="58"/>
  <c r="R213" i="58"/>
  <c r="M213" i="58"/>
  <c r="Z213" i="58" s="1"/>
  <c r="BF295" i="58"/>
  <c r="AR295" i="58"/>
  <c r="AQ295" i="58"/>
  <c r="AA295" i="58"/>
  <c r="V295" i="58"/>
  <c r="W295" i="58" s="1"/>
  <c r="U295" i="58"/>
  <c r="AO295" i="58" s="1"/>
  <c r="T295" i="58"/>
  <c r="S295" i="58"/>
  <c r="R295" i="58"/>
  <c r="M295" i="58"/>
  <c r="Z295" i="58" s="1"/>
  <c r="BF338" i="58"/>
  <c r="AR338" i="58"/>
  <c r="AQ338" i="58"/>
  <c r="AA338" i="58"/>
  <c r="V338" i="58"/>
  <c r="U338" i="58"/>
  <c r="AO338" i="58" s="1"/>
  <c r="T338" i="58"/>
  <c r="S338" i="58"/>
  <c r="R338" i="58"/>
  <c r="M338" i="58"/>
  <c r="Z338" i="58" s="1"/>
  <c r="BF342" i="58"/>
  <c r="AR342" i="58"/>
  <c r="AQ342" i="58"/>
  <c r="AA342" i="58"/>
  <c r="V342" i="58"/>
  <c r="W342" i="58" s="1"/>
  <c r="U342" i="58"/>
  <c r="AO342" i="58" s="1"/>
  <c r="T342" i="58"/>
  <c r="S342" i="58"/>
  <c r="R342" i="58"/>
  <c r="M342" i="58"/>
  <c r="Z342" i="58" s="1"/>
  <c r="BF221" i="58"/>
  <c r="AR221" i="58"/>
  <c r="AQ221" i="58"/>
  <c r="AA221" i="58"/>
  <c r="V221" i="58"/>
  <c r="U221" i="58"/>
  <c r="AO221" i="58" s="1"/>
  <c r="T221" i="58"/>
  <c r="S221" i="58"/>
  <c r="R221" i="58"/>
  <c r="M221" i="58"/>
  <c r="Z221" i="58" s="1"/>
  <c r="BF353" i="58"/>
  <c r="AR353" i="58"/>
  <c r="AQ353" i="58"/>
  <c r="AA353" i="58"/>
  <c r="V353" i="58"/>
  <c r="U353" i="58"/>
  <c r="X353" i="58" s="1"/>
  <c r="T353" i="58"/>
  <c r="S353" i="58"/>
  <c r="R353" i="58"/>
  <c r="M353" i="58"/>
  <c r="Z353" i="58" s="1"/>
  <c r="BF132" i="58"/>
  <c r="AR132" i="58"/>
  <c r="AQ132" i="58"/>
  <c r="AA132" i="58"/>
  <c r="V132" i="58"/>
  <c r="U132" i="58"/>
  <c r="AO132" i="58" s="1"/>
  <c r="T132" i="58"/>
  <c r="S132" i="58"/>
  <c r="R132" i="58"/>
  <c r="M132" i="58"/>
  <c r="Z132" i="58" s="1"/>
  <c r="BF310" i="58"/>
  <c r="AR310" i="58"/>
  <c r="AQ310" i="58"/>
  <c r="AA310" i="58"/>
  <c r="V310" i="58"/>
  <c r="U310" i="58"/>
  <c r="X310" i="58" s="1"/>
  <c r="T310" i="58"/>
  <c r="S310" i="58"/>
  <c r="R310" i="58"/>
  <c r="M310" i="58"/>
  <c r="Z310" i="58" s="1"/>
  <c r="BF200" i="58"/>
  <c r="AR200" i="58"/>
  <c r="AQ200" i="58"/>
  <c r="AA200" i="58"/>
  <c r="V200" i="58"/>
  <c r="U200" i="58"/>
  <c r="X200" i="58" s="1"/>
  <c r="T200" i="58"/>
  <c r="S200" i="58"/>
  <c r="R200" i="58"/>
  <c r="M200" i="58"/>
  <c r="J200" i="58" s="1"/>
  <c r="AP200" i="58" s="1"/>
  <c r="BF293" i="58"/>
  <c r="AR293" i="58"/>
  <c r="AQ293" i="58"/>
  <c r="AA293" i="58"/>
  <c r="V293" i="58"/>
  <c r="U293" i="58"/>
  <c r="X293" i="58" s="1"/>
  <c r="T293" i="58"/>
  <c r="S293" i="58"/>
  <c r="R293" i="58"/>
  <c r="M293" i="58"/>
  <c r="Z293" i="58" s="1"/>
  <c r="BF395" i="58"/>
  <c r="AR395" i="58"/>
  <c r="AQ395" i="58"/>
  <c r="AA395" i="58"/>
  <c r="V395" i="58"/>
  <c r="U395" i="58"/>
  <c r="X395" i="58" s="1"/>
  <c r="T395" i="58"/>
  <c r="S395" i="58"/>
  <c r="R395" i="58"/>
  <c r="M395" i="58"/>
  <c r="Z395" i="58" s="1"/>
  <c r="BF469" i="58"/>
  <c r="AR469" i="58"/>
  <c r="AS469" i="58" s="1"/>
  <c r="AQ469" i="58"/>
  <c r="AA469" i="58"/>
  <c r="V469" i="58"/>
  <c r="U469" i="58"/>
  <c r="AO469" i="58" s="1"/>
  <c r="T469" i="58"/>
  <c r="S469" i="58"/>
  <c r="R469" i="58"/>
  <c r="M469" i="58"/>
  <c r="Z469" i="58" s="1"/>
  <c r="BF59" i="58"/>
  <c r="AR59" i="58"/>
  <c r="AS59" i="58" s="1"/>
  <c r="AT59" i="58" s="1"/>
  <c r="AU59" i="58" s="1"/>
  <c r="AV59" i="58" s="1"/>
  <c r="AQ59" i="58"/>
  <c r="AA59" i="58"/>
  <c r="V59" i="58"/>
  <c r="U59" i="58"/>
  <c r="T59" i="58"/>
  <c r="S59" i="58"/>
  <c r="R59" i="58"/>
  <c r="M59" i="58"/>
  <c r="Z59" i="58" s="1"/>
  <c r="BF85" i="58"/>
  <c r="AR85" i="58"/>
  <c r="AS85" i="58" s="1"/>
  <c r="AQ85" i="58"/>
  <c r="AA85" i="58"/>
  <c r="V85" i="58"/>
  <c r="U85" i="58"/>
  <c r="AP85" i="58" s="1"/>
  <c r="T85" i="58"/>
  <c r="S85" i="58"/>
  <c r="R85" i="58"/>
  <c r="M85" i="58"/>
  <c r="Z85" i="58" s="1"/>
  <c r="BF333" i="58"/>
  <c r="AS333" i="58"/>
  <c r="AT333" i="58" s="1"/>
  <c r="AU333" i="58" s="1"/>
  <c r="AV333" i="58" s="1"/>
  <c r="AR333" i="58"/>
  <c r="AQ333" i="58"/>
  <c r="AA333" i="58"/>
  <c r="V333" i="58"/>
  <c r="U333" i="58"/>
  <c r="AP333" i="58" s="1"/>
  <c r="T333" i="58"/>
  <c r="S333" i="58"/>
  <c r="R333" i="58"/>
  <c r="M333" i="58"/>
  <c r="Z333" i="58" s="1"/>
  <c r="BF458" i="58"/>
  <c r="AR458" i="58"/>
  <c r="AS458" i="58" s="1"/>
  <c r="AQ458" i="58"/>
  <c r="AA458" i="58"/>
  <c r="V458" i="58"/>
  <c r="U458" i="58"/>
  <c r="T458" i="58"/>
  <c r="S458" i="58"/>
  <c r="R458" i="58"/>
  <c r="M458" i="58"/>
  <c r="Z458" i="58" s="1"/>
  <c r="BF523" i="58"/>
  <c r="AR523" i="58"/>
  <c r="AS523" i="58" s="1"/>
  <c r="AT523" i="58" s="1"/>
  <c r="AU523" i="58" s="1"/>
  <c r="AV523" i="58" s="1"/>
  <c r="AQ523" i="58"/>
  <c r="AA523" i="58"/>
  <c r="Z523" i="58"/>
  <c r="V523" i="58"/>
  <c r="U523" i="58"/>
  <c r="T523" i="58"/>
  <c r="S523" i="58"/>
  <c r="R523" i="58"/>
  <c r="M523" i="58"/>
  <c r="J523" i="58" s="1"/>
  <c r="BF63" i="58"/>
  <c r="AR63" i="58"/>
  <c r="AS63" i="58" s="1"/>
  <c r="AQ63" i="58"/>
  <c r="AA63" i="58"/>
  <c r="V63" i="58"/>
  <c r="U63" i="58"/>
  <c r="T63" i="58"/>
  <c r="S63" i="58"/>
  <c r="R63" i="58"/>
  <c r="M63" i="58"/>
  <c r="Z63" i="58" s="1"/>
  <c r="BF434" i="58"/>
  <c r="AR434" i="58"/>
  <c r="AS434" i="58" s="1"/>
  <c r="AT434" i="58" s="1"/>
  <c r="AU434" i="58" s="1"/>
  <c r="AV434" i="58" s="1"/>
  <c r="AQ434" i="58"/>
  <c r="AA434" i="58"/>
  <c r="V434" i="58"/>
  <c r="U434" i="58"/>
  <c r="AP434" i="58" s="1"/>
  <c r="T434" i="58"/>
  <c r="S434" i="58"/>
  <c r="R434" i="58"/>
  <c r="M434" i="58"/>
  <c r="Z434" i="58" s="1"/>
  <c r="BF445" i="58"/>
  <c r="AR445" i="58"/>
  <c r="AQ445" i="58"/>
  <c r="AA445" i="58"/>
  <c r="V445" i="58"/>
  <c r="U445" i="58"/>
  <c r="AO445" i="58" s="1"/>
  <c r="T445" i="58"/>
  <c r="S445" i="58"/>
  <c r="R445" i="58"/>
  <c r="M445" i="58"/>
  <c r="Z445" i="58" s="1"/>
  <c r="BF329" i="58"/>
  <c r="AR329" i="58"/>
  <c r="AS329" i="58" s="1"/>
  <c r="AT329" i="58" s="1"/>
  <c r="AU329" i="58" s="1"/>
  <c r="AV329" i="58" s="1"/>
  <c r="AQ329" i="58"/>
  <c r="AA329" i="58"/>
  <c r="V329" i="58"/>
  <c r="U329" i="58"/>
  <c r="T329" i="58"/>
  <c r="S329" i="58"/>
  <c r="R329" i="58"/>
  <c r="M329" i="58"/>
  <c r="Z329" i="58" s="1"/>
  <c r="BF489" i="58"/>
  <c r="AR489" i="58"/>
  <c r="AS489" i="58" s="1"/>
  <c r="AQ489" i="58"/>
  <c r="AA489" i="58"/>
  <c r="V489" i="58"/>
  <c r="U489" i="58"/>
  <c r="AO489" i="58" s="1"/>
  <c r="T489" i="58"/>
  <c r="S489" i="58"/>
  <c r="R489" i="58"/>
  <c r="M489" i="58"/>
  <c r="Z489" i="58" s="1"/>
  <c r="BF224" i="58"/>
  <c r="AR224" i="58"/>
  <c r="AQ224" i="58"/>
  <c r="AA224" i="58"/>
  <c r="V224" i="58"/>
  <c r="U224" i="58"/>
  <c r="T224" i="58"/>
  <c r="S224" i="58"/>
  <c r="R224" i="58"/>
  <c r="M224" i="58"/>
  <c r="Z224" i="58" s="1"/>
  <c r="BF368" i="58"/>
  <c r="AR368" i="58"/>
  <c r="AQ368" i="58"/>
  <c r="AA368" i="58"/>
  <c r="V368" i="58"/>
  <c r="U368" i="58"/>
  <c r="AO368" i="58" s="1"/>
  <c r="T368" i="58"/>
  <c r="S368" i="58"/>
  <c r="R368" i="58"/>
  <c r="M368" i="58"/>
  <c r="Z368" i="58" s="1"/>
  <c r="J368" i="58"/>
  <c r="BF165" i="58"/>
  <c r="AR165" i="58"/>
  <c r="AQ165" i="58"/>
  <c r="AA165" i="58"/>
  <c r="V165" i="58"/>
  <c r="U165" i="58"/>
  <c r="T165" i="58"/>
  <c r="S165" i="58"/>
  <c r="R165" i="58"/>
  <c r="M165" i="58"/>
  <c r="Z165" i="58" s="1"/>
  <c r="BF431" i="58"/>
  <c r="AR431" i="58"/>
  <c r="AS431" i="58" s="1"/>
  <c r="AQ431" i="58"/>
  <c r="AA431" i="58"/>
  <c r="V431" i="58"/>
  <c r="U431" i="58"/>
  <c r="X431" i="58" s="1"/>
  <c r="T431" i="58"/>
  <c r="S431" i="58"/>
  <c r="R431" i="58"/>
  <c r="M431" i="58"/>
  <c r="Z431" i="58" s="1"/>
  <c r="BF470" i="58"/>
  <c r="AR470" i="58"/>
  <c r="AQ470" i="58"/>
  <c r="AA470" i="58"/>
  <c r="V470" i="58"/>
  <c r="U470" i="58"/>
  <c r="T470" i="58"/>
  <c r="S470" i="58"/>
  <c r="R470" i="58"/>
  <c r="M470" i="58"/>
  <c r="Z470" i="58" s="1"/>
  <c r="BF354" i="58"/>
  <c r="AR354" i="58"/>
  <c r="AQ354" i="58"/>
  <c r="AA354" i="58"/>
  <c r="V354" i="58"/>
  <c r="U354" i="58"/>
  <c r="X354" i="58" s="1"/>
  <c r="T354" i="58"/>
  <c r="S354" i="58"/>
  <c r="R354" i="58"/>
  <c r="M354" i="58"/>
  <c r="Z354" i="58" s="1"/>
  <c r="BF278" i="58"/>
  <c r="AR278" i="58"/>
  <c r="AQ278" i="58"/>
  <c r="AA278" i="58"/>
  <c r="V278" i="58"/>
  <c r="U278" i="58"/>
  <c r="AP278" i="58" s="1"/>
  <c r="T278" i="58"/>
  <c r="S278" i="58"/>
  <c r="R278" i="58"/>
  <c r="M278" i="58"/>
  <c r="Z278" i="58" s="1"/>
  <c r="BF509" i="58"/>
  <c r="AR509" i="58"/>
  <c r="AQ509" i="58"/>
  <c r="AA509" i="58"/>
  <c r="V509" i="58"/>
  <c r="U509" i="58"/>
  <c r="AO509" i="58" s="1"/>
  <c r="T509" i="58"/>
  <c r="S509" i="58"/>
  <c r="R509" i="58"/>
  <c r="M509" i="58"/>
  <c r="Z509" i="58" s="1"/>
  <c r="BF11" i="58"/>
  <c r="AR11" i="58"/>
  <c r="AQ11" i="58"/>
  <c r="AA11" i="58"/>
  <c r="V11" i="58"/>
  <c r="U11" i="58"/>
  <c r="AO11" i="58" s="1"/>
  <c r="T11" i="58"/>
  <c r="S11" i="58"/>
  <c r="R11" i="58"/>
  <c r="M11" i="58"/>
  <c r="Z11" i="58" s="1"/>
  <c r="BF238" i="58"/>
  <c r="AR238" i="58"/>
  <c r="AQ238" i="58"/>
  <c r="AA238" i="58"/>
  <c r="V238" i="58"/>
  <c r="U238" i="58"/>
  <c r="X238" i="58" s="1"/>
  <c r="T238" i="58"/>
  <c r="S238" i="58"/>
  <c r="R238" i="58"/>
  <c r="M238" i="58"/>
  <c r="Z238" i="58" s="1"/>
  <c r="BF473" i="58"/>
  <c r="AR473" i="58"/>
  <c r="AQ473" i="58"/>
  <c r="AA473" i="58"/>
  <c r="V473" i="58"/>
  <c r="U473" i="58"/>
  <c r="T473" i="58"/>
  <c r="S473" i="58"/>
  <c r="R473" i="58"/>
  <c r="M473" i="58"/>
  <c r="Z473" i="58" s="1"/>
  <c r="BF467" i="58"/>
  <c r="AR467" i="58"/>
  <c r="AQ467" i="58"/>
  <c r="AA467" i="58"/>
  <c r="V467" i="58"/>
  <c r="U467" i="58"/>
  <c r="AO467" i="58" s="1"/>
  <c r="T467" i="58"/>
  <c r="S467" i="58"/>
  <c r="R467" i="58"/>
  <c r="M467" i="58"/>
  <c r="Z467" i="58" s="1"/>
  <c r="BF114" i="58"/>
  <c r="AR114" i="58"/>
  <c r="AQ114" i="58"/>
  <c r="AA114" i="58"/>
  <c r="V114" i="58"/>
  <c r="U114" i="58"/>
  <c r="AP114" i="58" s="1"/>
  <c r="T114" i="58"/>
  <c r="S114" i="58"/>
  <c r="R114" i="58"/>
  <c r="M114" i="58"/>
  <c r="Z114" i="58" s="1"/>
  <c r="BF526" i="58"/>
  <c r="AR526" i="58"/>
  <c r="AQ526" i="58"/>
  <c r="AA526" i="58"/>
  <c r="V526" i="58"/>
  <c r="U526" i="58"/>
  <c r="X526" i="58" s="1"/>
  <c r="T526" i="58"/>
  <c r="S526" i="58"/>
  <c r="R526" i="58"/>
  <c r="M526" i="58"/>
  <c r="Z526" i="58" s="1"/>
  <c r="BF155" i="58"/>
  <c r="AR155" i="58"/>
  <c r="AQ155" i="58"/>
  <c r="AA155" i="58"/>
  <c r="V155" i="58"/>
  <c r="U155" i="58"/>
  <c r="AO155" i="58" s="1"/>
  <c r="T155" i="58"/>
  <c r="S155" i="58"/>
  <c r="R155" i="58"/>
  <c r="M155" i="58"/>
  <c r="Z155" i="58" s="1"/>
  <c r="BF241" i="58"/>
  <c r="AR241" i="58"/>
  <c r="AQ241" i="58"/>
  <c r="AA241" i="58"/>
  <c r="V241" i="58"/>
  <c r="U241" i="58"/>
  <c r="X241" i="58" s="1"/>
  <c r="T241" i="58"/>
  <c r="S241" i="58"/>
  <c r="R241" i="58"/>
  <c r="M241" i="58"/>
  <c r="Z241" i="58" s="1"/>
  <c r="BF220" i="58"/>
  <c r="AR220" i="58"/>
  <c r="AQ220" i="58"/>
  <c r="AA220" i="58"/>
  <c r="V220" i="58"/>
  <c r="U220" i="58"/>
  <c r="X220" i="58" s="1"/>
  <c r="T220" i="58"/>
  <c r="S220" i="58"/>
  <c r="R220" i="58"/>
  <c r="M220" i="58"/>
  <c r="Z220" i="58" s="1"/>
  <c r="BF201" i="58"/>
  <c r="AR201" i="58"/>
  <c r="AQ201" i="58"/>
  <c r="AA201" i="58"/>
  <c r="V201" i="58"/>
  <c r="U201" i="58"/>
  <c r="AO201" i="58" s="1"/>
  <c r="T201" i="58"/>
  <c r="S201" i="58"/>
  <c r="R201" i="58"/>
  <c r="M201" i="58"/>
  <c r="Z201" i="58" s="1"/>
  <c r="BF99" i="58"/>
  <c r="AR99" i="58"/>
  <c r="AQ99" i="58"/>
  <c r="AA99" i="58"/>
  <c r="V99" i="58"/>
  <c r="U99" i="58"/>
  <c r="X99" i="58" s="1"/>
  <c r="T99" i="58"/>
  <c r="S99" i="58"/>
  <c r="R99" i="58"/>
  <c r="M99" i="58"/>
  <c r="Z99" i="58" s="1"/>
  <c r="BF125" i="58"/>
  <c r="AR125" i="58"/>
  <c r="AS125" i="58" s="1"/>
  <c r="AT125" i="58" s="1"/>
  <c r="AU125" i="58" s="1"/>
  <c r="AV125" i="58" s="1"/>
  <c r="AQ125" i="58"/>
  <c r="AA125" i="58"/>
  <c r="V125" i="58"/>
  <c r="U125" i="58"/>
  <c r="X125" i="58" s="1"/>
  <c r="T125" i="58"/>
  <c r="S125" i="58"/>
  <c r="R125" i="58"/>
  <c r="M125" i="58"/>
  <c r="Z125" i="58" s="1"/>
  <c r="BF86" i="58"/>
  <c r="AR86" i="58"/>
  <c r="AQ86" i="58"/>
  <c r="AA86" i="58"/>
  <c r="V86" i="58"/>
  <c r="U86" i="58"/>
  <c r="X86" i="58" s="1"/>
  <c r="T86" i="58"/>
  <c r="S86" i="58"/>
  <c r="R86" i="58"/>
  <c r="M86" i="58"/>
  <c r="Z86" i="58" s="1"/>
  <c r="J86" i="58"/>
  <c r="BF68" i="58"/>
  <c r="AR68" i="58"/>
  <c r="AQ68" i="58"/>
  <c r="AA68" i="58"/>
  <c r="V68" i="58"/>
  <c r="U68" i="58"/>
  <c r="AO68" i="58" s="1"/>
  <c r="T68" i="58"/>
  <c r="S68" i="58"/>
  <c r="R68" i="58"/>
  <c r="M68" i="58"/>
  <c r="Z68" i="58" s="1"/>
  <c r="BF398" i="58"/>
  <c r="AR398" i="58"/>
  <c r="AQ398" i="58"/>
  <c r="AA398" i="58"/>
  <c r="Z398" i="58"/>
  <c r="V398" i="58"/>
  <c r="U398" i="58"/>
  <c r="AO398" i="58" s="1"/>
  <c r="T398" i="58"/>
  <c r="S398" i="58"/>
  <c r="R398" i="58"/>
  <c r="M398" i="58"/>
  <c r="J398" i="58" s="1"/>
  <c r="BF335" i="58"/>
  <c r="AR335" i="58"/>
  <c r="AQ335" i="58"/>
  <c r="AA335" i="58"/>
  <c r="Z335" i="58"/>
  <c r="V335" i="58"/>
  <c r="U335" i="58"/>
  <c r="AO335" i="58" s="1"/>
  <c r="T335" i="58"/>
  <c r="S335" i="58"/>
  <c r="R335" i="58"/>
  <c r="M335" i="58"/>
  <c r="J335" i="58" s="1"/>
  <c r="BF315" i="58"/>
  <c r="AR315" i="58"/>
  <c r="AQ315" i="58"/>
  <c r="AA315" i="58"/>
  <c r="V315" i="58"/>
  <c r="U315" i="58"/>
  <c r="X315" i="58" s="1"/>
  <c r="T315" i="58"/>
  <c r="S315" i="58"/>
  <c r="R315" i="58"/>
  <c r="M315" i="58"/>
  <c r="Z315" i="58" s="1"/>
  <c r="BF460" i="58"/>
  <c r="AR460" i="58"/>
  <c r="AQ460" i="58"/>
  <c r="AA460" i="58"/>
  <c r="V460" i="58"/>
  <c r="U460" i="58"/>
  <c r="X460" i="58" s="1"/>
  <c r="T460" i="58"/>
  <c r="S460" i="58"/>
  <c r="R460" i="58"/>
  <c r="M460" i="58"/>
  <c r="Z460" i="58" s="1"/>
  <c r="BF22" i="58"/>
  <c r="AR22" i="58"/>
  <c r="AQ22" i="58"/>
  <c r="AA22" i="58"/>
  <c r="V22" i="58"/>
  <c r="U22" i="58"/>
  <c r="AO22" i="58" s="1"/>
  <c r="T22" i="58"/>
  <c r="S22" i="58"/>
  <c r="R22" i="58"/>
  <c r="M22" i="58"/>
  <c r="Z22" i="58" s="1"/>
  <c r="BF392" i="58"/>
  <c r="AR392" i="58"/>
  <c r="AQ392" i="58"/>
  <c r="AA392" i="58"/>
  <c r="V392" i="58"/>
  <c r="U392" i="58"/>
  <c r="X392" i="58" s="1"/>
  <c r="T392" i="58"/>
  <c r="S392" i="58"/>
  <c r="R392" i="58"/>
  <c r="M392" i="58"/>
  <c r="Z392" i="58" s="1"/>
  <c r="BF183" i="58"/>
  <c r="AR183" i="58"/>
  <c r="AQ183" i="58"/>
  <c r="AA183" i="58"/>
  <c r="V183" i="58"/>
  <c r="U183" i="58"/>
  <c r="X183" i="58" s="1"/>
  <c r="T183" i="58"/>
  <c r="S183" i="58"/>
  <c r="R183" i="58"/>
  <c r="M183" i="58"/>
  <c r="Z183" i="58" s="1"/>
  <c r="BF487" i="58"/>
  <c r="AR487" i="58"/>
  <c r="AQ487" i="58"/>
  <c r="AA487" i="58"/>
  <c r="V487" i="58"/>
  <c r="U487" i="58"/>
  <c r="X487" i="58" s="1"/>
  <c r="T487" i="58"/>
  <c r="S487" i="58"/>
  <c r="R487" i="58"/>
  <c r="M487" i="58"/>
  <c r="Z487" i="58" s="1"/>
  <c r="BF401" i="58"/>
  <c r="AR401" i="58"/>
  <c r="AQ401" i="58"/>
  <c r="AA401" i="58"/>
  <c r="V401" i="58"/>
  <c r="U401" i="58"/>
  <c r="AO401" i="58" s="1"/>
  <c r="T401" i="58"/>
  <c r="S401" i="58"/>
  <c r="R401" i="58"/>
  <c r="M401" i="58"/>
  <c r="Z401" i="58" s="1"/>
  <c r="BF305" i="58"/>
  <c r="AR305" i="58"/>
  <c r="AQ305" i="58"/>
  <c r="AA305" i="58"/>
  <c r="V305" i="58"/>
  <c r="U305" i="58"/>
  <c r="X305" i="58" s="1"/>
  <c r="T305" i="58"/>
  <c r="S305" i="58"/>
  <c r="R305" i="58"/>
  <c r="M305" i="58"/>
  <c r="Z305" i="58" s="1"/>
  <c r="BF180" i="58"/>
  <c r="AR180" i="58"/>
  <c r="AQ180" i="58"/>
  <c r="AA180" i="58"/>
  <c r="V180" i="58"/>
  <c r="U180" i="58"/>
  <c r="X180" i="58" s="1"/>
  <c r="T180" i="58"/>
  <c r="S180" i="58"/>
  <c r="R180" i="58"/>
  <c r="M180" i="58"/>
  <c r="Z180" i="58" s="1"/>
  <c r="BF178" i="58"/>
  <c r="AR178" i="58"/>
  <c r="AQ178" i="58"/>
  <c r="AA178" i="58"/>
  <c r="Z178" i="58"/>
  <c r="V178" i="58"/>
  <c r="U178" i="58"/>
  <c r="AP178" i="58" s="1"/>
  <c r="T178" i="58"/>
  <c r="S178" i="58"/>
  <c r="R178" i="58"/>
  <c r="M178" i="58"/>
  <c r="J178" i="58" s="1"/>
  <c r="BF324" i="58"/>
  <c r="AR324" i="58"/>
  <c r="AQ324" i="58"/>
  <c r="AA324" i="58"/>
  <c r="Z324" i="58"/>
  <c r="V324" i="58"/>
  <c r="U324" i="58"/>
  <c r="AO324" i="58" s="1"/>
  <c r="T324" i="58"/>
  <c r="S324" i="58"/>
  <c r="R324" i="58"/>
  <c r="M324" i="58"/>
  <c r="J324" i="58" s="1"/>
  <c r="BF499" i="58"/>
  <c r="AR499" i="58"/>
  <c r="AQ499" i="58"/>
  <c r="AA499" i="58"/>
  <c r="V499" i="58"/>
  <c r="U499" i="58"/>
  <c r="X499" i="58" s="1"/>
  <c r="T499" i="58"/>
  <c r="S499" i="58"/>
  <c r="R499" i="58"/>
  <c r="M499" i="58"/>
  <c r="Z499" i="58" s="1"/>
  <c r="BF325" i="58"/>
  <c r="AR325" i="58"/>
  <c r="AQ325" i="58"/>
  <c r="AA325" i="58"/>
  <c r="V325" i="58"/>
  <c r="U325" i="58"/>
  <c r="AO325" i="58" s="1"/>
  <c r="T325" i="58"/>
  <c r="S325" i="58"/>
  <c r="R325" i="58"/>
  <c r="M325" i="58"/>
  <c r="Z325" i="58" s="1"/>
  <c r="BF402" i="58"/>
  <c r="AR402" i="58"/>
  <c r="AQ402" i="58"/>
  <c r="AA402" i="58"/>
  <c r="V402" i="58"/>
  <c r="U402" i="58"/>
  <c r="X402" i="58" s="1"/>
  <c r="T402" i="58"/>
  <c r="S402" i="58"/>
  <c r="R402" i="58"/>
  <c r="M402" i="58"/>
  <c r="Z402" i="58" s="1"/>
  <c r="BF456" i="58"/>
  <c r="AR456" i="58"/>
  <c r="AQ456" i="58"/>
  <c r="AA456" i="58"/>
  <c r="V456" i="58"/>
  <c r="U456" i="58"/>
  <c r="X456" i="58" s="1"/>
  <c r="T456" i="58"/>
  <c r="S456" i="58"/>
  <c r="R456" i="58"/>
  <c r="M456" i="58"/>
  <c r="Z456" i="58" s="1"/>
  <c r="BF360" i="58"/>
  <c r="AR360" i="58"/>
  <c r="AQ360" i="58"/>
  <c r="AA360" i="58"/>
  <c r="V360" i="58"/>
  <c r="U360" i="58"/>
  <c r="X360" i="58" s="1"/>
  <c r="T360" i="58"/>
  <c r="S360" i="58"/>
  <c r="R360" i="58"/>
  <c r="M360" i="58"/>
  <c r="Z360" i="58" s="1"/>
  <c r="BF20" i="58"/>
  <c r="AR20" i="58"/>
  <c r="AQ20" i="58"/>
  <c r="AA20" i="58"/>
  <c r="V20" i="58"/>
  <c r="U20" i="58"/>
  <c r="X20" i="58" s="1"/>
  <c r="T20" i="58"/>
  <c r="S20" i="58"/>
  <c r="R20" i="58"/>
  <c r="M20" i="58"/>
  <c r="Z20" i="58" s="1"/>
  <c r="BF272" i="58"/>
  <c r="AR272" i="58"/>
  <c r="AQ272" i="58"/>
  <c r="AA272" i="58"/>
  <c r="Z272" i="58"/>
  <c r="V272" i="58"/>
  <c r="U272" i="58"/>
  <c r="AO272" i="58" s="1"/>
  <c r="T272" i="58"/>
  <c r="S272" i="58"/>
  <c r="R272" i="58"/>
  <c r="M272" i="58"/>
  <c r="J272" i="58" s="1"/>
  <c r="AP272" i="58" s="1"/>
  <c r="BF369" i="58"/>
  <c r="AR369" i="58"/>
  <c r="AQ369" i="58"/>
  <c r="AA369" i="58"/>
  <c r="V369" i="58"/>
  <c r="U369" i="58"/>
  <c r="X369" i="58" s="1"/>
  <c r="T369" i="58"/>
  <c r="S369" i="58"/>
  <c r="R369" i="58"/>
  <c r="M369" i="58"/>
  <c r="Z369" i="58" s="1"/>
  <c r="BF320" i="58"/>
  <c r="AR320" i="58"/>
  <c r="AQ320" i="58"/>
  <c r="AA320" i="58"/>
  <c r="V320" i="58"/>
  <c r="U320" i="58"/>
  <c r="X320" i="58" s="1"/>
  <c r="T320" i="58"/>
  <c r="S320" i="58"/>
  <c r="R320" i="58"/>
  <c r="M320" i="58"/>
  <c r="Z320" i="58" s="1"/>
  <c r="BF91" i="58"/>
  <c r="AR91" i="58"/>
  <c r="AQ91" i="58"/>
  <c r="AA91" i="58"/>
  <c r="V91" i="58"/>
  <c r="U91" i="58"/>
  <c r="AP91" i="58" s="1"/>
  <c r="T91" i="58"/>
  <c r="S91" i="58"/>
  <c r="R91" i="58"/>
  <c r="M91" i="58"/>
  <c r="BF356" i="58"/>
  <c r="AR356" i="58"/>
  <c r="AQ356" i="58"/>
  <c r="AA356" i="58"/>
  <c r="V356" i="58"/>
  <c r="U356" i="58"/>
  <c r="AO356" i="58" s="1"/>
  <c r="T356" i="58"/>
  <c r="S356" i="58"/>
  <c r="R356" i="58"/>
  <c r="M356" i="58"/>
  <c r="Z356" i="58" s="1"/>
  <c r="BF337" i="58"/>
  <c r="AR337" i="58"/>
  <c r="AQ337" i="58"/>
  <c r="AA337" i="58"/>
  <c r="V337" i="58"/>
  <c r="U337" i="58"/>
  <c r="X337" i="58" s="1"/>
  <c r="T337" i="58"/>
  <c r="S337" i="58"/>
  <c r="R337" i="58"/>
  <c r="M337" i="58"/>
  <c r="Z337" i="58" s="1"/>
  <c r="BF189" i="58"/>
  <c r="AR189" i="58"/>
  <c r="AQ189" i="58"/>
  <c r="AA189" i="58"/>
  <c r="V189" i="58"/>
  <c r="U189" i="58"/>
  <c r="AO189" i="58" s="1"/>
  <c r="T189" i="58"/>
  <c r="S189" i="58"/>
  <c r="R189" i="58"/>
  <c r="M189" i="58"/>
  <c r="Z189" i="58" s="1"/>
  <c r="BF522" i="58"/>
  <c r="AR522" i="58"/>
  <c r="AQ522" i="58"/>
  <c r="AA522" i="58"/>
  <c r="V522" i="58"/>
  <c r="U522" i="58"/>
  <c r="X522" i="58" s="1"/>
  <c r="T522" i="58"/>
  <c r="S522" i="58"/>
  <c r="R522" i="58"/>
  <c r="M522" i="58"/>
  <c r="Z522" i="58" s="1"/>
  <c r="BF345" i="58"/>
  <c r="AR345" i="58"/>
  <c r="AQ345" i="58"/>
  <c r="AA345" i="58"/>
  <c r="V345" i="58"/>
  <c r="U345" i="58"/>
  <c r="AO345" i="58" s="1"/>
  <c r="T345" i="58"/>
  <c r="S345" i="58"/>
  <c r="R345" i="58"/>
  <c r="M345" i="58"/>
  <c r="Z345" i="58" s="1"/>
  <c r="BF516" i="58"/>
  <c r="AR516" i="58"/>
  <c r="AQ516" i="58"/>
  <c r="AA516" i="58"/>
  <c r="V516" i="58"/>
  <c r="U516" i="58"/>
  <c r="AO516" i="58" s="1"/>
  <c r="T516" i="58"/>
  <c r="S516" i="58"/>
  <c r="R516" i="58"/>
  <c r="M516" i="58"/>
  <c r="Z516" i="58" s="1"/>
  <c r="BF240" i="58"/>
  <c r="AR240" i="58"/>
  <c r="AQ240" i="58"/>
  <c r="AA240" i="58"/>
  <c r="V240" i="58"/>
  <c r="U240" i="58"/>
  <c r="AO240" i="58" s="1"/>
  <c r="T240" i="58"/>
  <c r="S240" i="58"/>
  <c r="R240" i="58"/>
  <c r="M240" i="58"/>
  <c r="BF103" i="58"/>
  <c r="AR103" i="58"/>
  <c r="AQ103" i="58"/>
  <c r="AA103" i="58"/>
  <c r="V103" i="58"/>
  <c r="U103" i="58"/>
  <c r="AO103" i="58" s="1"/>
  <c r="T103" i="58"/>
  <c r="S103" i="58"/>
  <c r="R103" i="58"/>
  <c r="M103" i="58"/>
  <c r="Z103" i="58" s="1"/>
  <c r="BF352" i="58"/>
  <c r="AR352" i="58"/>
  <c r="AQ352" i="58"/>
  <c r="AA352" i="58"/>
  <c r="V352" i="58"/>
  <c r="W352" i="58" s="1"/>
  <c r="U352" i="58"/>
  <c r="AO352" i="58" s="1"/>
  <c r="T352" i="58"/>
  <c r="S352" i="58"/>
  <c r="R352" i="58"/>
  <c r="M352" i="58"/>
  <c r="Z352" i="58" s="1"/>
  <c r="J352" i="58"/>
  <c r="BF166" i="58"/>
  <c r="AR166" i="58"/>
  <c r="AQ166" i="58"/>
  <c r="AA166" i="58"/>
  <c r="V166" i="58"/>
  <c r="U166" i="58"/>
  <c r="X166" i="58" s="1"/>
  <c r="T166" i="58"/>
  <c r="S166" i="58"/>
  <c r="R166" i="58"/>
  <c r="M166" i="58"/>
  <c r="Z166" i="58" s="1"/>
  <c r="J166" i="58"/>
  <c r="BF459" i="58"/>
  <c r="AR459" i="58"/>
  <c r="AQ459" i="58"/>
  <c r="AA459" i="58"/>
  <c r="V459" i="58"/>
  <c r="U459" i="58"/>
  <c r="AO459" i="58" s="1"/>
  <c r="T459" i="58"/>
  <c r="S459" i="58"/>
  <c r="R459" i="58"/>
  <c r="M459" i="58"/>
  <c r="Z459" i="58" s="1"/>
  <c r="BF418" i="58"/>
  <c r="AR418" i="58"/>
  <c r="AQ418" i="58"/>
  <c r="AA418" i="58"/>
  <c r="V418" i="58"/>
  <c r="U418" i="58"/>
  <c r="X418" i="58" s="1"/>
  <c r="T418" i="58"/>
  <c r="S418" i="58"/>
  <c r="R418" i="58"/>
  <c r="M418" i="58"/>
  <c r="Z418" i="58" s="1"/>
  <c r="BF505" i="58"/>
  <c r="AR505" i="58"/>
  <c r="AQ505" i="58"/>
  <c r="AA505" i="58"/>
  <c r="V505" i="58"/>
  <c r="U505" i="58"/>
  <c r="X505" i="58" s="1"/>
  <c r="T505" i="58"/>
  <c r="S505" i="58"/>
  <c r="R505" i="58"/>
  <c r="M505" i="58"/>
  <c r="Z505" i="58" s="1"/>
  <c r="BF7" i="58"/>
  <c r="AR7" i="58"/>
  <c r="AQ7" i="58"/>
  <c r="AA7" i="58"/>
  <c r="V7" i="58"/>
  <c r="U7" i="58"/>
  <c r="X7" i="58" s="1"/>
  <c r="T7" i="58"/>
  <c r="S7" i="58"/>
  <c r="R7" i="58"/>
  <c r="M7" i="58"/>
  <c r="Z7" i="58" s="1"/>
  <c r="BF389" i="58"/>
  <c r="AR389" i="58"/>
  <c r="AQ389" i="58"/>
  <c r="AA389" i="58"/>
  <c r="V389" i="58"/>
  <c r="U389" i="58"/>
  <c r="AO389" i="58" s="1"/>
  <c r="T389" i="58"/>
  <c r="S389" i="58"/>
  <c r="R389" i="58"/>
  <c r="M389" i="58"/>
  <c r="BF74" i="58"/>
  <c r="AR74" i="58"/>
  <c r="AQ74" i="58"/>
  <c r="AA74" i="58"/>
  <c r="V74" i="58"/>
  <c r="U74" i="58"/>
  <c r="AO74" i="58" s="1"/>
  <c r="T74" i="58"/>
  <c r="S74" i="58"/>
  <c r="R74" i="58"/>
  <c r="M74" i="58"/>
  <c r="Z74" i="58" s="1"/>
  <c r="BF204" i="58"/>
  <c r="AR204" i="58"/>
  <c r="AQ204" i="58"/>
  <c r="AA204" i="58"/>
  <c r="V204" i="58"/>
  <c r="U204" i="58"/>
  <c r="AO204" i="58" s="1"/>
  <c r="T204" i="58"/>
  <c r="S204" i="58"/>
  <c r="R204" i="58"/>
  <c r="M204" i="58"/>
  <c r="Z204" i="58" s="1"/>
  <c r="J204" i="58"/>
  <c r="BF361" i="58"/>
  <c r="AR361" i="58"/>
  <c r="AQ361" i="58"/>
  <c r="AA361" i="58"/>
  <c r="V361" i="58"/>
  <c r="U361" i="58"/>
  <c r="AP361" i="58" s="1"/>
  <c r="T361" i="58"/>
  <c r="S361" i="58"/>
  <c r="R361" i="58"/>
  <c r="M361" i="58"/>
  <c r="BF424" i="58"/>
  <c r="AR424" i="58"/>
  <c r="AQ424" i="58"/>
  <c r="AA424" i="58"/>
  <c r="X424" i="58"/>
  <c r="V424" i="58"/>
  <c r="U424" i="58"/>
  <c r="AO424" i="58" s="1"/>
  <c r="T424" i="58"/>
  <c r="S424" i="58"/>
  <c r="R424" i="58"/>
  <c r="M424" i="58"/>
  <c r="Z424" i="58" s="1"/>
  <c r="BF254" i="58"/>
  <c r="AR254" i="58"/>
  <c r="AQ254" i="58"/>
  <c r="AA254" i="58"/>
  <c r="V254" i="58"/>
  <c r="U254" i="58"/>
  <c r="AO254" i="58" s="1"/>
  <c r="T254" i="58"/>
  <c r="S254" i="58"/>
  <c r="R254" i="58"/>
  <c r="M254" i="58"/>
  <c r="Z254" i="58" s="1"/>
  <c r="BF9" i="58"/>
  <c r="AR9" i="58"/>
  <c r="AQ9" i="58"/>
  <c r="AA9" i="58"/>
  <c r="V9" i="58"/>
  <c r="U9" i="58"/>
  <c r="X9" i="58" s="1"/>
  <c r="T9" i="58"/>
  <c r="S9" i="58"/>
  <c r="R9" i="58"/>
  <c r="M9" i="58"/>
  <c r="Z9" i="58" s="1"/>
  <c r="BF306" i="58"/>
  <c r="AR306" i="58"/>
  <c r="AQ306" i="58"/>
  <c r="AA306" i="58"/>
  <c r="Z306" i="58"/>
  <c r="V306" i="58"/>
  <c r="U306" i="58"/>
  <c r="AO306" i="58" s="1"/>
  <c r="T306" i="58"/>
  <c r="S306" i="58"/>
  <c r="R306" i="58"/>
  <c r="M306" i="58"/>
  <c r="J306" i="58" s="1"/>
  <c r="BF307" i="58"/>
  <c r="AR307" i="58"/>
  <c r="AQ307" i="58"/>
  <c r="AA307" i="58"/>
  <c r="V307" i="58"/>
  <c r="U307" i="58"/>
  <c r="AO307" i="58" s="1"/>
  <c r="T307" i="58"/>
  <c r="S307" i="58"/>
  <c r="R307" i="58"/>
  <c r="M307" i="58"/>
  <c r="Z307" i="58" s="1"/>
  <c r="J307" i="58"/>
  <c r="BF488" i="58"/>
  <c r="AR488" i="58"/>
  <c r="AQ488" i="58"/>
  <c r="AA488" i="58"/>
  <c r="V488" i="58"/>
  <c r="U488" i="58"/>
  <c r="AP488" i="58" s="1"/>
  <c r="T488" i="58"/>
  <c r="S488" i="58"/>
  <c r="R488" i="58"/>
  <c r="M488" i="58"/>
  <c r="Z488" i="58" s="1"/>
  <c r="J488" i="58"/>
  <c r="BF476" i="58"/>
  <c r="AR476" i="58"/>
  <c r="AS476" i="58" s="1"/>
  <c r="AT476" i="58" s="1"/>
  <c r="AU476" i="58" s="1"/>
  <c r="AV476" i="58" s="1"/>
  <c r="AQ476" i="58"/>
  <c r="AA476" i="58"/>
  <c r="V476" i="58"/>
  <c r="U476" i="58"/>
  <c r="X476" i="58" s="1"/>
  <c r="T476" i="58"/>
  <c r="S476" i="58"/>
  <c r="R476" i="58"/>
  <c r="M476" i="58"/>
  <c r="BF106" i="58"/>
  <c r="AR106" i="58"/>
  <c r="AQ106" i="58"/>
  <c r="AA106" i="58"/>
  <c r="V106" i="58"/>
  <c r="U106" i="58"/>
  <c r="X106" i="58" s="1"/>
  <c r="T106" i="58"/>
  <c r="S106" i="58"/>
  <c r="R106" i="58"/>
  <c r="M106" i="58"/>
  <c r="BF89" i="58"/>
  <c r="AR89" i="58"/>
  <c r="AS89" i="58" s="1"/>
  <c r="AT89" i="58" s="1"/>
  <c r="AU89" i="58" s="1"/>
  <c r="AV89" i="58" s="1"/>
  <c r="AQ89" i="58"/>
  <c r="AA89" i="58"/>
  <c r="V89" i="58"/>
  <c r="U89" i="58"/>
  <c r="X89" i="58" s="1"/>
  <c r="T89" i="58"/>
  <c r="S89" i="58"/>
  <c r="R89" i="58"/>
  <c r="M89" i="58"/>
  <c r="Z89" i="58" s="1"/>
  <c r="BF339" i="58"/>
  <c r="AR339" i="58"/>
  <c r="AQ339" i="58"/>
  <c r="AA339" i="58"/>
  <c r="V339" i="58"/>
  <c r="U339" i="58"/>
  <c r="X339" i="58" s="1"/>
  <c r="T339" i="58"/>
  <c r="S339" i="58"/>
  <c r="R339" i="58"/>
  <c r="M339" i="58"/>
  <c r="Z339" i="58" s="1"/>
  <c r="BF152" i="58"/>
  <c r="AR152" i="58"/>
  <c r="AQ152" i="58"/>
  <c r="AA152" i="58"/>
  <c r="Z152" i="58"/>
  <c r="V152" i="58"/>
  <c r="U152" i="58"/>
  <c r="AO152" i="58" s="1"/>
  <c r="T152" i="58"/>
  <c r="S152" i="58"/>
  <c r="R152" i="58"/>
  <c r="M152" i="58"/>
  <c r="J152" i="58" s="1"/>
  <c r="AP152" i="58" s="1"/>
  <c r="BF151" i="58"/>
  <c r="AR151" i="58"/>
  <c r="AQ151" i="58"/>
  <c r="AA151" i="58"/>
  <c r="V151" i="58"/>
  <c r="U151" i="58"/>
  <c r="X151" i="58" s="1"/>
  <c r="T151" i="58"/>
  <c r="S151" i="58"/>
  <c r="R151" i="58"/>
  <c r="M151" i="58"/>
  <c r="Z151" i="58" s="1"/>
  <c r="BF92" i="58"/>
  <c r="AR92" i="58"/>
  <c r="AQ92" i="58"/>
  <c r="AA92" i="58"/>
  <c r="V92" i="58"/>
  <c r="U92" i="58"/>
  <c r="X92" i="58" s="1"/>
  <c r="T92" i="58"/>
  <c r="S92" i="58"/>
  <c r="R92" i="58"/>
  <c r="M92" i="58"/>
  <c r="Z92" i="58" s="1"/>
  <c r="BF79" i="58"/>
  <c r="AR79" i="58"/>
  <c r="AQ79" i="58"/>
  <c r="AA79" i="58"/>
  <c r="V79" i="58"/>
  <c r="U79" i="58"/>
  <c r="X79" i="58" s="1"/>
  <c r="T79" i="58"/>
  <c r="S79" i="58"/>
  <c r="R79" i="58"/>
  <c r="M79" i="58"/>
  <c r="Z79" i="58" s="1"/>
  <c r="BF359" i="58"/>
  <c r="AR359" i="58"/>
  <c r="AQ359" i="58"/>
  <c r="AA359" i="58"/>
  <c r="V359" i="58"/>
  <c r="U359" i="58"/>
  <c r="X359" i="58" s="1"/>
  <c r="T359" i="58"/>
  <c r="S359" i="58"/>
  <c r="R359" i="58"/>
  <c r="M359" i="58"/>
  <c r="Z359" i="58" s="1"/>
  <c r="BF425" i="58"/>
  <c r="AR425" i="58"/>
  <c r="AQ425" i="58"/>
  <c r="AA425" i="58"/>
  <c r="V425" i="58"/>
  <c r="U425" i="58"/>
  <c r="X425" i="58" s="1"/>
  <c r="T425" i="58"/>
  <c r="S425" i="58"/>
  <c r="R425" i="58"/>
  <c r="M425" i="58"/>
  <c r="Z425" i="58" s="1"/>
  <c r="BF419" i="58"/>
  <c r="AR419" i="58"/>
  <c r="AQ419" i="58"/>
  <c r="AA419" i="58"/>
  <c r="V419" i="58"/>
  <c r="U419" i="58"/>
  <c r="X419" i="58" s="1"/>
  <c r="T419" i="58"/>
  <c r="S419" i="58"/>
  <c r="R419" i="58"/>
  <c r="M419" i="58"/>
  <c r="Z419" i="58" s="1"/>
  <c r="BF113" i="58"/>
  <c r="AR113" i="58"/>
  <c r="AQ113" i="58"/>
  <c r="AA113" i="58"/>
  <c r="V113" i="58"/>
  <c r="U113" i="58"/>
  <c r="X113" i="58" s="1"/>
  <c r="T113" i="58"/>
  <c r="S113" i="58"/>
  <c r="R113" i="58"/>
  <c r="M113" i="58"/>
  <c r="Z113" i="58" s="1"/>
  <c r="BF199" i="58"/>
  <c r="AR199" i="58"/>
  <c r="AQ199" i="58"/>
  <c r="AA199" i="58"/>
  <c r="V199" i="58"/>
  <c r="U199" i="58"/>
  <c r="X199" i="58" s="1"/>
  <c r="T199" i="58"/>
  <c r="S199" i="58"/>
  <c r="R199" i="58"/>
  <c r="M199" i="58"/>
  <c r="Z199" i="58" s="1"/>
  <c r="BF414" i="58"/>
  <c r="AR414" i="58"/>
  <c r="AQ414" i="58"/>
  <c r="AA414" i="58"/>
  <c r="V414" i="58"/>
  <c r="U414" i="58"/>
  <c r="X414" i="58" s="1"/>
  <c r="T414" i="58"/>
  <c r="S414" i="58"/>
  <c r="R414" i="58"/>
  <c r="M414" i="58"/>
  <c r="Z414" i="58" s="1"/>
  <c r="BF260" i="58"/>
  <c r="AR260" i="58"/>
  <c r="AQ260" i="58"/>
  <c r="AA260" i="58"/>
  <c r="V260" i="58"/>
  <c r="U260" i="58"/>
  <c r="X260" i="58" s="1"/>
  <c r="T260" i="58"/>
  <c r="S260" i="58"/>
  <c r="R260" i="58"/>
  <c r="M260" i="58"/>
  <c r="Z260" i="58" s="1"/>
  <c r="BF64" i="58"/>
  <c r="AR64" i="58"/>
  <c r="AQ64" i="58"/>
  <c r="AA64" i="58"/>
  <c r="V64" i="58"/>
  <c r="U64" i="58"/>
  <c r="X64" i="58" s="1"/>
  <c r="T64" i="58"/>
  <c r="S64" i="58"/>
  <c r="R64" i="58"/>
  <c r="M64" i="58"/>
  <c r="Z64" i="58" s="1"/>
  <c r="BF144" i="58"/>
  <c r="AR144" i="58"/>
  <c r="AQ144" i="58"/>
  <c r="AA144" i="58"/>
  <c r="V144" i="58"/>
  <c r="U144" i="58"/>
  <c r="X144" i="58" s="1"/>
  <c r="T144" i="58"/>
  <c r="S144" i="58"/>
  <c r="R144" i="58"/>
  <c r="M144" i="58"/>
  <c r="Z144" i="58" s="1"/>
  <c r="BF58" i="58"/>
  <c r="AR58" i="58"/>
  <c r="AQ58" i="58"/>
  <c r="AA58" i="58"/>
  <c r="V58" i="58"/>
  <c r="U58" i="58"/>
  <c r="X58" i="58" s="1"/>
  <c r="T58" i="58"/>
  <c r="S58" i="58"/>
  <c r="R58" i="58"/>
  <c r="M58" i="58"/>
  <c r="Z58" i="58" s="1"/>
  <c r="BF268" i="58"/>
  <c r="AR268" i="58"/>
  <c r="AQ268" i="58"/>
  <c r="AA268" i="58"/>
  <c r="V268" i="58"/>
  <c r="U268" i="58"/>
  <c r="X268" i="58" s="1"/>
  <c r="T268" i="58"/>
  <c r="S268" i="58"/>
  <c r="R268" i="58"/>
  <c r="M268" i="58"/>
  <c r="Z268" i="58" s="1"/>
  <c r="BF55" i="58"/>
  <c r="AR55" i="58"/>
  <c r="AQ55" i="58"/>
  <c r="AA55" i="58"/>
  <c r="Z55" i="58"/>
  <c r="V55" i="58"/>
  <c r="U55" i="58"/>
  <c r="T55" i="58"/>
  <c r="S55" i="58"/>
  <c r="R55" i="58"/>
  <c r="M55" i="58"/>
  <c r="J55" i="58" s="1"/>
  <c r="AP55" i="58" s="1"/>
  <c r="BF403" i="58"/>
  <c r="AR403" i="58"/>
  <c r="AQ403" i="58"/>
  <c r="AA403" i="58"/>
  <c r="V403" i="58"/>
  <c r="U403" i="58"/>
  <c r="X403" i="58" s="1"/>
  <c r="T403" i="58"/>
  <c r="S403" i="58"/>
  <c r="R403" i="58"/>
  <c r="M403" i="58"/>
  <c r="Z403" i="58" s="1"/>
  <c r="BF529" i="58"/>
  <c r="AR529" i="58"/>
  <c r="AQ529" i="58"/>
  <c r="AA529" i="58"/>
  <c r="V529" i="58"/>
  <c r="U529" i="58"/>
  <c r="X529" i="58" s="1"/>
  <c r="T529" i="58"/>
  <c r="S529" i="58"/>
  <c r="R529" i="58"/>
  <c r="M529" i="58"/>
  <c r="Z529" i="58" s="1"/>
  <c r="BF480" i="58"/>
  <c r="AR480" i="58"/>
  <c r="AQ480" i="58"/>
  <c r="AA480" i="58"/>
  <c r="V480" i="58"/>
  <c r="U480" i="58"/>
  <c r="X480" i="58" s="1"/>
  <c r="T480" i="58"/>
  <c r="S480" i="58"/>
  <c r="R480" i="58"/>
  <c r="M480" i="58"/>
  <c r="Z480" i="58" s="1"/>
  <c r="BF127" i="58"/>
  <c r="AR127" i="58"/>
  <c r="AQ127" i="58"/>
  <c r="AA127" i="58"/>
  <c r="V127" i="58"/>
  <c r="U127" i="58"/>
  <c r="X127" i="58" s="1"/>
  <c r="T127" i="58"/>
  <c r="S127" i="58"/>
  <c r="R127" i="58"/>
  <c r="M127" i="58"/>
  <c r="Z127" i="58" s="1"/>
  <c r="BF341" i="58"/>
  <c r="AR341" i="58"/>
  <c r="AQ341" i="58"/>
  <c r="AA341" i="58"/>
  <c r="V341" i="58"/>
  <c r="U341" i="58"/>
  <c r="X341" i="58" s="1"/>
  <c r="T341" i="58"/>
  <c r="S341" i="58"/>
  <c r="R341" i="58"/>
  <c r="M341" i="58"/>
  <c r="Z341" i="58" s="1"/>
  <c r="BF362" i="58"/>
  <c r="AR362" i="58"/>
  <c r="AQ362" i="58"/>
  <c r="AA362" i="58"/>
  <c r="V362" i="58"/>
  <c r="U362" i="58"/>
  <c r="X362" i="58" s="1"/>
  <c r="T362" i="58"/>
  <c r="S362" i="58"/>
  <c r="R362" i="58"/>
  <c r="M362" i="58"/>
  <c r="Z362" i="58" s="1"/>
  <c r="BF493" i="58"/>
  <c r="AR493" i="58"/>
  <c r="AQ493" i="58"/>
  <c r="AA493" i="58"/>
  <c r="V493" i="58"/>
  <c r="U493" i="58"/>
  <c r="X493" i="58" s="1"/>
  <c r="T493" i="58"/>
  <c r="S493" i="58"/>
  <c r="R493" i="58"/>
  <c r="M493" i="58"/>
  <c r="Z493" i="58" s="1"/>
  <c r="BF358" i="58"/>
  <c r="AR358" i="58"/>
  <c r="AQ358" i="58"/>
  <c r="AA358" i="58"/>
  <c r="V358" i="58"/>
  <c r="U358" i="58"/>
  <c r="X358" i="58" s="1"/>
  <c r="T358" i="58"/>
  <c r="S358" i="58"/>
  <c r="R358" i="58"/>
  <c r="M358" i="58"/>
  <c r="Z358" i="58" s="1"/>
  <c r="BF346" i="58"/>
  <c r="AR346" i="58"/>
  <c r="AQ346" i="58"/>
  <c r="AA346" i="58"/>
  <c r="V346" i="58"/>
  <c r="U346" i="58"/>
  <c r="X346" i="58" s="1"/>
  <c r="T346" i="58"/>
  <c r="S346" i="58"/>
  <c r="R346" i="58"/>
  <c r="M346" i="58"/>
  <c r="Z346" i="58" s="1"/>
  <c r="BF494" i="58"/>
  <c r="AR494" i="58"/>
  <c r="AQ494" i="58"/>
  <c r="AA494" i="58"/>
  <c r="V494" i="58"/>
  <c r="U494" i="58"/>
  <c r="X494" i="58" s="1"/>
  <c r="T494" i="58"/>
  <c r="S494" i="58"/>
  <c r="R494" i="58"/>
  <c r="M494" i="58"/>
  <c r="Z494" i="58" s="1"/>
  <c r="BF506" i="58"/>
  <c r="AR506" i="58"/>
  <c r="AQ506" i="58"/>
  <c r="AA506" i="58"/>
  <c r="V506" i="58"/>
  <c r="U506" i="58"/>
  <c r="X506" i="58" s="1"/>
  <c r="T506" i="58"/>
  <c r="S506" i="58"/>
  <c r="R506" i="58"/>
  <c r="M506" i="58"/>
  <c r="Z506" i="58" s="1"/>
  <c r="BF490" i="58"/>
  <c r="AR490" i="58"/>
  <c r="AQ490" i="58"/>
  <c r="AA490" i="58"/>
  <c r="V490" i="58"/>
  <c r="U490" i="58"/>
  <c r="X490" i="58" s="1"/>
  <c r="T490" i="58"/>
  <c r="S490" i="58"/>
  <c r="R490" i="58"/>
  <c r="M490" i="58"/>
  <c r="Z490" i="58" s="1"/>
  <c r="BF95" i="58"/>
  <c r="AR95" i="58"/>
  <c r="AQ95" i="58"/>
  <c r="AA95" i="58"/>
  <c r="V95" i="58"/>
  <c r="U95" i="58"/>
  <c r="X95" i="58" s="1"/>
  <c r="T95" i="58"/>
  <c r="S95" i="58"/>
  <c r="R95" i="58"/>
  <c r="M95" i="58"/>
  <c r="Z95" i="58" s="1"/>
  <c r="BF463" i="58"/>
  <c r="AR463" i="58"/>
  <c r="AQ463" i="58"/>
  <c r="AA463" i="58"/>
  <c r="V463" i="58"/>
  <c r="U463" i="58"/>
  <c r="X463" i="58" s="1"/>
  <c r="T463" i="58"/>
  <c r="S463" i="58"/>
  <c r="R463" i="58"/>
  <c r="M463" i="58"/>
  <c r="Z463" i="58" s="1"/>
  <c r="BF312" i="58"/>
  <c r="AR312" i="58"/>
  <c r="AQ312" i="58"/>
  <c r="AA312" i="58"/>
  <c r="V312" i="58"/>
  <c r="U312" i="58"/>
  <c r="X312" i="58" s="1"/>
  <c r="T312" i="58"/>
  <c r="S312" i="58"/>
  <c r="R312" i="58"/>
  <c r="M312" i="58"/>
  <c r="Z312" i="58" s="1"/>
  <c r="BF29" i="58"/>
  <c r="AR29" i="58"/>
  <c r="AQ29" i="58"/>
  <c r="AA29" i="58"/>
  <c r="V29" i="58"/>
  <c r="U29" i="58"/>
  <c r="X29" i="58" s="1"/>
  <c r="T29" i="58"/>
  <c r="S29" i="58"/>
  <c r="R29" i="58"/>
  <c r="M29" i="58"/>
  <c r="Z29" i="58" s="1"/>
  <c r="BF438" i="58"/>
  <c r="AR438" i="58"/>
  <c r="AQ438" i="58"/>
  <c r="AA438" i="58"/>
  <c r="V438" i="58"/>
  <c r="U438" i="58"/>
  <c r="X438" i="58" s="1"/>
  <c r="T438" i="58"/>
  <c r="S438" i="58"/>
  <c r="R438" i="58"/>
  <c r="M438" i="58"/>
  <c r="Z438" i="58" s="1"/>
  <c r="BF319" i="58"/>
  <c r="AR319" i="58"/>
  <c r="AQ319" i="58"/>
  <c r="AA319" i="58"/>
  <c r="V319" i="58"/>
  <c r="U319" i="58"/>
  <c r="T319" i="58"/>
  <c r="S319" i="58"/>
  <c r="R319" i="58"/>
  <c r="M319" i="58"/>
  <c r="Z319" i="58" s="1"/>
  <c r="BF449" i="58"/>
  <c r="AR449" i="58"/>
  <c r="AS449" i="58" s="1"/>
  <c r="AT449" i="58" s="1"/>
  <c r="AU449" i="58" s="1"/>
  <c r="AV449" i="58" s="1"/>
  <c r="AQ449" i="58"/>
  <c r="AA449" i="58"/>
  <c r="V449" i="58"/>
  <c r="U449" i="58"/>
  <c r="X449" i="58" s="1"/>
  <c r="T449" i="58"/>
  <c r="S449" i="58"/>
  <c r="R449" i="58"/>
  <c r="M449" i="58"/>
  <c r="Z449" i="58" s="1"/>
  <c r="BF263" i="58"/>
  <c r="AR263" i="58"/>
  <c r="AQ263" i="58"/>
  <c r="AA263" i="58"/>
  <c r="V263" i="58"/>
  <c r="U263" i="58"/>
  <c r="X263" i="58" s="1"/>
  <c r="T263" i="58"/>
  <c r="S263" i="58"/>
  <c r="R263" i="58"/>
  <c r="M263" i="58"/>
  <c r="Z263" i="58" s="1"/>
  <c r="BF301" i="58"/>
  <c r="AR301" i="58"/>
  <c r="AS301" i="58" s="1"/>
  <c r="AT301" i="58" s="1"/>
  <c r="AU301" i="58" s="1"/>
  <c r="AV301" i="58" s="1"/>
  <c r="AQ301" i="58"/>
  <c r="AA301" i="58"/>
  <c r="V301" i="58"/>
  <c r="U301" i="58"/>
  <c r="X301" i="58" s="1"/>
  <c r="T301" i="58"/>
  <c r="S301" i="58"/>
  <c r="R301" i="58"/>
  <c r="M301" i="58"/>
  <c r="Z301" i="58" s="1"/>
  <c r="BF234" i="58"/>
  <c r="AR234" i="58"/>
  <c r="AQ234" i="58"/>
  <c r="AA234" i="58"/>
  <c r="V234" i="58"/>
  <c r="U234" i="58"/>
  <c r="T234" i="58"/>
  <c r="S234" i="58"/>
  <c r="R234" i="58"/>
  <c r="M234" i="58"/>
  <c r="Z234" i="58" s="1"/>
  <c r="BF413" i="58"/>
  <c r="AR413" i="58"/>
  <c r="AQ413" i="58"/>
  <c r="AA413" i="58"/>
  <c r="V413" i="58"/>
  <c r="U413" i="58"/>
  <c r="T413" i="58"/>
  <c r="S413" i="58"/>
  <c r="R413" i="58"/>
  <c r="M413" i="58"/>
  <c r="Z413" i="58" s="1"/>
  <c r="BF173" i="58"/>
  <c r="AR173" i="58"/>
  <c r="AQ173" i="58"/>
  <c r="AA173" i="58"/>
  <c r="V173" i="58"/>
  <c r="U173" i="58"/>
  <c r="T173" i="58"/>
  <c r="S173" i="58"/>
  <c r="R173" i="58"/>
  <c r="M173" i="58"/>
  <c r="Z173" i="58" s="1"/>
  <c r="BF408" i="58"/>
  <c r="AR408" i="58"/>
  <c r="AQ408" i="58"/>
  <c r="AA408" i="58"/>
  <c r="V408" i="58"/>
  <c r="U408" i="58"/>
  <c r="T408" i="58"/>
  <c r="S408" i="58"/>
  <c r="R408" i="58"/>
  <c r="M408" i="58"/>
  <c r="Z408" i="58" s="1"/>
  <c r="BF123" i="58"/>
  <c r="AR123" i="58"/>
  <c r="AQ123" i="58"/>
  <c r="AA123" i="58"/>
  <c r="V123" i="58"/>
  <c r="U123" i="58"/>
  <c r="T123" i="58"/>
  <c r="S123" i="58"/>
  <c r="R123" i="58"/>
  <c r="M123" i="58"/>
  <c r="Z123" i="58" s="1"/>
  <c r="BF47" i="58"/>
  <c r="AR47" i="58"/>
  <c r="AQ47" i="58"/>
  <c r="AA47" i="58"/>
  <c r="V47" i="58"/>
  <c r="U47" i="58"/>
  <c r="X47" i="58" s="1"/>
  <c r="T47" i="58"/>
  <c r="S47" i="58"/>
  <c r="R47" i="58"/>
  <c r="M47" i="58"/>
  <c r="Z47" i="58" s="1"/>
  <c r="BF133" i="58"/>
  <c r="AR133" i="58"/>
  <c r="AQ133" i="58"/>
  <c r="AA133" i="58"/>
  <c r="V133" i="58"/>
  <c r="U133" i="58"/>
  <c r="T133" i="58"/>
  <c r="S133" i="58"/>
  <c r="R133" i="58"/>
  <c r="M133" i="58"/>
  <c r="Z133" i="58" s="1"/>
  <c r="BF246" i="58"/>
  <c r="AR246" i="58"/>
  <c r="AQ246" i="58"/>
  <c r="AA246" i="58"/>
  <c r="V246" i="58"/>
  <c r="U246" i="58"/>
  <c r="T246" i="58"/>
  <c r="S246" i="58"/>
  <c r="R246" i="58"/>
  <c r="M246" i="58"/>
  <c r="Z246" i="58" s="1"/>
  <c r="BF120" i="58"/>
  <c r="AR120" i="58"/>
  <c r="AQ120" i="58"/>
  <c r="AA120" i="58"/>
  <c r="V120" i="58"/>
  <c r="U120" i="58"/>
  <c r="T120" i="58"/>
  <c r="S120" i="58"/>
  <c r="R120" i="58"/>
  <c r="M120" i="58"/>
  <c r="Z120" i="58" s="1"/>
  <c r="BF292" i="58"/>
  <c r="AR292" i="58"/>
  <c r="AQ292" i="58"/>
  <c r="AA292" i="58"/>
  <c r="Z292" i="58"/>
  <c r="V292" i="58"/>
  <c r="U292" i="58"/>
  <c r="AO292" i="58" s="1"/>
  <c r="T292" i="58"/>
  <c r="S292" i="58"/>
  <c r="R292" i="58"/>
  <c r="M292" i="58"/>
  <c r="J292" i="58" s="1"/>
  <c r="AP292" i="58" s="1"/>
  <c r="BF257" i="58"/>
  <c r="AR257" i="58"/>
  <c r="AQ257" i="58"/>
  <c r="AA257" i="58"/>
  <c r="V257" i="58"/>
  <c r="U257" i="58"/>
  <c r="X257" i="58" s="1"/>
  <c r="T257" i="58"/>
  <c r="S257" i="58"/>
  <c r="R257" i="58"/>
  <c r="M257" i="58"/>
  <c r="Z257" i="58" s="1"/>
  <c r="BF88" i="58"/>
  <c r="AR88" i="58"/>
  <c r="AQ88" i="58"/>
  <c r="AA88" i="58"/>
  <c r="V88" i="58"/>
  <c r="U88" i="58"/>
  <c r="X88" i="58" s="1"/>
  <c r="T88" i="58"/>
  <c r="S88" i="58"/>
  <c r="R88" i="58"/>
  <c r="M88" i="58"/>
  <c r="Z88" i="58" s="1"/>
  <c r="BF33" i="58"/>
  <c r="AR33" i="58"/>
  <c r="AQ33" i="58"/>
  <c r="AA33" i="58"/>
  <c r="V33" i="58"/>
  <c r="U33" i="58"/>
  <c r="X33" i="58" s="1"/>
  <c r="T33" i="58"/>
  <c r="S33" i="58"/>
  <c r="R33" i="58"/>
  <c r="M33" i="58"/>
  <c r="Z33" i="58" s="1"/>
  <c r="BF464" i="58"/>
  <c r="AR464" i="58"/>
  <c r="AQ464" i="58"/>
  <c r="AA464" i="58"/>
  <c r="V464" i="58"/>
  <c r="U464" i="58"/>
  <c r="X464" i="58" s="1"/>
  <c r="T464" i="58"/>
  <c r="S464" i="58"/>
  <c r="R464" i="58"/>
  <c r="M464" i="58"/>
  <c r="Z464" i="58" s="1"/>
  <c r="BF479" i="58"/>
  <c r="AR479" i="58"/>
  <c r="AQ479" i="58"/>
  <c r="AA479" i="58"/>
  <c r="Z479" i="58"/>
  <c r="V479" i="58"/>
  <c r="U479" i="58"/>
  <c r="T479" i="58"/>
  <c r="S479" i="58"/>
  <c r="R479" i="58"/>
  <c r="M479" i="58"/>
  <c r="J479" i="58" s="1"/>
  <c r="BF412" i="58"/>
  <c r="AR412" i="58"/>
  <c r="AQ412" i="58"/>
  <c r="AA412" i="58"/>
  <c r="V412" i="58"/>
  <c r="U412" i="58"/>
  <c r="X412" i="58" s="1"/>
  <c r="T412" i="58"/>
  <c r="S412" i="58"/>
  <c r="R412" i="58"/>
  <c r="M412" i="58"/>
  <c r="Z412" i="58" s="1"/>
  <c r="BF46" i="58"/>
  <c r="AR46" i="58"/>
  <c r="AQ46" i="58"/>
  <c r="AA46" i="58"/>
  <c r="V46" i="58"/>
  <c r="U46" i="58"/>
  <c r="T46" i="58"/>
  <c r="S46" i="58"/>
  <c r="R46" i="58"/>
  <c r="M46" i="58"/>
  <c r="Z46" i="58" s="1"/>
  <c r="J46" i="58"/>
  <c r="BF500" i="58"/>
  <c r="AR500" i="58"/>
  <c r="AQ500" i="58"/>
  <c r="AA500" i="58"/>
  <c r="Z500" i="58"/>
  <c r="V500" i="58"/>
  <c r="U500" i="58"/>
  <c r="T500" i="58"/>
  <c r="S500" i="58"/>
  <c r="R500" i="58"/>
  <c r="M500" i="58"/>
  <c r="J500" i="58" s="1"/>
  <c r="AP500" i="58" s="1"/>
  <c r="BF374" i="58"/>
  <c r="AR374" i="58"/>
  <c r="AQ374" i="58"/>
  <c r="AA374" i="58"/>
  <c r="V374" i="58"/>
  <c r="U374" i="58"/>
  <c r="T374" i="58"/>
  <c r="S374" i="58"/>
  <c r="R374" i="58"/>
  <c r="M374" i="58"/>
  <c r="J374" i="58" s="1"/>
  <c r="BF154" i="58"/>
  <c r="AR154" i="58"/>
  <c r="AS154" i="58" s="1"/>
  <c r="AT154" i="58" s="1"/>
  <c r="AU154" i="58" s="1"/>
  <c r="AV154" i="58" s="1"/>
  <c r="AQ154" i="58"/>
  <c r="AA154" i="58"/>
  <c r="V154" i="58"/>
  <c r="U154" i="58"/>
  <c r="X154" i="58" s="1"/>
  <c r="T154" i="58"/>
  <c r="S154" i="58"/>
  <c r="R154" i="58"/>
  <c r="M154" i="58"/>
  <c r="Z154" i="58" s="1"/>
  <c r="BF251" i="58"/>
  <c r="AR251" i="58"/>
  <c r="AQ251" i="58"/>
  <c r="AA251" i="58"/>
  <c r="V251" i="58"/>
  <c r="U251" i="58"/>
  <c r="T251" i="58"/>
  <c r="S251" i="58"/>
  <c r="R251" i="58"/>
  <c r="M251" i="58"/>
  <c r="J251" i="58" s="1"/>
  <c r="BF387" i="58"/>
  <c r="AR387" i="58"/>
  <c r="AS387" i="58" s="1"/>
  <c r="AT387" i="58" s="1"/>
  <c r="AU387" i="58" s="1"/>
  <c r="AV387" i="58" s="1"/>
  <c r="AQ387" i="58"/>
  <c r="AA387" i="58"/>
  <c r="V387" i="58"/>
  <c r="U387" i="58"/>
  <c r="X387" i="58" s="1"/>
  <c r="T387" i="58"/>
  <c r="S387" i="58"/>
  <c r="R387" i="58"/>
  <c r="M387" i="58"/>
  <c r="Z387" i="58" s="1"/>
  <c r="BF77" i="58"/>
  <c r="AR77" i="58"/>
  <c r="AQ77" i="58"/>
  <c r="AA77" i="58"/>
  <c r="V77" i="58"/>
  <c r="U77" i="58"/>
  <c r="T77" i="58"/>
  <c r="S77" i="58"/>
  <c r="R77" i="58"/>
  <c r="M77" i="58"/>
  <c r="J77" i="58" s="1"/>
  <c r="BF13" i="58"/>
  <c r="AR13" i="58"/>
  <c r="AS13" i="58" s="1"/>
  <c r="AT13" i="58" s="1"/>
  <c r="AU13" i="58" s="1"/>
  <c r="AV13" i="58" s="1"/>
  <c r="AQ13" i="58"/>
  <c r="AA13" i="58"/>
  <c r="V13" i="58"/>
  <c r="U13" i="58"/>
  <c r="X13" i="58" s="1"/>
  <c r="T13" i="58"/>
  <c r="S13" i="58"/>
  <c r="R13" i="58"/>
  <c r="M13" i="58"/>
  <c r="Z13" i="58" s="1"/>
  <c r="J13" i="58"/>
  <c r="BF102" i="58"/>
  <c r="AR102" i="58"/>
  <c r="AQ102" i="58"/>
  <c r="AA102" i="58"/>
  <c r="V102" i="58"/>
  <c r="U102" i="58"/>
  <c r="T102" i="58"/>
  <c r="S102" i="58"/>
  <c r="R102" i="58"/>
  <c r="M102" i="58"/>
  <c r="J102" i="58" s="1"/>
  <c r="BF60" i="58"/>
  <c r="AR60" i="58"/>
  <c r="AS60" i="58" s="1"/>
  <c r="AT60" i="58" s="1"/>
  <c r="AU60" i="58" s="1"/>
  <c r="AV60" i="58" s="1"/>
  <c r="AQ60" i="58"/>
  <c r="AA60" i="58"/>
  <c r="Z60" i="58"/>
  <c r="V60" i="58"/>
  <c r="U60" i="58"/>
  <c r="X60" i="58" s="1"/>
  <c r="T60" i="58"/>
  <c r="S60" i="58"/>
  <c r="R60" i="58"/>
  <c r="M60" i="58"/>
  <c r="J60" i="58" s="1"/>
  <c r="AP60" i="58" s="1"/>
  <c r="BF205" i="58"/>
  <c r="AR205" i="58"/>
  <c r="AQ205" i="58"/>
  <c r="AA205" i="58"/>
  <c r="V205" i="58"/>
  <c r="U205" i="58"/>
  <c r="T205" i="58"/>
  <c r="S205" i="58"/>
  <c r="R205" i="58"/>
  <c r="M205" i="58"/>
  <c r="J205" i="58" s="1"/>
  <c r="BF73" i="58"/>
  <c r="AR73" i="58"/>
  <c r="AS73" i="58" s="1"/>
  <c r="AT73" i="58" s="1"/>
  <c r="AU73" i="58" s="1"/>
  <c r="AV73" i="58" s="1"/>
  <c r="AQ73" i="58"/>
  <c r="AA73" i="58"/>
  <c r="V73" i="58"/>
  <c r="U73" i="58"/>
  <c r="X73" i="58" s="1"/>
  <c r="T73" i="58"/>
  <c r="S73" i="58"/>
  <c r="R73" i="58"/>
  <c r="M73" i="58"/>
  <c r="Z73" i="58" s="1"/>
  <c r="BF266" i="58"/>
  <c r="AR266" i="58"/>
  <c r="AQ266" i="58"/>
  <c r="AA266" i="58"/>
  <c r="V266" i="58"/>
  <c r="U266" i="58"/>
  <c r="T266" i="58"/>
  <c r="S266" i="58"/>
  <c r="R266" i="58"/>
  <c r="M266" i="58"/>
  <c r="J266" i="58" s="1"/>
  <c r="BF72" i="58"/>
  <c r="AR72" i="58"/>
  <c r="AS72" i="58" s="1"/>
  <c r="AT72" i="58" s="1"/>
  <c r="AU72" i="58" s="1"/>
  <c r="AV72" i="58" s="1"/>
  <c r="AQ72" i="58"/>
  <c r="AA72" i="58"/>
  <c r="V72" i="58"/>
  <c r="U72" i="58"/>
  <c r="X72" i="58" s="1"/>
  <c r="T72" i="58"/>
  <c r="S72" i="58"/>
  <c r="R72" i="58"/>
  <c r="M72" i="58"/>
  <c r="Z72" i="58" s="1"/>
  <c r="BF349" i="58"/>
  <c r="AR349" i="58"/>
  <c r="AQ349" i="58"/>
  <c r="AA349" i="58"/>
  <c r="V349" i="58"/>
  <c r="U349" i="58"/>
  <c r="T349" i="58"/>
  <c r="S349" i="58"/>
  <c r="R349" i="58"/>
  <c r="M349" i="58"/>
  <c r="J349" i="58" s="1"/>
  <c r="BF247" i="58"/>
  <c r="AR247" i="58"/>
  <c r="AQ247" i="58"/>
  <c r="AA247" i="58"/>
  <c r="V247" i="58"/>
  <c r="U247" i="58"/>
  <c r="X247" i="58" s="1"/>
  <c r="T247" i="58"/>
  <c r="S247" i="58"/>
  <c r="R247" i="58"/>
  <c r="M247" i="58"/>
  <c r="Z247" i="58" s="1"/>
  <c r="BF416" i="58"/>
  <c r="AR416" i="58"/>
  <c r="AQ416" i="58"/>
  <c r="AA416" i="58"/>
  <c r="V416" i="58"/>
  <c r="U416" i="58"/>
  <c r="T416" i="58"/>
  <c r="S416" i="58"/>
  <c r="R416" i="58"/>
  <c r="M416" i="58"/>
  <c r="J416" i="58" s="1"/>
  <c r="BF145" i="58"/>
  <c r="AR145" i="58"/>
  <c r="AS145" i="58" s="1"/>
  <c r="AT145" i="58" s="1"/>
  <c r="AU145" i="58" s="1"/>
  <c r="AV145" i="58" s="1"/>
  <c r="AQ145" i="58"/>
  <c r="AA145" i="58"/>
  <c r="V145" i="58"/>
  <c r="U145" i="58"/>
  <c r="X145" i="58" s="1"/>
  <c r="T145" i="58"/>
  <c r="S145" i="58"/>
  <c r="R145" i="58"/>
  <c r="M145" i="58"/>
  <c r="Z145" i="58" s="1"/>
  <c r="BF275" i="58"/>
  <c r="AR275" i="58"/>
  <c r="AQ275" i="58"/>
  <c r="AA275" i="58"/>
  <c r="V275" i="58"/>
  <c r="U275" i="58"/>
  <c r="T275" i="58"/>
  <c r="S275" i="58"/>
  <c r="R275" i="58"/>
  <c r="M275" i="58"/>
  <c r="J275" i="58" s="1"/>
  <c r="BF367" i="58"/>
  <c r="AR367" i="58"/>
  <c r="AS367" i="58" s="1"/>
  <c r="AT367" i="58" s="1"/>
  <c r="AU367" i="58" s="1"/>
  <c r="AV367" i="58" s="1"/>
  <c r="AQ367" i="58"/>
  <c r="AA367" i="58"/>
  <c r="V367" i="58"/>
  <c r="U367" i="58"/>
  <c r="X367" i="58" s="1"/>
  <c r="T367" i="58"/>
  <c r="S367" i="58"/>
  <c r="R367" i="58"/>
  <c r="M367" i="58"/>
  <c r="Z367" i="58" s="1"/>
  <c r="BF386" i="58"/>
  <c r="AR386" i="58"/>
  <c r="AQ386" i="58"/>
  <c r="AA386" i="58"/>
  <c r="Z386" i="58"/>
  <c r="V386" i="58"/>
  <c r="U386" i="58"/>
  <c r="T386" i="58"/>
  <c r="S386" i="58"/>
  <c r="R386" i="58"/>
  <c r="M386" i="58"/>
  <c r="J386" i="58" s="1"/>
  <c r="BF343" i="58"/>
  <c r="AR343" i="58"/>
  <c r="AS343" i="58" s="1"/>
  <c r="AQ343" i="58"/>
  <c r="AA343" i="58"/>
  <c r="V343" i="58"/>
  <c r="U343" i="58"/>
  <c r="T343" i="58"/>
  <c r="S343" i="58"/>
  <c r="R343" i="58"/>
  <c r="M343" i="58"/>
  <c r="Z343" i="58" s="1"/>
  <c r="BF288" i="58"/>
  <c r="AR288" i="58"/>
  <c r="AQ288" i="58"/>
  <c r="AA288" i="58"/>
  <c r="V288" i="58"/>
  <c r="U288" i="58"/>
  <c r="T288" i="58"/>
  <c r="S288" i="58"/>
  <c r="R288" i="58"/>
  <c r="M288" i="58"/>
  <c r="J288" i="58" s="1"/>
  <c r="BF297" i="58"/>
  <c r="AR297" i="58"/>
  <c r="AS297" i="58" s="1"/>
  <c r="AQ297" i="58"/>
  <c r="AA297" i="58"/>
  <c r="V297" i="58"/>
  <c r="U297" i="58"/>
  <c r="T297" i="58"/>
  <c r="S297" i="58"/>
  <c r="R297" i="58"/>
  <c r="M297" i="58"/>
  <c r="Z297" i="58" s="1"/>
  <c r="BF364" i="58"/>
  <c r="AR364" i="58"/>
  <c r="AQ364" i="58"/>
  <c r="AA364" i="58"/>
  <c r="V364" i="58"/>
  <c r="U364" i="58"/>
  <c r="T364" i="58"/>
  <c r="S364" i="58"/>
  <c r="R364" i="58"/>
  <c r="M364" i="58"/>
  <c r="J364" i="58" s="1"/>
  <c r="BF212" i="58"/>
  <c r="AR212" i="58"/>
  <c r="AS212" i="58" s="1"/>
  <c r="AQ212" i="58"/>
  <c r="AA212" i="58"/>
  <c r="Z212" i="58"/>
  <c r="V212" i="58"/>
  <c r="U212" i="58"/>
  <c r="AO212" i="58" s="1"/>
  <c r="T212" i="58"/>
  <c r="S212" i="58"/>
  <c r="R212" i="58"/>
  <c r="M212" i="58"/>
  <c r="J212" i="58" s="1"/>
  <c r="AP212" i="58" s="1"/>
  <c r="BF87" i="58"/>
  <c r="AR87" i="58"/>
  <c r="AQ87" i="58"/>
  <c r="AA87" i="58"/>
  <c r="V87" i="58"/>
  <c r="U87" i="58"/>
  <c r="T87" i="58"/>
  <c r="S87" i="58"/>
  <c r="R87" i="58"/>
  <c r="M87" i="58"/>
  <c r="J87" i="58" s="1"/>
  <c r="BF186" i="58"/>
  <c r="AR186" i="58"/>
  <c r="AS186" i="58" s="1"/>
  <c r="AT186" i="58" s="1"/>
  <c r="AU186" i="58" s="1"/>
  <c r="AV186" i="58" s="1"/>
  <c r="AQ186" i="58"/>
  <c r="AA186" i="58"/>
  <c r="V186" i="58"/>
  <c r="U186" i="58"/>
  <c r="X186" i="58" s="1"/>
  <c r="T186" i="58"/>
  <c r="S186" i="58"/>
  <c r="R186" i="58"/>
  <c r="M186" i="58"/>
  <c r="Z186" i="58" s="1"/>
  <c r="BF19" i="58"/>
  <c r="AR19" i="58"/>
  <c r="AQ19" i="58"/>
  <c r="AA19" i="58"/>
  <c r="V19" i="58"/>
  <c r="U19" i="58"/>
  <c r="T19" i="58"/>
  <c r="S19" i="58"/>
  <c r="R19" i="58"/>
  <c r="M19" i="58"/>
  <c r="J19" i="58" s="1"/>
  <c r="BF472" i="58"/>
  <c r="AR472" i="58"/>
  <c r="AS472" i="58" s="1"/>
  <c r="AT472" i="58" s="1"/>
  <c r="AU472" i="58" s="1"/>
  <c r="AV472" i="58" s="1"/>
  <c r="AQ472" i="58"/>
  <c r="AA472" i="58"/>
  <c r="V472" i="58"/>
  <c r="U472" i="58"/>
  <c r="X472" i="58" s="1"/>
  <c r="T472" i="58"/>
  <c r="S472" i="58"/>
  <c r="R472" i="58"/>
  <c r="M472" i="58"/>
  <c r="Z472" i="58" s="1"/>
  <c r="BF115" i="58"/>
  <c r="AR115" i="58"/>
  <c r="AQ115" i="58"/>
  <c r="AA115" i="58"/>
  <c r="V115" i="58"/>
  <c r="U115" i="58"/>
  <c r="T115" i="58"/>
  <c r="S115" i="58"/>
  <c r="R115" i="58"/>
  <c r="M115" i="58"/>
  <c r="J115" i="58" s="1"/>
  <c r="BF344" i="58"/>
  <c r="AR344" i="58"/>
  <c r="AS344" i="58" s="1"/>
  <c r="AT344" i="58" s="1"/>
  <c r="AU344" i="58" s="1"/>
  <c r="AV344" i="58" s="1"/>
  <c r="AQ344" i="58"/>
  <c r="AA344" i="58"/>
  <c r="V344" i="58"/>
  <c r="U344" i="58"/>
  <c r="X344" i="58" s="1"/>
  <c r="T344" i="58"/>
  <c r="S344" i="58"/>
  <c r="R344" i="58"/>
  <c r="M344" i="58"/>
  <c r="Z344" i="58" s="1"/>
  <c r="BF193" i="58"/>
  <c r="AR193" i="58"/>
  <c r="AQ193" i="58"/>
  <c r="AA193" i="58"/>
  <c r="V193" i="58"/>
  <c r="U193" i="58"/>
  <c r="T193" i="58"/>
  <c r="S193" i="58"/>
  <c r="R193" i="58"/>
  <c r="M193" i="58"/>
  <c r="J193" i="58" s="1"/>
  <c r="BF214" i="58"/>
  <c r="AR214" i="58"/>
  <c r="AS214" i="58" s="1"/>
  <c r="AT214" i="58" s="1"/>
  <c r="AU214" i="58" s="1"/>
  <c r="AV214" i="58" s="1"/>
  <c r="AQ214" i="58"/>
  <c r="AA214" i="58"/>
  <c r="V214" i="58"/>
  <c r="U214" i="58"/>
  <c r="X214" i="58" s="1"/>
  <c r="T214" i="58"/>
  <c r="S214" i="58"/>
  <c r="R214" i="58"/>
  <c r="M214" i="58"/>
  <c r="Z214" i="58" s="1"/>
  <c r="BF187" i="58"/>
  <c r="AR187" i="58"/>
  <c r="AQ187" i="58"/>
  <c r="AA187" i="58"/>
  <c r="V187" i="58"/>
  <c r="U187" i="58"/>
  <c r="T187" i="58"/>
  <c r="S187" i="58"/>
  <c r="R187" i="58"/>
  <c r="M187" i="58"/>
  <c r="J187" i="58" s="1"/>
  <c r="BF332" i="58"/>
  <c r="AR332" i="58"/>
  <c r="AS332" i="58" s="1"/>
  <c r="AT332" i="58" s="1"/>
  <c r="AU332" i="58" s="1"/>
  <c r="AV332" i="58" s="1"/>
  <c r="AQ332" i="58"/>
  <c r="AA332" i="58"/>
  <c r="V332" i="58"/>
  <c r="U332" i="58"/>
  <c r="X332" i="58" s="1"/>
  <c r="T332" i="58"/>
  <c r="S332" i="58"/>
  <c r="R332" i="58"/>
  <c r="M332" i="58"/>
  <c r="Z332" i="58" s="1"/>
  <c r="BF167" i="58"/>
  <c r="AR167" i="58"/>
  <c r="AS167" i="58" s="1"/>
  <c r="AT167" i="58" s="1"/>
  <c r="AU167" i="58" s="1"/>
  <c r="AV167" i="58" s="1"/>
  <c r="AQ167" i="58"/>
  <c r="AA167" i="58"/>
  <c r="V167" i="58"/>
  <c r="U167" i="58"/>
  <c r="T167" i="58"/>
  <c r="S167" i="58"/>
  <c r="R167" i="58"/>
  <c r="M167" i="58"/>
  <c r="J167" i="58" s="1"/>
  <c r="BF126" i="58"/>
  <c r="AR126" i="58"/>
  <c r="AQ126" i="58"/>
  <c r="AA126" i="58"/>
  <c r="V126" i="58"/>
  <c r="U126" i="58"/>
  <c r="T126" i="58"/>
  <c r="S126" i="58"/>
  <c r="R126" i="58"/>
  <c r="M126" i="58"/>
  <c r="Z126" i="58" s="1"/>
  <c r="BF514" i="58"/>
  <c r="AR514" i="58"/>
  <c r="AQ514" i="58"/>
  <c r="AA514" i="58"/>
  <c r="V514" i="58"/>
  <c r="U514" i="58"/>
  <c r="X514" i="58" s="1"/>
  <c r="T514" i="58"/>
  <c r="S514" i="58"/>
  <c r="R514" i="58"/>
  <c r="M514" i="58"/>
  <c r="Z514" i="58" s="1"/>
  <c r="BF169" i="58"/>
  <c r="AR169" i="58"/>
  <c r="AQ169" i="58"/>
  <c r="AA169" i="58"/>
  <c r="V169" i="58"/>
  <c r="U169" i="58"/>
  <c r="T169" i="58"/>
  <c r="S169" i="58"/>
  <c r="R169" i="58"/>
  <c r="M169" i="58"/>
  <c r="Z169" i="58" s="1"/>
  <c r="BF378" i="58"/>
  <c r="AR378" i="58"/>
  <c r="AS378" i="58" s="1"/>
  <c r="AT378" i="58" s="1"/>
  <c r="AU378" i="58" s="1"/>
  <c r="AV378" i="58" s="1"/>
  <c r="AQ378" i="58"/>
  <c r="AA378" i="58"/>
  <c r="V378" i="58"/>
  <c r="U378" i="58"/>
  <c r="T378" i="58"/>
  <c r="S378" i="58"/>
  <c r="R378" i="58"/>
  <c r="M378" i="58"/>
  <c r="Z378" i="58" s="1"/>
  <c r="BF427" i="58"/>
  <c r="AR427" i="58"/>
  <c r="AQ427" i="58"/>
  <c r="AA427" i="58"/>
  <c r="V427" i="58"/>
  <c r="U427" i="58"/>
  <c r="T427" i="58"/>
  <c r="S427" i="58"/>
  <c r="R427" i="58"/>
  <c r="M427" i="58"/>
  <c r="Z427" i="58" s="1"/>
  <c r="BF486" i="58"/>
  <c r="AR486" i="58"/>
  <c r="AS486" i="58" s="1"/>
  <c r="AQ486" i="58"/>
  <c r="AA486" i="58"/>
  <c r="V486" i="58"/>
  <c r="U486" i="58"/>
  <c r="T486" i="58"/>
  <c r="S486" i="58"/>
  <c r="R486" i="58"/>
  <c r="M486" i="58"/>
  <c r="Z486" i="58" s="1"/>
  <c r="BF530" i="58"/>
  <c r="AR530" i="58"/>
  <c r="AQ530" i="58"/>
  <c r="AA530" i="58"/>
  <c r="V530" i="58"/>
  <c r="U530" i="58"/>
  <c r="T530" i="58"/>
  <c r="S530" i="58"/>
  <c r="R530" i="58"/>
  <c r="M530" i="58"/>
  <c r="Z530" i="58" s="1"/>
  <c r="BF8" i="58"/>
  <c r="AR8" i="58"/>
  <c r="AS8" i="58" s="1"/>
  <c r="AQ8" i="58"/>
  <c r="AA8" i="58"/>
  <c r="V8" i="58"/>
  <c r="U8" i="58"/>
  <c r="X8" i="58" s="1"/>
  <c r="T8" i="58"/>
  <c r="S8" i="58"/>
  <c r="R8" i="58"/>
  <c r="M8" i="58"/>
  <c r="Z8" i="58" s="1"/>
  <c r="BF400" i="58"/>
  <c r="AR400" i="58"/>
  <c r="AQ400" i="58"/>
  <c r="AA400" i="58"/>
  <c r="V400" i="58"/>
  <c r="U400" i="58"/>
  <c r="T400" i="58"/>
  <c r="S400" i="58"/>
  <c r="R400" i="58"/>
  <c r="M400" i="58"/>
  <c r="Z400" i="58" s="1"/>
  <c r="BF379" i="58"/>
  <c r="AR379" i="58"/>
  <c r="AS379" i="58" s="1"/>
  <c r="AT379" i="58" s="1"/>
  <c r="AU379" i="58" s="1"/>
  <c r="AV379" i="58" s="1"/>
  <c r="AQ379" i="58"/>
  <c r="AA379" i="58"/>
  <c r="Z379" i="58"/>
  <c r="V379" i="58"/>
  <c r="U379" i="58"/>
  <c r="T379" i="58"/>
  <c r="S379" i="58"/>
  <c r="R379" i="58"/>
  <c r="M379" i="58"/>
  <c r="J379" i="58" s="1"/>
  <c r="AP379" i="58" s="1"/>
  <c r="BF177" i="58"/>
  <c r="AR177" i="58"/>
  <c r="AQ177" i="58"/>
  <c r="AA177" i="58"/>
  <c r="V177" i="58"/>
  <c r="U177" i="58"/>
  <c r="T177" i="58"/>
  <c r="S177" i="58"/>
  <c r="R177" i="58"/>
  <c r="M177" i="58"/>
  <c r="Z177" i="58" s="1"/>
  <c r="BF15" i="58"/>
  <c r="AR15" i="58"/>
  <c r="AS15" i="58" s="1"/>
  <c r="AT15" i="58" s="1"/>
  <c r="AU15" i="58" s="1"/>
  <c r="AV15" i="58" s="1"/>
  <c r="AQ15" i="58"/>
  <c r="AA15" i="58"/>
  <c r="V15" i="58"/>
  <c r="U15" i="58"/>
  <c r="T15" i="58"/>
  <c r="S15" i="58"/>
  <c r="R15" i="58"/>
  <c r="M15" i="58"/>
  <c r="Z15" i="58" s="1"/>
  <c r="BF194" i="58"/>
  <c r="AR194" i="58"/>
  <c r="AQ194" i="58"/>
  <c r="AA194" i="58"/>
  <c r="V194" i="58"/>
  <c r="U194" i="58"/>
  <c r="T194" i="58"/>
  <c r="S194" i="58"/>
  <c r="R194" i="58"/>
  <c r="M194" i="58"/>
  <c r="Z194" i="58" s="1"/>
  <c r="BF16" i="58"/>
  <c r="AR16" i="58"/>
  <c r="AS16" i="58" s="1"/>
  <c r="AQ16" i="58"/>
  <c r="AA16" i="58"/>
  <c r="V16" i="58"/>
  <c r="U16" i="58"/>
  <c r="X16" i="58" s="1"/>
  <c r="T16" i="58"/>
  <c r="S16" i="58"/>
  <c r="R16" i="58"/>
  <c r="M16" i="58"/>
  <c r="Z16" i="58" s="1"/>
  <c r="BF281" i="58"/>
  <c r="AR281" i="58"/>
  <c r="AQ281" i="58"/>
  <c r="AA281" i="58"/>
  <c r="V281" i="58"/>
  <c r="U281" i="58"/>
  <c r="T281" i="58"/>
  <c r="S281" i="58"/>
  <c r="R281" i="58"/>
  <c r="M281" i="58"/>
  <c r="Z281" i="58" s="1"/>
  <c r="BF50" i="58"/>
  <c r="AR50" i="58"/>
  <c r="AS50" i="58" s="1"/>
  <c r="AT50" i="58" s="1"/>
  <c r="AU50" i="58" s="1"/>
  <c r="AV50" i="58" s="1"/>
  <c r="AQ50" i="58"/>
  <c r="AA50" i="58"/>
  <c r="V50" i="58"/>
  <c r="U50" i="58"/>
  <c r="X50" i="58" s="1"/>
  <c r="T50" i="58"/>
  <c r="S50" i="58"/>
  <c r="R50" i="58"/>
  <c r="M50" i="58"/>
  <c r="Z50" i="58" s="1"/>
  <c r="J50" i="58"/>
  <c r="BF351" i="58"/>
  <c r="AR351" i="58"/>
  <c r="AQ351" i="58"/>
  <c r="AA351" i="58"/>
  <c r="V351" i="58"/>
  <c r="U351" i="58"/>
  <c r="T351" i="58"/>
  <c r="S351" i="58"/>
  <c r="R351" i="58"/>
  <c r="M351" i="58"/>
  <c r="Z351" i="58" s="1"/>
  <c r="BF420" i="58"/>
  <c r="AR420" i="58"/>
  <c r="AQ420" i="58"/>
  <c r="AA420" i="58"/>
  <c r="V420" i="58"/>
  <c r="U420" i="58"/>
  <c r="T420" i="58"/>
  <c r="S420" i="58"/>
  <c r="R420" i="58"/>
  <c r="M420" i="58"/>
  <c r="Z420" i="58" s="1"/>
  <c r="BF233" i="58"/>
  <c r="AR233" i="58"/>
  <c r="AQ233" i="58"/>
  <c r="AA233" i="58"/>
  <c r="V233" i="58"/>
  <c r="U233" i="58"/>
  <c r="T233" i="58"/>
  <c r="S233" i="58"/>
  <c r="R233" i="58"/>
  <c r="M233" i="58"/>
  <c r="Z233" i="58" s="1"/>
  <c r="BF481" i="58"/>
  <c r="AR481" i="58"/>
  <c r="AQ481" i="58"/>
  <c r="AA481" i="58"/>
  <c r="V481" i="58"/>
  <c r="U481" i="58"/>
  <c r="T481" i="58"/>
  <c r="S481" i="58"/>
  <c r="R481" i="58"/>
  <c r="M481" i="58"/>
  <c r="BF375" i="58"/>
  <c r="AR375" i="58"/>
  <c r="AQ375" i="58"/>
  <c r="AA375" i="58"/>
  <c r="Z375" i="58"/>
  <c r="V375" i="58"/>
  <c r="U375" i="58"/>
  <c r="T375" i="58"/>
  <c r="S375" i="58"/>
  <c r="R375" i="58"/>
  <c r="M375" i="58"/>
  <c r="J375" i="58" s="1"/>
  <c r="BF83" i="58"/>
  <c r="AR83" i="58"/>
  <c r="AQ83" i="58"/>
  <c r="AA83" i="58"/>
  <c r="V83" i="58"/>
  <c r="U83" i="58"/>
  <c r="X83" i="58" s="1"/>
  <c r="T83" i="58"/>
  <c r="S83" i="58"/>
  <c r="R83" i="58"/>
  <c r="M83" i="58"/>
  <c r="BF110" i="58"/>
  <c r="AR110" i="58"/>
  <c r="AQ110" i="58"/>
  <c r="AA110" i="58"/>
  <c r="V110" i="58"/>
  <c r="U110" i="58"/>
  <c r="T110" i="58"/>
  <c r="S110" i="58"/>
  <c r="R110" i="58"/>
  <c r="M110" i="58"/>
  <c r="Z110" i="58" s="1"/>
  <c r="BF45" i="58"/>
  <c r="AR45" i="58"/>
  <c r="AQ45" i="58"/>
  <c r="AA45" i="58"/>
  <c r="V45" i="58"/>
  <c r="U45" i="58"/>
  <c r="X45" i="58" s="1"/>
  <c r="T45" i="58"/>
  <c r="S45" i="58"/>
  <c r="R45" i="58"/>
  <c r="M45" i="58"/>
  <c r="Z45" i="58" s="1"/>
  <c r="J45" i="58"/>
  <c r="BF255" i="58"/>
  <c r="AR255" i="58"/>
  <c r="AQ255" i="58"/>
  <c r="AA255" i="58"/>
  <c r="V255" i="58"/>
  <c r="U255" i="58"/>
  <c r="T255" i="58"/>
  <c r="S255" i="58"/>
  <c r="R255" i="58"/>
  <c r="M255" i="58"/>
  <c r="Z255" i="58" s="1"/>
  <c r="BF236" i="58"/>
  <c r="AR236" i="58"/>
  <c r="AQ236" i="58"/>
  <c r="AA236" i="58"/>
  <c r="V236" i="58"/>
  <c r="U236" i="58"/>
  <c r="X236" i="58" s="1"/>
  <c r="T236" i="58"/>
  <c r="S236" i="58"/>
  <c r="R236" i="58"/>
  <c r="M236" i="58"/>
  <c r="Z236" i="58" s="1"/>
  <c r="BF380" i="58"/>
  <c r="AR380" i="58"/>
  <c r="AQ380" i="58"/>
  <c r="AA380" i="58"/>
  <c r="V380" i="58"/>
  <c r="U380" i="58"/>
  <c r="T380" i="58"/>
  <c r="S380" i="58"/>
  <c r="R380" i="58"/>
  <c r="M380" i="58"/>
  <c r="BF197" i="58"/>
  <c r="AR197" i="58"/>
  <c r="AQ197" i="58"/>
  <c r="AA197" i="58"/>
  <c r="V197" i="58"/>
  <c r="U197" i="58"/>
  <c r="X197" i="58" s="1"/>
  <c r="T197" i="58"/>
  <c r="S197" i="58"/>
  <c r="R197" i="58"/>
  <c r="M197" i="58"/>
  <c r="BF104" i="58"/>
  <c r="AR104" i="58"/>
  <c r="AQ104" i="58"/>
  <c r="AA104" i="58"/>
  <c r="V104" i="58"/>
  <c r="U104" i="58"/>
  <c r="X104" i="58" s="1"/>
  <c r="T104" i="58"/>
  <c r="S104" i="58"/>
  <c r="R104" i="58"/>
  <c r="M104" i="58"/>
  <c r="BF477" i="58"/>
  <c r="AR477" i="58"/>
  <c r="AQ477" i="58"/>
  <c r="AA477" i="58"/>
  <c r="Z477" i="58"/>
  <c r="V477" i="58"/>
  <c r="U477" i="58"/>
  <c r="T477" i="58"/>
  <c r="S477" i="58"/>
  <c r="R477" i="58"/>
  <c r="M477" i="58"/>
  <c r="J477" i="58"/>
  <c r="BF31" i="58"/>
  <c r="AR31" i="58"/>
  <c r="AQ31" i="58"/>
  <c r="AA31" i="58"/>
  <c r="V31" i="58"/>
  <c r="U31" i="58"/>
  <c r="X31" i="58" s="1"/>
  <c r="T31" i="58"/>
  <c r="S31" i="58"/>
  <c r="R31" i="58"/>
  <c r="M31" i="58"/>
  <c r="Z31" i="58" s="1"/>
  <c r="BF158" i="58"/>
  <c r="AR158" i="58"/>
  <c r="AQ158" i="58"/>
  <c r="AA158" i="58"/>
  <c r="Z158" i="58"/>
  <c r="V158" i="58"/>
  <c r="U158" i="58"/>
  <c r="X158" i="58" s="1"/>
  <c r="T158" i="58"/>
  <c r="S158" i="58"/>
  <c r="R158" i="58"/>
  <c r="M158" i="58"/>
  <c r="J158" i="58" s="1"/>
  <c r="AP158" i="58" s="1"/>
  <c r="BF211" i="58"/>
  <c r="AR211" i="58"/>
  <c r="AQ211" i="58"/>
  <c r="AA211" i="58"/>
  <c r="V211" i="58"/>
  <c r="U211" i="58"/>
  <c r="T211" i="58"/>
  <c r="S211" i="58"/>
  <c r="R211" i="58"/>
  <c r="M211" i="58"/>
  <c r="Z211" i="58" s="1"/>
  <c r="J211" i="58"/>
  <c r="BF138" i="58"/>
  <c r="AR138" i="58"/>
  <c r="AQ138" i="58"/>
  <c r="AA138" i="58"/>
  <c r="V138" i="58"/>
  <c r="U138" i="58"/>
  <c r="X138" i="58" s="1"/>
  <c r="T138" i="58"/>
  <c r="S138" i="58"/>
  <c r="R138" i="58"/>
  <c r="M138" i="58"/>
  <c r="Z138" i="58" s="1"/>
  <c r="J138" i="58"/>
  <c r="BF326" i="58"/>
  <c r="AR326" i="58"/>
  <c r="AQ326" i="58"/>
  <c r="AA326" i="58"/>
  <c r="V326" i="58"/>
  <c r="U326" i="58"/>
  <c r="T326" i="58"/>
  <c r="S326" i="58"/>
  <c r="R326" i="58"/>
  <c r="M326" i="58"/>
  <c r="BF97" i="58"/>
  <c r="AR97" i="58"/>
  <c r="AQ97" i="58"/>
  <c r="AA97" i="58"/>
  <c r="V97" i="58"/>
  <c r="U97" i="58"/>
  <c r="X97" i="58" s="1"/>
  <c r="T97" i="58"/>
  <c r="S97" i="58"/>
  <c r="R97" i="58"/>
  <c r="M97" i="58"/>
  <c r="BF216" i="58"/>
  <c r="AR216" i="58"/>
  <c r="AQ216" i="58"/>
  <c r="AA216" i="58"/>
  <c r="V216" i="58"/>
  <c r="U216" i="58"/>
  <c r="X216" i="58" s="1"/>
  <c r="T216" i="58"/>
  <c r="S216" i="58"/>
  <c r="R216" i="58"/>
  <c r="M216" i="58"/>
  <c r="BF153" i="58"/>
  <c r="AR153" i="58"/>
  <c r="AQ153" i="58"/>
  <c r="AA153" i="58"/>
  <c r="V153" i="58"/>
  <c r="U153" i="58"/>
  <c r="X153" i="58" s="1"/>
  <c r="T153" i="58"/>
  <c r="S153" i="58"/>
  <c r="R153" i="58"/>
  <c r="M153" i="58"/>
  <c r="Z153" i="58" s="1"/>
  <c r="J153" i="58"/>
  <c r="BF405" i="58"/>
  <c r="AR405" i="58"/>
  <c r="AQ405" i="58"/>
  <c r="AA405" i="58"/>
  <c r="V405" i="58"/>
  <c r="U405" i="58"/>
  <c r="T405" i="58"/>
  <c r="S405" i="58"/>
  <c r="R405" i="58"/>
  <c r="M405" i="58"/>
  <c r="Z405" i="58" s="1"/>
  <c r="BF441" i="58"/>
  <c r="AR441" i="58"/>
  <c r="AQ441" i="58"/>
  <c r="AA441" i="58"/>
  <c r="V441" i="58"/>
  <c r="U441" i="58"/>
  <c r="X441" i="58" s="1"/>
  <c r="T441" i="58"/>
  <c r="S441" i="58"/>
  <c r="R441" i="58"/>
  <c r="M441" i="58"/>
  <c r="Z441" i="58" s="1"/>
  <c r="BF96" i="58"/>
  <c r="AR96" i="58"/>
  <c r="AQ96" i="58"/>
  <c r="AA96" i="58"/>
  <c r="V96" i="58"/>
  <c r="U96" i="58"/>
  <c r="X96" i="58" s="1"/>
  <c r="T96" i="58"/>
  <c r="S96" i="58"/>
  <c r="R96" i="58"/>
  <c r="M96" i="58"/>
  <c r="Z96" i="58" s="1"/>
  <c r="BF168" i="58"/>
  <c r="AR168" i="58"/>
  <c r="AQ168" i="58"/>
  <c r="AA168" i="58"/>
  <c r="X168" i="58"/>
  <c r="V168" i="58"/>
  <c r="U168" i="58"/>
  <c r="T168" i="58"/>
  <c r="S168" i="58"/>
  <c r="R168" i="58"/>
  <c r="M168" i="58"/>
  <c r="Z168" i="58" s="1"/>
  <c r="BF313" i="58"/>
  <c r="AR313" i="58"/>
  <c r="AQ313" i="58"/>
  <c r="AA313" i="58"/>
  <c r="V313" i="58"/>
  <c r="U313" i="58"/>
  <c r="X313" i="58" s="1"/>
  <c r="T313" i="58"/>
  <c r="S313" i="58"/>
  <c r="R313" i="58"/>
  <c r="M313" i="58"/>
  <c r="Z313" i="58" s="1"/>
  <c r="BF226" i="58"/>
  <c r="AR226" i="58"/>
  <c r="AQ226" i="58"/>
  <c r="AA226" i="58"/>
  <c r="V226" i="58"/>
  <c r="U226" i="58"/>
  <c r="X226" i="58" s="1"/>
  <c r="T226" i="58"/>
  <c r="S226" i="58"/>
  <c r="R226" i="58"/>
  <c r="M226" i="58"/>
  <c r="Z226" i="58" s="1"/>
  <c r="BF440" i="58"/>
  <c r="AR440" i="58"/>
  <c r="AQ440" i="58"/>
  <c r="AA440" i="58"/>
  <c r="Z440" i="58"/>
  <c r="V440" i="58"/>
  <c r="U440" i="58"/>
  <c r="T440" i="58"/>
  <c r="S440" i="58"/>
  <c r="R440" i="58"/>
  <c r="M440" i="58"/>
  <c r="J440" i="58"/>
  <c r="BF196" i="58"/>
  <c r="AR196" i="58"/>
  <c r="AQ196" i="58"/>
  <c r="AA196" i="58"/>
  <c r="V196" i="58"/>
  <c r="U196" i="58"/>
  <c r="X196" i="58" s="1"/>
  <c r="T196" i="58"/>
  <c r="S196" i="58"/>
  <c r="R196" i="58"/>
  <c r="M196" i="58"/>
  <c r="Z196" i="58" s="1"/>
  <c r="BF426" i="58"/>
  <c r="AR426" i="58"/>
  <c r="AQ426" i="58"/>
  <c r="AA426" i="58"/>
  <c r="V426" i="58"/>
  <c r="U426" i="58"/>
  <c r="X426" i="58" s="1"/>
  <c r="T426" i="58"/>
  <c r="S426" i="58"/>
  <c r="R426" i="58"/>
  <c r="M426" i="58"/>
  <c r="Z426" i="58" s="1"/>
  <c r="J426" i="58"/>
  <c r="AP426" i="58" s="1"/>
  <c r="BF474" i="58"/>
  <c r="AR474" i="58"/>
  <c r="AQ474" i="58"/>
  <c r="AA474" i="58"/>
  <c r="V474" i="58"/>
  <c r="U474" i="58"/>
  <c r="X474" i="58" s="1"/>
  <c r="T474" i="58"/>
  <c r="S474" i="58"/>
  <c r="R474" i="58"/>
  <c r="M474" i="58"/>
  <c r="Z474" i="58" s="1"/>
  <c r="BF36" i="58"/>
  <c r="AR36" i="58"/>
  <c r="AQ36" i="58"/>
  <c r="AA36" i="58"/>
  <c r="V36" i="58"/>
  <c r="U36" i="58"/>
  <c r="X36" i="58" s="1"/>
  <c r="T36" i="58"/>
  <c r="S36" i="58"/>
  <c r="R36" i="58"/>
  <c r="M36" i="58"/>
  <c r="Z36" i="58" s="1"/>
  <c r="BF210" i="58"/>
  <c r="AR210" i="58"/>
  <c r="AQ210" i="58"/>
  <c r="AA210" i="58"/>
  <c r="V210" i="58"/>
  <c r="U210" i="58"/>
  <c r="X210" i="58" s="1"/>
  <c r="T210" i="58"/>
  <c r="S210" i="58"/>
  <c r="R210" i="58"/>
  <c r="M210" i="58"/>
  <c r="Z210" i="58" s="1"/>
  <c r="J210" i="58"/>
  <c r="BF336" i="58"/>
  <c r="AR336" i="58"/>
  <c r="AQ336" i="58"/>
  <c r="AA336" i="58"/>
  <c r="V336" i="58"/>
  <c r="U336" i="58"/>
  <c r="X336" i="58" s="1"/>
  <c r="T336" i="58"/>
  <c r="S336" i="58"/>
  <c r="R336" i="58"/>
  <c r="M336" i="58"/>
  <c r="Z336" i="58" s="1"/>
  <c r="J336" i="58"/>
  <c r="BF108" i="58"/>
  <c r="AR108" i="58"/>
  <c r="AQ108" i="58"/>
  <c r="AA108" i="58"/>
  <c r="Z108" i="58"/>
  <c r="V108" i="58"/>
  <c r="U108" i="58"/>
  <c r="X108" i="58" s="1"/>
  <c r="T108" i="58"/>
  <c r="S108" i="58"/>
  <c r="R108" i="58"/>
  <c r="M108" i="58"/>
  <c r="J108" i="58" s="1"/>
  <c r="AP108" i="58" s="1"/>
  <c r="BF442" i="58"/>
  <c r="AR442" i="58"/>
  <c r="AQ442" i="58"/>
  <c r="AA442" i="58"/>
  <c r="V442" i="58"/>
  <c r="U442" i="58"/>
  <c r="T442" i="58"/>
  <c r="S442" i="58"/>
  <c r="R442" i="58"/>
  <c r="M442" i="58"/>
  <c r="Z442" i="58" s="1"/>
  <c r="BF443" i="58"/>
  <c r="AR443" i="58"/>
  <c r="AS443" i="58" s="1"/>
  <c r="AT443" i="58" s="1"/>
  <c r="AU443" i="58" s="1"/>
  <c r="AV443" i="58" s="1"/>
  <c r="AQ443" i="58"/>
  <c r="AA443" i="58"/>
  <c r="V443" i="58"/>
  <c r="U443" i="58"/>
  <c r="T443" i="58"/>
  <c r="S443" i="58"/>
  <c r="R443" i="58"/>
  <c r="M443" i="58"/>
  <c r="Z443" i="58" s="1"/>
  <c r="BF235" i="58"/>
  <c r="AR235" i="58"/>
  <c r="AQ235" i="58"/>
  <c r="AA235" i="58"/>
  <c r="V235" i="58"/>
  <c r="U235" i="58"/>
  <c r="T235" i="58"/>
  <c r="S235" i="58"/>
  <c r="R235" i="58"/>
  <c r="M235" i="58"/>
  <c r="J235" i="58" s="1"/>
  <c r="BF175" i="58"/>
  <c r="AR175" i="58"/>
  <c r="AS175" i="58" s="1"/>
  <c r="AT175" i="58" s="1"/>
  <c r="AU175" i="58" s="1"/>
  <c r="AV175" i="58" s="1"/>
  <c r="AQ175" i="58"/>
  <c r="AA175" i="58"/>
  <c r="V175" i="58"/>
  <c r="U175" i="58"/>
  <c r="X175" i="58" s="1"/>
  <c r="T175" i="58"/>
  <c r="S175" i="58"/>
  <c r="R175" i="58"/>
  <c r="M175" i="58"/>
  <c r="Z175" i="58" s="1"/>
  <c r="BF82" i="58"/>
  <c r="AR82" i="58"/>
  <c r="AQ82" i="58"/>
  <c r="AA82" i="58"/>
  <c r="V82" i="58"/>
  <c r="U82" i="58"/>
  <c r="T82" i="58"/>
  <c r="S82" i="58"/>
  <c r="R82" i="58"/>
  <c r="M82" i="58"/>
  <c r="J82" i="58" s="1"/>
  <c r="BF377" i="58"/>
  <c r="AR377" i="58"/>
  <c r="AS377" i="58" s="1"/>
  <c r="AT377" i="58" s="1"/>
  <c r="AU377" i="58" s="1"/>
  <c r="AV377" i="58" s="1"/>
  <c r="AQ377" i="58"/>
  <c r="AA377" i="58"/>
  <c r="V377" i="58"/>
  <c r="U377" i="58"/>
  <c r="T377" i="58"/>
  <c r="S377" i="58"/>
  <c r="R377" i="58"/>
  <c r="M377" i="58"/>
  <c r="Z377" i="58" s="1"/>
  <c r="J377" i="58"/>
  <c r="BF43" i="58"/>
  <c r="AR43" i="58"/>
  <c r="AQ43" i="58"/>
  <c r="AA43" i="58"/>
  <c r="V43" i="58"/>
  <c r="U43" i="58"/>
  <c r="T43" i="58"/>
  <c r="S43" i="58"/>
  <c r="R43" i="58"/>
  <c r="M43" i="58"/>
  <c r="J43" i="58" s="1"/>
  <c r="BF157" i="58"/>
  <c r="AR157" i="58"/>
  <c r="AS157" i="58" s="1"/>
  <c r="AT157" i="58" s="1"/>
  <c r="AU157" i="58" s="1"/>
  <c r="AV157" i="58" s="1"/>
  <c r="AQ157" i="58"/>
  <c r="AA157" i="58"/>
  <c r="Z157" i="58"/>
  <c r="V157" i="58"/>
  <c r="U157" i="58"/>
  <c r="AO157" i="58" s="1"/>
  <c r="T157" i="58"/>
  <c r="S157" i="58"/>
  <c r="R157" i="58"/>
  <c r="M157" i="58"/>
  <c r="J157" i="58"/>
  <c r="BF39" i="58"/>
  <c r="AR39" i="58"/>
  <c r="AQ39" i="58"/>
  <c r="AA39" i="58"/>
  <c r="V39" i="58"/>
  <c r="U39" i="58"/>
  <c r="T39" i="58"/>
  <c r="S39" i="58"/>
  <c r="R39" i="58"/>
  <c r="M39" i="58"/>
  <c r="J39" i="58" s="1"/>
  <c r="BF229" i="58"/>
  <c r="AR229" i="58"/>
  <c r="AS229" i="58" s="1"/>
  <c r="AT229" i="58" s="1"/>
  <c r="AU229" i="58" s="1"/>
  <c r="AV229" i="58" s="1"/>
  <c r="AQ229" i="58"/>
  <c r="AA229" i="58"/>
  <c r="V229" i="58"/>
  <c r="U229" i="58"/>
  <c r="T229" i="58"/>
  <c r="S229" i="58"/>
  <c r="R229" i="58"/>
  <c r="M229" i="58"/>
  <c r="Z229" i="58" s="1"/>
  <c r="BF179" i="58"/>
  <c r="AR179" i="58"/>
  <c r="AQ179" i="58"/>
  <c r="AA179" i="58"/>
  <c r="V179" i="58"/>
  <c r="U179" i="58"/>
  <c r="T179" i="58"/>
  <c r="S179" i="58"/>
  <c r="R179" i="58"/>
  <c r="M179" i="58"/>
  <c r="J179" i="58" s="1"/>
  <c r="BF277" i="58"/>
  <c r="AR277" i="58"/>
  <c r="AS277" i="58" s="1"/>
  <c r="AT277" i="58" s="1"/>
  <c r="AU277" i="58" s="1"/>
  <c r="AV277" i="58" s="1"/>
  <c r="AQ277" i="58"/>
  <c r="AA277" i="58"/>
  <c r="V277" i="58"/>
  <c r="U277" i="58"/>
  <c r="T277" i="58"/>
  <c r="S277" i="58"/>
  <c r="R277" i="58"/>
  <c r="M277" i="58"/>
  <c r="Z277" i="58" s="1"/>
  <c r="BF327" i="58"/>
  <c r="AR327" i="58"/>
  <c r="AQ327" i="58"/>
  <c r="AA327" i="58"/>
  <c r="Z327" i="58"/>
  <c r="V327" i="58"/>
  <c r="U327" i="58"/>
  <c r="T327" i="58"/>
  <c r="S327" i="58"/>
  <c r="R327" i="58"/>
  <c r="M327" i="58"/>
  <c r="J327" i="58" s="1"/>
  <c r="BF26" i="58"/>
  <c r="AR26" i="58"/>
  <c r="AS26" i="58" s="1"/>
  <c r="AT26" i="58" s="1"/>
  <c r="AU26" i="58" s="1"/>
  <c r="AV26" i="58" s="1"/>
  <c r="AQ26" i="58"/>
  <c r="AA26" i="58"/>
  <c r="V26" i="58"/>
  <c r="U26" i="58"/>
  <c r="T26" i="58"/>
  <c r="S26" i="58"/>
  <c r="R26" i="58"/>
  <c r="M26" i="58"/>
  <c r="Z26" i="58" s="1"/>
  <c r="BF520" i="58"/>
  <c r="AR520" i="58"/>
  <c r="AQ520" i="58"/>
  <c r="AA520" i="58"/>
  <c r="V520" i="58"/>
  <c r="U520" i="58"/>
  <c r="T520" i="58"/>
  <c r="S520" i="58"/>
  <c r="R520" i="58"/>
  <c r="M520" i="58"/>
  <c r="J520" i="58" s="1"/>
  <c r="BF53" i="58"/>
  <c r="AR53" i="58"/>
  <c r="AS53" i="58" s="1"/>
  <c r="AT53" i="58" s="1"/>
  <c r="AU53" i="58" s="1"/>
  <c r="AV53" i="58" s="1"/>
  <c r="AQ53" i="58"/>
  <c r="AA53" i="58"/>
  <c r="V53" i="58"/>
  <c r="U53" i="58"/>
  <c r="T53" i="58"/>
  <c r="S53" i="58"/>
  <c r="R53" i="58"/>
  <c r="M53" i="58"/>
  <c r="Z53" i="58" s="1"/>
  <c r="J53" i="58"/>
  <c r="BF160" i="58"/>
  <c r="AR160" i="58"/>
  <c r="AQ160" i="58"/>
  <c r="AA160" i="58"/>
  <c r="V160" i="58"/>
  <c r="U160" i="58"/>
  <c r="T160" i="58"/>
  <c r="S160" i="58"/>
  <c r="R160" i="58"/>
  <c r="M160" i="58"/>
  <c r="J160" i="58" s="1"/>
  <c r="BF161" i="58"/>
  <c r="AR161" i="58"/>
  <c r="AS161" i="58" s="1"/>
  <c r="AT161" i="58" s="1"/>
  <c r="AU161" i="58" s="1"/>
  <c r="AV161" i="58" s="1"/>
  <c r="AQ161" i="58"/>
  <c r="AA161" i="58"/>
  <c r="V161" i="58"/>
  <c r="U161" i="58"/>
  <c r="X161" i="58" s="1"/>
  <c r="T161" i="58"/>
  <c r="S161" i="58"/>
  <c r="R161" i="58"/>
  <c r="M161" i="58"/>
  <c r="Z161" i="58" s="1"/>
  <c r="J161" i="58"/>
  <c r="BF314" i="58"/>
  <c r="AR314" i="58"/>
  <c r="AQ314" i="58"/>
  <c r="AA314" i="58"/>
  <c r="V314" i="58"/>
  <c r="U314" i="58"/>
  <c r="T314" i="58"/>
  <c r="S314" i="58"/>
  <c r="R314" i="58"/>
  <c r="M314" i="58"/>
  <c r="J314" i="58" s="1"/>
  <c r="BF150" i="58"/>
  <c r="AR150" i="58"/>
  <c r="AS150" i="58" s="1"/>
  <c r="AT150" i="58" s="1"/>
  <c r="AU150" i="58" s="1"/>
  <c r="AV150" i="58" s="1"/>
  <c r="AQ150" i="58"/>
  <c r="AA150" i="58"/>
  <c r="V150" i="58"/>
  <c r="U150" i="58"/>
  <c r="T150" i="58"/>
  <c r="S150" i="58"/>
  <c r="R150" i="58"/>
  <c r="M150" i="58"/>
  <c r="Z150" i="58" s="1"/>
  <c r="BF137" i="58"/>
  <c r="AR137" i="58"/>
  <c r="AQ137" i="58"/>
  <c r="AA137" i="58"/>
  <c r="V137" i="58"/>
  <c r="U137" i="58"/>
  <c r="T137" i="58"/>
  <c r="S137" i="58"/>
  <c r="R137" i="58"/>
  <c r="M137" i="58"/>
  <c r="J137" i="58" s="1"/>
  <c r="BF396" i="58"/>
  <c r="AR396" i="58"/>
  <c r="AQ396" i="58"/>
  <c r="AA396" i="58"/>
  <c r="V396" i="58"/>
  <c r="U396" i="58"/>
  <c r="X396" i="58" s="1"/>
  <c r="T396" i="58"/>
  <c r="S396" i="58"/>
  <c r="R396" i="58"/>
  <c r="M396" i="58"/>
  <c r="Z396" i="58" s="1"/>
  <c r="J396" i="58"/>
  <c r="BF51" i="58"/>
  <c r="AR51" i="58"/>
  <c r="AQ51" i="58"/>
  <c r="AA51" i="58"/>
  <c r="V51" i="58"/>
  <c r="U51" i="58"/>
  <c r="T51" i="58"/>
  <c r="S51" i="58"/>
  <c r="R51" i="58"/>
  <c r="M51" i="58"/>
  <c r="Z51" i="58" s="1"/>
  <c r="BF185" i="58"/>
  <c r="AR185" i="58"/>
  <c r="AQ185" i="58"/>
  <c r="AA185" i="58"/>
  <c r="V185" i="58"/>
  <c r="U185" i="58"/>
  <c r="X185" i="58" s="1"/>
  <c r="T185" i="58"/>
  <c r="S185" i="58"/>
  <c r="R185" i="58"/>
  <c r="M185" i="58"/>
  <c r="Z185" i="58" s="1"/>
  <c r="BF76" i="58"/>
  <c r="AR76" i="58"/>
  <c r="AQ76" i="58"/>
  <c r="AA76" i="58"/>
  <c r="V76" i="58"/>
  <c r="U76" i="58"/>
  <c r="T76" i="58"/>
  <c r="S76" i="58"/>
  <c r="R76" i="58"/>
  <c r="M76" i="58"/>
  <c r="J76" i="58" s="1"/>
  <c r="BF71" i="58"/>
  <c r="AR71" i="58"/>
  <c r="AQ71" i="58"/>
  <c r="AA71" i="58"/>
  <c r="V71" i="58"/>
  <c r="U71" i="58"/>
  <c r="X71" i="58" s="1"/>
  <c r="T71" i="58"/>
  <c r="S71" i="58"/>
  <c r="R71" i="58"/>
  <c r="M71" i="58"/>
  <c r="Z71" i="58" s="1"/>
  <c r="BF347" i="58"/>
  <c r="AR347" i="58"/>
  <c r="AQ347" i="58"/>
  <c r="AA347" i="58"/>
  <c r="Z347" i="58"/>
  <c r="V347" i="58"/>
  <c r="U347" i="58"/>
  <c r="T347" i="58"/>
  <c r="S347" i="58"/>
  <c r="R347" i="58"/>
  <c r="M347" i="58"/>
  <c r="J347" i="58" s="1"/>
  <c r="BF118" i="58"/>
  <c r="AR118" i="58"/>
  <c r="AQ118" i="58"/>
  <c r="AA118" i="58"/>
  <c r="Z118" i="58"/>
  <c r="V118" i="58"/>
  <c r="U118" i="58"/>
  <c r="X118" i="58" s="1"/>
  <c r="T118" i="58"/>
  <c r="S118" i="58"/>
  <c r="R118" i="58"/>
  <c r="M118" i="58"/>
  <c r="J118" i="58" s="1"/>
  <c r="AP118" i="58" s="1"/>
  <c r="BF391" i="58"/>
  <c r="AR391" i="58"/>
  <c r="AQ391" i="58"/>
  <c r="AA391" i="58"/>
  <c r="V391" i="58"/>
  <c r="U391" i="58"/>
  <c r="T391" i="58"/>
  <c r="S391" i="58"/>
  <c r="R391" i="58"/>
  <c r="M391" i="58"/>
  <c r="Z391" i="58" s="1"/>
  <c r="J391" i="58"/>
  <c r="BF259" i="58"/>
  <c r="AR259" i="58"/>
  <c r="AQ259" i="58"/>
  <c r="AA259" i="58"/>
  <c r="V259" i="58"/>
  <c r="U259" i="58"/>
  <c r="X259" i="58" s="1"/>
  <c r="T259" i="58"/>
  <c r="S259" i="58"/>
  <c r="R259" i="58"/>
  <c r="M259" i="58"/>
  <c r="Z259" i="58" s="1"/>
  <c r="J259" i="58"/>
  <c r="BF265" i="58"/>
  <c r="AR265" i="58"/>
  <c r="AQ265" i="58"/>
  <c r="AA265" i="58"/>
  <c r="V265" i="58"/>
  <c r="U265" i="58"/>
  <c r="T265" i="58"/>
  <c r="S265" i="58"/>
  <c r="R265" i="58"/>
  <c r="M265" i="58"/>
  <c r="Z265" i="58" s="1"/>
  <c r="BF25" i="58"/>
  <c r="AR25" i="58"/>
  <c r="AQ25" i="58"/>
  <c r="AA25" i="58"/>
  <c r="V25" i="58"/>
  <c r="U25" i="58"/>
  <c r="X25" i="58" s="1"/>
  <c r="T25" i="58"/>
  <c r="S25" i="58"/>
  <c r="R25" i="58"/>
  <c r="M25" i="58"/>
  <c r="Z25" i="58" s="1"/>
  <c r="BF192" i="58"/>
  <c r="AR192" i="58"/>
  <c r="AQ192" i="58"/>
  <c r="AA192" i="58"/>
  <c r="V192" i="58"/>
  <c r="U192" i="58"/>
  <c r="T192" i="58"/>
  <c r="S192" i="58"/>
  <c r="R192" i="58"/>
  <c r="M192" i="58"/>
  <c r="Z192" i="58" s="1"/>
  <c r="J192" i="58"/>
  <c r="BF128" i="58"/>
  <c r="AR128" i="58"/>
  <c r="AQ128" i="58"/>
  <c r="AA128" i="58"/>
  <c r="Z128" i="58"/>
  <c r="V128" i="58"/>
  <c r="U128" i="58"/>
  <c r="X128" i="58" s="1"/>
  <c r="T128" i="58"/>
  <c r="S128" i="58"/>
  <c r="R128" i="58"/>
  <c r="M128" i="58"/>
  <c r="J128" i="58" s="1"/>
  <c r="AP128" i="58" s="1"/>
  <c r="BF280" i="58"/>
  <c r="AR280" i="58"/>
  <c r="AQ280" i="58"/>
  <c r="AA280" i="58"/>
  <c r="V280" i="58"/>
  <c r="U280" i="58"/>
  <c r="T280" i="58"/>
  <c r="S280" i="58"/>
  <c r="R280" i="58"/>
  <c r="M280" i="58"/>
  <c r="Z280" i="58" s="1"/>
  <c r="J280" i="58"/>
  <c r="BF429" i="58"/>
  <c r="AR429" i="58"/>
  <c r="AQ429" i="58"/>
  <c r="AA429" i="58"/>
  <c r="V429" i="58"/>
  <c r="U429" i="58"/>
  <c r="X429" i="58" s="1"/>
  <c r="T429" i="58"/>
  <c r="S429" i="58"/>
  <c r="R429" i="58"/>
  <c r="M429" i="58"/>
  <c r="Z429" i="58" s="1"/>
  <c r="BF172" i="58"/>
  <c r="AR172" i="58"/>
  <c r="AQ172" i="58"/>
  <c r="AA172" i="58"/>
  <c r="V172" i="58"/>
  <c r="U172" i="58"/>
  <c r="X172" i="58" s="1"/>
  <c r="T172" i="58"/>
  <c r="S172" i="58"/>
  <c r="R172" i="58"/>
  <c r="M172" i="58"/>
  <c r="Z172" i="58" s="1"/>
  <c r="BF348" i="58"/>
  <c r="AR348" i="58"/>
  <c r="AQ348" i="58"/>
  <c r="AA348" i="58"/>
  <c r="V348" i="58"/>
  <c r="U348" i="58"/>
  <c r="X348" i="58" s="1"/>
  <c r="T348" i="58"/>
  <c r="S348" i="58"/>
  <c r="R348" i="58"/>
  <c r="M348" i="58"/>
  <c r="Z348" i="58" s="1"/>
  <c r="BF316" i="58"/>
  <c r="AR316" i="58"/>
  <c r="AQ316" i="58"/>
  <c r="AA316" i="58"/>
  <c r="V316" i="58"/>
  <c r="U316" i="58"/>
  <c r="X316" i="58" s="1"/>
  <c r="T316" i="58"/>
  <c r="S316" i="58"/>
  <c r="R316" i="58"/>
  <c r="M316" i="58"/>
  <c r="Z316" i="58" s="1"/>
  <c r="BF439" i="58"/>
  <c r="AR439" i="58"/>
  <c r="AQ439" i="58"/>
  <c r="AA439" i="58"/>
  <c r="V439" i="58"/>
  <c r="U439" i="58"/>
  <c r="X439" i="58" s="1"/>
  <c r="T439" i="58"/>
  <c r="S439" i="58"/>
  <c r="R439" i="58"/>
  <c r="M439" i="58"/>
  <c r="Z439" i="58" s="1"/>
  <c r="BF70" i="58"/>
  <c r="AR70" i="58"/>
  <c r="AQ70" i="58"/>
  <c r="AA70" i="58"/>
  <c r="V70" i="58"/>
  <c r="U70" i="58"/>
  <c r="T70" i="58"/>
  <c r="S70" i="58"/>
  <c r="R70" i="58"/>
  <c r="M70" i="58"/>
  <c r="J70" i="58" s="1"/>
  <c r="BF41" i="58"/>
  <c r="AR41" i="58"/>
  <c r="AS41" i="58" s="1"/>
  <c r="AT41" i="58" s="1"/>
  <c r="AU41" i="58" s="1"/>
  <c r="AV41" i="58" s="1"/>
  <c r="AQ41" i="58"/>
  <c r="AA41" i="58"/>
  <c r="V41" i="58"/>
  <c r="U41" i="58"/>
  <c r="X41" i="58" s="1"/>
  <c r="T41" i="58"/>
  <c r="S41" i="58"/>
  <c r="R41" i="58"/>
  <c r="M41" i="58"/>
  <c r="Z41" i="58" s="1"/>
  <c r="BF383" i="58"/>
  <c r="AR383" i="58"/>
  <c r="AQ383" i="58"/>
  <c r="AA383" i="58"/>
  <c r="V383" i="58"/>
  <c r="U383" i="58"/>
  <c r="T383" i="58"/>
  <c r="S383" i="58"/>
  <c r="R383" i="58"/>
  <c r="M383" i="58"/>
  <c r="J383" i="58" s="1"/>
  <c r="BF12" i="58"/>
  <c r="AR12" i="58"/>
  <c r="AS12" i="58" s="1"/>
  <c r="AT12" i="58" s="1"/>
  <c r="AU12" i="58" s="1"/>
  <c r="AV12" i="58" s="1"/>
  <c r="AQ12" i="58"/>
  <c r="AA12" i="58"/>
  <c r="V12" i="58"/>
  <c r="U12" i="58"/>
  <c r="T12" i="58"/>
  <c r="S12" i="58"/>
  <c r="R12" i="58"/>
  <c r="M12" i="58"/>
  <c r="Z12" i="58" s="1"/>
  <c r="BF147" i="58"/>
  <c r="AR147" i="58"/>
  <c r="AQ147" i="58"/>
  <c r="AA147" i="58"/>
  <c r="V147" i="58"/>
  <c r="U147" i="58"/>
  <c r="T147" i="58"/>
  <c r="S147" i="58"/>
  <c r="R147" i="58"/>
  <c r="M147" i="58"/>
  <c r="J147" i="58" s="1"/>
  <c r="BF264" i="58"/>
  <c r="AR264" i="58"/>
  <c r="AS264" i="58" s="1"/>
  <c r="AT264" i="58" s="1"/>
  <c r="AU264" i="58" s="1"/>
  <c r="AV264" i="58" s="1"/>
  <c r="AQ264" i="58"/>
  <c r="AA264" i="58"/>
  <c r="V264" i="58"/>
  <c r="U264" i="58"/>
  <c r="T264" i="58"/>
  <c r="S264" i="58"/>
  <c r="R264" i="58"/>
  <c r="M264" i="58"/>
  <c r="Z264" i="58" s="1"/>
  <c r="BF399" i="58"/>
  <c r="AR399" i="58"/>
  <c r="AQ399" i="58"/>
  <c r="AA399" i="58"/>
  <c r="V399" i="58"/>
  <c r="U399" i="58"/>
  <c r="T399" i="58"/>
  <c r="S399" i="58"/>
  <c r="R399" i="58"/>
  <c r="M399" i="58"/>
  <c r="J399" i="58" s="1"/>
  <c r="BF311" i="58"/>
  <c r="AR311" i="58"/>
  <c r="AS311" i="58" s="1"/>
  <c r="AT311" i="58" s="1"/>
  <c r="AU311" i="58" s="1"/>
  <c r="AV311" i="58" s="1"/>
  <c r="AQ311" i="58"/>
  <c r="AA311" i="58"/>
  <c r="V311" i="58"/>
  <c r="U311" i="58"/>
  <c r="T311" i="58"/>
  <c r="S311" i="58"/>
  <c r="R311" i="58"/>
  <c r="M311" i="58"/>
  <c r="Z311" i="58" s="1"/>
  <c r="BF122" i="58"/>
  <c r="AR122" i="58"/>
  <c r="AQ122" i="58"/>
  <c r="AA122" i="58"/>
  <c r="V122" i="58"/>
  <c r="U122" i="58"/>
  <c r="T122" i="58"/>
  <c r="S122" i="58"/>
  <c r="R122" i="58"/>
  <c r="M122" i="58"/>
  <c r="J122" i="58" s="1"/>
  <c r="BF435" i="58"/>
  <c r="AR435" i="58"/>
  <c r="AS435" i="58" s="1"/>
  <c r="AT435" i="58" s="1"/>
  <c r="AU435" i="58" s="1"/>
  <c r="AV435" i="58" s="1"/>
  <c r="AQ435" i="58"/>
  <c r="AA435" i="58"/>
  <c r="V435" i="58"/>
  <c r="U435" i="58"/>
  <c r="X435" i="58" s="1"/>
  <c r="T435" i="58"/>
  <c r="S435" i="58"/>
  <c r="R435" i="58"/>
  <c r="M435" i="58"/>
  <c r="Z435" i="58" s="1"/>
  <c r="BF14" i="58"/>
  <c r="AR14" i="58"/>
  <c r="AQ14" i="58"/>
  <c r="AA14" i="58"/>
  <c r="V14" i="58"/>
  <c r="U14" i="58"/>
  <c r="T14" i="58"/>
  <c r="S14" i="58"/>
  <c r="R14" i="58"/>
  <c r="M14" i="58"/>
  <c r="J14" i="58" s="1"/>
  <c r="BF42" i="58"/>
  <c r="AR42" i="58"/>
  <c r="AS42" i="58" s="1"/>
  <c r="AT42" i="58" s="1"/>
  <c r="AU42" i="58" s="1"/>
  <c r="AV42" i="58" s="1"/>
  <c r="AQ42" i="58"/>
  <c r="AA42" i="58"/>
  <c r="Z42" i="58"/>
  <c r="V42" i="58"/>
  <c r="U42" i="58"/>
  <c r="X42" i="58" s="1"/>
  <c r="T42" i="58"/>
  <c r="S42" i="58"/>
  <c r="R42" i="58"/>
  <c r="M42" i="58"/>
  <c r="J42" i="58" s="1"/>
  <c r="AP42" i="58" s="1"/>
  <c r="BF317" i="58"/>
  <c r="AR317" i="58"/>
  <c r="AQ317" i="58"/>
  <c r="AA317" i="58"/>
  <c r="V317" i="58"/>
  <c r="U317" i="58"/>
  <c r="T317" i="58"/>
  <c r="S317" i="58"/>
  <c r="R317" i="58"/>
  <c r="M317" i="58"/>
  <c r="J317" i="58" s="1"/>
  <c r="BF81" i="58"/>
  <c r="AR81" i="58"/>
  <c r="AS81" i="58" s="1"/>
  <c r="AT81" i="58" s="1"/>
  <c r="AU81" i="58" s="1"/>
  <c r="AV81" i="58" s="1"/>
  <c r="AQ81" i="58"/>
  <c r="AA81" i="58"/>
  <c r="V81" i="58"/>
  <c r="U81" i="58"/>
  <c r="X81" i="58" s="1"/>
  <c r="T81" i="58"/>
  <c r="S81" i="58"/>
  <c r="R81" i="58"/>
  <c r="M81" i="58"/>
  <c r="Z81" i="58" s="1"/>
  <c r="J81" i="58"/>
  <c r="BF28" i="58"/>
  <c r="AR28" i="58"/>
  <c r="AQ28" i="58"/>
  <c r="AA28" i="58"/>
  <c r="V28" i="58"/>
  <c r="U28" i="58"/>
  <c r="T28" i="58"/>
  <c r="S28" i="58"/>
  <c r="R28" i="58"/>
  <c r="M28" i="58"/>
  <c r="J28" i="58" s="1"/>
  <c r="BF100" i="58"/>
  <c r="AR100" i="58"/>
  <c r="AS100" i="58" s="1"/>
  <c r="AT100" i="58" s="1"/>
  <c r="AU100" i="58" s="1"/>
  <c r="AV100" i="58" s="1"/>
  <c r="AQ100" i="58"/>
  <c r="AA100" i="58"/>
  <c r="V100" i="58"/>
  <c r="U100" i="58"/>
  <c r="X100" i="58" s="1"/>
  <c r="T100" i="58"/>
  <c r="S100" i="58"/>
  <c r="R100" i="58"/>
  <c r="M100" i="58"/>
  <c r="Z100" i="58" s="1"/>
  <c r="BF93" i="58"/>
  <c r="AR93" i="58"/>
  <c r="AQ93" i="58"/>
  <c r="AA93" i="58"/>
  <c r="V93" i="58"/>
  <c r="U93" i="58"/>
  <c r="T93" i="58"/>
  <c r="S93" i="58"/>
  <c r="R93" i="58"/>
  <c r="M93" i="58"/>
  <c r="J93" i="58" s="1"/>
  <c r="BF432" i="58"/>
  <c r="AR432" i="58"/>
  <c r="AS432" i="58" s="1"/>
  <c r="AT432" i="58" s="1"/>
  <c r="AU432" i="58" s="1"/>
  <c r="AV432" i="58" s="1"/>
  <c r="AQ432" i="58"/>
  <c r="AA432" i="58"/>
  <c r="V432" i="58"/>
  <c r="U432" i="58"/>
  <c r="X432" i="58" s="1"/>
  <c r="T432" i="58"/>
  <c r="S432" i="58"/>
  <c r="R432" i="58"/>
  <c r="M432" i="58"/>
  <c r="Z432" i="58" s="1"/>
  <c r="J432" i="58"/>
  <c r="BF17" i="58"/>
  <c r="AR17" i="58"/>
  <c r="AQ17" i="58"/>
  <c r="AA17" i="58"/>
  <c r="V17" i="58"/>
  <c r="U17" i="58"/>
  <c r="T17" i="58"/>
  <c r="S17" i="58"/>
  <c r="R17" i="58"/>
  <c r="M17" i="58"/>
  <c r="J17" i="58" s="1"/>
  <c r="BF202" i="58"/>
  <c r="AR202" i="58"/>
  <c r="AS202" i="58" s="1"/>
  <c r="AT202" i="58" s="1"/>
  <c r="AU202" i="58" s="1"/>
  <c r="AV202" i="58" s="1"/>
  <c r="AQ202" i="58"/>
  <c r="AA202" i="58"/>
  <c r="V202" i="58"/>
  <c r="U202" i="58"/>
  <c r="T202" i="58"/>
  <c r="S202" i="58"/>
  <c r="R202" i="58"/>
  <c r="M202" i="58"/>
  <c r="Z202" i="58" s="1"/>
  <c r="BF116" i="58"/>
  <c r="AR116" i="58"/>
  <c r="AQ116" i="58"/>
  <c r="AA116" i="58"/>
  <c r="V116" i="58"/>
  <c r="U116" i="58"/>
  <c r="T116" i="58"/>
  <c r="S116" i="58"/>
  <c r="R116" i="58"/>
  <c r="M116" i="58"/>
  <c r="J116" i="58" s="1"/>
  <c r="BF258" i="58"/>
  <c r="AR258" i="58"/>
  <c r="AS258" i="58" s="1"/>
  <c r="AT258" i="58" s="1"/>
  <c r="AU258" i="58" s="1"/>
  <c r="AV258" i="58" s="1"/>
  <c r="AQ258" i="58"/>
  <c r="AA258" i="58"/>
  <c r="X258" i="58"/>
  <c r="V258" i="58"/>
  <c r="U258" i="58"/>
  <c r="T258" i="58"/>
  <c r="S258" i="58"/>
  <c r="R258" i="58"/>
  <c r="M258" i="58"/>
  <c r="Z258" i="58" s="1"/>
  <c r="J258" i="58"/>
  <c r="BF225" i="58"/>
  <c r="AR225" i="58"/>
  <c r="AQ225" i="58"/>
  <c r="AA225" i="58"/>
  <c r="V225" i="58"/>
  <c r="U225" i="58"/>
  <c r="T225" i="58"/>
  <c r="S225" i="58"/>
  <c r="R225" i="58"/>
  <c r="M225" i="58"/>
  <c r="J225" i="58" s="1"/>
  <c r="BF448" i="58"/>
  <c r="AR448" i="58"/>
  <c r="AS448" i="58" s="1"/>
  <c r="AT448" i="58" s="1"/>
  <c r="AU448" i="58" s="1"/>
  <c r="AV448" i="58" s="1"/>
  <c r="AQ448" i="58"/>
  <c r="AA448" i="58"/>
  <c r="V448" i="58"/>
  <c r="U448" i="58"/>
  <c r="X448" i="58" s="1"/>
  <c r="T448" i="58"/>
  <c r="S448" i="58"/>
  <c r="R448" i="58"/>
  <c r="M448" i="58"/>
  <c r="Z448" i="58" s="1"/>
  <c r="BF176" i="58"/>
  <c r="AR176" i="58"/>
  <c r="AQ176" i="58"/>
  <c r="AA176" i="58"/>
  <c r="V176" i="58"/>
  <c r="U176" i="58"/>
  <c r="T176" i="58"/>
  <c r="S176" i="58"/>
  <c r="R176" i="58"/>
  <c r="M176" i="58"/>
  <c r="J176" i="58" s="1"/>
  <c r="BF252" i="58"/>
  <c r="AR252" i="58"/>
  <c r="AS252" i="58" s="1"/>
  <c r="AT252" i="58" s="1"/>
  <c r="AU252" i="58" s="1"/>
  <c r="AV252" i="58" s="1"/>
  <c r="AQ252" i="58"/>
  <c r="AA252" i="58"/>
  <c r="V252" i="58"/>
  <c r="U252" i="58"/>
  <c r="X252" i="58" s="1"/>
  <c r="T252" i="58"/>
  <c r="S252" i="58"/>
  <c r="R252" i="58"/>
  <c r="M252" i="58"/>
  <c r="Z252" i="58" s="1"/>
  <c r="J252" i="58"/>
  <c r="BF262" i="58"/>
  <c r="AR262" i="58"/>
  <c r="AQ262" i="58"/>
  <c r="AA262" i="58"/>
  <c r="V262" i="58"/>
  <c r="U262" i="58"/>
  <c r="T262" i="58"/>
  <c r="S262" i="58"/>
  <c r="R262" i="58"/>
  <c r="M262" i="58"/>
  <c r="J262" i="58" s="1"/>
  <c r="BF465" i="58"/>
  <c r="AR465" i="58"/>
  <c r="AS465" i="58" s="1"/>
  <c r="AT465" i="58" s="1"/>
  <c r="AU465" i="58" s="1"/>
  <c r="AV465" i="58" s="1"/>
  <c r="AQ465" i="58"/>
  <c r="AA465" i="58"/>
  <c r="V465" i="58"/>
  <c r="U465" i="58"/>
  <c r="T465" i="58"/>
  <c r="S465" i="58"/>
  <c r="R465" i="58"/>
  <c r="M465" i="58"/>
  <c r="Z465" i="58" s="1"/>
  <c r="BF243" i="58"/>
  <c r="AR243" i="58"/>
  <c r="AQ243" i="58"/>
  <c r="AA243" i="58"/>
  <c r="V243" i="58"/>
  <c r="U243" i="58"/>
  <c r="T243" i="58"/>
  <c r="S243" i="58"/>
  <c r="R243" i="58"/>
  <c r="M243" i="58"/>
  <c r="J243" i="58" s="1"/>
  <c r="BF451" i="58"/>
  <c r="AR451" i="58"/>
  <c r="AS451" i="58" s="1"/>
  <c r="AT451" i="58" s="1"/>
  <c r="AU451" i="58" s="1"/>
  <c r="AV451" i="58" s="1"/>
  <c r="AQ451" i="58"/>
  <c r="AA451" i="58"/>
  <c r="V451" i="58"/>
  <c r="U451" i="58"/>
  <c r="X451" i="58" s="1"/>
  <c r="T451" i="58"/>
  <c r="S451" i="58"/>
  <c r="R451" i="58"/>
  <c r="M451" i="58"/>
  <c r="Z451" i="58" s="1"/>
  <c r="J451" i="58"/>
  <c r="BF482" i="58"/>
  <c r="AR482" i="58"/>
  <c r="AQ482" i="58"/>
  <c r="AA482" i="58"/>
  <c r="V482" i="58"/>
  <c r="U482" i="58"/>
  <c r="T482" i="58"/>
  <c r="S482" i="58"/>
  <c r="R482" i="58"/>
  <c r="M482" i="58"/>
  <c r="J482" i="58" s="1"/>
  <c r="BF484" i="58"/>
  <c r="AR484" i="58"/>
  <c r="AS484" i="58" s="1"/>
  <c r="AT484" i="58" s="1"/>
  <c r="AU484" i="58" s="1"/>
  <c r="AV484" i="58" s="1"/>
  <c r="AQ484" i="58"/>
  <c r="AA484" i="58"/>
  <c r="V484" i="58"/>
  <c r="U484" i="58"/>
  <c r="X484" i="58" s="1"/>
  <c r="T484" i="58"/>
  <c r="S484" i="58"/>
  <c r="R484" i="58"/>
  <c r="M484" i="58"/>
  <c r="Z484" i="58" s="1"/>
  <c r="BF411" i="58"/>
  <c r="AR411" i="58"/>
  <c r="AQ411" i="58"/>
  <c r="AA411" i="58"/>
  <c r="V411" i="58"/>
  <c r="U411" i="58"/>
  <c r="T411" i="58"/>
  <c r="S411" i="58"/>
  <c r="R411" i="58"/>
  <c r="M411" i="58"/>
  <c r="J411" i="58" s="1"/>
  <c r="BF299" i="58"/>
  <c r="AR299" i="58"/>
  <c r="AS299" i="58" s="1"/>
  <c r="AT299" i="58" s="1"/>
  <c r="AU299" i="58" s="1"/>
  <c r="AV299" i="58" s="1"/>
  <c r="AQ299" i="58"/>
  <c r="AA299" i="58"/>
  <c r="V299" i="58"/>
  <c r="U299" i="58"/>
  <c r="X299" i="58" s="1"/>
  <c r="T299" i="58"/>
  <c r="S299" i="58"/>
  <c r="R299" i="58"/>
  <c r="M299" i="58"/>
  <c r="Z299" i="58" s="1"/>
  <c r="J299" i="58"/>
  <c r="BF232" i="58"/>
  <c r="AR232" i="58"/>
  <c r="AQ232" i="58"/>
  <c r="AA232" i="58"/>
  <c r="V232" i="58"/>
  <c r="U232" i="58"/>
  <c r="T232" i="58"/>
  <c r="S232" i="58"/>
  <c r="R232" i="58"/>
  <c r="M232" i="58"/>
  <c r="J232" i="58" s="1"/>
  <c r="BF437" i="58"/>
  <c r="AR437" i="58"/>
  <c r="AS437" i="58" s="1"/>
  <c r="AT437" i="58" s="1"/>
  <c r="AU437" i="58" s="1"/>
  <c r="AV437" i="58" s="1"/>
  <c r="AQ437" i="58"/>
  <c r="AA437" i="58"/>
  <c r="Z437" i="58"/>
  <c r="V437" i="58"/>
  <c r="U437" i="58"/>
  <c r="AO437" i="58" s="1"/>
  <c r="T437" i="58"/>
  <c r="S437" i="58"/>
  <c r="R437" i="58"/>
  <c r="M437" i="58"/>
  <c r="J437" i="58"/>
  <c r="BF524" i="58"/>
  <c r="AR524" i="58"/>
  <c r="AQ524" i="58"/>
  <c r="AA524" i="58"/>
  <c r="V524" i="58"/>
  <c r="U524" i="58"/>
  <c r="T524" i="58"/>
  <c r="S524" i="58"/>
  <c r="R524" i="58"/>
  <c r="M524" i="58"/>
  <c r="J524" i="58" s="1"/>
  <c r="BF517" i="58"/>
  <c r="AR517" i="58"/>
  <c r="AS517" i="58" s="1"/>
  <c r="AT517" i="58" s="1"/>
  <c r="AU517" i="58" s="1"/>
  <c r="AV517" i="58" s="1"/>
  <c r="AQ517" i="58"/>
  <c r="AA517" i="58"/>
  <c r="V517" i="58"/>
  <c r="U517" i="58"/>
  <c r="T517" i="58"/>
  <c r="S517" i="58"/>
  <c r="R517" i="58"/>
  <c r="M517" i="58"/>
  <c r="BF242" i="58"/>
  <c r="AR242" i="58"/>
  <c r="AQ242" i="58"/>
  <c r="AA242" i="58"/>
  <c r="V242" i="58"/>
  <c r="U242" i="58"/>
  <c r="T242" i="58"/>
  <c r="S242" i="58"/>
  <c r="R242" i="58"/>
  <c r="M242" i="58"/>
  <c r="J242" i="58" s="1"/>
  <c r="BF207" i="58"/>
  <c r="AR207" i="58"/>
  <c r="AS207" i="58" s="1"/>
  <c r="AT207" i="58" s="1"/>
  <c r="AU207" i="58" s="1"/>
  <c r="AV207" i="58" s="1"/>
  <c r="AQ207" i="58"/>
  <c r="AA207" i="58"/>
  <c r="V207" i="58"/>
  <c r="U207" i="58"/>
  <c r="T207" i="58"/>
  <c r="S207" i="58"/>
  <c r="R207" i="58"/>
  <c r="M207" i="58"/>
  <c r="Z207" i="58" s="1"/>
  <c r="BF457" i="58"/>
  <c r="AR457" i="58"/>
  <c r="AQ457" i="58"/>
  <c r="AA457" i="58"/>
  <c r="V457" i="58"/>
  <c r="U457" i="58"/>
  <c r="T457" i="58"/>
  <c r="S457" i="58"/>
  <c r="R457" i="58"/>
  <c r="M457" i="58"/>
  <c r="J457" i="58" s="1"/>
  <c r="BF269" i="58"/>
  <c r="AR269" i="58"/>
  <c r="AS269" i="58" s="1"/>
  <c r="AT269" i="58" s="1"/>
  <c r="AU269" i="58" s="1"/>
  <c r="AV269" i="58" s="1"/>
  <c r="AQ269" i="58"/>
  <c r="AA269" i="58"/>
  <c r="V269" i="58"/>
  <c r="U269" i="58"/>
  <c r="T269" i="58"/>
  <c r="S269" i="58"/>
  <c r="R269" i="58"/>
  <c r="M269" i="58"/>
  <c r="Z269" i="58" s="1"/>
  <c r="BF131" i="58"/>
  <c r="AR131" i="58"/>
  <c r="AQ131" i="58"/>
  <c r="AA131" i="58"/>
  <c r="V131" i="58"/>
  <c r="U131" i="58"/>
  <c r="T131" i="58"/>
  <c r="S131" i="58"/>
  <c r="R131" i="58"/>
  <c r="M131" i="58"/>
  <c r="J131" i="58" s="1"/>
  <c r="BF222" i="58"/>
  <c r="AR222" i="58"/>
  <c r="AS222" i="58" s="1"/>
  <c r="AT222" i="58" s="1"/>
  <c r="AU222" i="58" s="1"/>
  <c r="AV222" i="58" s="1"/>
  <c r="AQ222" i="58"/>
  <c r="AA222" i="58"/>
  <c r="V222" i="58"/>
  <c r="U222" i="58"/>
  <c r="X222" i="58" s="1"/>
  <c r="T222" i="58"/>
  <c r="S222" i="58"/>
  <c r="R222" i="58"/>
  <c r="M222" i="58"/>
  <c r="Z222" i="58" s="1"/>
  <c r="J222" i="58"/>
  <c r="BF394" i="58"/>
  <c r="AR394" i="58"/>
  <c r="AQ394" i="58"/>
  <c r="AA394" i="58"/>
  <c r="V394" i="58"/>
  <c r="U394" i="58"/>
  <c r="T394" i="58"/>
  <c r="S394" i="58"/>
  <c r="R394" i="58"/>
  <c r="M394" i="58"/>
  <c r="J394" i="58" s="1"/>
  <c r="BF67" i="58"/>
  <c r="AR67" i="58"/>
  <c r="AS67" i="58" s="1"/>
  <c r="AT67" i="58" s="1"/>
  <c r="AU67" i="58" s="1"/>
  <c r="AV67" i="58" s="1"/>
  <c r="AQ67" i="58"/>
  <c r="AA67" i="58"/>
  <c r="V67" i="58"/>
  <c r="U67" i="58"/>
  <c r="T67" i="58"/>
  <c r="S67" i="58"/>
  <c r="R67" i="58"/>
  <c r="M67" i="58"/>
  <c r="BF66" i="58"/>
  <c r="AR66" i="58"/>
  <c r="AQ66" i="58"/>
  <c r="AA66" i="58"/>
  <c r="V66" i="58"/>
  <c r="U66" i="58"/>
  <c r="T66" i="58"/>
  <c r="S66" i="58"/>
  <c r="R66" i="58"/>
  <c r="M66" i="58"/>
  <c r="J66" i="58" s="1"/>
  <c r="BF485" i="58"/>
  <c r="AR485" i="58"/>
  <c r="AS485" i="58" s="1"/>
  <c r="AT485" i="58" s="1"/>
  <c r="AU485" i="58" s="1"/>
  <c r="AV485" i="58" s="1"/>
  <c r="AQ485" i="58"/>
  <c r="AA485" i="58"/>
  <c r="V485" i="58"/>
  <c r="U485" i="58"/>
  <c r="X485" i="58" s="1"/>
  <c r="T485" i="58"/>
  <c r="S485" i="58"/>
  <c r="R485" i="58"/>
  <c r="M485" i="58"/>
  <c r="Z485" i="58" s="1"/>
  <c r="BF37" i="58"/>
  <c r="AR37" i="58"/>
  <c r="AQ37" i="58"/>
  <c r="AA37" i="58"/>
  <c r="V37" i="58"/>
  <c r="U37" i="58"/>
  <c r="T37" i="58"/>
  <c r="S37" i="58"/>
  <c r="R37" i="58"/>
  <c r="M37" i="58"/>
  <c r="J37" i="58" s="1"/>
  <c r="BF80" i="58"/>
  <c r="AR80" i="58"/>
  <c r="AS80" i="58" s="1"/>
  <c r="AT80" i="58" s="1"/>
  <c r="AU80" i="58" s="1"/>
  <c r="AV80" i="58" s="1"/>
  <c r="AQ80" i="58"/>
  <c r="AA80" i="58"/>
  <c r="V80" i="58"/>
  <c r="U80" i="58"/>
  <c r="T80" i="58"/>
  <c r="S80" i="58"/>
  <c r="R80" i="58"/>
  <c r="M80" i="58"/>
  <c r="Z80" i="58" s="1"/>
  <c r="BF61" i="58"/>
  <c r="AR61" i="58"/>
  <c r="AQ61" i="58"/>
  <c r="AA61" i="58"/>
  <c r="V61" i="58"/>
  <c r="U61" i="58"/>
  <c r="T61" i="58"/>
  <c r="S61" i="58"/>
  <c r="R61" i="58"/>
  <c r="M61" i="58"/>
  <c r="J61" i="58" s="1"/>
  <c r="BF519" i="58"/>
  <c r="AR519" i="58"/>
  <c r="AS519" i="58" s="1"/>
  <c r="AT519" i="58" s="1"/>
  <c r="AU519" i="58" s="1"/>
  <c r="AV519" i="58" s="1"/>
  <c r="AQ519" i="58"/>
  <c r="AA519" i="58"/>
  <c r="Z519" i="58"/>
  <c r="V519" i="58"/>
  <c r="U519" i="58"/>
  <c r="T519" i="58"/>
  <c r="S519" i="58"/>
  <c r="R519" i="58"/>
  <c r="M519" i="58"/>
  <c r="J519" i="58" s="1"/>
  <c r="AP519" i="58" s="1"/>
  <c r="BF105" i="58"/>
  <c r="AR105" i="58"/>
  <c r="AQ105" i="58"/>
  <c r="AA105" i="58"/>
  <c r="V105" i="58"/>
  <c r="U105" i="58"/>
  <c r="T105" i="58"/>
  <c r="S105" i="58"/>
  <c r="R105" i="58"/>
  <c r="M105" i="58"/>
  <c r="J105" i="58" s="1"/>
  <c r="BF382" i="58"/>
  <c r="AR382" i="58"/>
  <c r="AS382" i="58" s="1"/>
  <c r="AT382" i="58" s="1"/>
  <c r="AU382" i="58" s="1"/>
  <c r="AV382" i="58" s="1"/>
  <c r="AQ382" i="58"/>
  <c r="AA382" i="58"/>
  <c r="V382" i="58"/>
  <c r="U382" i="58"/>
  <c r="X382" i="58" s="1"/>
  <c r="T382" i="58"/>
  <c r="S382" i="58"/>
  <c r="R382" i="58"/>
  <c r="M382" i="58"/>
  <c r="Z382" i="58" s="1"/>
  <c r="J382" i="58"/>
  <c r="BF62" i="58"/>
  <c r="AR62" i="58"/>
  <c r="AQ62" i="58"/>
  <c r="AA62" i="58"/>
  <c r="V62" i="58"/>
  <c r="U62" i="58"/>
  <c r="T62" i="58"/>
  <c r="S62" i="58"/>
  <c r="R62" i="58"/>
  <c r="M62" i="58"/>
  <c r="Z62" i="58" s="1"/>
  <c r="BF57" i="58"/>
  <c r="AR57" i="58"/>
  <c r="AS57" i="58" s="1"/>
  <c r="AT57" i="58" s="1"/>
  <c r="AU57" i="58" s="1"/>
  <c r="AV57" i="58" s="1"/>
  <c r="AW57" i="58" s="1"/>
  <c r="AX57" i="58" s="1"/>
  <c r="AQ57" i="58"/>
  <c r="AA57" i="58"/>
  <c r="V57" i="58"/>
  <c r="U57" i="58"/>
  <c r="X57" i="58" s="1"/>
  <c r="T57" i="58"/>
  <c r="S57" i="58"/>
  <c r="R57" i="58"/>
  <c r="M57" i="58"/>
  <c r="Z57" i="58" s="1"/>
  <c r="BF366" i="58"/>
  <c r="AR366" i="58"/>
  <c r="AQ366" i="58"/>
  <c r="AA366" i="58"/>
  <c r="V366" i="58"/>
  <c r="U366" i="58"/>
  <c r="X366" i="58" s="1"/>
  <c r="T366" i="58"/>
  <c r="S366" i="58"/>
  <c r="R366" i="58"/>
  <c r="M366" i="58"/>
  <c r="Z366" i="58" s="1"/>
  <c r="BF171" i="58"/>
  <c r="AR171" i="58"/>
  <c r="AS171" i="58" s="1"/>
  <c r="AT171" i="58" s="1"/>
  <c r="AU171" i="58" s="1"/>
  <c r="AV171" i="58" s="1"/>
  <c r="AQ171" i="58"/>
  <c r="AA171" i="58"/>
  <c r="V171" i="58"/>
  <c r="U171" i="58"/>
  <c r="X171" i="58" s="1"/>
  <c r="T171" i="58"/>
  <c r="S171" i="58"/>
  <c r="R171" i="58"/>
  <c r="M171" i="58"/>
  <c r="Z171" i="58" s="1"/>
  <c r="J171" i="58"/>
  <c r="BF141" i="58"/>
  <c r="AR141" i="58"/>
  <c r="AQ141" i="58"/>
  <c r="AA141" i="58"/>
  <c r="V141" i="58"/>
  <c r="U141" i="58"/>
  <c r="T141" i="58"/>
  <c r="S141" i="58"/>
  <c r="R141" i="58"/>
  <c r="M141" i="58"/>
  <c r="Z141" i="58" s="1"/>
  <c r="BF284" i="58"/>
  <c r="AR284" i="58"/>
  <c r="AS284" i="58" s="1"/>
  <c r="AT284" i="58" s="1"/>
  <c r="AU284" i="58" s="1"/>
  <c r="AV284" i="58" s="1"/>
  <c r="AQ284" i="58"/>
  <c r="AA284" i="58"/>
  <c r="V284" i="58"/>
  <c r="U284" i="58"/>
  <c r="X284" i="58" s="1"/>
  <c r="T284" i="58"/>
  <c r="S284" i="58"/>
  <c r="R284" i="58"/>
  <c r="M284" i="58"/>
  <c r="Z284" i="58" s="1"/>
  <c r="BF54" i="58"/>
  <c r="AR54" i="58"/>
  <c r="AQ54" i="58"/>
  <c r="AA54" i="58"/>
  <c r="V54" i="58"/>
  <c r="U54" i="58"/>
  <c r="X54" i="58" s="1"/>
  <c r="T54" i="58"/>
  <c r="S54" i="58"/>
  <c r="R54" i="58"/>
  <c r="M54" i="58"/>
  <c r="BF302" i="58"/>
  <c r="AR302" i="58"/>
  <c r="AQ302" i="58"/>
  <c r="AA302" i="58"/>
  <c r="V302" i="58"/>
  <c r="U302" i="58"/>
  <c r="X302" i="58" s="1"/>
  <c r="T302" i="58"/>
  <c r="S302" i="58"/>
  <c r="R302" i="58"/>
  <c r="M302" i="58"/>
  <c r="Z302" i="58" s="1"/>
  <c r="BF198" i="58"/>
  <c r="AR198" i="58"/>
  <c r="AQ198" i="58"/>
  <c r="AA198" i="58"/>
  <c r="V198" i="58"/>
  <c r="U198" i="58"/>
  <c r="T198" i="58"/>
  <c r="S198" i="58"/>
  <c r="R198" i="58"/>
  <c r="M198" i="58"/>
  <c r="Z198" i="58" s="1"/>
  <c r="BF323" i="58"/>
  <c r="AR323" i="58"/>
  <c r="AS323" i="58" s="1"/>
  <c r="AT323" i="58" s="1"/>
  <c r="AU323" i="58" s="1"/>
  <c r="AV323" i="58" s="1"/>
  <c r="AQ323" i="58"/>
  <c r="AA323" i="58"/>
  <c r="V323" i="58"/>
  <c r="U323" i="58"/>
  <c r="X323" i="58" s="1"/>
  <c r="T323" i="58"/>
  <c r="S323" i="58"/>
  <c r="R323" i="58"/>
  <c r="M323" i="58"/>
  <c r="Z323" i="58" s="1"/>
  <c r="BF65" i="58"/>
  <c r="AR65" i="58"/>
  <c r="AQ65" i="58"/>
  <c r="AA65" i="58"/>
  <c r="V65" i="58"/>
  <c r="U65" i="58"/>
  <c r="X65" i="58" s="1"/>
  <c r="T65" i="58"/>
  <c r="S65" i="58"/>
  <c r="R65" i="58"/>
  <c r="M65" i="58"/>
  <c r="BF261" i="58"/>
  <c r="AR261" i="58"/>
  <c r="AQ261" i="58"/>
  <c r="AA261" i="58"/>
  <c r="V261" i="58"/>
  <c r="U261" i="58"/>
  <c r="X261" i="58" s="1"/>
  <c r="T261" i="58"/>
  <c r="S261" i="58"/>
  <c r="R261" i="58"/>
  <c r="M261" i="58"/>
  <c r="Z261" i="58" s="1"/>
  <c r="BF518" i="58"/>
  <c r="AR518" i="58"/>
  <c r="AQ518" i="58"/>
  <c r="AA518" i="58"/>
  <c r="Z518" i="58"/>
  <c r="V518" i="58"/>
  <c r="U518" i="58"/>
  <c r="T518" i="58"/>
  <c r="S518" i="58"/>
  <c r="R518" i="58"/>
  <c r="M518" i="58"/>
  <c r="J518" i="58" s="1"/>
  <c r="AP518" i="58" s="1"/>
  <c r="BF385" i="58"/>
  <c r="AR385" i="58"/>
  <c r="AS385" i="58" s="1"/>
  <c r="AT385" i="58" s="1"/>
  <c r="AU385" i="58" s="1"/>
  <c r="AV385" i="58" s="1"/>
  <c r="AQ385" i="58"/>
  <c r="AA385" i="58"/>
  <c r="V385" i="58"/>
  <c r="U385" i="58"/>
  <c r="X385" i="58" s="1"/>
  <c r="T385" i="58"/>
  <c r="S385" i="58"/>
  <c r="R385" i="58"/>
  <c r="M385" i="58"/>
  <c r="Z385" i="58" s="1"/>
  <c r="BF219" i="58"/>
  <c r="AR219" i="58"/>
  <c r="AQ219" i="58"/>
  <c r="AA219" i="58"/>
  <c r="V219" i="58"/>
  <c r="U219" i="58"/>
  <c r="X219" i="58" s="1"/>
  <c r="T219" i="58"/>
  <c r="S219" i="58"/>
  <c r="R219" i="58"/>
  <c r="M219" i="58"/>
  <c r="BF371" i="58"/>
  <c r="AR371" i="58"/>
  <c r="AQ371" i="58"/>
  <c r="AA371" i="58"/>
  <c r="V371" i="58"/>
  <c r="U371" i="58"/>
  <c r="T371" i="58"/>
  <c r="S371" i="58"/>
  <c r="R371" i="58"/>
  <c r="M371" i="58"/>
  <c r="Z371" i="58" s="1"/>
  <c r="BF513" i="58"/>
  <c r="AR513" i="58"/>
  <c r="AS513" i="58" s="1"/>
  <c r="AT513" i="58" s="1"/>
  <c r="AU513" i="58" s="1"/>
  <c r="AV513" i="58" s="1"/>
  <c r="AQ513" i="58"/>
  <c r="AA513" i="58"/>
  <c r="V513" i="58"/>
  <c r="U513" i="58"/>
  <c r="T513" i="58"/>
  <c r="S513" i="58"/>
  <c r="R513" i="58"/>
  <c r="M513" i="58"/>
  <c r="Z513" i="58" s="1"/>
  <c r="BF417" i="58"/>
  <c r="AR417" i="58"/>
  <c r="AS417" i="58" s="1"/>
  <c r="AQ417" i="58"/>
  <c r="AA417" i="58"/>
  <c r="V417" i="58"/>
  <c r="U417" i="58"/>
  <c r="T417" i="58"/>
  <c r="S417" i="58"/>
  <c r="R417" i="58"/>
  <c r="M417" i="58"/>
  <c r="Z417" i="58" s="1"/>
  <c r="BF507" i="58"/>
  <c r="AR507" i="58"/>
  <c r="AS507" i="58" s="1"/>
  <c r="AT507" i="58" s="1"/>
  <c r="AU507" i="58" s="1"/>
  <c r="AV507" i="58" s="1"/>
  <c r="AQ507" i="58"/>
  <c r="AA507" i="58"/>
  <c r="V507" i="58"/>
  <c r="U507" i="58"/>
  <c r="T507" i="58"/>
  <c r="S507" i="58"/>
  <c r="R507" i="58"/>
  <c r="M507" i="58"/>
  <c r="Z507" i="58" s="1"/>
  <c r="BF276" i="58"/>
  <c r="AR276" i="58"/>
  <c r="AS276" i="58" s="1"/>
  <c r="AQ276" i="58"/>
  <c r="AA276" i="58"/>
  <c r="V276" i="58"/>
  <c r="U276" i="58"/>
  <c r="T276" i="58"/>
  <c r="S276" i="58"/>
  <c r="R276" i="58"/>
  <c r="M276" i="58"/>
  <c r="Z276" i="58" s="1"/>
  <c r="BF428" i="58"/>
  <c r="AR428" i="58"/>
  <c r="AS428" i="58" s="1"/>
  <c r="AT428" i="58" s="1"/>
  <c r="AU428" i="58" s="1"/>
  <c r="AV428" i="58" s="1"/>
  <c r="AQ428" i="58"/>
  <c r="AA428" i="58"/>
  <c r="Z428" i="58"/>
  <c r="V428" i="58"/>
  <c r="U428" i="58"/>
  <c r="T428" i="58"/>
  <c r="S428" i="58"/>
  <c r="R428" i="58"/>
  <c r="M428" i="58"/>
  <c r="J428" i="58" s="1"/>
  <c r="BF34" i="58"/>
  <c r="AR34" i="58"/>
  <c r="AS34" i="58" s="1"/>
  <c r="AQ34" i="58"/>
  <c r="AA34" i="58"/>
  <c r="V34" i="58"/>
  <c r="U34" i="58"/>
  <c r="T34" i="58"/>
  <c r="S34" i="58"/>
  <c r="R34" i="58"/>
  <c r="M34" i="58"/>
  <c r="Z34" i="58" s="1"/>
  <c r="BF184" i="58"/>
  <c r="AR184" i="58"/>
  <c r="AS184" i="58" s="1"/>
  <c r="AT184" i="58" s="1"/>
  <c r="AU184" i="58" s="1"/>
  <c r="AV184" i="58" s="1"/>
  <c r="AQ184" i="58"/>
  <c r="AA184" i="58"/>
  <c r="V184" i="58"/>
  <c r="W184" i="58" s="1"/>
  <c r="U184" i="58"/>
  <c r="T184" i="58"/>
  <c r="S184" i="58"/>
  <c r="R184" i="58"/>
  <c r="M184" i="58"/>
  <c r="Z184" i="58" s="1"/>
  <c r="BF363" i="58"/>
  <c r="AR363" i="58"/>
  <c r="AS363" i="58" s="1"/>
  <c r="AQ363" i="58"/>
  <c r="AA363" i="58"/>
  <c r="V363" i="58"/>
  <c r="U363" i="58"/>
  <c r="T363" i="58"/>
  <c r="S363" i="58"/>
  <c r="R363" i="58"/>
  <c r="M363" i="58"/>
  <c r="Z363" i="58" s="1"/>
  <c r="BF228" i="58"/>
  <c r="AR228" i="58"/>
  <c r="AS228" i="58" s="1"/>
  <c r="AT228" i="58" s="1"/>
  <c r="AU228" i="58" s="1"/>
  <c r="AV228" i="58" s="1"/>
  <c r="AQ228" i="58"/>
  <c r="AA228" i="58"/>
  <c r="V228" i="58"/>
  <c r="U228" i="58"/>
  <c r="T228" i="58"/>
  <c r="S228" i="58"/>
  <c r="R228" i="58"/>
  <c r="M228" i="58"/>
  <c r="Z228" i="58" s="1"/>
  <c r="BF191" i="58"/>
  <c r="AR191" i="58"/>
  <c r="AS191" i="58" s="1"/>
  <c r="AQ191" i="58"/>
  <c r="AA191" i="58"/>
  <c r="V191" i="58"/>
  <c r="U191" i="58"/>
  <c r="T191" i="58"/>
  <c r="S191" i="58"/>
  <c r="R191" i="58"/>
  <c r="M191" i="58"/>
  <c r="Z191" i="58" s="1"/>
  <c r="BF101" i="58"/>
  <c r="AR101" i="58"/>
  <c r="AS101" i="58" s="1"/>
  <c r="AT101" i="58" s="1"/>
  <c r="AU101" i="58" s="1"/>
  <c r="AV101" i="58" s="1"/>
  <c r="AQ101" i="58"/>
  <c r="AA101" i="58"/>
  <c r="V101" i="58"/>
  <c r="U101" i="58"/>
  <c r="T101" i="58"/>
  <c r="S101" i="58"/>
  <c r="R101" i="58"/>
  <c r="M101" i="58"/>
  <c r="Z101" i="58" s="1"/>
  <c r="BF452" i="58"/>
  <c r="AR452" i="58"/>
  <c r="AS452" i="58" s="1"/>
  <c r="AQ452" i="58"/>
  <c r="AA452" i="58"/>
  <c r="V452" i="58"/>
  <c r="U452" i="58"/>
  <c r="T452" i="58"/>
  <c r="S452" i="58"/>
  <c r="R452" i="58"/>
  <c r="M452" i="58"/>
  <c r="Z452" i="58" s="1"/>
  <c r="BF231" i="58"/>
  <c r="AR231" i="58"/>
  <c r="AS231" i="58" s="1"/>
  <c r="AT231" i="58" s="1"/>
  <c r="AU231" i="58" s="1"/>
  <c r="AV231" i="58" s="1"/>
  <c r="AQ231" i="58"/>
  <c r="AA231" i="58"/>
  <c r="V231" i="58"/>
  <c r="W231" i="58" s="1"/>
  <c r="U231" i="58"/>
  <c r="T231" i="58"/>
  <c r="S231" i="58"/>
  <c r="R231" i="58"/>
  <c r="M231" i="58"/>
  <c r="Z231" i="58" s="1"/>
  <c r="BF84" i="58"/>
  <c r="AR84" i="58"/>
  <c r="AS84" i="58" s="1"/>
  <c r="AQ84" i="58"/>
  <c r="AA84" i="58"/>
  <c r="V84" i="58"/>
  <c r="U84" i="58"/>
  <c r="T84" i="58"/>
  <c r="S84" i="58"/>
  <c r="R84" i="58"/>
  <c r="M84" i="58"/>
  <c r="Z84" i="58" s="1"/>
  <c r="BF453" i="58"/>
  <c r="AR453" i="58"/>
  <c r="AS453" i="58" s="1"/>
  <c r="AT453" i="58" s="1"/>
  <c r="AU453" i="58" s="1"/>
  <c r="AV453" i="58" s="1"/>
  <c r="AQ453" i="58"/>
  <c r="AA453" i="58"/>
  <c r="V453" i="58"/>
  <c r="U453" i="58"/>
  <c r="T453" i="58"/>
  <c r="S453" i="58"/>
  <c r="R453" i="58"/>
  <c r="M453" i="58"/>
  <c r="Z453" i="58" s="1"/>
  <c r="BF496" i="58"/>
  <c r="AR496" i="58"/>
  <c r="AS496" i="58" s="1"/>
  <c r="AQ496" i="58"/>
  <c r="AA496" i="58"/>
  <c r="V496" i="58"/>
  <c r="U496" i="58"/>
  <c r="T496" i="58"/>
  <c r="S496" i="58"/>
  <c r="R496" i="58"/>
  <c r="M496" i="58"/>
  <c r="Z496" i="58" s="1"/>
  <c r="BF239" i="58"/>
  <c r="AR239" i="58"/>
  <c r="AS239" i="58" s="1"/>
  <c r="AT239" i="58" s="1"/>
  <c r="AU239" i="58" s="1"/>
  <c r="AV239" i="58" s="1"/>
  <c r="AQ239" i="58"/>
  <c r="AA239" i="58"/>
  <c r="V239" i="58"/>
  <c r="U239" i="58"/>
  <c r="T239" i="58"/>
  <c r="S239" i="58"/>
  <c r="R239" i="58"/>
  <c r="M239" i="58"/>
  <c r="Z239" i="58" s="1"/>
  <c r="BF218" i="58"/>
  <c r="AR218" i="58"/>
  <c r="AS218" i="58" s="1"/>
  <c r="AQ218" i="58"/>
  <c r="AA218" i="58"/>
  <c r="V218" i="58"/>
  <c r="U218" i="58"/>
  <c r="T218" i="58"/>
  <c r="S218" i="58"/>
  <c r="R218" i="58"/>
  <c r="M218" i="58"/>
  <c r="Z218" i="58" s="1"/>
  <c r="BF285" i="58"/>
  <c r="AR285" i="58"/>
  <c r="AS285" i="58" s="1"/>
  <c r="AT285" i="58" s="1"/>
  <c r="AU285" i="58" s="1"/>
  <c r="AV285" i="58" s="1"/>
  <c r="AQ285" i="58"/>
  <c r="AA285" i="58"/>
  <c r="V285" i="58"/>
  <c r="U285" i="58"/>
  <c r="T285" i="58"/>
  <c r="S285" i="58"/>
  <c r="R285" i="58"/>
  <c r="M285" i="58"/>
  <c r="Z285" i="58" s="1"/>
  <c r="BF495" i="58"/>
  <c r="AR495" i="58"/>
  <c r="AS495" i="58" s="1"/>
  <c r="AQ495" i="58"/>
  <c r="AA495" i="58"/>
  <c r="V495" i="58"/>
  <c r="U495" i="58"/>
  <c r="T495" i="58"/>
  <c r="S495" i="58"/>
  <c r="R495" i="58"/>
  <c r="M495" i="58"/>
  <c r="Z495" i="58" s="1"/>
  <c r="BF318" i="58"/>
  <c r="AR318" i="58"/>
  <c r="AQ318" i="58"/>
  <c r="AA318" i="58"/>
  <c r="V318" i="58"/>
  <c r="U318" i="58"/>
  <c r="T318" i="58"/>
  <c r="S318" i="58"/>
  <c r="R318" i="58"/>
  <c r="M318" i="58"/>
  <c r="Z318" i="58" s="1"/>
  <c r="BF404" i="58"/>
  <c r="AR404" i="58"/>
  <c r="AS404" i="58" s="1"/>
  <c r="AQ404" i="58"/>
  <c r="AA404" i="58"/>
  <c r="V404" i="58"/>
  <c r="U404" i="58"/>
  <c r="X404" i="58" s="1"/>
  <c r="T404" i="58"/>
  <c r="S404" i="58"/>
  <c r="R404" i="58"/>
  <c r="M404" i="58"/>
  <c r="Z404" i="58" s="1"/>
  <c r="BF397" i="58"/>
  <c r="AR397" i="58"/>
  <c r="AQ397" i="58"/>
  <c r="AA397" i="58"/>
  <c r="Z397" i="58"/>
  <c r="V397" i="58"/>
  <c r="U397" i="58"/>
  <c r="T397" i="58"/>
  <c r="S397" i="58"/>
  <c r="R397" i="58"/>
  <c r="M397" i="58"/>
  <c r="J397" i="58" s="1"/>
  <c r="BF444" i="58"/>
  <c r="AR444" i="58"/>
  <c r="AS444" i="58" s="1"/>
  <c r="AT444" i="58" s="1"/>
  <c r="AU444" i="58" s="1"/>
  <c r="AV444" i="58" s="1"/>
  <c r="AQ444" i="58"/>
  <c r="AA444" i="58"/>
  <c r="V444" i="58"/>
  <c r="U444" i="58"/>
  <c r="X444" i="58" s="1"/>
  <c r="T444" i="58"/>
  <c r="S444" i="58"/>
  <c r="R444" i="58"/>
  <c r="M444" i="58"/>
  <c r="Z444" i="58" s="1"/>
  <c r="BF163" i="58"/>
  <c r="AR163" i="58"/>
  <c r="AQ163" i="58"/>
  <c r="AA163" i="58"/>
  <c r="V163" i="58"/>
  <c r="U163" i="58"/>
  <c r="T163" i="58"/>
  <c r="S163" i="58"/>
  <c r="R163" i="58"/>
  <c r="M163" i="58"/>
  <c r="Z163" i="58" s="1"/>
  <c r="BF423" i="58"/>
  <c r="AR423" i="58"/>
  <c r="AS423" i="58" s="1"/>
  <c r="AT423" i="58" s="1"/>
  <c r="AU423" i="58" s="1"/>
  <c r="AV423" i="58" s="1"/>
  <c r="AQ423" i="58"/>
  <c r="AA423" i="58"/>
  <c r="V423" i="58"/>
  <c r="U423" i="58"/>
  <c r="X423" i="58" s="1"/>
  <c r="T423" i="58"/>
  <c r="S423" i="58"/>
  <c r="R423" i="58"/>
  <c r="M423" i="58"/>
  <c r="Z423" i="58" s="1"/>
  <c r="BF159" i="58"/>
  <c r="AR159" i="58"/>
  <c r="AQ159" i="58"/>
  <c r="AA159" i="58"/>
  <c r="V159" i="58"/>
  <c r="U159" i="58"/>
  <c r="T159" i="58"/>
  <c r="S159" i="58"/>
  <c r="R159" i="58"/>
  <c r="M159" i="58"/>
  <c r="Z159" i="58" s="1"/>
  <c r="BF468" i="58"/>
  <c r="AR468" i="58"/>
  <c r="AS468" i="58" s="1"/>
  <c r="AT468" i="58" s="1"/>
  <c r="AU468" i="58" s="1"/>
  <c r="AV468" i="58" s="1"/>
  <c r="AQ468" i="58"/>
  <c r="AA468" i="58"/>
  <c r="V468" i="58"/>
  <c r="U468" i="58"/>
  <c r="X468" i="58" s="1"/>
  <c r="T468" i="58"/>
  <c r="S468" i="58"/>
  <c r="R468" i="58"/>
  <c r="M468" i="58"/>
  <c r="Z468" i="58" s="1"/>
  <c r="BF274" i="58"/>
  <c r="AR274" i="58"/>
  <c r="AQ274" i="58"/>
  <c r="AA274" i="58"/>
  <c r="V274" i="58"/>
  <c r="U274" i="58"/>
  <c r="T274" i="58"/>
  <c r="S274" i="58"/>
  <c r="R274" i="58"/>
  <c r="M274" i="58"/>
  <c r="Z274" i="58" s="1"/>
  <c r="BF512" i="58"/>
  <c r="AR512" i="58"/>
  <c r="AS512" i="58" s="1"/>
  <c r="AT512" i="58" s="1"/>
  <c r="AU512" i="58" s="1"/>
  <c r="AV512" i="58" s="1"/>
  <c r="AQ512" i="58"/>
  <c r="AA512" i="58"/>
  <c r="V512" i="58"/>
  <c r="U512" i="58"/>
  <c r="X512" i="58" s="1"/>
  <c r="T512" i="58"/>
  <c r="S512" i="58"/>
  <c r="R512" i="58"/>
  <c r="M512" i="58"/>
  <c r="Z512" i="58" s="1"/>
  <c r="BF107" i="58"/>
  <c r="AR107" i="58"/>
  <c r="AQ107" i="58"/>
  <c r="AA107" i="58"/>
  <c r="V107" i="58"/>
  <c r="U107" i="58"/>
  <c r="T107" i="58"/>
  <c r="S107" i="58"/>
  <c r="R107" i="58"/>
  <c r="M107" i="58"/>
  <c r="Z107" i="58" s="1"/>
  <c r="BF298" i="58"/>
  <c r="AR298" i="58"/>
  <c r="AS298" i="58" s="1"/>
  <c r="AT298" i="58" s="1"/>
  <c r="AU298" i="58" s="1"/>
  <c r="AV298" i="58" s="1"/>
  <c r="AQ298" i="58"/>
  <c r="AA298" i="58"/>
  <c r="V298" i="58"/>
  <c r="U298" i="58"/>
  <c r="X298" i="58" s="1"/>
  <c r="T298" i="58"/>
  <c r="S298" i="58"/>
  <c r="R298" i="58"/>
  <c r="M298" i="58"/>
  <c r="Z298" i="58" s="1"/>
  <c r="BF195" i="58"/>
  <c r="AR195" i="58"/>
  <c r="AQ195" i="58"/>
  <c r="AA195" i="58"/>
  <c r="V195" i="58"/>
  <c r="U195" i="58"/>
  <c r="T195" i="58"/>
  <c r="S195" i="58"/>
  <c r="R195" i="58"/>
  <c r="M195" i="58"/>
  <c r="Z195" i="58" s="1"/>
  <c r="BF245" i="58"/>
  <c r="AR245" i="58"/>
  <c r="AS245" i="58" s="1"/>
  <c r="AT245" i="58" s="1"/>
  <c r="AU245" i="58" s="1"/>
  <c r="AV245" i="58" s="1"/>
  <c r="AQ245" i="58"/>
  <c r="AA245" i="58"/>
  <c r="V245" i="58"/>
  <c r="U245" i="58"/>
  <c r="X245" i="58" s="1"/>
  <c r="T245" i="58"/>
  <c r="S245" i="58"/>
  <c r="R245" i="58"/>
  <c r="M245" i="58"/>
  <c r="Z245" i="58" s="1"/>
  <c r="BF508" i="58"/>
  <c r="AR508" i="58"/>
  <c r="AQ508" i="58"/>
  <c r="AA508" i="58"/>
  <c r="V508" i="58"/>
  <c r="U508" i="58"/>
  <c r="T508" i="58"/>
  <c r="S508" i="58"/>
  <c r="R508" i="58"/>
  <c r="M508" i="58"/>
  <c r="Z508" i="58" s="1"/>
  <c r="BF282" i="58"/>
  <c r="AR282" i="58"/>
  <c r="AS282" i="58" s="1"/>
  <c r="AT282" i="58" s="1"/>
  <c r="AU282" i="58" s="1"/>
  <c r="AV282" i="58" s="1"/>
  <c r="AQ282" i="58"/>
  <c r="AA282" i="58"/>
  <c r="V282" i="58"/>
  <c r="U282" i="58"/>
  <c r="X282" i="58" s="1"/>
  <c r="T282" i="58"/>
  <c r="S282" i="58"/>
  <c r="R282" i="58"/>
  <c r="M282" i="58"/>
  <c r="Z282" i="58" s="1"/>
  <c r="BF24" i="58"/>
  <c r="AR24" i="58"/>
  <c r="AQ24" i="58"/>
  <c r="AA24" i="58"/>
  <c r="V24" i="58"/>
  <c r="U24" i="58"/>
  <c r="T24" i="58"/>
  <c r="S24" i="58"/>
  <c r="R24" i="58"/>
  <c r="M24" i="58"/>
  <c r="Z24" i="58" s="1"/>
  <c r="BF294" i="58"/>
  <c r="AR294" i="58"/>
  <c r="AS294" i="58" s="1"/>
  <c r="AT294" i="58" s="1"/>
  <c r="AU294" i="58" s="1"/>
  <c r="AV294" i="58" s="1"/>
  <c r="AQ294" i="58"/>
  <c r="AA294" i="58"/>
  <c r="V294" i="58"/>
  <c r="U294" i="58"/>
  <c r="X294" i="58" s="1"/>
  <c r="T294" i="58"/>
  <c r="S294" i="58"/>
  <c r="R294" i="58"/>
  <c r="M294" i="58"/>
  <c r="Z294" i="58" s="1"/>
  <c r="BF143" i="58"/>
  <c r="AR143" i="58"/>
  <c r="AQ143" i="58"/>
  <c r="AA143" i="58"/>
  <c r="V143" i="58"/>
  <c r="U143" i="58"/>
  <c r="T143" i="58"/>
  <c r="S143" i="58"/>
  <c r="R143" i="58"/>
  <c r="M143" i="58"/>
  <c r="Z143" i="58" s="1"/>
  <c r="BF117" i="58"/>
  <c r="AR117" i="58"/>
  <c r="AS117" i="58" s="1"/>
  <c r="AT117" i="58" s="1"/>
  <c r="AU117" i="58" s="1"/>
  <c r="AV117" i="58" s="1"/>
  <c r="AQ117" i="58"/>
  <c r="AA117" i="58"/>
  <c r="Z117" i="58"/>
  <c r="V117" i="58"/>
  <c r="U117" i="58"/>
  <c r="T117" i="58"/>
  <c r="S117" i="58"/>
  <c r="R117" i="58"/>
  <c r="M117" i="58"/>
  <c r="J117" i="58" s="1"/>
  <c r="AP117" i="58" s="1"/>
  <c r="BF271" i="58"/>
  <c r="AR271" i="58"/>
  <c r="AQ271" i="58"/>
  <c r="AA271" i="58"/>
  <c r="V271" i="58"/>
  <c r="U271" i="58"/>
  <c r="T271" i="58"/>
  <c r="S271" i="58"/>
  <c r="R271" i="58"/>
  <c r="M271" i="58"/>
  <c r="Z271" i="58" s="1"/>
  <c r="BF182" i="58"/>
  <c r="AR182" i="58"/>
  <c r="AS182" i="58" s="1"/>
  <c r="AQ182" i="58"/>
  <c r="AA182" i="58"/>
  <c r="V182" i="58"/>
  <c r="U182" i="58"/>
  <c r="X182" i="58" s="1"/>
  <c r="T182" i="58"/>
  <c r="S182" i="58"/>
  <c r="R182" i="58"/>
  <c r="M182" i="58"/>
  <c r="Z182" i="58" s="1"/>
  <c r="BF340" i="58"/>
  <c r="AR340" i="58"/>
  <c r="AQ340" i="58"/>
  <c r="AA340" i="58"/>
  <c r="V340" i="58"/>
  <c r="U340" i="58"/>
  <c r="T340" i="58"/>
  <c r="S340" i="58"/>
  <c r="R340" i="58"/>
  <c r="M340" i="58"/>
  <c r="Z340" i="58" s="1"/>
  <c r="BF40" i="58"/>
  <c r="AR40" i="58"/>
  <c r="AS40" i="58" s="1"/>
  <c r="AQ40" i="58"/>
  <c r="AA40" i="58"/>
  <c r="Z40" i="58"/>
  <c r="V40" i="58"/>
  <c r="U40" i="58"/>
  <c r="AO40" i="58" s="1"/>
  <c r="T40" i="58"/>
  <c r="S40" i="58"/>
  <c r="R40" i="58"/>
  <c r="M40" i="58"/>
  <c r="J40" i="58" s="1"/>
  <c r="AP40" i="58" s="1"/>
  <c r="BF23" i="58"/>
  <c r="AR23" i="58"/>
  <c r="AQ23" i="58"/>
  <c r="AA23" i="58"/>
  <c r="V23" i="58"/>
  <c r="U23" i="58"/>
  <c r="T23" i="58"/>
  <c r="S23" i="58"/>
  <c r="R23" i="58"/>
  <c r="M23" i="58"/>
  <c r="Z23" i="58" s="1"/>
  <c r="BF206" i="58"/>
  <c r="AR206" i="58"/>
  <c r="AS206" i="58" s="1"/>
  <c r="AT206" i="58" s="1"/>
  <c r="AU206" i="58" s="1"/>
  <c r="AV206" i="58" s="1"/>
  <c r="AQ206" i="58"/>
  <c r="AA206" i="58"/>
  <c r="V206" i="58"/>
  <c r="U206" i="58"/>
  <c r="X206" i="58" s="1"/>
  <c r="T206" i="58"/>
  <c r="S206" i="58"/>
  <c r="R206" i="58"/>
  <c r="M206" i="58"/>
  <c r="Z206" i="58" s="1"/>
  <c r="BF483" i="58"/>
  <c r="AR483" i="58"/>
  <c r="AQ483" i="58"/>
  <c r="AA483" i="58"/>
  <c r="V483" i="58"/>
  <c r="U483" i="58"/>
  <c r="T483" i="58"/>
  <c r="S483" i="58"/>
  <c r="R483" i="58"/>
  <c r="M483" i="58"/>
  <c r="Z483" i="58" s="1"/>
  <c r="BF270" i="58"/>
  <c r="AR270" i="58"/>
  <c r="AS270" i="58" s="1"/>
  <c r="AT270" i="58" s="1"/>
  <c r="AU270" i="58" s="1"/>
  <c r="AV270" i="58" s="1"/>
  <c r="AQ270" i="58"/>
  <c r="AA270" i="58"/>
  <c r="V270" i="58"/>
  <c r="U270" i="58"/>
  <c r="X270" i="58" s="1"/>
  <c r="T270" i="58"/>
  <c r="S270" i="58"/>
  <c r="R270" i="58"/>
  <c r="M270" i="58"/>
  <c r="Z270" i="58" s="1"/>
  <c r="BF357" i="58"/>
  <c r="AR357" i="58"/>
  <c r="AQ357" i="58"/>
  <c r="AA357" i="58"/>
  <c r="V357" i="58"/>
  <c r="U357" i="58"/>
  <c r="T357" i="58"/>
  <c r="S357" i="58"/>
  <c r="R357" i="58"/>
  <c r="M357" i="58"/>
  <c r="Z357" i="58" s="1"/>
  <c r="BF415" i="58"/>
  <c r="AR415" i="58"/>
  <c r="AS415" i="58" s="1"/>
  <c r="AT415" i="58" s="1"/>
  <c r="AU415" i="58" s="1"/>
  <c r="AV415" i="58" s="1"/>
  <c r="AQ415" i="58"/>
  <c r="AA415" i="58"/>
  <c r="V415" i="58"/>
  <c r="U415" i="58"/>
  <c r="X415" i="58" s="1"/>
  <c r="T415" i="58"/>
  <c r="S415" i="58"/>
  <c r="R415" i="58"/>
  <c r="M415" i="58"/>
  <c r="Z415" i="58" s="1"/>
  <c r="J415" i="58"/>
  <c r="BF130" i="58"/>
  <c r="AR130" i="58"/>
  <c r="AQ130" i="58"/>
  <c r="AA130" i="58"/>
  <c r="V130" i="58"/>
  <c r="U130" i="58"/>
  <c r="T130" i="58"/>
  <c r="S130" i="58"/>
  <c r="R130" i="58"/>
  <c r="M130" i="58"/>
  <c r="Z130" i="58" s="1"/>
  <c r="BF181" i="58"/>
  <c r="AR181" i="58"/>
  <c r="AS181" i="58" s="1"/>
  <c r="AT181" i="58" s="1"/>
  <c r="AU181" i="58" s="1"/>
  <c r="AV181" i="58" s="1"/>
  <c r="AQ181" i="58"/>
  <c r="AA181" i="58"/>
  <c r="V181" i="58"/>
  <c r="U181" i="58"/>
  <c r="X181" i="58" s="1"/>
  <c r="T181" i="58"/>
  <c r="S181" i="58"/>
  <c r="R181" i="58"/>
  <c r="M181" i="58"/>
  <c r="Z181" i="58" s="1"/>
  <c r="J181" i="58"/>
  <c r="BF393" i="58"/>
  <c r="AR393" i="58"/>
  <c r="AQ393" i="58"/>
  <c r="AA393" i="58"/>
  <c r="V393" i="58"/>
  <c r="U393" i="58"/>
  <c r="T393" i="58"/>
  <c r="S393" i="58"/>
  <c r="R393" i="58"/>
  <c r="M393" i="58"/>
  <c r="Z393" i="58" s="1"/>
  <c r="BF515" i="58"/>
  <c r="AR515" i="58"/>
  <c r="AS515" i="58" s="1"/>
  <c r="AT515" i="58" s="1"/>
  <c r="AU515" i="58" s="1"/>
  <c r="AV515" i="58" s="1"/>
  <c r="AQ515" i="58"/>
  <c r="AA515" i="58"/>
  <c r="V515" i="58"/>
  <c r="U515" i="58"/>
  <c r="X515" i="58" s="1"/>
  <c r="T515" i="58"/>
  <c r="S515" i="58"/>
  <c r="R515" i="58"/>
  <c r="M515" i="58"/>
  <c r="Z515" i="58" s="1"/>
  <c r="J515" i="58"/>
  <c r="BF478" i="58"/>
  <c r="AR478" i="58"/>
  <c r="AQ478" i="58"/>
  <c r="AA478" i="58"/>
  <c r="V478" i="58"/>
  <c r="U478" i="58"/>
  <c r="T478" i="58"/>
  <c r="S478" i="58"/>
  <c r="R478" i="58"/>
  <c r="M478" i="58"/>
  <c r="Z478" i="58" s="1"/>
  <c r="BF38" i="58"/>
  <c r="AR38" i="58"/>
  <c r="AS38" i="58" s="1"/>
  <c r="AT38" i="58" s="1"/>
  <c r="AU38" i="58" s="1"/>
  <c r="AV38" i="58" s="1"/>
  <c r="AQ38" i="58"/>
  <c r="AA38" i="58"/>
  <c r="V38" i="58"/>
  <c r="U38" i="58"/>
  <c r="X38" i="58" s="1"/>
  <c r="T38" i="58"/>
  <c r="S38" i="58"/>
  <c r="R38" i="58"/>
  <c r="M38" i="58"/>
  <c r="Z38" i="58" s="1"/>
  <c r="J38" i="58"/>
  <c r="BF190" i="58"/>
  <c r="AR190" i="58"/>
  <c r="AQ190" i="58"/>
  <c r="AA190" i="58"/>
  <c r="V190" i="58"/>
  <c r="U190" i="58"/>
  <c r="T190" i="58"/>
  <c r="S190" i="58"/>
  <c r="R190" i="58"/>
  <c r="M190" i="58"/>
  <c r="Z190" i="58" s="1"/>
  <c r="BF48" i="58"/>
  <c r="AR48" i="58"/>
  <c r="AS48" i="58" s="1"/>
  <c r="AT48" i="58" s="1"/>
  <c r="AU48" i="58" s="1"/>
  <c r="AV48" i="58" s="1"/>
  <c r="AQ48" i="58"/>
  <c r="AA48" i="58"/>
  <c r="V48" i="58"/>
  <c r="U48" i="58"/>
  <c r="X48" i="58" s="1"/>
  <c r="T48" i="58"/>
  <c r="S48" i="58"/>
  <c r="R48" i="58"/>
  <c r="M48" i="58"/>
  <c r="Z48" i="58" s="1"/>
  <c r="J48" i="58"/>
  <c r="AP48" i="58" s="1"/>
  <c r="BF322" i="58"/>
  <c r="AR322" i="58"/>
  <c r="AQ322" i="58"/>
  <c r="AA322" i="58"/>
  <c r="V322" i="58"/>
  <c r="U322" i="58"/>
  <c r="T322" i="58"/>
  <c r="S322" i="58"/>
  <c r="R322" i="58"/>
  <c r="M322" i="58"/>
  <c r="Z322" i="58" s="1"/>
  <c r="BF304" i="58"/>
  <c r="AR304" i="58"/>
  <c r="AS304" i="58" s="1"/>
  <c r="AT304" i="58" s="1"/>
  <c r="AU304" i="58" s="1"/>
  <c r="AV304" i="58" s="1"/>
  <c r="AQ304" i="58"/>
  <c r="AA304" i="58"/>
  <c r="V304" i="58"/>
  <c r="U304" i="58"/>
  <c r="X304" i="58" s="1"/>
  <c r="T304" i="58"/>
  <c r="S304" i="58"/>
  <c r="R304" i="58"/>
  <c r="M304" i="58"/>
  <c r="Z304" i="58" s="1"/>
  <c r="J304" i="58"/>
  <c r="BF35" i="58"/>
  <c r="AR35" i="58"/>
  <c r="AQ35" i="58"/>
  <c r="AA35" i="58"/>
  <c r="V35" i="58"/>
  <c r="U35" i="58"/>
  <c r="T35" i="58"/>
  <c r="S35" i="58"/>
  <c r="R35" i="58"/>
  <c r="M35" i="58"/>
  <c r="Z35" i="58" s="1"/>
  <c r="BF170" i="58"/>
  <c r="AR170" i="58"/>
  <c r="AS170" i="58" s="1"/>
  <c r="AT170" i="58" s="1"/>
  <c r="AU170" i="58" s="1"/>
  <c r="AV170" i="58" s="1"/>
  <c r="AQ170" i="58"/>
  <c r="AA170" i="58"/>
  <c r="V170" i="58"/>
  <c r="U170" i="58"/>
  <c r="X170" i="58" s="1"/>
  <c r="T170" i="58"/>
  <c r="S170" i="58"/>
  <c r="R170" i="58"/>
  <c r="M170" i="58"/>
  <c r="Z170" i="58" s="1"/>
  <c r="J170" i="58"/>
  <c r="BF528" i="58"/>
  <c r="AR528" i="58"/>
  <c r="AQ528" i="58"/>
  <c r="AA528" i="58"/>
  <c r="V528" i="58"/>
  <c r="U528" i="58"/>
  <c r="T528" i="58"/>
  <c r="S528" i="58"/>
  <c r="R528" i="58"/>
  <c r="M528" i="58"/>
  <c r="Z528" i="58" s="1"/>
  <c r="BF497" i="58"/>
  <c r="AR497" i="58"/>
  <c r="AS497" i="58" s="1"/>
  <c r="AQ497" i="58"/>
  <c r="AA497" i="58"/>
  <c r="V497" i="58"/>
  <c r="U497" i="58"/>
  <c r="X497" i="58" s="1"/>
  <c r="T497" i="58"/>
  <c r="S497" i="58"/>
  <c r="R497" i="58"/>
  <c r="M497" i="58"/>
  <c r="Z497" i="58" s="1"/>
  <c r="BF365" i="58"/>
  <c r="AR365" i="58"/>
  <c r="AQ365" i="58"/>
  <c r="AA365" i="58"/>
  <c r="V365" i="58"/>
  <c r="U365" i="58"/>
  <c r="T365" i="58"/>
  <c r="S365" i="58"/>
  <c r="R365" i="58"/>
  <c r="M365" i="58"/>
  <c r="Z365" i="58" s="1"/>
  <c r="BF373" i="58"/>
  <c r="AR373" i="58"/>
  <c r="AS373" i="58" s="1"/>
  <c r="AT373" i="58" s="1"/>
  <c r="AU373" i="58" s="1"/>
  <c r="AV373" i="58" s="1"/>
  <c r="AQ373" i="58"/>
  <c r="AA373" i="58"/>
  <c r="V373" i="58"/>
  <c r="U373" i="58"/>
  <c r="X373" i="58" s="1"/>
  <c r="T373" i="58"/>
  <c r="S373" i="58"/>
  <c r="R373" i="58"/>
  <c r="M373" i="58"/>
  <c r="Z373" i="58" s="1"/>
  <c r="BF502" i="58"/>
  <c r="AR502" i="58"/>
  <c r="AS502" i="58" s="1"/>
  <c r="AT502" i="58" s="1"/>
  <c r="AU502" i="58" s="1"/>
  <c r="AV502" i="58" s="1"/>
  <c r="AQ502" i="58"/>
  <c r="AA502" i="58"/>
  <c r="V502" i="58"/>
  <c r="U502" i="58"/>
  <c r="T502" i="58"/>
  <c r="S502" i="58"/>
  <c r="R502" i="58"/>
  <c r="M502" i="58"/>
  <c r="J502" i="58" s="1"/>
  <c r="BF215" i="58"/>
  <c r="AR215" i="58"/>
  <c r="AS215" i="58" s="1"/>
  <c r="AT215" i="58" s="1"/>
  <c r="AU215" i="58" s="1"/>
  <c r="AV215" i="58" s="1"/>
  <c r="AQ215" i="58"/>
  <c r="AA215" i="58"/>
  <c r="V215" i="58"/>
  <c r="U215" i="58"/>
  <c r="T215" i="58"/>
  <c r="S215" i="58"/>
  <c r="R215" i="58"/>
  <c r="M215" i="58"/>
  <c r="J215" i="58" s="1"/>
  <c r="BF112" i="58"/>
  <c r="AR112" i="58"/>
  <c r="AS112" i="58" s="1"/>
  <c r="AT112" i="58" s="1"/>
  <c r="AU112" i="58" s="1"/>
  <c r="AV112" i="58" s="1"/>
  <c r="AQ112" i="58"/>
  <c r="AA112" i="58"/>
  <c r="V112" i="58"/>
  <c r="U112" i="58"/>
  <c r="T112" i="58"/>
  <c r="S112" i="58"/>
  <c r="R112" i="58"/>
  <c r="M112" i="58"/>
  <c r="Z112" i="58" s="1"/>
  <c r="BF283" i="58"/>
  <c r="AR283" i="58"/>
  <c r="AQ283" i="58"/>
  <c r="AA283" i="58"/>
  <c r="V283" i="58"/>
  <c r="U283" i="58"/>
  <c r="T283" i="58"/>
  <c r="S283" i="58"/>
  <c r="R283" i="58"/>
  <c r="M283" i="58"/>
  <c r="J283" i="58" s="1"/>
  <c r="BF510" i="58"/>
  <c r="AR510" i="58"/>
  <c r="AS510" i="58" s="1"/>
  <c r="AT510" i="58" s="1"/>
  <c r="AU510" i="58" s="1"/>
  <c r="AV510" i="58" s="1"/>
  <c r="AQ510" i="58"/>
  <c r="AA510" i="58"/>
  <c r="V510" i="58"/>
  <c r="U510" i="58"/>
  <c r="T510" i="58"/>
  <c r="S510" i="58"/>
  <c r="R510" i="58"/>
  <c r="M510" i="58"/>
  <c r="Z510" i="58" s="1"/>
  <c r="BF376" i="58"/>
  <c r="AR376" i="58"/>
  <c r="AQ376" i="58"/>
  <c r="AA376" i="58"/>
  <c r="V376" i="58"/>
  <c r="U376" i="58"/>
  <c r="T376" i="58"/>
  <c r="S376" i="58"/>
  <c r="R376" i="58"/>
  <c r="M376" i="58"/>
  <c r="J376" i="58" s="1"/>
  <c r="BF146" i="58"/>
  <c r="AR146" i="58"/>
  <c r="AS146" i="58" s="1"/>
  <c r="AT146" i="58" s="1"/>
  <c r="AU146" i="58" s="1"/>
  <c r="AV146" i="58" s="1"/>
  <c r="AQ146" i="58"/>
  <c r="AA146" i="58"/>
  <c r="V146" i="58"/>
  <c r="U146" i="58"/>
  <c r="X146" i="58" s="1"/>
  <c r="T146" i="58"/>
  <c r="S146" i="58"/>
  <c r="R146" i="58"/>
  <c r="M146" i="58"/>
  <c r="Z146" i="58" s="1"/>
  <c r="BF446" i="58"/>
  <c r="AR446" i="58"/>
  <c r="AQ446" i="58"/>
  <c r="AA446" i="58"/>
  <c r="V446" i="58"/>
  <c r="U446" i="58"/>
  <c r="T446" i="58"/>
  <c r="S446" i="58"/>
  <c r="R446" i="58"/>
  <c r="M446" i="58"/>
  <c r="J446" i="58" s="1"/>
  <c r="BF109" i="58"/>
  <c r="AR109" i="58"/>
  <c r="AS109" i="58" s="1"/>
  <c r="AT109" i="58" s="1"/>
  <c r="AU109" i="58" s="1"/>
  <c r="AV109" i="58" s="1"/>
  <c r="AQ109" i="58"/>
  <c r="AA109" i="58"/>
  <c r="V109" i="58"/>
  <c r="U109" i="58"/>
  <c r="T109" i="58"/>
  <c r="S109" i="58"/>
  <c r="R109" i="58"/>
  <c r="M109" i="58"/>
  <c r="Z109" i="58" s="1"/>
  <c r="BF321" i="58"/>
  <c r="AR321" i="58"/>
  <c r="AQ321" i="58"/>
  <c r="AA321" i="58"/>
  <c r="V321" i="58"/>
  <c r="U321" i="58"/>
  <c r="T321" i="58"/>
  <c r="S321" i="58"/>
  <c r="R321" i="58"/>
  <c r="M321" i="58"/>
  <c r="J321" i="58" s="1"/>
  <c r="BF289" i="58"/>
  <c r="AR289" i="58"/>
  <c r="AS289" i="58" s="1"/>
  <c r="AT289" i="58" s="1"/>
  <c r="AU289" i="58" s="1"/>
  <c r="AV289" i="58" s="1"/>
  <c r="AQ289" i="58"/>
  <c r="AA289" i="58"/>
  <c r="V289" i="58"/>
  <c r="U289" i="58"/>
  <c r="T289" i="58"/>
  <c r="S289" i="58"/>
  <c r="R289" i="58"/>
  <c r="M289" i="58"/>
  <c r="Z289" i="58" s="1"/>
  <c r="J289" i="58"/>
  <c r="BF330" i="58"/>
  <c r="AR330" i="58"/>
  <c r="AQ330" i="58"/>
  <c r="AA330" i="58"/>
  <c r="V330" i="58"/>
  <c r="U330" i="58"/>
  <c r="T330" i="58"/>
  <c r="S330" i="58"/>
  <c r="R330" i="58"/>
  <c r="M330" i="58"/>
  <c r="J330" i="58" s="1"/>
  <c r="BF121" i="58"/>
  <c r="AR121" i="58"/>
  <c r="AS121" i="58" s="1"/>
  <c r="AT121" i="58" s="1"/>
  <c r="AU121" i="58" s="1"/>
  <c r="AV121" i="58" s="1"/>
  <c r="AQ121" i="58"/>
  <c r="AA121" i="58"/>
  <c r="V121" i="58"/>
  <c r="U121" i="58"/>
  <c r="T121" i="58"/>
  <c r="S121" i="58"/>
  <c r="R121" i="58"/>
  <c r="M121" i="58"/>
  <c r="Z121" i="58" s="1"/>
  <c r="J121" i="58"/>
  <c r="BF498" i="58"/>
  <c r="AR498" i="58"/>
  <c r="AQ498" i="58"/>
  <c r="AA498" i="58"/>
  <c r="V498" i="58"/>
  <c r="U498" i="58"/>
  <c r="T498" i="58"/>
  <c r="S498" i="58"/>
  <c r="R498" i="58"/>
  <c r="M498" i="58"/>
  <c r="J498" i="58" s="1"/>
  <c r="BF503" i="58"/>
  <c r="AR503" i="58"/>
  <c r="AS503" i="58" s="1"/>
  <c r="AQ503" i="58"/>
  <c r="AA503" i="58"/>
  <c r="V503" i="58"/>
  <c r="U503" i="58"/>
  <c r="T503" i="58"/>
  <c r="S503" i="58"/>
  <c r="R503" i="58"/>
  <c r="M503" i="58"/>
  <c r="Z503" i="58" s="1"/>
  <c r="BF162" i="58"/>
  <c r="AR162" i="58"/>
  <c r="AQ162" i="58"/>
  <c r="AA162" i="58"/>
  <c r="V162" i="58"/>
  <c r="U162" i="58"/>
  <c r="T162" i="58"/>
  <c r="S162" i="58"/>
  <c r="R162" i="58"/>
  <c r="M162" i="58"/>
  <c r="J162" i="58" s="1"/>
  <c r="BF21" i="58"/>
  <c r="AR21" i="58"/>
  <c r="AS21" i="58" s="1"/>
  <c r="AT21" i="58" s="1"/>
  <c r="AU21" i="58" s="1"/>
  <c r="AV21" i="58" s="1"/>
  <c r="AQ21" i="58"/>
  <c r="AA21" i="58"/>
  <c r="V21" i="58"/>
  <c r="U21" i="58"/>
  <c r="T21" i="58"/>
  <c r="S21" i="58"/>
  <c r="R21" i="58"/>
  <c r="M21" i="58"/>
  <c r="Z21" i="58" s="1"/>
  <c r="BF136" i="58"/>
  <c r="AR136" i="58"/>
  <c r="AQ136" i="58"/>
  <c r="AA136" i="58"/>
  <c r="V136" i="58"/>
  <c r="U136" i="58"/>
  <c r="T136" i="58"/>
  <c r="S136" i="58"/>
  <c r="R136" i="58"/>
  <c r="M136" i="58"/>
  <c r="J136" i="58" s="1"/>
  <c r="BF267" i="58"/>
  <c r="AR267" i="58"/>
  <c r="AS267" i="58" s="1"/>
  <c r="AQ267" i="58"/>
  <c r="AA267" i="58"/>
  <c r="V267" i="58"/>
  <c r="U267" i="58"/>
  <c r="X267" i="58" s="1"/>
  <c r="T267" i="58"/>
  <c r="S267" i="58"/>
  <c r="R267" i="58"/>
  <c r="M267" i="58"/>
  <c r="Z267" i="58" s="1"/>
  <c r="J267" i="58"/>
  <c r="BF32" i="58"/>
  <c r="AR32" i="58"/>
  <c r="AQ32" i="58"/>
  <c r="AA32" i="58"/>
  <c r="V32" i="58"/>
  <c r="U32" i="58"/>
  <c r="T32" i="58"/>
  <c r="S32" i="58"/>
  <c r="R32" i="58"/>
  <c r="M32" i="58"/>
  <c r="J32" i="58" s="1"/>
  <c r="BF75" i="58"/>
  <c r="AR75" i="58"/>
  <c r="AS75" i="58" s="1"/>
  <c r="AQ75" i="58"/>
  <c r="AA75" i="58"/>
  <c r="V75" i="58"/>
  <c r="U75" i="58"/>
  <c r="X75" i="58" s="1"/>
  <c r="T75" i="58"/>
  <c r="S75" i="58"/>
  <c r="R75" i="58"/>
  <c r="M75" i="58"/>
  <c r="Z75" i="58" s="1"/>
  <c r="BF139" i="58"/>
  <c r="AR139" i="58"/>
  <c r="AQ139" i="58"/>
  <c r="AA139" i="58"/>
  <c r="V139" i="58"/>
  <c r="U139" i="58"/>
  <c r="T139" i="58"/>
  <c r="S139" i="58"/>
  <c r="R139" i="58"/>
  <c r="M139" i="58"/>
  <c r="J139" i="58" s="1"/>
  <c r="BF256" i="58"/>
  <c r="AR256" i="58"/>
  <c r="AS256" i="58" s="1"/>
  <c r="AT256" i="58" s="1"/>
  <c r="AU256" i="58" s="1"/>
  <c r="AV256" i="58" s="1"/>
  <c r="AQ256" i="58"/>
  <c r="AA256" i="58"/>
  <c r="V256" i="58"/>
  <c r="U256" i="58"/>
  <c r="X256" i="58" s="1"/>
  <c r="T256" i="58"/>
  <c r="S256" i="58"/>
  <c r="R256" i="58"/>
  <c r="M256" i="58"/>
  <c r="Z256" i="58" s="1"/>
  <c r="BF331" i="58"/>
  <c r="AR331" i="58"/>
  <c r="AQ331" i="58"/>
  <c r="AA331" i="58"/>
  <c r="V331" i="58"/>
  <c r="U331" i="58"/>
  <c r="T331" i="58"/>
  <c r="S331" i="58"/>
  <c r="R331" i="58"/>
  <c r="M331" i="58"/>
  <c r="J331" i="58" s="1"/>
  <c r="BF388" i="58"/>
  <c r="AR388" i="58"/>
  <c r="AS388" i="58" s="1"/>
  <c r="AT388" i="58" s="1"/>
  <c r="AU388" i="58" s="1"/>
  <c r="AV388" i="58" s="1"/>
  <c r="AQ388" i="58"/>
  <c r="AA388" i="58"/>
  <c r="Z388" i="58"/>
  <c r="V388" i="58"/>
  <c r="U388" i="58"/>
  <c r="AO388" i="58" s="1"/>
  <c r="T388" i="58"/>
  <c r="S388" i="58"/>
  <c r="R388" i="58"/>
  <c r="M388" i="58"/>
  <c r="J388" i="58" s="1"/>
  <c r="AP388" i="58" s="1"/>
  <c r="BF384" i="58"/>
  <c r="AR384" i="58"/>
  <c r="AQ384" i="58"/>
  <c r="AA384" i="58"/>
  <c r="V384" i="58"/>
  <c r="U384" i="58"/>
  <c r="T384" i="58"/>
  <c r="S384" i="58"/>
  <c r="R384" i="58"/>
  <c r="M384" i="58"/>
  <c r="J384" i="58" s="1"/>
  <c r="BF230" i="58"/>
  <c r="AR230" i="58"/>
  <c r="AS230" i="58" s="1"/>
  <c r="AQ230" i="58"/>
  <c r="AA230" i="58"/>
  <c r="V230" i="58"/>
  <c r="U230" i="58"/>
  <c r="X230" i="58" s="1"/>
  <c r="T230" i="58"/>
  <c r="S230" i="58"/>
  <c r="R230" i="58"/>
  <c r="M230" i="58"/>
  <c r="Z230" i="58" s="1"/>
  <c r="BF501" i="58"/>
  <c r="AR501" i="58"/>
  <c r="AQ501" i="58"/>
  <c r="AA501" i="58"/>
  <c r="V501" i="58"/>
  <c r="U501" i="58"/>
  <c r="T501" i="58"/>
  <c r="S501" i="58"/>
  <c r="R501" i="58"/>
  <c r="M501" i="58"/>
  <c r="J501" i="58" s="1"/>
  <c r="BF149" i="58"/>
  <c r="AR149" i="58"/>
  <c r="AS149" i="58" s="1"/>
  <c r="AQ149" i="58"/>
  <c r="AA149" i="58"/>
  <c r="V149" i="58"/>
  <c r="U149" i="58"/>
  <c r="X149" i="58" s="1"/>
  <c r="T149" i="58"/>
  <c r="S149" i="58"/>
  <c r="R149" i="58"/>
  <c r="M149" i="58"/>
  <c r="Z149" i="58" s="1"/>
  <c r="BF433" i="58"/>
  <c r="AR433" i="58"/>
  <c r="AQ433" i="58"/>
  <c r="AA433" i="58"/>
  <c r="V433" i="58"/>
  <c r="U433" i="58"/>
  <c r="T433" i="58"/>
  <c r="S433" i="58"/>
  <c r="R433" i="58"/>
  <c r="M433" i="58"/>
  <c r="J433" i="58" s="1"/>
  <c r="BF436" i="58"/>
  <c r="AR436" i="58"/>
  <c r="AS436" i="58" s="1"/>
  <c r="AQ436" i="58"/>
  <c r="AA436" i="58"/>
  <c r="V436" i="58"/>
  <c r="U436" i="58"/>
  <c r="T436" i="58"/>
  <c r="S436" i="58"/>
  <c r="R436" i="58"/>
  <c r="M436" i="58"/>
  <c r="Z436" i="58" s="1"/>
  <c r="BF250" i="58"/>
  <c r="AR250" i="58"/>
  <c r="AQ250" i="58"/>
  <c r="AA250" i="58"/>
  <c r="V250" i="58"/>
  <c r="U250" i="58"/>
  <c r="T250" i="58"/>
  <c r="S250" i="58"/>
  <c r="R250" i="58"/>
  <c r="M250" i="58"/>
  <c r="J250" i="58" s="1"/>
  <c r="BF142" i="58"/>
  <c r="AR142" i="58"/>
  <c r="AS142" i="58" s="1"/>
  <c r="AT142" i="58" s="1"/>
  <c r="AU142" i="58" s="1"/>
  <c r="AV142" i="58" s="1"/>
  <c r="AQ142" i="58"/>
  <c r="AA142" i="58"/>
  <c r="V142" i="58"/>
  <c r="U142" i="58"/>
  <c r="X142" i="58" s="1"/>
  <c r="T142" i="58"/>
  <c r="S142" i="58"/>
  <c r="R142" i="58"/>
  <c r="M142" i="58"/>
  <c r="Z142" i="58" s="1"/>
  <c r="BF504" i="58"/>
  <c r="AR504" i="58"/>
  <c r="AQ504" i="58"/>
  <c r="AA504" i="58"/>
  <c r="V504" i="58"/>
  <c r="U504" i="58"/>
  <c r="T504" i="58"/>
  <c r="S504" i="58"/>
  <c r="R504" i="58"/>
  <c r="M504" i="58"/>
  <c r="J504" i="58" s="1"/>
  <c r="BF410" i="58"/>
  <c r="AR410" i="58"/>
  <c r="AS410" i="58" s="1"/>
  <c r="AT410" i="58" s="1"/>
  <c r="AU410" i="58" s="1"/>
  <c r="AV410" i="58" s="1"/>
  <c r="AQ410" i="58"/>
  <c r="AA410" i="58"/>
  <c r="V410" i="58"/>
  <c r="U410" i="58"/>
  <c r="T410" i="58"/>
  <c r="S410" i="58"/>
  <c r="R410" i="58"/>
  <c r="M410" i="58"/>
  <c r="Z410" i="58" s="1"/>
  <c r="BF30" i="58"/>
  <c r="AR30" i="58"/>
  <c r="AQ30" i="58"/>
  <c r="AA30" i="58"/>
  <c r="V30" i="58"/>
  <c r="U30" i="58"/>
  <c r="T30" i="58"/>
  <c r="S30" i="58"/>
  <c r="R30" i="58"/>
  <c r="M30" i="58"/>
  <c r="J30" i="58" s="1"/>
  <c r="BF296" i="58"/>
  <c r="AR296" i="58"/>
  <c r="AS296" i="58" s="1"/>
  <c r="AQ296" i="58"/>
  <c r="AA296" i="58"/>
  <c r="V296" i="58"/>
  <c r="U296" i="58"/>
  <c r="X296" i="58" s="1"/>
  <c r="T296" i="58"/>
  <c r="S296" i="58"/>
  <c r="R296" i="58"/>
  <c r="M296" i="58"/>
  <c r="Z296" i="58" s="1"/>
  <c r="BF462" i="58"/>
  <c r="AR462" i="58"/>
  <c r="AQ462" i="58"/>
  <c r="AA462" i="58"/>
  <c r="V462" i="58"/>
  <c r="U462" i="58"/>
  <c r="T462" i="58"/>
  <c r="S462" i="58"/>
  <c r="R462" i="58"/>
  <c r="M462" i="58"/>
  <c r="J462" i="58" s="1"/>
  <c r="BF471" i="58"/>
  <c r="AR471" i="58"/>
  <c r="AQ471" i="58"/>
  <c r="AA471" i="58"/>
  <c r="V471" i="58"/>
  <c r="U471" i="58"/>
  <c r="T471" i="58"/>
  <c r="S471" i="58"/>
  <c r="R471" i="58"/>
  <c r="M471" i="58"/>
  <c r="Z471" i="58" s="1"/>
  <c r="BF249" i="58"/>
  <c r="AR249" i="58"/>
  <c r="AQ249" i="58"/>
  <c r="AA249" i="58"/>
  <c r="V249" i="58"/>
  <c r="U249" i="58"/>
  <c r="T249" i="58"/>
  <c r="S249" i="58"/>
  <c r="R249" i="58"/>
  <c r="M249" i="58"/>
  <c r="Z249" i="58" s="1"/>
  <c r="BF454" i="58"/>
  <c r="AR454" i="58"/>
  <c r="AQ454" i="58"/>
  <c r="AA454" i="58"/>
  <c r="V454" i="58"/>
  <c r="U454" i="58"/>
  <c r="T454" i="58"/>
  <c r="S454" i="58"/>
  <c r="R454" i="58"/>
  <c r="M454" i="58"/>
  <c r="Z454" i="58" s="1"/>
  <c r="BF164" i="58"/>
  <c r="AR164" i="58"/>
  <c r="AQ164" i="58"/>
  <c r="AA164" i="58"/>
  <c r="V164" i="58"/>
  <c r="U164" i="58"/>
  <c r="T164" i="58"/>
  <c r="S164" i="58"/>
  <c r="R164" i="58"/>
  <c r="M164" i="58"/>
  <c r="Z164" i="58" s="1"/>
  <c r="BF69" i="58"/>
  <c r="AR69" i="58"/>
  <c r="AQ69" i="58"/>
  <c r="AA69" i="58"/>
  <c r="V69" i="58"/>
  <c r="U69" i="58"/>
  <c r="X69" i="58" s="1"/>
  <c r="T69" i="58"/>
  <c r="S69" i="58"/>
  <c r="R69" i="58"/>
  <c r="M69" i="58"/>
  <c r="Z69" i="58" s="1"/>
  <c r="BF350" i="58"/>
  <c r="AR350" i="58"/>
  <c r="AQ350" i="58"/>
  <c r="AA350" i="58"/>
  <c r="V350" i="58"/>
  <c r="U350" i="58"/>
  <c r="T350" i="58"/>
  <c r="S350" i="58"/>
  <c r="R350" i="58"/>
  <c r="M350" i="58"/>
  <c r="Z350" i="58" s="1"/>
  <c r="BF90" i="58"/>
  <c r="AR90" i="58"/>
  <c r="AQ90" i="58"/>
  <c r="AA90" i="58"/>
  <c r="Z90" i="58"/>
  <c r="V90" i="58"/>
  <c r="U90" i="58"/>
  <c r="X90" i="58" s="1"/>
  <c r="T90" i="58"/>
  <c r="S90" i="58"/>
  <c r="R90" i="58"/>
  <c r="M90" i="58"/>
  <c r="J90" i="58" s="1"/>
  <c r="AP90" i="58" s="1"/>
  <c r="BF421" i="58"/>
  <c r="AR421" i="58"/>
  <c r="AQ421" i="58"/>
  <c r="AA421" i="58"/>
  <c r="V421" i="58"/>
  <c r="U421" i="58"/>
  <c r="T421" i="58"/>
  <c r="S421" i="58"/>
  <c r="R421" i="58"/>
  <c r="M421" i="58"/>
  <c r="BF217" i="58"/>
  <c r="AR217" i="58"/>
  <c r="AQ217" i="58"/>
  <c r="AA217" i="58"/>
  <c r="V217" i="58"/>
  <c r="U217" i="58"/>
  <c r="X217" i="58" s="1"/>
  <c r="T217" i="58"/>
  <c r="S217" i="58"/>
  <c r="R217" i="58"/>
  <c r="M217" i="58"/>
  <c r="BF406" i="58"/>
  <c r="AR406" i="58"/>
  <c r="AQ406" i="58"/>
  <c r="AA406" i="58"/>
  <c r="V406" i="58"/>
  <c r="U406" i="58"/>
  <c r="T406" i="58"/>
  <c r="S406" i="58"/>
  <c r="R406" i="58"/>
  <c r="M406" i="58"/>
  <c r="Z406" i="58" s="1"/>
  <c r="BF291" i="58"/>
  <c r="AR291" i="58"/>
  <c r="AQ291" i="58"/>
  <c r="AA291" i="58"/>
  <c r="V291" i="58"/>
  <c r="U291" i="58"/>
  <c r="X291" i="58" s="1"/>
  <c r="T291" i="58"/>
  <c r="S291" i="58"/>
  <c r="R291" i="58"/>
  <c r="M291" i="58"/>
  <c r="Z291" i="58" s="1"/>
  <c r="BF430" i="58"/>
  <c r="AR430" i="58"/>
  <c r="AQ430" i="58"/>
  <c r="AA430" i="58"/>
  <c r="V430" i="58"/>
  <c r="U430" i="58"/>
  <c r="T430" i="58"/>
  <c r="S430" i="58"/>
  <c r="R430" i="58"/>
  <c r="M430" i="58"/>
  <c r="Z430" i="58" s="1"/>
  <c r="J430" i="58"/>
  <c r="BF450" i="58"/>
  <c r="AR450" i="58"/>
  <c r="AQ450" i="58"/>
  <c r="AA450" i="58"/>
  <c r="V450" i="58"/>
  <c r="U450" i="58"/>
  <c r="X450" i="58" s="1"/>
  <c r="T450" i="58"/>
  <c r="S450" i="58"/>
  <c r="R450" i="58"/>
  <c r="M450" i="58"/>
  <c r="Z450" i="58" s="1"/>
  <c r="BF466" i="58"/>
  <c r="AR466" i="58"/>
  <c r="AQ466" i="58"/>
  <c r="AA466" i="58"/>
  <c r="V466" i="58"/>
  <c r="U466" i="58"/>
  <c r="T466" i="58"/>
  <c r="S466" i="58"/>
  <c r="R466" i="58"/>
  <c r="M466" i="58"/>
  <c r="J466" i="58" s="1"/>
  <c r="BF309" i="58"/>
  <c r="AR309" i="58"/>
  <c r="AQ309" i="58"/>
  <c r="AA309" i="58"/>
  <c r="V309" i="58"/>
  <c r="U309" i="58"/>
  <c r="X309" i="58" s="1"/>
  <c r="T309" i="58"/>
  <c r="S309" i="58"/>
  <c r="R309" i="58"/>
  <c r="M309" i="58"/>
  <c r="Z309" i="58" s="1"/>
  <c r="BF286" i="58"/>
  <c r="AR286" i="58"/>
  <c r="AQ286" i="58"/>
  <c r="AA286" i="58"/>
  <c r="V286" i="58"/>
  <c r="U286" i="58"/>
  <c r="T286" i="58"/>
  <c r="S286" i="58"/>
  <c r="R286" i="58"/>
  <c r="M286" i="58"/>
  <c r="Z286" i="58" s="1"/>
  <c r="BF492" i="58"/>
  <c r="AR492" i="58"/>
  <c r="AQ492" i="58"/>
  <c r="AA492" i="58"/>
  <c r="V492" i="58"/>
  <c r="U492" i="58"/>
  <c r="T492" i="58"/>
  <c r="S492" i="58"/>
  <c r="R492" i="58"/>
  <c r="M492" i="58"/>
  <c r="Z492" i="58" s="1"/>
  <c r="J492" i="58"/>
  <c r="BF525" i="58"/>
  <c r="AR525" i="58"/>
  <c r="AQ525" i="58"/>
  <c r="AA525" i="58"/>
  <c r="V525" i="58"/>
  <c r="U525" i="58"/>
  <c r="T525" i="58"/>
  <c r="S525" i="58"/>
  <c r="R525" i="58"/>
  <c r="M525" i="58"/>
  <c r="Z525" i="58" s="1"/>
  <c r="BF156" i="58"/>
  <c r="AR156" i="58"/>
  <c r="AQ156" i="58"/>
  <c r="AA156" i="58"/>
  <c r="V156" i="58"/>
  <c r="U156" i="58"/>
  <c r="X156" i="58" s="1"/>
  <c r="T156" i="58"/>
  <c r="S156" i="58"/>
  <c r="R156" i="58"/>
  <c r="M156" i="58"/>
  <c r="Z156" i="58" s="1"/>
  <c r="BF49" i="58"/>
  <c r="AR49" i="58"/>
  <c r="AQ49" i="58"/>
  <c r="AA49" i="58"/>
  <c r="V49" i="58"/>
  <c r="U49" i="58"/>
  <c r="T49" i="58"/>
  <c r="S49" i="58"/>
  <c r="R49" i="58"/>
  <c r="R543" i="58" s="1"/>
  <c r="M49" i="58"/>
  <c r="Z49" i="58" s="1"/>
  <c r="BF475" i="58"/>
  <c r="AR475" i="58"/>
  <c r="AQ475" i="58"/>
  <c r="AA475" i="58"/>
  <c r="V475" i="58"/>
  <c r="U475" i="58"/>
  <c r="T475" i="58"/>
  <c r="S475" i="58"/>
  <c r="R475" i="58"/>
  <c r="M475" i="58"/>
  <c r="Z475" i="58" s="1"/>
  <c r="BF52" i="58"/>
  <c r="AR52" i="58"/>
  <c r="AQ52" i="58"/>
  <c r="AA52" i="58"/>
  <c r="V52" i="58"/>
  <c r="U52" i="58"/>
  <c r="T52" i="58"/>
  <c r="S52" i="58"/>
  <c r="R52" i="58"/>
  <c r="M52" i="58"/>
  <c r="Z52" i="58" s="1"/>
  <c r="BF308" i="58"/>
  <c r="AR308" i="58"/>
  <c r="AQ308" i="58"/>
  <c r="AA308" i="58"/>
  <c r="V308" i="58"/>
  <c r="U308" i="58"/>
  <c r="T308" i="58"/>
  <c r="S308" i="58"/>
  <c r="R308" i="58"/>
  <c r="M308" i="58"/>
  <c r="Z308" i="58" s="1"/>
  <c r="BF273" i="58"/>
  <c r="AR273" i="58"/>
  <c r="AQ273" i="58"/>
  <c r="AA273" i="58"/>
  <c r="V273" i="58"/>
  <c r="U273" i="58"/>
  <c r="T273" i="58"/>
  <c r="S273" i="58"/>
  <c r="R273" i="58"/>
  <c r="M273" i="58"/>
  <c r="Z273" i="58" s="1"/>
  <c r="BF237" i="58"/>
  <c r="AR237" i="58"/>
  <c r="AQ237" i="58"/>
  <c r="AA237" i="58"/>
  <c r="V237" i="58"/>
  <c r="U237" i="58"/>
  <c r="T237" i="58"/>
  <c r="S237" i="58"/>
  <c r="R237" i="58"/>
  <c r="M237" i="58"/>
  <c r="Z237" i="58" s="1"/>
  <c r="BF253" i="58"/>
  <c r="AR253" i="58"/>
  <c r="AQ253" i="58"/>
  <c r="AA253" i="58"/>
  <c r="V253" i="58"/>
  <c r="U253" i="58"/>
  <c r="T253" i="58"/>
  <c r="S253" i="58"/>
  <c r="R253" i="58"/>
  <c r="M253" i="58"/>
  <c r="Z253" i="58" s="1"/>
  <c r="BF290" i="58"/>
  <c r="AR290" i="58"/>
  <c r="AQ290" i="58"/>
  <c r="AA290" i="58"/>
  <c r="V290" i="58"/>
  <c r="U290" i="58"/>
  <c r="T290" i="58"/>
  <c r="S290" i="58"/>
  <c r="R290" i="58"/>
  <c r="M290" i="58"/>
  <c r="Z290" i="58" s="1"/>
  <c r="BF521" i="58"/>
  <c r="AR521" i="58"/>
  <c r="AQ521" i="58"/>
  <c r="AA521" i="58"/>
  <c r="V521" i="58"/>
  <c r="U521" i="58"/>
  <c r="T521" i="58"/>
  <c r="S521" i="58"/>
  <c r="R521" i="58"/>
  <c r="M521" i="58"/>
  <c r="Z521" i="58" s="1"/>
  <c r="BF94" i="58"/>
  <c r="AR94" i="58"/>
  <c r="AQ94" i="58"/>
  <c r="AA94" i="58"/>
  <c r="V94" i="58"/>
  <c r="U94" i="58"/>
  <c r="T94" i="58"/>
  <c r="T543" i="58" s="1"/>
  <c r="S94" i="58"/>
  <c r="R94" i="58"/>
  <c r="M94" i="58"/>
  <c r="BF134" i="58"/>
  <c r="AR134" i="58"/>
  <c r="AQ134" i="58"/>
  <c r="AA134" i="58"/>
  <c r="AA543" i="58" s="1"/>
  <c r="Z134" i="58"/>
  <c r="V134" i="58"/>
  <c r="U134" i="58"/>
  <c r="T134" i="58"/>
  <c r="S134" i="58"/>
  <c r="R134" i="58"/>
  <c r="M134" i="58"/>
  <c r="J134" i="58" s="1"/>
  <c r="AP134" i="58" s="1"/>
  <c r="BF10" i="58"/>
  <c r="AR10" i="58"/>
  <c r="AQ10" i="58"/>
  <c r="AA10" i="58"/>
  <c r="V10" i="58"/>
  <c r="U10" i="58"/>
  <c r="X10" i="58" s="1"/>
  <c r="T10" i="58"/>
  <c r="S10" i="58"/>
  <c r="R10" i="58"/>
  <c r="R535" i="58" s="1"/>
  <c r="M10" i="58"/>
  <c r="Z10" i="58" s="1"/>
  <c r="BF135" i="58"/>
  <c r="AR135" i="58"/>
  <c r="AQ135" i="58"/>
  <c r="AA135" i="58"/>
  <c r="V135" i="58"/>
  <c r="U135" i="58"/>
  <c r="T135" i="58"/>
  <c r="S135" i="58"/>
  <c r="R135" i="58"/>
  <c r="M135" i="58"/>
  <c r="Z135" i="58" s="1"/>
  <c r="BF381" i="58"/>
  <c r="AR381" i="58"/>
  <c r="AQ381" i="58"/>
  <c r="AA381" i="58"/>
  <c r="Z381" i="58"/>
  <c r="V381" i="58"/>
  <c r="U381" i="58"/>
  <c r="T381" i="58"/>
  <c r="S381" i="58"/>
  <c r="R381" i="58"/>
  <c r="M381" i="58"/>
  <c r="J381" i="58"/>
  <c r="BF98" i="58"/>
  <c r="AR98" i="58"/>
  <c r="AQ98" i="58"/>
  <c r="AA98" i="58"/>
  <c r="V98" i="58"/>
  <c r="U98" i="58"/>
  <c r="X98" i="58" s="1"/>
  <c r="T98" i="58"/>
  <c r="S98" i="58"/>
  <c r="R98" i="58"/>
  <c r="M98" i="58"/>
  <c r="Z98" i="58" s="1"/>
  <c r="BF227" i="58"/>
  <c r="AR227" i="58"/>
  <c r="AQ227" i="58"/>
  <c r="AQ539" i="58" s="1"/>
  <c r="AA227" i="58"/>
  <c r="AA539" i="58" s="1"/>
  <c r="V227" i="58"/>
  <c r="U227" i="58"/>
  <c r="X227" i="58" s="1"/>
  <c r="T227" i="58"/>
  <c r="S227" i="58"/>
  <c r="R227" i="58"/>
  <c r="M227" i="58"/>
  <c r="Z227" i="58" s="1"/>
  <c r="J227" i="58"/>
  <c r="BF527" i="58"/>
  <c r="AR527" i="58"/>
  <c r="AQ527" i="58"/>
  <c r="AA527" i="58"/>
  <c r="V527" i="58"/>
  <c r="U527" i="58"/>
  <c r="X527" i="58" s="1"/>
  <c r="T527" i="58"/>
  <c r="S527" i="58"/>
  <c r="R527" i="58"/>
  <c r="M527" i="58"/>
  <c r="Z527" i="58" s="1"/>
  <c r="BF461" i="58"/>
  <c r="AR461" i="58"/>
  <c r="AQ461" i="58"/>
  <c r="AA461" i="58"/>
  <c r="V461" i="58"/>
  <c r="U461" i="58"/>
  <c r="X461" i="58" s="1"/>
  <c r="T461" i="58"/>
  <c r="S461" i="58"/>
  <c r="R461" i="58"/>
  <c r="M461" i="58"/>
  <c r="Z461" i="58" s="1"/>
  <c r="J461" i="58"/>
  <c r="BF407" i="58"/>
  <c r="AR407" i="58"/>
  <c r="AQ407" i="58"/>
  <c r="AA407" i="58"/>
  <c r="V407" i="58"/>
  <c r="U407" i="58"/>
  <c r="X407" i="58" s="1"/>
  <c r="T407" i="58"/>
  <c r="S407" i="58"/>
  <c r="R407" i="58"/>
  <c r="M407" i="58"/>
  <c r="Z407" i="58" s="1"/>
  <c r="BF208" i="58"/>
  <c r="BF536" i="58" s="1"/>
  <c r="AR208" i="58"/>
  <c r="AQ208" i="58"/>
  <c r="AA208" i="58"/>
  <c r="V208" i="58"/>
  <c r="U208" i="58"/>
  <c r="X208" i="58" s="1"/>
  <c r="T208" i="58"/>
  <c r="S208" i="58"/>
  <c r="R208" i="58"/>
  <c r="R536" i="58" s="1"/>
  <c r="M208" i="58"/>
  <c r="BF209" i="58"/>
  <c r="AR209" i="58"/>
  <c r="AQ209" i="58"/>
  <c r="AA209" i="58"/>
  <c r="V209" i="58"/>
  <c r="U209" i="58"/>
  <c r="X209" i="58" s="1"/>
  <c r="T209" i="58"/>
  <c r="S209" i="58"/>
  <c r="R209" i="58"/>
  <c r="M209" i="58"/>
  <c r="Z209" i="58" s="1"/>
  <c r="BF140" i="58"/>
  <c r="AR140" i="58"/>
  <c r="AQ140" i="58"/>
  <c r="AA140" i="58"/>
  <c r="V140" i="58"/>
  <c r="U140" i="58"/>
  <c r="X140" i="58" s="1"/>
  <c r="T140" i="58"/>
  <c r="S140" i="58"/>
  <c r="R140" i="58"/>
  <c r="R541" i="58" s="1"/>
  <c r="M140" i="58"/>
  <c r="Z140" i="58" s="1"/>
  <c r="J140" i="58"/>
  <c r="BF148" i="58"/>
  <c r="AR148" i="58"/>
  <c r="AQ148" i="58"/>
  <c r="AA148" i="58"/>
  <c r="V148" i="58"/>
  <c r="U148" i="58"/>
  <c r="X148" i="58" s="1"/>
  <c r="T148" i="58"/>
  <c r="S148" i="58"/>
  <c r="R148" i="58"/>
  <c r="M148" i="58"/>
  <c r="Z148" i="58" s="1"/>
  <c r="BF223" i="58"/>
  <c r="AR223" i="58"/>
  <c r="AQ223" i="58"/>
  <c r="AA223" i="58"/>
  <c r="AA536" i="58" s="1"/>
  <c r="V223" i="58"/>
  <c r="U223" i="58"/>
  <c r="X223" i="58" s="1"/>
  <c r="T223" i="58"/>
  <c r="S223" i="58"/>
  <c r="R223" i="58"/>
  <c r="M223" i="58"/>
  <c r="Z223" i="58" s="1"/>
  <c r="J223" i="58"/>
  <c r="BF111" i="58"/>
  <c r="AR111" i="58"/>
  <c r="AQ111" i="58"/>
  <c r="AA111" i="58"/>
  <c r="V111" i="58"/>
  <c r="U111" i="58"/>
  <c r="X111" i="58" s="1"/>
  <c r="T111" i="58"/>
  <c r="S111" i="58"/>
  <c r="R111" i="58"/>
  <c r="R539" i="58" s="1"/>
  <c r="M111" i="58"/>
  <c r="Z111" i="58" s="1"/>
  <c r="BF203" i="58"/>
  <c r="AR203" i="58"/>
  <c r="AQ203" i="58"/>
  <c r="AA203" i="58"/>
  <c r="V203" i="58"/>
  <c r="U203" i="58"/>
  <c r="X203" i="58" s="1"/>
  <c r="T203" i="58"/>
  <c r="S203" i="58"/>
  <c r="R203" i="58"/>
  <c r="M203" i="58"/>
  <c r="Z203" i="58" s="1"/>
  <c r="J203" i="58"/>
  <c r="BF511" i="58"/>
  <c r="AR511" i="58"/>
  <c r="AQ511" i="58"/>
  <c r="AA511" i="58"/>
  <c r="V511" i="58"/>
  <c r="U511" i="58"/>
  <c r="X511" i="58" s="1"/>
  <c r="T511" i="58"/>
  <c r="S511" i="58"/>
  <c r="R511" i="58"/>
  <c r="M511" i="58"/>
  <c r="Z511" i="58" s="1"/>
  <c r="J511" i="58"/>
  <c r="BF78" i="58"/>
  <c r="AR78" i="58"/>
  <c r="AQ78" i="58"/>
  <c r="AA78" i="58"/>
  <c r="Z78" i="58"/>
  <c r="V78" i="58"/>
  <c r="U78" i="58"/>
  <c r="X78" i="58" s="1"/>
  <c r="T78" i="58"/>
  <c r="S78" i="58"/>
  <c r="R78" i="58"/>
  <c r="M78" i="58"/>
  <c r="J78" i="58" s="1"/>
  <c r="AP78" i="58" s="1"/>
  <c r="BF491" i="58"/>
  <c r="AR491" i="58"/>
  <c r="AQ491" i="58"/>
  <c r="AA491" i="58"/>
  <c r="V491" i="58"/>
  <c r="U491" i="58"/>
  <c r="X491" i="58" s="1"/>
  <c r="T491" i="58"/>
  <c r="S491" i="58"/>
  <c r="R491" i="58"/>
  <c r="M491" i="58"/>
  <c r="Z491" i="58" s="1"/>
  <c r="BF328" i="58"/>
  <c r="AR328" i="58"/>
  <c r="AQ328" i="58"/>
  <c r="AA328" i="58"/>
  <c r="V328" i="58"/>
  <c r="U328" i="58"/>
  <c r="X328" i="58" s="1"/>
  <c r="T328" i="58"/>
  <c r="S328" i="58"/>
  <c r="R328" i="58"/>
  <c r="M328" i="58"/>
  <c r="Z328" i="58" s="1"/>
  <c r="BF390" i="58"/>
  <c r="AR390" i="58"/>
  <c r="AQ390" i="58"/>
  <c r="AA390" i="58"/>
  <c r="V390" i="58"/>
  <c r="U390" i="58"/>
  <c r="X390" i="58" s="1"/>
  <c r="T390" i="58"/>
  <c r="S390" i="58"/>
  <c r="R390" i="58"/>
  <c r="M390" i="58"/>
  <c r="Z390" i="58" s="1"/>
  <c r="BF447" i="58"/>
  <c r="AR447" i="58"/>
  <c r="AQ447" i="58"/>
  <c r="AA447" i="58"/>
  <c r="V447" i="58"/>
  <c r="U447" i="58"/>
  <c r="X447" i="58" s="1"/>
  <c r="T447" i="58"/>
  <c r="S447" i="58"/>
  <c r="R447" i="58"/>
  <c r="M447" i="58"/>
  <c r="Z447" i="58" s="1"/>
  <c r="BF174" i="58"/>
  <c r="AR174" i="58"/>
  <c r="AQ174" i="58"/>
  <c r="AA174" i="58"/>
  <c r="V174" i="58"/>
  <c r="U174" i="58"/>
  <c r="X174" i="58" s="1"/>
  <c r="T174" i="58"/>
  <c r="S174" i="58"/>
  <c r="R174" i="58"/>
  <c r="M174" i="58"/>
  <c r="Z174" i="58" s="1"/>
  <c r="BF287" i="58"/>
  <c r="AR287" i="58"/>
  <c r="AQ287" i="58"/>
  <c r="AA287" i="58"/>
  <c r="V287" i="58"/>
  <c r="U287" i="58"/>
  <c r="X287" i="58" s="1"/>
  <c r="T287" i="58"/>
  <c r="S287" i="58"/>
  <c r="R287" i="58"/>
  <c r="M287" i="58"/>
  <c r="Z287" i="58" s="1"/>
  <c r="BF355" i="58"/>
  <c r="AR355" i="58"/>
  <c r="AQ355" i="58"/>
  <c r="AA355" i="58"/>
  <c r="AA535" i="58" s="1"/>
  <c r="V355" i="58"/>
  <c r="U355" i="58"/>
  <c r="X355" i="58" s="1"/>
  <c r="T355" i="58"/>
  <c r="S355" i="58"/>
  <c r="R355" i="58"/>
  <c r="M355" i="58"/>
  <c r="Z355" i="58" s="1"/>
  <c r="BF300" i="58"/>
  <c r="AR300" i="58"/>
  <c r="AQ300" i="58"/>
  <c r="AA300" i="58"/>
  <c r="Z300" i="58"/>
  <c r="V300" i="58"/>
  <c r="U300" i="58"/>
  <c r="X300" i="58" s="1"/>
  <c r="T300" i="58"/>
  <c r="S300" i="58"/>
  <c r="R300" i="58"/>
  <c r="M300" i="58"/>
  <c r="J300" i="58" s="1"/>
  <c r="AP300" i="58" s="1"/>
  <c r="BF56" i="58"/>
  <c r="BF542" i="58" s="1"/>
  <c r="AR56" i="58"/>
  <c r="AQ56" i="58"/>
  <c r="AA56" i="58"/>
  <c r="AA542" i="58" s="1"/>
  <c r="V56" i="58"/>
  <c r="V542" i="58" s="1"/>
  <c r="U56" i="58"/>
  <c r="U542" i="58" s="1"/>
  <c r="T56" i="58"/>
  <c r="T542" i="58" s="1"/>
  <c r="S56" i="58"/>
  <c r="R56" i="58"/>
  <c r="R542" i="58" s="1"/>
  <c r="M56" i="58"/>
  <c r="Z56" i="58" s="1"/>
  <c r="J56" i="58"/>
  <c r="BF248" i="58"/>
  <c r="AR248" i="58"/>
  <c r="AQ248" i="58"/>
  <c r="AA248" i="58"/>
  <c r="V248" i="58"/>
  <c r="U248" i="58"/>
  <c r="X248" i="58" s="1"/>
  <c r="T248" i="58"/>
  <c r="S248" i="58"/>
  <c r="R248" i="58"/>
  <c r="M248" i="58"/>
  <c r="Z248" i="58" s="1"/>
  <c r="BF370" i="58"/>
  <c r="BF540" i="58" s="1"/>
  <c r="AR370" i="58"/>
  <c r="AR540" i="58" s="1"/>
  <c r="AQ370" i="58"/>
  <c r="AQ540" i="58" s="1"/>
  <c r="AA370" i="58"/>
  <c r="V370" i="58"/>
  <c r="V540" i="58" s="1"/>
  <c r="U370" i="58"/>
  <c r="U540" i="58" s="1"/>
  <c r="T370" i="58"/>
  <c r="S370" i="58"/>
  <c r="R370" i="58"/>
  <c r="M370" i="58"/>
  <c r="J370" i="58"/>
  <c r="AR535" i="58"/>
  <c r="T535" i="58"/>
  <c r="M535" i="58"/>
  <c r="BF538" i="58"/>
  <c r="AR538" i="58"/>
  <c r="AQ538" i="58"/>
  <c r="AA538" i="58"/>
  <c r="V538" i="58"/>
  <c r="U538" i="58"/>
  <c r="T538" i="58"/>
  <c r="S538" i="58"/>
  <c r="R538" i="58"/>
  <c r="M538" i="58"/>
  <c r="AR542" i="58"/>
  <c r="AQ542" i="58"/>
  <c r="M542" i="58"/>
  <c r="BF543" i="58"/>
  <c r="AQ543" i="58"/>
  <c r="AQ544" i="58"/>
  <c r="AA544" i="58"/>
  <c r="S544" i="58"/>
  <c r="R544" i="58"/>
  <c r="AA540" i="58"/>
  <c r="R540" i="58"/>
  <c r="M540" i="58"/>
  <c r="M539" i="58"/>
  <c r="BF537" i="58"/>
  <c r="AR537" i="58"/>
  <c r="AQ537" i="58"/>
  <c r="AA537" i="58"/>
  <c r="V537" i="58"/>
  <c r="U537" i="58"/>
  <c r="T537" i="58"/>
  <c r="R537" i="58"/>
  <c r="M537" i="58"/>
  <c r="AQ536" i="58"/>
  <c r="M536" i="58"/>
  <c r="BF541" i="58"/>
  <c r="AQ541" i="58"/>
  <c r="M541" i="58"/>
  <c r="BG226" i="57"/>
  <c r="BE226" i="57"/>
  <c r="BC226" i="57"/>
  <c r="BB226" i="57"/>
  <c r="BA226" i="57"/>
  <c r="AZ226" i="57"/>
  <c r="AY226" i="57"/>
  <c r="AN226" i="57"/>
  <c r="AM226" i="57"/>
  <c r="AL226" i="57"/>
  <c r="AK226" i="57"/>
  <c r="AJ226" i="57"/>
  <c r="AI226" i="57"/>
  <c r="AH226" i="57"/>
  <c r="AG226" i="57"/>
  <c r="AF226" i="57"/>
  <c r="AE226" i="57"/>
  <c r="AD226" i="57"/>
  <c r="AC226" i="57"/>
  <c r="O226" i="57"/>
  <c r="K226" i="57"/>
  <c r="I226" i="57"/>
  <c r="E226" i="57"/>
  <c r="B226" i="57"/>
  <c r="BG225" i="57"/>
  <c r="BE225" i="57"/>
  <c r="BC225" i="57"/>
  <c r="BB225" i="57"/>
  <c r="BA225" i="57"/>
  <c r="AZ225" i="57"/>
  <c r="AY225" i="57"/>
  <c r="AN225" i="57"/>
  <c r="AM225" i="57"/>
  <c r="AL225" i="57"/>
  <c r="AK225" i="57"/>
  <c r="AJ225" i="57"/>
  <c r="AI225" i="57"/>
  <c r="AH225" i="57"/>
  <c r="AG225" i="57"/>
  <c r="AF225" i="57"/>
  <c r="AE225" i="57"/>
  <c r="AD225" i="57"/>
  <c r="AC225" i="57"/>
  <c r="O225" i="57"/>
  <c r="K225" i="57"/>
  <c r="I225" i="57"/>
  <c r="E225" i="57"/>
  <c r="B225" i="57"/>
  <c r="BG224" i="57"/>
  <c r="BE224" i="57"/>
  <c r="BC224" i="57"/>
  <c r="BB224" i="57"/>
  <c r="BA224" i="57"/>
  <c r="AZ224" i="57"/>
  <c r="AY224" i="57"/>
  <c r="AN224" i="57"/>
  <c r="AM224" i="57"/>
  <c r="AL224" i="57"/>
  <c r="AK224" i="57"/>
  <c r="AJ224" i="57"/>
  <c r="AI224" i="57"/>
  <c r="AH224" i="57"/>
  <c r="AG224" i="57"/>
  <c r="AF224" i="57"/>
  <c r="AE224" i="57"/>
  <c r="AD224" i="57"/>
  <c r="AC224" i="57"/>
  <c r="O224" i="57"/>
  <c r="K224" i="57"/>
  <c r="I224" i="57"/>
  <c r="E224" i="57"/>
  <c r="B224" i="57"/>
  <c r="BG223" i="57"/>
  <c r="BE223" i="57"/>
  <c r="BC223" i="57"/>
  <c r="BB223" i="57"/>
  <c r="BA223" i="57"/>
  <c r="AZ223" i="57"/>
  <c r="AY223" i="57"/>
  <c r="AN223" i="57"/>
  <c r="AM223" i="57"/>
  <c r="AL223" i="57"/>
  <c r="AK223" i="57"/>
  <c r="AJ223" i="57"/>
  <c r="AI223" i="57"/>
  <c r="AH223" i="57"/>
  <c r="AG223" i="57"/>
  <c r="AF223" i="57"/>
  <c r="AE223" i="57"/>
  <c r="AD223" i="57"/>
  <c r="AC223" i="57"/>
  <c r="O223" i="57"/>
  <c r="K223" i="57"/>
  <c r="I223" i="57"/>
  <c r="E223" i="57"/>
  <c r="B223" i="57"/>
  <c r="BG222" i="57"/>
  <c r="BE222" i="57"/>
  <c r="BC222" i="57"/>
  <c r="BB222" i="57"/>
  <c r="BA222" i="57"/>
  <c r="AZ222" i="57"/>
  <c r="AY222" i="57"/>
  <c r="AN222" i="57"/>
  <c r="AM222" i="57"/>
  <c r="AL222" i="57"/>
  <c r="AK222" i="57"/>
  <c r="AJ222" i="57"/>
  <c r="AI222" i="57"/>
  <c r="AH222" i="57"/>
  <c r="AG222" i="57"/>
  <c r="AF222" i="57"/>
  <c r="AE222" i="57"/>
  <c r="AD222" i="57"/>
  <c r="AC222" i="57"/>
  <c r="O222" i="57"/>
  <c r="K222" i="57"/>
  <c r="I222" i="57"/>
  <c r="E222" i="57"/>
  <c r="B222" i="57"/>
  <c r="BG221" i="57"/>
  <c r="BE221" i="57"/>
  <c r="BC221" i="57"/>
  <c r="BB221" i="57"/>
  <c r="BA221" i="57"/>
  <c r="AZ221" i="57"/>
  <c r="AY221" i="57"/>
  <c r="AN221" i="57"/>
  <c r="AM221" i="57"/>
  <c r="AL221" i="57"/>
  <c r="AK221" i="57"/>
  <c r="AJ221" i="57"/>
  <c r="AI221" i="57"/>
  <c r="AH221" i="57"/>
  <c r="AG221" i="57"/>
  <c r="AF221" i="57"/>
  <c r="AE221" i="57"/>
  <c r="AD221" i="57"/>
  <c r="AC221" i="57"/>
  <c r="O221" i="57"/>
  <c r="K221" i="57"/>
  <c r="I221" i="57"/>
  <c r="E221" i="57"/>
  <c r="B221" i="57"/>
  <c r="BG220" i="57"/>
  <c r="BE220" i="57"/>
  <c r="BC220" i="57"/>
  <c r="BB220" i="57"/>
  <c r="BA220" i="57"/>
  <c r="AZ220" i="57"/>
  <c r="AY220" i="57"/>
  <c r="AN220" i="57"/>
  <c r="AM220" i="57"/>
  <c r="AL220" i="57"/>
  <c r="AK220" i="57"/>
  <c r="AJ220" i="57"/>
  <c r="AI220" i="57"/>
  <c r="AH220" i="57"/>
  <c r="AG220" i="57"/>
  <c r="AF220" i="57"/>
  <c r="AE220" i="57"/>
  <c r="AD220" i="57"/>
  <c r="AC220" i="57"/>
  <c r="O220" i="57"/>
  <c r="K220" i="57"/>
  <c r="I220" i="57"/>
  <c r="E220" i="57"/>
  <c r="B220" i="57"/>
  <c r="BG219" i="57"/>
  <c r="BE219" i="57"/>
  <c r="BC219" i="57"/>
  <c r="BB219" i="57"/>
  <c r="BA219" i="57"/>
  <c r="AZ219" i="57"/>
  <c r="AY219" i="57"/>
  <c r="AN219" i="57"/>
  <c r="AM219" i="57"/>
  <c r="AL219" i="57"/>
  <c r="AK219" i="57"/>
  <c r="AJ219" i="57"/>
  <c r="AI219" i="57"/>
  <c r="AH219" i="57"/>
  <c r="AG219" i="57"/>
  <c r="AF219" i="57"/>
  <c r="AE219" i="57"/>
  <c r="AD219" i="57"/>
  <c r="AC219" i="57"/>
  <c r="O219" i="57"/>
  <c r="K219" i="57"/>
  <c r="I219" i="57"/>
  <c r="E219" i="57"/>
  <c r="B219" i="57"/>
  <c r="BG218" i="57"/>
  <c r="BE218" i="57"/>
  <c r="BC218" i="57"/>
  <c r="BB218" i="57"/>
  <c r="BA218" i="57"/>
  <c r="AZ218" i="57"/>
  <c r="AY218" i="57"/>
  <c r="AN218" i="57"/>
  <c r="AM218" i="57"/>
  <c r="AL218" i="57"/>
  <c r="AK218" i="57"/>
  <c r="AJ218" i="57"/>
  <c r="AI218" i="57"/>
  <c r="AH218" i="57"/>
  <c r="AG218" i="57"/>
  <c r="AF218" i="57"/>
  <c r="AE218" i="57"/>
  <c r="AD218" i="57"/>
  <c r="AC218" i="57"/>
  <c r="O218" i="57"/>
  <c r="K218" i="57"/>
  <c r="I218" i="57"/>
  <c r="E218" i="57"/>
  <c r="B218" i="57"/>
  <c r="BG217" i="57"/>
  <c r="BE217" i="57"/>
  <c r="BC217" i="57"/>
  <c r="BB217" i="57"/>
  <c r="BA217" i="57"/>
  <c r="AZ217" i="57"/>
  <c r="AY217" i="57"/>
  <c r="AN217" i="57"/>
  <c r="AM217" i="57"/>
  <c r="AL217" i="57"/>
  <c r="AK217" i="57"/>
  <c r="AJ217" i="57"/>
  <c r="AI217" i="57"/>
  <c r="AH217" i="57"/>
  <c r="AG217" i="57"/>
  <c r="AF217" i="57"/>
  <c r="AE217" i="57"/>
  <c r="AD217" i="57"/>
  <c r="AC217" i="57"/>
  <c r="O217" i="57"/>
  <c r="K217" i="57"/>
  <c r="I217" i="57"/>
  <c r="E217" i="57"/>
  <c r="B217" i="57"/>
  <c r="BG216" i="57"/>
  <c r="BE216" i="57"/>
  <c r="BC216" i="57"/>
  <c r="BB216" i="57"/>
  <c r="BA216" i="57"/>
  <c r="AZ216" i="57"/>
  <c r="AY216" i="57"/>
  <c r="AN216" i="57"/>
  <c r="AM216" i="57"/>
  <c r="AL216" i="57"/>
  <c r="AK216" i="57"/>
  <c r="AJ216" i="57"/>
  <c r="AI216" i="57"/>
  <c r="AH216" i="57"/>
  <c r="AG216" i="57"/>
  <c r="AF216" i="57"/>
  <c r="AE216" i="57"/>
  <c r="AD216" i="57"/>
  <c r="AC216" i="57"/>
  <c r="O216" i="57"/>
  <c r="K216" i="57"/>
  <c r="I216" i="57"/>
  <c r="E216" i="57"/>
  <c r="B216" i="57"/>
  <c r="BG213" i="57"/>
  <c r="BE213" i="57"/>
  <c r="BC213" i="57"/>
  <c r="BB213" i="57"/>
  <c r="BA213" i="57"/>
  <c r="AZ213" i="57"/>
  <c r="AY213" i="57"/>
  <c r="AN213" i="57"/>
  <c r="AM213" i="57"/>
  <c r="AL213" i="57"/>
  <c r="AK213" i="57"/>
  <c r="AJ213" i="57"/>
  <c r="AI213" i="57"/>
  <c r="AH213" i="57"/>
  <c r="AG213" i="57"/>
  <c r="AF213" i="57"/>
  <c r="AE213" i="57"/>
  <c r="AD213" i="57"/>
  <c r="AC213" i="57"/>
  <c r="O213" i="57"/>
  <c r="K213" i="57"/>
  <c r="I213" i="57"/>
  <c r="E213" i="57"/>
  <c r="B213" i="57"/>
  <c r="BF55" i="57"/>
  <c r="AR55" i="57"/>
  <c r="AS55" i="57" s="1"/>
  <c r="AT55" i="57" s="1"/>
  <c r="AU55" i="57" s="1"/>
  <c r="AV55" i="57" s="1"/>
  <c r="AQ55" i="57"/>
  <c r="AA55" i="57"/>
  <c r="V55" i="57"/>
  <c r="U55" i="57"/>
  <c r="T55" i="57"/>
  <c r="S55" i="57"/>
  <c r="R55" i="57"/>
  <c r="M55" i="57"/>
  <c r="J55" i="57" s="1"/>
  <c r="AO55" i="57" s="1"/>
  <c r="BF20" i="57"/>
  <c r="AR20" i="57"/>
  <c r="AS20" i="57" s="1"/>
  <c r="AQ20" i="57"/>
  <c r="AA20" i="57"/>
  <c r="V20" i="57"/>
  <c r="U20" i="57"/>
  <c r="T20" i="57"/>
  <c r="S20" i="57"/>
  <c r="R20" i="57"/>
  <c r="M20" i="57"/>
  <c r="Z20" i="57" s="1"/>
  <c r="BF139" i="57"/>
  <c r="AR139" i="57"/>
  <c r="AS139" i="57" s="1"/>
  <c r="AT139" i="57" s="1"/>
  <c r="AU139" i="57" s="1"/>
  <c r="AV139" i="57" s="1"/>
  <c r="AQ139" i="57"/>
  <c r="AA139" i="57"/>
  <c r="V139" i="57"/>
  <c r="U139" i="57"/>
  <c r="T139" i="57"/>
  <c r="S139" i="57"/>
  <c r="R139" i="57"/>
  <c r="M139" i="57"/>
  <c r="J139" i="57" s="1"/>
  <c r="BF202" i="57"/>
  <c r="AR202" i="57"/>
  <c r="AQ202" i="57"/>
  <c r="AA202" i="57"/>
  <c r="V202" i="57"/>
  <c r="U202" i="57"/>
  <c r="T202" i="57"/>
  <c r="S202" i="57"/>
  <c r="R202" i="57"/>
  <c r="M202" i="57"/>
  <c r="Z202" i="57" s="1"/>
  <c r="BF42" i="57"/>
  <c r="AR42" i="57"/>
  <c r="AQ42" i="57"/>
  <c r="AA42" i="57"/>
  <c r="V42" i="57"/>
  <c r="U42" i="57"/>
  <c r="T42" i="57"/>
  <c r="S42" i="57"/>
  <c r="R42" i="57"/>
  <c r="M42" i="57"/>
  <c r="Z42" i="57" s="1"/>
  <c r="BF35" i="57"/>
  <c r="AR35" i="57"/>
  <c r="AQ35" i="57"/>
  <c r="AA35" i="57"/>
  <c r="V35" i="57"/>
  <c r="U35" i="57"/>
  <c r="T35" i="57"/>
  <c r="S35" i="57"/>
  <c r="R35" i="57"/>
  <c r="M35" i="57"/>
  <c r="Z35" i="57" s="1"/>
  <c r="BF101" i="57"/>
  <c r="AR101" i="57"/>
  <c r="AQ101" i="57"/>
  <c r="AA101" i="57"/>
  <c r="V101" i="57"/>
  <c r="U101" i="57"/>
  <c r="T101" i="57"/>
  <c r="S101" i="57"/>
  <c r="R101" i="57"/>
  <c r="M101" i="57"/>
  <c r="Z101" i="57" s="1"/>
  <c r="BF56" i="57"/>
  <c r="AR56" i="57"/>
  <c r="AQ56" i="57"/>
  <c r="AA56" i="57"/>
  <c r="V56" i="57"/>
  <c r="U56" i="57"/>
  <c r="T56" i="57"/>
  <c r="S56" i="57"/>
  <c r="R56" i="57"/>
  <c r="M56" i="57"/>
  <c r="Z56" i="57" s="1"/>
  <c r="BF27" i="57"/>
  <c r="AR27" i="57"/>
  <c r="AQ27" i="57"/>
  <c r="AA27" i="57"/>
  <c r="V27" i="57"/>
  <c r="U27" i="57"/>
  <c r="T27" i="57"/>
  <c r="S27" i="57"/>
  <c r="R27" i="57"/>
  <c r="M27" i="57"/>
  <c r="Z27" i="57" s="1"/>
  <c r="BF189" i="57"/>
  <c r="AR189" i="57"/>
  <c r="AQ189" i="57"/>
  <c r="AA189" i="57"/>
  <c r="V189" i="57"/>
  <c r="U189" i="57"/>
  <c r="T189" i="57"/>
  <c r="S189" i="57"/>
  <c r="R189" i="57"/>
  <c r="M189" i="57"/>
  <c r="Z189" i="57" s="1"/>
  <c r="BF65" i="57"/>
  <c r="AR65" i="57"/>
  <c r="AQ65" i="57"/>
  <c r="AA65" i="57"/>
  <c r="V65" i="57"/>
  <c r="U65" i="57"/>
  <c r="X65" i="57" s="1"/>
  <c r="T65" i="57"/>
  <c r="S65" i="57"/>
  <c r="R65" i="57"/>
  <c r="M65" i="57"/>
  <c r="Z65" i="57" s="1"/>
  <c r="BF155" i="57"/>
  <c r="AR155" i="57"/>
  <c r="AQ155" i="57"/>
  <c r="AA155" i="57"/>
  <c r="V155" i="57"/>
  <c r="U155" i="57"/>
  <c r="T155" i="57"/>
  <c r="S155" i="57"/>
  <c r="R155" i="57"/>
  <c r="M155" i="57"/>
  <c r="Z155" i="57" s="1"/>
  <c r="BF206" i="57"/>
  <c r="AR206" i="57"/>
  <c r="AQ206" i="57"/>
  <c r="AA206" i="57"/>
  <c r="V206" i="57"/>
  <c r="U206" i="57"/>
  <c r="T206" i="57"/>
  <c r="S206" i="57"/>
  <c r="R206" i="57"/>
  <c r="M206" i="57"/>
  <c r="Z206" i="57" s="1"/>
  <c r="BF48" i="57"/>
  <c r="AR48" i="57"/>
  <c r="AQ48" i="57"/>
  <c r="AA48" i="57"/>
  <c r="V48" i="57"/>
  <c r="U48" i="57"/>
  <c r="T48" i="57"/>
  <c r="S48" i="57"/>
  <c r="R48" i="57"/>
  <c r="M48" i="57"/>
  <c r="Z48" i="57" s="1"/>
  <c r="BF163" i="57"/>
  <c r="AR163" i="57"/>
  <c r="AQ163" i="57"/>
  <c r="AA163" i="57"/>
  <c r="V163" i="57"/>
  <c r="U163" i="57"/>
  <c r="T163" i="57"/>
  <c r="S163" i="57"/>
  <c r="R163" i="57"/>
  <c r="M163" i="57"/>
  <c r="Z163" i="57" s="1"/>
  <c r="BF150" i="57"/>
  <c r="AR150" i="57"/>
  <c r="AQ150" i="57"/>
  <c r="AA150" i="57"/>
  <c r="V150" i="57"/>
  <c r="U150" i="57"/>
  <c r="X150" i="57" s="1"/>
  <c r="T150" i="57"/>
  <c r="S150" i="57"/>
  <c r="R150" i="57"/>
  <c r="M150" i="57"/>
  <c r="Z150" i="57" s="1"/>
  <c r="BF193" i="57"/>
  <c r="AR193" i="57"/>
  <c r="AQ193" i="57"/>
  <c r="AA193" i="57"/>
  <c r="V193" i="57"/>
  <c r="U193" i="57"/>
  <c r="T193" i="57"/>
  <c r="S193" i="57"/>
  <c r="R193" i="57"/>
  <c r="M193" i="57"/>
  <c r="Z193" i="57" s="1"/>
  <c r="BF157" i="57"/>
  <c r="AR157" i="57"/>
  <c r="AQ157" i="57"/>
  <c r="AA157" i="57"/>
  <c r="V157" i="57"/>
  <c r="U157" i="57"/>
  <c r="X157" i="57" s="1"/>
  <c r="T157" i="57"/>
  <c r="S157" i="57"/>
  <c r="R157" i="57"/>
  <c r="M157" i="57"/>
  <c r="Z157" i="57" s="1"/>
  <c r="BF148" i="57"/>
  <c r="AR148" i="57"/>
  <c r="AQ148" i="57"/>
  <c r="AA148" i="57"/>
  <c r="V148" i="57"/>
  <c r="U148" i="57"/>
  <c r="X148" i="57" s="1"/>
  <c r="T148" i="57"/>
  <c r="S148" i="57"/>
  <c r="R148" i="57"/>
  <c r="M148" i="57"/>
  <c r="Z148" i="57" s="1"/>
  <c r="BF121" i="57"/>
  <c r="AR121" i="57"/>
  <c r="AQ121" i="57"/>
  <c r="AA121" i="57"/>
  <c r="V121" i="57"/>
  <c r="U121" i="57"/>
  <c r="X121" i="57" s="1"/>
  <c r="T121" i="57"/>
  <c r="S121" i="57"/>
  <c r="R121" i="57"/>
  <c r="M121" i="57"/>
  <c r="Z121" i="57" s="1"/>
  <c r="BF115" i="57"/>
  <c r="AR115" i="57"/>
  <c r="AQ115" i="57"/>
  <c r="AA115" i="57"/>
  <c r="V115" i="57"/>
  <c r="U115" i="57"/>
  <c r="X115" i="57" s="1"/>
  <c r="T115" i="57"/>
  <c r="S115" i="57"/>
  <c r="R115" i="57"/>
  <c r="M115" i="57"/>
  <c r="Z115" i="57" s="1"/>
  <c r="BF100" i="57"/>
  <c r="AR100" i="57"/>
  <c r="AQ100" i="57"/>
  <c r="AA100" i="57"/>
  <c r="V100" i="57"/>
  <c r="U100" i="57"/>
  <c r="X100" i="57" s="1"/>
  <c r="T100" i="57"/>
  <c r="S100" i="57"/>
  <c r="R100" i="57"/>
  <c r="M100" i="57"/>
  <c r="Z100" i="57" s="1"/>
  <c r="BF197" i="57"/>
  <c r="AR197" i="57"/>
  <c r="AQ197" i="57"/>
  <c r="AA197" i="57"/>
  <c r="V197" i="57"/>
  <c r="U197" i="57"/>
  <c r="T197" i="57"/>
  <c r="S197" i="57"/>
  <c r="R197" i="57"/>
  <c r="M197" i="57"/>
  <c r="Z197" i="57" s="1"/>
  <c r="BF124" i="57"/>
  <c r="AR124" i="57"/>
  <c r="AQ124" i="57"/>
  <c r="AA124" i="57"/>
  <c r="Z124" i="57"/>
  <c r="V124" i="57"/>
  <c r="U124" i="57"/>
  <c r="T124" i="57"/>
  <c r="S124" i="57"/>
  <c r="R124" i="57"/>
  <c r="M124" i="57"/>
  <c r="J124" i="57"/>
  <c r="BF159" i="57"/>
  <c r="AR159" i="57"/>
  <c r="AQ159" i="57"/>
  <c r="AA159" i="57"/>
  <c r="V159" i="57"/>
  <c r="U159" i="57"/>
  <c r="T159" i="57"/>
  <c r="S159" i="57"/>
  <c r="R159" i="57"/>
  <c r="M159" i="57"/>
  <c r="Z159" i="57" s="1"/>
  <c r="BF151" i="57"/>
  <c r="AR151" i="57"/>
  <c r="AQ151" i="57"/>
  <c r="AA151" i="57"/>
  <c r="V151" i="57"/>
  <c r="U151" i="57"/>
  <c r="T151" i="57"/>
  <c r="S151" i="57"/>
  <c r="R151" i="57"/>
  <c r="M151" i="57"/>
  <c r="Z151" i="57" s="1"/>
  <c r="BF86" i="57"/>
  <c r="AR86" i="57"/>
  <c r="AQ86" i="57"/>
  <c r="AA86" i="57"/>
  <c r="V86" i="57"/>
  <c r="U86" i="57"/>
  <c r="X86" i="57" s="1"/>
  <c r="T86" i="57"/>
  <c r="S86" i="57"/>
  <c r="R86" i="57"/>
  <c r="M86" i="57"/>
  <c r="Z86" i="57" s="1"/>
  <c r="BF14" i="57"/>
  <c r="AR14" i="57"/>
  <c r="AQ14" i="57"/>
  <c r="AA14" i="57"/>
  <c r="V14" i="57"/>
  <c r="U14" i="57"/>
  <c r="T14" i="57"/>
  <c r="S14" i="57"/>
  <c r="R14" i="57"/>
  <c r="M14" i="57"/>
  <c r="Z14" i="57" s="1"/>
  <c r="BF114" i="57"/>
  <c r="AR114" i="57"/>
  <c r="AQ114" i="57"/>
  <c r="AA114" i="57"/>
  <c r="V114" i="57"/>
  <c r="U114" i="57"/>
  <c r="X114" i="57" s="1"/>
  <c r="T114" i="57"/>
  <c r="S114" i="57"/>
  <c r="R114" i="57"/>
  <c r="M114" i="57"/>
  <c r="Z114" i="57" s="1"/>
  <c r="BF158" i="57"/>
  <c r="AR158" i="57"/>
  <c r="AQ158" i="57"/>
  <c r="AA158" i="57"/>
  <c r="Z158" i="57"/>
  <c r="V158" i="57"/>
  <c r="U158" i="57"/>
  <c r="T158" i="57"/>
  <c r="S158" i="57"/>
  <c r="R158" i="57"/>
  <c r="M158" i="57"/>
  <c r="J158" i="57" s="1"/>
  <c r="AP158" i="57" s="1"/>
  <c r="BF37" i="57"/>
  <c r="AR37" i="57"/>
  <c r="AQ37" i="57"/>
  <c r="AA37" i="57"/>
  <c r="V37" i="57"/>
  <c r="U37" i="57"/>
  <c r="X37" i="57" s="1"/>
  <c r="T37" i="57"/>
  <c r="S37" i="57"/>
  <c r="R37" i="57"/>
  <c r="M37" i="57"/>
  <c r="Z37" i="57" s="1"/>
  <c r="BF54" i="57"/>
  <c r="AR54" i="57"/>
  <c r="AQ54" i="57"/>
  <c r="AA54" i="57"/>
  <c r="V54" i="57"/>
  <c r="U54" i="57"/>
  <c r="X54" i="57" s="1"/>
  <c r="T54" i="57"/>
  <c r="S54" i="57"/>
  <c r="R54" i="57"/>
  <c r="M54" i="57"/>
  <c r="Z54" i="57" s="1"/>
  <c r="BF204" i="57"/>
  <c r="AR204" i="57"/>
  <c r="AQ204" i="57"/>
  <c r="AA204" i="57"/>
  <c r="V204" i="57"/>
  <c r="U204" i="57"/>
  <c r="X204" i="57" s="1"/>
  <c r="T204" i="57"/>
  <c r="S204" i="57"/>
  <c r="R204" i="57"/>
  <c r="M204" i="57"/>
  <c r="Z204" i="57" s="1"/>
  <c r="BF97" i="57"/>
  <c r="AR97" i="57"/>
  <c r="AQ97" i="57"/>
  <c r="AA97" i="57"/>
  <c r="V97" i="57"/>
  <c r="U97" i="57"/>
  <c r="X97" i="57" s="1"/>
  <c r="T97" i="57"/>
  <c r="S97" i="57"/>
  <c r="R97" i="57"/>
  <c r="M97" i="57"/>
  <c r="Z97" i="57" s="1"/>
  <c r="BF95" i="57"/>
  <c r="AR95" i="57"/>
  <c r="AQ95" i="57"/>
  <c r="AA95" i="57"/>
  <c r="V95" i="57"/>
  <c r="U95" i="57"/>
  <c r="X95" i="57" s="1"/>
  <c r="T95" i="57"/>
  <c r="S95" i="57"/>
  <c r="R95" i="57"/>
  <c r="M95" i="57"/>
  <c r="Z95" i="57" s="1"/>
  <c r="BF71" i="57"/>
  <c r="AR71" i="57"/>
  <c r="AQ71" i="57"/>
  <c r="AA71" i="57"/>
  <c r="V71" i="57"/>
  <c r="U71" i="57"/>
  <c r="X71" i="57" s="1"/>
  <c r="T71" i="57"/>
  <c r="S71" i="57"/>
  <c r="R71" i="57"/>
  <c r="M71" i="57"/>
  <c r="Z71" i="57" s="1"/>
  <c r="BF83" i="57"/>
  <c r="AR83" i="57"/>
  <c r="AQ83" i="57"/>
  <c r="AA83" i="57"/>
  <c r="Z83" i="57"/>
  <c r="V83" i="57"/>
  <c r="U83" i="57"/>
  <c r="X83" i="57" s="1"/>
  <c r="T83" i="57"/>
  <c r="S83" i="57"/>
  <c r="R83" i="57"/>
  <c r="M83" i="57"/>
  <c r="J83" i="57" s="1"/>
  <c r="AP83" i="57" s="1"/>
  <c r="BF96" i="57"/>
  <c r="AR96" i="57"/>
  <c r="AQ96" i="57"/>
  <c r="AA96" i="57"/>
  <c r="V96" i="57"/>
  <c r="U96" i="57"/>
  <c r="X96" i="57" s="1"/>
  <c r="T96" i="57"/>
  <c r="S96" i="57"/>
  <c r="R96" i="57"/>
  <c r="M96" i="57"/>
  <c r="Z96" i="57" s="1"/>
  <c r="BF144" i="57"/>
  <c r="AR144" i="57"/>
  <c r="AQ144" i="57"/>
  <c r="AA144" i="57"/>
  <c r="V144" i="57"/>
  <c r="U144" i="57"/>
  <c r="X144" i="57" s="1"/>
  <c r="T144" i="57"/>
  <c r="S144" i="57"/>
  <c r="R144" i="57"/>
  <c r="M144" i="57"/>
  <c r="Z144" i="57" s="1"/>
  <c r="BF36" i="57"/>
  <c r="AR36" i="57"/>
  <c r="AQ36" i="57"/>
  <c r="AA36" i="57"/>
  <c r="V36" i="57"/>
  <c r="U36" i="57"/>
  <c r="X36" i="57" s="1"/>
  <c r="T36" i="57"/>
  <c r="S36" i="57"/>
  <c r="R36" i="57"/>
  <c r="M36" i="57"/>
  <c r="Z36" i="57" s="1"/>
  <c r="BF192" i="57"/>
  <c r="AR192" i="57"/>
  <c r="AQ192" i="57"/>
  <c r="AA192" i="57"/>
  <c r="V192" i="57"/>
  <c r="U192" i="57"/>
  <c r="X192" i="57" s="1"/>
  <c r="T192" i="57"/>
  <c r="S192" i="57"/>
  <c r="R192" i="57"/>
  <c r="M192" i="57"/>
  <c r="Z192" i="57" s="1"/>
  <c r="BF75" i="57"/>
  <c r="AR75" i="57"/>
  <c r="AQ75" i="57"/>
  <c r="AA75" i="57"/>
  <c r="V75" i="57"/>
  <c r="U75" i="57"/>
  <c r="X75" i="57" s="1"/>
  <c r="T75" i="57"/>
  <c r="S75" i="57"/>
  <c r="R75" i="57"/>
  <c r="M75" i="57"/>
  <c r="Z75" i="57" s="1"/>
  <c r="BF180" i="57"/>
  <c r="AR180" i="57"/>
  <c r="AQ180" i="57"/>
  <c r="AA180" i="57"/>
  <c r="V180" i="57"/>
  <c r="U180" i="57"/>
  <c r="X180" i="57" s="1"/>
  <c r="T180" i="57"/>
  <c r="S180" i="57"/>
  <c r="R180" i="57"/>
  <c r="M180" i="57"/>
  <c r="Z180" i="57" s="1"/>
  <c r="BF52" i="57"/>
  <c r="AR52" i="57"/>
  <c r="AQ52" i="57"/>
  <c r="AA52" i="57"/>
  <c r="V52" i="57"/>
  <c r="U52" i="57"/>
  <c r="X52" i="57" s="1"/>
  <c r="T52" i="57"/>
  <c r="S52" i="57"/>
  <c r="R52" i="57"/>
  <c r="M52" i="57"/>
  <c r="Z52" i="57" s="1"/>
  <c r="BF53" i="57"/>
  <c r="AR53" i="57"/>
  <c r="AQ53" i="57"/>
  <c r="AA53" i="57"/>
  <c r="V53" i="57"/>
  <c r="U53" i="57"/>
  <c r="X53" i="57" s="1"/>
  <c r="T53" i="57"/>
  <c r="S53" i="57"/>
  <c r="R53" i="57"/>
  <c r="M53" i="57"/>
  <c r="Z53" i="57" s="1"/>
  <c r="BF175" i="57"/>
  <c r="AR175" i="57"/>
  <c r="AQ175" i="57"/>
  <c r="AA175" i="57"/>
  <c r="V175" i="57"/>
  <c r="U175" i="57"/>
  <c r="X175" i="57" s="1"/>
  <c r="T175" i="57"/>
  <c r="S175" i="57"/>
  <c r="R175" i="57"/>
  <c r="M175" i="57"/>
  <c r="Z175" i="57" s="1"/>
  <c r="BF13" i="57"/>
  <c r="AR13" i="57"/>
  <c r="AQ13" i="57"/>
  <c r="AA13" i="57"/>
  <c r="V13" i="57"/>
  <c r="U13" i="57"/>
  <c r="X13" i="57" s="1"/>
  <c r="T13" i="57"/>
  <c r="S13" i="57"/>
  <c r="R13" i="57"/>
  <c r="M13" i="57"/>
  <c r="Z13" i="57" s="1"/>
  <c r="BF60" i="57"/>
  <c r="AR60" i="57"/>
  <c r="AQ60" i="57"/>
  <c r="AA60" i="57"/>
  <c r="V60" i="57"/>
  <c r="U60" i="57"/>
  <c r="X60" i="57" s="1"/>
  <c r="T60" i="57"/>
  <c r="S60" i="57"/>
  <c r="R60" i="57"/>
  <c r="M60" i="57"/>
  <c r="Z60" i="57" s="1"/>
  <c r="BF110" i="57"/>
  <c r="AR110" i="57"/>
  <c r="AQ110" i="57"/>
  <c r="AA110" i="57"/>
  <c r="V110" i="57"/>
  <c r="U110" i="57"/>
  <c r="X110" i="57" s="1"/>
  <c r="T110" i="57"/>
  <c r="S110" i="57"/>
  <c r="R110" i="57"/>
  <c r="M110" i="57"/>
  <c r="Z110" i="57" s="1"/>
  <c r="BF153" i="57"/>
  <c r="AR153" i="57"/>
  <c r="AQ153" i="57"/>
  <c r="AA153" i="57"/>
  <c r="V153" i="57"/>
  <c r="U153" i="57"/>
  <c r="X153" i="57" s="1"/>
  <c r="T153" i="57"/>
  <c r="S153" i="57"/>
  <c r="R153" i="57"/>
  <c r="M153" i="57"/>
  <c r="Z153" i="57" s="1"/>
  <c r="BF104" i="57"/>
  <c r="AR104" i="57"/>
  <c r="AQ104" i="57"/>
  <c r="AA104" i="57"/>
  <c r="V104" i="57"/>
  <c r="U104" i="57"/>
  <c r="X104" i="57" s="1"/>
  <c r="T104" i="57"/>
  <c r="S104" i="57"/>
  <c r="R104" i="57"/>
  <c r="M104" i="57"/>
  <c r="BF208" i="57"/>
  <c r="AR208" i="57"/>
  <c r="AQ208" i="57"/>
  <c r="AA208" i="57"/>
  <c r="V208" i="57"/>
  <c r="U208" i="57"/>
  <c r="X208" i="57" s="1"/>
  <c r="T208" i="57"/>
  <c r="S208" i="57"/>
  <c r="R208" i="57"/>
  <c r="M208" i="57"/>
  <c r="BF188" i="57"/>
  <c r="AR188" i="57"/>
  <c r="AQ188" i="57"/>
  <c r="AA188" i="57"/>
  <c r="V188" i="57"/>
  <c r="U188" i="57"/>
  <c r="X188" i="57" s="1"/>
  <c r="T188" i="57"/>
  <c r="S188" i="57"/>
  <c r="R188" i="57"/>
  <c r="M188" i="57"/>
  <c r="BF21" i="57"/>
  <c r="AR21" i="57"/>
  <c r="AQ21" i="57"/>
  <c r="AA21" i="57"/>
  <c r="V21" i="57"/>
  <c r="U21" i="57"/>
  <c r="X21" i="57" s="1"/>
  <c r="T21" i="57"/>
  <c r="S21" i="57"/>
  <c r="R21" i="57"/>
  <c r="M21" i="57"/>
  <c r="BF70" i="57"/>
  <c r="AR70" i="57"/>
  <c r="AQ70" i="57"/>
  <c r="AA70" i="57"/>
  <c r="Z70" i="57"/>
  <c r="V70" i="57"/>
  <c r="U70" i="57"/>
  <c r="X70" i="57" s="1"/>
  <c r="T70" i="57"/>
  <c r="S70" i="57"/>
  <c r="R70" i="57"/>
  <c r="M70" i="57"/>
  <c r="J70" i="57" s="1"/>
  <c r="AP70" i="57" s="1"/>
  <c r="BF105" i="57"/>
  <c r="AR105" i="57"/>
  <c r="AQ105" i="57"/>
  <c r="AA105" i="57"/>
  <c r="Z105" i="57"/>
  <c r="X105" i="57"/>
  <c r="V105" i="57"/>
  <c r="U105" i="57"/>
  <c r="AO105" i="57" s="1"/>
  <c r="T105" i="57"/>
  <c r="S105" i="57"/>
  <c r="R105" i="57"/>
  <c r="M105" i="57"/>
  <c r="J105" i="57" s="1"/>
  <c r="AP105" i="57" s="1"/>
  <c r="BF34" i="57"/>
  <c r="AR34" i="57"/>
  <c r="AQ34" i="57"/>
  <c r="AA34" i="57"/>
  <c r="V34" i="57"/>
  <c r="U34" i="57"/>
  <c r="X34" i="57" s="1"/>
  <c r="T34" i="57"/>
  <c r="S34" i="57"/>
  <c r="R34" i="57"/>
  <c r="M34" i="57"/>
  <c r="Z34" i="57" s="1"/>
  <c r="BF134" i="57"/>
  <c r="AR134" i="57"/>
  <c r="AQ134" i="57"/>
  <c r="AA134" i="57"/>
  <c r="V134" i="57"/>
  <c r="U134" i="57"/>
  <c r="X134" i="57" s="1"/>
  <c r="T134" i="57"/>
  <c r="S134" i="57"/>
  <c r="R134" i="57"/>
  <c r="M134" i="57"/>
  <c r="Z134" i="57" s="1"/>
  <c r="BF89" i="57"/>
  <c r="AR89" i="57"/>
  <c r="AQ89" i="57"/>
  <c r="AA89" i="57"/>
  <c r="V89" i="57"/>
  <c r="U89" i="57"/>
  <c r="X89" i="57" s="1"/>
  <c r="T89" i="57"/>
  <c r="S89" i="57"/>
  <c r="R89" i="57"/>
  <c r="M89" i="57"/>
  <c r="Z89" i="57" s="1"/>
  <c r="BF76" i="57"/>
  <c r="AR76" i="57"/>
  <c r="AQ76" i="57"/>
  <c r="AA76" i="57"/>
  <c r="V76" i="57"/>
  <c r="U76" i="57"/>
  <c r="X76" i="57" s="1"/>
  <c r="T76" i="57"/>
  <c r="S76" i="57"/>
  <c r="R76" i="57"/>
  <c r="M76" i="57"/>
  <c r="Z76" i="57" s="1"/>
  <c r="BF17" i="57"/>
  <c r="AR17" i="57"/>
  <c r="AQ17" i="57"/>
  <c r="AA17" i="57"/>
  <c r="V17" i="57"/>
  <c r="U17" i="57"/>
  <c r="X17" i="57" s="1"/>
  <c r="T17" i="57"/>
  <c r="S17" i="57"/>
  <c r="R17" i="57"/>
  <c r="M17" i="57"/>
  <c r="Z17" i="57" s="1"/>
  <c r="BF99" i="57"/>
  <c r="AR99" i="57"/>
  <c r="AQ99" i="57"/>
  <c r="AA99" i="57"/>
  <c r="Z99" i="57"/>
  <c r="V99" i="57"/>
  <c r="U99" i="57"/>
  <c r="AO99" i="57" s="1"/>
  <c r="T99" i="57"/>
  <c r="S99" i="57"/>
  <c r="R99" i="57"/>
  <c r="M99" i="57"/>
  <c r="J99" i="57" s="1"/>
  <c r="AP99" i="57" s="1"/>
  <c r="BF190" i="57"/>
  <c r="AR190" i="57"/>
  <c r="AQ190" i="57"/>
  <c r="AA190" i="57"/>
  <c r="V190" i="57"/>
  <c r="U190" i="57"/>
  <c r="X190" i="57" s="1"/>
  <c r="T190" i="57"/>
  <c r="S190" i="57"/>
  <c r="R190" i="57"/>
  <c r="M190" i="57"/>
  <c r="Z190" i="57" s="1"/>
  <c r="BF8" i="57"/>
  <c r="AR8" i="57"/>
  <c r="AQ8" i="57"/>
  <c r="AA8" i="57"/>
  <c r="V8" i="57"/>
  <c r="U8" i="57"/>
  <c r="X8" i="57" s="1"/>
  <c r="T8" i="57"/>
  <c r="S8" i="57"/>
  <c r="R8" i="57"/>
  <c r="M8" i="57"/>
  <c r="Z8" i="57" s="1"/>
  <c r="BF196" i="57"/>
  <c r="AR196" i="57"/>
  <c r="AQ196" i="57"/>
  <c r="AA196" i="57"/>
  <c r="V196" i="57"/>
  <c r="U196" i="57"/>
  <c r="X196" i="57" s="1"/>
  <c r="T196" i="57"/>
  <c r="S196" i="57"/>
  <c r="R196" i="57"/>
  <c r="M196" i="57"/>
  <c r="Z196" i="57" s="1"/>
  <c r="BF182" i="57"/>
  <c r="AR182" i="57"/>
  <c r="AQ182" i="57"/>
  <c r="AA182" i="57"/>
  <c r="V182" i="57"/>
  <c r="U182" i="57"/>
  <c r="X182" i="57" s="1"/>
  <c r="T182" i="57"/>
  <c r="S182" i="57"/>
  <c r="R182" i="57"/>
  <c r="M182" i="57"/>
  <c r="Z182" i="57" s="1"/>
  <c r="BF173" i="57"/>
  <c r="AR173" i="57"/>
  <c r="AQ173" i="57"/>
  <c r="AA173" i="57"/>
  <c r="V173" i="57"/>
  <c r="U173" i="57"/>
  <c r="X173" i="57" s="1"/>
  <c r="T173" i="57"/>
  <c r="S173" i="57"/>
  <c r="R173" i="57"/>
  <c r="M173" i="57"/>
  <c r="Z173" i="57" s="1"/>
  <c r="BF66" i="57"/>
  <c r="AR66" i="57"/>
  <c r="AQ66" i="57"/>
  <c r="AA66" i="57"/>
  <c r="V66" i="57"/>
  <c r="U66" i="57"/>
  <c r="T66" i="57"/>
  <c r="S66" i="57"/>
  <c r="R66" i="57"/>
  <c r="M66" i="57"/>
  <c r="J66" i="57" s="1"/>
  <c r="BF92" i="57"/>
  <c r="AR92" i="57"/>
  <c r="AS92" i="57" s="1"/>
  <c r="AT92" i="57" s="1"/>
  <c r="AU92" i="57" s="1"/>
  <c r="AV92" i="57" s="1"/>
  <c r="AQ92" i="57"/>
  <c r="AA92" i="57"/>
  <c r="Z92" i="57"/>
  <c r="V92" i="57"/>
  <c r="U92" i="57"/>
  <c r="X92" i="57" s="1"/>
  <c r="T92" i="57"/>
  <c r="S92" i="57"/>
  <c r="R92" i="57"/>
  <c r="M92" i="57"/>
  <c r="J92" i="57" s="1"/>
  <c r="AP92" i="57" s="1"/>
  <c r="BF113" i="57"/>
  <c r="AR113" i="57"/>
  <c r="AQ113" i="57"/>
  <c r="AA113" i="57"/>
  <c r="V113" i="57"/>
  <c r="U113" i="57"/>
  <c r="T113" i="57"/>
  <c r="S113" i="57"/>
  <c r="R113" i="57"/>
  <c r="M113" i="57"/>
  <c r="Z113" i="57" s="1"/>
  <c r="BF33" i="57"/>
  <c r="AR33" i="57"/>
  <c r="AS33" i="57" s="1"/>
  <c r="AT33" i="57" s="1"/>
  <c r="AU33" i="57" s="1"/>
  <c r="AV33" i="57" s="1"/>
  <c r="AQ33" i="57"/>
  <c r="AA33" i="57"/>
  <c r="V33" i="57"/>
  <c r="U33" i="57"/>
  <c r="X33" i="57" s="1"/>
  <c r="T33" i="57"/>
  <c r="S33" i="57"/>
  <c r="R33" i="57"/>
  <c r="M33" i="57"/>
  <c r="Z33" i="57" s="1"/>
  <c r="BF162" i="57"/>
  <c r="AR162" i="57"/>
  <c r="AQ162" i="57"/>
  <c r="AA162" i="57"/>
  <c r="V162" i="57"/>
  <c r="U162" i="57"/>
  <c r="X162" i="57" s="1"/>
  <c r="T162" i="57"/>
  <c r="S162" i="57"/>
  <c r="R162" i="57"/>
  <c r="M162" i="57"/>
  <c r="Z162" i="57" s="1"/>
  <c r="BF191" i="57"/>
  <c r="AR191" i="57"/>
  <c r="AQ191" i="57"/>
  <c r="AA191" i="57"/>
  <c r="V191" i="57"/>
  <c r="U191" i="57"/>
  <c r="T191" i="57"/>
  <c r="S191" i="57"/>
  <c r="R191" i="57"/>
  <c r="M191" i="57"/>
  <c r="Z191" i="57" s="1"/>
  <c r="BF127" i="57"/>
  <c r="AR127" i="57"/>
  <c r="AS127" i="57" s="1"/>
  <c r="AT127" i="57" s="1"/>
  <c r="AU127" i="57" s="1"/>
  <c r="AV127" i="57" s="1"/>
  <c r="AQ127" i="57"/>
  <c r="AA127" i="57"/>
  <c r="V127" i="57"/>
  <c r="U127" i="57"/>
  <c r="T127" i="57"/>
  <c r="S127" i="57"/>
  <c r="R127" i="57"/>
  <c r="M127" i="57"/>
  <c r="Z127" i="57" s="1"/>
  <c r="BF16" i="57"/>
  <c r="AR16" i="57"/>
  <c r="AQ16" i="57"/>
  <c r="AA16" i="57"/>
  <c r="V16" i="57"/>
  <c r="U16" i="57"/>
  <c r="T16" i="57"/>
  <c r="S16" i="57"/>
  <c r="R16" i="57"/>
  <c r="M16" i="57"/>
  <c r="Z16" i="57" s="1"/>
  <c r="BF161" i="57"/>
  <c r="AR161" i="57"/>
  <c r="AS161" i="57" s="1"/>
  <c r="AT161" i="57" s="1"/>
  <c r="AU161" i="57" s="1"/>
  <c r="AV161" i="57" s="1"/>
  <c r="AQ161" i="57"/>
  <c r="AA161" i="57"/>
  <c r="V161" i="57"/>
  <c r="U161" i="57"/>
  <c r="T161" i="57"/>
  <c r="S161" i="57"/>
  <c r="R161" i="57"/>
  <c r="M161" i="57"/>
  <c r="Z161" i="57" s="1"/>
  <c r="J161" i="57"/>
  <c r="BF73" i="57"/>
  <c r="AR73" i="57"/>
  <c r="AQ73" i="57"/>
  <c r="AA73" i="57"/>
  <c r="V73" i="57"/>
  <c r="U73" i="57"/>
  <c r="T73" i="57"/>
  <c r="S73" i="57"/>
  <c r="R73" i="57"/>
  <c r="M73" i="57"/>
  <c r="Z73" i="57" s="1"/>
  <c r="BF140" i="57"/>
  <c r="AR140" i="57"/>
  <c r="AS140" i="57" s="1"/>
  <c r="AT140" i="57" s="1"/>
  <c r="AU140" i="57" s="1"/>
  <c r="AV140" i="57" s="1"/>
  <c r="AQ140" i="57"/>
  <c r="AA140" i="57"/>
  <c r="V140" i="57"/>
  <c r="U140" i="57"/>
  <c r="T140" i="57"/>
  <c r="S140" i="57"/>
  <c r="R140" i="57"/>
  <c r="M140" i="57"/>
  <c r="Z140" i="57" s="1"/>
  <c r="BF61" i="57"/>
  <c r="AR61" i="57"/>
  <c r="AQ61" i="57"/>
  <c r="AA61" i="57"/>
  <c r="V61" i="57"/>
  <c r="U61" i="57"/>
  <c r="T61" i="57"/>
  <c r="S61" i="57"/>
  <c r="R61" i="57"/>
  <c r="M61" i="57"/>
  <c r="Z61" i="57" s="1"/>
  <c r="BF59" i="57"/>
  <c r="AR59" i="57"/>
  <c r="AS59" i="57" s="1"/>
  <c r="AT59" i="57" s="1"/>
  <c r="AU59" i="57" s="1"/>
  <c r="AV59" i="57" s="1"/>
  <c r="AQ59" i="57"/>
  <c r="AA59" i="57"/>
  <c r="V59" i="57"/>
  <c r="U59" i="57"/>
  <c r="X59" i="57" s="1"/>
  <c r="T59" i="57"/>
  <c r="S59" i="57"/>
  <c r="R59" i="57"/>
  <c r="M59" i="57"/>
  <c r="Z59" i="57" s="1"/>
  <c r="BF47" i="57"/>
  <c r="AR47" i="57"/>
  <c r="AQ47" i="57"/>
  <c r="AA47" i="57"/>
  <c r="V47" i="57"/>
  <c r="U47" i="57"/>
  <c r="T47" i="57"/>
  <c r="S47" i="57"/>
  <c r="R47" i="57"/>
  <c r="M47" i="57"/>
  <c r="Z47" i="57" s="1"/>
  <c r="BF15" i="57"/>
  <c r="AR15" i="57"/>
  <c r="AS15" i="57" s="1"/>
  <c r="AT15" i="57" s="1"/>
  <c r="AU15" i="57" s="1"/>
  <c r="AV15" i="57" s="1"/>
  <c r="AQ15" i="57"/>
  <c r="AA15" i="57"/>
  <c r="V15" i="57"/>
  <c r="U15" i="57"/>
  <c r="T15" i="57"/>
  <c r="S15" i="57"/>
  <c r="R15" i="57"/>
  <c r="M15" i="57"/>
  <c r="Z15" i="57" s="1"/>
  <c r="BF28" i="57"/>
  <c r="AR28" i="57"/>
  <c r="AQ28" i="57"/>
  <c r="AA28" i="57"/>
  <c r="V28" i="57"/>
  <c r="U28" i="57"/>
  <c r="T28" i="57"/>
  <c r="S28" i="57"/>
  <c r="R28" i="57"/>
  <c r="M28" i="57"/>
  <c r="Z28" i="57" s="1"/>
  <c r="BF98" i="57"/>
  <c r="AR98" i="57"/>
  <c r="AS98" i="57" s="1"/>
  <c r="AT98" i="57" s="1"/>
  <c r="AU98" i="57" s="1"/>
  <c r="AV98" i="57" s="1"/>
  <c r="AQ98" i="57"/>
  <c r="AA98" i="57"/>
  <c r="V98" i="57"/>
  <c r="U98" i="57"/>
  <c r="T98" i="57"/>
  <c r="S98" i="57"/>
  <c r="R98" i="57"/>
  <c r="M98" i="57"/>
  <c r="Z98" i="57" s="1"/>
  <c r="BF80" i="57"/>
  <c r="AR80" i="57"/>
  <c r="AQ80" i="57"/>
  <c r="AA80" i="57"/>
  <c r="V80" i="57"/>
  <c r="U80" i="57"/>
  <c r="T80" i="57"/>
  <c r="S80" i="57"/>
  <c r="R80" i="57"/>
  <c r="M80" i="57"/>
  <c r="Z80" i="57" s="1"/>
  <c r="BF106" i="57"/>
  <c r="AR106" i="57"/>
  <c r="AS106" i="57" s="1"/>
  <c r="AT106" i="57" s="1"/>
  <c r="AU106" i="57" s="1"/>
  <c r="AV106" i="57" s="1"/>
  <c r="AQ106" i="57"/>
  <c r="AA106" i="57"/>
  <c r="V106" i="57"/>
  <c r="U106" i="57"/>
  <c r="T106" i="57"/>
  <c r="S106" i="57"/>
  <c r="R106" i="57"/>
  <c r="M106" i="57"/>
  <c r="Z106" i="57" s="1"/>
  <c r="BF12" i="57"/>
  <c r="AR12" i="57"/>
  <c r="AQ12" i="57"/>
  <c r="AA12" i="57"/>
  <c r="V12" i="57"/>
  <c r="U12" i="57"/>
  <c r="T12" i="57"/>
  <c r="S12" i="57"/>
  <c r="R12" i="57"/>
  <c r="M12" i="57"/>
  <c r="Z12" i="57" s="1"/>
  <c r="BF22" i="57"/>
  <c r="AR22" i="57"/>
  <c r="AS22" i="57" s="1"/>
  <c r="AT22" i="57" s="1"/>
  <c r="AU22" i="57" s="1"/>
  <c r="AV22" i="57" s="1"/>
  <c r="AQ22" i="57"/>
  <c r="AA22" i="57"/>
  <c r="V22" i="57"/>
  <c r="U22" i="57"/>
  <c r="X22" i="57" s="1"/>
  <c r="T22" i="57"/>
  <c r="S22" i="57"/>
  <c r="R22" i="57"/>
  <c r="M22" i="57"/>
  <c r="Z22" i="57" s="1"/>
  <c r="BF183" i="57"/>
  <c r="AR183" i="57"/>
  <c r="AQ183" i="57"/>
  <c r="AA183" i="57"/>
  <c r="V183" i="57"/>
  <c r="U183" i="57"/>
  <c r="T183" i="57"/>
  <c r="S183" i="57"/>
  <c r="R183" i="57"/>
  <c r="M183" i="57"/>
  <c r="Z183" i="57" s="1"/>
  <c r="BF143" i="57"/>
  <c r="AR143" i="57"/>
  <c r="AS143" i="57" s="1"/>
  <c r="AT143" i="57" s="1"/>
  <c r="AU143" i="57" s="1"/>
  <c r="AV143" i="57" s="1"/>
  <c r="AQ143" i="57"/>
  <c r="AA143" i="57"/>
  <c r="V143" i="57"/>
  <c r="U143" i="57"/>
  <c r="X143" i="57" s="1"/>
  <c r="T143" i="57"/>
  <c r="S143" i="57"/>
  <c r="R143" i="57"/>
  <c r="M143" i="57"/>
  <c r="Z143" i="57" s="1"/>
  <c r="BF109" i="57"/>
  <c r="AR109" i="57"/>
  <c r="AQ109" i="57"/>
  <c r="AA109" i="57"/>
  <c r="V109" i="57"/>
  <c r="U109" i="57"/>
  <c r="T109" i="57"/>
  <c r="S109" i="57"/>
  <c r="R109" i="57"/>
  <c r="M109" i="57"/>
  <c r="Z109" i="57" s="1"/>
  <c r="BF205" i="57"/>
  <c r="AR205" i="57"/>
  <c r="AS205" i="57" s="1"/>
  <c r="AT205" i="57" s="1"/>
  <c r="AU205" i="57" s="1"/>
  <c r="AV205" i="57" s="1"/>
  <c r="AQ205" i="57"/>
  <c r="AA205" i="57"/>
  <c r="V205" i="57"/>
  <c r="U205" i="57"/>
  <c r="T205" i="57"/>
  <c r="S205" i="57"/>
  <c r="R205" i="57"/>
  <c r="M205" i="57"/>
  <c r="Z205" i="57" s="1"/>
  <c r="BF198" i="57"/>
  <c r="AR198" i="57"/>
  <c r="AQ198" i="57"/>
  <c r="AA198" i="57"/>
  <c r="V198" i="57"/>
  <c r="U198" i="57"/>
  <c r="T198" i="57"/>
  <c r="S198" i="57"/>
  <c r="R198" i="57"/>
  <c r="M198" i="57"/>
  <c r="Z198" i="57" s="1"/>
  <c r="BF132" i="57"/>
  <c r="AR132" i="57"/>
  <c r="AS132" i="57" s="1"/>
  <c r="AT132" i="57" s="1"/>
  <c r="AU132" i="57" s="1"/>
  <c r="AV132" i="57" s="1"/>
  <c r="AQ132" i="57"/>
  <c r="AA132" i="57"/>
  <c r="V132" i="57"/>
  <c r="U132" i="57"/>
  <c r="X132" i="57" s="1"/>
  <c r="T132" i="57"/>
  <c r="S132" i="57"/>
  <c r="R132" i="57"/>
  <c r="M132" i="57"/>
  <c r="Z132" i="57" s="1"/>
  <c r="BF49" i="57"/>
  <c r="AR49" i="57"/>
  <c r="AQ49" i="57"/>
  <c r="AA49" i="57"/>
  <c r="V49" i="57"/>
  <c r="U49" i="57"/>
  <c r="X49" i="57" s="1"/>
  <c r="T49" i="57"/>
  <c r="S49" i="57"/>
  <c r="R49" i="57"/>
  <c r="M49" i="57"/>
  <c r="Z49" i="57" s="1"/>
  <c r="BF138" i="57"/>
  <c r="AR138" i="57"/>
  <c r="AQ138" i="57"/>
  <c r="AA138" i="57"/>
  <c r="V138" i="57"/>
  <c r="U138" i="57"/>
  <c r="X138" i="57" s="1"/>
  <c r="T138" i="57"/>
  <c r="S138" i="57"/>
  <c r="R138" i="57"/>
  <c r="M138" i="57"/>
  <c r="Z138" i="57" s="1"/>
  <c r="BF31" i="57"/>
  <c r="AR31" i="57"/>
  <c r="AQ31" i="57"/>
  <c r="AA31" i="57"/>
  <c r="V31" i="57"/>
  <c r="U31" i="57"/>
  <c r="X31" i="57" s="1"/>
  <c r="T31" i="57"/>
  <c r="S31" i="57"/>
  <c r="R31" i="57"/>
  <c r="M31" i="57"/>
  <c r="Z31" i="57" s="1"/>
  <c r="BF57" i="57"/>
  <c r="AR57" i="57"/>
  <c r="AQ57" i="57"/>
  <c r="AA57" i="57"/>
  <c r="V57" i="57"/>
  <c r="U57" i="57"/>
  <c r="X57" i="57" s="1"/>
  <c r="T57" i="57"/>
  <c r="S57" i="57"/>
  <c r="R57" i="57"/>
  <c r="M57" i="57"/>
  <c r="Z57" i="57" s="1"/>
  <c r="BF91" i="57"/>
  <c r="AR91" i="57"/>
  <c r="AQ91" i="57"/>
  <c r="AA91" i="57"/>
  <c r="V91" i="57"/>
  <c r="U91" i="57"/>
  <c r="X91" i="57" s="1"/>
  <c r="T91" i="57"/>
  <c r="S91" i="57"/>
  <c r="R91" i="57"/>
  <c r="M91" i="57"/>
  <c r="Z91" i="57" s="1"/>
  <c r="BF174" i="57"/>
  <c r="AR174" i="57"/>
  <c r="AQ174" i="57"/>
  <c r="AA174" i="57"/>
  <c r="V174" i="57"/>
  <c r="U174" i="57"/>
  <c r="X174" i="57" s="1"/>
  <c r="T174" i="57"/>
  <c r="S174" i="57"/>
  <c r="R174" i="57"/>
  <c r="M174" i="57"/>
  <c r="Z174" i="57" s="1"/>
  <c r="BF32" i="57"/>
  <c r="AR32" i="57"/>
  <c r="AQ32" i="57"/>
  <c r="AA32" i="57"/>
  <c r="V32" i="57"/>
  <c r="U32" i="57"/>
  <c r="X32" i="57" s="1"/>
  <c r="T32" i="57"/>
  <c r="S32" i="57"/>
  <c r="R32" i="57"/>
  <c r="M32" i="57"/>
  <c r="Z32" i="57" s="1"/>
  <c r="BF176" i="57"/>
  <c r="AR176" i="57"/>
  <c r="AQ176" i="57"/>
  <c r="AA176" i="57"/>
  <c r="V176" i="57"/>
  <c r="U176" i="57"/>
  <c r="X176" i="57" s="1"/>
  <c r="T176" i="57"/>
  <c r="S176" i="57"/>
  <c r="R176" i="57"/>
  <c r="M176" i="57"/>
  <c r="Z176" i="57" s="1"/>
  <c r="J176" i="57"/>
  <c r="BF209" i="57"/>
  <c r="AR209" i="57"/>
  <c r="AQ209" i="57"/>
  <c r="AA209" i="57"/>
  <c r="V209" i="57"/>
  <c r="U209" i="57"/>
  <c r="T209" i="57"/>
  <c r="S209" i="57"/>
  <c r="R209" i="57"/>
  <c r="M209" i="57"/>
  <c r="Z209" i="57" s="1"/>
  <c r="BF201" i="57"/>
  <c r="AR201" i="57"/>
  <c r="AQ201" i="57"/>
  <c r="AA201" i="57"/>
  <c r="V201" i="57"/>
  <c r="U201" i="57"/>
  <c r="X201" i="57" s="1"/>
  <c r="T201" i="57"/>
  <c r="S201" i="57"/>
  <c r="R201" i="57"/>
  <c r="M201" i="57"/>
  <c r="Z201" i="57" s="1"/>
  <c r="BF184" i="57"/>
  <c r="AR184" i="57"/>
  <c r="AQ184" i="57"/>
  <c r="AA184" i="57"/>
  <c r="V184" i="57"/>
  <c r="U184" i="57"/>
  <c r="T184" i="57"/>
  <c r="S184" i="57"/>
  <c r="R184" i="57"/>
  <c r="M184" i="57"/>
  <c r="Z184" i="57" s="1"/>
  <c r="BF111" i="57"/>
  <c r="AR111" i="57"/>
  <c r="AQ111" i="57"/>
  <c r="AA111" i="57"/>
  <c r="V111" i="57"/>
  <c r="U111" i="57"/>
  <c r="X111" i="57" s="1"/>
  <c r="T111" i="57"/>
  <c r="S111" i="57"/>
  <c r="R111" i="57"/>
  <c r="M111" i="57"/>
  <c r="Z111" i="57" s="1"/>
  <c r="BF169" i="57"/>
  <c r="AR169" i="57"/>
  <c r="AQ169" i="57"/>
  <c r="AA169" i="57"/>
  <c r="V169" i="57"/>
  <c r="U169" i="57"/>
  <c r="T169" i="57"/>
  <c r="S169" i="57"/>
  <c r="R169" i="57"/>
  <c r="M169" i="57"/>
  <c r="Z169" i="57" s="1"/>
  <c r="J169" i="57"/>
  <c r="BF87" i="57"/>
  <c r="AR87" i="57"/>
  <c r="AQ87" i="57"/>
  <c r="AA87" i="57"/>
  <c r="V87" i="57"/>
  <c r="U87" i="57"/>
  <c r="X87" i="57" s="1"/>
  <c r="T87" i="57"/>
  <c r="S87" i="57"/>
  <c r="R87" i="57"/>
  <c r="M87" i="57"/>
  <c r="Z87" i="57" s="1"/>
  <c r="BF62" i="57"/>
  <c r="AR62" i="57"/>
  <c r="AQ62" i="57"/>
  <c r="AA62" i="57"/>
  <c r="V62" i="57"/>
  <c r="U62" i="57"/>
  <c r="X62" i="57" s="1"/>
  <c r="T62" i="57"/>
  <c r="S62" i="57"/>
  <c r="R62" i="57"/>
  <c r="M62" i="57"/>
  <c r="Z62" i="57" s="1"/>
  <c r="BF203" i="57"/>
  <c r="AR203" i="57"/>
  <c r="AQ203" i="57"/>
  <c r="AA203" i="57"/>
  <c r="V203" i="57"/>
  <c r="U203" i="57"/>
  <c r="X203" i="57" s="1"/>
  <c r="T203" i="57"/>
  <c r="S203" i="57"/>
  <c r="R203" i="57"/>
  <c r="M203" i="57"/>
  <c r="Z203" i="57" s="1"/>
  <c r="BF108" i="57"/>
  <c r="AR108" i="57"/>
  <c r="AQ108" i="57"/>
  <c r="AA108" i="57"/>
  <c r="V108" i="57"/>
  <c r="U108" i="57"/>
  <c r="X108" i="57" s="1"/>
  <c r="T108" i="57"/>
  <c r="S108" i="57"/>
  <c r="R108" i="57"/>
  <c r="M108" i="57"/>
  <c r="Z108" i="57" s="1"/>
  <c r="BF11" i="57"/>
  <c r="AR11" i="57"/>
  <c r="AQ11" i="57"/>
  <c r="AA11" i="57"/>
  <c r="V11" i="57"/>
  <c r="U11" i="57"/>
  <c r="X11" i="57" s="1"/>
  <c r="T11" i="57"/>
  <c r="S11" i="57"/>
  <c r="R11" i="57"/>
  <c r="M11" i="57"/>
  <c r="Z11" i="57" s="1"/>
  <c r="BF167" i="57"/>
  <c r="AR167" i="57"/>
  <c r="AQ167" i="57"/>
  <c r="AA167" i="57"/>
  <c r="V167" i="57"/>
  <c r="U167" i="57"/>
  <c r="T167" i="57"/>
  <c r="S167" i="57"/>
  <c r="R167" i="57"/>
  <c r="M167" i="57"/>
  <c r="Z167" i="57" s="1"/>
  <c r="J167" i="57"/>
  <c r="BF9" i="57"/>
  <c r="AR9" i="57"/>
  <c r="AQ9" i="57"/>
  <c r="AA9" i="57"/>
  <c r="V9" i="57"/>
  <c r="U9" i="57"/>
  <c r="X9" i="57" s="1"/>
  <c r="T9" i="57"/>
  <c r="S9" i="57"/>
  <c r="R9" i="57"/>
  <c r="M9" i="57"/>
  <c r="Z9" i="57" s="1"/>
  <c r="J9" i="57"/>
  <c r="BF68" i="57"/>
  <c r="AR68" i="57"/>
  <c r="AQ68" i="57"/>
  <c r="AA68" i="57"/>
  <c r="V68" i="57"/>
  <c r="U68" i="57"/>
  <c r="X68" i="57" s="1"/>
  <c r="T68" i="57"/>
  <c r="S68" i="57"/>
  <c r="R68" i="57"/>
  <c r="M68" i="57"/>
  <c r="Z68" i="57" s="1"/>
  <c r="J68" i="57"/>
  <c r="BF7" i="57"/>
  <c r="AR7" i="57"/>
  <c r="AQ7" i="57"/>
  <c r="AA7" i="57"/>
  <c r="V7" i="57"/>
  <c r="U7" i="57"/>
  <c r="X7" i="57" s="1"/>
  <c r="T7" i="57"/>
  <c r="S7" i="57"/>
  <c r="R7" i="57"/>
  <c r="M7" i="57"/>
  <c r="Z7" i="57" s="1"/>
  <c r="J7" i="57"/>
  <c r="BF194" i="57"/>
  <c r="AR194" i="57"/>
  <c r="AQ194" i="57"/>
  <c r="AA194" i="57"/>
  <c r="V194" i="57"/>
  <c r="U194" i="57"/>
  <c r="T194" i="57"/>
  <c r="S194" i="57"/>
  <c r="R194" i="57"/>
  <c r="M194" i="57"/>
  <c r="Z194" i="57" s="1"/>
  <c r="BF181" i="57"/>
  <c r="AR181" i="57"/>
  <c r="AQ181" i="57"/>
  <c r="AA181" i="57"/>
  <c r="V181" i="57"/>
  <c r="U181" i="57"/>
  <c r="X181" i="57" s="1"/>
  <c r="T181" i="57"/>
  <c r="S181" i="57"/>
  <c r="R181" i="57"/>
  <c r="M181" i="57"/>
  <c r="Z181" i="57" s="1"/>
  <c r="BF118" i="57"/>
  <c r="AR118" i="57"/>
  <c r="AQ118" i="57"/>
  <c r="AA118" i="57"/>
  <c r="V118" i="57"/>
  <c r="U118" i="57"/>
  <c r="T118" i="57"/>
  <c r="S118" i="57"/>
  <c r="R118" i="57"/>
  <c r="M118" i="57"/>
  <c r="Z118" i="57" s="1"/>
  <c r="BF94" i="57"/>
  <c r="AR94" i="57"/>
  <c r="AQ94" i="57"/>
  <c r="AA94" i="57"/>
  <c r="V94" i="57"/>
  <c r="U94" i="57"/>
  <c r="X94" i="57" s="1"/>
  <c r="T94" i="57"/>
  <c r="S94" i="57"/>
  <c r="R94" i="57"/>
  <c r="M94" i="57"/>
  <c r="Z94" i="57" s="1"/>
  <c r="BF128" i="57"/>
  <c r="AR128" i="57"/>
  <c r="AQ128" i="57"/>
  <c r="AA128" i="57"/>
  <c r="V128" i="57"/>
  <c r="U128" i="57"/>
  <c r="T128" i="57"/>
  <c r="S128" i="57"/>
  <c r="R128" i="57"/>
  <c r="M128" i="57"/>
  <c r="Z128" i="57" s="1"/>
  <c r="J128" i="57"/>
  <c r="BF166" i="57"/>
  <c r="AR166" i="57"/>
  <c r="AQ166" i="57"/>
  <c r="AA166" i="57"/>
  <c r="V166" i="57"/>
  <c r="U166" i="57"/>
  <c r="X166" i="57" s="1"/>
  <c r="T166" i="57"/>
  <c r="S166" i="57"/>
  <c r="R166" i="57"/>
  <c r="M166" i="57"/>
  <c r="Z166" i="57" s="1"/>
  <c r="BF103" i="57"/>
  <c r="AR103" i="57"/>
  <c r="AQ103" i="57"/>
  <c r="AA103" i="57"/>
  <c r="V103" i="57"/>
  <c r="U103" i="57"/>
  <c r="T103" i="57"/>
  <c r="S103" i="57"/>
  <c r="R103" i="57"/>
  <c r="M103" i="57"/>
  <c r="Z103" i="57" s="1"/>
  <c r="BF23" i="57"/>
  <c r="AR23" i="57"/>
  <c r="AQ23" i="57"/>
  <c r="AA23" i="57"/>
  <c r="V23" i="57"/>
  <c r="U23" i="57"/>
  <c r="X23" i="57" s="1"/>
  <c r="T23" i="57"/>
  <c r="S23" i="57"/>
  <c r="R23" i="57"/>
  <c r="M23" i="57"/>
  <c r="Z23" i="57" s="1"/>
  <c r="J23" i="57"/>
  <c r="BF117" i="57"/>
  <c r="AR117" i="57"/>
  <c r="AQ117" i="57"/>
  <c r="AA117" i="57"/>
  <c r="V117" i="57"/>
  <c r="U117" i="57"/>
  <c r="T117" i="57"/>
  <c r="S117" i="57"/>
  <c r="R117" i="57"/>
  <c r="M117" i="57"/>
  <c r="Z117" i="57" s="1"/>
  <c r="BF145" i="57"/>
  <c r="AR145" i="57"/>
  <c r="AQ145" i="57"/>
  <c r="AA145" i="57"/>
  <c r="V145" i="57"/>
  <c r="U145" i="57"/>
  <c r="X145" i="57" s="1"/>
  <c r="T145" i="57"/>
  <c r="S145" i="57"/>
  <c r="R145" i="57"/>
  <c r="M145" i="57"/>
  <c r="Z145" i="57" s="1"/>
  <c r="BF58" i="57"/>
  <c r="AR58" i="57"/>
  <c r="AQ58" i="57"/>
  <c r="AA58" i="57"/>
  <c r="V58" i="57"/>
  <c r="U58" i="57"/>
  <c r="X58" i="57" s="1"/>
  <c r="T58" i="57"/>
  <c r="S58" i="57"/>
  <c r="R58" i="57"/>
  <c r="M58" i="57"/>
  <c r="Z58" i="57" s="1"/>
  <c r="J58" i="57"/>
  <c r="BF186" i="57"/>
  <c r="AR186" i="57"/>
  <c r="AQ186" i="57"/>
  <c r="AA186" i="57"/>
  <c r="V186" i="57"/>
  <c r="U186" i="57"/>
  <c r="X186" i="57" s="1"/>
  <c r="T186" i="57"/>
  <c r="S186" i="57"/>
  <c r="R186" i="57"/>
  <c r="M186" i="57"/>
  <c r="Z186" i="57" s="1"/>
  <c r="BF160" i="57"/>
  <c r="AR160" i="57"/>
  <c r="AQ160" i="57"/>
  <c r="AA160" i="57"/>
  <c r="Z160" i="57"/>
  <c r="V160" i="57"/>
  <c r="U160" i="57"/>
  <c r="AO160" i="57" s="1"/>
  <c r="T160" i="57"/>
  <c r="S160" i="57"/>
  <c r="R160" i="57"/>
  <c r="M160" i="57"/>
  <c r="J160" i="57" s="1"/>
  <c r="AP160" i="57" s="1"/>
  <c r="BF210" i="57"/>
  <c r="AR210" i="57"/>
  <c r="AQ210" i="57"/>
  <c r="AA210" i="57"/>
  <c r="V210" i="57"/>
  <c r="U210" i="57"/>
  <c r="X210" i="57" s="1"/>
  <c r="T210" i="57"/>
  <c r="S210" i="57"/>
  <c r="R210" i="57"/>
  <c r="M210" i="57"/>
  <c r="Z210" i="57" s="1"/>
  <c r="BF64" i="57"/>
  <c r="AR64" i="57"/>
  <c r="AQ64" i="57"/>
  <c r="AA64" i="57"/>
  <c r="Z64" i="57"/>
  <c r="V64" i="57"/>
  <c r="U64" i="57"/>
  <c r="T64" i="57"/>
  <c r="S64" i="57"/>
  <c r="R64" i="57"/>
  <c r="M64" i="57"/>
  <c r="J64" i="57"/>
  <c r="BF63" i="57"/>
  <c r="AR63" i="57"/>
  <c r="AQ63" i="57"/>
  <c r="AA63" i="57"/>
  <c r="Z63" i="57"/>
  <c r="V63" i="57"/>
  <c r="U63" i="57"/>
  <c r="X63" i="57" s="1"/>
  <c r="T63" i="57"/>
  <c r="S63" i="57"/>
  <c r="R63" i="57"/>
  <c r="M63" i="57"/>
  <c r="J63" i="57" s="1"/>
  <c r="AP63" i="57" s="1"/>
  <c r="BF131" i="57"/>
  <c r="AR131" i="57"/>
  <c r="AQ131" i="57"/>
  <c r="AA131" i="57"/>
  <c r="V131" i="57"/>
  <c r="U131" i="57"/>
  <c r="X131" i="57" s="1"/>
  <c r="T131" i="57"/>
  <c r="S131" i="57"/>
  <c r="R131" i="57"/>
  <c r="M131" i="57"/>
  <c r="Z131" i="57" s="1"/>
  <c r="BF18" i="57"/>
  <c r="AR18" i="57"/>
  <c r="AQ18" i="57"/>
  <c r="AA18" i="57"/>
  <c r="V18" i="57"/>
  <c r="U18" i="57"/>
  <c r="X18" i="57" s="1"/>
  <c r="T18" i="57"/>
  <c r="S18" i="57"/>
  <c r="R18" i="57"/>
  <c r="M18" i="57"/>
  <c r="Z18" i="57" s="1"/>
  <c r="BF149" i="57"/>
  <c r="AR149" i="57"/>
  <c r="AQ149" i="57"/>
  <c r="AA149" i="57"/>
  <c r="V149" i="57"/>
  <c r="U149" i="57"/>
  <c r="X149" i="57" s="1"/>
  <c r="T149" i="57"/>
  <c r="S149" i="57"/>
  <c r="R149" i="57"/>
  <c r="M149" i="57"/>
  <c r="Z149" i="57" s="1"/>
  <c r="BF25" i="57"/>
  <c r="AR25" i="57"/>
  <c r="AQ25" i="57"/>
  <c r="AA25" i="57"/>
  <c r="V25" i="57"/>
  <c r="U25" i="57"/>
  <c r="X25" i="57" s="1"/>
  <c r="T25" i="57"/>
  <c r="S25" i="57"/>
  <c r="R25" i="57"/>
  <c r="M25" i="57"/>
  <c r="Z25" i="57" s="1"/>
  <c r="BF146" i="57"/>
  <c r="AR146" i="57"/>
  <c r="AQ146" i="57"/>
  <c r="AA146" i="57"/>
  <c r="V146" i="57"/>
  <c r="U146" i="57"/>
  <c r="X146" i="57" s="1"/>
  <c r="T146" i="57"/>
  <c r="S146" i="57"/>
  <c r="R146" i="57"/>
  <c r="M146" i="57"/>
  <c r="Z146" i="57" s="1"/>
  <c r="BF170" i="57"/>
  <c r="AR170" i="57"/>
  <c r="AQ170" i="57"/>
  <c r="AA170" i="57"/>
  <c r="V170" i="57"/>
  <c r="U170" i="57"/>
  <c r="X170" i="57" s="1"/>
  <c r="T170" i="57"/>
  <c r="S170" i="57"/>
  <c r="R170" i="57"/>
  <c r="M170" i="57"/>
  <c r="Z170" i="57" s="1"/>
  <c r="BF147" i="57"/>
  <c r="AR147" i="57"/>
  <c r="AQ147" i="57"/>
  <c r="AA147" i="57"/>
  <c r="V147" i="57"/>
  <c r="U147" i="57"/>
  <c r="X147" i="57" s="1"/>
  <c r="T147" i="57"/>
  <c r="S147" i="57"/>
  <c r="R147" i="57"/>
  <c r="M147" i="57"/>
  <c r="Z147" i="57" s="1"/>
  <c r="BF19" i="57"/>
  <c r="AR19" i="57"/>
  <c r="AQ19" i="57"/>
  <c r="AA19" i="57"/>
  <c r="V19" i="57"/>
  <c r="U19" i="57"/>
  <c r="X19" i="57" s="1"/>
  <c r="T19" i="57"/>
  <c r="S19" i="57"/>
  <c r="R19" i="57"/>
  <c r="M19" i="57"/>
  <c r="Z19" i="57" s="1"/>
  <c r="BF26" i="57"/>
  <c r="AR26" i="57"/>
  <c r="AQ26" i="57"/>
  <c r="AA26" i="57"/>
  <c r="V26" i="57"/>
  <c r="U26" i="57"/>
  <c r="X26" i="57" s="1"/>
  <c r="T26" i="57"/>
  <c r="S26" i="57"/>
  <c r="R26" i="57"/>
  <c r="M26" i="57"/>
  <c r="Z26" i="57" s="1"/>
  <c r="BF207" i="57"/>
  <c r="AR207" i="57"/>
  <c r="AQ207" i="57"/>
  <c r="AA207" i="57"/>
  <c r="V207" i="57"/>
  <c r="U207" i="57"/>
  <c r="X207" i="57" s="1"/>
  <c r="T207" i="57"/>
  <c r="S207" i="57"/>
  <c r="R207" i="57"/>
  <c r="M207" i="57"/>
  <c r="Z207" i="57" s="1"/>
  <c r="BF136" i="57"/>
  <c r="AR136" i="57"/>
  <c r="AQ136" i="57"/>
  <c r="AA136" i="57"/>
  <c r="V136" i="57"/>
  <c r="U136" i="57"/>
  <c r="X136" i="57" s="1"/>
  <c r="T136" i="57"/>
  <c r="S136" i="57"/>
  <c r="R136" i="57"/>
  <c r="M136" i="57"/>
  <c r="Z136" i="57" s="1"/>
  <c r="BF125" i="57"/>
  <c r="AR125" i="57"/>
  <c r="AQ125" i="57"/>
  <c r="AA125" i="57"/>
  <c r="V125" i="57"/>
  <c r="U125" i="57"/>
  <c r="X125" i="57" s="1"/>
  <c r="T125" i="57"/>
  <c r="S125" i="57"/>
  <c r="R125" i="57"/>
  <c r="M125" i="57"/>
  <c r="Z125" i="57" s="1"/>
  <c r="BF126" i="57"/>
  <c r="AR126" i="57"/>
  <c r="AQ126" i="57"/>
  <c r="AA126" i="57"/>
  <c r="V126" i="57"/>
  <c r="U126" i="57"/>
  <c r="X126" i="57" s="1"/>
  <c r="T126" i="57"/>
  <c r="S126" i="57"/>
  <c r="R126" i="57"/>
  <c r="M126" i="57"/>
  <c r="Z126" i="57" s="1"/>
  <c r="BF90" i="57"/>
  <c r="AR90" i="57"/>
  <c r="AQ90" i="57"/>
  <c r="AA90" i="57"/>
  <c r="V90" i="57"/>
  <c r="U90" i="57"/>
  <c r="X90" i="57" s="1"/>
  <c r="T90" i="57"/>
  <c r="S90" i="57"/>
  <c r="R90" i="57"/>
  <c r="M90" i="57"/>
  <c r="Z90" i="57" s="1"/>
  <c r="BF129" i="57"/>
  <c r="AR129" i="57"/>
  <c r="AQ129" i="57"/>
  <c r="AA129" i="57"/>
  <c r="Z129" i="57"/>
  <c r="V129" i="57"/>
  <c r="U129" i="57"/>
  <c r="T129" i="57"/>
  <c r="S129" i="57"/>
  <c r="R129" i="57"/>
  <c r="M129" i="57"/>
  <c r="J129" i="57"/>
  <c r="BF123" i="57"/>
  <c r="AR123" i="57"/>
  <c r="AQ123" i="57"/>
  <c r="AA123" i="57"/>
  <c r="V123" i="57"/>
  <c r="U123" i="57"/>
  <c r="X123" i="57" s="1"/>
  <c r="T123" i="57"/>
  <c r="S123" i="57"/>
  <c r="R123" i="57"/>
  <c r="M123" i="57"/>
  <c r="Z123" i="57" s="1"/>
  <c r="BF82" i="57"/>
  <c r="AR82" i="57"/>
  <c r="AQ82" i="57"/>
  <c r="AA82" i="57"/>
  <c r="V82" i="57"/>
  <c r="U82" i="57"/>
  <c r="X82" i="57" s="1"/>
  <c r="T82" i="57"/>
  <c r="S82" i="57"/>
  <c r="R82" i="57"/>
  <c r="M82" i="57"/>
  <c r="Z82" i="57" s="1"/>
  <c r="BF200" i="57"/>
  <c r="AR200" i="57"/>
  <c r="AQ200" i="57"/>
  <c r="AA200" i="57"/>
  <c r="V200" i="57"/>
  <c r="U200" i="57"/>
  <c r="X200" i="57" s="1"/>
  <c r="T200" i="57"/>
  <c r="S200" i="57"/>
  <c r="R200" i="57"/>
  <c r="M200" i="57"/>
  <c r="Z200" i="57" s="1"/>
  <c r="J200" i="57"/>
  <c r="BF185" i="57"/>
  <c r="AR185" i="57"/>
  <c r="AQ185" i="57"/>
  <c r="AA185" i="57"/>
  <c r="Z185" i="57"/>
  <c r="V185" i="57"/>
  <c r="U185" i="57"/>
  <c r="T185" i="57"/>
  <c r="S185" i="57"/>
  <c r="R185" i="57"/>
  <c r="M185" i="57"/>
  <c r="J185" i="57" s="1"/>
  <c r="AP185" i="57" s="1"/>
  <c r="BF85" i="57"/>
  <c r="AR85" i="57"/>
  <c r="AQ85" i="57"/>
  <c r="AA85" i="57"/>
  <c r="V85" i="57"/>
  <c r="U85" i="57"/>
  <c r="X85" i="57" s="1"/>
  <c r="T85" i="57"/>
  <c r="S85" i="57"/>
  <c r="R85" i="57"/>
  <c r="M85" i="57"/>
  <c r="Z85" i="57" s="1"/>
  <c r="BF45" i="57"/>
  <c r="AR45" i="57"/>
  <c r="AQ45" i="57"/>
  <c r="AA45" i="57"/>
  <c r="V45" i="57"/>
  <c r="U45" i="57"/>
  <c r="X45" i="57" s="1"/>
  <c r="T45" i="57"/>
  <c r="S45" i="57"/>
  <c r="R45" i="57"/>
  <c r="M45" i="57"/>
  <c r="Z45" i="57" s="1"/>
  <c r="BF93" i="57"/>
  <c r="AR93" i="57"/>
  <c r="AQ93" i="57"/>
  <c r="AA93" i="57"/>
  <c r="V93" i="57"/>
  <c r="U93" i="57"/>
  <c r="X93" i="57" s="1"/>
  <c r="T93" i="57"/>
  <c r="S93" i="57"/>
  <c r="R93" i="57"/>
  <c r="M93" i="57"/>
  <c r="Z93" i="57" s="1"/>
  <c r="BF154" i="57"/>
  <c r="AR154" i="57"/>
  <c r="AQ154" i="57"/>
  <c r="AA154" i="57"/>
  <c r="V154" i="57"/>
  <c r="U154" i="57"/>
  <c r="X154" i="57" s="1"/>
  <c r="T154" i="57"/>
  <c r="S154" i="57"/>
  <c r="R154" i="57"/>
  <c r="M154" i="57"/>
  <c r="Z154" i="57" s="1"/>
  <c r="BF24" i="57"/>
  <c r="AR24" i="57"/>
  <c r="AQ24" i="57"/>
  <c r="AA24" i="57"/>
  <c r="V24" i="57"/>
  <c r="U24" i="57"/>
  <c r="X24" i="57" s="1"/>
  <c r="T24" i="57"/>
  <c r="S24" i="57"/>
  <c r="R24" i="57"/>
  <c r="M24" i="57"/>
  <c r="Z24" i="57" s="1"/>
  <c r="BF112" i="57"/>
  <c r="AR112" i="57"/>
  <c r="AQ112" i="57"/>
  <c r="AA112" i="57"/>
  <c r="V112" i="57"/>
  <c r="U112" i="57"/>
  <c r="X112" i="57" s="1"/>
  <c r="T112" i="57"/>
  <c r="S112" i="57"/>
  <c r="R112" i="57"/>
  <c r="M112" i="57"/>
  <c r="Z112" i="57" s="1"/>
  <c r="BF172" i="57"/>
  <c r="AR172" i="57"/>
  <c r="AQ172" i="57"/>
  <c r="AA172" i="57"/>
  <c r="Z172" i="57"/>
  <c r="V172" i="57"/>
  <c r="U172" i="57"/>
  <c r="X172" i="57" s="1"/>
  <c r="T172" i="57"/>
  <c r="S172" i="57"/>
  <c r="R172" i="57"/>
  <c r="M172" i="57"/>
  <c r="J172" i="57" s="1"/>
  <c r="AP172" i="57" s="1"/>
  <c r="BF168" i="57"/>
  <c r="AR168" i="57"/>
  <c r="AQ168" i="57"/>
  <c r="AA168" i="57"/>
  <c r="V168" i="57"/>
  <c r="U168" i="57"/>
  <c r="X168" i="57" s="1"/>
  <c r="T168" i="57"/>
  <c r="S168" i="57"/>
  <c r="R168" i="57"/>
  <c r="M168" i="57"/>
  <c r="Z168" i="57" s="1"/>
  <c r="BF38" i="57"/>
  <c r="AR38" i="57"/>
  <c r="AQ38" i="57"/>
  <c r="AA38" i="57"/>
  <c r="V38" i="57"/>
  <c r="U38" i="57"/>
  <c r="X38" i="57" s="1"/>
  <c r="T38" i="57"/>
  <c r="S38" i="57"/>
  <c r="R38" i="57"/>
  <c r="M38" i="57"/>
  <c r="Z38" i="57" s="1"/>
  <c r="J38" i="57"/>
  <c r="BF178" i="57"/>
  <c r="AR178" i="57"/>
  <c r="AQ178" i="57"/>
  <c r="AA178" i="57"/>
  <c r="V178" i="57"/>
  <c r="U178" i="57"/>
  <c r="X178" i="57" s="1"/>
  <c r="T178" i="57"/>
  <c r="S178" i="57"/>
  <c r="R178" i="57"/>
  <c r="M178" i="57"/>
  <c r="Z178" i="57" s="1"/>
  <c r="J178" i="57"/>
  <c r="AP178" i="57" s="1"/>
  <c r="BF142" i="57"/>
  <c r="AR142" i="57"/>
  <c r="AQ142" i="57"/>
  <c r="AA142" i="57"/>
  <c r="V142" i="57"/>
  <c r="U142" i="57"/>
  <c r="X142" i="57" s="1"/>
  <c r="T142" i="57"/>
  <c r="S142" i="57"/>
  <c r="R142" i="57"/>
  <c r="M142" i="57"/>
  <c r="Z142" i="57" s="1"/>
  <c r="BF120" i="57"/>
  <c r="AR120" i="57"/>
  <c r="AQ120" i="57"/>
  <c r="AA120" i="57"/>
  <c r="V120" i="57"/>
  <c r="U120" i="57"/>
  <c r="X120" i="57" s="1"/>
  <c r="T120" i="57"/>
  <c r="S120" i="57"/>
  <c r="R120" i="57"/>
  <c r="M120" i="57"/>
  <c r="Z120" i="57" s="1"/>
  <c r="BF29" i="57"/>
  <c r="AR29" i="57"/>
  <c r="AQ29" i="57"/>
  <c r="AA29" i="57"/>
  <c r="Z29" i="57"/>
  <c r="V29" i="57"/>
  <c r="U29" i="57"/>
  <c r="X29" i="57" s="1"/>
  <c r="T29" i="57"/>
  <c r="S29" i="57"/>
  <c r="R29" i="57"/>
  <c r="M29" i="57"/>
  <c r="J29" i="57" s="1"/>
  <c r="AP29" i="57" s="1"/>
  <c r="BF130" i="57"/>
  <c r="AR130" i="57"/>
  <c r="AQ130" i="57"/>
  <c r="AA130" i="57"/>
  <c r="V130" i="57"/>
  <c r="U130" i="57"/>
  <c r="X130" i="57" s="1"/>
  <c r="T130" i="57"/>
  <c r="S130" i="57"/>
  <c r="R130" i="57"/>
  <c r="M130" i="57"/>
  <c r="Z130" i="57" s="1"/>
  <c r="BF119" i="57"/>
  <c r="AR119" i="57"/>
  <c r="AQ119" i="57"/>
  <c r="AA119" i="57"/>
  <c r="Z119" i="57"/>
  <c r="V119" i="57"/>
  <c r="U119" i="57"/>
  <c r="X119" i="57" s="1"/>
  <c r="T119" i="57"/>
  <c r="S119" i="57"/>
  <c r="R119" i="57"/>
  <c r="M119" i="57"/>
  <c r="J119" i="57" s="1"/>
  <c r="AP119" i="57" s="1"/>
  <c r="BF67" i="57"/>
  <c r="AR67" i="57"/>
  <c r="AQ67" i="57"/>
  <c r="AA67" i="57"/>
  <c r="V67" i="57"/>
  <c r="U67" i="57"/>
  <c r="X67" i="57" s="1"/>
  <c r="T67" i="57"/>
  <c r="S67" i="57"/>
  <c r="R67" i="57"/>
  <c r="M67" i="57"/>
  <c r="Z67" i="57" s="1"/>
  <c r="BF44" i="57"/>
  <c r="AR44" i="57"/>
  <c r="AQ44" i="57"/>
  <c r="AA44" i="57"/>
  <c r="V44" i="57"/>
  <c r="U44" i="57"/>
  <c r="X44" i="57" s="1"/>
  <c r="T44" i="57"/>
  <c r="S44" i="57"/>
  <c r="R44" i="57"/>
  <c r="M44" i="57"/>
  <c r="Z44" i="57" s="1"/>
  <c r="BF81" i="57"/>
  <c r="AR81" i="57"/>
  <c r="AQ81" i="57"/>
  <c r="AA81" i="57"/>
  <c r="V81" i="57"/>
  <c r="U81" i="57"/>
  <c r="X81" i="57" s="1"/>
  <c r="T81" i="57"/>
  <c r="S81" i="57"/>
  <c r="R81" i="57"/>
  <c r="M81" i="57"/>
  <c r="Z81" i="57" s="1"/>
  <c r="BF156" i="57"/>
  <c r="AR156" i="57"/>
  <c r="AQ156" i="57"/>
  <c r="AA156" i="57"/>
  <c r="V156" i="57"/>
  <c r="U156" i="57"/>
  <c r="X156" i="57" s="1"/>
  <c r="T156" i="57"/>
  <c r="S156" i="57"/>
  <c r="R156" i="57"/>
  <c r="M156" i="57"/>
  <c r="Z156" i="57" s="1"/>
  <c r="BF177" i="57"/>
  <c r="AR177" i="57"/>
  <c r="AQ177" i="57"/>
  <c r="AA177" i="57"/>
  <c r="Z177" i="57"/>
  <c r="V177" i="57"/>
  <c r="U177" i="57"/>
  <c r="T177" i="57"/>
  <c r="S177" i="57"/>
  <c r="R177" i="57"/>
  <c r="M177" i="57"/>
  <c r="J177" i="57" s="1"/>
  <c r="AP177" i="57" s="1"/>
  <c r="BF51" i="57"/>
  <c r="AR51" i="57"/>
  <c r="AQ51" i="57"/>
  <c r="AA51" i="57"/>
  <c r="Z51" i="57"/>
  <c r="V51" i="57"/>
  <c r="U51" i="57"/>
  <c r="X51" i="57" s="1"/>
  <c r="T51" i="57"/>
  <c r="S51" i="57"/>
  <c r="R51" i="57"/>
  <c r="M51" i="57"/>
  <c r="J51" i="57" s="1"/>
  <c r="BF79" i="57"/>
  <c r="AR79" i="57"/>
  <c r="AQ79" i="57"/>
  <c r="AA79" i="57"/>
  <c r="V79" i="57"/>
  <c r="U79" i="57"/>
  <c r="X79" i="57" s="1"/>
  <c r="T79" i="57"/>
  <c r="S79" i="57"/>
  <c r="R79" i="57"/>
  <c r="M79" i="57"/>
  <c r="Z79" i="57" s="1"/>
  <c r="BF77" i="57"/>
  <c r="AR77" i="57"/>
  <c r="AQ77" i="57"/>
  <c r="AA77" i="57"/>
  <c r="V77" i="57"/>
  <c r="U77" i="57"/>
  <c r="X77" i="57" s="1"/>
  <c r="T77" i="57"/>
  <c r="S77" i="57"/>
  <c r="R77" i="57"/>
  <c r="M77" i="57"/>
  <c r="Z77" i="57" s="1"/>
  <c r="BF195" i="57"/>
  <c r="AR195" i="57"/>
  <c r="AQ195" i="57"/>
  <c r="AA195" i="57"/>
  <c r="V195" i="57"/>
  <c r="U195" i="57"/>
  <c r="T195" i="57"/>
  <c r="S195" i="57"/>
  <c r="R195" i="57"/>
  <c r="M195" i="57"/>
  <c r="Z195" i="57" s="1"/>
  <c r="BF165" i="57"/>
  <c r="AR165" i="57"/>
  <c r="AS165" i="57" s="1"/>
  <c r="AT165" i="57" s="1"/>
  <c r="AU165" i="57" s="1"/>
  <c r="AV165" i="57" s="1"/>
  <c r="AQ165" i="57"/>
  <c r="AA165" i="57"/>
  <c r="V165" i="57"/>
  <c r="U165" i="57"/>
  <c r="X165" i="57" s="1"/>
  <c r="T165" i="57"/>
  <c r="S165" i="57"/>
  <c r="R165" i="57"/>
  <c r="M165" i="57"/>
  <c r="Z165" i="57" s="1"/>
  <c r="BF40" i="57"/>
  <c r="AR40" i="57"/>
  <c r="AQ40" i="57"/>
  <c r="AA40" i="57"/>
  <c r="V40" i="57"/>
  <c r="U40" i="57"/>
  <c r="T40" i="57"/>
  <c r="S40" i="57"/>
  <c r="R40" i="57"/>
  <c r="M40" i="57"/>
  <c r="Z40" i="57" s="1"/>
  <c r="BF141" i="57"/>
  <c r="AR141" i="57"/>
  <c r="AQ141" i="57"/>
  <c r="AA141" i="57"/>
  <c r="V141" i="57"/>
  <c r="U141" i="57"/>
  <c r="X141" i="57" s="1"/>
  <c r="T141" i="57"/>
  <c r="S141" i="57"/>
  <c r="R141" i="57"/>
  <c r="M141" i="57"/>
  <c r="Z141" i="57" s="1"/>
  <c r="BF39" i="57"/>
  <c r="AR39" i="57"/>
  <c r="AS39" i="57" s="1"/>
  <c r="AT39" i="57" s="1"/>
  <c r="AU39" i="57" s="1"/>
  <c r="AV39" i="57" s="1"/>
  <c r="AQ39" i="57"/>
  <c r="AA39" i="57"/>
  <c r="V39" i="57"/>
  <c r="U39" i="57"/>
  <c r="T39" i="57"/>
  <c r="S39" i="57"/>
  <c r="R39" i="57"/>
  <c r="M39" i="57"/>
  <c r="Z39" i="57" s="1"/>
  <c r="BF107" i="57"/>
  <c r="AR107" i="57"/>
  <c r="AS107" i="57" s="1"/>
  <c r="AT107" i="57" s="1"/>
  <c r="AU107" i="57" s="1"/>
  <c r="AV107" i="57" s="1"/>
  <c r="AQ107" i="57"/>
  <c r="AA107" i="57"/>
  <c r="V107" i="57"/>
  <c r="U107" i="57"/>
  <c r="T107" i="57"/>
  <c r="S107" i="57"/>
  <c r="R107" i="57"/>
  <c r="M107" i="57"/>
  <c r="J107" i="57" s="1"/>
  <c r="BF46" i="57"/>
  <c r="AR46" i="57"/>
  <c r="AS46" i="57" s="1"/>
  <c r="AT46" i="57" s="1"/>
  <c r="AU46" i="57" s="1"/>
  <c r="AV46" i="57" s="1"/>
  <c r="AQ46" i="57"/>
  <c r="AA46" i="57"/>
  <c r="Z46" i="57"/>
  <c r="V46" i="57"/>
  <c r="U46" i="57"/>
  <c r="T46" i="57"/>
  <c r="S46" i="57"/>
  <c r="R46" i="57"/>
  <c r="M46" i="57"/>
  <c r="J46" i="57" s="1"/>
  <c r="BF72" i="57"/>
  <c r="AR72" i="57"/>
  <c r="AS72" i="57" s="1"/>
  <c r="AT72" i="57" s="1"/>
  <c r="AU72" i="57" s="1"/>
  <c r="AV72" i="57" s="1"/>
  <c r="AQ72" i="57"/>
  <c r="AA72" i="57"/>
  <c r="V72" i="57"/>
  <c r="U72" i="57"/>
  <c r="T72" i="57"/>
  <c r="S72" i="57"/>
  <c r="R72" i="57"/>
  <c r="M72" i="57"/>
  <c r="J72" i="57" s="1"/>
  <c r="BF88" i="57"/>
  <c r="AR88" i="57"/>
  <c r="AS88" i="57" s="1"/>
  <c r="AT88" i="57" s="1"/>
  <c r="AU88" i="57" s="1"/>
  <c r="AV88" i="57" s="1"/>
  <c r="AQ88" i="57"/>
  <c r="AA88" i="57"/>
  <c r="V88" i="57"/>
  <c r="U88" i="57"/>
  <c r="T88" i="57"/>
  <c r="S88" i="57"/>
  <c r="R88" i="57"/>
  <c r="M88" i="57"/>
  <c r="Z88" i="57" s="1"/>
  <c r="BF211" i="57"/>
  <c r="AR211" i="57"/>
  <c r="AS211" i="57" s="1"/>
  <c r="AT211" i="57" s="1"/>
  <c r="AU211" i="57" s="1"/>
  <c r="AV211" i="57" s="1"/>
  <c r="AQ211" i="57"/>
  <c r="AA211" i="57"/>
  <c r="V211" i="57"/>
  <c r="U211" i="57"/>
  <c r="T211" i="57"/>
  <c r="S211" i="57"/>
  <c r="R211" i="57"/>
  <c r="M211" i="57"/>
  <c r="J211" i="57" s="1"/>
  <c r="BF199" i="57"/>
  <c r="AR199" i="57"/>
  <c r="AS199" i="57" s="1"/>
  <c r="AT199" i="57" s="1"/>
  <c r="AU199" i="57" s="1"/>
  <c r="AV199" i="57" s="1"/>
  <c r="AQ199" i="57"/>
  <c r="AA199" i="57"/>
  <c r="V199" i="57"/>
  <c r="U199" i="57"/>
  <c r="T199" i="57"/>
  <c r="S199" i="57"/>
  <c r="R199" i="57"/>
  <c r="M199" i="57"/>
  <c r="Z199" i="57" s="1"/>
  <c r="BF187" i="57"/>
  <c r="AR187" i="57"/>
  <c r="AS187" i="57" s="1"/>
  <c r="AT187" i="57" s="1"/>
  <c r="AU187" i="57" s="1"/>
  <c r="AV187" i="57" s="1"/>
  <c r="AQ187" i="57"/>
  <c r="AA187" i="57"/>
  <c r="V187" i="57"/>
  <c r="U187" i="57"/>
  <c r="T187" i="57"/>
  <c r="S187" i="57"/>
  <c r="R187" i="57"/>
  <c r="M187" i="57"/>
  <c r="J187" i="57" s="1"/>
  <c r="BF50" i="57"/>
  <c r="AR50" i="57"/>
  <c r="AS50" i="57" s="1"/>
  <c r="AT50" i="57" s="1"/>
  <c r="AU50" i="57" s="1"/>
  <c r="AV50" i="57" s="1"/>
  <c r="AQ50" i="57"/>
  <c r="AA50" i="57"/>
  <c r="V50" i="57"/>
  <c r="U50" i="57"/>
  <c r="U218" i="57" s="1"/>
  <c r="T50" i="57"/>
  <c r="S50" i="57"/>
  <c r="R50" i="57"/>
  <c r="M50" i="57"/>
  <c r="Z50" i="57" s="1"/>
  <c r="BF69" i="57"/>
  <c r="AR69" i="57"/>
  <c r="AS69" i="57" s="1"/>
  <c r="AT69" i="57" s="1"/>
  <c r="AU69" i="57" s="1"/>
  <c r="AV69" i="57" s="1"/>
  <c r="AQ69" i="57"/>
  <c r="AA69" i="57"/>
  <c r="Z69" i="57"/>
  <c r="V69" i="57"/>
  <c r="U69" i="57"/>
  <c r="T69" i="57"/>
  <c r="T219" i="57" s="1"/>
  <c r="S69" i="57"/>
  <c r="R69" i="57"/>
  <c r="M69" i="57"/>
  <c r="J69" i="57" s="1"/>
  <c r="BF30" i="57"/>
  <c r="AR30" i="57"/>
  <c r="AS30" i="57" s="1"/>
  <c r="AT30" i="57" s="1"/>
  <c r="AU30" i="57" s="1"/>
  <c r="AV30" i="57" s="1"/>
  <c r="AQ30" i="57"/>
  <c r="AA30" i="57"/>
  <c r="V30" i="57"/>
  <c r="U30" i="57"/>
  <c r="T30" i="57"/>
  <c r="S30" i="57"/>
  <c r="R30" i="57"/>
  <c r="M30" i="57"/>
  <c r="Z30" i="57" s="1"/>
  <c r="BF84" i="57"/>
  <c r="AR84" i="57"/>
  <c r="AS84" i="57" s="1"/>
  <c r="AT84" i="57" s="1"/>
  <c r="AU84" i="57" s="1"/>
  <c r="AV84" i="57" s="1"/>
  <c r="AQ84" i="57"/>
  <c r="AA84" i="57"/>
  <c r="V84" i="57"/>
  <c r="U84" i="57"/>
  <c r="T84" i="57"/>
  <c r="S84" i="57"/>
  <c r="R84" i="57"/>
  <c r="M84" i="57"/>
  <c r="J84" i="57" s="1"/>
  <c r="BF133" i="57"/>
  <c r="AR133" i="57"/>
  <c r="AS133" i="57" s="1"/>
  <c r="AT133" i="57" s="1"/>
  <c r="AU133" i="57" s="1"/>
  <c r="AV133" i="57" s="1"/>
  <c r="AQ133" i="57"/>
  <c r="AA133" i="57"/>
  <c r="V133" i="57"/>
  <c r="U133" i="57"/>
  <c r="T133" i="57"/>
  <c r="S133" i="57"/>
  <c r="R133" i="57"/>
  <c r="M133" i="57"/>
  <c r="Z133" i="57" s="1"/>
  <c r="BF43" i="57"/>
  <c r="BF221" i="57" s="1"/>
  <c r="AR43" i="57"/>
  <c r="AS43" i="57" s="1"/>
  <c r="AT43" i="57" s="1"/>
  <c r="AU43" i="57" s="1"/>
  <c r="AV43" i="57" s="1"/>
  <c r="AQ43" i="57"/>
  <c r="AA43" i="57"/>
  <c r="Z43" i="57"/>
  <c r="V43" i="57"/>
  <c r="V221" i="57" s="1"/>
  <c r="U43" i="57"/>
  <c r="U221" i="57" s="1"/>
  <c r="T43" i="57"/>
  <c r="S43" i="57"/>
  <c r="R43" i="57"/>
  <c r="R221" i="57" s="1"/>
  <c r="M43" i="57"/>
  <c r="J43" i="57" s="1"/>
  <c r="BF102" i="57"/>
  <c r="AR102" i="57"/>
  <c r="AS102" i="57" s="1"/>
  <c r="AT102" i="57" s="1"/>
  <c r="AU102" i="57" s="1"/>
  <c r="AV102" i="57" s="1"/>
  <c r="AQ102" i="57"/>
  <c r="AQ223" i="57" s="1"/>
  <c r="AA102" i="57"/>
  <c r="V102" i="57"/>
  <c r="U102" i="57"/>
  <c r="T102" i="57"/>
  <c r="T223" i="57" s="1"/>
  <c r="S102" i="57"/>
  <c r="R102" i="57"/>
  <c r="M102" i="57"/>
  <c r="Z102" i="57" s="1"/>
  <c r="BF164" i="57"/>
  <c r="AR164" i="57"/>
  <c r="AS164" i="57" s="1"/>
  <c r="AT164" i="57" s="1"/>
  <c r="AU164" i="57" s="1"/>
  <c r="AV164" i="57" s="1"/>
  <c r="AQ164" i="57"/>
  <c r="AA164" i="57"/>
  <c r="V164" i="57"/>
  <c r="U164" i="57"/>
  <c r="T164" i="57"/>
  <c r="S164" i="57"/>
  <c r="R164" i="57"/>
  <c r="M164" i="57"/>
  <c r="J164" i="57" s="1"/>
  <c r="BF152" i="57"/>
  <c r="AR152" i="57"/>
  <c r="AS152" i="57" s="1"/>
  <c r="AT152" i="57" s="1"/>
  <c r="AU152" i="57" s="1"/>
  <c r="AV152" i="57" s="1"/>
  <c r="AQ152" i="57"/>
  <c r="AQ217" i="57" s="1"/>
  <c r="AA152" i="57"/>
  <c r="V152" i="57"/>
  <c r="U152" i="57"/>
  <c r="T152" i="57"/>
  <c r="S152" i="57"/>
  <c r="R152" i="57"/>
  <c r="M152" i="57"/>
  <c r="Z152" i="57" s="1"/>
  <c r="BF41" i="57"/>
  <c r="BF222" i="57" s="1"/>
  <c r="AR41" i="57"/>
  <c r="AS41" i="57" s="1"/>
  <c r="AT41" i="57" s="1"/>
  <c r="AU41" i="57" s="1"/>
  <c r="AV41" i="57" s="1"/>
  <c r="AQ41" i="57"/>
  <c r="AA41" i="57"/>
  <c r="V41" i="57"/>
  <c r="U41" i="57"/>
  <c r="T41" i="57"/>
  <c r="S41" i="57"/>
  <c r="R41" i="57"/>
  <c r="M41" i="57"/>
  <c r="J41" i="57" s="1"/>
  <c r="BF116" i="57"/>
  <c r="AR116" i="57"/>
  <c r="AS116" i="57" s="1"/>
  <c r="AT116" i="57" s="1"/>
  <c r="AU116" i="57" s="1"/>
  <c r="AV116" i="57" s="1"/>
  <c r="AQ116" i="57"/>
  <c r="AA116" i="57"/>
  <c r="V116" i="57"/>
  <c r="U116" i="57"/>
  <c r="T116" i="57"/>
  <c r="S116" i="57"/>
  <c r="R116" i="57"/>
  <c r="M116" i="57"/>
  <c r="Z116" i="57" s="1"/>
  <c r="BF122" i="57"/>
  <c r="AR122" i="57"/>
  <c r="AS122" i="57" s="1"/>
  <c r="AT122" i="57" s="1"/>
  <c r="AU122" i="57" s="1"/>
  <c r="AV122" i="57" s="1"/>
  <c r="AQ122" i="57"/>
  <c r="AA122" i="57"/>
  <c r="V122" i="57"/>
  <c r="U122" i="57"/>
  <c r="T122" i="57"/>
  <c r="S122" i="57"/>
  <c r="R122" i="57"/>
  <c r="M122" i="57"/>
  <c r="J122" i="57" s="1"/>
  <c r="BF137" i="57"/>
  <c r="AR137" i="57"/>
  <c r="AS137" i="57" s="1"/>
  <c r="AT137" i="57" s="1"/>
  <c r="AU137" i="57" s="1"/>
  <c r="AV137" i="57" s="1"/>
  <c r="AQ137" i="57"/>
  <c r="AA137" i="57"/>
  <c r="Z137" i="57"/>
  <c r="V137" i="57"/>
  <c r="U137" i="57"/>
  <c r="T137" i="57"/>
  <c r="S137" i="57"/>
  <c r="R137" i="57"/>
  <c r="M137" i="57"/>
  <c r="J137" i="57" s="1"/>
  <c r="BF78" i="57"/>
  <c r="AR78" i="57"/>
  <c r="AS78" i="57" s="1"/>
  <c r="AT78" i="57" s="1"/>
  <c r="AU78" i="57" s="1"/>
  <c r="AV78" i="57" s="1"/>
  <c r="AQ78" i="57"/>
  <c r="AQ222" i="57" s="1"/>
  <c r="AA78" i="57"/>
  <c r="V78" i="57"/>
  <c r="U78" i="57"/>
  <c r="T78" i="57"/>
  <c r="S78" i="57"/>
  <c r="R78" i="57"/>
  <c r="M78" i="57"/>
  <c r="J78" i="57" s="1"/>
  <c r="BF179" i="57"/>
  <c r="BF220" i="57" s="1"/>
  <c r="AR179" i="57"/>
  <c r="AS179" i="57" s="1"/>
  <c r="AT179" i="57" s="1"/>
  <c r="AU179" i="57" s="1"/>
  <c r="AV179" i="57" s="1"/>
  <c r="AQ179" i="57"/>
  <c r="AA179" i="57"/>
  <c r="V179" i="57"/>
  <c r="U179" i="57"/>
  <c r="T179" i="57"/>
  <c r="S179" i="57"/>
  <c r="R179" i="57"/>
  <c r="M179" i="57"/>
  <c r="Z179" i="57" s="1"/>
  <c r="BF74" i="57"/>
  <c r="BF225" i="57" s="1"/>
  <c r="AR74" i="57"/>
  <c r="AS74" i="57" s="1"/>
  <c r="AT74" i="57" s="1"/>
  <c r="AU74" i="57" s="1"/>
  <c r="AV74" i="57" s="1"/>
  <c r="AQ74" i="57"/>
  <c r="AQ225" i="57" s="1"/>
  <c r="AA74" i="57"/>
  <c r="AA225" i="57" s="1"/>
  <c r="V74" i="57"/>
  <c r="V225" i="57" s="1"/>
  <c r="U74" i="57"/>
  <c r="T74" i="57"/>
  <c r="S74" i="57"/>
  <c r="R74" i="57"/>
  <c r="R225" i="57" s="1"/>
  <c r="M74" i="57"/>
  <c r="J74" i="57" s="1"/>
  <c r="BF171" i="57"/>
  <c r="AR171" i="57"/>
  <c r="AS171" i="57" s="1"/>
  <c r="AT171" i="57" s="1"/>
  <c r="AU171" i="57" s="1"/>
  <c r="AV171" i="57" s="1"/>
  <c r="AQ171" i="57"/>
  <c r="AA171" i="57"/>
  <c r="V171" i="57"/>
  <c r="U171" i="57"/>
  <c r="T171" i="57"/>
  <c r="S171" i="57"/>
  <c r="R171" i="57"/>
  <c r="M171" i="57"/>
  <c r="Z171" i="57" s="1"/>
  <c r="BF10" i="57"/>
  <c r="AR10" i="57"/>
  <c r="AS10" i="57" s="1"/>
  <c r="AT10" i="57" s="1"/>
  <c r="AU10" i="57" s="1"/>
  <c r="AV10" i="57" s="1"/>
  <c r="AQ10" i="57"/>
  <c r="AQ224" i="57" s="1"/>
  <c r="AA10" i="57"/>
  <c r="AA224" i="57" s="1"/>
  <c r="V10" i="57"/>
  <c r="V224" i="57" s="1"/>
  <c r="U10" i="57"/>
  <c r="T10" i="57"/>
  <c r="T224" i="57" s="1"/>
  <c r="S10" i="57"/>
  <c r="S224" i="57" s="1"/>
  <c r="R10" i="57"/>
  <c r="M10" i="57"/>
  <c r="J10" i="57" s="1"/>
  <c r="BF135" i="57"/>
  <c r="AR135" i="57"/>
  <c r="AS135" i="57" s="1"/>
  <c r="AQ135" i="57"/>
  <c r="AA135" i="57"/>
  <c r="V135" i="57"/>
  <c r="U135" i="57"/>
  <c r="T135" i="57"/>
  <c r="S135" i="57"/>
  <c r="R135" i="57"/>
  <c r="M135" i="57"/>
  <c r="BF216" i="57"/>
  <c r="AR216" i="57"/>
  <c r="AQ216" i="57"/>
  <c r="AA216" i="57"/>
  <c r="V216" i="57"/>
  <c r="U216" i="57"/>
  <c r="T216" i="57"/>
  <c r="S216" i="57"/>
  <c r="R216" i="57"/>
  <c r="M216" i="57"/>
  <c r="BF219" i="57"/>
  <c r="AQ219" i="57"/>
  <c r="AA219" i="57"/>
  <c r="V219" i="57"/>
  <c r="R219" i="57"/>
  <c r="M219" i="57"/>
  <c r="BF223" i="57"/>
  <c r="AA223" i="57"/>
  <c r="V223" i="57"/>
  <c r="U223" i="57"/>
  <c r="R223" i="57"/>
  <c r="M223" i="57"/>
  <c r="BF224" i="57"/>
  <c r="U224" i="57"/>
  <c r="R224" i="57"/>
  <c r="AQ221" i="57"/>
  <c r="AA221" i="57"/>
  <c r="T221" i="57"/>
  <c r="M221" i="57"/>
  <c r="BF218" i="57"/>
  <c r="AQ218" i="57"/>
  <c r="AA218" i="57"/>
  <c r="R218" i="57"/>
  <c r="M218" i="57"/>
  <c r="BF217" i="57"/>
  <c r="M217" i="57"/>
  <c r="BG153" i="56"/>
  <c r="BE153" i="56"/>
  <c r="BC153" i="56"/>
  <c r="BB153" i="56"/>
  <c r="BA153" i="56"/>
  <c r="AZ153" i="56"/>
  <c r="AY153" i="56"/>
  <c r="AN153" i="56"/>
  <c r="AM153" i="56"/>
  <c r="AL153" i="56"/>
  <c r="AK153" i="56"/>
  <c r="AJ153" i="56"/>
  <c r="AI153" i="56"/>
  <c r="AH153" i="56"/>
  <c r="AG153" i="56"/>
  <c r="AF153" i="56"/>
  <c r="AE153" i="56"/>
  <c r="AD153" i="56"/>
  <c r="AC153" i="56"/>
  <c r="O153" i="56"/>
  <c r="K153" i="56"/>
  <c r="I153" i="56"/>
  <c r="E153" i="56"/>
  <c r="B153" i="56"/>
  <c r="BG152" i="56"/>
  <c r="BE152" i="56"/>
  <c r="BC152" i="56"/>
  <c r="BB152" i="56"/>
  <c r="BA152" i="56"/>
  <c r="AZ152" i="56"/>
  <c r="AY152" i="56"/>
  <c r="AN152" i="56"/>
  <c r="AM152" i="56"/>
  <c r="AL152" i="56"/>
  <c r="AK152" i="56"/>
  <c r="AJ152" i="56"/>
  <c r="AI152" i="56"/>
  <c r="AH152" i="56"/>
  <c r="AG152" i="56"/>
  <c r="AF152" i="56"/>
  <c r="AE152" i="56"/>
  <c r="AD152" i="56"/>
  <c r="AC152" i="56"/>
  <c r="O152" i="56"/>
  <c r="K152" i="56"/>
  <c r="I152" i="56"/>
  <c r="E152" i="56"/>
  <c r="B152" i="56"/>
  <c r="BG151" i="56"/>
  <c r="BE151" i="56"/>
  <c r="BC151" i="56"/>
  <c r="BB151" i="56"/>
  <c r="BA151" i="56"/>
  <c r="AZ151" i="56"/>
  <c r="AY151" i="56"/>
  <c r="AN151" i="56"/>
  <c r="AM151" i="56"/>
  <c r="AL151" i="56"/>
  <c r="AK151" i="56"/>
  <c r="AJ151" i="56"/>
  <c r="AI151" i="56"/>
  <c r="AH151" i="56"/>
  <c r="AG151" i="56"/>
  <c r="AF151" i="56"/>
  <c r="AE151" i="56"/>
  <c r="AD151" i="56"/>
  <c r="AC151" i="56"/>
  <c r="O151" i="56"/>
  <c r="K151" i="56"/>
  <c r="I151" i="56"/>
  <c r="E151" i="56"/>
  <c r="B151" i="56"/>
  <c r="BG150" i="56"/>
  <c r="BE150" i="56"/>
  <c r="BC150" i="56"/>
  <c r="BB150" i="56"/>
  <c r="BA150" i="56"/>
  <c r="AZ150" i="56"/>
  <c r="AY150" i="56"/>
  <c r="AN150" i="56"/>
  <c r="AM150" i="56"/>
  <c r="AL150" i="56"/>
  <c r="AK150" i="56"/>
  <c r="AJ150" i="56"/>
  <c r="AI150" i="56"/>
  <c r="AH150" i="56"/>
  <c r="AG150" i="56"/>
  <c r="AF150" i="56"/>
  <c r="AE150" i="56"/>
  <c r="AD150" i="56"/>
  <c r="AC150" i="56"/>
  <c r="O150" i="56"/>
  <c r="K150" i="56"/>
  <c r="I150" i="56"/>
  <c r="E150" i="56"/>
  <c r="B150" i="56"/>
  <c r="BG149" i="56"/>
  <c r="BE149" i="56"/>
  <c r="BC149" i="56"/>
  <c r="BB149" i="56"/>
  <c r="BA149" i="56"/>
  <c r="AZ149" i="56"/>
  <c r="AY149" i="56"/>
  <c r="AN149" i="56"/>
  <c r="AM149" i="56"/>
  <c r="AL149" i="56"/>
  <c r="AK149" i="56"/>
  <c r="AJ149" i="56"/>
  <c r="AI149" i="56"/>
  <c r="AH149" i="56"/>
  <c r="AG149" i="56"/>
  <c r="AF149" i="56"/>
  <c r="AE149" i="56"/>
  <c r="AD149" i="56"/>
  <c r="AC149" i="56"/>
  <c r="O149" i="56"/>
  <c r="K149" i="56"/>
  <c r="I149" i="56"/>
  <c r="E149" i="56"/>
  <c r="B149" i="56"/>
  <c r="BG148" i="56"/>
  <c r="BE148" i="56"/>
  <c r="BC148" i="56"/>
  <c r="BB148" i="56"/>
  <c r="BA148" i="56"/>
  <c r="AZ148" i="56"/>
  <c r="AY148" i="56"/>
  <c r="AN148" i="56"/>
  <c r="AM148" i="56"/>
  <c r="AL148" i="56"/>
  <c r="AK148" i="56"/>
  <c r="AJ148" i="56"/>
  <c r="AI148" i="56"/>
  <c r="AH148" i="56"/>
  <c r="AG148" i="56"/>
  <c r="AF148" i="56"/>
  <c r="AE148" i="56"/>
  <c r="AD148" i="56"/>
  <c r="AC148" i="56"/>
  <c r="O148" i="56"/>
  <c r="K148" i="56"/>
  <c r="I148" i="56"/>
  <c r="E148" i="56"/>
  <c r="B148" i="56"/>
  <c r="BG147" i="56"/>
  <c r="BE147" i="56"/>
  <c r="BC147" i="56"/>
  <c r="BB147" i="56"/>
  <c r="BA147" i="56"/>
  <c r="AZ147" i="56"/>
  <c r="AY147" i="56"/>
  <c r="AN147" i="56"/>
  <c r="AM147" i="56"/>
  <c r="AL147" i="56"/>
  <c r="AK147" i="56"/>
  <c r="AJ147" i="56"/>
  <c r="AI147" i="56"/>
  <c r="AH147" i="56"/>
  <c r="AG147" i="56"/>
  <c r="AF147" i="56"/>
  <c r="AE147" i="56"/>
  <c r="AD147" i="56"/>
  <c r="AC147" i="56"/>
  <c r="O147" i="56"/>
  <c r="K147" i="56"/>
  <c r="I147" i="56"/>
  <c r="E147" i="56"/>
  <c r="B147" i="56"/>
  <c r="BG146" i="56"/>
  <c r="BE146" i="56"/>
  <c r="BC146" i="56"/>
  <c r="BB146" i="56"/>
  <c r="BA146" i="56"/>
  <c r="AZ146" i="56"/>
  <c r="AY146" i="56"/>
  <c r="AN146" i="56"/>
  <c r="AM146" i="56"/>
  <c r="AL146" i="56"/>
  <c r="AK146" i="56"/>
  <c r="AJ146" i="56"/>
  <c r="AI146" i="56"/>
  <c r="AH146" i="56"/>
  <c r="AG146" i="56"/>
  <c r="AF146" i="56"/>
  <c r="AE146" i="56"/>
  <c r="AD146" i="56"/>
  <c r="AC146" i="56"/>
  <c r="O146" i="56"/>
  <c r="K146" i="56"/>
  <c r="I146" i="56"/>
  <c r="E146" i="56"/>
  <c r="B146" i="56"/>
  <c r="BG145" i="56"/>
  <c r="BE145" i="56"/>
  <c r="BC145" i="56"/>
  <c r="BB145" i="56"/>
  <c r="BA145" i="56"/>
  <c r="AZ145" i="56"/>
  <c r="AY145" i="56"/>
  <c r="AN145" i="56"/>
  <c r="AM145" i="56"/>
  <c r="AL145" i="56"/>
  <c r="AK145" i="56"/>
  <c r="AJ145" i="56"/>
  <c r="AI145" i="56"/>
  <c r="AH145" i="56"/>
  <c r="AG145" i="56"/>
  <c r="AF145" i="56"/>
  <c r="AE145" i="56"/>
  <c r="AD145" i="56"/>
  <c r="AC145" i="56"/>
  <c r="O145" i="56"/>
  <c r="K145" i="56"/>
  <c r="I145" i="56"/>
  <c r="E145" i="56"/>
  <c r="B145" i="56"/>
  <c r="BG144" i="56"/>
  <c r="BE144" i="56"/>
  <c r="BC144" i="56"/>
  <c r="BB144" i="56"/>
  <c r="BA144" i="56"/>
  <c r="AZ144" i="56"/>
  <c r="AY144" i="56"/>
  <c r="AN144" i="56"/>
  <c r="AM144" i="56"/>
  <c r="AL144" i="56"/>
  <c r="AK144" i="56"/>
  <c r="AJ144" i="56"/>
  <c r="AI144" i="56"/>
  <c r="AH144" i="56"/>
  <c r="AG144" i="56"/>
  <c r="AF144" i="56"/>
  <c r="AE144" i="56"/>
  <c r="AD144" i="56"/>
  <c r="AC144" i="56"/>
  <c r="O144" i="56"/>
  <c r="K144" i="56"/>
  <c r="I144" i="56"/>
  <c r="E144" i="56"/>
  <c r="B144" i="56"/>
  <c r="BG143" i="56"/>
  <c r="BE143" i="56"/>
  <c r="BC143" i="56"/>
  <c r="BB143" i="56"/>
  <c r="BA143" i="56"/>
  <c r="AZ143" i="56"/>
  <c r="AY143" i="56"/>
  <c r="AN143" i="56"/>
  <c r="AM143" i="56"/>
  <c r="AL143" i="56"/>
  <c r="AK143" i="56"/>
  <c r="AJ143" i="56"/>
  <c r="AI143" i="56"/>
  <c r="AH143" i="56"/>
  <c r="AG143" i="56"/>
  <c r="AF143" i="56"/>
  <c r="AE143" i="56"/>
  <c r="AD143" i="56"/>
  <c r="AC143" i="56"/>
  <c r="O143" i="56"/>
  <c r="K143" i="56"/>
  <c r="I143" i="56"/>
  <c r="E143" i="56"/>
  <c r="B143" i="56"/>
  <c r="BG140" i="56"/>
  <c r="BE140" i="56"/>
  <c r="BC140" i="56"/>
  <c r="BB140" i="56"/>
  <c r="BA140" i="56"/>
  <c r="AZ140" i="56"/>
  <c r="AY140" i="56"/>
  <c r="AN140" i="56"/>
  <c r="AM140" i="56"/>
  <c r="AL140" i="56"/>
  <c r="AK140" i="56"/>
  <c r="AJ140" i="56"/>
  <c r="AI140" i="56"/>
  <c r="AH140" i="56"/>
  <c r="AG140" i="56"/>
  <c r="AF140" i="56"/>
  <c r="AE140" i="56"/>
  <c r="AD140" i="56"/>
  <c r="AC140" i="56"/>
  <c r="O140" i="56"/>
  <c r="K140" i="56"/>
  <c r="I140" i="56"/>
  <c r="E140" i="56"/>
  <c r="B140" i="56"/>
  <c r="BF45" i="56"/>
  <c r="AR45" i="56"/>
  <c r="AQ45" i="56"/>
  <c r="AA45" i="56"/>
  <c r="V45" i="56"/>
  <c r="U45" i="56"/>
  <c r="X45" i="56" s="1"/>
  <c r="T45" i="56"/>
  <c r="S45" i="56"/>
  <c r="R45" i="56"/>
  <c r="M45" i="56"/>
  <c r="Z45" i="56" s="1"/>
  <c r="BF123" i="56"/>
  <c r="AR123" i="56"/>
  <c r="AQ123" i="56"/>
  <c r="AA123" i="56"/>
  <c r="V123" i="56"/>
  <c r="U123" i="56"/>
  <c r="X123" i="56" s="1"/>
  <c r="T123" i="56"/>
  <c r="S123" i="56"/>
  <c r="R123" i="56"/>
  <c r="M123" i="56"/>
  <c r="Z123" i="56" s="1"/>
  <c r="BF128" i="56"/>
  <c r="AR128" i="56"/>
  <c r="AQ128" i="56"/>
  <c r="AA128" i="56"/>
  <c r="V128" i="56"/>
  <c r="U128" i="56"/>
  <c r="X128" i="56" s="1"/>
  <c r="T128" i="56"/>
  <c r="S128" i="56"/>
  <c r="R128" i="56"/>
  <c r="M128" i="56"/>
  <c r="Z128" i="56" s="1"/>
  <c r="BF120" i="56"/>
  <c r="AR120" i="56"/>
  <c r="AQ120" i="56"/>
  <c r="AA120" i="56"/>
  <c r="V120" i="56"/>
  <c r="U120" i="56"/>
  <c r="X120" i="56" s="1"/>
  <c r="T120" i="56"/>
  <c r="S120" i="56"/>
  <c r="R120" i="56"/>
  <c r="M120" i="56"/>
  <c r="Z120" i="56" s="1"/>
  <c r="BF11" i="56"/>
  <c r="AR11" i="56"/>
  <c r="AQ11" i="56"/>
  <c r="AA11" i="56"/>
  <c r="V11" i="56"/>
  <c r="U11" i="56"/>
  <c r="X11" i="56" s="1"/>
  <c r="T11" i="56"/>
  <c r="S11" i="56"/>
  <c r="R11" i="56"/>
  <c r="M11" i="56"/>
  <c r="Z11" i="56" s="1"/>
  <c r="BF26" i="56"/>
  <c r="AR26" i="56"/>
  <c r="AQ26" i="56"/>
  <c r="AA26" i="56"/>
  <c r="V26" i="56"/>
  <c r="U26" i="56"/>
  <c r="X26" i="56" s="1"/>
  <c r="T26" i="56"/>
  <c r="S26" i="56"/>
  <c r="R26" i="56"/>
  <c r="M26" i="56"/>
  <c r="Z26" i="56" s="1"/>
  <c r="BF136" i="56"/>
  <c r="AR136" i="56"/>
  <c r="AQ136" i="56"/>
  <c r="AA136" i="56"/>
  <c r="V136" i="56"/>
  <c r="U136" i="56"/>
  <c r="X136" i="56" s="1"/>
  <c r="T136" i="56"/>
  <c r="S136" i="56"/>
  <c r="R136" i="56"/>
  <c r="M136" i="56"/>
  <c r="Z136" i="56" s="1"/>
  <c r="BF18" i="56"/>
  <c r="AR18" i="56"/>
  <c r="AQ18" i="56"/>
  <c r="AA18" i="56"/>
  <c r="V18" i="56"/>
  <c r="U18" i="56"/>
  <c r="X18" i="56" s="1"/>
  <c r="T18" i="56"/>
  <c r="S18" i="56"/>
  <c r="R18" i="56"/>
  <c r="M18" i="56"/>
  <c r="Z18" i="56" s="1"/>
  <c r="BF13" i="56"/>
  <c r="AR13" i="56"/>
  <c r="AQ13" i="56"/>
  <c r="AA13" i="56"/>
  <c r="V13" i="56"/>
  <c r="U13" i="56"/>
  <c r="X13" i="56" s="1"/>
  <c r="T13" i="56"/>
  <c r="S13" i="56"/>
  <c r="R13" i="56"/>
  <c r="M13" i="56"/>
  <c r="Z13" i="56" s="1"/>
  <c r="BF16" i="56"/>
  <c r="AR16" i="56"/>
  <c r="AQ16" i="56"/>
  <c r="AA16" i="56"/>
  <c r="V16" i="56"/>
  <c r="U16" i="56"/>
  <c r="X16" i="56" s="1"/>
  <c r="T16" i="56"/>
  <c r="S16" i="56"/>
  <c r="R16" i="56"/>
  <c r="M16" i="56"/>
  <c r="Z16" i="56" s="1"/>
  <c r="BF27" i="56"/>
  <c r="AR27" i="56"/>
  <c r="AQ27" i="56"/>
  <c r="AA27" i="56"/>
  <c r="V27" i="56"/>
  <c r="U27" i="56"/>
  <c r="X27" i="56" s="1"/>
  <c r="T27" i="56"/>
  <c r="S27" i="56"/>
  <c r="R27" i="56"/>
  <c r="M27" i="56"/>
  <c r="Z27" i="56" s="1"/>
  <c r="BF65" i="56"/>
  <c r="AR65" i="56"/>
  <c r="AQ65" i="56"/>
  <c r="AA65" i="56"/>
  <c r="V65" i="56"/>
  <c r="U65" i="56"/>
  <c r="X65" i="56" s="1"/>
  <c r="T65" i="56"/>
  <c r="S65" i="56"/>
  <c r="R65" i="56"/>
  <c r="M65" i="56"/>
  <c r="Z65" i="56" s="1"/>
  <c r="BF28" i="56"/>
  <c r="AR28" i="56"/>
  <c r="AQ28" i="56"/>
  <c r="AA28" i="56"/>
  <c r="V28" i="56"/>
  <c r="U28" i="56"/>
  <c r="X28" i="56" s="1"/>
  <c r="T28" i="56"/>
  <c r="S28" i="56"/>
  <c r="R28" i="56"/>
  <c r="M28" i="56"/>
  <c r="Z28" i="56" s="1"/>
  <c r="BF31" i="56"/>
  <c r="AR31" i="56"/>
  <c r="AQ31" i="56"/>
  <c r="AA31" i="56"/>
  <c r="V31" i="56"/>
  <c r="U31" i="56"/>
  <c r="X31" i="56" s="1"/>
  <c r="T31" i="56"/>
  <c r="S31" i="56"/>
  <c r="R31" i="56"/>
  <c r="M31" i="56"/>
  <c r="Z31" i="56" s="1"/>
  <c r="BF106" i="56"/>
  <c r="AR106" i="56"/>
  <c r="AQ106" i="56"/>
  <c r="AA106" i="56"/>
  <c r="V106" i="56"/>
  <c r="U106" i="56"/>
  <c r="X106" i="56" s="1"/>
  <c r="T106" i="56"/>
  <c r="S106" i="56"/>
  <c r="R106" i="56"/>
  <c r="M106" i="56"/>
  <c r="Z106" i="56" s="1"/>
  <c r="BF70" i="56"/>
  <c r="AR70" i="56"/>
  <c r="AQ70" i="56"/>
  <c r="AA70" i="56"/>
  <c r="V70" i="56"/>
  <c r="U70" i="56"/>
  <c r="X70" i="56" s="1"/>
  <c r="T70" i="56"/>
  <c r="S70" i="56"/>
  <c r="R70" i="56"/>
  <c r="M70" i="56"/>
  <c r="Z70" i="56" s="1"/>
  <c r="BF74" i="56"/>
  <c r="AR74" i="56"/>
  <c r="AQ74" i="56"/>
  <c r="AA74" i="56"/>
  <c r="Z74" i="56"/>
  <c r="V74" i="56"/>
  <c r="U74" i="56"/>
  <c r="X74" i="56" s="1"/>
  <c r="T74" i="56"/>
  <c r="S74" i="56"/>
  <c r="R74" i="56"/>
  <c r="M74" i="56"/>
  <c r="J74" i="56" s="1"/>
  <c r="AP74" i="56" s="1"/>
  <c r="BF98" i="56"/>
  <c r="AR98" i="56"/>
  <c r="AQ98" i="56"/>
  <c r="AA98" i="56"/>
  <c r="Z98" i="56"/>
  <c r="V98" i="56"/>
  <c r="U98" i="56"/>
  <c r="T98" i="56"/>
  <c r="S98" i="56"/>
  <c r="R98" i="56"/>
  <c r="M98" i="56"/>
  <c r="J98" i="56" s="1"/>
  <c r="AP98" i="56" s="1"/>
  <c r="BF100" i="56"/>
  <c r="AR100" i="56"/>
  <c r="AQ100" i="56"/>
  <c r="AA100" i="56"/>
  <c r="V100" i="56"/>
  <c r="U100" i="56"/>
  <c r="X100" i="56" s="1"/>
  <c r="T100" i="56"/>
  <c r="S100" i="56"/>
  <c r="R100" i="56"/>
  <c r="M100" i="56"/>
  <c r="Z100" i="56" s="1"/>
  <c r="BF111" i="56"/>
  <c r="AR111" i="56"/>
  <c r="AQ111" i="56"/>
  <c r="AA111" i="56"/>
  <c r="V111" i="56"/>
  <c r="U111" i="56"/>
  <c r="T111" i="56"/>
  <c r="S111" i="56"/>
  <c r="R111" i="56"/>
  <c r="M111" i="56"/>
  <c r="Z111" i="56" s="1"/>
  <c r="BF14" i="56"/>
  <c r="AR14" i="56"/>
  <c r="AQ14" i="56"/>
  <c r="AA14" i="56"/>
  <c r="V14" i="56"/>
  <c r="U14" i="56"/>
  <c r="X14" i="56" s="1"/>
  <c r="T14" i="56"/>
  <c r="S14" i="56"/>
  <c r="R14" i="56"/>
  <c r="M14" i="56"/>
  <c r="Z14" i="56" s="1"/>
  <c r="BF30" i="56"/>
  <c r="AR30" i="56"/>
  <c r="AQ30" i="56"/>
  <c r="AA30" i="56"/>
  <c r="V30" i="56"/>
  <c r="U30" i="56"/>
  <c r="T30" i="56"/>
  <c r="S30" i="56"/>
  <c r="R30" i="56"/>
  <c r="M30" i="56"/>
  <c r="Z30" i="56" s="1"/>
  <c r="BF23" i="56"/>
  <c r="AR23" i="56"/>
  <c r="AQ23" i="56"/>
  <c r="AA23" i="56"/>
  <c r="V23" i="56"/>
  <c r="U23" i="56"/>
  <c r="X23" i="56" s="1"/>
  <c r="T23" i="56"/>
  <c r="S23" i="56"/>
  <c r="R23" i="56"/>
  <c r="M23" i="56"/>
  <c r="Z23" i="56" s="1"/>
  <c r="BF137" i="56"/>
  <c r="AR137" i="56"/>
  <c r="AQ137" i="56"/>
  <c r="AA137" i="56"/>
  <c r="V137" i="56"/>
  <c r="U137" i="56"/>
  <c r="X137" i="56" s="1"/>
  <c r="T137" i="56"/>
  <c r="S137" i="56"/>
  <c r="R137" i="56"/>
  <c r="M137" i="56"/>
  <c r="Z137" i="56" s="1"/>
  <c r="BF92" i="56"/>
  <c r="AR92" i="56"/>
  <c r="AQ92" i="56"/>
  <c r="AA92" i="56"/>
  <c r="V92" i="56"/>
  <c r="U92" i="56"/>
  <c r="X92" i="56" s="1"/>
  <c r="T92" i="56"/>
  <c r="S92" i="56"/>
  <c r="R92" i="56"/>
  <c r="M92" i="56"/>
  <c r="Z92" i="56" s="1"/>
  <c r="BF78" i="56"/>
  <c r="AR78" i="56"/>
  <c r="AQ78" i="56"/>
  <c r="AA78" i="56"/>
  <c r="V78" i="56"/>
  <c r="U78" i="56"/>
  <c r="X78" i="56" s="1"/>
  <c r="T78" i="56"/>
  <c r="S78" i="56"/>
  <c r="R78" i="56"/>
  <c r="M78" i="56"/>
  <c r="Z78" i="56" s="1"/>
  <c r="BF52" i="56"/>
  <c r="AR52" i="56"/>
  <c r="AQ52" i="56"/>
  <c r="AA52" i="56"/>
  <c r="V52" i="56"/>
  <c r="U52" i="56"/>
  <c r="X52" i="56" s="1"/>
  <c r="T52" i="56"/>
  <c r="S52" i="56"/>
  <c r="R52" i="56"/>
  <c r="M52" i="56"/>
  <c r="Z52" i="56" s="1"/>
  <c r="BF90" i="56"/>
  <c r="AR90" i="56"/>
  <c r="AQ90" i="56"/>
  <c r="AA90" i="56"/>
  <c r="V90" i="56"/>
  <c r="U90" i="56"/>
  <c r="X90" i="56" s="1"/>
  <c r="T90" i="56"/>
  <c r="S90" i="56"/>
  <c r="R90" i="56"/>
  <c r="M90" i="56"/>
  <c r="Z90" i="56" s="1"/>
  <c r="BF46" i="56"/>
  <c r="AR46" i="56"/>
  <c r="AQ46" i="56"/>
  <c r="AA46" i="56"/>
  <c r="V46" i="56"/>
  <c r="U46" i="56"/>
  <c r="X46" i="56" s="1"/>
  <c r="T46" i="56"/>
  <c r="S46" i="56"/>
  <c r="R46" i="56"/>
  <c r="M46" i="56"/>
  <c r="Z46" i="56" s="1"/>
  <c r="BF127" i="56"/>
  <c r="AR127" i="56"/>
  <c r="AQ127" i="56"/>
  <c r="AA127" i="56"/>
  <c r="V127" i="56"/>
  <c r="U127" i="56"/>
  <c r="X127" i="56" s="1"/>
  <c r="T127" i="56"/>
  <c r="S127" i="56"/>
  <c r="R127" i="56"/>
  <c r="M127" i="56"/>
  <c r="Z127" i="56" s="1"/>
  <c r="J127" i="56"/>
  <c r="BF56" i="56"/>
  <c r="AR56" i="56"/>
  <c r="AQ56" i="56"/>
  <c r="AA56" i="56"/>
  <c r="V56" i="56"/>
  <c r="U56" i="56"/>
  <c r="X56" i="56" s="1"/>
  <c r="T56" i="56"/>
  <c r="S56" i="56"/>
  <c r="R56" i="56"/>
  <c r="M56" i="56"/>
  <c r="Z56" i="56" s="1"/>
  <c r="BF132" i="56"/>
  <c r="AR132" i="56"/>
  <c r="AQ132" i="56"/>
  <c r="AA132" i="56"/>
  <c r="V132" i="56"/>
  <c r="U132" i="56"/>
  <c r="X132" i="56" s="1"/>
  <c r="T132" i="56"/>
  <c r="S132" i="56"/>
  <c r="R132" i="56"/>
  <c r="M132" i="56"/>
  <c r="Z132" i="56" s="1"/>
  <c r="BF35" i="56"/>
  <c r="AR35" i="56"/>
  <c r="AQ35" i="56"/>
  <c r="AA35" i="56"/>
  <c r="Z35" i="56"/>
  <c r="V35" i="56"/>
  <c r="U35" i="56"/>
  <c r="X35" i="56" s="1"/>
  <c r="T35" i="56"/>
  <c r="S35" i="56"/>
  <c r="R35" i="56"/>
  <c r="M35" i="56"/>
  <c r="J35" i="56" s="1"/>
  <c r="AP35" i="56" s="1"/>
  <c r="BF103" i="56"/>
  <c r="AR103" i="56"/>
  <c r="AQ103" i="56"/>
  <c r="AA103" i="56"/>
  <c r="V103" i="56"/>
  <c r="U103" i="56"/>
  <c r="X103" i="56" s="1"/>
  <c r="T103" i="56"/>
  <c r="S103" i="56"/>
  <c r="R103" i="56"/>
  <c r="M103" i="56"/>
  <c r="Z103" i="56" s="1"/>
  <c r="BF76" i="56"/>
  <c r="AR76" i="56"/>
  <c r="AQ76" i="56"/>
  <c r="AA76" i="56"/>
  <c r="V76" i="56"/>
  <c r="U76" i="56"/>
  <c r="T76" i="56"/>
  <c r="S76" i="56"/>
  <c r="R76" i="56"/>
  <c r="M76" i="56"/>
  <c r="Z76" i="56" s="1"/>
  <c r="BF122" i="56"/>
  <c r="AR122" i="56"/>
  <c r="AQ122" i="56"/>
  <c r="AA122" i="56"/>
  <c r="Z122" i="56"/>
  <c r="V122" i="56"/>
  <c r="U122" i="56"/>
  <c r="AO122" i="56" s="1"/>
  <c r="T122" i="56"/>
  <c r="S122" i="56"/>
  <c r="R122" i="56"/>
  <c r="M122" i="56"/>
  <c r="J122" i="56" s="1"/>
  <c r="BF63" i="56"/>
  <c r="AR63" i="56"/>
  <c r="AQ63" i="56"/>
  <c r="AA63" i="56"/>
  <c r="V63" i="56"/>
  <c r="U63" i="56"/>
  <c r="X63" i="56" s="1"/>
  <c r="T63" i="56"/>
  <c r="S63" i="56"/>
  <c r="R63" i="56"/>
  <c r="M63" i="56"/>
  <c r="Z63" i="56" s="1"/>
  <c r="BF50" i="56"/>
  <c r="AR50" i="56"/>
  <c r="AQ50" i="56"/>
  <c r="AA50" i="56"/>
  <c r="V50" i="56"/>
  <c r="U50" i="56"/>
  <c r="X50" i="56" s="1"/>
  <c r="T50" i="56"/>
  <c r="S50" i="56"/>
  <c r="R50" i="56"/>
  <c r="M50" i="56"/>
  <c r="Z50" i="56" s="1"/>
  <c r="BF87" i="56"/>
  <c r="AR87" i="56"/>
  <c r="AQ87" i="56"/>
  <c r="AA87" i="56"/>
  <c r="V87" i="56"/>
  <c r="U87" i="56"/>
  <c r="X87" i="56" s="1"/>
  <c r="T87" i="56"/>
  <c r="S87" i="56"/>
  <c r="R87" i="56"/>
  <c r="M87" i="56"/>
  <c r="Z87" i="56" s="1"/>
  <c r="J87" i="56"/>
  <c r="BF116" i="56"/>
  <c r="AR116" i="56"/>
  <c r="AQ116" i="56"/>
  <c r="AA116" i="56"/>
  <c r="V116" i="56"/>
  <c r="U116" i="56"/>
  <c r="X116" i="56" s="1"/>
  <c r="T116" i="56"/>
  <c r="S116" i="56"/>
  <c r="R116" i="56"/>
  <c r="M116" i="56"/>
  <c r="Z116" i="56" s="1"/>
  <c r="BF125" i="56"/>
  <c r="AR125" i="56"/>
  <c r="AS125" i="56" s="1"/>
  <c r="AT125" i="56" s="1"/>
  <c r="AU125" i="56" s="1"/>
  <c r="AV125" i="56" s="1"/>
  <c r="AQ125" i="56"/>
  <c r="AA125" i="56"/>
  <c r="V125" i="56"/>
  <c r="U125" i="56"/>
  <c r="X125" i="56" s="1"/>
  <c r="T125" i="56"/>
  <c r="S125" i="56"/>
  <c r="R125" i="56"/>
  <c r="M125" i="56"/>
  <c r="Z125" i="56" s="1"/>
  <c r="BF41" i="56"/>
  <c r="AR41" i="56"/>
  <c r="AQ41" i="56"/>
  <c r="AA41" i="56"/>
  <c r="V41" i="56"/>
  <c r="U41" i="56"/>
  <c r="X41" i="56" s="1"/>
  <c r="T41" i="56"/>
  <c r="S41" i="56"/>
  <c r="R41" i="56"/>
  <c r="M41" i="56"/>
  <c r="J41" i="56" s="1"/>
  <c r="BF109" i="56"/>
  <c r="AR109" i="56"/>
  <c r="AQ109" i="56"/>
  <c r="AA109" i="56"/>
  <c r="V109" i="56"/>
  <c r="U109" i="56"/>
  <c r="T109" i="56"/>
  <c r="S109" i="56"/>
  <c r="R109" i="56"/>
  <c r="M109" i="56"/>
  <c r="Z109" i="56" s="1"/>
  <c r="BF73" i="56"/>
  <c r="AR73" i="56"/>
  <c r="AQ73" i="56"/>
  <c r="AA73" i="56"/>
  <c r="V73" i="56"/>
  <c r="U73" i="56"/>
  <c r="X73" i="56" s="1"/>
  <c r="T73" i="56"/>
  <c r="S73" i="56"/>
  <c r="R73" i="56"/>
  <c r="M73" i="56"/>
  <c r="Z73" i="56" s="1"/>
  <c r="BF117" i="56"/>
  <c r="AR117" i="56"/>
  <c r="AS117" i="56" s="1"/>
  <c r="AT117" i="56" s="1"/>
  <c r="AU117" i="56" s="1"/>
  <c r="AV117" i="56" s="1"/>
  <c r="AQ117" i="56"/>
  <c r="AA117" i="56"/>
  <c r="V117" i="56"/>
  <c r="U117" i="56"/>
  <c r="X117" i="56" s="1"/>
  <c r="T117" i="56"/>
  <c r="S117" i="56"/>
  <c r="R117" i="56"/>
  <c r="M117" i="56"/>
  <c r="Z117" i="56" s="1"/>
  <c r="BF48" i="56"/>
  <c r="AR48" i="56"/>
  <c r="AQ48" i="56"/>
  <c r="AA48" i="56"/>
  <c r="Z48" i="56"/>
  <c r="V48" i="56"/>
  <c r="U48" i="56"/>
  <c r="X48" i="56" s="1"/>
  <c r="T48" i="56"/>
  <c r="S48" i="56"/>
  <c r="R48" i="56"/>
  <c r="M48" i="56"/>
  <c r="J48" i="56" s="1"/>
  <c r="BF43" i="56"/>
  <c r="AR43" i="56"/>
  <c r="AS43" i="56" s="1"/>
  <c r="AT43" i="56" s="1"/>
  <c r="AU43" i="56" s="1"/>
  <c r="AV43" i="56" s="1"/>
  <c r="AQ43" i="56"/>
  <c r="AA43" i="56"/>
  <c r="V43" i="56"/>
  <c r="U43" i="56"/>
  <c r="X43" i="56" s="1"/>
  <c r="T43" i="56"/>
  <c r="S43" i="56"/>
  <c r="R43" i="56"/>
  <c r="M43" i="56"/>
  <c r="Z43" i="56" s="1"/>
  <c r="BF121" i="56"/>
  <c r="AR121" i="56"/>
  <c r="AQ121" i="56"/>
  <c r="AA121" i="56"/>
  <c r="V121" i="56"/>
  <c r="U121" i="56"/>
  <c r="X121" i="56" s="1"/>
  <c r="T121" i="56"/>
  <c r="S121" i="56"/>
  <c r="R121" i="56"/>
  <c r="M121" i="56"/>
  <c r="Z121" i="56" s="1"/>
  <c r="BF79" i="56"/>
  <c r="AR79" i="56"/>
  <c r="AQ79" i="56"/>
  <c r="AA79" i="56"/>
  <c r="V79" i="56"/>
  <c r="U79" i="56"/>
  <c r="X79" i="56" s="1"/>
  <c r="T79" i="56"/>
  <c r="S79" i="56"/>
  <c r="R79" i="56"/>
  <c r="M79" i="56"/>
  <c r="Z79" i="56" s="1"/>
  <c r="BF126" i="56"/>
  <c r="AR126" i="56"/>
  <c r="AQ126" i="56"/>
  <c r="AA126" i="56"/>
  <c r="V126" i="56"/>
  <c r="U126" i="56"/>
  <c r="X126" i="56" s="1"/>
  <c r="T126" i="56"/>
  <c r="S126" i="56"/>
  <c r="R126" i="56"/>
  <c r="M126" i="56"/>
  <c r="J126" i="56" s="1"/>
  <c r="BF25" i="56"/>
  <c r="AR25" i="56"/>
  <c r="AS25" i="56" s="1"/>
  <c r="AT25" i="56" s="1"/>
  <c r="AU25" i="56" s="1"/>
  <c r="AV25" i="56" s="1"/>
  <c r="AQ25" i="56"/>
  <c r="AA25" i="56"/>
  <c r="V25" i="56"/>
  <c r="U25" i="56"/>
  <c r="X25" i="56" s="1"/>
  <c r="T25" i="56"/>
  <c r="S25" i="56"/>
  <c r="R25" i="56"/>
  <c r="M25" i="56"/>
  <c r="Z25" i="56" s="1"/>
  <c r="BF84" i="56"/>
  <c r="AR84" i="56"/>
  <c r="AQ84" i="56"/>
  <c r="AA84" i="56"/>
  <c r="V84" i="56"/>
  <c r="U84" i="56"/>
  <c r="X84" i="56" s="1"/>
  <c r="T84" i="56"/>
  <c r="S84" i="56"/>
  <c r="R84" i="56"/>
  <c r="M84" i="56"/>
  <c r="Z84" i="56" s="1"/>
  <c r="BF113" i="56"/>
  <c r="AR113" i="56"/>
  <c r="AQ113" i="56"/>
  <c r="AA113" i="56"/>
  <c r="V113" i="56"/>
  <c r="U113" i="56"/>
  <c r="X113" i="56" s="1"/>
  <c r="T113" i="56"/>
  <c r="S113" i="56"/>
  <c r="R113" i="56"/>
  <c r="M113" i="56"/>
  <c r="Z113" i="56" s="1"/>
  <c r="BF21" i="56"/>
  <c r="AR21" i="56"/>
  <c r="AQ21" i="56"/>
  <c r="AA21" i="56"/>
  <c r="V21" i="56"/>
  <c r="U21" i="56"/>
  <c r="X21" i="56" s="1"/>
  <c r="T21" i="56"/>
  <c r="S21" i="56"/>
  <c r="R21" i="56"/>
  <c r="M21" i="56"/>
  <c r="Z21" i="56" s="1"/>
  <c r="BF15" i="56"/>
  <c r="AR15" i="56"/>
  <c r="AQ15" i="56"/>
  <c r="AA15" i="56"/>
  <c r="V15" i="56"/>
  <c r="U15" i="56"/>
  <c r="X15" i="56" s="1"/>
  <c r="T15" i="56"/>
  <c r="S15" i="56"/>
  <c r="R15" i="56"/>
  <c r="M15" i="56"/>
  <c r="Z15" i="56" s="1"/>
  <c r="BF24" i="56"/>
  <c r="AR24" i="56"/>
  <c r="AQ24" i="56"/>
  <c r="AA24" i="56"/>
  <c r="V24" i="56"/>
  <c r="U24" i="56"/>
  <c r="X24" i="56" s="1"/>
  <c r="T24" i="56"/>
  <c r="S24" i="56"/>
  <c r="R24" i="56"/>
  <c r="M24" i="56"/>
  <c r="Z24" i="56" s="1"/>
  <c r="BF38" i="56"/>
  <c r="AR38" i="56"/>
  <c r="AQ38" i="56"/>
  <c r="AA38" i="56"/>
  <c r="V38" i="56"/>
  <c r="U38" i="56"/>
  <c r="X38" i="56" s="1"/>
  <c r="T38" i="56"/>
  <c r="S38" i="56"/>
  <c r="R38" i="56"/>
  <c r="M38" i="56"/>
  <c r="Z38" i="56" s="1"/>
  <c r="BF138" i="56"/>
  <c r="AR138" i="56"/>
  <c r="AQ138" i="56"/>
  <c r="AA138" i="56"/>
  <c r="V138" i="56"/>
  <c r="U138" i="56"/>
  <c r="X138" i="56" s="1"/>
  <c r="T138" i="56"/>
  <c r="S138" i="56"/>
  <c r="R138" i="56"/>
  <c r="M138" i="56"/>
  <c r="Z138" i="56" s="1"/>
  <c r="BF107" i="56"/>
  <c r="AR107" i="56"/>
  <c r="AQ107" i="56"/>
  <c r="AA107" i="56"/>
  <c r="V107" i="56"/>
  <c r="U107" i="56"/>
  <c r="X107" i="56" s="1"/>
  <c r="T107" i="56"/>
  <c r="S107" i="56"/>
  <c r="R107" i="56"/>
  <c r="M107" i="56"/>
  <c r="Z107" i="56" s="1"/>
  <c r="BF10" i="56"/>
  <c r="AR10" i="56"/>
  <c r="AQ10" i="56"/>
  <c r="AA10" i="56"/>
  <c r="V10" i="56"/>
  <c r="U10" i="56"/>
  <c r="X10" i="56" s="1"/>
  <c r="T10" i="56"/>
  <c r="S10" i="56"/>
  <c r="R10" i="56"/>
  <c r="M10" i="56"/>
  <c r="Z10" i="56" s="1"/>
  <c r="BF12" i="56"/>
  <c r="AR12" i="56"/>
  <c r="AQ12" i="56"/>
  <c r="AA12" i="56"/>
  <c r="V12" i="56"/>
  <c r="U12" i="56"/>
  <c r="X12" i="56" s="1"/>
  <c r="T12" i="56"/>
  <c r="S12" i="56"/>
  <c r="R12" i="56"/>
  <c r="M12" i="56"/>
  <c r="Z12" i="56" s="1"/>
  <c r="BF134" i="56"/>
  <c r="AR134" i="56"/>
  <c r="AQ134" i="56"/>
  <c r="AA134" i="56"/>
  <c r="V134" i="56"/>
  <c r="U134" i="56"/>
  <c r="X134" i="56" s="1"/>
  <c r="T134" i="56"/>
  <c r="S134" i="56"/>
  <c r="R134" i="56"/>
  <c r="M134" i="56"/>
  <c r="Z134" i="56" s="1"/>
  <c r="BF91" i="56"/>
  <c r="AR91" i="56"/>
  <c r="AQ91" i="56"/>
  <c r="AA91" i="56"/>
  <c r="V91" i="56"/>
  <c r="U91" i="56"/>
  <c r="X91" i="56" s="1"/>
  <c r="T91" i="56"/>
  <c r="S91" i="56"/>
  <c r="R91" i="56"/>
  <c r="M91" i="56"/>
  <c r="Z91" i="56" s="1"/>
  <c r="BF51" i="56"/>
  <c r="AR51" i="56"/>
  <c r="AQ51" i="56"/>
  <c r="AA51" i="56"/>
  <c r="V51" i="56"/>
  <c r="U51" i="56"/>
  <c r="X51" i="56" s="1"/>
  <c r="T51" i="56"/>
  <c r="S51" i="56"/>
  <c r="R51" i="56"/>
  <c r="M51" i="56"/>
  <c r="Z51" i="56" s="1"/>
  <c r="BF39" i="56"/>
  <c r="AR39" i="56"/>
  <c r="AQ39" i="56"/>
  <c r="AA39" i="56"/>
  <c r="V39" i="56"/>
  <c r="U39" i="56"/>
  <c r="X39" i="56" s="1"/>
  <c r="T39" i="56"/>
  <c r="S39" i="56"/>
  <c r="R39" i="56"/>
  <c r="M39" i="56"/>
  <c r="Z39" i="56" s="1"/>
  <c r="BF20" i="56"/>
  <c r="AR20" i="56"/>
  <c r="AQ20" i="56"/>
  <c r="AA20" i="56"/>
  <c r="V20" i="56"/>
  <c r="U20" i="56"/>
  <c r="X20" i="56" s="1"/>
  <c r="T20" i="56"/>
  <c r="S20" i="56"/>
  <c r="R20" i="56"/>
  <c r="M20" i="56"/>
  <c r="Z20" i="56" s="1"/>
  <c r="BF104" i="56"/>
  <c r="AR104" i="56"/>
  <c r="AQ104" i="56"/>
  <c r="AA104" i="56"/>
  <c r="V104" i="56"/>
  <c r="U104" i="56"/>
  <c r="X104" i="56" s="1"/>
  <c r="T104" i="56"/>
  <c r="S104" i="56"/>
  <c r="R104" i="56"/>
  <c r="M104" i="56"/>
  <c r="Z104" i="56" s="1"/>
  <c r="BF75" i="56"/>
  <c r="AR75" i="56"/>
  <c r="AQ75" i="56"/>
  <c r="AA75" i="56"/>
  <c r="V75" i="56"/>
  <c r="U75" i="56"/>
  <c r="X75" i="56" s="1"/>
  <c r="T75" i="56"/>
  <c r="S75" i="56"/>
  <c r="R75" i="56"/>
  <c r="M75" i="56"/>
  <c r="Z75" i="56" s="1"/>
  <c r="BF34" i="56"/>
  <c r="AR34" i="56"/>
  <c r="AQ34" i="56"/>
  <c r="AA34" i="56"/>
  <c r="V34" i="56"/>
  <c r="U34" i="56"/>
  <c r="X34" i="56" s="1"/>
  <c r="T34" i="56"/>
  <c r="S34" i="56"/>
  <c r="R34" i="56"/>
  <c r="M34" i="56"/>
  <c r="Z34" i="56" s="1"/>
  <c r="BF36" i="56"/>
  <c r="AR36" i="56"/>
  <c r="AQ36" i="56"/>
  <c r="AA36" i="56"/>
  <c r="V36" i="56"/>
  <c r="U36" i="56"/>
  <c r="X36" i="56" s="1"/>
  <c r="T36" i="56"/>
  <c r="S36" i="56"/>
  <c r="R36" i="56"/>
  <c r="M36" i="56"/>
  <c r="Z36" i="56" s="1"/>
  <c r="BF96" i="56"/>
  <c r="AR96" i="56"/>
  <c r="AQ96" i="56"/>
  <c r="AA96" i="56"/>
  <c r="V96" i="56"/>
  <c r="U96" i="56"/>
  <c r="X96" i="56" s="1"/>
  <c r="T96" i="56"/>
  <c r="S96" i="56"/>
  <c r="R96" i="56"/>
  <c r="M96" i="56"/>
  <c r="Z96" i="56" s="1"/>
  <c r="BF72" i="56"/>
  <c r="AR72" i="56"/>
  <c r="AQ72" i="56"/>
  <c r="AA72" i="56"/>
  <c r="V72" i="56"/>
  <c r="U72" i="56"/>
  <c r="X72" i="56" s="1"/>
  <c r="T72" i="56"/>
  <c r="S72" i="56"/>
  <c r="R72" i="56"/>
  <c r="M72" i="56"/>
  <c r="Z72" i="56" s="1"/>
  <c r="BF77" i="56"/>
  <c r="AR77" i="56"/>
  <c r="AQ77" i="56"/>
  <c r="AA77" i="56"/>
  <c r="V77" i="56"/>
  <c r="U77" i="56"/>
  <c r="X77" i="56" s="1"/>
  <c r="T77" i="56"/>
  <c r="S77" i="56"/>
  <c r="R77" i="56"/>
  <c r="M77" i="56"/>
  <c r="Z77" i="56" s="1"/>
  <c r="BF133" i="56"/>
  <c r="AR133" i="56"/>
  <c r="AQ133" i="56"/>
  <c r="AA133" i="56"/>
  <c r="V133" i="56"/>
  <c r="U133" i="56"/>
  <c r="X133" i="56" s="1"/>
  <c r="T133" i="56"/>
  <c r="S133" i="56"/>
  <c r="R133" i="56"/>
  <c r="M133" i="56"/>
  <c r="Z133" i="56" s="1"/>
  <c r="BF99" i="56"/>
  <c r="AR99" i="56"/>
  <c r="AQ99" i="56"/>
  <c r="AA99" i="56"/>
  <c r="V99" i="56"/>
  <c r="U99" i="56"/>
  <c r="X99" i="56" s="1"/>
  <c r="T99" i="56"/>
  <c r="S99" i="56"/>
  <c r="R99" i="56"/>
  <c r="M99" i="56"/>
  <c r="Z99" i="56" s="1"/>
  <c r="BF8" i="56"/>
  <c r="AR8" i="56"/>
  <c r="AQ8" i="56"/>
  <c r="AA8" i="56"/>
  <c r="V8" i="56"/>
  <c r="U8" i="56"/>
  <c r="X8" i="56" s="1"/>
  <c r="T8" i="56"/>
  <c r="S8" i="56"/>
  <c r="R8" i="56"/>
  <c r="M8" i="56"/>
  <c r="Z8" i="56" s="1"/>
  <c r="BF9" i="56"/>
  <c r="AR9" i="56"/>
  <c r="AQ9" i="56"/>
  <c r="AA9" i="56"/>
  <c r="X9" i="56"/>
  <c r="V9" i="56"/>
  <c r="U9" i="56"/>
  <c r="T9" i="56"/>
  <c r="S9" i="56"/>
  <c r="R9" i="56"/>
  <c r="M9" i="56"/>
  <c r="Z9" i="56" s="1"/>
  <c r="BF62" i="56"/>
  <c r="AR62" i="56"/>
  <c r="AQ62" i="56"/>
  <c r="AA62" i="56"/>
  <c r="V62" i="56"/>
  <c r="U62" i="56"/>
  <c r="X62" i="56" s="1"/>
  <c r="T62" i="56"/>
  <c r="S62" i="56"/>
  <c r="R62" i="56"/>
  <c r="M62" i="56"/>
  <c r="BF114" i="56"/>
  <c r="BF143" i="56" s="1"/>
  <c r="AR114" i="56"/>
  <c r="AR143" i="56" s="1"/>
  <c r="AQ114" i="56"/>
  <c r="AQ143" i="56" s="1"/>
  <c r="AA114" i="56"/>
  <c r="AA143" i="56" s="1"/>
  <c r="V114" i="56"/>
  <c r="U114" i="56"/>
  <c r="U143" i="56" s="1"/>
  <c r="T114" i="56"/>
  <c r="T143" i="56" s="1"/>
  <c r="S114" i="56"/>
  <c r="R114" i="56"/>
  <c r="R143" i="56" s="1"/>
  <c r="M114" i="56"/>
  <c r="BF124" i="56"/>
  <c r="AR124" i="56"/>
  <c r="AQ124" i="56"/>
  <c r="AA124" i="56"/>
  <c r="V124" i="56"/>
  <c r="U124" i="56"/>
  <c r="T124" i="56"/>
  <c r="S124" i="56"/>
  <c r="R124" i="56"/>
  <c r="M124" i="56"/>
  <c r="BF47" i="56"/>
  <c r="AR47" i="56"/>
  <c r="AQ47" i="56"/>
  <c r="AA47" i="56"/>
  <c r="V47" i="56"/>
  <c r="U47" i="56"/>
  <c r="X47" i="56" s="1"/>
  <c r="T47" i="56"/>
  <c r="S47" i="56"/>
  <c r="R47" i="56"/>
  <c r="M47" i="56"/>
  <c r="BF101" i="56"/>
  <c r="AR101" i="56"/>
  <c r="AQ101" i="56"/>
  <c r="AA101" i="56"/>
  <c r="V101" i="56"/>
  <c r="U101" i="56"/>
  <c r="X101" i="56" s="1"/>
  <c r="T101" i="56"/>
  <c r="S101" i="56"/>
  <c r="R101" i="56"/>
  <c r="M101" i="56"/>
  <c r="BF135" i="56"/>
  <c r="AR135" i="56"/>
  <c r="AQ135" i="56"/>
  <c r="AA135" i="56"/>
  <c r="V135" i="56"/>
  <c r="U135" i="56"/>
  <c r="X135" i="56" s="1"/>
  <c r="T135" i="56"/>
  <c r="S135" i="56"/>
  <c r="R135" i="56"/>
  <c r="M135" i="56"/>
  <c r="Z135" i="56" s="1"/>
  <c r="BF108" i="56"/>
  <c r="AR108" i="56"/>
  <c r="AQ108" i="56"/>
  <c r="AA108" i="56"/>
  <c r="V108" i="56"/>
  <c r="U108" i="56"/>
  <c r="X108" i="56" s="1"/>
  <c r="T108" i="56"/>
  <c r="S108" i="56"/>
  <c r="R108" i="56"/>
  <c r="M108" i="56"/>
  <c r="Z108" i="56" s="1"/>
  <c r="BF88" i="56"/>
  <c r="AR88" i="56"/>
  <c r="AQ88" i="56"/>
  <c r="AA88" i="56"/>
  <c r="V88" i="56"/>
  <c r="U88" i="56"/>
  <c r="X88" i="56" s="1"/>
  <c r="T88" i="56"/>
  <c r="S88" i="56"/>
  <c r="R88" i="56"/>
  <c r="M88" i="56"/>
  <c r="Z88" i="56" s="1"/>
  <c r="BF130" i="56"/>
  <c r="AR130" i="56"/>
  <c r="AQ130" i="56"/>
  <c r="AA130" i="56"/>
  <c r="V130" i="56"/>
  <c r="U130" i="56"/>
  <c r="X130" i="56" s="1"/>
  <c r="T130" i="56"/>
  <c r="S130" i="56"/>
  <c r="R130" i="56"/>
  <c r="M130" i="56"/>
  <c r="Z130" i="56" s="1"/>
  <c r="BF58" i="56"/>
  <c r="AR58" i="56"/>
  <c r="AQ58" i="56"/>
  <c r="AA58" i="56"/>
  <c r="V58" i="56"/>
  <c r="U58" i="56"/>
  <c r="X58" i="56" s="1"/>
  <c r="T58" i="56"/>
  <c r="S58" i="56"/>
  <c r="R58" i="56"/>
  <c r="M58" i="56"/>
  <c r="Z58" i="56" s="1"/>
  <c r="BF83" i="56"/>
  <c r="AR83" i="56"/>
  <c r="AQ83" i="56"/>
  <c r="AA83" i="56"/>
  <c r="V83" i="56"/>
  <c r="U83" i="56"/>
  <c r="X83" i="56" s="1"/>
  <c r="T83" i="56"/>
  <c r="S83" i="56"/>
  <c r="R83" i="56"/>
  <c r="M83" i="56"/>
  <c r="Z83" i="56" s="1"/>
  <c r="BF60" i="56"/>
  <c r="BF146" i="56" s="1"/>
  <c r="AR60" i="56"/>
  <c r="AR146" i="56" s="1"/>
  <c r="AQ60" i="56"/>
  <c r="AQ146" i="56" s="1"/>
  <c r="AA60" i="56"/>
  <c r="AA146" i="56" s="1"/>
  <c r="Z60" i="56"/>
  <c r="V60" i="56"/>
  <c r="U60" i="56"/>
  <c r="U146" i="56" s="1"/>
  <c r="T60" i="56"/>
  <c r="T146" i="56" s="1"/>
  <c r="S60" i="56"/>
  <c r="S146" i="56" s="1"/>
  <c r="R60" i="56"/>
  <c r="R146" i="56" s="1"/>
  <c r="M60" i="56"/>
  <c r="M146" i="56" s="1"/>
  <c r="BF93" i="56"/>
  <c r="AR93" i="56"/>
  <c r="AQ93" i="56"/>
  <c r="AA93" i="56"/>
  <c r="V93" i="56"/>
  <c r="U93" i="56"/>
  <c r="X93" i="56" s="1"/>
  <c r="T93" i="56"/>
  <c r="S93" i="56"/>
  <c r="R93" i="56"/>
  <c r="M93" i="56"/>
  <c r="Z93" i="56" s="1"/>
  <c r="BF66" i="56"/>
  <c r="AR66" i="56"/>
  <c r="AQ66" i="56"/>
  <c r="AA66" i="56"/>
  <c r="V66" i="56"/>
  <c r="U66" i="56"/>
  <c r="X66" i="56" s="1"/>
  <c r="T66" i="56"/>
  <c r="S66" i="56"/>
  <c r="R66" i="56"/>
  <c r="M66" i="56"/>
  <c r="Z66" i="56" s="1"/>
  <c r="BF19" i="56"/>
  <c r="AR19" i="56"/>
  <c r="AQ19" i="56"/>
  <c r="AA19" i="56"/>
  <c r="V19" i="56"/>
  <c r="U19" i="56"/>
  <c r="X19" i="56" s="1"/>
  <c r="T19" i="56"/>
  <c r="S19" i="56"/>
  <c r="R19" i="56"/>
  <c r="M19" i="56"/>
  <c r="Z19" i="56" s="1"/>
  <c r="BF118" i="56"/>
  <c r="AR118" i="56"/>
  <c r="AQ118" i="56"/>
  <c r="AA118" i="56"/>
  <c r="V118" i="56"/>
  <c r="U118" i="56"/>
  <c r="X118" i="56" s="1"/>
  <c r="T118" i="56"/>
  <c r="S118" i="56"/>
  <c r="R118" i="56"/>
  <c r="M118" i="56"/>
  <c r="Z118" i="56" s="1"/>
  <c r="BF37" i="56"/>
  <c r="AR37" i="56"/>
  <c r="AQ37" i="56"/>
  <c r="AQ150" i="56" s="1"/>
  <c r="AA37" i="56"/>
  <c r="AA150" i="56" s="1"/>
  <c r="V37" i="56"/>
  <c r="U37" i="56"/>
  <c r="U150" i="56" s="1"/>
  <c r="T37" i="56"/>
  <c r="S37" i="56"/>
  <c r="R37" i="56"/>
  <c r="R150" i="56" s="1"/>
  <c r="M37" i="56"/>
  <c r="M150" i="56" s="1"/>
  <c r="BF97" i="56"/>
  <c r="AR97" i="56"/>
  <c r="AQ97" i="56"/>
  <c r="AA97" i="56"/>
  <c r="V97" i="56"/>
  <c r="U97" i="56"/>
  <c r="X97" i="56" s="1"/>
  <c r="T97" i="56"/>
  <c r="S97" i="56"/>
  <c r="R97" i="56"/>
  <c r="M97" i="56"/>
  <c r="Z97" i="56" s="1"/>
  <c r="BF129" i="56"/>
  <c r="AR129" i="56"/>
  <c r="AQ129" i="56"/>
  <c r="AA129" i="56"/>
  <c r="V129" i="56"/>
  <c r="U129" i="56"/>
  <c r="X129" i="56" s="1"/>
  <c r="T129" i="56"/>
  <c r="S129" i="56"/>
  <c r="R129" i="56"/>
  <c r="M129" i="56"/>
  <c r="Z129" i="56" s="1"/>
  <c r="BF69" i="56"/>
  <c r="AR69" i="56"/>
  <c r="AQ69" i="56"/>
  <c r="AA69" i="56"/>
  <c r="V69" i="56"/>
  <c r="U69" i="56"/>
  <c r="X69" i="56" s="1"/>
  <c r="T69" i="56"/>
  <c r="S69" i="56"/>
  <c r="R69" i="56"/>
  <c r="M69" i="56"/>
  <c r="Z69" i="56" s="1"/>
  <c r="BF82" i="56"/>
  <c r="AR82" i="56"/>
  <c r="AQ82" i="56"/>
  <c r="AA82" i="56"/>
  <c r="V82" i="56"/>
  <c r="U82" i="56"/>
  <c r="X82" i="56" s="1"/>
  <c r="T82" i="56"/>
  <c r="S82" i="56"/>
  <c r="R82" i="56"/>
  <c r="M82" i="56"/>
  <c r="Z82" i="56" s="1"/>
  <c r="BF59" i="56"/>
  <c r="AR59" i="56"/>
  <c r="AQ59" i="56"/>
  <c r="AA59" i="56"/>
  <c r="V59" i="56"/>
  <c r="U59" i="56"/>
  <c r="X59" i="56" s="1"/>
  <c r="T59" i="56"/>
  <c r="S59" i="56"/>
  <c r="R59" i="56"/>
  <c r="M59" i="56"/>
  <c r="Z59" i="56" s="1"/>
  <c r="BF22" i="56"/>
  <c r="AR22" i="56"/>
  <c r="AQ22" i="56"/>
  <c r="AA22" i="56"/>
  <c r="V22" i="56"/>
  <c r="U22" i="56"/>
  <c r="X22" i="56" s="1"/>
  <c r="T22" i="56"/>
  <c r="S22" i="56"/>
  <c r="R22" i="56"/>
  <c r="M22" i="56"/>
  <c r="Z22" i="56" s="1"/>
  <c r="BF86" i="56"/>
  <c r="AR86" i="56"/>
  <c r="AQ86" i="56"/>
  <c r="AA86" i="56"/>
  <c r="V86" i="56"/>
  <c r="U86" i="56"/>
  <c r="X86" i="56" s="1"/>
  <c r="T86" i="56"/>
  <c r="S86" i="56"/>
  <c r="R86" i="56"/>
  <c r="M86" i="56"/>
  <c r="Z86" i="56" s="1"/>
  <c r="BF112" i="56"/>
  <c r="AR112" i="56"/>
  <c r="AQ112" i="56"/>
  <c r="AA112" i="56"/>
  <c r="V112" i="56"/>
  <c r="U112" i="56"/>
  <c r="X112" i="56" s="1"/>
  <c r="T112" i="56"/>
  <c r="S112" i="56"/>
  <c r="R112" i="56"/>
  <c r="M112" i="56"/>
  <c r="Z112" i="56" s="1"/>
  <c r="BF81" i="56"/>
  <c r="AR81" i="56"/>
  <c r="AQ81" i="56"/>
  <c r="AA81" i="56"/>
  <c r="V81" i="56"/>
  <c r="U81" i="56"/>
  <c r="X81" i="56" s="1"/>
  <c r="T81" i="56"/>
  <c r="S81" i="56"/>
  <c r="R81" i="56"/>
  <c r="M81" i="56"/>
  <c r="Z81" i="56" s="1"/>
  <c r="BF40" i="56"/>
  <c r="AR40" i="56"/>
  <c r="AQ40" i="56"/>
  <c r="AA40" i="56"/>
  <c r="V40" i="56"/>
  <c r="U40" i="56"/>
  <c r="X40" i="56" s="1"/>
  <c r="T40" i="56"/>
  <c r="S40" i="56"/>
  <c r="R40" i="56"/>
  <c r="M40" i="56"/>
  <c r="Z40" i="56" s="1"/>
  <c r="BF55" i="56"/>
  <c r="AR55" i="56"/>
  <c r="AQ55" i="56"/>
  <c r="AA55" i="56"/>
  <c r="V55" i="56"/>
  <c r="U55" i="56"/>
  <c r="X55" i="56" s="1"/>
  <c r="T55" i="56"/>
  <c r="S55" i="56"/>
  <c r="R55" i="56"/>
  <c r="M55" i="56"/>
  <c r="Z55" i="56" s="1"/>
  <c r="BF29" i="56"/>
  <c r="AR29" i="56"/>
  <c r="AQ29" i="56"/>
  <c r="AA29" i="56"/>
  <c r="V29" i="56"/>
  <c r="U29" i="56"/>
  <c r="X29" i="56" s="1"/>
  <c r="T29" i="56"/>
  <c r="S29" i="56"/>
  <c r="R29" i="56"/>
  <c r="M29" i="56"/>
  <c r="Z29" i="56" s="1"/>
  <c r="BF102" i="56"/>
  <c r="AR102" i="56"/>
  <c r="AQ102" i="56"/>
  <c r="AA102" i="56"/>
  <c r="AA151" i="56" s="1"/>
  <c r="V102" i="56"/>
  <c r="U102" i="56"/>
  <c r="X102" i="56" s="1"/>
  <c r="T102" i="56"/>
  <c r="S102" i="56"/>
  <c r="R102" i="56"/>
  <c r="M102" i="56"/>
  <c r="J102" i="56" s="1"/>
  <c r="BF54" i="56"/>
  <c r="BF152" i="56" s="1"/>
  <c r="AR54" i="56"/>
  <c r="AR152" i="56" s="1"/>
  <c r="AQ54" i="56"/>
  <c r="AQ152" i="56" s="1"/>
  <c r="AA54" i="56"/>
  <c r="AA152" i="56" s="1"/>
  <c r="V54" i="56"/>
  <c r="V152" i="56" s="1"/>
  <c r="U54" i="56"/>
  <c r="U152" i="56" s="1"/>
  <c r="T54" i="56"/>
  <c r="T152" i="56" s="1"/>
  <c r="S54" i="56"/>
  <c r="S152" i="56" s="1"/>
  <c r="R54" i="56"/>
  <c r="R152" i="56" s="1"/>
  <c r="M54" i="56"/>
  <c r="M152" i="56" s="1"/>
  <c r="BF110" i="56"/>
  <c r="AR110" i="56"/>
  <c r="AQ110" i="56"/>
  <c r="AA110" i="56"/>
  <c r="V110" i="56"/>
  <c r="U110" i="56"/>
  <c r="X110" i="56" s="1"/>
  <c r="T110" i="56"/>
  <c r="S110" i="56"/>
  <c r="R110" i="56"/>
  <c r="M110" i="56"/>
  <c r="Z110" i="56" s="1"/>
  <c r="BF115" i="56"/>
  <c r="AR115" i="56"/>
  <c r="AQ115" i="56"/>
  <c r="AA115" i="56"/>
  <c r="V115" i="56"/>
  <c r="U115" i="56"/>
  <c r="X115" i="56" s="1"/>
  <c r="T115" i="56"/>
  <c r="S115" i="56"/>
  <c r="R115" i="56"/>
  <c r="M115" i="56"/>
  <c r="Z115" i="56" s="1"/>
  <c r="BF105" i="56"/>
  <c r="AR105" i="56"/>
  <c r="AQ105" i="56"/>
  <c r="AA105" i="56"/>
  <c r="V105" i="56"/>
  <c r="U105" i="56"/>
  <c r="X105" i="56" s="1"/>
  <c r="T105" i="56"/>
  <c r="S105" i="56"/>
  <c r="R105" i="56"/>
  <c r="M105" i="56"/>
  <c r="Z105" i="56" s="1"/>
  <c r="BF42" i="56"/>
  <c r="AR42" i="56"/>
  <c r="AQ42" i="56"/>
  <c r="AA42" i="56"/>
  <c r="V42" i="56"/>
  <c r="U42" i="56"/>
  <c r="X42" i="56" s="1"/>
  <c r="T42" i="56"/>
  <c r="S42" i="56"/>
  <c r="R42" i="56"/>
  <c r="M42" i="56"/>
  <c r="Z42" i="56" s="1"/>
  <c r="BF7" i="56"/>
  <c r="AR7" i="56"/>
  <c r="AQ7" i="56"/>
  <c r="AA7" i="56"/>
  <c r="V7" i="56"/>
  <c r="U7" i="56"/>
  <c r="X7" i="56" s="1"/>
  <c r="T7" i="56"/>
  <c r="S7" i="56"/>
  <c r="R7" i="56"/>
  <c r="M7" i="56"/>
  <c r="Z7" i="56" s="1"/>
  <c r="BF119" i="56"/>
  <c r="AR119" i="56"/>
  <c r="AQ119" i="56"/>
  <c r="AA119" i="56"/>
  <c r="V119" i="56"/>
  <c r="U119" i="56"/>
  <c r="X119" i="56" s="1"/>
  <c r="T119" i="56"/>
  <c r="S119" i="56"/>
  <c r="R119" i="56"/>
  <c r="M119" i="56"/>
  <c r="Z119" i="56" s="1"/>
  <c r="BF61" i="56"/>
  <c r="AR61" i="56"/>
  <c r="AQ61" i="56"/>
  <c r="AA61" i="56"/>
  <c r="V61" i="56"/>
  <c r="U61" i="56"/>
  <c r="X61" i="56" s="1"/>
  <c r="T61" i="56"/>
  <c r="S61" i="56"/>
  <c r="R61" i="56"/>
  <c r="M61" i="56"/>
  <c r="Z61" i="56" s="1"/>
  <c r="BF85" i="56"/>
  <c r="AR85" i="56"/>
  <c r="AQ85" i="56"/>
  <c r="AA85" i="56"/>
  <c r="V85" i="56"/>
  <c r="U85" i="56"/>
  <c r="X85" i="56" s="1"/>
  <c r="T85" i="56"/>
  <c r="S85" i="56"/>
  <c r="R85" i="56"/>
  <c r="M85" i="56"/>
  <c r="Z85" i="56" s="1"/>
  <c r="BF33" i="56"/>
  <c r="AR33" i="56"/>
  <c r="AQ33" i="56"/>
  <c r="AA33" i="56"/>
  <c r="V33" i="56"/>
  <c r="U33" i="56"/>
  <c r="X33" i="56" s="1"/>
  <c r="T33" i="56"/>
  <c r="S33" i="56"/>
  <c r="R33" i="56"/>
  <c r="M33" i="56"/>
  <c r="Z33" i="56" s="1"/>
  <c r="BF68" i="56"/>
  <c r="AR68" i="56"/>
  <c r="AQ68" i="56"/>
  <c r="AA68" i="56"/>
  <c r="V68" i="56"/>
  <c r="U68" i="56"/>
  <c r="X68" i="56" s="1"/>
  <c r="T68" i="56"/>
  <c r="S68" i="56"/>
  <c r="R68" i="56"/>
  <c r="M68" i="56"/>
  <c r="Z68" i="56" s="1"/>
  <c r="BF53" i="56"/>
  <c r="AR53" i="56"/>
  <c r="AQ53" i="56"/>
  <c r="AA53" i="56"/>
  <c r="Z53" i="56"/>
  <c r="V53" i="56"/>
  <c r="U53" i="56"/>
  <c r="X53" i="56" s="1"/>
  <c r="T53" i="56"/>
  <c r="S53" i="56"/>
  <c r="R53" i="56"/>
  <c r="M53" i="56"/>
  <c r="J53" i="56" s="1"/>
  <c r="AP53" i="56" s="1"/>
  <c r="BF71" i="56"/>
  <c r="AR71" i="56"/>
  <c r="AQ71" i="56"/>
  <c r="AA71" i="56"/>
  <c r="V71" i="56"/>
  <c r="U71" i="56"/>
  <c r="X71" i="56" s="1"/>
  <c r="T71" i="56"/>
  <c r="S71" i="56"/>
  <c r="R71" i="56"/>
  <c r="M71" i="56"/>
  <c r="Z71" i="56" s="1"/>
  <c r="BF64" i="56"/>
  <c r="AR64" i="56"/>
  <c r="AR148" i="56" s="1"/>
  <c r="AQ64" i="56"/>
  <c r="AQ148" i="56" s="1"/>
  <c r="AA64" i="56"/>
  <c r="V64" i="56"/>
  <c r="V148" i="56" s="1"/>
  <c r="U64" i="56"/>
  <c r="U148" i="56" s="1"/>
  <c r="T64" i="56"/>
  <c r="S64" i="56"/>
  <c r="R64" i="56"/>
  <c r="R148" i="56" s="1"/>
  <c r="M64" i="56"/>
  <c r="M148" i="56" s="1"/>
  <c r="BF67" i="56"/>
  <c r="AR67" i="56"/>
  <c r="AQ67" i="56"/>
  <c r="AA67" i="56"/>
  <c r="V67" i="56"/>
  <c r="U67" i="56"/>
  <c r="X67" i="56" s="1"/>
  <c r="T67" i="56"/>
  <c r="S67" i="56"/>
  <c r="R67" i="56"/>
  <c r="M67" i="56"/>
  <c r="Z67" i="56" s="1"/>
  <c r="BF32" i="56"/>
  <c r="AR32" i="56"/>
  <c r="AQ32" i="56"/>
  <c r="AA32" i="56"/>
  <c r="V32" i="56"/>
  <c r="U32" i="56"/>
  <c r="U147" i="56" s="1"/>
  <c r="T32" i="56"/>
  <c r="S32" i="56"/>
  <c r="R32" i="56"/>
  <c r="R147" i="56" s="1"/>
  <c r="M32" i="56"/>
  <c r="M147" i="56" s="1"/>
  <c r="BF131" i="56"/>
  <c r="AR131" i="56"/>
  <c r="AQ131" i="56"/>
  <c r="AA131" i="56"/>
  <c r="V131" i="56"/>
  <c r="U131" i="56"/>
  <c r="X131" i="56" s="1"/>
  <c r="T131" i="56"/>
  <c r="S131" i="56"/>
  <c r="R131" i="56"/>
  <c r="M131" i="56"/>
  <c r="Z131" i="56" s="1"/>
  <c r="BF80" i="56"/>
  <c r="AR80" i="56"/>
  <c r="AQ80" i="56"/>
  <c r="AA80" i="56"/>
  <c r="V80" i="56"/>
  <c r="U80" i="56"/>
  <c r="X80" i="56" s="1"/>
  <c r="T80" i="56"/>
  <c r="S80" i="56"/>
  <c r="R80" i="56"/>
  <c r="M80" i="56"/>
  <c r="Z80" i="56" s="1"/>
  <c r="BF49" i="56"/>
  <c r="AR49" i="56"/>
  <c r="AQ49" i="56"/>
  <c r="AA49" i="56"/>
  <c r="V49" i="56"/>
  <c r="U49" i="56"/>
  <c r="X49" i="56" s="1"/>
  <c r="T49" i="56"/>
  <c r="S49" i="56"/>
  <c r="R49" i="56"/>
  <c r="M49" i="56"/>
  <c r="Z49" i="56" s="1"/>
  <c r="BF95" i="56"/>
  <c r="AR95" i="56"/>
  <c r="AQ95" i="56"/>
  <c r="AA95" i="56"/>
  <c r="V95" i="56"/>
  <c r="U95" i="56"/>
  <c r="X95" i="56" s="1"/>
  <c r="T95" i="56"/>
  <c r="S95" i="56"/>
  <c r="R95" i="56"/>
  <c r="M95" i="56"/>
  <c r="Z95" i="56" s="1"/>
  <c r="BF94" i="56"/>
  <c r="AR94" i="56"/>
  <c r="AQ94" i="56"/>
  <c r="AA94" i="56"/>
  <c r="V94" i="56"/>
  <c r="U94" i="56"/>
  <c r="X94" i="56" s="1"/>
  <c r="T94" i="56"/>
  <c r="S94" i="56"/>
  <c r="R94" i="56"/>
  <c r="R145" i="56" s="1"/>
  <c r="M94" i="56"/>
  <c r="J94" i="56" s="1"/>
  <c r="BF57" i="56"/>
  <c r="AR57" i="56"/>
  <c r="AQ57" i="56"/>
  <c r="AQ144" i="56" s="1"/>
  <c r="AA57" i="56"/>
  <c r="V57" i="56"/>
  <c r="U57" i="56"/>
  <c r="T57" i="56"/>
  <c r="S57" i="56"/>
  <c r="R57" i="56"/>
  <c r="R144" i="56" s="1"/>
  <c r="M57" i="56"/>
  <c r="M144" i="56" s="1"/>
  <c r="BF89" i="56"/>
  <c r="AR89" i="56"/>
  <c r="AQ89" i="56"/>
  <c r="AA89" i="56"/>
  <c r="Z89" i="56"/>
  <c r="V89" i="56"/>
  <c r="U89" i="56"/>
  <c r="T89" i="56"/>
  <c r="S89" i="56"/>
  <c r="R89" i="56"/>
  <c r="M89" i="56"/>
  <c r="J89" i="56" s="1"/>
  <c r="BF44" i="56"/>
  <c r="AR44" i="56"/>
  <c r="AQ44" i="56"/>
  <c r="AA44" i="56"/>
  <c r="V44" i="56"/>
  <c r="U44" i="56"/>
  <c r="T44" i="56"/>
  <c r="S44" i="56"/>
  <c r="R44" i="56"/>
  <c r="M44" i="56"/>
  <c r="M149" i="56" s="1"/>
  <c r="BF17" i="56"/>
  <c r="AR17" i="56"/>
  <c r="AQ17" i="56"/>
  <c r="AA17" i="56"/>
  <c r="V17" i="56"/>
  <c r="U17" i="56"/>
  <c r="X17" i="56" s="1"/>
  <c r="T17" i="56"/>
  <c r="S17" i="56"/>
  <c r="R17" i="56"/>
  <c r="M17" i="56"/>
  <c r="J17" i="56" s="1"/>
  <c r="E621" i="6"/>
  <c r="C621" i="6" s="1"/>
  <c r="D621" i="6" s="1"/>
  <c r="F621" i="6"/>
  <c r="G621" i="6"/>
  <c r="H621" i="6"/>
  <c r="K621" i="6"/>
  <c r="N621" i="6" s="1"/>
  <c r="L621" i="6"/>
  <c r="M621" i="6"/>
  <c r="V143" i="56" l="1"/>
  <c r="AP56" i="58"/>
  <c r="S543" i="58"/>
  <c r="AP437" i="58"/>
  <c r="AP252" i="58"/>
  <c r="AP81" i="58"/>
  <c r="S537" i="58"/>
  <c r="AP17" i="56"/>
  <c r="W81" i="58"/>
  <c r="T144" i="56"/>
  <c r="T225" i="57"/>
  <c r="T222" i="57"/>
  <c r="U217" i="57"/>
  <c r="T220" i="57"/>
  <c r="U219" i="57"/>
  <c r="AP129" i="57"/>
  <c r="V535" i="58"/>
  <c r="AP451" i="58"/>
  <c r="AP53" i="58"/>
  <c r="S221" i="57"/>
  <c r="S540" i="58"/>
  <c r="S143" i="56"/>
  <c r="S217" i="57"/>
  <c r="S223" i="57"/>
  <c r="S219" i="57"/>
  <c r="S542" i="58"/>
  <c r="AO87" i="56"/>
  <c r="AP7" i="57"/>
  <c r="AP461" i="58"/>
  <c r="AP304" i="58"/>
  <c r="AP181" i="58"/>
  <c r="AO171" i="58"/>
  <c r="W80" i="58"/>
  <c r="X437" i="58"/>
  <c r="W161" i="58"/>
  <c r="AP336" i="58"/>
  <c r="AP153" i="58"/>
  <c r="W378" i="58"/>
  <c r="AP13" i="58"/>
  <c r="U222" i="57"/>
  <c r="U220" i="57"/>
  <c r="V218" i="57"/>
  <c r="S218" i="57"/>
  <c r="AP166" i="58"/>
  <c r="AP68" i="58"/>
  <c r="W526" i="58"/>
  <c r="T151" i="56"/>
  <c r="AR219" i="57"/>
  <c r="AP23" i="57"/>
  <c r="AP9" i="57"/>
  <c r="AP169" i="57"/>
  <c r="W70" i="57"/>
  <c r="U541" i="58"/>
  <c r="V541" i="58"/>
  <c r="V539" i="58"/>
  <c r="AP511" i="58"/>
  <c r="AR536" i="58"/>
  <c r="AP223" i="58"/>
  <c r="T536" i="58"/>
  <c r="AR539" i="58"/>
  <c r="AP381" i="58"/>
  <c r="V543" i="58"/>
  <c r="AP267" i="58"/>
  <c r="AP415" i="58"/>
  <c r="W12" i="58"/>
  <c r="AP161" i="58"/>
  <c r="W13" i="58"/>
  <c r="X292" i="58"/>
  <c r="X368" i="58"/>
  <c r="AR150" i="56"/>
  <c r="X60" i="56"/>
  <c r="AR218" i="57"/>
  <c r="S539" i="58"/>
  <c r="S541" i="58"/>
  <c r="U144" i="56"/>
  <c r="AR144" i="56"/>
  <c r="V144" i="56"/>
  <c r="W95" i="56"/>
  <c r="V147" i="56"/>
  <c r="V150" i="56"/>
  <c r="AP127" i="56"/>
  <c r="W100" i="56"/>
  <c r="AR223" i="57"/>
  <c r="U225" i="57"/>
  <c r="S220" i="57"/>
  <c r="W123" i="57"/>
  <c r="AP64" i="57"/>
  <c r="X160" i="57"/>
  <c r="AP58" i="57"/>
  <c r="AP68" i="57"/>
  <c r="W98" i="57"/>
  <c r="U536" i="58"/>
  <c r="AR541" i="58"/>
  <c r="AP203" i="58"/>
  <c r="S536" i="58"/>
  <c r="W140" i="58"/>
  <c r="V536" i="58"/>
  <c r="T544" i="58"/>
  <c r="AR544" i="58"/>
  <c r="AP227" i="58"/>
  <c r="AR543" i="58"/>
  <c r="V544" i="58"/>
  <c r="AP170" i="58"/>
  <c r="AP38" i="58"/>
  <c r="W258" i="58"/>
  <c r="AP432" i="58"/>
  <c r="AP259" i="58"/>
  <c r="AP396" i="58"/>
  <c r="AP210" i="58"/>
  <c r="AP440" i="58"/>
  <c r="AP45" i="58"/>
  <c r="W15" i="58"/>
  <c r="W307" i="58"/>
  <c r="X307" i="58"/>
  <c r="X516" i="58"/>
  <c r="U149" i="56"/>
  <c r="AR149" i="56"/>
  <c r="V145" i="56"/>
  <c r="T147" i="56"/>
  <c r="T150" i="56"/>
  <c r="V146" i="56"/>
  <c r="W99" i="56"/>
  <c r="W142" i="57"/>
  <c r="AP38" i="57"/>
  <c r="AP200" i="57"/>
  <c r="AP128" i="57"/>
  <c r="AP167" i="57"/>
  <c r="AP176" i="57"/>
  <c r="AP124" i="57"/>
  <c r="U539" i="58"/>
  <c r="S535" i="58"/>
  <c r="AP140" i="58"/>
  <c r="AP515" i="58"/>
  <c r="W239" i="58"/>
  <c r="W453" i="58"/>
  <c r="W101" i="58"/>
  <c r="W228" i="58"/>
  <c r="AP382" i="58"/>
  <c r="AP299" i="58"/>
  <c r="AP258" i="58"/>
  <c r="W229" i="58"/>
  <c r="AP157" i="58"/>
  <c r="AP138" i="58"/>
  <c r="AP477" i="58"/>
  <c r="AO50" i="58"/>
  <c r="W424" i="58"/>
  <c r="X204" i="58"/>
  <c r="W505" i="58"/>
  <c r="W459" i="58"/>
  <c r="X352" i="58"/>
  <c r="Z208" i="58"/>
  <c r="J208" i="58"/>
  <c r="AP208" i="58" s="1"/>
  <c r="Z94" i="58"/>
  <c r="M543" i="58"/>
  <c r="X94" i="58"/>
  <c r="U543" i="58"/>
  <c r="Z421" i="58"/>
  <c r="J421" i="58"/>
  <c r="BF535" i="58"/>
  <c r="M544" i="58"/>
  <c r="U544" i="58"/>
  <c r="U535" i="58"/>
  <c r="AA541" i="58"/>
  <c r="Z217" i="58"/>
  <c r="J217" i="58"/>
  <c r="AP217" i="58" s="1"/>
  <c r="AO60" i="58"/>
  <c r="X189" i="58"/>
  <c r="J320" i="58"/>
  <c r="AP320" i="58" s="1"/>
  <c r="J369" i="58"/>
  <c r="AP369" i="58" s="1"/>
  <c r="W178" i="58"/>
  <c r="X335" i="58"/>
  <c r="AP335" i="58"/>
  <c r="W68" i="58"/>
  <c r="W241" i="58"/>
  <c r="W107" i="58"/>
  <c r="W323" i="58"/>
  <c r="AO53" i="58"/>
  <c r="W60" i="58"/>
  <c r="AO500" i="58"/>
  <c r="W301" i="58"/>
  <c r="AP345" i="58"/>
  <c r="J522" i="58"/>
  <c r="AP522" i="58" s="1"/>
  <c r="J189" i="58"/>
  <c r="X325" i="58"/>
  <c r="W238" i="58"/>
  <c r="X11" i="58"/>
  <c r="W85" i="58"/>
  <c r="AO134" i="58"/>
  <c r="X40" i="58"/>
  <c r="W24" i="58"/>
  <c r="W318" i="58"/>
  <c r="W171" i="58"/>
  <c r="X207" i="58"/>
  <c r="W41" i="58"/>
  <c r="AO167" i="58"/>
  <c r="X152" i="58"/>
  <c r="W9" i="58"/>
  <c r="X254" i="58"/>
  <c r="BF539" i="58"/>
  <c r="AQ535" i="58"/>
  <c r="BF544" i="58"/>
  <c r="W21" i="58"/>
  <c r="W195" i="58"/>
  <c r="W163" i="58"/>
  <c r="W385" i="58"/>
  <c r="J323" i="58"/>
  <c r="AP323" i="58" s="1"/>
  <c r="AO382" i="58"/>
  <c r="J207" i="58"/>
  <c r="AP207" i="58" s="1"/>
  <c r="AO258" i="58"/>
  <c r="AO81" i="58"/>
  <c r="W435" i="58"/>
  <c r="W396" i="58"/>
  <c r="X53" i="58"/>
  <c r="X157" i="58"/>
  <c r="W175" i="58"/>
  <c r="J196" i="58"/>
  <c r="AP196" i="58" s="1"/>
  <c r="AO440" i="58"/>
  <c r="W138" i="58"/>
  <c r="J31" i="58"/>
  <c r="AP31" i="58" s="1"/>
  <c r="AO477" i="58"/>
  <c r="W50" i="58"/>
  <c r="W167" i="58"/>
  <c r="J319" i="58"/>
  <c r="AP319" i="58" s="1"/>
  <c r="J268" i="58"/>
  <c r="AP268" i="58" s="1"/>
  <c r="J58" i="58"/>
  <c r="AP58" i="58" s="1"/>
  <c r="J144" i="58"/>
  <c r="AP144" i="58" s="1"/>
  <c r="J64" i="58"/>
  <c r="AP64" i="58" s="1"/>
  <c r="J260" i="58"/>
  <c r="AP260" i="58" s="1"/>
  <c r="J414" i="58"/>
  <c r="AP414" i="58" s="1"/>
  <c r="J199" i="58"/>
  <c r="AP199" i="58" s="1"/>
  <c r="J113" i="58"/>
  <c r="AP113" i="58" s="1"/>
  <c r="J419" i="58"/>
  <c r="AP419" i="58" s="1"/>
  <c r="J425" i="58"/>
  <c r="AP425" i="58" s="1"/>
  <c r="J359" i="58"/>
  <c r="AP359" i="58" s="1"/>
  <c r="J79" i="58"/>
  <c r="AP79" i="58" s="1"/>
  <c r="J92" i="58"/>
  <c r="AP92" i="58" s="1"/>
  <c r="J151" i="58"/>
  <c r="AP151" i="58" s="1"/>
  <c r="W204" i="58"/>
  <c r="AP459" i="58"/>
  <c r="W345" i="58"/>
  <c r="W189" i="58"/>
  <c r="X272" i="58"/>
  <c r="AO178" i="58"/>
  <c r="W335" i="58"/>
  <c r="W431" i="58"/>
  <c r="J270" i="58"/>
  <c r="AP270" i="58" s="1"/>
  <c r="J495" i="58"/>
  <c r="W285" i="58"/>
  <c r="J261" i="58"/>
  <c r="AO261" i="58" s="1"/>
  <c r="J302" i="58"/>
  <c r="AO302" i="58" s="1"/>
  <c r="W284" i="58"/>
  <c r="J248" i="58"/>
  <c r="AP248" i="58" s="1"/>
  <c r="W300" i="58"/>
  <c r="J148" i="58"/>
  <c r="AP148" i="58" s="1"/>
  <c r="J407" i="58"/>
  <c r="AP407" i="58" s="1"/>
  <c r="J98" i="58"/>
  <c r="AP98" i="58" s="1"/>
  <c r="AO381" i="58"/>
  <c r="W94" i="58"/>
  <c r="J450" i="58"/>
  <c r="AP450" i="58" s="1"/>
  <c r="J230" i="58"/>
  <c r="AP230" i="58" s="1"/>
  <c r="AO117" i="58"/>
  <c r="J350" i="58"/>
  <c r="J296" i="58"/>
  <c r="AP296" i="58" s="1"/>
  <c r="X388" i="58"/>
  <c r="X21" i="58"/>
  <c r="W159" i="58"/>
  <c r="J404" i="58"/>
  <c r="AP404" i="58" s="1"/>
  <c r="W261" i="58"/>
  <c r="W302" i="58"/>
  <c r="J284" i="58"/>
  <c r="AP284" i="58" s="1"/>
  <c r="J366" i="58"/>
  <c r="AP366" i="58" s="1"/>
  <c r="J485" i="58"/>
  <c r="AP485" i="58" s="1"/>
  <c r="W248" i="58"/>
  <c r="T539" i="58"/>
  <c r="J111" i="58"/>
  <c r="AP111" i="58" s="1"/>
  <c r="J209" i="58"/>
  <c r="AP209" i="58" s="1"/>
  <c r="J527" i="58"/>
  <c r="AP527" i="58" s="1"/>
  <c r="J94" i="58"/>
  <c r="AP94" i="58" s="1"/>
  <c r="J521" i="58"/>
  <c r="J309" i="58"/>
  <c r="AP309" i="58" s="1"/>
  <c r="J249" i="58"/>
  <c r="J410" i="58"/>
  <c r="J149" i="58"/>
  <c r="AP149" i="58" s="1"/>
  <c r="W75" i="58"/>
  <c r="J21" i="58"/>
  <c r="AP21" i="58" s="1"/>
  <c r="J206" i="58"/>
  <c r="AP206" i="58" s="1"/>
  <c r="W143" i="58"/>
  <c r="J385" i="58"/>
  <c r="AP385" i="58" s="1"/>
  <c r="W269" i="58"/>
  <c r="W222" i="58"/>
  <c r="W299" i="58"/>
  <c r="AO299" i="58"/>
  <c r="W451" i="58"/>
  <c r="AO451" i="58"/>
  <c r="W252" i="58"/>
  <c r="W432" i="58"/>
  <c r="X311" i="58"/>
  <c r="X12" i="58"/>
  <c r="J316" i="58"/>
  <c r="AP316" i="58" s="1"/>
  <c r="J348" i="58"/>
  <c r="AP348" i="58" s="1"/>
  <c r="J172" i="58"/>
  <c r="AP172" i="58" s="1"/>
  <c r="J429" i="58"/>
  <c r="AP429" i="58" s="1"/>
  <c r="W259" i="58"/>
  <c r="J150" i="58"/>
  <c r="AP150" i="58" s="1"/>
  <c r="AO161" i="58"/>
  <c r="W53" i="58"/>
  <c r="J229" i="58"/>
  <c r="AP229" i="58" s="1"/>
  <c r="W377" i="58"/>
  <c r="W108" i="58"/>
  <c r="W210" i="58"/>
  <c r="J474" i="58"/>
  <c r="AP474" i="58" s="1"/>
  <c r="W196" i="58"/>
  <c r="W153" i="58"/>
  <c r="W97" i="58"/>
  <c r="X477" i="58"/>
  <c r="J236" i="58"/>
  <c r="AP236" i="58" s="1"/>
  <c r="J255" i="58"/>
  <c r="AO379" i="58"/>
  <c r="W8" i="58"/>
  <c r="J344" i="58"/>
  <c r="AP344" i="58" s="1"/>
  <c r="J472" i="58"/>
  <c r="X500" i="58"/>
  <c r="AP324" i="58"/>
  <c r="X22" i="58"/>
  <c r="X398" i="58"/>
  <c r="X201" i="58"/>
  <c r="J241" i="58"/>
  <c r="AP241" i="58" s="1"/>
  <c r="J155" i="58"/>
  <c r="X467" i="58"/>
  <c r="W368" i="58"/>
  <c r="W63" i="58"/>
  <c r="Z200" i="58"/>
  <c r="X132" i="58"/>
  <c r="X221" i="58"/>
  <c r="J295" i="58"/>
  <c r="X455" i="58"/>
  <c r="J129" i="58"/>
  <c r="AP129" i="58" s="1"/>
  <c r="J27" i="58"/>
  <c r="AP27" i="58" s="1"/>
  <c r="J188" i="58"/>
  <c r="J279" i="58"/>
  <c r="J311" i="58"/>
  <c r="AP311" i="58" s="1"/>
  <c r="J12" i="58"/>
  <c r="AP12" i="58" s="1"/>
  <c r="J439" i="58"/>
  <c r="AP439" i="58" s="1"/>
  <c r="AO150" i="58"/>
  <c r="J443" i="58"/>
  <c r="AO443" i="58" s="1"/>
  <c r="J36" i="58"/>
  <c r="AP36" i="58" s="1"/>
  <c r="J449" i="58"/>
  <c r="AP449" i="58" s="1"/>
  <c r="J487" i="58"/>
  <c r="AP487" i="58" s="1"/>
  <c r="J183" i="58"/>
  <c r="AP183" i="58" s="1"/>
  <c r="J392" i="58"/>
  <c r="AP392" i="58" s="1"/>
  <c r="J22" i="58"/>
  <c r="AP99" i="58"/>
  <c r="J201" i="58"/>
  <c r="J467" i="58"/>
  <c r="AP509" i="58"/>
  <c r="J278" i="58"/>
  <c r="J489" i="58"/>
  <c r="J310" i="58"/>
  <c r="AP310" i="58" s="1"/>
  <c r="J132" i="58"/>
  <c r="J353" i="58"/>
  <c r="AP353" i="58" s="1"/>
  <c r="J221" i="58"/>
  <c r="AP342" i="58"/>
  <c r="J338" i="58"/>
  <c r="AP295" i="58"/>
  <c r="J422" i="58"/>
  <c r="AP422" i="58" s="1"/>
  <c r="J124" i="58"/>
  <c r="W348" i="58"/>
  <c r="W429" i="58"/>
  <c r="W150" i="58"/>
  <c r="W236" i="58"/>
  <c r="W88" i="58"/>
  <c r="W47" i="58"/>
  <c r="AP201" i="58"/>
  <c r="AP467" i="58"/>
  <c r="W448" i="58"/>
  <c r="W100" i="58"/>
  <c r="W311" i="58"/>
  <c r="W439" i="58"/>
  <c r="X150" i="58"/>
  <c r="AO377" i="58"/>
  <c r="W443" i="58"/>
  <c r="AO108" i="58"/>
  <c r="W16" i="58"/>
  <c r="Z167" i="58"/>
  <c r="X212" i="58"/>
  <c r="W449" i="58"/>
  <c r="AO55" i="58"/>
  <c r="W89" i="58"/>
  <c r="AP307" i="58"/>
  <c r="AP306" i="58"/>
  <c r="J9" i="58"/>
  <c r="AP9" i="58" s="1"/>
  <c r="J254" i="58"/>
  <c r="AP424" i="58"/>
  <c r="AP204" i="58"/>
  <c r="AP352" i="58"/>
  <c r="AP189" i="58"/>
  <c r="X178" i="58"/>
  <c r="W487" i="58"/>
  <c r="AP398" i="58"/>
  <c r="W125" i="58"/>
  <c r="W201" i="58"/>
  <c r="X155" i="58"/>
  <c r="W467" i="58"/>
  <c r="W509" i="58"/>
  <c r="AP368" i="58"/>
  <c r="W353" i="58"/>
  <c r="X342" i="58"/>
  <c r="X295" i="58"/>
  <c r="AP455" i="58"/>
  <c r="X188" i="58"/>
  <c r="AT296" i="58"/>
  <c r="AU296" i="58" s="1"/>
  <c r="AV296" i="58" s="1"/>
  <c r="AT436" i="58"/>
  <c r="AU436" i="58" s="1"/>
  <c r="AV436" i="58" s="1"/>
  <c r="AT230" i="58"/>
  <c r="AU230" i="58" s="1"/>
  <c r="AV230" i="58" s="1"/>
  <c r="AT267" i="58"/>
  <c r="AU267" i="58" s="1"/>
  <c r="AV267" i="58" s="1"/>
  <c r="AT404" i="58"/>
  <c r="AU404" i="58" s="1"/>
  <c r="AV404" i="58" s="1"/>
  <c r="AT149" i="58"/>
  <c r="AU149" i="58" s="1"/>
  <c r="AV149" i="58" s="1"/>
  <c r="AT40" i="58"/>
  <c r="AU40" i="58" s="1"/>
  <c r="AV40" i="58" s="1"/>
  <c r="AT182" i="58"/>
  <c r="AU182" i="58" s="1"/>
  <c r="AV182" i="58" s="1"/>
  <c r="AT75" i="58"/>
  <c r="AU75" i="58" s="1"/>
  <c r="AV75" i="58" s="1"/>
  <c r="AT503" i="58"/>
  <c r="AU503" i="58" s="1"/>
  <c r="AV503" i="58" s="1"/>
  <c r="AO248" i="58"/>
  <c r="AO90" i="58"/>
  <c r="X117" i="58"/>
  <c r="AO404" i="58"/>
  <c r="AO495" i="58"/>
  <c r="AO385" i="58"/>
  <c r="AO284" i="58"/>
  <c r="X519" i="58"/>
  <c r="AO519" i="58"/>
  <c r="W519" i="58"/>
  <c r="W485" i="58"/>
  <c r="W207" i="58"/>
  <c r="T540" i="58"/>
  <c r="AO56" i="58"/>
  <c r="AO300" i="58"/>
  <c r="J355" i="58"/>
  <c r="AP355" i="58" s="1"/>
  <c r="J287" i="58"/>
  <c r="AP287" i="58" s="1"/>
  <c r="J174" i="58"/>
  <c r="AP174" i="58" s="1"/>
  <c r="J447" i="58"/>
  <c r="AP447" i="58" s="1"/>
  <c r="J390" i="58"/>
  <c r="AP390" i="58" s="1"/>
  <c r="J328" i="58"/>
  <c r="AP328" i="58" s="1"/>
  <c r="J491" i="58"/>
  <c r="AP491" i="58" s="1"/>
  <c r="X381" i="58"/>
  <c r="W10" i="58"/>
  <c r="AP521" i="58"/>
  <c r="W156" i="58"/>
  <c r="J286" i="58"/>
  <c r="AP286" i="58" s="1"/>
  <c r="AO309" i="58"/>
  <c r="J291" i="58"/>
  <c r="AP291" i="58" s="1"/>
  <c r="J406" i="58"/>
  <c r="AO217" i="58"/>
  <c r="AP421" i="58"/>
  <c r="W90" i="58"/>
  <c r="AP350" i="58"/>
  <c r="W69" i="58"/>
  <c r="J471" i="58"/>
  <c r="AO471" i="58" s="1"/>
  <c r="J142" i="58"/>
  <c r="AP142" i="58" s="1"/>
  <c r="J436" i="58"/>
  <c r="AO149" i="58"/>
  <c r="AO230" i="58"/>
  <c r="J256" i="58"/>
  <c r="AP256" i="58" s="1"/>
  <c r="J75" i="58"/>
  <c r="AP75" i="58" s="1"/>
  <c r="AP289" i="58"/>
  <c r="J146" i="58"/>
  <c r="AP146" i="58" s="1"/>
  <c r="J510" i="58"/>
  <c r="AP510" i="58" s="1"/>
  <c r="AW502" i="58"/>
  <c r="AX502" i="58" s="1"/>
  <c r="AO48" i="58"/>
  <c r="AO38" i="58"/>
  <c r="AO515" i="58"/>
  <c r="AO181" i="58"/>
  <c r="AO415" i="58"/>
  <c r="AO270" i="58"/>
  <c r="AO206" i="58"/>
  <c r="J182" i="58"/>
  <c r="AP182" i="58" s="1"/>
  <c r="Z219" i="58"/>
  <c r="J219" i="58"/>
  <c r="AP219" i="58" s="1"/>
  <c r="AW261" i="58"/>
  <c r="AX261" i="58" s="1"/>
  <c r="AS261" i="58"/>
  <c r="AT261" i="58" s="1"/>
  <c r="AU261" i="58" s="1"/>
  <c r="AV261" i="58" s="1"/>
  <c r="Z54" i="58"/>
  <c r="J54" i="58"/>
  <c r="AP54" i="58" s="1"/>
  <c r="AO355" i="58"/>
  <c r="AO174" i="58"/>
  <c r="AO491" i="58"/>
  <c r="AO78" i="58"/>
  <c r="AO140" i="58"/>
  <c r="X135" i="58"/>
  <c r="X134" i="58"/>
  <c r="X290" i="58"/>
  <c r="X253" i="58"/>
  <c r="X237" i="58"/>
  <c r="X273" i="58"/>
  <c r="X308" i="58"/>
  <c r="X52" i="58"/>
  <c r="X475" i="58"/>
  <c r="X49" i="58"/>
  <c r="AO291" i="58"/>
  <c r="AP406" i="58"/>
  <c r="X164" i="58"/>
  <c r="AP436" i="58"/>
  <c r="AO182" i="58"/>
  <c r="J294" i="58"/>
  <c r="AP294" i="58" s="1"/>
  <c r="J282" i="58"/>
  <c r="AP282" i="58" s="1"/>
  <c r="J245" i="58"/>
  <c r="AP245" i="58" s="1"/>
  <c r="J298" i="58"/>
  <c r="AP298" i="58" s="1"/>
  <c r="J512" i="58"/>
  <c r="AP512" i="58" s="1"/>
  <c r="J468" i="58"/>
  <c r="AP468" i="58" s="1"/>
  <c r="J423" i="58"/>
  <c r="AP423" i="58" s="1"/>
  <c r="J444" i="58"/>
  <c r="AP444" i="58" s="1"/>
  <c r="AO323" i="58"/>
  <c r="W382" i="58"/>
  <c r="Z67" i="58"/>
  <c r="J67" i="58"/>
  <c r="AP67" i="58" s="1"/>
  <c r="X67" i="58"/>
  <c r="W67" i="58"/>
  <c r="Z517" i="58"/>
  <c r="J517" i="58"/>
  <c r="AP517" i="58" s="1"/>
  <c r="X517" i="58"/>
  <c r="W517" i="58"/>
  <c r="AO465" i="58"/>
  <c r="X370" i="58"/>
  <c r="X56" i="58"/>
  <c r="W78" i="58"/>
  <c r="AO511" i="58"/>
  <c r="AO203" i="58"/>
  <c r="AO111" i="58"/>
  <c r="AO223" i="58"/>
  <c r="AO148" i="58"/>
  <c r="AO209" i="58"/>
  <c r="AO208" i="58"/>
  <c r="AO407" i="58"/>
  <c r="AO461" i="58"/>
  <c r="AO527" i="58"/>
  <c r="AO227" i="58"/>
  <c r="AO98" i="58"/>
  <c r="J135" i="58"/>
  <c r="AP135" i="58" s="1"/>
  <c r="J10" i="58"/>
  <c r="AP10" i="58" s="1"/>
  <c r="AO10" i="58"/>
  <c r="J290" i="58"/>
  <c r="AP290" i="58" s="1"/>
  <c r="J253" i="58"/>
  <c r="AP253" i="58" s="1"/>
  <c r="J237" i="58"/>
  <c r="AP237" i="58" s="1"/>
  <c r="J273" i="58"/>
  <c r="AP273" i="58" s="1"/>
  <c r="J308" i="58"/>
  <c r="AP308" i="58" s="1"/>
  <c r="J52" i="58"/>
  <c r="AP52" i="58" s="1"/>
  <c r="J475" i="58"/>
  <c r="AP475" i="58" s="1"/>
  <c r="J49" i="58"/>
  <c r="AP49" i="58" s="1"/>
  <c r="J156" i="58"/>
  <c r="AP156" i="58" s="1"/>
  <c r="J525" i="58"/>
  <c r="AP525" i="58" s="1"/>
  <c r="AP492" i="58"/>
  <c r="AO450" i="58"/>
  <c r="AP430" i="58"/>
  <c r="J69" i="58"/>
  <c r="AP69" i="58" s="1"/>
  <c r="J164" i="58"/>
  <c r="AP164" i="58" s="1"/>
  <c r="J454" i="58"/>
  <c r="AP454" i="58" s="1"/>
  <c r="AP249" i="58"/>
  <c r="AO296" i="58"/>
  <c r="AP410" i="58"/>
  <c r="AO267" i="58"/>
  <c r="J503" i="58"/>
  <c r="AP503" i="58" s="1"/>
  <c r="AP121" i="58"/>
  <c r="J109" i="58"/>
  <c r="AP109" i="58" s="1"/>
  <c r="J497" i="58"/>
  <c r="AP497" i="58" s="1"/>
  <c r="AT497" i="58"/>
  <c r="AU497" i="58" s="1"/>
  <c r="AV497" i="58" s="1"/>
  <c r="AO298" i="58"/>
  <c r="AO512" i="58"/>
  <c r="AS371" i="58"/>
  <c r="AT371" i="58" s="1"/>
  <c r="AU371" i="58" s="1"/>
  <c r="AV371" i="58" s="1"/>
  <c r="Z65" i="58"/>
  <c r="J65" i="58"/>
  <c r="AP65" i="58" s="1"/>
  <c r="AP222" i="58"/>
  <c r="AO222" i="58"/>
  <c r="W465" i="58"/>
  <c r="AO252" i="58"/>
  <c r="W202" i="58"/>
  <c r="AO432" i="58"/>
  <c r="W42" i="58"/>
  <c r="AO42" i="58"/>
  <c r="W264" i="58"/>
  <c r="AO12" i="58"/>
  <c r="AO439" i="58"/>
  <c r="AO348" i="58"/>
  <c r="AO429" i="58"/>
  <c r="AO128" i="58"/>
  <c r="W26" i="58"/>
  <c r="Z326" i="58"/>
  <c r="J326" i="58"/>
  <c r="AP326" i="58" s="1"/>
  <c r="Z83" i="58"/>
  <c r="J83" i="58"/>
  <c r="AP83" i="58" s="1"/>
  <c r="J57" i="58"/>
  <c r="AP57" i="58" s="1"/>
  <c r="J80" i="58"/>
  <c r="AP80" i="58" s="1"/>
  <c r="X80" i="58"/>
  <c r="J269" i="58"/>
  <c r="AP269" i="58" s="1"/>
  <c r="X269" i="58"/>
  <c r="J465" i="58"/>
  <c r="AP465" i="58" s="1"/>
  <c r="X465" i="58"/>
  <c r="J202" i="58"/>
  <c r="AP202" i="58" s="1"/>
  <c r="X202" i="58"/>
  <c r="J264" i="58"/>
  <c r="AP264" i="58" s="1"/>
  <c r="X264" i="58"/>
  <c r="AO316" i="58"/>
  <c r="AO172" i="58"/>
  <c r="AP280" i="58"/>
  <c r="W128" i="58"/>
  <c r="AP192" i="58"/>
  <c r="W25" i="58"/>
  <c r="J71" i="58"/>
  <c r="AP71" i="58" s="1"/>
  <c r="W185" i="58"/>
  <c r="J26" i="58"/>
  <c r="AP26" i="58" s="1"/>
  <c r="X26" i="58"/>
  <c r="W277" i="58"/>
  <c r="X229" i="58"/>
  <c r="W157" i="58"/>
  <c r="AP377" i="58"/>
  <c r="AP443" i="58"/>
  <c r="X440" i="58"/>
  <c r="W226" i="58"/>
  <c r="W168" i="58"/>
  <c r="Z97" i="58"/>
  <c r="J97" i="58"/>
  <c r="AP97" i="58" s="1"/>
  <c r="Z380" i="58"/>
  <c r="J380" i="58"/>
  <c r="AP380" i="58"/>
  <c r="AO45" i="58"/>
  <c r="J110" i="58"/>
  <c r="AP110" i="58" s="1"/>
  <c r="Z481" i="58"/>
  <c r="J481" i="58"/>
  <c r="AP481" i="58" s="1"/>
  <c r="AO481" i="58"/>
  <c r="W484" i="58"/>
  <c r="AO259" i="58"/>
  <c r="AO118" i="58"/>
  <c r="AO396" i="58"/>
  <c r="AO196" i="58"/>
  <c r="Z216" i="58"/>
  <c r="J216" i="58"/>
  <c r="AP216" i="58" s="1"/>
  <c r="AO138" i="58"/>
  <c r="AO158" i="58"/>
  <c r="Z197" i="58"/>
  <c r="J197" i="58"/>
  <c r="AP197" i="58" s="1"/>
  <c r="X110" i="58"/>
  <c r="AP375" i="58"/>
  <c r="AT16" i="58"/>
  <c r="AU16" i="58" s="1"/>
  <c r="AV16" i="58" s="1"/>
  <c r="AS302" i="58"/>
  <c r="AT302" i="58" s="1"/>
  <c r="AU302" i="58" s="1"/>
  <c r="AV302" i="58" s="1"/>
  <c r="AW171" i="58"/>
  <c r="AX171" i="58" s="1"/>
  <c r="W57" i="58"/>
  <c r="W437" i="58"/>
  <c r="J484" i="58"/>
  <c r="AP484" i="58" s="1"/>
  <c r="J448" i="58"/>
  <c r="AP448" i="58" s="1"/>
  <c r="J100" i="58"/>
  <c r="AP100" i="58" s="1"/>
  <c r="J435" i="58"/>
  <c r="AP435" i="58" s="1"/>
  <c r="J41" i="58"/>
  <c r="AP41" i="58" s="1"/>
  <c r="J25" i="58"/>
  <c r="AP25" i="58" s="1"/>
  <c r="J265" i="58"/>
  <c r="AP265" i="58" s="1"/>
  <c r="AP391" i="58"/>
  <c r="W118" i="58"/>
  <c r="W71" i="58"/>
  <c r="J185" i="58"/>
  <c r="AP185" i="58" s="1"/>
  <c r="AO185" i="58"/>
  <c r="J51" i="58"/>
  <c r="AO51" i="58" s="1"/>
  <c r="J277" i="58"/>
  <c r="AP277" i="58" s="1"/>
  <c r="J175" i="58"/>
  <c r="AP175" i="58" s="1"/>
  <c r="AO426" i="58"/>
  <c r="J226" i="58"/>
  <c r="AP226" i="58" s="1"/>
  <c r="J313" i="58"/>
  <c r="AP313" i="58" s="1"/>
  <c r="J168" i="58"/>
  <c r="AP168" i="58" s="1"/>
  <c r="J96" i="58"/>
  <c r="AP96" i="58" s="1"/>
  <c r="J441" i="58"/>
  <c r="AP441" i="58" s="1"/>
  <c r="J405" i="58"/>
  <c r="AP405" i="58" s="1"/>
  <c r="Z104" i="58"/>
  <c r="J104" i="58"/>
  <c r="AP104" i="58" s="1"/>
  <c r="AO104" i="58"/>
  <c r="W197" i="58"/>
  <c r="AO236" i="58"/>
  <c r="AT8" i="58"/>
  <c r="AU8" i="58" s="1"/>
  <c r="AV8" i="58" s="1"/>
  <c r="AT486" i="58"/>
  <c r="AU486" i="58" s="1"/>
  <c r="AV486" i="58" s="1"/>
  <c r="AT212" i="58"/>
  <c r="AU212" i="58" s="1"/>
  <c r="AV212" i="58" s="1"/>
  <c r="AT297" i="58"/>
  <c r="AU297" i="58" s="1"/>
  <c r="AV297" i="58" s="1"/>
  <c r="AT343" i="58"/>
  <c r="AU343" i="58" s="1"/>
  <c r="AV343" i="58" s="1"/>
  <c r="X481" i="58"/>
  <c r="J420" i="58"/>
  <c r="AP420" i="58" s="1"/>
  <c r="J15" i="58"/>
  <c r="AO15" i="58" s="1"/>
  <c r="X15" i="58"/>
  <c r="X379" i="58"/>
  <c r="J486" i="58"/>
  <c r="AP486" i="58" s="1"/>
  <c r="J378" i="58"/>
  <c r="AO378" i="58" s="1"/>
  <c r="X378" i="58"/>
  <c r="J297" i="58"/>
  <c r="AP297" i="58" s="1"/>
  <c r="J343" i="58"/>
  <c r="AP343" i="58" s="1"/>
  <c r="AP479" i="58"/>
  <c r="J120" i="58"/>
  <c r="AP120" i="58" s="1"/>
  <c r="J246" i="58"/>
  <c r="AP246" i="58" s="1"/>
  <c r="J133" i="58"/>
  <c r="AP133" i="58" s="1"/>
  <c r="J47" i="58"/>
  <c r="AP47" i="58" s="1"/>
  <c r="J123" i="58"/>
  <c r="AP123" i="58" s="1"/>
  <c r="J408" i="58"/>
  <c r="AP408" i="58" s="1"/>
  <c r="J173" i="58"/>
  <c r="AP173" i="58" s="1"/>
  <c r="J413" i="58"/>
  <c r="AP413" i="58" s="1"/>
  <c r="J234" i="58"/>
  <c r="AP234" i="58" s="1"/>
  <c r="J301" i="58"/>
  <c r="AO301" i="58" s="1"/>
  <c r="X55" i="58"/>
  <c r="Z476" i="58"/>
  <c r="J476" i="58"/>
  <c r="AP476" i="58" s="1"/>
  <c r="J233" i="58"/>
  <c r="AO233" i="58" s="1"/>
  <c r="AO420" i="58"/>
  <c r="J514" i="58"/>
  <c r="AP514" i="58" s="1"/>
  <c r="J214" i="58"/>
  <c r="AO214" i="58" s="1"/>
  <c r="AW344" i="58"/>
  <c r="AX344" i="58" s="1"/>
  <c r="AO343" i="58"/>
  <c r="J367" i="58"/>
  <c r="AP367" i="58" s="1"/>
  <c r="J145" i="58"/>
  <c r="AP145" i="58" s="1"/>
  <c r="J247" i="58"/>
  <c r="AP247" i="58" s="1"/>
  <c r="W72" i="58"/>
  <c r="W73" i="58"/>
  <c r="AP46" i="58"/>
  <c r="AO246" i="58"/>
  <c r="AO133" i="58"/>
  <c r="J263" i="58"/>
  <c r="AP263" i="58" s="1"/>
  <c r="J438" i="58"/>
  <c r="AP438" i="58" s="1"/>
  <c r="J29" i="58"/>
  <c r="AP29" i="58" s="1"/>
  <c r="J312" i="58"/>
  <c r="AP312" i="58" s="1"/>
  <c r="J463" i="58"/>
  <c r="AP463" i="58" s="1"/>
  <c r="J95" i="58"/>
  <c r="AP95" i="58" s="1"/>
  <c r="J490" i="58"/>
  <c r="AP490" i="58" s="1"/>
  <c r="J506" i="58"/>
  <c r="AP506" i="58" s="1"/>
  <c r="AO506" i="58"/>
  <c r="J494" i="58"/>
  <c r="AP494" i="58" s="1"/>
  <c r="J346" i="58"/>
  <c r="AP346" i="58" s="1"/>
  <c r="J358" i="58"/>
  <c r="AP358" i="58" s="1"/>
  <c r="J493" i="58"/>
  <c r="AP493" i="58" s="1"/>
  <c r="J362" i="58"/>
  <c r="AP362" i="58" s="1"/>
  <c r="J341" i="58"/>
  <c r="AP341" i="58" s="1"/>
  <c r="J127" i="58"/>
  <c r="AP127" i="58" s="1"/>
  <c r="J480" i="58"/>
  <c r="AP480" i="58" s="1"/>
  <c r="J529" i="58"/>
  <c r="AP529" i="58" s="1"/>
  <c r="J403" i="58"/>
  <c r="AP403" i="58" s="1"/>
  <c r="W476" i="58"/>
  <c r="Z389" i="58"/>
  <c r="J389" i="58"/>
  <c r="X389" i="58"/>
  <c r="AP389" i="58"/>
  <c r="Z240" i="58"/>
  <c r="J240" i="58"/>
  <c r="X240" i="58"/>
  <c r="AP240" i="58"/>
  <c r="AP233" i="58"/>
  <c r="AO247" i="58"/>
  <c r="AO490" i="58"/>
  <c r="AO494" i="58"/>
  <c r="AO362" i="58"/>
  <c r="AO341" i="58"/>
  <c r="AO529" i="58"/>
  <c r="J106" i="58"/>
  <c r="AP106" i="58" s="1"/>
  <c r="Z106" i="58"/>
  <c r="AO153" i="58"/>
  <c r="AP211" i="58"/>
  <c r="W158" i="58"/>
  <c r="AO31" i="58"/>
  <c r="AP255" i="58"/>
  <c r="W45" i="58"/>
  <c r="W83" i="58"/>
  <c r="X420" i="58"/>
  <c r="J16" i="58"/>
  <c r="AO16" i="58" s="1"/>
  <c r="W379" i="58"/>
  <c r="J8" i="58"/>
  <c r="AO8" i="58" s="1"/>
  <c r="X486" i="58"/>
  <c r="AO472" i="58"/>
  <c r="AP472" i="58"/>
  <c r="J186" i="58"/>
  <c r="AP186" i="58" s="1"/>
  <c r="X297" i="58"/>
  <c r="X343" i="58"/>
  <c r="J72" i="58"/>
  <c r="AP72" i="58" s="1"/>
  <c r="J73" i="58"/>
  <c r="AP73" i="58" s="1"/>
  <c r="J387" i="58"/>
  <c r="AP387" i="58" s="1"/>
  <c r="J154" i="58"/>
  <c r="AP154" i="58" s="1"/>
  <c r="J412" i="58"/>
  <c r="AP412" i="58" s="1"/>
  <c r="J464" i="58"/>
  <c r="AP464" i="58" s="1"/>
  <c r="J33" i="58"/>
  <c r="AP33" i="58" s="1"/>
  <c r="J88" i="58"/>
  <c r="AP88" i="58" s="1"/>
  <c r="J257" i="58"/>
  <c r="AP257" i="58" s="1"/>
  <c r="X120" i="58"/>
  <c r="X246" i="58"/>
  <c r="X133" i="58"/>
  <c r="X123" i="58"/>
  <c r="X408" i="58"/>
  <c r="X173" i="58"/>
  <c r="X413" i="58"/>
  <c r="X234" i="58"/>
  <c r="W438" i="58"/>
  <c r="W312" i="58"/>
  <c r="W95" i="58"/>
  <c r="W506" i="58"/>
  <c r="W346" i="58"/>
  <c r="AO268" i="58"/>
  <c r="AO58" i="58"/>
  <c r="AO144" i="58"/>
  <c r="AO64" i="58"/>
  <c r="Z361" i="58"/>
  <c r="J361" i="58"/>
  <c r="AO361" i="58"/>
  <c r="X361" i="58"/>
  <c r="Z91" i="58"/>
  <c r="J91" i="58"/>
  <c r="AO91" i="58"/>
  <c r="X91" i="58"/>
  <c r="AO260" i="58"/>
  <c r="AO414" i="58"/>
  <c r="AO199" i="58"/>
  <c r="AO113" i="58"/>
  <c r="AO419" i="58"/>
  <c r="AO425" i="58"/>
  <c r="AO359" i="58"/>
  <c r="AO79" i="58"/>
  <c r="AO92" i="58"/>
  <c r="AO151" i="58"/>
  <c r="J339" i="58"/>
  <c r="AP339" i="58" s="1"/>
  <c r="J89" i="58"/>
  <c r="AP89" i="58" s="1"/>
  <c r="X306" i="58"/>
  <c r="AP254" i="58"/>
  <c r="J424" i="58"/>
  <c r="X74" i="58"/>
  <c r="W389" i="58"/>
  <c r="J7" i="58"/>
  <c r="AO7" i="58" s="1"/>
  <c r="X459" i="58"/>
  <c r="AO166" i="58"/>
  <c r="X103" i="58"/>
  <c r="W240" i="58"/>
  <c r="J516" i="58"/>
  <c r="X345" i="58"/>
  <c r="AO522" i="58"/>
  <c r="X356" i="58"/>
  <c r="AO320" i="58"/>
  <c r="AO369" i="58"/>
  <c r="J20" i="58"/>
  <c r="AP20" i="58" s="1"/>
  <c r="J360" i="58"/>
  <c r="AP360" i="58" s="1"/>
  <c r="J456" i="58"/>
  <c r="AP456" i="58" s="1"/>
  <c r="J402" i="58"/>
  <c r="AP402" i="58" s="1"/>
  <c r="J325" i="58"/>
  <c r="X324" i="58"/>
  <c r="W305" i="58"/>
  <c r="AO183" i="58"/>
  <c r="AO392" i="58"/>
  <c r="AP22" i="58"/>
  <c r="J460" i="58"/>
  <c r="AP460" i="58" s="1"/>
  <c r="J315" i="58"/>
  <c r="AP315" i="58" s="1"/>
  <c r="X68" i="58"/>
  <c r="AP86" i="58"/>
  <c r="J125" i="58"/>
  <c r="AP125" i="58" s="1"/>
  <c r="AP155" i="58"/>
  <c r="J526" i="58"/>
  <c r="AP526" i="58" s="1"/>
  <c r="J114" i="58"/>
  <c r="J238" i="58"/>
  <c r="AP238" i="58" s="1"/>
  <c r="AO238" i="58"/>
  <c r="J11" i="58"/>
  <c r="X509" i="58"/>
  <c r="W354" i="58"/>
  <c r="J431" i="58"/>
  <c r="AO431" i="58" s="1"/>
  <c r="W293" i="58"/>
  <c r="AP132" i="58"/>
  <c r="AP338" i="58"/>
  <c r="W372" i="58"/>
  <c r="AP372" i="58"/>
  <c r="AP124" i="58"/>
  <c r="X119" i="58"/>
  <c r="AP409" i="58"/>
  <c r="J18" i="58"/>
  <c r="AP18" i="58" s="1"/>
  <c r="AO18" i="58"/>
  <c r="AO339" i="58"/>
  <c r="J74" i="58"/>
  <c r="AP7" i="58"/>
  <c r="J505" i="58"/>
  <c r="AP505" i="58" s="1"/>
  <c r="J418" i="58"/>
  <c r="AP418" i="58" s="1"/>
  <c r="J459" i="58"/>
  <c r="J103" i="58"/>
  <c r="AP516" i="58"/>
  <c r="J345" i="58"/>
  <c r="J337" i="58"/>
  <c r="AP337" i="58" s="1"/>
  <c r="J356" i="58"/>
  <c r="AO20" i="58"/>
  <c r="AO360" i="58"/>
  <c r="AP325" i="58"/>
  <c r="J499" i="58"/>
  <c r="AP499" i="58" s="1"/>
  <c r="X401" i="58"/>
  <c r="J68" i="58"/>
  <c r="J99" i="58"/>
  <c r="J473" i="58"/>
  <c r="AP473" i="58" s="1"/>
  <c r="AP11" i="58"/>
  <c r="J509" i="58"/>
  <c r="AO85" i="58"/>
  <c r="AS293" i="58"/>
  <c r="AT293" i="58" s="1"/>
  <c r="AU293" i="58" s="1"/>
  <c r="AV293" i="58" s="1"/>
  <c r="W310" i="58"/>
  <c r="AP221" i="58"/>
  <c r="J342" i="58"/>
  <c r="X372" i="58"/>
  <c r="AO422" i="58"/>
  <c r="X44" i="58"/>
  <c r="AO129" i="58"/>
  <c r="AO27" i="58"/>
  <c r="AP188" i="58"/>
  <c r="J334" i="58"/>
  <c r="AP334" i="58" s="1"/>
  <c r="J119" i="58"/>
  <c r="X279" i="58"/>
  <c r="AP74" i="58"/>
  <c r="AP103" i="58"/>
  <c r="AO337" i="58"/>
  <c r="AP356" i="58"/>
  <c r="J180" i="58"/>
  <c r="AP180" i="58" s="1"/>
  <c r="J305" i="58"/>
  <c r="AP305" i="58" s="1"/>
  <c r="J401" i="58"/>
  <c r="J354" i="58"/>
  <c r="AP354" i="58" s="1"/>
  <c r="AO354" i="58"/>
  <c r="J293" i="58"/>
  <c r="AO293" i="58" s="1"/>
  <c r="X338" i="58"/>
  <c r="J213" i="58"/>
  <c r="AP213" i="58" s="1"/>
  <c r="J372" i="58"/>
  <c r="J244" i="58"/>
  <c r="AP244" i="58" s="1"/>
  <c r="J303" i="58"/>
  <c r="AP303" i="58" s="1"/>
  <c r="J44" i="58"/>
  <c r="X124" i="58"/>
  <c r="AP119" i="58"/>
  <c r="X409" i="58"/>
  <c r="W18" i="58"/>
  <c r="AP401" i="58"/>
  <c r="AO487" i="58"/>
  <c r="AO303" i="58"/>
  <c r="AP44" i="58"/>
  <c r="AP279" i="58"/>
  <c r="J190" i="57"/>
  <c r="AP190" i="57" s="1"/>
  <c r="W39" i="57"/>
  <c r="W87" i="57"/>
  <c r="AR221" i="57"/>
  <c r="AR224" i="57"/>
  <c r="T217" i="57"/>
  <c r="AQ220" i="57"/>
  <c r="AO177" i="57"/>
  <c r="W23" i="57"/>
  <c r="W7" i="57"/>
  <c r="W9" i="57"/>
  <c r="AO158" i="57"/>
  <c r="M222" i="57"/>
  <c r="M224" i="57"/>
  <c r="S225" i="57"/>
  <c r="W88" i="57"/>
  <c r="W46" i="57"/>
  <c r="J145" i="57"/>
  <c r="AP145" i="57" s="1"/>
  <c r="J103" i="57"/>
  <c r="AP103" i="57" s="1"/>
  <c r="J181" i="57"/>
  <c r="AP181" i="57" s="1"/>
  <c r="J87" i="57"/>
  <c r="AP87" i="57" s="1"/>
  <c r="W106" i="57"/>
  <c r="W200" i="57"/>
  <c r="J123" i="57"/>
  <c r="AP123" i="57" s="1"/>
  <c r="AO129" i="57"/>
  <c r="W145" i="57"/>
  <c r="W181" i="57"/>
  <c r="J62" i="57"/>
  <c r="AP62" i="57" s="1"/>
  <c r="W176" i="57"/>
  <c r="X106" i="57"/>
  <c r="J140" i="57"/>
  <c r="AP140" i="57" s="1"/>
  <c r="J127" i="57"/>
  <c r="AP127" i="57" s="1"/>
  <c r="W190" i="57"/>
  <c r="W116" i="57"/>
  <c r="J82" i="57"/>
  <c r="AP82" i="57" s="1"/>
  <c r="J201" i="57"/>
  <c r="AP201" i="57" s="1"/>
  <c r="J91" i="57"/>
  <c r="AP91" i="57" s="1"/>
  <c r="J57" i="57"/>
  <c r="AP57" i="57" s="1"/>
  <c r="J31" i="57"/>
  <c r="AP31" i="57" s="1"/>
  <c r="J138" i="57"/>
  <c r="AP138" i="57" s="1"/>
  <c r="J49" i="57"/>
  <c r="AP49" i="57" s="1"/>
  <c r="J132" i="57"/>
  <c r="AP132" i="57" s="1"/>
  <c r="J106" i="57"/>
  <c r="AP106" i="57" s="1"/>
  <c r="J206" i="57"/>
  <c r="AO206" i="57" s="1"/>
  <c r="J56" i="57"/>
  <c r="W55" i="57"/>
  <c r="W141" i="57"/>
  <c r="AO185" i="57"/>
  <c r="W201" i="57"/>
  <c r="W57" i="57"/>
  <c r="W138" i="57"/>
  <c r="W132" i="57"/>
  <c r="W15" i="57"/>
  <c r="AO124" i="57"/>
  <c r="W206" i="57"/>
  <c r="AP51" i="57"/>
  <c r="X185" i="57"/>
  <c r="X99" i="57"/>
  <c r="X158" i="57"/>
  <c r="AO139" i="57"/>
  <c r="M220" i="57"/>
  <c r="W137" i="57"/>
  <c r="AO137" i="57"/>
  <c r="W30" i="57"/>
  <c r="J141" i="57"/>
  <c r="AP141" i="57" s="1"/>
  <c r="J77" i="57"/>
  <c r="AP77" i="57" s="1"/>
  <c r="J79" i="57"/>
  <c r="AP79" i="57" s="1"/>
  <c r="J142" i="57"/>
  <c r="AP142" i="57" s="1"/>
  <c r="J112" i="57"/>
  <c r="AP112" i="57" s="1"/>
  <c r="J24" i="57"/>
  <c r="AP24" i="57" s="1"/>
  <c r="J154" i="57"/>
  <c r="AP154" i="57" s="1"/>
  <c r="J93" i="57"/>
  <c r="AP93" i="57" s="1"/>
  <c r="J45" i="57"/>
  <c r="AP45" i="57" s="1"/>
  <c r="J85" i="57"/>
  <c r="AP85" i="57" s="1"/>
  <c r="X129" i="57"/>
  <c r="J186" i="57"/>
  <c r="AP186" i="57" s="1"/>
  <c r="J166" i="57"/>
  <c r="AP166" i="57" s="1"/>
  <c r="W94" i="57"/>
  <c r="J194" i="57"/>
  <c r="AP194" i="57" s="1"/>
  <c r="W11" i="57"/>
  <c r="W203" i="57"/>
  <c r="J111" i="57"/>
  <c r="AP111" i="57" s="1"/>
  <c r="J184" i="57"/>
  <c r="AP184" i="57" s="1"/>
  <c r="J32" i="57"/>
  <c r="AP32" i="57" s="1"/>
  <c r="J174" i="57"/>
  <c r="AP174" i="57" s="1"/>
  <c r="W89" i="57"/>
  <c r="J71" i="57"/>
  <c r="AP71" i="57" s="1"/>
  <c r="J95" i="57"/>
  <c r="AP95" i="57" s="1"/>
  <c r="J97" i="57"/>
  <c r="AP97" i="57" s="1"/>
  <c r="J204" i="57"/>
  <c r="AP204" i="57" s="1"/>
  <c r="J54" i="57"/>
  <c r="AP54" i="57" s="1"/>
  <c r="J37" i="57"/>
  <c r="AP37" i="57" s="1"/>
  <c r="W115" i="57"/>
  <c r="W148" i="57"/>
  <c r="W193" i="57"/>
  <c r="W65" i="57"/>
  <c r="W42" i="57"/>
  <c r="W139" i="57"/>
  <c r="W50" i="57"/>
  <c r="AO46" i="57"/>
  <c r="J195" i="57"/>
  <c r="AP195" i="57" s="1"/>
  <c r="J120" i="57"/>
  <c r="AP120" i="57" s="1"/>
  <c r="J168" i="57"/>
  <c r="AP168" i="57" s="1"/>
  <c r="W102" i="57"/>
  <c r="W77" i="57"/>
  <c r="W51" i="57"/>
  <c r="J130" i="57"/>
  <c r="AO130" i="57" s="1"/>
  <c r="AO64" i="57"/>
  <c r="W186" i="57"/>
  <c r="J117" i="57"/>
  <c r="AP117" i="57" s="1"/>
  <c r="W166" i="57"/>
  <c r="J94" i="57"/>
  <c r="AP94" i="57" s="1"/>
  <c r="J118" i="57"/>
  <c r="AP118" i="57" s="1"/>
  <c r="J11" i="57"/>
  <c r="AP11" i="57" s="1"/>
  <c r="J108" i="57"/>
  <c r="AP108" i="57" s="1"/>
  <c r="J203" i="57"/>
  <c r="AP203" i="57" s="1"/>
  <c r="W111" i="57"/>
  <c r="J209" i="57"/>
  <c r="AP209" i="57" s="1"/>
  <c r="W174" i="57"/>
  <c r="W17" i="57"/>
  <c r="W34" i="57"/>
  <c r="W95" i="57"/>
  <c r="W204" i="57"/>
  <c r="W37" i="57"/>
  <c r="X124" i="57"/>
  <c r="J100" i="57"/>
  <c r="AP100" i="57" s="1"/>
  <c r="J115" i="57"/>
  <c r="AP115" i="57" s="1"/>
  <c r="J121" i="57"/>
  <c r="AP121" i="57" s="1"/>
  <c r="J148" i="57"/>
  <c r="AP148" i="57" s="1"/>
  <c r="J157" i="57"/>
  <c r="AP157" i="57" s="1"/>
  <c r="J193" i="57"/>
  <c r="AO193" i="57" s="1"/>
  <c r="J48" i="57"/>
  <c r="AP48" i="57" s="1"/>
  <c r="J65" i="57"/>
  <c r="AP65" i="57" s="1"/>
  <c r="J189" i="57"/>
  <c r="AP189" i="57" s="1"/>
  <c r="J42" i="57"/>
  <c r="AP42" i="57" s="1"/>
  <c r="AP66" i="57"/>
  <c r="X40" i="57"/>
  <c r="AO119" i="57"/>
  <c r="W38" i="57"/>
  <c r="W172" i="57"/>
  <c r="AO112" i="57"/>
  <c r="AO200" i="57"/>
  <c r="AO145" i="57"/>
  <c r="AO23" i="57"/>
  <c r="AO7" i="57"/>
  <c r="AO9" i="57"/>
  <c r="AO87" i="57"/>
  <c r="AO111" i="57"/>
  <c r="AO176" i="57"/>
  <c r="AO57" i="57"/>
  <c r="AO140" i="57"/>
  <c r="AP161" i="57"/>
  <c r="AO161" i="57"/>
  <c r="W92" i="57"/>
  <c r="AO92" i="57"/>
  <c r="Z66" i="57"/>
  <c r="W173" i="57"/>
  <c r="W196" i="57"/>
  <c r="J17" i="57"/>
  <c r="AP17" i="57" s="1"/>
  <c r="J76" i="57"/>
  <c r="AP76" i="57" s="1"/>
  <c r="J89" i="57"/>
  <c r="AP89" i="57" s="1"/>
  <c r="J134" i="57"/>
  <c r="AP134" i="57" s="1"/>
  <c r="J34" i="57"/>
  <c r="AP34" i="57" s="1"/>
  <c r="Z188" i="57"/>
  <c r="J188" i="57"/>
  <c r="AP188" i="57" s="1"/>
  <c r="J40" i="57"/>
  <c r="AP40" i="57" s="1"/>
  <c r="W165" i="57"/>
  <c r="AO51" i="57"/>
  <c r="X177" i="57"/>
  <c r="W156" i="57"/>
  <c r="W44" i="57"/>
  <c r="W119" i="57"/>
  <c r="AP130" i="57"/>
  <c r="W24" i="57"/>
  <c r="W93" i="57"/>
  <c r="W85" i="57"/>
  <c r="AO82" i="57"/>
  <c r="J90" i="57"/>
  <c r="AP90" i="57" s="1"/>
  <c r="J126" i="57"/>
  <c r="AP126" i="57" s="1"/>
  <c r="J125" i="57"/>
  <c r="AP125" i="57" s="1"/>
  <c r="J136" i="57"/>
  <c r="AP136" i="57" s="1"/>
  <c r="J207" i="57"/>
  <c r="AP207" i="57" s="1"/>
  <c r="J26" i="57"/>
  <c r="AP26" i="57" s="1"/>
  <c r="J19" i="57"/>
  <c r="AP19" i="57" s="1"/>
  <c r="J147" i="57"/>
  <c r="AP147" i="57" s="1"/>
  <c r="J170" i="57"/>
  <c r="AP170" i="57" s="1"/>
  <c r="J146" i="57"/>
  <c r="AP146" i="57" s="1"/>
  <c r="J25" i="57"/>
  <c r="AP25" i="57" s="1"/>
  <c r="J149" i="57"/>
  <c r="AP149" i="57" s="1"/>
  <c r="J18" i="57"/>
  <c r="AP18" i="57" s="1"/>
  <c r="J131" i="57"/>
  <c r="AP131" i="57" s="1"/>
  <c r="X64" i="57"/>
  <c r="W210" i="57"/>
  <c r="AO58" i="57"/>
  <c r="AO117" i="57"/>
  <c r="AO103" i="57"/>
  <c r="AO128" i="57"/>
  <c r="AO194" i="57"/>
  <c r="AO68" i="57"/>
  <c r="AO167" i="57"/>
  <c r="AO169" i="57"/>
  <c r="AO184" i="57"/>
  <c r="AO209" i="57"/>
  <c r="AO91" i="57"/>
  <c r="AO31" i="57"/>
  <c r="AO49" i="57"/>
  <c r="W205" i="57"/>
  <c r="W143" i="57"/>
  <c r="J98" i="57"/>
  <c r="AP98" i="57" s="1"/>
  <c r="J15" i="57"/>
  <c r="AP15" i="57" s="1"/>
  <c r="X15" i="57"/>
  <c r="W59" i="57"/>
  <c r="W33" i="57"/>
  <c r="Z21" i="57"/>
  <c r="J21" i="57"/>
  <c r="AP21" i="57" s="1"/>
  <c r="AO29" i="57"/>
  <c r="AO38" i="57"/>
  <c r="AO26" i="57"/>
  <c r="AO63" i="57"/>
  <c r="J143" i="57"/>
  <c r="W22" i="57"/>
  <c r="AO106" i="57"/>
  <c r="J59" i="57"/>
  <c r="AP59" i="57" s="1"/>
  <c r="W140" i="57"/>
  <c r="W161" i="57"/>
  <c r="W127" i="57"/>
  <c r="J33" i="57"/>
  <c r="AP33" i="57" s="1"/>
  <c r="AW92" i="57"/>
  <c r="AX92" i="57" s="1"/>
  <c r="J173" i="57"/>
  <c r="AO173" i="57" s="1"/>
  <c r="J182" i="57"/>
  <c r="AP182" i="57" s="1"/>
  <c r="J196" i="57"/>
  <c r="AP196" i="57" s="1"/>
  <c r="J8" i="57"/>
  <c r="AO8" i="57" s="1"/>
  <c r="Z104" i="57"/>
  <c r="J104" i="57"/>
  <c r="AP104" i="57" s="1"/>
  <c r="AT20" i="57"/>
  <c r="AU20" i="57" s="1"/>
  <c r="AV20" i="57" s="1"/>
  <c r="M225" i="57"/>
  <c r="AR225" i="57"/>
  <c r="AS141" i="57"/>
  <c r="AT141" i="57" s="1"/>
  <c r="AU141" i="57" s="1"/>
  <c r="AV141" i="57" s="1"/>
  <c r="J165" i="57"/>
  <c r="AP165" i="57" s="1"/>
  <c r="J156" i="57"/>
  <c r="AP156" i="57" s="1"/>
  <c r="J81" i="57"/>
  <c r="AP81" i="57" s="1"/>
  <c r="J44" i="57"/>
  <c r="AP44" i="57" s="1"/>
  <c r="J67" i="57"/>
  <c r="AP67" i="57" s="1"/>
  <c r="W29" i="57"/>
  <c r="AO172" i="57"/>
  <c r="AO24" i="57"/>
  <c r="AO93" i="57"/>
  <c r="AO85" i="57"/>
  <c r="W90" i="57"/>
  <c r="W125" i="57"/>
  <c r="W207" i="57"/>
  <c r="W19" i="57"/>
  <c r="W170" i="57"/>
  <c r="W25" i="57"/>
  <c r="W18" i="57"/>
  <c r="W63" i="57"/>
  <c r="J210" i="57"/>
  <c r="AP210" i="57" s="1"/>
  <c r="X117" i="57"/>
  <c r="X103" i="57"/>
  <c r="X128" i="57"/>
  <c r="X118" i="57"/>
  <c r="X194" i="57"/>
  <c r="X167" i="57"/>
  <c r="X169" i="57"/>
  <c r="X184" i="57"/>
  <c r="X209" i="57"/>
  <c r="J205" i="57"/>
  <c r="AP205" i="57" s="1"/>
  <c r="J22" i="57"/>
  <c r="AP22" i="57" s="1"/>
  <c r="AP8" i="57"/>
  <c r="AO190" i="57"/>
  <c r="Z208" i="57"/>
  <c r="J208" i="57"/>
  <c r="AP208" i="57" s="1"/>
  <c r="AO70" i="57"/>
  <c r="AO188" i="57"/>
  <c r="AO104" i="57"/>
  <c r="J153" i="57"/>
  <c r="AP153" i="57" s="1"/>
  <c r="J110" i="57"/>
  <c r="AP110" i="57" s="1"/>
  <c r="J60" i="57"/>
  <c r="AP60" i="57" s="1"/>
  <c r="J13" i="57"/>
  <c r="AP13" i="57" s="1"/>
  <c r="J175" i="57"/>
  <c r="AP175" i="57" s="1"/>
  <c r="J53" i="57"/>
  <c r="AP53" i="57" s="1"/>
  <c r="J52" i="57"/>
  <c r="AP52" i="57" s="1"/>
  <c r="J180" i="57"/>
  <c r="AP180" i="57" s="1"/>
  <c r="J75" i="57"/>
  <c r="AP75" i="57" s="1"/>
  <c r="J192" i="57"/>
  <c r="AP192" i="57" s="1"/>
  <c r="J36" i="57"/>
  <c r="AP36" i="57" s="1"/>
  <c r="J144" i="57"/>
  <c r="AP144" i="57" s="1"/>
  <c r="AO144" i="57"/>
  <c r="J96" i="57"/>
  <c r="AP96" i="57" s="1"/>
  <c r="W114" i="57"/>
  <c r="W86" i="57"/>
  <c r="W159" i="57"/>
  <c r="W197" i="57"/>
  <c r="J150" i="57"/>
  <c r="AP150" i="57" s="1"/>
  <c r="J163" i="57"/>
  <c r="AO163" i="57" s="1"/>
  <c r="J27" i="57"/>
  <c r="AO27" i="57" s="1"/>
  <c r="AP56" i="57"/>
  <c r="W101" i="57"/>
  <c r="AO52" i="57"/>
  <c r="AO83" i="57"/>
  <c r="AO204" i="57"/>
  <c r="AO37" i="57"/>
  <c r="X14" i="57"/>
  <c r="X151" i="57"/>
  <c r="AO115" i="57"/>
  <c r="AO148" i="57"/>
  <c r="AO65" i="57"/>
  <c r="W188" i="57"/>
  <c r="W104" i="57"/>
  <c r="W110" i="57"/>
  <c r="W13" i="57"/>
  <c r="W53" i="57"/>
  <c r="W180" i="57"/>
  <c r="W192" i="57"/>
  <c r="W144" i="57"/>
  <c r="W83" i="57"/>
  <c r="AO71" i="57"/>
  <c r="AO97" i="57"/>
  <c r="AO54" i="57"/>
  <c r="J114" i="57"/>
  <c r="AP114" i="57" s="1"/>
  <c r="J14" i="57"/>
  <c r="AP14" i="57" s="1"/>
  <c r="J86" i="57"/>
  <c r="AP86" i="57" s="1"/>
  <c r="J151" i="57"/>
  <c r="AP151" i="57" s="1"/>
  <c r="J159" i="57"/>
  <c r="AP159" i="57" s="1"/>
  <c r="J197" i="57"/>
  <c r="AP197" i="57" s="1"/>
  <c r="AO121" i="57"/>
  <c r="AO157" i="57"/>
  <c r="AP193" i="57"/>
  <c r="W163" i="57"/>
  <c r="X48" i="57"/>
  <c r="J155" i="57"/>
  <c r="AP155" i="57" s="1"/>
  <c r="W27" i="57"/>
  <c r="J101" i="57"/>
  <c r="AO101" i="57" s="1"/>
  <c r="AO42" i="57"/>
  <c r="W43" i="56"/>
  <c r="AP89" i="56"/>
  <c r="AQ149" i="56"/>
  <c r="AR145" i="56"/>
  <c r="X54" i="56"/>
  <c r="AQ151" i="56"/>
  <c r="J79" i="56"/>
  <c r="AP79" i="56" s="1"/>
  <c r="J78" i="56"/>
  <c r="AP78" i="56" s="1"/>
  <c r="J100" i="56"/>
  <c r="AP100" i="56" s="1"/>
  <c r="V149" i="56"/>
  <c r="X57" i="56"/>
  <c r="X32" i="56"/>
  <c r="X64" i="56"/>
  <c r="R151" i="56"/>
  <c r="V151" i="56"/>
  <c r="S150" i="56"/>
  <c r="X37" i="56"/>
  <c r="BF150" i="56"/>
  <c r="J73" i="56"/>
  <c r="AP73" i="56" s="1"/>
  <c r="J90" i="56"/>
  <c r="AP90" i="56" s="1"/>
  <c r="W23" i="56"/>
  <c r="AO98" i="56"/>
  <c r="J106" i="56"/>
  <c r="AP106" i="56" s="1"/>
  <c r="R149" i="56"/>
  <c r="AA149" i="56"/>
  <c r="J57" i="56"/>
  <c r="AP57" i="56" s="1"/>
  <c r="AA144" i="56"/>
  <c r="T145" i="56"/>
  <c r="AA145" i="56"/>
  <c r="J95" i="56"/>
  <c r="AP95" i="56" s="1"/>
  <c r="J49" i="56"/>
  <c r="AP49" i="56" s="1"/>
  <c r="J80" i="56"/>
  <c r="AP80" i="56" s="1"/>
  <c r="J131" i="56"/>
  <c r="AP131" i="56" s="1"/>
  <c r="J32" i="56"/>
  <c r="AA147" i="56"/>
  <c r="J67" i="56"/>
  <c r="AP67" i="56" s="1"/>
  <c r="J64" i="56"/>
  <c r="T148" i="56"/>
  <c r="AA148" i="56"/>
  <c r="J71" i="56"/>
  <c r="AP71" i="56" s="1"/>
  <c r="S151" i="56"/>
  <c r="BF151" i="56"/>
  <c r="M145" i="56"/>
  <c r="U145" i="56"/>
  <c r="AQ145" i="56"/>
  <c r="J132" i="56"/>
  <c r="AP132" i="56" s="1"/>
  <c r="J137" i="56"/>
  <c r="AP137" i="56" s="1"/>
  <c r="J23" i="56"/>
  <c r="AP23" i="56" s="1"/>
  <c r="J30" i="56"/>
  <c r="AP30" i="56" s="1"/>
  <c r="W106" i="56"/>
  <c r="S144" i="56"/>
  <c r="BF144" i="56"/>
  <c r="S145" i="56"/>
  <c r="BF145" i="56"/>
  <c r="S147" i="56"/>
  <c r="BF147" i="56"/>
  <c r="S148" i="56"/>
  <c r="BF148" i="56"/>
  <c r="W33" i="56"/>
  <c r="W61" i="56"/>
  <c r="W7" i="56"/>
  <c r="W105" i="56"/>
  <c r="W110" i="56"/>
  <c r="AR151" i="56"/>
  <c r="W55" i="56"/>
  <c r="W81" i="56"/>
  <c r="W86" i="56"/>
  <c r="W59" i="56"/>
  <c r="W69" i="56"/>
  <c r="W97" i="56"/>
  <c r="W118" i="56"/>
  <c r="W66" i="56"/>
  <c r="W9" i="56"/>
  <c r="W77" i="56"/>
  <c r="W79" i="56"/>
  <c r="J43" i="56"/>
  <c r="AP43" i="56" s="1"/>
  <c r="Z41" i="56"/>
  <c r="W87" i="56"/>
  <c r="J125" i="56"/>
  <c r="AP125" i="56" s="1"/>
  <c r="X122" i="56"/>
  <c r="J103" i="56"/>
  <c r="W56" i="56"/>
  <c r="J46" i="56"/>
  <c r="AP46" i="56" s="1"/>
  <c r="W52" i="56"/>
  <c r="J92" i="56"/>
  <c r="AP92" i="56" s="1"/>
  <c r="W14" i="56"/>
  <c r="J70" i="56"/>
  <c r="AP70" i="56" s="1"/>
  <c r="J44" i="56"/>
  <c r="AO89" i="56"/>
  <c r="AQ147" i="56"/>
  <c r="J68" i="56"/>
  <c r="AP68" i="56" s="1"/>
  <c r="J33" i="56"/>
  <c r="AP33" i="56" s="1"/>
  <c r="J85" i="56"/>
  <c r="AP85" i="56" s="1"/>
  <c r="J61" i="56"/>
  <c r="AP61" i="56" s="1"/>
  <c r="J119" i="56"/>
  <c r="AP119" i="56" s="1"/>
  <c r="J7" i="56"/>
  <c r="AP7" i="56" s="1"/>
  <c r="J42" i="56"/>
  <c r="AP42" i="56" s="1"/>
  <c r="J105" i="56"/>
  <c r="AP105" i="56" s="1"/>
  <c r="J115" i="56"/>
  <c r="AP115" i="56" s="1"/>
  <c r="J110" i="56"/>
  <c r="AP110" i="56" s="1"/>
  <c r="J54" i="56"/>
  <c r="J29" i="56"/>
  <c r="AP29" i="56" s="1"/>
  <c r="J55" i="56"/>
  <c r="AP55" i="56" s="1"/>
  <c r="J40" i="56"/>
  <c r="AP40" i="56" s="1"/>
  <c r="J81" i="56"/>
  <c r="AP81" i="56" s="1"/>
  <c r="J112" i="56"/>
  <c r="AP112" i="56" s="1"/>
  <c r="J86" i="56"/>
  <c r="AP86" i="56" s="1"/>
  <c r="J22" i="56"/>
  <c r="AP22" i="56" s="1"/>
  <c r="J59" i="56"/>
  <c r="AP59" i="56" s="1"/>
  <c r="J82" i="56"/>
  <c r="AP82" i="56" s="1"/>
  <c r="J69" i="56"/>
  <c r="AP69" i="56" s="1"/>
  <c r="J129" i="56"/>
  <c r="AP129" i="56" s="1"/>
  <c r="J97" i="56"/>
  <c r="AP97" i="56" s="1"/>
  <c r="J37" i="56"/>
  <c r="J118" i="56"/>
  <c r="AP118" i="56" s="1"/>
  <c r="J19" i="56"/>
  <c r="AP19" i="56" s="1"/>
  <c r="J66" i="56"/>
  <c r="AP66" i="56" s="1"/>
  <c r="J93" i="56"/>
  <c r="AP93" i="56" s="1"/>
  <c r="J60" i="56"/>
  <c r="W58" i="56"/>
  <c r="W88" i="56"/>
  <c r="W135" i="56"/>
  <c r="M151" i="56"/>
  <c r="U151" i="56"/>
  <c r="W125" i="56"/>
  <c r="J56" i="56"/>
  <c r="AP56" i="56" s="1"/>
  <c r="W46" i="56"/>
  <c r="J52" i="56"/>
  <c r="AP52" i="56" s="1"/>
  <c r="W92" i="56"/>
  <c r="J14" i="56"/>
  <c r="AP14" i="56" s="1"/>
  <c r="J111" i="56"/>
  <c r="AP111" i="56" s="1"/>
  <c r="J31" i="56"/>
  <c r="AP31" i="56" s="1"/>
  <c r="W28" i="56"/>
  <c r="W27" i="56"/>
  <c r="W13" i="56"/>
  <c r="W136" i="56"/>
  <c r="W11" i="56"/>
  <c r="W128" i="56"/>
  <c r="W45" i="56"/>
  <c r="AO95" i="56"/>
  <c r="AO80" i="56"/>
  <c r="Z124" i="56"/>
  <c r="J124" i="56"/>
  <c r="AP124" i="56" s="1"/>
  <c r="AO49" i="56"/>
  <c r="AO131" i="56"/>
  <c r="AO67" i="56"/>
  <c r="AO71" i="56"/>
  <c r="AO53" i="56"/>
  <c r="AO7" i="56"/>
  <c r="AO81" i="56"/>
  <c r="AO86" i="56"/>
  <c r="AO97" i="56"/>
  <c r="Z47" i="56"/>
  <c r="J47" i="56"/>
  <c r="AP47" i="56" s="1"/>
  <c r="X114" i="56"/>
  <c r="S149" i="56"/>
  <c r="X44" i="56"/>
  <c r="BF149" i="56"/>
  <c r="X89" i="56"/>
  <c r="W80" i="56"/>
  <c r="AR147" i="56"/>
  <c r="W53" i="56"/>
  <c r="AO42" i="56"/>
  <c r="AO40" i="56"/>
  <c r="AO112" i="56"/>
  <c r="AO22" i="56"/>
  <c r="AO19" i="56"/>
  <c r="AO93" i="56"/>
  <c r="J83" i="56"/>
  <c r="AP83" i="56" s="1"/>
  <c r="J58" i="56"/>
  <c r="AP58" i="56" s="1"/>
  <c r="AO58" i="56"/>
  <c r="J130" i="56"/>
  <c r="AP130" i="56" s="1"/>
  <c r="J88" i="56"/>
  <c r="AP88" i="56" s="1"/>
  <c r="J108" i="56"/>
  <c r="AP108" i="56" s="1"/>
  <c r="J135" i="56"/>
  <c r="AP135" i="56" s="1"/>
  <c r="Z101" i="56"/>
  <c r="J101" i="56"/>
  <c r="AP101" i="56" s="1"/>
  <c r="W47" i="56"/>
  <c r="X124" i="56"/>
  <c r="Z62" i="56"/>
  <c r="J62" i="56"/>
  <c r="AP62" i="56" s="1"/>
  <c r="AO130" i="56"/>
  <c r="M143" i="56"/>
  <c r="J114" i="56"/>
  <c r="Z126" i="56"/>
  <c r="X109" i="56"/>
  <c r="AP41" i="56"/>
  <c r="X76" i="56"/>
  <c r="AO35" i="56"/>
  <c r="AO23" i="56"/>
  <c r="AO14" i="56"/>
  <c r="AO100" i="56"/>
  <c r="W96" i="56"/>
  <c r="W34" i="56"/>
  <c r="W104" i="56"/>
  <c r="W39" i="56"/>
  <c r="W91" i="56"/>
  <c r="W10" i="56"/>
  <c r="W138" i="56"/>
  <c r="W24" i="56"/>
  <c r="W21" i="56"/>
  <c r="W84" i="56"/>
  <c r="W25" i="56"/>
  <c r="AS79" i="56"/>
  <c r="AT79" i="56" s="1"/>
  <c r="AU79" i="56" s="1"/>
  <c r="AV79" i="56" s="1"/>
  <c r="AO43" i="56"/>
  <c r="W117" i="56"/>
  <c r="AW117" i="56"/>
  <c r="AX117" i="56" s="1"/>
  <c r="J109" i="56"/>
  <c r="AP109" i="56" s="1"/>
  <c r="AS109" i="56"/>
  <c r="AT109" i="56" s="1"/>
  <c r="AU109" i="56" s="1"/>
  <c r="AV109" i="56" s="1"/>
  <c r="J116" i="56"/>
  <c r="AP116" i="56" s="1"/>
  <c r="AS87" i="56"/>
  <c r="AT87" i="56" s="1"/>
  <c r="AU87" i="56" s="1"/>
  <c r="AV87" i="56" s="1"/>
  <c r="W63" i="56"/>
  <c r="AP122" i="56"/>
  <c r="J76" i="56"/>
  <c r="AP76" i="56" s="1"/>
  <c r="W35" i="56"/>
  <c r="AO137" i="56"/>
  <c r="AO30" i="56"/>
  <c r="AP126" i="56"/>
  <c r="AO74" i="56"/>
  <c r="AO106" i="56"/>
  <c r="J28" i="56"/>
  <c r="AP28" i="56" s="1"/>
  <c r="J65" i="56"/>
  <c r="AP65" i="56" s="1"/>
  <c r="J27" i="56"/>
  <c r="AP27" i="56" s="1"/>
  <c r="J16" i="56"/>
  <c r="AP16" i="56" s="1"/>
  <c r="J13" i="56"/>
  <c r="AP13" i="56" s="1"/>
  <c r="J18" i="56"/>
  <c r="AP18" i="56" s="1"/>
  <c r="J136" i="56"/>
  <c r="AP136" i="56" s="1"/>
  <c r="J26" i="56"/>
  <c r="AP26" i="56" s="1"/>
  <c r="J11" i="56"/>
  <c r="AP11" i="56" s="1"/>
  <c r="J120" i="56"/>
  <c r="AP120" i="56" s="1"/>
  <c r="J128" i="56"/>
  <c r="AP128" i="56" s="1"/>
  <c r="J123" i="56"/>
  <c r="AP123" i="56" s="1"/>
  <c r="J45" i="56"/>
  <c r="AP45" i="56" s="1"/>
  <c r="J9" i="56"/>
  <c r="AP9" i="56" s="1"/>
  <c r="J8" i="56"/>
  <c r="AP8" i="56" s="1"/>
  <c r="J99" i="56"/>
  <c r="AP99" i="56" s="1"/>
  <c r="J133" i="56"/>
  <c r="AP133" i="56" s="1"/>
  <c r="J77" i="56"/>
  <c r="AP77" i="56" s="1"/>
  <c r="J72" i="56"/>
  <c r="AP72" i="56" s="1"/>
  <c r="J96" i="56"/>
  <c r="AP96" i="56" s="1"/>
  <c r="J36" i="56"/>
  <c r="AP36" i="56" s="1"/>
  <c r="J34" i="56"/>
  <c r="AP34" i="56" s="1"/>
  <c r="J75" i="56"/>
  <c r="AP75" i="56" s="1"/>
  <c r="J104" i="56"/>
  <c r="AP104" i="56" s="1"/>
  <c r="J20" i="56"/>
  <c r="AP20" i="56" s="1"/>
  <c r="J39" i="56"/>
  <c r="AP39" i="56" s="1"/>
  <c r="AO39" i="56"/>
  <c r="J51" i="56"/>
  <c r="AP51" i="56" s="1"/>
  <c r="J91" i="56"/>
  <c r="AP91" i="56" s="1"/>
  <c r="J134" i="56"/>
  <c r="AP134" i="56" s="1"/>
  <c r="J12" i="56"/>
  <c r="AP12" i="56" s="1"/>
  <c r="J10" i="56"/>
  <c r="AP10" i="56" s="1"/>
  <c r="J107" i="56"/>
  <c r="AP107" i="56" s="1"/>
  <c r="J138" i="56"/>
  <c r="AP138" i="56" s="1"/>
  <c r="AO138" i="56"/>
  <c r="J38" i="56"/>
  <c r="AP38" i="56" s="1"/>
  <c r="J24" i="56"/>
  <c r="AP24" i="56" s="1"/>
  <c r="J15" i="56"/>
  <c r="AP15" i="56" s="1"/>
  <c r="J21" i="56"/>
  <c r="AP21" i="56" s="1"/>
  <c r="J113" i="56"/>
  <c r="AP113" i="56" s="1"/>
  <c r="J84" i="56"/>
  <c r="AP84" i="56" s="1"/>
  <c r="J25" i="56"/>
  <c r="AP25" i="56" s="1"/>
  <c r="J121" i="56"/>
  <c r="AP121" i="56" s="1"/>
  <c r="AP48" i="56"/>
  <c r="J117" i="56"/>
  <c r="AP117" i="56" s="1"/>
  <c r="W109" i="56"/>
  <c r="J50" i="56"/>
  <c r="AP50" i="56" s="1"/>
  <c r="J63" i="56"/>
  <c r="AP63" i="56" s="1"/>
  <c r="W76" i="56"/>
  <c r="AO103" i="56"/>
  <c r="AP103" i="56"/>
  <c r="X30" i="56"/>
  <c r="X111" i="56"/>
  <c r="X98" i="56"/>
  <c r="W74" i="56"/>
  <c r="AO65" i="56"/>
  <c r="AO16" i="56"/>
  <c r="R545" i="58"/>
  <c r="R532" i="58"/>
  <c r="V545" i="58"/>
  <c r="V532" i="58"/>
  <c r="AA545" i="58"/>
  <c r="AA532" i="58"/>
  <c r="AR545" i="58"/>
  <c r="AR532" i="58"/>
  <c r="T541" i="58"/>
  <c r="S545" i="58"/>
  <c r="S532" i="58"/>
  <c r="T545" i="58"/>
  <c r="T532" i="58"/>
  <c r="M545" i="58"/>
  <c r="M532" i="58"/>
  <c r="U545" i="58"/>
  <c r="U532" i="58"/>
  <c r="AQ545" i="58"/>
  <c r="AQ532" i="58"/>
  <c r="BF545" i="58"/>
  <c r="BF532" i="58"/>
  <c r="AP433" i="58"/>
  <c r="AP501" i="58"/>
  <c r="AP384" i="58"/>
  <c r="AW21" i="58"/>
  <c r="AX21" i="58" s="1"/>
  <c r="AP330" i="58"/>
  <c r="AW289" i="58"/>
  <c r="AX289" i="58" s="1"/>
  <c r="AP215" i="58"/>
  <c r="AP504" i="58"/>
  <c r="AP250" i="58"/>
  <c r="AP331" i="58"/>
  <c r="AP139" i="58"/>
  <c r="AP446" i="58"/>
  <c r="AP376" i="58"/>
  <c r="AP466" i="58"/>
  <c r="AP462" i="58"/>
  <c r="AP30" i="58"/>
  <c r="AW410" i="58"/>
  <c r="AX410" i="58" s="1"/>
  <c r="AW142" i="58"/>
  <c r="AX142" i="58" s="1"/>
  <c r="AW388" i="58"/>
  <c r="AX388" i="58" s="1"/>
  <c r="AW256" i="58"/>
  <c r="AX256" i="58" s="1"/>
  <c r="AP32" i="58"/>
  <c r="AP136" i="58"/>
  <c r="AP498" i="58"/>
  <c r="AW146" i="58"/>
  <c r="AX146" i="58" s="1"/>
  <c r="AP162" i="58"/>
  <c r="AP321" i="58"/>
  <c r="AP283" i="58"/>
  <c r="Z370" i="58"/>
  <c r="AS248" i="58"/>
  <c r="AT248" i="58" s="1"/>
  <c r="AU248" i="58" s="1"/>
  <c r="AV248" i="58" s="1"/>
  <c r="AW248" i="58" s="1"/>
  <c r="AX248" i="58" s="1"/>
  <c r="AS300" i="58"/>
  <c r="AT300" i="58" s="1"/>
  <c r="AU300" i="58" s="1"/>
  <c r="AV300" i="58" s="1"/>
  <c r="W287" i="58"/>
  <c r="AS287" i="58"/>
  <c r="AT287" i="58" s="1"/>
  <c r="AU287" i="58" s="1"/>
  <c r="AV287" i="58" s="1"/>
  <c r="W447" i="58"/>
  <c r="AS447" i="58"/>
  <c r="AT447" i="58" s="1"/>
  <c r="AU447" i="58" s="1"/>
  <c r="AV447" i="58" s="1"/>
  <c r="W328" i="58"/>
  <c r="AS328" i="58"/>
  <c r="AT328" i="58" s="1"/>
  <c r="AU328" i="58" s="1"/>
  <c r="AV328" i="58" s="1"/>
  <c r="AS78" i="58"/>
  <c r="AT78" i="58" s="1"/>
  <c r="AU78" i="58" s="1"/>
  <c r="AV78" i="58" s="1"/>
  <c r="W203" i="58"/>
  <c r="AS203" i="58"/>
  <c r="AT203" i="58" s="1"/>
  <c r="AU203" i="58" s="1"/>
  <c r="AV203" i="58" s="1"/>
  <c r="W223" i="58"/>
  <c r="AS223" i="58"/>
  <c r="AT223" i="58" s="1"/>
  <c r="AU223" i="58" s="1"/>
  <c r="AV223" i="58" s="1"/>
  <c r="AS140" i="58"/>
  <c r="AT140" i="58" s="1"/>
  <c r="AU140" i="58" s="1"/>
  <c r="AV140" i="58" s="1"/>
  <c r="W208" i="58"/>
  <c r="AS208" i="58"/>
  <c r="AT208" i="58" s="1"/>
  <c r="AU208" i="58" s="1"/>
  <c r="AV208" i="58" s="1"/>
  <c r="W461" i="58"/>
  <c r="AS461" i="58"/>
  <c r="AT461" i="58" s="1"/>
  <c r="AU461" i="58" s="1"/>
  <c r="AV461" i="58" s="1"/>
  <c r="W227" i="58"/>
  <c r="AS227" i="58"/>
  <c r="AT227" i="58" s="1"/>
  <c r="AU227" i="58" s="1"/>
  <c r="AV227" i="58" s="1"/>
  <c r="W381" i="58"/>
  <c r="AS381" i="58"/>
  <c r="AT381" i="58" s="1"/>
  <c r="AU381" i="58" s="1"/>
  <c r="AV381" i="58" s="1"/>
  <c r="AS10" i="58"/>
  <c r="AT10" i="58" s="1"/>
  <c r="AU10" i="58" s="1"/>
  <c r="AV10" i="58" s="1"/>
  <c r="AS94" i="58"/>
  <c r="AT94" i="58" s="1"/>
  <c r="AU94" i="58" s="1"/>
  <c r="AV94" i="58" s="1"/>
  <c r="W290" i="58"/>
  <c r="AS290" i="58"/>
  <c r="AT290" i="58" s="1"/>
  <c r="AU290" i="58" s="1"/>
  <c r="AV290" i="58" s="1"/>
  <c r="W237" i="58"/>
  <c r="AS237" i="58"/>
  <c r="AT237" i="58" s="1"/>
  <c r="AU237" i="58" s="1"/>
  <c r="AV237" i="58" s="1"/>
  <c r="W308" i="58"/>
  <c r="AS308" i="58"/>
  <c r="AT308" i="58" s="1"/>
  <c r="AU308" i="58" s="1"/>
  <c r="AV308" i="58" s="1"/>
  <c r="W475" i="58"/>
  <c r="AS475" i="58"/>
  <c r="AT475" i="58" s="1"/>
  <c r="AU475" i="58" s="1"/>
  <c r="AV475" i="58" s="1"/>
  <c r="AS156" i="58"/>
  <c r="AT156" i="58" s="1"/>
  <c r="AU156" i="58" s="1"/>
  <c r="AV156" i="58" s="1"/>
  <c r="W492" i="58"/>
  <c r="AO492" i="58"/>
  <c r="AS492" i="58"/>
  <c r="AT492" i="58" s="1"/>
  <c r="AU492" i="58" s="1"/>
  <c r="AV492" i="58" s="1"/>
  <c r="W309" i="58"/>
  <c r="AS309" i="58"/>
  <c r="AT309" i="58" s="1"/>
  <c r="AU309" i="58" s="1"/>
  <c r="AV309" i="58" s="1"/>
  <c r="Z466" i="58"/>
  <c r="W450" i="58"/>
  <c r="AS450" i="58"/>
  <c r="AT450" i="58" s="1"/>
  <c r="AU450" i="58" s="1"/>
  <c r="AV450" i="58" s="1"/>
  <c r="W291" i="58"/>
  <c r="AS291" i="58"/>
  <c r="AT291" i="58" s="1"/>
  <c r="AU291" i="58" s="1"/>
  <c r="AV291" i="58" s="1"/>
  <c r="W217" i="58"/>
  <c r="AS217" i="58"/>
  <c r="AT217" i="58" s="1"/>
  <c r="AU217" i="58" s="1"/>
  <c r="AV217" i="58" s="1"/>
  <c r="AS90" i="58"/>
  <c r="AT90" i="58" s="1"/>
  <c r="AU90" i="58" s="1"/>
  <c r="AV90" i="58" s="1"/>
  <c r="AS69" i="58"/>
  <c r="AT69" i="58" s="1"/>
  <c r="AU69" i="58" s="1"/>
  <c r="AV69" i="58" s="1"/>
  <c r="W454" i="58"/>
  <c r="AO454" i="58"/>
  <c r="AS454" i="58"/>
  <c r="AT454" i="58" s="1"/>
  <c r="AU454" i="58" s="1"/>
  <c r="AV454" i="58" s="1"/>
  <c r="W471" i="58"/>
  <c r="AS471" i="58"/>
  <c r="AT471" i="58" s="1"/>
  <c r="AU471" i="58" s="1"/>
  <c r="AV471" i="58" s="1"/>
  <c r="Z462" i="58"/>
  <c r="W296" i="58"/>
  <c r="Z30" i="58"/>
  <c r="W410" i="58"/>
  <c r="AO410" i="58"/>
  <c r="Z504" i="58"/>
  <c r="W142" i="58"/>
  <c r="Z250" i="58"/>
  <c r="W436" i="58"/>
  <c r="AO436" i="58"/>
  <c r="Z433" i="58"/>
  <c r="W149" i="58"/>
  <c r="Z501" i="58"/>
  <c r="W230" i="58"/>
  <c r="Z384" i="58"/>
  <c r="W388" i="58"/>
  <c r="Z331" i="58"/>
  <c r="W256" i="58"/>
  <c r="Z139" i="58"/>
  <c r="AO75" i="58"/>
  <c r="Z32" i="58"/>
  <c r="W267" i="58"/>
  <c r="Z136" i="58"/>
  <c r="AO21" i="58"/>
  <c r="Z162" i="58"/>
  <c r="W503" i="58"/>
  <c r="AO503" i="58"/>
  <c r="Z498" i="58"/>
  <c r="W121" i="58"/>
  <c r="AO121" i="58"/>
  <c r="AW121" i="58"/>
  <c r="AX121" i="58" s="1"/>
  <c r="Z330" i="58"/>
  <c r="W289" i="58"/>
  <c r="AO289" i="58"/>
  <c r="Z321" i="58"/>
  <c r="W109" i="58"/>
  <c r="AO109" i="58"/>
  <c r="AW109" i="58"/>
  <c r="AX109" i="58" s="1"/>
  <c r="Z446" i="58"/>
  <c r="W146" i="58"/>
  <c r="Z376" i="58"/>
  <c r="W510" i="58"/>
  <c r="AO510" i="58"/>
  <c r="AW510" i="58"/>
  <c r="AX510" i="58" s="1"/>
  <c r="Z283" i="58"/>
  <c r="W112" i="58"/>
  <c r="AW112" i="58"/>
  <c r="AX112" i="58" s="1"/>
  <c r="Z215" i="58"/>
  <c r="AP502" i="58"/>
  <c r="X502" i="58"/>
  <c r="AS528" i="58"/>
  <c r="AT528" i="58" s="1"/>
  <c r="AU528" i="58" s="1"/>
  <c r="AV528" i="58" s="1"/>
  <c r="AO170" i="58"/>
  <c r="X492" i="58"/>
  <c r="X454" i="58"/>
  <c r="X471" i="58"/>
  <c r="X410" i="58"/>
  <c r="X436" i="58"/>
  <c r="X503" i="58"/>
  <c r="X121" i="58"/>
  <c r="X289" i="58"/>
  <c r="X109" i="58"/>
  <c r="X510" i="58"/>
  <c r="J112" i="58"/>
  <c r="X112" i="58"/>
  <c r="AW215" i="58"/>
  <c r="AX215" i="58" s="1"/>
  <c r="AO502" i="58"/>
  <c r="J373" i="58"/>
  <c r="AP373" i="58" s="1"/>
  <c r="AW373" i="58"/>
  <c r="AX373" i="58" s="1"/>
  <c r="AS365" i="58"/>
  <c r="AT365" i="58" s="1"/>
  <c r="AU365" i="58" s="1"/>
  <c r="AV365" i="58" s="1"/>
  <c r="AO497" i="58"/>
  <c r="AW304" i="58"/>
  <c r="AX304" i="58" s="1"/>
  <c r="AW48" i="58"/>
  <c r="AX48" i="58" s="1"/>
  <c r="AW38" i="58"/>
  <c r="AX38" i="58" s="1"/>
  <c r="AW515" i="58"/>
  <c r="AX515" i="58" s="1"/>
  <c r="AW181" i="58"/>
  <c r="AX181" i="58" s="1"/>
  <c r="AW415" i="58"/>
  <c r="AX415" i="58" s="1"/>
  <c r="AW270" i="58"/>
  <c r="AX270" i="58" s="1"/>
  <c r="AW206" i="58"/>
  <c r="AX206" i="58" s="1"/>
  <c r="AW385" i="58"/>
  <c r="AX385" i="58" s="1"/>
  <c r="AW323" i="58"/>
  <c r="AX323" i="58" s="1"/>
  <c r="AW284" i="58"/>
  <c r="AX284" i="58" s="1"/>
  <c r="W370" i="58"/>
  <c r="AO370" i="58"/>
  <c r="AS370" i="58"/>
  <c r="W56" i="58"/>
  <c r="AS56" i="58"/>
  <c r="AT56" i="58" s="1"/>
  <c r="AU56" i="58" s="1"/>
  <c r="AV56" i="58" s="1"/>
  <c r="W355" i="58"/>
  <c r="AS355" i="58"/>
  <c r="AT355" i="58" s="1"/>
  <c r="AU355" i="58" s="1"/>
  <c r="AV355" i="58" s="1"/>
  <c r="W174" i="58"/>
  <c r="AS174" i="58"/>
  <c r="AT174" i="58" s="1"/>
  <c r="AU174" i="58" s="1"/>
  <c r="AV174" i="58" s="1"/>
  <c r="W390" i="58"/>
  <c r="AS390" i="58"/>
  <c r="AT390" i="58" s="1"/>
  <c r="AU390" i="58" s="1"/>
  <c r="AV390" i="58" s="1"/>
  <c r="W491" i="58"/>
  <c r="AS491" i="58"/>
  <c r="AT491" i="58" s="1"/>
  <c r="AU491" i="58" s="1"/>
  <c r="AV491" i="58" s="1"/>
  <c r="W511" i="58"/>
  <c r="AS511" i="58"/>
  <c r="AT511" i="58" s="1"/>
  <c r="AU511" i="58" s="1"/>
  <c r="AV511" i="58" s="1"/>
  <c r="W111" i="58"/>
  <c r="AS111" i="58"/>
  <c r="AT111" i="58" s="1"/>
  <c r="AU111" i="58" s="1"/>
  <c r="AV111" i="58" s="1"/>
  <c r="W148" i="58"/>
  <c r="AS148" i="58"/>
  <c r="AT148" i="58" s="1"/>
  <c r="AU148" i="58" s="1"/>
  <c r="AV148" i="58" s="1"/>
  <c r="W209" i="58"/>
  <c r="AS209" i="58"/>
  <c r="AT209" i="58" s="1"/>
  <c r="AU209" i="58" s="1"/>
  <c r="AV209" i="58" s="1"/>
  <c r="W407" i="58"/>
  <c r="AS407" i="58"/>
  <c r="AT407" i="58" s="1"/>
  <c r="AU407" i="58" s="1"/>
  <c r="AV407" i="58" s="1"/>
  <c r="W527" i="58"/>
  <c r="AS527" i="58"/>
  <c r="AT527" i="58" s="1"/>
  <c r="AU527" i="58" s="1"/>
  <c r="AV527" i="58" s="1"/>
  <c r="W98" i="58"/>
  <c r="AS98" i="58"/>
  <c r="AT98" i="58" s="1"/>
  <c r="AU98" i="58" s="1"/>
  <c r="AV98" i="58" s="1"/>
  <c r="W135" i="58"/>
  <c r="AS135" i="58"/>
  <c r="AT135" i="58" s="1"/>
  <c r="AU135" i="58" s="1"/>
  <c r="AV135" i="58" s="1"/>
  <c r="W134" i="58"/>
  <c r="AS134" i="58"/>
  <c r="AT134" i="58" s="1"/>
  <c r="AU134" i="58" s="1"/>
  <c r="AV134" i="58" s="1"/>
  <c r="W521" i="58"/>
  <c r="AO521" i="58"/>
  <c r="AS521" i="58"/>
  <c r="AT521" i="58" s="1"/>
  <c r="AU521" i="58" s="1"/>
  <c r="AV521" i="58" s="1"/>
  <c r="W253" i="58"/>
  <c r="AS253" i="58"/>
  <c r="W273" i="58"/>
  <c r="AS273" i="58"/>
  <c r="AT273" i="58" s="1"/>
  <c r="AU273" i="58" s="1"/>
  <c r="AV273" i="58" s="1"/>
  <c r="W52" i="58"/>
  <c r="AS52" i="58"/>
  <c r="AT52" i="58" s="1"/>
  <c r="AU52" i="58" s="1"/>
  <c r="AV52" i="58" s="1"/>
  <c r="W49" i="58"/>
  <c r="AS49" i="58"/>
  <c r="AT49" i="58" s="1"/>
  <c r="AU49" i="58" s="1"/>
  <c r="AV49" i="58" s="1"/>
  <c r="W525" i="58"/>
  <c r="AO525" i="58"/>
  <c r="AS525" i="58"/>
  <c r="AT525" i="58" s="1"/>
  <c r="AU525" i="58" s="1"/>
  <c r="AV525" i="58" s="1"/>
  <c r="W286" i="58"/>
  <c r="AO286" i="58"/>
  <c r="AS286" i="58"/>
  <c r="AT286" i="58" s="1"/>
  <c r="AU286" i="58" s="1"/>
  <c r="AV286" i="58" s="1"/>
  <c r="W466" i="58"/>
  <c r="AO466" i="58"/>
  <c r="AS466" i="58"/>
  <c r="AT466" i="58" s="1"/>
  <c r="AU466" i="58" s="1"/>
  <c r="AV466" i="58" s="1"/>
  <c r="W430" i="58"/>
  <c r="AO430" i="58"/>
  <c r="AS430" i="58"/>
  <c r="AT430" i="58" s="1"/>
  <c r="AU430" i="58" s="1"/>
  <c r="AV430" i="58" s="1"/>
  <c r="W406" i="58"/>
  <c r="AO406" i="58"/>
  <c r="AS406" i="58"/>
  <c r="AT406" i="58" s="1"/>
  <c r="AU406" i="58" s="1"/>
  <c r="AV406" i="58" s="1"/>
  <c r="W421" i="58"/>
  <c r="AO421" i="58"/>
  <c r="AS421" i="58"/>
  <c r="W350" i="58"/>
  <c r="AO350" i="58"/>
  <c r="AS350" i="58"/>
  <c r="AT350" i="58" s="1"/>
  <c r="AU350" i="58" s="1"/>
  <c r="AV350" i="58" s="1"/>
  <c r="W164" i="58"/>
  <c r="AS164" i="58"/>
  <c r="AT164" i="58" s="1"/>
  <c r="AU164" i="58" s="1"/>
  <c r="AV164" i="58" s="1"/>
  <c r="W249" i="58"/>
  <c r="AO249" i="58"/>
  <c r="AS249" i="58"/>
  <c r="AT249" i="58" s="1"/>
  <c r="AU249" i="58" s="1"/>
  <c r="AV249" i="58" s="1"/>
  <c r="W462" i="58"/>
  <c r="AO462" i="58"/>
  <c r="AS462" i="58"/>
  <c r="AT462" i="58" s="1"/>
  <c r="AU462" i="58" s="1"/>
  <c r="AV462" i="58" s="1"/>
  <c r="W30" i="58"/>
  <c r="AO30" i="58"/>
  <c r="AS30" i="58"/>
  <c r="AT30" i="58" s="1"/>
  <c r="AU30" i="58" s="1"/>
  <c r="AV30" i="58" s="1"/>
  <c r="W504" i="58"/>
  <c r="AO504" i="58"/>
  <c r="AS504" i="58"/>
  <c r="AT504" i="58" s="1"/>
  <c r="AU504" i="58" s="1"/>
  <c r="AV504" i="58" s="1"/>
  <c r="W250" i="58"/>
  <c r="AO250" i="58"/>
  <c r="AS250" i="58"/>
  <c r="AT250" i="58" s="1"/>
  <c r="AU250" i="58" s="1"/>
  <c r="AV250" i="58" s="1"/>
  <c r="W433" i="58"/>
  <c r="AO433" i="58"/>
  <c r="AS433" i="58"/>
  <c r="AT433" i="58" s="1"/>
  <c r="AU433" i="58" s="1"/>
  <c r="AV433" i="58" s="1"/>
  <c r="W501" i="58"/>
  <c r="AO501" i="58"/>
  <c r="AS501" i="58"/>
  <c r="AT501" i="58" s="1"/>
  <c r="AU501" i="58" s="1"/>
  <c r="AV501" i="58" s="1"/>
  <c r="W384" i="58"/>
  <c r="AO384" i="58"/>
  <c r="AS384" i="58"/>
  <c r="AT384" i="58" s="1"/>
  <c r="AU384" i="58" s="1"/>
  <c r="AV384" i="58" s="1"/>
  <c r="W331" i="58"/>
  <c r="AO331" i="58"/>
  <c r="AS331" i="58"/>
  <c r="AT331" i="58" s="1"/>
  <c r="AU331" i="58" s="1"/>
  <c r="AV331" i="58" s="1"/>
  <c r="W139" i="58"/>
  <c r="AO139" i="58"/>
  <c r="AS139" i="58"/>
  <c r="AT139" i="58" s="1"/>
  <c r="AU139" i="58" s="1"/>
  <c r="AV139" i="58" s="1"/>
  <c r="W32" i="58"/>
  <c r="AO32" i="58"/>
  <c r="AS32" i="58"/>
  <c r="AT32" i="58" s="1"/>
  <c r="AU32" i="58" s="1"/>
  <c r="AV32" i="58" s="1"/>
  <c r="W136" i="58"/>
  <c r="AO136" i="58"/>
  <c r="AS136" i="58"/>
  <c r="AT136" i="58" s="1"/>
  <c r="AU136" i="58" s="1"/>
  <c r="AV136" i="58" s="1"/>
  <c r="W162" i="58"/>
  <c r="AO162" i="58"/>
  <c r="AS162" i="58"/>
  <c r="AT162" i="58" s="1"/>
  <c r="AU162" i="58" s="1"/>
  <c r="AV162" i="58" s="1"/>
  <c r="W498" i="58"/>
  <c r="AO498" i="58"/>
  <c r="AS498" i="58"/>
  <c r="AT498" i="58" s="1"/>
  <c r="AU498" i="58" s="1"/>
  <c r="AV498" i="58" s="1"/>
  <c r="W330" i="58"/>
  <c r="AO330" i="58"/>
  <c r="AS330" i="58"/>
  <c r="AT330" i="58" s="1"/>
  <c r="AU330" i="58" s="1"/>
  <c r="AV330" i="58" s="1"/>
  <c r="W321" i="58"/>
  <c r="AO321" i="58"/>
  <c r="AS321" i="58"/>
  <c r="AT321" i="58" s="1"/>
  <c r="AU321" i="58" s="1"/>
  <c r="AV321" i="58" s="1"/>
  <c r="W446" i="58"/>
  <c r="AO446" i="58"/>
  <c r="AS446" i="58"/>
  <c r="AT446" i="58" s="1"/>
  <c r="AU446" i="58" s="1"/>
  <c r="AV446" i="58" s="1"/>
  <c r="W376" i="58"/>
  <c r="AO376" i="58"/>
  <c r="AS376" i="58"/>
  <c r="AT376" i="58" s="1"/>
  <c r="AU376" i="58" s="1"/>
  <c r="AV376" i="58" s="1"/>
  <c r="W283" i="58"/>
  <c r="AO283" i="58"/>
  <c r="AS283" i="58"/>
  <c r="AT283" i="58" s="1"/>
  <c r="AU283" i="58" s="1"/>
  <c r="AV283" i="58" s="1"/>
  <c r="W215" i="58"/>
  <c r="AO215" i="58"/>
  <c r="W502" i="58"/>
  <c r="AP397" i="58"/>
  <c r="AP428" i="58"/>
  <c r="AP370" i="58"/>
  <c r="X521" i="58"/>
  <c r="X525" i="58"/>
  <c r="X286" i="58"/>
  <c r="X466" i="58"/>
  <c r="X430" i="58"/>
  <c r="X406" i="58"/>
  <c r="X421" i="58"/>
  <c r="X350" i="58"/>
  <c r="X249" i="58"/>
  <c r="X462" i="58"/>
  <c r="X30" i="58"/>
  <c r="X504" i="58"/>
  <c r="X250" i="58"/>
  <c r="X433" i="58"/>
  <c r="X501" i="58"/>
  <c r="X384" i="58"/>
  <c r="X331" i="58"/>
  <c r="X139" i="58"/>
  <c r="X32" i="58"/>
  <c r="X136" i="58"/>
  <c r="X162" i="58"/>
  <c r="X498" i="58"/>
  <c r="X330" i="58"/>
  <c r="X321" i="58"/>
  <c r="X446" i="58"/>
  <c r="X376" i="58"/>
  <c r="X283" i="58"/>
  <c r="X215" i="58"/>
  <c r="Z502" i="58"/>
  <c r="AW170" i="58"/>
  <c r="AX170" i="58" s="1"/>
  <c r="AS35" i="58"/>
  <c r="AT35" i="58" s="1"/>
  <c r="AU35" i="58" s="1"/>
  <c r="AV35" i="58" s="1"/>
  <c r="AO304" i="58"/>
  <c r="AW117" i="58"/>
  <c r="AX117" i="58" s="1"/>
  <c r="AW294" i="58"/>
  <c r="AX294" i="58" s="1"/>
  <c r="AW282" i="58"/>
  <c r="AX282" i="58" s="1"/>
  <c r="AW245" i="58"/>
  <c r="AX245" i="58" s="1"/>
  <c r="AW298" i="58"/>
  <c r="AX298" i="58" s="1"/>
  <c r="AW512" i="58"/>
  <c r="AX512" i="58" s="1"/>
  <c r="AW468" i="58"/>
  <c r="AX468" i="58" s="1"/>
  <c r="AW423" i="58"/>
  <c r="AX423" i="58" s="1"/>
  <c r="AW444" i="58"/>
  <c r="AX444" i="58" s="1"/>
  <c r="X495" i="58"/>
  <c r="AP495" i="58"/>
  <c r="AT495" i="58"/>
  <c r="J218" i="58"/>
  <c r="AP218" i="58" s="1"/>
  <c r="X218" i="58"/>
  <c r="AT218" i="58"/>
  <c r="AU218" i="58" s="1"/>
  <c r="AV218" i="58" s="1"/>
  <c r="J496" i="58"/>
  <c r="AO496" i="58" s="1"/>
  <c r="X496" i="58"/>
  <c r="AT496" i="58"/>
  <c r="AU496" i="58" s="1"/>
  <c r="AV496" i="58" s="1"/>
  <c r="J84" i="58"/>
  <c r="AP84" i="58" s="1"/>
  <c r="X84" i="58"/>
  <c r="AT84" i="58"/>
  <c r="AU84" i="58" s="1"/>
  <c r="AV84" i="58" s="1"/>
  <c r="J452" i="58"/>
  <c r="AP452" i="58" s="1"/>
  <c r="X452" i="58"/>
  <c r="AT452" i="58"/>
  <c r="AU452" i="58" s="1"/>
  <c r="AV452" i="58" s="1"/>
  <c r="J191" i="58"/>
  <c r="AO191" i="58" s="1"/>
  <c r="X191" i="58"/>
  <c r="AT191" i="58"/>
  <c r="AU191" i="58" s="1"/>
  <c r="AV191" i="58" s="1"/>
  <c r="J363" i="58"/>
  <c r="AP363" i="58" s="1"/>
  <c r="X363" i="58"/>
  <c r="AT363" i="58"/>
  <c r="AU363" i="58" s="1"/>
  <c r="AV363" i="58" s="1"/>
  <c r="J34" i="58"/>
  <c r="AO34" i="58" s="1"/>
  <c r="X34" i="58"/>
  <c r="AT34" i="58"/>
  <c r="AU34" i="58" s="1"/>
  <c r="AV34" i="58" s="1"/>
  <c r="J276" i="58"/>
  <c r="AO276" i="58" s="1"/>
  <c r="X276" i="58"/>
  <c r="AT276" i="58"/>
  <c r="AU276" i="58" s="1"/>
  <c r="AV276" i="58" s="1"/>
  <c r="J417" i="58"/>
  <c r="AP417" i="58" s="1"/>
  <c r="X417" i="58"/>
  <c r="AT417" i="58"/>
  <c r="AU417" i="58" s="1"/>
  <c r="AV417" i="58" s="1"/>
  <c r="J371" i="58"/>
  <c r="X371" i="58"/>
  <c r="AO518" i="58"/>
  <c r="W518" i="58"/>
  <c r="AP261" i="58"/>
  <c r="W198" i="58"/>
  <c r="AP302" i="58"/>
  <c r="W141" i="58"/>
  <c r="AP171" i="58"/>
  <c r="W62" i="58"/>
  <c r="AP105" i="58"/>
  <c r="X105" i="58"/>
  <c r="AO105" i="58"/>
  <c r="W105" i="58"/>
  <c r="AP524" i="58"/>
  <c r="AP482" i="58"/>
  <c r="AP225" i="58"/>
  <c r="AP28" i="58"/>
  <c r="AP122" i="58"/>
  <c r="AP70" i="58"/>
  <c r="AP347" i="58"/>
  <c r="AP137" i="58"/>
  <c r="AP314" i="58"/>
  <c r="AP160" i="58"/>
  <c r="AP43" i="58"/>
  <c r="AP235" i="58"/>
  <c r="W365" i="58"/>
  <c r="W528" i="58"/>
  <c r="W35" i="58"/>
  <c r="W322" i="58"/>
  <c r="AS322" i="58"/>
  <c r="AT322" i="58" s="1"/>
  <c r="AU322" i="58" s="1"/>
  <c r="AV322" i="58" s="1"/>
  <c r="W190" i="58"/>
  <c r="AS190" i="58"/>
  <c r="AT190" i="58" s="1"/>
  <c r="AU190" i="58" s="1"/>
  <c r="AV190" i="58" s="1"/>
  <c r="W478" i="58"/>
  <c r="AS478" i="58"/>
  <c r="AT478" i="58" s="1"/>
  <c r="AU478" i="58" s="1"/>
  <c r="AV478" i="58" s="1"/>
  <c r="W393" i="58"/>
  <c r="AS393" i="58"/>
  <c r="AT393" i="58" s="1"/>
  <c r="AU393" i="58" s="1"/>
  <c r="AV393" i="58" s="1"/>
  <c r="W130" i="58"/>
  <c r="AS130" i="58"/>
  <c r="AT130" i="58" s="1"/>
  <c r="AU130" i="58" s="1"/>
  <c r="AV130" i="58" s="1"/>
  <c r="W357" i="58"/>
  <c r="AS357" i="58"/>
  <c r="AT357" i="58" s="1"/>
  <c r="AU357" i="58" s="1"/>
  <c r="AV357" i="58" s="1"/>
  <c r="W483" i="58"/>
  <c r="AS483" i="58"/>
  <c r="AT483" i="58" s="1"/>
  <c r="AU483" i="58" s="1"/>
  <c r="AV483" i="58" s="1"/>
  <c r="W23" i="58"/>
  <c r="AS23" i="58"/>
  <c r="AT23" i="58" s="1"/>
  <c r="AU23" i="58" s="1"/>
  <c r="AV23" i="58" s="1"/>
  <c r="W340" i="58"/>
  <c r="AS340" i="58"/>
  <c r="AT340" i="58" s="1"/>
  <c r="AU340" i="58" s="1"/>
  <c r="AV340" i="58" s="1"/>
  <c r="W271" i="58"/>
  <c r="AS271" i="58"/>
  <c r="AT271" i="58" s="1"/>
  <c r="AU271" i="58" s="1"/>
  <c r="AV271" i="58" s="1"/>
  <c r="AS143" i="58"/>
  <c r="AT143" i="58" s="1"/>
  <c r="AU143" i="58" s="1"/>
  <c r="AV143" i="58" s="1"/>
  <c r="AS24" i="58"/>
  <c r="AT24" i="58" s="1"/>
  <c r="AU24" i="58" s="1"/>
  <c r="AV24" i="58" s="1"/>
  <c r="W508" i="58"/>
  <c r="AS508" i="58"/>
  <c r="AT508" i="58" s="1"/>
  <c r="AU508" i="58" s="1"/>
  <c r="AV508" i="58" s="1"/>
  <c r="AS195" i="58"/>
  <c r="AT195" i="58" s="1"/>
  <c r="AU195" i="58" s="1"/>
  <c r="AV195" i="58" s="1"/>
  <c r="AS107" i="58"/>
  <c r="AT107" i="58" s="1"/>
  <c r="AU107" i="58" s="1"/>
  <c r="AV107" i="58" s="1"/>
  <c r="W274" i="58"/>
  <c r="AS274" i="58"/>
  <c r="AS159" i="58"/>
  <c r="AT159" i="58" s="1"/>
  <c r="AU159" i="58" s="1"/>
  <c r="AV159" i="58" s="1"/>
  <c r="AS163" i="58"/>
  <c r="AT163" i="58" s="1"/>
  <c r="AU163" i="58" s="1"/>
  <c r="AV163" i="58" s="1"/>
  <c r="W397" i="58"/>
  <c r="AO397" i="58"/>
  <c r="AS397" i="58"/>
  <c r="AT397" i="58" s="1"/>
  <c r="AU397" i="58" s="1"/>
  <c r="AV397" i="58" s="1"/>
  <c r="AS318" i="58"/>
  <c r="AT318" i="58" s="1"/>
  <c r="AU318" i="58" s="1"/>
  <c r="AV318" i="58" s="1"/>
  <c r="AW285" i="58"/>
  <c r="AX285" i="58" s="1"/>
  <c r="AW239" i="58"/>
  <c r="AX239" i="58" s="1"/>
  <c r="AW453" i="58"/>
  <c r="AX453" i="58" s="1"/>
  <c r="AW231" i="58"/>
  <c r="AX231" i="58" s="1"/>
  <c r="AW101" i="58"/>
  <c r="AX101" i="58" s="1"/>
  <c r="AW228" i="58"/>
  <c r="AX228" i="58" s="1"/>
  <c r="AW184" i="58"/>
  <c r="AX184" i="58" s="1"/>
  <c r="W428" i="58"/>
  <c r="AO428" i="58"/>
  <c r="AW428" i="58"/>
  <c r="AX428" i="58" s="1"/>
  <c r="W507" i="58"/>
  <c r="AW507" i="58"/>
  <c r="AX507" i="58" s="1"/>
  <c r="W513" i="58"/>
  <c r="AW513" i="58"/>
  <c r="AX513" i="58" s="1"/>
  <c r="AS219" i="58"/>
  <c r="AT219" i="58" s="1"/>
  <c r="AU219" i="58" s="1"/>
  <c r="AV219" i="58" s="1"/>
  <c r="AS65" i="58"/>
  <c r="AT65" i="58" s="1"/>
  <c r="AU65" i="58" s="1"/>
  <c r="AV65" i="58" s="1"/>
  <c r="AS54" i="58"/>
  <c r="AT54" i="58" s="1"/>
  <c r="AU54" i="58" s="1"/>
  <c r="AV54" i="58" s="1"/>
  <c r="AP61" i="58"/>
  <c r="X61" i="58"/>
  <c r="AO61" i="58"/>
  <c r="W61" i="58"/>
  <c r="AP37" i="58"/>
  <c r="X37" i="58"/>
  <c r="AO37" i="58"/>
  <c r="W37" i="58"/>
  <c r="AP66" i="58"/>
  <c r="X66" i="58"/>
  <c r="AO66" i="58"/>
  <c r="W66" i="58"/>
  <c r="AP394" i="58"/>
  <c r="X394" i="58"/>
  <c r="AO394" i="58"/>
  <c r="W394" i="58"/>
  <c r="AP131" i="58"/>
  <c r="X131" i="58"/>
  <c r="AO131" i="58"/>
  <c r="W131" i="58"/>
  <c r="AP457" i="58"/>
  <c r="X457" i="58"/>
  <c r="AO457" i="58"/>
  <c r="W457" i="58"/>
  <c r="AP242" i="58"/>
  <c r="X242" i="58"/>
  <c r="AO242" i="58"/>
  <c r="W242" i="58"/>
  <c r="AP243" i="58"/>
  <c r="AP116" i="58"/>
  <c r="AP317" i="58"/>
  <c r="AP399" i="58"/>
  <c r="AP520" i="58"/>
  <c r="J365" i="58"/>
  <c r="AP365" i="58" s="1"/>
  <c r="X365" i="58"/>
  <c r="J528" i="58"/>
  <c r="AP528" i="58" s="1"/>
  <c r="X528" i="58"/>
  <c r="J35" i="58"/>
  <c r="AO35" i="58" s="1"/>
  <c r="X35" i="58"/>
  <c r="J322" i="58"/>
  <c r="AP322" i="58" s="1"/>
  <c r="X322" i="58"/>
  <c r="J190" i="58"/>
  <c r="AP190" i="58" s="1"/>
  <c r="X190" i="58"/>
  <c r="J478" i="58"/>
  <c r="AP478" i="58" s="1"/>
  <c r="X478" i="58"/>
  <c r="J393" i="58"/>
  <c r="AO393" i="58" s="1"/>
  <c r="X393" i="58"/>
  <c r="J130" i="58"/>
  <c r="AP130" i="58" s="1"/>
  <c r="X130" i="58"/>
  <c r="J357" i="58"/>
  <c r="X357" i="58"/>
  <c r="J483" i="58"/>
  <c r="AP483" i="58" s="1"/>
  <c r="X483" i="58"/>
  <c r="J23" i="58"/>
  <c r="AO23" i="58" s="1"/>
  <c r="X23" i="58"/>
  <c r="J340" i="58"/>
  <c r="AP340" i="58" s="1"/>
  <c r="X340" i="58"/>
  <c r="J271" i="58"/>
  <c r="AP271" i="58" s="1"/>
  <c r="X271" i="58"/>
  <c r="J143" i="58"/>
  <c r="AO143" i="58" s="1"/>
  <c r="X143" i="58"/>
  <c r="J24" i="58"/>
  <c r="AO24" i="58" s="1"/>
  <c r="X24" i="58"/>
  <c r="J508" i="58"/>
  <c r="AP508" i="58" s="1"/>
  <c r="X508" i="58"/>
  <c r="J195" i="58"/>
  <c r="AP195" i="58" s="1"/>
  <c r="X195" i="58"/>
  <c r="J107" i="58"/>
  <c r="AO107" i="58" s="1"/>
  <c r="X107" i="58"/>
  <c r="J274" i="58"/>
  <c r="AO274" i="58" s="1"/>
  <c r="X274" i="58"/>
  <c r="J159" i="58"/>
  <c r="AO159" i="58" s="1"/>
  <c r="X159" i="58"/>
  <c r="J163" i="58"/>
  <c r="AO163" i="58" s="1"/>
  <c r="X163" i="58"/>
  <c r="X397" i="58"/>
  <c r="J318" i="58"/>
  <c r="AO318" i="58" s="1"/>
  <c r="X318" i="58"/>
  <c r="J285" i="58"/>
  <c r="AO285" i="58" s="1"/>
  <c r="X285" i="58"/>
  <c r="J239" i="58"/>
  <c r="AO239" i="58" s="1"/>
  <c r="X239" i="58"/>
  <c r="J453" i="58"/>
  <c r="AO453" i="58" s="1"/>
  <c r="X453" i="58"/>
  <c r="J231" i="58"/>
  <c r="AO231" i="58" s="1"/>
  <c r="X231" i="58"/>
  <c r="J101" i="58"/>
  <c r="AO101" i="58" s="1"/>
  <c r="X101" i="58"/>
  <c r="J228" i="58"/>
  <c r="AO228" i="58" s="1"/>
  <c r="X228" i="58"/>
  <c r="J184" i="58"/>
  <c r="X184" i="58"/>
  <c r="X428" i="58"/>
  <c r="J507" i="58"/>
  <c r="AP507" i="58" s="1"/>
  <c r="X507" i="58"/>
  <c r="J513" i="58"/>
  <c r="AP513" i="58" s="1"/>
  <c r="X513" i="58"/>
  <c r="AO219" i="58"/>
  <c r="W219" i="58"/>
  <c r="X518" i="58"/>
  <c r="AO65" i="58"/>
  <c r="W65" i="58"/>
  <c r="X198" i="58"/>
  <c r="W54" i="58"/>
  <c r="X141" i="58"/>
  <c r="AO366" i="58"/>
  <c r="W366" i="58"/>
  <c r="X62" i="58"/>
  <c r="AW382" i="58"/>
  <c r="AX382" i="58" s="1"/>
  <c r="Z105" i="58"/>
  <c r="AP232" i="58"/>
  <c r="AP262" i="58"/>
  <c r="AP17" i="58"/>
  <c r="AP147" i="58"/>
  <c r="AP327" i="58"/>
  <c r="AP179" i="58"/>
  <c r="AP39" i="58"/>
  <c r="W373" i="58"/>
  <c r="W497" i="58"/>
  <c r="W170" i="58"/>
  <c r="W304" i="58"/>
  <c r="W48" i="58"/>
  <c r="W38" i="58"/>
  <c r="W515" i="58"/>
  <c r="W181" i="58"/>
  <c r="W415" i="58"/>
  <c r="W270" i="58"/>
  <c r="W206" i="58"/>
  <c r="W40" i="58"/>
  <c r="W182" i="58"/>
  <c r="W117" i="58"/>
  <c r="W294" i="58"/>
  <c r="W282" i="58"/>
  <c r="W245" i="58"/>
  <c r="W298" i="58"/>
  <c r="W512" i="58"/>
  <c r="W468" i="58"/>
  <c r="W423" i="58"/>
  <c r="W444" i="58"/>
  <c r="W404" i="58"/>
  <c r="W495" i="58"/>
  <c r="W218" i="58"/>
  <c r="W496" i="58"/>
  <c r="W84" i="58"/>
  <c r="W452" i="58"/>
  <c r="W191" i="58"/>
  <c r="W363" i="58"/>
  <c r="W34" i="58"/>
  <c r="W276" i="58"/>
  <c r="W417" i="58"/>
  <c r="W371" i="58"/>
  <c r="AS518" i="58"/>
  <c r="AT518" i="58" s="1"/>
  <c r="AU518" i="58" s="1"/>
  <c r="AV518" i="58" s="1"/>
  <c r="J198" i="58"/>
  <c r="AP198" i="58" s="1"/>
  <c r="AS198" i="58"/>
  <c r="AT198" i="58" s="1"/>
  <c r="AU198" i="58" s="1"/>
  <c r="AV198" i="58" s="1"/>
  <c r="J141" i="58"/>
  <c r="AS141" i="58"/>
  <c r="AT141" i="58" s="1"/>
  <c r="AU141" i="58" s="1"/>
  <c r="AV141" i="58" s="1"/>
  <c r="J62" i="58"/>
  <c r="AP62" i="58" s="1"/>
  <c r="AW519" i="58"/>
  <c r="AX519" i="58" s="1"/>
  <c r="Z61" i="58"/>
  <c r="AW80" i="58"/>
  <c r="AX80" i="58" s="1"/>
  <c r="Z37" i="58"/>
  <c r="AW485" i="58"/>
  <c r="AX485" i="58" s="1"/>
  <c r="Z66" i="58"/>
  <c r="AW67" i="58"/>
  <c r="AX67" i="58" s="1"/>
  <c r="Z394" i="58"/>
  <c r="AW222" i="58"/>
  <c r="AX222" i="58" s="1"/>
  <c r="Z131" i="58"/>
  <c r="AW269" i="58"/>
  <c r="AX269" i="58" s="1"/>
  <c r="Z457" i="58"/>
  <c r="AW207" i="58"/>
  <c r="AX207" i="58" s="1"/>
  <c r="Z242" i="58"/>
  <c r="AP411" i="58"/>
  <c r="AP176" i="58"/>
  <c r="AP93" i="58"/>
  <c r="AP14" i="58"/>
  <c r="AP383" i="58"/>
  <c r="AP76" i="58"/>
  <c r="AW185" i="58"/>
  <c r="AX185" i="58" s="1"/>
  <c r="AP82" i="58"/>
  <c r="AW517" i="58"/>
  <c r="AX517" i="58" s="1"/>
  <c r="Z524" i="58"/>
  <c r="AW437" i="58"/>
  <c r="AX437" i="58" s="1"/>
  <c r="Z232" i="58"/>
  <c r="AW299" i="58"/>
  <c r="AX299" i="58" s="1"/>
  <c r="Z411" i="58"/>
  <c r="AW484" i="58"/>
  <c r="AX484" i="58" s="1"/>
  <c r="Z482" i="58"/>
  <c r="AW451" i="58"/>
  <c r="AX451" i="58" s="1"/>
  <c r="Z243" i="58"/>
  <c r="AW465" i="58"/>
  <c r="AX465" i="58" s="1"/>
  <c r="Z262" i="58"/>
  <c r="AW252" i="58"/>
  <c r="AX252" i="58" s="1"/>
  <c r="Z176" i="58"/>
  <c r="AW448" i="58"/>
  <c r="AX448" i="58" s="1"/>
  <c r="Z225" i="58"/>
  <c r="AW258" i="58"/>
  <c r="AX258" i="58" s="1"/>
  <c r="Z116" i="58"/>
  <c r="AW202" i="58"/>
  <c r="AX202" i="58" s="1"/>
  <c r="Z17" i="58"/>
  <c r="AW432" i="58"/>
  <c r="AX432" i="58" s="1"/>
  <c r="Z93" i="58"/>
  <c r="AW100" i="58"/>
  <c r="AX100" i="58" s="1"/>
  <c r="Z28" i="58"/>
  <c r="AW81" i="58"/>
  <c r="AX81" i="58" s="1"/>
  <c r="Z317" i="58"/>
  <c r="AW42" i="58"/>
  <c r="AX42" i="58" s="1"/>
  <c r="Z14" i="58"/>
  <c r="AW435" i="58"/>
  <c r="AX435" i="58" s="1"/>
  <c r="Z122" i="58"/>
  <c r="AW311" i="58"/>
  <c r="AX311" i="58" s="1"/>
  <c r="Z399" i="58"/>
  <c r="AW264" i="58"/>
  <c r="AX264" i="58" s="1"/>
  <c r="Z147" i="58"/>
  <c r="AW12" i="58"/>
  <c r="AX12" i="58" s="1"/>
  <c r="Z383" i="58"/>
  <c r="AW41" i="58"/>
  <c r="AX41" i="58" s="1"/>
  <c r="Z70" i="58"/>
  <c r="AS439" i="58"/>
  <c r="AT439" i="58" s="1"/>
  <c r="AU439" i="58" s="1"/>
  <c r="AV439" i="58" s="1"/>
  <c r="AS348" i="58"/>
  <c r="AT348" i="58" s="1"/>
  <c r="AU348" i="58" s="1"/>
  <c r="AV348" i="58" s="1"/>
  <c r="AS429" i="58"/>
  <c r="AT429" i="58" s="1"/>
  <c r="AU429" i="58" s="1"/>
  <c r="AV429" i="58" s="1"/>
  <c r="AS128" i="58"/>
  <c r="AT128" i="58" s="1"/>
  <c r="AU128" i="58" s="1"/>
  <c r="AV128" i="58" s="1"/>
  <c r="AS25" i="58"/>
  <c r="AT25" i="58" s="1"/>
  <c r="AU25" i="58" s="1"/>
  <c r="AV25" i="58" s="1"/>
  <c r="AS259" i="58"/>
  <c r="AT259" i="58" s="1"/>
  <c r="AU259" i="58" s="1"/>
  <c r="AV259" i="58" s="1"/>
  <c r="AS118" i="58"/>
  <c r="AT118" i="58" s="1"/>
  <c r="AU118" i="58" s="1"/>
  <c r="AV118" i="58" s="1"/>
  <c r="AS71" i="58"/>
  <c r="AT71" i="58" s="1"/>
  <c r="AU71" i="58" s="1"/>
  <c r="AV71" i="58" s="1"/>
  <c r="Z76" i="58"/>
  <c r="AS185" i="58"/>
  <c r="AT185" i="58" s="1"/>
  <c r="AU185" i="58" s="1"/>
  <c r="AV185" i="58" s="1"/>
  <c r="AS396" i="58"/>
  <c r="AT396" i="58" s="1"/>
  <c r="AU396" i="58" s="1"/>
  <c r="AV396" i="58" s="1"/>
  <c r="Z137" i="58"/>
  <c r="AW150" i="58"/>
  <c r="AX150" i="58" s="1"/>
  <c r="Z314" i="58"/>
  <c r="AW161" i="58"/>
  <c r="AX161" i="58" s="1"/>
  <c r="Z160" i="58"/>
  <c r="AW53" i="58"/>
  <c r="AX53" i="58" s="1"/>
  <c r="Z520" i="58"/>
  <c r="AW26" i="58"/>
  <c r="AX26" i="58" s="1"/>
  <c r="AW277" i="58"/>
  <c r="AX277" i="58" s="1"/>
  <c r="Z179" i="58"/>
  <c r="AW229" i="58"/>
  <c r="AX229" i="58" s="1"/>
  <c r="Z39" i="58"/>
  <c r="AW157" i="58"/>
  <c r="AX157" i="58" s="1"/>
  <c r="Z43" i="58"/>
  <c r="AW377" i="58"/>
  <c r="AX377" i="58" s="1"/>
  <c r="Z82" i="58"/>
  <c r="AW175" i="58"/>
  <c r="AX175" i="58" s="1"/>
  <c r="Z235" i="58"/>
  <c r="AW443" i="58"/>
  <c r="AX443" i="58" s="1"/>
  <c r="W442" i="58"/>
  <c r="AO210" i="58"/>
  <c r="X277" i="58"/>
  <c r="X377" i="58"/>
  <c r="X443" i="58"/>
  <c r="AO336" i="58"/>
  <c r="AO36" i="58"/>
  <c r="AO474" i="58"/>
  <c r="AW15" i="58"/>
  <c r="AX15" i="58" s="1"/>
  <c r="AW378" i="58"/>
  <c r="AX378" i="58" s="1"/>
  <c r="AS366" i="58"/>
  <c r="AT366" i="58" s="1"/>
  <c r="AU366" i="58" s="1"/>
  <c r="AV366" i="58" s="1"/>
  <c r="AS62" i="58"/>
  <c r="AS105" i="58"/>
  <c r="AT105" i="58" s="1"/>
  <c r="AU105" i="58" s="1"/>
  <c r="AV105" i="58" s="1"/>
  <c r="AS61" i="58"/>
  <c r="AT61" i="58" s="1"/>
  <c r="AU61" i="58" s="1"/>
  <c r="AV61" i="58" s="1"/>
  <c r="AS37" i="58"/>
  <c r="AT37" i="58" s="1"/>
  <c r="AU37" i="58" s="1"/>
  <c r="AV37" i="58" s="1"/>
  <c r="AS66" i="58"/>
  <c r="AS394" i="58"/>
  <c r="AT394" i="58" s="1"/>
  <c r="AU394" i="58" s="1"/>
  <c r="AV394" i="58" s="1"/>
  <c r="AS131" i="58"/>
  <c r="AT131" i="58" s="1"/>
  <c r="AU131" i="58" s="1"/>
  <c r="AV131" i="58" s="1"/>
  <c r="AS457" i="58"/>
  <c r="AT457" i="58" s="1"/>
  <c r="AU457" i="58" s="1"/>
  <c r="AV457" i="58" s="1"/>
  <c r="AS242" i="58"/>
  <c r="AT242" i="58" s="1"/>
  <c r="AU242" i="58" s="1"/>
  <c r="AV242" i="58" s="1"/>
  <c r="W524" i="58"/>
  <c r="AO524" i="58"/>
  <c r="AS524" i="58"/>
  <c r="AT524" i="58" s="1"/>
  <c r="AU524" i="58" s="1"/>
  <c r="AV524" i="58" s="1"/>
  <c r="W232" i="58"/>
  <c r="AO232" i="58"/>
  <c r="AS232" i="58"/>
  <c r="AT232" i="58" s="1"/>
  <c r="AU232" i="58" s="1"/>
  <c r="AV232" i="58" s="1"/>
  <c r="W411" i="58"/>
  <c r="AO411" i="58"/>
  <c r="AS411" i="58"/>
  <c r="AT411" i="58" s="1"/>
  <c r="AU411" i="58" s="1"/>
  <c r="AV411" i="58" s="1"/>
  <c r="W482" i="58"/>
  <c r="AO482" i="58"/>
  <c r="AS482" i="58"/>
  <c r="W243" i="58"/>
  <c r="AO243" i="58"/>
  <c r="AS243" i="58"/>
  <c r="AT243" i="58" s="1"/>
  <c r="AU243" i="58" s="1"/>
  <c r="AV243" i="58" s="1"/>
  <c r="W262" i="58"/>
  <c r="AO262" i="58"/>
  <c r="AS262" i="58"/>
  <c r="AT262" i="58" s="1"/>
  <c r="AU262" i="58" s="1"/>
  <c r="AV262" i="58" s="1"/>
  <c r="W176" i="58"/>
  <c r="AO176" i="58"/>
  <c r="AS176" i="58"/>
  <c r="AT176" i="58" s="1"/>
  <c r="AU176" i="58" s="1"/>
  <c r="AV176" i="58" s="1"/>
  <c r="W225" i="58"/>
  <c r="AO225" i="58"/>
  <c r="AS225" i="58"/>
  <c r="AT225" i="58" s="1"/>
  <c r="AU225" i="58" s="1"/>
  <c r="AV225" i="58" s="1"/>
  <c r="W116" i="58"/>
  <c r="AO116" i="58"/>
  <c r="AS116" i="58"/>
  <c r="AT116" i="58" s="1"/>
  <c r="AU116" i="58" s="1"/>
  <c r="AV116" i="58" s="1"/>
  <c r="W17" i="58"/>
  <c r="AO17" i="58"/>
  <c r="AS17" i="58"/>
  <c r="AT17" i="58" s="1"/>
  <c r="AU17" i="58" s="1"/>
  <c r="AV17" i="58" s="1"/>
  <c r="W93" i="58"/>
  <c r="AO93" i="58"/>
  <c r="AS93" i="58"/>
  <c r="AT93" i="58" s="1"/>
  <c r="AU93" i="58" s="1"/>
  <c r="AV93" i="58" s="1"/>
  <c r="W28" i="58"/>
  <c r="AO28" i="58"/>
  <c r="AS28" i="58"/>
  <c r="W317" i="58"/>
  <c r="AO317" i="58"/>
  <c r="AS317" i="58"/>
  <c r="AT317" i="58" s="1"/>
  <c r="AU317" i="58" s="1"/>
  <c r="AV317" i="58" s="1"/>
  <c r="W14" i="58"/>
  <c r="AO14" i="58"/>
  <c r="AS14" i="58"/>
  <c r="AT14" i="58" s="1"/>
  <c r="AU14" i="58" s="1"/>
  <c r="AV14" i="58" s="1"/>
  <c r="W122" i="58"/>
  <c r="AO122" i="58"/>
  <c r="AS122" i="58"/>
  <c r="AT122" i="58" s="1"/>
  <c r="AU122" i="58" s="1"/>
  <c r="AV122" i="58" s="1"/>
  <c r="W399" i="58"/>
  <c r="AO399" i="58"/>
  <c r="AS399" i="58"/>
  <c r="AT399" i="58" s="1"/>
  <c r="AU399" i="58" s="1"/>
  <c r="AV399" i="58" s="1"/>
  <c r="W147" i="58"/>
  <c r="AO147" i="58"/>
  <c r="AS147" i="58"/>
  <c r="AT147" i="58" s="1"/>
  <c r="AU147" i="58" s="1"/>
  <c r="AV147" i="58" s="1"/>
  <c r="W383" i="58"/>
  <c r="AO383" i="58"/>
  <c r="AS383" i="58"/>
  <c r="AT383" i="58" s="1"/>
  <c r="AU383" i="58" s="1"/>
  <c r="AV383" i="58" s="1"/>
  <c r="W70" i="58"/>
  <c r="AO70" i="58"/>
  <c r="AS70" i="58"/>
  <c r="AT70" i="58" s="1"/>
  <c r="AU70" i="58" s="1"/>
  <c r="AV70" i="58" s="1"/>
  <c r="W316" i="58"/>
  <c r="AS316" i="58"/>
  <c r="AT316" i="58" s="1"/>
  <c r="AU316" i="58" s="1"/>
  <c r="AV316" i="58" s="1"/>
  <c r="W172" i="58"/>
  <c r="AS172" i="58"/>
  <c r="AT172" i="58" s="1"/>
  <c r="AU172" i="58" s="1"/>
  <c r="AV172" i="58" s="1"/>
  <c r="W280" i="58"/>
  <c r="AO280" i="58"/>
  <c r="AS280" i="58"/>
  <c r="W192" i="58"/>
  <c r="AO192" i="58"/>
  <c r="AS192" i="58"/>
  <c r="AT192" i="58" s="1"/>
  <c r="AU192" i="58" s="1"/>
  <c r="AV192" i="58" s="1"/>
  <c r="W265" i="58"/>
  <c r="AO265" i="58"/>
  <c r="AS265" i="58"/>
  <c r="AT265" i="58" s="1"/>
  <c r="AU265" i="58" s="1"/>
  <c r="AV265" i="58" s="1"/>
  <c r="W391" i="58"/>
  <c r="AO391" i="58"/>
  <c r="AS391" i="58"/>
  <c r="AT391" i="58" s="1"/>
  <c r="AU391" i="58" s="1"/>
  <c r="AV391" i="58" s="1"/>
  <c r="W347" i="58"/>
  <c r="AO347" i="58"/>
  <c r="AS347" i="58"/>
  <c r="W76" i="58"/>
  <c r="AO76" i="58"/>
  <c r="AS76" i="58"/>
  <c r="AT76" i="58" s="1"/>
  <c r="AU76" i="58" s="1"/>
  <c r="AV76" i="58" s="1"/>
  <c r="W51" i="58"/>
  <c r="AS51" i="58"/>
  <c r="AT51" i="58" s="1"/>
  <c r="AU51" i="58" s="1"/>
  <c r="AV51" i="58" s="1"/>
  <c r="W137" i="58"/>
  <c r="AO137" i="58"/>
  <c r="AS137" i="58"/>
  <c r="AT137" i="58" s="1"/>
  <c r="AU137" i="58" s="1"/>
  <c r="AV137" i="58" s="1"/>
  <c r="W314" i="58"/>
  <c r="AO314" i="58"/>
  <c r="AS314" i="58"/>
  <c r="AT314" i="58" s="1"/>
  <c r="AU314" i="58" s="1"/>
  <c r="AV314" i="58" s="1"/>
  <c r="W160" i="58"/>
  <c r="AO160" i="58"/>
  <c r="AS160" i="58"/>
  <c r="AT160" i="58" s="1"/>
  <c r="AU160" i="58" s="1"/>
  <c r="AV160" i="58" s="1"/>
  <c r="W520" i="58"/>
  <c r="AO520" i="58"/>
  <c r="AS520" i="58"/>
  <c r="AT520" i="58" s="1"/>
  <c r="AU520" i="58" s="1"/>
  <c r="AV520" i="58" s="1"/>
  <c r="W327" i="58"/>
  <c r="AO327" i="58"/>
  <c r="AS327" i="58"/>
  <c r="AT327" i="58" s="1"/>
  <c r="AU327" i="58" s="1"/>
  <c r="AV327" i="58" s="1"/>
  <c r="W179" i="58"/>
  <c r="AO179" i="58"/>
  <c r="AS179" i="58"/>
  <c r="AT179" i="58" s="1"/>
  <c r="AU179" i="58" s="1"/>
  <c r="AV179" i="58" s="1"/>
  <c r="W39" i="58"/>
  <c r="AO39" i="58"/>
  <c r="AS39" i="58"/>
  <c r="AT39" i="58" s="1"/>
  <c r="AU39" i="58" s="1"/>
  <c r="AV39" i="58" s="1"/>
  <c r="W43" i="58"/>
  <c r="AO43" i="58"/>
  <c r="AS43" i="58"/>
  <c r="AT43" i="58" s="1"/>
  <c r="AU43" i="58" s="1"/>
  <c r="AV43" i="58" s="1"/>
  <c r="W82" i="58"/>
  <c r="AO82" i="58"/>
  <c r="AS82" i="58"/>
  <c r="AT82" i="58" s="1"/>
  <c r="AU82" i="58" s="1"/>
  <c r="AV82" i="58" s="1"/>
  <c r="W235" i="58"/>
  <c r="AO235" i="58"/>
  <c r="AS235" i="58"/>
  <c r="AT235" i="58" s="1"/>
  <c r="AU235" i="58" s="1"/>
  <c r="AV235" i="58" s="1"/>
  <c r="X442" i="58"/>
  <c r="X524" i="58"/>
  <c r="X232" i="58"/>
  <c r="X411" i="58"/>
  <c r="X482" i="58"/>
  <c r="X243" i="58"/>
  <c r="X262" i="58"/>
  <c r="X176" i="58"/>
  <c r="X225" i="58"/>
  <c r="X116" i="58"/>
  <c r="X17" i="58"/>
  <c r="X93" i="58"/>
  <c r="X28" i="58"/>
  <c r="X317" i="58"/>
  <c r="X14" i="58"/>
  <c r="X122" i="58"/>
  <c r="X399" i="58"/>
  <c r="X147" i="58"/>
  <c r="X383" i="58"/>
  <c r="X70" i="58"/>
  <c r="X280" i="58"/>
  <c r="X192" i="58"/>
  <c r="X265" i="58"/>
  <c r="X391" i="58"/>
  <c r="X347" i="58"/>
  <c r="X76" i="58"/>
  <c r="X51" i="58"/>
  <c r="X137" i="58"/>
  <c r="X314" i="58"/>
  <c r="X160" i="58"/>
  <c r="X520" i="58"/>
  <c r="X327" i="58"/>
  <c r="X179" i="58"/>
  <c r="X39" i="58"/>
  <c r="X43" i="58"/>
  <c r="X82" i="58"/>
  <c r="X235" i="58"/>
  <c r="J442" i="58"/>
  <c r="AO442" i="58" s="1"/>
  <c r="AS442" i="58"/>
  <c r="AS108" i="58"/>
  <c r="AT108" i="58" s="1"/>
  <c r="AU108" i="58" s="1"/>
  <c r="AV108" i="58" s="1"/>
  <c r="AS336" i="58"/>
  <c r="AS210" i="58"/>
  <c r="AT210" i="58" s="1"/>
  <c r="AU210" i="58" s="1"/>
  <c r="AV210" i="58" s="1"/>
  <c r="AS36" i="58"/>
  <c r="AW50" i="58"/>
  <c r="AX50" i="58" s="1"/>
  <c r="AW379" i="58"/>
  <c r="AX379" i="58" s="1"/>
  <c r="AP50" i="58"/>
  <c r="AP16" i="58"/>
  <c r="AP15" i="58"/>
  <c r="AP8" i="58"/>
  <c r="AP378" i="58"/>
  <c r="AW167" i="58"/>
  <c r="AX167" i="58" s="1"/>
  <c r="AP115" i="58"/>
  <c r="AS115" i="58"/>
  <c r="AT115" i="58" s="1"/>
  <c r="AU115" i="58" s="1"/>
  <c r="AV115" i="58" s="1"/>
  <c r="AP275" i="58"/>
  <c r="AP416" i="58"/>
  <c r="W336" i="58"/>
  <c r="W36" i="58"/>
  <c r="W426" i="58"/>
  <c r="AS426" i="58"/>
  <c r="AT426" i="58" s="1"/>
  <c r="AU426" i="58" s="1"/>
  <c r="AV426" i="58" s="1"/>
  <c r="W440" i="58"/>
  <c r="AS440" i="58"/>
  <c r="AT440" i="58" s="1"/>
  <c r="AU440" i="58" s="1"/>
  <c r="AV440" i="58" s="1"/>
  <c r="W313" i="58"/>
  <c r="AS313" i="58"/>
  <c r="AT313" i="58" s="1"/>
  <c r="AU313" i="58" s="1"/>
  <c r="AV313" i="58" s="1"/>
  <c r="W96" i="58"/>
  <c r="AS96" i="58"/>
  <c r="AT96" i="58" s="1"/>
  <c r="AU96" i="58" s="1"/>
  <c r="AV96" i="58" s="1"/>
  <c r="W405" i="58"/>
  <c r="AO405" i="58"/>
  <c r="AS405" i="58"/>
  <c r="W216" i="58"/>
  <c r="AS216" i="58"/>
  <c r="AT216" i="58" s="1"/>
  <c r="AU216" i="58" s="1"/>
  <c r="AV216" i="58" s="1"/>
  <c r="W326" i="58"/>
  <c r="AO326" i="58"/>
  <c r="AS326" i="58"/>
  <c r="AT326" i="58" s="1"/>
  <c r="AU326" i="58" s="1"/>
  <c r="AV326" i="58" s="1"/>
  <c r="W211" i="58"/>
  <c r="AO211" i="58"/>
  <c r="AS211" i="58"/>
  <c r="W31" i="58"/>
  <c r="AS31" i="58"/>
  <c r="AT31" i="58" s="1"/>
  <c r="AU31" i="58" s="1"/>
  <c r="AV31" i="58" s="1"/>
  <c r="W104" i="58"/>
  <c r="AS104" i="58"/>
  <c r="W380" i="58"/>
  <c r="AO380" i="58"/>
  <c r="AS380" i="58"/>
  <c r="AT380" i="58" s="1"/>
  <c r="AU380" i="58" s="1"/>
  <c r="AV380" i="58" s="1"/>
  <c r="W255" i="58"/>
  <c r="AO255" i="58"/>
  <c r="AS255" i="58"/>
  <c r="AT255" i="58" s="1"/>
  <c r="AU255" i="58" s="1"/>
  <c r="AV255" i="58" s="1"/>
  <c r="W110" i="58"/>
  <c r="AS110" i="58"/>
  <c r="W375" i="58"/>
  <c r="AO375" i="58"/>
  <c r="AS375" i="58"/>
  <c r="AT375" i="58" s="1"/>
  <c r="AU375" i="58" s="1"/>
  <c r="AV375" i="58" s="1"/>
  <c r="W233" i="58"/>
  <c r="AS233" i="58"/>
  <c r="AT233" i="58" s="1"/>
  <c r="AU233" i="58" s="1"/>
  <c r="AV233" i="58" s="1"/>
  <c r="W351" i="58"/>
  <c r="AS351" i="58"/>
  <c r="AT351" i="58" s="1"/>
  <c r="AU351" i="58" s="1"/>
  <c r="AV351" i="58" s="1"/>
  <c r="W281" i="58"/>
  <c r="AS281" i="58"/>
  <c r="AT281" i="58" s="1"/>
  <c r="AU281" i="58" s="1"/>
  <c r="AV281" i="58" s="1"/>
  <c r="W194" i="58"/>
  <c r="AS194" i="58"/>
  <c r="AT194" i="58" s="1"/>
  <c r="AU194" i="58" s="1"/>
  <c r="AV194" i="58" s="1"/>
  <c r="W177" i="58"/>
  <c r="AS177" i="58"/>
  <c r="AT177" i="58" s="1"/>
  <c r="AU177" i="58" s="1"/>
  <c r="AV177" i="58" s="1"/>
  <c r="W400" i="58"/>
  <c r="AS400" i="58"/>
  <c r="AT400" i="58" s="1"/>
  <c r="AU400" i="58" s="1"/>
  <c r="AV400" i="58" s="1"/>
  <c r="W530" i="58"/>
  <c r="AS530" i="58"/>
  <c r="AT530" i="58" s="1"/>
  <c r="AU530" i="58" s="1"/>
  <c r="AV530" i="58" s="1"/>
  <c r="W427" i="58"/>
  <c r="AS427" i="58"/>
  <c r="AT427" i="58" s="1"/>
  <c r="AU427" i="58" s="1"/>
  <c r="AV427" i="58" s="1"/>
  <c r="W169" i="58"/>
  <c r="AS169" i="58"/>
  <c r="AT169" i="58" s="1"/>
  <c r="AU169" i="58" s="1"/>
  <c r="AV169" i="58" s="1"/>
  <c r="W126" i="58"/>
  <c r="AS126" i="58"/>
  <c r="AT126" i="58" s="1"/>
  <c r="AU126" i="58" s="1"/>
  <c r="AV126" i="58" s="1"/>
  <c r="AP167" i="58"/>
  <c r="X167" i="58"/>
  <c r="AW214" i="58"/>
  <c r="AX214" i="58" s="1"/>
  <c r="AP193" i="58"/>
  <c r="AS193" i="58"/>
  <c r="AT193" i="58" s="1"/>
  <c r="AU193" i="58" s="1"/>
  <c r="AV193" i="58" s="1"/>
  <c r="AO344" i="58"/>
  <c r="AW367" i="58"/>
  <c r="AX367" i="58" s="1"/>
  <c r="AW145" i="58"/>
  <c r="AX145" i="58" s="1"/>
  <c r="AP102" i="58"/>
  <c r="X405" i="58"/>
  <c r="X326" i="58"/>
  <c r="X211" i="58"/>
  <c r="X380" i="58"/>
  <c r="X255" i="58"/>
  <c r="X375" i="58"/>
  <c r="X233" i="58"/>
  <c r="J351" i="58"/>
  <c r="AO351" i="58" s="1"/>
  <c r="X351" i="58"/>
  <c r="J281" i="58"/>
  <c r="AP281" i="58" s="1"/>
  <c r="X281" i="58"/>
  <c r="J194" i="58"/>
  <c r="AO194" i="58" s="1"/>
  <c r="X194" i="58"/>
  <c r="J177" i="58"/>
  <c r="AO177" i="58" s="1"/>
  <c r="X177" i="58"/>
  <c r="J400" i="58"/>
  <c r="AO400" i="58" s="1"/>
  <c r="X400" i="58"/>
  <c r="J530" i="58"/>
  <c r="AP530" i="58" s="1"/>
  <c r="X530" i="58"/>
  <c r="J427" i="58"/>
  <c r="AP427" i="58" s="1"/>
  <c r="X427" i="58"/>
  <c r="J169" i="58"/>
  <c r="AP169" i="58" s="1"/>
  <c r="X169" i="58"/>
  <c r="J126" i="58"/>
  <c r="AP126" i="58" s="1"/>
  <c r="X126" i="58"/>
  <c r="J332" i="58"/>
  <c r="AP332" i="58" s="1"/>
  <c r="AW332" i="58"/>
  <c r="AX332" i="58" s="1"/>
  <c r="AP187" i="58"/>
  <c r="AS187" i="58"/>
  <c r="AT187" i="58" s="1"/>
  <c r="AU187" i="58" s="1"/>
  <c r="AV187" i="58" s="1"/>
  <c r="AW186" i="58"/>
  <c r="AX186" i="58" s="1"/>
  <c r="AP87" i="58"/>
  <c r="AP349" i="58"/>
  <c r="AP266" i="58"/>
  <c r="AP205" i="58"/>
  <c r="AW60" i="58"/>
  <c r="AX60" i="58" s="1"/>
  <c r="AP77" i="58"/>
  <c r="AP251" i="58"/>
  <c r="AP374" i="58"/>
  <c r="AW449" i="58"/>
  <c r="AX449" i="58" s="1"/>
  <c r="W474" i="58"/>
  <c r="AS474" i="58"/>
  <c r="AT474" i="58" s="1"/>
  <c r="AU474" i="58" s="1"/>
  <c r="AV474" i="58" s="1"/>
  <c r="AS196" i="58"/>
  <c r="AT196" i="58" s="1"/>
  <c r="AU196" i="58" s="1"/>
  <c r="AV196" i="58" s="1"/>
  <c r="AS226" i="58"/>
  <c r="AT226" i="58" s="1"/>
  <c r="AU226" i="58" s="1"/>
  <c r="AV226" i="58" s="1"/>
  <c r="AS168" i="58"/>
  <c r="AT168" i="58" s="1"/>
  <c r="AU168" i="58" s="1"/>
  <c r="AV168" i="58" s="1"/>
  <c r="W441" i="58"/>
  <c r="AS441" i="58"/>
  <c r="AT441" i="58" s="1"/>
  <c r="AU441" i="58" s="1"/>
  <c r="AV441" i="58" s="1"/>
  <c r="AS153" i="58"/>
  <c r="AT153" i="58" s="1"/>
  <c r="AU153" i="58" s="1"/>
  <c r="AV153" i="58" s="1"/>
  <c r="AS97" i="58"/>
  <c r="AT97" i="58" s="1"/>
  <c r="AU97" i="58" s="1"/>
  <c r="AV97" i="58" s="1"/>
  <c r="AS138" i="58"/>
  <c r="AT138" i="58" s="1"/>
  <c r="AU138" i="58" s="1"/>
  <c r="AV138" i="58" s="1"/>
  <c r="AS158" i="58"/>
  <c r="AT158" i="58" s="1"/>
  <c r="AU158" i="58" s="1"/>
  <c r="AV158" i="58" s="1"/>
  <c r="W477" i="58"/>
  <c r="AS477" i="58"/>
  <c r="AT477" i="58" s="1"/>
  <c r="AU477" i="58" s="1"/>
  <c r="AV477" i="58" s="1"/>
  <c r="AS197" i="58"/>
  <c r="AT197" i="58" s="1"/>
  <c r="AU197" i="58" s="1"/>
  <c r="AV197" i="58" s="1"/>
  <c r="AS236" i="58"/>
  <c r="AT236" i="58" s="1"/>
  <c r="AU236" i="58" s="1"/>
  <c r="AV236" i="58" s="1"/>
  <c r="AS45" i="58"/>
  <c r="AT45" i="58" s="1"/>
  <c r="AU45" i="58" s="1"/>
  <c r="AV45" i="58" s="1"/>
  <c r="AS83" i="58"/>
  <c r="AT83" i="58" s="1"/>
  <c r="AU83" i="58" s="1"/>
  <c r="AV83" i="58" s="1"/>
  <c r="W481" i="58"/>
  <c r="AS481" i="58"/>
  <c r="AT481" i="58" s="1"/>
  <c r="AU481" i="58" s="1"/>
  <c r="AV481" i="58" s="1"/>
  <c r="W420" i="58"/>
  <c r="AS420" i="58"/>
  <c r="AT420" i="58" s="1"/>
  <c r="AU420" i="58" s="1"/>
  <c r="AV420" i="58" s="1"/>
  <c r="W486" i="58"/>
  <c r="W514" i="58"/>
  <c r="AS514" i="58"/>
  <c r="AT514" i="58" s="1"/>
  <c r="AU514" i="58" s="1"/>
  <c r="AV514" i="58" s="1"/>
  <c r="W332" i="58"/>
  <c r="AW472" i="58"/>
  <c r="AX472" i="58" s="1"/>
  <c r="AP19" i="58"/>
  <c r="AS19" i="58"/>
  <c r="AT19" i="58" s="1"/>
  <c r="AU19" i="58" s="1"/>
  <c r="AV19" i="58" s="1"/>
  <c r="AO186" i="58"/>
  <c r="AP364" i="58"/>
  <c r="AP288" i="58"/>
  <c r="AP386" i="58"/>
  <c r="AW72" i="58"/>
  <c r="AX72" i="58" s="1"/>
  <c r="AW73" i="58"/>
  <c r="AX73" i="58" s="1"/>
  <c r="AW13" i="58"/>
  <c r="AX13" i="58" s="1"/>
  <c r="AW387" i="58"/>
  <c r="AX387" i="58" s="1"/>
  <c r="AW154" i="58"/>
  <c r="AX154" i="58" s="1"/>
  <c r="AW301" i="58"/>
  <c r="AX301" i="58" s="1"/>
  <c r="Z187" i="58"/>
  <c r="W214" i="58"/>
  <c r="Z193" i="58"/>
  <c r="W344" i="58"/>
  <c r="Z115" i="58"/>
  <c r="W472" i="58"/>
  <c r="Z19" i="58"/>
  <c r="W186" i="58"/>
  <c r="Z87" i="58"/>
  <c r="W212" i="58"/>
  <c r="Z364" i="58"/>
  <c r="W297" i="58"/>
  <c r="Z288" i="58"/>
  <c r="W343" i="58"/>
  <c r="W367" i="58"/>
  <c r="Z275" i="58"/>
  <c r="W145" i="58"/>
  <c r="Z416" i="58"/>
  <c r="W247" i="58"/>
  <c r="AS247" i="58"/>
  <c r="AT247" i="58" s="1"/>
  <c r="AU247" i="58" s="1"/>
  <c r="AV247" i="58" s="1"/>
  <c r="Z349" i="58"/>
  <c r="AO72" i="58"/>
  <c r="Z266" i="58"/>
  <c r="AO73" i="58"/>
  <c r="Z205" i="58"/>
  <c r="Z102" i="58"/>
  <c r="AO13" i="58"/>
  <c r="Z77" i="58"/>
  <c r="W387" i="58"/>
  <c r="Z251" i="58"/>
  <c r="W154" i="58"/>
  <c r="Z374" i="58"/>
  <c r="W500" i="58"/>
  <c r="AS500" i="58"/>
  <c r="AT500" i="58" s="1"/>
  <c r="AU500" i="58" s="1"/>
  <c r="AV500" i="58" s="1"/>
  <c r="W412" i="58"/>
  <c r="AS412" i="58"/>
  <c r="AT412" i="58" s="1"/>
  <c r="AU412" i="58" s="1"/>
  <c r="AV412" i="58" s="1"/>
  <c r="W464" i="58"/>
  <c r="AS464" i="58"/>
  <c r="AT464" i="58" s="1"/>
  <c r="AU464" i="58" s="1"/>
  <c r="AV464" i="58" s="1"/>
  <c r="AS88" i="58"/>
  <c r="AT88" i="58" s="1"/>
  <c r="AU88" i="58" s="1"/>
  <c r="AV88" i="58" s="1"/>
  <c r="W292" i="58"/>
  <c r="AS292" i="58"/>
  <c r="AT292" i="58" s="1"/>
  <c r="AU292" i="58" s="1"/>
  <c r="AV292" i="58" s="1"/>
  <c r="W246" i="58"/>
  <c r="AS246" i="58"/>
  <c r="AT246" i="58" s="1"/>
  <c r="AU246" i="58" s="1"/>
  <c r="AV246" i="58" s="1"/>
  <c r="AS47" i="58"/>
  <c r="AT47" i="58" s="1"/>
  <c r="AU47" i="58" s="1"/>
  <c r="AV47" i="58" s="1"/>
  <c r="W408" i="58"/>
  <c r="AS408" i="58"/>
  <c r="AT408" i="58" s="1"/>
  <c r="AU408" i="58" s="1"/>
  <c r="AV408" i="58" s="1"/>
  <c r="W413" i="58"/>
  <c r="AS413" i="58"/>
  <c r="AT413" i="58" s="1"/>
  <c r="AU413" i="58" s="1"/>
  <c r="AV413" i="58" s="1"/>
  <c r="AP301" i="58"/>
  <c r="AO319" i="58"/>
  <c r="W319" i="58"/>
  <c r="AS438" i="58"/>
  <c r="AT438" i="58" s="1"/>
  <c r="AU438" i="58" s="1"/>
  <c r="AV438" i="58" s="1"/>
  <c r="AS29" i="58"/>
  <c r="AT29" i="58" s="1"/>
  <c r="AU29" i="58" s="1"/>
  <c r="AV29" i="58" s="1"/>
  <c r="AS312" i="58"/>
  <c r="AT312" i="58" s="1"/>
  <c r="AU312" i="58" s="1"/>
  <c r="AV312" i="58" s="1"/>
  <c r="AS263" i="58"/>
  <c r="AT263" i="58" s="1"/>
  <c r="AU263" i="58" s="1"/>
  <c r="AV263" i="58" s="1"/>
  <c r="AO438" i="58"/>
  <c r="AO312" i="58"/>
  <c r="W187" i="58"/>
  <c r="AO187" i="58"/>
  <c r="W193" i="58"/>
  <c r="AO193" i="58"/>
  <c r="W115" i="58"/>
  <c r="AO115" i="58"/>
  <c r="W19" i="58"/>
  <c r="AO19" i="58"/>
  <c r="W87" i="58"/>
  <c r="AO87" i="58"/>
  <c r="AS87" i="58"/>
  <c r="AT87" i="58" s="1"/>
  <c r="AU87" i="58" s="1"/>
  <c r="AV87" i="58" s="1"/>
  <c r="W364" i="58"/>
  <c r="AO364" i="58"/>
  <c r="AS364" i="58"/>
  <c r="AT364" i="58" s="1"/>
  <c r="AU364" i="58" s="1"/>
  <c r="AV364" i="58" s="1"/>
  <c r="W288" i="58"/>
  <c r="AO288" i="58"/>
  <c r="AS288" i="58"/>
  <c r="AT288" i="58" s="1"/>
  <c r="AU288" i="58" s="1"/>
  <c r="AV288" i="58" s="1"/>
  <c r="W386" i="58"/>
  <c r="AO386" i="58"/>
  <c r="AS386" i="58"/>
  <c r="AT386" i="58" s="1"/>
  <c r="AU386" i="58" s="1"/>
  <c r="AV386" i="58" s="1"/>
  <c r="W275" i="58"/>
  <c r="AO275" i="58"/>
  <c r="AS275" i="58"/>
  <c r="AT275" i="58" s="1"/>
  <c r="AU275" i="58" s="1"/>
  <c r="AV275" i="58" s="1"/>
  <c r="W416" i="58"/>
  <c r="AO416" i="58"/>
  <c r="AS416" i="58"/>
  <c r="AT416" i="58" s="1"/>
  <c r="AU416" i="58" s="1"/>
  <c r="AV416" i="58" s="1"/>
  <c r="W349" i="58"/>
  <c r="AO349" i="58"/>
  <c r="AS349" i="58"/>
  <c r="AT349" i="58" s="1"/>
  <c r="AU349" i="58" s="1"/>
  <c r="AV349" i="58" s="1"/>
  <c r="W266" i="58"/>
  <c r="AO266" i="58"/>
  <c r="AS266" i="58"/>
  <c r="W205" i="58"/>
  <c r="AO205" i="58"/>
  <c r="AS205" i="58"/>
  <c r="AT205" i="58" s="1"/>
  <c r="AU205" i="58" s="1"/>
  <c r="AV205" i="58" s="1"/>
  <c r="W102" i="58"/>
  <c r="AO102" i="58"/>
  <c r="AS102" i="58"/>
  <c r="AT102" i="58" s="1"/>
  <c r="AU102" i="58" s="1"/>
  <c r="AV102" i="58" s="1"/>
  <c r="W77" i="58"/>
  <c r="AO77" i="58"/>
  <c r="AS77" i="58"/>
  <c r="AT77" i="58" s="1"/>
  <c r="AU77" i="58" s="1"/>
  <c r="AV77" i="58" s="1"/>
  <c r="W251" i="58"/>
  <c r="AO251" i="58"/>
  <c r="AS251" i="58"/>
  <c r="AT251" i="58" s="1"/>
  <c r="AU251" i="58" s="1"/>
  <c r="AV251" i="58" s="1"/>
  <c r="W374" i="58"/>
  <c r="AO374" i="58"/>
  <c r="AS374" i="58"/>
  <c r="AT374" i="58" s="1"/>
  <c r="AU374" i="58" s="1"/>
  <c r="AV374" i="58" s="1"/>
  <c r="W46" i="58"/>
  <c r="AO46" i="58"/>
  <c r="AS46" i="58"/>
  <c r="AT46" i="58" s="1"/>
  <c r="AU46" i="58" s="1"/>
  <c r="AV46" i="58" s="1"/>
  <c r="W479" i="58"/>
  <c r="AO479" i="58"/>
  <c r="AS479" i="58"/>
  <c r="AT479" i="58" s="1"/>
  <c r="AU479" i="58" s="1"/>
  <c r="AV479" i="58" s="1"/>
  <c r="W33" i="58"/>
  <c r="AS33" i="58"/>
  <c r="AT33" i="58" s="1"/>
  <c r="AU33" i="58" s="1"/>
  <c r="AV33" i="58" s="1"/>
  <c r="W257" i="58"/>
  <c r="AS257" i="58"/>
  <c r="AT257" i="58" s="1"/>
  <c r="AU257" i="58" s="1"/>
  <c r="AV257" i="58" s="1"/>
  <c r="W120" i="58"/>
  <c r="AS120" i="58"/>
  <c r="AT120" i="58" s="1"/>
  <c r="AU120" i="58" s="1"/>
  <c r="AV120" i="58" s="1"/>
  <c r="W133" i="58"/>
  <c r="AS133" i="58"/>
  <c r="AT133" i="58" s="1"/>
  <c r="AU133" i="58" s="1"/>
  <c r="AV133" i="58" s="1"/>
  <c r="W123" i="58"/>
  <c r="AS123" i="58"/>
  <c r="AT123" i="58" s="1"/>
  <c r="AU123" i="58" s="1"/>
  <c r="AV123" i="58" s="1"/>
  <c r="W173" i="58"/>
  <c r="AS173" i="58"/>
  <c r="AT173" i="58" s="1"/>
  <c r="AU173" i="58" s="1"/>
  <c r="AV173" i="58" s="1"/>
  <c r="W234" i="58"/>
  <c r="AS234" i="58"/>
  <c r="AT234" i="58" s="1"/>
  <c r="AU234" i="58" s="1"/>
  <c r="AV234" i="58" s="1"/>
  <c r="AO263" i="58"/>
  <c r="W263" i="58"/>
  <c r="X319" i="58"/>
  <c r="AO29" i="58"/>
  <c r="AO463" i="58"/>
  <c r="AW89" i="58"/>
  <c r="AX89" i="58" s="1"/>
  <c r="X187" i="58"/>
  <c r="X193" i="58"/>
  <c r="X115" i="58"/>
  <c r="X19" i="58"/>
  <c r="X87" i="58"/>
  <c r="X364" i="58"/>
  <c r="X288" i="58"/>
  <c r="X386" i="58"/>
  <c r="X275" i="58"/>
  <c r="X416" i="58"/>
  <c r="X349" i="58"/>
  <c r="X266" i="58"/>
  <c r="X205" i="58"/>
  <c r="X102" i="58"/>
  <c r="X77" i="58"/>
  <c r="X251" i="58"/>
  <c r="X374" i="58"/>
  <c r="X46" i="58"/>
  <c r="X479" i="58"/>
  <c r="AS319" i="58"/>
  <c r="AT319" i="58" s="1"/>
  <c r="AU319" i="58" s="1"/>
  <c r="AV319" i="58" s="1"/>
  <c r="AW476" i="58"/>
  <c r="AX476" i="58" s="1"/>
  <c r="AS339" i="58"/>
  <c r="AS488" i="58"/>
  <c r="AT488" i="58" s="1"/>
  <c r="AU488" i="58" s="1"/>
  <c r="AV488" i="58" s="1"/>
  <c r="AO9" i="58"/>
  <c r="AS424" i="58"/>
  <c r="AT424" i="58" s="1"/>
  <c r="AU424" i="58" s="1"/>
  <c r="AV424" i="58" s="1"/>
  <c r="AS204" i="58"/>
  <c r="AT204" i="58" s="1"/>
  <c r="AU204" i="58" s="1"/>
  <c r="AV204" i="58" s="1"/>
  <c r="W29" i="58"/>
  <c r="W463" i="58"/>
  <c r="AS463" i="58"/>
  <c r="AT463" i="58" s="1"/>
  <c r="AU463" i="58" s="1"/>
  <c r="AV463" i="58" s="1"/>
  <c r="W490" i="58"/>
  <c r="AS490" i="58"/>
  <c r="AT490" i="58" s="1"/>
  <c r="AU490" i="58" s="1"/>
  <c r="AV490" i="58" s="1"/>
  <c r="W494" i="58"/>
  <c r="AS494" i="58"/>
  <c r="AT494" i="58" s="1"/>
  <c r="AU494" i="58" s="1"/>
  <c r="AV494" i="58" s="1"/>
  <c r="W358" i="58"/>
  <c r="AS358" i="58"/>
  <c r="AT358" i="58" s="1"/>
  <c r="AU358" i="58" s="1"/>
  <c r="AV358" i="58" s="1"/>
  <c r="W362" i="58"/>
  <c r="AS362" i="58"/>
  <c r="AT362" i="58" s="1"/>
  <c r="AU362" i="58" s="1"/>
  <c r="AV362" i="58" s="1"/>
  <c r="W127" i="58"/>
  <c r="AS127" i="58"/>
  <c r="AT127" i="58" s="1"/>
  <c r="AU127" i="58" s="1"/>
  <c r="AV127" i="58" s="1"/>
  <c r="W529" i="58"/>
  <c r="AS529" i="58"/>
  <c r="AT529" i="58" s="1"/>
  <c r="AU529" i="58" s="1"/>
  <c r="AV529" i="58" s="1"/>
  <c r="W55" i="58"/>
  <c r="AS55" i="58"/>
  <c r="AT55" i="58" s="1"/>
  <c r="AU55" i="58" s="1"/>
  <c r="AV55" i="58" s="1"/>
  <c r="W58" i="58"/>
  <c r="AS58" i="58"/>
  <c r="AT58" i="58" s="1"/>
  <c r="AU58" i="58" s="1"/>
  <c r="AV58" i="58" s="1"/>
  <c r="W64" i="58"/>
  <c r="AS64" i="58"/>
  <c r="AT64" i="58" s="1"/>
  <c r="AU64" i="58" s="1"/>
  <c r="AV64" i="58" s="1"/>
  <c r="W414" i="58"/>
  <c r="AS414" i="58"/>
  <c r="AT414" i="58" s="1"/>
  <c r="AU414" i="58" s="1"/>
  <c r="AV414" i="58" s="1"/>
  <c r="W113" i="58"/>
  <c r="AS113" i="58"/>
  <c r="AT113" i="58" s="1"/>
  <c r="AU113" i="58" s="1"/>
  <c r="AV113" i="58" s="1"/>
  <c r="W425" i="58"/>
  <c r="AS425" i="58"/>
  <c r="AT425" i="58" s="1"/>
  <c r="AU425" i="58" s="1"/>
  <c r="AV425" i="58" s="1"/>
  <c r="W79" i="58"/>
  <c r="AS79" i="58"/>
  <c r="AT79" i="58" s="1"/>
  <c r="AU79" i="58" s="1"/>
  <c r="AV79" i="58" s="1"/>
  <c r="W151" i="58"/>
  <c r="AS151" i="58"/>
  <c r="AT151" i="58" s="1"/>
  <c r="AU151" i="58" s="1"/>
  <c r="AV151" i="58" s="1"/>
  <c r="W339" i="58"/>
  <c r="AO488" i="58"/>
  <c r="W488" i="58"/>
  <c r="AS106" i="58"/>
  <c r="AT106" i="58" s="1"/>
  <c r="AU106" i="58" s="1"/>
  <c r="AV106" i="58" s="1"/>
  <c r="AO476" i="58"/>
  <c r="AS307" i="58"/>
  <c r="AT307" i="58" s="1"/>
  <c r="AU307" i="58" s="1"/>
  <c r="AV307" i="58" s="1"/>
  <c r="AS389" i="58"/>
  <c r="AT389" i="58" s="1"/>
  <c r="AU389" i="58" s="1"/>
  <c r="AV389" i="58" s="1"/>
  <c r="AS505" i="58"/>
  <c r="AT505" i="58" s="1"/>
  <c r="AU505" i="58" s="1"/>
  <c r="AV505" i="58" s="1"/>
  <c r="AO418" i="58"/>
  <c r="AW125" i="58"/>
  <c r="AX125" i="58" s="1"/>
  <c r="AS95" i="58"/>
  <c r="AT95" i="58" s="1"/>
  <c r="AU95" i="58" s="1"/>
  <c r="AV95" i="58" s="1"/>
  <c r="AS506" i="58"/>
  <c r="AT506" i="58" s="1"/>
  <c r="AU506" i="58" s="1"/>
  <c r="AV506" i="58" s="1"/>
  <c r="AS346" i="58"/>
  <c r="AT346" i="58" s="1"/>
  <c r="AU346" i="58" s="1"/>
  <c r="AV346" i="58" s="1"/>
  <c r="W493" i="58"/>
  <c r="AS493" i="58"/>
  <c r="AT493" i="58" s="1"/>
  <c r="AU493" i="58" s="1"/>
  <c r="AV493" i="58" s="1"/>
  <c r="W341" i="58"/>
  <c r="AS341" i="58"/>
  <c r="AT341" i="58" s="1"/>
  <c r="AU341" i="58" s="1"/>
  <c r="AV341" i="58" s="1"/>
  <c r="W480" i="58"/>
  <c r="AS480" i="58"/>
  <c r="AT480" i="58" s="1"/>
  <c r="AU480" i="58" s="1"/>
  <c r="AV480" i="58" s="1"/>
  <c r="W403" i="58"/>
  <c r="AS403" i="58"/>
  <c r="AT403" i="58" s="1"/>
  <c r="AU403" i="58" s="1"/>
  <c r="AV403" i="58" s="1"/>
  <c r="W268" i="58"/>
  <c r="AS268" i="58"/>
  <c r="AT268" i="58" s="1"/>
  <c r="AU268" i="58" s="1"/>
  <c r="AV268" i="58" s="1"/>
  <c r="W144" i="58"/>
  <c r="AS144" i="58"/>
  <c r="AT144" i="58" s="1"/>
  <c r="AU144" i="58" s="1"/>
  <c r="AV144" i="58" s="1"/>
  <c r="W260" i="58"/>
  <c r="AS260" i="58"/>
  <c r="AT260" i="58" s="1"/>
  <c r="AU260" i="58" s="1"/>
  <c r="AV260" i="58" s="1"/>
  <c r="W199" i="58"/>
  <c r="AS199" i="58"/>
  <c r="AT199" i="58" s="1"/>
  <c r="AU199" i="58" s="1"/>
  <c r="AV199" i="58" s="1"/>
  <c r="W419" i="58"/>
  <c r="AS419" i="58"/>
  <c r="AT419" i="58" s="1"/>
  <c r="AU419" i="58" s="1"/>
  <c r="AV419" i="58" s="1"/>
  <c r="W359" i="58"/>
  <c r="AS359" i="58"/>
  <c r="AT359" i="58" s="1"/>
  <c r="AU359" i="58" s="1"/>
  <c r="AV359" i="58" s="1"/>
  <c r="W92" i="58"/>
  <c r="AS92" i="58"/>
  <c r="AT92" i="58" s="1"/>
  <c r="AU92" i="58" s="1"/>
  <c r="AV92" i="58" s="1"/>
  <c r="W152" i="58"/>
  <c r="AS152" i="58"/>
  <c r="AT152" i="58" s="1"/>
  <c r="AU152" i="58" s="1"/>
  <c r="AV152" i="58" s="1"/>
  <c r="AO106" i="58"/>
  <c r="W106" i="58"/>
  <c r="X488" i="58"/>
  <c r="AS306" i="58"/>
  <c r="AT306" i="58" s="1"/>
  <c r="AU306" i="58" s="1"/>
  <c r="AV306" i="58" s="1"/>
  <c r="AS9" i="58"/>
  <c r="AT9" i="58" s="1"/>
  <c r="AU9" i="58" s="1"/>
  <c r="AV9" i="58" s="1"/>
  <c r="AS254" i="58"/>
  <c r="AT254" i="58" s="1"/>
  <c r="AU254" i="58" s="1"/>
  <c r="AV254" i="58" s="1"/>
  <c r="AS99" i="58"/>
  <c r="AT99" i="58" s="1"/>
  <c r="AU99" i="58" s="1"/>
  <c r="AV99" i="58" s="1"/>
  <c r="AS201" i="58"/>
  <c r="AT201" i="58" s="1"/>
  <c r="AU201" i="58" s="1"/>
  <c r="AV201" i="58" s="1"/>
  <c r="AP220" i="58"/>
  <c r="AO241" i="58"/>
  <c r="AO526" i="58"/>
  <c r="W306" i="58"/>
  <c r="W254" i="58"/>
  <c r="W361" i="58"/>
  <c r="AS361" i="58"/>
  <c r="AT361" i="58" s="1"/>
  <c r="AU361" i="58" s="1"/>
  <c r="AV361" i="58" s="1"/>
  <c r="W74" i="58"/>
  <c r="AS74" i="58"/>
  <c r="AT74" i="58" s="1"/>
  <c r="AU74" i="58" s="1"/>
  <c r="AV74" i="58" s="1"/>
  <c r="W7" i="58"/>
  <c r="AS7" i="58"/>
  <c r="AT7" i="58" s="1"/>
  <c r="AU7" i="58" s="1"/>
  <c r="AV7" i="58" s="1"/>
  <c r="W418" i="58"/>
  <c r="AS418" i="58"/>
  <c r="AT418" i="58" s="1"/>
  <c r="AU418" i="58" s="1"/>
  <c r="AV418" i="58" s="1"/>
  <c r="W166" i="58"/>
  <c r="AS166" i="58"/>
  <c r="AT166" i="58" s="1"/>
  <c r="AU166" i="58" s="1"/>
  <c r="AV166" i="58" s="1"/>
  <c r="W103" i="58"/>
  <c r="AS103" i="58"/>
  <c r="AT103" i="58" s="1"/>
  <c r="AU103" i="58" s="1"/>
  <c r="AV103" i="58" s="1"/>
  <c r="W516" i="58"/>
  <c r="AS516" i="58"/>
  <c r="AT516" i="58" s="1"/>
  <c r="AU516" i="58" s="1"/>
  <c r="AV516" i="58" s="1"/>
  <c r="W522" i="58"/>
  <c r="AS522" i="58"/>
  <c r="AT522" i="58" s="1"/>
  <c r="AU522" i="58" s="1"/>
  <c r="AV522" i="58" s="1"/>
  <c r="W337" i="58"/>
  <c r="AS337" i="58"/>
  <c r="AT337" i="58" s="1"/>
  <c r="AU337" i="58" s="1"/>
  <c r="AV337" i="58" s="1"/>
  <c r="W91" i="58"/>
  <c r="AS91" i="58"/>
  <c r="AT91" i="58" s="1"/>
  <c r="AU91" i="58" s="1"/>
  <c r="AV91" i="58" s="1"/>
  <c r="W369" i="58"/>
  <c r="AS369" i="58"/>
  <c r="AT369" i="58" s="1"/>
  <c r="AU369" i="58" s="1"/>
  <c r="AV369" i="58" s="1"/>
  <c r="W20" i="58"/>
  <c r="AS20" i="58"/>
  <c r="AT20" i="58" s="1"/>
  <c r="AU20" i="58" s="1"/>
  <c r="AV20" i="58" s="1"/>
  <c r="W456" i="58"/>
  <c r="AS456" i="58"/>
  <c r="AT456" i="58" s="1"/>
  <c r="AU456" i="58" s="1"/>
  <c r="AV456" i="58" s="1"/>
  <c r="W325" i="58"/>
  <c r="AS325" i="58"/>
  <c r="AT325" i="58" s="1"/>
  <c r="AU325" i="58" s="1"/>
  <c r="AV325" i="58" s="1"/>
  <c r="W324" i="58"/>
  <c r="AS324" i="58"/>
  <c r="AT324" i="58" s="1"/>
  <c r="AU324" i="58" s="1"/>
  <c r="AV324" i="58" s="1"/>
  <c r="W180" i="58"/>
  <c r="AS180" i="58"/>
  <c r="AT180" i="58" s="1"/>
  <c r="AU180" i="58" s="1"/>
  <c r="AV180" i="58" s="1"/>
  <c r="W401" i="58"/>
  <c r="AS401" i="58"/>
  <c r="AT401" i="58" s="1"/>
  <c r="AU401" i="58" s="1"/>
  <c r="AV401" i="58" s="1"/>
  <c r="W183" i="58"/>
  <c r="AS183" i="58"/>
  <c r="AT183" i="58" s="1"/>
  <c r="AU183" i="58" s="1"/>
  <c r="AV183" i="58" s="1"/>
  <c r="W22" i="58"/>
  <c r="AS22" i="58"/>
  <c r="AT22" i="58" s="1"/>
  <c r="AU22" i="58" s="1"/>
  <c r="AV22" i="58" s="1"/>
  <c r="W315" i="58"/>
  <c r="AS315" i="58"/>
  <c r="AT315" i="58" s="1"/>
  <c r="AU315" i="58" s="1"/>
  <c r="AV315" i="58" s="1"/>
  <c r="W398" i="58"/>
  <c r="AS398" i="58"/>
  <c r="AT398" i="58" s="1"/>
  <c r="AU398" i="58" s="1"/>
  <c r="AV398" i="58" s="1"/>
  <c r="AO99" i="58"/>
  <c r="W99" i="58"/>
  <c r="AS86" i="58"/>
  <c r="AT86" i="58" s="1"/>
  <c r="AU86" i="58" s="1"/>
  <c r="AV86" i="58" s="1"/>
  <c r="AO125" i="58"/>
  <c r="J220" i="58"/>
  <c r="AS220" i="58"/>
  <c r="AT220" i="58" s="1"/>
  <c r="AU220" i="58" s="1"/>
  <c r="AV220" i="58" s="1"/>
  <c r="AS459" i="58"/>
  <c r="AT459" i="58" s="1"/>
  <c r="AU459" i="58" s="1"/>
  <c r="AV459" i="58" s="1"/>
  <c r="AS352" i="58"/>
  <c r="AT352" i="58" s="1"/>
  <c r="AU352" i="58" s="1"/>
  <c r="AV352" i="58" s="1"/>
  <c r="AS240" i="58"/>
  <c r="AT240" i="58" s="1"/>
  <c r="AU240" i="58" s="1"/>
  <c r="AV240" i="58" s="1"/>
  <c r="AS345" i="58"/>
  <c r="AT345" i="58" s="1"/>
  <c r="AU345" i="58" s="1"/>
  <c r="AV345" i="58" s="1"/>
  <c r="AS189" i="58"/>
  <c r="AT189" i="58" s="1"/>
  <c r="AU189" i="58" s="1"/>
  <c r="AV189" i="58" s="1"/>
  <c r="W356" i="58"/>
  <c r="AS356" i="58"/>
  <c r="AT356" i="58" s="1"/>
  <c r="AU356" i="58" s="1"/>
  <c r="AV356" i="58" s="1"/>
  <c r="W320" i="58"/>
  <c r="AS320" i="58"/>
  <c r="AT320" i="58" s="1"/>
  <c r="AU320" i="58" s="1"/>
  <c r="AV320" i="58" s="1"/>
  <c r="W272" i="58"/>
  <c r="AS272" i="58"/>
  <c r="AT272" i="58" s="1"/>
  <c r="AU272" i="58" s="1"/>
  <c r="AV272" i="58" s="1"/>
  <c r="W360" i="58"/>
  <c r="AS360" i="58"/>
  <c r="AT360" i="58" s="1"/>
  <c r="AU360" i="58" s="1"/>
  <c r="AV360" i="58" s="1"/>
  <c r="W402" i="58"/>
  <c r="AS402" i="58"/>
  <c r="AT402" i="58" s="1"/>
  <c r="AU402" i="58" s="1"/>
  <c r="AV402" i="58" s="1"/>
  <c r="W499" i="58"/>
  <c r="AS499" i="58"/>
  <c r="AT499" i="58" s="1"/>
  <c r="AU499" i="58" s="1"/>
  <c r="AV499" i="58" s="1"/>
  <c r="AS178" i="58"/>
  <c r="AT178" i="58" s="1"/>
  <c r="AU178" i="58" s="1"/>
  <c r="AV178" i="58" s="1"/>
  <c r="AS305" i="58"/>
  <c r="AT305" i="58" s="1"/>
  <c r="AU305" i="58" s="1"/>
  <c r="AV305" i="58" s="1"/>
  <c r="AS487" i="58"/>
  <c r="AT487" i="58" s="1"/>
  <c r="AU487" i="58" s="1"/>
  <c r="AV487" i="58" s="1"/>
  <c r="W392" i="58"/>
  <c r="AS392" i="58"/>
  <c r="AT392" i="58" s="1"/>
  <c r="AU392" i="58" s="1"/>
  <c r="AV392" i="58" s="1"/>
  <c r="W460" i="58"/>
  <c r="AS460" i="58"/>
  <c r="AT460" i="58" s="1"/>
  <c r="AU460" i="58" s="1"/>
  <c r="AV460" i="58" s="1"/>
  <c r="AS335" i="58"/>
  <c r="AT335" i="58" s="1"/>
  <c r="AU335" i="58" s="1"/>
  <c r="AV335" i="58" s="1"/>
  <c r="AS68" i="58"/>
  <c r="AT68" i="58" s="1"/>
  <c r="AU68" i="58" s="1"/>
  <c r="AV68" i="58" s="1"/>
  <c r="AO86" i="58"/>
  <c r="W86" i="58"/>
  <c r="AO220" i="58"/>
  <c r="W220" i="58"/>
  <c r="AS241" i="58"/>
  <c r="AT241" i="58" s="1"/>
  <c r="AU241" i="58" s="1"/>
  <c r="AV241" i="58" s="1"/>
  <c r="AS155" i="58"/>
  <c r="AT155" i="58" s="1"/>
  <c r="AU155" i="58" s="1"/>
  <c r="AV155" i="58" s="1"/>
  <c r="AP63" i="58"/>
  <c r="AP523" i="58"/>
  <c r="AP431" i="58"/>
  <c r="AT431" i="58"/>
  <c r="AU431" i="58" s="1"/>
  <c r="AV431" i="58" s="1"/>
  <c r="X489" i="58"/>
  <c r="AP489" i="58"/>
  <c r="AT489" i="58"/>
  <c r="AU489" i="58" s="1"/>
  <c r="AV489" i="58" s="1"/>
  <c r="J445" i="58"/>
  <c r="X445" i="58"/>
  <c r="AP445" i="58"/>
  <c r="J63" i="58"/>
  <c r="AO63" i="58" s="1"/>
  <c r="X63" i="58"/>
  <c r="AT63" i="58"/>
  <c r="J458" i="58"/>
  <c r="AO458" i="58" s="1"/>
  <c r="X458" i="58"/>
  <c r="AT458" i="58"/>
  <c r="J85" i="58"/>
  <c r="X85" i="58"/>
  <c r="AT85" i="58"/>
  <c r="AU85" i="58" s="1"/>
  <c r="AV85" i="58" s="1"/>
  <c r="J469" i="58"/>
  <c r="X469" i="58"/>
  <c r="AP469" i="58"/>
  <c r="AT469" i="58"/>
  <c r="AU469" i="58" s="1"/>
  <c r="AV469" i="58" s="1"/>
  <c r="AP293" i="58"/>
  <c r="W155" i="58"/>
  <c r="W114" i="58"/>
  <c r="AO114" i="58"/>
  <c r="AS114" i="58"/>
  <c r="AT114" i="58" s="1"/>
  <c r="AU114" i="58" s="1"/>
  <c r="AV114" i="58" s="1"/>
  <c r="W473" i="58"/>
  <c r="AO473" i="58"/>
  <c r="AS473" i="58"/>
  <c r="W11" i="58"/>
  <c r="AS11" i="58"/>
  <c r="AT11" i="58" s="1"/>
  <c r="AU11" i="58" s="1"/>
  <c r="AV11" i="58" s="1"/>
  <c r="W278" i="58"/>
  <c r="AO278" i="58"/>
  <c r="AS278" i="58"/>
  <c r="AT278" i="58" s="1"/>
  <c r="AU278" i="58" s="1"/>
  <c r="AV278" i="58" s="1"/>
  <c r="W470" i="58"/>
  <c r="AS470" i="58"/>
  <c r="AT470" i="58" s="1"/>
  <c r="AU470" i="58" s="1"/>
  <c r="AV470" i="58" s="1"/>
  <c r="W165" i="58"/>
  <c r="AS165" i="58"/>
  <c r="AT165" i="58" s="1"/>
  <c r="AU165" i="58" s="1"/>
  <c r="AV165" i="58" s="1"/>
  <c r="W224" i="58"/>
  <c r="AS224" i="58"/>
  <c r="W329" i="58"/>
  <c r="AW329" i="58"/>
  <c r="AX329" i="58" s="1"/>
  <c r="W434" i="58"/>
  <c r="AO434" i="58"/>
  <c r="AW434" i="58"/>
  <c r="AX434" i="58" s="1"/>
  <c r="W523" i="58"/>
  <c r="AO523" i="58"/>
  <c r="AW523" i="58"/>
  <c r="AX523" i="58" s="1"/>
  <c r="W333" i="58"/>
  <c r="AO333" i="58"/>
  <c r="AW333" i="58"/>
  <c r="AX333" i="58" s="1"/>
  <c r="W59" i="58"/>
  <c r="AW59" i="58"/>
  <c r="AX59" i="58" s="1"/>
  <c r="W395" i="58"/>
  <c r="AS200" i="58"/>
  <c r="AT200" i="58" s="1"/>
  <c r="AU200" i="58" s="1"/>
  <c r="AV200" i="58" s="1"/>
  <c r="X114" i="58"/>
  <c r="X473" i="58"/>
  <c r="X278" i="58"/>
  <c r="J470" i="58"/>
  <c r="AO470" i="58" s="1"/>
  <c r="X470" i="58"/>
  <c r="J165" i="58"/>
  <c r="AP165" i="58" s="1"/>
  <c r="X165" i="58"/>
  <c r="J224" i="58"/>
  <c r="X224" i="58"/>
  <c r="J329" i="58"/>
  <c r="AP329" i="58" s="1"/>
  <c r="X329" i="58"/>
  <c r="J434" i="58"/>
  <c r="X434" i="58"/>
  <c r="X523" i="58"/>
  <c r="J333" i="58"/>
  <c r="X333" i="58"/>
  <c r="J59" i="58"/>
  <c r="AP59" i="58" s="1"/>
  <c r="X59" i="58"/>
  <c r="J395" i="58"/>
  <c r="AP395" i="58" s="1"/>
  <c r="AO200" i="58"/>
  <c r="W200" i="58"/>
  <c r="AS310" i="58"/>
  <c r="AT310" i="58" s="1"/>
  <c r="AU310" i="58" s="1"/>
  <c r="AV310" i="58" s="1"/>
  <c r="AS132" i="58"/>
  <c r="AT132" i="58" s="1"/>
  <c r="AU132" i="58" s="1"/>
  <c r="AV132" i="58" s="1"/>
  <c r="AS353" i="58"/>
  <c r="AT353" i="58" s="1"/>
  <c r="AU353" i="58" s="1"/>
  <c r="AV353" i="58" s="1"/>
  <c r="AS342" i="58"/>
  <c r="AT342" i="58" s="1"/>
  <c r="AU342" i="58" s="1"/>
  <c r="AV342" i="58" s="1"/>
  <c r="AS526" i="58"/>
  <c r="AT526" i="58" s="1"/>
  <c r="AU526" i="58" s="1"/>
  <c r="AV526" i="58" s="1"/>
  <c r="AS467" i="58"/>
  <c r="AT467" i="58" s="1"/>
  <c r="AU467" i="58" s="1"/>
  <c r="AV467" i="58" s="1"/>
  <c r="AS238" i="58"/>
  <c r="AT238" i="58" s="1"/>
  <c r="AU238" i="58" s="1"/>
  <c r="AV238" i="58" s="1"/>
  <c r="AS509" i="58"/>
  <c r="AT509" i="58" s="1"/>
  <c r="AU509" i="58" s="1"/>
  <c r="AV509" i="58" s="1"/>
  <c r="AS354" i="58"/>
  <c r="AT354" i="58" s="1"/>
  <c r="AU354" i="58" s="1"/>
  <c r="AV354" i="58" s="1"/>
  <c r="AS368" i="58"/>
  <c r="AT368" i="58" s="1"/>
  <c r="AU368" i="58" s="1"/>
  <c r="AV368" i="58" s="1"/>
  <c r="W489" i="58"/>
  <c r="W445" i="58"/>
  <c r="AS445" i="58"/>
  <c r="AT445" i="58" s="1"/>
  <c r="AU445" i="58" s="1"/>
  <c r="AV445" i="58" s="1"/>
  <c r="W458" i="58"/>
  <c r="W469" i="58"/>
  <c r="AO395" i="58"/>
  <c r="AS395" i="58"/>
  <c r="AT395" i="58" s="1"/>
  <c r="AU395" i="58" s="1"/>
  <c r="AV395" i="58" s="1"/>
  <c r="AO310" i="58"/>
  <c r="AO353" i="58"/>
  <c r="W132" i="58"/>
  <c r="W221" i="58"/>
  <c r="AS221" i="58"/>
  <c r="AT221" i="58" s="1"/>
  <c r="AU221" i="58" s="1"/>
  <c r="AV221" i="58" s="1"/>
  <c r="W338" i="58"/>
  <c r="AS338" i="58"/>
  <c r="AT338" i="58" s="1"/>
  <c r="AU338" i="58" s="1"/>
  <c r="AV338" i="58" s="1"/>
  <c r="W213" i="58"/>
  <c r="AS213" i="58"/>
  <c r="AT213" i="58" s="1"/>
  <c r="AU213" i="58" s="1"/>
  <c r="AV213" i="58" s="1"/>
  <c r="W422" i="58"/>
  <c r="AS422" i="58"/>
  <c r="AT422" i="58" s="1"/>
  <c r="AU422" i="58" s="1"/>
  <c r="AV422" i="58" s="1"/>
  <c r="W244" i="58"/>
  <c r="AS244" i="58"/>
  <c r="AT244" i="58" s="1"/>
  <c r="AU244" i="58" s="1"/>
  <c r="AV244" i="58" s="1"/>
  <c r="W44" i="58"/>
  <c r="AS44" i="58"/>
  <c r="AT44" i="58" s="1"/>
  <c r="AU44" i="58" s="1"/>
  <c r="AV44" i="58" s="1"/>
  <c r="W129" i="58"/>
  <c r="AS129" i="58"/>
  <c r="AT129" i="58" s="1"/>
  <c r="AU129" i="58" s="1"/>
  <c r="AV129" i="58" s="1"/>
  <c r="W188" i="58"/>
  <c r="AS188" i="58"/>
  <c r="AT188" i="58" s="1"/>
  <c r="AU188" i="58" s="1"/>
  <c r="AV188" i="58" s="1"/>
  <c r="W119" i="58"/>
  <c r="AS119" i="58"/>
  <c r="AT119" i="58" s="1"/>
  <c r="AU119" i="58" s="1"/>
  <c r="AV119" i="58" s="1"/>
  <c r="W409" i="58"/>
  <c r="AS409" i="58"/>
  <c r="AT409" i="58" s="1"/>
  <c r="AU409" i="58" s="1"/>
  <c r="AV409" i="58" s="1"/>
  <c r="AS295" i="58"/>
  <c r="AT295" i="58" s="1"/>
  <c r="AU295" i="58" s="1"/>
  <c r="AV295" i="58" s="1"/>
  <c r="AS372" i="58"/>
  <c r="AT372" i="58" s="1"/>
  <c r="AU372" i="58" s="1"/>
  <c r="AV372" i="58" s="1"/>
  <c r="W455" i="58"/>
  <c r="AS455" i="58"/>
  <c r="AT455" i="58" s="1"/>
  <c r="AU455" i="58" s="1"/>
  <c r="AV455" i="58" s="1"/>
  <c r="W303" i="58"/>
  <c r="AS303" i="58"/>
  <c r="AT303" i="58" s="1"/>
  <c r="AU303" i="58" s="1"/>
  <c r="AV303" i="58" s="1"/>
  <c r="W124" i="58"/>
  <c r="AS124" i="58"/>
  <c r="AT124" i="58" s="1"/>
  <c r="AU124" i="58" s="1"/>
  <c r="AV124" i="58" s="1"/>
  <c r="W27" i="58"/>
  <c r="AS27" i="58"/>
  <c r="AT27" i="58" s="1"/>
  <c r="AU27" i="58" s="1"/>
  <c r="AV27" i="58" s="1"/>
  <c r="W334" i="58"/>
  <c r="AS334" i="58"/>
  <c r="AT334" i="58" s="1"/>
  <c r="AU334" i="58" s="1"/>
  <c r="AV334" i="58" s="1"/>
  <c r="W279" i="58"/>
  <c r="AS279" i="58"/>
  <c r="AT279" i="58" s="1"/>
  <c r="AU279" i="58" s="1"/>
  <c r="AV279" i="58" s="1"/>
  <c r="AS18" i="58"/>
  <c r="AT18" i="58" s="1"/>
  <c r="AU18" i="58" s="1"/>
  <c r="AV18" i="58" s="1"/>
  <c r="AP10" i="57"/>
  <c r="AP78" i="57"/>
  <c r="AP41" i="57"/>
  <c r="AP84" i="57"/>
  <c r="AP72" i="57"/>
  <c r="AP122" i="57"/>
  <c r="AP43" i="57"/>
  <c r="AP211" i="57"/>
  <c r="AP107" i="57"/>
  <c r="AW165" i="57"/>
  <c r="AX165" i="57" s="1"/>
  <c r="AP74" i="57"/>
  <c r="AP164" i="57"/>
  <c r="AP137" i="57"/>
  <c r="AP69" i="57"/>
  <c r="AP187" i="57"/>
  <c r="AP46" i="57"/>
  <c r="S226" i="57"/>
  <c r="S213" i="57"/>
  <c r="W135" i="57"/>
  <c r="Z10" i="57"/>
  <c r="W171" i="57"/>
  <c r="AW171" i="57"/>
  <c r="AX171" i="57" s="1"/>
  <c r="Z74" i="57"/>
  <c r="W179" i="57"/>
  <c r="AW179" i="57"/>
  <c r="AX179" i="57" s="1"/>
  <c r="Z78" i="57"/>
  <c r="AW137" i="57"/>
  <c r="AX137" i="57" s="1"/>
  <c r="Z122" i="57"/>
  <c r="AW116" i="57"/>
  <c r="AX116" i="57" s="1"/>
  <c r="Z41" i="57"/>
  <c r="W152" i="57"/>
  <c r="AW152" i="57"/>
  <c r="AX152" i="57" s="1"/>
  <c r="Z164" i="57"/>
  <c r="AW102" i="57"/>
  <c r="AX102" i="57" s="1"/>
  <c r="W133" i="57"/>
  <c r="AW133" i="57"/>
  <c r="AX133" i="57" s="1"/>
  <c r="Z84" i="57"/>
  <c r="AW30" i="57"/>
  <c r="AX30" i="57" s="1"/>
  <c r="AW50" i="57"/>
  <c r="AX50" i="57" s="1"/>
  <c r="Z187" i="57"/>
  <c r="W199" i="57"/>
  <c r="AW199" i="57"/>
  <c r="AX199" i="57" s="1"/>
  <c r="Z211" i="57"/>
  <c r="AW88" i="57"/>
  <c r="AX88" i="57" s="1"/>
  <c r="Z72" i="57"/>
  <c r="Z219" i="57" s="1"/>
  <c r="AW46" i="57"/>
  <c r="AX46" i="57" s="1"/>
  <c r="Z107" i="57"/>
  <c r="AS195" i="57"/>
  <c r="AT195" i="57" s="1"/>
  <c r="AU195" i="57" s="1"/>
  <c r="AV195" i="57" s="1"/>
  <c r="AO156" i="57"/>
  <c r="AO44" i="57"/>
  <c r="AS119" i="57"/>
  <c r="AT119" i="57" s="1"/>
  <c r="AU119" i="57" s="1"/>
  <c r="AV119" i="57" s="1"/>
  <c r="AS130" i="57"/>
  <c r="AT130" i="57" s="1"/>
  <c r="AU130" i="57" s="1"/>
  <c r="AV130" i="57" s="1"/>
  <c r="T226" i="57"/>
  <c r="T213" i="57"/>
  <c r="R222" i="57"/>
  <c r="V222" i="57"/>
  <c r="AA222" i="57"/>
  <c r="AR222" i="57"/>
  <c r="T218" i="57"/>
  <c r="R220" i="57"/>
  <c r="V220" i="57"/>
  <c r="AA220" i="57"/>
  <c r="AR220" i="57"/>
  <c r="J135" i="57"/>
  <c r="AO135" i="57" s="1"/>
  <c r="X135" i="57"/>
  <c r="AT135" i="57"/>
  <c r="J171" i="57"/>
  <c r="AO171" i="57" s="1"/>
  <c r="X171" i="57"/>
  <c r="J179" i="57"/>
  <c r="AO179" i="57" s="1"/>
  <c r="X179" i="57"/>
  <c r="X137" i="57"/>
  <c r="J116" i="57"/>
  <c r="AO116" i="57" s="1"/>
  <c r="X116" i="57"/>
  <c r="J152" i="57"/>
  <c r="AO152" i="57" s="1"/>
  <c r="X152" i="57"/>
  <c r="J102" i="57"/>
  <c r="AO102" i="57" s="1"/>
  <c r="X102" i="57"/>
  <c r="J133" i="57"/>
  <c r="AP133" i="57" s="1"/>
  <c r="X133" i="57"/>
  <c r="J30" i="57"/>
  <c r="AO30" i="57" s="1"/>
  <c r="X30" i="57"/>
  <c r="J50" i="57"/>
  <c r="AO50" i="57" s="1"/>
  <c r="X50" i="57"/>
  <c r="J199" i="57"/>
  <c r="AP199" i="57" s="1"/>
  <c r="X199" i="57"/>
  <c r="J88" i="57"/>
  <c r="AO88" i="57" s="1"/>
  <c r="X88" i="57"/>
  <c r="X46" i="57"/>
  <c r="J39" i="57"/>
  <c r="AO39" i="57" s="1"/>
  <c r="X39" i="57"/>
  <c r="W195" i="57"/>
  <c r="AS77" i="57"/>
  <c r="AT77" i="57" s="1"/>
  <c r="AU77" i="57" s="1"/>
  <c r="AV77" i="57" s="1"/>
  <c r="AS79" i="57"/>
  <c r="AT79" i="57" s="1"/>
  <c r="AU79" i="57" s="1"/>
  <c r="AV79" i="57" s="1"/>
  <c r="AO81" i="57"/>
  <c r="AS29" i="57"/>
  <c r="AT29" i="57" s="1"/>
  <c r="AU29" i="57" s="1"/>
  <c r="AV29" i="57" s="1"/>
  <c r="AS120" i="57"/>
  <c r="AT120" i="57" s="1"/>
  <c r="AU120" i="57" s="1"/>
  <c r="AV120" i="57" s="1"/>
  <c r="AS142" i="57"/>
  <c r="AT142" i="57" s="1"/>
  <c r="AU142" i="57" s="1"/>
  <c r="AV142" i="57" s="1"/>
  <c r="V226" i="57"/>
  <c r="V213" i="57"/>
  <c r="AA226" i="57"/>
  <c r="AA213" i="57"/>
  <c r="R217" i="57"/>
  <c r="V217" i="57"/>
  <c r="AA217" i="57"/>
  <c r="AR217" i="57"/>
  <c r="M226" i="57"/>
  <c r="M213" i="57"/>
  <c r="U226" i="57"/>
  <c r="U213" i="57"/>
  <c r="AQ226" i="57"/>
  <c r="AQ213" i="57"/>
  <c r="BF226" i="57"/>
  <c r="BF213" i="57"/>
  <c r="S222" i="57"/>
  <c r="Z135" i="57"/>
  <c r="W10" i="57"/>
  <c r="AO10" i="57"/>
  <c r="AW10" i="57"/>
  <c r="AX10" i="57" s="1"/>
  <c r="W74" i="57"/>
  <c r="AO74" i="57"/>
  <c r="AW74" i="57"/>
  <c r="AX74" i="57" s="1"/>
  <c r="W78" i="57"/>
  <c r="AO78" i="57"/>
  <c r="AW78" i="57"/>
  <c r="AX78" i="57" s="1"/>
  <c r="W122" i="57"/>
  <c r="AO122" i="57"/>
  <c r="AW122" i="57"/>
  <c r="AX122" i="57" s="1"/>
  <c r="W41" i="57"/>
  <c r="AO41" i="57"/>
  <c r="AW41" i="57"/>
  <c r="AX41" i="57" s="1"/>
  <c r="W164" i="57"/>
  <c r="AO164" i="57"/>
  <c r="AW164" i="57"/>
  <c r="AX164" i="57" s="1"/>
  <c r="W43" i="57"/>
  <c r="AO43" i="57"/>
  <c r="AW43" i="57"/>
  <c r="AX43" i="57" s="1"/>
  <c r="W84" i="57"/>
  <c r="AO84" i="57"/>
  <c r="AW84" i="57"/>
  <c r="AX84" i="57" s="1"/>
  <c r="W69" i="57"/>
  <c r="AO69" i="57"/>
  <c r="AW69" i="57"/>
  <c r="AX69" i="57" s="1"/>
  <c r="W187" i="57"/>
  <c r="AO187" i="57"/>
  <c r="AW187" i="57"/>
  <c r="AX187" i="57" s="1"/>
  <c r="W211" i="57"/>
  <c r="AO211" i="57"/>
  <c r="AW211" i="57"/>
  <c r="AX211" i="57" s="1"/>
  <c r="W72" i="57"/>
  <c r="AO72" i="57"/>
  <c r="AW72" i="57"/>
  <c r="AX72" i="57" s="1"/>
  <c r="W107" i="57"/>
  <c r="AO107" i="57"/>
  <c r="AW107" i="57"/>
  <c r="AX107" i="57" s="1"/>
  <c r="AS40" i="57"/>
  <c r="AT40" i="57" s="1"/>
  <c r="AU40" i="57" s="1"/>
  <c r="AV40" i="57" s="1"/>
  <c r="AO77" i="57"/>
  <c r="AS51" i="57"/>
  <c r="AT51" i="57" s="1"/>
  <c r="AU51" i="57" s="1"/>
  <c r="AV51" i="57" s="1"/>
  <c r="AO142" i="57"/>
  <c r="R226" i="57"/>
  <c r="R213" i="57"/>
  <c r="AR226" i="57"/>
  <c r="AR213" i="57"/>
  <c r="X10" i="57"/>
  <c r="X74" i="57"/>
  <c r="X78" i="57"/>
  <c r="X122" i="57"/>
  <c r="X41" i="57"/>
  <c r="X164" i="57"/>
  <c r="X43" i="57"/>
  <c r="X84" i="57"/>
  <c r="X69" i="57"/>
  <c r="X187" i="57"/>
  <c r="X211" i="57"/>
  <c r="X72" i="57"/>
  <c r="X107" i="57"/>
  <c r="AW39" i="57"/>
  <c r="AX39" i="57" s="1"/>
  <c r="W40" i="57"/>
  <c r="X195" i="57"/>
  <c r="AO79" i="57"/>
  <c r="AS177" i="57"/>
  <c r="AT177" i="57" s="1"/>
  <c r="AU177" i="57" s="1"/>
  <c r="AV177" i="57" s="1"/>
  <c r="AS156" i="57"/>
  <c r="AT156" i="57" s="1"/>
  <c r="AU156" i="57" s="1"/>
  <c r="AV156" i="57" s="1"/>
  <c r="AS81" i="57"/>
  <c r="AT81" i="57" s="1"/>
  <c r="AU81" i="57" s="1"/>
  <c r="AV81" i="57" s="1"/>
  <c r="AS44" i="57"/>
  <c r="AT44" i="57" s="1"/>
  <c r="AU44" i="57" s="1"/>
  <c r="AV44" i="57" s="1"/>
  <c r="AS67" i="57"/>
  <c r="AT67" i="57" s="1"/>
  <c r="AU67" i="57" s="1"/>
  <c r="AV67" i="57" s="1"/>
  <c r="AO120" i="57"/>
  <c r="AO178" i="57"/>
  <c r="AS38" i="57"/>
  <c r="AT38" i="57" s="1"/>
  <c r="AU38" i="57" s="1"/>
  <c r="AV38" i="57" s="1"/>
  <c r="AO168" i="57"/>
  <c r="J198" i="57"/>
  <c r="AO198" i="57" s="1"/>
  <c r="X198" i="57"/>
  <c r="J109" i="57"/>
  <c r="X109" i="57"/>
  <c r="J183" i="57"/>
  <c r="AO183" i="57" s="1"/>
  <c r="X183" i="57"/>
  <c r="J12" i="57"/>
  <c r="AO12" i="57" s="1"/>
  <c r="X12" i="57"/>
  <c r="J80" i="57"/>
  <c r="AO80" i="57" s="1"/>
  <c r="X80" i="57"/>
  <c r="AP80" i="57"/>
  <c r="J28" i="57"/>
  <c r="AO28" i="57" s="1"/>
  <c r="X28" i="57"/>
  <c r="J47" i="57"/>
  <c r="AO47" i="57" s="1"/>
  <c r="X47" i="57"/>
  <c r="J61" i="57"/>
  <c r="AO61" i="57" s="1"/>
  <c r="X61" i="57"/>
  <c r="J73" i="57"/>
  <c r="AO73" i="57" s="1"/>
  <c r="X73" i="57"/>
  <c r="J16" i="57"/>
  <c r="AO16" i="57" s="1"/>
  <c r="X16" i="57"/>
  <c r="J191" i="57"/>
  <c r="AO191" i="57" s="1"/>
  <c r="X191" i="57"/>
  <c r="J113" i="57"/>
  <c r="AP113" i="57" s="1"/>
  <c r="AS113" i="57"/>
  <c r="AT113" i="57" s="1"/>
  <c r="AU113" i="57" s="1"/>
  <c r="AV113" i="57" s="1"/>
  <c r="AO66" i="57"/>
  <c r="W66" i="57"/>
  <c r="AP173" i="57"/>
  <c r="AO182" i="57"/>
  <c r="AS172" i="57"/>
  <c r="AT172" i="57" s="1"/>
  <c r="AU172" i="57" s="1"/>
  <c r="AV172" i="57" s="1"/>
  <c r="AS24" i="57"/>
  <c r="AT24" i="57" s="1"/>
  <c r="AU24" i="57" s="1"/>
  <c r="AV24" i="57" s="1"/>
  <c r="AS93" i="57"/>
  <c r="AT93" i="57" s="1"/>
  <c r="AU93" i="57" s="1"/>
  <c r="AV93" i="57" s="1"/>
  <c r="AS85" i="57"/>
  <c r="AT85" i="57" s="1"/>
  <c r="AU85" i="57" s="1"/>
  <c r="AV85" i="57" s="1"/>
  <c r="AS200" i="57"/>
  <c r="AT200" i="57" s="1"/>
  <c r="AU200" i="57" s="1"/>
  <c r="AV200" i="57" s="1"/>
  <c r="AS123" i="57"/>
  <c r="AT123" i="57" s="1"/>
  <c r="AU123" i="57" s="1"/>
  <c r="AV123" i="57" s="1"/>
  <c r="AS90" i="57"/>
  <c r="AT90" i="57" s="1"/>
  <c r="AU90" i="57" s="1"/>
  <c r="AV90" i="57" s="1"/>
  <c r="AS125" i="57"/>
  <c r="AT125" i="57" s="1"/>
  <c r="AU125" i="57" s="1"/>
  <c r="AV125" i="57" s="1"/>
  <c r="AS207" i="57"/>
  <c r="AT207" i="57" s="1"/>
  <c r="AU207" i="57" s="1"/>
  <c r="AV207" i="57" s="1"/>
  <c r="AS19" i="57"/>
  <c r="AT19" i="57" s="1"/>
  <c r="AU19" i="57" s="1"/>
  <c r="AV19" i="57" s="1"/>
  <c r="AS170" i="57"/>
  <c r="AT170" i="57" s="1"/>
  <c r="AU170" i="57" s="1"/>
  <c r="AV170" i="57" s="1"/>
  <c r="AS25" i="57"/>
  <c r="AT25" i="57" s="1"/>
  <c r="AU25" i="57" s="1"/>
  <c r="AV25" i="57" s="1"/>
  <c r="AS18" i="57"/>
  <c r="AT18" i="57" s="1"/>
  <c r="AU18" i="57" s="1"/>
  <c r="AV18" i="57" s="1"/>
  <c r="AS63" i="57"/>
  <c r="AT63" i="57" s="1"/>
  <c r="AU63" i="57" s="1"/>
  <c r="AV63" i="57" s="1"/>
  <c r="AS210" i="57"/>
  <c r="AT210" i="57" s="1"/>
  <c r="AU210" i="57" s="1"/>
  <c r="AV210" i="57" s="1"/>
  <c r="AS186" i="57"/>
  <c r="AT186" i="57" s="1"/>
  <c r="AU186" i="57" s="1"/>
  <c r="AV186" i="57" s="1"/>
  <c r="AS145" i="57"/>
  <c r="AT145" i="57" s="1"/>
  <c r="AU145" i="57" s="1"/>
  <c r="AV145" i="57" s="1"/>
  <c r="AS23" i="57"/>
  <c r="AT23" i="57" s="1"/>
  <c r="AU23" i="57" s="1"/>
  <c r="AV23" i="57" s="1"/>
  <c r="AS166" i="57"/>
  <c r="AT166" i="57" s="1"/>
  <c r="AU166" i="57" s="1"/>
  <c r="AV166" i="57" s="1"/>
  <c r="AS94" i="57"/>
  <c r="AT94" i="57" s="1"/>
  <c r="AU94" i="57" s="1"/>
  <c r="AV94" i="57" s="1"/>
  <c r="AS181" i="57"/>
  <c r="AT181" i="57" s="1"/>
  <c r="AU181" i="57" s="1"/>
  <c r="AV181" i="57" s="1"/>
  <c r="AS7" i="57"/>
  <c r="AT7" i="57" s="1"/>
  <c r="AU7" i="57" s="1"/>
  <c r="AV7" i="57" s="1"/>
  <c r="AS9" i="57"/>
  <c r="AT9" i="57" s="1"/>
  <c r="AU9" i="57" s="1"/>
  <c r="AV9" i="57" s="1"/>
  <c r="AS11" i="57"/>
  <c r="AT11" i="57" s="1"/>
  <c r="AU11" i="57" s="1"/>
  <c r="AV11" i="57" s="1"/>
  <c r="AS203" i="57"/>
  <c r="AT203" i="57" s="1"/>
  <c r="AU203" i="57" s="1"/>
  <c r="AV203" i="57" s="1"/>
  <c r="AS87" i="57"/>
  <c r="AT87" i="57" s="1"/>
  <c r="AU87" i="57" s="1"/>
  <c r="AV87" i="57" s="1"/>
  <c r="AS111" i="57"/>
  <c r="AT111" i="57" s="1"/>
  <c r="AU111" i="57" s="1"/>
  <c r="AV111" i="57" s="1"/>
  <c r="AS201" i="57"/>
  <c r="AT201" i="57" s="1"/>
  <c r="AU201" i="57" s="1"/>
  <c r="AV201" i="57" s="1"/>
  <c r="AS176" i="57"/>
  <c r="AT176" i="57" s="1"/>
  <c r="AU176" i="57" s="1"/>
  <c r="AV176" i="57" s="1"/>
  <c r="AS174" i="57"/>
  <c r="AT174" i="57" s="1"/>
  <c r="AU174" i="57" s="1"/>
  <c r="AV174" i="57" s="1"/>
  <c r="AS57" i="57"/>
  <c r="AT57" i="57" s="1"/>
  <c r="AU57" i="57" s="1"/>
  <c r="AV57" i="57" s="1"/>
  <c r="AS138" i="57"/>
  <c r="AT138" i="57" s="1"/>
  <c r="AU138" i="57" s="1"/>
  <c r="AV138" i="57" s="1"/>
  <c r="AO132" i="57"/>
  <c r="AW132" i="57"/>
  <c r="AX132" i="57" s="1"/>
  <c r="AW205" i="57"/>
  <c r="AX205" i="57" s="1"/>
  <c r="AW143" i="57"/>
  <c r="AX143" i="57" s="1"/>
  <c r="AW22" i="57"/>
  <c r="AX22" i="57" s="1"/>
  <c r="AW106" i="57"/>
  <c r="AX106" i="57" s="1"/>
  <c r="AW98" i="57"/>
  <c r="AX98" i="57" s="1"/>
  <c r="AW15" i="57"/>
  <c r="AX15" i="57" s="1"/>
  <c r="AW59" i="57"/>
  <c r="AX59" i="57" s="1"/>
  <c r="AW140" i="57"/>
  <c r="AX140" i="57" s="1"/>
  <c r="AW161" i="57"/>
  <c r="AX161" i="57" s="1"/>
  <c r="AW127" i="57"/>
  <c r="AX127" i="57" s="1"/>
  <c r="AW33" i="57"/>
  <c r="AX33" i="57" s="1"/>
  <c r="W113" i="57"/>
  <c r="AS196" i="57"/>
  <c r="AT196" i="57" s="1"/>
  <c r="AU196" i="57" s="1"/>
  <c r="AV196" i="57" s="1"/>
  <c r="AS190" i="57"/>
  <c r="AT190" i="57" s="1"/>
  <c r="AU190" i="57" s="1"/>
  <c r="AV190" i="57" s="1"/>
  <c r="X205" i="57"/>
  <c r="X98" i="57"/>
  <c r="X140" i="57"/>
  <c r="X161" i="57"/>
  <c r="X127" i="57"/>
  <c r="J162" i="57"/>
  <c r="AP162" i="57" s="1"/>
  <c r="AS162" i="57"/>
  <c r="AT162" i="57" s="1"/>
  <c r="AU162" i="57" s="1"/>
  <c r="AV162" i="57" s="1"/>
  <c r="X66" i="57"/>
  <c r="AS173" i="57"/>
  <c r="AT173" i="57" s="1"/>
  <c r="AU173" i="57" s="1"/>
  <c r="AV173" i="57" s="1"/>
  <c r="AS182" i="57"/>
  <c r="AT182" i="57" s="1"/>
  <c r="AU182" i="57" s="1"/>
  <c r="AV182" i="57" s="1"/>
  <c r="AS17" i="57"/>
  <c r="AT17" i="57" s="1"/>
  <c r="AU17" i="57" s="1"/>
  <c r="AV17" i="57" s="1"/>
  <c r="AO76" i="57"/>
  <c r="AP139" i="57"/>
  <c r="AP55" i="57"/>
  <c r="W79" i="57"/>
  <c r="W177" i="57"/>
  <c r="W81" i="57"/>
  <c r="W67" i="57"/>
  <c r="W130" i="57"/>
  <c r="W120" i="57"/>
  <c r="W178" i="57"/>
  <c r="AS178" i="57"/>
  <c r="AT178" i="57" s="1"/>
  <c r="AU178" i="57" s="1"/>
  <c r="AV178" i="57" s="1"/>
  <c r="W168" i="57"/>
  <c r="AS168" i="57"/>
  <c r="AT168" i="57" s="1"/>
  <c r="AU168" i="57" s="1"/>
  <c r="AV168" i="57" s="1"/>
  <c r="W112" i="57"/>
  <c r="AS112" i="57"/>
  <c r="AT112" i="57" s="1"/>
  <c r="AU112" i="57" s="1"/>
  <c r="AV112" i="57" s="1"/>
  <c r="W154" i="57"/>
  <c r="AS154" i="57"/>
  <c r="AT154" i="57" s="1"/>
  <c r="AU154" i="57" s="1"/>
  <c r="AV154" i="57" s="1"/>
  <c r="W45" i="57"/>
  <c r="AS45" i="57"/>
  <c r="AT45" i="57" s="1"/>
  <c r="AU45" i="57" s="1"/>
  <c r="AV45" i="57" s="1"/>
  <c r="W185" i="57"/>
  <c r="AS185" i="57"/>
  <c r="AT185" i="57" s="1"/>
  <c r="AU185" i="57" s="1"/>
  <c r="AV185" i="57" s="1"/>
  <c r="W82" i="57"/>
  <c r="AS82" i="57"/>
  <c r="AT82" i="57" s="1"/>
  <c r="AU82" i="57" s="1"/>
  <c r="AV82" i="57" s="1"/>
  <c r="W129" i="57"/>
  <c r="AS129" i="57"/>
  <c r="AT129" i="57" s="1"/>
  <c r="AU129" i="57" s="1"/>
  <c r="AV129" i="57" s="1"/>
  <c r="W126" i="57"/>
  <c r="AS126" i="57"/>
  <c r="AT126" i="57" s="1"/>
  <c r="AU126" i="57" s="1"/>
  <c r="AV126" i="57" s="1"/>
  <c r="W136" i="57"/>
  <c r="AS136" i="57"/>
  <c r="AT136" i="57" s="1"/>
  <c r="AU136" i="57" s="1"/>
  <c r="AV136" i="57" s="1"/>
  <c r="W26" i="57"/>
  <c r="AS26" i="57"/>
  <c r="AT26" i="57" s="1"/>
  <c r="AU26" i="57" s="1"/>
  <c r="AV26" i="57" s="1"/>
  <c r="W147" i="57"/>
  <c r="AS147" i="57"/>
  <c r="AT147" i="57" s="1"/>
  <c r="AU147" i="57" s="1"/>
  <c r="AV147" i="57" s="1"/>
  <c r="W146" i="57"/>
  <c r="AS146" i="57"/>
  <c r="AT146" i="57" s="1"/>
  <c r="AU146" i="57" s="1"/>
  <c r="AV146" i="57" s="1"/>
  <c r="W149" i="57"/>
  <c r="AS149" i="57"/>
  <c r="AT149" i="57" s="1"/>
  <c r="AU149" i="57" s="1"/>
  <c r="AV149" i="57" s="1"/>
  <c r="W131" i="57"/>
  <c r="AS131" i="57"/>
  <c r="AT131" i="57" s="1"/>
  <c r="AU131" i="57" s="1"/>
  <c r="AV131" i="57" s="1"/>
  <c r="W64" i="57"/>
  <c r="AS64" i="57"/>
  <c r="AT64" i="57" s="1"/>
  <c r="AU64" i="57" s="1"/>
  <c r="AV64" i="57" s="1"/>
  <c r="W160" i="57"/>
  <c r="AS160" i="57"/>
  <c r="AT160" i="57" s="1"/>
  <c r="AU160" i="57" s="1"/>
  <c r="AV160" i="57" s="1"/>
  <c r="W58" i="57"/>
  <c r="AS58" i="57"/>
  <c r="AT58" i="57" s="1"/>
  <c r="AU58" i="57" s="1"/>
  <c r="AV58" i="57" s="1"/>
  <c r="W117" i="57"/>
  <c r="AS117" i="57"/>
  <c r="AT117" i="57" s="1"/>
  <c r="AU117" i="57" s="1"/>
  <c r="AV117" i="57" s="1"/>
  <c r="W103" i="57"/>
  <c r="AS103" i="57"/>
  <c r="AT103" i="57" s="1"/>
  <c r="AU103" i="57" s="1"/>
  <c r="AV103" i="57" s="1"/>
  <c r="W128" i="57"/>
  <c r="AS128" i="57"/>
  <c r="AT128" i="57" s="1"/>
  <c r="AU128" i="57" s="1"/>
  <c r="AV128" i="57" s="1"/>
  <c r="W118" i="57"/>
  <c r="AS118" i="57"/>
  <c r="AT118" i="57" s="1"/>
  <c r="AU118" i="57" s="1"/>
  <c r="AV118" i="57" s="1"/>
  <c r="W194" i="57"/>
  <c r="AS194" i="57"/>
  <c r="AT194" i="57" s="1"/>
  <c r="AU194" i="57" s="1"/>
  <c r="AV194" i="57" s="1"/>
  <c r="W68" i="57"/>
  <c r="AS68" i="57"/>
  <c r="AT68" i="57" s="1"/>
  <c r="AU68" i="57" s="1"/>
  <c r="AV68" i="57" s="1"/>
  <c r="W167" i="57"/>
  <c r="AS167" i="57"/>
  <c r="AT167" i="57" s="1"/>
  <c r="AU167" i="57" s="1"/>
  <c r="AV167" i="57" s="1"/>
  <c r="W108" i="57"/>
  <c r="AS108" i="57"/>
  <c r="AT108" i="57" s="1"/>
  <c r="AU108" i="57" s="1"/>
  <c r="AV108" i="57" s="1"/>
  <c r="W62" i="57"/>
  <c r="AS62" i="57"/>
  <c r="AT62" i="57" s="1"/>
  <c r="AU62" i="57" s="1"/>
  <c r="AV62" i="57" s="1"/>
  <c r="W169" i="57"/>
  <c r="AS169" i="57"/>
  <c r="AT169" i="57" s="1"/>
  <c r="AU169" i="57" s="1"/>
  <c r="AV169" i="57" s="1"/>
  <c r="W184" i="57"/>
  <c r="AS184" i="57"/>
  <c r="AT184" i="57" s="1"/>
  <c r="AU184" i="57" s="1"/>
  <c r="AV184" i="57" s="1"/>
  <c r="W209" i="57"/>
  <c r="AS209" i="57"/>
  <c r="AT209" i="57" s="1"/>
  <c r="AU209" i="57" s="1"/>
  <c r="AV209" i="57" s="1"/>
  <c r="W32" i="57"/>
  <c r="AS32" i="57"/>
  <c r="AT32" i="57" s="1"/>
  <c r="AU32" i="57" s="1"/>
  <c r="AV32" i="57" s="1"/>
  <c r="W91" i="57"/>
  <c r="AS91" i="57"/>
  <c r="AT91" i="57" s="1"/>
  <c r="AU91" i="57" s="1"/>
  <c r="AV91" i="57" s="1"/>
  <c r="W31" i="57"/>
  <c r="AS31" i="57"/>
  <c r="AT31" i="57" s="1"/>
  <c r="AU31" i="57" s="1"/>
  <c r="AV31" i="57" s="1"/>
  <c r="W49" i="57"/>
  <c r="AS49" i="57"/>
  <c r="AT49" i="57" s="1"/>
  <c r="AU49" i="57" s="1"/>
  <c r="AV49" i="57" s="1"/>
  <c r="W198" i="57"/>
  <c r="AS198" i="57"/>
  <c r="AT198" i="57" s="1"/>
  <c r="AU198" i="57" s="1"/>
  <c r="AV198" i="57" s="1"/>
  <c r="W109" i="57"/>
  <c r="AS109" i="57"/>
  <c r="AT109" i="57" s="1"/>
  <c r="AU109" i="57" s="1"/>
  <c r="AV109" i="57" s="1"/>
  <c r="W183" i="57"/>
  <c r="AS183" i="57"/>
  <c r="AT183" i="57" s="1"/>
  <c r="AU183" i="57" s="1"/>
  <c r="AV183" i="57" s="1"/>
  <c r="W12" i="57"/>
  <c r="AS12" i="57"/>
  <c r="AT12" i="57" s="1"/>
  <c r="AU12" i="57" s="1"/>
  <c r="AV12" i="57" s="1"/>
  <c r="W80" i="57"/>
  <c r="AS80" i="57"/>
  <c r="AT80" i="57" s="1"/>
  <c r="AU80" i="57" s="1"/>
  <c r="AV80" i="57" s="1"/>
  <c r="W28" i="57"/>
  <c r="AS28" i="57"/>
  <c r="AT28" i="57" s="1"/>
  <c r="AU28" i="57" s="1"/>
  <c r="AV28" i="57" s="1"/>
  <c r="W47" i="57"/>
  <c r="AS47" i="57"/>
  <c r="AT47" i="57" s="1"/>
  <c r="AU47" i="57" s="1"/>
  <c r="AV47" i="57" s="1"/>
  <c r="W61" i="57"/>
  <c r="AS61" i="57"/>
  <c r="AT61" i="57" s="1"/>
  <c r="AU61" i="57" s="1"/>
  <c r="AV61" i="57" s="1"/>
  <c r="W73" i="57"/>
  <c r="AS73" i="57"/>
  <c r="AT73" i="57" s="1"/>
  <c r="AU73" i="57" s="1"/>
  <c r="AV73" i="57" s="1"/>
  <c r="W16" i="57"/>
  <c r="AS16" i="57"/>
  <c r="AT16" i="57" s="1"/>
  <c r="AU16" i="57" s="1"/>
  <c r="AV16" i="57" s="1"/>
  <c r="W191" i="57"/>
  <c r="AS191" i="57"/>
  <c r="AT191" i="57" s="1"/>
  <c r="AU191" i="57" s="1"/>
  <c r="AV191" i="57" s="1"/>
  <c r="W162" i="57"/>
  <c r="X113" i="57"/>
  <c r="AS66" i="57"/>
  <c r="AT66" i="57" s="1"/>
  <c r="AU66" i="57" s="1"/>
  <c r="AV66" i="57" s="1"/>
  <c r="W182" i="57"/>
  <c r="W8" i="57"/>
  <c r="AS8" i="57"/>
  <c r="AT8" i="57" s="1"/>
  <c r="AU8" i="57" s="1"/>
  <c r="AV8" i="57" s="1"/>
  <c r="W99" i="57"/>
  <c r="AS99" i="57"/>
  <c r="AT99" i="57" s="1"/>
  <c r="AU99" i="57" s="1"/>
  <c r="AV99" i="57" s="1"/>
  <c r="W76" i="57"/>
  <c r="AS76" i="57"/>
  <c r="AT76" i="57" s="1"/>
  <c r="AU76" i="57" s="1"/>
  <c r="AV76" i="57" s="1"/>
  <c r="W134" i="57"/>
  <c r="AS134" i="57"/>
  <c r="AT134" i="57" s="1"/>
  <c r="AU134" i="57" s="1"/>
  <c r="AV134" i="57" s="1"/>
  <c r="W105" i="57"/>
  <c r="AS105" i="57"/>
  <c r="AT105" i="57" s="1"/>
  <c r="AU105" i="57" s="1"/>
  <c r="AV105" i="57" s="1"/>
  <c r="W21" i="57"/>
  <c r="AS21" i="57"/>
  <c r="AT21" i="57" s="1"/>
  <c r="AU21" i="57" s="1"/>
  <c r="AV21" i="57" s="1"/>
  <c r="W208" i="57"/>
  <c r="AS208" i="57"/>
  <c r="AT208" i="57" s="1"/>
  <c r="AU208" i="57" s="1"/>
  <c r="AV208" i="57" s="1"/>
  <c r="W153" i="57"/>
  <c r="AS153" i="57"/>
  <c r="AT153" i="57" s="1"/>
  <c r="AU153" i="57" s="1"/>
  <c r="AV153" i="57" s="1"/>
  <c r="W60" i="57"/>
  <c r="AS60" i="57"/>
  <c r="AT60" i="57" s="1"/>
  <c r="AU60" i="57" s="1"/>
  <c r="AV60" i="57" s="1"/>
  <c r="W175" i="57"/>
  <c r="AS175" i="57"/>
  <c r="AT175" i="57" s="1"/>
  <c r="AU175" i="57" s="1"/>
  <c r="AV175" i="57" s="1"/>
  <c r="W52" i="57"/>
  <c r="AS52" i="57"/>
  <c r="AT52" i="57" s="1"/>
  <c r="AU52" i="57" s="1"/>
  <c r="AV52" i="57" s="1"/>
  <c r="W75" i="57"/>
  <c r="AS75" i="57"/>
  <c r="AT75" i="57" s="1"/>
  <c r="AU75" i="57" s="1"/>
  <c r="AV75" i="57" s="1"/>
  <c r="W36" i="57"/>
  <c r="AS36" i="57"/>
  <c r="AT36" i="57" s="1"/>
  <c r="AU36" i="57" s="1"/>
  <c r="AV36" i="57" s="1"/>
  <c r="W96" i="57"/>
  <c r="AS96" i="57"/>
  <c r="AT96" i="57" s="1"/>
  <c r="AU96" i="57" s="1"/>
  <c r="AV96" i="57" s="1"/>
  <c r="W71" i="57"/>
  <c r="AS71" i="57"/>
  <c r="AT71" i="57" s="1"/>
  <c r="AU71" i="57" s="1"/>
  <c r="AV71" i="57" s="1"/>
  <c r="W97" i="57"/>
  <c r="AS97" i="57"/>
  <c r="AT97" i="57" s="1"/>
  <c r="AU97" i="57" s="1"/>
  <c r="AV97" i="57" s="1"/>
  <c r="W54" i="57"/>
  <c r="AS54" i="57"/>
  <c r="AT54" i="57" s="1"/>
  <c r="AU54" i="57" s="1"/>
  <c r="AV54" i="57" s="1"/>
  <c r="W158" i="57"/>
  <c r="AS158" i="57"/>
  <c r="AT158" i="57" s="1"/>
  <c r="AU158" i="57" s="1"/>
  <c r="AV158" i="57" s="1"/>
  <c r="W14" i="57"/>
  <c r="AS14" i="57"/>
  <c r="AT14" i="57" s="1"/>
  <c r="AU14" i="57" s="1"/>
  <c r="AV14" i="57" s="1"/>
  <c r="W151" i="57"/>
  <c r="AS151" i="57"/>
  <c r="AT151" i="57" s="1"/>
  <c r="AU151" i="57" s="1"/>
  <c r="AV151" i="57" s="1"/>
  <c r="W124" i="57"/>
  <c r="AS124" i="57"/>
  <c r="AT124" i="57" s="1"/>
  <c r="AU124" i="57" s="1"/>
  <c r="AV124" i="57" s="1"/>
  <c r="W100" i="57"/>
  <c r="AS100" i="57"/>
  <c r="AT100" i="57" s="1"/>
  <c r="AU100" i="57" s="1"/>
  <c r="AV100" i="57" s="1"/>
  <c r="W121" i="57"/>
  <c r="AS121" i="57"/>
  <c r="AT121" i="57" s="1"/>
  <c r="AU121" i="57" s="1"/>
  <c r="AV121" i="57" s="1"/>
  <c r="W157" i="57"/>
  <c r="AS157" i="57"/>
  <c r="AT157" i="57" s="1"/>
  <c r="AU157" i="57" s="1"/>
  <c r="AV157" i="57" s="1"/>
  <c r="W150" i="57"/>
  <c r="AS150" i="57"/>
  <c r="AT150" i="57" s="1"/>
  <c r="AU150" i="57" s="1"/>
  <c r="AV150" i="57" s="1"/>
  <c r="W48" i="57"/>
  <c r="AS48" i="57"/>
  <c r="AT48" i="57" s="1"/>
  <c r="AU48" i="57" s="1"/>
  <c r="AV48" i="57" s="1"/>
  <c r="W155" i="57"/>
  <c r="AS155" i="57"/>
  <c r="AT155" i="57" s="1"/>
  <c r="AU155" i="57" s="1"/>
  <c r="AV155" i="57" s="1"/>
  <c r="W189" i="57"/>
  <c r="AO189" i="57"/>
  <c r="AS189" i="57"/>
  <c r="AT189" i="57" s="1"/>
  <c r="AU189" i="57" s="1"/>
  <c r="AV189" i="57" s="1"/>
  <c r="W56" i="57"/>
  <c r="AO56" i="57"/>
  <c r="AS56" i="57"/>
  <c r="AT56" i="57" s="1"/>
  <c r="AU56" i="57" s="1"/>
  <c r="AV56" i="57" s="1"/>
  <c r="W35" i="57"/>
  <c r="AS35" i="57"/>
  <c r="AT35" i="57" s="1"/>
  <c r="AU35" i="57" s="1"/>
  <c r="AV35" i="57" s="1"/>
  <c r="W202" i="57"/>
  <c r="AS202" i="57"/>
  <c r="AT202" i="57" s="1"/>
  <c r="AU202" i="57" s="1"/>
  <c r="AV202" i="57" s="1"/>
  <c r="Z139" i="57"/>
  <c r="W20" i="57"/>
  <c r="Z55" i="57"/>
  <c r="X155" i="57"/>
  <c r="X189" i="57"/>
  <c r="X56" i="57"/>
  <c r="J35" i="57"/>
  <c r="AP35" i="57" s="1"/>
  <c r="X35" i="57"/>
  <c r="J202" i="57"/>
  <c r="AO202" i="57" s="1"/>
  <c r="X202" i="57"/>
  <c r="J20" i="57"/>
  <c r="AO20" i="57" s="1"/>
  <c r="X20" i="57"/>
  <c r="AS89" i="57"/>
  <c r="AT89" i="57" s="1"/>
  <c r="AU89" i="57" s="1"/>
  <c r="AV89" i="57" s="1"/>
  <c r="AS34" i="57"/>
  <c r="AT34" i="57" s="1"/>
  <c r="AU34" i="57" s="1"/>
  <c r="AV34" i="57" s="1"/>
  <c r="AS70" i="57"/>
  <c r="AT70" i="57" s="1"/>
  <c r="AU70" i="57" s="1"/>
  <c r="AV70" i="57" s="1"/>
  <c r="AS188" i="57"/>
  <c r="AT188" i="57" s="1"/>
  <c r="AU188" i="57" s="1"/>
  <c r="AV188" i="57" s="1"/>
  <c r="AS104" i="57"/>
  <c r="AT104" i="57" s="1"/>
  <c r="AU104" i="57" s="1"/>
  <c r="AV104" i="57" s="1"/>
  <c r="AS110" i="57"/>
  <c r="AT110" i="57" s="1"/>
  <c r="AU110" i="57" s="1"/>
  <c r="AV110" i="57" s="1"/>
  <c r="AS13" i="57"/>
  <c r="AT13" i="57" s="1"/>
  <c r="AU13" i="57" s="1"/>
  <c r="AV13" i="57" s="1"/>
  <c r="AS53" i="57"/>
  <c r="AT53" i="57" s="1"/>
  <c r="AU53" i="57" s="1"/>
  <c r="AV53" i="57" s="1"/>
  <c r="AS180" i="57"/>
  <c r="AT180" i="57" s="1"/>
  <c r="AU180" i="57" s="1"/>
  <c r="AV180" i="57" s="1"/>
  <c r="AS192" i="57"/>
  <c r="AT192" i="57" s="1"/>
  <c r="AU192" i="57" s="1"/>
  <c r="AV192" i="57" s="1"/>
  <c r="AS144" i="57"/>
  <c r="AT144" i="57" s="1"/>
  <c r="AU144" i="57" s="1"/>
  <c r="AV144" i="57" s="1"/>
  <c r="AS83" i="57"/>
  <c r="AT83" i="57" s="1"/>
  <c r="AU83" i="57" s="1"/>
  <c r="AV83" i="57" s="1"/>
  <c r="AS95" i="57"/>
  <c r="AT95" i="57" s="1"/>
  <c r="AU95" i="57" s="1"/>
  <c r="AV95" i="57" s="1"/>
  <c r="AS204" i="57"/>
  <c r="AT204" i="57" s="1"/>
  <c r="AU204" i="57" s="1"/>
  <c r="AV204" i="57" s="1"/>
  <c r="AS37" i="57"/>
  <c r="AT37" i="57" s="1"/>
  <c r="AU37" i="57" s="1"/>
  <c r="AV37" i="57" s="1"/>
  <c r="AS114" i="57"/>
  <c r="AT114" i="57" s="1"/>
  <c r="AU114" i="57" s="1"/>
  <c r="AV114" i="57" s="1"/>
  <c r="AS86" i="57"/>
  <c r="AT86" i="57" s="1"/>
  <c r="AU86" i="57" s="1"/>
  <c r="AV86" i="57" s="1"/>
  <c r="AS159" i="57"/>
  <c r="AT159" i="57" s="1"/>
  <c r="AU159" i="57" s="1"/>
  <c r="AV159" i="57" s="1"/>
  <c r="AS197" i="57"/>
  <c r="AT197" i="57" s="1"/>
  <c r="AU197" i="57" s="1"/>
  <c r="AV197" i="57" s="1"/>
  <c r="AS115" i="57"/>
  <c r="AT115" i="57" s="1"/>
  <c r="AU115" i="57" s="1"/>
  <c r="AV115" i="57" s="1"/>
  <c r="AS148" i="57"/>
  <c r="AT148" i="57" s="1"/>
  <c r="AU148" i="57" s="1"/>
  <c r="AV148" i="57" s="1"/>
  <c r="AS193" i="57"/>
  <c r="AT193" i="57" s="1"/>
  <c r="AU193" i="57" s="1"/>
  <c r="AV193" i="57" s="1"/>
  <c r="AS163" i="57"/>
  <c r="AT163" i="57" s="1"/>
  <c r="AU163" i="57" s="1"/>
  <c r="AV163" i="57" s="1"/>
  <c r="AS206" i="57"/>
  <c r="AT206" i="57" s="1"/>
  <c r="AU206" i="57" s="1"/>
  <c r="AV206" i="57" s="1"/>
  <c r="AS65" i="57"/>
  <c r="AT65" i="57" s="1"/>
  <c r="AU65" i="57" s="1"/>
  <c r="AV65" i="57" s="1"/>
  <c r="AS27" i="57"/>
  <c r="AT27" i="57" s="1"/>
  <c r="AU27" i="57" s="1"/>
  <c r="AV27" i="57" s="1"/>
  <c r="AS101" i="57"/>
  <c r="AT101" i="57" s="1"/>
  <c r="AU101" i="57" s="1"/>
  <c r="AV101" i="57" s="1"/>
  <c r="AS42" i="57"/>
  <c r="AT42" i="57" s="1"/>
  <c r="AU42" i="57" s="1"/>
  <c r="AV42" i="57" s="1"/>
  <c r="AW139" i="57"/>
  <c r="AX139" i="57" s="1"/>
  <c r="AW55" i="57"/>
  <c r="AX55" i="57" s="1"/>
  <c r="X159" i="57"/>
  <c r="X197" i="57"/>
  <c r="X193" i="57"/>
  <c r="X163" i="57"/>
  <c r="X206" i="57"/>
  <c r="X27" i="57"/>
  <c r="X101" i="57"/>
  <c r="X42" i="57"/>
  <c r="X139" i="57"/>
  <c r="X55" i="57"/>
  <c r="AW25" i="56"/>
  <c r="AX25" i="56" s="1"/>
  <c r="AW125" i="56"/>
  <c r="AX125" i="56" s="1"/>
  <c r="AW43" i="56"/>
  <c r="AX43" i="56" s="1"/>
  <c r="M153" i="56"/>
  <c r="M140" i="56"/>
  <c r="U153" i="56"/>
  <c r="U140" i="56"/>
  <c r="Z17" i="56"/>
  <c r="AQ153" i="56"/>
  <c r="AQ140" i="56"/>
  <c r="BF153" i="56"/>
  <c r="BF140" i="56"/>
  <c r="W44" i="56"/>
  <c r="AO44" i="56"/>
  <c r="AS44" i="56"/>
  <c r="W57" i="56"/>
  <c r="AO57" i="56"/>
  <c r="AS57" i="56"/>
  <c r="Z94" i="56"/>
  <c r="AS95" i="56"/>
  <c r="AT95" i="56" s="1"/>
  <c r="AU95" i="56" s="1"/>
  <c r="AV95" i="56" s="1"/>
  <c r="AS80" i="56"/>
  <c r="AT80" i="56" s="1"/>
  <c r="AU80" i="56" s="1"/>
  <c r="AV80" i="56" s="1"/>
  <c r="W32" i="56"/>
  <c r="AO32" i="56"/>
  <c r="AS32" i="56"/>
  <c r="W64" i="56"/>
  <c r="AO64" i="56"/>
  <c r="AS64" i="56"/>
  <c r="AS53" i="56"/>
  <c r="AT53" i="56" s="1"/>
  <c r="AU53" i="56" s="1"/>
  <c r="AV53" i="56" s="1"/>
  <c r="AS33" i="56"/>
  <c r="AT33" i="56" s="1"/>
  <c r="AU33" i="56" s="1"/>
  <c r="AV33" i="56" s="1"/>
  <c r="AS61" i="56"/>
  <c r="AT61" i="56" s="1"/>
  <c r="AU61" i="56" s="1"/>
  <c r="AV61" i="56" s="1"/>
  <c r="AS7" i="56"/>
  <c r="AT7" i="56" s="1"/>
  <c r="AU7" i="56" s="1"/>
  <c r="AV7" i="56" s="1"/>
  <c r="AS105" i="56"/>
  <c r="AT105" i="56" s="1"/>
  <c r="AU105" i="56" s="1"/>
  <c r="AV105" i="56" s="1"/>
  <c r="AS110" i="56"/>
  <c r="AT110" i="56" s="1"/>
  <c r="AU110" i="56" s="1"/>
  <c r="AV110" i="56" s="1"/>
  <c r="Z54" i="56"/>
  <c r="W102" i="56"/>
  <c r="AO102" i="56"/>
  <c r="AS102" i="56"/>
  <c r="AS55" i="56"/>
  <c r="AT55" i="56" s="1"/>
  <c r="AU55" i="56" s="1"/>
  <c r="AV55" i="56" s="1"/>
  <c r="AS81" i="56"/>
  <c r="AT81" i="56" s="1"/>
  <c r="AU81" i="56" s="1"/>
  <c r="AV81" i="56" s="1"/>
  <c r="AS86" i="56"/>
  <c r="AT86" i="56" s="1"/>
  <c r="AU86" i="56" s="1"/>
  <c r="AV86" i="56" s="1"/>
  <c r="AS59" i="56"/>
  <c r="AT59" i="56" s="1"/>
  <c r="AU59" i="56" s="1"/>
  <c r="AV59" i="56" s="1"/>
  <c r="AS69" i="56"/>
  <c r="AT69" i="56" s="1"/>
  <c r="AU69" i="56" s="1"/>
  <c r="AV69" i="56" s="1"/>
  <c r="AS97" i="56"/>
  <c r="AT97" i="56" s="1"/>
  <c r="AU97" i="56" s="1"/>
  <c r="AV97" i="56" s="1"/>
  <c r="Z37" i="56"/>
  <c r="AS118" i="56"/>
  <c r="AT118" i="56" s="1"/>
  <c r="AU118" i="56" s="1"/>
  <c r="AV118" i="56" s="1"/>
  <c r="AS66" i="56"/>
  <c r="AT66" i="56" s="1"/>
  <c r="AU66" i="56" s="1"/>
  <c r="AV66" i="56" s="1"/>
  <c r="W60" i="56"/>
  <c r="AO60" i="56"/>
  <c r="AS60" i="56"/>
  <c r="AS58" i="56"/>
  <c r="AT58" i="56" s="1"/>
  <c r="AU58" i="56" s="1"/>
  <c r="AV58" i="56" s="1"/>
  <c r="AS88" i="56"/>
  <c r="AT88" i="56" s="1"/>
  <c r="AU88" i="56" s="1"/>
  <c r="AV88" i="56" s="1"/>
  <c r="AS135" i="56"/>
  <c r="AT135" i="56" s="1"/>
  <c r="AU135" i="56" s="1"/>
  <c r="AV135" i="56" s="1"/>
  <c r="AS47" i="56"/>
  <c r="AT47" i="56" s="1"/>
  <c r="AU47" i="56" s="1"/>
  <c r="AV47" i="56" s="1"/>
  <c r="W114" i="56"/>
  <c r="AO114" i="56"/>
  <c r="AS114" i="56"/>
  <c r="AS9" i="56"/>
  <c r="AT9" i="56" s="1"/>
  <c r="AU9" i="56" s="1"/>
  <c r="AV9" i="56" s="1"/>
  <c r="AS99" i="56"/>
  <c r="AT99" i="56" s="1"/>
  <c r="AU99" i="56" s="1"/>
  <c r="AV99" i="56" s="1"/>
  <c r="AS77" i="56"/>
  <c r="AT77" i="56" s="1"/>
  <c r="AU77" i="56" s="1"/>
  <c r="AV77" i="56" s="1"/>
  <c r="AS96" i="56"/>
  <c r="AT96" i="56" s="1"/>
  <c r="AU96" i="56" s="1"/>
  <c r="AV96" i="56" s="1"/>
  <c r="AS34" i="56"/>
  <c r="AT34" i="56" s="1"/>
  <c r="AU34" i="56" s="1"/>
  <c r="AV34" i="56" s="1"/>
  <c r="AS104" i="56"/>
  <c r="AT104" i="56" s="1"/>
  <c r="AU104" i="56" s="1"/>
  <c r="AV104" i="56" s="1"/>
  <c r="AS39" i="56"/>
  <c r="AT39" i="56" s="1"/>
  <c r="AU39" i="56" s="1"/>
  <c r="AV39" i="56" s="1"/>
  <c r="AS91" i="56"/>
  <c r="AT91" i="56" s="1"/>
  <c r="AU91" i="56" s="1"/>
  <c r="AV91" i="56" s="1"/>
  <c r="W12" i="56"/>
  <c r="AS12" i="56"/>
  <c r="AT12" i="56" s="1"/>
  <c r="AU12" i="56" s="1"/>
  <c r="AV12" i="56" s="1"/>
  <c r="W107" i="56"/>
  <c r="AS107" i="56"/>
  <c r="AT107" i="56" s="1"/>
  <c r="AU107" i="56" s="1"/>
  <c r="AV107" i="56" s="1"/>
  <c r="W38" i="56"/>
  <c r="AS38" i="56"/>
  <c r="AT38" i="56" s="1"/>
  <c r="AU38" i="56" s="1"/>
  <c r="AV38" i="56" s="1"/>
  <c r="W15" i="56"/>
  <c r="AS15" i="56"/>
  <c r="AT15" i="56" s="1"/>
  <c r="AU15" i="56" s="1"/>
  <c r="AV15" i="56" s="1"/>
  <c r="W113" i="56"/>
  <c r="AS113" i="56"/>
  <c r="AT113" i="56" s="1"/>
  <c r="AU113" i="56" s="1"/>
  <c r="AV113" i="56" s="1"/>
  <c r="AO121" i="56"/>
  <c r="W121" i="56"/>
  <c r="AO73" i="56"/>
  <c r="W73" i="56"/>
  <c r="AO116" i="56"/>
  <c r="W116" i="56"/>
  <c r="AP87" i="56"/>
  <c r="AS50" i="56"/>
  <c r="AT50" i="56" s="1"/>
  <c r="AU50" i="56" s="1"/>
  <c r="AV50" i="56" s="1"/>
  <c r="AS63" i="56"/>
  <c r="AT63" i="56" s="1"/>
  <c r="AU63" i="56" s="1"/>
  <c r="AV63" i="56" s="1"/>
  <c r="AO132" i="56"/>
  <c r="AO127" i="56"/>
  <c r="AO90" i="56"/>
  <c r="AO78" i="56"/>
  <c r="T153" i="56"/>
  <c r="T140" i="56"/>
  <c r="AP94" i="56"/>
  <c r="AP32" i="56"/>
  <c r="AP64" i="56"/>
  <c r="AP102" i="56"/>
  <c r="AP60" i="56"/>
  <c r="AP114" i="56"/>
  <c r="AS126" i="56"/>
  <c r="AT126" i="56" s="1"/>
  <c r="AU126" i="56" s="1"/>
  <c r="AV126" i="56" s="1"/>
  <c r="AO79" i="56"/>
  <c r="AS48" i="56"/>
  <c r="AT48" i="56" s="1"/>
  <c r="AU48" i="56" s="1"/>
  <c r="AV48" i="56" s="1"/>
  <c r="AO117" i="56"/>
  <c r="AS41" i="56"/>
  <c r="AT41" i="56" s="1"/>
  <c r="AU41" i="56" s="1"/>
  <c r="AV41" i="56" s="1"/>
  <c r="AO125" i="56"/>
  <c r="AO63" i="56"/>
  <c r="AS122" i="56"/>
  <c r="AT122" i="56" s="1"/>
  <c r="AU122" i="56" s="1"/>
  <c r="AV122" i="56" s="1"/>
  <c r="AS76" i="56"/>
  <c r="AT76" i="56" s="1"/>
  <c r="AU76" i="56" s="1"/>
  <c r="AV76" i="56" s="1"/>
  <c r="AS103" i="56"/>
  <c r="AT103" i="56" s="1"/>
  <c r="AU103" i="56" s="1"/>
  <c r="AV103" i="56" s="1"/>
  <c r="R153" i="56"/>
  <c r="R140" i="56"/>
  <c r="V153" i="56"/>
  <c r="V140" i="56"/>
  <c r="AA153" i="56"/>
  <c r="AA140" i="56"/>
  <c r="AR153" i="56"/>
  <c r="AR140" i="56"/>
  <c r="T149" i="56"/>
  <c r="AP44" i="56"/>
  <c r="S153" i="56"/>
  <c r="S140" i="56"/>
  <c r="W17" i="56"/>
  <c r="AO17" i="56"/>
  <c r="AS17" i="56"/>
  <c r="Z44" i="56"/>
  <c r="W89" i="56"/>
  <c r="AS89" i="56"/>
  <c r="AT89" i="56" s="1"/>
  <c r="AU89" i="56" s="1"/>
  <c r="AV89" i="56" s="1"/>
  <c r="Z57" i="56"/>
  <c r="W94" i="56"/>
  <c r="AO94" i="56"/>
  <c r="AS94" i="56"/>
  <c r="W49" i="56"/>
  <c r="AS49" i="56"/>
  <c r="AT49" i="56" s="1"/>
  <c r="AU49" i="56" s="1"/>
  <c r="AV49" i="56" s="1"/>
  <c r="W131" i="56"/>
  <c r="AS131" i="56"/>
  <c r="AT131" i="56" s="1"/>
  <c r="AU131" i="56" s="1"/>
  <c r="AV131" i="56" s="1"/>
  <c r="Z32" i="56"/>
  <c r="W67" i="56"/>
  <c r="AS67" i="56"/>
  <c r="AT67" i="56" s="1"/>
  <c r="AU67" i="56" s="1"/>
  <c r="AV67" i="56" s="1"/>
  <c r="Z64" i="56"/>
  <c r="W71" i="56"/>
  <c r="AS71" i="56"/>
  <c r="AT71" i="56" s="1"/>
  <c r="AU71" i="56" s="1"/>
  <c r="AV71" i="56" s="1"/>
  <c r="W68" i="56"/>
  <c r="AS68" i="56"/>
  <c r="AT68" i="56" s="1"/>
  <c r="AU68" i="56" s="1"/>
  <c r="AV68" i="56" s="1"/>
  <c r="W85" i="56"/>
  <c r="AS85" i="56"/>
  <c r="AT85" i="56" s="1"/>
  <c r="AU85" i="56" s="1"/>
  <c r="AV85" i="56" s="1"/>
  <c r="W119" i="56"/>
  <c r="AS119" i="56"/>
  <c r="AT119" i="56" s="1"/>
  <c r="AU119" i="56" s="1"/>
  <c r="AV119" i="56" s="1"/>
  <c r="W42" i="56"/>
  <c r="AS42" i="56"/>
  <c r="AT42" i="56" s="1"/>
  <c r="AU42" i="56" s="1"/>
  <c r="AV42" i="56" s="1"/>
  <c r="W115" i="56"/>
  <c r="AS115" i="56"/>
  <c r="AT115" i="56" s="1"/>
  <c r="AU115" i="56" s="1"/>
  <c r="AV115" i="56" s="1"/>
  <c r="W54" i="56"/>
  <c r="AO54" i="56"/>
  <c r="AS54" i="56"/>
  <c r="Z102" i="56"/>
  <c r="W29" i="56"/>
  <c r="AS29" i="56"/>
  <c r="AT29" i="56" s="1"/>
  <c r="AU29" i="56" s="1"/>
  <c r="AV29" i="56" s="1"/>
  <c r="W40" i="56"/>
  <c r="AS40" i="56"/>
  <c r="AT40" i="56" s="1"/>
  <c r="AU40" i="56" s="1"/>
  <c r="AV40" i="56" s="1"/>
  <c r="W112" i="56"/>
  <c r="AS112" i="56"/>
  <c r="AT112" i="56" s="1"/>
  <c r="AU112" i="56" s="1"/>
  <c r="AV112" i="56" s="1"/>
  <c r="W22" i="56"/>
  <c r="AS22" i="56"/>
  <c r="AT22" i="56" s="1"/>
  <c r="AU22" i="56" s="1"/>
  <c r="AV22" i="56" s="1"/>
  <c r="W82" i="56"/>
  <c r="AS82" i="56"/>
  <c r="AT82" i="56" s="1"/>
  <c r="AU82" i="56" s="1"/>
  <c r="AV82" i="56" s="1"/>
  <c r="W129" i="56"/>
  <c r="AS129" i="56"/>
  <c r="AT129" i="56" s="1"/>
  <c r="AU129" i="56" s="1"/>
  <c r="AV129" i="56" s="1"/>
  <c r="W37" i="56"/>
  <c r="AO37" i="56"/>
  <c r="AS37" i="56"/>
  <c r="W19" i="56"/>
  <c r="AS19" i="56"/>
  <c r="AT19" i="56" s="1"/>
  <c r="AU19" i="56" s="1"/>
  <c r="AV19" i="56" s="1"/>
  <c r="W93" i="56"/>
  <c r="AS93" i="56"/>
  <c r="AT93" i="56" s="1"/>
  <c r="AU93" i="56" s="1"/>
  <c r="AV93" i="56" s="1"/>
  <c r="W83" i="56"/>
  <c r="AS83" i="56"/>
  <c r="AT83" i="56" s="1"/>
  <c r="AU83" i="56" s="1"/>
  <c r="AV83" i="56" s="1"/>
  <c r="W130" i="56"/>
  <c r="AS130" i="56"/>
  <c r="AT130" i="56" s="1"/>
  <c r="AU130" i="56" s="1"/>
  <c r="AV130" i="56" s="1"/>
  <c r="W108" i="56"/>
  <c r="AS108" i="56"/>
  <c r="AT108" i="56" s="1"/>
  <c r="AU108" i="56" s="1"/>
  <c r="AV108" i="56" s="1"/>
  <c r="W101" i="56"/>
  <c r="AS101" i="56"/>
  <c r="AT101" i="56" s="1"/>
  <c r="AU101" i="56" s="1"/>
  <c r="AV101" i="56" s="1"/>
  <c r="W124" i="56"/>
  <c r="AS124" i="56"/>
  <c r="AT124" i="56" s="1"/>
  <c r="AU124" i="56" s="1"/>
  <c r="AV124" i="56" s="1"/>
  <c r="Z114" i="56"/>
  <c r="W62" i="56"/>
  <c r="AS62" i="56"/>
  <c r="AT62" i="56" s="1"/>
  <c r="AU62" i="56" s="1"/>
  <c r="AV62" i="56" s="1"/>
  <c r="W8" i="56"/>
  <c r="AS8" i="56"/>
  <c r="AT8" i="56" s="1"/>
  <c r="AU8" i="56" s="1"/>
  <c r="AV8" i="56" s="1"/>
  <c r="W133" i="56"/>
  <c r="AS133" i="56"/>
  <c r="AT133" i="56" s="1"/>
  <c r="AU133" i="56" s="1"/>
  <c r="AV133" i="56" s="1"/>
  <c r="W72" i="56"/>
  <c r="AS72" i="56"/>
  <c r="AT72" i="56" s="1"/>
  <c r="AU72" i="56" s="1"/>
  <c r="AV72" i="56" s="1"/>
  <c r="W36" i="56"/>
  <c r="AS36" i="56"/>
  <c r="AT36" i="56" s="1"/>
  <c r="AU36" i="56" s="1"/>
  <c r="AV36" i="56" s="1"/>
  <c r="W75" i="56"/>
  <c r="AS75" i="56"/>
  <c r="AT75" i="56" s="1"/>
  <c r="AU75" i="56" s="1"/>
  <c r="AV75" i="56" s="1"/>
  <c r="W20" i="56"/>
  <c r="AS20" i="56"/>
  <c r="AT20" i="56" s="1"/>
  <c r="AU20" i="56" s="1"/>
  <c r="AV20" i="56" s="1"/>
  <c r="W51" i="56"/>
  <c r="AS51" i="56"/>
  <c r="AT51" i="56" s="1"/>
  <c r="AU51" i="56" s="1"/>
  <c r="AV51" i="56" s="1"/>
  <c r="W134" i="56"/>
  <c r="AS134" i="56"/>
  <c r="AT134" i="56" s="1"/>
  <c r="AU134" i="56" s="1"/>
  <c r="AV134" i="56" s="1"/>
  <c r="AS10" i="56"/>
  <c r="AT10" i="56" s="1"/>
  <c r="AU10" i="56" s="1"/>
  <c r="AV10" i="56" s="1"/>
  <c r="AS138" i="56"/>
  <c r="AT138" i="56" s="1"/>
  <c r="AU138" i="56" s="1"/>
  <c r="AV138" i="56" s="1"/>
  <c r="AS24" i="56"/>
  <c r="AT24" i="56" s="1"/>
  <c r="AU24" i="56" s="1"/>
  <c r="AV24" i="56" s="1"/>
  <c r="AS21" i="56"/>
  <c r="AT21" i="56" s="1"/>
  <c r="AU21" i="56" s="1"/>
  <c r="AV21" i="56" s="1"/>
  <c r="AS84" i="56"/>
  <c r="AT84" i="56" s="1"/>
  <c r="AU84" i="56" s="1"/>
  <c r="AV84" i="56" s="1"/>
  <c r="AO126" i="56"/>
  <c r="W126" i="56"/>
  <c r="AO48" i="56"/>
  <c r="W48" i="56"/>
  <c r="AO41" i="56"/>
  <c r="W41" i="56"/>
  <c r="AO50" i="56"/>
  <c r="AO76" i="56"/>
  <c r="AS35" i="56"/>
  <c r="AT35" i="56" s="1"/>
  <c r="AU35" i="56" s="1"/>
  <c r="AV35" i="56" s="1"/>
  <c r="AS132" i="56"/>
  <c r="AT132" i="56" s="1"/>
  <c r="AU132" i="56" s="1"/>
  <c r="AV132" i="56" s="1"/>
  <c r="AS56" i="56"/>
  <c r="AT56" i="56" s="1"/>
  <c r="AU56" i="56" s="1"/>
  <c r="AV56" i="56" s="1"/>
  <c r="AS127" i="56"/>
  <c r="AT127" i="56" s="1"/>
  <c r="AU127" i="56" s="1"/>
  <c r="AV127" i="56" s="1"/>
  <c r="AS46" i="56"/>
  <c r="AT46" i="56" s="1"/>
  <c r="AU46" i="56" s="1"/>
  <c r="AV46" i="56" s="1"/>
  <c r="AS90" i="56"/>
  <c r="AT90" i="56" s="1"/>
  <c r="AU90" i="56" s="1"/>
  <c r="AV90" i="56" s="1"/>
  <c r="AS52" i="56"/>
  <c r="AT52" i="56" s="1"/>
  <c r="AU52" i="56" s="1"/>
  <c r="AV52" i="56" s="1"/>
  <c r="AS78" i="56"/>
  <c r="AT78" i="56" s="1"/>
  <c r="AU78" i="56" s="1"/>
  <c r="AV78" i="56" s="1"/>
  <c r="AP54" i="56"/>
  <c r="AP37" i="56"/>
  <c r="AS121" i="56"/>
  <c r="AT121" i="56" s="1"/>
  <c r="AU121" i="56" s="1"/>
  <c r="AV121" i="56" s="1"/>
  <c r="AS73" i="56"/>
  <c r="AT73" i="56" s="1"/>
  <c r="AU73" i="56" s="1"/>
  <c r="AV73" i="56" s="1"/>
  <c r="AS116" i="56"/>
  <c r="AT116" i="56" s="1"/>
  <c r="AU116" i="56" s="1"/>
  <c r="AV116" i="56" s="1"/>
  <c r="AO56" i="56"/>
  <c r="AO46" i="56"/>
  <c r="AO52" i="56"/>
  <c r="AO92" i="56"/>
  <c r="AS92" i="56"/>
  <c r="AT92" i="56" s="1"/>
  <c r="AU92" i="56" s="1"/>
  <c r="AV92" i="56" s="1"/>
  <c r="AS23" i="56"/>
  <c r="AT23" i="56" s="1"/>
  <c r="AU23" i="56" s="1"/>
  <c r="AV23" i="56" s="1"/>
  <c r="AS14" i="56"/>
  <c r="AT14" i="56" s="1"/>
  <c r="AU14" i="56" s="1"/>
  <c r="AV14" i="56" s="1"/>
  <c r="AS100" i="56"/>
  <c r="AT100" i="56" s="1"/>
  <c r="AU100" i="56" s="1"/>
  <c r="AV100" i="56" s="1"/>
  <c r="AS74" i="56"/>
  <c r="AT74" i="56" s="1"/>
  <c r="AU74" i="56" s="1"/>
  <c r="AV74" i="56" s="1"/>
  <c r="AS106" i="56"/>
  <c r="AT106" i="56" s="1"/>
  <c r="AU106" i="56" s="1"/>
  <c r="AV106" i="56" s="1"/>
  <c r="AS28" i="56"/>
  <c r="AT28" i="56" s="1"/>
  <c r="AU28" i="56" s="1"/>
  <c r="AV28" i="56" s="1"/>
  <c r="AS27" i="56"/>
  <c r="AT27" i="56" s="1"/>
  <c r="AU27" i="56" s="1"/>
  <c r="AV27" i="56" s="1"/>
  <c r="AS13" i="56"/>
  <c r="AT13" i="56" s="1"/>
  <c r="AU13" i="56" s="1"/>
  <c r="AV13" i="56" s="1"/>
  <c r="AS136" i="56"/>
  <c r="AT136" i="56" s="1"/>
  <c r="AU136" i="56" s="1"/>
  <c r="AV136" i="56" s="1"/>
  <c r="AS11" i="56"/>
  <c r="AT11" i="56" s="1"/>
  <c r="AU11" i="56" s="1"/>
  <c r="AV11" i="56" s="1"/>
  <c r="AS128" i="56"/>
  <c r="AT128" i="56" s="1"/>
  <c r="AU128" i="56" s="1"/>
  <c r="AV128" i="56" s="1"/>
  <c r="AS45" i="56"/>
  <c r="AT45" i="56" s="1"/>
  <c r="AU45" i="56" s="1"/>
  <c r="AV45" i="56" s="1"/>
  <c r="Z146" i="56"/>
  <c r="X145" i="56"/>
  <c r="W50" i="56"/>
  <c r="W122" i="56"/>
  <c r="W103" i="56"/>
  <c r="W132" i="56"/>
  <c r="W127" i="56"/>
  <c r="W90" i="56"/>
  <c r="W78" i="56"/>
  <c r="W137" i="56"/>
  <c r="AS137" i="56"/>
  <c r="AT137" i="56" s="1"/>
  <c r="AU137" i="56" s="1"/>
  <c r="AV137" i="56" s="1"/>
  <c r="W30" i="56"/>
  <c r="AS30" i="56"/>
  <c r="AT30" i="56" s="1"/>
  <c r="AU30" i="56" s="1"/>
  <c r="AV30" i="56" s="1"/>
  <c r="W111" i="56"/>
  <c r="AS111" i="56"/>
  <c r="AT111" i="56" s="1"/>
  <c r="AU111" i="56" s="1"/>
  <c r="AV111" i="56" s="1"/>
  <c r="W98" i="56"/>
  <c r="AS98" i="56"/>
  <c r="AT98" i="56" s="1"/>
  <c r="AU98" i="56" s="1"/>
  <c r="AV98" i="56" s="1"/>
  <c r="W70" i="56"/>
  <c r="AS70" i="56"/>
  <c r="AT70" i="56" s="1"/>
  <c r="AU70" i="56" s="1"/>
  <c r="AV70" i="56" s="1"/>
  <c r="W31" i="56"/>
  <c r="AS31" i="56"/>
  <c r="AT31" i="56" s="1"/>
  <c r="AU31" i="56" s="1"/>
  <c r="AV31" i="56" s="1"/>
  <c r="W65" i="56"/>
  <c r="AS65" i="56"/>
  <c r="AT65" i="56" s="1"/>
  <c r="AU65" i="56" s="1"/>
  <c r="AV65" i="56" s="1"/>
  <c r="W16" i="56"/>
  <c r="AS16" i="56"/>
  <c r="AT16" i="56" s="1"/>
  <c r="AU16" i="56" s="1"/>
  <c r="AV16" i="56" s="1"/>
  <c r="W18" i="56"/>
  <c r="AS18" i="56"/>
  <c r="AT18" i="56" s="1"/>
  <c r="AU18" i="56" s="1"/>
  <c r="AV18" i="56" s="1"/>
  <c r="W26" i="56"/>
  <c r="AS26" i="56"/>
  <c r="AT26" i="56" s="1"/>
  <c r="AU26" i="56" s="1"/>
  <c r="AV26" i="56" s="1"/>
  <c r="W120" i="56"/>
  <c r="AS120" i="56"/>
  <c r="AT120" i="56" s="1"/>
  <c r="AU120" i="56" s="1"/>
  <c r="AV120" i="56" s="1"/>
  <c r="W123" i="56"/>
  <c r="AS123" i="56"/>
  <c r="AT123" i="56" s="1"/>
  <c r="AU123" i="56" s="1"/>
  <c r="AV123" i="56" s="1"/>
  <c r="X151" i="56"/>
  <c r="X149" i="56"/>
  <c r="X148" i="56"/>
  <c r="X153" i="56"/>
  <c r="X146" i="56"/>
  <c r="J145" i="56"/>
  <c r="X150" i="56"/>
  <c r="X147" i="56"/>
  <c r="J147" i="56"/>
  <c r="J148" i="56"/>
  <c r="J143" i="56"/>
  <c r="X144" i="56"/>
  <c r="X152" i="56"/>
  <c r="X143" i="56"/>
  <c r="J150" i="56"/>
  <c r="AW18" i="58" l="1"/>
  <c r="AX18" i="58" s="1"/>
  <c r="AW132" i="58"/>
  <c r="AX132" i="58" s="1"/>
  <c r="AW11" i="58"/>
  <c r="AX11" i="58" s="1"/>
  <c r="AO244" i="58"/>
  <c r="AO154" i="58"/>
  <c r="AO390" i="58"/>
  <c r="AO229" i="58"/>
  <c r="AO207" i="58"/>
  <c r="AO332" i="58"/>
  <c r="AW195" i="58"/>
  <c r="AX195" i="58" s="1"/>
  <c r="AO213" i="58"/>
  <c r="AO145" i="58"/>
  <c r="AO294" i="58"/>
  <c r="AO69" i="58"/>
  <c r="AW320" i="58"/>
  <c r="AX320" i="58" s="1"/>
  <c r="AW306" i="58"/>
  <c r="AX306" i="58" s="1"/>
  <c r="AW315" i="58"/>
  <c r="AX315" i="58" s="1"/>
  <c r="AW424" i="58"/>
  <c r="AX424" i="58" s="1"/>
  <c r="AW413" i="58"/>
  <c r="AX413" i="58" s="1"/>
  <c r="AW205" i="58"/>
  <c r="AX205" i="58" s="1"/>
  <c r="AW176" i="58"/>
  <c r="AX176" i="58" s="1"/>
  <c r="AW65" i="58"/>
  <c r="AX65" i="58" s="1"/>
  <c r="AO452" i="58"/>
  <c r="AO123" i="58"/>
  <c r="AW486" i="58"/>
  <c r="AX486" i="58" s="1"/>
  <c r="AO142" i="58"/>
  <c r="AW201" i="58"/>
  <c r="AX201" i="58" s="1"/>
  <c r="AO169" i="58"/>
  <c r="AP400" i="58"/>
  <c r="AP351" i="58"/>
  <c r="AP177" i="58"/>
  <c r="AW179" i="58"/>
  <c r="AX179" i="58" s="1"/>
  <c r="AO84" i="58"/>
  <c r="AP101" i="58"/>
  <c r="AO499" i="58"/>
  <c r="AO460" i="58"/>
  <c r="AO402" i="58"/>
  <c r="AO234" i="58"/>
  <c r="AW16" i="58"/>
  <c r="AX16" i="58" s="1"/>
  <c r="AO435" i="58"/>
  <c r="AO441" i="58"/>
  <c r="AW371" i="58"/>
  <c r="AX371" i="58" s="1"/>
  <c r="AO67" i="58"/>
  <c r="AO328" i="58"/>
  <c r="AO287" i="58"/>
  <c r="AO290" i="58"/>
  <c r="AO449" i="58"/>
  <c r="AO485" i="58"/>
  <c r="AW499" i="58"/>
  <c r="AX499" i="58" s="1"/>
  <c r="AW95" i="58"/>
  <c r="AX95" i="58" s="1"/>
  <c r="AW234" i="58"/>
  <c r="AX234" i="58" s="1"/>
  <c r="AW247" i="58"/>
  <c r="AX247" i="58" s="1"/>
  <c r="AW197" i="58"/>
  <c r="AX197" i="58" s="1"/>
  <c r="AW158" i="58"/>
  <c r="AX158" i="58" s="1"/>
  <c r="AW131" i="58"/>
  <c r="AX131" i="58" s="1"/>
  <c r="AO513" i="58"/>
  <c r="AO218" i="58"/>
  <c r="AW498" i="58"/>
  <c r="AX498" i="58" s="1"/>
  <c r="AW227" i="58"/>
  <c r="AX227" i="58" s="1"/>
  <c r="AW491" i="58"/>
  <c r="AX491" i="58" s="1"/>
  <c r="AO180" i="58"/>
  <c r="AO334" i="58"/>
  <c r="AO305" i="58"/>
  <c r="AO456" i="58"/>
  <c r="AO197" i="58"/>
  <c r="AO97" i="58"/>
  <c r="AO403" i="58"/>
  <c r="AO367" i="58"/>
  <c r="AO95" i="58"/>
  <c r="AO413" i="58"/>
  <c r="AO83" i="58"/>
  <c r="AO412" i="58"/>
  <c r="AO484" i="58"/>
  <c r="AO96" i="58"/>
  <c r="AO444" i="58"/>
  <c r="AO94" i="58"/>
  <c r="AW216" i="58"/>
  <c r="AX216" i="58" s="1"/>
  <c r="AW262" i="58"/>
  <c r="AX262" i="58" s="1"/>
  <c r="AW376" i="58"/>
  <c r="AX376" i="58" s="1"/>
  <c r="AW174" i="58"/>
  <c r="AX174" i="58" s="1"/>
  <c r="AO447" i="58"/>
  <c r="AO311" i="58"/>
  <c r="AP458" i="58"/>
  <c r="AW368" i="58"/>
  <c r="AX368" i="58" s="1"/>
  <c r="AW254" i="58"/>
  <c r="AX254" i="58" s="1"/>
  <c r="AW360" i="58"/>
  <c r="AX360" i="58" s="1"/>
  <c r="AW459" i="58"/>
  <c r="AX459" i="58" s="1"/>
  <c r="X537" i="58"/>
  <c r="AW120" i="58"/>
  <c r="AX120" i="58" s="1"/>
  <c r="AW187" i="58"/>
  <c r="AX187" i="58" s="1"/>
  <c r="AO427" i="58"/>
  <c r="AO281" i="58"/>
  <c r="AW474" i="58"/>
  <c r="AX474" i="58" s="1"/>
  <c r="AW14" i="58"/>
  <c r="AX14" i="58" s="1"/>
  <c r="Z538" i="58"/>
  <c r="AW259" i="58"/>
  <c r="AX259" i="58" s="1"/>
  <c r="AW24" i="58"/>
  <c r="AX24" i="58" s="1"/>
  <c r="AP239" i="58"/>
  <c r="AW454" i="58"/>
  <c r="AX454" i="58" s="1"/>
  <c r="AW287" i="58"/>
  <c r="AX287" i="58" s="1"/>
  <c r="AW134" i="58"/>
  <c r="AX134" i="58" s="1"/>
  <c r="AO257" i="58"/>
  <c r="AW297" i="58"/>
  <c r="AX297" i="58" s="1"/>
  <c r="AO308" i="58"/>
  <c r="AU63" i="58"/>
  <c r="AV63" i="58" s="1"/>
  <c r="AT224" i="58"/>
  <c r="AU224" i="58" s="1"/>
  <c r="AV224" i="58" s="1"/>
  <c r="AW305" i="58"/>
  <c r="AX305" i="58" s="1"/>
  <c r="AP224" i="58"/>
  <c r="AO224" i="58"/>
  <c r="AP470" i="58"/>
  <c r="AT266" i="58"/>
  <c r="AU266" i="58" s="1"/>
  <c r="AV266" i="58" s="1"/>
  <c r="AW266" i="58" s="1"/>
  <c r="AX266" i="58" s="1"/>
  <c r="AT36" i="58"/>
  <c r="AU36" i="58" s="1"/>
  <c r="AV36" i="58" s="1"/>
  <c r="AT442" i="58"/>
  <c r="AU442" i="58" s="1"/>
  <c r="AV442" i="58" s="1"/>
  <c r="AO184" i="58"/>
  <c r="AP184" i="58"/>
  <c r="X545" i="58"/>
  <c r="X543" i="58"/>
  <c r="X540" i="58"/>
  <c r="AO363" i="58"/>
  <c r="AU458" i="58"/>
  <c r="AV458" i="58" s="1"/>
  <c r="AW509" i="58"/>
  <c r="AX509" i="58" s="1"/>
  <c r="AT339" i="58"/>
  <c r="AU339" i="58" s="1"/>
  <c r="AV339" i="58" s="1"/>
  <c r="AT274" i="58"/>
  <c r="AU274" i="58" s="1"/>
  <c r="AV274" i="58" s="1"/>
  <c r="AW274" i="58"/>
  <c r="AX274" i="58" s="1"/>
  <c r="AW225" i="58"/>
  <c r="AX225" i="58" s="1"/>
  <c r="AT473" i="58"/>
  <c r="AU473" i="58" s="1"/>
  <c r="AV473" i="58" s="1"/>
  <c r="AT110" i="58"/>
  <c r="AU110" i="58" s="1"/>
  <c r="AV110" i="58" s="1"/>
  <c r="AT104" i="58"/>
  <c r="AU104" i="58" s="1"/>
  <c r="AV104" i="58" s="1"/>
  <c r="AT211" i="58"/>
  <c r="AU211" i="58" s="1"/>
  <c r="AV211" i="58" s="1"/>
  <c r="AT405" i="58"/>
  <c r="AU405" i="58" s="1"/>
  <c r="AV405" i="58" s="1"/>
  <c r="AT336" i="58"/>
  <c r="AU336" i="58" s="1"/>
  <c r="AV336" i="58" s="1"/>
  <c r="AT347" i="58"/>
  <c r="AU347" i="58" s="1"/>
  <c r="AV347" i="58" s="1"/>
  <c r="AT280" i="58"/>
  <c r="AU280" i="58" s="1"/>
  <c r="AV280" i="58" s="1"/>
  <c r="AT28" i="58"/>
  <c r="AU28" i="58" s="1"/>
  <c r="AV28" i="58" s="1"/>
  <c r="AT482" i="58"/>
  <c r="AU482" i="58" s="1"/>
  <c r="AV482" i="58" s="1"/>
  <c r="AT66" i="58"/>
  <c r="AU66" i="58" s="1"/>
  <c r="AV66" i="58" s="1"/>
  <c r="AT62" i="58"/>
  <c r="AU62" i="58" s="1"/>
  <c r="AV62" i="58" s="1"/>
  <c r="X538" i="58"/>
  <c r="AP371" i="58"/>
  <c r="AO371" i="58"/>
  <c r="AU495" i="58"/>
  <c r="AV495" i="58" s="1"/>
  <c r="AW495" i="58"/>
  <c r="AX495" i="58" s="1"/>
  <c r="X542" i="58"/>
  <c r="X544" i="58"/>
  <c r="X536" i="58"/>
  <c r="AT421" i="58"/>
  <c r="AU421" i="58" s="1"/>
  <c r="AV421" i="58" s="1"/>
  <c r="AT253" i="58"/>
  <c r="AU253" i="58" s="1"/>
  <c r="AV253" i="58" s="1"/>
  <c r="AW52" i="58"/>
  <c r="AX52" i="58" s="1"/>
  <c r="AP141" i="58"/>
  <c r="AO141" i="58"/>
  <c r="AW242" i="58"/>
  <c r="AX242" i="58" s="1"/>
  <c r="AW399" i="58"/>
  <c r="AX399" i="58" s="1"/>
  <c r="AO202" i="58"/>
  <c r="AW103" i="58"/>
  <c r="AX103" i="58" s="1"/>
  <c r="AP194" i="58"/>
  <c r="AW466" i="58"/>
  <c r="AX466" i="58" s="1"/>
  <c r="AW461" i="58"/>
  <c r="AX461" i="58" s="1"/>
  <c r="J532" i="58"/>
  <c r="J540" i="58"/>
  <c r="AP214" i="58"/>
  <c r="AO173" i="58"/>
  <c r="AO33" i="58"/>
  <c r="AO448" i="58"/>
  <c r="AP51" i="58"/>
  <c r="AO146" i="58"/>
  <c r="AP471" i="58"/>
  <c r="AO26" i="58"/>
  <c r="AO57" i="58"/>
  <c r="AO49" i="58"/>
  <c r="AO273" i="58"/>
  <c r="AW503" i="58"/>
  <c r="AX503" i="58" s="1"/>
  <c r="AW182" i="58"/>
  <c r="AX182" i="58" s="1"/>
  <c r="AW149" i="58"/>
  <c r="AX149" i="58" s="1"/>
  <c r="AW267" i="58"/>
  <c r="AX267" i="58" s="1"/>
  <c r="AW436" i="58"/>
  <c r="AX436" i="58" s="1"/>
  <c r="AW500" i="58"/>
  <c r="AX500" i="58" s="1"/>
  <c r="AW281" i="58"/>
  <c r="AX281" i="58" s="1"/>
  <c r="J544" i="58"/>
  <c r="AW128" i="58"/>
  <c r="AX128" i="58" s="1"/>
  <c r="AW9" i="58"/>
  <c r="AX9" i="58" s="1"/>
  <c r="AW240" i="58"/>
  <c r="AX240" i="58" s="1"/>
  <c r="AW68" i="58"/>
  <c r="AX68" i="58" s="1"/>
  <c r="AW123" i="58"/>
  <c r="AX123" i="58" s="1"/>
  <c r="AW33" i="58"/>
  <c r="AX33" i="58" s="1"/>
  <c r="AW416" i="58"/>
  <c r="AX416" i="58" s="1"/>
  <c r="AW530" i="58"/>
  <c r="AX530" i="58" s="1"/>
  <c r="AW138" i="58"/>
  <c r="AX138" i="58" s="1"/>
  <c r="AP442" i="58"/>
  <c r="AW514" i="58"/>
  <c r="AX514" i="58" s="1"/>
  <c r="AW255" i="58"/>
  <c r="AX255" i="58" s="1"/>
  <c r="AW198" i="58"/>
  <c r="AX198" i="58" s="1"/>
  <c r="AW17" i="58"/>
  <c r="AX17" i="58" s="1"/>
  <c r="AW232" i="58"/>
  <c r="AX232" i="58" s="1"/>
  <c r="AW54" i="58"/>
  <c r="AX54" i="58" s="1"/>
  <c r="AW219" i="58"/>
  <c r="AX219" i="58" s="1"/>
  <c r="AW172" i="58"/>
  <c r="AX172" i="58" s="1"/>
  <c r="AO62" i="58"/>
  <c r="AW318" i="58"/>
  <c r="AX318" i="58" s="1"/>
  <c r="AW163" i="58"/>
  <c r="AX163" i="58" s="1"/>
  <c r="AO373" i="58"/>
  <c r="AW135" i="58"/>
  <c r="AX135" i="58" s="1"/>
  <c r="AW136" i="58"/>
  <c r="AX136" i="58" s="1"/>
  <c r="AW462" i="58"/>
  <c r="AX462" i="58" s="1"/>
  <c r="AW208" i="58"/>
  <c r="AX208" i="58" s="1"/>
  <c r="AW328" i="58"/>
  <c r="AX328" i="58" s="1"/>
  <c r="AW355" i="58"/>
  <c r="AX355" i="58" s="1"/>
  <c r="AW90" i="58"/>
  <c r="AX90" i="58" s="1"/>
  <c r="J542" i="58"/>
  <c r="AW293" i="58"/>
  <c r="AX293" i="58" s="1"/>
  <c r="AO88" i="58"/>
  <c r="AO480" i="58"/>
  <c r="AO493" i="58"/>
  <c r="AO346" i="58"/>
  <c r="AO408" i="58"/>
  <c r="AO120" i="58"/>
  <c r="AO297" i="58"/>
  <c r="AO486" i="58"/>
  <c r="AO464" i="58"/>
  <c r="AO387" i="58"/>
  <c r="AW343" i="58"/>
  <c r="AX343" i="58" s="1"/>
  <c r="AW212" i="58"/>
  <c r="AX212" i="58" s="1"/>
  <c r="AW8" i="58"/>
  <c r="AX8" i="58" s="1"/>
  <c r="AO226" i="58"/>
  <c r="AO277" i="58"/>
  <c r="AO110" i="58"/>
  <c r="AO175" i="58"/>
  <c r="AO71" i="58"/>
  <c r="AO41" i="58"/>
  <c r="AO100" i="58"/>
  <c r="AO313" i="58"/>
  <c r="AO423" i="58"/>
  <c r="AO245" i="58"/>
  <c r="AO156" i="58"/>
  <c r="AO517" i="58"/>
  <c r="AO256" i="58"/>
  <c r="AO269" i="58"/>
  <c r="AO164" i="58"/>
  <c r="AO475" i="58"/>
  <c r="AO237" i="58"/>
  <c r="AO135" i="58"/>
  <c r="AW188" i="58"/>
  <c r="AX188" i="58" s="1"/>
  <c r="AW395" i="58"/>
  <c r="AX395" i="58" s="1"/>
  <c r="AW353" i="58"/>
  <c r="AX353" i="58" s="1"/>
  <c r="AW310" i="58"/>
  <c r="AX310" i="58" s="1"/>
  <c r="AW467" i="58"/>
  <c r="AX467" i="58" s="1"/>
  <c r="AW307" i="58"/>
  <c r="AX307" i="58" s="1"/>
  <c r="AW335" i="58"/>
  <c r="AX335" i="58" s="1"/>
  <c r="AO89" i="58"/>
  <c r="AW506" i="58"/>
  <c r="AX506" i="58" s="1"/>
  <c r="AW47" i="58"/>
  <c r="AX47" i="58" s="1"/>
  <c r="AW46" i="58"/>
  <c r="AX46" i="58" s="1"/>
  <c r="AO530" i="58"/>
  <c r="AW233" i="58"/>
  <c r="AX233" i="58" s="1"/>
  <c r="AW210" i="58"/>
  <c r="AX210" i="58" s="1"/>
  <c r="AW108" i="58"/>
  <c r="AX108" i="58" s="1"/>
  <c r="AW400" i="58"/>
  <c r="AX400" i="58" s="1"/>
  <c r="AW383" i="58"/>
  <c r="AX383" i="58" s="1"/>
  <c r="AW51" i="58"/>
  <c r="AX51" i="58" s="1"/>
  <c r="AW61" i="58"/>
  <c r="AX61" i="58" s="1"/>
  <c r="AO54" i="58"/>
  <c r="AW70" i="58"/>
  <c r="AX70" i="58" s="1"/>
  <c r="AP318" i="58"/>
  <c r="AW363" i="58"/>
  <c r="AX363" i="58" s="1"/>
  <c r="AO417" i="58"/>
  <c r="AW525" i="58"/>
  <c r="AX525" i="58" s="1"/>
  <c r="AW140" i="58"/>
  <c r="AX140" i="58" s="1"/>
  <c r="AW139" i="58"/>
  <c r="AX139" i="58" s="1"/>
  <c r="AW504" i="58"/>
  <c r="AX504" i="58" s="1"/>
  <c r="AW390" i="58"/>
  <c r="AX390" i="58" s="1"/>
  <c r="AW94" i="58"/>
  <c r="AX94" i="58" s="1"/>
  <c r="J539" i="58"/>
  <c r="X541" i="58"/>
  <c r="AO315" i="58"/>
  <c r="AO505" i="58"/>
  <c r="AO127" i="58"/>
  <c r="AO358" i="58"/>
  <c r="AO514" i="58"/>
  <c r="AO47" i="58"/>
  <c r="AO168" i="58"/>
  <c r="AO25" i="58"/>
  <c r="AO216" i="58"/>
  <c r="AW302" i="58"/>
  <c r="AX302" i="58" s="1"/>
  <c r="AO468" i="58"/>
  <c r="AO282" i="58"/>
  <c r="AW497" i="58"/>
  <c r="AX497" i="58" s="1"/>
  <c r="AO80" i="58"/>
  <c r="AO264" i="58"/>
  <c r="AO52" i="58"/>
  <c r="AO253" i="58"/>
  <c r="AW75" i="58"/>
  <c r="AX75" i="58" s="1"/>
  <c r="AW40" i="58"/>
  <c r="AX40" i="58" s="1"/>
  <c r="AW404" i="58"/>
  <c r="AX404" i="58" s="1"/>
  <c r="AW230" i="58"/>
  <c r="AX230" i="58" s="1"/>
  <c r="AW296" i="58"/>
  <c r="AX296" i="58" s="1"/>
  <c r="AO67" i="57"/>
  <c r="AO153" i="57"/>
  <c r="AP206" i="57"/>
  <c r="AO110" i="57"/>
  <c r="AO98" i="57"/>
  <c r="AO62" i="57"/>
  <c r="AO127" i="57"/>
  <c r="AO138" i="57"/>
  <c r="AO181" i="57"/>
  <c r="AO123" i="57"/>
  <c r="AO95" i="57"/>
  <c r="AO48" i="57"/>
  <c r="AO203" i="57"/>
  <c r="AO94" i="57"/>
  <c r="AO196" i="57"/>
  <c r="AO165" i="57"/>
  <c r="AP61" i="57"/>
  <c r="AO75" i="57"/>
  <c r="AO13" i="57"/>
  <c r="AO205" i="57"/>
  <c r="AO147" i="57"/>
  <c r="AO32" i="57"/>
  <c r="AO118" i="57"/>
  <c r="AO170" i="57"/>
  <c r="AO201" i="57"/>
  <c r="AO166" i="57"/>
  <c r="AW9" i="57"/>
  <c r="AX9" i="57" s="1"/>
  <c r="AO114" i="57"/>
  <c r="AO151" i="57"/>
  <c r="AO90" i="57"/>
  <c r="AW125" i="57"/>
  <c r="AX125" i="57" s="1"/>
  <c r="AW185" i="57"/>
  <c r="AX185" i="57" s="1"/>
  <c r="AO208" i="57"/>
  <c r="AW156" i="57"/>
  <c r="AX156" i="57" s="1"/>
  <c r="AW57" i="57"/>
  <c r="AX57" i="57" s="1"/>
  <c r="AO150" i="57"/>
  <c r="AO60" i="57"/>
  <c r="AO59" i="57"/>
  <c r="AO45" i="57"/>
  <c r="AO155" i="57"/>
  <c r="AW89" i="57"/>
  <c r="AX89" i="57" s="1"/>
  <c r="AO113" i="57"/>
  <c r="AW28" i="57"/>
  <c r="AX28" i="57" s="1"/>
  <c r="AW44" i="57"/>
  <c r="AX44" i="57" s="1"/>
  <c r="AO40" i="57"/>
  <c r="X222" i="57"/>
  <c r="AW11" i="57"/>
  <c r="AX11" i="57" s="1"/>
  <c r="AW77" i="57"/>
  <c r="AX77" i="57" s="1"/>
  <c r="AP135" i="57"/>
  <c r="AO141" i="57"/>
  <c r="AO100" i="57"/>
  <c r="AP27" i="57"/>
  <c r="AO36" i="57"/>
  <c r="AO192" i="57"/>
  <c r="AO33" i="57"/>
  <c r="AO131" i="57"/>
  <c r="AO89" i="57"/>
  <c r="AO11" i="57"/>
  <c r="AO186" i="57"/>
  <c r="AO154" i="57"/>
  <c r="AO15" i="57"/>
  <c r="X213" i="57"/>
  <c r="AW138" i="57"/>
  <c r="AX138" i="57" s="1"/>
  <c r="AW186" i="57"/>
  <c r="AX186" i="57" s="1"/>
  <c r="AW51" i="57"/>
  <c r="AX51" i="57" s="1"/>
  <c r="AW40" i="57"/>
  <c r="AX40" i="57" s="1"/>
  <c r="AW120" i="57"/>
  <c r="AX120" i="57" s="1"/>
  <c r="AO195" i="57"/>
  <c r="X220" i="57"/>
  <c r="AP163" i="57"/>
  <c r="AO108" i="57"/>
  <c r="AO174" i="57"/>
  <c r="AW42" i="57"/>
  <c r="AX42" i="57" s="1"/>
  <c r="AW115" i="57"/>
  <c r="AX115" i="57" s="1"/>
  <c r="AW189" i="57"/>
  <c r="AX189" i="57" s="1"/>
  <c r="J218" i="57"/>
  <c r="X221" i="57"/>
  <c r="X223" i="57"/>
  <c r="J226" i="57"/>
  <c r="J216" i="57"/>
  <c r="X216" i="57"/>
  <c r="AW56" i="57"/>
  <c r="AX56" i="57" s="1"/>
  <c r="AW54" i="57"/>
  <c r="AX54" i="57" s="1"/>
  <c r="AW190" i="57"/>
  <c r="AX190" i="57" s="1"/>
  <c r="AW180" i="57"/>
  <c r="AX180" i="57" s="1"/>
  <c r="AP73" i="57"/>
  <c r="AP198" i="57"/>
  <c r="AW90" i="57"/>
  <c r="AX90" i="57" s="1"/>
  <c r="AW201" i="57"/>
  <c r="AX201" i="57" s="1"/>
  <c r="AW94" i="57"/>
  <c r="AX94" i="57" s="1"/>
  <c r="X217" i="57"/>
  <c r="AW130" i="57"/>
  <c r="AX130" i="57" s="1"/>
  <c r="AO14" i="57"/>
  <c r="AW20" i="57"/>
  <c r="AX20" i="57" s="1"/>
  <c r="AO149" i="57"/>
  <c r="AO136" i="57"/>
  <c r="AW141" i="57"/>
  <c r="AX141" i="57" s="1"/>
  <c r="AO134" i="57"/>
  <c r="AO25" i="57"/>
  <c r="AO125" i="57"/>
  <c r="AO34" i="57"/>
  <c r="J224" i="57"/>
  <c r="AW105" i="57"/>
  <c r="AX105" i="57" s="1"/>
  <c r="AW124" i="57"/>
  <c r="AX124" i="57" s="1"/>
  <c r="AW95" i="57"/>
  <c r="AX95" i="57" s="1"/>
  <c r="AW104" i="57"/>
  <c r="AX104" i="57" s="1"/>
  <c r="AP12" i="57"/>
  <c r="AW25" i="57"/>
  <c r="AX25" i="57" s="1"/>
  <c r="X219" i="57"/>
  <c r="X224" i="57"/>
  <c r="AW12" i="57"/>
  <c r="AX12" i="57" s="1"/>
  <c r="AW111" i="57"/>
  <c r="AX111" i="57" s="1"/>
  <c r="AW166" i="57"/>
  <c r="AX166" i="57" s="1"/>
  <c r="AW142" i="57"/>
  <c r="AX142" i="57" s="1"/>
  <c r="AW29" i="57"/>
  <c r="AX29" i="57" s="1"/>
  <c r="AW79" i="57"/>
  <c r="AX79" i="57" s="1"/>
  <c r="X218" i="57"/>
  <c r="AO86" i="57"/>
  <c r="AO197" i="57"/>
  <c r="AO96" i="57"/>
  <c r="AO175" i="57"/>
  <c r="AO53" i="57"/>
  <c r="AP101" i="57"/>
  <c r="AP143" i="57"/>
  <c r="AO143" i="57"/>
  <c r="AO146" i="57"/>
  <c r="AO126" i="57"/>
  <c r="AO21" i="57"/>
  <c r="AO18" i="57"/>
  <c r="AO207" i="57"/>
  <c r="AO162" i="57"/>
  <c r="AW114" i="57"/>
  <c r="AX114" i="57" s="1"/>
  <c r="AW71" i="57"/>
  <c r="AX71" i="57" s="1"/>
  <c r="AP202" i="57"/>
  <c r="AW170" i="57"/>
  <c r="AX170" i="57" s="1"/>
  <c r="X226" i="57"/>
  <c r="AO159" i="57"/>
  <c r="AO180" i="57"/>
  <c r="AO210" i="57"/>
  <c r="AO22" i="57"/>
  <c r="AO19" i="57"/>
  <c r="AO17" i="57"/>
  <c r="AO105" i="56"/>
  <c r="AO83" i="56"/>
  <c r="AO120" i="56"/>
  <c r="AO9" i="56"/>
  <c r="AO128" i="56"/>
  <c r="AO101" i="56"/>
  <c r="AO129" i="56"/>
  <c r="AO61" i="56"/>
  <c r="AO123" i="56"/>
  <c r="AO70" i="56"/>
  <c r="AO82" i="56"/>
  <c r="AO29" i="56"/>
  <c r="AO68" i="56"/>
  <c r="AO55" i="56"/>
  <c r="AO21" i="56"/>
  <c r="AO115" i="56"/>
  <c r="AO69" i="56"/>
  <c r="AO124" i="56"/>
  <c r="AO119" i="56"/>
  <c r="AO118" i="56"/>
  <c r="AO26" i="56"/>
  <c r="AO31" i="56"/>
  <c r="AO34" i="56"/>
  <c r="AO47" i="56"/>
  <c r="AO136" i="56"/>
  <c r="AO111" i="56"/>
  <c r="AO108" i="56"/>
  <c r="AO85" i="56"/>
  <c r="AO66" i="56"/>
  <c r="AO59" i="56"/>
  <c r="AO110" i="56"/>
  <c r="AO33" i="56"/>
  <c r="AO18" i="56"/>
  <c r="AO77" i="56"/>
  <c r="AO27" i="56"/>
  <c r="AW30" i="56"/>
  <c r="AX30" i="56" s="1"/>
  <c r="AW48" i="56"/>
  <c r="AX48" i="56" s="1"/>
  <c r="AO84" i="56"/>
  <c r="AO10" i="56"/>
  <c r="AO91" i="56"/>
  <c r="AO96" i="56"/>
  <c r="AO45" i="56"/>
  <c r="AO13" i="56"/>
  <c r="AW109" i="56"/>
  <c r="AX109" i="56" s="1"/>
  <c r="AO113" i="56"/>
  <c r="AO12" i="56"/>
  <c r="AO75" i="56"/>
  <c r="AO8" i="56"/>
  <c r="AO62" i="56"/>
  <c r="AO135" i="56"/>
  <c r="AW116" i="56"/>
  <c r="AX116" i="56" s="1"/>
  <c r="AW121" i="56"/>
  <c r="AX121" i="56" s="1"/>
  <c r="AW50" i="56"/>
  <c r="AX50" i="56" s="1"/>
  <c r="AO15" i="56"/>
  <c r="AO134" i="56"/>
  <c r="AO36" i="56"/>
  <c r="AO25" i="56"/>
  <c r="AO24" i="56"/>
  <c r="AO104" i="56"/>
  <c r="AO99" i="56"/>
  <c r="AO11" i="56"/>
  <c r="AO28" i="56"/>
  <c r="AW87" i="56"/>
  <c r="AX87" i="56" s="1"/>
  <c r="AW79" i="56"/>
  <c r="AX79" i="56" s="1"/>
  <c r="AO38" i="56"/>
  <c r="AO51" i="56"/>
  <c r="AO72" i="56"/>
  <c r="AW98" i="56"/>
  <c r="AX98" i="56" s="1"/>
  <c r="AW73" i="56"/>
  <c r="AX73" i="56" s="1"/>
  <c r="AO107" i="56"/>
  <c r="AO20" i="56"/>
  <c r="AO133" i="56"/>
  <c r="AO109" i="56"/>
  <c r="AO88" i="56"/>
  <c r="AW422" i="58"/>
  <c r="AX422" i="58" s="1"/>
  <c r="AW221" i="58"/>
  <c r="AX221" i="58" s="1"/>
  <c r="AW445" i="58"/>
  <c r="AX445" i="58" s="1"/>
  <c r="AW334" i="58"/>
  <c r="AX334" i="58" s="1"/>
  <c r="AW27" i="58"/>
  <c r="AX27" i="58" s="1"/>
  <c r="AW372" i="58"/>
  <c r="AX372" i="58" s="1"/>
  <c r="AW44" i="58"/>
  <c r="AX44" i="58" s="1"/>
  <c r="AO165" i="58"/>
  <c r="AW455" i="58"/>
  <c r="AX455" i="58" s="1"/>
  <c r="AW431" i="58"/>
  <c r="AX431" i="58" s="1"/>
  <c r="AW155" i="58"/>
  <c r="AX155" i="58" s="1"/>
  <c r="AW470" i="58"/>
  <c r="AX470" i="58" s="1"/>
  <c r="AW526" i="58"/>
  <c r="AX526" i="58" s="1"/>
  <c r="AW489" i="58"/>
  <c r="AX489" i="58" s="1"/>
  <c r="AW278" i="58"/>
  <c r="AX278" i="58" s="1"/>
  <c r="AW398" i="58"/>
  <c r="AX398" i="58" s="1"/>
  <c r="AW189" i="58"/>
  <c r="AX189" i="58" s="1"/>
  <c r="AW402" i="58"/>
  <c r="AX402" i="58" s="1"/>
  <c r="AW272" i="58"/>
  <c r="AX272" i="58" s="1"/>
  <c r="AW505" i="58"/>
  <c r="AX505" i="58" s="1"/>
  <c r="AW106" i="58"/>
  <c r="AX106" i="58" s="1"/>
  <c r="AW183" i="58"/>
  <c r="AX183" i="58" s="1"/>
  <c r="AW369" i="58"/>
  <c r="AX369" i="58" s="1"/>
  <c r="AW345" i="58"/>
  <c r="AX345" i="58" s="1"/>
  <c r="AW356" i="58"/>
  <c r="AX356" i="58" s="1"/>
  <c r="AW204" i="58"/>
  <c r="AX204" i="58" s="1"/>
  <c r="AW319" i="58"/>
  <c r="AX319" i="58" s="1"/>
  <c r="AW79" i="58"/>
  <c r="AX79" i="58" s="1"/>
  <c r="AW113" i="58"/>
  <c r="AX113" i="58" s="1"/>
  <c r="AW64" i="58"/>
  <c r="AX64" i="58" s="1"/>
  <c r="AW55" i="58"/>
  <c r="AX55" i="58" s="1"/>
  <c r="AW263" i="58"/>
  <c r="AX263" i="58" s="1"/>
  <c r="AW127" i="58"/>
  <c r="AX127" i="58" s="1"/>
  <c r="AW358" i="58"/>
  <c r="AX358" i="58" s="1"/>
  <c r="AW490" i="58"/>
  <c r="AX490" i="58" s="1"/>
  <c r="AW312" i="58"/>
  <c r="AX312" i="58" s="1"/>
  <c r="AW438" i="58"/>
  <c r="AX438" i="58" s="1"/>
  <c r="AW408" i="58"/>
  <c r="AX408" i="58" s="1"/>
  <c r="AW246" i="58"/>
  <c r="AX246" i="58" s="1"/>
  <c r="AW364" i="58"/>
  <c r="AX364" i="58" s="1"/>
  <c r="AW19" i="58"/>
  <c r="AX19" i="58" s="1"/>
  <c r="AW88" i="58"/>
  <c r="AX88" i="58" s="1"/>
  <c r="AW412" i="58"/>
  <c r="AX412" i="58" s="1"/>
  <c r="AW251" i="58"/>
  <c r="AX251" i="58" s="1"/>
  <c r="AW102" i="58"/>
  <c r="AX102" i="58" s="1"/>
  <c r="AO126" i="58"/>
  <c r="AW275" i="58"/>
  <c r="AX275" i="58" s="1"/>
  <c r="AW115" i="58"/>
  <c r="AX115" i="58" s="1"/>
  <c r="AW427" i="58"/>
  <c r="AX427" i="58" s="1"/>
  <c r="AW420" i="58"/>
  <c r="AX420" i="58" s="1"/>
  <c r="AW168" i="58"/>
  <c r="AX168" i="58" s="1"/>
  <c r="AW97" i="58"/>
  <c r="AX97" i="58" s="1"/>
  <c r="AW196" i="58"/>
  <c r="AX196" i="58" s="1"/>
  <c r="AW351" i="58"/>
  <c r="AX351" i="58" s="1"/>
  <c r="AW31" i="58"/>
  <c r="AX31" i="58" s="1"/>
  <c r="AW169" i="58"/>
  <c r="AX169" i="58" s="1"/>
  <c r="AW481" i="58"/>
  <c r="AX481" i="58" s="1"/>
  <c r="AW45" i="58"/>
  <c r="AX45" i="58" s="1"/>
  <c r="AW327" i="58"/>
  <c r="AX327" i="58" s="1"/>
  <c r="AW25" i="58"/>
  <c r="AX25" i="58" s="1"/>
  <c r="AW518" i="58"/>
  <c r="AX518" i="58" s="1"/>
  <c r="AW396" i="58"/>
  <c r="AX396" i="58" s="1"/>
  <c r="AW265" i="58"/>
  <c r="AX265" i="58" s="1"/>
  <c r="AW394" i="58"/>
  <c r="AX394" i="58" s="1"/>
  <c r="AW71" i="58"/>
  <c r="AX71" i="58" s="1"/>
  <c r="AO507" i="58"/>
  <c r="AO508" i="58"/>
  <c r="AO340" i="58"/>
  <c r="AO130" i="58"/>
  <c r="AO322" i="58"/>
  <c r="AO528" i="58"/>
  <c r="AW235" i="58"/>
  <c r="AX235" i="58" s="1"/>
  <c r="AW160" i="58"/>
  <c r="AX160" i="58" s="1"/>
  <c r="AW137" i="58"/>
  <c r="AX137" i="58" s="1"/>
  <c r="AW429" i="58"/>
  <c r="AX429" i="58" s="1"/>
  <c r="AW439" i="58"/>
  <c r="AX439" i="58" s="1"/>
  <c r="AO198" i="58"/>
  <c r="AP276" i="58"/>
  <c r="AP34" i="58"/>
  <c r="AP191" i="58"/>
  <c r="AP496" i="58"/>
  <c r="AP453" i="58"/>
  <c r="AW397" i="58"/>
  <c r="AX397" i="58" s="1"/>
  <c r="AW35" i="58"/>
  <c r="AX35" i="58" s="1"/>
  <c r="AW191" i="58"/>
  <c r="AX191" i="58" s="1"/>
  <c r="AP159" i="58"/>
  <c r="AP107" i="58"/>
  <c r="AP143" i="58"/>
  <c r="AW496" i="58"/>
  <c r="AX496" i="58" s="1"/>
  <c r="AW271" i="58"/>
  <c r="AX271" i="58" s="1"/>
  <c r="AW34" i="58"/>
  <c r="AX34" i="58" s="1"/>
  <c r="AW23" i="58"/>
  <c r="AX23" i="58" s="1"/>
  <c r="AW357" i="58"/>
  <c r="AX357" i="58" s="1"/>
  <c r="AW393" i="58"/>
  <c r="AX393" i="58" s="1"/>
  <c r="AW190" i="58"/>
  <c r="AX190" i="58" s="1"/>
  <c r="AO112" i="58"/>
  <c r="AW283" i="58"/>
  <c r="AX283" i="58" s="1"/>
  <c r="AW162" i="58"/>
  <c r="AX162" i="58" s="1"/>
  <c r="AW350" i="58"/>
  <c r="AX350" i="58" s="1"/>
  <c r="AW475" i="58"/>
  <c r="AX475" i="58" s="1"/>
  <c r="AW237" i="58"/>
  <c r="AX237" i="58" s="1"/>
  <c r="AW10" i="58"/>
  <c r="AX10" i="58" s="1"/>
  <c r="AW527" i="58"/>
  <c r="AX527" i="58" s="1"/>
  <c r="AW209" i="58"/>
  <c r="AX209" i="58" s="1"/>
  <c r="AW111" i="58"/>
  <c r="AX111" i="58" s="1"/>
  <c r="AP112" i="58"/>
  <c r="AW492" i="58"/>
  <c r="AX492" i="58" s="1"/>
  <c r="AW447" i="58"/>
  <c r="AX447" i="58" s="1"/>
  <c r="AW300" i="58"/>
  <c r="AX300" i="58" s="1"/>
  <c r="AW501" i="58"/>
  <c r="AX501" i="58" s="1"/>
  <c r="AW471" i="58"/>
  <c r="AX471" i="58" s="1"/>
  <c r="AW309" i="58"/>
  <c r="AX309" i="58" s="1"/>
  <c r="AW56" i="58"/>
  <c r="AX56" i="58" s="1"/>
  <c r="W535" i="58"/>
  <c r="AS538" i="58"/>
  <c r="Z544" i="58"/>
  <c r="AS540" i="58"/>
  <c r="AS539" i="58"/>
  <c r="J537" i="58"/>
  <c r="Z543" i="58"/>
  <c r="W544" i="58"/>
  <c r="Z539" i="58"/>
  <c r="AS537" i="58"/>
  <c r="AO545" i="58"/>
  <c r="J538" i="58"/>
  <c r="J545" i="58"/>
  <c r="AW85" i="58"/>
  <c r="AX85" i="58" s="1"/>
  <c r="AW516" i="58"/>
  <c r="AX516" i="58" s="1"/>
  <c r="AW487" i="58"/>
  <c r="AX487" i="58" s="1"/>
  <c r="AW166" i="58"/>
  <c r="AX166" i="58" s="1"/>
  <c r="AW152" i="58"/>
  <c r="AX152" i="58" s="1"/>
  <c r="AW144" i="58"/>
  <c r="AX144" i="58" s="1"/>
  <c r="AW349" i="58"/>
  <c r="AX349" i="58" s="1"/>
  <c r="AW194" i="58"/>
  <c r="AX194" i="58" s="1"/>
  <c r="AW375" i="58"/>
  <c r="AX375" i="58" s="1"/>
  <c r="AW192" i="58"/>
  <c r="AX192" i="58" s="1"/>
  <c r="AW147" i="58"/>
  <c r="AX147" i="58" s="1"/>
  <c r="AW317" i="58"/>
  <c r="AX317" i="58" s="1"/>
  <c r="AW243" i="58"/>
  <c r="AX243" i="58" s="1"/>
  <c r="AW366" i="58"/>
  <c r="AX366" i="58" s="1"/>
  <c r="AO271" i="58"/>
  <c r="AO357" i="58"/>
  <c r="AO190" i="58"/>
  <c r="AP35" i="58"/>
  <c r="AT370" i="58"/>
  <c r="AO195" i="58"/>
  <c r="AP23" i="58"/>
  <c r="AP357" i="58"/>
  <c r="AP393" i="58"/>
  <c r="AW30" i="58"/>
  <c r="AX30" i="58" s="1"/>
  <c r="AW203" i="58"/>
  <c r="AX203" i="58" s="1"/>
  <c r="AW250" i="58"/>
  <c r="AX250" i="58" s="1"/>
  <c r="AW249" i="58"/>
  <c r="AX249" i="58" s="1"/>
  <c r="AW286" i="58"/>
  <c r="AX286" i="58" s="1"/>
  <c r="AS543" i="58"/>
  <c r="AO540" i="58"/>
  <c r="AS536" i="58"/>
  <c r="AS541" i="58"/>
  <c r="Z535" i="58"/>
  <c r="AS542" i="58"/>
  <c r="Z540" i="58"/>
  <c r="AO537" i="58"/>
  <c r="Z541" i="58"/>
  <c r="W545" i="58"/>
  <c r="W532" i="58"/>
  <c r="J543" i="58"/>
  <c r="AW456" i="58"/>
  <c r="AX456" i="58" s="1"/>
  <c r="AW361" i="58"/>
  <c r="AX361" i="58" s="1"/>
  <c r="AW359" i="58"/>
  <c r="AX359" i="58" s="1"/>
  <c r="AW199" i="58"/>
  <c r="AX199" i="58" s="1"/>
  <c r="AW403" i="58"/>
  <c r="AX403" i="58" s="1"/>
  <c r="AW341" i="58"/>
  <c r="AX341" i="58" s="1"/>
  <c r="AW346" i="58"/>
  <c r="AX346" i="58" s="1"/>
  <c r="AW313" i="58"/>
  <c r="AX313" i="58" s="1"/>
  <c r="AW426" i="58"/>
  <c r="AX426" i="58" s="1"/>
  <c r="AW124" i="58"/>
  <c r="AX124" i="58" s="1"/>
  <c r="AW342" i="58"/>
  <c r="AX342" i="58" s="1"/>
  <c r="AW200" i="58"/>
  <c r="AX200" i="58" s="1"/>
  <c r="AO59" i="58"/>
  <c r="AO329" i="58"/>
  <c r="AW303" i="58"/>
  <c r="AX303" i="58" s="1"/>
  <c r="AW295" i="58"/>
  <c r="AX295" i="58" s="1"/>
  <c r="AW241" i="58"/>
  <c r="AX241" i="58" s="1"/>
  <c r="AW238" i="58"/>
  <c r="AX238" i="58" s="1"/>
  <c r="AW220" i="58"/>
  <c r="AX220" i="58" s="1"/>
  <c r="AW86" i="58"/>
  <c r="AX86" i="58" s="1"/>
  <c r="AW114" i="58"/>
  <c r="AX114" i="58" s="1"/>
  <c r="AW99" i="58"/>
  <c r="AX99" i="58" s="1"/>
  <c r="AW325" i="58"/>
  <c r="AX325" i="58" s="1"/>
  <c r="AW352" i="58"/>
  <c r="AX352" i="58" s="1"/>
  <c r="AW460" i="58"/>
  <c r="AX460" i="58" s="1"/>
  <c r="AW389" i="58"/>
  <c r="AX389" i="58" s="1"/>
  <c r="AW401" i="58"/>
  <c r="AX401" i="58" s="1"/>
  <c r="AW91" i="58"/>
  <c r="AX91" i="58" s="1"/>
  <c r="AW180" i="58"/>
  <c r="AX180" i="58" s="1"/>
  <c r="AW7" i="58"/>
  <c r="AX7" i="58" s="1"/>
  <c r="AW488" i="58"/>
  <c r="AX488" i="58" s="1"/>
  <c r="AW151" i="58"/>
  <c r="AX151" i="58" s="1"/>
  <c r="AW425" i="58"/>
  <c r="AX425" i="58" s="1"/>
  <c r="AW414" i="58"/>
  <c r="AX414" i="58" s="1"/>
  <c r="AW58" i="58"/>
  <c r="AX58" i="58" s="1"/>
  <c r="AW529" i="58"/>
  <c r="AX529" i="58" s="1"/>
  <c r="AW362" i="58"/>
  <c r="AX362" i="58" s="1"/>
  <c r="AW494" i="58"/>
  <c r="AX494" i="58" s="1"/>
  <c r="AW463" i="58"/>
  <c r="AX463" i="58" s="1"/>
  <c r="AW29" i="58"/>
  <c r="AX29" i="58" s="1"/>
  <c r="AW292" i="58"/>
  <c r="AX292" i="58" s="1"/>
  <c r="AW288" i="58"/>
  <c r="AX288" i="58" s="1"/>
  <c r="AW464" i="58"/>
  <c r="AX464" i="58" s="1"/>
  <c r="AW374" i="58"/>
  <c r="AX374" i="58" s="1"/>
  <c r="AW77" i="58"/>
  <c r="AX77" i="58" s="1"/>
  <c r="AW193" i="58"/>
  <c r="AX193" i="58" s="1"/>
  <c r="AW386" i="58"/>
  <c r="AX386" i="58" s="1"/>
  <c r="AW441" i="58"/>
  <c r="AX441" i="58" s="1"/>
  <c r="AW226" i="58"/>
  <c r="AX226" i="58" s="1"/>
  <c r="AW153" i="58"/>
  <c r="AX153" i="58" s="1"/>
  <c r="AW236" i="58"/>
  <c r="AX236" i="58" s="1"/>
  <c r="AW177" i="58"/>
  <c r="AX177" i="58" s="1"/>
  <c r="AW83" i="58"/>
  <c r="AX83" i="58" s="1"/>
  <c r="AW82" i="58"/>
  <c r="AX82" i="58" s="1"/>
  <c r="AW76" i="58"/>
  <c r="AX76" i="58" s="1"/>
  <c r="AW141" i="58"/>
  <c r="AX141" i="58" s="1"/>
  <c r="AW118" i="58"/>
  <c r="AX118" i="58" s="1"/>
  <c r="AW457" i="58"/>
  <c r="AX457" i="58" s="1"/>
  <c r="AW37" i="58"/>
  <c r="AX37" i="58" s="1"/>
  <c r="AW520" i="58"/>
  <c r="AX520" i="58" s="1"/>
  <c r="AW391" i="58"/>
  <c r="AX391" i="58" s="1"/>
  <c r="AO483" i="58"/>
  <c r="AO478" i="58"/>
  <c r="AO365" i="58"/>
  <c r="AO541" i="58" s="1"/>
  <c r="AW43" i="58"/>
  <c r="AX43" i="58" s="1"/>
  <c r="AW314" i="58"/>
  <c r="AX314" i="58" s="1"/>
  <c r="AW348" i="58"/>
  <c r="AX348" i="58" s="1"/>
  <c r="AW452" i="58"/>
  <c r="AX452" i="58" s="1"/>
  <c r="AP231" i="58"/>
  <c r="AP163" i="58"/>
  <c r="AP274" i="58"/>
  <c r="AP24" i="58"/>
  <c r="AP285" i="58"/>
  <c r="AW340" i="58"/>
  <c r="AX340" i="58" s="1"/>
  <c r="AW365" i="58"/>
  <c r="AX365" i="58" s="1"/>
  <c r="AP228" i="58"/>
  <c r="AW483" i="58"/>
  <c r="AX483" i="58" s="1"/>
  <c r="AW130" i="58"/>
  <c r="AX130" i="58" s="1"/>
  <c r="AW478" i="58"/>
  <c r="AX478" i="58" s="1"/>
  <c r="AW322" i="58"/>
  <c r="AX322" i="58" s="1"/>
  <c r="AW528" i="58"/>
  <c r="AX528" i="58" s="1"/>
  <c r="AW321" i="58"/>
  <c r="AX321" i="58" s="1"/>
  <c r="AW164" i="58"/>
  <c r="AX164" i="58" s="1"/>
  <c r="AW156" i="58"/>
  <c r="AX156" i="58" s="1"/>
  <c r="AW308" i="58"/>
  <c r="AX308" i="58" s="1"/>
  <c r="AW290" i="58"/>
  <c r="AX290" i="58" s="1"/>
  <c r="AW381" i="58"/>
  <c r="AX381" i="58" s="1"/>
  <c r="AW450" i="58"/>
  <c r="AX450" i="58" s="1"/>
  <c r="AW98" i="58"/>
  <c r="AX98" i="58" s="1"/>
  <c r="AW407" i="58"/>
  <c r="AX407" i="58" s="1"/>
  <c r="AW148" i="58"/>
  <c r="AX148" i="58" s="1"/>
  <c r="AW511" i="58"/>
  <c r="AX511" i="58" s="1"/>
  <c r="AW291" i="58"/>
  <c r="AX291" i="58" s="1"/>
  <c r="AW384" i="58"/>
  <c r="AX384" i="58" s="1"/>
  <c r="AW433" i="58"/>
  <c r="AX433" i="58" s="1"/>
  <c r="AW217" i="58"/>
  <c r="AX217" i="58" s="1"/>
  <c r="AS535" i="58"/>
  <c r="W538" i="58"/>
  <c r="AO543" i="58"/>
  <c r="W540" i="58"/>
  <c r="W539" i="58"/>
  <c r="Z545" i="58"/>
  <c r="Z532" i="58"/>
  <c r="X532" i="58"/>
  <c r="AP537" i="58"/>
  <c r="AO539" i="58"/>
  <c r="AO538" i="58"/>
  <c r="AO542" i="58"/>
  <c r="AS544" i="58"/>
  <c r="W537" i="58"/>
  <c r="X535" i="58"/>
  <c r="AP538" i="58"/>
  <c r="AP540" i="58"/>
  <c r="X539" i="58"/>
  <c r="J536" i="58"/>
  <c r="J541" i="58"/>
  <c r="AP542" i="58"/>
  <c r="AW129" i="58"/>
  <c r="AX129" i="58" s="1"/>
  <c r="AW119" i="58"/>
  <c r="AX119" i="58" s="1"/>
  <c r="AW213" i="58"/>
  <c r="AX213" i="58" s="1"/>
  <c r="AW469" i="58"/>
  <c r="AX469" i="58" s="1"/>
  <c r="AW409" i="58"/>
  <c r="AX409" i="58" s="1"/>
  <c r="AW279" i="58"/>
  <c r="AX279" i="58" s="1"/>
  <c r="AW244" i="58"/>
  <c r="AX244" i="58" s="1"/>
  <c r="AW338" i="58"/>
  <c r="AX338" i="58" s="1"/>
  <c r="AW165" i="58"/>
  <c r="AX165" i="58" s="1"/>
  <c r="AW354" i="58"/>
  <c r="AX354" i="58" s="1"/>
  <c r="AW337" i="58"/>
  <c r="AX337" i="58" s="1"/>
  <c r="AW418" i="58"/>
  <c r="AX418" i="58" s="1"/>
  <c r="AW22" i="58"/>
  <c r="AX22" i="58" s="1"/>
  <c r="AW20" i="58"/>
  <c r="AX20" i="58" s="1"/>
  <c r="AW74" i="58"/>
  <c r="AX74" i="58" s="1"/>
  <c r="AW392" i="58"/>
  <c r="AX392" i="58" s="1"/>
  <c r="AW324" i="58"/>
  <c r="AX324" i="58" s="1"/>
  <c r="AW522" i="58"/>
  <c r="AX522" i="58" s="1"/>
  <c r="AW178" i="58"/>
  <c r="AX178" i="58" s="1"/>
  <c r="AW92" i="58"/>
  <c r="AX92" i="58" s="1"/>
  <c r="AW419" i="58"/>
  <c r="AX419" i="58" s="1"/>
  <c r="AW260" i="58"/>
  <c r="AX260" i="58" s="1"/>
  <c r="AW268" i="58"/>
  <c r="AX268" i="58" s="1"/>
  <c r="AW480" i="58"/>
  <c r="AX480" i="58" s="1"/>
  <c r="AW493" i="58"/>
  <c r="AX493" i="58" s="1"/>
  <c r="AW173" i="58"/>
  <c r="AX173" i="58" s="1"/>
  <c r="AW133" i="58"/>
  <c r="AX133" i="58" s="1"/>
  <c r="AW257" i="58"/>
  <c r="AX257" i="58" s="1"/>
  <c r="AW479" i="58"/>
  <c r="AX479" i="58" s="1"/>
  <c r="AW87" i="58"/>
  <c r="AX87" i="58" s="1"/>
  <c r="AW96" i="58"/>
  <c r="AX96" i="58" s="1"/>
  <c r="AW440" i="58"/>
  <c r="AX440" i="58" s="1"/>
  <c r="AW126" i="58"/>
  <c r="AX126" i="58" s="1"/>
  <c r="AW477" i="58"/>
  <c r="AX477" i="58" s="1"/>
  <c r="AW380" i="58"/>
  <c r="AX380" i="58" s="1"/>
  <c r="AW326" i="58"/>
  <c r="AX326" i="58" s="1"/>
  <c r="AW93" i="58"/>
  <c r="AX93" i="58" s="1"/>
  <c r="AW411" i="58"/>
  <c r="AX411" i="58" s="1"/>
  <c r="AW39" i="58"/>
  <c r="AX39" i="58" s="1"/>
  <c r="AW116" i="58"/>
  <c r="AX116" i="58" s="1"/>
  <c r="AW105" i="58"/>
  <c r="AX105" i="58" s="1"/>
  <c r="AW316" i="58"/>
  <c r="AX316" i="58" s="1"/>
  <c r="AW122" i="58"/>
  <c r="AX122" i="58" s="1"/>
  <c r="AW524" i="58"/>
  <c r="AX524" i="58" s="1"/>
  <c r="AW276" i="58"/>
  <c r="AX276" i="58" s="1"/>
  <c r="AW218" i="58"/>
  <c r="AX218" i="58" s="1"/>
  <c r="AW159" i="58"/>
  <c r="AX159" i="58" s="1"/>
  <c r="AW107" i="58"/>
  <c r="AX107" i="58" s="1"/>
  <c r="AW508" i="58"/>
  <c r="AX508" i="58" s="1"/>
  <c r="AW143" i="58"/>
  <c r="AX143" i="58" s="1"/>
  <c r="AW417" i="58"/>
  <c r="AX417" i="58" s="1"/>
  <c r="AW84" i="58"/>
  <c r="AX84" i="58" s="1"/>
  <c r="AW69" i="58"/>
  <c r="AX69" i="58" s="1"/>
  <c r="AW49" i="58"/>
  <c r="AX49" i="58" s="1"/>
  <c r="AW273" i="58"/>
  <c r="AX273" i="58" s="1"/>
  <c r="AW521" i="58"/>
  <c r="AX521" i="58" s="1"/>
  <c r="AW32" i="58"/>
  <c r="AX32" i="58" s="1"/>
  <c r="AW223" i="58"/>
  <c r="AX223" i="58" s="1"/>
  <c r="AW78" i="58"/>
  <c r="AX78" i="58" s="1"/>
  <c r="AW446" i="58"/>
  <c r="AX446" i="58" s="1"/>
  <c r="AW331" i="58"/>
  <c r="AX331" i="58" s="1"/>
  <c r="AW430" i="58"/>
  <c r="AX430" i="58" s="1"/>
  <c r="AW330" i="58"/>
  <c r="AX330" i="58" s="1"/>
  <c r="AW406" i="58"/>
  <c r="AX406" i="58" s="1"/>
  <c r="AO535" i="58"/>
  <c r="Z542" i="58"/>
  <c r="W543" i="58"/>
  <c r="Z537" i="58"/>
  <c r="W536" i="58"/>
  <c r="W541" i="58"/>
  <c r="AP544" i="58"/>
  <c r="W542" i="58"/>
  <c r="AO544" i="58"/>
  <c r="Z536" i="58"/>
  <c r="AS545" i="58"/>
  <c r="AS532" i="58"/>
  <c r="J535" i="58"/>
  <c r="AP543" i="58"/>
  <c r="AP545" i="58"/>
  <c r="AP541" i="58"/>
  <c r="AP535" i="58"/>
  <c r="AW48" i="57"/>
  <c r="AX48" i="57" s="1"/>
  <c r="AW206" i="57"/>
  <c r="AX206" i="57" s="1"/>
  <c r="AW14" i="57"/>
  <c r="AX14" i="57" s="1"/>
  <c r="AW134" i="57"/>
  <c r="AX134" i="57" s="1"/>
  <c r="AW17" i="57"/>
  <c r="AX17" i="57" s="1"/>
  <c r="AW173" i="57"/>
  <c r="AX173" i="57" s="1"/>
  <c r="AW162" i="57"/>
  <c r="AX162" i="57" s="1"/>
  <c r="AW65" i="57"/>
  <c r="AX65" i="57" s="1"/>
  <c r="AW121" i="57"/>
  <c r="AX121" i="57" s="1"/>
  <c r="AW159" i="57"/>
  <c r="AX159" i="57" s="1"/>
  <c r="AW97" i="57"/>
  <c r="AX97" i="57" s="1"/>
  <c r="AW202" i="57"/>
  <c r="AX202" i="57" s="1"/>
  <c r="AW193" i="57"/>
  <c r="AX193" i="57" s="1"/>
  <c r="AW192" i="57"/>
  <c r="AX192" i="57" s="1"/>
  <c r="AW53" i="57"/>
  <c r="AX53" i="57" s="1"/>
  <c r="AW110" i="57"/>
  <c r="AX110" i="57" s="1"/>
  <c r="AW188" i="57"/>
  <c r="AX188" i="57" s="1"/>
  <c r="AW99" i="57"/>
  <c r="AX99" i="57" s="1"/>
  <c r="AP191" i="57"/>
  <c r="AP47" i="57"/>
  <c r="AP183" i="57"/>
  <c r="AW80" i="57"/>
  <c r="AX80" i="57" s="1"/>
  <c r="AW149" i="57"/>
  <c r="AX149" i="57" s="1"/>
  <c r="AW147" i="57"/>
  <c r="AX147" i="57" s="1"/>
  <c r="AW136" i="57"/>
  <c r="AX136" i="57" s="1"/>
  <c r="AW129" i="57"/>
  <c r="AX129" i="57" s="1"/>
  <c r="J219" i="57"/>
  <c r="AW49" i="57"/>
  <c r="AX49" i="57" s="1"/>
  <c r="AW91" i="57"/>
  <c r="AX91" i="57" s="1"/>
  <c r="AW209" i="57"/>
  <c r="AX209" i="57" s="1"/>
  <c r="AW169" i="57"/>
  <c r="AX169" i="57" s="1"/>
  <c r="AW108" i="57"/>
  <c r="AX108" i="57" s="1"/>
  <c r="AW68" i="57"/>
  <c r="AX68" i="57" s="1"/>
  <c r="AW118" i="57"/>
  <c r="AX118" i="57" s="1"/>
  <c r="AW103" i="57"/>
  <c r="AX103" i="57" s="1"/>
  <c r="AW58" i="57"/>
  <c r="AX58" i="57" s="1"/>
  <c r="AW82" i="57"/>
  <c r="AX82" i="57" s="1"/>
  <c r="AO219" i="57"/>
  <c r="AS224" i="57"/>
  <c r="Z218" i="57"/>
  <c r="W217" i="57"/>
  <c r="W222" i="57"/>
  <c r="Z226" i="57"/>
  <c r="Z213" i="57"/>
  <c r="W226" i="57"/>
  <c r="W213" i="57"/>
  <c r="AW191" i="57"/>
  <c r="AX191" i="57" s="1"/>
  <c r="AW73" i="57"/>
  <c r="AX73" i="57" s="1"/>
  <c r="AW183" i="57"/>
  <c r="AX183" i="57" s="1"/>
  <c r="AW210" i="57"/>
  <c r="AX210" i="57" s="1"/>
  <c r="AW93" i="57"/>
  <c r="AX93" i="57" s="1"/>
  <c r="AW172" i="57"/>
  <c r="AX172" i="57" s="1"/>
  <c r="AU135" i="57"/>
  <c r="J223" i="57"/>
  <c r="J221" i="57"/>
  <c r="AW109" i="57"/>
  <c r="AX109" i="57" s="1"/>
  <c r="AO223" i="57"/>
  <c r="Z224" i="57"/>
  <c r="W225" i="57"/>
  <c r="Z217" i="57"/>
  <c r="AP152" i="57"/>
  <c r="AP102" i="57"/>
  <c r="AP223" i="57" s="1"/>
  <c r="AW35" i="57"/>
  <c r="AX35" i="57" s="1"/>
  <c r="AW163" i="57"/>
  <c r="AX163" i="57" s="1"/>
  <c r="AW155" i="57"/>
  <c r="AX155" i="57" s="1"/>
  <c r="AW37" i="57"/>
  <c r="AX37" i="57" s="1"/>
  <c r="AW96" i="57"/>
  <c r="AX96" i="57" s="1"/>
  <c r="AW75" i="57"/>
  <c r="AX75" i="57" s="1"/>
  <c r="AW175" i="57"/>
  <c r="AX175" i="57" s="1"/>
  <c r="AW153" i="57"/>
  <c r="AX153" i="57" s="1"/>
  <c r="AW21" i="57"/>
  <c r="AX21" i="57" s="1"/>
  <c r="AW19" i="57"/>
  <c r="AX19" i="57" s="1"/>
  <c r="AW174" i="57"/>
  <c r="AX174" i="57" s="1"/>
  <c r="AW87" i="57"/>
  <c r="AX87" i="57" s="1"/>
  <c r="AW7" i="57"/>
  <c r="AX7" i="57" s="1"/>
  <c r="AW23" i="57"/>
  <c r="AX23" i="57" s="1"/>
  <c r="AW200" i="57"/>
  <c r="AX200" i="57" s="1"/>
  <c r="W216" i="57"/>
  <c r="W219" i="57"/>
  <c r="AS221" i="57"/>
  <c r="AS220" i="57"/>
  <c r="AP221" i="57"/>
  <c r="J222" i="57"/>
  <c r="AW64" i="57"/>
  <c r="AX64" i="57" s="1"/>
  <c r="AW154" i="57"/>
  <c r="AX154" i="57" s="1"/>
  <c r="AW178" i="57"/>
  <c r="AX178" i="57" s="1"/>
  <c r="J213" i="57"/>
  <c r="J220" i="57"/>
  <c r="AO109" i="57"/>
  <c r="AO218" i="57" s="1"/>
  <c r="Z216" i="57"/>
  <c r="W223" i="57"/>
  <c r="Z220" i="57"/>
  <c r="AS218" i="57"/>
  <c r="J217" i="57"/>
  <c r="AP50" i="57"/>
  <c r="AP39" i="57"/>
  <c r="AP226" i="57"/>
  <c r="AO35" i="57"/>
  <c r="AW66" i="57"/>
  <c r="AX66" i="57" s="1"/>
  <c r="AW151" i="57"/>
  <c r="AX151" i="57" s="1"/>
  <c r="AW158" i="57"/>
  <c r="AX158" i="57" s="1"/>
  <c r="AW182" i="57"/>
  <c r="AX182" i="57" s="1"/>
  <c r="AP20" i="57"/>
  <c r="AW157" i="57"/>
  <c r="AX157" i="57" s="1"/>
  <c r="AW100" i="57"/>
  <c r="AX100" i="57" s="1"/>
  <c r="AW144" i="57"/>
  <c r="AX144" i="57" s="1"/>
  <c r="AW13" i="57"/>
  <c r="AX13" i="57" s="1"/>
  <c r="AW70" i="57"/>
  <c r="AX70" i="57" s="1"/>
  <c r="AW113" i="57"/>
  <c r="AX113" i="57" s="1"/>
  <c r="AW131" i="57"/>
  <c r="AX131" i="57" s="1"/>
  <c r="AW146" i="57"/>
  <c r="AX146" i="57" s="1"/>
  <c r="AW26" i="57"/>
  <c r="AX26" i="57" s="1"/>
  <c r="AW126" i="57"/>
  <c r="AX126" i="57" s="1"/>
  <c r="AP219" i="57"/>
  <c r="AW31" i="57"/>
  <c r="AX31" i="57" s="1"/>
  <c r="AW32" i="57"/>
  <c r="AX32" i="57" s="1"/>
  <c r="AW184" i="57"/>
  <c r="AX184" i="57" s="1"/>
  <c r="AW62" i="57"/>
  <c r="AX62" i="57" s="1"/>
  <c r="AW167" i="57"/>
  <c r="AX167" i="57" s="1"/>
  <c r="AW194" i="57"/>
  <c r="AX194" i="57" s="1"/>
  <c r="AW128" i="57"/>
  <c r="AX128" i="57" s="1"/>
  <c r="AW117" i="57"/>
  <c r="AX117" i="57" s="1"/>
  <c r="AW160" i="57"/>
  <c r="AX160" i="57" s="1"/>
  <c r="Z223" i="57"/>
  <c r="W224" i="57"/>
  <c r="AO221" i="57"/>
  <c r="AS217" i="57"/>
  <c r="AS222" i="57"/>
  <c r="AW16" i="57"/>
  <c r="AX16" i="57" s="1"/>
  <c r="AW61" i="57"/>
  <c r="AX61" i="57" s="1"/>
  <c r="AW198" i="57"/>
  <c r="AX198" i="57" s="1"/>
  <c r="AW85" i="57"/>
  <c r="AX85" i="57" s="1"/>
  <c r="AW24" i="57"/>
  <c r="AX24" i="57" s="1"/>
  <c r="X225" i="57"/>
  <c r="AW47" i="57"/>
  <c r="AX47" i="57" s="1"/>
  <c r="AW63" i="57"/>
  <c r="AX63" i="57" s="1"/>
  <c r="AO133" i="57"/>
  <c r="AO216" i="57"/>
  <c r="AS225" i="57"/>
  <c r="Z222" i="57"/>
  <c r="AP171" i="57"/>
  <c r="AP179" i="57"/>
  <c r="AP116" i="57"/>
  <c r="AP225" i="57"/>
  <c r="AP224" i="57"/>
  <c r="AW27" i="57"/>
  <c r="AX27" i="57" s="1"/>
  <c r="AW8" i="57"/>
  <c r="AX8" i="57" s="1"/>
  <c r="AW86" i="57"/>
  <c r="AX86" i="57" s="1"/>
  <c r="AW34" i="57"/>
  <c r="AX34" i="57" s="1"/>
  <c r="AW101" i="57"/>
  <c r="AX101" i="57" s="1"/>
  <c r="AW148" i="57"/>
  <c r="AX148" i="57" s="1"/>
  <c r="AW197" i="57"/>
  <c r="AX197" i="57" s="1"/>
  <c r="AW204" i="57"/>
  <c r="AX204" i="57" s="1"/>
  <c r="AW83" i="57"/>
  <c r="AX83" i="57" s="1"/>
  <c r="AW196" i="57"/>
  <c r="AX196" i="57" s="1"/>
  <c r="AW150" i="57"/>
  <c r="AX150" i="57" s="1"/>
  <c r="AW36" i="57"/>
  <c r="AX36" i="57" s="1"/>
  <c r="AW52" i="57"/>
  <c r="AX52" i="57" s="1"/>
  <c r="AW60" i="57"/>
  <c r="AX60" i="57" s="1"/>
  <c r="AW208" i="57"/>
  <c r="AX208" i="57" s="1"/>
  <c r="AW76" i="57"/>
  <c r="AX76" i="57" s="1"/>
  <c r="AP16" i="57"/>
  <c r="AP28" i="57"/>
  <c r="AP109" i="57"/>
  <c r="AW18" i="57"/>
  <c r="AX18" i="57" s="1"/>
  <c r="AW207" i="57"/>
  <c r="AX207" i="57" s="1"/>
  <c r="AW38" i="57"/>
  <c r="AX38" i="57" s="1"/>
  <c r="AW67" i="57"/>
  <c r="AX67" i="57" s="1"/>
  <c r="AW81" i="57"/>
  <c r="AX81" i="57" s="1"/>
  <c r="AW177" i="57"/>
  <c r="AX177" i="57" s="1"/>
  <c r="AP216" i="57"/>
  <c r="AW176" i="57"/>
  <c r="AX176" i="57" s="1"/>
  <c r="AW203" i="57"/>
  <c r="AX203" i="57" s="1"/>
  <c r="AW181" i="57"/>
  <c r="AX181" i="57" s="1"/>
  <c r="AW145" i="57"/>
  <c r="AX145" i="57" s="1"/>
  <c r="AW123" i="57"/>
  <c r="AX123" i="57" s="1"/>
  <c r="AS216" i="57"/>
  <c r="AS219" i="57"/>
  <c r="Z225" i="57"/>
  <c r="W221" i="57"/>
  <c r="W220" i="57"/>
  <c r="AO217" i="57"/>
  <c r="AO222" i="57"/>
  <c r="AW45" i="57"/>
  <c r="AX45" i="57" s="1"/>
  <c r="AW112" i="57"/>
  <c r="AX112" i="57" s="1"/>
  <c r="J225" i="57"/>
  <c r="AW168" i="57"/>
  <c r="AX168" i="57" s="1"/>
  <c r="AW119" i="57"/>
  <c r="AX119" i="57" s="1"/>
  <c r="AW195" i="57"/>
  <c r="AX195" i="57" s="1"/>
  <c r="AO199" i="57"/>
  <c r="AO225" i="57" s="1"/>
  <c r="AO224" i="57"/>
  <c r="AS223" i="57"/>
  <c r="Z221" i="57"/>
  <c r="W218" i="57"/>
  <c r="AS226" i="57"/>
  <c r="AS213" i="57"/>
  <c r="AP30" i="57"/>
  <c r="AP88" i="57"/>
  <c r="AW14" i="56"/>
  <c r="AX14" i="56" s="1"/>
  <c r="AW92" i="56"/>
  <c r="AX92" i="56" s="1"/>
  <c r="AW52" i="56"/>
  <c r="AX52" i="56" s="1"/>
  <c r="AW46" i="56"/>
  <c r="AX46" i="56" s="1"/>
  <c r="AW56" i="56"/>
  <c r="AX56" i="56" s="1"/>
  <c r="AW35" i="56"/>
  <c r="AX35" i="56" s="1"/>
  <c r="Z143" i="56"/>
  <c r="Z151" i="56"/>
  <c r="W152" i="56"/>
  <c r="Z147" i="56"/>
  <c r="W145" i="56"/>
  <c r="Z149" i="56"/>
  <c r="W153" i="56"/>
  <c r="W140" i="56"/>
  <c r="J144" i="56"/>
  <c r="J149" i="56"/>
  <c r="AW76" i="56"/>
  <c r="AX76" i="56" s="1"/>
  <c r="AW126" i="56"/>
  <c r="AX126" i="56" s="1"/>
  <c r="X140" i="56"/>
  <c r="AW120" i="56"/>
  <c r="AX120" i="56" s="1"/>
  <c r="AW18" i="56"/>
  <c r="AX18" i="56" s="1"/>
  <c r="AW65" i="56"/>
  <c r="AX65" i="56" s="1"/>
  <c r="AW70" i="56"/>
  <c r="AX70" i="56" s="1"/>
  <c r="AS143" i="56"/>
  <c r="AT114" i="56"/>
  <c r="AS146" i="56"/>
  <c r="AT60" i="56"/>
  <c r="Z152" i="56"/>
  <c r="AS148" i="56"/>
  <c r="AT64" i="56"/>
  <c r="AS147" i="56"/>
  <c r="AT32" i="56"/>
  <c r="AO144" i="56"/>
  <c r="Z153" i="56"/>
  <c r="Z140" i="56"/>
  <c r="AW71" i="56"/>
  <c r="AX71" i="56" s="1"/>
  <c r="AW49" i="56"/>
  <c r="AX49" i="56" s="1"/>
  <c r="AW20" i="56"/>
  <c r="AX20" i="56" s="1"/>
  <c r="AW101" i="56"/>
  <c r="AX101" i="56" s="1"/>
  <c r="AW130" i="56"/>
  <c r="AX130" i="56" s="1"/>
  <c r="AW115" i="56"/>
  <c r="AX115" i="56" s="1"/>
  <c r="AW104" i="56"/>
  <c r="AX104" i="56" s="1"/>
  <c r="AW99" i="56"/>
  <c r="AX99" i="56" s="1"/>
  <c r="AW22" i="56"/>
  <c r="AX22" i="56" s="1"/>
  <c r="AW55" i="56"/>
  <c r="AX55" i="56" s="1"/>
  <c r="AW113" i="56"/>
  <c r="AX113" i="56" s="1"/>
  <c r="AW38" i="56"/>
  <c r="AX38" i="56" s="1"/>
  <c r="AW91" i="56"/>
  <c r="AX91" i="56" s="1"/>
  <c r="AW9" i="56"/>
  <c r="AX9" i="56" s="1"/>
  <c r="AW42" i="56"/>
  <c r="AX42" i="56" s="1"/>
  <c r="AW118" i="56"/>
  <c r="AX118" i="56" s="1"/>
  <c r="AW59" i="56"/>
  <c r="AX59" i="56" s="1"/>
  <c r="AW61" i="56"/>
  <c r="AX61" i="56" s="1"/>
  <c r="J152" i="56"/>
  <c r="AS150" i="56"/>
  <c r="AT37" i="56"/>
  <c r="Z148" i="56"/>
  <c r="Z144" i="56"/>
  <c r="AP143" i="56"/>
  <c r="J151" i="56"/>
  <c r="AP145" i="56"/>
  <c r="AW45" i="56"/>
  <c r="AX45" i="56" s="1"/>
  <c r="AW11" i="56"/>
  <c r="AX11" i="56" s="1"/>
  <c r="AW13" i="56"/>
  <c r="AX13" i="56" s="1"/>
  <c r="AW28" i="56"/>
  <c r="AX28" i="56" s="1"/>
  <c r="AW74" i="56"/>
  <c r="AX74" i="56" s="1"/>
  <c r="AO143" i="56"/>
  <c r="AO146" i="56"/>
  <c r="Z150" i="56"/>
  <c r="AS151" i="56"/>
  <c r="AT102" i="56"/>
  <c r="AO148" i="56"/>
  <c r="Z145" i="56"/>
  <c r="W144" i="56"/>
  <c r="W149" i="56"/>
  <c r="AW67" i="56"/>
  <c r="AX67" i="56" s="1"/>
  <c r="AW95" i="56"/>
  <c r="AX95" i="56" s="1"/>
  <c r="AW96" i="56"/>
  <c r="AX96" i="56" s="1"/>
  <c r="AW135" i="56"/>
  <c r="AX135" i="56" s="1"/>
  <c r="AW58" i="56"/>
  <c r="AX58" i="56" s="1"/>
  <c r="AW105" i="56"/>
  <c r="AX105" i="56" s="1"/>
  <c r="AW75" i="56"/>
  <c r="AX75" i="56" s="1"/>
  <c r="AW8" i="56"/>
  <c r="AX8" i="56" s="1"/>
  <c r="AW112" i="56"/>
  <c r="AX112" i="56" s="1"/>
  <c r="AW29" i="56"/>
  <c r="AX29" i="56" s="1"/>
  <c r="AW21" i="56"/>
  <c r="AX21" i="56" s="1"/>
  <c r="AW138" i="56"/>
  <c r="AX138" i="56" s="1"/>
  <c r="AW39" i="56"/>
  <c r="AX39" i="56" s="1"/>
  <c r="AW62" i="56"/>
  <c r="AX62" i="56" s="1"/>
  <c r="AW85" i="56"/>
  <c r="AX85" i="56" s="1"/>
  <c r="AW97" i="56"/>
  <c r="AX97" i="56" s="1"/>
  <c r="AW110" i="56"/>
  <c r="AX110" i="56" s="1"/>
  <c r="AP146" i="56"/>
  <c r="J140" i="56"/>
  <c r="AP149" i="56"/>
  <c r="AW100" i="56"/>
  <c r="AX100" i="56" s="1"/>
  <c r="AW23" i="56"/>
  <c r="AX23" i="56" s="1"/>
  <c r="AW78" i="56"/>
  <c r="AX78" i="56" s="1"/>
  <c r="AW90" i="56"/>
  <c r="AX90" i="56" s="1"/>
  <c r="AW127" i="56"/>
  <c r="AX127" i="56" s="1"/>
  <c r="AW132" i="56"/>
  <c r="AX132" i="56" s="1"/>
  <c r="AO150" i="56"/>
  <c r="AS152" i="56"/>
  <c r="AT54" i="56"/>
  <c r="AS145" i="56"/>
  <c r="AT94" i="56"/>
  <c r="AS153" i="56"/>
  <c r="AS140" i="56"/>
  <c r="AT17" i="56"/>
  <c r="AW103" i="56"/>
  <c r="AX103" i="56" s="1"/>
  <c r="AW122" i="56"/>
  <c r="AX122" i="56" s="1"/>
  <c r="AW41" i="56"/>
  <c r="AX41" i="56" s="1"/>
  <c r="J146" i="56"/>
  <c r="AW123" i="56"/>
  <c r="AX123" i="56" s="1"/>
  <c r="AW26" i="56"/>
  <c r="AX26" i="56" s="1"/>
  <c r="AW16" i="56"/>
  <c r="AX16" i="56" s="1"/>
  <c r="AW31" i="56"/>
  <c r="AX31" i="56" s="1"/>
  <c r="W143" i="56"/>
  <c r="W146" i="56"/>
  <c r="AO151" i="56"/>
  <c r="W148" i="56"/>
  <c r="W147" i="56"/>
  <c r="AW131" i="56"/>
  <c r="AX131" i="56" s="1"/>
  <c r="AW89" i="56"/>
  <c r="AX89" i="56" s="1"/>
  <c r="AW72" i="56"/>
  <c r="AX72" i="56" s="1"/>
  <c r="AW108" i="56"/>
  <c r="AX108" i="56" s="1"/>
  <c r="AW82" i="56"/>
  <c r="AX82" i="56" s="1"/>
  <c r="AW33" i="56"/>
  <c r="AX33" i="56" s="1"/>
  <c r="AW107" i="56"/>
  <c r="AX107" i="56" s="1"/>
  <c r="AW34" i="56"/>
  <c r="AX34" i="56" s="1"/>
  <c r="AW81" i="56"/>
  <c r="AX81" i="56" s="1"/>
  <c r="AW53" i="56"/>
  <c r="AX53" i="56" s="1"/>
  <c r="AW15" i="56"/>
  <c r="AX15" i="56" s="1"/>
  <c r="AW10" i="56"/>
  <c r="AX10" i="56" s="1"/>
  <c r="AW77" i="56"/>
  <c r="AX77" i="56" s="1"/>
  <c r="AW47" i="56"/>
  <c r="AX47" i="56" s="1"/>
  <c r="AW93" i="56"/>
  <c r="AX93" i="56" s="1"/>
  <c r="AW129" i="56"/>
  <c r="AX129" i="56" s="1"/>
  <c r="AW7" i="56"/>
  <c r="AX7" i="56" s="1"/>
  <c r="AP144" i="56"/>
  <c r="AP150" i="56"/>
  <c r="AP147" i="56"/>
  <c r="AP152" i="56"/>
  <c r="J153" i="56"/>
  <c r="AW111" i="56"/>
  <c r="AX111" i="56" s="1"/>
  <c r="AW137" i="56"/>
  <c r="AX137" i="56" s="1"/>
  <c r="W150" i="56"/>
  <c r="AO152" i="56"/>
  <c r="AP151" i="56"/>
  <c r="AW128" i="56"/>
  <c r="AX128" i="56" s="1"/>
  <c r="AW136" i="56"/>
  <c r="AX136" i="56" s="1"/>
  <c r="AW27" i="56"/>
  <c r="AX27" i="56" s="1"/>
  <c r="AW106" i="56"/>
  <c r="AX106" i="56" s="1"/>
  <c r="AW63" i="56"/>
  <c r="AX63" i="56" s="1"/>
  <c r="W151" i="56"/>
  <c r="AS144" i="56"/>
  <c r="AT57" i="56"/>
  <c r="AS149" i="56"/>
  <c r="AT44" i="56"/>
  <c r="AW80" i="56"/>
  <c r="AX80" i="56" s="1"/>
  <c r="AW134" i="56"/>
  <c r="AX134" i="56" s="1"/>
  <c r="AW124" i="56"/>
  <c r="AX124" i="56" s="1"/>
  <c r="AW88" i="56"/>
  <c r="AX88" i="56" s="1"/>
  <c r="AW86" i="56"/>
  <c r="AX86" i="56" s="1"/>
  <c r="AW68" i="56"/>
  <c r="AX68" i="56" s="1"/>
  <c r="AW51" i="56"/>
  <c r="AX51" i="56" s="1"/>
  <c r="AW36" i="56"/>
  <c r="AX36" i="56" s="1"/>
  <c r="AW66" i="56"/>
  <c r="AX66" i="56" s="1"/>
  <c r="AW40" i="56"/>
  <c r="AX40" i="56" s="1"/>
  <c r="AW84" i="56"/>
  <c r="AX84" i="56" s="1"/>
  <c r="AW24" i="56"/>
  <c r="AX24" i="56" s="1"/>
  <c r="AW12" i="56"/>
  <c r="AX12" i="56" s="1"/>
  <c r="AW133" i="56"/>
  <c r="AX133" i="56" s="1"/>
  <c r="AW83" i="56"/>
  <c r="AX83" i="56" s="1"/>
  <c r="AW19" i="56"/>
  <c r="AX19" i="56" s="1"/>
  <c r="AW69" i="56"/>
  <c r="AX69" i="56" s="1"/>
  <c r="AW119" i="56"/>
  <c r="AX119" i="56" s="1"/>
  <c r="AP153" i="56"/>
  <c r="AP539" i="58" l="1"/>
  <c r="AO213" i="57"/>
  <c r="AO147" i="56"/>
  <c r="AO145" i="56"/>
  <c r="AW28" i="58"/>
  <c r="AX28" i="58" s="1"/>
  <c r="AW104" i="58"/>
  <c r="AX104" i="58" s="1"/>
  <c r="AW339" i="58"/>
  <c r="AX339" i="58" s="1"/>
  <c r="AW347" i="58"/>
  <c r="AX347" i="58" s="1"/>
  <c r="AW473" i="58"/>
  <c r="AX473" i="58" s="1"/>
  <c r="AW458" i="58"/>
  <c r="AX458" i="58" s="1"/>
  <c r="AW442" i="58"/>
  <c r="AX442" i="58" s="1"/>
  <c r="AW66" i="58"/>
  <c r="AX66" i="58" s="1"/>
  <c r="AW421" i="58"/>
  <c r="AX421" i="58" s="1"/>
  <c r="AW405" i="58"/>
  <c r="AX405" i="58" s="1"/>
  <c r="AW63" i="58"/>
  <c r="AX63" i="58" s="1"/>
  <c r="AW253" i="58"/>
  <c r="AX253" i="58" s="1"/>
  <c r="AW62" i="58"/>
  <c r="AX62" i="58" s="1"/>
  <c r="AW482" i="58"/>
  <c r="AX482" i="58" s="1"/>
  <c r="AW280" i="58"/>
  <c r="AX280" i="58" s="1"/>
  <c r="AW336" i="58"/>
  <c r="AX336" i="58" s="1"/>
  <c r="AW211" i="58"/>
  <c r="AX211" i="58" s="1"/>
  <c r="AW110" i="58"/>
  <c r="AX110" i="58" s="1"/>
  <c r="AW36" i="58"/>
  <c r="AX36" i="58" s="1"/>
  <c r="AW224" i="58"/>
  <c r="AX224" i="58" s="1"/>
  <c r="AP213" i="57"/>
  <c r="AP217" i="57"/>
  <c r="AP222" i="57"/>
  <c r="AO149" i="56"/>
  <c r="AO153" i="56"/>
  <c r="AO140" i="56"/>
  <c r="AT535" i="58"/>
  <c r="AT542" i="58"/>
  <c r="AU370" i="58"/>
  <c r="AT545" i="58"/>
  <c r="AT532" i="58"/>
  <c r="AT544" i="58"/>
  <c r="AT541" i="58"/>
  <c r="AP536" i="58"/>
  <c r="AT537" i="58"/>
  <c r="AT539" i="58"/>
  <c r="AP532" i="58"/>
  <c r="AO532" i="58"/>
  <c r="AT538" i="58"/>
  <c r="AO536" i="58"/>
  <c r="AT536" i="58"/>
  <c r="AT543" i="58"/>
  <c r="AT540" i="58"/>
  <c r="AT226" i="57"/>
  <c r="AT213" i="57"/>
  <c r="AT219" i="57"/>
  <c r="AP218" i="57"/>
  <c r="AT221" i="57"/>
  <c r="AV135" i="57"/>
  <c r="AT222" i="57"/>
  <c r="AO220" i="57"/>
  <c r="AT224" i="57"/>
  <c r="AT223" i="57"/>
  <c r="AP220" i="57"/>
  <c r="AT216" i="57"/>
  <c r="AT225" i="57"/>
  <c r="AT218" i="57"/>
  <c r="AT220" i="57"/>
  <c r="AO226" i="57"/>
  <c r="AT217" i="57"/>
  <c r="AT149" i="56"/>
  <c r="AU44" i="56"/>
  <c r="AT152" i="56"/>
  <c r="AU54" i="56"/>
  <c r="AP140" i="56"/>
  <c r="AT146" i="56"/>
  <c r="AU60" i="56"/>
  <c r="AT148" i="56"/>
  <c r="AU64" i="56"/>
  <c r="AT144" i="56"/>
  <c r="AU57" i="56"/>
  <c r="AT153" i="56"/>
  <c r="AT140" i="56"/>
  <c r="AU17" i="56"/>
  <c r="AT145" i="56"/>
  <c r="AU94" i="56"/>
  <c r="AT143" i="56"/>
  <c r="AU114" i="56"/>
  <c r="AP148" i="56"/>
  <c r="AT151" i="56"/>
  <c r="AU102" i="56"/>
  <c r="AT150" i="56"/>
  <c r="AU37" i="56"/>
  <c r="AT147" i="56"/>
  <c r="AU32" i="56"/>
  <c r="AU536" i="58" l="1"/>
  <c r="AU543" i="58"/>
  <c r="AU538" i="58"/>
  <c r="AU537" i="58"/>
  <c r="AU545" i="58"/>
  <c r="AU532" i="58"/>
  <c r="AV370" i="58"/>
  <c r="AU541" i="58"/>
  <c r="AV541" i="58"/>
  <c r="AU539" i="58"/>
  <c r="AV539" i="58"/>
  <c r="AU535" i="58"/>
  <c r="AV535" i="58"/>
  <c r="AU540" i="58"/>
  <c r="AV540" i="58"/>
  <c r="AU544" i="58"/>
  <c r="AU542" i="58"/>
  <c r="AU217" i="57"/>
  <c r="AV217" i="57"/>
  <c r="AU225" i="57"/>
  <c r="AV225" i="57"/>
  <c r="AW135" i="57"/>
  <c r="AU219" i="57"/>
  <c r="AV219" i="57"/>
  <c r="AU218" i="57"/>
  <c r="AU220" i="57"/>
  <c r="AU216" i="57"/>
  <c r="AU223" i="57"/>
  <c r="AU224" i="57"/>
  <c r="AU222" i="57"/>
  <c r="AU221" i="57"/>
  <c r="AU226" i="57"/>
  <c r="AU213" i="57"/>
  <c r="AU147" i="56"/>
  <c r="AV32" i="56"/>
  <c r="AU151" i="56"/>
  <c r="AV102" i="56"/>
  <c r="AU145" i="56"/>
  <c r="AV94" i="56"/>
  <c r="AU144" i="56"/>
  <c r="AV57" i="56"/>
  <c r="AU149" i="56"/>
  <c r="AV44" i="56"/>
  <c r="AU143" i="56"/>
  <c r="AV114" i="56"/>
  <c r="AV143" i="56" s="1"/>
  <c r="AU152" i="56"/>
  <c r="AV54" i="56"/>
  <c r="AV152" i="56" s="1"/>
  <c r="AU150" i="56"/>
  <c r="AV37" i="56"/>
  <c r="AU146" i="56"/>
  <c r="AV60" i="56"/>
  <c r="AU153" i="56"/>
  <c r="AU140" i="56"/>
  <c r="AV17" i="56"/>
  <c r="AW17" i="56" s="1"/>
  <c r="AU148" i="56"/>
  <c r="AV64" i="56"/>
  <c r="AV148" i="56" s="1"/>
  <c r="BF42" i="4"/>
  <c r="BF152" i="4"/>
  <c r="BF674" i="4"/>
  <c r="AQ42" i="4"/>
  <c r="AR42" i="4"/>
  <c r="AS42" i="4" s="1"/>
  <c r="AT42" i="4" s="1"/>
  <c r="AU42" i="4" s="1"/>
  <c r="AV42" i="4" s="1"/>
  <c r="AQ152" i="4"/>
  <c r="AR152" i="4"/>
  <c r="AS152" i="4" s="1"/>
  <c r="AT152" i="4" s="1"/>
  <c r="AU152" i="4" s="1"/>
  <c r="AV152" i="4" s="1"/>
  <c r="AQ674" i="4"/>
  <c r="AR674" i="4"/>
  <c r="AS674" i="4" s="1"/>
  <c r="AT674" i="4" s="1"/>
  <c r="AU674" i="4" s="1"/>
  <c r="AV674" i="4" s="1"/>
  <c r="AA42" i="4"/>
  <c r="AA152" i="4"/>
  <c r="AA674" i="4"/>
  <c r="R42" i="4"/>
  <c r="S42" i="4"/>
  <c r="T42" i="4"/>
  <c r="U42" i="4"/>
  <c r="V42" i="4"/>
  <c r="R152" i="4"/>
  <c r="S152" i="4"/>
  <c r="T152" i="4"/>
  <c r="U152" i="4"/>
  <c r="AP152" i="4" s="1"/>
  <c r="V152" i="4"/>
  <c r="R674" i="4"/>
  <c r="S674" i="4"/>
  <c r="T674" i="4"/>
  <c r="U674" i="4"/>
  <c r="V674" i="4"/>
  <c r="M42" i="4"/>
  <c r="J42" i="4" s="1"/>
  <c r="M152" i="4"/>
  <c r="J152" i="4" s="1"/>
  <c r="M674" i="4"/>
  <c r="J674" i="4" s="1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Y668" i="12"/>
  <c r="Z668" i="12"/>
  <c r="AA668" i="12"/>
  <c r="AB668" i="12"/>
  <c r="AC668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V545" i="58" l="1"/>
  <c r="AV532" i="58"/>
  <c r="AV537" i="58"/>
  <c r="AV543" i="58"/>
  <c r="AW370" i="58"/>
  <c r="AV538" i="58"/>
  <c r="AV536" i="58"/>
  <c r="AV544" i="58"/>
  <c r="AV542" i="58"/>
  <c r="AW541" i="58"/>
  <c r="AX541" i="58"/>
  <c r="AV226" i="57"/>
  <c r="AV213" i="57"/>
  <c r="AV221" i="57"/>
  <c r="AV224" i="57"/>
  <c r="AV216" i="57"/>
  <c r="AW217" i="57"/>
  <c r="AX217" i="57"/>
  <c r="AX135" i="57"/>
  <c r="AV222" i="57"/>
  <c r="AV223" i="57"/>
  <c r="AW225" i="57"/>
  <c r="AX225" i="57"/>
  <c r="AV218" i="57"/>
  <c r="AV220" i="57"/>
  <c r="AX17" i="56"/>
  <c r="AV146" i="56"/>
  <c r="AW60" i="56"/>
  <c r="AV149" i="56"/>
  <c r="AW44" i="56"/>
  <c r="AV145" i="56"/>
  <c r="AW94" i="56"/>
  <c r="AV147" i="56"/>
  <c r="AW32" i="56"/>
  <c r="AW54" i="56"/>
  <c r="AV153" i="56"/>
  <c r="AV140" i="56"/>
  <c r="AV150" i="56"/>
  <c r="AW37" i="56"/>
  <c r="AV144" i="56"/>
  <c r="AW57" i="56"/>
  <c r="AV151" i="56"/>
  <c r="AW102" i="56"/>
  <c r="AW64" i="56"/>
  <c r="AW114" i="56"/>
  <c r="Z152" i="4"/>
  <c r="Z674" i="4"/>
  <c r="Z42" i="4"/>
  <c r="AS159" i="12"/>
  <c r="W42" i="4"/>
  <c r="X152" i="4"/>
  <c r="W152" i="4"/>
  <c r="W674" i="4"/>
  <c r="AS668" i="12"/>
  <c r="AT159" i="12"/>
  <c r="AT668" i="12"/>
  <c r="AO674" i="4"/>
  <c r="AO152" i="4"/>
  <c r="X674" i="4"/>
  <c r="AO42" i="4"/>
  <c r="AP674" i="4"/>
  <c r="AP42" i="4"/>
  <c r="AW152" i="4"/>
  <c r="AX152" i="4" s="1"/>
  <c r="AW674" i="4"/>
  <c r="AX674" i="4" s="1"/>
  <c r="AW42" i="4"/>
  <c r="AX42" i="4" s="1"/>
  <c r="X42" i="4"/>
  <c r="AS27" i="12"/>
  <c r="AT27" i="12"/>
  <c r="M610" i="6"/>
  <c r="M612" i="6"/>
  <c r="M613" i="6"/>
  <c r="M614" i="6"/>
  <c r="M615" i="6"/>
  <c r="M616" i="6"/>
  <c r="M617" i="6"/>
  <c r="M618" i="6"/>
  <c r="M619" i="6"/>
  <c r="M620" i="6"/>
  <c r="M611" i="6"/>
  <c r="L610" i="6"/>
  <c r="L611" i="6"/>
  <c r="L612" i="6"/>
  <c r="L613" i="6"/>
  <c r="L614" i="6"/>
  <c r="L615" i="6"/>
  <c r="L616" i="6"/>
  <c r="L617" i="6"/>
  <c r="L618" i="6"/>
  <c r="L619" i="6"/>
  <c r="L620" i="6"/>
  <c r="K610" i="6"/>
  <c r="K611" i="6"/>
  <c r="K612" i="6"/>
  <c r="N612" i="6" s="1"/>
  <c r="K613" i="6"/>
  <c r="N613" i="6" s="1"/>
  <c r="K614" i="6"/>
  <c r="K615" i="6"/>
  <c r="K616" i="6"/>
  <c r="N616" i="6" s="1"/>
  <c r="K617" i="6"/>
  <c r="N617" i="6" s="1"/>
  <c r="K618" i="6"/>
  <c r="K619" i="6"/>
  <c r="K620" i="6"/>
  <c r="AW140" i="56" l="1"/>
  <c r="AW542" i="58"/>
  <c r="AX542" i="58"/>
  <c r="AW540" i="58"/>
  <c r="AW539" i="58"/>
  <c r="AX539" i="58"/>
  <c r="AW536" i="58"/>
  <c r="AX536" i="58"/>
  <c r="AX370" i="58"/>
  <c r="AW543" i="58"/>
  <c r="AX543" i="58"/>
  <c r="AW545" i="58"/>
  <c r="AW532" i="58"/>
  <c r="AW538" i="58"/>
  <c r="AX538" i="58"/>
  <c r="AW535" i="58"/>
  <c r="AX535" i="58"/>
  <c r="AW537" i="58"/>
  <c r="AX537" i="58"/>
  <c r="AW544" i="58"/>
  <c r="AX544" i="58"/>
  <c r="AW222" i="57"/>
  <c r="AX222" i="57"/>
  <c r="AW218" i="57"/>
  <c r="AX218" i="57"/>
  <c r="AW223" i="57"/>
  <c r="AX223" i="57"/>
  <c r="AW224" i="57"/>
  <c r="AX224" i="57"/>
  <c r="AW226" i="57"/>
  <c r="AW213" i="57"/>
  <c r="AW219" i="57"/>
  <c r="AX219" i="57"/>
  <c r="AW220" i="57"/>
  <c r="AX220" i="57"/>
  <c r="AW216" i="57"/>
  <c r="AX216" i="57"/>
  <c r="AW221" i="57"/>
  <c r="AX221" i="57"/>
  <c r="AW143" i="56"/>
  <c r="AX114" i="56"/>
  <c r="AX143" i="56" s="1"/>
  <c r="AW144" i="56"/>
  <c r="AX57" i="56"/>
  <c r="AX144" i="56" s="1"/>
  <c r="AW145" i="56"/>
  <c r="AX94" i="56"/>
  <c r="AX145" i="56" s="1"/>
  <c r="AW146" i="56"/>
  <c r="AX60" i="56"/>
  <c r="AX146" i="56" s="1"/>
  <c r="AW152" i="56"/>
  <c r="AX54" i="56"/>
  <c r="AX152" i="56" s="1"/>
  <c r="AW148" i="56"/>
  <c r="AX64" i="56"/>
  <c r="AW151" i="56"/>
  <c r="AX102" i="56"/>
  <c r="AX151" i="56" s="1"/>
  <c r="AW150" i="56"/>
  <c r="AX37" i="56"/>
  <c r="AX150" i="56" s="1"/>
  <c r="AW147" i="56"/>
  <c r="AX32" i="56"/>
  <c r="AX147" i="56" s="1"/>
  <c r="AW149" i="56"/>
  <c r="AX44" i="56"/>
  <c r="AX149" i="56" s="1"/>
  <c r="AW153" i="56"/>
  <c r="N615" i="6"/>
  <c r="N619" i="6"/>
  <c r="N618" i="6"/>
  <c r="N614" i="6"/>
  <c r="N611" i="6"/>
  <c r="N610" i="6"/>
  <c r="N620" i="6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7" i="4"/>
  <c r="AR668" i="4"/>
  <c r="AR669" i="4"/>
  <c r="AR670" i="4"/>
  <c r="AR671" i="4"/>
  <c r="AR672" i="4"/>
  <c r="AR673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817" i="4"/>
  <c r="AR818" i="4"/>
  <c r="AR819" i="4"/>
  <c r="AR820" i="4"/>
  <c r="AR821" i="4"/>
  <c r="AR822" i="4"/>
  <c r="AR823" i="4"/>
  <c r="AR824" i="4"/>
  <c r="AR825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860" i="4"/>
  <c r="AR861" i="4"/>
  <c r="AR862" i="4"/>
  <c r="AR863" i="4"/>
  <c r="AR864" i="4"/>
  <c r="AR865" i="4"/>
  <c r="AR866" i="4"/>
  <c r="AR867" i="4"/>
  <c r="AR7" i="4"/>
  <c r="U7" i="4"/>
  <c r="T7" i="4"/>
  <c r="S7" i="4"/>
  <c r="S8" i="4"/>
  <c r="T8" i="4"/>
  <c r="U8" i="4"/>
  <c r="V8" i="4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3" i="4"/>
  <c r="T13" i="4"/>
  <c r="U13" i="4"/>
  <c r="V13" i="4"/>
  <c r="S14" i="4"/>
  <c r="T14" i="4"/>
  <c r="U14" i="4"/>
  <c r="V14" i="4"/>
  <c r="S15" i="4"/>
  <c r="T15" i="4"/>
  <c r="U15" i="4"/>
  <c r="V15" i="4"/>
  <c r="S16" i="4"/>
  <c r="T16" i="4"/>
  <c r="U16" i="4"/>
  <c r="V16" i="4"/>
  <c r="S17" i="4"/>
  <c r="T17" i="4"/>
  <c r="U17" i="4"/>
  <c r="V17" i="4"/>
  <c r="S18" i="4"/>
  <c r="T18" i="4"/>
  <c r="U18" i="4"/>
  <c r="V18" i="4"/>
  <c r="S19" i="4"/>
  <c r="T19" i="4"/>
  <c r="U19" i="4"/>
  <c r="V19" i="4"/>
  <c r="S20" i="4"/>
  <c r="T20" i="4"/>
  <c r="U20" i="4"/>
  <c r="V20" i="4"/>
  <c r="S21" i="4"/>
  <c r="T21" i="4"/>
  <c r="U21" i="4"/>
  <c r="V21" i="4"/>
  <c r="S22" i="4"/>
  <c r="T22" i="4"/>
  <c r="U22" i="4"/>
  <c r="V22" i="4"/>
  <c r="S23" i="4"/>
  <c r="T23" i="4"/>
  <c r="U23" i="4"/>
  <c r="V23" i="4"/>
  <c r="S24" i="4"/>
  <c r="T24" i="4"/>
  <c r="U24" i="4"/>
  <c r="V24" i="4"/>
  <c r="S25" i="4"/>
  <c r="T25" i="4"/>
  <c r="U25" i="4"/>
  <c r="V25" i="4"/>
  <c r="S26" i="4"/>
  <c r="T26" i="4"/>
  <c r="U26" i="4"/>
  <c r="V26" i="4"/>
  <c r="S27" i="4"/>
  <c r="T27" i="4"/>
  <c r="U27" i="4"/>
  <c r="V27" i="4"/>
  <c r="S28" i="4"/>
  <c r="T28" i="4"/>
  <c r="U28" i="4"/>
  <c r="V28" i="4"/>
  <c r="S29" i="4"/>
  <c r="T29" i="4"/>
  <c r="U29" i="4"/>
  <c r="V29" i="4"/>
  <c r="S30" i="4"/>
  <c r="T30" i="4"/>
  <c r="U30" i="4"/>
  <c r="V30" i="4"/>
  <c r="S31" i="4"/>
  <c r="T31" i="4"/>
  <c r="U31" i="4"/>
  <c r="V31" i="4"/>
  <c r="S32" i="4"/>
  <c r="T32" i="4"/>
  <c r="U32" i="4"/>
  <c r="V32" i="4"/>
  <c r="S33" i="4"/>
  <c r="T33" i="4"/>
  <c r="U33" i="4"/>
  <c r="V33" i="4"/>
  <c r="S34" i="4"/>
  <c r="T34" i="4"/>
  <c r="U34" i="4"/>
  <c r="V34" i="4"/>
  <c r="S35" i="4"/>
  <c r="T35" i="4"/>
  <c r="U35" i="4"/>
  <c r="V35" i="4"/>
  <c r="S36" i="4"/>
  <c r="T36" i="4"/>
  <c r="U36" i="4"/>
  <c r="V36" i="4"/>
  <c r="S37" i="4"/>
  <c r="T37" i="4"/>
  <c r="U37" i="4"/>
  <c r="V37" i="4"/>
  <c r="S38" i="4"/>
  <c r="T38" i="4"/>
  <c r="U38" i="4"/>
  <c r="V38" i="4"/>
  <c r="S39" i="4"/>
  <c r="T39" i="4"/>
  <c r="U39" i="4"/>
  <c r="V39" i="4"/>
  <c r="S40" i="4"/>
  <c r="T40" i="4"/>
  <c r="U40" i="4"/>
  <c r="V40" i="4"/>
  <c r="S41" i="4"/>
  <c r="T41" i="4"/>
  <c r="U41" i="4"/>
  <c r="V41" i="4"/>
  <c r="S43" i="4"/>
  <c r="T43" i="4"/>
  <c r="U43" i="4"/>
  <c r="V43" i="4"/>
  <c r="S44" i="4"/>
  <c r="T44" i="4"/>
  <c r="U44" i="4"/>
  <c r="V44" i="4"/>
  <c r="S45" i="4"/>
  <c r="T45" i="4"/>
  <c r="U45" i="4"/>
  <c r="V45" i="4"/>
  <c r="S46" i="4"/>
  <c r="T46" i="4"/>
  <c r="U46" i="4"/>
  <c r="V46" i="4"/>
  <c r="S47" i="4"/>
  <c r="T47" i="4"/>
  <c r="U47" i="4"/>
  <c r="V47" i="4"/>
  <c r="S48" i="4"/>
  <c r="T48" i="4"/>
  <c r="U48" i="4"/>
  <c r="V48" i="4"/>
  <c r="S49" i="4"/>
  <c r="T49" i="4"/>
  <c r="U49" i="4"/>
  <c r="V49" i="4"/>
  <c r="S50" i="4"/>
  <c r="T50" i="4"/>
  <c r="U50" i="4"/>
  <c r="V50" i="4"/>
  <c r="S51" i="4"/>
  <c r="T51" i="4"/>
  <c r="U51" i="4"/>
  <c r="V51" i="4"/>
  <c r="S52" i="4"/>
  <c r="T52" i="4"/>
  <c r="U52" i="4"/>
  <c r="V52" i="4"/>
  <c r="S53" i="4"/>
  <c r="T53" i="4"/>
  <c r="U53" i="4"/>
  <c r="V53" i="4"/>
  <c r="S54" i="4"/>
  <c r="T54" i="4"/>
  <c r="U54" i="4"/>
  <c r="V54" i="4"/>
  <c r="S55" i="4"/>
  <c r="T55" i="4"/>
  <c r="U55" i="4"/>
  <c r="V55" i="4"/>
  <c r="S56" i="4"/>
  <c r="T56" i="4"/>
  <c r="U56" i="4"/>
  <c r="V56" i="4"/>
  <c r="S57" i="4"/>
  <c r="T57" i="4"/>
  <c r="U57" i="4"/>
  <c r="V57" i="4"/>
  <c r="S58" i="4"/>
  <c r="T58" i="4"/>
  <c r="U58" i="4"/>
  <c r="V58" i="4"/>
  <c r="S59" i="4"/>
  <c r="T59" i="4"/>
  <c r="U59" i="4"/>
  <c r="V59" i="4"/>
  <c r="S60" i="4"/>
  <c r="T60" i="4"/>
  <c r="U60" i="4"/>
  <c r="V60" i="4"/>
  <c r="S61" i="4"/>
  <c r="T61" i="4"/>
  <c r="U61" i="4"/>
  <c r="V61" i="4"/>
  <c r="S62" i="4"/>
  <c r="T62" i="4"/>
  <c r="U62" i="4"/>
  <c r="V62" i="4"/>
  <c r="S63" i="4"/>
  <c r="T63" i="4"/>
  <c r="U63" i="4"/>
  <c r="V63" i="4"/>
  <c r="S64" i="4"/>
  <c r="T64" i="4"/>
  <c r="U64" i="4"/>
  <c r="V64" i="4"/>
  <c r="S65" i="4"/>
  <c r="T65" i="4"/>
  <c r="U65" i="4"/>
  <c r="V65" i="4"/>
  <c r="S66" i="4"/>
  <c r="T66" i="4"/>
  <c r="U66" i="4"/>
  <c r="V66" i="4"/>
  <c r="S67" i="4"/>
  <c r="T67" i="4"/>
  <c r="U67" i="4"/>
  <c r="V67" i="4"/>
  <c r="S68" i="4"/>
  <c r="T68" i="4"/>
  <c r="U68" i="4"/>
  <c r="V68" i="4"/>
  <c r="S69" i="4"/>
  <c r="T69" i="4"/>
  <c r="U69" i="4"/>
  <c r="V69" i="4"/>
  <c r="S70" i="4"/>
  <c r="T70" i="4"/>
  <c r="U70" i="4"/>
  <c r="V70" i="4"/>
  <c r="S71" i="4"/>
  <c r="T71" i="4"/>
  <c r="U71" i="4"/>
  <c r="V71" i="4"/>
  <c r="S72" i="4"/>
  <c r="T72" i="4"/>
  <c r="U72" i="4"/>
  <c r="V72" i="4"/>
  <c r="S73" i="4"/>
  <c r="T73" i="4"/>
  <c r="U73" i="4"/>
  <c r="V73" i="4"/>
  <c r="S74" i="4"/>
  <c r="T74" i="4"/>
  <c r="U74" i="4"/>
  <c r="V74" i="4"/>
  <c r="S75" i="4"/>
  <c r="T75" i="4"/>
  <c r="U75" i="4"/>
  <c r="V75" i="4"/>
  <c r="S76" i="4"/>
  <c r="T76" i="4"/>
  <c r="U76" i="4"/>
  <c r="V76" i="4"/>
  <c r="S77" i="4"/>
  <c r="T77" i="4"/>
  <c r="U77" i="4"/>
  <c r="V77" i="4"/>
  <c r="S78" i="4"/>
  <c r="T78" i="4"/>
  <c r="U78" i="4"/>
  <c r="V78" i="4"/>
  <c r="S79" i="4"/>
  <c r="T79" i="4"/>
  <c r="U79" i="4"/>
  <c r="V79" i="4"/>
  <c r="S80" i="4"/>
  <c r="T80" i="4"/>
  <c r="U80" i="4"/>
  <c r="V80" i="4"/>
  <c r="S81" i="4"/>
  <c r="T81" i="4"/>
  <c r="U81" i="4"/>
  <c r="V81" i="4"/>
  <c r="S82" i="4"/>
  <c r="T82" i="4"/>
  <c r="U82" i="4"/>
  <c r="V82" i="4"/>
  <c r="S83" i="4"/>
  <c r="T83" i="4"/>
  <c r="U83" i="4"/>
  <c r="V83" i="4"/>
  <c r="S84" i="4"/>
  <c r="T84" i="4"/>
  <c r="U84" i="4"/>
  <c r="V84" i="4"/>
  <c r="S85" i="4"/>
  <c r="T85" i="4"/>
  <c r="U85" i="4"/>
  <c r="V85" i="4"/>
  <c r="S86" i="4"/>
  <c r="T86" i="4"/>
  <c r="U86" i="4"/>
  <c r="V86" i="4"/>
  <c r="S87" i="4"/>
  <c r="T87" i="4"/>
  <c r="U87" i="4"/>
  <c r="V87" i="4"/>
  <c r="S88" i="4"/>
  <c r="T88" i="4"/>
  <c r="U88" i="4"/>
  <c r="V88" i="4"/>
  <c r="S89" i="4"/>
  <c r="T89" i="4"/>
  <c r="U89" i="4"/>
  <c r="V89" i="4"/>
  <c r="S90" i="4"/>
  <c r="T90" i="4"/>
  <c r="U90" i="4"/>
  <c r="V90" i="4"/>
  <c r="S91" i="4"/>
  <c r="T91" i="4"/>
  <c r="U91" i="4"/>
  <c r="V91" i="4"/>
  <c r="S92" i="4"/>
  <c r="T92" i="4"/>
  <c r="U92" i="4"/>
  <c r="V92" i="4"/>
  <c r="S93" i="4"/>
  <c r="T93" i="4"/>
  <c r="U93" i="4"/>
  <c r="V93" i="4"/>
  <c r="S94" i="4"/>
  <c r="T94" i="4"/>
  <c r="U94" i="4"/>
  <c r="V94" i="4"/>
  <c r="S95" i="4"/>
  <c r="T95" i="4"/>
  <c r="U95" i="4"/>
  <c r="V95" i="4"/>
  <c r="S96" i="4"/>
  <c r="T96" i="4"/>
  <c r="U96" i="4"/>
  <c r="V96" i="4"/>
  <c r="S97" i="4"/>
  <c r="T97" i="4"/>
  <c r="U97" i="4"/>
  <c r="V97" i="4"/>
  <c r="S98" i="4"/>
  <c r="T98" i="4"/>
  <c r="U98" i="4"/>
  <c r="V98" i="4"/>
  <c r="S99" i="4"/>
  <c r="T99" i="4"/>
  <c r="U99" i="4"/>
  <c r="V99" i="4"/>
  <c r="S100" i="4"/>
  <c r="T100" i="4"/>
  <c r="U100" i="4"/>
  <c r="V100" i="4"/>
  <c r="S101" i="4"/>
  <c r="T101" i="4"/>
  <c r="U101" i="4"/>
  <c r="V101" i="4"/>
  <c r="S102" i="4"/>
  <c r="T102" i="4"/>
  <c r="U102" i="4"/>
  <c r="V102" i="4"/>
  <c r="S103" i="4"/>
  <c r="T103" i="4"/>
  <c r="U103" i="4"/>
  <c r="V103" i="4"/>
  <c r="S104" i="4"/>
  <c r="T104" i="4"/>
  <c r="U104" i="4"/>
  <c r="V104" i="4"/>
  <c r="S105" i="4"/>
  <c r="T105" i="4"/>
  <c r="U105" i="4"/>
  <c r="V105" i="4"/>
  <c r="S106" i="4"/>
  <c r="T106" i="4"/>
  <c r="U106" i="4"/>
  <c r="V106" i="4"/>
  <c r="S107" i="4"/>
  <c r="T107" i="4"/>
  <c r="U107" i="4"/>
  <c r="V107" i="4"/>
  <c r="S108" i="4"/>
  <c r="T108" i="4"/>
  <c r="U108" i="4"/>
  <c r="V108" i="4"/>
  <c r="S109" i="4"/>
  <c r="T109" i="4"/>
  <c r="U109" i="4"/>
  <c r="V109" i="4"/>
  <c r="S110" i="4"/>
  <c r="T110" i="4"/>
  <c r="U110" i="4"/>
  <c r="V110" i="4"/>
  <c r="S111" i="4"/>
  <c r="T111" i="4"/>
  <c r="U111" i="4"/>
  <c r="V111" i="4"/>
  <c r="S112" i="4"/>
  <c r="T112" i="4"/>
  <c r="U112" i="4"/>
  <c r="V112" i="4"/>
  <c r="S113" i="4"/>
  <c r="T113" i="4"/>
  <c r="U113" i="4"/>
  <c r="V113" i="4"/>
  <c r="S114" i="4"/>
  <c r="T114" i="4"/>
  <c r="U114" i="4"/>
  <c r="V114" i="4"/>
  <c r="S115" i="4"/>
  <c r="T115" i="4"/>
  <c r="U115" i="4"/>
  <c r="V115" i="4"/>
  <c r="S116" i="4"/>
  <c r="T116" i="4"/>
  <c r="U116" i="4"/>
  <c r="V116" i="4"/>
  <c r="S117" i="4"/>
  <c r="T117" i="4"/>
  <c r="U117" i="4"/>
  <c r="V117" i="4"/>
  <c r="S118" i="4"/>
  <c r="T118" i="4"/>
  <c r="U118" i="4"/>
  <c r="V118" i="4"/>
  <c r="S119" i="4"/>
  <c r="T119" i="4"/>
  <c r="U119" i="4"/>
  <c r="V119" i="4"/>
  <c r="S120" i="4"/>
  <c r="T120" i="4"/>
  <c r="U120" i="4"/>
  <c r="V120" i="4"/>
  <c r="S121" i="4"/>
  <c r="T121" i="4"/>
  <c r="U121" i="4"/>
  <c r="V121" i="4"/>
  <c r="S122" i="4"/>
  <c r="T122" i="4"/>
  <c r="U122" i="4"/>
  <c r="V122" i="4"/>
  <c r="S123" i="4"/>
  <c r="T123" i="4"/>
  <c r="U123" i="4"/>
  <c r="V123" i="4"/>
  <c r="S124" i="4"/>
  <c r="T124" i="4"/>
  <c r="U124" i="4"/>
  <c r="V124" i="4"/>
  <c r="S125" i="4"/>
  <c r="T125" i="4"/>
  <c r="U125" i="4"/>
  <c r="V125" i="4"/>
  <c r="S126" i="4"/>
  <c r="T126" i="4"/>
  <c r="U126" i="4"/>
  <c r="V126" i="4"/>
  <c r="S127" i="4"/>
  <c r="T127" i="4"/>
  <c r="U127" i="4"/>
  <c r="V127" i="4"/>
  <c r="S128" i="4"/>
  <c r="T128" i="4"/>
  <c r="U128" i="4"/>
  <c r="V128" i="4"/>
  <c r="S129" i="4"/>
  <c r="T129" i="4"/>
  <c r="U129" i="4"/>
  <c r="V129" i="4"/>
  <c r="S130" i="4"/>
  <c r="T130" i="4"/>
  <c r="U130" i="4"/>
  <c r="V130" i="4"/>
  <c r="S131" i="4"/>
  <c r="T131" i="4"/>
  <c r="U131" i="4"/>
  <c r="V131" i="4"/>
  <c r="S132" i="4"/>
  <c r="T132" i="4"/>
  <c r="U132" i="4"/>
  <c r="V132" i="4"/>
  <c r="S133" i="4"/>
  <c r="T133" i="4"/>
  <c r="U133" i="4"/>
  <c r="V133" i="4"/>
  <c r="S134" i="4"/>
  <c r="T134" i="4"/>
  <c r="U134" i="4"/>
  <c r="V134" i="4"/>
  <c r="S135" i="4"/>
  <c r="T135" i="4"/>
  <c r="U135" i="4"/>
  <c r="V135" i="4"/>
  <c r="S136" i="4"/>
  <c r="T136" i="4"/>
  <c r="U136" i="4"/>
  <c r="V136" i="4"/>
  <c r="S137" i="4"/>
  <c r="T137" i="4"/>
  <c r="U137" i="4"/>
  <c r="V137" i="4"/>
  <c r="S138" i="4"/>
  <c r="T138" i="4"/>
  <c r="U138" i="4"/>
  <c r="V138" i="4"/>
  <c r="S139" i="4"/>
  <c r="T139" i="4"/>
  <c r="U139" i="4"/>
  <c r="V139" i="4"/>
  <c r="S140" i="4"/>
  <c r="T140" i="4"/>
  <c r="U140" i="4"/>
  <c r="V140" i="4"/>
  <c r="S141" i="4"/>
  <c r="T141" i="4"/>
  <c r="U141" i="4"/>
  <c r="V141" i="4"/>
  <c r="S142" i="4"/>
  <c r="T142" i="4"/>
  <c r="U142" i="4"/>
  <c r="V142" i="4"/>
  <c r="S143" i="4"/>
  <c r="T143" i="4"/>
  <c r="U143" i="4"/>
  <c r="V143" i="4"/>
  <c r="S144" i="4"/>
  <c r="T144" i="4"/>
  <c r="U144" i="4"/>
  <c r="V144" i="4"/>
  <c r="S145" i="4"/>
  <c r="T145" i="4"/>
  <c r="U145" i="4"/>
  <c r="V145" i="4"/>
  <c r="S146" i="4"/>
  <c r="T146" i="4"/>
  <c r="U146" i="4"/>
  <c r="V146" i="4"/>
  <c r="S147" i="4"/>
  <c r="T147" i="4"/>
  <c r="U147" i="4"/>
  <c r="V147" i="4"/>
  <c r="S148" i="4"/>
  <c r="T148" i="4"/>
  <c r="U148" i="4"/>
  <c r="V148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3" i="4"/>
  <c r="T153" i="4"/>
  <c r="U153" i="4"/>
  <c r="V153" i="4"/>
  <c r="S154" i="4"/>
  <c r="T154" i="4"/>
  <c r="U154" i="4"/>
  <c r="V154" i="4"/>
  <c r="S155" i="4"/>
  <c r="T155" i="4"/>
  <c r="U155" i="4"/>
  <c r="V155" i="4"/>
  <c r="S156" i="4"/>
  <c r="T156" i="4"/>
  <c r="U156" i="4"/>
  <c r="V156" i="4"/>
  <c r="S157" i="4"/>
  <c r="T157" i="4"/>
  <c r="U157" i="4"/>
  <c r="V157" i="4"/>
  <c r="S158" i="4"/>
  <c r="T158" i="4"/>
  <c r="U158" i="4"/>
  <c r="V158" i="4"/>
  <c r="S159" i="4"/>
  <c r="T159" i="4"/>
  <c r="U159" i="4"/>
  <c r="V159" i="4"/>
  <c r="S160" i="4"/>
  <c r="T160" i="4"/>
  <c r="U160" i="4"/>
  <c r="V160" i="4"/>
  <c r="S161" i="4"/>
  <c r="T161" i="4"/>
  <c r="U161" i="4"/>
  <c r="V161" i="4"/>
  <c r="S162" i="4"/>
  <c r="T162" i="4"/>
  <c r="U162" i="4"/>
  <c r="V162" i="4"/>
  <c r="S163" i="4"/>
  <c r="T163" i="4"/>
  <c r="U163" i="4"/>
  <c r="V163" i="4"/>
  <c r="S164" i="4"/>
  <c r="T164" i="4"/>
  <c r="U164" i="4"/>
  <c r="V164" i="4"/>
  <c r="S165" i="4"/>
  <c r="T165" i="4"/>
  <c r="U165" i="4"/>
  <c r="V165" i="4"/>
  <c r="S166" i="4"/>
  <c r="T166" i="4"/>
  <c r="U166" i="4"/>
  <c r="V166" i="4"/>
  <c r="S167" i="4"/>
  <c r="T167" i="4"/>
  <c r="U167" i="4"/>
  <c r="V167" i="4"/>
  <c r="S168" i="4"/>
  <c r="T168" i="4"/>
  <c r="U168" i="4"/>
  <c r="V168" i="4"/>
  <c r="S169" i="4"/>
  <c r="T169" i="4"/>
  <c r="U169" i="4"/>
  <c r="V169" i="4"/>
  <c r="S170" i="4"/>
  <c r="T170" i="4"/>
  <c r="U170" i="4"/>
  <c r="V170" i="4"/>
  <c r="S171" i="4"/>
  <c r="T171" i="4"/>
  <c r="U171" i="4"/>
  <c r="V171" i="4"/>
  <c r="S172" i="4"/>
  <c r="T172" i="4"/>
  <c r="U172" i="4"/>
  <c r="V172" i="4"/>
  <c r="S173" i="4"/>
  <c r="T173" i="4"/>
  <c r="U173" i="4"/>
  <c r="V173" i="4"/>
  <c r="S174" i="4"/>
  <c r="T174" i="4"/>
  <c r="U174" i="4"/>
  <c r="V174" i="4"/>
  <c r="S175" i="4"/>
  <c r="T175" i="4"/>
  <c r="U175" i="4"/>
  <c r="V175" i="4"/>
  <c r="S176" i="4"/>
  <c r="T176" i="4"/>
  <c r="U176" i="4"/>
  <c r="V176" i="4"/>
  <c r="S177" i="4"/>
  <c r="T177" i="4"/>
  <c r="U177" i="4"/>
  <c r="V177" i="4"/>
  <c r="S178" i="4"/>
  <c r="T178" i="4"/>
  <c r="U178" i="4"/>
  <c r="V178" i="4"/>
  <c r="S179" i="4"/>
  <c r="T179" i="4"/>
  <c r="U179" i="4"/>
  <c r="V179" i="4"/>
  <c r="S180" i="4"/>
  <c r="T180" i="4"/>
  <c r="U180" i="4"/>
  <c r="V180" i="4"/>
  <c r="S181" i="4"/>
  <c r="T181" i="4"/>
  <c r="U181" i="4"/>
  <c r="V181" i="4"/>
  <c r="S182" i="4"/>
  <c r="T182" i="4"/>
  <c r="U182" i="4"/>
  <c r="V182" i="4"/>
  <c r="S183" i="4"/>
  <c r="T183" i="4"/>
  <c r="U183" i="4"/>
  <c r="V183" i="4"/>
  <c r="S184" i="4"/>
  <c r="T184" i="4"/>
  <c r="U184" i="4"/>
  <c r="V184" i="4"/>
  <c r="S185" i="4"/>
  <c r="T185" i="4"/>
  <c r="U185" i="4"/>
  <c r="V185" i="4"/>
  <c r="S186" i="4"/>
  <c r="T186" i="4"/>
  <c r="U186" i="4"/>
  <c r="V186" i="4"/>
  <c r="S187" i="4"/>
  <c r="T187" i="4"/>
  <c r="U187" i="4"/>
  <c r="V187" i="4"/>
  <c r="S188" i="4"/>
  <c r="T188" i="4"/>
  <c r="U188" i="4"/>
  <c r="V188" i="4"/>
  <c r="S189" i="4"/>
  <c r="T189" i="4"/>
  <c r="U189" i="4"/>
  <c r="V189" i="4"/>
  <c r="S190" i="4"/>
  <c r="T190" i="4"/>
  <c r="U190" i="4"/>
  <c r="V190" i="4"/>
  <c r="S191" i="4"/>
  <c r="T191" i="4"/>
  <c r="U191" i="4"/>
  <c r="V191" i="4"/>
  <c r="S192" i="4"/>
  <c r="T192" i="4"/>
  <c r="U192" i="4"/>
  <c r="V192" i="4"/>
  <c r="S193" i="4"/>
  <c r="T193" i="4"/>
  <c r="U193" i="4"/>
  <c r="V193" i="4"/>
  <c r="S194" i="4"/>
  <c r="T194" i="4"/>
  <c r="U194" i="4"/>
  <c r="V194" i="4"/>
  <c r="S195" i="4"/>
  <c r="T195" i="4"/>
  <c r="U195" i="4"/>
  <c r="V195" i="4"/>
  <c r="S196" i="4"/>
  <c r="T196" i="4"/>
  <c r="U196" i="4"/>
  <c r="V196" i="4"/>
  <c r="S197" i="4"/>
  <c r="T197" i="4"/>
  <c r="U197" i="4"/>
  <c r="V197" i="4"/>
  <c r="S198" i="4"/>
  <c r="T198" i="4"/>
  <c r="U198" i="4"/>
  <c r="V198" i="4"/>
  <c r="S199" i="4"/>
  <c r="T199" i="4"/>
  <c r="U199" i="4"/>
  <c r="V199" i="4"/>
  <c r="S200" i="4"/>
  <c r="T200" i="4"/>
  <c r="U200" i="4"/>
  <c r="V200" i="4"/>
  <c r="S201" i="4"/>
  <c r="T201" i="4"/>
  <c r="U201" i="4"/>
  <c r="V201" i="4"/>
  <c r="S202" i="4"/>
  <c r="T202" i="4"/>
  <c r="U202" i="4"/>
  <c r="V202" i="4"/>
  <c r="S203" i="4"/>
  <c r="T203" i="4"/>
  <c r="U203" i="4"/>
  <c r="V203" i="4"/>
  <c r="S204" i="4"/>
  <c r="T204" i="4"/>
  <c r="U204" i="4"/>
  <c r="V204" i="4"/>
  <c r="S205" i="4"/>
  <c r="T205" i="4"/>
  <c r="U205" i="4"/>
  <c r="V205" i="4"/>
  <c r="S206" i="4"/>
  <c r="T206" i="4"/>
  <c r="U206" i="4"/>
  <c r="V206" i="4"/>
  <c r="S207" i="4"/>
  <c r="T207" i="4"/>
  <c r="U207" i="4"/>
  <c r="V207" i="4"/>
  <c r="S208" i="4"/>
  <c r="T208" i="4"/>
  <c r="U208" i="4"/>
  <c r="V208" i="4"/>
  <c r="S209" i="4"/>
  <c r="T209" i="4"/>
  <c r="U209" i="4"/>
  <c r="V209" i="4"/>
  <c r="S210" i="4"/>
  <c r="T210" i="4"/>
  <c r="U210" i="4"/>
  <c r="V210" i="4"/>
  <c r="S211" i="4"/>
  <c r="T211" i="4"/>
  <c r="U211" i="4"/>
  <c r="V211" i="4"/>
  <c r="S212" i="4"/>
  <c r="T212" i="4"/>
  <c r="U212" i="4"/>
  <c r="V212" i="4"/>
  <c r="S213" i="4"/>
  <c r="T213" i="4"/>
  <c r="U213" i="4"/>
  <c r="V213" i="4"/>
  <c r="S214" i="4"/>
  <c r="T214" i="4"/>
  <c r="U214" i="4"/>
  <c r="V214" i="4"/>
  <c r="S215" i="4"/>
  <c r="T215" i="4"/>
  <c r="U215" i="4"/>
  <c r="V215" i="4"/>
  <c r="S216" i="4"/>
  <c r="T216" i="4"/>
  <c r="U216" i="4"/>
  <c r="V216" i="4"/>
  <c r="S217" i="4"/>
  <c r="T217" i="4"/>
  <c r="U217" i="4"/>
  <c r="V217" i="4"/>
  <c r="S218" i="4"/>
  <c r="T218" i="4"/>
  <c r="U218" i="4"/>
  <c r="V218" i="4"/>
  <c r="S219" i="4"/>
  <c r="T219" i="4"/>
  <c r="U219" i="4"/>
  <c r="V219" i="4"/>
  <c r="S220" i="4"/>
  <c r="T220" i="4"/>
  <c r="U220" i="4"/>
  <c r="V220" i="4"/>
  <c r="S221" i="4"/>
  <c r="T221" i="4"/>
  <c r="U221" i="4"/>
  <c r="V221" i="4"/>
  <c r="S222" i="4"/>
  <c r="T222" i="4"/>
  <c r="U222" i="4"/>
  <c r="V222" i="4"/>
  <c r="S223" i="4"/>
  <c r="T223" i="4"/>
  <c r="U223" i="4"/>
  <c r="V223" i="4"/>
  <c r="S224" i="4"/>
  <c r="T224" i="4"/>
  <c r="U224" i="4"/>
  <c r="V224" i="4"/>
  <c r="S225" i="4"/>
  <c r="T225" i="4"/>
  <c r="U225" i="4"/>
  <c r="V225" i="4"/>
  <c r="S226" i="4"/>
  <c r="T226" i="4"/>
  <c r="U226" i="4"/>
  <c r="V226" i="4"/>
  <c r="S227" i="4"/>
  <c r="T227" i="4"/>
  <c r="U227" i="4"/>
  <c r="V227" i="4"/>
  <c r="S228" i="4"/>
  <c r="T228" i="4"/>
  <c r="U228" i="4"/>
  <c r="V228" i="4"/>
  <c r="S229" i="4"/>
  <c r="T229" i="4"/>
  <c r="U229" i="4"/>
  <c r="V229" i="4"/>
  <c r="S230" i="4"/>
  <c r="T230" i="4"/>
  <c r="U230" i="4"/>
  <c r="V230" i="4"/>
  <c r="S231" i="4"/>
  <c r="T231" i="4"/>
  <c r="U231" i="4"/>
  <c r="V231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6" i="4"/>
  <c r="T236" i="4"/>
  <c r="U236" i="4"/>
  <c r="V236" i="4"/>
  <c r="S237" i="4"/>
  <c r="T237" i="4"/>
  <c r="U237" i="4"/>
  <c r="V237" i="4"/>
  <c r="S238" i="4"/>
  <c r="T238" i="4"/>
  <c r="U238" i="4"/>
  <c r="V238" i="4"/>
  <c r="S239" i="4"/>
  <c r="T239" i="4"/>
  <c r="U239" i="4"/>
  <c r="V239" i="4"/>
  <c r="S240" i="4"/>
  <c r="T240" i="4"/>
  <c r="U240" i="4"/>
  <c r="V240" i="4"/>
  <c r="S241" i="4"/>
  <c r="T241" i="4"/>
  <c r="U241" i="4"/>
  <c r="V241" i="4"/>
  <c r="S242" i="4"/>
  <c r="T242" i="4"/>
  <c r="U242" i="4"/>
  <c r="V242" i="4"/>
  <c r="S243" i="4"/>
  <c r="T243" i="4"/>
  <c r="U243" i="4"/>
  <c r="V243" i="4"/>
  <c r="S244" i="4"/>
  <c r="T244" i="4"/>
  <c r="U244" i="4"/>
  <c r="V244" i="4"/>
  <c r="S245" i="4"/>
  <c r="T245" i="4"/>
  <c r="U245" i="4"/>
  <c r="V245" i="4"/>
  <c r="S246" i="4"/>
  <c r="T246" i="4"/>
  <c r="U246" i="4"/>
  <c r="V246" i="4"/>
  <c r="S247" i="4"/>
  <c r="T247" i="4"/>
  <c r="U247" i="4"/>
  <c r="V247" i="4"/>
  <c r="S248" i="4"/>
  <c r="T248" i="4"/>
  <c r="U248" i="4"/>
  <c r="V248" i="4"/>
  <c r="S249" i="4"/>
  <c r="T249" i="4"/>
  <c r="U249" i="4"/>
  <c r="V249" i="4"/>
  <c r="S250" i="4"/>
  <c r="T250" i="4"/>
  <c r="U250" i="4"/>
  <c r="V250" i="4"/>
  <c r="S251" i="4"/>
  <c r="T251" i="4"/>
  <c r="U251" i="4"/>
  <c r="V251" i="4"/>
  <c r="S252" i="4"/>
  <c r="T252" i="4"/>
  <c r="U252" i="4"/>
  <c r="V252" i="4"/>
  <c r="S253" i="4"/>
  <c r="T253" i="4"/>
  <c r="U253" i="4"/>
  <c r="V253" i="4"/>
  <c r="S254" i="4"/>
  <c r="T254" i="4"/>
  <c r="U254" i="4"/>
  <c r="V254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V259" i="4"/>
  <c r="S260" i="4"/>
  <c r="T260" i="4"/>
  <c r="U260" i="4"/>
  <c r="V260" i="4"/>
  <c r="S261" i="4"/>
  <c r="T261" i="4"/>
  <c r="U261" i="4"/>
  <c r="V261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6" i="4"/>
  <c r="T266" i="4"/>
  <c r="U266" i="4"/>
  <c r="V266" i="4"/>
  <c r="S267" i="4"/>
  <c r="T267" i="4"/>
  <c r="U267" i="4"/>
  <c r="V267" i="4"/>
  <c r="S268" i="4"/>
  <c r="T268" i="4"/>
  <c r="U268" i="4"/>
  <c r="V268" i="4"/>
  <c r="S269" i="4"/>
  <c r="T269" i="4"/>
  <c r="U269" i="4"/>
  <c r="V269" i="4"/>
  <c r="S270" i="4"/>
  <c r="T270" i="4"/>
  <c r="U270" i="4"/>
  <c r="V270" i="4"/>
  <c r="S271" i="4"/>
  <c r="T271" i="4"/>
  <c r="U271" i="4"/>
  <c r="V271" i="4"/>
  <c r="S272" i="4"/>
  <c r="T272" i="4"/>
  <c r="U272" i="4"/>
  <c r="V272" i="4"/>
  <c r="S273" i="4"/>
  <c r="T273" i="4"/>
  <c r="U273" i="4"/>
  <c r="V273" i="4"/>
  <c r="S274" i="4"/>
  <c r="T274" i="4"/>
  <c r="U274" i="4"/>
  <c r="V274" i="4"/>
  <c r="S275" i="4"/>
  <c r="T275" i="4"/>
  <c r="U275" i="4"/>
  <c r="V275" i="4"/>
  <c r="S276" i="4"/>
  <c r="T276" i="4"/>
  <c r="U276" i="4"/>
  <c r="V276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1" i="4"/>
  <c r="T281" i="4"/>
  <c r="U281" i="4"/>
  <c r="V281" i="4"/>
  <c r="S282" i="4"/>
  <c r="T282" i="4"/>
  <c r="U282" i="4"/>
  <c r="V282" i="4"/>
  <c r="S283" i="4"/>
  <c r="T283" i="4"/>
  <c r="U283" i="4"/>
  <c r="V283" i="4"/>
  <c r="S284" i="4"/>
  <c r="T284" i="4"/>
  <c r="U284" i="4"/>
  <c r="V284" i="4"/>
  <c r="S285" i="4"/>
  <c r="T285" i="4"/>
  <c r="U285" i="4"/>
  <c r="V285" i="4"/>
  <c r="S286" i="4"/>
  <c r="T286" i="4"/>
  <c r="U286" i="4"/>
  <c r="V286" i="4"/>
  <c r="S287" i="4"/>
  <c r="T287" i="4"/>
  <c r="U287" i="4"/>
  <c r="V287" i="4"/>
  <c r="S288" i="4"/>
  <c r="T288" i="4"/>
  <c r="U288" i="4"/>
  <c r="V288" i="4"/>
  <c r="S289" i="4"/>
  <c r="T289" i="4"/>
  <c r="U289" i="4"/>
  <c r="V289" i="4"/>
  <c r="S290" i="4"/>
  <c r="T290" i="4"/>
  <c r="U290" i="4"/>
  <c r="V290" i="4"/>
  <c r="S291" i="4"/>
  <c r="T291" i="4"/>
  <c r="U291" i="4"/>
  <c r="V291" i="4"/>
  <c r="S292" i="4"/>
  <c r="T292" i="4"/>
  <c r="U292" i="4"/>
  <c r="V292" i="4"/>
  <c r="S293" i="4"/>
  <c r="T293" i="4"/>
  <c r="U293" i="4"/>
  <c r="V293" i="4"/>
  <c r="S294" i="4"/>
  <c r="T294" i="4"/>
  <c r="U294" i="4"/>
  <c r="V294" i="4"/>
  <c r="S295" i="4"/>
  <c r="T295" i="4"/>
  <c r="U295" i="4"/>
  <c r="V295" i="4"/>
  <c r="S296" i="4"/>
  <c r="T296" i="4"/>
  <c r="U296" i="4"/>
  <c r="V296" i="4"/>
  <c r="S297" i="4"/>
  <c r="T297" i="4"/>
  <c r="U297" i="4"/>
  <c r="V297" i="4"/>
  <c r="S298" i="4"/>
  <c r="T298" i="4"/>
  <c r="U298" i="4"/>
  <c r="V298" i="4"/>
  <c r="S299" i="4"/>
  <c r="T299" i="4"/>
  <c r="U299" i="4"/>
  <c r="V299" i="4"/>
  <c r="S300" i="4"/>
  <c r="T300" i="4"/>
  <c r="U300" i="4"/>
  <c r="V300" i="4"/>
  <c r="S301" i="4"/>
  <c r="T301" i="4"/>
  <c r="U301" i="4"/>
  <c r="V301" i="4"/>
  <c r="S302" i="4"/>
  <c r="T302" i="4"/>
  <c r="U302" i="4"/>
  <c r="V302" i="4"/>
  <c r="S303" i="4"/>
  <c r="T303" i="4"/>
  <c r="U303" i="4"/>
  <c r="V303" i="4"/>
  <c r="S304" i="4"/>
  <c r="T304" i="4"/>
  <c r="U304" i="4"/>
  <c r="V304" i="4"/>
  <c r="S305" i="4"/>
  <c r="T305" i="4"/>
  <c r="U305" i="4"/>
  <c r="V305" i="4"/>
  <c r="S306" i="4"/>
  <c r="T306" i="4"/>
  <c r="U306" i="4"/>
  <c r="V306" i="4"/>
  <c r="S307" i="4"/>
  <c r="T307" i="4"/>
  <c r="U307" i="4"/>
  <c r="V307" i="4"/>
  <c r="S308" i="4"/>
  <c r="T308" i="4"/>
  <c r="U308" i="4"/>
  <c r="V308" i="4"/>
  <c r="S309" i="4"/>
  <c r="T309" i="4"/>
  <c r="U309" i="4"/>
  <c r="V309" i="4"/>
  <c r="S310" i="4"/>
  <c r="T310" i="4"/>
  <c r="U310" i="4"/>
  <c r="V310" i="4"/>
  <c r="S311" i="4"/>
  <c r="T311" i="4"/>
  <c r="U311" i="4"/>
  <c r="V311" i="4"/>
  <c r="S312" i="4"/>
  <c r="T312" i="4"/>
  <c r="U312" i="4"/>
  <c r="V312" i="4"/>
  <c r="S313" i="4"/>
  <c r="T313" i="4"/>
  <c r="U313" i="4"/>
  <c r="V313" i="4"/>
  <c r="S314" i="4"/>
  <c r="T314" i="4"/>
  <c r="U314" i="4"/>
  <c r="V314" i="4"/>
  <c r="S315" i="4"/>
  <c r="T315" i="4"/>
  <c r="U315" i="4"/>
  <c r="V315" i="4"/>
  <c r="S316" i="4"/>
  <c r="T316" i="4"/>
  <c r="U316" i="4"/>
  <c r="V316" i="4"/>
  <c r="S317" i="4"/>
  <c r="T317" i="4"/>
  <c r="U317" i="4"/>
  <c r="V317" i="4"/>
  <c r="S318" i="4"/>
  <c r="T318" i="4"/>
  <c r="U318" i="4"/>
  <c r="V318" i="4"/>
  <c r="S319" i="4"/>
  <c r="T319" i="4"/>
  <c r="U319" i="4"/>
  <c r="V319" i="4"/>
  <c r="S320" i="4"/>
  <c r="T320" i="4"/>
  <c r="U320" i="4"/>
  <c r="V320" i="4"/>
  <c r="S321" i="4"/>
  <c r="T321" i="4"/>
  <c r="U321" i="4"/>
  <c r="V321" i="4"/>
  <c r="S322" i="4"/>
  <c r="T322" i="4"/>
  <c r="U322" i="4"/>
  <c r="V322" i="4"/>
  <c r="S323" i="4"/>
  <c r="T323" i="4"/>
  <c r="U323" i="4"/>
  <c r="V323" i="4"/>
  <c r="S324" i="4"/>
  <c r="T324" i="4"/>
  <c r="U324" i="4"/>
  <c r="V324" i="4"/>
  <c r="S325" i="4"/>
  <c r="T325" i="4"/>
  <c r="U325" i="4"/>
  <c r="V325" i="4"/>
  <c r="S326" i="4"/>
  <c r="T326" i="4"/>
  <c r="U326" i="4"/>
  <c r="V326" i="4"/>
  <c r="S327" i="4"/>
  <c r="T327" i="4"/>
  <c r="U327" i="4"/>
  <c r="V327" i="4"/>
  <c r="S328" i="4"/>
  <c r="T328" i="4"/>
  <c r="U328" i="4"/>
  <c r="V328" i="4"/>
  <c r="S329" i="4"/>
  <c r="T329" i="4"/>
  <c r="U329" i="4"/>
  <c r="V329" i="4"/>
  <c r="S330" i="4"/>
  <c r="T330" i="4"/>
  <c r="U330" i="4"/>
  <c r="V330" i="4"/>
  <c r="S331" i="4"/>
  <c r="T331" i="4"/>
  <c r="U331" i="4"/>
  <c r="V331" i="4"/>
  <c r="S332" i="4"/>
  <c r="T332" i="4"/>
  <c r="U332" i="4"/>
  <c r="V332" i="4"/>
  <c r="S333" i="4"/>
  <c r="T333" i="4"/>
  <c r="U333" i="4"/>
  <c r="V333" i="4"/>
  <c r="S334" i="4"/>
  <c r="T334" i="4"/>
  <c r="U334" i="4"/>
  <c r="V334" i="4"/>
  <c r="S335" i="4"/>
  <c r="T335" i="4"/>
  <c r="U335" i="4"/>
  <c r="V335" i="4"/>
  <c r="S336" i="4"/>
  <c r="T336" i="4"/>
  <c r="U336" i="4"/>
  <c r="V336" i="4"/>
  <c r="S337" i="4"/>
  <c r="T337" i="4"/>
  <c r="U337" i="4"/>
  <c r="V337" i="4"/>
  <c r="S338" i="4"/>
  <c r="T338" i="4"/>
  <c r="U338" i="4"/>
  <c r="V338" i="4"/>
  <c r="S339" i="4"/>
  <c r="T339" i="4"/>
  <c r="U339" i="4"/>
  <c r="V339" i="4"/>
  <c r="S340" i="4"/>
  <c r="T340" i="4"/>
  <c r="U340" i="4"/>
  <c r="V340" i="4"/>
  <c r="S341" i="4"/>
  <c r="T341" i="4"/>
  <c r="U341" i="4"/>
  <c r="V341" i="4"/>
  <c r="S342" i="4"/>
  <c r="T342" i="4"/>
  <c r="U342" i="4"/>
  <c r="V342" i="4"/>
  <c r="S343" i="4"/>
  <c r="T343" i="4"/>
  <c r="U343" i="4"/>
  <c r="V343" i="4"/>
  <c r="S344" i="4"/>
  <c r="T344" i="4"/>
  <c r="U344" i="4"/>
  <c r="V344" i="4"/>
  <c r="S345" i="4"/>
  <c r="T345" i="4"/>
  <c r="U345" i="4"/>
  <c r="V345" i="4"/>
  <c r="S346" i="4"/>
  <c r="T346" i="4"/>
  <c r="U346" i="4"/>
  <c r="V346" i="4"/>
  <c r="S347" i="4"/>
  <c r="T347" i="4"/>
  <c r="U347" i="4"/>
  <c r="V347" i="4"/>
  <c r="S348" i="4"/>
  <c r="T348" i="4"/>
  <c r="U348" i="4"/>
  <c r="V348" i="4"/>
  <c r="S349" i="4"/>
  <c r="T349" i="4"/>
  <c r="U349" i="4"/>
  <c r="V349" i="4"/>
  <c r="S350" i="4"/>
  <c r="T350" i="4"/>
  <c r="U350" i="4"/>
  <c r="V350" i="4"/>
  <c r="S351" i="4"/>
  <c r="T351" i="4"/>
  <c r="U351" i="4"/>
  <c r="V351" i="4"/>
  <c r="S352" i="4"/>
  <c r="T352" i="4"/>
  <c r="U352" i="4"/>
  <c r="V352" i="4"/>
  <c r="S353" i="4"/>
  <c r="T353" i="4"/>
  <c r="U353" i="4"/>
  <c r="V353" i="4"/>
  <c r="S354" i="4"/>
  <c r="T354" i="4"/>
  <c r="U354" i="4"/>
  <c r="V354" i="4"/>
  <c r="S355" i="4"/>
  <c r="T355" i="4"/>
  <c r="U355" i="4"/>
  <c r="V355" i="4"/>
  <c r="S356" i="4"/>
  <c r="T356" i="4"/>
  <c r="U356" i="4"/>
  <c r="V356" i="4"/>
  <c r="S357" i="4"/>
  <c r="T357" i="4"/>
  <c r="U357" i="4"/>
  <c r="V357" i="4"/>
  <c r="S358" i="4"/>
  <c r="T358" i="4"/>
  <c r="U358" i="4"/>
  <c r="V358" i="4"/>
  <c r="S359" i="4"/>
  <c r="T359" i="4"/>
  <c r="U359" i="4"/>
  <c r="V359" i="4"/>
  <c r="S360" i="4"/>
  <c r="T360" i="4"/>
  <c r="U360" i="4"/>
  <c r="V360" i="4"/>
  <c r="S361" i="4"/>
  <c r="T361" i="4"/>
  <c r="U361" i="4"/>
  <c r="V361" i="4"/>
  <c r="S362" i="4"/>
  <c r="T362" i="4"/>
  <c r="U362" i="4"/>
  <c r="V362" i="4"/>
  <c r="S363" i="4"/>
  <c r="T363" i="4"/>
  <c r="U363" i="4"/>
  <c r="V363" i="4"/>
  <c r="S364" i="4"/>
  <c r="T364" i="4"/>
  <c r="U364" i="4"/>
  <c r="V364" i="4"/>
  <c r="S365" i="4"/>
  <c r="T365" i="4"/>
  <c r="U365" i="4"/>
  <c r="V365" i="4"/>
  <c r="S366" i="4"/>
  <c r="T366" i="4"/>
  <c r="U366" i="4"/>
  <c r="V366" i="4"/>
  <c r="S367" i="4"/>
  <c r="T367" i="4"/>
  <c r="U367" i="4"/>
  <c r="V367" i="4"/>
  <c r="S368" i="4"/>
  <c r="T368" i="4"/>
  <c r="U368" i="4"/>
  <c r="V368" i="4"/>
  <c r="S369" i="4"/>
  <c r="T369" i="4"/>
  <c r="U369" i="4"/>
  <c r="V369" i="4"/>
  <c r="S370" i="4"/>
  <c r="T370" i="4"/>
  <c r="U370" i="4"/>
  <c r="V370" i="4"/>
  <c r="S371" i="4"/>
  <c r="T371" i="4"/>
  <c r="U371" i="4"/>
  <c r="V371" i="4"/>
  <c r="S372" i="4"/>
  <c r="T372" i="4"/>
  <c r="U372" i="4"/>
  <c r="V372" i="4"/>
  <c r="S373" i="4"/>
  <c r="T373" i="4"/>
  <c r="U373" i="4"/>
  <c r="V373" i="4"/>
  <c r="S374" i="4"/>
  <c r="T374" i="4"/>
  <c r="U374" i="4"/>
  <c r="V374" i="4"/>
  <c r="S375" i="4"/>
  <c r="T375" i="4"/>
  <c r="U375" i="4"/>
  <c r="V375" i="4"/>
  <c r="S376" i="4"/>
  <c r="T376" i="4"/>
  <c r="U376" i="4"/>
  <c r="V376" i="4"/>
  <c r="S377" i="4"/>
  <c r="T377" i="4"/>
  <c r="U377" i="4"/>
  <c r="V377" i="4"/>
  <c r="S378" i="4"/>
  <c r="T378" i="4"/>
  <c r="U378" i="4"/>
  <c r="V378" i="4"/>
  <c r="S379" i="4"/>
  <c r="T379" i="4"/>
  <c r="U379" i="4"/>
  <c r="V379" i="4"/>
  <c r="S380" i="4"/>
  <c r="T380" i="4"/>
  <c r="U380" i="4"/>
  <c r="V380" i="4"/>
  <c r="S381" i="4"/>
  <c r="T381" i="4"/>
  <c r="U381" i="4"/>
  <c r="V381" i="4"/>
  <c r="S382" i="4"/>
  <c r="T382" i="4"/>
  <c r="U382" i="4"/>
  <c r="V382" i="4"/>
  <c r="S383" i="4"/>
  <c r="T383" i="4"/>
  <c r="U383" i="4"/>
  <c r="V383" i="4"/>
  <c r="S384" i="4"/>
  <c r="T384" i="4"/>
  <c r="U384" i="4"/>
  <c r="V384" i="4"/>
  <c r="S385" i="4"/>
  <c r="T385" i="4"/>
  <c r="U385" i="4"/>
  <c r="V385" i="4"/>
  <c r="S386" i="4"/>
  <c r="T386" i="4"/>
  <c r="U386" i="4"/>
  <c r="V386" i="4"/>
  <c r="S387" i="4"/>
  <c r="T387" i="4"/>
  <c r="U387" i="4"/>
  <c r="V387" i="4"/>
  <c r="S388" i="4"/>
  <c r="T388" i="4"/>
  <c r="U388" i="4"/>
  <c r="V388" i="4"/>
  <c r="S389" i="4"/>
  <c r="T389" i="4"/>
  <c r="U389" i="4"/>
  <c r="V389" i="4"/>
  <c r="S390" i="4"/>
  <c r="T390" i="4"/>
  <c r="U390" i="4"/>
  <c r="V390" i="4"/>
  <c r="S391" i="4"/>
  <c r="T391" i="4"/>
  <c r="U391" i="4"/>
  <c r="V391" i="4"/>
  <c r="S392" i="4"/>
  <c r="T392" i="4"/>
  <c r="U392" i="4"/>
  <c r="V392" i="4"/>
  <c r="S393" i="4"/>
  <c r="T393" i="4"/>
  <c r="U393" i="4"/>
  <c r="V393" i="4"/>
  <c r="S394" i="4"/>
  <c r="T394" i="4"/>
  <c r="U394" i="4"/>
  <c r="V394" i="4"/>
  <c r="S395" i="4"/>
  <c r="T395" i="4"/>
  <c r="U395" i="4"/>
  <c r="V395" i="4"/>
  <c r="S396" i="4"/>
  <c r="T396" i="4"/>
  <c r="U396" i="4"/>
  <c r="V396" i="4"/>
  <c r="S397" i="4"/>
  <c r="T397" i="4"/>
  <c r="U397" i="4"/>
  <c r="V397" i="4"/>
  <c r="S398" i="4"/>
  <c r="T398" i="4"/>
  <c r="U398" i="4"/>
  <c r="V398" i="4"/>
  <c r="S399" i="4"/>
  <c r="T399" i="4"/>
  <c r="U399" i="4"/>
  <c r="V399" i="4"/>
  <c r="S400" i="4"/>
  <c r="T400" i="4"/>
  <c r="U400" i="4"/>
  <c r="V400" i="4"/>
  <c r="S401" i="4"/>
  <c r="T401" i="4"/>
  <c r="U401" i="4"/>
  <c r="V401" i="4"/>
  <c r="S402" i="4"/>
  <c r="T402" i="4"/>
  <c r="U402" i="4"/>
  <c r="V402" i="4"/>
  <c r="S403" i="4"/>
  <c r="T403" i="4"/>
  <c r="U403" i="4"/>
  <c r="V403" i="4"/>
  <c r="S404" i="4"/>
  <c r="T404" i="4"/>
  <c r="U404" i="4"/>
  <c r="V404" i="4"/>
  <c r="S405" i="4"/>
  <c r="T405" i="4"/>
  <c r="U405" i="4"/>
  <c r="V405" i="4"/>
  <c r="S406" i="4"/>
  <c r="T406" i="4"/>
  <c r="U406" i="4"/>
  <c r="V406" i="4"/>
  <c r="S407" i="4"/>
  <c r="T407" i="4"/>
  <c r="U407" i="4"/>
  <c r="V407" i="4"/>
  <c r="S408" i="4"/>
  <c r="T408" i="4"/>
  <c r="U408" i="4"/>
  <c r="V408" i="4"/>
  <c r="S409" i="4"/>
  <c r="T409" i="4"/>
  <c r="U409" i="4"/>
  <c r="V409" i="4"/>
  <c r="S410" i="4"/>
  <c r="T410" i="4"/>
  <c r="U410" i="4"/>
  <c r="V410" i="4"/>
  <c r="S411" i="4"/>
  <c r="T411" i="4"/>
  <c r="U411" i="4"/>
  <c r="V411" i="4"/>
  <c r="S412" i="4"/>
  <c r="T412" i="4"/>
  <c r="U412" i="4"/>
  <c r="V412" i="4"/>
  <c r="S413" i="4"/>
  <c r="T413" i="4"/>
  <c r="U413" i="4"/>
  <c r="V413" i="4"/>
  <c r="S414" i="4"/>
  <c r="T414" i="4"/>
  <c r="U414" i="4"/>
  <c r="V414" i="4"/>
  <c r="S415" i="4"/>
  <c r="T415" i="4"/>
  <c r="U415" i="4"/>
  <c r="V415" i="4"/>
  <c r="S416" i="4"/>
  <c r="T416" i="4"/>
  <c r="U416" i="4"/>
  <c r="V416" i="4"/>
  <c r="S417" i="4"/>
  <c r="T417" i="4"/>
  <c r="U417" i="4"/>
  <c r="V417" i="4"/>
  <c r="S418" i="4"/>
  <c r="T418" i="4"/>
  <c r="U418" i="4"/>
  <c r="V418" i="4"/>
  <c r="S419" i="4"/>
  <c r="T419" i="4"/>
  <c r="U419" i="4"/>
  <c r="V419" i="4"/>
  <c r="S420" i="4"/>
  <c r="T420" i="4"/>
  <c r="U420" i="4"/>
  <c r="V420" i="4"/>
  <c r="S421" i="4"/>
  <c r="T421" i="4"/>
  <c r="U421" i="4"/>
  <c r="V421" i="4"/>
  <c r="S422" i="4"/>
  <c r="T422" i="4"/>
  <c r="U422" i="4"/>
  <c r="V422" i="4"/>
  <c r="S423" i="4"/>
  <c r="T423" i="4"/>
  <c r="U423" i="4"/>
  <c r="V423" i="4"/>
  <c r="S424" i="4"/>
  <c r="T424" i="4"/>
  <c r="U424" i="4"/>
  <c r="V424" i="4"/>
  <c r="S425" i="4"/>
  <c r="T425" i="4"/>
  <c r="U425" i="4"/>
  <c r="V425" i="4"/>
  <c r="S426" i="4"/>
  <c r="T426" i="4"/>
  <c r="U426" i="4"/>
  <c r="V426" i="4"/>
  <c r="S427" i="4"/>
  <c r="T427" i="4"/>
  <c r="U427" i="4"/>
  <c r="V427" i="4"/>
  <c r="S428" i="4"/>
  <c r="T428" i="4"/>
  <c r="U428" i="4"/>
  <c r="V428" i="4"/>
  <c r="S429" i="4"/>
  <c r="T429" i="4"/>
  <c r="U429" i="4"/>
  <c r="V429" i="4"/>
  <c r="S430" i="4"/>
  <c r="T430" i="4"/>
  <c r="U430" i="4"/>
  <c r="V430" i="4"/>
  <c r="S431" i="4"/>
  <c r="T431" i="4"/>
  <c r="U431" i="4"/>
  <c r="V431" i="4"/>
  <c r="S432" i="4"/>
  <c r="T432" i="4"/>
  <c r="U432" i="4"/>
  <c r="V432" i="4"/>
  <c r="S433" i="4"/>
  <c r="T433" i="4"/>
  <c r="U433" i="4"/>
  <c r="V433" i="4"/>
  <c r="S434" i="4"/>
  <c r="T434" i="4"/>
  <c r="U434" i="4"/>
  <c r="V434" i="4"/>
  <c r="S435" i="4"/>
  <c r="T435" i="4"/>
  <c r="U435" i="4"/>
  <c r="V435" i="4"/>
  <c r="S436" i="4"/>
  <c r="T436" i="4"/>
  <c r="U436" i="4"/>
  <c r="V436" i="4"/>
  <c r="S437" i="4"/>
  <c r="T437" i="4"/>
  <c r="U437" i="4"/>
  <c r="V437" i="4"/>
  <c r="S438" i="4"/>
  <c r="T438" i="4"/>
  <c r="U438" i="4"/>
  <c r="V438" i="4"/>
  <c r="S439" i="4"/>
  <c r="T439" i="4"/>
  <c r="U439" i="4"/>
  <c r="V439" i="4"/>
  <c r="S440" i="4"/>
  <c r="T440" i="4"/>
  <c r="U440" i="4"/>
  <c r="V440" i="4"/>
  <c r="S441" i="4"/>
  <c r="T441" i="4"/>
  <c r="U441" i="4"/>
  <c r="V441" i="4"/>
  <c r="S442" i="4"/>
  <c r="T442" i="4"/>
  <c r="U442" i="4"/>
  <c r="V442" i="4"/>
  <c r="S443" i="4"/>
  <c r="T443" i="4"/>
  <c r="U443" i="4"/>
  <c r="V443" i="4"/>
  <c r="S444" i="4"/>
  <c r="T444" i="4"/>
  <c r="U444" i="4"/>
  <c r="V444" i="4"/>
  <c r="S445" i="4"/>
  <c r="T445" i="4"/>
  <c r="U445" i="4"/>
  <c r="V445" i="4"/>
  <c r="S446" i="4"/>
  <c r="T446" i="4"/>
  <c r="U446" i="4"/>
  <c r="V446" i="4"/>
  <c r="S447" i="4"/>
  <c r="T447" i="4"/>
  <c r="U447" i="4"/>
  <c r="V447" i="4"/>
  <c r="S448" i="4"/>
  <c r="T448" i="4"/>
  <c r="U448" i="4"/>
  <c r="V448" i="4"/>
  <c r="S449" i="4"/>
  <c r="T449" i="4"/>
  <c r="U449" i="4"/>
  <c r="V449" i="4"/>
  <c r="S450" i="4"/>
  <c r="T450" i="4"/>
  <c r="U450" i="4"/>
  <c r="V450" i="4"/>
  <c r="S451" i="4"/>
  <c r="T451" i="4"/>
  <c r="U451" i="4"/>
  <c r="V451" i="4"/>
  <c r="S452" i="4"/>
  <c r="T452" i="4"/>
  <c r="U452" i="4"/>
  <c r="V452" i="4"/>
  <c r="S453" i="4"/>
  <c r="T453" i="4"/>
  <c r="U453" i="4"/>
  <c r="V453" i="4"/>
  <c r="S454" i="4"/>
  <c r="T454" i="4"/>
  <c r="U454" i="4"/>
  <c r="V454" i="4"/>
  <c r="S455" i="4"/>
  <c r="T455" i="4"/>
  <c r="U455" i="4"/>
  <c r="V455" i="4"/>
  <c r="S456" i="4"/>
  <c r="T456" i="4"/>
  <c r="U456" i="4"/>
  <c r="V456" i="4"/>
  <c r="S457" i="4"/>
  <c r="T457" i="4"/>
  <c r="U457" i="4"/>
  <c r="V457" i="4"/>
  <c r="S458" i="4"/>
  <c r="T458" i="4"/>
  <c r="U458" i="4"/>
  <c r="V458" i="4"/>
  <c r="S459" i="4"/>
  <c r="T459" i="4"/>
  <c r="U459" i="4"/>
  <c r="V459" i="4"/>
  <c r="S460" i="4"/>
  <c r="T460" i="4"/>
  <c r="U460" i="4"/>
  <c r="V460" i="4"/>
  <c r="S461" i="4"/>
  <c r="T461" i="4"/>
  <c r="U461" i="4"/>
  <c r="V461" i="4"/>
  <c r="S462" i="4"/>
  <c r="T462" i="4"/>
  <c r="U462" i="4"/>
  <c r="V462" i="4"/>
  <c r="S463" i="4"/>
  <c r="T463" i="4"/>
  <c r="U463" i="4"/>
  <c r="V463" i="4"/>
  <c r="S464" i="4"/>
  <c r="T464" i="4"/>
  <c r="U464" i="4"/>
  <c r="V464" i="4"/>
  <c r="S465" i="4"/>
  <c r="T465" i="4"/>
  <c r="U465" i="4"/>
  <c r="V465" i="4"/>
  <c r="S466" i="4"/>
  <c r="T466" i="4"/>
  <c r="U466" i="4"/>
  <c r="V466" i="4"/>
  <c r="S467" i="4"/>
  <c r="T467" i="4"/>
  <c r="U467" i="4"/>
  <c r="V467" i="4"/>
  <c r="S468" i="4"/>
  <c r="T468" i="4"/>
  <c r="U468" i="4"/>
  <c r="V468" i="4"/>
  <c r="S469" i="4"/>
  <c r="T469" i="4"/>
  <c r="U469" i="4"/>
  <c r="V469" i="4"/>
  <c r="S470" i="4"/>
  <c r="T470" i="4"/>
  <c r="U470" i="4"/>
  <c r="V470" i="4"/>
  <c r="S471" i="4"/>
  <c r="T471" i="4"/>
  <c r="U471" i="4"/>
  <c r="V471" i="4"/>
  <c r="S472" i="4"/>
  <c r="T472" i="4"/>
  <c r="U472" i="4"/>
  <c r="V472" i="4"/>
  <c r="S473" i="4"/>
  <c r="T473" i="4"/>
  <c r="U473" i="4"/>
  <c r="V473" i="4"/>
  <c r="S474" i="4"/>
  <c r="T474" i="4"/>
  <c r="U474" i="4"/>
  <c r="V474" i="4"/>
  <c r="S475" i="4"/>
  <c r="T475" i="4"/>
  <c r="U475" i="4"/>
  <c r="V475" i="4"/>
  <c r="S476" i="4"/>
  <c r="T476" i="4"/>
  <c r="U476" i="4"/>
  <c r="V476" i="4"/>
  <c r="S477" i="4"/>
  <c r="T477" i="4"/>
  <c r="U477" i="4"/>
  <c r="V477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V482" i="4"/>
  <c r="S483" i="4"/>
  <c r="T483" i="4"/>
  <c r="U483" i="4"/>
  <c r="V483" i="4"/>
  <c r="S484" i="4"/>
  <c r="T484" i="4"/>
  <c r="U484" i="4"/>
  <c r="V484" i="4"/>
  <c r="S485" i="4"/>
  <c r="T485" i="4"/>
  <c r="U485" i="4"/>
  <c r="V485" i="4"/>
  <c r="S486" i="4"/>
  <c r="T486" i="4"/>
  <c r="U486" i="4"/>
  <c r="V486" i="4"/>
  <c r="S487" i="4"/>
  <c r="T487" i="4"/>
  <c r="U487" i="4"/>
  <c r="V487" i="4"/>
  <c r="S488" i="4"/>
  <c r="T488" i="4"/>
  <c r="U488" i="4"/>
  <c r="V488" i="4"/>
  <c r="S489" i="4"/>
  <c r="T489" i="4"/>
  <c r="U489" i="4"/>
  <c r="V489" i="4"/>
  <c r="S490" i="4"/>
  <c r="T490" i="4"/>
  <c r="U490" i="4"/>
  <c r="V490" i="4"/>
  <c r="S491" i="4"/>
  <c r="T491" i="4"/>
  <c r="U491" i="4"/>
  <c r="V491" i="4"/>
  <c r="S492" i="4"/>
  <c r="T492" i="4"/>
  <c r="U492" i="4"/>
  <c r="V492" i="4"/>
  <c r="S493" i="4"/>
  <c r="T493" i="4"/>
  <c r="U493" i="4"/>
  <c r="V493" i="4"/>
  <c r="S494" i="4"/>
  <c r="T494" i="4"/>
  <c r="U494" i="4"/>
  <c r="V494" i="4"/>
  <c r="S495" i="4"/>
  <c r="T495" i="4"/>
  <c r="U495" i="4"/>
  <c r="V495" i="4"/>
  <c r="S496" i="4"/>
  <c r="T496" i="4"/>
  <c r="U496" i="4"/>
  <c r="V496" i="4"/>
  <c r="S497" i="4"/>
  <c r="T497" i="4"/>
  <c r="U497" i="4"/>
  <c r="V497" i="4"/>
  <c r="S498" i="4"/>
  <c r="T498" i="4"/>
  <c r="U498" i="4"/>
  <c r="V498" i="4"/>
  <c r="S499" i="4"/>
  <c r="T499" i="4"/>
  <c r="U499" i="4"/>
  <c r="V499" i="4"/>
  <c r="S500" i="4"/>
  <c r="T500" i="4"/>
  <c r="U500" i="4"/>
  <c r="V500" i="4"/>
  <c r="S501" i="4"/>
  <c r="T501" i="4"/>
  <c r="U501" i="4"/>
  <c r="V501" i="4"/>
  <c r="S502" i="4"/>
  <c r="T502" i="4"/>
  <c r="U502" i="4"/>
  <c r="V502" i="4"/>
  <c r="S503" i="4"/>
  <c r="T503" i="4"/>
  <c r="U503" i="4"/>
  <c r="V503" i="4"/>
  <c r="S504" i="4"/>
  <c r="T504" i="4"/>
  <c r="U504" i="4"/>
  <c r="V504" i="4"/>
  <c r="S505" i="4"/>
  <c r="T505" i="4"/>
  <c r="U505" i="4"/>
  <c r="V505" i="4"/>
  <c r="S506" i="4"/>
  <c r="T506" i="4"/>
  <c r="U506" i="4"/>
  <c r="V506" i="4"/>
  <c r="S507" i="4"/>
  <c r="T507" i="4"/>
  <c r="U507" i="4"/>
  <c r="V507" i="4"/>
  <c r="S508" i="4"/>
  <c r="T508" i="4"/>
  <c r="U508" i="4"/>
  <c r="V508" i="4"/>
  <c r="S509" i="4"/>
  <c r="T509" i="4"/>
  <c r="U509" i="4"/>
  <c r="V509" i="4"/>
  <c r="S510" i="4"/>
  <c r="T510" i="4"/>
  <c r="U510" i="4"/>
  <c r="V510" i="4"/>
  <c r="S511" i="4"/>
  <c r="T511" i="4"/>
  <c r="U511" i="4"/>
  <c r="V511" i="4"/>
  <c r="S512" i="4"/>
  <c r="T512" i="4"/>
  <c r="U512" i="4"/>
  <c r="V512" i="4"/>
  <c r="S513" i="4"/>
  <c r="T513" i="4"/>
  <c r="U513" i="4"/>
  <c r="V513" i="4"/>
  <c r="S514" i="4"/>
  <c r="T514" i="4"/>
  <c r="U514" i="4"/>
  <c r="V514" i="4"/>
  <c r="S515" i="4"/>
  <c r="T515" i="4"/>
  <c r="U515" i="4"/>
  <c r="V515" i="4"/>
  <c r="S516" i="4"/>
  <c r="T516" i="4"/>
  <c r="U516" i="4"/>
  <c r="V516" i="4"/>
  <c r="S517" i="4"/>
  <c r="T517" i="4"/>
  <c r="U517" i="4"/>
  <c r="V517" i="4"/>
  <c r="S518" i="4"/>
  <c r="T518" i="4"/>
  <c r="U518" i="4"/>
  <c r="V518" i="4"/>
  <c r="S519" i="4"/>
  <c r="T519" i="4"/>
  <c r="U519" i="4"/>
  <c r="V519" i="4"/>
  <c r="S520" i="4"/>
  <c r="T520" i="4"/>
  <c r="U520" i="4"/>
  <c r="V520" i="4"/>
  <c r="S521" i="4"/>
  <c r="T521" i="4"/>
  <c r="U521" i="4"/>
  <c r="V521" i="4"/>
  <c r="S522" i="4"/>
  <c r="T522" i="4"/>
  <c r="U522" i="4"/>
  <c r="V522" i="4"/>
  <c r="S523" i="4"/>
  <c r="T523" i="4"/>
  <c r="U523" i="4"/>
  <c r="V523" i="4"/>
  <c r="S524" i="4"/>
  <c r="T524" i="4"/>
  <c r="U524" i="4"/>
  <c r="V524" i="4"/>
  <c r="S525" i="4"/>
  <c r="T525" i="4"/>
  <c r="U525" i="4"/>
  <c r="V525" i="4"/>
  <c r="S526" i="4"/>
  <c r="T526" i="4"/>
  <c r="U526" i="4"/>
  <c r="V526" i="4"/>
  <c r="S527" i="4"/>
  <c r="T527" i="4"/>
  <c r="U527" i="4"/>
  <c r="V527" i="4"/>
  <c r="S528" i="4"/>
  <c r="T528" i="4"/>
  <c r="U528" i="4"/>
  <c r="V528" i="4"/>
  <c r="S529" i="4"/>
  <c r="T529" i="4"/>
  <c r="U529" i="4"/>
  <c r="V529" i="4"/>
  <c r="S530" i="4"/>
  <c r="T530" i="4"/>
  <c r="U530" i="4"/>
  <c r="V530" i="4"/>
  <c r="S531" i="4"/>
  <c r="T531" i="4"/>
  <c r="U531" i="4"/>
  <c r="V531" i="4"/>
  <c r="S532" i="4"/>
  <c r="T532" i="4"/>
  <c r="U532" i="4"/>
  <c r="V532" i="4"/>
  <c r="S533" i="4"/>
  <c r="T533" i="4"/>
  <c r="U533" i="4"/>
  <c r="V533" i="4"/>
  <c r="S534" i="4"/>
  <c r="T534" i="4"/>
  <c r="U534" i="4"/>
  <c r="V534" i="4"/>
  <c r="S535" i="4"/>
  <c r="T535" i="4"/>
  <c r="U535" i="4"/>
  <c r="V535" i="4"/>
  <c r="S536" i="4"/>
  <c r="T536" i="4"/>
  <c r="U536" i="4"/>
  <c r="V536" i="4"/>
  <c r="S537" i="4"/>
  <c r="T537" i="4"/>
  <c r="U537" i="4"/>
  <c r="V537" i="4"/>
  <c r="S538" i="4"/>
  <c r="T538" i="4"/>
  <c r="U538" i="4"/>
  <c r="V538" i="4"/>
  <c r="S539" i="4"/>
  <c r="T539" i="4"/>
  <c r="U539" i="4"/>
  <c r="V539" i="4"/>
  <c r="S540" i="4"/>
  <c r="T540" i="4"/>
  <c r="U540" i="4"/>
  <c r="V540" i="4"/>
  <c r="S541" i="4"/>
  <c r="T541" i="4"/>
  <c r="U541" i="4"/>
  <c r="V541" i="4"/>
  <c r="S542" i="4"/>
  <c r="T542" i="4"/>
  <c r="U542" i="4"/>
  <c r="V542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549" i="4"/>
  <c r="T549" i="4"/>
  <c r="U549" i="4"/>
  <c r="V549" i="4"/>
  <c r="S550" i="4"/>
  <c r="T550" i="4"/>
  <c r="U550" i="4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V554" i="4"/>
  <c r="S555" i="4"/>
  <c r="T555" i="4"/>
  <c r="U555" i="4"/>
  <c r="V555" i="4"/>
  <c r="S556" i="4"/>
  <c r="T556" i="4"/>
  <c r="U556" i="4"/>
  <c r="V556" i="4"/>
  <c r="S557" i="4"/>
  <c r="T557" i="4"/>
  <c r="U557" i="4"/>
  <c r="V557" i="4"/>
  <c r="S558" i="4"/>
  <c r="T558" i="4"/>
  <c r="U558" i="4"/>
  <c r="V558" i="4"/>
  <c r="S559" i="4"/>
  <c r="T559" i="4"/>
  <c r="U559" i="4"/>
  <c r="V559" i="4"/>
  <c r="S560" i="4"/>
  <c r="T560" i="4"/>
  <c r="U560" i="4"/>
  <c r="V560" i="4"/>
  <c r="S561" i="4"/>
  <c r="T561" i="4"/>
  <c r="U561" i="4"/>
  <c r="V561" i="4"/>
  <c r="S562" i="4"/>
  <c r="T562" i="4"/>
  <c r="U562" i="4"/>
  <c r="V562" i="4"/>
  <c r="S563" i="4"/>
  <c r="T563" i="4"/>
  <c r="U563" i="4"/>
  <c r="V563" i="4"/>
  <c r="S564" i="4"/>
  <c r="T564" i="4"/>
  <c r="U564" i="4"/>
  <c r="V564" i="4"/>
  <c r="S565" i="4"/>
  <c r="T565" i="4"/>
  <c r="U565" i="4"/>
  <c r="V565" i="4"/>
  <c r="S566" i="4"/>
  <c r="T566" i="4"/>
  <c r="U566" i="4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V570" i="4"/>
  <c r="S571" i="4"/>
  <c r="T571" i="4"/>
  <c r="U571" i="4"/>
  <c r="V571" i="4"/>
  <c r="S572" i="4"/>
  <c r="T572" i="4"/>
  <c r="U572" i="4"/>
  <c r="V572" i="4"/>
  <c r="S573" i="4"/>
  <c r="T573" i="4"/>
  <c r="U573" i="4"/>
  <c r="V573" i="4"/>
  <c r="S574" i="4"/>
  <c r="T574" i="4"/>
  <c r="U574" i="4"/>
  <c r="V574" i="4"/>
  <c r="S575" i="4"/>
  <c r="T575" i="4"/>
  <c r="U575" i="4"/>
  <c r="V575" i="4"/>
  <c r="S576" i="4"/>
  <c r="T576" i="4"/>
  <c r="U576" i="4"/>
  <c r="V576" i="4"/>
  <c r="S577" i="4"/>
  <c r="T577" i="4"/>
  <c r="U577" i="4"/>
  <c r="V577" i="4"/>
  <c r="S578" i="4"/>
  <c r="T578" i="4"/>
  <c r="U578" i="4"/>
  <c r="V578" i="4"/>
  <c r="S579" i="4"/>
  <c r="T579" i="4"/>
  <c r="U579" i="4"/>
  <c r="V579" i="4"/>
  <c r="S580" i="4"/>
  <c r="T580" i="4"/>
  <c r="U580" i="4"/>
  <c r="V580" i="4"/>
  <c r="S581" i="4"/>
  <c r="T581" i="4"/>
  <c r="U581" i="4"/>
  <c r="V581" i="4"/>
  <c r="S582" i="4"/>
  <c r="T582" i="4"/>
  <c r="U582" i="4"/>
  <c r="V582" i="4"/>
  <c r="S583" i="4"/>
  <c r="T583" i="4"/>
  <c r="U583" i="4"/>
  <c r="V583" i="4"/>
  <c r="S584" i="4"/>
  <c r="T584" i="4"/>
  <c r="U584" i="4"/>
  <c r="V584" i="4"/>
  <c r="S585" i="4"/>
  <c r="T585" i="4"/>
  <c r="U585" i="4"/>
  <c r="V585" i="4"/>
  <c r="S586" i="4"/>
  <c r="T586" i="4"/>
  <c r="U586" i="4"/>
  <c r="V586" i="4"/>
  <c r="S587" i="4"/>
  <c r="T587" i="4"/>
  <c r="U587" i="4"/>
  <c r="V587" i="4"/>
  <c r="S588" i="4"/>
  <c r="T588" i="4"/>
  <c r="U588" i="4"/>
  <c r="V588" i="4"/>
  <c r="S589" i="4"/>
  <c r="T589" i="4"/>
  <c r="U589" i="4"/>
  <c r="V589" i="4"/>
  <c r="S590" i="4"/>
  <c r="T590" i="4"/>
  <c r="U590" i="4"/>
  <c r="V590" i="4"/>
  <c r="S591" i="4"/>
  <c r="T591" i="4"/>
  <c r="U591" i="4"/>
  <c r="V591" i="4"/>
  <c r="S592" i="4"/>
  <c r="T592" i="4"/>
  <c r="U592" i="4"/>
  <c r="V592" i="4"/>
  <c r="S593" i="4"/>
  <c r="T593" i="4"/>
  <c r="U593" i="4"/>
  <c r="V593" i="4"/>
  <c r="S594" i="4"/>
  <c r="T594" i="4"/>
  <c r="U594" i="4"/>
  <c r="V594" i="4"/>
  <c r="S595" i="4"/>
  <c r="T595" i="4"/>
  <c r="U595" i="4"/>
  <c r="V595" i="4"/>
  <c r="S596" i="4"/>
  <c r="T596" i="4"/>
  <c r="U596" i="4"/>
  <c r="V596" i="4"/>
  <c r="S597" i="4"/>
  <c r="T597" i="4"/>
  <c r="U597" i="4"/>
  <c r="V597" i="4"/>
  <c r="S598" i="4"/>
  <c r="T598" i="4"/>
  <c r="U598" i="4"/>
  <c r="V598" i="4"/>
  <c r="S599" i="4"/>
  <c r="T599" i="4"/>
  <c r="U599" i="4"/>
  <c r="V599" i="4"/>
  <c r="S600" i="4"/>
  <c r="T600" i="4"/>
  <c r="U600" i="4"/>
  <c r="V600" i="4"/>
  <c r="S601" i="4"/>
  <c r="T601" i="4"/>
  <c r="U601" i="4"/>
  <c r="V601" i="4"/>
  <c r="S602" i="4"/>
  <c r="T602" i="4"/>
  <c r="U602" i="4"/>
  <c r="V602" i="4"/>
  <c r="S603" i="4"/>
  <c r="T603" i="4"/>
  <c r="U603" i="4"/>
  <c r="V603" i="4"/>
  <c r="S604" i="4"/>
  <c r="T604" i="4"/>
  <c r="U604" i="4"/>
  <c r="V604" i="4"/>
  <c r="S605" i="4"/>
  <c r="T605" i="4"/>
  <c r="U605" i="4"/>
  <c r="V605" i="4"/>
  <c r="S606" i="4"/>
  <c r="T606" i="4"/>
  <c r="U606" i="4"/>
  <c r="V606" i="4"/>
  <c r="S607" i="4"/>
  <c r="T607" i="4"/>
  <c r="U607" i="4"/>
  <c r="V607" i="4"/>
  <c r="S608" i="4"/>
  <c r="T608" i="4"/>
  <c r="U608" i="4"/>
  <c r="V608" i="4"/>
  <c r="S609" i="4"/>
  <c r="T609" i="4"/>
  <c r="U609" i="4"/>
  <c r="V609" i="4"/>
  <c r="S610" i="4"/>
  <c r="T610" i="4"/>
  <c r="U610" i="4"/>
  <c r="V610" i="4"/>
  <c r="S611" i="4"/>
  <c r="T611" i="4"/>
  <c r="U611" i="4"/>
  <c r="V611" i="4"/>
  <c r="S612" i="4"/>
  <c r="T612" i="4"/>
  <c r="U612" i="4"/>
  <c r="V612" i="4"/>
  <c r="S613" i="4"/>
  <c r="T613" i="4"/>
  <c r="U613" i="4"/>
  <c r="V613" i="4"/>
  <c r="S614" i="4"/>
  <c r="T614" i="4"/>
  <c r="U614" i="4"/>
  <c r="V614" i="4"/>
  <c r="S615" i="4"/>
  <c r="T615" i="4"/>
  <c r="U615" i="4"/>
  <c r="V615" i="4"/>
  <c r="S616" i="4"/>
  <c r="T616" i="4"/>
  <c r="U616" i="4"/>
  <c r="V616" i="4"/>
  <c r="S617" i="4"/>
  <c r="T617" i="4"/>
  <c r="U617" i="4"/>
  <c r="V617" i="4"/>
  <c r="S618" i="4"/>
  <c r="T618" i="4"/>
  <c r="U618" i="4"/>
  <c r="V618" i="4"/>
  <c r="S619" i="4"/>
  <c r="T619" i="4"/>
  <c r="U619" i="4"/>
  <c r="V619" i="4"/>
  <c r="S620" i="4"/>
  <c r="T620" i="4"/>
  <c r="U620" i="4"/>
  <c r="V620" i="4"/>
  <c r="S621" i="4"/>
  <c r="T621" i="4"/>
  <c r="U621" i="4"/>
  <c r="V621" i="4"/>
  <c r="S622" i="4"/>
  <c r="T622" i="4"/>
  <c r="U622" i="4"/>
  <c r="V622" i="4"/>
  <c r="S623" i="4"/>
  <c r="T623" i="4"/>
  <c r="U623" i="4"/>
  <c r="V623" i="4"/>
  <c r="S624" i="4"/>
  <c r="T624" i="4"/>
  <c r="U624" i="4"/>
  <c r="V624" i="4"/>
  <c r="S625" i="4"/>
  <c r="T625" i="4"/>
  <c r="U625" i="4"/>
  <c r="V625" i="4"/>
  <c r="S626" i="4"/>
  <c r="T626" i="4"/>
  <c r="U626" i="4"/>
  <c r="V626" i="4"/>
  <c r="S627" i="4"/>
  <c r="T627" i="4"/>
  <c r="U627" i="4"/>
  <c r="V627" i="4"/>
  <c r="S628" i="4"/>
  <c r="T628" i="4"/>
  <c r="U628" i="4"/>
  <c r="V628" i="4"/>
  <c r="S629" i="4"/>
  <c r="T629" i="4"/>
  <c r="U629" i="4"/>
  <c r="V629" i="4"/>
  <c r="S630" i="4"/>
  <c r="T630" i="4"/>
  <c r="U630" i="4"/>
  <c r="V630" i="4"/>
  <c r="S631" i="4"/>
  <c r="T631" i="4"/>
  <c r="U631" i="4"/>
  <c r="V631" i="4"/>
  <c r="S632" i="4"/>
  <c r="T632" i="4"/>
  <c r="U632" i="4"/>
  <c r="V632" i="4"/>
  <c r="S633" i="4"/>
  <c r="T633" i="4"/>
  <c r="U633" i="4"/>
  <c r="V633" i="4"/>
  <c r="S634" i="4"/>
  <c r="T634" i="4"/>
  <c r="U634" i="4"/>
  <c r="V634" i="4"/>
  <c r="S635" i="4"/>
  <c r="T635" i="4"/>
  <c r="U635" i="4"/>
  <c r="V635" i="4"/>
  <c r="S636" i="4"/>
  <c r="T636" i="4"/>
  <c r="U636" i="4"/>
  <c r="V636" i="4"/>
  <c r="S637" i="4"/>
  <c r="T637" i="4"/>
  <c r="U637" i="4"/>
  <c r="V637" i="4"/>
  <c r="S638" i="4"/>
  <c r="T638" i="4"/>
  <c r="U638" i="4"/>
  <c r="V638" i="4"/>
  <c r="S639" i="4"/>
  <c r="T639" i="4"/>
  <c r="U639" i="4"/>
  <c r="V639" i="4"/>
  <c r="S640" i="4"/>
  <c r="T640" i="4"/>
  <c r="U640" i="4"/>
  <c r="V640" i="4"/>
  <c r="S641" i="4"/>
  <c r="T641" i="4"/>
  <c r="U641" i="4"/>
  <c r="V641" i="4"/>
  <c r="S642" i="4"/>
  <c r="T642" i="4"/>
  <c r="U642" i="4"/>
  <c r="V642" i="4"/>
  <c r="S643" i="4"/>
  <c r="T643" i="4"/>
  <c r="U643" i="4"/>
  <c r="V643" i="4"/>
  <c r="S644" i="4"/>
  <c r="T644" i="4"/>
  <c r="U644" i="4"/>
  <c r="V644" i="4"/>
  <c r="S645" i="4"/>
  <c r="T645" i="4"/>
  <c r="U645" i="4"/>
  <c r="V645" i="4"/>
  <c r="S646" i="4"/>
  <c r="T646" i="4"/>
  <c r="U646" i="4"/>
  <c r="V646" i="4"/>
  <c r="S647" i="4"/>
  <c r="T647" i="4"/>
  <c r="U647" i="4"/>
  <c r="V647" i="4"/>
  <c r="S648" i="4"/>
  <c r="T648" i="4"/>
  <c r="U648" i="4"/>
  <c r="V648" i="4"/>
  <c r="S649" i="4"/>
  <c r="T649" i="4"/>
  <c r="U649" i="4"/>
  <c r="V649" i="4"/>
  <c r="S650" i="4"/>
  <c r="T650" i="4"/>
  <c r="U650" i="4"/>
  <c r="V650" i="4"/>
  <c r="S651" i="4"/>
  <c r="T651" i="4"/>
  <c r="U651" i="4"/>
  <c r="V651" i="4"/>
  <c r="S652" i="4"/>
  <c r="T652" i="4"/>
  <c r="U652" i="4"/>
  <c r="V652" i="4"/>
  <c r="S653" i="4"/>
  <c r="T653" i="4"/>
  <c r="U653" i="4"/>
  <c r="V653" i="4"/>
  <c r="S654" i="4"/>
  <c r="T654" i="4"/>
  <c r="U654" i="4"/>
  <c r="V654" i="4"/>
  <c r="S655" i="4"/>
  <c r="T655" i="4"/>
  <c r="U655" i="4"/>
  <c r="V655" i="4"/>
  <c r="S656" i="4"/>
  <c r="T656" i="4"/>
  <c r="U656" i="4"/>
  <c r="V656" i="4"/>
  <c r="S657" i="4"/>
  <c r="T657" i="4"/>
  <c r="U657" i="4"/>
  <c r="V657" i="4"/>
  <c r="S658" i="4"/>
  <c r="T658" i="4"/>
  <c r="U658" i="4"/>
  <c r="V658" i="4"/>
  <c r="S659" i="4"/>
  <c r="T659" i="4"/>
  <c r="U659" i="4"/>
  <c r="V659" i="4"/>
  <c r="S660" i="4"/>
  <c r="T660" i="4"/>
  <c r="U660" i="4"/>
  <c r="V660" i="4"/>
  <c r="S661" i="4"/>
  <c r="T661" i="4"/>
  <c r="U661" i="4"/>
  <c r="V661" i="4"/>
  <c r="S662" i="4"/>
  <c r="T662" i="4"/>
  <c r="U662" i="4"/>
  <c r="V662" i="4"/>
  <c r="S663" i="4"/>
  <c r="T663" i="4"/>
  <c r="U663" i="4"/>
  <c r="V663" i="4"/>
  <c r="S664" i="4"/>
  <c r="T664" i="4"/>
  <c r="U664" i="4"/>
  <c r="V664" i="4"/>
  <c r="S665" i="4"/>
  <c r="T665" i="4"/>
  <c r="U665" i="4"/>
  <c r="V665" i="4"/>
  <c r="S667" i="4"/>
  <c r="T667" i="4"/>
  <c r="U667" i="4"/>
  <c r="V667" i="4"/>
  <c r="S668" i="4"/>
  <c r="T668" i="4"/>
  <c r="U668" i="4"/>
  <c r="V668" i="4"/>
  <c r="S669" i="4"/>
  <c r="T669" i="4"/>
  <c r="U669" i="4"/>
  <c r="V669" i="4"/>
  <c r="S670" i="4"/>
  <c r="T670" i="4"/>
  <c r="U670" i="4"/>
  <c r="V670" i="4"/>
  <c r="S671" i="4"/>
  <c r="T671" i="4"/>
  <c r="U671" i="4"/>
  <c r="V671" i="4"/>
  <c r="S672" i="4"/>
  <c r="T672" i="4"/>
  <c r="U672" i="4"/>
  <c r="V672" i="4"/>
  <c r="S673" i="4"/>
  <c r="T673" i="4"/>
  <c r="U673" i="4"/>
  <c r="V673" i="4"/>
  <c r="S675" i="4"/>
  <c r="T675" i="4"/>
  <c r="U675" i="4"/>
  <c r="V675" i="4"/>
  <c r="S676" i="4"/>
  <c r="T676" i="4"/>
  <c r="U676" i="4"/>
  <c r="V676" i="4"/>
  <c r="S677" i="4"/>
  <c r="T677" i="4"/>
  <c r="U677" i="4"/>
  <c r="V677" i="4"/>
  <c r="S678" i="4"/>
  <c r="T678" i="4"/>
  <c r="U678" i="4"/>
  <c r="V678" i="4"/>
  <c r="S679" i="4"/>
  <c r="T679" i="4"/>
  <c r="U679" i="4"/>
  <c r="V679" i="4"/>
  <c r="S680" i="4"/>
  <c r="T680" i="4"/>
  <c r="U680" i="4"/>
  <c r="V680" i="4"/>
  <c r="S681" i="4"/>
  <c r="T681" i="4"/>
  <c r="U681" i="4"/>
  <c r="V681" i="4"/>
  <c r="S682" i="4"/>
  <c r="T682" i="4"/>
  <c r="U682" i="4"/>
  <c r="V682" i="4"/>
  <c r="S683" i="4"/>
  <c r="T683" i="4"/>
  <c r="U683" i="4"/>
  <c r="V683" i="4"/>
  <c r="S684" i="4"/>
  <c r="T684" i="4"/>
  <c r="U684" i="4"/>
  <c r="V684" i="4"/>
  <c r="S685" i="4"/>
  <c r="T685" i="4"/>
  <c r="U685" i="4"/>
  <c r="V685" i="4"/>
  <c r="S686" i="4"/>
  <c r="T686" i="4"/>
  <c r="U686" i="4"/>
  <c r="V686" i="4"/>
  <c r="S687" i="4"/>
  <c r="T687" i="4"/>
  <c r="U687" i="4"/>
  <c r="V687" i="4"/>
  <c r="S688" i="4"/>
  <c r="T688" i="4"/>
  <c r="U688" i="4"/>
  <c r="V688" i="4"/>
  <c r="S689" i="4"/>
  <c r="T689" i="4"/>
  <c r="U689" i="4"/>
  <c r="V689" i="4"/>
  <c r="S690" i="4"/>
  <c r="T690" i="4"/>
  <c r="U690" i="4"/>
  <c r="V690" i="4"/>
  <c r="S691" i="4"/>
  <c r="T691" i="4"/>
  <c r="U691" i="4"/>
  <c r="V691" i="4"/>
  <c r="S692" i="4"/>
  <c r="T692" i="4"/>
  <c r="U692" i="4"/>
  <c r="V692" i="4"/>
  <c r="S693" i="4"/>
  <c r="T693" i="4"/>
  <c r="U693" i="4"/>
  <c r="V693" i="4"/>
  <c r="S694" i="4"/>
  <c r="T694" i="4"/>
  <c r="U694" i="4"/>
  <c r="V694" i="4"/>
  <c r="S695" i="4"/>
  <c r="T695" i="4"/>
  <c r="U695" i="4"/>
  <c r="V695" i="4"/>
  <c r="S696" i="4"/>
  <c r="T696" i="4"/>
  <c r="U696" i="4"/>
  <c r="V696" i="4"/>
  <c r="S697" i="4"/>
  <c r="T697" i="4"/>
  <c r="U697" i="4"/>
  <c r="V697" i="4"/>
  <c r="S698" i="4"/>
  <c r="T698" i="4"/>
  <c r="U698" i="4"/>
  <c r="V698" i="4"/>
  <c r="S699" i="4"/>
  <c r="T699" i="4"/>
  <c r="U699" i="4"/>
  <c r="V699" i="4"/>
  <c r="S700" i="4"/>
  <c r="T700" i="4"/>
  <c r="U700" i="4"/>
  <c r="V700" i="4"/>
  <c r="S701" i="4"/>
  <c r="T701" i="4"/>
  <c r="U701" i="4"/>
  <c r="V701" i="4"/>
  <c r="S702" i="4"/>
  <c r="T702" i="4"/>
  <c r="U702" i="4"/>
  <c r="V702" i="4"/>
  <c r="S703" i="4"/>
  <c r="T703" i="4"/>
  <c r="U703" i="4"/>
  <c r="V703" i="4"/>
  <c r="S704" i="4"/>
  <c r="T704" i="4"/>
  <c r="U704" i="4"/>
  <c r="V704" i="4"/>
  <c r="S705" i="4"/>
  <c r="T705" i="4"/>
  <c r="U705" i="4"/>
  <c r="V705" i="4"/>
  <c r="S706" i="4"/>
  <c r="T706" i="4"/>
  <c r="U706" i="4"/>
  <c r="V706" i="4"/>
  <c r="S707" i="4"/>
  <c r="T707" i="4"/>
  <c r="U707" i="4"/>
  <c r="V707" i="4"/>
  <c r="S708" i="4"/>
  <c r="T708" i="4"/>
  <c r="U708" i="4"/>
  <c r="V708" i="4"/>
  <c r="S709" i="4"/>
  <c r="T709" i="4"/>
  <c r="U709" i="4"/>
  <c r="V709" i="4"/>
  <c r="S710" i="4"/>
  <c r="T710" i="4"/>
  <c r="U710" i="4"/>
  <c r="V710" i="4"/>
  <c r="S711" i="4"/>
  <c r="T711" i="4"/>
  <c r="U711" i="4"/>
  <c r="V711" i="4"/>
  <c r="S712" i="4"/>
  <c r="T712" i="4"/>
  <c r="U712" i="4"/>
  <c r="V712" i="4"/>
  <c r="S713" i="4"/>
  <c r="T713" i="4"/>
  <c r="U713" i="4"/>
  <c r="V713" i="4"/>
  <c r="S714" i="4"/>
  <c r="T714" i="4"/>
  <c r="U714" i="4"/>
  <c r="V714" i="4"/>
  <c r="S715" i="4"/>
  <c r="T715" i="4"/>
  <c r="U715" i="4"/>
  <c r="V715" i="4"/>
  <c r="S716" i="4"/>
  <c r="T716" i="4"/>
  <c r="U716" i="4"/>
  <c r="V716" i="4"/>
  <c r="S717" i="4"/>
  <c r="T717" i="4"/>
  <c r="U717" i="4"/>
  <c r="V717" i="4"/>
  <c r="S718" i="4"/>
  <c r="T718" i="4"/>
  <c r="U718" i="4"/>
  <c r="V718" i="4"/>
  <c r="S719" i="4"/>
  <c r="T719" i="4"/>
  <c r="U719" i="4"/>
  <c r="V719" i="4"/>
  <c r="S720" i="4"/>
  <c r="T720" i="4"/>
  <c r="U720" i="4"/>
  <c r="V720" i="4"/>
  <c r="S721" i="4"/>
  <c r="T721" i="4"/>
  <c r="U721" i="4"/>
  <c r="V721" i="4"/>
  <c r="S722" i="4"/>
  <c r="T722" i="4"/>
  <c r="U722" i="4"/>
  <c r="V722" i="4"/>
  <c r="S723" i="4"/>
  <c r="T723" i="4"/>
  <c r="U723" i="4"/>
  <c r="V723" i="4"/>
  <c r="S724" i="4"/>
  <c r="T724" i="4"/>
  <c r="U724" i="4"/>
  <c r="V724" i="4"/>
  <c r="S725" i="4"/>
  <c r="T725" i="4"/>
  <c r="U725" i="4"/>
  <c r="V725" i="4"/>
  <c r="S726" i="4"/>
  <c r="T726" i="4"/>
  <c r="U726" i="4"/>
  <c r="V726" i="4"/>
  <c r="S727" i="4"/>
  <c r="T727" i="4"/>
  <c r="U727" i="4"/>
  <c r="V727" i="4"/>
  <c r="S728" i="4"/>
  <c r="T728" i="4"/>
  <c r="U728" i="4"/>
  <c r="V728" i="4"/>
  <c r="S729" i="4"/>
  <c r="T729" i="4"/>
  <c r="U729" i="4"/>
  <c r="V729" i="4"/>
  <c r="S730" i="4"/>
  <c r="T730" i="4"/>
  <c r="U730" i="4"/>
  <c r="V730" i="4"/>
  <c r="S731" i="4"/>
  <c r="T731" i="4"/>
  <c r="U731" i="4"/>
  <c r="V731" i="4"/>
  <c r="S732" i="4"/>
  <c r="T732" i="4"/>
  <c r="U732" i="4"/>
  <c r="V732" i="4"/>
  <c r="S733" i="4"/>
  <c r="T733" i="4"/>
  <c r="U733" i="4"/>
  <c r="V733" i="4"/>
  <c r="S734" i="4"/>
  <c r="T734" i="4"/>
  <c r="U734" i="4"/>
  <c r="V734" i="4"/>
  <c r="S735" i="4"/>
  <c r="T735" i="4"/>
  <c r="U735" i="4"/>
  <c r="V735" i="4"/>
  <c r="S736" i="4"/>
  <c r="T736" i="4"/>
  <c r="U736" i="4"/>
  <c r="V736" i="4"/>
  <c r="S737" i="4"/>
  <c r="T737" i="4"/>
  <c r="U737" i="4"/>
  <c r="V737" i="4"/>
  <c r="S738" i="4"/>
  <c r="T738" i="4"/>
  <c r="U738" i="4"/>
  <c r="V738" i="4"/>
  <c r="S739" i="4"/>
  <c r="T739" i="4"/>
  <c r="U739" i="4"/>
  <c r="V739" i="4"/>
  <c r="S740" i="4"/>
  <c r="T740" i="4"/>
  <c r="U740" i="4"/>
  <c r="V740" i="4"/>
  <c r="S741" i="4"/>
  <c r="T741" i="4"/>
  <c r="U741" i="4"/>
  <c r="V741" i="4"/>
  <c r="S742" i="4"/>
  <c r="T742" i="4"/>
  <c r="U742" i="4"/>
  <c r="V742" i="4"/>
  <c r="S743" i="4"/>
  <c r="T743" i="4"/>
  <c r="U743" i="4"/>
  <c r="V743" i="4"/>
  <c r="S744" i="4"/>
  <c r="T744" i="4"/>
  <c r="U744" i="4"/>
  <c r="V744" i="4"/>
  <c r="S745" i="4"/>
  <c r="T745" i="4"/>
  <c r="U745" i="4"/>
  <c r="V745" i="4"/>
  <c r="S746" i="4"/>
  <c r="T746" i="4"/>
  <c r="U746" i="4"/>
  <c r="V746" i="4"/>
  <c r="S747" i="4"/>
  <c r="T747" i="4"/>
  <c r="U747" i="4"/>
  <c r="V747" i="4"/>
  <c r="S748" i="4"/>
  <c r="T748" i="4"/>
  <c r="U748" i="4"/>
  <c r="V748" i="4"/>
  <c r="S749" i="4"/>
  <c r="T749" i="4"/>
  <c r="U749" i="4"/>
  <c r="V749" i="4"/>
  <c r="S750" i="4"/>
  <c r="T750" i="4"/>
  <c r="U750" i="4"/>
  <c r="V750" i="4"/>
  <c r="S751" i="4"/>
  <c r="T751" i="4"/>
  <c r="U751" i="4"/>
  <c r="V751" i="4"/>
  <c r="S752" i="4"/>
  <c r="T752" i="4"/>
  <c r="U752" i="4"/>
  <c r="V752" i="4"/>
  <c r="S753" i="4"/>
  <c r="T753" i="4"/>
  <c r="U753" i="4"/>
  <c r="V753" i="4"/>
  <c r="S754" i="4"/>
  <c r="T754" i="4"/>
  <c r="U754" i="4"/>
  <c r="V754" i="4"/>
  <c r="S755" i="4"/>
  <c r="T755" i="4"/>
  <c r="U755" i="4"/>
  <c r="V755" i="4"/>
  <c r="S756" i="4"/>
  <c r="T756" i="4"/>
  <c r="U756" i="4"/>
  <c r="V756" i="4"/>
  <c r="S757" i="4"/>
  <c r="T757" i="4"/>
  <c r="U757" i="4"/>
  <c r="V757" i="4"/>
  <c r="S758" i="4"/>
  <c r="T758" i="4"/>
  <c r="U758" i="4"/>
  <c r="V758" i="4"/>
  <c r="S759" i="4"/>
  <c r="T759" i="4"/>
  <c r="U759" i="4"/>
  <c r="V759" i="4"/>
  <c r="S760" i="4"/>
  <c r="T760" i="4"/>
  <c r="U760" i="4"/>
  <c r="V760" i="4"/>
  <c r="S761" i="4"/>
  <c r="T761" i="4"/>
  <c r="U761" i="4"/>
  <c r="V761" i="4"/>
  <c r="S762" i="4"/>
  <c r="T762" i="4"/>
  <c r="U762" i="4"/>
  <c r="V762" i="4"/>
  <c r="S763" i="4"/>
  <c r="T763" i="4"/>
  <c r="U763" i="4"/>
  <c r="V763" i="4"/>
  <c r="S764" i="4"/>
  <c r="T764" i="4"/>
  <c r="U764" i="4"/>
  <c r="V764" i="4"/>
  <c r="S765" i="4"/>
  <c r="T765" i="4"/>
  <c r="U765" i="4"/>
  <c r="V765" i="4"/>
  <c r="S766" i="4"/>
  <c r="T766" i="4"/>
  <c r="U766" i="4"/>
  <c r="V766" i="4"/>
  <c r="S767" i="4"/>
  <c r="T767" i="4"/>
  <c r="U767" i="4"/>
  <c r="V767" i="4"/>
  <c r="S768" i="4"/>
  <c r="T768" i="4"/>
  <c r="U768" i="4"/>
  <c r="V768" i="4"/>
  <c r="S769" i="4"/>
  <c r="T769" i="4"/>
  <c r="U769" i="4"/>
  <c r="V769" i="4"/>
  <c r="S770" i="4"/>
  <c r="T770" i="4"/>
  <c r="U770" i="4"/>
  <c r="V770" i="4"/>
  <c r="S771" i="4"/>
  <c r="T771" i="4"/>
  <c r="U771" i="4"/>
  <c r="V771" i="4"/>
  <c r="S772" i="4"/>
  <c r="T772" i="4"/>
  <c r="U772" i="4"/>
  <c r="V772" i="4"/>
  <c r="S773" i="4"/>
  <c r="T773" i="4"/>
  <c r="U773" i="4"/>
  <c r="V773" i="4"/>
  <c r="S774" i="4"/>
  <c r="T774" i="4"/>
  <c r="U774" i="4"/>
  <c r="V774" i="4"/>
  <c r="S775" i="4"/>
  <c r="T775" i="4"/>
  <c r="U775" i="4"/>
  <c r="V775" i="4"/>
  <c r="S776" i="4"/>
  <c r="T776" i="4"/>
  <c r="U776" i="4"/>
  <c r="V776" i="4"/>
  <c r="S777" i="4"/>
  <c r="T777" i="4"/>
  <c r="U777" i="4"/>
  <c r="V777" i="4"/>
  <c r="S778" i="4"/>
  <c r="T778" i="4"/>
  <c r="U778" i="4"/>
  <c r="V778" i="4"/>
  <c r="S779" i="4"/>
  <c r="T779" i="4"/>
  <c r="U779" i="4"/>
  <c r="V779" i="4"/>
  <c r="S780" i="4"/>
  <c r="T780" i="4"/>
  <c r="U780" i="4"/>
  <c r="V780" i="4"/>
  <c r="S781" i="4"/>
  <c r="T781" i="4"/>
  <c r="U781" i="4"/>
  <c r="V781" i="4"/>
  <c r="S782" i="4"/>
  <c r="T782" i="4"/>
  <c r="U782" i="4"/>
  <c r="V782" i="4"/>
  <c r="S783" i="4"/>
  <c r="T783" i="4"/>
  <c r="U783" i="4"/>
  <c r="V783" i="4"/>
  <c r="S784" i="4"/>
  <c r="T784" i="4"/>
  <c r="U784" i="4"/>
  <c r="V784" i="4"/>
  <c r="S785" i="4"/>
  <c r="T785" i="4"/>
  <c r="U785" i="4"/>
  <c r="V785" i="4"/>
  <c r="S786" i="4"/>
  <c r="T786" i="4"/>
  <c r="U786" i="4"/>
  <c r="V786" i="4"/>
  <c r="S787" i="4"/>
  <c r="T787" i="4"/>
  <c r="U787" i="4"/>
  <c r="V787" i="4"/>
  <c r="S788" i="4"/>
  <c r="T788" i="4"/>
  <c r="U788" i="4"/>
  <c r="V788" i="4"/>
  <c r="S789" i="4"/>
  <c r="T789" i="4"/>
  <c r="U789" i="4"/>
  <c r="V789" i="4"/>
  <c r="S790" i="4"/>
  <c r="T790" i="4"/>
  <c r="U790" i="4"/>
  <c r="V790" i="4"/>
  <c r="S791" i="4"/>
  <c r="T791" i="4"/>
  <c r="U791" i="4"/>
  <c r="V791" i="4"/>
  <c r="S792" i="4"/>
  <c r="T792" i="4"/>
  <c r="U792" i="4"/>
  <c r="V792" i="4"/>
  <c r="S793" i="4"/>
  <c r="T793" i="4"/>
  <c r="U793" i="4"/>
  <c r="V793" i="4"/>
  <c r="S794" i="4"/>
  <c r="T794" i="4"/>
  <c r="U794" i="4"/>
  <c r="V794" i="4"/>
  <c r="S795" i="4"/>
  <c r="T795" i="4"/>
  <c r="U795" i="4"/>
  <c r="V795" i="4"/>
  <c r="S796" i="4"/>
  <c r="T796" i="4"/>
  <c r="U796" i="4"/>
  <c r="V796" i="4"/>
  <c r="S797" i="4"/>
  <c r="T797" i="4"/>
  <c r="U797" i="4"/>
  <c r="V797" i="4"/>
  <c r="S798" i="4"/>
  <c r="T798" i="4"/>
  <c r="U798" i="4"/>
  <c r="V798" i="4"/>
  <c r="S799" i="4"/>
  <c r="T799" i="4"/>
  <c r="U799" i="4"/>
  <c r="V799" i="4"/>
  <c r="S800" i="4"/>
  <c r="T800" i="4"/>
  <c r="U800" i="4"/>
  <c r="V800" i="4"/>
  <c r="S801" i="4"/>
  <c r="T801" i="4"/>
  <c r="U801" i="4"/>
  <c r="V801" i="4"/>
  <c r="S802" i="4"/>
  <c r="T802" i="4"/>
  <c r="U802" i="4"/>
  <c r="V802" i="4"/>
  <c r="S803" i="4"/>
  <c r="T803" i="4"/>
  <c r="U803" i="4"/>
  <c r="V803" i="4"/>
  <c r="S804" i="4"/>
  <c r="T804" i="4"/>
  <c r="U804" i="4"/>
  <c r="V804" i="4"/>
  <c r="S805" i="4"/>
  <c r="T805" i="4"/>
  <c r="U805" i="4"/>
  <c r="V805" i="4"/>
  <c r="S806" i="4"/>
  <c r="T806" i="4"/>
  <c r="U806" i="4"/>
  <c r="V806" i="4"/>
  <c r="S807" i="4"/>
  <c r="T807" i="4"/>
  <c r="U807" i="4"/>
  <c r="V807" i="4"/>
  <c r="S808" i="4"/>
  <c r="T808" i="4"/>
  <c r="U808" i="4"/>
  <c r="V808" i="4"/>
  <c r="S809" i="4"/>
  <c r="T809" i="4"/>
  <c r="U809" i="4"/>
  <c r="V809" i="4"/>
  <c r="S810" i="4"/>
  <c r="T810" i="4"/>
  <c r="U810" i="4"/>
  <c r="V810" i="4"/>
  <c r="S811" i="4"/>
  <c r="T811" i="4"/>
  <c r="U811" i="4"/>
  <c r="V811" i="4"/>
  <c r="S812" i="4"/>
  <c r="T812" i="4"/>
  <c r="U812" i="4"/>
  <c r="V812" i="4"/>
  <c r="S813" i="4"/>
  <c r="T813" i="4"/>
  <c r="U813" i="4"/>
  <c r="V813" i="4"/>
  <c r="S814" i="4"/>
  <c r="T814" i="4"/>
  <c r="U814" i="4"/>
  <c r="V814" i="4"/>
  <c r="S815" i="4"/>
  <c r="T815" i="4"/>
  <c r="U815" i="4"/>
  <c r="V815" i="4"/>
  <c r="S816" i="4"/>
  <c r="T816" i="4"/>
  <c r="U816" i="4"/>
  <c r="V816" i="4"/>
  <c r="S817" i="4"/>
  <c r="T817" i="4"/>
  <c r="U817" i="4"/>
  <c r="V817" i="4"/>
  <c r="S818" i="4"/>
  <c r="T818" i="4"/>
  <c r="U818" i="4"/>
  <c r="V818" i="4"/>
  <c r="S819" i="4"/>
  <c r="T819" i="4"/>
  <c r="U819" i="4"/>
  <c r="V819" i="4"/>
  <c r="S820" i="4"/>
  <c r="T820" i="4"/>
  <c r="U820" i="4"/>
  <c r="V820" i="4"/>
  <c r="S821" i="4"/>
  <c r="T821" i="4"/>
  <c r="U821" i="4"/>
  <c r="V821" i="4"/>
  <c r="S822" i="4"/>
  <c r="T822" i="4"/>
  <c r="U822" i="4"/>
  <c r="V822" i="4"/>
  <c r="S823" i="4"/>
  <c r="T823" i="4"/>
  <c r="U823" i="4"/>
  <c r="V823" i="4"/>
  <c r="S824" i="4"/>
  <c r="T824" i="4"/>
  <c r="U824" i="4"/>
  <c r="V824" i="4"/>
  <c r="S825" i="4"/>
  <c r="T825" i="4"/>
  <c r="U825" i="4"/>
  <c r="V825" i="4"/>
  <c r="S826" i="4"/>
  <c r="T826" i="4"/>
  <c r="U826" i="4"/>
  <c r="V826" i="4"/>
  <c r="S827" i="4"/>
  <c r="T827" i="4"/>
  <c r="U827" i="4"/>
  <c r="V827" i="4"/>
  <c r="S828" i="4"/>
  <c r="T828" i="4"/>
  <c r="U828" i="4"/>
  <c r="V828" i="4"/>
  <c r="S829" i="4"/>
  <c r="T829" i="4"/>
  <c r="U829" i="4"/>
  <c r="V829" i="4"/>
  <c r="S830" i="4"/>
  <c r="T830" i="4"/>
  <c r="U830" i="4"/>
  <c r="V830" i="4"/>
  <c r="S831" i="4"/>
  <c r="T831" i="4"/>
  <c r="U831" i="4"/>
  <c r="V831" i="4"/>
  <c r="S832" i="4"/>
  <c r="T832" i="4"/>
  <c r="U832" i="4"/>
  <c r="V832" i="4"/>
  <c r="S833" i="4"/>
  <c r="T833" i="4"/>
  <c r="U833" i="4"/>
  <c r="V833" i="4"/>
  <c r="S834" i="4"/>
  <c r="T834" i="4"/>
  <c r="U834" i="4"/>
  <c r="V834" i="4"/>
  <c r="S835" i="4"/>
  <c r="T835" i="4"/>
  <c r="U835" i="4"/>
  <c r="V835" i="4"/>
  <c r="S836" i="4"/>
  <c r="T836" i="4"/>
  <c r="U836" i="4"/>
  <c r="V836" i="4"/>
  <c r="S837" i="4"/>
  <c r="T837" i="4"/>
  <c r="U837" i="4"/>
  <c r="V837" i="4"/>
  <c r="S838" i="4"/>
  <c r="T838" i="4"/>
  <c r="U838" i="4"/>
  <c r="V838" i="4"/>
  <c r="S839" i="4"/>
  <c r="T839" i="4"/>
  <c r="U839" i="4"/>
  <c r="V839" i="4"/>
  <c r="S840" i="4"/>
  <c r="T840" i="4"/>
  <c r="U840" i="4"/>
  <c r="V840" i="4"/>
  <c r="S841" i="4"/>
  <c r="T841" i="4"/>
  <c r="U841" i="4"/>
  <c r="V841" i="4"/>
  <c r="S842" i="4"/>
  <c r="T842" i="4"/>
  <c r="U842" i="4"/>
  <c r="V842" i="4"/>
  <c r="S843" i="4"/>
  <c r="T843" i="4"/>
  <c r="U843" i="4"/>
  <c r="V843" i="4"/>
  <c r="S844" i="4"/>
  <c r="T844" i="4"/>
  <c r="U844" i="4"/>
  <c r="V844" i="4"/>
  <c r="S845" i="4"/>
  <c r="T845" i="4"/>
  <c r="U845" i="4"/>
  <c r="V845" i="4"/>
  <c r="S846" i="4"/>
  <c r="T846" i="4"/>
  <c r="U846" i="4"/>
  <c r="V846" i="4"/>
  <c r="S847" i="4"/>
  <c r="T847" i="4"/>
  <c r="U847" i="4"/>
  <c r="V847" i="4"/>
  <c r="S848" i="4"/>
  <c r="T848" i="4"/>
  <c r="U848" i="4"/>
  <c r="V848" i="4"/>
  <c r="S849" i="4"/>
  <c r="T849" i="4"/>
  <c r="U849" i="4"/>
  <c r="V849" i="4"/>
  <c r="S850" i="4"/>
  <c r="T850" i="4"/>
  <c r="U850" i="4"/>
  <c r="V850" i="4"/>
  <c r="S851" i="4"/>
  <c r="T851" i="4"/>
  <c r="U851" i="4"/>
  <c r="V851" i="4"/>
  <c r="S852" i="4"/>
  <c r="T852" i="4"/>
  <c r="U852" i="4"/>
  <c r="V852" i="4"/>
  <c r="S853" i="4"/>
  <c r="T853" i="4"/>
  <c r="U853" i="4"/>
  <c r="V853" i="4"/>
  <c r="S854" i="4"/>
  <c r="T854" i="4"/>
  <c r="U854" i="4"/>
  <c r="V854" i="4"/>
  <c r="S855" i="4"/>
  <c r="T855" i="4"/>
  <c r="U855" i="4"/>
  <c r="V855" i="4"/>
  <c r="S856" i="4"/>
  <c r="T856" i="4"/>
  <c r="U856" i="4"/>
  <c r="V856" i="4"/>
  <c r="S857" i="4"/>
  <c r="T857" i="4"/>
  <c r="U857" i="4"/>
  <c r="V857" i="4"/>
  <c r="S858" i="4"/>
  <c r="T858" i="4"/>
  <c r="U858" i="4"/>
  <c r="V858" i="4"/>
  <c r="S859" i="4"/>
  <c r="T859" i="4"/>
  <c r="U859" i="4"/>
  <c r="V859" i="4"/>
  <c r="S860" i="4"/>
  <c r="T860" i="4"/>
  <c r="U860" i="4"/>
  <c r="V860" i="4"/>
  <c r="S861" i="4"/>
  <c r="T861" i="4"/>
  <c r="U861" i="4"/>
  <c r="V861" i="4"/>
  <c r="S862" i="4"/>
  <c r="T862" i="4"/>
  <c r="U862" i="4"/>
  <c r="V862" i="4"/>
  <c r="S863" i="4"/>
  <c r="T863" i="4"/>
  <c r="U863" i="4"/>
  <c r="V863" i="4"/>
  <c r="S864" i="4"/>
  <c r="T864" i="4"/>
  <c r="U864" i="4"/>
  <c r="V864" i="4"/>
  <c r="S865" i="4"/>
  <c r="T865" i="4"/>
  <c r="U865" i="4"/>
  <c r="V865" i="4"/>
  <c r="S866" i="4"/>
  <c r="T866" i="4"/>
  <c r="U866" i="4"/>
  <c r="V866" i="4"/>
  <c r="S867" i="4"/>
  <c r="T867" i="4"/>
  <c r="U867" i="4"/>
  <c r="V867" i="4"/>
  <c r="V7" i="4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Z208" i="12"/>
  <c r="Z209" i="12"/>
  <c r="Z210" i="12"/>
  <c r="Z211" i="12"/>
  <c r="Z212" i="12"/>
  <c r="Z213" i="12"/>
  <c r="Z214" i="12"/>
  <c r="Z215" i="12"/>
  <c r="Z216" i="12"/>
  <c r="Z217" i="12"/>
  <c r="Z218" i="12"/>
  <c r="Z219" i="12"/>
  <c r="Z220" i="12"/>
  <c r="Z221" i="12"/>
  <c r="Z222" i="12"/>
  <c r="Z223" i="12"/>
  <c r="Z224" i="12"/>
  <c r="Z225" i="12"/>
  <c r="Z226" i="12"/>
  <c r="Z227" i="12"/>
  <c r="Z228" i="12"/>
  <c r="Z229" i="12"/>
  <c r="Z230" i="12"/>
  <c r="Z231" i="12"/>
  <c r="Z232" i="12"/>
  <c r="Z233" i="12"/>
  <c r="Z234" i="12"/>
  <c r="Z235" i="12"/>
  <c r="Z236" i="12"/>
  <c r="Z237" i="12"/>
  <c r="Z238" i="12"/>
  <c r="Z239" i="12"/>
  <c r="Z240" i="12"/>
  <c r="Z241" i="12"/>
  <c r="Z242" i="12"/>
  <c r="Z243" i="12"/>
  <c r="Z244" i="12"/>
  <c r="Z245" i="12"/>
  <c r="Z246" i="12"/>
  <c r="Z247" i="12"/>
  <c r="Z248" i="12"/>
  <c r="Z249" i="12"/>
  <c r="Z250" i="12"/>
  <c r="Z251" i="12"/>
  <c r="Z252" i="12"/>
  <c r="Z253" i="12"/>
  <c r="Z254" i="12"/>
  <c r="Z255" i="12"/>
  <c r="Z256" i="12"/>
  <c r="Z257" i="12"/>
  <c r="Z258" i="12"/>
  <c r="Z259" i="12"/>
  <c r="Z260" i="12"/>
  <c r="Z261" i="12"/>
  <c r="Z262" i="12"/>
  <c r="Z263" i="12"/>
  <c r="Z264" i="12"/>
  <c r="Z265" i="12"/>
  <c r="Z266" i="12"/>
  <c r="Z267" i="12"/>
  <c r="Z268" i="12"/>
  <c r="Z269" i="12"/>
  <c r="Z270" i="12"/>
  <c r="Z271" i="12"/>
  <c r="Z272" i="12"/>
  <c r="Z273" i="12"/>
  <c r="Z274" i="12"/>
  <c r="Z275" i="12"/>
  <c r="Z276" i="12"/>
  <c r="Z277" i="12"/>
  <c r="Z278" i="12"/>
  <c r="Z279" i="12"/>
  <c r="Z280" i="12"/>
  <c r="Z281" i="12"/>
  <c r="Z282" i="12"/>
  <c r="Z283" i="12"/>
  <c r="Z284" i="12"/>
  <c r="Z285" i="12"/>
  <c r="Z286" i="12"/>
  <c r="Z287" i="12"/>
  <c r="Z288" i="12"/>
  <c r="Z289" i="12"/>
  <c r="Z290" i="12"/>
  <c r="Z291" i="12"/>
  <c r="Z292" i="12"/>
  <c r="Z293" i="12"/>
  <c r="Z294" i="12"/>
  <c r="Z295" i="12"/>
  <c r="Z296" i="12"/>
  <c r="Z297" i="12"/>
  <c r="Z298" i="12"/>
  <c r="Z299" i="12"/>
  <c r="Z300" i="12"/>
  <c r="Z301" i="12"/>
  <c r="Z302" i="12"/>
  <c r="Z303" i="12"/>
  <c r="Z304" i="12"/>
  <c r="Z305" i="12"/>
  <c r="Z306" i="12"/>
  <c r="Z307" i="12"/>
  <c r="Z308" i="12"/>
  <c r="Z309" i="12"/>
  <c r="Z310" i="12"/>
  <c r="Z311" i="12"/>
  <c r="Z312" i="12"/>
  <c r="Z313" i="12"/>
  <c r="Z314" i="12"/>
  <c r="Z315" i="12"/>
  <c r="Z316" i="12"/>
  <c r="Z317" i="12"/>
  <c r="Z318" i="12"/>
  <c r="Z319" i="12"/>
  <c r="Z320" i="12"/>
  <c r="Z321" i="12"/>
  <c r="Z322" i="12"/>
  <c r="Z323" i="12"/>
  <c r="Z324" i="12"/>
  <c r="Z325" i="12"/>
  <c r="Z326" i="12"/>
  <c r="Z327" i="12"/>
  <c r="Z328" i="12"/>
  <c r="Z329" i="12"/>
  <c r="Z330" i="12"/>
  <c r="Z331" i="12"/>
  <c r="Z332" i="12"/>
  <c r="Z333" i="12"/>
  <c r="Z334" i="12"/>
  <c r="Z335" i="12"/>
  <c r="Z336" i="12"/>
  <c r="Z337" i="12"/>
  <c r="Z338" i="12"/>
  <c r="Z339" i="12"/>
  <c r="Z340" i="12"/>
  <c r="Z341" i="12"/>
  <c r="Z342" i="12"/>
  <c r="Z343" i="12"/>
  <c r="Z344" i="12"/>
  <c r="Z345" i="12"/>
  <c r="Z346" i="12"/>
  <c r="Z347" i="12"/>
  <c r="Z348" i="12"/>
  <c r="Z349" i="12"/>
  <c r="Z350" i="12"/>
  <c r="Z351" i="12"/>
  <c r="Z352" i="12"/>
  <c r="Z353" i="12"/>
  <c r="Z354" i="12"/>
  <c r="Z355" i="12"/>
  <c r="Z356" i="12"/>
  <c r="Z357" i="12"/>
  <c r="AS357" i="12" s="1"/>
  <c r="Z358" i="12"/>
  <c r="Z359" i="12"/>
  <c r="Z360" i="12"/>
  <c r="Z361" i="12"/>
  <c r="Z362" i="12"/>
  <c r="Z363" i="12"/>
  <c r="Z364" i="12"/>
  <c r="Z365" i="12"/>
  <c r="Z366" i="12"/>
  <c r="Z367" i="12"/>
  <c r="Z368" i="12"/>
  <c r="Z369" i="12"/>
  <c r="Z370" i="12"/>
  <c r="Z371" i="12"/>
  <c r="Z372" i="12"/>
  <c r="Z373" i="12"/>
  <c r="Z374" i="12"/>
  <c r="Z375" i="12"/>
  <c r="Z376" i="12"/>
  <c r="Z377" i="12"/>
  <c r="Z378" i="12"/>
  <c r="Z379" i="12"/>
  <c r="Z380" i="12"/>
  <c r="Z381" i="12"/>
  <c r="Z382" i="12"/>
  <c r="Z383" i="12"/>
  <c r="Z384" i="12"/>
  <c r="Z385" i="12"/>
  <c r="Z386" i="12"/>
  <c r="Z387" i="12"/>
  <c r="Z388" i="12"/>
  <c r="Z389" i="12"/>
  <c r="Z390" i="12"/>
  <c r="Z391" i="12"/>
  <c r="Z392" i="12"/>
  <c r="Z393" i="12"/>
  <c r="Z394" i="12"/>
  <c r="Z395" i="12"/>
  <c r="Z396" i="12"/>
  <c r="Z397" i="12"/>
  <c r="Z398" i="12"/>
  <c r="Z399" i="12"/>
  <c r="Z400" i="12"/>
  <c r="Z401" i="12"/>
  <c r="Z402" i="12"/>
  <c r="Z403" i="12"/>
  <c r="Z404" i="12"/>
  <c r="Z405" i="12"/>
  <c r="Z406" i="12"/>
  <c r="Z407" i="12"/>
  <c r="Z408" i="12"/>
  <c r="Z409" i="12"/>
  <c r="Z410" i="12"/>
  <c r="Z411" i="12"/>
  <c r="Z412" i="12"/>
  <c r="Z413" i="12"/>
  <c r="Z414" i="12"/>
  <c r="Z415" i="12"/>
  <c r="Z416" i="12"/>
  <c r="Z417" i="12"/>
  <c r="Z418" i="12"/>
  <c r="Z419" i="12"/>
  <c r="Z420" i="12"/>
  <c r="Z421" i="12"/>
  <c r="Z422" i="12"/>
  <c r="Z423" i="12"/>
  <c r="Z424" i="12"/>
  <c r="Z425" i="12"/>
  <c r="Z426" i="12"/>
  <c r="Z427" i="12"/>
  <c r="Z428" i="12"/>
  <c r="Z429" i="12"/>
  <c r="Z430" i="12"/>
  <c r="Z431" i="12"/>
  <c r="Z432" i="12"/>
  <c r="Z433" i="12"/>
  <c r="Z434" i="12"/>
  <c r="Z435" i="12"/>
  <c r="Z436" i="12"/>
  <c r="Z437" i="12"/>
  <c r="Z438" i="12"/>
  <c r="Z439" i="12"/>
  <c r="Z440" i="12"/>
  <c r="Z441" i="12"/>
  <c r="Z442" i="12"/>
  <c r="Z443" i="12"/>
  <c r="Z444" i="12"/>
  <c r="Z445" i="12"/>
  <c r="Z446" i="12"/>
  <c r="Z447" i="12"/>
  <c r="Z448" i="12"/>
  <c r="Z449" i="12"/>
  <c r="Z450" i="12"/>
  <c r="Z451" i="12"/>
  <c r="Z452" i="12"/>
  <c r="Z453" i="12"/>
  <c r="Z454" i="12"/>
  <c r="Z455" i="12"/>
  <c r="Z456" i="12"/>
  <c r="Z457" i="12"/>
  <c r="Z458" i="12"/>
  <c r="Z459" i="12"/>
  <c r="Z460" i="12"/>
  <c r="Z461" i="12"/>
  <c r="Z462" i="12"/>
  <c r="Z463" i="12"/>
  <c r="Z464" i="12"/>
  <c r="Z465" i="12"/>
  <c r="Z466" i="12"/>
  <c r="Z467" i="12"/>
  <c r="Z468" i="12"/>
  <c r="Z469" i="12"/>
  <c r="Z470" i="12"/>
  <c r="Z471" i="12"/>
  <c r="Z472" i="12"/>
  <c r="Z473" i="12"/>
  <c r="Z474" i="12"/>
  <c r="Z475" i="12"/>
  <c r="Z476" i="12"/>
  <c r="Z477" i="12"/>
  <c r="Z478" i="12"/>
  <c r="Z479" i="12"/>
  <c r="Z480" i="12"/>
  <c r="Z481" i="12"/>
  <c r="Z482" i="12"/>
  <c r="Z483" i="12"/>
  <c r="Z484" i="12"/>
  <c r="Z485" i="12"/>
  <c r="Z486" i="12"/>
  <c r="Z487" i="12"/>
  <c r="Z488" i="12"/>
  <c r="Z489" i="12"/>
  <c r="Z490" i="12"/>
  <c r="Z491" i="12"/>
  <c r="Z492" i="12"/>
  <c r="Z493" i="12"/>
  <c r="Z494" i="12"/>
  <c r="Z495" i="12"/>
  <c r="Z496" i="12"/>
  <c r="Z497" i="12"/>
  <c r="Z498" i="12"/>
  <c r="Z499" i="12"/>
  <c r="Z500" i="12"/>
  <c r="Z501" i="12"/>
  <c r="Z502" i="12"/>
  <c r="Z503" i="12"/>
  <c r="Z504" i="12"/>
  <c r="Z505" i="12"/>
  <c r="Z506" i="12"/>
  <c r="Z507" i="12"/>
  <c r="Z508" i="12"/>
  <c r="Z509" i="12"/>
  <c r="Z510" i="12"/>
  <c r="Z511" i="12"/>
  <c r="Z512" i="12"/>
  <c r="Z513" i="12"/>
  <c r="Z514" i="12"/>
  <c r="Z515" i="12"/>
  <c r="Z516" i="12"/>
  <c r="Z517" i="12"/>
  <c r="Z518" i="12"/>
  <c r="Z519" i="12"/>
  <c r="Z520" i="12"/>
  <c r="Z521" i="12"/>
  <c r="Z522" i="12"/>
  <c r="Z523" i="12"/>
  <c r="Z524" i="12"/>
  <c r="Z525" i="12"/>
  <c r="Z526" i="12"/>
  <c r="Z527" i="12"/>
  <c r="Z528" i="12"/>
  <c r="Z529" i="12"/>
  <c r="Z530" i="12"/>
  <c r="Z531" i="12"/>
  <c r="Z532" i="12"/>
  <c r="Z533" i="12"/>
  <c r="Z534" i="12"/>
  <c r="Z535" i="12"/>
  <c r="Z536" i="12"/>
  <c r="Z537" i="12"/>
  <c r="Z538" i="12"/>
  <c r="Z539" i="12"/>
  <c r="Z540" i="12"/>
  <c r="Z541" i="12"/>
  <c r="Z542" i="12"/>
  <c r="Z543" i="12"/>
  <c r="Z544" i="12"/>
  <c r="Z545" i="12"/>
  <c r="Z546" i="12"/>
  <c r="Z547" i="12"/>
  <c r="Z548" i="12"/>
  <c r="Z549" i="12"/>
  <c r="Z550" i="12"/>
  <c r="Z551" i="12"/>
  <c r="Z552" i="12"/>
  <c r="Z553" i="12"/>
  <c r="Z554" i="12"/>
  <c r="Z555" i="12"/>
  <c r="Z556" i="12"/>
  <c r="Z557" i="12"/>
  <c r="Z558" i="12"/>
  <c r="Z559" i="12"/>
  <c r="Z560" i="12"/>
  <c r="Z561" i="12"/>
  <c r="Z562" i="12"/>
  <c r="Z563" i="12"/>
  <c r="Z564" i="12"/>
  <c r="Z565" i="12"/>
  <c r="Z566" i="12"/>
  <c r="Z567" i="12"/>
  <c r="Z568" i="12"/>
  <c r="Z569" i="12"/>
  <c r="Z570" i="12"/>
  <c r="Z571" i="12"/>
  <c r="Z572" i="12"/>
  <c r="Z573" i="12"/>
  <c r="Z574" i="12"/>
  <c r="Z575" i="12"/>
  <c r="Z576" i="12"/>
  <c r="Z577" i="12"/>
  <c r="Z578" i="12"/>
  <c r="Z579" i="12"/>
  <c r="Z580" i="12"/>
  <c r="Z581" i="12"/>
  <c r="Z582" i="12"/>
  <c r="Z583" i="12"/>
  <c r="Z584" i="12"/>
  <c r="Z585" i="12"/>
  <c r="Z586" i="12"/>
  <c r="Z587" i="12"/>
  <c r="Z588" i="12"/>
  <c r="Z589" i="12"/>
  <c r="Z590" i="12"/>
  <c r="Z591" i="12"/>
  <c r="Z592" i="12"/>
  <c r="Z593" i="12"/>
  <c r="Z594" i="12"/>
  <c r="Z595" i="12"/>
  <c r="Z596" i="12"/>
  <c r="Z597" i="12"/>
  <c r="Z598" i="12"/>
  <c r="Z599" i="12"/>
  <c r="Z600" i="12"/>
  <c r="Z601" i="12"/>
  <c r="Z602" i="12"/>
  <c r="Z603" i="12"/>
  <c r="Z604" i="12"/>
  <c r="Z605" i="12"/>
  <c r="Z606" i="12"/>
  <c r="Z607" i="12"/>
  <c r="Z608" i="12"/>
  <c r="Z609" i="12"/>
  <c r="Z610" i="12"/>
  <c r="Z611" i="12"/>
  <c r="Z612" i="12"/>
  <c r="Z613" i="12"/>
  <c r="Z614" i="12"/>
  <c r="Z615" i="12"/>
  <c r="Z616" i="12"/>
  <c r="Z617" i="12"/>
  <c r="Z618" i="12"/>
  <c r="Z619" i="12"/>
  <c r="Z620" i="12"/>
  <c r="Z621" i="12"/>
  <c r="Z622" i="12"/>
  <c r="Z623" i="12"/>
  <c r="Z624" i="12"/>
  <c r="Z625" i="12"/>
  <c r="Z626" i="12"/>
  <c r="Z627" i="12"/>
  <c r="Z628" i="12"/>
  <c r="Z629" i="12"/>
  <c r="Z630" i="12"/>
  <c r="Z631" i="12"/>
  <c r="Z632" i="12"/>
  <c r="Z633" i="12"/>
  <c r="Z634" i="12"/>
  <c r="Z635" i="12"/>
  <c r="Z636" i="12"/>
  <c r="Z637" i="12"/>
  <c r="Z638" i="12"/>
  <c r="Z639" i="12"/>
  <c r="Z640" i="12"/>
  <c r="Z641" i="12"/>
  <c r="Z642" i="12"/>
  <c r="Z643" i="12"/>
  <c r="Z644" i="12"/>
  <c r="Z645" i="12"/>
  <c r="Z646" i="12"/>
  <c r="Z647" i="12"/>
  <c r="Z648" i="12"/>
  <c r="Z649" i="12"/>
  <c r="Z650" i="12"/>
  <c r="Z651" i="12"/>
  <c r="Z652" i="12"/>
  <c r="Z653" i="12"/>
  <c r="Z654" i="12"/>
  <c r="Z655" i="12"/>
  <c r="Z656" i="12"/>
  <c r="Z657" i="12"/>
  <c r="Z658" i="12"/>
  <c r="Z659" i="12"/>
  <c r="Z660" i="12"/>
  <c r="Z661" i="12"/>
  <c r="Z662" i="12"/>
  <c r="Z663" i="12"/>
  <c r="Z664" i="12"/>
  <c r="Z665" i="12"/>
  <c r="Z666" i="12"/>
  <c r="Z667" i="12"/>
  <c r="Z669" i="12"/>
  <c r="Z670" i="12"/>
  <c r="Z671" i="12"/>
  <c r="Z673" i="12"/>
  <c r="Z674" i="12"/>
  <c r="Z675" i="12"/>
  <c r="Z676" i="12"/>
  <c r="Z677" i="12"/>
  <c r="Z678" i="12"/>
  <c r="Z679" i="12"/>
  <c r="Z680" i="12"/>
  <c r="Z681" i="12"/>
  <c r="Z682" i="12"/>
  <c r="Z683" i="12"/>
  <c r="Z684" i="12"/>
  <c r="Z685" i="12"/>
  <c r="Z686" i="12"/>
  <c r="Z687" i="12"/>
  <c r="Z688" i="12"/>
  <c r="Z689" i="12"/>
  <c r="Z690" i="12"/>
  <c r="Z691" i="12"/>
  <c r="Z692" i="12"/>
  <c r="Z693" i="12"/>
  <c r="Z694" i="12"/>
  <c r="Z695" i="12"/>
  <c r="Z696" i="12"/>
  <c r="Z697" i="12"/>
  <c r="Z698" i="12"/>
  <c r="Z699" i="12"/>
  <c r="Z700" i="12"/>
  <c r="Z701" i="12"/>
  <c r="Z702" i="12"/>
  <c r="Z703" i="12"/>
  <c r="Z704" i="12"/>
  <c r="Z705" i="12"/>
  <c r="Z706" i="12"/>
  <c r="Z707" i="12"/>
  <c r="Z708" i="12"/>
  <c r="Z709" i="12"/>
  <c r="Z710" i="12"/>
  <c r="Z711" i="12"/>
  <c r="Z712" i="12"/>
  <c r="Z713" i="12"/>
  <c r="Z714" i="12"/>
  <c r="Z715" i="12"/>
  <c r="Z716" i="12"/>
  <c r="Z717" i="12"/>
  <c r="Z718" i="12"/>
  <c r="Z719" i="12"/>
  <c r="Z720" i="12"/>
  <c r="Z721" i="12"/>
  <c r="Z722" i="12"/>
  <c r="Z723" i="12"/>
  <c r="Z724" i="12"/>
  <c r="Z725" i="12"/>
  <c r="Z726" i="12"/>
  <c r="Z727" i="12"/>
  <c r="Z728" i="12"/>
  <c r="Z729" i="12"/>
  <c r="Z730" i="12"/>
  <c r="Z731" i="12"/>
  <c r="Z732" i="12"/>
  <c r="Z733" i="12"/>
  <c r="Z734" i="12"/>
  <c r="Z735" i="12"/>
  <c r="Z736" i="12"/>
  <c r="Z737" i="12"/>
  <c r="Z738" i="12"/>
  <c r="Z739" i="12"/>
  <c r="Z740" i="12"/>
  <c r="Z741" i="12"/>
  <c r="Z742" i="12"/>
  <c r="Z743" i="12"/>
  <c r="Z744" i="12"/>
  <c r="Z745" i="12"/>
  <c r="Z746" i="12"/>
  <c r="Z747" i="12"/>
  <c r="Z748" i="12"/>
  <c r="Z749" i="12"/>
  <c r="Z750" i="12"/>
  <c r="Z751" i="12"/>
  <c r="Z752" i="12"/>
  <c r="Z753" i="12"/>
  <c r="Z754" i="12"/>
  <c r="Z755" i="12"/>
  <c r="Z756" i="12"/>
  <c r="Z757" i="12"/>
  <c r="Z758" i="12"/>
  <c r="Z759" i="12"/>
  <c r="Z760" i="12"/>
  <c r="Z761" i="12"/>
  <c r="Z762" i="12"/>
  <c r="Z763" i="12"/>
  <c r="Z764" i="12"/>
  <c r="Z765" i="12"/>
  <c r="Z766" i="12"/>
  <c r="Z767" i="12"/>
  <c r="Z768" i="12"/>
  <c r="Z769" i="12"/>
  <c r="Z770" i="12"/>
  <c r="Z771" i="12"/>
  <c r="Z772" i="12"/>
  <c r="Z773" i="12"/>
  <c r="Z774" i="12"/>
  <c r="Z775" i="12"/>
  <c r="Z776" i="12"/>
  <c r="Z777" i="12"/>
  <c r="Z778" i="12"/>
  <c r="Z779" i="12"/>
  <c r="Z780" i="12"/>
  <c r="Z781" i="12"/>
  <c r="Z782" i="12"/>
  <c r="Z783" i="12"/>
  <c r="Z784" i="12"/>
  <c r="Z785" i="12"/>
  <c r="Z786" i="12"/>
  <c r="Z787" i="12"/>
  <c r="Z788" i="12"/>
  <c r="Z789" i="12"/>
  <c r="Z790" i="12"/>
  <c r="Z791" i="12"/>
  <c r="Z792" i="12"/>
  <c r="Z793" i="12"/>
  <c r="Z794" i="12"/>
  <c r="Z795" i="12"/>
  <c r="Z796" i="12"/>
  <c r="Z797" i="12"/>
  <c r="Z798" i="12"/>
  <c r="Z799" i="12"/>
  <c r="Z800" i="12"/>
  <c r="Z801" i="12"/>
  <c r="Z802" i="12"/>
  <c r="Z803" i="12"/>
  <c r="Z804" i="12"/>
  <c r="Z805" i="12"/>
  <c r="Z806" i="12"/>
  <c r="Z807" i="12"/>
  <c r="Z808" i="12"/>
  <c r="Z809" i="12"/>
  <c r="Z810" i="12"/>
  <c r="Z811" i="12"/>
  <c r="Z812" i="12"/>
  <c r="Z813" i="12"/>
  <c r="Z814" i="12"/>
  <c r="Z815" i="12"/>
  <c r="Z816" i="12"/>
  <c r="Z817" i="12"/>
  <c r="Z818" i="12"/>
  <c r="Z819" i="12"/>
  <c r="Z820" i="12"/>
  <c r="Z821" i="12"/>
  <c r="Z822" i="12"/>
  <c r="Z823" i="12"/>
  <c r="Z824" i="12"/>
  <c r="Z825" i="12"/>
  <c r="Z826" i="12"/>
  <c r="Z827" i="12"/>
  <c r="Z828" i="12"/>
  <c r="Z829" i="12"/>
  <c r="Z830" i="12"/>
  <c r="Z831" i="12"/>
  <c r="Z832" i="12"/>
  <c r="Z833" i="12"/>
  <c r="Z834" i="12"/>
  <c r="Z835" i="12"/>
  <c r="Z836" i="12"/>
  <c r="Z837" i="12"/>
  <c r="Z838" i="12"/>
  <c r="Z839" i="12"/>
  <c r="Z840" i="12"/>
  <c r="Z841" i="12"/>
  <c r="Z842" i="12"/>
  <c r="Z843" i="12"/>
  <c r="Z844" i="12"/>
  <c r="Z845" i="12"/>
  <c r="Z846" i="12"/>
  <c r="Z847" i="12"/>
  <c r="Z848" i="12"/>
  <c r="Z849" i="12"/>
  <c r="Z850" i="12"/>
  <c r="Z851" i="12"/>
  <c r="Z852" i="12"/>
  <c r="Z853" i="12"/>
  <c r="Z854" i="12"/>
  <c r="Z855" i="12"/>
  <c r="Z856" i="12"/>
  <c r="Z857" i="12"/>
  <c r="Z858" i="12"/>
  <c r="Z859" i="12"/>
  <c r="Z860" i="12"/>
  <c r="Z861" i="12"/>
  <c r="Z862" i="12"/>
  <c r="Z863" i="12"/>
  <c r="Z864" i="12"/>
  <c r="Z865" i="12"/>
  <c r="Z866" i="12"/>
  <c r="Z867" i="12"/>
  <c r="Z8" i="12"/>
  <c r="Z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Y385" i="12"/>
  <c r="Y386" i="12"/>
  <c r="Y387" i="12"/>
  <c r="Y388" i="12"/>
  <c r="Y389" i="12"/>
  <c r="Y390" i="12"/>
  <c r="Y391" i="12"/>
  <c r="Y392" i="12"/>
  <c r="Y393" i="12"/>
  <c r="Y394" i="12"/>
  <c r="Y395" i="12"/>
  <c r="Y396" i="12"/>
  <c r="Y397" i="12"/>
  <c r="Y398" i="12"/>
  <c r="Y399" i="12"/>
  <c r="Y400" i="12"/>
  <c r="Y401" i="12"/>
  <c r="Y402" i="12"/>
  <c r="Y403" i="12"/>
  <c r="Y404" i="12"/>
  <c r="Y405" i="12"/>
  <c r="Y406" i="12"/>
  <c r="Y407" i="12"/>
  <c r="Y408" i="12"/>
  <c r="Y409" i="12"/>
  <c r="Y410" i="12"/>
  <c r="Y411" i="12"/>
  <c r="Y412" i="12"/>
  <c r="Y413" i="12"/>
  <c r="Y414" i="12"/>
  <c r="Y415" i="12"/>
  <c r="Y416" i="12"/>
  <c r="Y417" i="12"/>
  <c r="Y418" i="12"/>
  <c r="Y419" i="12"/>
  <c r="Y420" i="12"/>
  <c r="Y421" i="12"/>
  <c r="Y422" i="12"/>
  <c r="Y423" i="12"/>
  <c r="Y424" i="12"/>
  <c r="Y425" i="12"/>
  <c r="Y426" i="12"/>
  <c r="Y427" i="12"/>
  <c r="Y428" i="12"/>
  <c r="Y429" i="12"/>
  <c r="Y430" i="12"/>
  <c r="Y431" i="12"/>
  <c r="Y432" i="12"/>
  <c r="Y433" i="12"/>
  <c r="Y434" i="12"/>
  <c r="Y435" i="12"/>
  <c r="Y436" i="12"/>
  <c r="Y437" i="12"/>
  <c r="Y438" i="12"/>
  <c r="Y439" i="12"/>
  <c r="Y440" i="12"/>
  <c r="Y441" i="12"/>
  <c r="Y442" i="12"/>
  <c r="Y443" i="12"/>
  <c r="Y444" i="12"/>
  <c r="Y445" i="12"/>
  <c r="Y446" i="12"/>
  <c r="Y447" i="12"/>
  <c r="Y448" i="12"/>
  <c r="Y449" i="12"/>
  <c r="Y450" i="12"/>
  <c r="Y451" i="12"/>
  <c r="Y452" i="12"/>
  <c r="Y453" i="12"/>
  <c r="Y454" i="12"/>
  <c r="Y455" i="12"/>
  <c r="Y456" i="12"/>
  <c r="Y457" i="12"/>
  <c r="Y458" i="12"/>
  <c r="Y459" i="12"/>
  <c r="Y460" i="12"/>
  <c r="Y461" i="12"/>
  <c r="Y462" i="12"/>
  <c r="Y463" i="12"/>
  <c r="Y464" i="12"/>
  <c r="Y465" i="12"/>
  <c r="Y466" i="12"/>
  <c r="Y467" i="12"/>
  <c r="Y468" i="12"/>
  <c r="Y469" i="12"/>
  <c r="Y470" i="12"/>
  <c r="Y471" i="12"/>
  <c r="Y472" i="12"/>
  <c r="Y473" i="12"/>
  <c r="Y474" i="12"/>
  <c r="Y475" i="12"/>
  <c r="Y476" i="12"/>
  <c r="Y477" i="12"/>
  <c r="Y478" i="12"/>
  <c r="Y479" i="12"/>
  <c r="Y480" i="12"/>
  <c r="Y481" i="12"/>
  <c r="Y482" i="12"/>
  <c r="Y483" i="12"/>
  <c r="Y484" i="12"/>
  <c r="Y485" i="12"/>
  <c r="Y486" i="12"/>
  <c r="Y487" i="12"/>
  <c r="Y488" i="12"/>
  <c r="Y489" i="12"/>
  <c r="Y490" i="12"/>
  <c r="Y491" i="12"/>
  <c r="Y492" i="12"/>
  <c r="Y493" i="12"/>
  <c r="Y494" i="12"/>
  <c r="Y495" i="12"/>
  <c r="Y496" i="12"/>
  <c r="Y497" i="12"/>
  <c r="Y498" i="12"/>
  <c r="Y499" i="12"/>
  <c r="Y500" i="12"/>
  <c r="Y501" i="12"/>
  <c r="Y502" i="12"/>
  <c r="Y503" i="12"/>
  <c r="Y504" i="12"/>
  <c r="Y505" i="12"/>
  <c r="Y506" i="12"/>
  <c r="Y507" i="12"/>
  <c r="Y508" i="12"/>
  <c r="Y509" i="12"/>
  <c r="Y510" i="12"/>
  <c r="Y511" i="12"/>
  <c r="Y512" i="12"/>
  <c r="Y513" i="12"/>
  <c r="Y514" i="12"/>
  <c r="Y515" i="12"/>
  <c r="Y516" i="12"/>
  <c r="Y517" i="12"/>
  <c r="Y518" i="12"/>
  <c r="Y519" i="12"/>
  <c r="Y520" i="12"/>
  <c r="Y521" i="12"/>
  <c r="Y522" i="12"/>
  <c r="Y523" i="12"/>
  <c r="Y524" i="12"/>
  <c r="Y525" i="12"/>
  <c r="Y526" i="12"/>
  <c r="Y527" i="12"/>
  <c r="Y528" i="12"/>
  <c r="Y529" i="12"/>
  <c r="Y530" i="12"/>
  <c r="Y531" i="12"/>
  <c r="Y532" i="12"/>
  <c r="Y533" i="12"/>
  <c r="Y534" i="12"/>
  <c r="Y535" i="12"/>
  <c r="Y536" i="12"/>
  <c r="Y537" i="12"/>
  <c r="Y538" i="12"/>
  <c r="Y539" i="12"/>
  <c r="Y540" i="12"/>
  <c r="Y541" i="12"/>
  <c r="Y542" i="12"/>
  <c r="Y543" i="12"/>
  <c r="Y544" i="12"/>
  <c r="Y545" i="12"/>
  <c r="Y546" i="12"/>
  <c r="Y547" i="12"/>
  <c r="Y548" i="12"/>
  <c r="Y549" i="12"/>
  <c r="Y550" i="12"/>
  <c r="Y551" i="12"/>
  <c r="Y552" i="12"/>
  <c r="Y553" i="12"/>
  <c r="Y554" i="12"/>
  <c r="Y555" i="12"/>
  <c r="Y556" i="12"/>
  <c r="Y557" i="12"/>
  <c r="Y558" i="12"/>
  <c r="Y559" i="12"/>
  <c r="Y560" i="12"/>
  <c r="Y561" i="12"/>
  <c r="Y562" i="12"/>
  <c r="Y563" i="12"/>
  <c r="Y564" i="12"/>
  <c r="Y565" i="12"/>
  <c r="Y566" i="12"/>
  <c r="Y567" i="12"/>
  <c r="Y568" i="12"/>
  <c r="Y569" i="12"/>
  <c r="Y570" i="12"/>
  <c r="Y571" i="12"/>
  <c r="Y572" i="12"/>
  <c r="Y573" i="12"/>
  <c r="Y574" i="12"/>
  <c r="Y575" i="12"/>
  <c r="Y576" i="12"/>
  <c r="Y577" i="12"/>
  <c r="Y578" i="12"/>
  <c r="Y579" i="12"/>
  <c r="Y580" i="12"/>
  <c r="Y581" i="12"/>
  <c r="Y582" i="12"/>
  <c r="Y583" i="12"/>
  <c r="Y584" i="12"/>
  <c r="Y585" i="12"/>
  <c r="Y586" i="12"/>
  <c r="Y587" i="12"/>
  <c r="Y588" i="12"/>
  <c r="Y589" i="12"/>
  <c r="Y590" i="12"/>
  <c r="Y591" i="12"/>
  <c r="Y592" i="12"/>
  <c r="Y593" i="12"/>
  <c r="Y594" i="12"/>
  <c r="Y595" i="12"/>
  <c r="Y596" i="12"/>
  <c r="Y597" i="12"/>
  <c r="Y598" i="12"/>
  <c r="Y599" i="12"/>
  <c r="Y600" i="12"/>
  <c r="Y601" i="12"/>
  <c r="Y602" i="12"/>
  <c r="Y603" i="12"/>
  <c r="Y604" i="12"/>
  <c r="Y605" i="12"/>
  <c r="Y606" i="12"/>
  <c r="Y607" i="12"/>
  <c r="Y608" i="12"/>
  <c r="Y609" i="12"/>
  <c r="Y610" i="12"/>
  <c r="Y611" i="12"/>
  <c r="Y612" i="12"/>
  <c r="Y613" i="12"/>
  <c r="Y614" i="12"/>
  <c r="Y615" i="12"/>
  <c r="Y616" i="12"/>
  <c r="Y617" i="12"/>
  <c r="Y618" i="12"/>
  <c r="Y619" i="12"/>
  <c r="Y620" i="12"/>
  <c r="Y621" i="12"/>
  <c r="Y622" i="12"/>
  <c r="Y623" i="12"/>
  <c r="Y624" i="12"/>
  <c r="Y625" i="12"/>
  <c r="Y626" i="12"/>
  <c r="Y627" i="12"/>
  <c r="Y628" i="12"/>
  <c r="Y629" i="12"/>
  <c r="Y630" i="12"/>
  <c r="Y631" i="12"/>
  <c r="Y632" i="12"/>
  <c r="Y633" i="12"/>
  <c r="Y634" i="12"/>
  <c r="Y635" i="12"/>
  <c r="Y636" i="12"/>
  <c r="Y637" i="12"/>
  <c r="Y638" i="12"/>
  <c r="Y639" i="12"/>
  <c r="Y640" i="12"/>
  <c r="Y641" i="12"/>
  <c r="Y642" i="12"/>
  <c r="Y643" i="12"/>
  <c r="Y644" i="12"/>
  <c r="Y645" i="12"/>
  <c r="Y646" i="12"/>
  <c r="Y647" i="12"/>
  <c r="Y648" i="12"/>
  <c r="Y649" i="12"/>
  <c r="Y650" i="12"/>
  <c r="Y651" i="12"/>
  <c r="Y652" i="12"/>
  <c r="Y653" i="12"/>
  <c r="Y654" i="12"/>
  <c r="Y655" i="12"/>
  <c r="Y656" i="12"/>
  <c r="Y657" i="12"/>
  <c r="Y658" i="12"/>
  <c r="Y659" i="12"/>
  <c r="Y660" i="12"/>
  <c r="Y661" i="12"/>
  <c r="Y662" i="12"/>
  <c r="Y663" i="12"/>
  <c r="Y664" i="12"/>
  <c r="Y665" i="12"/>
  <c r="Y666" i="12"/>
  <c r="Y667" i="12"/>
  <c r="Y669" i="12"/>
  <c r="Y670" i="12"/>
  <c r="Y671" i="12"/>
  <c r="Y673" i="12"/>
  <c r="Y674" i="12"/>
  <c r="Y675" i="12"/>
  <c r="Y676" i="12"/>
  <c r="Y677" i="12"/>
  <c r="Y678" i="12"/>
  <c r="Y679" i="12"/>
  <c r="Y680" i="12"/>
  <c r="Y681" i="12"/>
  <c r="Y682" i="12"/>
  <c r="Y683" i="12"/>
  <c r="Y684" i="12"/>
  <c r="Y685" i="12"/>
  <c r="Y686" i="12"/>
  <c r="Y687" i="12"/>
  <c r="Y688" i="12"/>
  <c r="Y689" i="12"/>
  <c r="Y690" i="12"/>
  <c r="Y691" i="12"/>
  <c r="Y692" i="12"/>
  <c r="Y693" i="12"/>
  <c r="Y694" i="12"/>
  <c r="Y695" i="12"/>
  <c r="Y696" i="12"/>
  <c r="Y697" i="12"/>
  <c r="Y698" i="12"/>
  <c r="Y699" i="12"/>
  <c r="Y700" i="12"/>
  <c r="Y701" i="12"/>
  <c r="Y702" i="12"/>
  <c r="Y703" i="12"/>
  <c r="Y704" i="12"/>
  <c r="Y705" i="12"/>
  <c r="Y706" i="12"/>
  <c r="Y707" i="12"/>
  <c r="Y708" i="12"/>
  <c r="Y709" i="12"/>
  <c r="Y710" i="12"/>
  <c r="Y711" i="12"/>
  <c r="Y712" i="12"/>
  <c r="Y713" i="12"/>
  <c r="Y714" i="12"/>
  <c r="Y715" i="12"/>
  <c r="Y716" i="12"/>
  <c r="Y717" i="12"/>
  <c r="Y718" i="12"/>
  <c r="Y719" i="12"/>
  <c r="Y720" i="12"/>
  <c r="Y721" i="12"/>
  <c r="Y722" i="12"/>
  <c r="Y723" i="12"/>
  <c r="Y724" i="12"/>
  <c r="Y725" i="12"/>
  <c r="Y726" i="12"/>
  <c r="Y727" i="12"/>
  <c r="Y728" i="12"/>
  <c r="Y729" i="12"/>
  <c r="Y730" i="12"/>
  <c r="Y731" i="12"/>
  <c r="Y732" i="12"/>
  <c r="Y733" i="12"/>
  <c r="Y734" i="12"/>
  <c r="Y735" i="12"/>
  <c r="Y736" i="12"/>
  <c r="Y737" i="12"/>
  <c r="Y738" i="12"/>
  <c r="Y739" i="12"/>
  <c r="Y740" i="12"/>
  <c r="Y741" i="12"/>
  <c r="Y742" i="12"/>
  <c r="Y743" i="12"/>
  <c r="Y744" i="12"/>
  <c r="Y745" i="12"/>
  <c r="Y746" i="12"/>
  <c r="Y747" i="12"/>
  <c r="Y748" i="12"/>
  <c r="Y749" i="12"/>
  <c r="Y750" i="12"/>
  <c r="Y751" i="12"/>
  <c r="Y752" i="12"/>
  <c r="Y753" i="12"/>
  <c r="Y754" i="12"/>
  <c r="Y755" i="12"/>
  <c r="Y756" i="12"/>
  <c r="Y757" i="12"/>
  <c r="Y758" i="12"/>
  <c r="Y759" i="12"/>
  <c r="Y760" i="12"/>
  <c r="Y761" i="12"/>
  <c r="Y762" i="12"/>
  <c r="Y763" i="12"/>
  <c r="Y764" i="12"/>
  <c r="Y765" i="12"/>
  <c r="Y766" i="12"/>
  <c r="Y767" i="12"/>
  <c r="Y768" i="12"/>
  <c r="Y769" i="12"/>
  <c r="Y770" i="12"/>
  <c r="Y771" i="12"/>
  <c r="Y772" i="12"/>
  <c r="Y773" i="12"/>
  <c r="Y774" i="12"/>
  <c r="Y775" i="12"/>
  <c r="Y776" i="12"/>
  <c r="Y777" i="12"/>
  <c r="Y778" i="12"/>
  <c r="Y779" i="12"/>
  <c r="Y780" i="12"/>
  <c r="Y781" i="12"/>
  <c r="Y782" i="12"/>
  <c r="Y783" i="12"/>
  <c r="Y784" i="12"/>
  <c r="Y785" i="12"/>
  <c r="Y786" i="12"/>
  <c r="Y787" i="12"/>
  <c r="Y788" i="12"/>
  <c r="Y789" i="12"/>
  <c r="Y790" i="12"/>
  <c r="Y791" i="12"/>
  <c r="Y792" i="12"/>
  <c r="Y793" i="12"/>
  <c r="Y794" i="12"/>
  <c r="Y795" i="12"/>
  <c r="Y796" i="12"/>
  <c r="Y797" i="12"/>
  <c r="Y798" i="12"/>
  <c r="Y799" i="12"/>
  <c r="Y800" i="12"/>
  <c r="Y801" i="12"/>
  <c r="Y802" i="12"/>
  <c r="Y803" i="12"/>
  <c r="Y804" i="12"/>
  <c r="Y805" i="12"/>
  <c r="Y806" i="12"/>
  <c r="Y807" i="12"/>
  <c r="Y808" i="12"/>
  <c r="Y809" i="12"/>
  <c r="Y810" i="12"/>
  <c r="Y811" i="12"/>
  <c r="Y812" i="12"/>
  <c r="Y813" i="12"/>
  <c r="Y814" i="12"/>
  <c r="Y815" i="12"/>
  <c r="Y816" i="12"/>
  <c r="Y817" i="12"/>
  <c r="Y818" i="12"/>
  <c r="Y819" i="12"/>
  <c r="Y820" i="12"/>
  <c r="Y821" i="12"/>
  <c r="Y822" i="12"/>
  <c r="Y823" i="12"/>
  <c r="Y824" i="12"/>
  <c r="Y825" i="12"/>
  <c r="Y826" i="12"/>
  <c r="Y827" i="12"/>
  <c r="Y828" i="12"/>
  <c r="Y829" i="12"/>
  <c r="Y830" i="12"/>
  <c r="Y831" i="12"/>
  <c r="Y832" i="12"/>
  <c r="Y833" i="12"/>
  <c r="Y834" i="12"/>
  <c r="Y835" i="12"/>
  <c r="Y836" i="12"/>
  <c r="Y837" i="12"/>
  <c r="Y838" i="12"/>
  <c r="Y839" i="12"/>
  <c r="Y840" i="12"/>
  <c r="Y841" i="12"/>
  <c r="Y842" i="12"/>
  <c r="Y843" i="12"/>
  <c r="Y844" i="12"/>
  <c r="Y845" i="12"/>
  <c r="Y846" i="12"/>
  <c r="Y847" i="12"/>
  <c r="Y848" i="12"/>
  <c r="Y849" i="12"/>
  <c r="Y850" i="12"/>
  <c r="Y851" i="12"/>
  <c r="Y852" i="12"/>
  <c r="Y853" i="12"/>
  <c r="Y854" i="12"/>
  <c r="Y855" i="12"/>
  <c r="Y856" i="12"/>
  <c r="Y857" i="12"/>
  <c r="Y858" i="12"/>
  <c r="Y859" i="12"/>
  <c r="Y860" i="12"/>
  <c r="Y861" i="12"/>
  <c r="Y862" i="12"/>
  <c r="Y863" i="12"/>
  <c r="Y864" i="12"/>
  <c r="Y865" i="12"/>
  <c r="Y866" i="12"/>
  <c r="Y867" i="12"/>
  <c r="Y7" i="12"/>
  <c r="AX545" i="58" l="1"/>
  <c r="AX532" i="58"/>
  <c r="AX540" i="58"/>
  <c r="AX226" i="57"/>
  <c r="AX213" i="57"/>
  <c r="AX148" i="56"/>
  <c r="AX140" i="56"/>
  <c r="AX153" i="56"/>
  <c r="AT362" i="12"/>
  <c r="AS362" i="12"/>
  <c r="AT357" i="12"/>
  <c r="C672" i="12"/>
  <c r="U666" i="4" l="1"/>
  <c r="V666" i="4"/>
  <c r="S666" i="4"/>
  <c r="AR666" i="4"/>
  <c r="T666" i="4"/>
  <c r="Z672" i="12"/>
  <c r="Y672" i="12"/>
  <c r="BE869" i="4"/>
  <c r="BG869" i="4"/>
  <c r="BE870" i="4" l="1"/>
  <c r="BG870" i="4"/>
  <c r="BE871" i="4"/>
  <c r="BG871" i="4"/>
  <c r="BE872" i="4"/>
  <c r="BG872" i="4"/>
  <c r="BE875" i="4"/>
  <c r="BG875" i="4"/>
  <c r="BE876" i="4"/>
  <c r="BG876" i="4"/>
  <c r="BE877" i="4"/>
  <c r="BG877" i="4"/>
  <c r="BE878" i="4"/>
  <c r="BG878" i="4"/>
  <c r="BE879" i="4"/>
  <c r="BG879" i="4"/>
  <c r="BE880" i="4"/>
  <c r="BG880" i="4"/>
  <c r="BE881" i="4"/>
  <c r="BG881" i="4"/>
  <c r="BE882" i="4"/>
  <c r="BG882" i="4"/>
  <c r="BE883" i="4"/>
  <c r="BG883" i="4"/>
  <c r="BE884" i="4"/>
  <c r="BG884" i="4"/>
  <c r="BE885" i="4"/>
  <c r="BG885" i="4"/>
  <c r="AY870" i="4"/>
  <c r="AZ870" i="4"/>
  <c r="BA870" i="4"/>
  <c r="BB870" i="4"/>
  <c r="BC870" i="4"/>
  <c r="AY871" i="4"/>
  <c r="AZ871" i="4"/>
  <c r="BA871" i="4"/>
  <c r="BB871" i="4"/>
  <c r="BC871" i="4"/>
  <c r="AY872" i="4"/>
  <c r="AZ872" i="4"/>
  <c r="BA872" i="4"/>
  <c r="BB872" i="4"/>
  <c r="BC872" i="4"/>
  <c r="AY875" i="4"/>
  <c r="AZ875" i="4"/>
  <c r="BA875" i="4"/>
  <c r="BB875" i="4"/>
  <c r="BC875" i="4"/>
  <c r="AY876" i="4"/>
  <c r="AZ876" i="4"/>
  <c r="BA876" i="4"/>
  <c r="BB876" i="4"/>
  <c r="BC876" i="4"/>
  <c r="AY877" i="4"/>
  <c r="AZ877" i="4"/>
  <c r="BA877" i="4"/>
  <c r="BB877" i="4"/>
  <c r="BC877" i="4"/>
  <c r="AY878" i="4"/>
  <c r="AZ878" i="4"/>
  <c r="BA878" i="4"/>
  <c r="BB878" i="4"/>
  <c r="BC878" i="4"/>
  <c r="AY879" i="4"/>
  <c r="AZ879" i="4"/>
  <c r="BA879" i="4"/>
  <c r="BB879" i="4"/>
  <c r="BC879" i="4"/>
  <c r="AY880" i="4"/>
  <c r="AZ880" i="4"/>
  <c r="BA880" i="4"/>
  <c r="BB880" i="4"/>
  <c r="BC880" i="4"/>
  <c r="AY881" i="4"/>
  <c r="AZ881" i="4"/>
  <c r="BA881" i="4"/>
  <c r="BB881" i="4"/>
  <c r="BC881" i="4"/>
  <c r="AY882" i="4"/>
  <c r="AZ882" i="4"/>
  <c r="BA882" i="4"/>
  <c r="BB882" i="4"/>
  <c r="BC882" i="4"/>
  <c r="AY883" i="4"/>
  <c r="AZ883" i="4"/>
  <c r="BA883" i="4"/>
  <c r="BB883" i="4"/>
  <c r="BC883" i="4"/>
  <c r="AY884" i="4"/>
  <c r="AZ884" i="4"/>
  <c r="BA884" i="4"/>
  <c r="BB884" i="4"/>
  <c r="BC884" i="4"/>
  <c r="AY885" i="4"/>
  <c r="AZ885" i="4"/>
  <c r="BA885" i="4"/>
  <c r="BB885" i="4"/>
  <c r="BC885" i="4"/>
  <c r="AC870" i="4"/>
  <c r="AD870" i="4"/>
  <c r="AE870" i="4"/>
  <c r="AF870" i="4"/>
  <c r="AG870" i="4"/>
  <c r="AH870" i="4"/>
  <c r="AI870" i="4"/>
  <c r="AJ870" i="4"/>
  <c r="AK870" i="4"/>
  <c r="AL870" i="4"/>
  <c r="AM870" i="4"/>
  <c r="AN870" i="4"/>
  <c r="AC871" i="4"/>
  <c r="AD871" i="4"/>
  <c r="AE871" i="4"/>
  <c r="AF871" i="4"/>
  <c r="AG871" i="4"/>
  <c r="AH871" i="4"/>
  <c r="AI871" i="4"/>
  <c r="AJ871" i="4"/>
  <c r="AK871" i="4"/>
  <c r="AL871" i="4"/>
  <c r="AM871" i="4"/>
  <c r="AN871" i="4"/>
  <c r="AC872" i="4"/>
  <c r="AD872" i="4"/>
  <c r="AE872" i="4"/>
  <c r="AF872" i="4"/>
  <c r="AG872" i="4"/>
  <c r="AH872" i="4"/>
  <c r="AI872" i="4"/>
  <c r="AJ872" i="4"/>
  <c r="AK872" i="4"/>
  <c r="AL872" i="4"/>
  <c r="AM872" i="4"/>
  <c r="AN872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AC878" i="4"/>
  <c r="AD878" i="4"/>
  <c r="AE878" i="4"/>
  <c r="AF878" i="4"/>
  <c r="AG878" i="4"/>
  <c r="AH878" i="4"/>
  <c r="AI878" i="4"/>
  <c r="AJ878" i="4"/>
  <c r="AK878" i="4"/>
  <c r="AL878" i="4"/>
  <c r="AM878" i="4"/>
  <c r="AN878" i="4"/>
  <c r="AC879" i="4"/>
  <c r="AD879" i="4"/>
  <c r="AE879" i="4"/>
  <c r="AF879" i="4"/>
  <c r="AG879" i="4"/>
  <c r="AH879" i="4"/>
  <c r="AI879" i="4"/>
  <c r="AJ879" i="4"/>
  <c r="AK879" i="4"/>
  <c r="AL879" i="4"/>
  <c r="AM879" i="4"/>
  <c r="AN879" i="4"/>
  <c r="AC880" i="4"/>
  <c r="AD880" i="4"/>
  <c r="AE880" i="4"/>
  <c r="AF880" i="4"/>
  <c r="AG880" i="4"/>
  <c r="AH880" i="4"/>
  <c r="AI880" i="4"/>
  <c r="AJ880" i="4"/>
  <c r="AK880" i="4"/>
  <c r="AL880" i="4"/>
  <c r="AM880" i="4"/>
  <c r="AN880" i="4"/>
  <c r="AC881" i="4"/>
  <c r="AD881" i="4"/>
  <c r="AE881" i="4"/>
  <c r="AF881" i="4"/>
  <c r="AG881" i="4"/>
  <c r="AH881" i="4"/>
  <c r="AI881" i="4"/>
  <c r="AJ881" i="4"/>
  <c r="AK881" i="4"/>
  <c r="AL881" i="4"/>
  <c r="AM881" i="4"/>
  <c r="AN881" i="4"/>
  <c r="AC882" i="4"/>
  <c r="AD882" i="4"/>
  <c r="AE882" i="4"/>
  <c r="AF882" i="4"/>
  <c r="AG882" i="4"/>
  <c r="AH882" i="4"/>
  <c r="AI882" i="4"/>
  <c r="AJ882" i="4"/>
  <c r="AK882" i="4"/>
  <c r="AL882" i="4"/>
  <c r="AM882" i="4"/>
  <c r="AN882" i="4"/>
  <c r="AC883" i="4"/>
  <c r="AD883" i="4"/>
  <c r="AE883" i="4"/>
  <c r="AF883" i="4"/>
  <c r="AG883" i="4"/>
  <c r="AH883" i="4"/>
  <c r="AI883" i="4"/>
  <c r="AJ883" i="4"/>
  <c r="AK883" i="4"/>
  <c r="AL883" i="4"/>
  <c r="AM883" i="4"/>
  <c r="AN883" i="4"/>
  <c r="AC884" i="4"/>
  <c r="AD884" i="4"/>
  <c r="AE884" i="4"/>
  <c r="AF884" i="4"/>
  <c r="AG884" i="4"/>
  <c r="AH884" i="4"/>
  <c r="AI884" i="4"/>
  <c r="AJ884" i="4"/>
  <c r="AK884" i="4"/>
  <c r="AL884" i="4"/>
  <c r="AM884" i="4"/>
  <c r="AN884" i="4"/>
  <c r="AC885" i="4"/>
  <c r="AD885" i="4"/>
  <c r="AE885" i="4"/>
  <c r="AF885" i="4"/>
  <c r="AG885" i="4"/>
  <c r="AH885" i="4"/>
  <c r="AI885" i="4"/>
  <c r="AJ885" i="4"/>
  <c r="AK885" i="4"/>
  <c r="AL885" i="4"/>
  <c r="AM885" i="4"/>
  <c r="AN885" i="4"/>
  <c r="K875" i="4"/>
  <c r="O875" i="4"/>
  <c r="K876" i="4"/>
  <c r="O876" i="4"/>
  <c r="K877" i="4"/>
  <c r="O877" i="4"/>
  <c r="K878" i="4"/>
  <c r="O878" i="4"/>
  <c r="K879" i="4"/>
  <c r="O879" i="4"/>
  <c r="K880" i="4"/>
  <c r="O880" i="4"/>
  <c r="K881" i="4"/>
  <c r="O881" i="4"/>
  <c r="K882" i="4"/>
  <c r="O882" i="4"/>
  <c r="K883" i="4"/>
  <c r="O883" i="4"/>
  <c r="K884" i="4"/>
  <c r="O884" i="4"/>
  <c r="K885" i="4"/>
  <c r="O885" i="4"/>
  <c r="I876" i="4"/>
  <c r="I877" i="4"/>
  <c r="I878" i="4"/>
  <c r="I879" i="4"/>
  <c r="I880" i="4"/>
  <c r="I881" i="4"/>
  <c r="I882" i="4"/>
  <c r="I883" i="4"/>
  <c r="I884" i="4"/>
  <c r="I885" i="4"/>
  <c r="I875" i="4"/>
  <c r="B876" i="4"/>
  <c r="B877" i="4"/>
  <c r="B878" i="4"/>
  <c r="B879" i="4"/>
  <c r="B880" i="4"/>
  <c r="B881" i="4"/>
  <c r="B882" i="4"/>
  <c r="B883" i="4"/>
  <c r="B884" i="4"/>
  <c r="B885" i="4"/>
  <c r="B875" i="4"/>
  <c r="E876" i="4"/>
  <c r="E877" i="4"/>
  <c r="E878" i="4"/>
  <c r="E879" i="4"/>
  <c r="E880" i="4"/>
  <c r="E881" i="4"/>
  <c r="E882" i="4"/>
  <c r="E883" i="4"/>
  <c r="E884" i="4"/>
  <c r="E885" i="4"/>
  <c r="E875" i="4"/>
  <c r="AA221" i="12" l="1"/>
  <c r="AB221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A406" i="12"/>
  <c r="AB406" i="12"/>
  <c r="AC406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BG6" i="5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AS406" i="12" l="1"/>
  <c r="AT406" i="12"/>
  <c r="AT221" i="12"/>
  <c r="AS221" i="12"/>
  <c r="BF220" i="4"/>
  <c r="BF388" i="4"/>
  <c r="AQ220" i="4"/>
  <c r="AS220" i="4"/>
  <c r="AT220" i="4" s="1"/>
  <c r="AU220" i="4" s="1"/>
  <c r="AV220" i="4" s="1"/>
  <c r="AQ388" i="4"/>
  <c r="AA220" i="4"/>
  <c r="AA388" i="4"/>
  <c r="R388" i="4"/>
  <c r="M388" i="4"/>
  <c r="Z388" i="4" s="1"/>
  <c r="R220" i="4"/>
  <c r="M220" i="4"/>
  <c r="J220" i="4" s="1"/>
  <c r="AP220" i="4" l="1"/>
  <c r="Z220" i="4"/>
  <c r="J388" i="4"/>
  <c r="AO388" i="4" s="1"/>
  <c r="W388" i="4"/>
  <c r="W220" i="4"/>
  <c r="X220" i="4"/>
  <c r="AO220" i="4"/>
  <c r="X388" i="4"/>
  <c r="AS388" i="4"/>
  <c r="AT388" i="4" s="1"/>
  <c r="AU388" i="4" s="1"/>
  <c r="AV388" i="4" s="1"/>
  <c r="AW220" i="4"/>
  <c r="AX220" i="4" s="1"/>
  <c r="AP388" i="4" l="1"/>
  <c r="AW388" i="4"/>
  <c r="AX388" i="4" s="1"/>
  <c r="I4" i="5"/>
  <c r="AA68" i="12" l="1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A539" i="12"/>
  <c r="AB539" i="12"/>
  <c r="AC539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A554" i="12"/>
  <c r="AB554" i="12"/>
  <c r="AC554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A325" i="12"/>
  <c r="AB325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BF67" i="4"/>
  <c r="BF499" i="4"/>
  <c r="BF542" i="4"/>
  <c r="BF221" i="4"/>
  <c r="BF326" i="4"/>
  <c r="AQ67" i="4"/>
  <c r="AS67" i="4"/>
  <c r="AT67" i="4" s="1"/>
  <c r="AU67" i="4" s="1"/>
  <c r="AV67" i="4" s="1"/>
  <c r="AQ499" i="4"/>
  <c r="AS499" i="4"/>
  <c r="AT499" i="4" s="1"/>
  <c r="AU499" i="4" s="1"/>
  <c r="AV499" i="4" s="1"/>
  <c r="AQ542" i="4"/>
  <c r="AS542" i="4"/>
  <c r="AT542" i="4" s="1"/>
  <c r="AU542" i="4" s="1"/>
  <c r="AV542" i="4" s="1"/>
  <c r="AQ221" i="4"/>
  <c r="AS221" i="4"/>
  <c r="AT221" i="4" s="1"/>
  <c r="AU221" i="4" s="1"/>
  <c r="AV221" i="4" s="1"/>
  <c r="AQ326" i="4"/>
  <c r="AS326" i="4"/>
  <c r="AT326" i="4" s="1"/>
  <c r="AU326" i="4" s="1"/>
  <c r="AV326" i="4" s="1"/>
  <c r="AA67" i="4"/>
  <c r="AA499" i="4"/>
  <c r="AA542" i="4"/>
  <c r="AA221" i="4"/>
  <c r="AA326" i="4"/>
  <c r="M67" i="4"/>
  <c r="J67" i="4" s="1"/>
  <c r="R67" i="4"/>
  <c r="AO67" i="4"/>
  <c r="M499" i="4"/>
  <c r="J499" i="4" s="1"/>
  <c r="R499" i="4"/>
  <c r="M542" i="4"/>
  <c r="J542" i="4" s="1"/>
  <c r="R542" i="4"/>
  <c r="M221" i="4"/>
  <c r="J221" i="4" s="1"/>
  <c r="R221" i="4"/>
  <c r="M326" i="4"/>
  <c r="J326" i="4" s="1"/>
  <c r="R326" i="4"/>
  <c r="AS226" i="12" l="1"/>
  <c r="AT226" i="12"/>
  <c r="AT539" i="12"/>
  <c r="AS539" i="12"/>
  <c r="AS325" i="12"/>
  <c r="AT325" i="12"/>
  <c r="AS554" i="12"/>
  <c r="AT554" i="12"/>
  <c r="AS68" i="12"/>
  <c r="AT68" i="12"/>
  <c r="Z326" i="4"/>
  <c r="Z542" i="4"/>
  <c r="Z67" i="4"/>
  <c r="Z221" i="4"/>
  <c r="Z499" i="4"/>
  <c r="AP221" i="4"/>
  <c r="AO499" i="4"/>
  <c r="W326" i="4"/>
  <c r="W542" i="4"/>
  <c r="X67" i="4"/>
  <c r="AO326" i="4"/>
  <c r="W67" i="4"/>
  <c r="AP67" i="4"/>
  <c r="AP326" i="4"/>
  <c r="W221" i="4"/>
  <c r="AO221" i="4"/>
  <c r="AO542" i="4"/>
  <c r="AP542" i="4"/>
  <c r="X499" i="4"/>
  <c r="AP499" i="4"/>
  <c r="W499" i="4"/>
  <c r="AW221" i="4"/>
  <c r="AX221" i="4" s="1"/>
  <c r="AW499" i="4"/>
  <c r="AX499" i="4" s="1"/>
  <c r="AW326" i="4"/>
  <c r="AX326" i="4" s="1"/>
  <c r="AW542" i="4"/>
  <c r="AX542" i="4" s="1"/>
  <c r="AW67" i="4"/>
  <c r="AX67" i="4" s="1"/>
  <c r="X221" i="4"/>
  <c r="X326" i="4"/>
  <c r="X542" i="4"/>
  <c r="E869" i="4" l="1"/>
  <c r="E619" i="6" l="1"/>
  <c r="F619" i="6"/>
  <c r="G619" i="6"/>
  <c r="H619" i="6"/>
  <c r="H620" i="6"/>
  <c r="G620" i="6"/>
  <c r="F620" i="6"/>
  <c r="E620" i="6"/>
  <c r="T51" i="7" l="1"/>
  <c r="AA230" i="12" l="1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A578" i="12"/>
  <c r="AB578" i="12"/>
  <c r="AC578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A691" i="12"/>
  <c r="AB691" i="12"/>
  <c r="AC691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O872" i="4"/>
  <c r="K872" i="4"/>
  <c r="I872" i="4"/>
  <c r="E872" i="4"/>
  <c r="B872" i="4"/>
  <c r="O871" i="4"/>
  <c r="K871" i="4"/>
  <c r="I871" i="4"/>
  <c r="E871" i="4"/>
  <c r="B871" i="4"/>
  <c r="O870" i="4"/>
  <c r="K870" i="4"/>
  <c r="I870" i="4"/>
  <c r="E870" i="4"/>
  <c r="B870" i="4"/>
  <c r="AY869" i="4"/>
  <c r="AZ869" i="4"/>
  <c r="BA869" i="4"/>
  <c r="BB869" i="4"/>
  <c r="BC869" i="4"/>
  <c r="AN869" i="4"/>
  <c r="AE869" i="4"/>
  <c r="AF869" i="4"/>
  <c r="AG869" i="4"/>
  <c r="AH869" i="4"/>
  <c r="AI869" i="4"/>
  <c r="AJ869" i="4"/>
  <c r="AK869" i="4"/>
  <c r="AL869" i="4"/>
  <c r="AM869" i="4"/>
  <c r="AD869" i="4"/>
  <c r="AC869" i="4"/>
  <c r="O869" i="4"/>
  <c r="K869" i="4"/>
  <c r="I869" i="4"/>
  <c r="B869" i="4"/>
  <c r="BF150" i="4"/>
  <c r="BF225" i="4"/>
  <c r="BF572" i="4"/>
  <c r="BF696" i="4"/>
  <c r="BF23" i="4"/>
  <c r="AQ23" i="4"/>
  <c r="AS23" i="4"/>
  <c r="AT23" i="4" s="1"/>
  <c r="AU23" i="4" s="1"/>
  <c r="AV23" i="4" s="1"/>
  <c r="AQ150" i="4"/>
  <c r="AS150" i="4"/>
  <c r="AT150" i="4" s="1"/>
  <c r="AU150" i="4" s="1"/>
  <c r="AV150" i="4" s="1"/>
  <c r="AQ225" i="4"/>
  <c r="AS225" i="4"/>
  <c r="AT225" i="4" s="1"/>
  <c r="AU225" i="4" s="1"/>
  <c r="AV225" i="4" s="1"/>
  <c r="AQ572" i="4"/>
  <c r="AS572" i="4"/>
  <c r="AT572" i="4" s="1"/>
  <c r="AU572" i="4" s="1"/>
  <c r="AV572" i="4" s="1"/>
  <c r="AQ696" i="4"/>
  <c r="AS696" i="4"/>
  <c r="AT696" i="4" s="1"/>
  <c r="AU696" i="4" s="1"/>
  <c r="AV696" i="4" s="1"/>
  <c r="AA23" i="4"/>
  <c r="AA150" i="4"/>
  <c r="AA225" i="4"/>
  <c r="AA572" i="4"/>
  <c r="AA696" i="4"/>
  <c r="AO225" i="4"/>
  <c r="R23" i="4"/>
  <c r="R150" i="4"/>
  <c r="R225" i="4"/>
  <c r="R572" i="4"/>
  <c r="R696" i="4"/>
  <c r="M23" i="4"/>
  <c r="J23" i="4" s="1"/>
  <c r="M150" i="4"/>
  <c r="J150" i="4" s="1"/>
  <c r="M225" i="4"/>
  <c r="J225" i="4" s="1"/>
  <c r="M572" i="4"/>
  <c r="J572" i="4" s="1"/>
  <c r="M696" i="4"/>
  <c r="J696" i="4" s="1"/>
  <c r="AT39" i="12" l="1"/>
  <c r="AS39" i="12"/>
  <c r="AS578" i="12"/>
  <c r="AT578" i="12"/>
  <c r="AT213" i="12"/>
  <c r="AS213" i="12"/>
  <c r="AS691" i="12"/>
  <c r="AT691" i="12"/>
  <c r="AT230" i="12"/>
  <c r="AS230" i="12"/>
  <c r="Z572" i="4"/>
  <c r="Z150" i="4"/>
  <c r="Z696" i="4"/>
  <c r="Z225" i="4"/>
  <c r="Z23" i="4"/>
  <c r="AO23" i="4"/>
  <c r="W23" i="4"/>
  <c r="X23" i="4"/>
  <c r="W696" i="4"/>
  <c r="W572" i="4"/>
  <c r="W150" i="4"/>
  <c r="X225" i="4"/>
  <c r="AP696" i="4"/>
  <c r="AP572" i="4"/>
  <c r="AP225" i="4"/>
  <c r="AP150" i="4"/>
  <c r="AP23" i="4"/>
  <c r="W225" i="4"/>
  <c r="AO696" i="4"/>
  <c r="AO572" i="4"/>
  <c r="AO150" i="4"/>
  <c r="AW572" i="4"/>
  <c r="AX572" i="4" s="1"/>
  <c r="AW150" i="4"/>
  <c r="AX150" i="4" s="1"/>
  <c r="AW696" i="4"/>
  <c r="AX696" i="4" s="1"/>
  <c r="AW225" i="4"/>
  <c r="AX225" i="4" s="1"/>
  <c r="AW23" i="4"/>
  <c r="AX23" i="4" s="1"/>
  <c r="X696" i="4"/>
  <c r="X572" i="4"/>
  <c r="X150" i="4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BC55" i="5"/>
  <c r="BD55" i="5"/>
  <c r="BE55" i="5"/>
  <c r="BF55" i="5"/>
  <c r="BD6" i="5"/>
  <c r="J137" i="7"/>
  <c r="P137" i="7"/>
  <c r="D137" i="7"/>
  <c r="O137" i="7"/>
  <c r="I137" i="7"/>
  <c r="C137" i="7"/>
  <c r="N137" i="7"/>
  <c r="H137" i="7"/>
  <c r="B137" i="7"/>
  <c r="BF16" i="4" l="1"/>
  <c r="BF17" i="4"/>
  <c r="BF18" i="4"/>
  <c r="BF19" i="4"/>
  <c r="BF20" i="4"/>
  <c r="BF21" i="4"/>
  <c r="BF22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1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2" i="4"/>
  <c r="BF223" i="4"/>
  <c r="BF224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500" i="4"/>
  <c r="BF501" i="4"/>
  <c r="BF502" i="4"/>
  <c r="BF503" i="4"/>
  <c r="BF504" i="4"/>
  <c r="BF505" i="4"/>
  <c r="BF506" i="4"/>
  <c r="BF507" i="4"/>
  <c r="BF508" i="4"/>
  <c r="BF509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44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" i="4"/>
  <c r="BF9" i="4"/>
  <c r="BF10" i="4"/>
  <c r="BF11" i="4"/>
  <c r="BF12" i="4"/>
  <c r="BF13" i="4"/>
  <c r="BF14" i="4"/>
  <c r="BF15" i="4"/>
  <c r="BF7" i="4"/>
  <c r="AA272" i="12"/>
  <c r="AB272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Q264" i="4"/>
  <c r="AA264" i="4"/>
  <c r="R264" i="4"/>
  <c r="M264" i="4"/>
  <c r="J264" i="4" s="1"/>
  <c r="AT272" i="12" l="1"/>
  <c r="AS272" i="12"/>
  <c r="BF879" i="4"/>
  <c r="BF880" i="4"/>
  <c r="BF872" i="4"/>
  <c r="BF871" i="4"/>
  <c r="BF876" i="4"/>
  <c r="BF877" i="4"/>
  <c r="BF875" i="4"/>
  <c r="BF883" i="4"/>
  <c r="BF878" i="4"/>
  <c r="BF884" i="4"/>
  <c r="BF885" i="4"/>
  <c r="BF882" i="4"/>
  <c r="BF510" i="4"/>
  <c r="BF869" i="4" s="1"/>
  <c r="BE6" i="5"/>
  <c r="Z264" i="4"/>
  <c r="AP264" i="4"/>
  <c r="W264" i="4"/>
  <c r="AO264" i="4"/>
  <c r="AS264" i="4"/>
  <c r="AT264" i="4" s="1"/>
  <c r="AU264" i="4" s="1"/>
  <c r="AV264" i="4" s="1"/>
  <c r="X264" i="4"/>
  <c r="BF6" i="5" l="1"/>
  <c r="BF881" i="4"/>
  <c r="BF870" i="4"/>
  <c r="AW264" i="4"/>
  <c r="AX264" i="4" s="1"/>
  <c r="AA641" i="12" l="1"/>
  <c r="AB641" i="12"/>
  <c r="AC641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A497" i="12"/>
  <c r="AB497" i="12"/>
  <c r="AC497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A476" i="12"/>
  <c r="AB476" i="12"/>
  <c r="AC476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97" i="12" l="1"/>
  <c r="AT497" i="12"/>
  <c r="AS476" i="12"/>
  <c r="AT476" i="12"/>
  <c r="AS641" i="12"/>
  <c r="AT641" i="12"/>
  <c r="AQ634" i="4"/>
  <c r="AA634" i="4"/>
  <c r="R634" i="4"/>
  <c r="M634" i="4"/>
  <c r="Z634" i="4" s="1"/>
  <c r="AQ867" i="4"/>
  <c r="AA867" i="4"/>
  <c r="R867" i="4"/>
  <c r="M867" i="4"/>
  <c r="Z867" i="4" s="1"/>
  <c r="AS866" i="4"/>
  <c r="AT866" i="4" s="1"/>
  <c r="AU866" i="4" s="1"/>
  <c r="AV866" i="4" s="1"/>
  <c r="AQ866" i="4"/>
  <c r="AA866" i="4"/>
  <c r="R866" i="4"/>
  <c r="M866" i="4"/>
  <c r="Z866" i="4" s="1"/>
  <c r="J867" i="4" l="1"/>
  <c r="AP867" i="4" s="1"/>
  <c r="J866" i="4"/>
  <c r="AP866" i="4" s="1"/>
  <c r="J634" i="4"/>
  <c r="AP634" i="4" s="1"/>
  <c r="W634" i="4"/>
  <c r="AS634" i="4"/>
  <c r="AT634" i="4" s="1"/>
  <c r="AU634" i="4" s="1"/>
  <c r="AV634" i="4" s="1"/>
  <c r="X634" i="4"/>
  <c r="AW866" i="4"/>
  <c r="AX866" i="4" s="1"/>
  <c r="W866" i="4"/>
  <c r="X866" i="4"/>
  <c r="W867" i="4"/>
  <c r="AS867" i="4"/>
  <c r="AT867" i="4" s="1"/>
  <c r="AU867" i="4" s="1"/>
  <c r="AV867" i="4" s="1"/>
  <c r="X867" i="4"/>
  <c r="AO867" i="4" l="1"/>
  <c r="AO866" i="4"/>
  <c r="AO634" i="4"/>
  <c r="AW634" i="4"/>
  <c r="AX634" i="4" s="1"/>
  <c r="AW867" i="4"/>
  <c r="AX867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Y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Y6" i="5"/>
  <c r="AZ6" i="5"/>
  <c r="BA6" i="5"/>
  <c r="BB6" i="5"/>
  <c r="BC6" i="5"/>
  <c r="AO148" i="4" l="1"/>
  <c r="X524" i="4"/>
  <c r="S877" i="4"/>
  <c r="T877" i="4"/>
  <c r="U877" i="4"/>
  <c r="V877" i="4"/>
  <c r="S882" i="4"/>
  <c r="T882" i="4"/>
  <c r="V882" i="4"/>
  <c r="S875" i="4"/>
  <c r="T875" i="4"/>
  <c r="U875" i="4"/>
  <c r="V875" i="4"/>
  <c r="AS148" i="4"/>
  <c r="AT148" i="4" s="1"/>
  <c r="AU148" i="4" s="1"/>
  <c r="AV148" i="4" s="1"/>
  <c r="AS524" i="4"/>
  <c r="AT524" i="4" s="1"/>
  <c r="AU524" i="4" s="1"/>
  <c r="AV524" i="4" s="1"/>
  <c r="AS136" i="4"/>
  <c r="AT136" i="4" s="1"/>
  <c r="AU136" i="4" s="1"/>
  <c r="AV136" i="4" s="1"/>
  <c r="AS691" i="4"/>
  <c r="AT691" i="4" s="1"/>
  <c r="AU691" i="4" s="1"/>
  <c r="AV691" i="4" s="1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A537" i="12"/>
  <c r="AB537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A761" i="12"/>
  <c r="AB761" i="12"/>
  <c r="AC761" i="12"/>
  <c r="AD761" i="12"/>
  <c r="AE761" i="12"/>
  <c r="AF761" i="12"/>
  <c r="AG761" i="12"/>
  <c r="AH761" i="12"/>
  <c r="AI761" i="12"/>
  <c r="AJ761" i="12"/>
  <c r="AK761" i="12"/>
  <c r="AL761" i="12"/>
  <c r="AM761" i="12"/>
  <c r="AN761" i="12"/>
  <c r="AO761" i="12"/>
  <c r="AP761" i="12"/>
  <c r="AQ761" i="12"/>
  <c r="AR76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A742" i="12"/>
  <c r="AB742" i="12"/>
  <c r="AC742" i="12"/>
  <c r="AD742" i="12"/>
  <c r="AE742" i="12"/>
  <c r="AF742" i="12"/>
  <c r="AG742" i="12"/>
  <c r="AH742" i="12"/>
  <c r="AI742" i="12"/>
  <c r="AJ742" i="12"/>
  <c r="AK742" i="12"/>
  <c r="AL742" i="12"/>
  <c r="AM742" i="12"/>
  <c r="AN742" i="12"/>
  <c r="AO742" i="12"/>
  <c r="AP742" i="12"/>
  <c r="AQ742" i="12"/>
  <c r="AR742" i="12"/>
  <c r="AQ148" i="4"/>
  <c r="AQ524" i="4"/>
  <c r="AQ747" i="4"/>
  <c r="AQ136" i="4"/>
  <c r="AQ691" i="4"/>
  <c r="AA148" i="4"/>
  <c r="AA524" i="4"/>
  <c r="AA747" i="4"/>
  <c r="AA136" i="4"/>
  <c r="AA691" i="4"/>
  <c r="R148" i="4"/>
  <c r="R524" i="4"/>
  <c r="R747" i="4"/>
  <c r="R136" i="4"/>
  <c r="R691" i="4"/>
  <c r="M148" i="4"/>
  <c r="J148" i="4" s="1"/>
  <c r="M524" i="4"/>
  <c r="J524" i="4" s="1"/>
  <c r="M747" i="4"/>
  <c r="Z747" i="4" s="1"/>
  <c r="M136" i="4"/>
  <c r="Z136" i="4" s="1"/>
  <c r="M691" i="4"/>
  <c r="J691" i="4" s="1"/>
  <c r="AS537" i="12" l="1"/>
  <c r="AT537" i="12"/>
  <c r="AT151" i="12"/>
  <c r="AS151" i="12"/>
  <c r="AS742" i="12"/>
  <c r="AT742" i="12"/>
  <c r="AS761" i="12"/>
  <c r="AT761" i="12"/>
  <c r="AT147" i="12"/>
  <c r="AS147" i="12"/>
  <c r="U882" i="4"/>
  <c r="V876" i="4"/>
  <c r="V879" i="4"/>
  <c r="AR884" i="4"/>
  <c r="U876" i="4"/>
  <c r="U879" i="4"/>
  <c r="T876" i="4"/>
  <c r="AR871" i="4"/>
  <c r="AR876" i="4"/>
  <c r="AR877" i="4"/>
  <c r="AR879" i="4"/>
  <c r="S883" i="4"/>
  <c r="S885" i="4"/>
  <c r="S884" i="4"/>
  <c r="AR6" i="5"/>
  <c r="AR881" i="4"/>
  <c r="AR870" i="4"/>
  <c r="AR878" i="4"/>
  <c r="AR885" i="4"/>
  <c r="S879" i="4"/>
  <c r="V883" i="4"/>
  <c r="V885" i="4"/>
  <c r="V884" i="4"/>
  <c r="V880" i="4"/>
  <c r="V6" i="5"/>
  <c r="V881" i="4"/>
  <c r="V878" i="4"/>
  <c r="S880" i="4"/>
  <c r="S876" i="4"/>
  <c r="S6" i="5"/>
  <c r="S881" i="4"/>
  <c r="AR882" i="4"/>
  <c r="AR872" i="4"/>
  <c r="AR880" i="4"/>
  <c r="T879" i="4"/>
  <c r="U883" i="4"/>
  <c r="U885" i="4"/>
  <c r="U884" i="4"/>
  <c r="U880" i="4"/>
  <c r="U6" i="5"/>
  <c r="U881" i="4"/>
  <c r="U878" i="4"/>
  <c r="AR883" i="4"/>
  <c r="AR875" i="4"/>
  <c r="T883" i="4"/>
  <c r="T885" i="4"/>
  <c r="T884" i="4"/>
  <c r="T880" i="4"/>
  <c r="T6" i="5"/>
  <c r="T881" i="4"/>
  <c r="T878" i="4"/>
  <c r="S878" i="4"/>
  <c r="S869" i="4"/>
  <c r="AR869" i="4"/>
  <c r="S872" i="4"/>
  <c r="S871" i="4"/>
  <c r="S870" i="4"/>
  <c r="V872" i="4"/>
  <c r="V871" i="4"/>
  <c r="T870" i="4"/>
  <c r="T869" i="4"/>
  <c r="U872" i="4"/>
  <c r="U871" i="4"/>
  <c r="U870" i="4"/>
  <c r="U869" i="4"/>
  <c r="T872" i="4"/>
  <c r="T871" i="4"/>
  <c r="V870" i="4"/>
  <c r="V869" i="4"/>
  <c r="AP691" i="4"/>
  <c r="AP148" i="4"/>
  <c r="AP524" i="4"/>
  <c r="J136" i="4"/>
  <c r="AO136" i="4" s="1"/>
  <c r="W136" i="4"/>
  <c r="W148" i="4"/>
  <c r="X136" i="4"/>
  <c r="AO691" i="4"/>
  <c r="Z524" i="4"/>
  <c r="AO524" i="4"/>
  <c r="J747" i="4"/>
  <c r="Z691" i="4"/>
  <c r="Z148" i="4"/>
  <c r="W747" i="4"/>
  <c r="W691" i="4"/>
  <c r="W524" i="4"/>
  <c r="AP136" i="4"/>
  <c r="AO747" i="4"/>
  <c r="X691" i="4"/>
  <c r="X747" i="4"/>
  <c r="X148" i="4"/>
  <c r="AP747" i="4"/>
  <c r="AS747" i="4"/>
  <c r="AT747" i="4" s="1"/>
  <c r="AU747" i="4" s="1"/>
  <c r="AV747" i="4" s="1"/>
  <c r="AW136" i="4"/>
  <c r="AX136" i="4" s="1"/>
  <c r="AW524" i="4"/>
  <c r="AX524" i="4" s="1"/>
  <c r="AW691" i="4"/>
  <c r="AX691" i="4" s="1"/>
  <c r="AW148" i="4"/>
  <c r="AX148" i="4" s="1"/>
  <c r="AW747" i="4" l="1"/>
  <c r="AX747" i="4" s="1"/>
  <c r="X54" i="7" l="1"/>
  <c r="X53" i="7"/>
  <c r="X52" i="7"/>
  <c r="R7" i="4" l="1"/>
  <c r="X8" i="4"/>
  <c r="X15" i="4"/>
  <c r="X19" i="4"/>
  <c r="X24" i="4"/>
  <c r="X31" i="4"/>
  <c r="X38" i="4"/>
  <c r="X43" i="4"/>
  <c r="X47" i="4"/>
  <c r="X58" i="4"/>
  <c r="X62" i="4"/>
  <c r="X70" i="4"/>
  <c r="X74" i="4"/>
  <c r="X78" i="4"/>
  <c r="X86" i="4"/>
  <c r="X89" i="4"/>
  <c r="X93" i="4"/>
  <c r="X101" i="4"/>
  <c r="X108" i="4"/>
  <c r="X116" i="4"/>
  <c r="X120" i="4"/>
  <c r="X139" i="4"/>
  <c r="X146" i="4"/>
  <c r="X156" i="4"/>
  <c r="X164" i="4"/>
  <c r="X168" i="4"/>
  <c r="X169" i="4"/>
  <c r="X170" i="4"/>
  <c r="X171" i="4"/>
  <c r="X173" i="4"/>
  <c r="X174" i="4"/>
  <c r="X176" i="4"/>
  <c r="X177" i="4"/>
  <c r="X178" i="4"/>
  <c r="X180" i="4"/>
  <c r="X181" i="4"/>
  <c r="X183" i="4"/>
  <c r="X184" i="4"/>
  <c r="X185" i="4"/>
  <c r="X187" i="4"/>
  <c r="X188" i="4"/>
  <c r="X190" i="4"/>
  <c r="X191" i="4"/>
  <c r="X193" i="4"/>
  <c r="X194" i="4"/>
  <c r="X195" i="4"/>
  <c r="X197" i="4"/>
  <c r="X198" i="4"/>
  <c r="X199" i="4"/>
  <c r="X201" i="4"/>
  <c r="X202" i="4"/>
  <c r="X204" i="4"/>
  <c r="X205" i="4"/>
  <c r="X208" i="4"/>
  <c r="X209" i="4"/>
  <c r="X210" i="4"/>
  <c r="X212" i="4"/>
  <c r="X213" i="4"/>
  <c r="X214" i="4"/>
  <c r="X216" i="4"/>
  <c r="X217" i="4"/>
  <c r="X218" i="4"/>
  <c r="X222" i="4"/>
  <c r="X223" i="4"/>
  <c r="X224" i="4"/>
  <c r="X227" i="4"/>
  <c r="X228" i="4"/>
  <c r="X230" i="4"/>
  <c r="X231" i="4"/>
  <c r="X232" i="4"/>
  <c r="X234" i="4"/>
  <c r="X235" i="4"/>
  <c r="X236" i="4"/>
  <c r="X238" i="4"/>
  <c r="X239" i="4"/>
  <c r="X240" i="4"/>
  <c r="X241" i="4"/>
  <c r="X242" i="4"/>
  <c r="X244" i="4"/>
  <c r="X245" i="4"/>
  <c r="X246" i="4"/>
  <c r="X248" i="4"/>
  <c r="X249" i="4"/>
  <c r="X250" i="4"/>
  <c r="X252" i="4"/>
  <c r="X253" i="4"/>
  <c r="X254" i="4"/>
  <c r="X256" i="4"/>
  <c r="X257" i="4"/>
  <c r="X258" i="4"/>
  <c r="X259" i="4"/>
  <c r="X260" i="4"/>
  <c r="X262" i="4"/>
  <c r="X263" i="4"/>
  <c r="X265" i="4"/>
  <c r="X267" i="4"/>
  <c r="X268" i="4"/>
  <c r="X269" i="4"/>
  <c r="X271" i="4"/>
  <c r="X272" i="4"/>
  <c r="X273" i="4"/>
  <c r="X274" i="4"/>
  <c r="X275" i="4"/>
  <c r="X276" i="4"/>
  <c r="X278" i="4"/>
  <c r="X279" i="4"/>
  <c r="X280" i="4"/>
  <c r="X282" i="4"/>
  <c r="X283" i="4"/>
  <c r="X284" i="4"/>
  <c r="X285" i="4"/>
  <c r="X288" i="4"/>
  <c r="X289" i="4"/>
  <c r="X290" i="4"/>
  <c r="X292" i="4"/>
  <c r="X295" i="4"/>
  <c r="X297" i="4"/>
  <c r="X299" i="4"/>
  <c r="X300" i="4"/>
  <c r="X301" i="4"/>
  <c r="X302" i="4"/>
  <c r="X303" i="4"/>
  <c r="X304" i="4"/>
  <c r="X305" i="4"/>
  <c r="X307" i="4"/>
  <c r="X308" i="4"/>
  <c r="X309" i="4"/>
  <c r="X311" i="4"/>
  <c r="X312" i="4"/>
  <c r="X313" i="4"/>
  <c r="X315" i="4"/>
  <c r="X316" i="4"/>
  <c r="X318" i="4"/>
  <c r="X319" i="4"/>
  <c r="X320" i="4"/>
  <c r="X322" i="4"/>
  <c r="X324" i="4"/>
  <c r="X327" i="4"/>
  <c r="X330" i="4"/>
  <c r="X332" i="4"/>
  <c r="X334" i="4"/>
  <c r="X336" i="4"/>
  <c r="X338" i="4"/>
  <c r="X341" i="4"/>
  <c r="X342" i="4"/>
  <c r="X344" i="4"/>
  <c r="W345" i="4"/>
  <c r="X346" i="4"/>
  <c r="X348" i="4"/>
  <c r="W349" i="4"/>
  <c r="X350" i="4"/>
  <c r="X352" i="4"/>
  <c r="W353" i="4"/>
  <c r="X354" i="4"/>
  <c r="X356" i="4"/>
  <c r="X358" i="4"/>
  <c r="X360" i="4"/>
  <c r="X362" i="4"/>
  <c r="X364" i="4"/>
  <c r="X366" i="4"/>
  <c r="X368" i="4"/>
  <c r="X370" i="4"/>
  <c r="X372" i="4"/>
  <c r="W373" i="4"/>
  <c r="X374" i="4"/>
  <c r="X376" i="4"/>
  <c r="W377" i="4"/>
  <c r="X378" i="4"/>
  <c r="X380" i="4"/>
  <c r="W381" i="4"/>
  <c r="X382" i="4"/>
  <c r="X384" i="4"/>
  <c r="W385" i="4"/>
  <c r="X386" i="4"/>
  <c r="X389" i="4"/>
  <c r="X391" i="4"/>
  <c r="X393" i="4"/>
  <c r="X395" i="4"/>
  <c r="X397" i="4"/>
  <c r="X400" i="4"/>
  <c r="X402" i="4"/>
  <c r="X404" i="4"/>
  <c r="X406" i="4"/>
  <c r="X408" i="4"/>
  <c r="X410" i="4"/>
  <c r="X412" i="4"/>
  <c r="X414" i="4"/>
  <c r="X416" i="4"/>
  <c r="X418" i="4"/>
  <c r="X420" i="4"/>
  <c r="X422" i="4"/>
  <c r="X424" i="4"/>
  <c r="X426" i="4"/>
  <c r="X428" i="4"/>
  <c r="X430" i="4"/>
  <c r="X432" i="4"/>
  <c r="X434" i="4"/>
  <c r="X436" i="4"/>
  <c r="X438" i="4"/>
  <c r="X440" i="4"/>
  <c r="X442" i="4"/>
  <c r="X444" i="4"/>
  <c r="X446" i="4"/>
  <c r="X447" i="4"/>
  <c r="X449" i="4"/>
  <c r="X450" i="4"/>
  <c r="X451" i="4"/>
  <c r="X452" i="4"/>
  <c r="X453" i="4"/>
  <c r="X454" i="4"/>
  <c r="X455" i="4"/>
  <c r="X456" i="4"/>
  <c r="X457" i="4"/>
  <c r="X458" i="4"/>
  <c r="X460" i="4"/>
  <c r="X461" i="4"/>
  <c r="X462" i="4"/>
  <c r="X463" i="4"/>
  <c r="X464" i="4"/>
  <c r="X465" i="4"/>
  <c r="X466" i="4"/>
  <c r="X467" i="4"/>
  <c r="X468" i="4"/>
  <c r="X470" i="4"/>
  <c r="X471" i="4"/>
  <c r="X472" i="4"/>
  <c r="X473" i="4"/>
  <c r="X474" i="4"/>
  <c r="X475" i="4"/>
  <c r="X477" i="4"/>
  <c r="X479" i="4"/>
  <c r="X480" i="4"/>
  <c r="X481" i="4"/>
  <c r="X482" i="4"/>
  <c r="X484" i="4"/>
  <c r="X485" i="4"/>
  <c r="X486" i="4"/>
  <c r="X488" i="4"/>
  <c r="X490" i="4"/>
  <c r="X491" i="4"/>
  <c r="X492" i="4"/>
  <c r="X494" i="4"/>
  <c r="X496" i="4"/>
  <c r="X497" i="4"/>
  <c r="X498" i="4"/>
  <c r="X501" i="4"/>
  <c r="W502" i="4"/>
  <c r="X504" i="4"/>
  <c r="X505" i="4"/>
  <c r="X506" i="4"/>
  <c r="X507" i="4"/>
  <c r="X508" i="4"/>
  <c r="X509" i="4"/>
  <c r="X511" i="4"/>
  <c r="X512" i="4"/>
  <c r="X513" i="4"/>
  <c r="W514" i="4"/>
  <c r="X515" i="4"/>
  <c r="W516" i="4"/>
  <c r="X517" i="4"/>
  <c r="W518" i="4"/>
  <c r="X519" i="4"/>
  <c r="X521" i="4"/>
  <c r="X522" i="4"/>
  <c r="X523" i="4"/>
  <c r="W525" i="4"/>
  <c r="X526" i="4"/>
  <c r="W527" i="4"/>
  <c r="X528" i="4"/>
  <c r="X530" i="4"/>
  <c r="X531" i="4"/>
  <c r="X532" i="4"/>
  <c r="W533" i="4"/>
  <c r="X534" i="4"/>
  <c r="W535" i="4"/>
  <c r="X536" i="4"/>
  <c r="X538" i="4"/>
  <c r="X539" i="4"/>
  <c r="X540" i="4"/>
  <c r="X543" i="4"/>
  <c r="X546" i="4"/>
  <c r="X547" i="4"/>
  <c r="X548" i="4"/>
  <c r="X550" i="4"/>
  <c r="X552" i="4"/>
  <c r="X554" i="4"/>
  <c r="X555" i="4"/>
  <c r="X556" i="4"/>
  <c r="X558" i="4"/>
  <c r="W559" i="4"/>
  <c r="X560" i="4"/>
  <c r="X562" i="4"/>
  <c r="X563" i="4"/>
  <c r="X564" i="4"/>
  <c r="X566" i="4"/>
  <c r="X567" i="4"/>
  <c r="X568" i="4"/>
  <c r="X207" i="4"/>
  <c r="X570" i="4"/>
  <c r="X571" i="4"/>
  <c r="X574" i="4"/>
  <c r="X576" i="4"/>
  <c r="X578" i="4"/>
  <c r="X579" i="4"/>
  <c r="X580" i="4"/>
  <c r="X582" i="4"/>
  <c r="X584" i="4"/>
  <c r="X585" i="4"/>
  <c r="X586" i="4"/>
  <c r="X588" i="4"/>
  <c r="X590" i="4"/>
  <c r="X592" i="4"/>
  <c r="X593" i="4"/>
  <c r="X594" i="4"/>
  <c r="X596" i="4"/>
  <c r="X597" i="4"/>
  <c r="X599" i="4"/>
  <c r="X600" i="4"/>
  <c r="X601" i="4"/>
  <c r="X604" i="4"/>
  <c r="X606" i="4"/>
  <c r="X607" i="4"/>
  <c r="X608" i="4"/>
  <c r="X610" i="4"/>
  <c r="X612" i="4"/>
  <c r="X614" i="4"/>
  <c r="X616" i="4"/>
  <c r="X618" i="4"/>
  <c r="X620" i="4"/>
  <c r="X622" i="4"/>
  <c r="X624" i="4"/>
  <c r="X626" i="4"/>
  <c r="X627" i="4"/>
  <c r="X628" i="4"/>
  <c r="X630" i="4"/>
  <c r="X632" i="4"/>
  <c r="X636" i="4"/>
  <c r="X638" i="4"/>
  <c r="X639" i="4"/>
  <c r="X641" i="4"/>
  <c r="X643" i="4"/>
  <c r="X645" i="4"/>
  <c r="X647" i="4"/>
  <c r="X649" i="4"/>
  <c r="X651" i="4"/>
  <c r="X653" i="4"/>
  <c r="X655" i="4"/>
  <c r="X657" i="4"/>
  <c r="X658" i="4"/>
  <c r="X659" i="4"/>
  <c r="X661" i="4"/>
  <c r="X663" i="4"/>
  <c r="X665" i="4"/>
  <c r="X667" i="4"/>
  <c r="X669" i="4"/>
  <c r="X670" i="4"/>
  <c r="X672" i="4"/>
  <c r="X675" i="4"/>
  <c r="X677" i="4"/>
  <c r="X679" i="4"/>
  <c r="X681" i="4"/>
  <c r="X683" i="4"/>
  <c r="X685" i="4"/>
  <c r="X688" i="4"/>
  <c r="X690" i="4"/>
  <c r="X693" i="4"/>
  <c r="X694" i="4"/>
  <c r="X698" i="4"/>
  <c r="X700" i="4"/>
  <c r="X701" i="4"/>
  <c r="X702" i="4"/>
  <c r="X704" i="4"/>
  <c r="X706" i="4"/>
  <c r="X708" i="4"/>
  <c r="X709" i="4"/>
  <c r="X710" i="4"/>
  <c r="X712" i="4"/>
  <c r="X715" i="4"/>
  <c r="X717" i="4"/>
  <c r="X720" i="4"/>
  <c r="X722" i="4"/>
  <c r="X724" i="4"/>
  <c r="X726" i="4"/>
  <c r="X728" i="4"/>
  <c r="X730" i="4"/>
  <c r="X732" i="4"/>
  <c r="X733" i="4"/>
  <c r="X734" i="4"/>
  <c r="X735" i="4"/>
  <c r="X736" i="4"/>
  <c r="X737" i="4"/>
  <c r="X738" i="4"/>
  <c r="X742" i="4"/>
  <c r="X743" i="4"/>
  <c r="X744" i="4"/>
  <c r="X745" i="4"/>
  <c r="X750" i="4"/>
  <c r="X751" i="4"/>
  <c r="X752" i="4"/>
  <c r="X753" i="4"/>
  <c r="X754" i="4"/>
  <c r="X758" i="4"/>
  <c r="X759" i="4"/>
  <c r="X760" i="4"/>
  <c r="X761" i="4"/>
  <c r="X762" i="4"/>
  <c r="X766" i="4"/>
  <c r="X767" i="4"/>
  <c r="X768" i="4"/>
  <c r="X769" i="4"/>
  <c r="X770" i="4"/>
  <c r="W772" i="4"/>
  <c r="X774" i="4"/>
  <c r="X775" i="4"/>
  <c r="X776" i="4"/>
  <c r="X777" i="4"/>
  <c r="X778" i="4"/>
  <c r="W780" i="4"/>
  <c r="X782" i="4"/>
  <c r="X783" i="4"/>
  <c r="X784" i="4"/>
  <c r="X785" i="4"/>
  <c r="X787" i="4"/>
  <c r="X789" i="4"/>
  <c r="X790" i="4"/>
  <c r="X791" i="4"/>
  <c r="X792" i="4"/>
  <c r="X793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478" i="4"/>
  <c r="X459" i="4"/>
  <c r="W296" i="4" l="1"/>
  <c r="W293" i="4"/>
  <c r="W226" i="4"/>
  <c r="W215" i="4"/>
  <c r="W192" i="4"/>
  <c r="W151" i="4"/>
  <c r="W143" i="4"/>
  <c r="W134" i="4"/>
  <c r="W127" i="4"/>
  <c r="W105" i="4"/>
  <c r="W103" i="4"/>
  <c r="W102" i="4"/>
  <c r="W97" i="4"/>
  <c r="W95" i="4"/>
  <c r="W94" i="4"/>
  <c r="W65" i="4"/>
  <c r="W64" i="4"/>
  <c r="W63" i="4"/>
  <c r="X718" i="4"/>
  <c r="W273" i="4"/>
  <c r="W15" i="4"/>
  <c r="W34" i="4"/>
  <c r="W28" i="4"/>
  <c r="W26" i="4"/>
  <c r="W25" i="4"/>
  <c r="W719" i="4"/>
  <c r="W713" i="4"/>
  <c r="W711" i="4"/>
  <c r="W682" i="4"/>
  <c r="W680" i="4"/>
  <c r="W651" i="4"/>
  <c r="W576" i="4"/>
  <c r="W164" i="4"/>
  <c r="W536" i="4"/>
  <c r="X535" i="4"/>
  <c r="W116" i="4"/>
  <c r="W108" i="4"/>
  <c r="X105" i="4"/>
  <c r="W758" i="4"/>
  <c r="W318" i="4"/>
  <c r="W282" i="4"/>
  <c r="W280" i="4"/>
  <c r="W274" i="4"/>
  <c r="W78" i="4"/>
  <c r="W47" i="4"/>
  <c r="W864" i="4"/>
  <c r="W323" i="4"/>
  <c r="W321" i="4"/>
  <c r="W311" i="4"/>
  <c r="W204" i="4"/>
  <c r="W795" i="4"/>
  <c r="W727" i="4"/>
  <c r="W725" i="4"/>
  <c r="W723" i="4"/>
  <c r="W721" i="4"/>
  <c r="W720" i="4"/>
  <c r="W700" i="4"/>
  <c r="W673" i="4"/>
  <c r="W671" i="4"/>
  <c r="W668" i="4"/>
  <c r="W667" i="4"/>
  <c r="W197" i="4"/>
  <c r="W774" i="4"/>
  <c r="W766" i="4"/>
  <c r="W636" i="4"/>
  <c r="W620" i="4"/>
  <c r="W557" i="4"/>
  <c r="W544" i="4"/>
  <c r="W541" i="4"/>
  <c r="W156" i="4"/>
  <c r="X151" i="4"/>
  <c r="W742" i="4"/>
  <c r="W676" i="4"/>
  <c r="W675" i="4"/>
  <c r="X673" i="4"/>
  <c r="W604" i="4"/>
  <c r="W590" i="4"/>
  <c r="W519" i="4"/>
  <c r="W8" i="4"/>
  <c r="W797" i="4"/>
  <c r="W789" i="4"/>
  <c r="W748" i="4"/>
  <c r="W740" i="4"/>
  <c r="W734" i="4"/>
  <c r="W708" i="4"/>
  <c r="W689" i="4"/>
  <c r="W687" i="4"/>
  <c r="W684" i="4"/>
  <c r="W683" i="4"/>
  <c r="W666" i="4"/>
  <c r="W664" i="4"/>
  <c r="W662" i="4"/>
  <c r="W660" i="4"/>
  <c r="W659" i="4"/>
  <c r="W642" i="4"/>
  <c r="W640" i="4"/>
  <c r="W448" i="4"/>
  <c r="W637" i="4"/>
  <c r="W635" i="4"/>
  <c r="W633" i="4"/>
  <c r="W631" i="4"/>
  <c r="W629" i="4"/>
  <c r="W628" i="4"/>
  <c r="W611" i="4"/>
  <c r="W609" i="4"/>
  <c r="W603" i="4"/>
  <c r="W602" i="4"/>
  <c r="W581" i="4"/>
  <c r="W575" i="4"/>
  <c r="W573" i="4"/>
  <c r="W568" i="4"/>
  <c r="W551" i="4"/>
  <c r="W549" i="4"/>
  <c r="W330" i="4"/>
  <c r="W299" i="4"/>
  <c r="W297" i="4"/>
  <c r="W222" i="4"/>
  <c r="W212" i="4"/>
  <c r="W171" i="4"/>
  <c r="W101" i="4"/>
  <c r="W93" i="4"/>
  <c r="W62" i="4"/>
  <c r="W31" i="4"/>
  <c r="W481" i="4"/>
  <c r="W24" i="4"/>
  <c r="W787" i="4"/>
  <c r="W782" i="4"/>
  <c r="W764" i="4"/>
  <c r="W756" i="4"/>
  <c r="W750" i="4"/>
  <c r="X748" i="4"/>
  <c r="W733" i="4"/>
  <c r="W731" i="4"/>
  <c r="W728" i="4"/>
  <c r="W705" i="4"/>
  <c r="W703" i="4"/>
  <c r="W697" i="4"/>
  <c r="W695" i="4"/>
  <c r="W692" i="4"/>
  <c r="W690" i="4"/>
  <c r="X689" i="4"/>
  <c r="W658" i="4"/>
  <c r="W656" i="4"/>
  <c r="W654" i="4"/>
  <c r="W652" i="4"/>
  <c r="W650" i="4"/>
  <c r="W648" i="4"/>
  <c r="W646" i="4"/>
  <c r="W644" i="4"/>
  <c r="W643" i="4"/>
  <c r="X642" i="4"/>
  <c r="W627" i="4"/>
  <c r="W625" i="4"/>
  <c r="W623" i="4"/>
  <c r="W621" i="4"/>
  <c r="W619" i="4"/>
  <c r="W617" i="4"/>
  <c r="W615" i="4"/>
  <c r="W612" i="4"/>
  <c r="X611" i="4"/>
  <c r="W597" i="4"/>
  <c r="W595" i="4"/>
  <c r="W589" i="4"/>
  <c r="W587" i="4"/>
  <c r="W582" i="4"/>
  <c r="X581" i="4"/>
  <c r="W567" i="4"/>
  <c r="W565" i="4"/>
  <c r="W560" i="4"/>
  <c r="W552" i="4"/>
  <c r="X551" i="4"/>
  <c r="W528" i="4"/>
  <c r="W424" i="4"/>
  <c r="W418" i="4"/>
  <c r="W286" i="4"/>
  <c r="W206" i="4"/>
  <c r="W200" i="4"/>
  <c r="W168" i="4"/>
  <c r="W160" i="4"/>
  <c r="W120" i="4"/>
  <c r="W118" i="4"/>
  <c r="W117" i="4"/>
  <c r="W833" i="4"/>
  <c r="W825" i="4"/>
  <c r="X772" i="4"/>
  <c r="X719" i="4"/>
  <c r="X518" i="4"/>
  <c r="W393" i="4"/>
  <c r="W360" i="4"/>
  <c r="W354" i="4"/>
  <c r="W314" i="4"/>
  <c r="W306" i="4"/>
  <c r="W304" i="4"/>
  <c r="W303" i="4"/>
  <c r="W233" i="4"/>
  <c r="W230" i="4"/>
  <c r="W146" i="4"/>
  <c r="W139" i="4"/>
  <c r="X134" i="4"/>
  <c r="W112" i="4"/>
  <c r="W110" i="4"/>
  <c r="W109" i="4"/>
  <c r="W82" i="4"/>
  <c r="W80" i="4"/>
  <c r="W79" i="4"/>
  <c r="W51" i="4"/>
  <c r="W49" i="4"/>
  <c r="W48" i="4"/>
  <c r="W19" i="4"/>
  <c r="W17" i="4"/>
  <c r="W16" i="4"/>
  <c r="W11" i="4"/>
  <c r="W10" i="4"/>
  <c r="W9" i="4"/>
  <c r="X756" i="4"/>
  <c r="X740" i="4"/>
  <c r="X727" i="4"/>
  <c r="X682" i="4"/>
  <c r="X666" i="4"/>
  <c r="X650" i="4"/>
  <c r="X635" i="4"/>
  <c r="X619" i="4"/>
  <c r="X603" i="4"/>
  <c r="X589" i="4"/>
  <c r="X575" i="4"/>
  <c r="X559" i="4"/>
  <c r="X544" i="4"/>
  <c r="X527" i="4"/>
  <c r="W505" i="4"/>
  <c r="W456" i="4"/>
  <c r="W449" i="4"/>
  <c r="W386" i="4"/>
  <c r="W324" i="4"/>
  <c r="W309" i="4"/>
  <c r="X296" i="4"/>
  <c r="X160" i="4"/>
  <c r="X143" i="4"/>
  <c r="X127" i="4"/>
  <c r="X112" i="4"/>
  <c r="X97" i="4"/>
  <c r="W89" i="4"/>
  <c r="W88" i="4"/>
  <c r="W87" i="4"/>
  <c r="W86" i="4"/>
  <c r="X82" i="4"/>
  <c r="W74" i="4"/>
  <c r="W72" i="4"/>
  <c r="W71" i="4"/>
  <c r="W70" i="4"/>
  <c r="X65" i="4"/>
  <c r="W58" i="4"/>
  <c r="W56" i="4"/>
  <c r="W55" i="4"/>
  <c r="X51" i="4"/>
  <c r="W43" i="4"/>
  <c r="W40" i="4"/>
  <c r="W39" i="4"/>
  <c r="W38" i="4"/>
  <c r="X34" i="4"/>
  <c r="W819" i="4"/>
  <c r="W716" i="4"/>
  <c r="W714" i="4"/>
  <c r="W710" i="4"/>
  <c r="W698" i="4"/>
  <c r="W694" i="4"/>
  <c r="W679" i="4"/>
  <c r="W614" i="4"/>
  <c r="W599" i="4"/>
  <c r="W584" i="4"/>
  <c r="W207" i="4"/>
  <c r="W554" i="4"/>
  <c r="W486" i="4"/>
  <c r="W432" i="4"/>
  <c r="W426" i="4"/>
  <c r="W368" i="4"/>
  <c r="W362" i="4"/>
  <c r="W292" i="4"/>
  <c r="W290" i="4"/>
  <c r="W276" i="4"/>
  <c r="W267" i="4"/>
  <c r="W265" i="4"/>
  <c r="W262" i="4"/>
  <c r="W260" i="4"/>
  <c r="W252" i="4"/>
  <c r="W250" i="4"/>
  <c r="W248" i="4"/>
  <c r="X28" i="4"/>
  <c r="X11" i="4"/>
  <c r="W859" i="4"/>
  <c r="X795" i="4"/>
  <c r="X780" i="4"/>
  <c r="X764" i="4"/>
  <c r="W32" i="4"/>
  <c r="W857" i="4"/>
  <c r="W851" i="4"/>
  <c r="W717" i="4"/>
  <c r="X716" i="4"/>
  <c r="W706" i="4"/>
  <c r="W670" i="4"/>
  <c r="W606" i="4"/>
  <c r="W592" i="4"/>
  <c r="W578" i="4"/>
  <c r="W562" i="4"/>
  <c r="W509" i="4"/>
  <c r="W457" i="4"/>
  <c r="W400" i="4"/>
  <c r="W395" i="4"/>
  <c r="W338" i="4"/>
  <c r="W332" i="4"/>
  <c r="W288" i="4"/>
  <c r="W271" i="4"/>
  <c r="W269" i="4"/>
  <c r="W259" i="4"/>
  <c r="W258" i="4"/>
  <c r="W256" i="4"/>
  <c r="W254" i="4"/>
  <c r="W244" i="4"/>
  <c r="W849" i="4"/>
  <c r="W843" i="4"/>
  <c r="W811" i="4"/>
  <c r="W810" i="4"/>
  <c r="W732" i="4"/>
  <c r="W724" i="4"/>
  <c r="X723" i="4"/>
  <c r="W715" i="4"/>
  <c r="W709" i="4"/>
  <c r="W707" i="4"/>
  <c r="X705" i="4"/>
  <c r="W686" i="4"/>
  <c r="X686" i="4"/>
  <c r="W841" i="4"/>
  <c r="W835" i="4"/>
  <c r="W804" i="4"/>
  <c r="W802" i="4"/>
  <c r="W722" i="4"/>
  <c r="X713" i="4"/>
  <c r="W702" i="4"/>
  <c r="W678" i="4"/>
  <c r="X678" i="4"/>
  <c r="W817" i="4"/>
  <c r="W791" i="4"/>
  <c r="W783" i="4"/>
  <c r="W776" i="4"/>
  <c r="W768" i="4"/>
  <c r="W760" i="4"/>
  <c r="W752" i="4"/>
  <c r="W744" i="4"/>
  <c r="W736" i="4"/>
  <c r="W730" i="4"/>
  <c r="W729" i="4"/>
  <c r="W701" i="4"/>
  <c r="W699" i="4"/>
  <c r="X697" i="4"/>
  <c r="W726" i="4"/>
  <c r="W718" i="4"/>
  <c r="W712" i="4"/>
  <c r="W704" i="4"/>
  <c r="W688" i="4"/>
  <c r="W681" i="4"/>
  <c r="W672" i="4"/>
  <c r="W665" i="4"/>
  <c r="W657" i="4"/>
  <c r="W649" i="4"/>
  <c r="W641" i="4"/>
  <c r="W626" i="4"/>
  <c r="W618" i="4"/>
  <c r="W610" i="4"/>
  <c r="W596" i="4"/>
  <c r="W588" i="4"/>
  <c r="W574" i="4"/>
  <c r="W566" i="4"/>
  <c r="W558" i="4"/>
  <c r="W550" i="4"/>
  <c r="W517" i="4"/>
  <c r="X516" i="4"/>
  <c r="W497" i="4"/>
  <c r="W485" i="4"/>
  <c r="W480" i="4"/>
  <c r="W472" i="4"/>
  <c r="W447" i="4"/>
  <c r="W442" i="4"/>
  <c r="W416" i="4"/>
  <c r="W410" i="4"/>
  <c r="W394" i="4"/>
  <c r="W390" i="4"/>
  <c r="W384" i="4"/>
  <c r="W378" i="4"/>
  <c r="W361" i="4"/>
  <c r="W357" i="4"/>
  <c r="W352" i="4"/>
  <c r="W346" i="4"/>
  <c r="W331" i="4"/>
  <c r="W328" i="4"/>
  <c r="W317" i="4"/>
  <c r="W310" i="4"/>
  <c r="W298" i="4"/>
  <c r="W289" i="4"/>
  <c r="X286" i="4"/>
  <c r="W278" i="4"/>
  <c r="W663" i="4"/>
  <c r="X662" i="4"/>
  <c r="W655" i="4"/>
  <c r="X654" i="4"/>
  <c r="W647" i="4"/>
  <c r="X646" i="4"/>
  <c r="W639" i="4"/>
  <c r="X448" i="4"/>
  <c r="W632" i="4"/>
  <c r="X631" i="4"/>
  <c r="W624" i="4"/>
  <c r="X623" i="4"/>
  <c r="W616" i="4"/>
  <c r="X615" i="4"/>
  <c r="W608" i="4"/>
  <c r="W601" i="4"/>
  <c r="W594" i="4"/>
  <c r="W586" i="4"/>
  <c r="W580" i="4"/>
  <c r="W571" i="4"/>
  <c r="W564" i="4"/>
  <c r="W556" i="4"/>
  <c r="W548" i="4"/>
  <c r="W540" i="4"/>
  <c r="W532" i="4"/>
  <c r="W523" i="4"/>
  <c r="W512" i="4"/>
  <c r="W511" i="4"/>
  <c r="W496" i="4"/>
  <c r="W494" i="4"/>
  <c r="W491" i="4"/>
  <c r="W465" i="4"/>
  <c r="W440" i="4"/>
  <c r="W434" i="4"/>
  <c r="W408" i="4"/>
  <c r="W402" i="4"/>
  <c r="W376" i="4"/>
  <c r="W370" i="4"/>
  <c r="W344" i="4"/>
  <c r="W320" i="4"/>
  <c r="W313" i="4"/>
  <c r="W295" i="4"/>
  <c r="X293" i="4"/>
  <c r="W285" i="4"/>
  <c r="W284" i="4"/>
  <c r="W693" i="4"/>
  <c r="W685" i="4"/>
  <c r="W677" i="4"/>
  <c r="W669" i="4"/>
  <c r="W661" i="4"/>
  <c r="W653" i="4"/>
  <c r="W645" i="4"/>
  <c r="W638" i="4"/>
  <c r="W630" i="4"/>
  <c r="W622" i="4"/>
  <c r="W613" i="4"/>
  <c r="W607" i="4"/>
  <c r="W605" i="4"/>
  <c r="W600" i="4"/>
  <c r="W598" i="4"/>
  <c r="W593" i="4"/>
  <c r="W591" i="4"/>
  <c r="W585" i="4"/>
  <c r="W583" i="4"/>
  <c r="W579" i="4"/>
  <c r="W577" i="4"/>
  <c r="W570" i="4"/>
  <c r="W569" i="4"/>
  <c r="W563" i="4"/>
  <c r="W561" i="4"/>
  <c r="W555" i="4"/>
  <c r="W553" i="4"/>
  <c r="W547" i="4"/>
  <c r="W545" i="4"/>
  <c r="W539" i="4"/>
  <c r="W537" i="4"/>
  <c r="W531" i="4"/>
  <c r="W529" i="4"/>
  <c r="W522" i="4"/>
  <c r="W520" i="4"/>
  <c r="W369" i="4"/>
  <c r="W365" i="4"/>
  <c r="W339" i="4"/>
  <c r="W335" i="4"/>
  <c r="W291" i="4"/>
  <c r="W283" i="4"/>
  <c r="W240" i="4"/>
  <c r="W234" i="4"/>
  <c r="W216" i="4"/>
  <c r="W208" i="4"/>
  <c r="W201" i="4"/>
  <c r="W193" i="4"/>
  <c r="W277" i="4"/>
  <c r="W270" i="4"/>
  <c r="W261" i="4"/>
  <c r="W255" i="4"/>
  <c r="W247" i="4"/>
  <c r="W185" i="4"/>
  <c r="W178" i="4"/>
  <c r="W294" i="4"/>
  <c r="W287" i="4"/>
  <c r="W281" i="4"/>
  <c r="W266" i="4"/>
  <c r="W251" i="4"/>
  <c r="W243" i="4"/>
  <c r="W237" i="4"/>
  <c r="W229" i="4"/>
  <c r="W219" i="4"/>
  <c r="W211" i="4"/>
  <c r="W203" i="4"/>
  <c r="W196" i="4"/>
  <c r="W189" i="4"/>
  <c r="W181" i="4"/>
  <c r="W122" i="4"/>
  <c r="W114" i="4"/>
  <c r="W113" i="4"/>
  <c r="W106" i="4"/>
  <c r="W99" i="4"/>
  <c r="W98" i="4"/>
  <c r="W91" i="4"/>
  <c r="W90" i="4"/>
  <c r="W84" i="4"/>
  <c r="W83" i="4"/>
  <c r="W76" i="4"/>
  <c r="W75" i="4"/>
  <c r="W68" i="4"/>
  <c r="W66" i="4"/>
  <c r="W60" i="4"/>
  <c r="W59" i="4"/>
  <c r="W53" i="4"/>
  <c r="W52" i="4"/>
  <c r="W45" i="4"/>
  <c r="W44" i="4"/>
  <c r="W36" i="4"/>
  <c r="W35" i="4"/>
  <c r="W29" i="4"/>
  <c r="W21" i="4"/>
  <c r="W20" i="4"/>
  <c r="W13" i="4"/>
  <c r="W12" i="4"/>
  <c r="W862" i="4"/>
  <c r="W847" i="4"/>
  <c r="W839" i="4"/>
  <c r="W831" i="4"/>
  <c r="W459" i="4"/>
  <c r="W853" i="4"/>
  <c r="W845" i="4"/>
  <c r="W837" i="4"/>
  <c r="W830" i="4"/>
  <c r="W823" i="4"/>
  <c r="W815" i="4"/>
  <c r="W808" i="4"/>
  <c r="W800" i="4"/>
  <c r="W796" i="4"/>
  <c r="W792" i="4"/>
  <c r="W788" i="4"/>
  <c r="W784" i="4"/>
  <c r="W781" i="4"/>
  <c r="W777" i="4"/>
  <c r="W773" i="4"/>
  <c r="W769" i="4"/>
  <c r="W765" i="4"/>
  <c r="W761" i="4"/>
  <c r="W757" i="4"/>
  <c r="W753" i="4"/>
  <c r="W749" i="4"/>
  <c r="W745" i="4"/>
  <c r="W741" i="4"/>
  <c r="W737" i="4"/>
  <c r="W521" i="4"/>
  <c r="X520" i="4"/>
  <c r="X514" i="4"/>
  <c r="X502" i="4"/>
  <c r="X489" i="4"/>
  <c r="W489" i="4"/>
  <c r="W828" i="4"/>
  <c r="W821" i="4"/>
  <c r="W813" i="4"/>
  <c r="W806" i="4"/>
  <c r="X731" i="4"/>
  <c r="X729" i="4"/>
  <c r="X725" i="4"/>
  <c r="X721" i="4"/>
  <c r="X714" i="4"/>
  <c r="X711" i="4"/>
  <c r="X707" i="4"/>
  <c r="X703" i="4"/>
  <c r="X699" i="4"/>
  <c r="X695" i="4"/>
  <c r="X692" i="4"/>
  <c r="X687" i="4"/>
  <c r="X684" i="4"/>
  <c r="X680" i="4"/>
  <c r="X676" i="4"/>
  <c r="X671" i="4"/>
  <c r="X668" i="4"/>
  <c r="X664" i="4"/>
  <c r="X660" i="4"/>
  <c r="X656" i="4"/>
  <c r="X652" i="4"/>
  <c r="X648" i="4"/>
  <c r="X644" i="4"/>
  <c r="X640" i="4"/>
  <c r="X637" i="4"/>
  <c r="X633" i="4"/>
  <c r="X629" i="4"/>
  <c r="X625" i="4"/>
  <c r="X621" i="4"/>
  <c r="X617" i="4"/>
  <c r="X613" i="4"/>
  <c r="X609" i="4"/>
  <c r="X605" i="4"/>
  <c r="X602" i="4"/>
  <c r="X598" i="4"/>
  <c r="X595" i="4"/>
  <c r="X591" i="4"/>
  <c r="X587" i="4"/>
  <c r="X583" i="4"/>
  <c r="X577" i="4"/>
  <c r="X573" i="4"/>
  <c r="X569" i="4"/>
  <c r="X565" i="4"/>
  <c r="X561" i="4"/>
  <c r="X557" i="4"/>
  <c r="X553" i="4"/>
  <c r="X549" i="4"/>
  <c r="W546" i="4"/>
  <c r="X545" i="4"/>
  <c r="W543" i="4"/>
  <c r="X541" i="4"/>
  <c r="W538" i="4"/>
  <c r="X537" i="4"/>
  <c r="W534" i="4"/>
  <c r="X533" i="4"/>
  <c r="W530" i="4"/>
  <c r="X529" i="4"/>
  <c r="W526" i="4"/>
  <c r="X525" i="4"/>
  <c r="W507" i="4"/>
  <c r="X483" i="4"/>
  <c r="W483" i="4"/>
  <c r="W793" i="4"/>
  <c r="W785" i="4"/>
  <c r="W778" i="4"/>
  <c r="W770" i="4"/>
  <c r="W762" i="4"/>
  <c r="W754" i="4"/>
  <c r="W738" i="4"/>
  <c r="X500" i="4"/>
  <c r="W500" i="4"/>
  <c r="X476" i="4"/>
  <c r="W476" i="4"/>
  <c r="W855" i="4"/>
  <c r="W493" i="4"/>
  <c r="X493" i="4"/>
  <c r="X469" i="4"/>
  <c r="W469" i="4"/>
  <c r="W462" i="4"/>
  <c r="W453" i="4"/>
  <c r="W446" i="4"/>
  <c r="W438" i="4"/>
  <c r="W430" i="4"/>
  <c r="W422" i="4"/>
  <c r="W414" i="4"/>
  <c r="W406" i="4"/>
  <c r="W391" i="4"/>
  <c r="W382" i="4"/>
  <c r="W374" i="4"/>
  <c r="W366" i="4"/>
  <c r="W358" i="4"/>
  <c r="W350" i="4"/>
  <c r="W342" i="4"/>
  <c r="W336" i="4"/>
  <c r="X317" i="4"/>
  <c r="X310" i="4"/>
  <c r="X298" i="4"/>
  <c r="X294" i="4"/>
  <c r="X291" i="4"/>
  <c r="X287" i="4"/>
  <c r="X281" i="4"/>
  <c r="W279" i="4"/>
  <c r="X277" i="4"/>
  <c r="W275" i="4"/>
  <c r="W272" i="4"/>
  <c r="X270" i="4"/>
  <c r="W268" i="4"/>
  <c r="X266" i="4"/>
  <c r="W263" i="4"/>
  <c r="X261" i="4"/>
  <c r="W257" i="4"/>
  <c r="X255" i="4"/>
  <c r="W253" i="4"/>
  <c r="X251" i="4"/>
  <c r="W249" i="4"/>
  <c r="X247" i="4"/>
  <c r="W245" i="4"/>
  <c r="X243" i="4"/>
  <c r="W241" i="4"/>
  <c r="W238" i="4"/>
  <c r="X237" i="4"/>
  <c r="W235" i="4"/>
  <c r="X233" i="4"/>
  <c r="W231" i="4"/>
  <c r="X229" i="4"/>
  <c r="W227" i="4"/>
  <c r="X226" i="4"/>
  <c r="W223" i="4"/>
  <c r="X219" i="4"/>
  <c r="W217" i="4"/>
  <c r="X215" i="4"/>
  <c r="W213" i="4"/>
  <c r="X211" i="4"/>
  <c r="W209" i="4"/>
  <c r="X206" i="4"/>
  <c r="X203" i="4"/>
  <c r="W202" i="4"/>
  <c r="X200" i="4"/>
  <c r="W198" i="4"/>
  <c r="X196" i="4"/>
  <c r="W194" i="4"/>
  <c r="X192" i="4"/>
  <c r="W190" i="4"/>
  <c r="X189" i="4"/>
  <c r="W510" i="4"/>
  <c r="W504" i="4"/>
  <c r="W495" i="4"/>
  <c r="W488" i="4"/>
  <c r="W475" i="4"/>
  <c r="W468" i="4"/>
  <c r="W461" i="4"/>
  <c r="W452" i="4"/>
  <c r="W444" i="4"/>
  <c r="W436" i="4"/>
  <c r="W428" i="4"/>
  <c r="W420" i="4"/>
  <c r="W412" i="4"/>
  <c r="W404" i="4"/>
  <c r="W397" i="4"/>
  <c r="W392" i="4"/>
  <c r="W389" i="4"/>
  <c r="W383" i="4"/>
  <c r="W380" i="4"/>
  <c r="W375" i="4"/>
  <c r="W372" i="4"/>
  <c r="W367" i="4"/>
  <c r="W364" i="4"/>
  <c r="W359" i="4"/>
  <c r="W356" i="4"/>
  <c r="W351" i="4"/>
  <c r="W348" i="4"/>
  <c r="W343" i="4"/>
  <c r="W341" i="4"/>
  <c r="W337" i="4"/>
  <c r="W334" i="4"/>
  <c r="W329" i="4"/>
  <c r="W327" i="4"/>
  <c r="W322" i="4"/>
  <c r="W315" i="4"/>
  <c r="W307" i="4"/>
  <c r="W301" i="4"/>
  <c r="W186" i="4"/>
  <c r="X186" i="4"/>
  <c r="W179" i="4"/>
  <c r="X179" i="4"/>
  <c r="W172" i="4"/>
  <c r="X172" i="4"/>
  <c r="W166" i="4"/>
  <c r="X166" i="4"/>
  <c r="W158" i="4"/>
  <c r="X158" i="4"/>
  <c r="W141" i="4"/>
  <c r="X141" i="4"/>
  <c r="W132" i="4"/>
  <c r="X132" i="4"/>
  <c r="W125" i="4"/>
  <c r="X125" i="4"/>
  <c r="W246" i="4"/>
  <c r="W242" i="4"/>
  <c r="W239" i="4"/>
  <c r="W236" i="4"/>
  <c r="W232" i="4"/>
  <c r="W228" i="4"/>
  <c r="W224" i="4"/>
  <c r="W218" i="4"/>
  <c r="W214" i="4"/>
  <c r="W210" i="4"/>
  <c r="W205" i="4"/>
  <c r="W199" i="4"/>
  <c r="W195" i="4"/>
  <c r="W191" i="4"/>
  <c r="W169" i="4"/>
  <c r="W503" i="4"/>
  <c r="W487" i="4"/>
  <c r="W387" i="4"/>
  <c r="W379" i="4"/>
  <c r="W371" i="4"/>
  <c r="W363" i="4"/>
  <c r="W355" i="4"/>
  <c r="W347" i="4"/>
  <c r="W340" i="4"/>
  <c r="W333" i="4"/>
  <c r="W325" i="4"/>
  <c r="W300" i="4"/>
  <c r="W182" i="4"/>
  <c r="X182" i="4"/>
  <c r="W175" i="4"/>
  <c r="X175" i="4"/>
  <c r="W162" i="4"/>
  <c r="X162" i="4"/>
  <c r="W154" i="4"/>
  <c r="X154" i="4"/>
  <c r="W137" i="4"/>
  <c r="X137" i="4"/>
  <c r="W129" i="4"/>
  <c r="X129" i="4"/>
  <c r="X122" i="4"/>
  <c r="X118" i="4"/>
  <c r="X114" i="4"/>
  <c r="X110" i="4"/>
  <c r="X103" i="4"/>
  <c r="X99" i="4"/>
  <c r="X95" i="4"/>
  <c r="X91" i="4"/>
  <c r="X88" i="4"/>
  <c r="X84" i="4"/>
  <c r="X80" i="4"/>
  <c r="X76" i="4"/>
  <c r="X72" i="4"/>
  <c r="X68" i="4"/>
  <c r="X64" i="4"/>
  <c r="X60" i="4"/>
  <c r="X56" i="4"/>
  <c r="X53" i="4"/>
  <c r="X49" i="4"/>
  <c r="X45" i="4"/>
  <c r="X40" i="4"/>
  <c r="X36" i="4"/>
  <c r="X29" i="4"/>
  <c r="X26" i="4"/>
  <c r="X21" i="4"/>
  <c r="X17" i="4"/>
  <c r="X13" i="4"/>
  <c r="X10" i="4"/>
  <c r="W188" i="4"/>
  <c r="W187" i="4"/>
  <c r="W184" i="4"/>
  <c r="W183" i="4"/>
  <c r="W180" i="4"/>
  <c r="W177" i="4"/>
  <c r="W176" i="4"/>
  <c r="W174" i="4"/>
  <c r="W173" i="4"/>
  <c r="W115" i="4"/>
  <c r="W111" i="4"/>
  <c r="W107" i="4"/>
  <c r="W104" i="4"/>
  <c r="W100" i="4"/>
  <c r="W96" i="4"/>
  <c r="W92" i="4"/>
  <c r="W85" i="4"/>
  <c r="W81" i="4"/>
  <c r="W77" i="4"/>
  <c r="W73" i="4"/>
  <c r="W69" i="4"/>
  <c r="W61" i="4"/>
  <c r="W57" i="4"/>
  <c r="W54" i="4"/>
  <c r="W50" i="4"/>
  <c r="W46" i="4"/>
  <c r="W41" i="4"/>
  <c r="W37" i="4"/>
  <c r="W33" i="4"/>
  <c r="W30" i="4"/>
  <c r="W27" i="4"/>
  <c r="W22" i="4"/>
  <c r="W18" i="4"/>
  <c r="W14" i="4"/>
  <c r="W478" i="4"/>
  <c r="W848" i="4"/>
  <c r="W846" i="4"/>
  <c r="W844" i="4"/>
  <c r="W842" i="4"/>
  <c r="W840" i="4"/>
  <c r="W836" i="4"/>
  <c r="W834" i="4"/>
  <c r="W832" i="4"/>
  <c r="W829" i="4"/>
  <c r="W827" i="4"/>
  <c r="W826" i="4"/>
  <c r="W824" i="4"/>
  <c r="W822" i="4"/>
  <c r="W820" i="4"/>
  <c r="W818" i="4"/>
  <c r="W816" i="4"/>
  <c r="W814" i="4"/>
  <c r="W812" i="4"/>
  <c r="W809" i="4"/>
  <c r="W807" i="4"/>
  <c r="W805" i="4"/>
  <c r="W803" i="4"/>
  <c r="W801" i="4"/>
  <c r="W799" i="4"/>
  <c r="X796" i="4"/>
  <c r="X788" i="4"/>
  <c r="X781" i="4"/>
  <c r="X773" i="4"/>
  <c r="X765" i="4"/>
  <c r="X757" i="4"/>
  <c r="X749" i="4"/>
  <c r="X741" i="4"/>
  <c r="W865" i="4"/>
  <c r="W863" i="4"/>
  <c r="W861" i="4"/>
  <c r="W860" i="4"/>
  <c r="W858" i="4"/>
  <c r="W856" i="4"/>
  <c r="W854" i="4"/>
  <c r="W852" i="4"/>
  <c r="W850" i="4"/>
  <c r="W838" i="4"/>
  <c r="W794" i="4"/>
  <c r="W786" i="4"/>
  <c r="W779" i="4"/>
  <c r="W771" i="4"/>
  <c r="W763" i="4"/>
  <c r="W755" i="4"/>
  <c r="W746" i="4"/>
  <c r="W739" i="4"/>
  <c r="W798" i="4"/>
  <c r="X794" i="4"/>
  <c r="W790" i="4"/>
  <c r="X786" i="4"/>
  <c r="X779" i="4"/>
  <c r="W775" i="4"/>
  <c r="X771" i="4"/>
  <c r="W767" i="4"/>
  <c r="X763" i="4"/>
  <c r="W759" i="4"/>
  <c r="X755" i="4"/>
  <c r="W751" i="4"/>
  <c r="X746" i="4"/>
  <c r="W743" i="4"/>
  <c r="X739" i="4"/>
  <c r="W735" i="4"/>
  <c r="W513" i="4"/>
  <c r="X510" i="4"/>
  <c r="W506" i="4"/>
  <c r="X503" i="4"/>
  <c r="W498" i="4"/>
  <c r="X495" i="4"/>
  <c r="W490" i="4"/>
  <c r="X487" i="4"/>
  <c r="W482" i="4"/>
  <c r="W479" i="4"/>
  <c r="W474" i="4"/>
  <c r="W471" i="4"/>
  <c r="W467" i="4"/>
  <c r="W464" i="4"/>
  <c r="W460" i="4"/>
  <c r="W455" i="4"/>
  <c r="W451" i="4"/>
  <c r="W441" i="4"/>
  <c r="X441" i="4"/>
  <c r="W433" i="4"/>
  <c r="X433" i="4"/>
  <c r="W425" i="4"/>
  <c r="X425" i="4"/>
  <c r="W417" i="4"/>
  <c r="X417" i="4"/>
  <c r="W409" i="4"/>
  <c r="X409" i="4"/>
  <c r="W401" i="4"/>
  <c r="X401" i="4"/>
  <c r="W515" i="4"/>
  <c r="W508" i="4"/>
  <c r="W501" i="4"/>
  <c r="W492" i="4"/>
  <c r="W484" i="4"/>
  <c r="W477" i="4"/>
  <c r="W473" i="4"/>
  <c r="W470" i="4"/>
  <c r="W466" i="4"/>
  <c r="W463" i="4"/>
  <c r="W458" i="4"/>
  <c r="W454" i="4"/>
  <c r="W450" i="4"/>
  <c r="W439" i="4"/>
  <c r="X439" i="4"/>
  <c r="W431" i="4"/>
  <c r="X431" i="4"/>
  <c r="W423" i="4"/>
  <c r="X423" i="4"/>
  <c r="W415" i="4"/>
  <c r="X415" i="4"/>
  <c r="W407" i="4"/>
  <c r="X407" i="4"/>
  <c r="W399" i="4"/>
  <c r="X399" i="4"/>
  <c r="W445" i="4"/>
  <c r="X445" i="4"/>
  <c r="W437" i="4"/>
  <c r="X437" i="4"/>
  <c r="W429" i="4"/>
  <c r="X429" i="4"/>
  <c r="W421" i="4"/>
  <c r="X421" i="4"/>
  <c r="W413" i="4"/>
  <c r="X413" i="4"/>
  <c r="W405" i="4"/>
  <c r="X405" i="4"/>
  <c r="W398" i="4"/>
  <c r="X398" i="4"/>
  <c r="W443" i="4"/>
  <c r="X443" i="4"/>
  <c r="W435" i="4"/>
  <c r="X435" i="4"/>
  <c r="W427" i="4"/>
  <c r="X427" i="4"/>
  <c r="W419" i="4"/>
  <c r="X419" i="4"/>
  <c r="W411" i="4"/>
  <c r="X411" i="4"/>
  <c r="W403" i="4"/>
  <c r="X403" i="4"/>
  <c r="W396" i="4"/>
  <c r="X396" i="4"/>
  <c r="X394" i="4"/>
  <c r="X392" i="4"/>
  <c r="X390" i="4"/>
  <c r="X387" i="4"/>
  <c r="X385" i="4"/>
  <c r="X383" i="4"/>
  <c r="X381" i="4"/>
  <c r="X379" i="4"/>
  <c r="X377" i="4"/>
  <c r="X375" i="4"/>
  <c r="X373" i="4"/>
  <c r="X371" i="4"/>
  <c r="X369" i="4"/>
  <c r="X367" i="4"/>
  <c r="X365" i="4"/>
  <c r="X363" i="4"/>
  <c r="X361" i="4"/>
  <c r="X359" i="4"/>
  <c r="X357" i="4"/>
  <c r="X355" i="4"/>
  <c r="X353" i="4"/>
  <c r="X351" i="4"/>
  <c r="X349" i="4"/>
  <c r="X347" i="4"/>
  <c r="X345" i="4"/>
  <c r="X343" i="4"/>
  <c r="X340" i="4"/>
  <c r="X339" i="4"/>
  <c r="X337" i="4"/>
  <c r="X335" i="4"/>
  <c r="X333" i="4"/>
  <c r="X331" i="4"/>
  <c r="X329" i="4"/>
  <c r="X328" i="4"/>
  <c r="X325" i="4"/>
  <c r="X323" i="4"/>
  <c r="W316" i="4"/>
  <c r="W308" i="4"/>
  <c r="W302" i="4"/>
  <c r="X321" i="4"/>
  <c r="X314" i="4"/>
  <c r="X306" i="4"/>
  <c r="W319" i="4"/>
  <c r="W312" i="4"/>
  <c r="W305" i="4"/>
  <c r="W170" i="4"/>
  <c r="W167" i="4"/>
  <c r="X167" i="4"/>
  <c r="W163" i="4"/>
  <c r="X163" i="4"/>
  <c r="W159" i="4"/>
  <c r="X159" i="4"/>
  <c r="W155" i="4"/>
  <c r="X155" i="4"/>
  <c r="W149" i="4"/>
  <c r="X149" i="4"/>
  <c r="W145" i="4"/>
  <c r="X145" i="4"/>
  <c r="W142" i="4"/>
  <c r="X142" i="4"/>
  <c r="W138" i="4"/>
  <c r="X138" i="4"/>
  <c r="W133" i="4"/>
  <c r="X133" i="4"/>
  <c r="W130" i="4"/>
  <c r="X130" i="4"/>
  <c r="W126" i="4"/>
  <c r="X126" i="4"/>
  <c r="W123" i="4"/>
  <c r="X123" i="4"/>
  <c r="W119" i="4"/>
  <c r="X119" i="4"/>
  <c r="W165" i="4"/>
  <c r="X165" i="4"/>
  <c r="W161" i="4"/>
  <c r="X161" i="4"/>
  <c r="W157" i="4"/>
  <c r="X157" i="4"/>
  <c r="W153" i="4"/>
  <c r="X153" i="4"/>
  <c r="W147" i="4"/>
  <c r="X147" i="4"/>
  <c r="W144" i="4"/>
  <c r="X144" i="4"/>
  <c r="W140" i="4"/>
  <c r="X140" i="4"/>
  <c r="W135" i="4"/>
  <c r="X135" i="4"/>
  <c r="W131" i="4"/>
  <c r="X131" i="4"/>
  <c r="W128" i="4"/>
  <c r="X128" i="4"/>
  <c r="W124" i="4"/>
  <c r="X124" i="4"/>
  <c r="W121" i="4"/>
  <c r="X121" i="4"/>
  <c r="X117" i="4"/>
  <c r="X115" i="4"/>
  <c r="X113" i="4"/>
  <c r="X111" i="4"/>
  <c r="X109" i="4"/>
  <c r="X107" i="4"/>
  <c r="X106" i="4"/>
  <c r="X104" i="4"/>
  <c r="X102" i="4"/>
  <c r="X100" i="4"/>
  <c r="X98" i="4"/>
  <c r="X96" i="4"/>
  <c r="X94" i="4"/>
  <c r="X92" i="4"/>
  <c r="X90" i="4"/>
  <c r="X87" i="4"/>
  <c r="X85" i="4"/>
  <c r="X83" i="4"/>
  <c r="X81" i="4"/>
  <c r="X79" i="4"/>
  <c r="X77" i="4"/>
  <c r="X75" i="4"/>
  <c r="X73" i="4"/>
  <c r="X71" i="4"/>
  <c r="X69" i="4"/>
  <c r="X66" i="4"/>
  <c r="X63" i="4"/>
  <c r="X61" i="4"/>
  <c r="X59" i="4"/>
  <c r="X57" i="4"/>
  <c r="X55" i="4"/>
  <c r="X54" i="4"/>
  <c r="X52" i="4"/>
  <c r="X50" i="4"/>
  <c r="X48" i="4"/>
  <c r="X46" i="4"/>
  <c r="X44" i="4"/>
  <c r="X41" i="4"/>
  <c r="X39" i="4"/>
  <c r="X37" i="4"/>
  <c r="X35" i="4"/>
  <c r="X33" i="4"/>
  <c r="X32" i="4"/>
  <c r="X30" i="4"/>
  <c r="X27" i="4"/>
  <c r="X25" i="4"/>
  <c r="X22" i="4"/>
  <c r="X20" i="4"/>
  <c r="X18" i="4"/>
  <c r="X16" i="4"/>
  <c r="X14" i="4"/>
  <c r="X12" i="4"/>
  <c r="X9" i="4"/>
  <c r="AS722" i="4"/>
  <c r="AT722" i="4" s="1"/>
  <c r="AU722" i="4" s="1"/>
  <c r="AV722" i="4" s="1"/>
  <c r="AS301" i="4"/>
  <c r="AT301" i="4" s="1"/>
  <c r="AU301" i="4" s="1"/>
  <c r="AV301" i="4" s="1"/>
  <c r="AS349" i="4"/>
  <c r="AT349" i="4" s="1"/>
  <c r="AU349" i="4" s="1"/>
  <c r="AV349" i="4" s="1"/>
  <c r="AS522" i="4"/>
  <c r="AT522" i="4" s="1"/>
  <c r="AU522" i="4" s="1"/>
  <c r="AV522" i="4" s="1"/>
  <c r="AS732" i="4"/>
  <c r="AT732" i="4" s="1"/>
  <c r="AU732" i="4" s="1"/>
  <c r="AV732" i="4" s="1"/>
  <c r="AS91" i="4"/>
  <c r="AT91" i="4" s="1"/>
  <c r="AU91" i="4" s="1"/>
  <c r="AV91" i="4" s="1"/>
  <c r="AS343" i="4"/>
  <c r="AT343" i="4" s="1"/>
  <c r="AU343" i="4" s="1"/>
  <c r="AV343" i="4" s="1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A531" i="12"/>
  <c r="AB531" i="12"/>
  <c r="AC531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A704" i="12"/>
  <c r="AB704" i="12"/>
  <c r="AC704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A708" i="12"/>
  <c r="AB708" i="12"/>
  <c r="AC708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A762" i="12"/>
  <c r="AB762" i="12"/>
  <c r="AC762" i="12"/>
  <c r="AD762" i="12"/>
  <c r="AE762" i="12"/>
  <c r="AF762" i="12"/>
  <c r="AG762" i="12"/>
  <c r="AH762" i="12"/>
  <c r="AI762" i="12"/>
  <c r="AJ762" i="12"/>
  <c r="AK762" i="12"/>
  <c r="AL762" i="12"/>
  <c r="AM762" i="12"/>
  <c r="AN762" i="12"/>
  <c r="AO762" i="12"/>
  <c r="AP762" i="12"/>
  <c r="AQ762" i="12"/>
  <c r="AR762" i="12"/>
  <c r="AA295" i="12"/>
  <c r="AB295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A378" i="12"/>
  <c r="AB378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Q91" i="4"/>
  <c r="AA91" i="4"/>
  <c r="AQ522" i="4"/>
  <c r="AA522" i="4"/>
  <c r="AQ722" i="4"/>
  <c r="AA722" i="4"/>
  <c r="AQ732" i="4"/>
  <c r="AA732" i="4"/>
  <c r="AO732" i="4" s="1"/>
  <c r="AQ343" i="4"/>
  <c r="AA343" i="4"/>
  <c r="AQ301" i="4"/>
  <c r="AA301" i="4"/>
  <c r="AQ349" i="4"/>
  <c r="AA349" i="4"/>
  <c r="R91" i="4"/>
  <c r="R522" i="4"/>
  <c r="R722" i="4"/>
  <c r="R732" i="4"/>
  <c r="R343" i="4"/>
  <c r="R301" i="4"/>
  <c r="R349" i="4"/>
  <c r="M91" i="4"/>
  <c r="J91" i="4" s="1"/>
  <c r="AP91" i="4" s="1"/>
  <c r="M522" i="4"/>
  <c r="J522" i="4" s="1"/>
  <c r="AP522" i="4" s="1"/>
  <c r="M722" i="4"/>
  <c r="J722" i="4" s="1"/>
  <c r="AP722" i="4" s="1"/>
  <c r="M732" i="4"/>
  <c r="J732" i="4" s="1"/>
  <c r="AP732" i="4" s="1"/>
  <c r="M343" i="4"/>
  <c r="J343" i="4" s="1"/>
  <c r="AP343" i="4" s="1"/>
  <c r="M301" i="4"/>
  <c r="J301" i="4" s="1"/>
  <c r="AP301" i="4" s="1"/>
  <c r="M349" i="4"/>
  <c r="J349" i="4" s="1"/>
  <c r="AP349" i="4" s="1"/>
  <c r="AT295" i="12" l="1"/>
  <c r="AS295" i="12"/>
  <c r="AS708" i="12"/>
  <c r="AT708" i="12"/>
  <c r="AT531" i="12"/>
  <c r="AS531" i="12"/>
  <c r="AT378" i="12"/>
  <c r="AS378" i="12"/>
  <c r="AT762" i="12"/>
  <c r="AS762" i="12"/>
  <c r="AS704" i="12"/>
  <c r="AT704" i="12"/>
  <c r="AS98" i="12"/>
  <c r="AT98" i="12"/>
  <c r="X876" i="4"/>
  <c r="X884" i="4"/>
  <c r="X883" i="4"/>
  <c r="W877" i="4"/>
  <c r="X878" i="4"/>
  <c r="W6" i="5"/>
  <c r="W881" i="4"/>
  <c r="X877" i="4"/>
  <c r="W875" i="4"/>
  <c r="W878" i="4"/>
  <c r="W876" i="4"/>
  <c r="W885" i="4"/>
  <c r="X882" i="4"/>
  <c r="W879" i="4"/>
  <c r="X879" i="4"/>
  <c r="X6" i="5"/>
  <c r="X881" i="4"/>
  <c r="X885" i="4"/>
  <c r="X875" i="4"/>
  <c r="W883" i="4"/>
  <c r="W884" i="4"/>
  <c r="W882" i="4"/>
  <c r="X871" i="4"/>
  <c r="W870" i="4"/>
  <c r="W871" i="4"/>
  <c r="X870" i="4"/>
  <c r="Z349" i="4"/>
  <c r="AO343" i="4"/>
  <c r="Z722" i="4"/>
  <c r="AO91" i="4"/>
  <c r="AO301" i="4"/>
  <c r="Z732" i="4"/>
  <c r="AO522" i="4"/>
  <c r="AO349" i="4"/>
  <c r="Z343" i="4"/>
  <c r="AO722" i="4"/>
  <c r="Z91" i="4"/>
  <c r="Z301" i="4"/>
  <c r="Z522" i="4"/>
  <c r="AW301" i="4"/>
  <c r="AX301" i="4" s="1"/>
  <c r="AW343" i="4"/>
  <c r="AX343" i="4" s="1"/>
  <c r="AW522" i="4"/>
  <c r="AX522" i="4" s="1"/>
  <c r="AW732" i="4"/>
  <c r="AX732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55" i="5"/>
  <c r="C55" i="5"/>
  <c r="D55" i="5"/>
  <c r="E55" i="5"/>
  <c r="F55" i="5"/>
  <c r="G55" i="5"/>
  <c r="H55" i="5"/>
  <c r="I55" i="5"/>
  <c r="J55" i="5"/>
  <c r="O55" i="5"/>
  <c r="K55" i="5"/>
  <c r="P55" i="5"/>
  <c r="Q55" i="5"/>
  <c r="L55" i="5"/>
  <c r="N55" i="5"/>
  <c r="M55" i="5"/>
  <c r="AS12" i="4"/>
  <c r="AT12" i="4" s="1"/>
  <c r="AU12" i="4" s="1"/>
  <c r="AV12" i="4" s="1"/>
  <c r="AS30" i="4"/>
  <c r="AT30" i="4" s="1"/>
  <c r="AU30" i="4" s="1"/>
  <c r="AV30" i="4" s="1"/>
  <c r="AS38" i="4"/>
  <c r="AS83" i="4"/>
  <c r="AT83" i="4" s="1"/>
  <c r="AU83" i="4" s="1"/>
  <c r="AV83" i="4" s="1"/>
  <c r="AS108" i="4"/>
  <c r="AT108" i="4" s="1"/>
  <c r="AU108" i="4" s="1"/>
  <c r="AV108" i="4" s="1"/>
  <c r="AS139" i="4"/>
  <c r="AT139" i="4" s="1"/>
  <c r="AU139" i="4" s="1"/>
  <c r="AV139" i="4" s="1"/>
  <c r="AS275" i="4"/>
  <c r="AT275" i="4" s="1"/>
  <c r="AU275" i="4" s="1"/>
  <c r="AV275" i="4" s="1"/>
  <c r="AS284" i="4"/>
  <c r="AT284" i="4" s="1"/>
  <c r="AU284" i="4" s="1"/>
  <c r="AV284" i="4" s="1"/>
  <c r="AS297" i="4"/>
  <c r="AT297" i="4" s="1"/>
  <c r="AU297" i="4" s="1"/>
  <c r="AV297" i="4" s="1"/>
  <c r="AS300" i="4"/>
  <c r="AT300" i="4" s="1"/>
  <c r="AU300" i="4" s="1"/>
  <c r="AV300" i="4" s="1"/>
  <c r="AS310" i="4"/>
  <c r="AT310" i="4" s="1"/>
  <c r="AU310" i="4" s="1"/>
  <c r="AV310" i="4" s="1"/>
  <c r="AS314" i="4"/>
  <c r="AT314" i="4" s="1"/>
  <c r="AU314" i="4" s="1"/>
  <c r="AV314" i="4" s="1"/>
  <c r="AS324" i="4"/>
  <c r="AT324" i="4" s="1"/>
  <c r="AU324" i="4" s="1"/>
  <c r="AV324" i="4" s="1"/>
  <c r="AS342" i="4"/>
  <c r="AT342" i="4" s="1"/>
  <c r="AU342" i="4" s="1"/>
  <c r="AV342" i="4" s="1"/>
  <c r="AS356" i="4"/>
  <c r="AT356" i="4" s="1"/>
  <c r="AU356" i="4" s="1"/>
  <c r="AV356" i="4" s="1"/>
  <c r="AS360" i="4"/>
  <c r="AT360" i="4" s="1"/>
  <c r="AU360" i="4" s="1"/>
  <c r="AV360" i="4" s="1"/>
  <c r="AS372" i="4"/>
  <c r="AT372" i="4" s="1"/>
  <c r="AU372" i="4" s="1"/>
  <c r="AV372" i="4" s="1"/>
  <c r="AS376" i="4"/>
  <c r="AT376" i="4" s="1"/>
  <c r="AU376" i="4" s="1"/>
  <c r="AV376" i="4" s="1"/>
  <c r="AS387" i="4"/>
  <c r="AT387" i="4" s="1"/>
  <c r="AU387" i="4" s="1"/>
  <c r="AV387" i="4" s="1"/>
  <c r="AS396" i="4"/>
  <c r="AT396" i="4" s="1"/>
  <c r="AU396" i="4" s="1"/>
  <c r="AV396" i="4" s="1"/>
  <c r="AS403" i="4"/>
  <c r="AT403" i="4" s="1"/>
  <c r="AU403" i="4" s="1"/>
  <c r="AV403" i="4" s="1"/>
  <c r="AS408" i="4"/>
  <c r="AT408" i="4" s="1"/>
  <c r="AU408" i="4" s="1"/>
  <c r="AV408" i="4" s="1"/>
  <c r="AS424" i="4"/>
  <c r="AT424" i="4" s="1"/>
  <c r="AU424" i="4" s="1"/>
  <c r="AV424" i="4" s="1"/>
  <c r="AS435" i="4"/>
  <c r="AT435" i="4" s="1"/>
  <c r="AU435" i="4" s="1"/>
  <c r="AV435" i="4" s="1"/>
  <c r="AS445" i="4"/>
  <c r="AT445" i="4" s="1"/>
  <c r="AU445" i="4" s="1"/>
  <c r="AV445" i="4" s="1"/>
  <c r="AS452" i="4"/>
  <c r="AT452" i="4" s="1"/>
  <c r="AU452" i="4" s="1"/>
  <c r="AV452" i="4" s="1"/>
  <c r="AT38" i="4" l="1"/>
  <c r="X7" i="4"/>
  <c r="X880" i="4" s="1"/>
  <c r="W7" i="4"/>
  <c r="W880" i="4" s="1"/>
  <c r="AS7" i="4"/>
  <c r="AT7" i="4" s="1"/>
  <c r="AU7" i="4" s="1"/>
  <c r="AV7" i="4" s="1"/>
  <c r="AS862" i="4"/>
  <c r="AT862" i="4" s="1"/>
  <c r="AU862" i="4" s="1"/>
  <c r="AV862" i="4" s="1"/>
  <c r="AS859" i="4"/>
  <c r="AT859" i="4" s="1"/>
  <c r="AU859" i="4" s="1"/>
  <c r="AV859" i="4" s="1"/>
  <c r="AS855" i="4"/>
  <c r="AT855" i="4" s="1"/>
  <c r="AU855" i="4" s="1"/>
  <c r="AV855" i="4" s="1"/>
  <c r="AS851" i="4"/>
  <c r="AT851" i="4" s="1"/>
  <c r="AU851" i="4" s="1"/>
  <c r="AV851" i="4" s="1"/>
  <c r="AS847" i="4"/>
  <c r="AT847" i="4" s="1"/>
  <c r="AU847" i="4" s="1"/>
  <c r="AV847" i="4" s="1"/>
  <c r="AS843" i="4"/>
  <c r="AT843" i="4" s="1"/>
  <c r="AU843" i="4" s="1"/>
  <c r="AV843" i="4" s="1"/>
  <c r="AS839" i="4"/>
  <c r="AT839" i="4" s="1"/>
  <c r="AU839" i="4" s="1"/>
  <c r="AV839" i="4" s="1"/>
  <c r="AS835" i="4"/>
  <c r="AT835" i="4" s="1"/>
  <c r="AU835" i="4" s="1"/>
  <c r="AV835" i="4" s="1"/>
  <c r="AS831" i="4"/>
  <c r="AT831" i="4" s="1"/>
  <c r="AU831" i="4" s="1"/>
  <c r="AV831" i="4" s="1"/>
  <c r="AS828" i="4"/>
  <c r="AT828" i="4" s="1"/>
  <c r="AU828" i="4" s="1"/>
  <c r="AV828" i="4" s="1"/>
  <c r="AS825" i="4"/>
  <c r="AT825" i="4" s="1"/>
  <c r="AU825" i="4" s="1"/>
  <c r="AV825" i="4" s="1"/>
  <c r="AS821" i="4"/>
  <c r="AT821" i="4" s="1"/>
  <c r="AU821" i="4" s="1"/>
  <c r="AV821" i="4" s="1"/>
  <c r="AS817" i="4"/>
  <c r="AT817" i="4" s="1"/>
  <c r="AU817" i="4" s="1"/>
  <c r="AV817" i="4" s="1"/>
  <c r="AS813" i="4"/>
  <c r="AT813" i="4" s="1"/>
  <c r="AU813" i="4" s="1"/>
  <c r="AV813" i="4" s="1"/>
  <c r="AS810" i="4"/>
  <c r="AT810" i="4" s="1"/>
  <c r="AU810" i="4" s="1"/>
  <c r="AV810" i="4" s="1"/>
  <c r="AS806" i="4"/>
  <c r="AT806" i="4" s="1"/>
  <c r="AU806" i="4" s="1"/>
  <c r="AV806" i="4" s="1"/>
  <c r="AS802" i="4"/>
  <c r="AT802" i="4" s="1"/>
  <c r="AU802" i="4" s="1"/>
  <c r="AV802" i="4" s="1"/>
  <c r="AS798" i="4"/>
  <c r="AT798" i="4" s="1"/>
  <c r="AU798" i="4" s="1"/>
  <c r="AV798" i="4" s="1"/>
  <c r="AS794" i="4"/>
  <c r="AT794" i="4" s="1"/>
  <c r="AU794" i="4" s="1"/>
  <c r="AV794" i="4" s="1"/>
  <c r="AS790" i="4"/>
  <c r="AT790" i="4" s="1"/>
  <c r="AU790" i="4" s="1"/>
  <c r="AV790" i="4" s="1"/>
  <c r="AS786" i="4"/>
  <c r="AT786" i="4" s="1"/>
  <c r="AU786" i="4" s="1"/>
  <c r="AV786" i="4" s="1"/>
  <c r="AS779" i="4"/>
  <c r="AT779" i="4" s="1"/>
  <c r="AU779" i="4" s="1"/>
  <c r="AV779" i="4" s="1"/>
  <c r="AS775" i="4"/>
  <c r="AT775" i="4" s="1"/>
  <c r="AU775" i="4" s="1"/>
  <c r="AV775" i="4" s="1"/>
  <c r="AS771" i="4"/>
  <c r="AT771" i="4" s="1"/>
  <c r="AU771" i="4" s="1"/>
  <c r="AV771" i="4" s="1"/>
  <c r="AS767" i="4"/>
  <c r="AT767" i="4" s="1"/>
  <c r="AU767" i="4" s="1"/>
  <c r="AV767" i="4" s="1"/>
  <c r="AS763" i="4"/>
  <c r="AT763" i="4" s="1"/>
  <c r="AU763" i="4" s="1"/>
  <c r="AV763" i="4" s="1"/>
  <c r="AS759" i="4"/>
  <c r="AT759" i="4" s="1"/>
  <c r="AU759" i="4" s="1"/>
  <c r="AV759" i="4" s="1"/>
  <c r="AS755" i="4"/>
  <c r="AT755" i="4" s="1"/>
  <c r="AU755" i="4" s="1"/>
  <c r="AV755" i="4" s="1"/>
  <c r="AS751" i="4"/>
  <c r="AT751" i="4" s="1"/>
  <c r="AU751" i="4" s="1"/>
  <c r="AV751" i="4" s="1"/>
  <c r="AS746" i="4"/>
  <c r="AT746" i="4" s="1"/>
  <c r="AU746" i="4" s="1"/>
  <c r="AV746" i="4" s="1"/>
  <c r="AS743" i="4"/>
  <c r="AT743" i="4" s="1"/>
  <c r="AU743" i="4" s="1"/>
  <c r="AV743" i="4" s="1"/>
  <c r="AS739" i="4"/>
  <c r="AT739" i="4" s="1"/>
  <c r="AU739" i="4" s="1"/>
  <c r="AV739" i="4" s="1"/>
  <c r="AS735" i="4"/>
  <c r="AT735" i="4" s="1"/>
  <c r="AU735" i="4" s="1"/>
  <c r="AV735" i="4" s="1"/>
  <c r="AS728" i="4"/>
  <c r="AT728" i="4" s="1"/>
  <c r="AU728" i="4" s="1"/>
  <c r="AV728" i="4" s="1"/>
  <c r="AS724" i="4"/>
  <c r="AT724" i="4" s="1"/>
  <c r="AU724" i="4" s="1"/>
  <c r="AV724" i="4" s="1"/>
  <c r="AS719" i="4"/>
  <c r="AT719" i="4" s="1"/>
  <c r="AU719" i="4" s="1"/>
  <c r="AV719" i="4" s="1"/>
  <c r="AS716" i="4"/>
  <c r="AT716" i="4" s="1"/>
  <c r="AU716" i="4" s="1"/>
  <c r="AV716" i="4" s="1"/>
  <c r="AS713" i="4"/>
  <c r="AT713" i="4" s="1"/>
  <c r="AU713" i="4" s="1"/>
  <c r="AV713" i="4" s="1"/>
  <c r="AS709" i="4"/>
  <c r="AT709" i="4" s="1"/>
  <c r="AU709" i="4" s="1"/>
  <c r="AV709" i="4" s="1"/>
  <c r="AS705" i="4"/>
  <c r="AT705" i="4" s="1"/>
  <c r="AU705" i="4" s="1"/>
  <c r="AV705" i="4" s="1"/>
  <c r="AS701" i="4"/>
  <c r="AT701" i="4" s="1"/>
  <c r="AU701" i="4" s="1"/>
  <c r="AV701" i="4" s="1"/>
  <c r="AS697" i="4"/>
  <c r="AT697" i="4" s="1"/>
  <c r="AU697" i="4" s="1"/>
  <c r="AV697" i="4" s="1"/>
  <c r="AS689" i="4"/>
  <c r="AT689" i="4" s="1"/>
  <c r="AU689" i="4" s="1"/>
  <c r="AV689" i="4" s="1"/>
  <c r="AS686" i="4"/>
  <c r="AT686" i="4" s="1"/>
  <c r="AU686" i="4" s="1"/>
  <c r="AV686" i="4" s="1"/>
  <c r="AS682" i="4"/>
  <c r="AT682" i="4" s="1"/>
  <c r="AU682" i="4" s="1"/>
  <c r="AV682" i="4" s="1"/>
  <c r="AS678" i="4"/>
  <c r="AT678" i="4" s="1"/>
  <c r="AU678" i="4" s="1"/>
  <c r="AV678" i="4" s="1"/>
  <c r="AS673" i="4"/>
  <c r="AT673" i="4" s="1"/>
  <c r="AU673" i="4" s="1"/>
  <c r="AV673" i="4" s="1"/>
  <c r="AS666" i="4"/>
  <c r="AT666" i="4" s="1"/>
  <c r="AU666" i="4" s="1"/>
  <c r="AV666" i="4" s="1"/>
  <c r="AS662" i="4"/>
  <c r="AT662" i="4" s="1"/>
  <c r="AU662" i="4" s="1"/>
  <c r="AV662" i="4" s="1"/>
  <c r="AS658" i="4"/>
  <c r="AT658" i="4" s="1"/>
  <c r="AU658" i="4" s="1"/>
  <c r="AV658" i="4" s="1"/>
  <c r="AS654" i="4"/>
  <c r="AT654" i="4" s="1"/>
  <c r="AU654" i="4" s="1"/>
  <c r="AV654" i="4" s="1"/>
  <c r="AS650" i="4"/>
  <c r="AT650" i="4" s="1"/>
  <c r="AU650" i="4" s="1"/>
  <c r="AV650" i="4" s="1"/>
  <c r="AS646" i="4"/>
  <c r="AT646" i="4" s="1"/>
  <c r="AU646" i="4" s="1"/>
  <c r="AV646" i="4" s="1"/>
  <c r="AS642" i="4"/>
  <c r="AT642" i="4" s="1"/>
  <c r="AU642" i="4" s="1"/>
  <c r="AV642" i="4" s="1"/>
  <c r="AS448" i="4"/>
  <c r="AT448" i="4" s="1"/>
  <c r="AU448" i="4" s="1"/>
  <c r="AV448" i="4" s="1"/>
  <c r="AW448" i="4" s="1"/>
  <c r="AX448" i="4" s="1"/>
  <c r="AS635" i="4"/>
  <c r="AT635" i="4" s="1"/>
  <c r="AU635" i="4" s="1"/>
  <c r="AV635" i="4" s="1"/>
  <c r="AS631" i="4"/>
  <c r="AT631" i="4" s="1"/>
  <c r="AU631" i="4" s="1"/>
  <c r="AV631" i="4" s="1"/>
  <c r="AS627" i="4"/>
  <c r="AT627" i="4" s="1"/>
  <c r="AU627" i="4" s="1"/>
  <c r="AV627" i="4" s="1"/>
  <c r="AS623" i="4"/>
  <c r="AT623" i="4" s="1"/>
  <c r="AU623" i="4" s="1"/>
  <c r="AV623" i="4" s="1"/>
  <c r="AS619" i="4"/>
  <c r="AT619" i="4" s="1"/>
  <c r="AU619" i="4" s="1"/>
  <c r="AV619" i="4" s="1"/>
  <c r="AS615" i="4"/>
  <c r="AT615" i="4" s="1"/>
  <c r="AU615" i="4" s="1"/>
  <c r="AV615" i="4" s="1"/>
  <c r="AS611" i="4"/>
  <c r="AT611" i="4" s="1"/>
  <c r="AU611" i="4" s="1"/>
  <c r="AV611" i="4" s="1"/>
  <c r="AS607" i="4"/>
  <c r="AT607" i="4" s="1"/>
  <c r="AU607" i="4" s="1"/>
  <c r="AV607" i="4" s="1"/>
  <c r="AS603" i="4"/>
  <c r="AT603" i="4" s="1"/>
  <c r="AU603" i="4" s="1"/>
  <c r="AV603" i="4" s="1"/>
  <c r="AS600" i="4"/>
  <c r="AT600" i="4" s="1"/>
  <c r="AU600" i="4" s="1"/>
  <c r="AV600" i="4" s="1"/>
  <c r="AS597" i="4"/>
  <c r="AT597" i="4" s="1"/>
  <c r="AU597" i="4" s="1"/>
  <c r="AV597" i="4" s="1"/>
  <c r="AS593" i="4"/>
  <c r="AT593" i="4" s="1"/>
  <c r="AU593" i="4" s="1"/>
  <c r="AV593" i="4" s="1"/>
  <c r="AS589" i="4"/>
  <c r="AT589" i="4" s="1"/>
  <c r="AU589" i="4" s="1"/>
  <c r="AV589" i="4" s="1"/>
  <c r="AS585" i="4"/>
  <c r="AT585" i="4" s="1"/>
  <c r="AU585" i="4" s="1"/>
  <c r="AV585" i="4" s="1"/>
  <c r="AS581" i="4"/>
  <c r="AT581" i="4" s="1"/>
  <c r="AU581" i="4" s="1"/>
  <c r="AV581" i="4" s="1"/>
  <c r="AS579" i="4"/>
  <c r="AT579" i="4" s="1"/>
  <c r="AU579" i="4" s="1"/>
  <c r="AV579" i="4" s="1"/>
  <c r="AS575" i="4"/>
  <c r="AT575" i="4" s="1"/>
  <c r="AU575" i="4" s="1"/>
  <c r="AV575" i="4" s="1"/>
  <c r="AS570" i="4"/>
  <c r="AT570" i="4" s="1"/>
  <c r="AU570" i="4" s="1"/>
  <c r="AV570" i="4" s="1"/>
  <c r="AS567" i="4"/>
  <c r="AT567" i="4" s="1"/>
  <c r="AU567" i="4" s="1"/>
  <c r="AV567" i="4" s="1"/>
  <c r="AS563" i="4"/>
  <c r="AT563" i="4" s="1"/>
  <c r="AU563" i="4" s="1"/>
  <c r="AV563" i="4" s="1"/>
  <c r="AS559" i="4"/>
  <c r="AT559" i="4" s="1"/>
  <c r="AU559" i="4" s="1"/>
  <c r="AV559" i="4" s="1"/>
  <c r="AS555" i="4"/>
  <c r="AT555" i="4" s="1"/>
  <c r="AU555" i="4" s="1"/>
  <c r="AV555" i="4" s="1"/>
  <c r="AS551" i="4"/>
  <c r="AT551" i="4" s="1"/>
  <c r="AU551" i="4" s="1"/>
  <c r="AV551" i="4" s="1"/>
  <c r="AS547" i="4"/>
  <c r="AT547" i="4" s="1"/>
  <c r="AU547" i="4" s="1"/>
  <c r="AV547" i="4" s="1"/>
  <c r="AS544" i="4"/>
  <c r="AT544" i="4" s="1"/>
  <c r="AU544" i="4" s="1"/>
  <c r="AV544" i="4" s="1"/>
  <c r="AS539" i="4"/>
  <c r="AT539" i="4" s="1"/>
  <c r="AU539" i="4" s="1"/>
  <c r="AV539" i="4" s="1"/>
  <c r="AS535" i="4"/>
  <c r="AT535" i="4" s="1"/>
  <c r="AU535" i="4" s="1"/>
  <c r="AV535" i="4" s="1"/>
  <c r="AS531" i="4"/>
  <c r="AT531" i="4" s="1"/>
  <c r="AU531" i="4" s="1"/>
  <c r="AV531" i="4" s="1"/>
  <c r="AS527" i="4"/>
  <c r="AT527" i="4" s="1"/>
  <c r="AU527" i="4" s="1"/>
  <c r="AV527" i="4" s="1"/>
  <c r="AS521" i="4"/>
  <c r="AT521" i="4" s="1"/>
  <c r="AU521" i="4" s="1"/>
  <c r="AV521" i="4" s="1"/>
  <c r="AS517" i="4"/>
  <c r="AT517" i="4" s="1"/>
  <c r="AU517" i="4" s="1"/>
  <c r="AV517" i="4" s="1"/>
  <c r="AS513" i="4"/>
  <c r="AT513" i="4" s="1"/>
  <c r="AU513" i="4" s="1"/>
  <c r="AV513" i="4" s="1"/>
  <c r="AS509" i="4"/>
  <c r="AT509" i="4" s="1"/>
  <c r="AU509" i="4" s="1"/>
  <c r="AV509" i="4" s="1"/>
  <c r="AS506" i="4"/>
  <c r="AT506" i="4" s="1"/>
  <c r="AU506" i="4" s="1"/>
  <c r="AV506" i="4" s="1"/>
  <c r="AS498" i="4"/>
  <c r="AT498" i="4" s="1"/>
  <c r="AU498" i="4" s="1"/>
  <c r="AV498" i="4" s="1"/>
  <c r="AS494" i="4"/>
  <c r="AT494" i="4" s="1"/>
  <c r="AU494" i="4" s="1"/>
  <c r="AV494" i="4" s="1"/>
  <c r="AS490" i="4"/>
  <c r="AT490" i="4" s="1"/>
  <c r="AU490" i="4" s="1"/>
  <c r="AV490" i="4" s="1"/>
  <c r="AS486" i="4"/>
  <c r="AT486" i="4" s="1"/>
  <c r="AU486" i="4" s="1"/>
  <c r="AV486" i="4" s="1"/>
  <c r="AS482" i="4"/>
  <c r="AT482" i="4" s="1"/>
  <c r="AU482" i="4" s="1"/>
  <c r="AV482" i="4" s="1"/>
  <c r="AS477" i="4"/>
  <c r="AT477" i="4" s="1"/>
  <c r="AU477" i="4" s="1"/>
  <c r="AV477" i="4" s="1"/>
  <c r="AS473" i="4"/>
  <c r="AT473" i="4" s="1"/>
  <c r="AU473" i="4" s="1"/>
  <c r="AV473" i="4" s="1"/>
  <c r="AS470" i="4"/>
  <c r="AT470" i="4" s="1"/>
  <c r="AU470" i="4" s="1"/>
  <c r="AV470" i="4" s="1"/>
  <c r="AS466" i="4"/>
  <c r="AT466" i="4" s="1"/>
  <c r="AU466" i="4" s="1"/>
  <c r="AV466" i="4" s="1"/>
  <c r="AS463" i="4"/>
  <c r="AT463" i="4" s="1"/>
  <c r="AU463" i="4" s="1"/>
  <c r="AV463" i="4" s="1"/>
  <c r="AS8" i="4"/>
  <c r="AS865" i="4"/>
  <c r="AT865" i="4" s="1"/>
  <c r="AU865" i="4" s="1"/>
  <c r="AV865" i="4" s="1"/>
  <c r="AS861" i="4"/>
  <c r="AT861" i="4" s="1"/>
  <c r="AU861" i="4" s="1"/>
  <c r="AV861" i="4" s="1"/>
  <c r="AS858" i="4"/>
  <c r="AT858" i="4" s="1"/>
  <c r="AU858" i="4" s="1"/>
  <c r="AV858" i="4" s="1"/>
  <c r="AS854" i="4"/>
  <c r="AT854" i="4" s="1"/>
  <c r="AU854" i="4" s="1"/>
  <c r="AV854" i="4" s="1"/>
  <c r="AS850" i="4"/>
  <c r="AT850" i="4" s="1"/>
  <c r="AU850" i="4" s="1"/>
  <c r="AV850" i="4" s="1"/>
  <c r="AS846" i="4"/>
  <c r="AT846" i="4" s="1"/>
  <c r="AU846" i="4" s="1"/>
  <c r="AV846" i="4" s="1"/>
  <c r="AS842" i="4"/>
  <c r="AT842" i="4" s="1"/>
  <c r="AU842" i="4" s="1"/>
  <c r="AV842" i="4" s="1"/>
  <c r="AS838" i="4"/>
  <c r="AT838" i="4" s="1"/>
  <c r="AU838" i="4" s="1"/>
  <c r="AV838" i="4" s="1"/>
  <c r="AS834" i="4"/>
  <c r="AT834" i="4" s="1"/>
  <c r="AU834" i="4" s="1"/>
  <c r="AV834" i="4" s="1"/>
  <c r="AS827" i="4"/>
  <c r="AT827" i="4" s="1"/>
  <c r="AU827" i="4" s="1"/>
  <c r="AV827" i="4" s="1"/>
  <c r="AS824" i="4"/>
  <c r="AT824" i="4" s="1"/>
  <c r="AU824" i="4" s="1"/>
  <c r="AV824" i="4" s="1"/>
  <c r="AS820" i="4"/>
  <c r="AT820" i="4" s="1"/>
  <c r="AU820" i="4" s="1"/>
  <c r="AV820" i="4" s="1"/>
  <c r="AS816" i="4"/>
  <c r="AT816" i="4" s="1"/>
  <c r="AU816" i="4" s="1"/>
  <c r="AV816" i="4" s="1"/>
  <c r="AS812" i="4"/>
  <c r="AT812" i="4" s="1"/>
  <c r="AU812" i="4" s="1"/>
  <c r="AV812" i="4" s="1"/>
  <c r="AS809" i="4"/>
  <c r="AT809" i="4" s="1"/>
  <c r="AU809" i="4" s="1"/>
  <c r="AV809" i="4" s="1"/>
  <c r="AS805" i="4"/>
  <c r="AT805" i="4" s="1"/>
  <c r="AU805" i="4" s="1"/>
  <c r="AV805" i="4" s="1"/>
  <c r="AS801" i="4"/>
  <c r="AT801" i="4" s="1"/>
  <c r="AU801" i="4" s="1"/>
  <c r="AV801" i="4" s="1"/>
  <c r="AS797" i="4"/>
  <c r="AT797" i="4" s="1"/>
  <c r="AU797" i="4" s="1"/>
  <c r="AV797" i="4" s="1"/>
  <c r="AS793" i="4"/>
  <c r="AT793" i="4" s="1"/>
  <c r="AU793" i="4" s="1"/>
  <c r="AV793" i="4" s="1"/>
  <c r="AS789" i="4"/>
  <c r="AT789" i="4" s="1"/>
  <c r="AU789" i="4" s="1"/>
  <c r="AV789" i="4" s="1"/>
  <c r="AS785" i="4"/>
  <c r="AT785" i="4" s="1"/>
  <c r="AU785" i="4" s="1"/>
  <c r="AV785" i="4" s="1"/>
  <c r="AS782" i="4"/>
  <c r="AT782" i="4" s="1"/>
  <c r="AU782" i="4" s="1"/>
  <c r="AV782" i="4" s="1"/>
  <c r="AS778" i="4"/>
  <c r="AT778" i="4" s="1"/>
  <c r="AU778" i="4" s="1"/>
  <c r="AV778" i="4" s="1"/>
  <c r="AS774" i="4"/>
  <c r="AT774" i="4" s="1"/>
  <c r="AU774" i="4" s="1"/>
  <c r="AV774" i="4" s="1"/>
  <c r="AS770" i="4"/>
  <c r="AT770" i="4" s="1"/>
  <c r="AU770" i="4" s="1"/>
  <c r="AV770" i="4" s="1"/>
  <c r="AS766" i="4"/>
  <c r="AT766" i="4" s="1"/>
  <c r="AU766" i="4" s="1"/>
  <c r="AV766" i="4" s="1"/>
  <c r="AS762" i="4"/>
  <c r="AT762" i="4" s="1"/>
  <c r="AU762" i="4" s="1"/>
  <c r="AV762" i="4" s="1"/>
  <c r="AS758" i="4"/>
  <c r="AT758" i="4" s="1"/>
  <c r="AU758" i="4" s="1"/>
  <c r="AV758" i="4" s="1"/>
  <c r="AS754" i="4"/>
  <c r="AT754" i="4" s="1"/>
  <c r="AU754" i="4" s="1"/>
  <c r="AV754" i="4" s="1"/>
  <c r="AS750" i="4"/>
  <c r="AT750" i="4" s="1"/>
  <c r="AU750" i="4" s="1"/>
  <c r="AV750" i="4" s="1"/>
  <c r="AS742" i="4"/>
  <c r="AT742" i="4" s="1"/>
  <c r="AU742" i="4" s="1"/>
  <c r="AV742" i="4" s="1"/>
  <c r="AS738" i="4"/>
  <c r="AT738" i="4" s="1"/>
  <c r="AU738" i="4" s="1"/>
  <c r="AV738" i="4" s="1"/>
  <c r="AS734" i="4"/>
  <c r="AT734" i="4" s="1"/>
  <c r="AU734" i="4" s="1"/>
  <c r="AV734" i="4" s="1"/>
  <c r="AS730" i="4"/>
  <c r="AT730" i="4" s="1"/>
  <c r="AU730" i="4" s="1"/>
  <c r="AV730" i="4" s="1"/>
  <c r="AS727" i="4"/>
  <c r="AT727" i="4" s="1"/>
  <c r="AU727" i="4" s="1"/>
  <c r="AV727" i="4" s="1"/>
  <c r="AS723" i="4"/>
  <c r="AT723" i="4" s="1"/>
  <c r="AU723" i="4" s="1"/>
  <c r="AV723" i="4" s="1"/>
  <c r="AS718" i="4"/>
  <c r="AS715" i="4"/>
  <c r="AT715" i="4" s="1"/>
  <c r="AU715" i="4" s="1"/>
  <c r="AV715" i="4" s="1"/>
  <c r="AS712" i="4"/>
  <c r="AT712" i="4" s="1"/>
  <c r="AU712" i="4" s="1"/>
  <c r="AV712" i="4" s="1"/>
  <c r="AS708" i="4"/>
  <c r="AT708" i="4" s="1"/>
  <c r="AU708" i="4" s="1"/>
  <c r="AV708" i="4" s="1"/>
  <c r="AS704" i="4"/>
  <c r="AT704" i="4" s="1"/>
  <c r="AU704" i="4" s="1"/>
  <c r="AV704" i="4" s="1"/>
  <c r="AS700" i="4"/>
  <c r="AT700" i="4" s="1"/>
  <c r="AU700" i="4" s="1"/>
  <c r="AV700" i="4" s="1"/>
  <c r="AS693" i="4"/>
  <c r="AT693" i="4" s="1"/>
  <c r="AU693" i="4" s="1"/>
  <c r="AV693" i="4" s="1"/>
  <c r="AS688" i="4"/>
  <c r="AT688" i="4" s="1"/>
  <c r="AU688" i="4" s="1"/>
  <c r="AV688" i="4" s="1"/>
  <c r="AS685" i="4"/>
  <c r="AT685" i="4" s="1"/>
  <c r="AU685" i="4" s="1"/>
  <c r="AV685" i="4" s="1"/>
  <c r="AS681" i="4"/>
  <c r="AT681" i="4" s="1"/>
  <c r="AU681" i="4" s="1"/>
  <c r="AV681" i="4" s="1"/>
  <c r="AS677" i="4"/>
  <c r="AT677" i="4" s="1"/>
  <c r="AU677" i="4" s="1"/>
  <c r="AV677" i="4" s="1"/>
  <c r="AS672" i="4"/>
  <c r="AT672" i="4" s="1"/>
  <c r="AU672" i="4" s="1"/>
  <c r="AV672" i="4" s="1"/>
  <c r="AS669" i="4"/>
  <c r="AT669" i="4" s="1"/>
  <c r="AU669" i="4" s="1"/>
  <c r="AV669" i="4" s="1"/>
  <c r="AS665" i="4"/>
  <c r="AT665" i="4" s="1"/>
  <c r="AU665" i="4" s="1"/>
  <c r="AV665" i="4" s="1"/>
  <c r="AS661" i="4"/>
  <c r="AT661" i="4" s="1"/>
  <c r="AU661" i="4" s="1"/>
  <c r="AV661" i="4" s="1"/>
  <c r="AS657" i="4"/>
  <c r="AT657" i="4" s="1"/>
  <c r="AU657" i="4" s="1"/>
  <c r="AV657" i="4" s="1"/>
  <c r="AS653" i="4"/>
  <c r="AT653" i="4" s="1"/>
  <c r="AU653" i="4" s="1"/>
  <c r="AV653" i="4" s="1"/>
  <c r="AS649" i="4"/>
  <c r="AT649" i="4" s="1"/>
  <c r="AU649" i="4" s="1"/>
  <c r="AV649" i="4" s="1"/>
  <c r="AS645" i="4"/>
  <c r="AT645" i="4" s="1"/>
  <c r="AU645" i="4" s="1"/>
  <c r="AV645" i="4" s="1"/>
  <c r="AS641" i="4"/>
  <c r="AT641" i="4" s="1"/>
  <c r="AU641" i="4" s="1"/>
  <c r="AV641" i="4" s="1"/>
  <c r="AS638" i="4"/>
  <c r="AT638" i="4" s="1"/>
  <c r="AU638" i="4" s="1"/>
  <c r="AV638" i="4" s="1"/>
  <c r="AS630" i="4"/>
  <c r="AT630" i="4" s="1"/>
  <c r="AU630" i="4" s="1"/>
  <c r="AV630" i="4" s="1"/>
  <c r="AS626" i="4"/>
  <c r="AT626" i="4" s="1"/>
  <c r="AU626" i="4" s="1"/>
  <c r="AV626" i="4" s="1"/>
  <c r="AS622" i="4"/>
  <c r="AT622" i="4" s="1"/>
  <c r="AU622" i="4" s="1"/>
  <c r="AV622" i="4" s="1"/>
  <c r="AS618" i="4"/>
  <c r="AT618" i="4" s="1"/>
  <c r="AU618" i="4" s="1"/>
  <c r="AV618" i="4" s="1"/>
  <c r="AS614" i="4"/>
  <c r="AT614" i="4" s="1"/>
  <c r="AU614" i="4" s="1"/>
  <c r="AV614" i="4" s="1"/>
  <c r="AS610" i="4"/>
  <c r="AT610" i="4" s="1"/>
  <c r="AU610" i="4" s="1"/>
  <c r="AV610" i="4" s="1"/>
  <c r="AS606" i="4"/>
  <c r="AT606" i="4" s="1"/>
  <c r="AU606" i="4" s="1"/>
  <c r="AV606" i="4" s="1"/>
  <c r="AS599" i="4"/>
  <c r="AT599" i="4" s="1"/>
  <c r="AU599" i="4" s="1"/>
  <c r="AV599" i="4" s="1"/>
  <c r="AS596" i="4"/>
  <c r="AT596" i="4" s="1"/>
  <c r="AU596" i="4" s="1"/>
  <c r="AV596" i="4" s="1"/>
  <c r="AS592" i="4"/>
  <c r="AT592" i="4" s="1"/>
  <c r="AU592" i="4" s="1"/>
  <c r="AV592" i="4" s="1"/>
  <c r="AS588" i="4"/>
  <c r="AT588" i="4" s="1"/>
  <c r="AU588" i="4" s="1"/>
  <c r="AV588" i="4" s="1"/>
  <c r="AS584" i="4"/>
  <c r="AT584" i="4" s="1"/>
  <c r="AU584" i="4" s="1"/>
  <c r="AV584" i="4" s="1"/>
  <c r="AS578" i="4"/>
  <c r="AT578" i="4" s="1"/>
  <c r="AU578" i="4" s="1"/>
  <c r="AV578" i="4" s="1"/>
  <c r="AS574" i="4"/>
  <c r="AT574" i="4" s="1"/>
  <c r="AU574" i="4" s="1"/>
  <c r="AV574" i="4" s="1"/>
  <c r="AS207" i="4"/>
  <c r="AT207" i="4" s="1"/>
  <c r="AU207" i="4" s="1"/>
  <c r="AV207" i="4" s="1"/>
  <c r="AS566" i="4"/>
  <c r="AT566" i="4" s="1"/>
  <c r="AU566" i="4" s="1"/>
  <c r="AV566" i="4" s="1"/>
  <c r="AS562" i="4"/>
  <c r="AT562" i="4" s="1"/>
  <c r="AU562" i="4" s="1"/>
  <c r="AV562" i="4" s="1"/>
  <c r="AS558" i="4"/>
  <c r="AT558" i="4" s="1"/>
  <c r="AU558" i="4" s="1"/>
  <c r="AV558" i="4" s="1"/>
  <c r="AS554" i="4"/>
  <c r="AT554" i="4" s="1"/>
  <c r="AU554" i="4" s="1"/>
  <c r="AV554" i="4" s="1"/>
  <c r="AS550" i="4"/>
  <c r="AT550" i="4" s="1"/>
  <c r="AU550" i="4" s="1"/>
  <c r="AV550" i="4" s="1"/>
  <c r="AS546" i="4"/>
  <c r="AT546" i="4" s="1"/>
  <c r="AU546" i="4" s="1"/>
  <c r="AV546" i="4" s="1"/>
  <c r="AS543" i="4"/>
  <c r="AT543" i="4" s="1"/>
  <c r="AU543" i="4" s="1"/>
  <c r="AV543" i="4" s="1"/>
  <c r="AS538" i="4"/>
  <c r="AT538" i="4" s="1"/>
  <c r="AU538" i="4" s="1"/>
  <c r="AV538" i="4" s="1"/>
  <c r="AS534" i="4"/>
  <c r="AT534" i="4" s="1"/>
  <c r="AU534" i="4" s="1"/>
  <c r="AV534" i="4" s="1"/>
  <c r="AS530" i="4"/>
  <c r="AT530" i="4" s="1"/>
  <c r="AU530" i="4" s="1"/>
  <c r="AV530" i="4" s="1"/>
  <c r="AS526" i="4"/>
  <c r="AT526" i="4" s="1"/>
  <c r="AU526" i="4" s="1"/>
  <c r="AV526" i="4" s="1"/>
  <c r="AS520" i="4"/>
  <c r="AT520" i="4" s="1"/>
  <c r="AU520" i="4" s="1"/>
  <c r="AV520" i="4" s="1"/>
  <c r="AS516" i="4"/>
  <c r="AT516" i="4" s="1"/>
  <c r="AU516" i="4" s="1"/>
  <c r="AV516" i="4" s="1"/>
  <c r="AS512" i="4"/>
  <c r="AT512" i="4" s="1"/>
  <c r="AU512" i="4" s="1"/>
  <c r="AV512" i="4" s="1"/>
  <c r="AS505" i="4"/>
  <c r="AT505" i="4" s="1"/>
  <c r="AU505" i="4" s="1"/>
  <c r="AV505" i="4" s="1"/>
  <c r="AS502" i="4"/>
  <c r="AT502" i="4" s="1"/>
  <c r="AU502" i="4" s="1"/>
  <c r="AV502" i="4" s="1"/>
  <c r="AS497" i="4"/>
  <c r="AT497" i="4" s="1"/>
  <c r="AU497" i="4" s="1"/>
  <c r="AV497" i="4" s="1"/>
  <c r="AS493" i="4"/>
  <c r="AT493" i="4" s="1"/>
  <c r="AU493" i="4" s="1"/>
  <c r="AV493" i="4" s="1"/>
  <c r="AS489" i="4"/>
  <c r="AT489" i="4" s="1"/>
  <c r="AU489" i="4" s="1"/>
  <c r="AV489" i="4" s="1"/>
  <c r="AS485" i="4"/>
  <c r="AT485" i="4" s="1"/>
  <c r="AU485" i="4" s="1"/>
  <c r="AV485" i="4" s="1"/>
  <c r="AS481" i="4"/>
  <c r="AT481" i="4" s="1"/>
  <c r="AU481" i="4" s="1"/>
  <c r="AV481" i="4" s="1"/>
  <c r="AS476" i="4"/>
  <c r="AT476" i="4" s="1"/>
  <c r="AU476" i="4" s="1"/>
  <c r="AV476" i="4" s="1"/>
  <c r="AS472" i="4"/>
  <c r="AT472" i="4" s="1"/>
  <c r="AU472" i="4" s="1"/>
  <c r="AV472" i="4" s="1"/>
  <c r="AS469" i="4"/>
  <c r="AT469" i="4" s="1"/>
  <c r="AU469" i="4" s="1"/>
  <c r="AV469" i="4" s="1"/>
  <c r="AS465" i="4"/>
  <c r="AT465" i="4" s="1"/>
  <c r="AU465" i="4" s="1"/>
  <c r="AV465" i="4" s="1"/>
  <c r="AS462" i="4"/>
  <c r="AT462" i="4" s="1"/>
  <c r="AU462" i="4" s="1"/>
  <c r="AV462" i="4" s="1"/>
  <c r="AS457" i="4"/>
  <c r="AT457" i="4" s="1"/>
  <c r="AU457" i="4" s="1"/>
  <c r="AV457" i="4" s="1"/>
  <c r="AS453" i="4"/>
  <c r="AT453" i="4" s="1"/>
  <c r="AU453" i="4" s="1"/>
  <c r="AV453" i="4" s="1"/>
  <c r="AS449" i="4"/>
  <c r="AT449" i="4" s="1"/>
  <c r="AU449" i="4" s="1"/>
  <c r="AV449" i="4" s="1"/>
  <c r="AS444" i="4"/>
  <c r="AT444" i="4" s="1"/>
  <c r="AU444" i="4" s="1"/>
  <c r="AV444" i="4" s="1"/>
  <c r="AS459" i="4"/>
  <c r="AT459" i="4" s="1"/>
  <c r="AU459" i="4" s="1"/>
  <c r="AV459" i="4" s="1"/>
  <c r="AS864" i="4"/>
  <c r="AT864" i="4" s="1"/>
  <c r="AU864" i="4" s="1"/>
  <c r="AV864" i="4" s="1"/>
  <c r="AS857" i="4"/>
  <c r="AT857" i="4" s="1"/>
  <c r="AU857" i="4" s="1"/>
  <c r="AV857" i="4" s="1"/>
  <c r="AS853" i="4"/>
  <c r="AT853" i="4" s="1"/>
  <c r="AU853" i="4" s="1"/>
  <c r="AV853" i="4" s="1"/>
  <c r="AS849" i="4"/>
  <c r="AT849" i="4" s="1"/>
  <c r="AU849" i="4" s="1"/>
  <c r="AV849" i="4" s="1"/>
  <c r="AS845" i="4"/>
  <c r="AT845" i="4" s="1"/>
  <c r="AU845" i="4" s="1"/>
  <c r="AV845" i="4" s="1"/>
  <c r="AS841" i="4"/>
  <c r="AT841" i="4" s="1"/>
  <c r="AU841" i="4" s="1"/>
  <c r="AV841" i="4" s="1"/>
  <c r="AS837" i="4"/>
  <c r="AT837" i="4" s="1"/>
  <c r="AU837" i="4" s="1"/>
  <c r="AV837" i="4" s="1"/>
  <c r="AS833" i="4"/>
  <c r="AT833" i="4" s="1"/>
  <c r="AU833" i="4" s="1"/>
  <c r="AV833" i="4" s="1"/>
  <c r="AS830" i="4"/>
  <c r="AT830" i="4" s="1"/>
  <c r="AU830" i="4" s="1"/>
  <c r="AV830" i="4" s="1"/>
  <c r="AS823" i="4"/>
  <c r="AT823" i="4" s="1"/>
  <c r="AU823" i="4" s="1"/>
  <c r="AV823" i="4" s="1"/>
  <c r="AS819" i="4"/>
  <c r="AT819" i="4" s="1"/>
  <c r="AU819" i="4" s="1"/>
  <c r="AV819" i="4" s="1"/>
  <c r="AS815" i="4"/>
  <c r="AT815" i="4" s="1"/>
  <c r="AU815" i="4" s="1"/>
  <c r="AV815" i="4" s="1"/>
  <c r="AS811" i="4"/>
  <c r="AT811" i="4" s="1"/>
  <c r="AU811" i="4" s="1"/>
  <c r="AV811" i="4" s="1"/>
  <c r="AS808" i="4"/>
  <c r="AT808" i="4" s="1"/>
  <c r="AU808" i="4" s="1"/>
  <c r="AV808" i="4" s="1"/>
  <c r="AS804" i="4"/>
  <c r="AT804" i="4" s="1"/>
  <c r="AU804" i="4" s="1"/>
  <c r="AV804" i="4" s="1"/>
  <c r="AS800" i="4"/>
  <c r="AT800" i="4" s="1"/>
  <c r="AU800" i="4" s="1"/>
  <c r="AV800" i="4" s="1"/>
  <c r="AS796" i="4"/>
  <c r="AT796" i="4" s="1"/>
  <c r="AU796" i="4" s="1"/>
  <c r="AV796" i="4" s="1"/>
  <c r="AS792" i="4"/>
  <c r="AT792" i="4" s="1"/>
  <c r="AU792" i="4" s="1"/>
  <c r="AV792" i="4" s="1"/>
  <c r="AS788" i="4"/>
  <c r="AT788" i="4" s="1"/>
  <c r="AU788" i="4" s="1"/>
  <c r="AV788" i="4" s="1"/>
  <c r="AS784" i="4"/>
  <c r="AT784" i="4" s="1"/>
  <c r="AU784" i="4" s="1"/>
  <c r="AV784" i="4" s="1"/>
  <c r="AS781" i="4"/>
  <c r="AT781" i="4" s="1"/>
  <c r="AU781" i="4" s="1"/>
  <c r="AV781" i="4" s="1"/>
  <c r="AS777" i="4"/>
  <c r="AT777" i="4" s="1"/>
  <c r="AU777" i="4" s="1"/>
  <c r="AV777" i="4" s="1"/>
  <c r="AS773" i="4"/>
  <c r="AT773" i="4" s="1"/>
  <c r="AU773" i="4" s="1"/>
  <c r="AV773" i="4" s="1"/>
  <c r="AS769" i="4"/>
  <c r="AT769" i="4" s="1"/>
  <c r="AU769" i="4" s="1"/>
  <c r="AV769" i="4" s="1"/>
  <c r="AS765" i="4"/>
  <c r="AT765" i="4" s="1"/>
  <c r="AU765" i="4" s="1"/>
  <c r="AV765" i="4" s="1"/>
  <c r="AS761" i="4"/>
  <c r="AT761" i="4" s="1"/>
  <c r="AU761" i="4" s="1"/>
  <c r="AV761" i="4" s="1"/>
  <c r="AS757" i="4"/>
  <c r="AT757" i="4" s="1"/>
  <c r="AU757" i="4" s="1"/>
  <c r="AV757" i="4" s="1"/>
  <c r="AS753" i="4"/>
  <c r="AT753" i="4" s="1"/>
  <c r="AU753" i="4" s="1"/>
  <c r="AV753" i="4" s="1"/>
  <c r="AS749" i="4"/>
  <c r="AT749" i="4" s="1"/>
  <c r="AU749" i="4" s="1"/>
  <c r="AV749" i="4" s="1"/>
  <c r="AS745" i="4"/>
  <c r="AT745" i="4" s="1"/>
  <c r="AU745" i="4" s="1"/>
  <c r="AV745" i="4" s="1"/>
  <c r="AS741" i="4"/>
  <c r="AT741" i="4" s="1"/>
  <c r="AU741" i="4" s="1"/>
  <c r="AV741" i="4" s="1"/>
  <c r="AS737" i="4"/>
  <c r="AT737" i="4" s="1"/>
  <c r="AU737" i="4" s="1"/>
  <c r="AV737" i="4" s="1"/>
  <c r="AS733" i="4"/>
  <c r="AT733" i="4" s="1"/>
  <c r="AU733" i="4" s="1"/>
  <c r="AV733" i="4" s="1"/>
  <c r="AS726" i="4"/>
  <c r="AT726" i="4" s="1"/>
  <c r="AU726" i="4" s="1"/>
  <c r="AV726" i="4" s="1"/>
  <c r="AS721" i="4"/>
  <c r="AT721" i="4" s="1"/>
  <c r="AU721" i="4" s="1"/>
  <c r="AV721" i="4" s="1"/>
  <c r="AS714" i="4"/>
  <c r="AT714" i="4" s="1"/>
  <c r="AU714" i="4" s="1"/>
  <c r="AV714" i="4" s="1"/>
  <c r="AS711" i="4"/>
  <c r="AT711" i="4" s="1"/>
  <c r="AU711" i="4" s="1"/>
  <c r="AV711" i="4" s="1"/>
  <c r="AS707" i="4"/>
  <c r="AT707" i="4" s="1"/>
  <c r="AU707" i="4" s="1"/>
  <c r="AV707" i="4" s="1"/>
  <c r="AS703" i="4"/>
  <c r="AT703" i="4" s="1"/>
  <c r="AU703" i="4" s="1"/>
  <c r="AV703" i="4" s="1"/>
  <c r="AS699" i="4"/>
  <c r="AT699" i="4" s="1"/>
  <c r="AU699" i="4" s="1"/>
  <c r="AV699" i="4" s="1"/>
  <c r="AS695" i="4"/>
  <c r="AT695" i="4" s="1"/>
  <c r="AU695" i="4" s="1"/>
  <c r="AV695" i="4" s="1"/>
  <c r="AS692" i="4"/>
  <c r="AT692" i="4" s="1"/>
  <c r="AU692" i="4" s="1"/>
  <c r="AV692" i="4" s="1"/>
  <c r="AS687" i="4"/>
  <c r="AT687" i="4" s="1"/>
  <c r="AU687" i="4" s="1"/>
  <c r="AV687" i="4" s="1"/>
  <c r="AS684" i="4"/>
  <c r="AT684" i="4" s="1"/>
  <c r="AU684" i="4" s="1"/>
  <c r="AV684" i="4" s="1"/>
  <c r="AS680" i="4"/>
  <c r="AT680" i="4" s="1"/>
  <c r="AU680" i="4" s="1"/>
  <c r="AV680" i="4" s="1"/>
  <c r="AS676" i="4"/>
  <c r="AT676" i="4" s="1"/>
  <c r="AU676" i="4" s="1"/>
  <c r="AV676" i="4" s="1"/>
  <c r="AS671" i="4"/>
  <c r="AT671" i="4" s="1"/>
  <c r="AU671" i="4" s="1"/>
  <c r="AV671" i="4" s="1"/>
  <c r="AS668" i="4"/>
  <c r="AT668" i="4" s="1"/>
  <c r="AU668" i="4" s="1"/>
  <c r="AV668" i="4" s="1"/>
  <c r="AS664" i="4"/>
  <c r="AT664" i="4" s="1"/>
  <c r="AU664" i="4" s="1"/>
  <c r="AV664" i="4" s="1"/>
  <c r="AS660" i="4"/>
  <c r="AT660" i="4" s="1"/>
  <c r="AU660" i="4" s="1"/>
  <c r="AV660" i="4" s="1"/>
  <c r="AS656" i="4"/>
  <c r="AT656" i="4" s="1"/>
  <c r="AU656" i="4" s="1"/>
  <c r="AV656" i="4" s="1"/>
  <c r="AS652" i="4"/>
  <c r="AT652" i="4" s="1"/>
  <c r="AU652" i="4" s="1"/>
  <c r="AV652" i="4" s="1"/>
  <c r="AS648" i="4"/>
  <c r="AT648" i="4" s="1"/>
  <c r="AU648" i="4" s="1"/>
  <c r="AV648" i="4" s="1"/>
  <c r="AS644" i="4"/>
  <c r="AT644" i="4" s="1"/>
  <c r="AU644" i="4" s="1"/>
  <c r="AV644" i="4" s="1"/>
  <c r="AS640" i="4"/>
  <c r="AT640" i="4" s="1"/>
  <c r="AU640" i="4" s="1"/>
  <c r="AV640" i="4" s="1"/>
  <c r="AS637" i="4"/>
  <c r="AT637" i="4" s="1"/>
  <c r="AU637" i="4" s="1"/>
  <c r="AV637" i="4" s="1"/>
  <c r="AS633" i="4"/>
  <c r="AT633" i="4" s="1"/>
  <c r="AU633" i="4" s="1"/>
  <c r="AV633" i="4" s="1"/>
  <c r="AS629" i="4"/>
  <c r="AT629" i="4" s="1"/>
  <c r="AU629" i="4" s="1"/>
  <c r="AV629" i="4" s="1"/>
  <c r="AS625" i="4"/>
  <c r="AT625" i="4" s="1"/>
  <c r="AU625" i="4" s="1"/>
  <c r="AV625" i="4" s="1"/>
  <c r="AS621" i="4"/>
  <c r="AT621" i="4" s="1"/>
  <c r="AU621" i="4" s="1"/>
  <c r="AV621" i="4" s="1"/>
  <c r="AS617" i="4"/>
  <c r="AT617" i="4" s="1"/>
  <c r="AU617" i="4" s="1"/>
  <c r="AV617" i="4" s="1"/>
  <c r="AS613" i="4"/>
  <c r="AT613" i="4" s="1"/>
  <c r="AU613" i="4" s="1"/>
  <c r="AV613" i="4" s="1"/>
  <c r="AS609" i="4"/>
  <c r="AT609" i="4" s="1"/>
  <c r="AU609" i="4" s="1"/>
  <c r="AV609" i="4" s="1"/>
  <c r="AS605" i="4"/>
  <c r="AT605" i="4" s="1"/>
  <c r="AU605" i="4" s="1"/>
  <c r="AV605" i="4" s="1"/>
  <c r="AS602" i="4"/>
  <c r="AT602" i="4" s="1"/>
  <c r="AU602" i="4" s="1"/>
  <c r="AV602" i="4" s="1"/>
  <c r="AS598" i="4"/>
  <c r="AT598" i="4" s="1"/>
  <c r="AU598" i="4" s="1"/>
  <c r="AV598" i="4" s="1"/>
  <c r="AS595" i="4"/>
  <c r="AT595" i="4" s="1"/>
  <c r="AU595" i="4" s="1"/>
  <c r="AV595" i="4" s="1"/>
  <c r="AS591" i="4"/>
  <c r="AT591" i="4" s="1"/>
  <c r="AU591" i="4" s="1"/>
  <c r="AV591" i="4" s="1"/>
  <c r="AS587" i="4"/>
  <c r="AT587" i="4" s="1"/>
  <c r="AU587" i="4" s="1"/>
  <c r="AV587" i="4" s="1"/>
  <c r="AS583" i="4"/>
  <c r="AT583" i="4" s="1"/>
  <c r="AU583" i="4" s="1"/>
  <c r="AV583" i="4" s="1"/>
  <c r="AS577" i="4"/>
  <c r="AT577" i="4" s="1"/>
  <c r="AU577" i="4" s="1"/>
  <c r="AV577" i="4" s="1"/>
  <c r="AS573" i="4"/>
  <c r="AT573" i="4" s="1"/>
  <c r="AU573" i="4" s="1"/>
  <c r="AV573" i="4" s="1"/>
  <c r="AS569" i="4"/>
  <c r="AT569" i="4" s="1"/>
  <c r="AU569" i="4" s="1"/>
  <c r="AV569" i="4" s="1"/>
  <c r="AS565" i="4"/>
  <c r="AT565" i="4" s="1"/>
  <c r="AU565" i="4" s="1"/>
  <c r="AV565" i="4" s="1"/>
  <c r="AS561" i="4"/>
  <c r="AT561" i="4" s="1"/>
  <c r="AU561" i="4" s="1"/>
  <c r="AV561" i="4" s="1"/>
  <c r="AS557" i="4"/>
  <c r="AT557" i="4" s="1"/>
  <c r="AU557" i="4" s="1"/>
  <c r="AV557" i="4" s="1"/>
  <c r="AS553" i="4"/>
  <c r="AT553" i="4" s="1"/>
  <c r="AU553" i="4" s="1"/>
  <c r="AV553" i="4" s="1"/>
  <c r="AS549" i="4"/>
  <c r="AT549" i="4" s="1"/>
  <c r="AU549" i="4" s="1"/>
  <c r="AV549" i="4" s="1"/>
  <c r="AS545" i="4"/>
  <c r="AT545" i="4" s="1"/>
  <c r="AU545" i="4" s="1"/>
  <c r="AV545" i="4" s="1"/>
  <c r="AS541" i="4"/>
  <c r="AT541" i="4" s="1"/>
  <c r="AU541" i="4" s="1"/>
  <c r="AV541" i="4" s="1"/>
  <c r="AS537" i="4"/>
  <c r="AT537" i="4" s="1"/>
  <c r="AU537" i="4" s="1"/>
  <c r="AV537" i="4" s="1"/>
  <c r="AS533" i="4"/>
  <c r="AT533" i="4" s="1"/>
  <c r="AU533" i="4" s="1"/>
  <c r="AV533" i="4" s="1"/>
  <c r="AS529" i="4"/>
  <c r="AT529" i="4" s="1"/>
  <c r="AU529" i="4" s="1"/>
  <c r="AV529" i="4" s="1"/>
  <c r="AS525" i="4"/>
  <c r="AT525" i="4" s="1"/>
  <c r="AU525" i="4" s="1"/>
  <c r="AV525" i="4" s="1"/>
  <c r="AS519" i="4"/>
  <c r="AT519" i="4" s="1"/>
  <c r="AU519" i="4" s="1"/>
  <c r="AV519" i="4" s="1"/>
  <c r="AS515" i="4"/>
  <c r="AT515" i="4" s="1"/>
  <c r="AU515" i="4" s="1"/>
  <c r="AV515" i="4" s="1"/>
  <c r="AS511" i="4"/>
  <c r="AT511" i="4" s="1"/>
  <c r="AU511" i="4" s="1"/>
  <c r="AV511" i="4" s="1"/>
  <c r="AS508" i="4"/>
  <c r="AT508" i="4" s="1"/>
  <c r="AU508" i="4" s="1"/>
  <c r="AV508" i="4" s="1"/>
  <c r="AS504" i="4"/>
  <c r="AT504" i="4" s="1"/>
  <c r="AU504" i="4" s="1"/>
  <c r="AV504" i="4" s="1"/>
  <c r="AS501" i="4"/>
  <c r="AT501" i="4" s="1"/>
  <c r="AU501" i="4" s="1"/>
  <c r="AV501" i="4" s="1"/>
  <c r="AS496" i="4"/>
  <c r="AT496" i="4" s="1"/>
  <c r="AU496" i="4" s="1"/>
  <c r="AV496" i="4" s="1"/>
  <c r="AS492" i="4"/>
  <c r="AT492" i="4" s="1"/>
  <c r="AU492" i="4" s="1"/>
  <c r="AV492" i="4" s="1"/>
  <c r="AS488" i="4"/>
  <c r="AT488" i="4" s="1"/>
  <c r="AU488" i="4" s="1"/>
  <c r="AV488" i="4" s="1"/>
  <c r="AS484" i="4"/>
  <c r="AT484" i="4" s="1"/>
  <c r="AU484" i="4" s="1"/>
  <c r="AV484" i="4" s="1"/>
  <c r="AS480" i="4"/>
  <c r="AT480" i="4" s="1"/>
  <c r="AU480" i="4" s="1"/>
  <c r="AV480" i="4" s="1"/>
  <c r="AS475" i="4"/>
  <c r="AT475" i="4" s="1"/>
  <c r="AU475" i="4" s="1"/>
  <c r="AV475" i="4" s="1"/>
  <c r="AS468" i="4"/>
  <c r="AT468" i="4" s="1"/>
  <c r="AU468" i="4" s="1"/>
  <c r="AV468" i="4" s="1"/>
  <c r="AS478" i="4"/>
  <c r="AT478" i="4" s="1"/>
  <c r="AU478" i="4" s="1"/>
  <c r="AV478" i="4" s="1"/>
  <c r="AS863" i="4"/>
  <c r="AT863" i="4" s="1"/>
  <c r="AU863" i="4" s="1"/>
  <c r="AV863" i="4" s="1"/>
  <c r="AS860" i="4"/>
  <c r="AT860" i="4" s="1"/>
  <c r="AU860" i="4" s="1"/>
  <c r="AV860" i="4" s="1"/>
  <c r="AS856" i="4"/>
  <c r="AT856" i="4" s="1"/>
  <c r="AU856" i="4" s="1"/>
  <c r="AV856" i="4" s="1"/>
  <c r="AS852" i="4"/>
  <c r="AT852" i="4" s="1"/>
  <c r="AU852" i="4" s="1"/>
  <c r="AV852" i="4" s="1"/>
  <c r="AS848" i="4"/>
  <c r="AT848" i="4" s="1"/>
  <c r="AU848" i="4" s="1"/>
  <c r="AV848" i="4" s="1"/>
  <c r="AS844" i="4"/>
  <c r="AT844" i="4" s="1"/>
  <c r="AU844" i="4" s="1"/>
  <c r="AV844" i="4" s="1"/>
  <c r="AS840" i="4"/>
  <c r="AT840" i="4" s="1"/>
  <c r="AU840" i="4" s="1"/>
  <c r="AV840" i="4" s="1"/>
  <c r="AS836" i="4"/>
  <c r="AT836" i="4" s="1"/>
  <c r="AU836" i="4" s="1"/>
  <c r="AV836" i="4" s="1"/>
  <c r="AS832" i="4"/>
  <c r="AT832" i="4" s="1"/>
  <c r="AU832" i="4" s="1"/>
  <c r="AV832" i="4" s="1"/>
  <c r="AS829" i="4"/>
  <c r="AT829" i="4" s="1"/>
  <c r="AU829" i="4" s="1"/>
  <c r="AV829" i="4" s="1"/>
  <c r="AS826" i="4"/>
  <c r="AT826" i="4" s="1"/>
  <c r="AU826" i="4" s="1"/>
  <c r="AV826" i="4" s="1"/>
  <c r="AS822" i="4"/>
  <c r="AT822" i="4" s="1"/>
  <c r="AU822" i="4" s="1"/>
  <c r="AV822" i="4" s="1"/>
  <c r="AS818" i="4"/>
  <c r="AT818" i="4" s="1"/>
  <c r="AU818" i="4" s="1"/>
  <c r="AV818" i="4" s="1"/>
  <c r="AS814" i="4"/>
  <c r="AT814" i="4" s="1"/>
  <c r="AU814" i="4" s="1"/>
  <c r="AV814" i="4" s="1"/>
  <c r="AS807" i="4"/>
  <c r="AT807" i="4" s="1"/>
  <c r="AU807" i="4" s="1"/>
  <c r="AV807" i="4" s="1"/>
  <c r="AS803" i="4"/>
  <c r="AT803" i="4" s="1"/>
  <c r="AU803" i="4" s="1"/>
  <c r="AV803" i="4" s="1"/>
  <c r="AS799" i="4"/>
  <c r="AT799" i="4" s="1"/>
  <c r="AU799" i="4" s="1"/>
  <c r="AV799" i="4" s="1"/>
  <c r="AS795" i="4"/>
  <c r="AT795" i="4" s="1"/>
  <c r="AU795" i="4" s="1"/>
  <c r="AV795" i="4" s="1"/>
  <c r="AS791" i="4"/>
  <c r="AT791" i="4" s="1"/>
  <c r="AU791" i="4" s="1"/>
  <c r="AV791" i="4" s="1"/>
  <c r="AS787" i="4"/>
  <c r="AT787" i="4" s="1"/>
  <c r="AU787" i="4" s="1"/>
  <c r="AV787" i="4" s="1"/>
  <c r="AS783" i="4"/>
  <c r="AT783" i="4" s="1"/>
  <c r="AU783" i="4" s="1"/>
  <c r="AV783" i="4" s="1"/>
  <c r="AS780" i="4"/>
  <c r="AT780" i="4" s="1"/>
  <c r="AU780" i="4" s="1"/>
  <c r="AV780" i="4" s="1"/>
  <c r="AS776" i="4"/>
  <c r="AT776" i="4" s="1"/>
  <c r="AU776" i="4" s="1"/>
  <c r="AV776" i="4" s="1"/>
  <c r="AS772" i="4"/>
  <c r="AT772" i="4" s="1"/>
  <c r="AU772" i="4" s="1"/>
  <c r="AV772" i="4" s="1"/>
  <c r="AS768" i="4"/>
  <c r="AT768" i="4" s="1"/>
  <c r="AU768" i="4" s="1"/>
  <c r="AV768" i="4" s="1"/>
  <c r="AS764" i="4"/>
  <c r="AT764" i="4" s="1"/>
  <c r="AU764" i="4" s="1"/>
  <c r="AV764" i="4" s="1"/>
  <c r="AS760" i="4"/>
  <c r="AT760" i="4" s="1"/>
  <c r="AU760" i="4" s="1"/>
  <c r="AV760" i="4" s="1"/>
  <c r="AS756" i="4"/>
  <c r="AT756" i="4" s="1"/>
  <c r="AU756" i="4" s="1"/>
  <c r="AV756" i="4" s="1"/>
  <c r="AS752" i="4"/>
  <c r="AT752" i="4" s="1"/>
  <c r="AU752" i="4" s="1"/>
  <c r="AV752" i="4" s="1"/>
  <c r="AS748" i="4"/>
  <c r="AT748" i="4" s="1"/>
  <c r="AU748" i="4" s="1"/>
  <c r="AV748" i="4" s="1"/>
  <c r="AS744" i="4"/>
  <c r="AT744" i="4" s="1"/>
  <c r="AU744" i="4" s="1"/>
  <c r="AV744" i="4" s="1"/>
  <c r="AS740" i="4"/>
  <c r="AT740" i="4" s="1"/>
  <c r="AU740" i="4" s="1"/>
  <c r="AV740" i="4" s="1"/>
  <c r="AS736" i="4"/>
  <c r="AT736" i="4" s="1"/>
  <c r="AU736" i="4" s="1"/>
  <c r="AV736" i="4" s="1"/>
  <c r="AS731" i="4"/>
  <c r="AT731" i="4" s="1"/>
  <c r="AU731" i="4" s="1"/>
  <c r="AV731" i="4" s="1"/>
  <c r="AS729" i="4"/>
  <c r="AT729" i="4" s="1"/>
  <c r="AU729" i="4" s="1"/>
  <c r="AV729" i="4" s="1"/>
  <c r="AS725" i="4"/>
  <c r="AT725" i="4" s="1"/>
  <c r="AU725" i="4" s="1"/>
  <c r="AV725" i="4" s="1"/>
  <c r="AS720" i="4"/>
  <c r="AT720" i="4" s="1"/>
  <c r="AU720" i="4" s="1"/>
  <c r="AV720" i="4" s="1"/>
  <c r="AS717" i="4"/>
  <c r="AT717" i="4" s="1"/>
  <c r="AU717" i="4" s="1"/>
  <c r="AV717" i="4" s="1"/>
  <c r="AS710" i="4"/>
  <c r="AT710" i="4" s="1"/>
  <c r="AU710" i="4" s="1"/>
  <c r="AV710" i="4" s="1"/>
  <c r="AS706" i="4"/>
  <c r="AT706" i="4" s="1"/>
  <c r="AU706" i="4" s="1"/>
  <c r="AV706" i="4" s="1"/>
  <c r="AS702" i="4"/>
  <c r="AT702" i="4" s="1"/>
  <c r="AU702" i="4" s="1"/>
  <c r="AV702" i="4" s="1"/>
  <c r="AS698" i="4"/>
  <c r="AT698" i="4" s="1"/>
  <c r="AU698" i="4" s="1"/>
  <c r="AV698" i="4" s="1"/>
  <c r="AS694" i="4"/>
  <c r="AT694" i="4" s="1"/>
  <c r="AU694" i="4" s="1"/>
  <c r="AV694" i="4" s="1"/>
  <c r="AS690" i="4"/>
  <c r="AT690" i="4" s="1"/>
  <c r="AU690" i="4" s="1"/>
  <c r="AV690" i="4" s="1"/>
  <c r="AS683" i="4"/>
  <c r="AT683" i="4" s="1"/>
  <c r="AU683" i="4" s="1"/>
  <c r="AV683" i="4" s="1"/>
  <c r="AS679" i="4"/>
  <c r="AT679" i="4" s="1"/>
  <c r="AU679" i="4" s="1"/>
  <c r="AV679" i="4" s="1"/>
  <c r="AS675" i="4"/>
  <c r="AT675" i="4" s="1"/>
  <c r="AU675" i="4" s="1"/>
  <c r="AV675" i="4" s="1"/>
  <c r="AS670" i="4"/>
  <c r="AT670" i="4" s="1"/>
  <c r="AU670" i="4" s="1"/>
  <c r="AV670" i="4" s="1"/>
  <c r="AS667" i="4"/>
  <c r="AT667" i="4" s="1"/>
  <c r="AU667" i="4" s="1"/>
  <c r="AV667" i="4" s="1"/>
  <c r="AS663" i="4"/>
  <c r="AT663" i="4" s="1"/>
  <c r="AU663" i="4" s="1"/>
  <c r="AV663" i="4" s="1"/>
  <c r="AS659" i="4"/>
  <c r="AT659" i="4" s="1"/>
  <c r="AU659" i="4" s="1"/>
  <c r="AV659" i="4" s="1"/>
  <c r="AS655" i="4"/>
  <c r="AT655" i="4" s="1"/>
  <c r="AU655" i="4" s="1"/>
  <c r="AV655" i="4" s="1"/>
  <c r="AS651" i="4"/>
  <c r="AT651" i="4" s="1"/>
  <c r="AU651" i="4" s="1"/>
  <c r="AV651" i="4" s="1"/>
  <c r="AS647" i="4"/>
  <c r="AT647" i="4" s="1"/>
  <c r="AU647" i="4" s="1"/>
  <c r="AV647" i="4" s="1"/>
  <c r="AS643" i="4"/>
  <c r="AT643" i="4" s="1"/>
  <c r="AU643" i="4" s="1"/>
  <c r="AV643" i="4" s="1"/>
  <c r="AS639" i="4"/>
  <c r="AT639" i="4" s="1"/>
  <c r="AU639" i="4" s="1"/>
  <c r="AV639" i="4" s="1"/>
  <c r="AS636" i="4"/>
  <c r="AT636" i="4" s="1"/>
  <c r="AU636" i="4" s="1"/>
  <c r="AV636" i="4" s="1"/>
  <c r="AS632" i="4"/>
  <c r="AT632" i="4" s="1"/>
  <c r="AU632" i="4" s="1"/>
  <c r="AV632" i="4" s="1"/>
  <c r="AS628" i="4"/>
  <c r="AT628" i="4" s="1"/>
  <c r="AU628" i="4" s="1"/>
  <c r="AV628" i="4" s="1"/>
  <c r="AS624" i="4"/>
  <c r="AT624" i="4" s="1"/>
  <c r="AU624" i="4" s="1"/>
  <c r="AV624" i="4" s="1"/>
  <c r="AS620" i="4"/>
  <c r="AT620" i="4" s="1"/>
  <c r="AU620" i="4" s="1"/>
  <c r="AV620" i="4" s="1"/>
  <c r="AS616" i="4"/>
  <c r="AT616" i="4" s="1"/>
  <c r="AU616" i="4" s="1"/>
  <c r="AV616" i="4" s="1"/>
  <c r="AS612" i="4"/>
  <c r="AT612" i="4" s="1"/>
  <c r="AU612" i="4" s="1"/>
  <c r="AV612" i="4" s="1"/>
  <c r="AS608" i="4"/>
  <c r="AT608" i="4" s="1"/>
  <c r="AU608" i="4" s="1"/>
  <c r="AV608" i="4" s="1"/>
  <c r="AS604" i="4"/>
  <c r="AT604" i="4" s="1"/>
  <c r="AU604" i="4" s="1"/>
  <c r="AV604" i="4" s="1"/>
  <c r="AS601" i="4"/>
  <c r="AT601" i="4" s="1"/>
  <c r="AU601" i="4" s="1"/>
  <c r="AV601" i="4" s="1"/>
  <c r="AS594" i="4"/>
  <c r="AT594" i="4" s="1"/>
  <c r="AU594" i="4" s="1"/>
  <c r="AV594" i="4" s="1"/>
  <c r="AS590" i="4"/>
  <c r="AT590" i="4" s="1"/>
  <c r="AU590" i="4" s="1"/>
  <c r="AV590" i="4" s="1"/>
  <c r="AS586" i="4"/>
  <c r="AT586" i="4" s="1"/>
  <c r="AU586" i="4" s="1"/>
  <c r="AV586" i="4" s="1"/>
  <c r="AS582" i="4"/>
  <c r="AT582" i="4" s="1"/>
  <c r="AU582" i="4" s="1"/>
  <c r="AV582" i="4" s="1"/>
  <c r="AS580" i="4"/>
  <c r="AT580" i="4" s="1"/>
  <c r="AU580" i="4" s="1"/>
  <c r="AV580" i="4" s="1"/>
  <c r="AS576" i="4"/>
  <c r="AT576" i="4" s="1"/>
  <c r="AU576" i="4" s="1"/>
  <c r="AV576" i="4" s="1"/>
  <c r="AS571" i="4"/>
  <c r="AT571" i="4" s="1"/>
  <c r="AU571" i="4" s="1"/>
  <c r="AV571" i="4" s="1"/>
  <c r="AS568" i="4"/>
  <c r="AT568" i="4" s="1"/>
  <c r="AU568" i="4" s="1"/>
  <c r="AV568" i="4" s="1"/>
  <c r="AS564" i="4"/>
  <c r="AT564" i="4" s="1"/>
  <c r="AU564" i="4" s="1"/>
  <c r="AV564" i="4" s="1"/>
  <c r="AS560" i="4"/>
  <c r="AT560" i="4" s="1"/>
  <c r="AU560" i="4" s="1"/>
  <c r="AV560" i="4" s="1"/>
  <c r="AS556" i="4"/>
  <c r="AT556" i="4" s="1"/>
  <c r="AU556" i="4" s="1"/>
  <c r="AV556" i="4" s="1"/>
  <c r="AS552" i="4"/>
  <c r="AT552" i="4" s="1"/>
  <c r="AU552" i="4" s="1"/>
  <c r="AV552" i="4" s="1"/>
  <c r="AS548" i="4"/>
  <c r="AT548" i="4" s="1"/>
  <c r="AU548" i="4" s="1"/>
  <c r="AV548" i="4" s="1"/>
  <c r="AS540" i="4"/>
  <c r="AT540" i="4" s="1"/>
  <c r="AU540" i="4" s="1"/>
  <c r="AV540" i="4" s="1"/>
  <c r="AS536" i="4"/>
  <c r="AT536" i="4" s="1"/>
  <c r="AU536" i="4" s="1"/>
  <c r="AV536" i="4" s="1"/>
  <c r="AS532" i="4"/>
  <c r="AT532" i="4" s="1"/>
  <c r="AU532" i="4" s="1"/>
  <c r="AV532" i="4" s="1"/>
  <c r="AS528" i="4"/>
  <c r="AT528" i="4" s="1"/>
  <c r="AU528" i="4" s="1"/>
  <c r="AV528" i="4" s="1"/>
  <c r="AS523" i="4"/>
  <c r="AT523" i="4" s="1"/>
  <c r="AU523" i="4" s="1"/>
  <c r="AV523" i="4" s="1"/>
  <c r="AS518" i="4"/>
  <c r="AT518" i="4" s="1"/>
  <c r="AU518" i="4" s="1"/>
  <c r="AV518" i="4" s="1"/>
  <c r="AS514" i="4"/>
  <c r="AS510" i="4"/>
  <c r="AS507" i="4"/>
  <c r="AT507" i="4" s="1"/>
  <c r="AU507" i="4" s="1"/>
  <c r="AV507" i="4" s="1"/>
  <c r="AS503" i="4"/>
  <c r="AT503" i="4" s="1"/>
  <c r="AU503" i="4" s="1"/>
  <c r="AV503" i="4" s="1"/>
  <c r="AS500" i="4"/>
  <c r="AT500" i="4" s="1"/>
  <c r="AU500" i="4" s="1"/>
  <c r="AV500" i="4" s="1"/>
  <c r="AS495" i="4"/>
  <c r="AT495" i="4" s="1"/>
  <c r="AU495" i="4" s="1"/>
  <c r="AV495" i="4" s="1"/>
  <c r="AS491" i="4"/>
  <c r="AT491" i="4" s="1"/>
  <c r="AU491" i="4" s="1"/>
  <c r="AV491" i="4" s="1"/>
  <c r="AS487" i="4"/>
  <c r="AT487" i="4" s="1"/>
  <c r="AU487" i="4" s="1"/>
  <c r="AV487" i="4" s="1"/>
  <c r="AS483" i="4"/>
  <c r="AT483" i="4" s="1"/>
  <c r="AU483" i="4" s="1"/>
  <c r="AV483" i="4" s="1"/>
  <c r="AS479" i="4"/>
  <c r="AT479" i="4" s="1"/>
  <c r="AU479" i="4" s="1"/>
  <c r="AV479" i="4" s="1"/>
  <c r="AS474" i="4"/>
  <c r="AT474" i="4" s="1"/>
  <c r="AU474" i="4" s="1"/>
  <c r="AV474" i="4" s="1"/>
  <c r="AS471" i="4"/>
  <c r="AT471" i="4" s="1"/>
  <c r="AU471" i="4" s="1"/>
  <c r="AV471" i="4" s="1"/>
  <c r="AS467" i="4"/>
  <c r="AT467" i="4" s="1"/>
  <c r="AU467" i="4" s="1"/>
  <c r="AV467" i="4" s="1"/>
  <c r="AS464" i="4"/>
  <c r="AT464" i="4" s="1"/>
  <c r="AU464" i="4" s="1"/>
  <c r="AV464" i="4" s="1"/>
  <c r="AS460" i="4"/>
  <c r="AT460" i="4" s="1"/>
  <c r="AU460" i="4" s="1"/>
  <c r="AV460" i="4" s="1"/>
  <c r="AS451" i="4"/>
  <c r="AT451" i="4" s="1"/>
  <c r="AU451" i="4" s="1"/>
  <c r="AV451" i="4" s="1"/>
  <c r="AS446" i="4"/>
  <c r="AT446" i="4" s="1"/>
  <c r="AU446" i="4" s="1"/>
  <c r="AV446" i="4" s="1"/>
  <c r="AS442" i="4"/>
  <c r="AT442" i="4" s="1"/>
  <c r="AU442" i="4" s="1"/>
  <c r="AV442" i="4" s="1"/>
  <c r="AS434" i="4"/>
  <c r="AT434" i="4" s="1"/>
  <c r="AU434" i="4" s="1"/>
  <c r="AV434" i="4" s="1"/>
  <c r="AS430" i="4"/>
  <c r="AT430" i="4" s="1"/>
  <c r="AU430" i="4" s="1"/>
  <c r="AV430" i="4" s="1"/>
  <c r="AS426" i="4"/>
  <c r="AT426" i="4" s="1"/>
  <c r="AU426" i="4" s="1"/>
  <c r="AV426" i="4" s="1"/>
  <c r="AS418" i="4"/>
  <c r="AT418" i="4" s="1"/>
  <c r="AU418" i="4" s="1"/>
  <c r="AV418" i="4" s="1"/>
  <c r="AS414" i="4"/>
  <c r="AT414" i="4" s="1"/>
  <c r="AU414" i="4" s="1"/>
  <c r="AV414" i="4" s="1"/>
  <c r="AS410" i="4"/>
  <c r="AT410" i="4" s="1"/>
  <c r="AU410" i="4" s="1"/>
  <c r="AV410" i="4" s="1"/>
  <c r="AS402" i="4"/>
  <c r="AT402" i="4" s="1"/>
  <c r="AU402" i="4" s="1"/>
  <c r="AV402" i="4" s="1"/>
  <c r="AS395" i="4"/>
  <c r="AT395" i="4" s="1"/>
  <c r="AU395" i="4" s="1"/>
  <c r="AV395" i="4" s="1"/>
  <c r="AS386" i="4"/>
  <c r="AT386" i="4" s="1"/>
  <c r="AU386" i="4" s="1"/>
  <c r="AV386" i="4" s="1"/>
  <c r="AS378" i="4"/>
  <c r="AT378" i="4" s="1"/>
  <c r="AU378" i="4" s="1"/>
  <c r="AV378" i="4" s="1"/>
  <c r="AS374" i="4"/>
  <c r="AT374" i="4" s="1"/>
  <c r="AU374" i="4" s="1"/>
  <c r="AV374" i="4" s="1"/>
  <c r="AS370" i="4"/>
  <c r="AT370" i="4" s="1"/>
  <c r="AU370" i="4" s="1"/>
  <c r="AV370" i="4" s="1"/>
  <c r="AS366" i="4"/>
  <c r="AT366" i="4" s="1"/>
  <c r="AU366" i="4" s="1"/>
  <c r="AV366" i="4" s="1"/>
  <c r="AS362" i="4"/>
  <c r="AT362" i="4" s="1"/>
  <c r="AU362" i="4" s="1"/>
  <c r="AV362" i="4" s="1"/>
  <c r="AS358" i="4"/>
  <c r="AT358" i="4" s="1"/>
  <c r="AU358" i="4" s="1"/>
  <c r="AV358" i="4" s="1"/>
  <c r="AS354" i="4"/>
  <c r="AT354" i="4" s="1"/>
  <c r="AU354" i="4" s="1"/>
  <c r="AV354" i="4" s="1"/>
  <c r="AS350" i="4"/>
  <c r="AT350" i="4" s="1"/>
  <c r="AU350" i="4" s="1"/>
  <c r="AV350" i="4" s="1"/>
  <c r="AS345" i="4"/>
  <c r="AT345" i="4" s="1"/>
  <c r="AU345" i="4" s="1"/>
  <c r="AV345" i="4" s="1"/>
  <c r="AS341" i="4"/>
  <c r="AT341" i="4" s="1"/>
  <c r="AU341" i="4" s="1"/>
  <c r="AV341" i="4" s="1"/>
  <c r="AS338" i="4"/>
  <c r="AT338" i="4" s="1"/>
  <c r="AU338" i="4" s="1"/>
  <c r="AV338" i="4" s="1"/>
  <c r="AS334" i="4"/>
  <c r="AT334" i="4" s="1"/>
  <c r="AU334" i="4" s="1"/>
  <c r="AV334" i="4" s="1"/>
  <c r="AS330" i="4"/>
  <c r="AT330" i="4" s="1"/>
  <c r="AU330" i="4" s="1"/>
  <c r="AV330" i="4" s="1"/>
  <c r="AS327" i="4"/>
  <c r="AT327" i="4" s="1"/>
  <c r="AU327" i="4" s="1"/>
  <c r="AV327" i="4" s="1"/>
  <c r="AS319" i="4"/>
  <c r="AT319" i="4" s="1"/>
  <c r="AU319" i="4" s="1"/>
  <c r="AV319" i="4" s="1"/>
  <c r="AS316" i="4"/>
  <c r="AT316" i="4" s="1"/>
  <c r="AU316" i="4" s="1"/>
  <c r="AV316" i="4" s="1"/>
  <c r="AS312" i="4"/>
  <c r="AT312" i="4" s="1"/>
  <c r="AU312" i="4" s="1"/>
  <c r="AV312" i="4" s="1"/>
  <c r="AS308" i="4"/>
  <c r="AT308" i="4" s="1"/>
  <c r="AU308" i="4" s="1"/>
  <c r="AV308" i="4" s="1"/>
  <c r="AS305" i="4"/>
  <c r="AT305" i="4" s="1"/>
  <c r="AU305" i="4" s="1"/>
  <c r="AV305" i="4" s="1"/>
  <c r="AS302" i="4"/>
  <c r="AT302" i="4" s="1"/>
  <c r="AU302" i="4" s="1"/>
  <c r="AV302" i="4" s="1"/>
  <c r="AS299" i="4"/>
  <c r="AT299" i="4" s="1"/>
  <c r="AU299" i="4" s="1"/>
  <c r="AV299" i="4" s="1"/>
  <c r="AS295" i="4"/>
  <c r="AT295" i="4" s="1"/>
  <c r="AU295" i="4" s="1"/>
  <c r="AV295" i="4" s="1"/>
  <c r="AS292" i="4"/>
  <c r="AT292" i="4" s="1"/>
  <c r="AU292" i="4" s="1"/>
  <c r="AV292" i="4" s="1"/>
  <c r="AS288" i="4"/>
  <c r="AT288" i="4" s="1"/>
  <c r="AU288" i="4" s="1"/>
  <c r="AV288" i="4" s="1"/>
  <c r="AS285" i="4"/>
  <c r="AT285" i="4" s="1"/>
  <c r="AU285" i="4" s="1"/>
  <c r="AV285" i="4" s="1"/>
  <c r="AS282" i="4"/>
  <c r="AT282" i="4" s="1"/>
  <c r="AU282" i="4" s="1"/>
  <c r="AV282" i="4" s="1"/>
  <c r="AS278" i="4"/>
  <c r="AT278" i="4" s="1"/>
  <c r="AU278" i="4" s="1"/>
  <c r="AV278" i="4" s="1"/>
  <c r="AS274" i="4"/>
  <c r="AT274" i="4" s="1"/>
  <c r="AU274" i="4" s="1"/>
  <c r="AV274" i="4" s="1"/>
  <c r="AS271" i="4"/>
  <c r="AT271" i="4" s="1"/>
  <c r="AU271" i="4" s="1"/>
  <c r="AV271" i="4" s="1"/>
  <c r="AS267" i="4"/>
  <c r="AT267" i="4" s="1"/>
  <c r="AU267" i="4" s="1"/>
  <c r="AV267" i="4" s="1"/>
  <c r="AS262" i="4"/>
  <c r="AT262" i="4" s="1"/>
  <c r="AU262" i="4" s="1"/>
  <c r="AV262" i="4" s="1"/>
  <c r="AS259" i="4"/>
  <c r="AT259" i="4" s="1"/>
  <c r="AU259" i="4" s="1"/>
  <c r="AV259" i="4" s="1"/>
  <c r="AS256" i="4"/>
  <c r="AT256" i="4" s="1"/>
  <c r="AU256" i="4" s="1"/>
  <c r="AV256" i="4" s="1"/>
  <c r="AS248" i="4"/>
  <c r="AT248" i="4" s="1"/>
  <c r="AU248" i="4" s="1"/>
  <c r="AV248" i="4" s="1"/>
  <c r="AS244" i="4"/>
  <c r="AT244" i="4" s="1"/>
  <c r="AU244" i="4" s="1"/>
  <c r="AV244" i="4" s="1"/>
  <c r="AS240" i="4"/>
  <c r="AT240" i="4" s="1"/>
  <c r="AU240" i="4" s="1"/>
  <c r="AV240" i="4" s="1"/>
  <c r="AS234" i="4"/>
  <c r="AT234" i="4" s="1"/>
  <c r="AU234" i="4" s="1"/>
  <c r="AV234" i="4" s="1"/>
  <c r="AS230" i="4"/>
  <c r="AT230" i="4" s="1"/>
  <c r="AU230" i="4" s="1"/>
  <c r="AV230" i="4" s="1"/>
  <c r="AS227" i="4"/>
  <c r="AT227" i="4" s="1"/>
  <c r="AU227" i="4" s="1"/>
  <c r="AV227" i="4" s="1"/>
  <c r="AS223" i="4"/>
  <c r="AT223" i="4" s="1"/>
  <c r="AU223" i="4" s="1"/>
  <c r="AV223" i="4" s="1"/>
  <c r="AS217" i="4"/>
  <c r="AT217" i="4" s="1"/>
  <c r="AU217" i="4" s="1"/>
  <c r="AV217" i="4" s="1"/>
  <c r="AS213" i="4"/>
  <c r="AT213" i="4" s="1"/>
  <c r="AU213" i="4" s="1"/>
  <c r="AV213" i="4" s="1"/>
  <c r="AS209" i="4"/>
  <c r="AT209" i="4" s="1"/>
  <c r="AU209" i="4" s="1"/>
  <c r="AV209" i="4" s="1"/>
  <c r="AS202" i="4"/>
  <c r="AT202" i="4" s="1"/>
  <c r="AU202" i="4" s="1"/>
  <c r="AV202" i="4" s="1"/>
  <c r="AS198" i="4"/>
  <c r="AT198" i="4" s="1"/>
  <c r="AU198" i="4" s="1"/>
  <c r="AV198" i="4" s="1"/>
  <c r="AS194" i="4"/>
  <c r="AT194" i="4" s="1"/>
  <c r="AU194" i="4" s="1"/>
  <c r="AV194" i="4" s="1"/>
  <c r="AS188" i="4"/>
  <c r="AT188" i="4" s="1"/>
  <c r="AU188" i="4" s="1"/>
  <c r="AV188" i="4" s="1"/>
  <c r="AS184" i="4"/>
  <c r="AT184" i="4" s="1"/>
  <c r="AU184" i="4" s="1"/>
  <c r="AV184" i="4" s="1"/>
  <c r="AS180" i="4"/>
  <c r="AT180" i="4" s="1"/>
  <c r="AU180" i="4" s="1"/>
  <c r="AV180" i="4" s="1"/>
  <c r="AS177" i="4"/>
  <c r="AT177" i="4" s="1"/>
  <c r="AU177" i="4" s="1"/>
  <c r="AV177" i="4" s="1"/>
  <c r="AS174" i="4"/>
  <c r="AT174" i="4" s="1"/>
  <c r="AU174" i="4" s="1"/>
  <c r="AV174" i="4" s="1"/>
  <c r="AS170" i="4"/>
  <c r="AT170" i="4" s="1"/>
  <c r="AU170" i="4" s="1"/>
  <c r="AV170" i="4" s="1"/>
  <c r="AS167" i="4"/>
  <c r="AT167" i="4" s="1"/>
  <c r="AU167" i="4" s="1"/>
  <c r="AV167" i="4" s="1"/>
  <c r="AS159" i="4"/>
  <c r="AT159" i="4" s="1"/>
  <c r="AU159" i="4" s="1"/>
  <c r="AV159" i="4" s="1"/>
  <c r="AS155" i="4"/>
  <c r="AT155" i="4" s="1"/>
  <c r="AU155" i="4" s="1"/>
  <c r="AV155" i="4" s="1"/>
  <c r="AS149" i="4"/>
  <c r="AT149" i="4" s="1"/>
  <c r="AU149" i="4" s="1"/>
  <c r="AV149" i="4" s="1"/>
  <c r="AS145" i="4"/>
  <c r="AT145" i="4" s="1"/>
  <c r="AU145" i="4" s="1"/>
  <c r="AV145" i="4" s="1"/>
  <c r="AS142" i="4"/>
  <c r="AT142" i="4" s="1"/>
  <c r="AU142" i="4" s="1"/>
  <c r="AV142" i="4" s="1"/>
  <c r="AS138" i="4"/>
  <c r="AT138" i="4" s="1"/>
  <c r="AU138" i="4" s="1"/>
  <c r="AV138" i="4" s="1"/>
  <c r="AS133" i="4"/>
  <c r="AT133" i="4" s="1"/>
  <c r="AU133" i="4" s="1"/>
  <c r="AV133" i="4" s="1"/>
  <c r="AS130" i="4"/>
  <c r="AT130" i="4" s="1"/>
  <c r="AU130" i="4" s="1"/>
  <c r="AV130" i="4" s="1"/>
  <c r="AS126" i="4"/>
  <c r="AT126" i="4" s="1"/>
  <c r="AU126" i="4" s="1"/>
  <c r="AV126" i="4" s="1"/>
  <c r="AS123" i="4"/>
  <c r="AT123" i="4" s="1"/>
  <c r="AU123" i="4" s="1"/>
  <c r="AV123" i="4" s="1"/>
  <c r="AS119" i="4"/>
  <c r="AT119" i="4" s="1"/>
  <c r="AU119" i="4" s="1"/>
  <c r="AV119" i="4" s="1"/>
  <c r="AS115" i="4"/>
  <c r="AT115" i="4" s="1"/>
  <c r="AU115" i="4" s="1"/>
  <c r="AV115" i="4" s="1"/>
  <c r="AS111" i="4"/>
  <c r="AT111" i="4" s="1"/>
  <c r="AU111" i="4" s="1"/>
  <c r="AV111" i="4" s="1"/>
  <c r="AS107" i="4"/>
  <c r="AT107" i="4" s="1"/>
  <c r="AU107" i="4" s="1"/>
  <c r="AV107" i="4" s="1"/>
  <c r="AS104" i="4"/>
  <c r="AT104" i="4" s="1"/>
  <c r="AU104" i="4" s="1"/>
  <c r="AV104" i="4" s="1"/>
  <c r="AS100" i="4"/>
  <c r="AT100" i="4" s="1"/>
  <c r="AU100" i="4" s="1"/>
  <c r="AV100" i="4" s="1"/>
  <c r="AS96" i="4"/>
  <c r="AT96" i="4" s="1"/>
  <c r="AU96" i="4" s="1"/>
  <c r="AV96" i="4" s="1"/>
  <c r="AS92" i="4"/>
  <c r="AT92" i="4" s="1"/>
  <c r="AU92" i="4" s="1"/>
  <c r="AV92" i="4" s="1"/>
  <c r="AS88" i="4"/>
  <c r="AT88" i="4" s="1"/>
  <c r="AU88" i="4" s="1"/>
  <c r="AV88" i="4" s="1"/>
  <c r="AS84" i="4"/>
  <c r="AT84" i="4" s="1"/>
  <c r="AU84" i="4" s="1"/>
  <c r="AV84" i="4" s="1"/>
  <c r="AS80" i="4"/>
  <c r="AT80" i="4" s="1"/>
  <c r="AU80" i="4" s="1"/>
  <c r="AV80" i="4" s="1"/>
  <c r="AS76" i="4"/>
  <c r="AS72" i="4"/>
  <c r="AT72" i="4" s="1"/>
  <c r="AU72" i="4" s="1"/>
  <c r="AV72" i="4" s="1"/>
  <c r="AS68" i="4"/>
  <c r="AT68" i="4" s="1"/>
  <c r="AU68" i="4" s="1"/>
  <c r="AV68" i="4" s="1"/>
  <c r="AS64" i="4"/>
  <c r="AT64" i="4" s="1"/>
  <c r="AU64" i="4" s="1"/>
  <c r="AV64" i="4" s="1"/>
  <c r="AS60" i="4"/>
  <c r="AT60" i="4" s="1"/>
  <c r="AU60" i="4" s="1"/>
  <c r="AV60" i="4" s="1"/>
  <c r="AS53" i="4"/>
  <c r="AT53" i="4" s="1"/>
  <c r="AU53" i="4" s="1"/>
  <c r="AV53" i="4" s="1"/>
  <c r="AS49" i="4"/>
  <c r="AT49" i="4" s="1"/>
  <c r="AU49" i="4" s="1"/>
  <c r="AV49" i="4" s="1"/>
  <c r="AS45" i="4"/>
  <c r="AT45" i="4" s="1"/>
  <c r="AU45" i="4" s="1"/>
  <c r="AV45" i="4" s="1"/>
  <c r="AS40" i="4"/>
  <c r="AT40" i="4" s="1"/>
  <c r="AU40" i="4" s="1"/>
  <c r="AV40" i="4" s="1"/>
  <c r="AS36" i="4"/>
  <c r="AT36" i="4" s="1"/>
  <c r="AU36" i="4" s="1"/>
  <c r="AV36" i="4" s="1"/>
  <c r="AS29" i="4"/>
  <c r="AT29" i="4" s="1"/>
  <c r="AU29" i="4" s="1"/>
  <c r="AV29" i="4" s="1"/>
  <c r="AS26" i="4"/>
  <c r="AS17" i="4"/>
  <c r="AS13" i="4"/>
  <c r="AT13" i="4" s="1"/>
  <c r="AU13" i="4" s="1"/>
  <c r="AV13" i="4" s="1"/>
  <c r="AS10" i="4"/>
  <c r="AT10" i="4" s="1"/>
  <c r="AU10" i="4" s="1"/>
  <c r="AV10" i="4" s="1"/>
  <c r="AS455" i="4"/>
  <c r="AT455" i="4" s="1"/>
  <c r="AU455" i="4" s="1"/>
  <c r="AV455" i="4" s="1"/>
  <c r="AS458" i="4"/>
  <c r="AT458" i="4" s="1"/>
  <c r="AU458" i="4" s="1"/>
  <c r="AV458" i="4" s="1"/>
  <c r="AS454" i="4"/>
  <c r="AT454" i="4" s="1"/>
  <c r="AU454" i="4" s="1"/>
  <c r="AV454" i="4" s="1"/>
  <c r="AS450" i="4"/>
  <c r="AT450" i="4" s="1"/>
  <c r="AU450" i="4" s="1"/>
  <c r="AV450" i="4" s="1"/>
  <c r="AW445" i="4"/>
  <c r="AX445" i="4" s="1"/>
  <c r="AS441" i="4"/>
  <c r="AT441" i="4" s="1"/>
  <c r="AU441" i="4" s="1"/>
  <c r="AV441" i="4" s="1"/>
  <c r="AS437" i="4"/>
  <c r="AT437" i="4" s="1"/>
  <c r="AU437" i="4" s="1"/>
  <c r="AV437" i="4" s="1"/>
  <c r="AS433" i="4"/>
  <c r="AT433" i="4" s="1"/>
  <c r="AU433" i="4" s="1"/>
  <c r="AV433" i="4" s="1"/>
  <c r="AS425" i="4"/>
  <c r="AT425" i="4" s="1"/>
  <c r="AU425" i="4" s="1"/>
  <c r="AV425" i="4" s="1"/>
  <c r="AS421" i="4"/>
  <c r="AT421" i="4" s="1"/>
  <c r="AU421" i="4" s="1"/>
  <c r="AV421" i="4" s="1"/>
  <c r="AS417" i="4"/>
  <c r="AT417" i="4" s="1"/>
  <c r="AU417" i="4" s="1"/>
  <c r="AV417" i="4" s="1"/>
  <c r="AS409" i="4"/>
  <c r="AT409" i="4" s="1"/>
  <c r="AU409" i="4" s="1"/>
  <c r="AV409" i="4" s="1"/>
  <c r="AW409" i="4" s="1"/>
  <c r="AX409" i="4" s="1"/>
  <c r="AS405" i="4"/>
  <c r="AT405" i="4" s="1"/>
  <c r="AU405" i="4" s="1"/>
  <c r="AV405" i="4" s="1"/>
  <c r="AS401" i="4"/>
  <c r="AT401" i="4" s="1"/>
  <c r="AU401" i="4" s="1"/>
  <c r="AV401" i="4" s="1"/>
  <c r="AS398" i="4"/>
  <c r="AT398" i="4" s="1"/>
  <c r="AU398" i="4" s="1"/>
  <c r="AV398" i="4" s="1"/>
  <c r="AS394" i="4"/>
  <c r="AT394" i="4" s="1"/>
  <c r="AU394" i="4" s="1"/>
  <c r="AV394" i="4" s="1"/>
  <c r="AS390" i="4"/>
  <c r="AT390" i="4" s="1"/>
  <c r="AU390" i="4" s="1"/>
  <c r="AV390" i="4" s="1"/>
  <c r="AS385" i="4"/>
  <c r="AT385" i="4" s="1"/>
  <c r="AU385" i="4" s="1"/>
  <c r="AV385" i="4" s="1"/>
  <c r="AS381" i="4"/>
  <c r="AT381" i="4" s="1"/>
  <c r="AU381" i="4" s="1"/>
  <c r="AV381" i="4" s="1"/>
  <c r="AS377" i="4"/>
  <c r="AT377" i="4" s="1"/>
  <c r="AU377" i="4" s="1"/>
  <c r="AV377" i="4" s="1"/>
  <c r="AS373" i="4"/>
  <c r="AT373" i="4" s="1"/>
  <c r="AU373" i="4" s="1"/>
  <c r="AV373" i="4" s="1"/>
  <c r="AS369" i="4"/>
  <c r="AT369" i="4" s="1"/>
  <c r="AU369" i="4" s="1"/>
  <c r="AV369" i="4" s="1"/>
  <c r="AS365" i="4"/>
  <c r="AT365" i="4" s="1"/>
  <c r="AU365" i="4" s="1"/>
  <c r="AV365" i="4" s="1"/>
  <c r="AS361" i="4"/>
  <c r="AT361" i="4" s="1"/>
  <c r="AU361" i="4" s="1"/>
  <c r="AV361" i="4" s="1"/>
  <c r="AS357" i="4"/>
  <c r="AT357" i="4" s="1"/>
  <c r="AU357" i="4" s="1"/>
  <c r="AV357" i="4" s="1"/>
  <c r="AS353" i="4"/>
  <c r="AT353" i="4" s="1"/>
  <c r="AU353" i="4" s="1"/>
  <c r="AV353" i="4" s="1"/>
  <c r="AS348" i="4"/>
  <c r="AT348" i="4" s="1"/>
  <c r="AU348" i="4" s="1"/>
  <c r="AV348" i="4" s="1"/>
  <c r="AS344" i="4"/>
  <c r="AT344" i="4" s="1"/>
  <c r="AU344" i="4" s="1"/>
  <c r="AV344" i="4" s="1"/>
  <c r="AS340" i="4"/>
  <c r="AT340" i="4" s="1"/>
  <c r="AU340" i="4" s="1"/>
  <c r="AV340" i="4" s="1"/>
  <c r="AS337" i="4"/>
  <c r="AT337" i="4" s="1"/>
  <c r="AU337" i="4" s="1"/>
  <c r="AV337" i="4" s="1"/>
  <c r="AS333" i="4"/>
  <c r="AT333" i="4" s="1"/>
  <c r="AU333" i="4" s="1"/>
  <c r="AV333" i="4" s="1"/>
  <c r="AS329" i="4"/>
  <c r="AT329" i="4" s="1"/>
  <c r="AU329" i="4" s="1"/>
  <c r="AV329" i="4" s="1"/>
  <c r="AS325" i="4"/>
  <c r="AT325" i="4" s="1"/>
  <c r="AU325" i="4" s="1"/>
  <c r="AV325" i="4" s="1"/>
  <c r="AS322" i="4"/>
  <c r="AT322" i="4" s="1"/>
  <c r="AU322" i="4" s="1"/>
  <c r="AV322" i="4" s="1"/>
  <c r="AS318" i="4"/>
  <c r="AT318" i="4" s="1"/>
  <c r="AU318" i="4" s="1"/>
  <c r="AV318" i="4" s="1"/>
  <c r="AS315" i="4"/>
  <c r="AT315" i="4" s="1"/>
  <c r="AU315" i="4" s="1"/>
  <c r="AV315" i="4" s="1"/>
  <c r="AS311" i="4"/>
  <c r="AT311" i="4" s="1"/>
  <c r="AU311" i="4" s="1"/>
  <c r="AV311" i="4" s="1"/>
  <c r="AS307" i="4"/>
  <c r="AT307" i="4" s="1"/>
  <c r="AU307" i="4" s="1"/>
  <c r="AV307" i="4" s="1"/>
  <c r="AS304" i="4"/>
  <c r="AT304" i="4" s="1"/>
  <c r="AU304" i="4" s="1"/>
  <c r="AV304" i="4" s="1"/>
  <c r="AS298" i="4"/>
  <c r="AT298" i="4" s="1"/>
  <c r="AU298" i="4" s="1"/>
  <c r="AV298" i="4" s="1"/>
  <c r="AS294" i="4"/>
  <c r="AT294" i="4" s="1"/>
  <c r="AU294" i="4" s="1"/>
  <c r="AV294" i="4" s="1"/>
  <c r="AS291" i="4"/>
  <c r="AT291" i="4" s="1"/>
  <c r="AU291" i="4" s="1"/>
  <c r="AV291" i="4" s="1"/>
  <c r="AS287" i="4"/>
  <c r="AT287" i="4" s="1"/>
  <c r="AU287" i="4" s="1"/>
  <c r="AV287" i="4" s="1"/>
  <c r="AS281" i="4"/>
  <c r="AT281" i="4" s="1"/>
  <c r="AU281" i="4" s="1"/>
  <c r="AV281" i="4" s="1"/>
  <c r="AS277" i="4"/>
  <c r="AT277" i="4" s="1"/>
  <c r="AU277" i="4" s="1"/>
  <c r="AV277" i="4" s="1"/>
  <c r="AS270" i="4"/>
  <c r="AT270" i="4" s="1"/>
  <c r="AU270" i="4" s="1"/>
  <c r="AV270" i="4" s="1"/>
  <c r="AS266" i="4"/>
  <c r="AT266" i="4" s="1"/>
  <c r="AU266" i="4" s="1"/>
  <c r="AV266" i="4" s="1"/>
  <c r="AS255" i="4"/>
  <c r="AT255" i="4" s="1"/>
  <c r="AU255" i="4" s="1"/>
  <c r="AV255" i="4" s="1"/>
  <c r="AS251" i="4"/>
  <c r="AT251" i="4" s="1"/>
  <c r="AU251" i="4" s="1"/>
  <c r="AV251" i="4" s="1"/>
  <c r="AS247" i="4"/>
  <c r="AT247" i="4" s="1"/>
  <c r="AU247" i="4" s="1"/>
  <c r="AV247" i="4" s="1"/>
  <c r="AS243" i="4"/>
  <c r="AT243" i="4" s="1"/>
  <c r="AU243" i="4" s="1"/>
  <c r="AV243" i="4" s="1"/>
  <c r="AS237" i="4"/>
  <c r="AT237" i="4" s="1"/>
  <c r="AU237" i="4" s="1"/>
  <c r="AV237" i="4" s="1"/>
  <c r="AS233" i="4"/>
  <c r="AT233" i="4" s="1"/>
  <c r="AU233" i="4" s="1"/>
  <c r="AV233" i="4" s="1"/>
  <c r="AS222" i="4"/>
  <c r="AT222" i="4" s="1"/>
  <c r="AU222" i="4" s="1"/>
  <c r="AV222" i="4" s="1"/>
  <c r="AS216" i="4"/>
  <c r="AT216" i="4" s="1"/>
  <c r="AU216" i="4" s="1"/>
  <c r="AV216" i="4" s="1"/>
  <c r="AS212" i="4"/>
  <c r="AT212" i="4" s="1"/>
  <c r="AU212" i="4" s="1"/>
  <c r="AV212" i="4" s="1"/>
  <c r="AS208" i="4"/>
  <c r="AT208" i="4" s="1"/>
  <c r="AU208" i="4" s="1"/>
  <c r="AV208" i="4" s="1"/>
  <c r="AS204" i="4"/>
  <c r="AT204" i="4" s="1"/>
  <c r="AU204" i="4" s="1"/>
  <c r="AV204" i="4" s="1"/>
  <c r="AS197" i="4"/>
  <c r="AT197" i="4" s="1"/>
  <c r="AU197" i="4" s="1"/>
  <c r="AV197" i="4" s="1"/>
  <c r="AS193" i="4"/>
  <c r="AT193" i="4" s="1"/>
  <c r="AU193" i="4" s="1"/>
  <c r="AV193" i="4" s="1"/>
  <c r="AS187" i="4"/>
  <c r="AT187" i="4" s="1"/>
  <c r="AU187" i="4" s="1"/>
  <c r="AV187" i="4" s="1"/>
  <c r="AS183" i="4"/>
  <c r="AT183" i="4" s="1"/>
  <c r="AU183" i="4" s="1"/>
  <c r="AV183" i="4" s="1"/>
  <c r="AS176" i="4"/>
  <c r="AT176" i="4" s="1"/>
  <c r="AU176" i="4" s="1"/>
  <c r="AV176" i="4" s="1"/>
  <c r="AS169" i="4"/>
  <c r="AT169" i="4" s="1"/>
  <c r="AU169" i="4" s="1"/>
  <c r="AV169" i="4" s="1"/>
  <c r="AS166" i="4"/>
  <c r="AT166" i="4" s="1"/>
  <c r="AU166" i="4" s="1"/>
  <c r="AV166" i="4" s="1"/>
  <c r="AS162" i="4"/>
  <c r="AT162" i="4" s="1"/>
  <c r="AU162" i="4" s="1"/>
  <c r="AV162" i="4" s="1"/>
  <c r="AS158" i="4"/>
  <c r="AT158" i="4" s="1"/>
  <c r="AU158" i="4" s="1"/>
  <c r="AV158" i="4" s="1"/>
  <c r="AS154" i="4"/>
  <c r="AT154" i="4" s="1"/>
  <c r="AU154" i="4" s="1"/>
  <c r="AV154" i="4" s="1"/>
  <c r="AS141" i="4"/>
  <c r="AT141" i="4" s="1"/>
  <c r="AU141" i="4" s="1"/>
  <c r="AV141" i="4" s="1"/>
  <c r="AS137" i="4"/>
  <c r="AT137" i="4" s="1"/>
  <c r="AU137" i="4" s="1"/>
  <c r="AV137" i="4" s="1"/>
  <c r="AS132" i="4"/>
  <c r="AT132" i="4" s="1"/>
  <c r="AU132" i="4" s="1"/>
  <c r="AV132" i="4" s="1"/>
  <c r="AS129" i="4"/>
  <c r="AT129" i="4" s="1"/>
  <c r="AU129" i="4" s="1"/>
  <c r="AV129" i="4" s="1"/>
  <c r="AS125" i="4"/>
  <c r="AT125" i="4" s="1"/>
  <c r="AU125" i="4" s="1"/>
  <c r="AV125" i="4" s="1"/>
  <c r="AS122" i="4"/>
  <c r="AT122" i="4" s="1"/>
  <c r="AU122" i="4" s="1"/>
  <c r="AV122" i="4" s="1"/>
  <c r="AS118" i="4"/>
  <c r="AT118" i="4" s="1"/>
  <c r="AU118" i="4" s="1"/>
  <c r="AV118" i="4" s="1"/>
  <c r="AS114" i="4"/>
  <c r="AT114" i="4" s="1"/>
  <c r="AU114" i="4" s="1"/>
  <c r="AV114" i="4" s="1"/>
  <c r="AS110" i="4"/>
  <c r="AT110" i="4" s="1"/>
  <c r="AU110" i="4" s="1"/>
  <c r="AV110" i="4" s="1"/>
  <c r="AS103" i="4"/>
  <c r="AT103" i="4" s="1"/>
  <c r="AU103" i="4" s="1"/>
  <c r="AV103" i="4" s="1"/>
  <c r="AS99" i="4"/>
  <c r="AT99" i="4" s="1"/>
  <c r="AU99" i="4" s="1"/>
  <c r="AV99" i="4" s="1"/>
  <c r="AS95" i="4"/>
  <c r="AT95" i="4" s="1"/>
  <c r="AU95" i="4" s="1"/>
  <c r="AV95" i="4" s="1"/>
  <c r="AS90" i="4"/>
  <c r="AT90" i="4" s="1"/>
  <c r="AU90" i="4" s="1"/>
  <c r="AV90" i="4" s="1"/>
  <c r="AS87" i="4"/>
  <c r="AT87" i="4" s="1"/>
  <c r="AU87" i="4" s="1"/>
  <c r="AV87" i="4" s="1"/>
  <c r="AW83" i="4"/>
  <c r="AX83" i="4" s="1"/>
  <c r="AS79" i="4"/>
  <c r="AT79" i="4" s="1"/>
  <c r="AU79" i="4" s="1"/>
  <c r="AV79" i="4" s="1"/>
  <c r="AS75" i="4"/>
  <c r="AT75" i="4" s="1"/>
  <c r="AU75" i="4" s="1"/>
  <c r="AV75" i="4" s="1"/>
  <c r="AS71" i="4"/>
  <c r="AT71" i="4" s="1"/>
  <c r="AU71" i="4" s="1"/>
  <c r="AV71" i="4" s="1"/>
  <c r="AS66" i="4"/>
  <c r="AT66" i="4" s="1"/>
  <c r="AU66" i="4" s="1"/>
  <c r="AV66" i="4" s="1"/>
  <c r="AS63" i="4"/>
  <c r="AT63" i="4" s="1"/>
  <c r="AU63" i="4" s="1"/>
  <c r="AV63" i="4" s="1"/>
  <c r="AS59" i="4"/>
  <c r="AS55" i="4"/>
  <c r="AS52" i="4"/>
  <c r="AT52" i="4" s="1"/>
  <c r="AU52" i="4" s="1"/>
  <c r="AV52" i="4" s="1"/>
  <c r="AS48" i="4"/>
  <c r="AT48" i="4" s="1"/>
  <c r="AU48" i="4" s="1"/>
  <c r="AV48" i="4" s="1"/>
  <c r="AS44" i="4"/>
  <c r="AT44" i="4" s="1"/>
  <c r="AU44" i="4" s="1"/>
  <c r="AV44" i="4" s="1"/>
  <c r="AS39" i="4"/>
  <c r="AT39" i="4" s="1"/>
  <c r="AU39" i="4" s="1"/>
  <c r="AV39" i="4" s="1"/>
  <c r="AS35" i="4"/>
  <c r="AT35" i="4" s="1"/>
  <c r="AU35" i="4" s="1"/>
  <c r="AV35" i="4" s="1"/>
  <c r="AS32" i="4"/>
  <c r="AT32" i="4" s="1"/>
  <c r="AU32" i="4" s="1"/>
  <c r="AV32" i="4" s="1"/>
  <c r="AS25" i="4"/>
  <c r="AT25" i="4" s="1"/>
  <c r="AU25" i="4" s="1"/>
  <c r="AV25" i="4" s="1"/>
  <c r="AS20" i="4"/>
  <c r="AT20" i="4" s="1"/>
  <c r="AU20" i="4" s="1"/>
  <c r="AV20" i="4" s="1"/>
  <c r="AS16" i="4"/>
  <c r="AT16" i="4" s="1"/>
  <c r="AU16" i="4" s="1"/>
  <c r="AV16" i="4" s="1"/>
  <c r="AW12" i="4"/>
  <c r="AX12" i="4" s="1"/>
  <c r="AS9" i="4"/>
  <c r="AT9" i="4" s="1"/>
  <c r="AU9" i="4" s="1"/>
  <c r="AV9" i="4" s="1"/>
  <c r="AS406" i="4"/>
  <c r="AT406" i="4" s="1"/>
  <c r="AU406" i="4" s="1"/>
  <c r="AV406" i="4" s="1"/>
  <c r="AS261" i="4"/>
  <c r="AT261" i="4" s="1"/>
  <c r="AU261" i="4" s="1"/>
  <c r="AV261" i="4" s="1"/>
  <c r="AS173" i="4"/>
  <c r="AT173" i="4" s="1"/>
  <c r="AU173" i="4" s="1"/>
  <c r="AV173" i="4" s="1"/>
  <c r="AS436" i="4"/>
  <c r="AT436" i="4" s="1"/>
  <c r="AU436" i="4" s="1"/>
  <c r="AV436" i="4" s="1"/>
  <c r="AS432" i="4"/>
  <c r="AT432" i="4" s="1"/>
  <c r="AU432" i="4" s="1"/>
  <c r="AV432" i="4" s="1"/>
  <c r="AS428" i="4"/>
  <c r="AT428" i="4" s="1"/>
  <c r="AU428" i="4" s="1"/>
  <c r="AV428" i="4" s="1"/>
  <c r="AW424" i="4"/>
  <c r="AX424" i="4" s="1"/>
  <c r="AS420" i="4"/>
  <c r="AT420" i="4" s="1"/>
  <c r="AU420" i="4" s="1"/>
  <c r="AV420" i="4" s="1"/>
  <c r="AS416" i="4"/>
  <c r="AT416" i="4" s="1"/>
  <c r="AU416" i="4" s="1"/>
  <c r="AV416" i="4" s="1"/>
  <c r="AS412" i="4"/>
  <c r="AT412" i="4" s="1"/>
  <c r="AU412" i="4" s="1"/>
  <c r="AV412" i="4" s="1"/>
  <c r="AW408" i="4"/>
  <c r="AX408" i="4" s="1"/>
  <c r="AS404" i="4"/>
  <c r="AT404" i="4" s="1"/>
  <c r="AU404" i="4" s="1"/>
  <c r="AV404" i="4" s="1"/>
  <c r="AS400" i="4"/>
  <c r="AT400" i="4" s="1"/>
  <c r="AU400" i="4" s="1"/>
  <c r="AV400" i="4" s="1"/>
  <c r="AS397" i="4"/>
  <c r="AT397" i="4" s="1"/>
  <c r="AU397" i="4" s="1"/>
  <c r="AV397" i="4" s="1"/>
  <c r="AS393" i="4"/>
  <c r="AT393" i="4" s="1"/>
  <c r="AU393" i="4" s="1"/>
  <c r="AV393" i="4" s="1"/>
  <c r="AS389" i="4"/>
  <c r="AT389" i="4" s="1"/>
  <c r="AU389" i="4" s="1"/>
  <c r="AV389" i="4" s="1"/>
  <c r="AS384" i="4"/>
  <c r="AT384" i="4" s="1"/>
  <c r="AU384" i="4" s="1"/>
  <c r="AV384" i="4" s="1"/>
  <c r="AS380" i="4"/>
  <c r="AT380" i="4" s="1"/>
  <c r="AU380" i="4" s="1"/>
  <c r="AV380" i="4" s="1"/>
  <c r="AW376" i="4"/>
  <c r="AX376" i="4" s="1"/>
  <c r="AW372" i="4"/>
  <c r="AX372" i="4" s="1"/>
  <c r="AW360" i="4"/>
  <c r="AX360" i="4" s="1"/>
  <c r="AW356" i="4"/>
  <c r="AX356" i="4" s="1"/>
  <c r="AW342" i="4"/>
  <c r="AX342" i="4" s="1"/>
  <c r="AW324" i="4"/>
  <c r="AX324" i="4" s="1"/>
  <c r="AW314" i="4"/>
  <c r="AX314" i="4" s="1"/>
  <c r="AW310" i="4"/>
  <c r="AX310" i="4" s="1"/>
  <c r="AW300" i="4"/>
  <c r="AX300" i="4" s="1"/>
  <c r="AW297" i="4"/>
  <c r="AX297" i="4" s="1"/>
  <c r="AW284" i="4"/>
  <c r="AX284" i="4" s="1"/>
  <c r="AS276" i="4"/>
  <c r="AT276" i="4" s="1"/>
  <c r="AU276" i="4" s="1"/>
  <c r="AV276" i="4" s="1"/>
  <c r="AS273" i="4"/>
  <c r="AT273" i="4" s="1"/>
  <c r="AU273" i="4" s="1"/>
  <c r="AV273" i="4" s="1"/>
  <c r="AS269" i="4"/>
  <c r="AT269" i="4" s="1"/>
  <c r="AU269" i="4" s="1"/>
  <c r="AV269" i="4" s="1"/>
  <c r="AS265" i="4"/>
  <c r="AT265" i="4" s="1"/>
  <c r="AU265" i="4" s="1"/>
  <c r="AV265" i="4" s="1"/>
  <c r="AS260" i="4"/>
  <c r="AT260" i="4" s="1"/>
  <c r="AU260" i="4" s="1"/>
  <c r="AV260" i="4" s="1"/>
  <c r="AS258" i="4"/>
  <c r="AT258" i="4" s="1"/>
  <c r="AU258" i="4" s="1"/>
  <c r="AV258" i="4" s="1"/>
  <c r="AS254" i="4"/>
  <c r="AT254" i="4" s="1"/>
  <c r="AU254" i="4" s="1"/>
  <c r="AV254" i="4" s="1"/>
  <c r="AS250" i="4"/>
  <c r="AT250" i="4" s="1"/>
  <c r="AU250" i="4" s="1"/>
  <c r="AV250" i="4" s="1"/>
  <c r="AS246" i="4"/>
  <c r="AT246" i="4" s="1"/>
  <c r="AU246" i="4" s="1"/>
  <c r="AV246" i="4" s="1"/>
  <c r="AS242" i="4"/>
  <c r="AT242" i="4" s="1"/>
  <c r="AU242" i="4" s="1"/>
  <c r="AV242" i="4" s="1"/>
  <c r="AS239" i="4"/>
  <c r="AT239" i="4" s="1"/>
  <c r="AU239" i="4" s="1"/>
  <c r="AV239" i="4" s="1"/>
  <c r="AS236" i="4"/>
  <c r="AT236" i="4" s="1"/>
  <c r="AU236" i="4" s="1"/>
  <c r="AV236" i="4" s="1"/>
  <c r="AS232" i="4"/>
  <c r="AT232" i="4" s="1"/>
  <c r="AU232" i="4" s="1"/>
  <c r="AV232" i="4" s="1"/>
  <c r="AS229" i="4"/>
  <c r="AT229" i="4" s="1"/>
  <c r="AU229" i="4" s="1"/>
  <c r="AV229" i="4" s="1"/>
  <c r="AS226" i="4"/>
  <c r="AT226" i="4" s="1"/>
  <c r="AU226" i="4" s="1"/>
  <c r="AV226" i="4" s="1"/>
  <c r="AS219" i="4"/>
  <c r="AT219" i="4" s="1"/>
  <c r="AU219" i="4" s="1"/>
  <c r="AV219" i="4" s="1"/>
  <c r="AS215" i="4"/>
  <c r="AT215" i="4" s="1"/>
  <c r="AU215" i="4" s="1"/>
  <c r="AV215" i="4" s="1"/>
  <c r="AS211" i="4"/>
  <c r="AT211" i="4" s="1"/>
  <c r="AU211" i="4" s="1"/>
  <c r="AV211" i="4" s="1"/>
  <c r="AS206" i="4"/>
  <c r="AT206" i="4" s="1"/>
  <c r="AU206" i="4" s="1"/>
  <c r="AV206" i="4" s="1"/>
  <c r="AS203" i="4"/>
  <c r="AT203" i="4" s="1"/>
  <c r="AU203" i="4" s="1"/>
  <c r="AV203" i="4" s="1"/>
  <c r="AS200" i="4"/>
  <c r="AT200" i="4" s="1"/>
  <c r="AU200" i="4" s="1"/>
  <c r="AV200" i="4" s="1"/>
  <c r="AS196" i="4"/>
  <c r="AT196" i="4" s="1"/>
  <c r="AU196" i="4" s="1"/>
  <c r="AV196" i="4" s="1"/>
  <c r="AS192" i="4"/>
  <c r="AT192" i="4" s="1"/>
  <c r="AU192" i="4" s="1"/>
  <c r="AV192" i="4" s="1"/>
  <c r="AS189" i="4"/>
  <c r="AT189" i="4" s="1"/>
  <c r="AU189" i="4" s="1"/>
  <c r="AV189" i="4" s="1"/>
  <c r="AS186" i="4"/>
  <c r="AT186" i="4" s="1"/>
  <c r="AU186" i="4" s="1"/>
  <c r="AV186" i="4" s="1"/>
  <c r="AS182" i="4"/>
  <c r="AT182" i="4" s="1"/>
  <c r="AU182" i="4" s="1"/>
  <c r="AV182" i="4" s="1"/>
  <c r="AS179" i="4"/>
  <c r="AT179" i="4" s="1"/>
  <c r="AU179" i="4" s="1"/>
  <c r="AV179" i="4" s="1"/>
  <c r="AS175" i="4"/>
  <c r="AT175" i="4" s="1"/>
  <c r="AU175" i="4" s="1"/>
  <c r="AV175" i="4" s="1"/>
  <c r="AS172" i="4"/>
  <c r="AT172" i="4" s="1"/>
  <c r="AU172" i="4" s="1"/>
  <c r="AV172" i="4" s="1"/>
  <c r="AS165" i="4"/>
  <c r="AT165" i="4" s="1"/>
  <c r="AU165" i="4" s="1"/>
  <c r="AV165" i="4" s="1"/>
  <c r="AS161" i="4"/>
  <c r="AT161" i="4" s="1"/>
  <c r="AU161" i="4" s="1"/>
  <c r="AV161" i="4" s="1"/>
  <c r="AS157" i="4"/>
  <c r="AT157" i="4" s="1"/>
  <c r="AU157" i="4" s="1"/>
  <c r="AV157" i="4" s="1"/>
  <c r="AS153" i="4"/>
  <c r="AT153" i="4" s="1"/>
  <c r="AU153" i="4" s="1"/>
  <c r="AV153" i="4" s="1"/>
  <c r="AS147" i="4"/>
  <c r="AT147" i="4" s="1"/>
  <c r="AU147" i="4" s="1"/>
  <c r="AV147" i="4" s="1"/>
  <c r="AS144" i="4"/>
  <c r="AT144" i="4" s="1"/>
  <c r="AU144" i="4" s="1"/>
  <c r="AV144" i="4" s="1"/>
  <c r="AS140" i="4"/>
  <c r="AT140" i="4" s="1"/>
  <c r="AU140" i="4" s="1"/>
  <c r="AV140" i="4" s="1"/>
  <c r="AS135" i="4"/>
  <c r="AT135" i="4" s="1"/>
  <c r="AU135" i="4" s="1"/>
  <c r="AV135" i="4" s="1"/>
  <c r="AS131" i="4"/>
  <c r="AT131" i="4" s="1"/>
  <c r="AU131" i="4" s="1"/>
  <c r="AV131" i="4" s="1"/>
  <c r="AS128" i="4"/>
  <c r="AT128" i="4" s="1"/>
  <c r="AU128" i="4" s="1"/>
  <c r="AV128" i="4" s="1"/>
  <c r="AS124" i="4"/>
  <c r="AT124" i="4" s="1"/>
  <c r="AU124" i="4" s="1"/>
  <c r="AV124" i="4" s="1"/>
  <c r="AS121" i="4"/>
  <c r="AT121" i="4" s="1"/>
  <c r="AU121" i="4" s="1"/>
  <c r="AV121" i="4" s="1"/>
  <c r="AS117" i="4"/>
  <c r="AT117" i="4" s="1"/>
  <c r="AU117" i="4" s="1"/>
  <c r="AV117" i="4" s="1"/>
  <c r="AS113" i="4"/>
  <c r="AT113" i="4" s="1"/>
  <c r="AU113" i="4" s="1"/>
  <c r="AV113" i="4" s="1"/>
  <c r="AS109" i="4"/>
  <c r="AT109" i="4" s="1"/>
  <c r="AU109" i="4" s="1"/>
  <c r="AV109" i="4" s="1"/>
  <c r="AS106" i="4"/>
  <c r="AT106" i="4" s="1"/>
  <c r="AU106" i="4" s="1"/>
  <c r="AV106" i="4" s="1"/>
  <c r="AS102" i="4"/>
  <c r="AT102" i="4" s="1"/>
  <c r="AU102" i="4" s="1"/>
  <c r="AV102" i="4" s="1"/>
  <c r="AS98" i="4"/>
  <c r="AT98" i="4" s="1"/>
  <c r="AU98" i="4" s="1"/>
  <c r="AV98" i="4" s="1"/>
  <c r="AS94" i="4"/>
  <c r="AT94" i="4" s="1"/>
  <c r="AU94" i="4" s="1"/>
  <c r="AV94" i="4" s="1"/>
  <c r="AS89" i="4"/>
  <c r="AT89" i="4" s="1"/>
  <c r="AU89" i="4" s="1"/>
  <c r="AV89" i="4" s="1"/>
  <c r="AS86" i="4"/>
  <c r="AT86" i="4" s="1"/>
  <c r="AU86" i="4" s="1"/>
  <c r="AV86" i="4" s="1"/>
  <c r="AS82" i="4"/>
  <c r="AT82" i="4" s="1"/>
  <c r="AU82" i="4" s="1"/>
  <c r="AV82" i="4" s="1"/>
  <c r="AS78" i="4"/>
  <c r="AT78" i="4" s="1"/>
  <c r="AU78" i="4" s="1"/>
  <c r="AV78" i="4" s="1"/>
  <c r="AS74" i="4"/>
  <c r="AT74" i="4" s="1"/>
  <c r="AU74" i="4" s="1"/>
  <c r="AV74" i="4" s="1"/>
  <c r="AS70" i="4"/>
  <c r="AT70" i="4" s="1"/>
  <c r="AU70" i="4" s="1"/>
  <c r="AV70" i="4" s="1"/>
  <c r="AS65" i="4"/>
  <c r="AT65" i="4" s="1"/>
  <c r="AU65" i="4" s="1"/>
  <c r="AV65" i="4" s="1"/>
  <c r="AS62" i="4"/>
  <c r="AT62" i="4" s="1"/>
  <c r="AU62" i="4" s="1"/>
  <c r="AV62" i="4" s="1"/>
  <c r="AS58" i="4"/>
  <c r="AT58" i="4" s="1"/>
  <c r="AU58" i="4" s="1"/>
  <c r="AV58" i="4" s="1"/>
  <c r="AS51" i="4"/>
  <c r="AT51" i="4" s="1"/>
  <c r="AU51" i="4" s="1"/>
  <c r="AV51" i="4" s="1"/>
  <c r="AS47" i="4"/>
  <c r="AT47" i="4" s="1"/>
  <c r="AU47" i="4" s="1"/>
  <c r="AV47" i="4" s="1"/>
  <c r="AS43" i="4"/>
  <c r="AT43" i="4" s="1"/>
  <c r="AU43" i="4" s="1"/>
  <c r="AV43" i="4" s="1"/>
  <c r="AS34" i="4"/>
  <c r="AT34" i="4" s="1"/>
  <c r="AU34" i="4" s="1"/>
  <c r="AV34" i="4" s="1"/>
  <c r="AS31" i="4"/>
  <c r="AT31" i="4" s="1"/>
  <c r="AU31" i="4" s="1"/>
  <c r="AV31" i="4" s="1"/>
  <c r="AS28" i="4"/>
  <c r="AT28" i="4" s="1"/>
  <c r="AU28" i="4" s="1"/>
  <c r="AV28" i="4" s="1"/>
  <c r="AS24" i="4"/>
  <c r="AT24" i="4" s="1"/>
  <c r="AU24" i="4" s="1"/>
  <c r="AV24" i="4" s="1"/>
  <c r="AS19" i="4"/>
  <c r="AT19" i="4" s="1"/>
  <c r="AU19" i="4" s="1"/>
  <c r="AV19" i="4" s="1"/>
  <c r="AS15" i="4"/>
  <c r="AS11" i="4"/>
  <c r="AT11" i="4" s="1"/>
  <c r="AU11" i="4" s="1"/>
  <c r="AV11" i="4" s="1"/>
  <c r="AS440" i="4"/>
  <c r="AT440" i="4" s="1"/>
  <c r="AU440" i="4" s="1"/>
  <c r="AV440" i="4" s="1"/>
  <c r="AS422" i="4"/>
  <c r="AT422" i="4" s="1"/>
  <c r="AU422" i="4" s="1"/>
  <c r="AV422" i="4" s="1"/>
  <c r="AS413" i="4"/>
  <c r="AT413" i="4" s="1"/>
  <c r="AU413" i="4" s="1"/>
  <c r="AV413" i="4" s="1"/>
  <c r="AS382" i="4"/>
  <c r="AT382" i="4" s="1"/>
  <c r="AU382" i="4" s="1"/>
  <c r="AV382" i="4" s="1"/>
  <c r="AS368" i="4"/>
  <c r="AT368" i="4" s="1"/>
  <c r="AU368" i="4" s="1"/>
  <c r="AV368" i="4" s="1"/>
  <c r="AS352" i="4"/>
  <c r="AT352" i="4" s="1"/>
  <c r="AU352" i="4" s="1"/>
  <c r="AV352" i="4" s="1"/>
  <c r="AS336" i="4"/>
  <c r="AT336" i="4" s="1"/>
  <c r="AU336" i="4" s="1"/>
  <c r="AV336" i="4" s="1"/>
  <c r="AS321" i="4"/>
  <c r="AT321" i="4" s="1"/>
  <c r="AU321" i="4" s="1"/>
  <c r="AV321" i="4" s="1"/>
  <c r="AS306" i="4"/>
  <c r="AT306" i="4" s="1"/>
  <c r="AU306" i="4" s="1"/>
  <c r="AV306" i="4" s="1"/>
  <c r="AS290" i="4"/>
  <c r="AT290" i="4" s="1"/>
  <c r="AU290" i="4" s="1"/>
  <c r="AV290" i="4" s="1"/>
  <c r="AS201" i="4"/>
  <c r="AT201" i="4" s="1"/>
  <c r="AU201" i="4" s="1"/>
  <c r="AV201" i="4" s="1"/>
  <c r="AS163" i="4"/>
  <c r="AT163" i="4" s="1"/>
  <c r="AU163" i="4" s="1"/>
  <c r="AV163" i="4" s="1"/>
  <c r="AS461" i="4"/>
  <c r="AT461" i="4" s="1"/>
  <c r="AU461" i="4" s="1"/>
  <c r="AV461" i="4" s="1"/>
  <c r="AS456" i="4"/>
  <c r="AT456" i="4" s="1"/>
  <c r="AU456" i="4" s="1"/>
  <c r="AV456" i="4" s="1"/>
  <c r="AW452" i="4"/>
  <c r="AX452" i="4" s="1"/>
  <c r="AS447" i="4"/>
  <c r="AT447" i="4" s="1"/>
  <c r="AU447" i="4" s="1"/>
  <c r="AV447" i="4" s="1"/>
  <c r="AS443" i="4"/>
  <c r="AT443" i="4" s="1"/>
  <c r="AU443" i="4" s="1"/>
  <c r="AV443" i="4" s="1"/>
  <c r="AS439" i="4"/>
  <c r="AT439" i="4" s="1"/>
  <c r="AU439" i="4" s="1"/>
  <c r="AV439" i="4" s="1"/>
  <c r="AW435" i="4"/>
  <c r="AX435" i="4" s="1"/>
  <c r="AS431" i="4"/>
  <c r="AT431" i="4" s="1"/>
  <c r="AU431" i="4" s="1"/>
  <c r="AV431" i="4" s="1"/>
  <c r="AS427" i="4"/>
  <c r="AT427" i="4" s="1"/>
  <c r="AU427" i="4" s="1"/>
  <c r="AV427" i="4" s="1"/>
  <c r="AS423" i="4"/>
  <c r="AT423" i="4" s="1"/>
  <c r="AU423" i="4" s="1"/>
  <c r="AV423" i="4" s="1"/>
  <c r="AS415" i="4"/>
  <c r="AT415" i="4" s="1"/>
  <c r="AU415" i="4" s="1"/>
  <c r="AV415" i="4" s="1"/>
  <c r="AW415" i="4" s="1"/>
  <c r="AX415" i="4" s="1"/>
  <c r="AS411" i="4"/>
  <c r="AT411" i="4" s="1"/>
  <c r="AU411" i="4" s="1"/>
  <c r="AV411" i="4" s="1"/>
  <c r="AS407" i="4"/>
  <c r="AT407" i="4" s="1"/>
  <c r="AU407" i="4" s="1"/>
  <c r="AV407" i="4" s="1"/>
  <c r="AW403" i="4"/>
  <c r="AX403" i="4" s="1"/>
  <c r="AS399" i="4"/>
  <c r="AT399" i="4" s="1"/>
  <c r="AU399" i="4" s="1"/>
  <c r="AV399" i="4" s="1"/>
  <c r="AW396" i="4"/>
  <c r="AX396" i="4" s="1"/>
  <c r="AS392" i="4"/>
  <c r="AT392" i="4" s="1"/>
  <c r="AU392" i="4" s="1"/>
  <c r="AV392" i="4" s="1"/>
  <c r="AW387" i="4"/>
  <c r="AX387" i="4" s="1"/>
  <c r="AS383" i="4"/>
  <c r="AT383" i="4" s="1"/>
  <c r="AU383" i="4" s="1"/>
  <c r="AV383" i="4" s="1"/>
  <c r="AS375" i="4"/>
  <c r="AT375" i="4" s="1"/>
  <c r="AU375" i="4" s="1"/>
  <c r="AV375" i="4" s="1"/>
  <c r="AS371" i="4"/>
  <c r="AT371" i="4" s="1"/>
  <c r="AU371" i="4" s="1"/>
  <c r="AV371" i="4" s="1"/>
  <c r="AS367" i="4"/>
  <c r="AT367" i="4" s="1"/>
  <c r="AU367" i="4" s="1"/>
  <c r="AV367" i="4" s="1"/>
  <c r="AS363" i="4"/>
  <c r="AT363" i="4" s="1"/>
  <c r="AU363" i="4" s="1"/>
  <c r="AV363" i="4" s="1"/>
  <c r="AS359" i="4"/>
  <c r="AT359" i="4" s="1"/>
  <c r="AU359" i="4" s="1"/>
  <c r="AV359" i="4" s="1"/>
  <c r="AS355" i="4"/>
  <c r="AT355" i="4" s="1"/>
  <c r="AU355" i="4" s="1"/>
  <c r="AV355" i="4" s="1"/>
  <c r="AS351" i="4"/>
  <c r="AT351" i="4" s="1"/>
  <c r="AU351" i="4" s="1"/>
  <c r="AV351" i="4" s="1"/>
  <c r="AS346" i="4"/>
  <c r="AT346" i="4" s="1"/>
  <c r="AU346" i="4" s="1"/>
  <c r="AV346" i="4" s="1"/>
  <c r="AS339" i="4"/>
  <c r="AT339" i="4" s="1"/>
  <c r="AU339" i="4" s="1"/>
  <c r="AV339" i="4" s="1"/>
  <c r="AS335" i="4"/>
  <c r="AT335" i="4" s="1"/>
  <c r="AU335" i="4" s="1"/>
  <c r="AV335" i="4" s="1"/>
  <c r="AS331" i="4"/>
  <c r="AT331" i="4" s="1"/>
  <c r="AU331" i="4" s="1"/>
  <c r="AV331" i="4" s="1"/>
  <c r="AS328" i="4"/>
  <c r="AT328" i="4" s="1"/>
  <c r="AU328" i="4" s="1"/>
  <c r="AV328" i="4" s="1"/>
  <c r="AS323" i="4"/>
  <c r="AT323" i="4" s="1"/>
  <c r="AU323" i="4" s="1"/>
  <c r="AV323" i="4" s="1"/>
  <c r="AS320" i="4"/>
  <c r="AT320" i="4" s="1"/>
  <c r="AU320" i="4" s="1"/>
  <c r="AV320" i="4" s="1"/>
  <c r="AS313" i="4"/>
  <c r="AT313" i="4" s="1"/>
  <c r="AU313" i="4" s="1"/>
  <c r="AV313" i="4" s="1"/>
  <c r="AS309" i="4"/>
  <c r="AT309" i="4" s="1"/>
  <c r="AU309" i="4" s="1"/>
  <c r="AV309" i="4" s="1"/>
  <c r="AS303" i="4"/>
  <c r="AT303" i="4" s="1"/>
  <c r="AU303" i="4" s="1"/>
  <c r="AV303" i="4" s="1"/>
  <c r="AS296" i="4"/>
  <c r="AT296" i="4" s="1"/>
  <c r="AU296" i="4" s="1"/>
  <c r="AV296" i="4" s="1"/>
  <c r="AS293" i="4"/>
  <c r="AT293" i="4" s="1"/>
  <c r="AU293" i="4" s="1"/>
  <c r="AV293" i="4" s="1"/>
  <c r="AS289" i="4"/>
  <c r="AT289" i="4" s="1"/>
  <c r="AU289" i="4" s="1"/>
  <c r="AV289" i="4" s="1"/>
  <c r="AS286" i="4"/>
  <c r="AT286" i="4" s="1"/>
  <c r="AU286" i="4" s="1"/>
  <c r="AV286" i="4" s="1"/>
  <c r="AS283" i="4"/>
  <c r="AT283" i="4" s="1"/>
  <c r="AU283" i="4" s="1"/>
  <c r="AV283" i="4" s="1"/>
  <c r="AS279" i="4"/>
  <c r="AT279" i="4" s="1"/>
  <c r="AU279" i="4" s="1"/>
  <c r="AV279" i="4" s="1"/>
  <c r="AW275" i="4"/>
  <c r="AX275" i="4" s="1"/>
  <c r="AS272" i="4"/>
  <c r="AT272" i="4" s="1"/>
  <c r="AU272" i="4" s="1"/>
  <c r="AV272" i="4" s="1"/>
  <c r="AS268" i="4"/>
  <c r="AT268" i="4" s="1"/>
  <c r="AU268" i="4" s="1"/>
  <c r="AV268" i="4" s="1"/>
  <c r="AS263" i="4"/>
  <c r="AT263" i="4" s="1"/>
  <c r="AU263" i="4" s="1"/>
  <c r="AV263" i="4" s="1"/>
  <c r="AS257" i="4"/>
  <c r="AT257" i="4" s="1"/>
  <c r="AU257" i="4" s="1"/>
  <c r="AV257" i="4" s="1"/>
  <c r="AS253" i="4"/>
  <c r="AT253" i="4" s="1"/>
  <c r="AU253" i="4" s="1"/>
  <c r="AV253" i="4" s="1"/>
  <c r="AS249" i="4"/>
  <c r="AT249" i="4" s="1"/>
  <c r="AU249" i="4" s="1"/>
  <c r="AV249" i="4" s="1"/>
  <c r="AS245" i="4"/>
  <c r="AT245" i="4" s="1"/>
  <c r="AU245" i="4" s="1"/>
  <c r="AV245" i="4" s="1"/>
  <c r="AS241" i="4"/>
  <c r="AT241" i="4" s="1"/>
  <c r="AU241" i="4" s="1"/>
  <c r="AV241" i="4" s="1"/>
  <c r="AS238" i="4"/>
  <c r="AT238" i="4" s="1"/>
  <c r="AU238" i="4" s="1"/>
  <c r="AV238" i="4" s="1"/>
  <c r="AS235" i="4"/>
  <c r="AT235" i="4" s="1"/>
  <c r="AU235" i="4" s="1"/>
  <c r="AV235" i="4" s="1"/>
  <c r="AS231" i="4"/>
  <c r="AT231" i="4" s="1"/>
  <c r="AU231" i="4" s="1"/>
  <c r="AV231" i="4" s="1"/>
  <c r="AS228" i="4"/>
  <c r="AT228" i="4" s="1"/>
  <c r="AU228" i="4" s="1"/>
  <c r="AV228" i="4" s="1"/>
  <c r="AS224" i="4"/>
  <c r="AT224" i="4" s="1"/>
  <c r="AU224" i="4" s="1"/>
  <c r="AV224" i="4" s="1"/>
  <c r="AS218" i="4"/>
  <c r="AT218" i="4" s="1"/>
  <c r="AU218" i="4" s="1"/>
  <c r="AV218" i="4" s="1"/>
  <c r="AS214" i="4"/>
  <c r="AT214" i="4" s="1"/>
  <c r="AU214" i="4" s="1"/>
  <c r="AV214" i="4" s="1"/>
  <c r="AS210" i="4"/>
  <c r="AT210" i="4" s="1"/>
  <c r="AU210" i="4" s="1"/>
  <c r="AV210" i="4" s="1"/>
  <c r="AS205" i="4"/>
  <c r="AT205" i="4" s="1"/>
  <c r="AU205" i="4" s="1"/>
  <c r="AV205" i="4" s="1"/>
  <c r="AS199" i="4"/>
  <c r="AT199" i="4" s="1"/>
  <c r="AU199" i="4" s="1"/>
  <c r="AV199" i="4" s="1"/>
  <c r="AS195" i="4"/>
  <c r="AT195" i="4" s="1"/>
  <c r="AU195" i="4" s="1"/>
  <c r="AV195" i="4" s="1"/>
  <c r="AS191" i="4"/>
  <c r="AT191" i="4" s="1"/>
  <c r="AU191" i="4" s="1"/>
  <c r="AV191" i="4" s="1"/>
  <c r="AS185" i="4"/>
  <c r="AT185" i="4" s="1"/>
  <c r="AU185" i="4" s="1"/>
  <c r="AV185" i="4" s="1"/>
  <c r="AS181" i="4"/>
  <c r="AT181" i="4" s="1"/>
  <c r="AU181" i="4" s="1"/>
  <c r="AV181" i="4" s="1"/>
  <c r="AS178" i="4"/>
  <c r="AT178" i="4" s="1"/>
  <c r="AU178" i="4" s="1"/>
  <c r="AV178" i="4" s="1"/>
  <c r="AS171" i="4"/>
  <c r="AT171" i="4" s="1"/>
  <c r="AU171" i="4" s="1"/>
  <c r="AV171" i="4" s="1"/>
  <c r="AS168" i="4"/>
  <c r="AT168" i="4" s="1"/>
  <c r="AU168" i="4" s="1"/>
  <c r="AV168" i="4" s="1"/>
  <c r="AS164" i="4"/>
  <c r="AT164" i="4" s="1"/>
  <c r="AU164" i="4" s="1"/>
  <c r="AV164" i="4" s="1"/>
  <c r="AS160" i="4"/>
  <c r="AT160" i="4" s="1"/>
  <c r="AU160" i="4" s="1"/>
  <c r="AV160" i="4" s="1"/>
  <c r="AS156" i="4"/>
  <c r="AT156" i="4" s="1"/>
  <c r="AU156" i="4" s="1"/>
  <c r="AV156" i="4" s="1"/>
  <c r="AS151" i="4"/>
  <c r="AT151" i="4" s="1"/>
  <c r="AU151" i="4" s="1"/>
  <c r="AV151" i="4" s="1"/>
  <c r="AS146" i="4"/>
  <c r="AT146" i="4" s="1"/>
  <c r="AU146" i="4" s="1"/>
  <c r="AV146" i="4" s="1"/>
  <c r="AS143" i="4"/>
  <c r="AT143" i="4" s="1"/>
  <c r="AU143" i="4" s="1"/>
  <c r="AV143" i="4" s="1"/>
  <c r="AW139" i="4"/>
  <c r="AX139" i="4" s="1"/>
  <c r="AS134" i="4"/>
  <c r="AT134" i="4" s="1"/>
  <c r="AU134" i="4" s="1"/>
  <c r="AV134" i="4" s="1"/>
  <c r="AS127" i="4"/>
  <c r="AT127" i="4" s="1"/>
  <c r="AU127" i="4" s="1"/>
  <c r="AV127" i="4" s="1"/>
  <c r="AS120" i="4"/>
  <c r="AT120" i="4" s="1"/>
  <c r="AU120" i="4" s="1"/>
  <c r="AV120" i="4" s="1"/>
  <c r="AS116" i="4"/>
  <c r="AT116" i="4" s="1"/>
  <c r="AU116" i="4" s="1"/>
  <c r="AV116" i="4" s="1"/>
  <c r="AS112" i="4"/>
  <c r="AT112" i="4" s="1"/>
  <c r="AU112" i="4" s="1"/>
  <c r="AV112" i="4" s="1"/>
  <c r="AW108" i="4"/>
  <c r="AX108" i="4" s="1"/>
  <c r="AS105" i="4"/>
  <c r="AT105" i="4" s="1"/>
  <c r="AU105" i="4" s="1"/>
  <c r="AV105" i="4" s="1"/>
  <c r="AS101" i="4"/>
  <c r="AT101" i="4" s="1"/>
  <c r="AU101" i="4" s="1"/>
  <c r="AV101" i="4" s="1"/>
  <c r="AS97" i="4"/>
  <c r="AT97" i="4" s="1"/>
  <c r="AU97" i="4" s="1"/>
  <c r="AV97" i="4" s="1"/>
  <c r="AS85" i="4"/>
  <c r="AT85" i="4" s="1"/>
  <c r="AU85" i="4" s="1"/>
  <c r="AV85" i="4" s="1"/>
  <c r="AS81" i="4"/>
  <c r="AT81" i="4" s="1"/>
  <c r="AU81" i="4" s="1"/>
  <c r="AV81" i="4" s="1"/>
  <c r="AS77" i="4"/>
  <c r="AT77" i="4" s="1"/>
  <c r="AU77" i="4" s="1"/>
  <c r="AV77" i="4" s="1"/>
  <c r="AS73" i="4"/>
  <c r="AT73" i="4" s="1"/>
  <c r="AU73" i="4" s="1"/>
  <c r="AV73" i="4" s="1"/>
  <c r="AS69" i="4"/>
  <c r="AT69" i="4" s="1"/>
  <c r="AU69" i="4" s="1"/>
  <c r="AV69" i="4" s="1"/>
  <c r="AS61" i="4"/>
  <c r="AT61" i="4" s="1"/>
  <c r="AU61" i="4" s="1"/>
  <c r="AV61" i="4" s="1"/>
  <c r="AS57" i="4"/>
  <c r="AT57" i="4" s="1"/>
  <c r="AU57" i="4" s="1"/>
  <c r="AV57" i="4" s="1"/>
  <c r="AS54" i="4"/>
  <c r="AT54" i="4" s="1"/>
  <c r="AU54" i="4" s="1"/>
  <c r="AV54" i="4" s="1"/>
  <c r="AS50" i="4"/>
  <c r="AT50" i="4" s="1"/>
  <c r="AU50" i="4" s="1"/>
  <c r="AV50" i="4" s="1"/>
  <c r="AS46" i="4"/>
  <c r="AT46" i="4" s="1"/>
  <c r="AU46" i="4" s="1"/>
  <c r="AV46" i="4" s="1"/>
  <c r="AS41" i="4"/>
  <c r="AT41" i="4" s="1"/>
  <c r="AU41" i="4" s="1"/>
  <c r="AV41" i="4" s="1"/>
  <c r="AS37" i="4"/>
  <c r="AT37" i="4" s="1"/>
  <c r="AU37" i="4" s="1"/>
  <c r="AV37" i="4" s="1"/>
  <c r="AS33" i="4"/>
  <c r="AT33" i="4" s="1"/>
  <c r="AU33" i="4" s="1"/>
  <c r="AV33" i="4" s="1"/>
  <c r="AW30" i="4"/>
  <c r="AX30" i="4" s="1"/>
  <c r="AS27" i="4"/>
  <c r="AT27" i="4" s="1"/>
  <c r="AU27" i="4" s="1"/>
  <c r="AV27" i="4" s="1"/>
  <c r="AS22" i="4"/>
  <c r="AT22" i="4" s="1"/>
  <c r="AU22" i="4" s="1"/>
  <c r="AV22" i="4" s="1"/>
  <c r="AS18" i="4"/>
  <c r="AT18" i="4" s="1"/>
  <c r="AU18" i="4" s="1"/>
  <c r="AV18" i="4" s="1"/>
  <c r="AS14" i="4"/>
  <c r="AT14" i="4" s="1"/>
  <c r="AU14" i="4" s="1"/>
  <c r="AV14" i="4" s="1"/>
  <c r="AS438" i="4"/>
  <c r="AT438" i="4" s="1"/>
  <c r="AU438" i="4" s="1"/>
  <c r="AV438" i="4" s="1"/>
  <c r="AS429" i="4"/>
  <c r="AT429" i="4" s="1"/>
  <c r="AU429" i="4" s="1"/>
  <c r="AV429" i="4" s="1"/>
  <c r="AS419" i="4"/>
  <c r="AT419" i="4" s="1"/>
  <c r="AU419" i="4" s="1"/>
  <c r="AV419" i="4" s="1"/>
  <c r="AS391" i="4"/>
  <c r="AT391" i="4" s="1"/>
  <c r="AU391" i="4" s="1"/>
  <c r="AV391" i="4" s="1"/>
  <c r="AS379" i="4"/>
  <c r="AT379" i="4" s="1"/>
  <c r="AU379" i="4" s="1"/>
  <c r="AV379" i="4" s="1"/>
  <c r="AS364" i="4"/>
  <c r="AT364" i="4" s="1"/>
  <c r="AU364" i="4" s="1"/>
  <c r="AV364" i="4" s="1"/>
  <c r="AS347" i="4"/>
  <c r="AT347" i="4" s="1"/>
  <c r="AU347" i="4" s="1"/>
  <c r="AV347" i="4" s="1"/>
  <c r="AS332" i="4"/>
  <c r="AT332" i="4" s="1"/>
  <c r="AU332" i="4" s="1"/>
  <c r="AV332" i="4" s="1"/>
  <c r="AS317" i="4"/>
  <c r="AT317" i="4" s="1"/>
  <c r="AU317" i="4" s="1"/>
  <c r="AV317" i="4" s="1"/>
  <c r="AS280" i="4"/>
  <c r="AT280" i="4" s="1"/>
  <c r="AU280" i="4" s="1"/>
  <c r="AV280" i="4" s="1"/>
  <c r="AS252" i="4"/>
  <c r="AT252" i="4" s="1"/>
  <c r="AU252" i="4" s="1"/>
  <c r="AV252" i="4" s="1"/>
  <c r="AS190" i="4"/>
  <c r="AT190" i="4" s="1"/>
  <c r="AU190" i="4" s="1"/>
  <c r="AV190" i="4" s="1"/>
  <c r="AS93" i="4"/>
  <c r="AT93" i="4" s="1"/>
  <c r="AU93" i="4" s="1"/>
  <c r="AV93" i="4" s="1"/>
  <c r="AS56" i="4"/>
  <c r="AT56" i="4" s="1"/>
  <c r="AU56" i="4" s="1"/>
  <c r="AV56" i="4" s="1"/>
  <c r="AS21" i="4"/>
  <c r="AT21" i="4" s="1"/>
  <c r="AU21" i="4" s="1"/>
  <c r="AV21" i="4" s="1"/>
  <c r="AW349" i="4"/>
  <c r="AX349" i="4" s="1"/>
  <c r="AW722" i="4"/>
  <c r="AX722" i="4" s="1"/>
  <c r="AW91" i="4"/>
  <c r="AX91" i="4" s="1"/>
  <c r="AQ379" i="4"/>
  <c r="AA379" i="4"/>
  <c r="M379" i="4"/>
  <c r="J379" i="4" s="1"/>
  <c r="AP379" i="4" s="1"/>
  <c r="R379" i="4"/>
  <c r="AT15" i="4" l="1"/>
  <c r="AS872" i="4"/>
  <c r="AS880" i="4"/>
  <c r="AT59" i="4"/>
  <c r="AS883" i="4"/>
  <c r="AT17" i="4"/>
  <c r="AS882" i="4"/>
  <c r="AT76" i="4"/>
  <c r="AS875" i="4"/>
  <c r="AS881" i="4"/>
  <c r="AS870" i="4"/>
  <c r="AS879" i="4"/>
  <c r="AT26" i="4"/>
  <c r="AS885" i="4"/>
  <c r="AT514" i="4"/>
  <c r="AS877" i="4"/>
  <c r="AT8" i="4"/>
  <c r="AS871" i="4"/>
  <c r="AS876" i="4"/>
  <c r="AS884" i="4"/>
  <c r="AT55" i="4"/>
  <c r="AS878" i="4"/>
  <c r="AU38" i="4"/>
  <c r="AT884" i="4"/>
  <c r="W869" i="4"/>
  <c r="W872" i="4"/>
  <c r="AS869" i="4"/>
  <c r="X872" i="4"/>
  <c r="X869" i="4"/>
  <c r="AT510" i="4"/>
  <c r="AT881" i="4" s="1"/>
  <c r="AS6" i="5"/>
  <c r="AT718" i="4"/>
  <c r="Z379" i="4"/>
  <c r="AO379" i="4"/>
  <c r="AW405" i="4"/>
  <c r="AX405" i="4" s="1"/>
  <c r="AW441" i="4"/>
  <c r="AX441" i="4" s="1"/>
  <c r="AW443" i="4"/>
  <c r="AX443" i="4" s="1"/>
  <c r="AW763" i="4"/>
  <c r="AX763" i="4" s="1"/>
  <c r="AW390" i="4"/>
  <c r="AX390" i="4" s="1"/>
  <c r="AW437" i="4"/>
  <c r="AX437" i="4" s="1"/>
  <c r="AW53" i="4"/>
  <c r="AX53" i="4" s="1"/>
  <c r="AW167" i="4"/>
  <c r="AX167" i="4" s="1"/>
  <c r="AW127" i="4"/>
  <c r="AX127" i="4" s="1"/>
  <c r="AW134" i="4"/>
  <c r="AX134" i="4" s="1"/>
  <c r="AW407" i="4"/>
  <c r="AX407" i="4" s="1"/>
  <c r="AW267" i="4"/>
  <c r="AX267" i="4" s="1"/>
  <c r="AW701" i="4"/>
  <c r="AX701" i="4" s="1"/>
  <c r="AW411" i="4"/>
  <c r="AX411" i="4" s="1"/>
  <c r="AW439" i="4"/>
  <c r="AX439" i="4" s="1"/>
  <c r="AW447" i="4"/>
  <c r="AX447" i="4" s="1"/>
  <c r="AW357" i="4"/>
  <c r="AX357" i="4" s="1"/>
  <c r="AW180" i="4"/>
  <c r="AX180" i="4" s="1"/>
  <c r="AW418" i="4"/>
  <c r="AX418" i="4" s="1"/>
  <c r="AW825" i="4"/>
  <c r="AX825" i="4" s="1"/>
  <c r="AW373" i="4"/>
  <c r="AX373" i="4" s="1"/>
  <c r="AW433" i="4"/>
  <c r="AX433" i="4" s="1"/>
  <c r="AW410" i="4"/>
  <c r="AX410" i="4" s="1"/>
  <c r="AW416" i="4"/>
  <c r="AX416" i="4" s="1"/>
  <c r="AW87" i="4"/>
  <c r="AX87" i="4" s="1"/>
  <c r="AW95" i="4"/>
  <c r="AX95" i="4" s="1"/>
  <c r="AW103" i="4"/>
  <c r="AX103" i="4" s="1"/>
  <c r="AW110" i="4"/>
  <c r="AX110" i="4" s="1"/>
  <c r="AW118" i="4"/>
  <c r="AX118" i="4" s="1"/>
  <c r="AW125" i="4"/>
  <c r="AX125" i="4" s="1"/>
  <c r="AW132" i="4"/>
  <c r="AX132" i="4" s="1"/>
  <c r="AW141" i="4"/>
  <c r="AX141" i="4" s="1"/>
  <c r="AW158" i="4"/>
  <c r="AX158" i="4" s="1"/>
  <c r="AW166" i="4"/>
  <c r="AX166" i="4" s="1"/>
  <c r="AW348" i="4"/>
  <c r="AX348" i="4" s="1"/>
  <c r="AW381" i="4"/>
  <c r="AX381" i="4" s="1"/>
  <c r="AW174" i="4"/>
  <c r="AX174" i="4" s="1"/>
  <c r="AW259" i="4"/>
  <c r="AX259" i="4" s="1"/>
  <c r="AW278" i="4"/>
  <c r="AX278" i="4" s="1"/>
  <c r="AW285" i="4"/>
  <c r="AX285" i="4" s="1"/>
  <c r="AW292" i="4"/>
  <c r="AX292" i="4" s="1"/>
  <c r="AW299" i="4"/>
  <c r="AX299" i="4" s="1"/>
  <c r="AW305" i="4"/>
  <c r="AX305" i="4" s="1"/>
  <c r="AW312" i="4"/>
  <c r="AX312" i="4" s="1"/>
  <c r="AW319" i="4"/>
  <c r="AX319" i="4" s="1"/>
  <c r="AW327" i="4"/>
  <c r="AX327" i="4" s="1"/>
  <c r="AW334" i="4"/>
  <c r="AX334" i="4" s="1"/>
  <c r="AW341" i="4"/>
  <c r="AX341" i="4" s="1"/>
  <c r="AW350" i="4"/>
  <c r="AX350" i="4" s="1"/>
  <c r="AW358" i="4"/>
  <c r="AX358" i="4" s="1"/>
  <c r="AW366" i="4"/>
  <c r="AX366" i="4" s="1"/>
  <c r="AW374" i="4"/>
  <c r="AX374" i="4" s="1"/>
  <c r="AW414" i="4"/>
  <c r="AX414" i="4" s="1"/>
  <c r="AW654" i="4"/>
  <c r="AX654" i="4" s="1"/>
  <c r="AW716" i="4"/>
  <c r="AX716" i="4" s="1"/>
  <c r="AW779" i="4"/>
  <c r="AX779" i="4" s="1"/>
  <c r="AW839" i="4"/>
  <c r="AX839" i="4" s="1"/>
  <c r="AW412" i="4"/>
  <c r="AX412" i="4" s="1"/>
  <c r="AW420" i="4"/>
  <c r="AX420" i="4" s="1"/>
  <c r="AW90" i="4"/>
  <c r="AX90" i="4" s="1"/>
  <c r="AW99" i="4"/>
  <c r="AX99" i="4" s="1"/>
  <c r="AW114" i="4"/>
  <c r="AX114" i="4" s="1"/>
  <c r="AW122" i="4"/>
  <c r="AX122" i="4" s="1"/>
  <c r="AW129" i="4"/>
  <c r="AX129" i="4" s="1"/>
  <c r="AW137" i="4"/>
  <c r="AX137" i="4" s="1"/>
  <c r="AW154" i="4"/>
  <c r="AX154" i="4" s="1"/>
  <c r="AW162" i="4"/>
  <c r="AX162" i="4" s="1"/>
  <c r="AW169" i="4"/>
  <c r="AX169" i="4" s="1"/>
  <c r="AW365" i="4"/>
  <c r="AX365" i="4" s="1"/>
  <c r="AW398" i="4"/>
  <c r="AX398" i="4" s="1"/>
  <c r="AW188" i="4"/>
  <c r="AX188" i="4" s="1"/>
  <c r="AW274" i="4"/>
  <c r="AX274" i="4" s="1"/>
  <c r="AW282" i="4"/>
  <c r="AX282" i="4" s="1"/>
  <c r="AW288" i="4"/>
  <c r="AX288" i="4" s="1"/>
  <c r="AW295" i="4"/>
  <c r="AX295" i="4" s="1"/>
  <c r="AW302" i="4"/>
  <c r="AX302" i="4" s="1"/>
  <c r="AW308" i="4"/>
  <c r="AX308" i="4" s="1"/>
  <c r="AW316" i="4"/>
  <c r="AX316" i="4" s="1"/>
  <c r="AW330" i="4"/>
  <c r="AX330" i="4" s="1"/>
  <c r="AW338" i="4"/>
  <c r="AX338" i="4" s="1"/>
  <c r="AW345" i="4"/>
  <c r="AX345" i="4" s="1"/>
  <c r="AW354" i="4"/>
  <c r="AX354" i="4" s="1"/>
  <c r="AW362" i="4"/>
  <c r="AX362" i="4" s="1"/>
  <c r="AW370" i="4"/>
  <c r="AX370" i="4" s="1"/>
  <c r="AW378" i="4"/>
  <c r="AX378" i="4" s="1"/>
  <c r="AW794" i="4"/>
  <c r="AX794" i="4" s="1"/>
  <c r="AW855" i="4"/>
  <c r="AX855" i="4" s="1"/>
  <c r="AW686" i="4"/>
  <c r="AX686" i="4" s="1"/>
  <c r="AW746" i="4"/>
  <c r="AX746" i="4" s="1"/>
  <c r="AW810" i="4"/>
  <c r="AX810" i="4" s="1"/>
  <c r="AW18" i="4"/>
  <c r="AX18" i="4" s="1"/>
  <c r="AW27" i="4"/>
  <c r="AX27" i="4" s="1"/>
  <c r="AW101" i="4"/>
  <c r="AX101" i="4" s="1"/>
  <c r="AW279" i="4"/>
  <c r="AX279" i="4" s="1"/>
  <c r="AW286" i="4"/>
  <c r="AX286" i="4" s="1"/>
  <c r="AW293" i="4"/>
  <c r="AX293" i="4" s="1"/>
  <c r="AW313" i="4"/>
  <c r="AX313" i="4" s="1"/>
  <c r="AW320" i="4"/>
  <c r="AX320" i="4" s="1"/>
  <c r="AW328" i="4"/>
  <c r="AX328" i="4" s="1"/>
  <c r="AW335" i="4"/>
  <c r="AX335" i="4" s="1"/>
  <c r="AW351" i="4"/>
  <c r="AX351" i="4" s="1"/>
  <c r="AW359" i="4"/>
  <c r="AX359" i="4" s="1"/>
  <c r="AW367" i="4"/>
  <c r="AX367" i="4" s="1"/>
  <c r="AW375" i="4"/>
  <c r="AX375" i="4" s="1"/>
  <c r="AW392" i="4"/>
  <c r="AX392" i="4" s="1"/>
  <c r="AW43" i="4"/>
  <c r="AX43" i="4" s="1"/>
  <c r="AW51" i="4"/>
  <c r="AX51" i="4" s="1"/>
  <c r="AW58" i="4"/>
  <c r="AX58" i="4" s="1"/>
  <c r="AW65" i="4"/>
  <c r="AX65" i="4" s="1"/>
  <c r="AW74" i="4"/>
  <c r="AX74" i="4" s="1"/>
  <c r="AW82" i="4"/>
  <c r="AX82" i="4" s="1"/>
  <c r="AW89" i="4"/>
  <c r="AX89" i="4" s="1"/>
  <c r="AW98" i="4"/>
  <c r="AX98" i="4" s="1"/>
  <c r="AW106" i="4"/>
  <c r="AX106" i="4" s="1"/>
  <c r="AW113" i="4"/>
  <c r="AX113" i="4" s="1"/>
  <c r="AW121" i="4"/>
  <c r="AX121" i="4" s="1"/>
  <c r="AW128" i="4"/>
  <c r="AX128" i="4" s="1"/>
  <c r="AW135" i="4"/>
  <c r="AX135" i="4" s="1"/>
  <c r="AW144" i="4"/>
  <c r="AX144" i="4" s="1"/>
  <c r="AW153" i="4"/>
  <c r="AX153" i="4" s="1"/>
  <c r="AW161" i="4"/>
  <c r="AX161" i="4" s="1"/>
  <c r="AW175" i="4"/>
  <c r="AX175" i="4" s="1"/>
  <c r="AW182" i="4"/>
  <c r="AX182" i="4" s="1"/>
  <c r="AW189" i="4"/>
  <c r="AX189" i="4" s="1"/>
  <c r="AW196" i="4"/>
  <c r="AX196" i="4" s="1"/>
  <c r="AW203" i="4"/>
  <c r="AX203" i="4" s="1"/>
  <c r="AW211" i="4"/>
  <c r="AX211" i="4" s="1"/>
  <c r="AW219" i="4"/>
  <c r="AX219" i="4" s="1"/>
  <c r="AW229" i="4"/>
  <c r="AX229" i="4" s="1"/>
  <c r="AW236" i="4"/>
  <c r="AX236" i="4" s="1"/>
  <c r="AW242" i="4"/>
  <c r="AX242" i="4" s="1"/>
  <c r="AW250" i="4"/>
  <c r="AX250" i="4" s="1"/>
  <c r="AW258" i="4"/>
  <c r="AX258" i="4" s="1"/>
  <c r="AW265" i="4"/>
  <c r="AX265" i="4" s="1"/>
  <c r="AW273" i="4"/>
  <c r="AX273" i="4" s="1"/>
  <c r="AW332" i="4"/>
  <c r="AX332" i="4" s="1"/>
  <c r="AW9" i="4"/>
  <c r="AX9" i="4" s="1"/>
  <c r="AW173" i="4"/>
  <c r="AX173" i="4" s="1"/>
  <c r="AW201" i="4"/>
  <c r="AX201" i="4" s="1"/>
  <c r="AW208" i="4"/>
  <c r="AX208" i="4" s="1"/>
  <c r="AW216" i="4"/>
  <c r="AX216" i="4" s="1"/>
  <c r="AW233" i="4"/>
  <c r="AX233" i="4" s="1"/>
  <c r="AW261" i="4"/>
  <c r="AX261" i="4" s="1"/>
  <c r="AW270" i="4"/>
  <c r="AX270" i="4" s="1"/>
  <c r="AW277" i="4"/>
  <c r="AX277" i="4" s="1"/>
  <c r="AW291" i="4"/>
  <c r="AX291" i="4" s="1"/>
  <c r="AW298" i="4"/>
  <c r="AX298" i="4" s="1"/>
  <c r="AW304" i="4"/>
  <c r="AX304" i="4" s="1"/>
  <c r="AW311" i="4"/>
  <c r="AX311" i="4" s="1"/>
  <c r="AW318" i="4"/>
  <c r="AX318" i="4" s="1"/>
  <c r="AW325" i="4"/>
  <c r="AX325" i="4" s="1"/>
  <c r="AW333" i="4"/>
  <c r="AX333" i="4" s="1"/>
  <c r="AW340" i="4"/>
  <c r="AX340" i="4" s="1"/>
  <c r="AW7" i="4"/>
  <c r="AX7" i="4" s="1"/>
  <c r="AW364" i="4"/>
  <c r="AX364" i="4" s="1"/>
  <c r="AW29" i="4"/>
  <c r="AX29" i="4" s="1"/>
  <c r="AW36" i="4"/>
  <c r="AX36" i="4" s="1"/>
  <c r="AW45" i="4"/>
  <c r="AX45" i="4" s="1"/>
  <c r="AW446" i="4"/>
  <c r="AX446" i="4" s="1"/>
  <c r="AW807" i="4"/>
  <c r="AX807" i="4" s="1"/>
  <c r="AW677" i="4"/>
  <c r="AX677" i="4" s="1"/>
  <c r="AW646" i="4"/>
  <c r="AX646" i="4" s="1"/>
  <c r="AW678" i="4"/>
  <c r="AX678" i="4" s="1"/>
  <c r="AW709" i="4"/>
  <c r="AX709" i="4" s="1"/>
  <c r="AW739" i="4"/>
  <c r="AX739" i="4" s="1"/>
  <c r="AW771" i="4"/>
  <c r="AX771" i="4" s="1"/>
  <c r="AW802" i="4"/>
  <c r="AX802" i="4" s="1"/>
  <c r="AW831" i="4"/>
  <c r="AX831" i="4" s="1"/>
  <c r="AW862" i="4"/>
  <c r="AX862" i="4" s="1"/>
  <c r="AW14" i="4"/>
  <c r="AX14" i="4" s="1"/>
  <c r="AW22" i="4"/>
  <c r="AX22" i="4" s="1"/>
  <c r="AW97" i="4"/>
  <c r="AX97" i="4" s="1"/>
  <c r="AW105" i="4"/>
  <c r="AX105" i="4" s="1"/>
  <c r="AW283" i="4"/>
  <c r="AX283" i="4" s="1"/>
  <c r="AW289" i="4"/>
  <c r="AX289" i="4" s="1"/>
  <c r="AW296" i="4"/>
  <c r="AX296" i="4" s="1"/>
  <c r="AW303" i="4"/>
  <c r="AX303" i="4" s="1"/>
  <c r="AW309" i="4"/>
  <c r="AX309" i="4" s="1"/>
  <c r="AW323" i="4"/>
  <c r="AX323" i="4" s="1"/>
  <c r="AW331" i="4"/>
  <c r="AX331" i="4" s="1"/>
  <c r="AW339" i="4"/>
  <c r="AX339" i="4" s="1"/>
  <c r="AW346" i="4"/>
  <c r="AX346" i="4" s="1"/>
  <c r="AW355" i="4"/>
  <c r="AX355" i="4" s="1"/>
  <c r="AW363" i="4"/>
  <c r="AX363" i="4" s="1"/>
  <c r="AW371" i="4"/>
  <c r="AX371" i="4" s="1"/>
  <c r="AW47" i="4"/>
  <c r="AX47" i="4" s="1"/>
  <c r="AW62" i="4"/>
  <c r="AX62" i="4" s="1"/>
  <c r="AW70" i="4"/>
  <c r="AX70" i="4" s="1"/>
  <c r="AW78" i="4"/>
  <c r="AX78" i="4" s="1"/>
  <c r="AW86" i="4"/>
  <c r="AX86" i="4" s="1"/>
  <c r="AW94" i="4"/>
  <c r="AX94" i="4" s="1"/>
  <c r="AW102" i="4"/>
  <c r="AX102" i="4" s="1"/>
  <c r="AW109" i="4"/>
  <c r="AX109" i="4" s="1"/>
  <c r="AW117" i="4"/>
  <c r="AX117" i="4" s="1"/>
  <c r="AW124" i="4"/>
  <c r="AX124" i="4" s="1"/>
  <c r="AW131" i="4"/>
  <c r="AX131" i="4" s="1"/>
  <c r="AW140" i="4"/>
  <c r="AX140" i="4" s="1"/>
  <c r="AW147" i="4"/>
  <c r="AX147" i="4" s="1"/>
  <c r="AW157" i="4"/>
  <c r="AX157" i="4" s="1"/>
  <c r="AW165" i="4"/>
  <c r="AX165" i="4" s="1"/>
  <c r="AW172" i="4"/>
  <c r="AX172" i="4" s="1"/>
  <c r="AW179" i="4"/>
  <c r="AX179" i="4" s="1"/>
  <c r="AW186" i="4"/>
  <c r="AX186" i="4" s="1"/>
  <c r="AW192" i="4"/>
  <c r="AX192" i="4" s="1"/>
  <c r="AW200" i="4"/>
  <c r="AX200" i="4" s="1"/>
  <c r="AW206" i="4"/>
  <c r="AX206" i="4" s="1"/>
  <c r="AW215" i="4"/>
  <c r="AX215" i="4" s="1"/>
  <c r="AW226" i="4"/>
  <c r="AX226" i="4" s="1"/>
  <c r="AW232" i="4"/>
  <c r="AX232" i="4" s="1"/>
  <c r="AW239" i="4"/>
  <c r="AX239" i="4" s="1"/>
  <c r="AW246" i="4"/>
  <c r="AX246" i="4" s="1"/>
  <c r="AW254" i="4"/>
  <c r="AX254" i="4" s="1"/>
  <c r="AW260" i="4"/>
  <c r="AX260" i="4" s="1"/>
  <c r="AW269" i="4"/>
  <c r="AX269" i="4" s="1"/>
  <c r="AW276" i="4"/>
  <c r="AX276" i="4" s="1"/>
  <c r="AW440" i="4"/>
  <c r="AX440" i="4" s="1"/>
  <c r="AW204" i="4"/>
  <c r="AX204" i="4" s="1"/>
  <c r="AW212" i="4"/>
  <c r="AX212" i="4" s="1"/>
  <c r="AW222" i="4"/>
  <c r="AX222" i="4" s="1"/>
  <c r="AW237" i="4"/>
  <c r="AX237" i="4" s="1"/>
  <c r="AW266" i="4"/>
  <c r="AX266" i="4" s="1"/>
  <c r="AW281" i="4"/>
  <c r="AX281" i="4" s="1"/>
  <c r="AW287" i="4"/>
  <c r="AX287" i="4" s="1"/>
  <c r="AW294" i="4"/>
  <c r="AX294" i="4" s="1"/>
  <c r="AW307" i="4"/>
  <c r="AX307" i="4" s="1"/>
  <c r="AW315" i="4"/>
  <c r="AX315" i="4" s="1"/>
  <c r="AW322" i="4"/>
  <c r="AX322" i="4" s="1"/>
  <c r="AW329" i="4"/>
  <c r="AX329" i="4" s="1"/>
  <c r="AW337" i="4"/>
  <c r="AX337" i="4" s="1"/>
  <c r="AW344" i="4"/>
  <c r="AX344" i="4" s="1"/>
  <c r="AW353" i="4"/>
  <c r="AX353" i="4" s="1"/>
  <c r="AW361" i="4"/>
  <c r="AX361" i="4" s="1"/>
  <c r="AW369" i="4"/>
  <c r="AX369" i="4" s="1"/>
  <c r="AW377" i="4"/>
  <c r="AX377" i="4" s="1"/>
  <c r="AW385" i="4"/>
  <c r="AX385" i="4" s="1"/>
  <c r="AW394" i="4"/>
  <c r="AX394" i="4" s="1"/>
  <c r="AW401" i="4"/>
  <c r="AX401" i="4" s="1"/>
  <c r="AW429" i="4"/>
  <c r="AX429" i="4" s="1"/>
  <c r="AW256" i="4"/>
  <c r="AX256" i="4" s="1"/>
  <c r="AW262" i="4"/>
  <c r="AX262" i="4" s="1"/>
  <c r="AW271" i="4"/>
  <c r="AX271" i="4" s="1"/>
  <c r="AW40" i="4"/>
  <c r="AX40" i="4" s="1"/>
  <c r="AW49" i="4"/>
  <c r="AX49" i="4" s="1"/>
  <c r="AW170" i="4"/>
  <c r="AX170" i="4" s="1"/>
  <c r="AW177" i="4"/>
  <c r="AX177" i="4" s="1"/>
  <c r="AW184" i="4"/>
  <c r="AX184" i="4" s="1"/>
  <c r="AW395" i="4"/>
  <c r="AX395" i="4" s="1"/>
  <c r="AW442" i="4"/>
  <c r="AX442" i="4" s="1"/>
  <c r="AW451" i="4"/>
  <c r="AX451" i="4" s="1"/>
  <c r="AW511" i="4"/>
  <c r="AX511" i="4" s="1"/>
  <c r="AW662" i="4"/>
  <c r="AX662" i="4" s="1"/>
  <c r="AW724" i="4"/>
  <c r="AX724" i="4" s="1"/>
  <c r="AW755" i="4"/>
  <c r="AX755" i="4" s="1"/>
  <c r="AW786" i="4"/>
  <c r="AX786" i="4" s="1"/>
  <c r="AW817" i="4"/>
  <c r="AX817" i="4" s="1"/>
  <c r="AW847" i="4"/>
  <c r="AX847" i="4" s="1"/>
  <c r="AW317" i="4"/>
  <c r="AX317" i="4" s="1"/>
  <c r="AW347" i="4"/>
  <c r="AX347" i="4" s="1"/>
  <c r="AW252" i="4"/>
  <c r="AX252" i="4" s="1"/>
  <c r="AW391" i="4"/>
  <c r="AX391" i="4" s="1"/>
  <c r="AW438" i="4"/>
  <c r="AX438" i="4" s="1"/>
  <c r="AW37" i="4"/>
  <c r="AX37" i="4" s="1"/>
  <c r="AW46" i="4"/>
  <c r="AX46" i="4" s="1"/>
  <c r="AW54" i="4"/>
  <c r="AX54" i="4" s="1"/>
  <c r="AW61" i="4"/>
  <c r="AX61" i="4" s="1"/>
  <c r="AW69" i="4"/>
  <c r="AX69" i="4" s="1"/>
  <c r="AW77" i="4"/>
  <c r="AX77" i="4" s="1"/>
  <c r="AW85" i="4"/>
  <c r="AX85" i="4" s="1"/>
  <c r="AW112" i="4"/>
  <c r="AX112" i="4" s="1"/>
  <c r="AW120" i="4"/>
  <c r="AX120" i="4" s="1"/>
  <c r="AW146" i="4"/>
  <c r="AX146" i="4" s="1"/>
  <c r="AW156" i="4"/>
  <c r="AX156" i="4" s="1"/>
  <c r="AW164" i="4"/>
  <c r="AX164" i="4" s="1"/>
  <c r="AW171" i="4"/>
  <c r="AX171" i="4" s="1"/>
  <c r="AW178" i="4"/>
  <c r="AX178" i="4" s="1"/>
  <c r="AW185" i="4"/>
  <c r="AX185" i="4" s="1"/>
  <c r="AW191" i="4"/>
  <c r="AX191" i="4" s="1"/>
  <c r="AW199" i="4"/>
  <c r="AX199" i="4" s="1"/>
  <c r="AW205" i="4"/>
  <c r="AX205" i="4" s="1"/>
  <c r="AW214" i="4"/>
  <c r="AX214" i="4" s="1"/>
  <c r="AW224" i="4"/>
  <c r="AX224" i="4" s="1"/>
  <c r="AW231" i="4"/>
  <c r="AX231" i="4" s="1"/>
  <c r="AW238" i="4"/>
  <c r="AX238" i="4" s="1"/>
  <c r="AW245" i="4"/>
  <c r="AX245" i="4" s="1"/>
  <c r="AW253" i="4"/>
  <c r="AX253" i="4" s="1"/>
  <c r="AW268" i="4"/>
  <c r="AX268" i="4" s="1"/>
  <c r="AW383" i="4"/>
  <c r="AX383" i="4" s="1"/>
  <c r="AW423" i="4"/>
  <c r="AX423" i="4" s="1"/>
  <c r="AW431" i="4"/>
  <c r="AX431" i="4" s="1"/>
  <c r="AW461" i="4"/>
  <c r="AX461" i="4" s="1"/>
  <c r="AW24" i="4"/>
  <c r="AX24" i="4" s="1"/>
  <c r="AW31" i="4"/>
  <c r="AX31" i="4" s="1"/>
  <c r="AW280" i="4"/>
  <c r="AX280" i="4" s="1"/>
  <c r="AW306" i="4"/>
  <c r="AX306" i="4" s="1"/>
  <c r="AW321" i="4"/>
  <c r="AX321" i="4" s="1"/>
  <c r="AW336" i="4"/>
  <c r="AX336" i="4" s="1"/>
  <c r="AW352" i="4"/>
  <c r="AX352" i="4" s="1"/>
  <c r="AW368" i="4"/>
  <c r="AX368" i="4" s="1"/>
  <c r="AW380" i="4"/>
  <c r="AX380" i="4" s="1"/>
  <c r="AW389" i="4"/>
  <c r="AX389" i="4" s="1"/>
  <c r="AW397" i="4"/>
  <c r="AX397" i="4" s="1"/>
  <c r="AW404" i="4"/>
  <c r="AX404" i="4" s="1"/>
  <c r="AW432" i="4"/>
  <c r="AX432" i="4" s="1"/>
  <c r="AW16" i="4"/>
  <c r="AX16" i="4" s="1"/>
  <c r="AW25" i="4"/>
  <c r="AX25" i="4" s="1"/>
  <c r="AW32" i="4"/>
  <c r="AX32" i="4" s="1"/>
  <c r="AW39" i="4"/>
  <c r="AX39" i="4" s="1"/>
  <c r="AW48" i="4"/>
  <c r="AX48" i="4" s="1"/>
  <c r="AW63" i="4"/>
  <c r="AX63" i="4" s="1"/>
  <c r="AW71" i="4"/>
  <c r="AX71" i="4" s="1"/>
  <c r="AW79" i="4"/>
  <c r="AX79" i="4" s="1"/>
  <c r="AW176" i="4"/>
  <c r="AX176" i="4" s="1"/>
  <c r="AW183" i="4"/>
  <c r="AX183" i="4" s="1"/>
  <c r="AW197" i="4"/>
  <c r="AX197" i="4" s="1"/>
  <c r="AW247" i="4"/>
  <c r="AX247" i="4" s="1"/>
  <c r="AW255" i="4"/>
  <c r="AX255" i="4" s="1"/>
  <c r="AW417" i="4"/>
  <c r="AX417" i="4" s="1"/>
  <c r="AW425" i="4"/>
  <c r="AX425" i="4" s="1"/>
  <c r="AW454" i="4"/>
  <c r="AX454" i="4" s="1"/>
  <c r="AW13" i="4"/>
  <c r="AX13" i="4" s="1"/>
  <c r="AW56" i="4"/>
  <c r="AX56" i="4" s="1"/>
  <c r="AW64" i="4"/>
  <c r="AX64" i="4" s="1"/>
  <c r="AW72" i="4"/>
  <c r="AX72" i="4" s="1"/>
  <c r="AW80" i="4"/>
  <c r="AX80" i="4" s="1"/>
  <c r="AW88" i="4"/>
  <c r="AX88" i="4" s="1"/>
  <c r="AW96" i="4"/>
  <c r="AX96" i="4" s="1"/>
  <c r="AW104" i="4"/>
  <c r="AX104" i="4" s="1"/>
  <c r="AW111" i="4"/>
  <c r="AX111" i="4" s="1"/>
  <c r="AW119" i="4"/>
  <c r="AX119" i="4" s="1"/>
  <c r="AW126" i="4"/>
  <c r="AX126" i="4" s="1"/>
  <c r="AW133" i="4"/>
  <c r="AX133" i="4" s="1"/>
  <c r="AW142" i="4"/>
  <c r="AX142" i="4" s="1"/>
  <c r="AW149" i="4"/>
  <c r="AX149" i="4" s="1"/>
  <c r="AW159" i="4"/>
  <c r="AX159" i="4" s="1"/>
  <c r="AW190" i="4"/>
  <c r="AX190" i="4" s="1"/>
  <c r="AW198" i="4"/>
  <c r="AX198" i="4" s="1"/>
  <c r="AW213" i="4"/>
  <c r="AX213" i="4" s="1"/>
  <c r="AW223" i="4"/>
  <c r="AX223" i="4" s="1"/>
  <c r="AW230" i="4"/>
  <c r="AX230" i="4" s="1"/>
  <c r="AW244" i="4"/>
  <c r="AX244" i="4" s="1"/>
  <c r="AW382" i="4"/>
  <c r="AX382" i="4" s="1"/>
  <c r="AW402" i="4"/>
  <c r="AX402" i="4" s="1"/>
  <c r="AW422" i="4"/>
  <c r="AX422" i="4" s="1"/>
  <c r="AW430" i="4"/>
  <c r="AX430" i="4" s="1"/>
  <c r="AW460" i="4"/>
  <c r="AX460" i="4" s="1"/>
  <c r="AW467" i="4"/>
  <c r="AX467" i="4" s="1"/>
  <c r="AW474" i="4"/>
  <c r="AX474" i="4" s="1"/>
  <c r="AW483" i="4"/>
  <c r="AX483" i="4" s="1"/>
  <c r="AW491" i="4"/>
  <c r="AX491" i="4" s="1"/>
  <c r="AW500" i="4"/>
  <c r="AX500" i="4" s="1"/>
  <c r="AW507" i="4"/>
  <c r="AX507" i="4" s="1"/>
  <c r="AW523" i="4"/>
  <c r="AX523" i="4" s="1"/>
  <c r="AW532" i="4"/>
  <c r="AX532" i="4" s="1"/>
  <c r="AW540" i="4"/>
  <c r="AX540" i="4" s="1"/>
  <c r="AW548" i="4"/>
  <c r="AX548" i="4" s="1"/>
  <c r="AW556" i="4"/>
  <c r="AX556" i="4" s="1"/>
  <c r="AW564" i="4"/>
  <c r="AX564" i="4" s="1"/>
  <c r="AW571" i="4"/>
  <c r="AX571" i="4" s="1"/>
  <c r="AW580" i="4"/>
  <c r="AX580" i="4" s="1"/>
  <c r="AW586" i="4"/>
  <c r="AX586" i="4" s="1"/>
  <c r="AW594" i="4"/>
  <c r="AX594" i="4" s="1"/>
  <c r="AW601" i="4"/>
  <c r="AX601" i="4" s="1"/>
  <c r="AW608" i="4"/>
  <c r="AX608" i="4" s="1"/>
  <c r="AW616" i="4"/>
  <c r="AX616" i="4" s="1"/>
  <c r="AW624" i="4"/>
  <c r="AX624" i="4" s="1"/>
  <c r="AW632" i="4"/>
  <c r="AX632" i="4" s="1"/>
  <c r="AW639" i="4"/>
  <c r="AX639" i="4" s="1"/>
  <c r="AW647" i="4"/>
  <c r="AX647" i="4" s="1"/>
  <c r="AW655" i="4"/>
  <c r="AX655" i="4" s="1"/>
  <c r="AW663" i="4"/>
  <c r="AX663" i="4" s="1"/>
  <c r="AW670" i="4"/>
  <c r="AX670" i="4" s="1"/>
  <c r="AW679" i="4"/>
  <c r="AX679" i="4" s="1"/>
  <c r="AW694" i="4"/>
  <c r="AX694" i="4" s="1"/>
  <c r="AW702" i="4"/>
  <c r="AX702" i="4" s="1"/>
  <c r="AW710" i="4"/>
  <c r="AX710" i="4" s="1"/>
  <c r="AW717" i="4"/>
  <c r="AX717" i="4" s="1"/>
  <c r="AW725" i="4"/>
  <c r="AX725" i="4" s="1"/>
  <c r="AW731" i="4"/>
  <c r="AX731" i="4" s="1"/>
  <c r="AW740" i="4"/>
  <c r="AX740" i="4" s="1"/>
  <c r="AW748" i="4"/>
  <c r="AX748" i="4" s="1"/>
  <c r="AW756" i="4"/>
  <c r="AX756" i="4" s="1"/>
  <c r="AW764" i="4"/>
  <c r="AX764" i="4" s="1"/>
  <c r="AW772" i="4"/>
  <c r="AX772" i="4" s="1"/>
  <c r="AW780" i="4"/>
  <c r="AX780" i="4" s="1"/>
  <c r="AW787" i="4"/>
  <c r="AX787" i="4" s="1"/>
  <c r="AW795" i="4"/>
  <c r="AX795" i="4" s="1"/>
  <c r="AW803" i="4"/>
  <c r="AX803" i="4" s="1"/>
  <c r="AW818" i="4"/>
  <c r="AX818" i="4" s="1"/>
  <c r="AW826" i="4"/>
  <c r="AX826" i="4" s="1"/>
  <c r="AW832" i="4"/>
  <c r="AX832" i="4" s="1"/>
  <c r="AW840" i="4"/>
  <c r="AX840" i="4" s="1"/>
  <c r="AW848" i="4"/>
  <c r="AX848" i="4" s="1"/>
  <c r="AW856" i="4"/>
  <c r="AX856" i="4" s="1"/>
  <c r="AW863" i="4"/>
  <c r="AX863" i="4" s="1"/>
  <c r="AW480" i="4"/>
  <c r="AX480" i="4" s="1"/>
  <c r="AW488" i="4"/>
  <c r="AX488" i="4" s="1"/>
  <c r="AW496" i="4"/>
  <c r="AX496" i="4" s="1"/>
  <c r="AW504" i="4"/>
  <c r="AX504" i="4" s="1"/>
  <c r="AW519" i="4"/>
  <c r="AX519" i="4" s="1"/>
  <c r="AW529" i="4"/>
  <c r="AX529" i="4" s="1"/>
  <c r="AW537" i="4"/>
  <c r="AX537" i="4" s="1"/>
  <c r="AW545" i="4"/>
  <c r="AX545" i="4" s="1"/>
  <c r="AW553" i="4"/>
  <c r="AX553" i="4" s="1"/>
  <c r="AW561" i="4"/>
  <c r="AX561" i="4" s="1"/>
  <c r="AW569" i="4"/>
  <c r="AX569" i="4" s="1"/>
  <c r="AW577" i="4"/>
  <c r="AX577" i="4" s="1"/>
  <c r="AW583" i="4"/>
  <c r="AX583" i="4" s="1"/>
  <c r="AW591" i="4"/>
  <c r="AX591" i="4" s="1"/>
  <c r="AW598" i="4"/>
  <c r="AX598" i="4" s="1"/>
  <c r="AW605" i="4"/>
  <c r="AX605" i="4" s="1"/>
  <c r="AW613" i="4"/>
  <c r="AX613" i="4" s="1"/>
  <c r="AW621" i="4"/>
  <c r="AX621" i="4" s="1"/>
  <c r="AW629" i="4"/>
  <c r="AX629" i="4" s="1"/>
  <c r="AW637" i="4"/>
  <c r="AX637" i="4" s="1"/>
  <c r="AW644" i="4"/>
  <c r="AX644" i="4" s="1"/>
  <c r="AW652" i="4"/>
  <c r="AX652" i="4" s="1"/>
  <c r="AW660" i="4"/>
  <c r="AX660" i="4" s="1"/>
  <c r="AW668" i="4"/>
  <c r="AX668" i="4" s="1"/>
  <c r="AW676" i="4"/>
  <c r="AX676" i="4" s="1"/>
  <c r="AW684" i="4"/>
  <c r="AX684" i="4" s="1"/>
  <c r="AW692" i="4"/>
  <c r="AX692" i="4" s="1"/>
  <c r="AW699" i="4"/>
  <c r="AX699" i="4" s="1"/>
  <c r="AW707" i="4"/>
  <c r="AX707" i="4" s="1"/>
  <c r="AW714" i="4"/>
  <c r="AX714" i="4" s="1"/>
  <c r="AW721" i="4"/>
  <c r="AX721" i="4" s="1"/>
  <c r="AW737" i="4"/>
  <c r="AX737" i="4" s="1"/>
  <c r="AW745" i="4"/>
  <c r="AX745" i="4" s="1"/>
  <c r="AW753" i="4"/>
  <c r="AX753" i="4" s="1"/>
  <c r="AW761" i="4"/>
  <c r="AX761" i="4" s="1"/>
  <c r="AW769" i="4"/>
  <c r="AX769" i="4" s="1"/>
  <c r="AW777" i="4"/>
  <c r="AX777" i="4" s="1"/>
  <c r="AW784" i="4"/>
  <c r="AX784" i="4" s="1"/>
  <c r="AW792" i="4"/>
  <c r="AX792" i="4" s="1"/>
  <c r="AW800" i="4"/>
  <c r="AX800" i="4" s="1"/>
  <c r="AW808" i="4"/>
  <c r="AX808" i="4" s="1"/>
  <c r="AW815" i="4"/>
  <c r="AX815" i="4" s="1"/>
  <c r="AW823" i="4"/>
  <c r="AX823" i="4" s="1"/>
  <c r="AW830" i="4"/>
  <c r="AX830" i="4" s="1"/>
  <c r="AW837" i="4"/>
  <c r="AX837" i="4" s="1"/>
  <c r="AW845" i="4"/>
  <c r="AX845" i="4" s="1"/>
  <c r="AW853" i="4"/>
  <c r="AX853" i="4" s="1"/>
  <c r="AW459" i="4"/>
  <c r="AX459" i="4" s="1"/>
  <c r="AW449" i="4"/>
  <c r="AX449" i="4" s="1"/>
  <c r="AW457" i="4"/>
  <c r="AX457" i="4" s="1"/>
  <c r="AW465" i="4"/>
  <c r="AX465" i="4" s="1"/>
  <c r="AW472" i="4"/>
  <c r="AX472" i="4" s="1"/>
  <c r="AW481" i="4"/>
  <c r="AX481" i="4" s="1"/>
  <c r="AW489" i="4"/>
  <c r="AX489" i="4" s="1"/>
  <c r="AW497" i="4"/>
  <c r="AX497" i="4" s="1"/>
  <c r="AW505" i="4"/>
  <c r="AX505" i="4" s="1"/>
  <c r="AW512" i="4"/>
  <c r="AX512" i="4" s="1"/>
  <c r="AW520" i="4"/>
  <c r="AX520" i="4" s="1"/>
  <c r="AW530" i="4"/>
  <c r="AX530" i="4" s="1"/>
  <c r="AW538" i="4"/>
  <c r="AX538" i="4" s="1"/>
  <c r="AW546" i="4"/>
  <c r="AX546" i="4" s="1"/>
  <c r="AW554" i="4"/>
  <c r="AX554" i="4" s="1"/>
  <c r="AW562" i="4"/>
  <c r="AX562" i="4" s="1"/>
  <c r="AW207" i="4"/>
  <c r="AX207" i="4" s="1"/>
  <c r="AW578" i="4"/>
  <c r="AX578" i="4" s="1"/>
  <c r="AW584" i="4"/>
  <c r="AX584" i="4" s="1"/>
  <c r="AW592" i="4"/>
  <c r="AX592" i="4" s="1"/>
  <c r="AW599" i="4"/>
  <c r="AX599" i="4" s="1"/>
  <c r="AW606" i="4"/>
  <c r="AX606" i="4" s="1"/>
  <c r="AW614" i="4"/>
  <c r="AX614" i="4" s="1"/>
  <c r="AW622" i="4"/>
  <c r="AX622" i="4" s="1"/>
  <c r="AW630" i="4"/>
  <c r="AX630" i="4" s="1"/>
  <c r="AW638" i="4"/>
  <c r="AX638" i="4" s="1"/>
  <c r="AW645" i="4"/>
  <c r="AX645" i="4" s="1"/>
  <c r="AW653" i="4"/>
  <c r="AX653" i="4" s="1"/>
  <c r="AW661" i="4"/>
  <c r="AX661" i="4" s="1"/>
  <c r="AW669" i="4"/>
  <c r="AX669" i="4" s="1"/>
  <c r="AW685" i="4"/>
  <c r="AX685" i="4" s="1"/>
  <c r="AW693" i="4"/>
  <c r="AX693" i="4" s="1"/>
  <c r="AW700" i="4"/>
  <c r="AX700" i="4" s="1"/>
  <c r="AW708" i="4"/>
  <c r="AX708" i="4" s="1"/>
  <c r="AW715" i="4"/>
  <c r="AX715" i="4" s="1"/>
  <c r="AW723" i="4"/>
  <c r="AX723" i="4" s="1"/>
  <c r="AW730" i="4"/>
  <c r="AX730" i="4" s="1"/>
  <c r="AW738" i="4"/>
  <c r="AX738" i="4" s="1"/>
  <c r="AW754" i="4"/>
  <c r="AX754" i="4" s="1"/>
  <c r="AW762" i="4"/>
  <c r="AX762" i="4" s="1"/>
  <c r="AW770" i="4"/>
  <c r="AX770" i="4" s="1"/>
  <c r="AW778" i="4"/>
  <c r="AX778" i="4" s="1"/>
  <c r="AW785" i="4"/>
  <c r="AX785" i="4" s="1"/>
  <c r="AW793" i="4"/>
  <c r="AX793" i="4" s="1"/>
  <c r="AW801" i="4"/>
  <c r="AX801" i="4" s="1"/>
  <c r="AW809" i="4"/>
  <c r="AX809" i="4" s="1"/>
  <c r="AW816" i="4"/>
  <c r="AX816" i="4" s="1"/>
  <c r="AW824" i="4"/>
  <c r="AX824" i="4" s="1"/>
  <c r="AW838" i="4"/>
  <c r="AX838" i="4" s="1"/>
  <c r="AW846" i="4"/>
  <c r="AX846" i="4" s="1"/>
  <c r="AW854" i="4"/>
  <c r="AX854" i="4" s="1"/>
  <c r="AW861" i="4"/>
  <c r="AX861" i="4" s="1"/>
  <c r="AW466" i="4"/>
  <c r="AX466" i="4" s="1"/>
  <c r="AW473" i="4"/>
  <c r="AX473" i="4" s="1"/>
  <c r="AW482" i="4"/>
  <c r="AX482" i="4" s="1"/>
  <c r="AW490" i="4"/>
  <c r="AX490" i="4" s="1"/>
  <c r="AW498" i="4"/>
  <c r="AX498" i="4" s="1"/>
  <c r="AW506" i="4"/>
  <c r="AX506" i="4" s="1"/>
  <c r="AW513" i="4"/>
  <c r="AX513" i="4" s="1"/>
  <c r="AW521" i="4"/>
  <c r="AX521" i="4" s="1"/>
  <c r="AW531" i="4"/>
  <c r="AX531" i="4" s="1"/>
  <c r="AW539" i="4"/>
  <c r="AX539" i="4" s="1"/>
  <c r="AW547" i="4"/>
  <c r="AX547" i="4" s="1"/>
  <c r="AW555" i="4"/>
  <c r="AX555" i="4" s="1"/>
  <c r="AW563" i="4"/>
  <c r="AX563" i="4" s="1"/>
  <c r="AW570" i="4"/>
  <c r="AX570" i="4" s="1"/>
  <c r="AW579" i="4"/>
  <c r="AX579" i="4" s="1"/>
  <c r="AW585" i="4"/>
  <c r="AX585" i="4" s="1"/>
  <c r="AW593" i="4"/>
  <c r="AX593" i="4" s="1"/>
  <c r="AW600" i="4"/>
  <c r="AX600" i="4" s="1"/>
  <c r="AW607" i="4"/>
  <c r="AX607" i="4" s="1"/>
  <c r="AW615" i="4"/>
  <c r="AX615" i="4" s="1"/>
  <c r="AW623" i="4"/>
  <c r="AX623" i="4" s="1"/>
  <c r="AW631" i="4"/>
  <c r="AX631" i="4" s="1"/>
  <c r="AW406" i="4"/>
  <c r="AX406" i="4" s="1"/>
  <c r="AW163" i="4"/>
  <c r="AX163" i="4" s="1"/>
  <c r="AW33" i="4"/>
  <c r="AX33" i="4" s="1"/>
  <c r="AW41" i="4"/>
  <c r="AX41" i="4" s="1"/>
  <c r="AW50" i="4"/>
  <c r="AX50" i="4" s="1"/>
  <c r="AW57" i="4"/>
  <c r="AX57" i="4" s="1"/>
  <c r="AW73" i="4"/>
  <c r="AX73" i="4" s="1"/>
  <c r="AW81" i="4"/>
  <c r="AX81" i="4" s="1"/>
  <c r="AW116" i="4"/>
  <c r="AX116" i="4" s="1"/>
  <c r="AW143" i="4"/>
  <c r="AX143" i="4" s="1"/>
  <c r="AW151" i="4"/>
  <c r="AX151" i="4" s="1"/>
  <c r="AW160" i="4"/>
  <c r="AX160" i="4" s="1"/>
  <c r="AW168" i="4"/>
  <c r="AX168" i="4" s="1"/>
  <c r="AW181" i="4"/>
  <c r="AX181" i="4" s="1"/>
  <c r="AW195" i="4"/>
  <c r="AX195" i="4" s="1"/>
  <c r="AW210" i="4"/>
  <c r="AX210" i="4" s="1"/>
  <c r="AW218" i="4"/>
  <c r="AX218" i="4" s="1"/>
  <c r="AW228" i="4"/>
  <c r="AX228" i="4" s="1"/>
  <c r="AW235" i="4"/>
  <c r="AX235" i="4" s="1"/>
  <c r="AW241" i="4"/>
  <c r="AX241" i="4" s="1"/>
  <c r="AW249" i="4"/>
  <c r="AX249" i="4" s="1"/>
  <c r="AW257" i="4"/>
  <c r="AX257" i="4" s="1"/>
  <c r="AW263" i="4"/>
  <c r="AX263" i="4" s="1"/>
  <c r="AW272" i="4"/>
  <c r="AX272" i="4" s="1"/>
  <c r="AW379" i="4"/>
  <c r="AX379" i="4" s="1"/>
  <c r="AW399" i="4"/>
  <c r="AX399" i="4" s="1"/>
  <c r="AW419" i="4"/>
  <c r="AX419" i="4" s="1"/>
  <c r="AW427" i="4"/>
  <c r="AX427" i="4" s="1"/>
  <c r="AW456" i="4"/>
  <c r="AX456" i="4" s="1"/>
  <c r="AW11" i="4"/>
  <c r="AX11" i="4" s="1"/>
  <c r="AW19" i="4"/>
  <c r="AX19" i="4" s="1"/>
  <c r="AW28" i="4"/>
  <c r="AX28" i="4" s="1"/>
  <c r="AW34" i="4"/>
  <c r="AX34" i="4" s="1"/>
  <c r="AW384" i="4"/>
  <c r="AX384" i="4" s="1"/>
  <c r="AW393" i="4"/>
  <c r="AX393" i="4" s="1"/>
  <c r="AW400" i="4"/>
  <c r="AX400" i="4" s="1"/>
  <c r="AW428" i="4"/>
  <c r="AX428" i="4" s="1"/>
  <c r="AW436" i="4"/>
  <c r="AX436" i="4" s="1"/>
  <c r="AW20" i="4"/>
  <c r="AX20" i="4" s="1"/>
  <c r="AW35" i="4"/>
  <c r="AX35" i="4" s="1"/>
  <c r="AW44" i="4"/>
  <c r="AX44" i="4" s="1"/>
  <c r="AW52" i="4"/>
  <c r="AX52" i="4" s="1"/>
  <c r="AW66" i="4"/>
  <c r="AX66" i="4" s="1"/>
  <c r="AW75" i="4"/>
  <c r="AX75" i="4" s="1"/>
  <c r="AW187" i="4"/>
  <c r="AX187" i="4" s="1"/>
  <c r="AW193" i="4"/>
  <c r="AX193" i="4" s="1"/>
  <c r="AW243" i="4"/>
  <c r="AX243" i="4" s="1"/>
  <c r="AW251" i="4"/>
  <c r="AX251" i="4" s="1"/>
  <c r="AW413" i="4"/>
  <c r="AX413" i="4" s="1"/>
  <c r="AW421" i="4"/>
  <c r="AX421" i="4" s="1"/>
  <c r="AW450" i="4"/>
  <c r="AX450" i="4" s="1"/>
  <c r="AW458" i="4"/>
  <c r="AX458" i="4" s="1"/>
  <c r="AW10" i="4"/>
  <c r="AX10" i="4" s="1"/>
  <c r="AW60" i="4"/>
  <c r="AX60" i="4" s="1"/>
  <c r="AW68" i="4"/>
  <c r="AX68" i="4" s="1"/>
  <c r="AW84" i="4"/>
  <c r="AX84" i="4" s="1"/>
  <c r="AW92" i="4"/>
  <c r="AX92" i="4" s="1"/>
  <c r="AW100" i="4"/>
  <c r="AX100" i="4" s="1"/>
  <c r="AW107" i="4"/>
  <c r="AX107" i="4" s="1"/>
  <c r="AW115" i="4"/>
  <c r="AX115" i="4" s="1"/>
  <c r="AW123" i="4"/>
  <c r="AX123" i="4" s="1"/>
  <c r="AW130" i="4"/>
  <c r="AX130" i="4" s="1"/>
  <c r="AW138" i="4"/>
  <c r="AX138" i="4" s="1"/>
  <c r="AW145" i="4"/>
  <c r="AX145" i="4" s="1"/>
  <c r="AW155" i="4"/>
  <c r="AX155" i="4" s="1"/>
  <c r="AW194" i="4"/>
  <c r="AX194" i="4" s="1"/>
  <c r="AW202" i="4"/>
  <c r="AX202" i="4" s="1"/>
  <c r="AW209" i="4"/>
  <c r="AX209" i="4" s="1"/>
  <c r="AW217" i="4"/>
  <c r="AX217" i="4" s="1"/>
  <c r="AW227" i="4"/>
  <c r="AX227" i="4" s="1"/>
  <c r="AW234" i="4"/>
  <c r="AX234" i="4" s="1"/>
  <c r="AW240" i="4"/>
  <c r="AX240" i="4" s="1"/>
  <c r="AW248" i="4"/>
  <c r="AX248" i="4" s="1"/>
  <c r="AW386" i="4"/>
  <c r="AX386" i="4" s="1"/>
  <c r="AW426" i="4"/>
  <c r="AX426" i="4" s="1"/>
  <c r="AW434" i="4"/>
  <c r="AX434" i="4" s="1"/>
  <c r="AW455" i="4"/>
  <c r="AX455" i="4" s="1"/>
  <c r="AW464" i="4"/>
  <c r="AX464" i="4" s="1"/>
  <c r="AW471" i="4"/>
  <c r="AX471" i="4" s="1"/>
  <c r="AW479" i="4"/>
  <c r="AX479" i="4" s="1"/>
  <c r="AW487" i="4"/>
  <c r="AX487" i="4" s="1"/>
  <c r="AW495" i="4"/>
  <c r="AX495" i="4" s="1"/>
  <c r="AW503" i="4"/>
  <c r="AX503" i="4" s="1"/>
  <c r="AW518" i="4"/>
  <c r="AX518" i="4" s="1"/>
  <c r="AW528" i="4"/>
  <c r="AX528" i="4" s="1"/>
  <c r="AW536" i="4"/>
  <c r="AX536" i="4" s="1"/>
  <c r="AW552" i="4"/>
  <c r="AX552" i="4" s="1"/>
  <c r="AW560" i="4"/>
  <c r="AX560" i="4" s="1"/>
  <c r="AW568" i="4"/>
  <c r="AX568" i="4" s="1"/>
  <c r="AW576" i="4"/>
  <c r="AX576" i="4" s="1"/>
  <c r="AW582" i="4"/>
  <c r="AX582" i="4" s="1"/>
  <c r="AW590" i="4"/>
  <c r="AX590" i="4" s="1"/>
  <c r="AW604" i="4"/>
  <c r="AX604" i="4" s="1"/>
  <c r="AW612" i="4"/>
  <c r="AX612" i="4" s="1"/>
  <c r="AW620" i="4"/>
  <c r="AX620" i="4" s="1"/>
  <c r="AW628" i="4"/>
  <c r="AX628" i="4" s="1"/>
  <c r="AW636" i="4"/>
  <c r="AX636" i="4" s="1"/>
  <c r="AW643" i="4"/>
  <c r="AX643" i="4" s="1"/>
  <c r="AW651" i="4"/>
  <c r="AX651" i="4" s="1"/>
  <c r="AW659" i="4"/>
  <c r="AX659" i="4" s="1"/>
  <c r="AW667" i="4"/>
  <c r="AX667" i="4" s="1"/>
  <c r="AW675" i="4"/>
  <c r="AX675" i="4" s="1"/>
  <c r="AW683" i="4"/>
  <c r="AX683" i="4" s="1"/>
  <c r="AW690" i="4"/>
  <c r="AX690" i="4" s="1"/>
  <c r="AW698" i="4"/>
  <c r="AX698" i="4" s="1"/>
  <c r="AW706" i="4"/>
  <c r="AX706" i="4" s="1"/>
  <c r="AW720" i="4"/>
  <c r="AX720" i="4" s="1"/>
  <c r="AW729" i="4"/>
  <c r="AX729" i="4" s="1"/>
  <c r="AW736" i="4"/>
  <c r="AX736" i="4" s="1"/>
  <c r="AW744" i="4"/>
  <c r="AX744" i="4" s="1"/>
  <c r="AW752" i="4"/>
  <c r="AX752" i="4" s="1"/>
  <c r="AW760" i="4"/>
  <c r="AX760" i="4" s="1"/>
  <c r="AW768" i="4"/>
  <c r="AX768" i="4" s="1"/>
  <c r="AW776" i="4"/>
  <c r="AX776" i="4" s="1"/>
  <c r="AW783" i="4"/>
  <c r="AX783" i="4" s="1"/>
  <c r="AW791" i="4"/>
  <c r="AX791" i="4" s="1"/>
  <c r="AW799" i="4"/>
  <c r="AX799" i="4" s="1"/>
  <c r="AW814" i="4"/>
  <c r="AX814" i="4" s="1"/>
  <c r="AW822" i="4"/>
  <c r="AX822" i="4" s="1"/>
  <c r="AW829" i="4"/>
  <c r="AX829" i="4" s="1"/>
  <c r="AW836" i="4"/>
  <c r="AX836" i="4" s="1"/>
  <c r="AW844" i="4"/>
  <c r="AX844" i="4" s="1"/>
  <c r="AW852" i="4"/>
  <c r="AX852" i="4" s="1"/>
  <c r="AW860" i="4"/>
  <c r="AX860" i="4" s="1"/>
  <c r="AW478" i="4"/>
  <c r="AX478" i="4" s="1"/>
  <c r="AW468" i="4"/>
  <c r="AX468" i="4" s="1"/>
  <c r="AW475" i="4"/>
  <c r="AX475" i="4" s="1"/>
  <c r="AW484" i="4"/>
  <c r="AX484" i="4" s="1"/>
  <c r="AW492" i="4"/>
  <c r="AX492" i="4" s="1"/>
  <c r="AW501" i="4"/>
  <c r="AX501" i="4" s="1"/>
  <c r="AW508" i="4"/>
  <c r="AX508" i="4" s="1"/>
  <c r="AW515" i="4"/>
  <c r="AX515" i="4" s="1"/>
  <c r="AW525" i="4"/>
  <c r="AX525" i="4" s="1"/>
  <c r="AW533" i="4"/>
  <c r="AX533" i="4" s="1"/>
  <c r="AW541" i="4"/>
  <c r="AX541" i="4" s="1"/>
  <c r="AW549" i="4"/>
  <c r="AX549" i="4" s="1"/>
  <c r="AW557" i="4"/>
  <c r="AX557" i="4" s="1"/>
  <c r="AW565" i="4"/>
  <c r="AX565" i="4" s="1"/>
  <c r="AW573" i="4"/>
  <c r="AX573" i="4" s="1"/>
  <c r="AW587" i="4"/>
  <c r="AX587" i="4" s="1"/>
  <c r="AW595" i="4"/>
  <c r="AX595" i="4" s="1"/>
  <c r="AW602" i="4"/>
  <c r="AX602" i="4" s="1"/>
  <c r="AW609" i="4"/>
  <c r="AX609" i="4" s="1"/>
  <c r="AW617" i="4"/>
  <c r="AX617" i="4" s="1"/>
  <c r="AW625" i="4"/>
  <c r="AX625" i="4" s="1"/>
  <c r="AW633" i="4"/>
  <c r="AX633" i="4" s="1"/>
  <c r="AW640" i="4"/>
  <c r="AX640" i="4" s="1"/>
  <c r="AW648" i="4"/>
  <c r="AX648" i="4" s="1"/>
  <c r="AW656" i="4"/>
  <c r="AX656" i="4" s="1"/>
  <c r="AW664" i="4"/>
  <c r="AX664" i="4" s="1"/>
  <c r="AW671" i="4"/>
  <c r="AX671" i="4" s="1"/>
  <c r="AW680" i="4"/>
  <c r="AX680" i="4" s="1"/>
  <c r="AW687" i="4"/>
  <c r="AX687" i="4" s="1"/>
  <c r="AW695" i="4"/>
  <c r="AX695" i="4" s="1"/>
  <c r="AW703" i="4"/>
  <c r="AX703" i="4" s="1"/>
  <c r="AW711" i="4"/>
  <c r="AX711" i="4" s="1"/>
  <c r="AW726" i="4"/>
  <c r="AX726" i="4" s="1"/>
  <c r="AW733" i="4"/>
  <c r="AX733" i="4" s="1"/>
  <c r="AW741" i="4"/>
  <c r="AX741" i="4" s="1"/>
  <c r="AW749" i="4"/>
  <c r="AX749" i="4" s="1"/>
  <c r="AW757" i="4"/>
  <c r="AX757" i="4" s="1"/>
  <c r="AW765" i="4"/>
  <c r="AX765" i="4" s="1"/>
  <c r="AW773" i="4"/>
  <c r="AX773" i="4" s="1"/>
  <c r="AW781" i="4"/>
  <c r="AX781" i="4" s="1"/>
  <c r="AW788" i="4"/>
  <c r="AX788" i="4" s="1"/>
  <c r="AW796" i="4"/>
  <c r="AX796" i="4" s="1"/>
  <c r="AW804" i="4"/>
  <c r="AX804" i="4" s="1"/>
  <c r="AW811" i="4"/>
  <c r="AX811" i="4" s="1"/>
  <c r="AW819" i="4"/>
  <c r="AX819" i="4" s="1"/>
  <c r="AW833" i="4"/>
  <c r="AX833" i="4" s="1"/>
  <c r="AW841" i="4"/>
  <c r="AX841" i="4" s="1"/>
  <c r="AW849" i="4"/>
  <c r="AX849" i="4" s="1"/>
  <c r="AW857" i="4"/>
  <c r="AX857" i="4" s="1"/>
  <c r="AW864" i="4"/>
  <c r="AX864" i="4" s="1"/>
  <c r="AW444" i="4"/>
  <c r="AX444" i="4" s="1"/>
  <c r="AW453" i="4"/>
  <c r="AX453" i="4" s="1"/>
  <c r="AW462" i="4"/>
  <c r="AX462" i="4" s="1"/>
  <c r="AW469" i="4"/>
  <c r="AX469" i="4" s="1"/>
  <c r="AW476" i="4"/>
  <c r="AX476" i="4" s="1"/>
  <c r="AW485" i="4"/>
  <c r="AX485" i="4" s="1"/>
  <c r="AW493" i="4"/>
  <c r="AX493" i="4" s="1"/>
  <c r="AW502" i="4"/>
  <c r="AX502" i="4" s="1"/>
  <c r="AW516" i="4"/>
  <c r="AX516" i="4" s="1"/>
  <c r="AW526" i="4"/>
  <c r="AX526" i="4" s="1"/>
  <c r="AW534" i="4"/>
  <c r="AX534" i="4" s="1"/>
  <c r="AW543" i="4"/>
  <c r="AX543" i="4" s="1"/>
  <c r="AW550" i="4"/>
  <c r="AX550" i="4" s="1"/>
  <c r="AW558" i="4"/>
  <c r="AX558" i="4" s="1"/>
  <c r="AW566" i="4"/>
  <c r="AX566" i="4" s="1"/>
  <c r="AW574" i="4"/>
  <c r="AX574" i="4" s="1"/>
  <c r="AW588" i="4"/>
  <c r="AX588" i="4" s="1"/>
  <c r="AW596" i="4"/>
  <c r="AX596" i="4" s="1"/>
  <c r="AW610" i="4"/>
  <c r="AX610" i="4" s="1"/>
  <c r="AW618" i="4"/>
  <c r="AX618" i="4" s="1"/>
  <c r="AW626" i="4"/>
  <c r="AX626" i="4" s="1"/>
  <c r="AW641" i="4"/>
  <c r="AX641" i="4" s="1"/>
  <c r="AW649" i="4"/>
  <c r="AX649" i="4" s="1"/>
  <c r="AW657" i="4"/>
  <c r="AX657" i="4" s="1"/>
  <c r="AW665" i="4"/>
  <c r="AX665" i="4" s="1"/>
  <c r="AW672" i="4"/>
  <c r="AX672" i="4" s="1"/>
  <c r="AW681" i="4"/>
  <c r="AX681" i="4" s="1"/>
  <c r="AW688" i="4"/>
  <c r="AX688" i="4" s="1"/>
  <c r="AW704" i="4"/>
  <c r="AX704" i="4" s="1"/>
  <c r="AW712" i="4"/>
  <c r="AX712" i="4" s="1"/>
  <c r="AW727" i="4"/>
  <c r="AX727" i="4" s="1"/>
  <c r="AW734" i="4"/>
  <c r="AX734" i="4" s="1"/>
  <c r="AW742" i="4"/>
  <c r="AX742" i="4" s="1"/>
  <c r="AW750" i="4"/>
  <c r="AX750" i="4" s="1"/>
  <c r="AW758" i="4"/>
  <c r="AX758" i="4" s="1"/>
  <c r="AW766" i="4"/>
  <c r="AX766" i="4" s="1"/>
  <c r="AW774" i="4"/>
  <c r="AX774" i="4" s="1"/>
  <c r="AW782" i="4"/>
  <c r="AX782" i="4" s="1"/>
  <c r="AW789" i="4"/>
  <c r="AX789" i="4" s="1"/>
  <c r="AW797" i="4"/>
  <c r="AX797" i="4" s="1"/>
  <c r="AW805" i="4"/>
  <c r="AX805" i="4" s="1"/>
  <c r="AW812" i="4"/>
  <c r="AX812" i="4" s="1"/>
  <c r="AW820" i="4"/>
  <c r="AX820" i="4" s="1"/>
  <c r="AW827" i="4"/>
  <c r="AX827" i="4" s="1"/>
  <c r="AW834" i="4"/>
  <c r="AX834" i="4" s="1"/>
  <c r="AW842" i="4"/>
  <c r="AX842" i="4" s="1"/>
  <c r="AW850" i="4"/>
  <c r="AX850" i="4" s="1"/>
  <c r="AW858" i="4"/>
  <c r="AX858" i="4" s="1"/>
  <c r="AW865" i="4"/>
  <c r="AX865" i="4" s="1"/>
  <c r="AW463" i="4"/>
  <c r="AX463" i="4" s="1"/>
  <c r="AW470" i="4"/>
  <c r="AX470" i="4" s="1"/>
  <c r="AW477" i="4"/>
  <c r="AX477" i="4" s="1"/>
  <c r="AW486" i="4"/>
  <c r="AX486" i="4" s="1"/>
  <c r="AW494" i="4"/>
  <c r="AX494" i="4" s="1"/>
  <c r="AW509" i="4"/>
  <c r="AX509" i="4" s="1"/>
  <c r="AW517" i="4"/>
  <c r="AX517" i="4" s="1"/>
  <c r="AW527" i="4"/>
  <c r="AX527" i="4" s="1"/>
  <c r="AW535" i="4"/>
  <c r="AX535" i="4" s="1"/>
  <c r="AW544" i="4"/>
  <c r="AX544" i="4" s="1"/>
  <c r="AW551" i="4"/>
  <c r="AX551" i="4" s="1"/>
  <c r="AW559" i="4"/>
  <c r="AX559" i="4" s="1"/>
  <c r="AW567" i="4"/>
  <c r="AX567" i="4" s="1"/>
  <c r="AW575" i="4"/>
  <c r="AX575" i="4" s="1"/>
  <c r="AW581" i="4"/>
  <c r="AX581" i="4" s="1"/>
  <c r="AW589" i="4"/>
  <c r="AX589" i="4" s="1"/>
  <c r="AW597" i="4"/>
  <c r="AX597" i="4" s="1"/>
  <c r="AW603" i="4"/>
  <c r="AX603" i="4" s="1"/>
  <c r="AW611" i="4"/>
  <c r="AX611" i="4" s="1"/>
  <c r="AW619" i="4"/>
  <c r="AX619" i="4" s="1"/>
  <c r="AW627" i="4"/>
  <c r="AX627" i="4" s="1"/>
  <c r="AW635" i="4"/>
  <c r="AX635" i="4" s="1"/>
  <c r="AW642" i="4"/>
  <c r="AX642" i="4" s="1"/>
  <c r="AW650" i="4"/>
  <c r="AX650" i="4" s="1"/>
  <c r="AW658" i="4"/>
  <c r="AX658" i="4" s="1"/>
  <c r="AW666" i="4"/>
  <c r="AX666" i="4" s="1"/>
  <c r="AW673" i="4"/>
  <c r="AX673" i="4" s="1"/>
  <c r="AW682" i="4"/>
  <c r="AX682" i="4" s="1"/>
  <c r="AW689" i="4"/>
  <c r="AX689" i="4" s="1"/>
  <c r="AW697" i="4"/>
  <c r="AX697" i="4" s="1"/>
  <c r="AW705" i="4"/>
  <c r="AX705" i="4" s="1"/>
  <c r="AW713" i="4"/>
  <c r="AX713" i="4" s="1"/>
  <c r="AW719" i="4"/>
  <c r="AX719" i="4" s="1"/>
  <c r="AW728" i="4"/>
  <c r="AX728" i="4" s="1"/>
  <c r="AW735" i="4"/>
  <c r="AX735" i="4" s="1"/>
  <c r="AW743" i="4"/>
  <c r="AX743" i="4" s="1"/>
  <c r="AW751" i="4"/>
  <c r="AX751" i="4" s="1"/>
  <c r="AW759" i="4"/>
  <c r="AX759" i="4" s="1"/>
  <c r="AW767" i="4"/>
  <c r="AX767" i="4" s="1"/>
  <c r="AW775" i="4"/>
  <c r="AX775" i="4" s="1"/>
  <c r="AW790" i="4"/>
  <c r="AX790" i="4" s="1"/>
  <c r="AW798" i="4"/>
  <c r="AX798" i="4" s="1"/>
  <c r="AW806" i="4"/>
  <c r="AX806" i="4" s="1"/>
  <c r="AW813" i="4"/>
  <c r="AX813" i="4" s="1"/>
  <c r="AW821" i="4"/>
  <c r="AX821" i="4" s="1"/>
  <c r="AW828" i="4"/>
  <c r="AX828" i="4" s="1"/>
  <c r="AW835" i="4"/>
  <c r="AX835" i="4" s="1"/>
  <c r="AW843" i="4"/>
  <c r="AX843" i="4" s="1"/>
  <c r="AW851" i="4"/>
  <c r="AX851" i="4" s="1"/>
  <c r="AW859" i="4"/>
  <c r="AX859" i="4" s="1"/>
  <c r="AW93" i="4"/>
  <c r="AX93" i="4" s="1"/>
  <c r="AW290" i="4"/>
  <c r="AX290" i="4" s="1"/>
  <c r="AW21" i="4"/>
  <c r="AX21" i="4" s="1"/>
  <c r="AQ347" i="4"/>
  <c r="AA347" i="4"/>
  <c r="M718" i="4"/>
  <c r="M510" i="4"/>
  <c r="M58" i="4"/>
  <c r="M8" i="4"/>
  <c r="M15" i="4"/>
  <c r="M11" i="4"/>
  <c r="M13" i="4"/>
  <c r="M38" i="4"/>
  <c r="M17" i="4"/>
  <c r="M18" i="4"/>
  <c r="M76" i="4"/>
  <c r="M840" i="4"/>
  <c r="M26" i="4"/>
  <c r="M28" i="4"/>
  <c r="M29" i="4"/>
  <c r="M7" i="4"/>
  <c r="M19" i="4"/>
  <c r="M39" i="4"/>
  <c r="M59" i="4"/>
  <c r="M88" i="4"/>
  <c r="M43" i="4"/>
  <c r="M40" i="4"/>
  <c r="M47" i="4"/>
  <c r="M65" i="4"/>
  <c r="M45" i="4"/>
  <c r="M41" i="4"/>
  <c r="M457" i="4"/>
  <c r="M44" i="4"/>
  <c r="M33" i="4"/>
  <c r="M514" i="4"/>
  <c r="M229" i="4"/>
  <c r="M10" i="4"/>
  <c r="M16" i="4"/>
  <c r="M25" i="4"/>
  <c r="M24" i="4"/>
  <c r="M86" i="4"/>
  <c r="M27" i="4"/>
  <c r="M85" i="4"/>
  <c r="M52" i="4"/>
  <c r="M84" i="4"/>
  <c r="M64" i="4"/>
  <c r="M50" i="4"/>
  <c r="M51" i="4"/>
  <c r="M12" i="4"/>
  <c r="M72" i="4"/>
  <c r="M48" i="4"/>
  <c r="M60" i="4"/>
  <c r="M20" i="4"/>
  <c r="M55" i="4"/>
  <c r="M54" i="4"/>
  <c r="M56" i="4"/>
  <c r="M57" i="4"/>
  <c r="M35" i="4"/>
  <c r="M62" i="4"/>
  <c r="M61" i="4"/>
  <c r="M9" i="4"/>
  <c r="M34" i="4"/>
  <c r="M74" i="4"/>
  <c r="M856" i="4"/>
  <c r="M14" i="4"/>
  <c r="M21" i="4"/>
  <c r="M66" i="4"/>
  <c r="M32" i="4"/>
  <c r="M49" i="4"/>
  <c r="M68" i="4"/>
  <c r="M69" i="4"/>
  <c r="M37" i="4"/>
  <c r="M71" i="4"/>
  <c r="M70" i="4"/>
  <c r="M36" i="4"/>
  <c r="M31" i="4"/>
  <c r="M740" i="4"/>
  <c r="M73" i="4"/>
  <c r="M75" i="4"/>
  <c r="M77" i="4"/>
  <c r="M46" i="4"/>
  <c r="M22" i="4"/>
  <c r="M79" i="4"/>
  <c r="M83" i="4"/>
  <c r="M78" i="4"/>
  <c r="M81" i="4"/>
  <c r="M82" i="4"/>
  <c r="M87" i="4"/>
  <c r="M107" i="4"/>
  <c r="M116" i="4"/>
  <c r="M99" i="4"/>
  <c r="M94" i="4"/>
  <c r="M133" i="4"/>
  <c r="M122" i="4"/>
  <c r="M117" i="4"/>
  <c r="M111" i="4"/>
  <c r="M113" i="4"/>
  <c r="M590" i="4"/>
  <c r="M114" i="4"/>
  <c r="M104" i="4"/>
  <c r="M95" i="4"/>
  <c r="M108" i="4"/>
  <c r="M89" i="4"/>
  <c r="M129" i="4"/>
  <c r="M96" i="4"/>
  <c r="M100" i="4"/>
  <c r="M118" i="4"/>
  <c r="M97" i="4"/>
  <c r="M109" i="4"/>
  <c r="M112" i="4"/>
  <c r="M115" i="4"/>
  <c r="M90" i="4"/>
  <c r="M121" i="4"/>
  <c r="M92" i="4"/>
  <c r="M132" i="4"/>
  <c r="M123" i="4"/>
  <c r="M126" i="4"/>
  <c r="M233" i="4"/>
  <c r="M120" i="4"/>
  <c r="M128" i="4"/>
  <c r="M80" i="4"/>
  <c r="M125" i="4"/>
  <c r="M93" i="4"/>
  <c r="M110" i="4"/>
  <c r="M124" i="4"/>
  <c r="M102" i="4"/>
  <c r="M127" i="4"/>
  <c r="M103" i="4"/>
  <c r="M98" i="4"/>
  <c r="M119" i="4"/>
  <c r="M106" i="4"/>
  <c r="M155" i="4"/>
  <c r="M163" i="4"/>
  <c r="M146" i="4"/>
  <c r="M203" i="4"/>
  <c r="M208" i="4"/>
  <c r="M779" i="4"/>
  <c r="M140" i="4"/>
  <c r="M189" i="4"/>
  <c r="M176" i="4"/>
  <c r="M172" i="4"/>
  <c r="M134" i="4"/>
  <c r="M199" i="4"/>
  <c r="M193" i="4"/>
  <c r="M190" i="4"/>
  <c r="M138" i="4"/>
  <c r="M137" i="4"/>
  <c r="M139" i="4"/>
  <c r="M141" i="4"/>
  <c r="M143" i="4"/>
  <c r="M149" i="4"/>
  <c r="M153" i="4"/>
  <c r="M311" i="4"/>
  <c r="M154" i="4"/>
  <c r="M178" i="4"/>
  <c r="M186" i="4"/>
  <c r="M135" i="4"/>
  <c r="M161" i="4"/>
  <c r="M162" i="4"/>
  <c r="M188" i="4"/>
  <c r="M187" i="4"/>
  <c r="M205" i="4"/>
  <c r="M164" i="4"/>
  <c r="M612" i="4"/>
  <c r="M142" i="4"/>
  <c r="M159" i="4"/>
  <c r="M160" i="4"/>
  <c r="M165" i="4"/>
  <c r="M196" i="4"/>
  <c r="M191" i="4"/>
  <c r="M210" i="4"/>
  <c r="M156" i="4"/>
  <c r="M209" i="4"/>
  <c r="M158" i="4"/>
  <c r="M166" i="4"/>
  <c r="M169" i="4"/>
  <c r="M173" i="4"/>
  <c r="M175" i="4"/>
  <c r="M177" i="4"/>
  <c r="M430" i="4"/>
  <c r="M204" i="4"/>
  <c r="M151" i="4"/>
  <c r="M179" i="4"/>
  <c r="M167" i="4"/>
  <c r="M180" i="4"/>
  <c r="M181" i="4"/>
  <c r="M171" i="4"/>
  <c r="M170" i="4"/>
  <c r="M289" i="4"/>
  <c r="M145" i="4"/>
  <c r="M147" i="4"/>
  <c r="M197" i="4"/>
  <c r="M206" i="4"/>
  <c r="M194" i="4"/>
  <c r="M200" i="4"/>
  <c r="M237" i="4"/>
  <c r="M198" i="4"/>
  <c r="M184" i="4"/>
  <c r="M183" i="4"/>
  <c r="M328" i="4"/>
  <c r="M168" i="4"/>
  <c r="M185" i="4"/>
  <c r="M144" i="4"/>
  <c r="M192" i="4"/>
  <c r="M195" i="4"/>
  <c r="M201" i="4"/>
  <c r="M157" i="4"/>
  <c r="M202" i="4"/>
  <c r="M174" i="4"/>
  <c r="M182" i="4"/>
  <c r="M222" i="4"/>
  <c r="M224" i="4"/>
  <c r="M212" i="4"/>
  <c r="M863" i="4"/>
  <c r="M226" i="4"/>
  <c r="M214" i="4"/>
  <c r="M216" i="4"/>
  <c r="M211" i="4"/>
  <c r="M230" i="4"/>
  <c r="M790" i="4"/>
  <c r="M213" i="4"/>
  <c r="M217" i="4"/>
  <c r="M218" i="4"/>
  <c r="M614" i="4"/>
  <c r="M215" i="4"/>
  <c r="M228" i="4"/>
  <c r="M231" i="4"/>
  <c r="M232" i="4"/>
  <c r="M227" i="4"/>
  <c r="M234" i="4"/>
  <c r="M239" i="4"/>
  <c r="M240" i="4"/>
  <c r="M247" i="4"/>
  <c r="M259" i="4"/>
  <c r="M260" i="4"/>
  <c r="M236" i="4"/>
  <c r="M242" i="4"/>
  <c r="M238" i="4"/>
  <c r="M246" i="4"/>
  <c r="M245" i="4"/>
  <c r="M248" i="4"/>
  <c r="M249" i="4"/>
  <c r="M241" i="4"/>
  <c r="M258" i="4"/>
  <c r="M250" i="4"/>
  <c r="M235" i="4"/>
  <c r="M251" i="4"/>
  <c r="M262" i="4"/>
  <c r="M252" i="4"/>
  <c r="M253" i="4"/>
  <c r="M244" i="4"/>
  <c r="M254" i="4"/>
  <c r="M256" i="4"/>
  <c r="M257" i="4"/>
  <c r="M243" i="4"/>
  <c r="M261" i="4"/>
  <c r="M263" i="4"/>
  <c r="M649" i="4"/>
  <c r="M255" i="4"/>
  <c r="M269" i="4"/>
  <c r="M266" i="4"/>
  <c r="M265" i="4"/>
  <c r="M267" i="4"/>
  <c r="M724" i="4"/>
  <c r="M268" i="4"/>
  <c r="M862" i="4"/>
  <c r="M298" i="4"/>
  <c r="M278" i="4"/>
  <c r="M299" i="4"/>
  <c r="M295" i="4"/>
  <c r="M274" i="4"/>
  <c r="M271" i="4"/>
  <c r="M281" i="4"/>
  <c r="M30" i="4"/>
  <c r="M307" i="4"/>
  <c r="M279" i="4"/>
  <c r="M300" i="4"/>
  <c r="M288" i="4"/>
  <c r="M287" i="4"/>
  <c r="M270" i="4"/>
  <c r="M131" i="4"/>
  <c r="M273" i="4"/>
  <c r="M275" i="4"/>
  <c r="M276" i="4"/>
  <c r="M277" i="4"/>
  <c r="M284" i="4"/>
  <c r="M283" i="4"/>
  <c r="M749" i="4"/>
  <c r="M285" i="4"/>
  <c r="M304" i="4"/>
  <c r="M286" i="4"/>
  <c r="M306" i="4"/>
  <c r="M296" i="4"/>
  <c r="M297" i="4"/>
  <c r="M312" i="4"/>
  <c r="M291" i="4"/>
  <c r="M305" i="4"/>
  <c r="M309" i="4"/>
  <c r="M294" i="4"/>
  <c r="M292" i="4"/>
  <c r="M293" i="4"/>
  <c r="M282" i="4"/>
  <c r="M290" i="4"/>
  <c r="M303" i="4"/>
  <c r="M272" i="4"/>
  <c r="M302" i="4"/>
  <c r="M280" i="4"/>
  <c r="M101" i="4"/>
  <c r="M308" i="4"/>
  <c r="M325" i="4"/>
  <c r="M315" i="4"/>
  <c r="M318" i="4"/>
  <c r="M324" i="4"/>
  <c r="M329" i="4"/>
  <c r="M330" i="4"/>
  <c r="M319" i="4"/>
  <c r="M313" i="4"/>
  <c r="M336" i="4"/>
  <c r="M323" i="4"/>
  <c r="M316" i="4"/>
  <c r="M314" i="4"/>
  <c r="M333" i="4"/>
  <c r="M335" i="4"/>
  <c r="M332" i="4"/>
  <c r="M322" i="4"/>
  <c r="M334" i="4"/>
  <c r="M317" i="4"/>
  <c r="M321" i="4"/>
  <c r="M331" i="4"/>
  <c r="M320" i="4"/>
  <c r="M310" i="4"/>
  <c r="M338" i="4"/>
  <c r="M750" i="4"/>
  <c r="M360" i="4"/>
  <c r="M370" i="4"/>
  <c r="M353" i="4"/>
  <c r="M339" i="4"/>
  <c r="M377" i="4"/>
  <c r="M378" i="4"/>
  <c r="J378" i="4" s="1"/>
  <c r="M380" i="4"/>
  <c r="M346" i="4"/>
  <c r="M344" i="4"/>
  <c r="M372" i="4"/>
  <c r="M355" i="4"/>
  <c r="M365" i="4"/>
  <c r="M359" i="4"/>
  <c r="M373" i="4"/>
  <c r="M350" i="4"/>
  <c r="M508" i="4"/>
  <c r="M371" i="4"/>
  <c r="M351" i="4"/>
  <c r="M368" i="4"/>
  <c r="M352" i="4"/>
  <c r="M358" i="4"/>
  <c r="M356" i="4"/>
  <c r="M348" i="4"/>
  <c r="M341" i="4"/>
  <c r="M361" i="4"/>
  <c r="M345" i="4"/>
  <c r="M363" i="4"/>
  <c r="M362" i="4"/>
  <c r="M364" i="4"/>
  <c r="M357" i="4"/>
  <c r="M342" i="4"/>
  <c r="M369" i="4"/>
  <c r="M367" i="4"/>
  <c r="M366" i="4"/>
  <c r="M374" i="4"/>
  <c r="M375" i="4"/>
  <c r="M340" i="4"/>
  <c r="M354" i="4"/>
  <c r="M376" i="4"/>
  <c r="M381" i="4"/>
  <c r="M387" i="4"/>
  <c r="M389" i="4"/>
  <c r="M407" i="4"/>
  <c r="M391" i="4"/>
  <c r="M392" i="4"/>
  <c r="M382" i="4"/>
  <c r="M385" i="4"/>
  <c r="M400" i="4"/>
  <c r="M393" i="4"/>
  <c r="M396" i="4"/>
  <c r="M559" i="4"/>
  <c r="M398" i="4"/>
  <c r="M386" i="4"/>
  <c r="M754" i="4"/>
  <c r="M384" i="4"/>
  <c r="M383" i="4"/>
  <c r="M390" i="4"/>
  <c r="M397" i="4"/>
  <c r="M404" i="4"/>
  <c r="M399" i="4"/>
  <c r="M395" i="4"/>
  <c r="M408" i="4"/>
  <c r="M405" i="4"/>
  <c r="M403" i="4"/>
  <c r="M401" i="4"/>
  <c r="M402" i="4"/>
  <c r="M406" i="4"/>
  <c r="M412" i="4"/>
  <c r="M699" i="4"/>
  <c r="M411" i="4"/>
  <c r="M413" i="4"/>
  <c r="M409" i="4"/>
  <c r="M418" i="4"/>
  <c r="M415" i="4"/>
  <c r="M410" i="4"/>
  <c r="M416" i="4"/>
  <c r="M414" i="4"/>
  <c r="M417" i="4"/>
  <c r="M420" i="4"/>
  <c r="M421" i="4"/>
  <c r="M434" i="4"/>
  <c r="M422" i="4"/>
  <c r="M419" i="4"/>
  <c r="M435" i="4"/>
  <c r="M423" i="4"/>
  <c r="M424" i="4"/>
  <c r="M429" i="4"/>
  <c r="M426" i="4"/>
  <c r="M427" i="4"/>
  <c r="M432" i="4"/>
  <c r="M428" i="4"/>
  <c r="M433" i="4"/>
  <c r="M425" i="4"/>
  <c r="M431" i="4"/>
  <c r="M450" i="4"/>
  <c r="M442" i="4"/>
  <c r="M449" i="4"/>
  <c r="M462" i="4"/>
  <c r="M438" i="4"/>
  <c r="M439" i="4"/>
  <c r="M440" i="4"/>
  <c r="M464" i="4"/>
  <c r="M467" i="4"/>
  <c r="M441" i="4"/>
  <c r="M471" i="4"/>
  <c r="M443" i="4"/>
  <c r="M465" i="4"/>
  <c r="M451" i="4"/>
  <c r="M445" i="4"/>
  <c r="M452" i="4"/>
  <c r="M447" i="4"/>
  <c r="M468" i="4"/>
  <c r="M463" i="4"/>
  <c r="M453" i="4"/>
  <c r="M444" i="4"/>
  <c r="M455" i="4"/>
  <c r="M456" i="4"/>
  <c r="M437" i="4"/>
  <c r="M446" i="4"/>
  <c r="M454" i="4"/>
  <c r="M460" i="4"/>
  <c r="M461" i="4"/>
  <c r="M469" i="4"/>
  <c r="M470" i="4"/>
  <c r="M484" i="4"/>
  <c r="M474" i="4"/>
  <c r="M498" i="4"/>
  <c r="M511" i="4"/>
  <c r="M500" i="4"/>
  <c r="M475" i="4"/>
  <c r="M507" i="4"/>
  <c r="M458" i="4"/>
  <c r="M476" i="4"/>
  <c r="M497" i="4"/>
  <c r="M518" i="4"/>
  <c r="M489" i="4"/>
  <c r="M506" i="4"/>
  <c r="M512" i="4"/>
  <c r="M807" i="4"/>
  <c r="M477" i="4"/>
  <c r="M509" i="4"/>
  <c r="M472" i="4"/>
  <c r="M530" i="4"/>
  <c r="M480" i="4"/>
  <c r="M479" i="4"/>
  <c r="M531" i="4"/>
  <c r="M481" i="4"/>
  <c r="M504" i="4"/>
  <c r="M485" i="4"/>
  <c r="M502" i="4"/>
  <c r="M487" i="4"/>
  <c r="M494" i="4"/>
  <c r="M520" i="4"/>
  <c r="M493" i="4"/>
  <c r="M482" i="4"/>
  <c r="M521" i="4"/>
  <c r="M490" i="4"/>
  <c r="M492" i="4"/>
  <c r="M495" i="4"/>
  <c r="M496" i="4"/>
  <c r="M501" i="4"/>
  <c r="M486" i="4"/>
  <c r="M526" i="4"/>
  <c r="M517" i="4"/>
  <c r="M473" i="4"/>
  <c r="M525" i="4"/>
  <c r="M515" i="4"/>
  <c r="M505" i="4"/>
  <c r="M503" i="4"/>
  <c r="M483" i="4"/>
  <c r="M491" i="4"/>
  <c r="M780" i="4"/>
  <c r="M513" i="4"/>
  <c r="M488" i="4"/>
  <c r="M516" i="4"/>
  <c r="M527" i="4"/>
  <c r="M519" i="4"/>
  <c r="M523" i="4"/>
  <c r="M528" i="4"/>
  <c r="M532" i="4"/>
  <c r="M536" i="4"/>
  <c r="M533" i="4"/>
  <c r="M537" i="4"/>
  <c r="M552" i="4"/>
  <c r="M544" i="4"/>
  <c r="M546" i="4"/>
  <c r="M545" i="4"/>
  <c r="M534" i="4"/>
  <c r="M554" i="4"/>
  <c r="M547" i="4"/>
  <c r="M535" i="4"/>
  <c r="M556" i="4"/>
  <c r="M560" i="4"/>
  <c r="M550" i="4"/>
  <c r="M558" i="4"/>
  <c r="M541" i="4"/>
  <c r="M569" i="4"/>
  <c r="M539" i="4"/>
  <c r="M540" i="4"/>
  <c r="M553" i="4"/>
  <c r="M551" i="4"/>
  <c r="M548" i="4"/>
  <c r="M538" i="4"/>
  <c r="M549" i="4"/>
  <c r="M561" i="4"/>
  <c r="M543" i="4"/>
  <c r="M557" i="4"/>
  <c r="M555" i="4"/>
  <c r="M565" i="4"/>
  <c r="M568" i="4"/>
  <c r="M566" i="4"/>
  <c r="M567" i="4"/>
  <c r="M207" i="4"/>
  <c r="M563" i="4"/>
  <c r="M562" i="4"/>
  <c r="M564" i="4"/>
  <c r="M587" i="4"/>
  <c r="M589" i="4"/>
  <c r="M574" i="4"/>
  <c r="M573" i="4"/>
  <c r="M578" i="4"/>
  <c r="M582" i="4"/>
  <c r="M576" i="4"/>
  <c r="M580" i="4"/>
  <c r="M575" i="4"/>
  <c r="M579" i="4"/>
  <c r="M577" i="4"/>
  <c r="M585" i="4"/>
  <c r="M581" i="4"/>
  <c r="M584" i="4"/>
  <c r="M586" i="4"/>
  <c r="M571" i="4"/>
  <c r="M583" i="4"/>
  <c r="M588" i="4"/>
  <c r="M327" i="4"/>
  <c r="M596" i="4"/>
  <c r="M611" i="4"/>
  <c r="M639" i="4"/>
  <c r="M610" i="4"/>
  <c r="M608" i="4"/>
  <c r="M600" i="4"/>
  <c r="M597" i="4"/>
  <c r="M592" i="4"/>
  <c r="M595" i="4"/>
  <c r="M591" i="4"/>
  <c r="M619" i="4"/>
  <c r="M598" i="4"/>
  <c r="M628" i="4"/>
  <c r="M594" i="4"/>
  <c r="M601" i="4"/>
  <c r="M629" i="4"/>
  <c r="M602" i="4"/>
  <c r="M604" i="4"/>
  <c r="M615" i="4"/>
  <c r="M636" i="4"/>
  <c r="M637" i="4"/>
  <c r="M625" i="4"/>
  <c r="M620" i="4"/>
  <c r="M616" i="4"/>
  <c r="M617" i="4"/>
  <c r="M618" i="4"/>
  <c r="M609" i="4"/>
  <c r="M621" i="4"/>
  <c r="M622" i="4"/>
  <c r="M623" i="4"/>
  <c r="M638" i="4"/>
  <c r="M624" i="4"/>
  <c r="M626" i="4"/>
  <c r="M627" i="4"/>
  <c r="M448" i="4"/>
  <c r="M63" i="4"/>
  <c r="M603" i="4"/>
  <c r="M630" i="4"/>
  <c r="M631" i="4"/>
  <c r="M605" i="4"/>
  <c r="M607" i="4"/>
  <c r="M613" i="4"/>
  <c r="M593" i="4"/>
  <c r="M632" i="4"/>
  <c r="M606" i="4"/>
  <c r="M633" i="4"/>
  <c r="M635" i="4"/>
  <c r="M599" i="4"/>
  <c r="M641" i="4"/>
  <c r="M643" i="4"/>
  <c r="M642" i="4"/>
  <c r="M436" i="4"/>
  <c r="M640" i="4"/>
  <c r="M219" i="4"/>
  <c r="M659" i="4"/>
  <c r="M672" i="4"/>
  <c r="M661" i="4"/>
  <c r="M570" i="4"/>
  <c r="M646" i="4"/>
  <c r="M651" i="4"/>
  <c r="M653" i="4"/>
  <c r="M654" i="4"/>
  <c r="M670" i="4"/>
  <c r="M663" i="4"/>
  <c r="M647" i="4"/>
  <c r="M671" i="4"/>
  <c r="M662" i="4"/>
  <c r="M650" i="4"/>
  <c r="M664" i="4"/>
  <c r="M652" i="4"/>
  <c r="M655" i="4"/>
  <c r="M645" i="4"/>
  <c r="M660" i="4"/>
  <c r="M657" i="4"/>
  <c r="M665" i="4"/>
  <c r="M666" i="4"/>
  <c r="M667" i="4"/>
  <c r="M668" i="4"/>
  <c r="M648" i="4"/>
  <c r="M656" i="4"/>
  <c r="M669" i="4"/>
  <c r="M673" i="4"/>
  <c r="M644" i="4"/>
  <c r="M658" i="4"/>
  <c r="M715" i="4"/>
  <c r="M725" i="4"/>
  <c r="M679" i="4"/>
  <c r="M675" i="4"/>
  <c r="M676" i="4"/>
  <c r="M105" i="4"/>
  <c r="M677" i="4"/>
  <c r="M733" i="4"/>
  <c r="M705" i="4"/>
  <c r="M686" i="4"/>
  <c r="M719" i="4"/>
  <c r="M736" i="4"/>
  <c r="M682" i="4"/>
  <c r="M688" i="4"/>
  <c r="M693" i="4"/>
  <c r="M694" i="4"/>
  <c r="M685" i="4"/>
  <c r="M130" i="4"/>
  <c r="M695" i="4"/>
  <c r="M703" i="4"/>
  <c r="M689" i="4"/>
  <c r="M714" i="4"/>
  <c r="M678" i="4"/>
  <c r="M697" i="4"/>
  <c r="M700" i="4"/>
  <c r="M702" i="4"/>
  <c r="M707" i="4"/>
  <c r="M713" i="4"/>
  <c r="M711" i="4"/>
  <c r="M687" i="4"/>
  <c r="M698" i="4"/>
  <c r="M721" i="4"/>
  <c r="M710" i="4"/>
  <c r="M712" i="4"/>
  <c r="M704" i="4"/>
  <c r="M680" i="4"/>
  <c r="M466" i="4"/>
  <c r="M734" i="4"/>
  <c r="M690" i="4"/>
  <c r="M716" i="4"/>
  <c r="M717" i="4"/>
  <c r="M720" i="4"/>
  <c r="M723" i="4"/>
  <c r="M706" i="4"/>
  <c r="M735" i="4"/>
  <c r="M731" i="4"/>
  <c r="M692" i="4"/>
  <c r="M681" i="4"/>
  <c r="M730" i="4"/>
  <c r="M729" i="4"/>
  <c r="M684" i="4"/>
  <c r="M683" i="4"/>
  <c r="M727" i="4"/>
  <c r="M737" i="4"/>
  <c r="M738" i="4"/>
  <c r="M726" i="4"/>
  <c r="M394" i="4"/>
  <c r="M728" i="4"/>
  <c r="M709" i="4"/>
  <c r="M708" i="4"/>
  <c r="M739" i="4"/>
  <c r="M768" i="4"/>
  <c r="M701" i="4"/>
  <c r="M748" i="4"/>
  <c r="M743" i="4"/>
  <c r="M53" i="4"/>
  <c r="M745" i="4"/>
  <c r="M744" i="4"/>
  <c r="M760" i="4"/>
  <c r="M746" i="4"/>
  <c r="M767" i="4"/>
  <c r="M741" i="4"/>
  <c r="M775" i="4"/>
  <c r="M776" i="4"/>
  <c r="M762" i="4"/>
  <c r="M777" i="4"/>
  <c r="M752" i="4"/>
  <c r="M765" i="4"/>
  <c r="M751" i="4"/>
  <c r="M753" i="4"/>
  <c r="M771" i="4"/>
  <c r="M756" i="4"/>
  <c r="M755" i="4"/>
  <c r="M759" i="4"/>
  <c r="M763" i="4"/>
  <c r="M758" i="4"/>
  <c r="M774" i="4"/>
  <c r="M761" i="4"/>
  <c r="M772" i="4"/>
  <c r="M757" i="4"/>
  <c r="M770" i="4"/>
  <c r="M742" i="4"/>
  <c r="M778" i="4"/>
  <c r="M766" i="4"/>
  <c r="M769" i="4"/>
  <c r="M764" i="4"/>
  <c r="M773" i="4"/>
  <c r="M801" i="4"/>
  <c r="M787" i="4"/>
  <c r="M791" i="4"/>
  <c r="M793" i="4"/>
  <c r="M794" i="4"/>
  <c r="M783" i="4"/>
  <c r="M795" i="4"/>
  <c r="M798" i="4"/>
  <c r="M782" i="4"/>
  <c r="M784" i="4"/>
  <c r="M785" i="4"/>
  <c r="M786" i="4"/>
  <c r="M788" i="4"/>
  <c r="M800" i="4"/>
  <c r="M804" i="4"/>
  <c r="M796" i="4"/>
  <c r="M799" i="4"/>
  <c r="M805" i="4"/>
  <c r="M789" i="4"/>
  <c r="M792" i="4"/>
  <c r="M797" i="4"/>
  <c r="M781" i="4"/>
  <c r="M802" i="4"/>
  <c r="M803" i="4"/>
  <c r="M529" i="4"/>
  <c r="M810" i="4"/>
  <c r="M809" i="4"/>
  <c r="M814" i="4"/>
  <c r="M813" i="4"/>
  <c r="M815" i="4"/>
  <c r="M808" i="4"/>
  <c r="M806" i="4"/>
  <c r="M812" i="4"/>
  <c r="M811" i="4"/>
  <c r="M843" i="4"/>
  <c r="M845" i="4"/>
  <c r="M854" i="4"/>
  <c r="M337" i="4"/>
  <c r="M820" i="4"/>
  <c r="M841" i="4"/>
  <c r="M223" i="4"/>
  <c r="M818" i="4"/>
  <c r="M819" i="4"/>
  <c r="M822" i="4"/>
  <c r="M838" i="4"/>
  <c r="M851" i="4"/>
  <c r="M857" i="4"/>
  <c r="M823" i="4"/>
  <c r="M821" i="4"/>
  <c r="M826" i="4"/>
  <c r="M846" i="4"/>
  <c r="M825" i="4"/>
  <c r="M830" i="4"/>
  <c r="M827" i="4"/>
  <c r="M848" i="4"/>
  <c r="M853" i="4"/>
  <c r="M852" i="4"/>
  <c r="M817" i="4"/>
  <c r="M831" i="4"/>
  <c r="M828" i="4"/>
  <c r="M816" i="4"/>
  <c r="M835" i="4"/>
  <c r="M836" i="4"/>
  <c r="M847" i="4"/>
  <c r="M832" i="4"/>
  <c r="M829" i="4"/>
  <c r="M858" i="4"/>
  <c r="M833" i="4"/>
  <c r="M839" i="4"/>
  <c r="M850" i="4"/>
  <c r="M837" i="4"/>
  <c r="M834" i="4"/>
  <c r="M855" i="4"/>
  <c r="M824" i="4"/>
  <c r="M842" i="4"/>
  <c r="M844" i="4"/>
  <c r="M849" i="4"/>
  <c r="M859" i="4"/>
  <c r="M860" i="4"/>
  <c r="M861" i="4"/>
  <c r="M864" i="4"/>
  <c r="M865" i="4"/>
  <c r="M478" i="4"/>
  <c r="M459" i="4"/>
  <c r="M347" i="4"/>
  <c r="J347" i="4" s="1"/>
  <c r="AP347" i="4" s="1"/>
  <c r="R347" i="4"/>
  <c r="M882" i="4" l="1"/>
  <c r="M883" i="4"/>
  <c r="M875" i="4"/>
  <c r="AT870" i="4"/>
  <c r="AT879" i="4"/>
  <c r="AU76" i="4"/>
  <c r="AT875" i="4"/>
  <c r="AU59" i="4"/>
  <c r="AT883" i="4"/>
  <c r="M878" i="4"/>
  <c r="M880" i="4"/>
  <c r="M877" i="4"/>
  <c r="M881" i="4"/>
  <c r="AV38" i="4"/>
  <c r="AV884" i="4" s="1"/>
  <c r="AU884" i="4"/>
  <c r="AU514" i="4"/>
  <c r="AT877" i="4"/>
  <c r="M885" i="4"/>
  <c r="M879" i="4"/>
  <c r="AU17" i="4"/>
  <c r="AT882" i="4"/>
  <c r="M884" i="4"/>
  <c r="M876" i="4"/>
  <c r="AU55" i="4"/>
  <c r="AT878" i="4"/>
  <c r="AU8" i="4"/>
  <c r="AT871" i="4"/>
  <c r="AT876" i="4"/>
  <c r="AU26" i="4"/>
  <c r="AT885" i="4"/>
  <c r="AU15" i="4"/>
  <c r="AT872" i="4"/>
  <c r="AT880" i="4"/>
  <c r="J7" i="4"/>
  <c r="M872" i="4"/>
  <c r="M869" i="4"/>
  <c r="M871" i="4"/>
  <c r="M870" i="4"/>
  <c r="AT869" i="4"/>
  <c r="AU510" i="4"/>
  <c r="AU881" i="4" s="1"/>
  <c r="AT6" i="5"/>
  <c r="AU718" i="4"/>
  <c r="AO347" i="4"/>
  <c r="Z347" i="4"/>
  <c r="R859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D6" i="5"/>
  <c r="E6" i="5"/>
  <c r="F6" i="5"/>
  <c r="G6" i="5"/>
  <c r="H6" i="5"/>
  <c r="I6" i="5"/>
  <c r="O6" i="5"/>
  <c r="K6" i="5"/>
  <c r="P6" i="5"/>
  <c r="Q6" i="5"/>
  <c r="L6" i="5"/>
  <c r="N6" i="5"/>
  <c r="C6" i="5"/>
  <c r="A6" i="5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A293" i="12"/>
  <c r="AB293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A292" i="12"/>
  <c r="AB292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A500" i="12"/>
  <c r="AB500" i="12"/>
  <c r="AC500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A527" i="12"/>
  <c r="AB527" i="12"/>
  <c r="AC527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A489" i="12"/>
  <c r="AB489" i="12"/>
  <c r="AC489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A581" i="12"/>
  <c r="AB581" i="12"/>
  <c r="AC581" i="12"/>
  <c r="AD581" i="12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A633" i="12"/>
  <c r="AB633" i="12"/>
  <c r="AC633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A665" i="12"/>
  <c r="AB665" i="12"/>
  <c r="AC665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A768" i="12"/>
  <c r="AB768" i="12"/>
  <c r="AC768" i="12"/>
  <c r="AD768" i="12"/>
  <c r="AE768" i="12"/>
  <c r="AF768" i="12"/>
  <c r="AG768" i="12"/>
  <c r="AH768" i="12"/>
  <c r="AI768" i="12"/>
  <c r="AJ768" i="12"/>
  <c r="AK768" i="12"/>
  <c r="AL768" i="12"/>
  <c r="AM768" i="12"/>
  <c r="AN768" i="12"/>
  <c r="AO768" i="12"/>
  <c r="AP768" i="12"/>
  <c r="AQ768" i="12"/>
  <c r="AR768" i="12"/>
  <c r="AA757" i="12"/>
  <c r="AB757" i="12"/>
  <c r="AC757" i="12"/>
  <c r="AD757" i="12"/>
  <c r="AE757" i="12"/>
  <c r="AF757" i="12"/>
  <c r="AG757" i="12"/>
  <c r="AH757" i="12"/>
  <c r="AI757" i="12"/>
  <c r="AJ757" i="12"/>
  <c r="AK757" i="12"/>
  <c r="AL757" i="12"/>
  <c r="AM757" i="12"/>
  <c r="AN757" i="12"/>
  <c r="AO757" i="12"/>
  <c r="AP757" i="12"/>
  <c r="AQ757" i="12"/>
  <c r="AR757" i="12"/>
  <c r="AA835" i="12"/>
  <c r="AB835" i="12"/>
  <c r="AC835" i="12"/>
  <c r="AD835" i="12"/>
  <c r="AE835" i="12"/>
  <c r="AF835" i="12"/>
  <c r="AG835" i="12"/>
  <c r="AH835" i="12"/>
  <c r="AI835" i="12"/>
  <c r="AJ835" i="12"/>
  <c r="AK835" i="12"/>
  <c r="AL835" i="12"/>
  <c r="AM835" i="12"/>
  <c r="AN835" i="12"/>
  <c r="AO835" i="12"/>
  <c r="AP835" i="12"/>
  <c r="AQ835" i="12"/>
  <c r="AR835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A396" i="12"/>
  <c r="AB396" i="12"/>
  <c r="AC396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A402" i="12"/>
  <c r="AB402" i="12"/>
  <c r="AC402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A15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A216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A217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A231" i="12"/>
  <c r="AB231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A232" i="12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A233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A234" i="12"/>
  <c r="AB234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A236" i="12"/>
  <c r="AB236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A237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A238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A239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A240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A241" i="12"/>
  <c r="AB241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A242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A243" i="12"/>
  <c r="AB243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A245" i="12"/>
  <c r="AB245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A247" i="12"/>
  <c r="AB24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A249" i="12"/>
  <c r="AB249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A250" i="12"/>
  <c r="AB25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A251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A252" i="12"/>
  <c r="AB252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A25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A254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A259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A260" i="12"/>
  <c r="AB260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A261" i="12"/>
  <c r="AB261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A262" i="12"/>
  <c r="AB262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A263" i="12"/>
  <c r="AB26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A264" i="12"/>
  <c r="AB264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A265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A266" i="12"/>
  <c r="AB266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A267" i="12"/>
  <c r="AB267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A268" i="12"/>
  <c r="AB268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A269" i="12"/>
  <c r="AB269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A270" i="12"/>
  <c r="AB270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A271" i="12"/>
  <c r="AB271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A273" i="12"/>
  <c r="AB273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A274" i="12"/>
  <c r="AB274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A275" i="12"/>
  <c r="AB275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A276" i="12"/>
  <c r="AB276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A277" i="12"/>
  <c r="AB277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A278" i="12"/>
  <c r="AB278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A279" i="12"/>
  <c r="AB279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A280" i="12"/>
  <c r="AB280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A281" i="12"/>
  <c r="AB281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A283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A284" i="12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A285" i="12"/>
  <c r="AB285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A286" i="12"/>
  <c r="AB286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A287" i="12"/>
  <c r="AB287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A288" i="12"/>
  <c r="AB288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A289" i="12"/>
  <c r="AB289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A290" i="12"/>
  <c r="AB290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A291" i="12"/>
  <c r="AB291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A294" i="12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A296" i="12"/>
  <c r="AB296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A297" i="12"/>
  <c r="AB297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A298" i="12"/>
  <c r="AB298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A299" i="12"/>
  <c r="AB299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A300" i="12"/>
  <c r="AB300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A301" i="12"/>
  <c r="AB301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A302" i="12"/>
  <c r="AB302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A303" i="12"/>
  <c r="AB303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A304" i="12"/>
  <c r="AB30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A305" i="12"/>
  <c r="AB305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A306" i="12"/>
  <c r="AB30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A307" i="12"/>
  <c r="AB307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A308" i="12"/>
  <c r="AB30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A309" i="12"/>
  <c r="AB309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A310" i="12"/>
  <c r="AB310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A311" i="12"/>
  <c r="AB311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A312" i="12"/>
  <c r="AB312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A313" i="12"/>
  <c r="AB313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A314" i="12"/>
  <c r="AB314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A315" i="12"/>
  <c r="AB315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A316" i="12"/>
  <c r="AB316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A317" i="12"/>
  <c r="AB317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A318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A319" i="12"/>
  <c r="AB319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A320" i="12"/>
  <c r="AB320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A321" i="12"/>
  <c r="AB321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A322" i="12"/>
  <c r="AB322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A323" i="12"/>
  <c r="AB323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A324" i="12"/>
  <c r="AB324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A326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A327" i="12"/>
  <c r="AB327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A328" i="12"/>
  <c r="AB328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A329" i="12"/>
  <c r="AB329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A330" i="12"/>
  <c r="AB330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A331" i="12"/>
  <c r="AB331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A332" i="12"/>
  <c r="AB332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A333" i="12"/>
  <c r="AB333" i="12"/>
  <c r="AC333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A334" i="12"/>
  <c r="AB334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A335" i="12"/>
  <c r="AB335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A336" i="12"/>
  <c r="AB336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A337" i="12"/>
  <c r="AB337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A338" i="12"/>
  <c r="AB338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A339" i="12"/>
  <c r="AB339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A340" i="12"/>
  <c r="AB340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A341" i="12"/>
  <c r="AB341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A342" i="12"/>
  <c r="AB342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A343" i="12"/>
  <c r="AB343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A344" i="12"/>
  <c r="AB344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A345" i="12"/>
  <c r="AB345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A346" i="12"/>
  <c r="AB346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A347" i="12"/>
  <c r="AB347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A348" i="12"/>
  <c r="AB348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A349" i="12"/>
  <c r="AB349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A350" i="12"/>
  <c r="AB350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A351" i="12"/>
  <c r="AB351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A352" i="12"/>
  <c r="AB352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A353" i="12"/>
  <c r="AB353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A354" i="12"/>
  <c r="AB354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A355" i="12"/>
  <c r="AB355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A356" i="12"/>
  <c r="AB356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A358" i="12"/>
  <c r="AB358" i="12"/>
  <c r="AC358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A359" i="12"/>
  <c r="AB359" i="12"/>
  <c r="AC359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A360" i="12"/>
  <c r="AB360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A361" i="12"/>
  <c r="AB361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A363" i="12"/>
  <c r="AB36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A364" i="12"/>
  <c r="AB364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A365" i="12"/>
  <c r="AB365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A366" i="12"/>
  <c r="AB366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A367" i="12"/>
  <c r="AB367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A368" i="12"/>
  <c r="AB368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A369" i="12"/>
  <c r="AB369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A370" i="12"/>
  <c r="AB370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A371" i="12"/>
  <c r="AB371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A372" i="12"/>
  <c r="AB372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A373" i="12"/>
  <c r="AB373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A374" i="12"/>
  <c r="AB374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A375" i="12"/>
  <c r="AB375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A376" i="12"/>
  <c r="AB376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A377" i="12"/>
  <c r="AB377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A379" i="12"/>
  <c r="AB379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A380" i="12"/>
  <c r="AB380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A381" i="12"/>
  <c r="AB381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A382" i="12"/>
  <c r="AB382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A383" i="12"/>
  <c r="AB383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A384" i="12"/>
  <c r="AB384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A385" i="12"/>
  <c r="AB385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A386" i="12"/>
  <c r="AB386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A387" i="12"/>
  <c r="AB387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A388" i="12"/>
  <c r="AB388" i="12"/>
  <c r="AC388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A389" i="12"/>
  <c r="AB389" i="12"/>
  <c r="AC389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A390" i="12"/>
  <c r="AB390" i="12"/>
  <c r="AC390" i="12"/>
  <c r="AD390" i="12"/>
  <c r="AE390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A391" i="12"/>
  <c r="AB391" i="12"/>
  <c r="AC391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A392" i="12"/>
  <c r="AB392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A393" i="12"/>
  <c r="AB393" i="12"/>
  <c r="AC393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A394" i="12"/>
  <c r="AB394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A395" i="12"/>
  <c r="AB395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A397" i="12"/>
  <c r="AB397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A398" i="12"/>
  <c r="AB398" i="12"/>
  <c r="AC398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A399" i="12"/>
  <c r="AB399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A400" i="12"/>
  <c r="AB400" i="12"/>
  <c r="AC400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A401" i="12"/>
  <c r="AB401" i="12"/>
  <c r="AC401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A403" i="12"/>
  <c r="AB403" i="12"/>
  <c r="AC403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A404" i="12"/>
  <c r="AB404" i="12"/>
  <c r="AC404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A405" i="12"/>
  <c r="AB405" i="12"/>
  <c r="AC405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A407" i="12"/>
  <c r="AB407" i="12"/>
  <c r="AC407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A408" i="12"/>
  <c r="AB408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A409" i="12"/>
  <c r="AB409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A410" i="12"/>
  <c r="AB410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A411" i="12"/>
  <c r="AB411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A412" i="12"/>
  <c r="AB412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A413" i="12"/>
  <c r="AB413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A414" i="12"/>
  <c r="AB414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A415" i="12"/>
  <c r="AB415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A416" i="12"/>
  <c r="AB416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A417" i="12"/>
  <c r="AB417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A418" i="12"/>
  <c r="AB418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A419" i="12"/>
  <c r="AB419" i="12"/>
  <c r="AC419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A420" i="12"/>
  <c r="AB420" i="12"/>
  <c r="AC420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A421" i="12"/>
  <c r="AB421" i="12"/>
  <c r="AC421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A422" i="12"/>
  <c r="AB422" i="12"/>
  <c r="AC422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A423" i="12"/>
  <c r="AB423" i="12"/>
  <c r="AC423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A424" i="12"/>
  <c r="AB424" i="12"/>
  <c r="AC424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A425" i="12"/>
  <c r="AB425" i="12"/>
  <c r="AC425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A426" i="12"/>
  <c r="AB426" i="12"/>
  <c r="AC426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A427" i="12"/>
  <c r="AB427" i="12"/>
  <c r="AC427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A428" i="12"/>
  <c r="AB428" i="12"/>
  <c r="AC428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A429" i="12"/>
  <c r="AB429" i="12"/>
  <c r="AC429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A430" i="12"/>
  <c r="AB430" i="12"/>
  <c r="AC430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A431" i="12"/>
  <c r="AB431" i="12"/>
  <c r="AC431" i="12"/>
  <c r="AD431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A432" i="12"/>
  <c r="AB432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A433" i="12"/>
  <c r="AB433" i="12"/>
  <c r="AC433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A434" i="12"/>
  <c r="AB434" i="12"/>
  <c r="AC434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A435" i="12"/>
  <c r="AB435" i="12"/>
  <c r="AC435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A436" i="12"/>
  <c r="AB436" i="12"/>
  <c r="AC436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A437" i="12"/>
  <c r="AB437" i="12"/>
  <c r="AC437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A438" i="12"/>
  <c r="AB438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A439" i="12"/>
  <c r="AB439" i="12"/>
  <c r="AC439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A440" i="12"/>
  <c r="AB440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A441" i="12"/>
  <c r="AB441" i="12"/>
  <c r="AC441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A442" i="12"/>
  <c r="AB442" i="12"/>
  <c r="AC442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A443" i="12"/>
  <c r="AB443" i="12"/>
  <c r="AC443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A444" i="12"/>
  <c r="AB444" i="12"/>
  <c r="AC444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A445" i="12"/>
  <c r="AB445" i="12"/>
  <c r="AC445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A446" i="12"/>
  <c r="AB446" i="12"/>
  <c r="AC446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A447" i="12"/>
  <c r="AB447" i="12"/>
  <c r="AC447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A448" i="12"/>
  <c r="AB448" i="12"/>
  <c r="AC448" i="12"/>
  <c r="AD448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A449" i="12"/>
  <c r="AB449" i="12"/>
  <c r="AC449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A450" i="12"/>
  <c r="AB450" i="12"/>
  <c r="AC450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A451" i="12"/>
  <c r="AB451" i="12"/>
  <c r="AC451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A452" i="12"/>
  <c r="AB452" i="12"/>
  <c r="AC452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A453" i="12"/>
  <c r="AB453" i="12"/>
  <c r="AC453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A454" i="12"/>
  <c r="AB454" i="12"/>
  <c r="AC454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A455" i="12"/>
  <c r="AB455" i="12"/>
  <c r="AC455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A456" i="12"/>
  <c r="AB456" i="12"/>
  <c r="AC456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A457" i="12"/>
  <c r="AB457" i="12"/>
  <c r="AC457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A458" i="12"/>
  <c r="AB458" i="12"/>
  <c r="AC458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A459" i="12"/>
  <c r="AB459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A460" i="12"/>
  <c r="AB460" i="12"/>
  <c r="AC460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A461" i="12"/>
  <c r="AB461" i="12"/>
  <c r="AC461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A462" i="12"/>
  <c r="AB462" i="12"/>
  <c r="AC462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A463" i="12"/>
  <c r="AB463" i="12"/>
  <c r="AC463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A464" i="12"/>
  <c r="AB464" i="12"/>
  <c r="AC464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A465" i="12"/>
  <c r="AB465" i="12"/>
  <c r="AC465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A466" i="12"/>
  <c r="AB466" i="12"/>
  <c r="AC466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A467" i="12"/>
  <c r="AB467" i="12"/>
  <c r="AC467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A468" i="12"/>
  <c r="AB468" i="12"/>
  <c r="AC468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A469" i="12"/>
  <c r="AB469" i="12"/>
  <c r="AC469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A471" i="12"/>
  <c r="AB471" i="12"/>
  <c r="AC471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A472" i="12"/>
  <c r="AB472" i="12"/>
  <c r="AC472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A473" i="12"/>
  <c r="AB473" i="12"/>
  <c r="AC473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A474" i="12"/>
  <c r="AB474" i="12"/>
  <c r="AC474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A475" i="12"/>
  <c r="AB475" i="12"/>
  <c r="AC475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A477" i="12"/>
  <c r="AB477" i="12"/>
  <c r="AC477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A478" i="12"/>
  <c r="AB478" i="12"/>
  <c r="AC478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A479" i="12"/>
  <c r="AB479" i="12"/>
  <c r="AC479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A480" i="12"/>
  <c r="AB480" i="12"/>
  <c r="AC480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A481" i="12"/>
  <c r="AB481" i="12"/>
  <c r="AC481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A482" i="12"/>
  <c r="AB482" i="12"/>
  <c r="AC482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A483" i="12"/>
  <c r="AB483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A484" i="12"/>
  <c r="AB484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A485" i="12"/>
  <c r="AB485" i="12"/>
  <c r="AC485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A486" i="12"/>
  <c r="AB486" i="12"/>
  <c r="AC486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A487" i="12"/>
  <c r="AB487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A488" i="12"/>
  <c r="AB488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A490" i="12"/>
  <c r="AB490" i="12"/>
  <c r="AC490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A491" i="12"/>
  <c r="AB491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A492" i="12"/>
  <c r="AB492" i="12"/>
  <c r="AC492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A493" i="12"/>
  <c r="AB493" i="12"/>
  <c r="AC493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A494" i="12"/>
  <c r="AB494" i="12"/>
  <c r="AC494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A495" i="12"/>
  <c r="AB495" i="12"/>
  <c r="AC495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A496" i="12"/>
  <c r="AB496" i="12"/>
  <c r="AC496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A498" i="12"/>
  <c r="AB498" i="12"/>
  <c r="AC498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A499" i="12"/>
  <c r="AB499" i="12"/>
  <c r="AC499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A501" i="12"/>
  <c r="AB501" i="12"/>
  <c r="AC501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A502" i="12"/>
  <c r="AB502" i="12"/>
  <c r="AC502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A503" i="12"/>
  <c r="AB503" i="12"/>
  <c r="AC503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A504" i="12"/>
  <c r="AB504" i="12"/>
  <c r="AC504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A505" i="12"/>
  <c r="AB505" i="12"/>
  <c r="AC505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A506" i="12"/>
  <c r="AB506" i="12"/>
  <c r="AC506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A507" i="12"/>
  <c r="AB507" i="12"/>
  <c r="AC507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A508" i="12"/>
  <c r="AB508" i="12"/>
  <c r="AC508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A509" i="12"/>
  <c r="AB509" i="12"/>
  <c r="AC509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A510" i="12"/>
  <c r="AB510" i="12"/>
  <c r="AC510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A511" i="12"/>
  <c r="AB511" i="12"/>
  <c r="AC511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A512" i="12"/>
  <c r="AB512" i="12"/>
  <c r="AC512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A513" i="12"/>
  <c r="AB513" i="12"/>
  <c r="AC513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A514" i="12"/>
  <c r="AB514" i="12"/>
  <c r="AC514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A515" i="12"/>
  <c r="AB515" i="12"/>
  <c r="AC515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A516" i="12"/>
  <c r="AB516" i="12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A517" i="12"/>
  <c r="AB517" i="12"/>
  <c r="AC517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A518" i="12"/>
  <c r="AB518" i="12"/>
  <c r="AC518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A519" i="12"/>
  <c r="AB519" i="12"/>
  <c r="AC519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A520" i="12"/>
  <c r="AB520" i="12"/>
  <c r="AC520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A521" i="12"/>
  <c r="AB521" i="12"/>
  <c r="AC521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A522" i="12"/>
  <c r="AB522" i="12"/>
  <c r="AC522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A523" i="12"/>
  <c r="AB523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A524" i="12"/>
  <c r="AB524" i="12"/>
  <c r="AC524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A525" i="12"/>
  <c r="AB525" i="12"/>
  <c r="AC525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A526" i="12"/>
  <c r="AB526" i="12"/>
  <c r="AC526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A528" i="12"/>
  <c r="AB528" i="12"/>
  <c r="AC528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A529" i="12"/>
  <c r="AB529" i="12"/>
  <c r="AC529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A530" i="12"/>
  <c r="AB530" i="12"/>
  <c r="AC530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A532" i="12"/>
  <c r="AB532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A533" i="12"/>
  <c r="AB533" i="12"/>
  <c r="AC533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A534" i="12"/>
  <c r="AB534" i="12"/>
  <c r="AC534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A535" i="12"/>
  <c r="AB535" i="12"/>
  <c r="AC535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A536" i="12"/>
  <c r="AB536" i="12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A538" i="12"/>
  <c r="AB538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A540" i="12"/>
  <c r="AB540" i="12"/>
  <c r="AC540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A541" i="12"/>
  <c r="AB541" i="12"/>
  <c r="AC541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A542" i="12"/>
  <c r="AB542" i="12"/>
  <c r="AC542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A543" i="12"/>
  <c r="AB543" i="12"/>
  <c r="AC543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A544" i="12"/>
  <c r="AB544" i="12"/>
  <c r="AC544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A545" i="12"/>
  <c r="AB545" i="12"/>
  <c r="AC545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A546" i="12"/>
  <c r="AB546" i="12"/>
  <c r="AC546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A547" i="12"/>
  <c r="AB547" i="12"/>
  <c r="AC547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A548" i="12"/>
  <c r="AB548" i="12"/>
  <c r="AC548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A549" i="12"/>
  <c r="AB549" i="12"/>
  <c r="AC549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A550" i="12"/>
  <c r="AB550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A551" i="12"/>
  <c r="AB551" i="12"/>
  <c r="AC551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A552" i="12"/>
  <c r="AB552" i="12"/>
  <c r="AC552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A553" i="12"/>
  <c r="AB553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A555" i="12"/>
  <c r="AB555" i="12"/>
  <c r="AC555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A556" i="12"/>
  <c r="AB556" i="12"/>
  <c r="AC556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A557" i="12"/>
  <c r="AB557" i="12"/>
  <c r="AC557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A558" i="12"/>
  <c r="AB558" i="12"/>
  <c r="AC558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A559" i="12"/>
  <c r="AB559" i="12"/>
  <c r="AC559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A560" i="12"/>
  <c r="AB560" i="12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A561" i="12"/>
  <c r="AB561" i="12"/>
  <c r="AC561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A562" i="12"/>
  <c r="AB562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A563" i="12"/>
  <c r="AB563" i="12"/>
  <c r="AC563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A564" i="12"/>
  <c r="AB564" i="12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A565" i="12"/>
  <c r="AB565" i="12"/>
  <c r="AC565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A566" i="12"/>
  <c r="AB566" i="12"/>
  <c r="AC566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A567" i="12"/>
  <c r="AB567" i="12"/>
  <c r="AC567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A568" i="12"/>
  <c r="AB568" i="12"/>
  <c r="AC568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A569" i="12"/>
  <c r="AB569" i="12"/>
  <c r="AC569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A570" i="12"/>
  <c r="AB570" i="12"/>
  <c r="AC570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A571" i="12"/>
  <c r="AB571" i="12"/>
  <c r="AC571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A572" i="12"/>
  <c r="AB572" i="12"/>
  <c r="AC572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A573" i="12"/>
  <c r="AB573" i="12"/>
  <c r="AC573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A574" i="12"/>
  <c r="AB574" i="12"/>
  <c r="AC574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A575" i="12"/>
  <c r="AB575" i="12"/>
  <c r="AC575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A576" i="12"/>
  <c r="AB576" i="12"/>
  <c r="AC576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A577" i="12"/>
  <c r="AB577" i="12"/>
  <c r="AC577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A579" i="12"/>
  <c r="AB579" i="12"/>
  <c r="AC579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A580" i="12"/>
  <c r="AB580" i="12"/>
  <c r="AC580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A582" i="12"/>
  <c r="AB582" i="12"/>
  <c r="AC582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A583" i="12"/>
  <c r="AB583" i="12"/>
  <c r="AC583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A584" i="12"/>
  <c r="AB584" i="12"/>
  <c r="AC584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A585" i="12"/>
  <c r="AB585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A586" i="12"/>
  <c r="AB586" i="12"/>
  <c r="AC586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A587" i="12"/>
  <c r="AB587" i="12"/>
  <c r="AC587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A588" i="12"/>
  <c r="AB588" i="12"/>
  <c r="AC588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A589" i="12"/>
  <c r="AB589" i="12"/>
  <c r="AC589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A590" i="12"/>
  <c r="AB590" i="12"/>
  <c r="AC590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A591" i="12"/>
  <c r="AB591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A592" i="12"/>
  <c r="AB592" i="12"/>
  <c r="AC592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A593" i="12"/>
  <c r="AB593" i="12"/>
  <c r="AC593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A594" i="12"/>
  <c r="AB594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A595" i="12"/>
  <c r="AB595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A596" i="12"/>
  <c r="AB596" i="12"/>
  <c r="AC596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A597" i="12"/>
  <c r="AB597" i="12"/>
  <c r="AC597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A598" i="12"/>
  <c r="AB598" i="12"/>
  <c r="AC598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A599" i="12"/>
  <c r="AB599" i="12"/>
  <c r="AC599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A600" i="12"/>
  <c r="AB600" i="12"/>
  <c r="AC600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A601" i="12"/>
  <c r="AB601" i="12"/>
  <c r="AC601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A602" i="12"/>
  <c r="AB602" i="12"/>
  <c r="AC602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A603" i="12"/>
  <c r="AB603" i="12"/>
  <c r="AC603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A604" i="12"/>
  <c r="AB604" i="12"/>
  <c r="AC604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A605" i="12"/>
  <c r="AB605" i="12"/>
  <c r="AC605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A606" i="12"/>
  <c r="AB606" i="12"/>
  <c r="AC606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A607" i="12"/>
  <c r="AB607" i="12"/>
  <c r="AC607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A608" i="12"/>
  <c r="AB608" i="12"/>
  <c r="AC608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A609" i="12"/>
  <c r="AB609" i="12"/>
  <c r="AC609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A610" i="12"/>
  <c r="AB610" i="12"/>
  <c r="AC610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A611" i="12"/>
  <c r="AB611" i="12"/>
  <c r="AC611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A612" i="12"/>
  <c r="AB612" i="12"/>
  <c r="AC612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A613" i="12"/>
  <c r="AB613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A614" i="12"/>
  <c r="AB614" i="12"/>
  <c r="AC614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A615" i="12"/>
  <c r="AB615" i="12"/>
  <c r="AC615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A616" i="12"/>
  <c r="AB616" i="12"/>
  <c r="AC616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A617" i="12"/>
  <c r="AB617" i="12"/>
  <c r="AC617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A618" i="12"/>
  <c r="AB618" i="12"/>
  <c r="AC618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A619" i="12"/>
  <c r="AB619" i="12"/>
  <c r="AC619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A620" i="12"/>
  <c r="AB620" i="12"/>
  <c r="AC620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A621" i="12"/>
  <c r="AB621" i="12"/>
  <c r="AC621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A622" i="12"/>
  <c r="AB622" i="12"/>
  <c r="AC622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A623" i="12"/>
  <c r="AB623" i="12"/>
  <c r="AC623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A624" i="12"/>
  <c r="AB624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A625" i="12"/>
  <c r="AB625" i="12"/>
  <c r="AC625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A626" i="12"/>
  <c r="AB626" i="12"/>
  <c r="AC626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A627" i="12"/>
  <c r="AB627" i="12"/>
  <c r="AC627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A628" i="12"/>
  <c r="AB628" i="12"/>
  <c r="AC628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A629" i="12"/>
  <c r="AB629" i="12"/>
  <c r="AC629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A470" i="12"/>
  <c r="AB470" i="12"/>
  <c r="AC470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A630" i="12"/>
  <c r="AB630" i="12"/>
  <c r="AC630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A631" i="12"/>
  <c r="AB631" i="12"/>
  <c r="AC631" i="12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A632" i="12"/>
  <c r="AB632" i="12"/>
  <c r="AC632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A634" i="12"/>
  <c r="AB634" i="12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A635" i="12"/>
  <c r="AB635" i="12"/>
  <c r="AC635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A636" i="12"/>
  <c r="AB636" i="12"/>
  <c r="AC636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A637" i="12"/>
  <c r="AB637" i="12"/>
  <c r="AC637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A638" i="12"/>
  <c r="AB638" i="12"/>
  <c r="AC638" i="12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A639" i="12"/>
  <c r="AB639" i="12"/>
  <c r="AC639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A640" i="12"/>
  <c r="AB640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A642" i="12"/>
  <c r="AB642" i="12"/>
  <c r="AC642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A643" i="12"/>
  <c r="AB643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A644" i="12"/>
  <c r="AB644" i="12"/>
  <c r="AC644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A645" i="12"/>
  <c r="AB645" i="12"/>
  <c r="AC645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A646" i="12"/>
  <c r="AB646" i="12"/>
  <c r="AC646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A647" i="12"/>
  <c r="AB647" i="12"/>
  <c r="AC647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A648" i="12"/>
  <c r="AB648" i="12"/>
  <c r="AC648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A649" i="12"/>
  <c r="AB649" i="12"/>
  <c r="AC649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A650" i="12"/>
  <c r="AB650" i="12"/>
  <c r="AC650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A651" i="12"/>
  <c r="AB651" i="12"/>
  <c r="AC651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A652" i="12"/>
  <c r="AB652" i="12"/>
  <c r="AC652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A653" i="12"/>
  <c r="AB653" i="12"/>
  <c r="AC653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A654" i="12"/>
  <c r="AB654" i="12"/>
  <c r="AC654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A655" i="12"/>
  <c r="AB655" i="12"/>
  <c r="AC655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A656" i="12"/>
  <c r="AB656" i="12"/>
  <c r="AC656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A657" i="12"/>
  <c r="AB657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A658" i="12"/>
  <c r="AB658" i="12"/>
  <c r="AC658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A659" i="12"/>
  <c r="AB659" i="12"/>
  <c r="AC659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A660" i="12"/>
  <c r="AB660" i="12"/>
  <c r="AC660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A661" i="12"/>
  <c r="AB661" i="12"/>
  <c r="AC661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A662" i="12"/>
  <c r="AB662" i="12"/>
  <c r="AC662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A663" i="12"/>
  <c r="AB663" i="12"/>
  <c r="AC663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A664" i="12"/>
  <c r="AB664" i="12"/>
  <c r="AC664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A666" i="12"/>
  <c r="AB666" i="12"/>
  <c r="AC666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A667" i="12"/>
  <c r="AB667" i="12"/>
  <c r="AC667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A669" i="12"/>
  <c r="AB669" i="12"/>
  <c r="AC669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A670" i="12"/>
  <c r="AB670" i="12"/>
  <c r="AC670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A671" i="12"/>
  <c r="AB671" i="12"/>
  <c r="AC671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A672" i="12"/>
  <c r="AB672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A673" i="12"/>
  <c r="AB673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A674" i="12"/>
  <c r="AB674" i="12"/>
  <c r="AC674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A675" i="12"/>
  <c r="AB675" i="12"/>
  <c r="AC675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A676" i="12"/>
  <c r="AB676" i="12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A677" i="12"/>
  <c r="AB677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A678" i="12"/>
  <c r="AB678" i="12"/>
  <c r="AC678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A679" i="12"/>
  <c r="AB679" i="12"/>
  <c r="AC679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A680" i="12"/>
  <c r="AB680" i="12"/>
  <c r="AC680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A681" i="12"/>
  <c r="AB681" i="12"/>
  <c r="AC681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A682" i="12"/>
  <c r="AB682" i="12"/>
  <c r="AC682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A683" i="12"/>
  <c r="AB683" i="12"/>
  <c r="AC683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A684" i="12"/>
  <c r="AB684" i="12"/>
  <c r="AC684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A685" i="12"/>
  <c r="AB685" i="12"/>
  <c r="AC685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A686" i="12"/>
  <c r="AB686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A687" i="12"/>
  <c r="AB687" i="12"/>
  <c r="AC687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A688" i="12"/>
  <c r="AB688" i="12"/>
  <c r="AC688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A689" i="12"/>
  <c r="AB689" i="12"/>
  <c r="AC689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A690" i="12"/>
  <c r="AB690" i="12"/>
  <c r="AC690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A692" i="12"/>
  <c r="AB692" i="12"/>
  <c r="AC692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A693" i="12"/>
  <c r="AB693" i="12"/>
  <c r="AC693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A694" i="12"/>
  <c r="AB694" i="12"/>
  <c r="AC694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A695" i="12"/>
  <c r="AB695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A696" i="12"/>
  <c r="AB696" i="12"/>
  <c r="AC696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A697" i="12"/>
  <c r="AB697" i="12"/>
  <c r="AC697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A698" i="12"/>
  <c r="AB698" i="12"/>
  <c r="AC698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A699" i="12"/>
  <c r="AB699" i="12"/>
  <c r="AC699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A700" i="12"/>
  <c r="AB700" i="12"/>
  <c r="AC700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A701" i="12"/>
  <c r="AB701" i="12"/>
  <c r="AC701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A702" i="12"/>
  <c r="AB702" i="12"/>
  <c r="AC702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A703" i="12"/>
  <c r="AB703" i="12"/>
  <c r="AC703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A705" i="12"/>
  <c r="AB705" i="12"/>
  <c r="AC705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A706" i="12"/>
  <c r="AB706" i="12"/>
  <c r="AC706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A707" i="12"/>
  <c r="AB707" i="12"/>
  <c r="AC707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A709" i="12"/>
  <c r="AB709" i="12"/>
  <c r="AC709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A710" i="12"/>
  <c r="AB710" i="12"/>
  <c r="AC710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A711" i="12"/>
  <c r="AB711" i="12"/>
  <c r="AC711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A712" i="12"/>
  <c r="AB712" i="12"/>
  <c r="AC712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A713" i="12"/>
  <c r="AB713" i="12"/>
  <c r="AC713" i="12"/>
  <c r="AD713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A714" i="12"/>
  <c r="AB714" i="12"/>
  <c r="AC714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A715" i="12"/>
  <c r="AB715" i="12"/>
  <c r="AC715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A716" i="12"/>
  <c r="AB716" i="12"/>
  <c r="AC716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A717" i="12"/>
  <c r="AB717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A718" i="12"/>
  <c r="AB718" i="12"/>
  <c r="AC718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A719" i="12"/>
  <c r="AB719" i="12"/>
  <c r="AC719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A720" i="12"/>
  <c r="AB720" i="12"/>
  <c r="AC720" i="12"/>
  <c r="AD720" i="12"/>
  <c r="AE720" i="12"/>
  <c r="AF720" i="12"/>
  <c r="AG720" i="12"/>
  <c r="AH720" i="12"/>
  <c r="AI720" i="12"/>
  <c r="AJ720" i="12"/>
  <c r="AK720" i="12"/>
  <c r="AL720" i="12"/>
  <c r="AM720" i="12"/>
  <c r="AN720" i="12"/>
  <c r="AO720" i="12"/>
  <c r="AP720" i="12"/>
  <c r="AQ720" i="12"/>
  <c r="AR720" i="12"/>
  <c r="AA721" i="12"/>
  <c r="AB721" i="12"/>
  <c r="AC721" i="12"/>
  <c r="AD721" i="12"/>
  <c r="AE721" i="12"/>
  <c r="AF721" i="12"/>
  <c r="AG721" i="12"/>
  <c r="AH721" i="12"/>
  <c r="AI721" i="12"/>
  <c r="AJ721" i="12"/>
  <c r="AK721" i="12"/>
  <c r="AL721" i="12"/>
  <c r="AM721" i="12"/>
  <c r="AN721" i="12"/>
  <c r="AO721" i="12"/>
  <c r="AP721" i="12"/>
  <c r="AQ721" i="12"/>
  <c r="AR721" i="12"/>
  <c r="AA722" i="12"/>
  <c r="AB722" i="12"/>
  <c r="AC722" i="12"/>
  <c r="AD722" i="12"/>
  <c r="AE722" i="12"/>
  <c r="AF722" i="12"/>
  <c r="AG722" i="12"/>
  <c r="AH722" i="12"/>
  <c r="AI722" i="12"/>
  <c r="AJ722" i="12"/>
  <c r="AK722" i="12"/>
  <c r="AL722" i="12"/>
  <c r="AM722" i="12"/>
  <c r="AN722" i="12"/>
  <c r="AO722" i="12"/>
  <c r="AP722" i="12"/>
  <c r="AQ722" i="12"/>
  <c r="AR722" i="12"/>
  <c r="AA723" i="12"/>
  <c r="AB723" i="12"/>
  <c r="AC723" i="12"/>
  <c r="AD723" i="12"/>
  <c r="AE723" i="12"/>
  <c r="AF723" i="12"/>
  <c r="AG723" i="12"/>
  <c r="AH723" i="12"/>
  <c r="AI723" i="12"/>
  <c r="AJ723" i="12"/>
  <c r="AK723" i="12"/>
  <c r="AL723" i="12"/>
  <c r="AM723" i="12"/>
  <c r="AN723" i="12"/>
  <c r="AO723" i="12"/>
  <c r="AP723" i="12"/>
  <c r="AQ723" i="12"/>
  <c r="AR723" i="12"/>
  <c r="AA724" i="12"/>
  <c r="AB724" i="12"/>
  <c r="AC724" i="12"/>
  <c r="AD724" i="12"/>
  <c r="AE724" i="12"/>
  <c r="AF724" i="12"/>
  <c r="AG724" i="12"/>
  <c r="AH724" i="12"/>
  <c r="AI724" i="12"/>
  <c r="AJ724" i="12"/>
  <c r="AK724" i="12"/>
  <c r="AL724" i="12"/>
  <c r="AM724" i="12"/>
  <c r="AN724" i="12"/>
  <c r="AO724" i="12"/>
  <c r="AP724" i="12"/>
  <c r="AQ724" i="12"/>
  <c r="AR724" i="12"/>
  <c r="AA725" i="12"/>
  <c r="AB725" i="12"/>
  <c r="AC725" i="12"/>
  <c r="AD725" i="12"/>
  <c r="AE725" i="12"/>
  <c r="AF725" i="12"/>
  <c r="AG725" i="12"/>
  <c r="AH725" i="12"/>
  <c r="AI725" i="12"/>
  <c r="AJ725" i="12"/>
  <c r="AK725" i="12"/>
  <c r="AL725" i="12"/>
  <c r="AM725" i="12"/>
  <c r="AN725" i="12"/>
  <c r="AO725" i="12"/>
  <c r="AP725" i="12"/>
  <c r="AQ725" i="12"/>
  <c r="AR725" i="12"/>
  <c r="AA726" i="12"/>
  <c r="AB726" i="12"/>
  <c r="AC726" i="12"/>
  <c r="AD726" i="12"/>
  <c r="AE726" i="12"/>
  <c r="AF726" i="12"/>
  <c r="AG726" i="12"/>
  <c r="AH726" i="12"/>
  <c r="AI726" i="12"/>
  <c r="AJ726" i="12"/>
  <c r="AK726" i="12"/>
  <c r="AL726" i="12"/>
  <c r="AM726" i="12"/>
  <c r="AN726" i="12"/>
  <c r="AO726" i="12"/>
  <c r="AP726" i="12"/>
  <c r="AQ726" i="12"/>
  <c r="AR726" i="12"/>
  <c r="AA727" i="12"/>
  <c r="AB727" i="12"/>
  <c r="AC727" i="12"/>
  <c r="AD727" i="12"/>
  <c r="AE727" i="12"/>
  <c r="AF727" i="12"/>
  <c r="AG727" i="12"/>
  <c r="AH727" i="12"/>
  <c r="AI727" i="12"/>
  <c r="AJ727" i="12"/>
  <c r="AK727" i="12"/>
  <c r="AL727" i="12"/>
  <c r="AM727" i="12"/>
  <c r="AN727" i="12"/>
  <c r="AO727" i="12"/>
  <c r="AP727" i="12"/>
  <c r="AQ727" i="12"/>
  <c r="AR727" i="12"/>
  <c r="AA728" i="12"/>
  <c r="AB728" i="12"/>
  <c r="AC728" i="12"/>
  <c r="AD728" i="12"/>
  <c r="AE728" i="12"/>
  <c r="AF728" i="12"/>
  <c r="AG728" i="12"/>
  <c r="AH728" i="12"/>
  <c r="AI728" i="12"/>
  <c r="AJ728" i="12"/>
  <c r="AK728" i="12"/>
  <c r="AL728" i="12"/>
  <c r="AM728" i="12"/>
  <c r="AN728" i="12"/>
  <c r="AO728" i="12"/>
  <c r="AP728" i="12"/>
  <c r="AQ728" i="12"/>
  <c r="AR728" i="12"/>
  <c r="AA729" i="12"/>
  <c r="AB729" i="12"/>
  <c r="AC729" i="12"/>
  <c r="AD729" i="12"/>
  <c r="AE729" i="12"/>
  <c r="AF729" i="12"/>
  <c r="AG729" i="12"/>
  <c r="AH729" i="12"/>
  <c r="AI729" i="12"/>
  <c r="AJ729" i="12"/>
  <c r="AK729" i="12"/>
  <c r="AL729" i="12"/>
  <c r="AM729" i="12"/>
  <c r="AN729" i="12"/>
  <c r="AO729" i="12"/>
  <c r="AP729" i="12"/>
  <c r="AQ729" i="12"/>
  <c r="AR729" i="12"/>
  <c r="AA730" i="12"/>
  <c r="AB730" i="12"/>
  <c r="AC730" i="12"/>
  <c r="AD730" i="12"/>
  <c r="AE730" i="12"/>
  <c r="AF730" i="12"/>
  <c r="AG730" i="12"/>
  <c r="AH730" i="12"/>
  <c r="AI730" i="12"/>
  <c r="AJ730" i="12"/>
  <c r="AK730" i="12"/>
  <c r="AL730" i="12"/>
  <c r="AM730" i="12"/>
  <c r="AN730" i="12"/>
  <c r="AO730" i="12"/>
  <c r="AP730" i="12"/>
  <c r="AQ730" i="12"/>
  <c r="AR730" i="12"/>
  <c r="AA731" i="12"/>
  <c r="AB731" i="12"/>
  <c r="AC731" i="12"/>
  <c r="AD731" i="12"/>
  <c r="AE731" i="12"/>
  <c r="AF731" i="12"/>
  <c r="AG731" i="12"/>
  <c r="AH731" i="12"/>
  <c r="AI731" i="12"/>
  <c r="AJ731" i="12"/>
  <c r="AK731" i="12"/>
  <c r="AL731" i="12"/>
  <c r="AM731" i="12"/>
  <c r="AN731" i="12"/>
  <c r="AO731" i="12"/>
  <c r="AP731" i="12"/>
  <c r="AQ731" i="12"/>
  <c r="AR731" i="12"/>
  <c r="AA732" i="12"/>
  <c r="AB732" i="12"/>
  <c r="AC732" i="12"/>
  <c r="AD732" i="12"/>
  <c r="AE732" i="12"/>
  <c r="AF732" i="12"/>
  <c r="AG732" i="12"/>
  <c r="AH732" i="12"/>
  <c r="AI732" i="12"/>
  <c r="AJ732" i="12"/>
  <c r="AK732" i="12"/>
  <c r="AL732" i="12"/>
  <c r="AM732" i="12"/>
  <c r="AN732" i="12"/>
  <c r="AO732" i="12"/>
  <c r="AP732" i="12"/>
  <c r="AQ732" i="12"/>
  <c r="AR732" i="12"/>
  <c r="AA733" i="12"/>
  <c r="AB733" i="12"/>
  <c r="AC733" i="12"/>
  <c r="AD733" i="12"/>
  <c r="AE733" i="12"/>
  <c r="AF733" i="12"/>
  <c r="AG733" i="12"/>
  <c r="AH733" i="12"/>
  <c r="AI733" i="12"/>
  <c r="AJ733" i="12"/>
  <c r="AK733" i="12"/>
  <c r="AL733" i="12"/>
  <c r="AM733" i="12"/>
  <c r="AN733" i="12"/>
  <c r="AO733" i="12"/>
  <c r="AP733" i="12"/>
  <c r="AQ733" i="12"/>
  <c r="AR733" i="12"/>
  <c r="AA734" i="12"/>
  <c r="AB734" i="12"/>
  <c r="AC734" i="12"/>
  <c r="AD734" i="12"/>
  <c r="AE734" i="12"/>
  <c r="AF734" i="12"/>
  <c r="AG734" i="12"/>
  <c r="AH734" i="12"/>
  <c r="AI734" i="12"/>
  <c r="AJ734" i="12"/>
  <c r="AK734" i="12"/>
  <c r="AL734" i="12"/>
  <c r="AM734" i="12"/>
  <c r="AN734" i="12"/>
  <c r="AO734" i="12"/>
  <c r="AP734" i="12"/>
  <c r="AQ734" i="12"/>
  <c r="AR734" i="12"/>
  <c r="AA735" i="12"/>
  <c r="AB735" i="12"/>
  <c r="AC735" i="12"/>
  <c r="AD735" i="12"/>
  <c r="AE735" i="12"/>
  <c r="AF735" i="12"/>
  <c r="AG735" i="12"/>
  <c r="AH735" i="12"/>
  <c r="AI735" i="12"/>
  <c r="AJ735" i="12"/>
  <c r="AK735" i="12"/>
  <c r="AL735" i="12"/>
  <c r="AM735" i="12"/>
  <c r="AN735" i="12"/>
  <c r="AO735" i="12"/>
  <c r="AP735" i="12"/>
  <c r="AQ735" i="12"/>
  <c r="AR735" i="12"/>
  <c r="AA736" i="12"/>
  <c r="AB736" i="12"/>
  <c r="AC736" i="12"/>
  <c r="AD736" i="12"/>
  <c r="AE736" i="12"/>
  <c r="AF736" i="12"/>
  <c r="AG736" i="12"/>
  <c r="AH736" i="12"/>
  <c r="AI736" i="12"/>
  <c r="AJ736" i="12"/>
  <c r="AK736" i="12"/>
  <c r="AL736" i="12"/>
  <c r="AM736" i="12"/>
  <c r="AN736" i="12"/>
  <c r="AO736" i="12"/>
  <c r="AP736" i="12"/>
  <c r="AQ736" i="12"/>
  <c r="AR736" i="12"/>
  <c r="AA737" i="12"/>
  <c r="AB737" i="12"/>
  <c r="AC737" i="12"/>
  <c r="AD737" i="12"/>
  <c r="AE737" i="12"/>
  <c r="AF737" i="12"/>
  <c r="AG737" i="12"/>
  <c r="AH737" i="12"/>
  <c r="AI737" i="12"/>
  <c r="AJ737" i="12"/>
  <c r="AK737" i="12"/>
  <c r="AL737" i="12"/>
  <c r="AM737" i="12"/>
  <c r="AN737" i="12"/>
  <c r="AO737" i="12"/>
  <c r="AP737" i="12"/>
  <c r="AQ737" i="12"/>
  <c r="AR737" i="12"/>
  <c r="AA738" i="12"/>
  <c r="AB738" i="12"/>
  <c r="AC738" i="12"/>
  <c r="AD738" i="12"/>
  <c r="AE738" i="12"/>
  <c r="AF738" i="12"/>
  <c r="AG738" i="12"/>
  <c r="AH738" i="12"/>
  <c r="AI738" i="12"/>
  <c r="AJ738" i="12"/>
  <c r="AK738" i="12"/>
  <c r="AL738" i="12"/>
  <c r="AM738" i="12"/>
  <c r="AN738" i="12"/>
  <c r="AO738" i="12"/>
  <c r="AP738" i="12"/>
  <c r="AQ738" i="12"/>
  <c r="AR738" i="12"/>
  <c r="AA739" i="12"/>
  <c r="AB739" i="12"/>
  <c r="AC739" i="12"/>
  <c r="AD739" i="12"/>
  <c r="AE739" i="12"/>
  <c r="AF739" i="12"/>
  <c r="AG739" i="12"/>
  <c r="AH739" i="12"/>
  <c r="AI739" i="12"/>
  <c r="AJ739" i="12"/>
  <c r="AK739" i="12"/>
  <c r="AL739" i="12"/>
  <c r="AM739" i="12"/>
  <c r="AN739" i="12"/>
  <c r="AO739" i="12"/>
  <c r="AP739" i="12"/>
  <c r="AQ739" i="12"/>
  <c r="AR739" i="12"/>
  <c r="AA740" i="12"/>
  <c r="AB740" i="12"/>
  <c r="AC740" i="12"/>
  <c r="AD740" i="12"/>
  <c r="AE740" i="12"/>
  <c r="AF740" i="12"/>
  <c r="AG740" i="12"/>
  <c r="AH740" i="12"/>
  <c r="AI740" i="12"/>
  <c r="AJ740" i="12"/>
  <c r="AK740" i="12"/>
  <c r="AL740" i="12"/>
  <c r="AM740" i="12"/>
  <c r="AN740" i="12"/>
  <c r="AO740" i="12"/>
  <c r="AP740" i="12"/>
  <c r="AQ740" i="12"/>
  <c r="AR740" i="12"/>
  <c r="AA741" i="12"/>
  <c r="AB741" i="12"/>
  <c r="AC741" i="12"/>
  <c r="AD741" i="12"/>
  <c r="AE741" i="12"/>
  <c r="AF741" i="12"/>
  <c r="AG741" i="12"/>
  <c r="AH741" i="12"/>
  <c r="AI741" i="12"/>
  <c r="AJ741" i="12"/>
  <c r="AK741" i="12"/>
  <c r="AL741" i="12"/>
  <c r="AM741" i="12"/>
  <c r="AN741" i="12"/>
  <c r="AO741" i="12"/>
  <c r="AP741" i="12"/>
  <c r="AQ741" i="12"/>
  <c r="AR741" i="12"/>
  <c r="AA743" i="12"/>
  <c r="AB743" i="12"/>
  <c r="AC743" i="12"/>
  <c r="AD743" i="12"/>
  <c r="AE743" i="12"/>
  <c r="AF743" i="12"/>
  <c r="AG743" i="12"/>
  <c r="AH743" i="12"/>
  <c r="AI743" i="12"/>
  <c r="AJ743" i="12"/>
  <c r="AK743" i="12"/>
  <c r="AL743" i="12"/>
  <c r="AM743" i="12"/>
  <c r="AN743" i="12"/>
  <c r="AO743" i="12"/>
  <c r="AP743" i="12"/>
  <c r="AQ743" i="12"/>
  <c r="AR743" i="12"/>
  <c r="AA744" i="12"/>
  <c r="AB744" i="12"/>
  <c r="AC744" i="12"/>
  <c r="AD744" i="12"/>
  <c r="AE744" i="12"/>
  <c r="AF744" i="12"/>
  <c r="AG744" i="12"/>
  <c r="AH744" i="12"/>
  <c r="AI744" i="12"/>
  <c r="AJ744" i="12"/>
  <c r="AK744" i="12"/>
  <c r="AL744" i="12"/>
  <c r="AM744" i="12"/>
  <c r="AN744" i="12"/>
  <c r="AO744" i="12"/>
  <c r="AP744" i="12"/>
  <c r="AQ744" i="12"/>
  <c r="AR744" i="12"/>
  <c r="AA745" i="12"/>
  <c r="AB745" i="12"/>
  <c r="AC745" i="12"/>
  <c r="AD745" i="12"/>
  <c r="AE745" i="12"/>
  <c r="AF745" i="12"/>
  <c r="AG745" i="12"/>
  <c r="AH745" i="12"/>
  <c r="AI745" i="12"/>
  <c r="AJ745" i="12"/>
  <c r="AK745" i="12"/>
  <c r="AL745" i="12"/>
  <c r="AM745" i="12"/>
  <c r="AN745" i="12"/>
  <c r="AO745" i="12"/>
  <c r="AP745" i="12"/>
  <c r="AQ745" i="12"/>
  <c r="AR745" i="12"/>
  <c r="AA746" i="12"/>
  <c r="AB746" i="12"/>
  <c r="AC746" i="12"/>
  <c r="AD746" i="12"/>
  <c r="AE746" i="12"/>
  <c r="AF746" i="12"/>
  <c r="AG746" i="12"/>
  <c r="AH746" i="12"/>
  <c r="AI746" i="12"/>
  <c r="AJ746" i="12"/>
  <c r="AK746" i="12"/>
  <c r="AL746" i="12"/>
  <c r="AM746" i="12"/>
  <c r="AN746" i="12"/>
  <c r="AO746" i="12"/>
  <c r="AP746" i="12"/>
  <c r="AQ746" i="12"/>
  <c r="AR746" i="12"/>
  <c r="AA747" i="12"/>
  <c r="AB747" i="12"/>
  <c r="AC747" i="12"/>
  <c r="AD747" i="12"/>
  <c r="AE747" i="12"/>
  <c r="AF747" i="12"/>
  <c r="AG747" i="12"/>
  <c r="AH747" i="12"/>
  <c r="AI747" i="12"/>
  <c r="AJ747" i="12"/>
  <c r="AK747" i="12"/>
  <c r="AL747" i="12"/>
  <c r="AM747" i="12"/>
  <c r="AN747" i="12"/>
  <c r="AO747" i="12"/>
  <c r="AP747" i="12"/>
  <c r="AQ747" i="12"/>
  <c r="AR747" i="12"/>
  <c r="AA748" i="12"/>
  <c r="AB748" i="12"/>
  <c r="AC748" i="12"/>
  <c r="AD748" i="12"/>
  <c r="AE748" i="12"/>
  <c r="AF748" i="12"/>
  <c r="AG748" i="12"/>
  <c r="AH748" i="12"/>
  <c r="AI748" i="12"/>
  <c r="AJ748" i="12"/>
  <c r="AK748" i="12"/>
  <c r="AL748" i="12"/>
  <c r="AM748" i="12"/>
  <c r="AN748" i="12"/>
  <c r="AO748" i="12"/>
  <c r="AP748" i="12"/>
  <c r="AQ748" i="12"/>
  <c r="AR748" i="12"/>
  <c r="AA749" i="12"/>
  <c r="AB749" i="12"/>
  <c r="AC749" i="12"/>
  <c r="AD749" i="12"/>
  <c r="AE749" i="12"/>
  <c r="AF749" i="12"/>
  <c r="AG749" i="12"/>
  <c r="AH749" i="12"/>
  <c r="AI749" i="12"/>
  <c r="AJ749" i="12"/>
  <c r="AK749" i="12"/>
  <c r="AL749" i="12"/>
  <c r="AM749" i="12"/>
  <c r="AN749" i="12"/>
  <c r="AO749" i="12"/>
  <c r="AP749" i="12"/>
  <c r="AQ749" i="12"/>
  <c r="AR749" i="12"/>
  <c r="AA750" i="12"/>
  <c r="AB750" i="12"/>
  <c r="AC750" i="12"/>
  <c r="AD750" i="12"/>
  <c r="AE750" i="12"/>
  <c r="AF750" i="12"/>
  <c r="AG750" i="12"/>
  <c r="AH750" i="12"/>
  <c r="AI750" i="12"/>
  <c r="AJ750" i="12"/>
  <c r="AK750" i="12"/>
  <c r="AL750" i="12"/>
  <c r="AM750" i="12"/>
  <c r="AN750" i="12"/>
  <c r="AO750" i="12"/>
  <c r="AP750" i="12"/>
  <c r="AQ750" i="12"/>
  <c r="AR750" i="12"/>
  <c r="AA751" i="12"/>
  <c r="AB751" i="12"/>
  <c r="AC751" i="12"/>
  <c r="AD751" i="12"/>
  <c r="AE751" i="12"/>
  <c r="AF751" i="12"/>
  <c r="AG751" i="12"/>
  <c r="AH751" i="12"/>
  <c r="AI751" i="12"/>
  <c r="AJ751" i="12"/>
  <c r="AK751" i="12"/>
  <c r="AL751" i="12"/>
  <c r="AM751" i="12"/>
  <c r="AN751" i="12"/>
  <c r="AO751" i="12"/>
  <c r="AP751" i="12"/>
  <c r="AQ751" i="12"/>
  <c r="AR751" i="12"/>
  <c r="AA752" i="12"/>
  <c r="AB752" i="12"/>
  <c r="AC752" i="12"/>
  <c r="AD752" i="12"/>
  <c r="AE752" i="12"/>
  <c r="AF752" i="12"/>
  <c r="AG752" i="12"/>
  <c r="AH752" i="12"/>
  <c r="AI752" i="12"/>
  <c r="AJ752" i="12"/>
  <c r="AK752" i="12"/>
  <c r="AL752" i="12"/>
  <c r="AM752" i="12"/>
  <c r="AN752" i="12"/>
  <c r="AO752" i="12"/>
  <c r="AP752" i="12"/>
  <c r="AQ752" i="12"/>
  <c r="AR752" i="12"/>
  <c r="AA753" i="12"/>
  <c r="AB753" i="12"/>
  <c r="AC753" i="12"/>
  <c r="AD753" i="12"/>
  <c r="AE753" i="12"/>
  <c r="AF753" i="12"/>
  <c r="AG753" i="12"/>
  <c r="AH753" i="12"/>
  <c r="AI753" i="12"/>
  <c r="AJ753" i="12"/>
  <c r="AK753" i="12"/>
  <c r="AL753" i="12"/>
  <c r="AM753" i="12"/>
  <c r="AN753" i="12"/>
  <c r="AO753" i="12"/>
  <c r="AP753" i="12"/>
  <c r="AQ753" i="12"/>
  <c r="AR753" i="12"/>
  <c r="AA754" i="12"/>
  <c r="AB754" i="12"/>
  <c r="AC754" i="12"/>
  <c r="AD754" i="12"/>
  <c r="AE754" i="12"/>
  <c r="AF754" i="12"/>
  <c r="AG754" i="12"/>
  <c r="AH754" i="12"/>
  <c r="AI754" i="12"/>
  <c r="AJ754" i="12"/>
  <c r="AK754" i="12"/>
  <c r="AL754" i="12"/>
  <c r="AM754" i="12"/>
  <c r="AN754" i="12"/>
  <c r="AO754" i="12"/>
  <c r="AP754" i="12"/>
  <c r="AQ754" i="12"/>
  <c r="AR754" i="12"/>
  <c r="AA755" i="12"/>
  <c r="AB755" i="12"/>
  <c r="AC755" i="12"/>
  <c r="AD755" i="12"/>
  <c r="AE755" i="12"/>
  <c r="AF755" i="12"/>
  <c r="AG755" i="12"/>
  <c r="AH755" i="12"/>
  <c r="AI755" i="12"/>
  <c r="AJ755" i="12"/>
  <c r="AK755" i="12"/>
  <c r="AL755" i="12"/>
  <c r="AM755" i="12"/>
  <c r="AN755" i="12"/>
  <c r="AO755" i="12"/>
  <c r="AP755" i="12"/>
  <c r="AQ755" i="12"/>
  <c r="AR755" i="12"/>
  <c r="AA756" i="12"/>
  <c r="AB756" i="12"/>
  <c r="AC756" i="12"/>
  <c r="AD756" i="12"/>
  <c r="AE756" i="12"/>
  <c r="AF756" i="12"/>
  <c r="AG756" i="12"/>
  <c r="AH756" i="12"/>
  <c r="AI756" i="12"/>
  <c r="AJ756" i="12"/>
  <c r="AK756" i="12"/>
  <c r="AL756" i="12"/>
  <c r="AM756" i="12"/>
  <c r="AN756" i="12"/>
  <c r="AO756" i="12"/>
  <c r="AP756" i="12"/>
  <c r="AQ756" i="12"/>
  <c r="AR756" i="12"/>
  <c r="AA758" i="12"/>
  <c r="AB758" i="12"/>
  <c r="AC758" i="12"/>
  <c r="AD758" i="12"/>
  <c r="AE758" i="12"/>
  <c r="AF758" i="12"/>
  <c r="AG758" i="12"/>
  <c r="AH758" i="12"/>
  <c r="AI758" i="12"/>
  <c r="AJ758" i="12"/>
  <c r="AK758" i="12"/>
  <c r="AL758" i="12"/>
  <c r="AM758" i="12"/>
  <c r="AN758" i="12"/>
  <c r="AO758" i="12"/>
  <c r="AP758" i="12"/>
  <c r="AQ758" i="12"/>
  <c r="AR758" i="12"/>
  <c r="AA759" i="12"/>
  <c r="AB759" i="12"/>
  <c r="AC759" i="12"/>
  <c r="AD759" i="12"/>
  <c r="AE759" i="12"/>
  <c r="AF759" i="12"/>
  <c r="AG759" i="12"/>
  <c r="AH759" i="12"/>
  <c r="AI759" i="12"/>
  <c r="AJ759" i="12"/>
  <c r="AK759" i="12"/>
  <c r="AL759" i="12"/>
  <c r="AM759" i="12"/>
  <c r="AN759" i="12"/>
  <c r="AO759" i="12"/>
  <c r="AP759" i="12"/>
  <c r="AQ759" i="12"/>
  <c r="AR759" i="12"/>
  <c r="AA760" i="12"/>
  <c r="AB760" i="12"/>
  <c r="AC760" i="12"/>
  <c r="AD760" i="12"/>
  <c r="AE760" i="12"/>
  <c r="AF760" i="12"/>
  <c r="AG760" i="12"/>
  <c r="AH760" i="12"/>
  <c r="AI760" i="12"/>
  <c r="AJ760" i="12"/>
  <c r="AK760" i="12"/>
  <c r="AL760" i="12"/>
  <c r="AM760" i="12"/>
  <c r="AN760" i="12"/>
  <c r="AO760" i="12"/>
  <c r="AP760" i="12"/>
  <c r="AQ760" i="12"/>
  <c r="AR760" i="12"/>
  <c r="AA763" i="12"/>
  <c r="AB763" i="12"/>
  <c r="AC763" i="12"/>
  <c r="AD763" i="12"/>
  <c r="AE763" i="12"/>
  <c r="AF763" i="12"/>
  <c r="AG763" i="12"/>
  <c r="AH763" i="12"/>
  <c r="AI763" i="12"/>
  <c r="AJ763" i="12"/>
  <c r="AK763" i="12"/>
  <c r="AL763" i="12"/>
  <c r="AM763" i="12"/>
  <c r="AN763" i="12"/>
  <c r="AO763" i="12"/>
  <c r="AP763" i="12"/>
  <c r="AQ763" i="12"/>
  <c r="AR763" i="12"/>
  <c r="AA764" i="12"/>
  <c r="AB764" i="12"/>
  <c r="AC764" i="12"/>
  <c r="AD764" i="12"/>
  <c r="AE764" i="12"/>
  <c r="AF764" i="12"/>
  <c r="AG764" i="12"/>
  <c r="AH764" i="12"/>
  <c r="AI764" i="12"/>
  <c r="AJ764" i="12"/>
  <c r="AK764" i="12"/>
  <c r="AL764" i="12"/>
  <c r="AM764" i="12"/>
  <c r="AN764" i="12"/>
  <c r="AO764" i="12"/>
  <c r="AP764" i="12"/>
  <c r="AQ764" i="12"/>
  <c r="AR764" i="12"/>
  <c r="AA765" i="12"/>
  <c r="AB765" i="12"/>
  <c r="AC765" i="12"/>
  <c r="AD765" i="12"/>
  <c r="AE765" i="12"/>
  <c r="AF765" i="12"/>
  <c r="AG765" i="12"/>
  <c r="AH765" i="12"/>
  <c r="AI765" i="12"/>
  <c r="AJ765" i="12"/>
  <c r="AK765" i="12"/>
  <c r="AL765" i="12"/>
  <c r="AM765" i="12"/>
  <c r="AN765" i="12"/>
  <c r="AO765" i="12"/>
  <c r="AP765" i="12"/>
  <c r="AQ765" i="12"/>
  <c r="AR765" i="12"/>
  <c r="AA766" i="12"/>
  <c r="AB766" i="12"/>
  <c r="AC766" i="12"/>
  <c r="AD766" i="12"/>
  <c r="AE766" i="12"/>
  <c r="AF766" i="12"/>
  <c r="AG766" i="12"/>
  <c r="AH766" i="12"/>
  <c r="AI766" i="12"/>
  <c r="AJ766" i="12"/>
  <c r="AK766" i="12"/>
  <c r="AL766" i="12"/>
  <c r="AM766" i="12"/>
  <c r="AN766" i="12"/>
  <c r="AO766" i="12"/>
  <c r="AP766" i="12"/>
  <c r="AQ766" i="12"/>
  <c r="AR766" i="12"/>
  <c r="AA767" i="12"/>
  <c r="AB767" i="12"/>
  <c r="AC767" i="12"/>
  <c r="AD767" i="12"/>
  <c r="AE767" i="12"/>
  <c r="AF767" i="12"/>
  <c r="AG767" i="12"/>
  <c r="AH767" i="12"/>
  <c r="AI767" i="12"/>
  <c r="AJ767" i="12"/>
  <c r="AK767" i="12"/>
  <c r="AL767" i="12"/>
  <c r="AM767" i="12"/>
  <c r="AN767" i="12"/>
  <c r="AO767" i="12"/>
  <c r="AP767" i="12"/>
  <c r="AQ767" i="12"/>
  <c r="AR767" i="12"/>
  <c r="AA769" i="12"/>
  <c r="AB769" i="12"/>
  <c r="AC769" i="12"/>
  <c r="AD769" i="12"/>
  <c r="AE769" i="12"/>
  <c r="AF769" i="12"/>
  <c r="AG769" i="12"/>
  <c r="AH769" i="12"/>
  <c r="AI769" i="12"/>
  <c r="AJ769" i="12"/>
  <c r="AK769" i="12"/>
  <c r="AL769" i="12"/>
  <c r="AM769" i="12"/>
  <c r="AN769" i="12"/>
  <c r="AO769" i="12"/>
  <c r="AP769" i="12"/>
  <c r="AQ769" i="12"/>
  <c r="AR769" i="12"/>
  <c r="AA770" i="12"/>
  <c r="AB770" i="12"/>
  <c r="AC770" i="12"/>
  <c r="AD770" i="12"/>
  <c r="AE770" i="12"/>
  <c r="AF770" i="12"/>
  <c r="AG770" i="12"/>
  <c r="AH770" i="12"/>
  <c r="AI770" i="12"/>
  <c r="AJ770" i="12"/>
  <c r="AK770" i="12"/>
  <c r="AL770" i="12"/>
  <c r="AM770" i="12"/>
  <c r="AN770" i="12"/>
  <c r="AO770" i="12"/>
  <c r="AP770" i="12"/>
  <c r="AQ770" i="12"/>
  <c r="AR770" i="12"/>
  <c r="AA771" i="12"/>
  <c r="AB771" i="12"/>
  <c r="AC771" i="12"/>
  <c r="AD771" i="12"/>
  <c r="AE771" i="12"/>
  <c r="AF771" i="12"/>
  <c r="AG771" i="12"/>
  <c r="AH771" i="12"/>
  <c r="AI771" i="12"/>
  <c r="AJ771" i="12"/>
  <c r="AK771" i="12"/>
  <c r="AL771" i="12"/>
  <c r="AM771" i="12"/>
  <c r="AN771" i="12"/>
  <c r="AO771" i="12"/>
  <c r="AP771" i="12"/>
  <c r="AQ771" i="12"/>
  <c r="AR771" i="12"/>
  <c r="AA772" i="12"/>
  <c r="AB772" i="12"/>
  <c r="AC772" i="12"/>
  <c r="AD772" i="12"/>
  <c r="AE772" i="12"/>
  <c r="AF772" i="12"/>
  <c r="AG772" i="12"/>
  <c r="AH772" i="12"/>
  <c r="AI772" i="12"/>
  <c r="AJ772" i="12"/>
  <c r="AK772" i="12"/>
  <c r="AL772" i="12"/>
  <c r="AM772" i="12"/>
  <c r="AN772" i="12"/>
  <c r="AO772" i="12"/>
  <c r="AP772" i="12"/>
  <c r="AQ772" i="12"/>
  <c r="AR772" i="12"/>
  <c r="AA773" i="12"/>
  <c r="AB773" i="12"/>
  <c r="AC773" i="12"/>
  <c r="AD773" i="12"/>
  <c r="AE773" i="12"/>
  <c r="AF773" i="12"/>
  <c r="AG773" i="12"/>
  <c r="AH773" i="12"/>
  <c r="AI773" i="12"/>
  <c r="AJ773" i="12"/>
  <c r="AK773" i="12"/>
  <c r="AL773" i="12"/>
  <c r="AM773" i="12"/>
  <c r="AN773" i="12"/>
  <c r="AO773" i="12"/>
  <c r="AP773" i="12"/>
  <c r="AQ773" i="12"/>
  <c r="AR773" i="12"/>
  <c r="AA774" i="12"/>
  <c r="AB774" i="12"/>
  <c r="AC774" i="12"/>
  <c r="AD774" i="12"/>
  <c r="AE774" i="12"/>
  <c r="AF774" i="12"/>
  <c r="AG774" i="12"/>
  <c r="AH774" i="12"/>
  <c r="AI774" i="12"/>
  <c r="AJ774" i="12"/>
  <c r="AK774" i="12"/>
  <c r="AL774" i="12"/>
  <c r="AM774" i="12"/>
  <c r="AN774" i="12"/>
  <c r="AO774" i="12"/>
  <c r="AP774" i="12"/>
  <c r="AQ774" i="12"/>
  <c r="AR774" i="12"/>
  <c r="AA775" i="12"/>
  <c r="AB775" i="12"/>
  <c r="AC775" i="12"/>
  <c r="AD775" i="12"/>
  <c r="AE775" i="12"/>
  <c r="AF775" i="12"/>
  <c r="AG775" i="12"/>
  <c r="AH775" i="12"/>
  <c r="AI775" i="12"/>
  <c r="AJ775" i="12"/>
  <c r="AK775" i="12"/>
  <c r="AL775" i="12"/>
  <c r="AM775" i="12"/>
  <c r="AN775" i="12"/>
  <c r="AO775" i="12"/>
  <c r="AP775" i="12"/>
  <c r="AQ775" i="12"/>
  <c r="AR775" i="12"/>
  <c r="AA776" i="12"/>
  <c r="AB776" i="12"/>
  <c r="AC776" i="12"/>
  <c r="AD776" i="12"/>
  <c r="AE776" i="12"/>
  <c r="AF776" i="12"/>
  <c r="AG776" i="12"/>
  <c r="AH776" i="12"/>
  <c r="AI776" i="12"/>
  <c r="AJ776" i="12"/>
  <c r="AK776" i="12"/>
  <c r="AL776" i="12"/>
  <c r="AM776" i="12"/>
  <c r="AN776" i="12"/>
  <c r="AO776" i="12"/>
  <c r="AP776" i="12"/>
  <c r="AQ776" i="12"/>
  <c r="AR776" i="12"/>
  <c r="AA777" i="12"/>
  <c r="AB777" i="12"/>
  <c r="AC777" i="12"/>
  <c r="AD777" i="12"/>
  <c r="AE777" i="12"/>
  <c r="AF777" i="12"/>
  <c r="AG777" i="12"/>
  <c r="AH777" i="12"/>
  <c r="AI777" i="12"/>
  <c r="AJ777" i="12"/>
  <c r="AK777" i="12"/>
  <c r="AL777" i="12"/>
  <c r="AM777" i="12"/>
  <c r="AN777" i="12"/>
  <c r="AO777" i="12"/>
  <c r="AP777" i="12"/>
  <c r="AQ777" i="12"/>
  <c r="AR777" i="12"/>
  <c r="AA778" i="12"/>
  <c r="AB778" i="12"/>
  <c r="AC778" i="12"/>
  <c r="AD778" i="12"/>
  <c r="AE778" i="12"/>
  <c r="AF778" i="12"/>
  <c r="AG778" i="12"/>
  <c r="AH778" i="12"/>
  <c r="AI778" i="12"/>
  <c r="AJ778" i="12"/>
  <c r="AK778" i="12"/>
  <c r="AL778" i="12"/>
  <c r="AM778" i="12"/>
  <c r="AN778" i="12"/>
  <c r="AO778" i="12"/>
  <c r="AP778" i="12"/>
  <c r="AQ778" i="12"/>
  <c r="AR778" i="12"/>
  <c r="AA779" i="12"/>
  <c r="AB779" i="12"/>
  <c r="AC779" i="12"/>
  <c r="AD779" i="12"/>
  <c r="AE779" i="12"/>
  <c r="AF779" i="12"/>
  <c r="AG779" i="12"/>
  <c r="AH779" i="12"/>
  <c r="AI779" i="12"/>
  <c r="AJ779" i="12"/>
  <c r="AK779" i="12"/>
  <c r="AL779" i="12"/>
  <c r="AM779" i="12"/>
  <c r="AN779" i="12"/>
  <c r="AO779" i="12"/>
  <c r="AP779" i="12"/>
  <c r="AQ779" i="12"/>
  <c r="AR779" i="12"/>
  <c r="AA780" i="12"/>
  <c r="AB780" i="12"/>
  <c r="AC780" i="12"/>
  <c r="AD780" i="12"/>
  <c r="AE780" i="12"/>
  <c r="AF780" i="12"/>
  <c r="AG780" i="12"/>
  <c r="AH780" i="12"/>
  <c r="AI780" i="12"/>
  <c r="AJ780" i="12"/>
  <c r="AK780" i="12"/>
  <c r="AL780" i="12"/>
  <c r="AM780" i="12"/>
  <c r="AN780" i="12"/>
  <c r="AO780" i="12"/>
  <c r="AP780" i="12"/>
  <c r="AQ780" i="12"/>
  <c r="AR780" i="12"/>
  <c r="AA781" i="12"/>
  <c r="AB781" i="12"/>
  <c r="AC781" i="12"/>
  <c r="AD781" i="12"/>
  <c r="AE781" i="12"/>
  <c r="AF781" i="12"/>
  <c r="AG781" i="12"/>
  <c r="AH781" i="12"/>
  <c r="AI781" i="12"/>
  <c r="AJ781" i="12"/>
  <c r="AK781" i="12"/>
  <c r="AL781" i="12"/>
  <c r="AM781" i="12"/>
  <c r="AN781" i="12"/>
  <c r="AO781" i="12"/>
  <c r="AP781" i="12"/>
  <c r="AQ781" i="12"/>
  <c r="AR781" i="12"/>
  <c r="AA782" i="12"/>
  <c r="AB782" i="12"/>
  <c r="AC782" i="12"/>
  <c r="AD782" i="12"/>
  <c r="AE782" i="12"/>
  <c r="AF782" i="12"/>
  <c r="AG782" i="12"/>
  <c r="AH782" i="12"/>
  <c r="AI782" i="12"/>
  <c r="AJ782" i="12"/>
  <c r="AK782" i="12"/>
  <c r="AL782" i="12"/>
  <c r="AM782" i="12"/>
  <c r="AN782" i="12"/>
  <c r="AO782" i="12"/>
  <c r="AP782" i="12"/>
  <c r="AQ782" i="12"/>
  <c r="AR782" i="12"/>
  <c r="AA783" i="12"/>
  <c r="AB783" i="12"/>
  <c r="AC783" i="12"/>
  <c r="AD783" i="12"/>
  <c r="AE783" i="12"/>
  <c r="AF783" i="12"/>
  <c r="AG783" i="12"/>
  <c r="AH783" i="12"/>
  <c r="AI783" i="12"/>
  <c r="AJ783" i="12"/>
  <c r="AK783" i="12"/>
  <c r="AL783" i="12"/>
  <c r="AM783" i="12"/>
  <c r="AN783" i="12"/>
  <c r="AO783" i="12"/>
  <c r="AP783" i="12"/>
  <c r="AQ783" i="12"/>
  <c r="AR783" i="12"/>
  <c r="AA784" i="12"/>
  <c r="AB784" i="12"/>
  <c r="AC784" i="12"/>
  <c r="AD784" i="12"/>
  <c r="AE784" i="12"/>
  <c r="AF784" i="12"/>
  <c r="AG784" i="12"/>
  <c r="AH784" i="12"/>
  <c r="AI784" i="12"/>
  <c r="AJ784" i="12"/>
  <c r="AK784" i="12"/>
  <c r="AL784" i="12"/>
  <c r="AM784" i="12"/>
  <c r="AN784" i="12"/>
  <c r="AO784" i="12"/>
  <c r="AP784" i="12"/>
  <c r="AQ784" i="12"/>
  <c r="AR784" i="12"/>
  <c r="AA785" i="12"/>
  <c r="AB785" i="12"/>
  <c r="AC785" i="12"/>
  <c r="AD785" i="12"/>
  <c r="AE785" i="12"/>
  <c r="AF785" i="12"/>
  <c r="AG785" i="12"/>
  <c r="AH785" i="12"/>
  <c r="AI785" i="12"/>
  <c r="AJ785" i="12"/>
  <c r="AK785" i="12"/>
  <c r="AL785" i="12"/>
  <c r="AM785" i="12"/>
  <c r="AN785" i="12"/>
  <c r="AO785" i="12"/>
  <c r="AP785" i="12"/>
  <c r="AQ785" i="12"/>
  <c r="AR785" i="12"/>
  <c r="AA786" i="12"/>
  <c r="AB786" i="12"/>
  <c r="AC786" i="12"/>
  <c r="AD786" i="12"/>
  <c r="AE786" i="12"/>
  <c r="AF786" i="12"/>
  <c r="AG786" i="12"/>
  <c r="AH786" i="12"/>
  <c r="AI786" i="12"/>
  <c r="AJ786" i="12"/>
  <c r="AK786" i="12"/>
  <c r="AL786" i="12"/>
  <c r="AM786" i="12"/>
  <c r="AN786" i="12"/>
  <c r="AO786" i="12"/>
  <c r="AP786" i="12"/>
  <c r="AQ786" i="12"/>
  <c r="AR786" i="12"/>
  <c r="AA787" i="12"/>
  <c r="AB787" i="12"/>
  <c r="AC787" i="12"/>
  <c r="AD787" i="12"/>
  <c r="AE787" i="12"/>
  <c r="AF787" i="12"/>
  <c r="AG787" i="12"/>
  <c r="AH787" i="12"/>
  <c r="AI787" i="12"/>
  <c r="AJ787" i="12"/>
  <c r="AK787" i="12"/>
  <c r="AL787" i="12"/>
  <c r="AM787" i="12"/>
  <c r="AN787" i="12"/>
  <c r="AO787" i="12"/>
  <c r="AP787" i="12"/>
  <c r="AQ787" i="12"/>
  <c r="AR787" i="12"/>
  <c r="AA788" i="12"/>
  <c r="AB788" i="12"/>
  <c r="AC788" i="12"/>
  <c r="AD788" i="12"/>
  <c r="AE788" i="12"/>
  <c r="AF788" i="12"/>
  <c r="AG788" i="12"/>
  <c r="AH788" i="12"/>
  <c r="AI788" i="12"/>
  <c r="AJ788" i="12"/>
  <c r="AK788" i="12"/>
  <c r="AL788" i="12"/>
  <c r="AM788" i="12"/>
  <c r="AN788" i="12"/>
  <c r="AO788" i="12"/>
  <c r="AP788" i="12"/>
  <c r="AQ788" i="12"/>
  <c r="AR788" i="12"/>
  <c r="AA789" i="12"/>
  <c r="AB789" i="12"/>
  <c r="AC789" i="12"/>
  <c r="AD789" i="12"/>
  <c r="AE789" i="12"/>
  <c r="AF789" i="12"/>
  <c r="AG789" i="12"/>
  <c r="AH789" i="12"/>
  <c r="AI789" i="12"/>
  <c r="AJ789" i="12"/>
  <c r="AK789" i="12"/>
  <c r="AL789" i="12"/>
  <c r="AM789" i="12"/>
  <c r="AN789" i="12"/>
  <c r="AO789" i="12"/>
  <c r="AP789" i="12"/>
  <c r="AQ789" i="12"/>
  <c r="AR789" i="12"/>
  <c r="AA790" i="12"/>
  <c r="AB790" i="12"/>
  <c r="AC790" i="12"/>
  <c r="AD790" i="12"/>
  <c r="AE790" i="12"/>
  <c r="AF790" i="12"/>
  <c r="AG790" i="12"/>
  <c r="AH790" i="12"/>
  <c r="AI790" i="12"/>
  <c r="AJ790" i="12"/>
  <c r="AK790" i="12"/>
  <c r="AL790" i="12"/>
  <c r="AM790" i="12"/>
  <c r="AN790" i="12"/>
  <c r="AO790" i="12"/>
  <c r="AP790" i="12"/>
  <c r="AQ790" i="12"/>
  <c r="AR790" i="12"/>
  <c r="AA791" i="12"/>
  <c r="AB791" i="12"/>
  <c r="AC791" i="12"/>
  <c r="AD791" i="12"/>
  <c r="AE791" i="12"/>
  <c r="AF791" i="12"/>
  <c r="AG791" i="12"/>
  <c r="AH791" i="12"/>
  <c r="AI791" i="12"/>
  <c r="AJ791" i="12"/>
  <c r="AK791" i="12"/>
  <c r="AL791" i="12"/>
  <c r="AM791" i="12"/>
  <c r="AN791" i="12"/>
  <c r="AO791" i="12"/>
  <c r="AP791" i="12"/>
  <c r="AQ791" i="12"/>
  <c r="AR791" i="12"/>
  <c r="AA792" i="12"/>
  <c r="AB792" i="12"/>
  <c r="AC792" i="12"/>
  <c r="AD792" i="12"/>
  <c r="AE792" i="12"/>
  <c r="AF792" i="12"/>
  <c r="AG792" i="12"/>
  <c r="AH792" i="12"/>
  <c r="AI792" i="12"/>
  <c r="AJ792" i="12"/>
  <c r="AK792" i="12"/>
  <c r="AL792" i="12"/>
  <c r="AM792" i="12"/>
  <c r="AN792" i="12"/>
  <c r="AO792" i="12"/>
  <c r="AP792" i="12"/>
  <c r="AQ792" i="12"/>
  <c r="AR792" i="12"/>
  <c r="AA793" i="12"/>
  <c r="AB793" i="12"/>
  <c r="AC793" i="12"/>
  <c r="AD793" i="12"/>
  <c r="AE793" i="12"/>
  <c r="AF793" i="12"/>
  <c r="AG793" i="12"/>
  <c r="AH793" i="12"/>
  <c r="AI793" i="12"/>
  <c r="AJ793" i="12"/>
  <c r="AK793" i="12"/>
  <c r="AL793" i="12"/>
  <c r="AM793" i="12"/>
  <c r="AN793" i="12"/>
  <c r="AO793" i="12"/>
  <c r="AP793" i="12"/>
  <c r="AQ793" i="12"/>
  <c r="AR793" i="12"/>
  <c r="AA794" i="12"/>
  <c r="AB794" i="12"/>
  <c r="AC794" i="12"/>
  <c r="AD794" i="12"/>
  <c r="AE794" i="12"/>
  <c r="AF794" i="12"/>
  <c r="AG794" i="12"/>
  <c r="AH794" i="12"/>
  <c r="AI794" i="12"/>
  <c r="AJ794" i="12"/>
  <c r="AK794" i="12"/>
  <c r="AL794" i="12"/>
  <c r="AM794" i="12"/>
  <c r="AN794" i="12"/>
  <c r="AO794" i="12"/>
  <c r="AP794" i="12"/>
  <c r="AQ794" i="12"/>
  <c r="AR794" i="12"/>
  <c r="AA795" i="12"/>
  <c r="AB795" i="12"/>
  <c r="AC795" i="12"/>
  <c r="AD795" i="12"/>
  <c r="AE795" i="12"/>
  <c r="AF795" i="12"/>
  <c r="AG795" i="12"/>
  <c r="AH795" i="12"/>
  <c r="AI795" i="12"/>
  <c r="AJ795" i="12"/>
  <c r="AK795" i="12"/>
  <c r="AL795" i="12"/>
  <c r="AM795" i="12"/>
  <c r="AN795" i="12"/>
  <c r="AO795" i="12"/>
  <c r="AP795" i="12"/>
  <c r="AQ795" i="12"/>
  <c r="AR795" i="12"/>
  <c r="AA796" i="12"/>
  <c r="AB796" i="12"/>
  <c r="AC796" i="12"/>
  <c r="AD796" i="12"/>
  <c r="AE796" i="12"/>
  <c r="AF796" i="12"/>
  <c r="AG796" i="12"/>
  <c r="AH796" i="12"/>
  <c r="AI796" i="12"/>
  <c r="AJ796" i="12"/>
  <c r="AK796" i="12"/>
  <c r="AL796" i="12"/>
  <c r="AM796" i="12"/>
  <c r="AN796" i="12"/>
  <c r="AO796" i="12"/>
  <c r="AP796" i="12"/>
  <c r="AQ796" i="12"/>
  <c r="AR796" i="12"/>
  <c r="AA797" i="12"/>
  <c r="AB797" i="12"/>
  <c r="AC797" i="12"/>
  <c r="AD797" i="12"/>
  <c r="AE797" i="12"/>
  <c r="AF797" i="12"/>
  <c r="AG797" i="12"/>
  <c r="AH797" i="12"/>
  <c r="AI797" i="12"/>
  <c r="AJ797" i="12"/>
  <c r="AK797" i="12"/>
  <c r="AL797" i="12"/>
  <c r="AM797" i="12"/>
  <c r="AN797" i="12"/>
  <c r="AO797" i="12"/>
  <c r="AP797" i="12"/>
  <c r="AQ797" i="12"/>
  <c r="AR797" i="12"/>
  <c r="AA798" i="12"/>
  <c r="AB798" i="12"/>
  <c r="AC798" i="12"/>
  <c r="AD798" i="12"/>
  <c r="AE798" i="12"/>
  <c r="AF798" i="12"/>
  <c r="AG798" i="12"/>
  <c r="AH798" i="12"/>
  <c r="AI798" i="12"/>
  <c r="AJ798" i="12"/>
  <c r="AK798" i="12"/>
  <c r="AL798" i="12"/>
  <c r="AM798" i="12"/>
  <c r="AN798" i="12"/>
  <c r="AO798" i="12"/>
  <c r="AP798" i="12"/>
  <c r="AQ798" i="12"/>
  <c r="AR798" i="12"/>
  <c r="AA799" i="12"/>
  <c r="AB799" i="12"/>
  <c r="AC799" i="12"/>
  <c r="AD799" i="12"/>
  <c r="AE799" i="12"/>
  <c r="AF799" i="12"/>
  <c r="AG799" i="12"/>
  <c r="AH799" i="12"/>
  <c r="AI799" i="12"/>
  <c r="AJ799" i="12"/>
  <c r="AK799" i="12"/>
  <c r="AL799" i="12"/>
  <c r="AM799" i="12"/>
  <c r="AN799" i="12"/>
  <c r="AO799" i="12"/>
  <c r="AP799" i="12"/>
  <c r="AQ799" i="12"/>
  <c r="AR799" i="12"/>
  <c r="AA800" i="12"/>
  <c r="AB800" i="12"/>
  <c r="AC800" i="12"/>
  <c r="AD800" i="12"/>
  <c r="AE800" i="12"/>
  <c r="AF800" i="12"/>
  <c r="AG800" i="12"/>
  <c r="AH800" i="12"/>
  <c r="AI800" i="12"/>
  <c r="AJ800" i="12"/>
  <c r="AK800" i="12"/>
  <c r="AL800" i="12"/>
  <c r="AM800" i="12"/>
  <c r="AN800" i="12"/>
  <c r="AO800" i="12"/>
  <c r="AP800" i="12"/>
  <c r="AQ800" i="12"/>
  <c r="AR800" i="12"/>
  <c r="AA801" i="12"/>
  <c r="AB801" i="12"/>
  <c r="AC801" i="12"/>
  <c r="AD801" i="12"/>
  <c r="AE801" i="12"/>
  <c r="AF801" i="12"/>
  <c r="AG801" i="12"/>
  <c r="AH801" i="12"/>
  <c r="AI801" i="12"/>
  <c r="AJ801" i="12"/>
  <c r="AK801" i="12"/>
  <c r="AL801" i="12"/>
  <c r="AM801" i="12"/>
  <c r="AN801" i="12"/>
  <c r="AO801" i="12"/>
  <c r="AP801" i="12"/>
  <c r="AQ801" i="12"/>
  <c r="AR801" i="12"/>
  <c r="AA802" i="12"/>
  <c r="AB802" i="12"/>
  <c r="AC802" i="12"/>
  <c r="AD802" i="12"/>
  <c r="AE802" i="12"/>
  <c r="AF802" i="12"/>
  <c r="AG802" i="12"/>
  <c r="AH802" i="12"/>
  <c r="AI802" i="12"/>
  <c r="AJ802" i="12"/>
  <c r="AK802" i="12"/>
  <c r="AL802" i="12"/>
  <c r="AM802" i="12"/>
  <c r="AN802" i="12"/>
  <c r="AO802" i="12"/>
  <c r="AP802" i="12"/>
  <c r="AQ802" i="12"/>
  <c r="AR802" i="12"/>
  <c r="AA803" i="12"/>
  <c r="AB803" i="12"/>
  <c r="AC803" i="12"/>
  <c r="AD803" i="12"/>
  <c r="AE803" i="12"/>
  <c r="AF803" i="12"/>
  <c r="AG803" i="12"/>
  <c r="AH803" i="12"/>
  <c r="AI803" i="12"/>
  <c r="AJ803" i="12"/>
  <c r="AK803" i="12"/>
  <c r="AL803" i="12"/>
  <c r="AM803" i="12"/>
  <c r="AN803" i="12"/>
  <c r="AO803" i="12"/>
  <c r="AP803" i="12"/>
  <c r="AQ803" i="12"/>
  <c r="AR803" i="12"/>
  <c r="AA804" i="12"/>
  <c r="AB804" i="12"/>
  <c r="AC804" i="12"/>
  <c r="AD804" i="12"/>
  <c r="AE804" i="12"/>
  <c r="AF804" i="12"/>
  <c r="AG804" i="12"/>
  <c r="AH804" i="12"/>
  <c r="AI804" i="12"/>
  <c r="AJ804" i="12"/>
  <c r="AK804" i="12"/>
  <c r="AL804" i="12"/>
  <c r="AM804" i="12"/>
  <c r="AN804" i="12"/>
  <c r="AO804" i="12"/>
  <c r="AP804" i="12"/>
  <c r="AQ804" i="12"/>
  <c r="AR804" i="12"/>
  <c r="AA805" i="12"/>
  <c r="AB805" i="12"/>
  <c r="AC805" i="12"/>
  <c r="AD805" i="12"/>
  <c r="AE805" i="12"/>
  <c r="AF805" i="12"/>
  <c r="AG805" i="12"/>
  <c r="AH805" i="12"/>
  <c r="AI805" i="12"/>
  <c r="AJ805" i="12"/>
  <c r="AK805" i="12"/>
  <c r="AL805" i="12"/>
  <c r="AM805" i="12"/>
  <c r="AN805" i="12"/>
  <c r="AO805" i="12"/>
  <c r="AP805" i="12"/>
  <c r="AQ805" i="12"/>
  <c r="AR805" i="12"/>
  <c r="AA806" i="12"/>
  <c r="AB806" i="12"/>
  <c r="AC806" i="12"/>
  <c r="AD806" i="12"/>
  <c r="AE806" i="12"/>
  <c r="AF806" i="12"/>
  <c r="AG806" i="12"/>
  <c r="AH806" i="12"/>
  <c r="AI806" i="12"/>
  <c r="AJ806" i="12"/>
  <c r="AK806" i="12"/>
  <c r="AL806" i="12"/>
  <c r="AM806" i="12"/>
  <c r="AN806" i="12"/>
  <c r="AO806" i="12"/>
  <c r="AP806" i="12"/>
  <c r="AQ806" i="12"/>
  <c r="AR806" i="12"/>
  <c r="AA807" i="12"/>
  <c r="AB807" i="12"/>
  <c r="AC807" i="12"/>
  <c r="AD807" i="12"/>
  <c r="AE807" i="12"/>
  <c r="AF807" i="12"/>
  <c r="AG807" i="12"/>
  <c r="AH807" i="12"/>
  <c r="AI807" i="12"/>
  <c r="AJ807" i="12"/>
  <c r="AK807" i="12"/>
  <c r="AL807" i="12"/>
  <c r="AM807" i="12"/>
  <c r="AN807" i="12"/>
  <c r="AO807" i="12"/>
  <c r="AP807" i="12"/>
  <c r="AQ807" i="12"/>
  <c r="AR807" i="12"/>
  <c r="AA808" i="12"/>
  <c r="AB808" i="12"/>
  <c r="AC808" i="12"/>
  <c r="AD808" i="12"/>
  <c r="AE808" i="12"/>
  <c r="AF808" i="12"/>
  <c r="AG808" i="12"/>
  <c r="AH808" i="12"/>
  <c r="AI808" i="12"/>
  <c r="AJ808" i="12"/>
  <c r="AK808" i="12"/>
  <c r="AL808" i="12"/>
  <c r="AM808" i="12"/>
  <c r="AN808" i="12"/>
  <c r="AO808" i="12"/>
  <c r="AP808" i="12"/>
  <c r="AQ808" i="12"/>
  <c r="AR808" i="12"/>
  <c r="AA809" i="12"/>
  <c r="AB809" i="12"/>
  <c r="AC809" i="12"/>
  <c r="AD809" i="12"/>
  <c r="AE809" i="12"/>
  <c r="AF809" i="12"/>
  <c r="AG809" i="12"/>
  <c r="AH809" i="12"/>
  <c r="AI809" i="12"/>
  <c r="AJ809" i="12"/>
  <c r="AK809" i="12"/>
  <c r="AL809" i="12"/>
  <c r="AM809" i="12"/>
  <c r="AN809" i="12"/>
  <c r="AO809" i="12"/>
  <c r="AP809" i="12"/>
  <c r="AQ809" i="12"/>
  <c r="AR809" i="12"/>
  <c r="AA810" i="12"/>
  <c r="AB810" i="12"/>
  <c r="AC810" i="12"/>
  <c r="AD810" i="12"/>
  <c r="AE810" i="12"/>
  <c r="AF810" i="12"/>
  <c r="AG810" i="12"/>
  <c r="AH810" i="12"/>
  <c r="AI810" i="12"/>
  <c r="AJ810" i="12"/>
  <c r="AK810" i="12"/>
  <c r="AL810" i="12"/>
  <c r="AM810" i="12"/>
  <c r="AN810" i="12"/>
  <c r="AO810" i="12"/>
  <c r="AP810" i="12"/>
  <c r="AQ810" i="12"/>
  <c r="AR810" i="12"/>
  <c r="AA811" i="12"/>
  <c r="AB811" i="12"/>
  <c r="AC811" i="12"/>
  <c r="AD811" i="12"/>
  <c r="AE811" i="12"/>
  <c r="AF811" i="12"/>
  <c r="AG811" i="12"/>
  <c r="AH811" i="12"/>
  <c r="AI811" i="12"/>
  <c r="AJ811" i="12"/>
  <c r="AK811" i="12"/>
  <c r="AL811" i="12"/>
  <c r="AM811" i="12"/>
  <c r="AN811" i="12"/>
  <c r="AO811" i="12"/>
  <c r="AP811" i="12"/>
  <c r="AQ811" i="12"/>
  <c r="AR811" i="12"/>
  <c r="AA812" i="12"/>
  <c r="AB812" i="12"/>
  <c r="AC812" i="12"/>
  <c r="AD812" i="12"/>
  <c r="AE812" i="12"/>
  <c r="AF812" i="12"/>
  <c r="AG812" i="12"/>
  <c r="AH812" i="12"/>
  <c r="AI812" i="12"/>
  <c r="AJ812" i="12"/>
  <c r="AK812" i="12"/>
  <c r="AL812" i="12"/>
  <c r="AM812" i="12"/>
  <c r="AN812" i="12"/>
  <c r="AO812" i="12"/>
  <c r="AP812" i="12"/>
  <c r="AQ812" i="12"/>
  <c r="AR812" i="12"/>
  <c r="AA813" i="12"/>
  <c r="AB813" i="12"/>
  <c r="AC813" i="12"/>
  <c r="AD813" i="12"/>
  <c r="AE813" i="12"/>
  <c r="AF813" i="12"/>
  <c r="AG813" i="12"/>
  <c r="AH813" i="12"/>
  <c r="AI813" i="12"/>
  <c r="AJ813" i="12"/>
  <c r="AK813" i="12"/>
  <c r="AL813" i="12"/>
  <c r="AM813" i="12"/>
  <c r="AN813" i="12"/>
  <c r="AO813" i="12"/>
  <c r="AP813" i="12"/>
  <c r="AQ813" i="12"/>
  <c r="AR813" i="12"/>
  <c r="AA814" i="12"/>
  <c r="AB814" i="12"/>
  <c r="AC814" i="12"/>
  <c r="AD814" i="12"/>
  <c r="AE814" i="12"/>
  <c r="AF814" i="12"/>
  <c r="AG814" i="12"/>
  <c r="AH814" i="12"/>
  <c r="AI814" i="12"/>
  <c r="AJ814" i="12"/>
  <c r="AK814" i="12"/>
  <c r="AL814" i="12"/>
  <c r="AM814" i="12"/>
  <c r="AN814" i="12"/>
  <c r="AO814" i="12"/>
  <c r="AP814" i="12"/>
  <c r="AQ814" i="12"/>
  <c r="AR814" i="12"/>
  <c r="AA815" i="12"/>
  <c r="AB815" i="12"/>
  <c r="AC815" i="12"/>
  <c r="AD815" i="12"/>
  <c r="AE815" i="12"/>
  <c r="AF815" i="12"/>
  <c r="AG815" i="12"/>
  <c r="AH815" i="12"/>
  <c r="AI815" i="12"/>
  <c r="AJ815" i="12"/>
  <c r="AK815" i="12"/>
  <c r="AL815" i="12"/>
  <c r="AM815" i="12"/>
  <c r="AN815" i="12"/>
  <c r="AO815" i="12"/>
  <c r="AP815" i="12"/>
  <c r="AQ815" i="12"/>
  <c r="AR815" i="12"/>
  <c r="AA816" i="12"/>
  <c r="AB816" i="12"/>
  <c r="AC816" i="12"/>
  <c r="AD816" i="12"/>
  <c r="AE816" i="12"/>
  <c r="AF816" i="12"/>
  <c r="AG816" i="12"/>
  <c r="AH816" i="12"/>
  <c r="AI816" i="12"/>
  <c r="AJ816" i="12"/>
  <c r="AK816" i="12"/>
  <c r="AL816" i="12"/>
  <c r="AM816" i="12"/>
  <c r="AN816" i="12"/>
  <c r="AO816" i="12"/>
  <c r="AP816" i="12"/>
  <c r="AQ816" i="12"/>
  <c r="AR816" i="12"/>
  <c r="AA817" i="12"/>
  <c r="AB817" i="12"/>
  <c r="AC817" i="12"/>
  <c r="AD817" i="12"/>
  <c r="AE817" i="12"/>
  <c r="AF817" i="12"/>
  <c r="AG817" i="12"/>
  <c r="AH817" i="12"/>
  <c r="AI817" i="12"/>
  <c r="AJ817" i="12"/>
  <c r="AK817" i="12"/>
  <c r="AL817" i="12"/>
  <c r="AM817" i="12"/>
  <c r="AN817" i="12"/>
  <c r="AO817" i="12"/>
  <c r="AP817" i="12"/>
  <c r="AQ817" i="12"/>
  <c r="AR817" i="12"/>
  <c r="AA818" i="12"/>
  <c r="AB818" i="12"/>
  <c r="AC818" i="12"/>
  <c r="AD818" i="12"/>
  <c r="AE818" i="12"/>
  <c r="AF818" i="12"/>
  <c r="AG818" i="12"/>
  <c r="AH818" i="12"/>
  <c r="AI818" i="12"/>
  <c r="AJ818" i="12"/>
  <c r="AK818" i="12"/>
  <c r="AL818" i="12"/>
  <c r="AM818" i="12"/>
  <c r="AN818" i="12"/>
  <c r="AO818" i="12"/>
  <c r="AP818" i="12"/>
  <c r="AQ818" i="12"/>
  <c r="AR818" i="12"/>
  <c r="AA819" i="12"/>
  <c r="AB819" i="12"/>
  <c r="AC819" i="12"/>
  <c r="AD819" i="12"/>
  <c r="AE819" i="12"/>
  <c r="AF819" i="12"/>
  <c r="AG819" i="12"/>
  <c r="AH819" i="12"/>
  <c r="AI819" i="12"/>
  <c r="AJ819" i="12"/>
  <c r="AK819" i="12"/>
  <c r="AL819" i="12"/>
  <c r="AM819" i="12"/>
  <c r="AN819" i="12"/>
  <c r="AO819" i="12"/>
  <c r="AP819" i="12"/>
  <c r="AQ819" i="12"/>
  <c r="AR819" i="12"/>
  <c r="AA820" i="12"/>
  <c r="AB820" i="12"/>
  <c r="AC820" i="12"/>
  <c r="AD820" i="12"/>
  <c r="AE820" i="12"/>
  <c r="AF820" i="12"/>
  <c r="AG820" i="12"/>
  <c r="AH820" i="12"/>
  <c r="AI820" i="12"/>
  <c r="AJ820" i="12"/>
  <c r="AK820" i="12"/>
  <c r="AL820" i="12"/>
  <c r="AM820" i="12"/>
  <c r="AN820" i="12"/>
  <c r="AO820" i="12"/>
  <c r="AP820" i="12"/>
  <c r="AQ820" i="12"/>
  <c r="AR820" i="12"/>
  <c r="AA821" i="12"/>
  <c r="AB821" i="12"/>
  <c r="AC821" i="12"/>
  <c r="AD821" i="12"/>
  <c r="AE821" i="12"/>
  <c r="AF821" i="12"/>
  <c r="AG821" i="12"/>
  <c r="AH821" i="12"/>
  <c r="AI821" i="12"/>
  <c r="AJ821" i="12"/>
  <c r="AK821" i="12"/>
  <c r="AL821" i="12"/>
  <c r="AM821" i="12"/>
  <c r="AN821" i="12"/>
  <c r="AO821" i="12"/>
  <c r="AP821" i="12"/>
  <c r="AQ821" i="12"/>
  <c r="AR821" i="12"/>
  <c r="AA822" i="12"/>
  <c r="AB822" i="12"/>
  <c r="AC822" i="12"/>
  <c r="AD822" i="12"/>
  <c r="AE822" i="12"/>
  <c r="AF822" i="12"/>
  <c r="AG822" i="12"/>
  <c r="AH822" i="12"/>
  <c r="AI822" i="12"/>
  <c r="AJ822" i="12"/>
  <c r="AK822" i="12"/>
  <c r="AL822" i="12"/>
  <c r="AM822" i="12"/>
  <c r="AN822" i="12"/>
  <c r="AO822" i="12"/>
  <c r="AP822" i="12"/>
  <c r="AQ822" i="12"/>
  <c r="AR822" i="12"/>
  <c r="AA823" i="12"/>
  <c r="AB823" i="12"/>
  <c r="AC823" i="12"/>
  <c r="AD823" i="12"/>
  <c r="AE823" i="12"/>
  <c r="AF823" i="12"/>
  <c r="AG823" i="12"/>
  <c r="AH823" i="12"/>
  <c r="AI823" i="12"/>
  <c r="AJ823" i="12"/>
  <c r="AK823" i="12"/>
  <c r="AL823" i="12"/>
  <c r="AM823" i="12"/>
  <c r="AN823" i="12"/>
  <c r="AO823" i="12"/>
  <c r="AP823" i="12"/>
  <c r="AQ823" i="12"/>
  <c r="AR823" i="12"/>
  <c r="AA824" i="12"/>
  <c r="AB824" i="12"/>
  <c r="AC824" i="12"/>
  <c r="AD824" i="12"/>
  <c r="AE824" i="12"/>
  <c r="AF824" i="12"/>
  <c r="AG824" i="12"/>
  <c r="AH824" i="12"/>
  <c r="AI824" i="12"/>
  <c r="AJ824" i="12"/>
  <c r="AK824" i="12"/>
  <c r="AL824" i="12"/>
  <c r="AM824" i="12"/>
  <c r="AN824" i="12"/>
  <c r="AO824" i="12"/>
  <c r="AP824" i="12"/>
  <c r="AQ824" i="12"/>
  <c r="AR824" i="12"/>
  <c r="AA825" i="12"/>
  <c r="AB825" i="12"/>
  <c r="AC825" i="12"/>
  <c r="AD825" i="12"/>
  <c r="AE825" i="12"/>
  <c r="AF825" i="12"/>
  <c r="AG825" i="12"/>
  <c r="AH825" i="12"/>
  <c r="AI825" i="12"/>
  <c r="AJ825" i="12"/>
  <c r="AK825" i="12"/>
  <c r="AL825" i="12"/>
  <c r="AM825" i="12"/>
  <c r="AN825" i="12"/>
  <c r="AO825" i="12"/>
  <c r="AP825" i="12"/>
  <c r="AQ825" i="12"/>
  <c r="AR825" i="12"/>
  <c r="AA826" i="12"/>
  <c r="AB826" i="12"/>
  <c r="AC826" i="12"/>
  <c r="AD826" i="12"/>
  <c r="AE826" i="12"/>
  <c r="AF826" i="12"/>
  <c r="AG826" i="12"/>
  <c r="AH826" i="12"/>
  <c r="AI826" i="12"/>
  <c r="AJ826" i="12"/>
  <c r="AK826" i="12"/>
  <c r="AL826" i="12"/>
  <c r="AM826" i="12"/>
  <c r="AN826" i="12"/>
  <c r="AO826" i="12"/>
  <c r="AP826" i="12"/>
  <c r="AQ826" i="12"/>
  <c r="AR826" i="12"/>
  <c r="AA827" i="12"/>
  <c r="AB827" i="12"/>
  <c r="AC827" i="12"/>
  <c r="AD827" i="12"/>
  <c r="AE827" i="12"/>
  <c r="AF827" i="12"/>
  <c r="AG827" i="12"/>
  <c r="AH827" i="12"/>
  <c r="AI827" i="12"/>
  <c r="AJ827" i="12"/>
  <c r="AK827" i="12"/>
  <c r="AL827" i="12"/>
  <c r="AM827" i="12"/>
  <c r="AN827" i="12"/>
  <c r="AO827" i="12"/>
  <c r="AP827" i="12"/>
  <c r="AQ827" i="12"/>
  <c r="AR827" i="12"/>
  <c r="AA828" i="12"/>
  <c r="AB828" i="12"/>
  <c r="AC828" i="12"/>
  <c r="AD828" i="12"/>
  <c r="AE828" i="12"/>
  <c r="AF828" i="12"/>
  <c r="AG828" i="12"/>
  <c r="AH828" i="12"/>
  <c r="AI828" i="12"/>
  <c r="AJ828" i="12"/>
  <c r="AK828" i="12"/>
  <c r="AL828" i="12"/>
  <c r="AM828" i="12"/>
  <c r="AN828" i="12"/>
  <c r="AO828" i="12"/>
  <c r="AP828" i="12"/>
  <c r="AQ828" i="12"/>
  <c r="AR828" i="12"/>
  <c r="AA829" i="12"/>
  <c r="AB829" i="12"/>
  <c r="AC829" i="12"/>
  <c r="AD829" i="12"/>
  <c r="AE829" i="12"/>
  <c r="AF829" i="12"/>
  <c r="AG829" i="12"/>
  <c r="AH829" i="12"/>
  <c r="AI829" i="12"/>
  <c r="AJ829" i="12"/>
  <c r="AK829" i="12"/>
  <c r="AL829" i="12"/>
  <c r="AM829" i="12"/>
  <c r="AN829" i="12"/>
  <c r="AO829" i="12"/>
  <c r="AP829" i="12"/>
  <c r="AQ829" i="12"/>
  <c r="AR829" i="12"/>
  <c r="AA830" i="12"/>
  <c r="AB830" i="12"/>
  <c r="AC830" i="12"/>
  <c r="AD830" i="12"/>
  <c r="AE830" i="12"/>
  <c r="AF830" i="12"/>
  <c r="AG830" i="12"/>
  <c r="AH830" i="12"/>
  <c r="AI830" i="12"/>
  <c r="AJ830" i="12"/>
  <c r="AK830" i="12"/>
  <c r="AL830" i="12"/>
  <c r="AM830" i="12"/>
  <c r="AN830" i="12"/>
  <c r="AO830" i="12"/>
  <c r="AP830" i="12"/>
  <c r="AQ830" i="12"/>
  <c r="AR830" i="12"/>
  <c r="AA831" i="12"/>
  <c r="AB831" i="12"/>
  <c r="AC831" i="12"/>
  <c r="AD831" i="12"/>
  <c r="AE831" i="12"/>
  <c r="AF831" i="12"/>
  <c r="AG831" i="12"/>
  <c r="AH831" i="12"/>
  <c r="AI831" i="12"/>
  <c r="AJ831" i="12"/>
  <c r="AK831" i="12"/>
  <c r="AL831" i="12"/>
  <c r="AM831" i="12"/>
  <c r="AN831" i="12"/>
  <c r="AO831" i="12"/>
  <c r="AP831" i="12"/>
  <c r="AQ831" i="12"/>
  <c r="AR831" i="12"/>
  <c r="AA832" i="12"/>
  <c r="AB832" i="12"/>
  <c r="AC832" i="12"/>
  <c r="AD832" i="12"/>
  <c r="AE832" i="12"/>
  <c r="AF832" i="12"/>
  <c r="AG832" i="12"/>
  <c r="AH832" i="12"/>
  <c r="AI832" i="12"/>
  <c r="AJ832" i="12"/>
  <c r="AK832" i="12"/>
  <c r="AL832" i="12"/>
  <c r="AM832" i="12"/>
  <c r="AN832" i="12"/>
  <c r="AO832" i="12"/>
  <c r="AP832" i="12"/>
  <c r="AQ832" i="12"/>
  <c r="AR832" i="12"/>
  <c r="AA833" i="12"/>
  <c r="AB833" i="12"/>
  <c r="AC833" i="12"/>
  <c r="AD833" i="12"/>
  <c r="AE833" i="12"/>
  <c r="AF833" i="12"/>
  <c r="AG833" i="12"/>
  <c r="AH833" i="12"/>
  <c r="AI833" i="12"/>
  <c r="AJ833" i="12"/>
  <c r="AK833" i="12"/>
  <c r="AL833" i="12"/>
  <c r="AM833" i="12"/>
  <c r="AN833" i="12"/>
  <c r="AO833" i="12"/>
  <c r="AP833" i="12"/>
  <c r="AQ833" i="12"/>
  <c r="AR833" i="12"/>
  <c r="AA834" i="12"/>
  <c r="AB834" i="12"/>
  <c r="AC834" i="12"/>
  <c r="AD834" i="12"/>
  <c r="AE834" i="12"/>
  <c r="AF834" i="12"/>
  <c r="AG834" i="12"/>
  <c r="AH834" i="12"/>
  <c r="AI834" i="12"/>
  <c r="AJ834" i="12"/>
  <c r="AK834" i="12"/>
  <c r="AL834" i="12"/>
  <c r="AM834" i="12"/>
  <c r="AN834" i="12"/>
  <c r="AO834" i="12"/>
  <c r="AP834" i="12"/>
  <c r="AQ834" i="12"/>
  <c r="AR834" i="12"/>
  <c r="AA836" i="12"/>
  <c r="AB836" i="12"/>
  <c r="AC836" i="12"/>
  <c r="AD836" i="12"/>
  <c r="AE836" i="12"/>
  <c r="AF836" i="12"/>
  <c r="AG836" i="12"/>
  <c r="AH836" i="12"/>
  <c r="AI836" i="12"/>
  <c r="AJ836" i="12"/>
  <c r="AK836" i="12"/>
  <c r="AL836" i="12"/>
  <c r="AM836" i="12"/>
  <c r="AN836" i="12"/>
  <c r="AO836" i="12"/>
  <c r="AP836" i="12"/>
  <c r="AQ836" i="12"/>
  <c r="AR836" i="12"/>
  <c r="AA837" i="12"/>
  <c r="AB837" i="12"/>
  <c r="AC837" i="12"/>
  <c r="AD837" i="12"/>
  <c r="AE837" i="12"/>
  <c r="AF837" i="12"/>
  <c r="AG837" i="12"/>
  <c r="AH837" i="12"/>
  <c r="AI837" i="12"/>
  <c r="AJ837" i="12"/>
  <c r="AK837" i="12"/>
  <c r="AL837" i="12"/>
  <c r="AM837" i="12"/>
  <c r="AN837" i="12"/>
  <c r="AO837" i="12"/>
  <c r="AP837" i="12"/>
  <c r="AQ837" i="12"/>
  <c r="AR837" i="12"/>
  <c r="AA838" i="12"/>
  <c r="AB838" i="12"/>
  <c r="AC838" i="12"/>
  <c r="AD838" i="12"/>
  <c r="AE838" i="12"/>
  <c r="AF838" i="12"/>
  <c r="AG838" i="12"/>
  <c r="AH838" i="12"/>
  <c r="AI838" i="12"/>
  <c r="AJ838" i="12"/>
  <c r="AK838" i="12"/>
  <c r="AL838" i="12"/>
  <c r="AM838" i="12"/>
  <c r="AN838" i="12"/>
  <c r="AO838" i="12"/>
  <c r="AP838" i="12"/>
  <c r="AQ838" i="12"/>
  <c r="AR838" i="12"/>
  <c r="AA839" i="12"/>
  <c r="AB839" i="12"/>
  <c r="AC839" i="12"/>
  <c r="AD839" i="12"/>
  <c r="AE839" i="12"/>
  <c r="AF839" i="12"/>
  <c r="AG839" i="12"/>
  <c r="AH839" i="12"/>
  <c r="AI839" i="12"/>
  <c r="AJ839" i="12"/>
  <c r="AK839" i="12"/>
  <c r="AL839" i="12"/>
  <c r="AM839" i="12"/>
  <c r="AN839" i="12"/>
  <c r="AO839" i="12"/>
  <c r="AP839" i="12"/>
  <c r="AQ839" i="12"/>
  <c r="AR839" i="12"/>
  <c r="AA840" i="12"/>
  <c r="AB840" i="12"/>
  <c r="AC840" i="12"/>
  <c r="AD840" i="12"/>
  <c r="AE840" i="12"/>
  <c r="AF840" i="12"/>
  <c r="AG840" i="12"/>
  <c r="AH840" i="12"/>
  <c r="AI840" i="12"/>
  <c r="AJ840" i="12"/>
  <c r="AK840" i="12"/>
  <c r="AL840" i="12"/>
  <c r="AM840" i="12"/>
  <c r="AN840" i="12"/>
  <c r="AO840" i="12"/>
  <c r="AP840" i="12"/>
  <c r="AQ840" i="12"/>
  <c r="AR840" i="12"/>
  <c r="AA841" i="12"/>
  <c r="AB841" i="12"/>
  <c r="AC841" i="12"/>
  <c r="AD841" i="12"/>
  <c r="AE841" i="12"/>
  <c r="AF841" i="12"/>
  <c r="AG841" i="12"/>
  <c r="AH841" i="12"/>
  <c r="AI841" i="12"/>
  <c r="AJ841" i="12"/>
  <c r="AK841" i="12"/>
  <c r="AL841" i="12"/>
  <c r="AM841" i="12"/>
  <c r="AN841" i="12"/>
  <c r="AO841" i="12"/>
  <c r="AP841" i="12"/>
  <c r="AQ841" i="12"/>
  <c r="AR841" i="12"/>
  <c r="AA842" i="12"/>
  <c r="AB842" i="12"/>
  <c r="AC842" i="12"/>
  <c r="AD842" i="12"/>
  <c r="AE842" i="12"/>
  <c r="AF842" i="12"/>
  <c r="AG842" i="12"/>
  <c r="AH842" i="12"/>
  <c r="AI842" i="12"/>
  <c r="AJ842" i="12"/>
  <c r="AK842" i="12"/>
  <c r="AL842" i="12"/>
  <c r="AM842" i="12"/>
  <c r="AN842" i="12"/>
  <c r="AO842" i="12"/>
  <c r="AP842" i="12"/>
  <c r="AQ842" i="12"/>
  <c r="AR842" i="12"/>
  <c r="AA843" i="12"/>
  <c r="AB843" i="12"/>
  <c r="AC843" i="12"/>
  <c r="AD843" i="12"/>
  <c r="AE843" i="12"/>
  <c r="AF843" i="12"/>
  <c r="AG843" i="12"/>
  <c r="AH843" i="12"/>
  <c r="AI843" i="12"/>
  <c r="AJ843" i="12"/>
  <c r="AK843" i="12"/>
  <c r="AL843" i="12"/>
  <c r="AM843" i="12"/>
  <c r="AN843" i="12"/>
  <c r="AO843" i="12"/>
  <c r="AP843" i="12"/>
  <c r="AQ843" i="12"/>
  <c r="AR843" i="12"/>
  <c r="AA844" i="12"/>
  <c r="AB844" i="12"/>
  <c r="AC844" i="12"/>
  <c r="AD844" i="12"/>
  <c r="AE844" i="12"/>
  <c r="AF844" i="12"/>
  <c r="AG844" i="12"/>
  <c r="AH844" i="12"/>
  <c r="AI844" i="12"/>
  <c r="AJ844" i="12"/>
  <c r="AK844" i="12"/>
  <c r="AL844" i="12"/>
  <c r="AM844" i="12"/>
  <c r="AN844" i="12"/>
  <c r="AO844" i="12"/>
  <c r="AP844" i="12"/>
  <c r="AQ844" i="12"/>
  <c r="AR844" i="12"/>
  <c r="AA845" i="12"/>
  <c r="AB845" i="12"/>
  <c r="AC845" i="12"/>
  <c r="AD845" i="12"/>
  <c r="AE845" i="12"/>
  <c r="AF845" i="12"/>
  <c r="AG845" i="12"/>
  <c r="AH845" i="12"/>
  <c r="AI845" i="12"/>
  <c r="AJ845" i="12"/>
  <c r="AK845" i="12"/>
  <c r="AL845" i="12"/>
  <c r="AM845" i="12"/>
  <c r="AN845" i="12"/>
  <c r="AO845" i="12"/>
  <c r="AP845" i="12"/>
  <c r="AQ845" i="12"/>
  <c r="AR845" i="12"/>
  <c r="AA846" i="12"/>
  <c r="AB846" i="12"/>
  <c r="AC846" i="12"/>
  <c r="AD846" i="12"/>
  <c r="AE846" i="12"/>
  <c r="AF846" i="12"/>
  <c r="AG846" i="12"/>
  <c r="AH846" i="12"/>
  <c r="AI846" i="12"/>
  <c r="AJ846" i="12"/>
  <c r="AK846" i="12"/>
  <c r="AL846" i="12"/>
  <c r="AM846" i="12"/>
  <c r="AN846" i="12"/>
  <c r="AO846" i="12"/>
  <c r="AP846" i="12"/>
  <c r="AQ846" i="12"/>
  <c r="AR846" i="12"/>
  <c r="AA847" i="12"/>
  <c r="AB847" i="12"/>
  <c r="AC847" i="12"/>
  <c r="AD847" i="12"/>
  <c r="AE847" i="12"/>
  <c r="AF847" i="12"/>
  <c r="AG847" i="12"/>
  <c r="AH847" i="12"/>
  <c r="AI847" i="12"/>
  <c r="AJ847" i="12"/>
  <c r="AK847" i="12"/>
  <c r="AL847" i="12"/>
  <c r="AM847" i="12"/>
  <c r="AN847" i="12"/>
  <c r="AO847" i="12"/>
  <c r="AP847" i="12"/>
  <c r="AQ847" i="12"/>
  <c r="AR847" i="12"/>
  <c r="AA848" i="12"/>
  <c r="AB848" i="12"/>
  <c r="AC848" i="12"/>
  <c r="AD848" i="12"/>
  <c r="AE848" i="12"/>
  <c r="AF848" i="12"/>
  <c r="AG848" i="12"/>
  <c r="AH848" i="12"/>
  <c r="AI848" i="12"/>
  <c r="AJ848" i="12"/>
  <c r="AK848" i="12"/>
  <c r="AL848" i="12"/>
  <c r="AM848" i="12"/>
  <c r="AN848" i="12"/>
  <c r="AO848" i="12"/>
  <c r="AP848" i="12"/>
  <c r="AQ848" i="12"/>
  <c r="AR848" i="12"/>
  <c r="AA849" i="12"/>
  <c r="AB849" i="12"/>
  <c r="AC849" i="12"/>
  <c r="AD849" i="12"/>
  <c r="AE849" i="12"/>
  <c r="AF849" i="12"/>
  <c r="AG849" i="12"/>
  <c r="AH849" i="12"/>
  <c r="AI849" i="12"/>
  <c r="AJ849" i="12"/>
  <c r="AK849" i="12"/>
  <c r="AL849" i="12"/>
  <c r="AM849" i="12"/>
  <c r="AN849" i="12"/>
  <c r="AO849" i="12"/>
  <c r="AP849" i="12"/>
  <c r="AQ849" i="12"/>
  <c r="AR849" i="12"/>
  <c r="AA850" i="12"/>
  <c r="AB850" i="12"/>
  <c r="AC850" i="12"/>
  <c r="AD850" i="12"/>
  <c r="AE850" i="12"/>
  <c r="AF850" i="12"/>
  <c r="AG850" i="12"/>
  <c r="AH850" i="12"/>
  <c r="AI850" i="12"/>
  <c r="AJ850" i="12"/>
  <c r="AK850" i="12"/>
  <c r="AL850" i="12"/>
  <c r="AM850" i="12"/>
  <c r="AN850" i="12"/>
  <c r="AO850" i="12"/>
  <c r="AP850" i="12"/>
  <c r="AQ850" i="12"/>
  <c r="AR850" i="12"/>
  <c r="AA851" i="12"/>
  <c r="AB851" i="12"/>
  <c r="AC851" i="12"/>
  <c r="AD851" i="12"/>
  <c r="AE851" i="12"/>
  <c r="AF851" i="12"/>
  <c r="AG851" i="12"/>
  <c r="AH851" i="12"/>
  <c r="AI851" i="12"/>
  <c r="AJ851" i="12"/>
  <c r="AK851" i="12"/>
  <c r="AL851" i="12"/>
  <c r="AM851" i="12"/>
  <c r="AN851" i="12"/>
  <c r="AO851" i="12"/>
  <c r="AP851" i="12"/>
  <c r="AQ851" i="12"/>
  <c r="AR851" i="12"/>
  <c r="AA852" i="12"/>
  <c r="AB852" i="12"/>
  <c r="AC852" i="12"/>
  <c r="AD852" i="12"/>
  <c r="AE852" i="12"/>
  <c r="AF852" i="12"/>
  <c r="AG852" i="12"/>
  <c r="AH852" i="12"/>
  <c r="AI852" i="12"/>
  <c r="AJ852" i="12"/>
  <c r="AK852" i="12"/>
  <c r="AL852" i="12"/>
  <c r="AM852" i="12"/>
  <c r="AN852" i="12"/>
  <c r="AO852" i="12"/>
  <c r="AP852" i="12"/>
  <c r="AQ852" i="12"/>
  <c r="AR852" i="12"/>
  <c r="AA853" i="12"/>
  <c r="AB853" i="12"/>
  <c r="AC853" i="12"/>
  <c r="AD853" i="12"/>
  <c r="AE853" i="12"/>
  <c r="AF853" i="12"/>
  <c r="AG853" i="12"/>
  <c r="AH853" i="12"/>
  <c r="AI853" i="12"/>
  <c r="AJ853" i="12"/>
  <c r="AK853" i="12"/>
  <c r="AL853" i="12"/>
  <c r="AM853" i="12"/>
  <c r="AN853" i="12"/>
  <c r="AO853" i="12"/>
  <c r="AP853" i="12"/>
  <c r="AQ853" i="12"/>
  <c r="AR853" i="12"/>
  <c r="AA854" i="12"/>
  <c r="AB854" i="12"/>
  <c r="AC854" i="12"/>
  <c r="AD854" i="12"/>
  <c r="AE854" i="12"/>
  <c r="AF854" i="12"/>
  <c r="AG854" i="12"/>
  <c r="AH854" i="12"/>
  <c r="AI854" i="12"/>
  <c r="AJ854" i="12"/>
  <c r="AK854" i="12"/>
  <c r="AL854" i="12"/>
  <c r="AM854" i="12"/>
  <c r="AN854" i="12"/>
  <c r="AO854" i="12"/>
  <c r="AP854" i="12"/>
  <c r="AQ854" i="12"/>
  <c r="AR854" i="12"/>
  <c r="AA855" i="12"/>
  <c r="AB855" i="12"/>
  <c r="AC855" i="12"/>
  <c r="AD855" i="12"/>
  <c r="AE855" i="12"/>
  <c r="AF855" i="12"/>
  <c r="AG855" i="12"/>
  <c r="AH855" i="12"/>
  <c r="AI855" i="12"/>
  <c r="AJ855" i="12"/>
  <c r="AK855" i="12"/>
  <c r="AL855" i="12"/>
  <c r="AM855" i="12"/>
  <c r="AN855" i="12"/>
  <c r="AO855" i="12"/>
  <c r="AP855" i="12"/>
  <c r="AQ855" i="12"/>
  <c r="AR855" i="12"/>
  <c r="AA856" i="12"/>
  <c r="AB856" i="12"/>
  <c r="AC856" i="12"/>
  <c r="AD856" i="12"/>
  <c r="AE856" i="12"/>
  <c r="AF856" i="12"/>
  <c r="AG856" i="12"/>
  <c r="AH856" i="12"/>
  <c r="AI856" i="12"/>
  <c r="AJ856" i="12"/>
  <c r="AK856" i="12"/>
  <c r="AL856" i="12"/>
  <c r="AM856" i="12"/>
  <c r="AN856" i="12"/>
  <c r="AO856" i="12"/>
  <c r="AP856" i="12"/>
  <c r="AQ856" i="12"/>
  <c r="AR856" i="12"/>
  <c r="AA857" i="12"/>
  <c r="AB857" i="12"/>
  <c r="AC857" i="12"/>
  <c r="AD857" i="12"/>
  <c r="AE857" i="12"/>
  <c r="AF857" i="12"/>
  <c r="AG857" i="12"/>
  <c r="AH857" i="12"/>
  <c r="AI857" i="12"/>
  <c r="AJ857" i="12"/>
  <c r="AK857" i="12"/>
  <c r="AL857" i="12"/>
  <c r="AM857" i="12"/>
  <c r="AN857" i="12"/>
  <c r="AO857" i="12"/>
  <c r="AP857" i="12"/>
  <c r="AQ857" i="12"/>
  <c r="AR857" i="12"/>
  <c r="AA858" i="12"/>
  <c r="AB858" i="12"/>
  <c r="AC858" i="12"/>
  <c r="AD858" i="12"/>
  <c r="AE858" i="12"/>
  <c r="AF858" i="12"/>
  <c r="AG858" i="12"/>
  <c r="AH858" i="12"/>
  <c r="AI858" i="12"/>
  <c r="AJ858" i="12"/>
  <c r="AK858" i="12"/>
  <c r="AL858" i="12"/>
  <c r="AM858" i="12"/>
  <c r="AN858" i="12"/>
  <c r="AO858" i="12"/>
  <c r="AP858" i="12"/>
  <c r="AQ858" i="12"/>
  <c r="AR858" i="12"/>
  <c r="AA859" i="12"/>
  <c r="AB859" i="12"/>
  <c r="AC859" i="12"/>
  <c r="AD859" i="12"/>
  <c r="AE859" i="12"/>
  <c r="AF859" i="12"/>
  <c r="AG859" i="12"/>
  <c r="AH859" i="12"/>
  <c r="AI859" i="12"/>
  <c r="AJ859" i="12"/>
  <c r="AK859" i="12"/>
  <c r="AL859" i="12"/>
  <c r="AM859" i="12"/>
  <c r="AN859" i="12"/>
  <c r="AO859" i="12"/>
  <c r="AP859" i="12"/>
  <c r="AQ859" i="12"/>
  <c r="AR859" i="12"/>
  <c r="AA860" i="12"/>
  <c r="AB860" i="12"/>
  <c r="AC860" i="12"/>
  <c r="AD860" i="12"/>
  <c r="AE860" i="12"/>
  <c r="AF860" i="12"/>
  <c r="AG860" i="12"/>
  <c r="AH860" i="12"/>
  <c r="AI860" i="12"/>
  <c r="AJ860" i="12"/>
  <c r="AK860" i="12"/>
  <c r="AL860" i="12"/>
  <c r="AM860" i="12"/>
  <c r="AN860" i="12"/>
  <c r="AO860" i="12"/>
  <c r="AP860" i="12"/>
  <c r="AQ860" i="12"/>
  <c r="AR860" i="12"/>
  <c r="AA861" i="12"/>
  <c r="AB861" i="12"/>
  <c r="AC861" i="12"/>
  <c r="AD861" i="12"/>
  <c r="AE861" i="12"/>
  <c r="AF861" i="12"/>
  <c r="AG861" i="12"/>
  <c r="AH861" i="12"/>
  <c r="AI861" i="12"/>
  <c r="AJ861" i="12"/>
  <c r="AK861" i="12"/>
  <c r="AL861" i="12"/>
  <c r="AM861" i="12"/>
  <c r="AN861" i="12"/>
  <c r="AO861" i="12"/>
  <c r="AP861" i="12"/>
  <c r="AQ861" i="12"/>
  <c r="AR861" i="12"/>
  <c r="AA862" i="12"/>
  <c r="AB862" i="12"/>
  <c r="AC862" i="12"/>
  <c r="AD862" i="12"/>
  <c r="AE862" i="12"/>
  <c r="AF862" i="12"/>
  <c r="AG862" i="12"/>
  <c r="AH862" i="12"/>
  <c r="AI862" i="12"/>
  <c r="AJ862" i="12"/>
  <c r="AK862" i="12"/>
  <c r="AL862" i="12"/>
  <c r="AM862" i="12"/>
  <c r="AN862" i="12"/>
  <c r="AO862" i="12"/>
  <c r="AP862" i="12"/>
  <c r="AQ862" i="12"/>
  <c r="AR862" i="12"/>
  <c r="AA863" i="12"/>
  <c r="AB863" i="12"/>
  <c r="AC863" i="12"/>
  <c r="AD863" i="12"/>
  <c r="AE863" i="12"/>
  <c r="AF863" i="12"/>
  <c r="AG863" i="12"/>
  <c r="AH863" i="12"/>
  <c r="AI863" i="12"/>
  <c r="AJ863" i="12"/>
  <c r="AK863" i="12"/>
  <c r="AL863" i="12"/>
  <c r="AM863" i="12"/>
  <c r="AN863" i="12"/>
  <c r="AO863" i="12"/>
  <c r="AP863" i="12"/>
  <c r="AQ863" i="12"/>
  <c r="AR863" i="12"/>
  <c r="AA864" i="12"/>
  <c r="AB864" i="12"/>
  <c r="AC864" i="12"/>
  <c r="AD864" i="12"/>
  <c r="AE864" i="12"/>
  <c r="AF864" i="12"/>
  <c r="AG864" i="12"/>
  <c r="AH864" i="12"/>
  <c r="AI864" i="12"/>
  <c r="AJ864" i="12"/>
  <c r="AK864" i="12"/>
  <c r="AL864" i="12"/>
  <c r="AM864" i="12"/>
  <c r="AN864" i="12"/>
  <c r="AO864" i="12"/>
  <c r="AP864" i="12"/>
  <c r="AQ864" i="12"/>
  <c r="AR864" i="12"/>
  <c r="AA865" i="12"/>
  <c r="AB865" i="12"/>
  <c r="AC865" i="12"/>
  <c r="AD865" i="12"/>
  <c r="AE865" i="12"/>
  <c r="AF865" i="12"/>
  <c r="AG865" i="12"/>
  <c r="AH865" i="12"/>
  <c r="AI865" i="12"/>
  <c r="AJ865" i="12"/>
  <c r="AK865" i="12"/>
  <c r="AL865" i="12"/>
  <c r="AM865" i="12"/>
  <c r="AN865" i="12"/>
  <c r="AO865" i="12"/>
  <c r="AP865" i="12"/>
  <c r="AQ865" i="12"/>
  <c r="AR865" i="12"/>
  <c r="AA866" i="12"/>
  <c r="AB866" i="12"/>
  <c r="AC866" i="12"/>
  <c r="AD866" i="12"/>
  <c r="AE866" i="12"/>
  <c r="AF866" i="12"/>
  <c r="AG866" i="12"/>
  <c r="AH866" i="12"/>
  <c r="AI866" i="12"/>
  <c r="AJ866" i="12"/>
  <c r="AK866" i="12"/>
  <c r="AL866" i="12"/>
  <c r="AM866" i="12"/>
  <c r="AN866" i="12"/>
  <c r="AO866" i="12"/>
  <c r="AP866" i="12"/>
  <c r="AQ866" i="12"/>
  <c r="AR866" i="12"/>
  <c r="AA867" i="12"/>
  <c r="AB867" i="12"/>
  <c r="AC867" i="12"/>
  <c r="AD867" i="12"/>
  <c r="AE867" i="12"/>
  <c r="AF867" i="12"/>
  <c r="AG867" i="12"/>
  <c r="AH867" i="12"/>
  <c r="AI867" i="12"/>
  <c r="AJ867" i="12"/>
  <c r="AK867" i="12"/>
  <c r="AL867" i="12"/>
  <c r="AM867" i="12"/>
  <c r="AN867" i="12"/>
  <c r="AO867" i="12"/>
  <c r="AP867" i="12"/>
  <c r="AQ867" i="12"/>
  <c r="AR867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G7" i="12"/>
  <c r="AF7" i="12"/>
  <c r="AE7" i="12"/>
  <c r="AD7" i="12"/>
  <c r="AC7" i="12"/>
  <c r="AB7" i="12"/>
  <c r="AA7" i="12"/>
  <c r="AH7" i="12"/>
  <c r="AI7" i="12"/>
  <c r="AJ7" i="12"/>
  <c r="AK7" i="12"/>
  <c r="AL7" i="12"/>
  <c r="AM7" i="12"/>
  <c r="AN7" i="12"/>
  <c r="AO7" i="12"/>
  <c r="AP7" i="12"/>
  <c r="AQ7" i="12"/>
  <c r="AR7" i="12"/>
  <c r="V54" i="7"/>
  <c r="U54" i="7"/>
  <c r="U53" i="7"/>
  <c r="AO775" i="4"/>
  <c r="AP775" i="4"/>
  <c r="AO825" i="4"/>
  <c r="AP825" i="4"/>
  <c r="AO840" i="4"/>
  <c r="AP840" i="4"/>
  <c r="AQ198" i="4"/>
  <c r="AA198" i="4"/>
  <c r="AQ287" i="4"/>
  <c r="AA287" i="4"/>
  <c r="AQ288" i="4"/>
  <c r="AA288" i="4"/>
  <c r="AQ480" i="4"/>
  <c r="AA480" i="4"/>
  <c r="AQ491" i="4"/>
  <c r="AA491" i="4"/>
  <c r="AQ497" i="4"/>
  <c r="AA497" i="4"/>
  <c r="AQ578" i="4"/>
  <c r="AA578" i="4"/>
  <c r="AQ631" i="4"/>
  <c r="AA631" i="4"/>
  <c r="AQ652" i="4"/>
  <c r="AA652" i="4"/>
  <c r="AQ756" i="4"/>
  <c r="AA756" i="4"/>
  <c r="AQ775" i="4"/>
  <c r="AA775" i="4"/>
  <c r="AQ825" i="4"/>
  <c r="AA825" i="4"/>
  <c r="AQ840" i="4"/>
  <c r="AA840" i="4"/>
  <c r="AQ391" i="4"/>
  <c r="AA391" i="4"/>
  <c r="AQ396" i="4"/>
  <c r="AA396" i="4"/>
  <c r="AQ199" i="4"/>
  <c r="AA199" i="4"/>
  <c r="AA7" i="4"/>
  <c r="J396" i="4"/>
  <c r="Z391" i="4"/>
  <c r="Z198" i="4"/>
  <c r="J287" i="4"/>
  <c r="AP287" i="4" s="1"/>
  <c r="Z288" i="4"/>
  <c r="J480" i="4"/>
  <c r="AP480" i="4" s="1"/>
  <c r="Z491" i="4"/>
  <c r="J497" i="4"/>
  <c r="AP497" i="4" s="1"/>
  <c r="Z578" i="4"/>
  <c r="Z631" i="4"/>
  <c r="J652" i="4"/>
  <c r="Z756" i="4"/>
  <c r="J775" i="4"/>
  <c r="J825" i="4"/>
  <c r="J840" i="4"/>
  <c r="Z199" i="4"/>
  <c r="R198" i="4"/>
  <c r="R287" i="4"/>
  <c r="R288" i="4"/>
  <c r="R480" i="4"/>
  <c r="R491" i="4"/>
  <c r="R497" i="4"/>
  <c r="R578" i="4"/>
  <c r="R631" i="4"/>
  <c r="R652" i="4"/>
  <c r="R756" i="4"/>
  <c r="R775" i="4"/>
  <c r="R825" i="4"/>
  <c r="R840" i="4"/>
  <c r="R391" i="4"/>
  <c r="R396" i="4"/>
  <c r="R199" i="4"/>
  <c r="J391" i="4"/>
  <c r="AP391" i="4" s="1"/>
  <c r="K177" i="9"/>
  <c r="B248" i="9"/>
  <c r="AS65" i="7" s="1"/>
  <c r="AH64" i="7"/>
  <c r="AI64" i="7"/>
  <c r="AJ64" i="7"/>
  <c r="AK64" i="7"/>
  <c r="AK66" i="7" s="1"/>
  <c r="AL64" i="7"/>
  <c r="AL66" i="7" s="1"/>
  <c r="AM64" i="7"/>
  <c r="AM66" i="7" s="1"/>
  <c r="AN64" i="7"/>
  <c r="AO64" i="7"/>
  <c r="AO66" i="7" s="1"/>
  <c r="AP64" i="7"/>
  <c r="AP66" i="7" s="1"/>
  <c r="AQ64" i="7"/>
  <c r="AQ66" i="7" s="1"/>
  <c r="AR64" i="7"/>
  <c r="AN66" i="7"/>
  <c r="AR66" i="7"/>
  <c r="AH70" i="7"/>
  <c r="AI70" i="7"/>
  <c r="AJ70" i="7"/>
  <c r="AK70" i="7"/>
  <c r="AL70" i="7"/>
  <c r="AL77" i="7" s="1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U52" i="7"/>
  <c r="AS70" i="7" s="1"/>
  <c r="AS77" i="7" s="1"/>
  <c r="V52" i="7"/>
  <c r="AS71" i="7" s="1"/>
  <c r="AS78" i="7" s="1"/>
  <c r="V53" i="7"/>
  <c r="B595" i="6"/>
  <c r="B596" i="6" s="1"/>
  <c r="B597" i="6" s="1"/>
  <c r="C607" i="6" s="1"/>
  <c r="E595" i="6"/>
  <c r="E596" i="6" s="1"/>
  <c r="E597" i="6" s="1"/>
  <c r="E607" i="6" s="1"/>
  <c r="E606" i="6" s="1"/>
  <c r="F595" i="6"/>
  <c r="F596" i="6" s="1"/>
  <c r="F597" i="6" s="1"/>
  <c r="G595" i="6"/>
  <c r="G596" i="6" s="1"/>
  <c r="G597" i="6" s="1"/>
  <c r="G607" i="6" s="1"/>
  <c r="H595" i="6"/>
  <c r="H596" i="6" s="1"/>
  <c r="H597" i="6" s="1"/>
  <c r="C599" i="6"/>
  <c r="D599" i="6"/>
  <c r="C603" i="6"/>
  <c r="C604" i="6"/>
  <c r="C605" i="6"/>
  <c r="C610" i="6"/>
  <c r="C611" i="6"/>
  <c r="C612" i="6"/>
  <c r="C613" i="6"/>
  <c r="C614" i="6"/>
  <c r="C615" i="6"/>
  <c r="C616" i="6"/>
  <c r="C617" i="6"/>
  <c r="C618" i="6"/>
  <c r="C619" i="6"/>
  <c r="C620" i="6"/>
  <c r="E622" i="6"/>
  <c r="F622" i="6"/>
  <c r="G622" i="6"/>
  <c r="H622" i="6"/>
  <c r="C625" i="6"/>
  <c r="C637" i="6" s="1"/>
  <c r="C626" i="6"/>
  <c r="C627" i="6"/>
  <c r="C628" i="6"/>
  <c r="C629" i="6"/>
  <c r="C630" i="6"/>
  <c r="C631" i="6"/>
  <c r="C632" i="6"/>
  <c r="C633" i="6"/>
  <c r="C634" i="6"/>
  <c r="E635" i="6"/>
  <c r="F635" i="6"/>
  <c r="G635" i="6"/>
  <c r="H635" i="6"/>
  <c r="E637" i="6"/>
  <c r="F637" i="6"/>
  <c r="G637" i="6"/>
  <c r="H637" i="6"/>
  <c r="C638" i="6"/>
  <c r="E638" i="6"/>
  <c r="F638" i="6"/>
  <c r="G638" i="6"/>
  <c r="H638" i="6"/>
  <c r="C639" i="6"/>
  <c r="E639" i="6"/>
  <c r="F639" i="6"/>
  <c r="G639" i="6"/>
  <c r="H639" i="6"/>
  <c r="E640" i="6"/>
  <c r="AQ7" i="4"/>
  <c r="R8" i="4"/>
  <c r="Z8" i="4"/>
  <c r="AQ8" i="4"/>
  <c r="AA8" i="4"/>
  <c r="R9" i="4"/>
  <c r="Z9" i="4"/>
  <c r="AQ9" i="4"/>
  <c r="AA9" i="4"/>
  <c r="R10" i="4"/>
  <c r="Z10" i="4"/>
  <c r="AQ10" i="4"/>
  <c r="AA10" i="4"/>
  <c r="R11" i="4"/>
  <c r="J11" i="4"/>
  <c r="AP11" i="4" s="1"/>
  <c r="AQ11" i="4"/>
  <c r="AA11" i="4"/>
  <c r="R12" i="4"/>
  <c r="Z12" i="4"/>
  <c r="AQ12" i="4"/>
  <c r="AA12" i="4"/>
  <c r="R13" i="4"/>
  <c r="J13" i="4"/>
  <c r="AQ13" i="4"/>
  <c r="AA13" i="4"/>
  <c r="R14" i="4"/>
  <c r="Z14" i="4"/>
  <c r="AQ14" i="4"/>
  <c r="AA14" i="4"/>
  <c r="R15" i="4"/>
  <c r="Z15" i="4"/>
  <c r="AQ15" i="4"/>
  <c r="AA15" i="4"/>
  <c r="R16" i="4"/>
  <c r="Z16" i="4"/>
  <c r="AQ16" i="4"/>
  <c r="AA16" i="4"/>
  <c r="R17" i="4"/>
  <c r="J17" i="4"/>
  <c r="AQ17" i="4"/>
  <c r="AA17" i="4"/>
  <c r="R18" i="4"/>
  <c r="Z18" i="4"/>
  <c r="AQ18" i="4"/>
  <c r="AA18" i="4"/>
  <c r="R19" i="4"/>
  <c r="Z19" i="4"/>
  <c r="AQ19" i="4"/>
  <c r="AA19" i="4"/>
  <c r="R20" i="4"/>
  <c r="Z20" i="4"/>
  <c r="AQ20" i="4"/>
  <c r="AA20" i="4"/>
  <c r="R21" i="4"/>
  <c r="Z21" i="4"/>
  <c r="AQ21" i="4"/>
  <c r="AA21" i="4"/>
  <c r="R22" i="4"/>
  <c r="Z22" i="4"/>
  <c r="AQ22" i="4"/>
  <c r="AA22" i="4"/>
  <c r="R24" i="4"/>
  <c r="Z24" i="4"/>
  <c r="AQ24" i="4"/>
  <c r="AA24" i="4"/>
  <c r="R25" i="4"/>
  <c r="Z25" i="4"/>
  <c r="AQ25" i="4"/>
  <c r="AA25" i="4"/>
  <c r="R26" i="4"/>
  <c r="Z26" i="4"/>
  <c r="AQ26" i="4"/>
  <c r="AA26" i="4"/>
  <c r="R27" i="4"/>
  <c r="Z27" i="4"/>
  <c r="AQ27" i="4"/>
  <c r="AA27" i="4"/>
  <c r="R28" i="4"/>
  <c r="Z28" i="4"/>
  <c r="AQ28" i="4"/>
  <c r="AA28" i="4"/>
  <c r="R29" i="4"/>
  <c r="Z29" i="4"/>
  <c r="AQ29" i="4"/>
  <c r="AA29" i="4"/>
  <c r="R30" i="4"/>
  <c r="J30" i="4"/>
  <c r="AQ30" i="4"/>
  <c r="AA30" i="4"/>
  <c r="R31" i="4"/>
  <c r="J31" i="4"/>
  <c r="AQ31" i="4"/>
  <c r="AA31" i="4"/>
  <c r="R32" i="4"/>
  <c r="Z32" i="4"/>
  <c r="AQ32" i="4"/>
  <c r="AA32" i="4"/>
  <c r="R33" i="4"/>
  <c r="Z33" i="4"/>
  <c r="AQ33" i="4"/>
  <c r="AA33" i="4"/>
  <c r="R34" i="4"/>
  <c r="AQ34" i="4"/>
  <c r="AA34" i="4"/>
  <c r="R35" i="4"/>
  <c r="Z35" i="4"/>
  <c r="AQ35" i="4"/>
  <c r="AA35" i="4"/>
  <c r="R36" i="4"/>
  <c r="Z36" i="4"/>
  <c r="AQ36" i="4"/>
  <c r="AA36" i="4"/>
  <c r="R37" i="4"/>
  <c r="Z37" i="4"/>
  <c r="AQ37" i="4"/>
  <c r="AA37" i="4"/>
  <c r="R38" i="4"/>
  <c r="Z38" i="4"/>
  <c r="AQ38" i="4"/>
  <c r="AA38" i="4"/>
  <c r="R39" i="4"/>
  <c r="Z39" i="4"/>
  <c r="AQ39" i="4"/>
  <c r="AA39" i="4"/>
  <c r="R40" i="4"/>
  <c r="AQ40" i="4"/>
  <c r="AA40" i="4"/>
  <c r="R41" i="4"/>
  <c r="Z41" i="4"/>
  <c r="AQ41" i="4"/>
  <c r="AA41" i="4"/>
  <c r="R43" i="4"/>
  <c r="Z43" i="4"/>
  <c r="AQ43" i="4"/>
  <c r="AA43" i="4"/>
  <c r="R44" i="4"/>
  <c r="Z44" i="4"/>
  <c r="AQ44" i="4"/>
  <c r="AA44" i="4"/>
  <c r="R45" i="4"/>
  <c r="Z45" i="4"/>
  <c r="AQ45" i="4"/>
  <c r="AA45" i="4"/>
  <c r="AO45" i="4"/>
  <c r="AP45" i="4"/>
  <c r="R46" i="4"/>
  <c r="Z46" i="4"/>
  <c r="AQ46" i="4"/>
  <c r="AA46" i="4"/>
  <c r="R47" i="4"/>
  <c r="Z47" i="4"/>
  <c r="AQ47" i="4"/>
  <c r="AA47" i="4"/>
  <c r="R48" i="4"/>
  <c r="J48" i="4"/>
  <c r="AP48" i="4" s="1"/>
  <c r="AQ48" i="4"/>
  <c r="AA48" i="4"/>
  <c r="R49" i="4"/>
  <c r="Z49" i="4"/>
  <c r="AQ49" i="4"/>
  <c r="AA49" i="4"/>
  <c r="R50" i="4"/>
  <c r="Z50" i="4"/>
  <c r="AQ50" i="4"/>
  <c r="AA50" i="4"/>
  <c r="R51" i="4"/>
  <c r="Z51" i="4"/>
  <c r="AQ51" i="4"/>
  <c r="AA51" i="4"/>
  <c r="R52" i="4"/>
  <c r="Z52" i="4"/>
  <c r="AQ52" i="4"/>
  <c r="AA52" i="4"/>
  <c r="R53" i="4"/>
  <c r="Z53" i="4"/>
  <c r="AQ53" i="4"/>
  <c r="AA53" i="4"/>
  <c r="R54" i="4"/>
  <c r="J54" i="4"/>
  <c r="AP54" i="4" s="1"/>
  <c r="Z54" i="4"/>
  <c r="AQ54" i="4"/>
  <c r="AA54" i="4"/>
  <c r="R55" i="4"/>
  <c r="Z55" i="4"/>
  <c r="AQ55" i="4"/>
  <c r="AA55" i="4"/>
  <c r="R56" i="4"/>
  <c r="Z56" i="4"/>
  <c r="AQ56" i="4"/>
  <c r="AA56" i="4"/>
  <c r="R57" i="4"/>
  <c r="J57" i="4"/>
  <c r="AP57" i="4" s="1"/>
  <c r="AQ57" i="4"/>
  <c r="AA57" i="4"/>
  <c r="R58" i="4"/>
  <c r="Z58" i="4"/>
  <c r="AQ58" i="4"/>
  <c r="AA58" i="4"/>
  <c r="R59" i="4"/>
  <c r="Z59" i="4"/>
  <c r="AQ59" i="4"/>
  <c r="AA59" i="4"/>
  <c r="R60" i="4"/>
  <c r="Z60" i="4"/>
  <c r="AQ60" i="4"/>
  <c r="AA60" i="4"/>
  <c r="R61" i="4"/>
  <c r="J61" i="4"/>
  <c r="AP61" i="4" s="1"/>
  <c r="Z61" i="4"/>
  <c r="AQ61" i="4"/>
  <c r="AA61" i="4"/>
  <c r="R62" i="4"/>
  <c r="Z62" i="4"/>
  <c r="AQ62" i="4"/>
  <c r="AA62" i="4"/>
  <c r="R63" i="4"/>
  <c r="Z63" i="4"/>
  <c r="AQ63" i="4"/>
  <c r="AA63" i="4"/>
  <c r="AO63" i="4" s="1"/>
  <c r="R64" i="4"/>
  <c r="Z64" i="4"/>
  <c r="AQ64" i="4"/>
  <c r="AA64" i="4"/>
  <c r="R65" i="4"/>
  <c r="J65" i="4"/>
  <c r="AP65" i="4" s="1"/>
  <c r="AQ65" i="4"/>
  <c r="AA65" i="4"/>
  <c r="R66" i="4"/>
  <c r="J66" i="4"/>
  <c r="AQ66" i="4"/>
  <c r="AA66" i="4"/>
  <c r="R68" i="4"/>
  <c r="J68" i="4"/>
  <c r="AP68" i="4" s="1"/>
  <c r="AQ68" i="4"/>
  <c r="AA68" i="4"/>
  <c r="R69" i="4"/>
  <c r="Z69" i="4"/>
  <c r="AQ69" i="4"/>
  <c r="AA69" i="4"/>
  <c r="R70" i="4"/>
  <c r="AQ70" i="4"/>
  <c r="AA70" i="4"/>
  <c r="R71" i="4"/>
  <c r="J71" i="4"/>
  <c r="AP71" i="4" s="1"/>
  <c r="AQ71" i="4"/>
  <c r="AA71" i="4"/>
  <c r="R72" i="4"/>
  <c r="Z72" i="4"/>
  <c r="AQ72" i="4"/>
  <c r="AA72" i="4"/>
  <c r="R73" i="4"/>
  <c r="J73" i="4"/>
  <c r="AP73" i="4" s="1"/>
  <c r="AQ73" i="4"/>
  <c r="AA73" i="4"/>
  <c r="R74" i="4"/>
  <c r="J74" i="4"/>
  <c r="AQ74" i="4"/>
  <c r="AA74" i="4"/>
  <c r="R75" i="4"/>
  <c r="J75" i="4"/>
  <c r="AP75" i="4" s="1"/>
  <c r="AQ75" i="4"/>
  <c r="AA75" i="4"/>
  <c r="R76" i="4"/>
  <c r="J76" i="4"/>
  <c r="AQ76" i="4"/>
  <c r="AA76" i="4"/>
  <c r="R77" i="4"/>
  <c r="J77" i="4"/>
  <c r="AP77" i="4" s="1"/>
  <c r="AQ77" i="4"/>
  <c r="AA77" i="4"/>
  <c r="R78" i="4"/>
  <c r="J78" i="4"/>
  <c r="AP78" i="4" s="1"/>
  <c r="AQ78" i="4"/>
  <c r="AA78" i="4"/>
  <c r="R79" i="4"/>
  <c r="Z79" i="4"/>
  <c r="AQ79" i="4"/>
  <c r="AA79" i="4"/>
  <c r="R80" i="4"/>
  <c r="Z80" i="4"/>
  <c r="AQ80" i="4"/>
  <c r="AA80" i="4"/>
  <c r="R81" i="4"/>
  <c r="Z81" i="4"/>
  <c r="AQ81" i="4"/>
  <c r="AA81" i="4"/>
  <c r="AO81" i="4" s="1"/>
  <c r="R82" i="4"/>
  <c r="Z82" i="4"/>
  <c r="AQ82" i="4"/>
  <c r="AA82" i="4"/>
  <c r="R83" i="4"/>
  <c r="J83" i="4"/>
  <c r="AQ83" i="4"/>
  <c r="AA83" i="4"/>
  <c r="R84" i="4"/>
  <c r="J84" i="4"/>
  <c r="AP84" i="4" s="1"/>
  <c r="AQ84" i="4"/>
  <c r="AA84" i="4"/>
  <c r="R85" i="4"/>
  <c r="J85" i="4"/>
  <c r="AQ85" i="4"/>
  <c r="AA85" i="4"/>
  <c r="R86" i="4"/>
  <c r="J86" i="4"/>
  <c r="AP86" i="4" s="1"/>
  <c r="AQ86" i="4"/>
  <c r="AA86" i="4"/>
  <c r="R87" i="4"/>
  <c r="J87" i="4"/>
  <c r="AP87" i="4" s="1"/>
  <c r="Z87" i="4"/>
  <c r="AQ87" i="4"/>
  <c r="AA87" i="4"/>
  <c r="R88" i="4"/>
  <c r="J88" i="4"/>
  <c r="AP88" i="4" s="1"/>
  <c r="AQ88" i="4"/>
  <c r="AA88" i="4"/>
  <c r="R89" i="4"/>
  <c r="J89" i="4"/>
  <c r="AP89" i="4" s="1"/>
  <c r="AQ89" i="4"/>
  <c r="AA89" i="4"/>
  <c r="R90" i="4"/>
  <c r="Z90" i="4"/>
  <c r="AQ90" i="4"/>
  <c r="AA90" i="4"/>
  <c r="R92" i="4"/>
  <c r="J92" i="4"/>
  <c r="AP92" i="4" s="1"/>
  <c r="AQ92" i="4"/>
  <c r="AA92" i="4"/>
  <c r="R93" i="4"/>
  <c r="J93" i="4"/>
  <c r="AQ93" i="4"/>
  <c r="AA93" i="4"/>
  <c r="R94" i="4"/>
  <c r="J94" i="4"/>
  <c r="AP94" i="4" s="1"/>
  <c r="AQ94" i="4"/>
  <c r="AA94" i="4"/>
  <c r="R95" i="4"/>
  <c r="J95" i="4"/>
  <c r="AP95" i="4" s="1"/>
  <c r="AQ95" i="4"/>
  <c r="AA95" i="4"/>
  <c r="R96" i="4"/>
  <c r="J96" i="4"/>
  <c r="AP96" i="4" s="1"/>
  <c r="AQ96" i="4"/>
  <c r="AA96" i="4"/>
  <c r="R97" i="4"/>
  <c r="J97" i="4"/>
  <c r="AP97" i="4" s="1"/>
  <c r="AQ97" i="4"/>
  <c r="AA97" i="4"/>
  <c r="R98" i="4"/>
  <c r="Z98" i="4"/>
  <c r="AQ98" i="4"/>
  <c r="AA98" i="4"/>
  <c r="R99" i="4"/>
  <c r="J99" i="4"/>
  <c r="AQ99" i="4"/>
  <c r="AA99" i="4"/>
  <c r="R100" i="4"/>
  <c r="Z100" i="4"/>
  <c r="AQ100" i="4"/>
  <c r="AA100" i="4"/>
  <c r="R101" i="4"/>
  <c r="J101" i="4"/>
  <c r="AP101" i="4" s="1"/>
  <c r="AQ101" i="4"/>
  <c r="AA101" i="4"/>
  <c r="R102" i="4"/>
  <c r="J102" i="4"/>
  <c r="AP102" i="4" s="1"/>
  <c r="Z102" i="4"/>
  <c r="AQ102" i="4"/>
  <c r="AA102" i="4"/>
  <c r="AO102" i="4" s="1"/>
  <c r="R103" i="4"/>
  <c r="J103" i="4"/>
  <c r="AP103" i="4" s="1"/>
  <c r="AQ103" i="4"/>
  <c r="AA103" i="4"/>
  <c r="R104" i="4"/>
  <c r="Z104" i="4"/>
  <c r="AQ104" i="4"/>
  <c r="AA104" i="4"/>
  <c r="R105" i="4"/>
  <c r="J105" i="4"/>
  <c r="AP105" i="4" s="1"/>
  <c r="AQ105" i="4"/>
  <c r="AA105" i="4"/>
  <c r="R106" i="4"/>
  <c r="J106" i="4"/>
  <c r="AP106" i="4" s="1"/>
  <c r="AQ106" i="4"/>
  <c r="AA106" i="4"/>
  <c r="R107" i="4"/>
  <c r="Z107" i="4"/>
  <c r="AQ107" i="4"/>
  <c r="AA107" i="4"/>
  <c r="R108" i="4"/>
  <c r="J108" i="4"/>
  <c r="AQ108" i="4"/>
  <c r="AA108" i="4"/>
  <c r="R109" i="4"/>
  <c r="AQ109" i="4"/>
  <c r="AA109" i="4"/>
  <c r="R110" i="4"/>
  <c r="J110" i="4"/>
  <c r="AQ110" i="4"/>
  <c r="AA110" i="4"/>
  <c r="R111" i="4"/>
  <c r="AQ111" i="4"/>
  <c r="AA111" i="4"/>
  <c r="R112" i="4"/>
  <c r="J112" i="4"/>
  <c r="AP112" i="4" s="1"/>
  <c r="AQ112" i="4"/>
  <c r="AA112" i="4"/>
  <c r="R113" i="4"/>
  <c r="J113" i="4"/>
  <c r="AP113" i="4" s="1"/>
  <c r="AQ113" i="4"/>
  <c r="AA113" i="4"/>
  <c r="R114" i="4"/>
  <c r="J114" i="4"/>
  <c r="AQ114" i="4"/>
  <c r="AA114" i="4"/>
  <c r="R115" i="4"/>
  <c r="J115" i="4"/>
  <c r="AP115" i="4" s="1"/>
  <c r="AQ115" i="4"/>
  <c r="AA115" i="4"/>
  <c r="R116" i="4"/>
  <c r="J116" i="4"/>
  <c r="AP116" i="4" s="1"/>
  <c r="AQ116" i="4"/>
  <c r="AA116" i="4"/>
  <c r="R117" i="4"/>
  <c r="Z117" i="4"/>
  <c r="AQ117" i="4"/>
  <c r="AA117" i="4"/>
  <c r="R118" i="4"/>
  <c r="J118" i="4"/>
  <c r="AP118" i="4" s="1"/>
  <c r="AQ118" i="4"/>
  <c r="AA118" i="4"/>
  <c r="R119" i="4"/>
  <c r="Z119" i="4"/>
  <c r="AQ119" i="4"/>
  <c r="AA119" i="4"/>
  <c r="R120" i="4"/>
  <c r="J120" i="4"/>
  <c r="AP120" i="4" s="1"/>
  <c r="AQ120" i="4"/>
  <c r="AA120" i="4"/>
  <c r="R121" i="4"/>
  <c r="J121" i="4"/>
  <c r="AQ121" i="4"/>
  <c r="AA121" i="4"/>
  <c r="R122" i="4"/>
  <c r="J122" i="4"/>
  <c r="AP122" i="4" s="1"/>
  <c r="AQ122" i="4"/>
  <c r="AA122" i="4"/>
  <c r="R123" i="4"/>
  <c r="J123" i="4"/>
  <c r="AQ123" i="4"/>
  <c r="AA123" i="4"/>
  <c r="R124" i="4"/>
  <c r="J124" i="4"/>
  <c r="AP124" i="4" s="1"/>
  <c r="AQ124" i="4"/>
  <c r="AA124" i="4"/>
  <c r="R125" i="4"/>
  <c r="AQ125" i="4"/>
  <c r="AA125" i="4"/>
  <c r="R126" i="4"/>
  <c r="J126" i="4"/>
  <c r="AP126" i="4" s="1"/>
  <c r="AQ126" i="4"/>
  <c r="AA126" i="4"/>
  <c r="R127" i="4"/>
  <c r="J127" i="4"/>
  <c r="AQ127" i="4"/>
  <c r="AA127" i="4"/>
  <c r="R128" i="4"/>
  <c r="J128" i="4"/>
  <c r="AP128" i="4" s="1"/>
  <c r="AQ128" i="4"/>
  <c r="AA128" i="4"/>
  <c r="R129" i="4"/>
  <c r="J129" i="4"/>
  <c r="AQ129" i="4"/>
  <c r="AA129" i="4"/>
  <c r="R130" i="4"/>
  <c r="J130" i="4"/>
  <c r="AP130" i="4" s="1"/>
  <c r="AQ130" i="4"/>
  <c r="AA130" i="4"/>
  <c r="R131" i="4"/>
  <c r="J131" i="4"/>
  <c r="AP131" i="4" s="1"/>
  <c r="AQ131" i="4"/>
  <c r="AA131" i="4"/>
  <c r="R132" i="4"/>
  <c r="Z132" i="4"/>
  <c r="AQ132" i="4"/>
  <c r="AA132" i="4"/>
  <c r="R133" i="4"/>
  <c r="J133" i="4"/>
  <c r="AP133" i="4" s="1"/>
  <c r="AQ133" i="4"/>
  <c r="AA133" i="4"/>
  <c r="R134" i="4"/>
  <c r="Z134" i="4"/>
  <c r="AQ134" i="4"/>
  <c r="AA134" i="4"/>
  <c r="R135" i="4"/>
  <c r="J135" i="4"/>
  <c r="AQ135" i="4"/>
  <c r="AA135" i="4"/>
  <c r="R137" i="4"/>
  <c r="Z137" i="4"/>
  <c r="AQ137" i="4"/>
  <c r="AA137" i="4"/>
  <c r="R138" i="4"/>
  <c r="J138" i="4"/>
  <c r="AP138" i="4" s="1"/>
  <c r="AQ138" i="4"/>
  <c r="AA138" i="4"/>
  <c r="R139" i="4"/>
  <c r="AQ139" i="4"/>
  <c r="AA139" i="4"/>
  <c r="R140" i="4"/>
  <c r="AQ140" i="4"/>
  <c r="AA140" i="4"/>
  <c r="R141" i="4"/>
  <c r="AQ141" i="4"/>
  <c r="AA141" i="4"/>
  <c r="R142" i="4"/>
  <c r="J142" i="4"/>
  <c r="AP142" i="4" s="1"/>
  <c r="AQ142" i="4"/>
  <c r="AA142" i="4"/>
  <c r="R143" i="4"/>
  <c r="J143" i="4"/>
  <c r="AP143" i="4" s="1"/>
  <c r="AQ143" i="4"/>
  <c r="AA143" i="4"/>
  <c r="R144" i="4"/>
  <c r="J144" i="4"/>
  <c r="AP144" i="4" s="1"/>
  <c r="AQ144" i="4"/>
  <c r="AA144" i="4"/>
  <c r="R145" i="4"/>
  <c r="Z145" i="4"/>
  <c r="AQ145" i="4"/>
  <c r="AA145" i="4"/>
  <c r="R146" i="4"/>
  <c r="J146" i="4"/>
  <c r="AQ146" i="4"/>
  <c r="AA146" i="4"/>
  <c r="R147" i="4"/>
  <c r="J147" i="4"/>
  <c r="AQ147" i="4"/>
  <c r="AA147" i="4"/>
  <c r="R149" i="4"/>
  <c r="J149" i="4"/>
  <c r="AP149" i="4" s="1"/>
  <c r="AQ149" i="4"/>
  <c r="AA149" i="4"/>
  <c r="R151" i="4"/>
  <c r="AQ151" i="4"/>
  <c r="AA151" i="4"/>
  <c r="R153" i="4"/>
  <c r="Z153" i="4"/>
  <c r="AQ153" i="4"/>
  <c r="AA153" i="4"/>
  <c r="R154" i="4"/>
  <c r="Z154" i="4"/>
  <c r="AQ154" i="4"/>
  <c r="AA154" i="4"/>
  <c r="R155" i="4"/>
  <c r="AQ155" i="4"/>
  <c r="AA155" i="4"/>
  <c r="R156" i="4"/>
  <c r="J156" i="4"/>
  <c r="AP156" i="4" s="1"/>
  <c r="AQ156" i="4"/>
  <c r="AA156" i="4"/>
  <c r="R157" i="4"/>
  <c r="J157" i="4"/>
  <c r="AP157" i="4" s="1"/>
  <c r="AQ157" i="4"/>
  <c r="AA157" i="4"/>
  <c r="R158" i="4"/>
  <c r="J158" i="4"/>
  <c r="AP158" i="4" s="1"/>
  <c r="AQ158" i="4"/>
  <c r="AA158" i="4"/>
  <c r="R159" i="4"/>
  <c r="J159" i="4"/>
  <c r="AQ159" i="4"/>
  <c r="AA159" i="4"/>
  <c r="R160" i="4"/>
  <c r="Z160" i="4"/>
  <c r="AQ160" i="4"/>
  <c r="AA160" i="4"/>
  <c r="R161" i="4"/>
  <c r="J161" i="4"/>
  <c r="AP161" i="4" s="1"/>
  <c r="AQ161" i="4"/>
  <c r="AA161" i="4"/>
  <c r="R162" i="4"/>
  <c r="J162" i="4"/>
  <c r="AQ162" i="4"/>
  <c r="AA162" i="4"/>
  <c r="R163" i="4"/>
  <c r="AQ163" i="4"/>
  <c r="AA163" i="4"/>
  <c r="R164" i="4"/>
  <c r="AQ164" i="4"/>
  <c r="AA164" i="4"/>
  <c r="R165" i="4"/>
  <c r="J165" i="4"/>
  <c r="AP165" i="4" s="1"/>
  <c r="AQ165" i="4"/>
  <c r="AA165" i="4"/>
  <c r="R166" i="4"/>
  <c r="Z166" i="4"/>
  <c r="AQ166" i="4"/>
  <c r="AA166" i="4"/>
  <c r="R167" i="4"/>
  <c r="J167" i="4"/>
  <c r="AP167" i="4" s="1"/>
  <c r="AQ167" i="4"/>
  <c r="AA167" i="4"/>
  <c r="R168" i="4"/>
  <c r="J168" i="4"/>
  <c r="AP168" i="4" s="1"/>
  <c r="AQ168" i="4"/>
  <c r="AA168" i="4"/>
  <c r="R169" i="4"/>
  <c r="Z169" i="4"/>
  <c r="AQ169" i="4"/>
  <c r="AA169" i="4"/>
  <c r="R170" i="4"/>
  <c r="Z170" i="4"/>
  <c r="AQ170" i="4"/>
  <c r="AA170" i="4"/>
  <c r="R171" i="4"/>
  <c r="J171" i="4"/>
  <c r="AP171" i="4" s="1"/>
  <c r="AQ171" i="4"/>
  <c r="AA171" i="4"/>
  <c r="R172" i="4"/>
  <c r="J172" i="4"/>
  <c r="AQ172" i="4"/>
  <c r="AA172" i="4"/>
  <c r="R173" i="4"/>
  <c r="J173" i="4"/>
  <c r="AP173" i="4" s="1"/>
  <c r="AQ173" i="4"/>
  <c r="AA173" i="4"/>
  <c r="R174" i="4"/>
  <c r="J174" i="4"/>
  <c r="AQ174" i="4"/>
  <c r="AA174" i="4"/>
  <c r="R175" i="4"/>
  <c r="AQ175" i="4"/>
  <c r="AA175" i="4"/>
  <c r="R176" i="4"/>
  <c r="J176" i="4"/>
  <c r="AP176" i="4" s="1"/>
  <c r="AQ176" i="4"/>
  <c r="AA176" i="4"/>
  <c r="R177" i="4"/>
  <c r="Z177" i="4"/>
  <c r="AQ177" i="4"/>
  <c r="AA177" i="4"/>
  <c r="R178" i="4"/>
  <c r="J178" i="4"/>
  <c r="AP178" i="4" s="1"/>
  <c r="AQ178" i="4"/>
  <c r="AA178" i="4"/>
  <c r="R179" i="4"/>
  <c r="Z179" i="4"/>
  <c r="AQ179" i="4"/>
  <c r="AA179" i="4"/>
  <c r="R180" i="4"/>
  <c r="Z180" i="4"/>
  <c r="AQ180" i="4"/>
  <c r="AA180" i="4"/>
  <c r="R181" i="4"/>
  <c r="Z181" i="4"/>
  <c r="AQ181" i="4"/>
  <c r="AA181" i="4"/>
  <c r="R182" i="4"/>
  <c r="J182" i="4"/>
  <c r="Z182" i="4"/>
  <c r="AQ182" i="4"/>
  <c r="AA182" i="4"/>
  <c r="AP182" i="4"/>
  <c r="R183" i="4"/>
  <c r="Z183" i="4"/>
  <c r="AQ183" i="4"/>
  <c r="AA183" i="4"/>
  <c r="R184" i="4"/>
  <c r="Z184" i="4"/>
  <c r="AQ184" i="4"/>
  <c r="AA184" i="4"/>
  <c r="R185" i="4"/>
  <c r="Z185" i="4"/>
  <c r="AQ185" i="4"/>
  <c r="AA185" i="4"/>
  <c r="R186" i="4"/>
  <c r="J186" i="4"/>
  <c r="AP186" i="4" s="1"/>
  <c r="AQ186" i="4"/>
  <c r="AA186" i="4"/>
  <c r="R187" i="4"/>
  <c r="J187" i="4"/>
  <c r="AP187" i="4" s="1"/>
  <c r="AQ187" i="4"/>
  <c r="AA187" i="4"/>
  <c r="R188" i="4"/>
  <c r="Z188" i="4"/>
  <c r="AQ188" i="4"/>
  <c r="AA188" i="4"/>
  <c r="R189" i="4"/>
  <c r="Z189" i="4"/>
  <c r="AQ189" i="4"/>
  <c r="AA189" i="4"/>
  <c r="R190" i="4"/>
  <c r="Z190" i="4"/>
  <c r="AQ190" i="4"/>
  <c r="AA190" i="4"/>
  <c r="R191" i="4"/>
  <c r="Z191" i="4"/>
  <c r="AQ191" i="4"/>
  <c r="AA191" i="4"/>
  <c r="R192" i="4"/>
  <c r="Z192" i="4"/>
  <c r="AQ192" i="4"/>
  <c r="AA192" i="4"/>
  <c r="R193" i="4"/>
  <c r="Z193" i="4"/>
  <c r="AQ193" i="4"/>
  <c r="AA193" i="4"/>
  <c r="R194" i="4"/>
  <c r="Z194" i="4"/>
  <c r="AQ194" i="4"/>
  <c r="AA194" i="4"/>
  <c r="R195" i="4"/>
  <c r="Z195" i="4"/>
  <c r="AQ195" i="4"/>
  <c r="AA195" i="4"/>
  <c r="R196" i="4"/>
  <c r="AQ196" i="4"/>
  <c r="AA196" i="4"/>
  <c r="R197" i="4"/>
  <c r="J197" i="4"/>
  <c r="AQ197" i="4"/>
  <c r="AA197" i="4"/>
  <c r="R200" i="4"/>
  <c r="J200" i="4"/>
  <c r="AQ200" i="4"/>
  <c r="AA200" i="4"/>
  <c r="R201" i="4"/>
  <c r="Z201" i="4"/>
  <c r="AQ201" i="4"/>
  <c r="AA201" i="4"/>
  <c r="R202" i="4"/>
  <c r="Z202" i="4"/>
  <c r="AQ202" i="4"/>
  <c r="AA202" i="4"/>
  <c r="R203" i="4"/>
  <c r="Z203" i="4"/>
  <c r="AQ203" i="4"/>
  <c r="AA203" i="4"/>
  <c r="R204" i="4"/>
  <c r="Z204" i="4"/>
  <c r="AQ204" i="4"/>
  <c r="AA204" i="4"/>
  <c r="R205" i="4"/>
  <c r="Z205" i="4"/>
  <c r="AQ205" i="4"/>
  <c r="AA205" i="4"/>
  <c r="R206" i="4"/>
  <c r="J206" i="4"/>
  <c r="AP206" i="4" s="1"/>
  <c r="AQ206" i="4"/>
  <c r="AA206" i="4"/>
  <c r="R208" i="4"/>
  <c r="Z208" i="4"/>
  <c r="AQ208" i="4"/>
  <c r="AA208" i="4"/>
  <c r="R209" i="4"/>
  <c r="J209" i="4"/>
  <c r="AQ209" i="4"/>
  <c r="AA209" i="4"/>
  <c r="R210" i="4"/>
  <c r="J210" i="4"/>
  <c r="AP210" i="4" s="1"/>
  <c r="AQ210" i="4"/>
  <c r="AA210" i="4"/>
  <c r="R211" i="4"/>
  <c r="J211" i="4"/>
  <c r="AQ211" i="4"/>
  <c r="AA211" i="4"/>
  <c r="R212" i="4"/>
  <c r="J212" i="4"/>
  <c r="AQ212" i="4"/>
  <c r="AA212" i="4"/>
  <c r="R213" i="4"/>
  <c r="Z213" i="4"/>
  <c r="AQ213" i="4"/>
  <c r="AA213" i="4"/>
  <c r="R214" i="4"/>
  <c r="Z214" i="4"/>
  <c r="AQ214" i="4"/>
  <c r="AA214" i="4"/>
  <c r="R215" i="4"/>
  <c r="Z215" i="4"/>
  <c r="AQ215" i="4"/>
  <c r="AA215" i="4"/>
  <c r="R216" i="4"/>
  <c r="Z216" i="4"/>
  <c r="AQ216" i="4"/>
  <c r="AA216" i="4"/>
  <c r="R217" i="4"/>
  <c r="J217" i="4"/>
  <c r="AP217" i="4" s="1"/>
  <c r="Z217" i="4"/>
  <c r="AQ217" i="4"/>
  <c r="AA217" i="4"/>
  <c r="AO217" i="4" s="1"/>
  <c r="R218" i="4"/>
  <c r="J218" i="4"/>
  <c r="AP218" i="4" s="1"/>
  <c r="Z218" i="4"/>
  <c r="AQ218" i="4"/>
  <c r="AA218" i="4"/>
  <c r="AO218" i="4" s="1"/>
  <c r="R219" i="4"/>
  <c r="J219" i="4"/>
  <c r="AP219" i="4" s="1"/>
  <c r="AQ219" i="4"/>
  <c r="AA219" i="4"/>
  <c r="R222" i="4"/>
  <c r="Z222" i="4"/>
  <c r="AQ222" i="4"/>
  <c r="AA222" i="4"/>
  <c r="R223" i="4"/>
  <c r="Z223" i="4"/>
  <c r="AQ223" i="4"/>
  <c r="AA223" i="4"/>
  <c r="R224" i="4"/>
  <c r="J224" i="4"/>
  <c r="AP224" i="4" s="1"/>
  <c r="AQ224" i="4"/>
  <c r="AA224" i="4"/>
  <c r="R226" i="4"/>
  <c r="AQ226" i="4"/>
  <c r="AA226" i="4"/>
  <c r="R227" i="4"/>
  <c r="J227" i="4"/>
  <c r="AP227" i="4" s="1"/>
  <c r="AQ227" i="4"/>
  <c r="AA227" i="4"/>
  <c r="R228" i="4"/>
  <c r="J228" i="4"/>
  <c r="AQ228" i="4"/>
  <c r="AA228" i="4"/>
  <c r="R229" i="4"/>
  <c r="J229" i="4"/>
  <c r="AP229" i="4" s="1"/>
  <c r="AQ229" i="4"/>
  <c r="AA229" i="4"/>
  <c r="R230" i="4"/>
  <c r="J230" i="4"/>
  <c r="AP230" i="4" s="1"/>
  <c r="AQ230" i="4"/>
  <c r="AA230" i="4"/>
  <c r="R231" i="4"/>
  <c r="Z231" i="4"/>
  <c r="AQ231" i="4"/>
  <c r="AA231" i="4"/>
  <c r="R232" i="4"/>
  <c r="AQ232" i="4"/>
  <c r="AA232" i="4"/>
  <c r="R233" i="4"/>
  <c r="J233" i="4"/>
  <c r="AP233" i="4" s="1"/>
  <c r="AQ233" i="4"/>
  <c r="AA233" i="4"/>
  <c r="R234" i="4"/>
  <c r="J234" i="4"/>
  <c r="AP234" i="4" s="1"/>
  <c r="AQ234" i="4"/>
  <c r="AA234" i="4"/>
  <c r="R235" i="4"/>
  <c r="J235" i="4"/>
  <c r="AP235" i="4" s="1"/>
  <c r="AQ235" i="4"/>
  <c r="AA235" i="4"/>
  <c r="R236" i="4"/>
  <c r="Z236" i="4"/>
  <c r="AQ236" i="4"/>
  <c r="AA236" i="4"/>
  <c r="R237" i="4"/>
  <c r="J237" i="4"/>
  <c r="AP237" i="4" s="1"/>
  <c r="AQ237" i="4"/>
  <c r="AA237" i="4"/>
  <c r="R238" i="4"/>
  <c r="J238" i="4"/>
  <c r="AP238" i="4" s="1"/>
  <c r="AQ238" i="4"/>
  <c r="AA238" i="4"/>
  <c r="R239" i="4"/>
  <c r="AQ239" i="4"/>
  <c r="AA239" i="4"/>
  <c r="R240" i="4"/>
  <c r="J240" i="4"/>
  <c r="AQ240" i="4"/>
  <c r="AA240" i="4"/>
  <c r="R241" i="4"/>
  <c r="J241" i="4"/>
  <c r="AP241" i="4" s="1"/>
  <c r="AQ241" i="4"/>
  <c r="AA241" i="4"/>
  <c r="R242" i="4"/>
  <c r="J242" i="4"/>
  <c r="AP242" i="4" s="1"/>
  <c r="AQ242" i="4"/>
  <c r="AA242" i="4"/>
  <c r="R243" i="4"/>
  <c r="J243" i="4"/>
  <c r="AP243" i="4" s="1"/>
  <c r="AQ243" i="4"/>
  <c r="AA243" i="4"/>
  <c r="R244" i="4"/>
  <c r="J244" i="4"/>
  <c r="AP244" i="4" s="1"/>
  <c r="AQ244" i="4"/>
  <c r="AA244" i="4"/>
  <c r="R245" i="4"/>
  <c r="J245" i="4"/>
  <c r="AQ245" i="4"/>
  <c r="AA245" i="4"/>
  <c r="R246" i="4"/>
  <c r="Z246" i="4"/>
  <c r="AQ246" i="4"/>
  <c r="AA246" i="4"/>
  <c r="R247" i="4"/>
  <c r="J247" i="4"/>
  <c r="AP247" i="4" s="1"/>
  <c r="AQ247" i="4"/>
  <c r="AA247" i="4"/>
  <c r="R248" i="4"/>
  <c r="J248" i="4"/>
  <c r="AP248" i="4" s="1"/>
  <c r="AQ248" i="4"/>
  <c r="AA248" i="4"/>
  <c r="R249" i="4"/>
  <c r="J249" i="4"/>
  <c r="AP249" i="4" s="1"/>
  <c r="AQ249" i="4"/>
  <c r="AA249" i="4"/>
  <c r="R250" i="4"/>
  <c r="Z250" i="4"/>
  <c r="AQ250" i="4"/>
  <c r="AA250" i="4"/>
  <c r="R251" i="4"/>
  <c r="Z251" i="4"/>
  <c r="AQ251" i="4"/>
  <c r="AA251" i="4"/>
  <c r="R252" i="4"/>
  <c r="Z252" i="4"/>
  <c r="AQ252" i="4"/>
  <c r="AA252" i="4"/>
  <c r="R253" i="4"/>
  <c r="Z253" i="4"/>
  <c r="AQ253" i="4"/>
  <c r="AA253" i="4"/>
  <c r="R254" i="4"/>
  <c r="AQ254" i="4"/>
  <c r="AA254" i="4"/>
  <c r="R255" i="4"/>
  <c r="Z255" i="4"/>
  <c r="AQ255" i="4"/>
  <c r="AA255" i="4"/>
  <c r="R256" i="4"/>
  <c r="Z256" i="4"/>
  <c r="AQ256" i="4"/>
  <c r="AA256" i="4"/>
  <c r="R257" i="4"/>
  <c r="Z257" i="4"/>
  <c r="AQ257" i="4"/>
  <c r="AA257" i="4"/>
  <c r="R258" i="4"/>
  <c r="J258" i="4"/>
  <c r="AP258" i="4" s="1"/>
  <c r="Z258" i="4"/>
  <c r="AQ258" i="4"/>
  <c r="AA258" i="4"/>
  <c r="AO258" i="4" s="1"/>
  <c r="R259" i="4"/>
  <c r="Z259" i="4"/>
  <c r="AQ259" i="4"/>
  <c r="AA259" i="4"/>
  <c r="R260" i="4"/>
  <c r="J260" i="4"/>
  <c r="AP260" i="4" s="1"/>
  <c r="AQ260" i="4"/>
  <c r="AA260" i="4"/>
  <c r="R261" i="4"/>
  <c r="J261" i="4"/>
  <c r="AP261" i="4" s="1"/>
  <c r="AQ261" i="4"/>
  <c r="AA261" i="4"/>
  <c r="R262" i="4"/>
  <c r="J262" i="4"/>
  <c r="AQ262" i="4"/>
  <c r="AA262" i="4"/>
  <c r="R263" i="4"/>
  <c r="Z263" i="4"/>
  <c r="AQ263" i="4"/>
  <c r="AA263" i="4"/>
  <c r="R265" i="4"/>
  <c r="J265" i="4"/>
  <c r="AP265" i="4" s="1"/>
  <c r="AQ265" i="4"/>
  <c r="AA265" i="4"/>
  <c r="R266" i="4"/>
  <c r="J266" i="4"/>
  <c r="AP266" i="4" s="1"/>
  <c r="AQ266" i="4"/>
  <c r="AA266" i="4"/>
  <c r="R267" i="4"/>
  <c r="Z267" i="4"/>
  <c r="AQ267" i="4"/>
  <c r="AA267" i="4"/>
  <c r="R268" i="4"/>
  <c r="Z268" i="4"/>
  <c r="AQ268" i="4"/>
  <c r="AA268" i="4"/>
  <c r="R269" i="4"/>
  <c r="Z269" i="4"/>
  <c r="AQ269" i="4"/>
  <c r="AA269" i="4"/>
  <c r="R270" i="4"/>
  <c r="J270" i="4"/>
  <c r="AP270" i="4" s="1"/>
  <c r="AQ270" i="4"/>
  <c r="AA270" i="4"/>
  <c r="R271" i="4"/>
  <c r="J271" i="4"/>
  <c r="AQ271" i="4"/>
  <c r="AA271" i="4"/>
  <c r="R272" i="4"/>
  <c r="Z272" i="4"/>
  <c r="AQ272" i="4"/>
  <c r="AA272" i="4"/>
  <c r="R273" i="4"/>
  <c r="Z273" i="4"/>
  <c r="AQ273" i="4"/>
  <c r="AA273" i="4"/>
  <c r="R274" i="4"/>
  <c r="Z274" i="4"/>
  <c r="AQ274" i="4"/>
  <c r="AA274" i="4"/>
  <c r="R275" i="4"/>
  <c r="Z275" i="4"/>
  <c r="AQ275" i="4"/>
  <c r="AA275" i="4"/>
  <c r="R276" i="4"/>
  <c r="J276" i="4"/>
  <c r="AP276" i="4" s="1"/>
  <c r="AQ276" i="4"/>
  <c r="AA276" i="4"/>
  <c r="R277" i="4"/>
  <c r="Z277" i="4"/>
  <c r="AQ277" i="4"/>
  <c r="AA277" i="4"/>
  <c r="R278" i="4"/>
  <c r="Z278" i="4"/>
  <c r="AQ278" i="4"/>
  <c r="AA278" i="4"/>
  <c r="R279" i="4"/>
  <c r="AQ279" i="4"/>
  <c r="AA279" i="4"/>
  <c r="R280" i="4"/>
  <c r="J280" i="4"/>
  <c r="AP280" i="4" s="1"/>
  <c r="AQ280" i="4"/>
  <c r="AA280" i="4"/>
  <c r="R281" i="4"/>
  <c r="J281" i="4"/>
  <c r="AP281" i="4" s="1"/>
  <c r="AQ281" i="4"/>
  <c r="AA281" i="4"/>
  <c r="R282" i="4"/>
  <c r="Z282" i="4"/>
  <c r="AQ282" i="4"/>
  <c r="AA282" i="4"/>
  <c r="R283" i="4"/>
  <c r="J283" i="4"/>
  <c r="AQ283" i="4"/>
  <c r="AA283" i="4"/>
  <c r="R284" i="4"/>
  <c r="J284" i="4"/>
  <c r="AP284" i="4" s="1"/>
  <c r="AQ284" i="4"/>
  <c r="AA284" i="4"/>
  <c r="R285" i="4"/>
  <c r="Z285" i="4"/>
  <c r="AQ285" i="4"/>
  <c r="AA285" i="4"/>
  <c r="R286" i="4"/>
  <c r="J286" i="4"/>
  <c r="AP286" i="4" s="1"/>
  <c r="AQ286" i="4"/>
  <c r="AA286" i="4"/>
  <c r="R289" i="4"/>
  <c r="AQ289" i="4"/>
  <c r="AA289" i="4"/>
  <c r="R290" i="4"/>
  <c r="Z290" i="4"/>
  <c r="AQ290" i="4"/>
  <c r="AA290" i="4"/>
  <c r="R291" i="4"/>
  <c r="Z291" i="4"/>
  <c r="AQ291" i="4"/>
  <c r="AA291" i="4"/>
  <c r="R292" i="4"/>
  <c r="J292" i="4"/>
  <c r="AP292" i="4" s="1"/>
  <c r="AQ292" i="4"/>
  <c r="AA292" i="4"/>
  <c r="R293" i="4"/>
  <c r="Z293" i="4"/>
  <c r="AQ293" i="4"/>
  <c r="AA293" i="4"/>
  <c r="R294" i="4"/>
  <c r="J294" i="4"/>
  <c r="AP294" i="4" s="1"/>
  <c r="AQ294" i="4"/>
  <c r="AA294" i="4"/>
  <c r="R295" i="4"/>
  <c r="J295" i="4"/>
  <c r="AP295" i="4" s="1"/>
  <c r="AQ295" i="4"/>
  <c r="AA295" i="4"/>
  <c r="R296" i="4"/>
  <c r="AQ296" i="4"/>
  <c r="AA296" i="4"/>
  <c r="R297" i="4"/>
  <c r="Z297" i="4"/>
  <c r="AQ297" i="4"/>
  <c r="AA297" i="4"/>
  <c r="R298" i="4"/>
  <c r="J298" i="4"/>
  <c r="AQ298" i="4"/>
  <c r="AA298" i="4"/>
  <c r="R299" i="4"/>
  <c r="J299" i="4"/>
  <c r="AP299" i="4" s="1"/>
  <c r="AQ299" i="4"/>
  <c r="AA299" i="4"/>
  <c r="R300" i="4"/>
  <c r="J300" i="4"/>
  <c r="AP300" i="4" s="1"/>
  <c r="AQ300" i="4"/>
  <c r="AA300" i="4"/>
  <c r="R302" i="4"/>
  <c r="Z302" i="4"/>
  <c r="AQ302" i="4"/>
  <c r="AA302" i="4"/>
  <c r="R303" i="4"/>
  <c r="Z303" i="4"/>
  <c r="AQ303" i="4"/>
  <c r="AA303" i="4"/>
  <c r="R304" i="4"/>
  <c r="AQ304" i="4"/>
  <c r="AA304" i="4"/>
  <c r="R305" i="4"/>
  <c r="Z305" i="4"/>
  <c r="AQ305" i="4"/>
  <c r="AA305" i="4"/>
  <c r="R306" i="4"/>
  <c r="Z306" i="4"/>
  <c r="AQ306" i="4"/>
  <c r="AA306" i="4"/>
  <c r="R307" i="4"/>
  <c r="J307" i="4"/>
  <c r="AP307" i="4" s="1"/>
  <c r="AQ307" i="4"/>
  <c r="AA307" i="4"/>
  <c r="R308" i="4"/>
  <c r="Z308" i="4"/>
  <c r="AQ308" i="4"/>
  <c r="AA308" i="4"/>
  <c r="R309" i="4"/>
  <c r="J309" i="4"/>
  <c r="AP309" i="4" s="1"/>
  <c r="AQ309" i="4"/>
  <c r="AA309" i="4"/>
  <c r="R310" i="4"/>
  <c r="J310" i="4"/>
  <c r="AP310" i="4" s="1"/>
  <c r="AQ310" i="4"/>
  <c r="AA310" i="4"/>
  <c r="R311" i="4"/>
  <c r="Z311" i="4"/>
  <c r="AQ311" i="4"/>
  <c r="AA311" i="4"/>
  <c r="R312" i="4"/>
  <c r="Z312" i="4"/>
  <c r="AQ312" i="4"/>
  <c r="AA312" i="4"/>
  <c r="R313" i="4"/>
  <c r="Z313" i="4"/>
  <c r="AQ313" i="4"/>
  <c r="AA313" i="4"/>
  <c r="R314" i="4"/>
  <c r="J314" i="4"/>
  <c r="AQ314" i="4"/>
  <c r="AA314" i="4"/>
  <c r="R315" i="4"/>
  <c r="Z315" i="4"/>
  <c r="AQ315" i="4"/>
  <c r="AA315" i="4"/>
  <c r="R316" i="4"/>
  <c r="J316" i="4"/>
  <c r="AP316" i="4" s="1"/>
  <c r="AQ316" i="4"/>
  <c r="AA316" i="4"/>
  <c r="R317" i="4"/>
  <c r="Z317" i="4"/>
  <c r="AQ317" i="4"/>
  <c r="AA317" i="4"/>
  <c r="R318" i="4"/>
  <c r="Z318" i="4"/>
  <c r="AQ318" i="4"/>
  <c r="AA318" i="4"/>
  <c r="R319" i="4"/>
  <c r="Z319" i="4"/>
  <c r="AQ319" i="4"/>
  <c r="AA319" i="4"/>
  <c r="R320" i="4"/>
  <c r="AQ320" i="4"/>
  <c r="AA320" i="4"/>
  <c r="R321" i="4"/>
  <c r="Z321" i="4"/>
  <c r="AQ321" i="4"/>
  <c r="AA321" i="4"/>
  <c r="R322" i="4"/>
  <c r="AQ322" i="4"/>
  <c r="AA322" i="4"/>
  <c r="R323" i="4"/>
  <c r="J323" i="4"/>
  <c r="AP323" i="4" s="1"/>
  <c r="AQ323" i="4"/>
  <c r="AA323" i="4"/>
  <c r="R324" i="4"/>
  <c r="J324" i="4"/>
  <c r="AP324" i="4" s="1"/>
  <c r="AQ324" i="4"/>
  <c r="AA324" i="4"/>
  <c r="R325" i="4"/>
  <c r="J325" i="4"/>
  <c r="AP325" i="4" s="1"/>
  <c r="AQ325" i="4"/>
  <c r="AA325" i="4"/>
  <c r="R327" i="4"/>
  <c r="J327" i="4"/>
  <c r="AP327" i="4" s="1"/>
  <c r="AQ327" i="4"/>
  <c r="AA327" i="4"/>
  <c r="R328" i="4"/>
  <c r="J328" i="4"/>
  <c r="AP328" i="4" s="1"/>
  <c r="AQ328" i="4"/>
  <c r="AA328" i="4"/>
  <c r="R329" i="4"/>
  <c r="J329" i="4"/>
  <c r="AP329" i="4" s="1"/>
  <c r="AQ329" i="4"/>
  <c r="AA329" i="4"/>
  <c r="R330" i="4"/>
  <c r="J330" i="4"/>
  <c r="AQ330" i="4"/>
  <c r="AA330" i="4"/>
  <c r="R331" i="4"/>
  <c r="J331" i="4"/>
  <c r="AP331" i="4" s="1"/>
  <c r="AQ331" i="4"/>
  <c r="AA331" i="4"/>
  <c r="R332" i="4"/>
  <c r="AQ332" i="4"/>
  <c r="AA332" i="4"/>
  <c r="R333" i="4"/>
  <c r="J333" i="4"/>
  <c r="AP333" i="4" s="1"/>
  <c r="AQ333" i="4"/>
  <c r="AA333" i="4"/>
  <c r="R334" i="4"/>
  <c r="J334" i="4"/>
  <c r="AQ334" i="4"/>
  <c r="AA334" i="4"/>
  <c r="R335" i="4"/>
  <c r="AQ335" i="4"/>
  <c r="AA335" i="4"/>
  <c r="R336" i="4"/>
  <c r="J336" i="4"/>
  <c r="AP336" i="4" s="1"/>
  <c r="AQ336" i="4"/>
  <c r="AA336" i="4"/>
  <c r="R337" i="4"/>
  <c r="J337" i="4"/>
  <c r="AQ337" i="4"/>
  <c r="AA337" i="4"/>
  <c r="R338" i="4"/>
  <c r="J338" i="4"/>
  <c r="AP338" i="4" s="1"/>
  <c r="AQ338" i="4"/>
  <c r="AA338" i="4"/>
  <c r="R339" i="4"/>
  <c r="AQ339" i="4"/>
  <c r="AA339" i="4"/>
  <c r="R340" i="4"/>
  <c r="AQ340" i="4"/>
  <c r="AA340" i="4"/>
  <c r="R341" i="4"/>
  <c r="Z341" i="4"/>
  <c r="AQ341" i="4"/>
  <c r="AA341" i="4"/>
  <c r="AO341" i="4"/>
  <c r="AP341" i="4"/>
  <c r="R342" i="4"/>
  <c r="J342" i="4"/>
  <c r="AP342" i="4" s="1"/>
  <c r="AQ342" i="4"/>
  <c r="AA342" i="4"/>
  <c r="R344" i="4"/>
  <c r="AQ344" i="4"/>
  <c r="AA344" i="4"/>
  <c r="R345" i="4"/>
  <c r="AQ345" i="4"/>
  <c r="AA345" i="4"/>
  <c r="R346" i="4"/>
  <c r="J346" i="4"/>
  <c r="AP346" i="4" s="1"/>
  <c r="AQ346" i="4"/>
  <c r="AA346" i="4"/>
  <c r="R348" i="4"/>
  <c r="J348" i="4"/>
  <c r="AP348" i="4" s="1"/>
  <c r="AQ348" i="4"/>
  <c r="AA348" i="4"/>
  <c r="R350" i="4"/>
  <c r="Z350" i="4"/>
  <c r="AQ350" i="4"/>
  <c r="AA350" i="4"/>
  <c r="R351" i="4"/>
  <c r="AQ351" i="4"/>
  <c r="AA351" i="4"/>
  <c r="R352" i="4"/>
  <c r="AQ352" i="4"/>
  <c r="AA352" i="4"/>
  <c r="R353" i="4"/>
  <c r="J353" i="4"/>
  <c r="AQ353" i="4"/>
  <c r="AA353" i="4"/>
  <c r="R354" i="4"/>
  <c r="J354" i="4"/>
  <c r="AP354" i="4" s="1"/>
  <c r="AQ354" i="4"/>
  <c r="AA354" i="4"/>
  <c r="R355" i="4"/>
  <c r="J355" i="4"/>
  <c r="AP355" i="4" s="1"/>
  <c r="AQ355" i="4"/>
  <c r="AA355" i="4"/>
  <c r="R356" i="4"/>
  <c r="J356" i="4"/>
  <c r="AQ356" i="4"/>
  <c r="AA356" i="4"/>
  <c r="AO356" i="4"/>
  <c r="AP356" i="4"/>
  <c r="R357" i="4"/>
  <c r="AQ357" i="4"/>
  <c r="AA357" i="4"/>
  <c r="R358" i="4"/>
  <c r="J358" i="4"/>
  <c r="AP358" i="4" s="1"/>
  <c r="AQ358" i="4"/>
  <c r="AA358" i="4"/>
  <c r="R359" i="4"/>
  <c r="J359" i="4"/>
  <c r="AP359" i="4" s="1"/>
  <c r="AQ359" i="4"/>
  <c r="AA359" i="4"/>
  <c r="R360" i="4"/>
  <c r="J360" i="4"/>
  <c r="AQ360" i="4"/>
  <c r="AA360" i="4"/>
  <c r="R361" i="4"/>
  <c r="AQ361" i="4"/>
  <c r="AA361" i="4"/>
  <c r="R362" i="4"/>
  <c r="AQ362" i="4"/>
  <c r="AA362" i="4"/>
  <c r="R363" i="4"/>
  <c r="J363" i="4"/>
  <c r="AP363" i="4" s="1"/>
  <c r="Z363" i="4"/>
  <c r="AQ363" i="4"/>
  <c r="AA363" i="4"/>
  <c r="AO363" i="4" s="1"/>
  <c r="R364" i="4"/>
  <c r="AQ364" i="4"/>
  <c r="AA364" i="4"/>
  <c r="R365" i="4"/>
  <c r="J365" i="4"/>
  <c r="AP365" i="4" s="1"/>
  <c r="Z365" i="4"/>
  <c r="AQ365" i="4"/>
  <c r="AA365" i="4"/>
  <c r="AO365" i="4" s="1"/>
  <c r="R366" i="4"/>
  <c r="AQ366" i="4"/>
  <c r="AA366" i="4"/>
  <c r="R367" i="4"/>
  <c r="AQ367" i="4"/>
  <c r="AA367" i="4"/>
  <c r="R368" i="4"/>
  <c r="AQ368" i="4"/>
  <c r="AA368" i="4"/>
  <c r="R369" i="4"/>
  <c r="AQ369" i="4"/>
  <c r="AA369" i="4"/>
  <c r="R370" i="4"/>
  <c r="AQ370" i="4"/>
  <c r="AA370" i="4"/>
  <c r="R371" i="4"/>
  <c r="AQ371" i="4"/>
  <c r="AA371" i="4"/>
  <c r="R372" i="4"/>
  <c r="AQ372" i="4"/>
  <c r="AA372" i="4"/>
  <c r="R373" i="4"/>
  <c r="AQ373" i="4"/>
  <c r="AA373" i="4"/>
  <c r="R374" i="4"/>
  <c r="Z374" i="4"/>
  <c r="AQ374" i="4"/>
  <c r="AA374" i="4"/>
  <c r="R375" i="4"/>
  <c r="J375" i="4"/>
  <c r="AP375" i="4" s="1"/>
  <c r="AQ375" i="4"/>
  <c r="AA375" i="4"/>
  <c r="R376" i="4"/>
  <c r="J376" i="4"/>
  <c r="AP376" i="4" s="1"/>
  <c r="AQ376" i="4"/>
  <c r="AA376" i="4"/>
  <c r="R377" i="4"/>
  <c r="Z377" i="4"/>
  <c r="AQ377" i="4"/>
  <c r="AA377" i="4"/>
  <c r="R378" i="4"/>
  <c r="AP378" i="4"/>
  <c r="AQ378" i="4"/>
  <c r="AA378" i="4"/>
  <c r="AO378" i="4" s="1"/>
  <c r="R380" i="4"/>
  <c r="J380" i="4"/>
  <c r="AP380" i="4" s="1"/>
  <c r="Z380" i="4"/>
  <c r="AQ380" i="4"/>
  <c r="AA380" i="4"/>
  <c r="R381" i="4"/>
  <c r="AQ381" i="4"/>
  <c r="AA381" i="4"/>
  <c r="R382" i="4"/>
  <c r="J382" i="4"/>
  <c r="AQ382" i="4"/>
  <c r="AA382" i="4"/>
  <c r="AO382" i="4"/>
  <c r="AP382" i="4"/>
  <c r="R383" i="4"/>
  <c r="AQ383" i="4"/>
  <c r="AA383" i="4"/>
  <c r="R384" i="4"/>
  <c r="AQ384" i="4"/>
  <c r="AA384" i="4"/>
  <c r="R385" i="4"/>
  <c r="AQ385" i="4"/>
  <c r="AA385" i="4"/>
  <c r="R386" i="4"/>
  <c r="Z386" i="4"/>
  <c r="AQ386" i="4"/>
  <c r="AA386" i="4"/>
  <c r="R387" i="4"/>
  <c r="AQ387" i="4"/>
  <c r="AA387" i="4"/>
  <c r="R389" i="4"/>
  <c r="AQ389" i="4"/>
  <c r="AA389" i="4"/>
  <c r="R390" i="4"/>
  <c r="AQ390" i="4"/>
  <c r="AA390" i="4"/>
  <c r="R392" i="4"/>
  <c r="AQ392" i="4"/>
  <c r="AA392" i="4"/>
  <c r="R393" i="4"/>
  <c r="AQ393" i="4"/>
  <c r="AA393" i="4"/>
  <c r="R394" i="4"/>
  <c r="AQ394" i="4"/>
  <c r="AA394" i="4"/>
  <c r="R395" i="4"/>
  <c r="AQ395" i="4"/>
  <c r="AA395" i="4"/>
  <c r="R397" i="4"/>
  <c r="AQ397" i="4"/>
  <c r="AA397" i="4"/>
  <c r="R398" i="4"/>
  <c r="AQ398" i="4"/>
  <c r="AA398" i="4"/>
  <c r="R399" i="4"/>
  <c r="AQ399" i="4"/>
  <c r="AA399" i="4"/>
  <c r="R400" i="4"/>
  <c r="AQ400" i="4"/>
  <c r="AA400" i="4"/>
  <c r="R401" i="4"/>
  <c r="AQ401" i="4"/>
  <c r="AA401" i="4"/>
  <c r="R402" i="4"/>
  <c r="Z402" i="4"/>
  <c r="AQ402" i="4"/>
  <c r="AA402" i="4"/>
  <c r="R403" i="4"/>
  <c r="AQ403" i="4"/>
  <c r="AA403" i="4"/>
  <c r="R404" i="4"/>
  <c r="Z404" i="4"/>
  <c r="AQ404" i="4"/>
  <c r="AA404" i="4"/>
  <c r="R405" i="4"/>
  <c r="AQ405" i="4"/>
  <c r="AA405" i="4"/>
  <c r="AO405" i="4"/>
  <c r="AP405" i="4"/>
  <c r="R406" i="4"/>
  <c r="Z406" i="4"/>
  <c r="AQ406" i="4"/>
  <c r="AA406" i="4"/>
  <c r="R407" i="4"/>
  <c r="J407" i="4"/>
  <c r="AP407" i="4" s="1"/>
  <c r="AQ407" i="4"/>
  <c r="AA407" i="4"/>
  <c r="R408" i="4"/>
  <c r="Z408" i="4"/>
  <c r="AQ408" i="4"/>
  <c r="AA408" i="4"/>
  <c r="R409" i="4"/>
  <c r="Z409" i="4"/>
  <c r="AQ409" i="4"/>
  <c r="AA409" i="4"/>
  <c r="R410" i="4"/>
  <c r="Z410" i="4"/>
  <c r="AQ410" i="4"/>
  <c r="AA410" i="4"/>
  <c r="R411" i="4"/>
  <c r="J411" i="4"/>
  <c r="AP411" i="4" s="1"/>
  <c r="AQ411" i="4"/>
  <c r="AA411" i="4"/>
  <c r="R412" i="4"/>
  <c r="Z412" i="4"/>
  <c r="AQ412" i="4"/>
  <c r="AA412" i="4"/>
  <c r="R413" i="4"/>
  <c r="AQ413" i="4"/>
  <c r="AA413" i="4"/>
  <c r="R414" i="4"/>
  <c r="Z414" i="4"/>
  <c r="AQ414" i="4"/>
  <c r="AA414" i="4"/>
  <c r="R415" i="4"/>
  <c r="J415" i="4"/>
  <c r="AP415" i="4" s="1"/>
  <c r="AQ415" i="4"/>
  <c r="AA415" i="4"/>
  <c r="R416" i="4"/>
  <c r="J416" i="4"/>
  <c r="AP416" i="4" s="1"/>
  <c r="AQ416" i="4"/>
  <c r="AA416" i="4"/>
  <c r="R417" i="4"/>
  <c r="AQ417" i="4"/>
  <c r="AA417" i="4"/>
  <c r="R418" i="4"/>
  <c r="J418" i="4"/>
  <c r="AP418" i="4" s="1"/>
  <c r="AQ418" i="4"/>
  <c r="AA418" i="4"/>
  <c r="R419" i="4"/>
  <c r="Z419" i="4"/>
  <c r="AQ419" i="4"/>
  <c r="AA419" i="4"/>
  <c r="R420" i="4"/>
  <c r="Z420" i="4"/>
  <c r="AQ420" i="4"/>
  <c r="AA420" i="4"/>
  <c r="R421" i="4"/>
  <c r="Z421" i="4"/>
  <c r="AQ421" i="4"/>
  <c r="AA421" i="4"/>
  <c r="R422" i="4"/>
  <c r="Z422" i="4"/>
  <c r="AQ422" i="4"/>
  <c r="AA422" i="4"/>
  <c r="R423" i="4"/>
  <c r="AQ423" i="4"/>
  <c r="AA423" i="4"/>
  <c r="R424" i="4"/>
  <c r="Z424" i="4"/>
  <c r="AQ424" i="4"/>
  <c r="AA424" i="4"/>
  <c r="R425" i="4"/>
  <c r="AQ425" i="4"/>
  <c r="AA425" i="4"/>
  <c r="R426" i="4"/>
  <c r="Z426" i="4"/>
  <c r="AQ426" i="4"/>
  <c r="AA426" i="4"/>
  <c r="R427" i="4"/>
  <c r="AQ427" i="4"/>
  <c r="AA427" i="4"/>
  <c r="R428" i="4"/>
  <c r="J428" i="4"/>
  <c r="AP428" i="4" s="1"/>
  <c r="AQ428" i="4"/>
  <c r="AA428" i="4"/>
  <c r="R429" i="4"/>
  <c r="AQ429" i="4"/>
  <c r="AA429" i="4"/>
  <c r="R430" i="4"/>
  <c r="J430" i="4"/>
  <c r="AQ430" i="4"/>
  <c r="AA430" i="4"/>
  <c r="R431" i="4"/>
  <c r="J431" i="4"/>
  <c r="AP431" i="4" s="1"/>
  <c r="AQ431" i="4"/>
  <c r="AA431" i="4"/>
  <c r="R432" i="4"/>
  <c r="J432" i="4"/>
  <c r="AP432" i="4" s="1"/>
  <c r="AQ432" i="4"/>
  <c r="AA432" i="4"/>
  <c r="R433" i="4"/>
  <c r="AQ433" i="4"/>
  <c r="AA433" i="4"/>
  <c r="R434" i="4"/>
  <c r="J434" i="4"/>
  <c r="AP434" i="4" s="1"/>
  <c r="AQ434" i="4"/>
  <c r="AA434" i="4"/>
  <c r="R435" i="4"/>
  <c r="J435" i="4"/>
  <c r="AQ435" i="4"/>
  <c r="AA435" i="4"/>
  <c r="R436" i="4"/>
  <c r="Z436" i="4"/>
  <c r="AQ436" i="4"/>
  <c r="AA436" i="4"/>
  <c r="R437" i="4"/>
  <c r="AQ437" i="4"/>
  <c r="AA437" i="4"/>
  <c r="R438" i="4"/>
  <c r="AQ438" i="4"/>
  <c r="AA438" i="4"/>
  <c r="AO438" i="4"/>
  <c r="AP438" i="4"/>
  <c r="R439" i="4"/>
  <c r="AQ439" i="4"/>
  <c r="AA439" i="4"/>
  <c r="R440" i="4"/>
  <c r="Z440" i="4"/>
  <c r="AQ440" i="4"/>
  <c r="AA440" i="4"/>
  <c r="R441" i="4"/>
  <c r="AQ441" i="4"/>
  <c r="AA441" i="4"/>
  <c r="R442" i="4"/>
  <c r="Z442" i="4"/>
  <c r="AQ442" i="4"/>
  <c r="AA442" i="4"/>
  <c r="R443" i="4"/>
  <c r="J443" i="4"/>
  <c r="AQ443" i="4"/>
  <c r="AA443" i="4"/>
  <c r="R444" i="4"/>
  <c r="J444" i="4"/>
  <c r="AQ444" i="4"/>
  <c r="AA444" i="4"/>
  <c r="R445" i="4"/>
  <c r="Z445" i="4"/>
  <c r="AQ445" i="4"/>
  <c r="AA445" i="4"/>
  <c r="R446" i="4"/>
  <c r="J446" i="4"/>
  <c r="AP446" i="4" s="1"/>
  <c r="AQ446" i="4"/>
  <c r="AA446" i="4"/>
  <c r="R447" i="4"/>
  <c r="J447" i="4"/>
  <c r="AP447" i="4" s="1"/>
  <c r="AQ447" i="4"/>
  <c r="AA447" i="4"/>
  <c r="R449" i="4"/>
  <c r="Z449" i="4"/>
  <c r="AQ449" i="4"/>
  <c r="AA449" i="4"/>
  <c r="R450" i="4"/>
  <c r="AQ450" i="4"/>
  <c r="AA450" i="4"/>
  <c r="R451" i="4"/>
  <c r="J451" i="4"/>
  <c r="AQ451" i="4"/>
  <c r="AA451" i="4"/>
  <c r="R452" i="4"/>
  <c r="Z452" i="4"/>
  <c r="AQ452" i="4"/>
  <c r="AA452" i="4"/>
  <c r="R453" i="4"/>
  <c r="Z453" i="4"/>
  <c r="AQ453" i="4"/>
  <c r="AA453" i="4"/>
  <c r="R454" i="4"/>
  <c r="Z454" i="4"/>
  <c r="AQ454" i="4"/>
  <c r="AA454" i="4"/>
  <c r="R455" i="4"/>
  <c r="Z455" i="4"/>
  <c r="AQ455" i="4"/>
  <c r="AA455" i="4"/>
  <c r="R456" i="4"/>
  <c r="J456" i="4"/>
  <c r="AP456" i="4" s="1"/>
  <c r="AQ456" i="4"/>
  <c r="AA456" i="4"/>
  <c r="R457" i="4"/>
  <c r="Z457" i="4"/>
  <c r="AQ457" i="4"/>
  <c r="AA457" i="4"/>
  <c r="R458" i="4"/>
  <c r="Z458" i="4"/>
  <c r="AQ458" i="4"/>
  <c r="AA458" i="4"/>
  <c r="R460" i="4"/>
  <c r="Z460" i="4"/>
  <c r="AQ460" i="4"/>
  <c r="AA460" i="4"/>
  <c r="R461" i="4"/>
  <c r="Z461" i="4"/>
  <c r="AQ461" i="4"/>
  <c r="AA461" i="4"/>
  <c r="R462" i="4"/>
  <c r="Z462" i="4"/>
  <c r="AQ462" i="4"/>
  <c r="AA462" i="4"/>
  <c r="AO462" i="4"/>
  <c r="AP462" i="4"/>
  <c r="R463" i="4"/>
  <c r="Z463" i="4"/>
  <c r="AQ463" i="4"/>
  <c r="AA463" i="4"/>
  <c r="R464" i="4"/>
  <c r="AQ464" i="4"/>
  <c r="AA464" i="4"/>
  <c r="R465" i="4"/>
  <c r="AQ465" i="4"/>
  <c r="AA465" i="4"/>
  <c r="R466" i="4"/>
  <c r="J466" i="4"/>
  <c r="AP466" i="4" s="1"/>
  <c r="AQ466" i="4"/>
  <c r="AA466" i="4"/>
  <c r="R467" i="4"/>
  <c r="AQ467" i="4"/>
  <c r="AA467" i="4"/>
  <c r="R468" i="4"/>
  <c r="J468" i="4"/>
  <c r="AP468" i="4" s="1"/>
  <c r="AQ468" i="4"/>
  <c r="AA468" i="4"/>
  <c r="R469" i="4"/>
  <c r="J469" i="4"/>
  <c r="AQ469" i="4"/>
  <c r="AA469" i="4"/>
  <c r="R470" i="4"/>
  <c r="J470" i="4"/>
  <c r="AP470" i="4" s="1"/>
  <c r="AQ470" i="4"/>
  <c r="AA470" i="4"/>
  <c r="R471" i="4"/>
  <c r="Z471" i="4"/>
  <c r="AQ471" i="4"/>
  <c r="AA471" i="4"/>
  <c r="R472" i="4"/>
  <c r="J472" i="4"/>
  <c r="AP472" i="4" s="1"/>
  <c r="AQ472" i="4"/>
  <c r="AA472" i="4"/>
  <c r="R473" i="4"/>
  <c r="J473" i="4"/>
  <c r="AQ473" i="4"/>
  <c r="AA473" i="4"/>
  <c r="R474" i="4"/>
  <c r="Z474" i="4"/>
  <c r="AQ474" i="4"/>
  <c r="AA474" i="4"/>
  <c r="R475" i="4"/>
  <c r="AQ475" i="4"/>
  <c r="AA475" i="4"/>
  <c r="R476" i="4"/>
  <c r="J476" i="4"/>
  <c r="AP476" i="4" s="1"/>
  <c r="AQ476" i="4"/>
  <c r="AA476" i="4"/>
  <c r="R477" i="4"/>
  <c r="AQ477" i="4"/>
  <c r="AA477" i="4"/>
  <c r="R479" i="4"/>
  <c r="Z479" i="4"/>
  <c r="AQ479" i="4"/>
  <c r="AA479" i="4"/>
  <c r="R481" i="4"/>
  <c r="AQ481" i="4"/>
  <c r="AA481" i="4"/>
  <c r="R482" i="4"/>
  <c r="Z482" i="4"/>
  <c r="J482" i="4"/>
  <c r="AP482" i="4" s="1"/>
  <c r="AQ482" i="4"/>
  <c r="AA482" i="4"/>
  <c r="R483" i="4"/>
  <c r="Z483" i="4"/>
  <c r="AQ483" i="4"/>
  <c r="AA483" i="4"/>
  <c r="AO483" i="4"/>
  <c r="AP483" i="4"/>
  <c r="R484" i="4"/>
  <c r="AQ484" i="4"/>
  <c r="AA484" i="4"/>
  <c r="AO484" i="4"/>
  <c r="AP484" i="4"/>
  <c r="R485" i="4"/>
  <c r="J485" i="4"/>
  <c r="AP485" i="4" s="1"/>
  <c r="AQ485" i="4"/>
  <c r="AA485" i="4"/>
  <c r="R486" i="4"/>
  <c r="AQ486" i="4"/>
  <c r="AA486" i="4"/>
  <c r="R487" i="4"/>
  <c r="J487" i="4"/>
  <c r="AP487" i="4" s="1"/>
  <c r="AQ487" i="4"/>
  <c r="AA487" i="4"/>
  <c r="AO487" i="4" s="1"/>
  <c r="R488" i="4"/>
  <c r="J488" i="4"/>
  <c r="AP488" i="4" s="1"/>
  <c r="AQ488" i="4"/>
  <c r="AA488" i="4"/>
  <c r="R489" i="4"/>
  <c r="J489" i="4"/>
  <c r="AP489" i="4" s="1"/>
  <c r="AQ489" i="4"/>
  <c r="AA489" i="4"/>
  <c r="R490" i="4"/>
  <c r="Z490" i="4"/>
  <c r="AQ490" i="4"/>
  <c r="AA490" i="4"/>
  <c r="R492" i="4"/>
  <c r="J492" i="4"/>
  <c r="AP492" i="4" s="1"/>
  <c r="AQ492" i="4"/>
  <c r="AA492" i="4"/>
  <c r="R493" i="4"/>
  <c r="J493" i="4"/>
  <c r="AP493" i="4" s="1"/>
  <c r="AQ493" i="4"/>
  <c r="AA493" i="4"/>
  <c r="R494" i="4"/>
  <c r="J494" i="4"/>
  <c r="AQ494" i="4"/>
  <c r="AA494" i="4"/>
  <c r="R495" i="4"/>
  <c r="J495" i="4"/>
  <c r="AQ495" i="4"/>
  <c r="AA495" i="4"/>
  <c r="R496" i="4"/>
  <c r="J496" i="4"/>
  <c r="AP496" i="4" s="1"/>
  <c r="AQ496" i="4"/>
  <c r="AA496" i="4"/>
  <c r="R498" i="4"/>
  <c r="Z498" i="4"/>
  <c r="AQ498" i="4"/>
  <c r="AA498" i="4"/>
  <c r="R500" i="4"/>
  <c r="AQ500" i="4"/>
  <c r="AA500" i="4"/>
  <c r="R501" i="4"/>
  <c r="J501" i="4"/>
  <c r="AP501" i="4" s="1"/>
  <c r="AQ501" i="4"/>
  <c r="AA501" i="4"/>
  <c r="R502" i="4"/>
  <c r="AQ502" i="4"/>
  <c r="AA502" i="4"/>
  <c r="R503" i="4"/>
  <c r="J503" i="4"/>
  <c r="AQ503" i="4"/>
  <c r="AA503" i="4"/>
  <c r="AO503" i="4"/>
  <c r="AP503" i="4"/>
  <c r="R504" i="4"/>
  <c r="Z504" i="4"/>
  <c r="AQ504" i="4"/>
  <c r="AA504" i="4"/>
  <c r="R505" i="4"/>
  <c r="J505" i="4"/>
  <c r="AP505" i="4" s="1"/>
  <c r="AQ505" i="4"/>
  <c r="AA505" i="4"/>
  <c r="R506" i="4"/>
  <c r="Z506" i="4"/>
  <c r="AQ506" i="4"/>
  <c r="AA506" i="4"/>
  <c r="R507" i="4"/>
  <c r="J507" i="4"/>
  <c r="AP507" i="4" s="1"/>
  <c r="AQ507" i="4"/>
  <c r="AA507" i="4"/>
  <c r="R508" i="4"/>
  <c r="AQ508" i="4"/>
  <c r="AA508" i="4"/>
  <c r="R509" i="4"/>
  <c r="AQ509" i="4"/>
  <c r="AA509" i="4"/>
  <c r="R510" i="4"/>
  <c r="AQ510" i="4"/>
  <c r="AA510" i="4"/>
  <c r="R511" i="4"/>
  <c r="J511" i="4"/>
  <c r="AP511" i="4" s="1"/>
  <c r="AQ511" i="4"/>
  <c r="AA511" i="4"/>
  <c r="R512" i="4"/>
  <c r="Z512" i="4"/>
  <c r="AQ512" i="4"/>
  <c r="AA512" i="4"/>
  <c r="AO512" i="4"/>
  <c r="AP512" i="4"/>
  <c r="R513" i="4"/>
  <c r="AQ513" i="4"/>
  <c r="AA513" i="4"/>
  <c r="R514" i="4"/>
  <c r="AQ514" i="4"/>
  <c r="AA514" i="4"/>
  <c r="R515" i="4"/>
  <c r="AQ515" i="4"/>
  <c r="AA515" i="4"/>
  <c r="R516" i="4"/>
  <c r="AQ516" i="4"/>
  <c r="AA516" i="4"/>
  <c r="R517" i="4"/>
  <c r="J517" i="4"/>
  <c r="AP517" i="4" s="1"/>
  <c r="AQ517" i="4"/>
  <c r="AA517" i="4"/>
  <c r="R518" i="4"/>
  <c r="J518" i="4"/>
  <c r="AP518" i="4" s="1"/>
  <c r="AQ518" i="4"/>
  <c r="AA518" i="4"/>
  <c r="R519" i="4"/>
  <c r="AQ519" i="4"/>
  <c r="AA519" i="4"/>
  <c r="R520" i="4"/>
  <c r="AQ520" i="4"/>
  <c r="AA520" i="4"/>
  <c r="R521" i="4"/>
  <c r="AQ521" i="4"/>
  <c r="AA521" i="4"/>
  <c r="R523" i="4"/>
  <c r="Z523" i="4"/>
  <c r="AQ523" i="4"/>
  <c r="AA523" i="4"/>
  <c r="R525" i="4"/>
  <c r="Z525" i="4"/>
  <c r="AQ525" i="4"/>
  <c r="AA525" i="4"/>
  <c r="R526" i="4"/>
  <c r="J526" i="4"/>
  <c r="AQ526" i="4"/>
  <c r="AA526" i="4"/>
  <c r="R527" i="4"/>
  <c r="Z527" i="4"/>
  <c r="AQ527" i="4"/>
  <c r="AA527" i="4"/>
  <c r="R528" i="4"/>
  <c r="J528" i="4"/>
  <c r="AQ528" i="4"/>
  <c r="AA528" i="4"/>
  <c r="R529" i="4"/>
  <c r="J529" i="4"/>
  <c r="AQ529" i="4"/>
  <c r="AA529" i="4"/>
  <c r="R530" i="4"/>
  <c r="J530" i="4"/>
  <c r="AQ530" i="4"/>
  <c r="AA530" i="4"/>
  <c r="R531" i="4"/>
  <c r="AQ531" i="4"/>
  <c r="AA531" i="4"/>
  <c r="R532" i="4"/>
  <c r="Z532" i="4"/>
  <c r="AQ532" i="4"/>
  <c r="AA532" i="4"/>
  <c r="R533" i="4"/>
  <c r="AQ533" i="4"/>
  <c r="AA533" i="4"/>
  <c r="AO533" i="4"/>
  <c r="AP533" i="4"/>
  <c r="R534" i="4"/>
  <c r="J534" i="4"/>
  <c r="AP534" i="4" s="1"/>
  <c r="AQ534" i="4"/>
  <c r="AA534" i="4"/>
  <c r="R535" i="4"/>
  <c r="J535" i="4"/>
  <c r="AQ535" i="4"/>
  <c r="AA535" i="4"/>
  <c r="R536" i="4"/>
  <c r="Z536" i="4"/>
  <c r="AQ536" i="4"/>
  <c r="AA536" i="4"/>
  <c r="R537" i="4"/>
  <c r="Z537" i="4"/>
  <c r="AQ537" i="4"/>
  <c r="AA537" i="4"/>
  <c r="R538" i="4"/>
  <c r="J538" i="4"/>
  <c r="AP538" i="4" s="1"/>
  <c r="AQ538" i="4"/>
  <c r="AA538" i="4"/>
  <c r="R539" i="4"/>
  <c r="Z539" i="4"/>
  <c r="AQ539" i="4"/>
  <c r="AA539" i="4"/>
  <c r="R540" i="4"/>
  <c r="J540" i="4"/>
  <c r="AQ540" i="4"/>
  <c r="AA540" i="4"/>
  <c r="AO540" i="4"/>
  <c r="AP540" i="4"/>
  <c r="R541" i="4"/>
  <c r="Z541" i="4"/>
  <c r="AQ541" i="4"/>
  <c r="AA541" i="4"/>
  <c r="R543" i="4"/>
  <c r="Z543" i="4"/>
  <c r="AQ543" i="4"/>
  <c r="AA543" i="4"/>
  <c r="R544" i="4"/>
  <c r="AQ544" i="4"/>
  <c r="AA544" i="4"/>
  <c r="R545" i="4"/>
  <c r="J545" i="4"/>
  <c r="AP545" i="4" s="1"/>
  <c r="Z545" i="4"/>
  <c r="AQ545" i="4"/>
  <c r="AA545" i="4"/>
  <c r="R546" i="4"/>
  <c r="Z546" i="4"/>
  <c r="AQ546" i="4"/>
  <c r="AA546" i="4"/>
  <c r="R547" i="4"/>
  <c r="AQ547" i="4"/>
  <c r="AA547" i="4"/>
  <c r="AO547" i="4"/>
  <c r="AP547" i="4"/>
  <c r="R548" i="4"/>
  <c r="Z548" i="4"/>
  <c r="AQ548" i="4"/>
  <c r="AA548" i="4"/>
  <c r="R549" i="4"/>
  <c r="J549" i="4"/>
  <c r="AQ549" i="4"/>
  <c r="AA549" i="4"/>
  <c r="R550" i="4"/>
  <c r="Z550" i="4"/>
  <c r="J550" i="4"/>
  <c r="AP550" i="4" s="1"/>
  <c r="AQ550" i="4"/>
  <c r="AA550" i="4"/>
  <c r="R551" i="4"/>
  <c r="Z551" i="4"/>
  <c r="AQ551" i="4"/>
  <c r="AA551" i="4"/>
  <c r="R552" i="4"/>
  <c r="Z552" i="4"/>
  <c r="AQ552" i="4"/>
  <c r="AA552" i="4"/>
  <c r="R553" i="4"/>
  <c r="Z553" i="4"/>
  <c r="AQ553" i="4"/>
  <c r="AA553" i="4"/>
  <c r="R554" i="4"/>
  <c r="J554" i="4"/>
  <c r="AP554" i="4" s="1"/>
  <c r="AQ554" i="4"/>
  <c r="AA554" i="4"/>
  <c r="R555" i="4"/>
  <c r="J555" i="4"/>
  <c r="AQ555" i="4"/>
  <c r="AA555" i="4"/>
  <c r="R556" i="4"/>
  <c r="Z556" i="4"/>
  <c r="AQ556" i="4"/>
  <c r="AA556" i="4"/>
  <c r="R557" i="4"/>
  <c r="AQ557" i="4"/>
  <c r="AA557" i="4"/>
  <c r="R558" i="4"/>
  <c r="AQ558" i="4"/>
  <c r="AA558" i="4"/>
  <c r="R559" i="4"/>
  <c r="Z559" i="4"/>
  <c r="AQ559" i="4"/>
  <c r="AA559" i="4"/>
  <c r="R560" i="4"/>
  <c r="J560" i="4"/>
  <c r="AP560" i="4" s="1"/>
  <c r="AQ560" i="4"/>
  <c r="AA560" i="4"/>
  <c r="R561" i="4"/>
  <c r="AQ561" i="4"/>
  <c r="AA561" i="4"/>
  <c r="R562" i="4"/>
  <c r="AQ562" i="4"/>
  <c r="AA562" i="4"/>
  <c r="R563" i="4"/>
  <c r="AQ563" i="4"/>
  <c r="AA563" i="4"/>
  <c r="R564" i="4"/>
  <c r="J564" i="4"/>
  <c r="AP564" i="4" s="1"/>
  <c r="AQ564" i="4"/>
  <c r="AA564" i="4"/>
  <c r="R565" i="4"/>
  <c r="J565" i="4"/>
  <c r="AQ565" i="4"/>
  <c r="AA565" i="4"/>
  <c r="R566" i="4"/>
  <c r="Z566" i="4"/>
  <c r="AQ566" i="4"/>
  <c r="AA566" i="4"/>
  <c r="R567" i="4"/>
  <c r="J567" i="4"/>
  <c r="AP567" i="4" s="1"/>
  <c r="Z567" i="4"/>
  <c r="AQ567" i="4"/>
  <c r="AA567" i="4"/>
  <c r="R568" i="4"/>
  <c r="J568" i="4"/>
  <c r="AP568" i="4" s="1"/>
  <c r="AQ568" i="4"/>
  <c r="AA568" i="4"/>
  <c r="R569" i="4"/>
  <c r="AQ569" i="4"/>
  <c r="AA569" i="4"/>
  <c r="R207" i="4"/>
  <c r="AQ207" i="4"/>
  <c r="AA207" i="4"/>
  <c r="R570" i="4"/>
  <c r="Z570" i="4"/>
  <c r="AQ570" i="4"/>
  <c r="AA570" i="4"/>
  <c r="R571" i="4"/>
  <c r="AQ571" i="4"/>
  <c r="AA571" i="4"/>
  <c r="AO571" i="4"/>
  <c r="AP571" i="4"/>
  <c r="R573" i="4"/>
  <c r="Z573" i="4"/>
  <c r="AQ573" i="4"/>
  <c r="AA573" i="4"/>
  <c r="R574" i="4"/>
  <c r="Z574" i="4"/>
  <c r="AQ574" i="4"/>
  <c r="AA574" i="4"/>
  <c r="R575" i="4"/>
  <c r="Z575" i="4"/>
  <c r="AQ575" i="4"/>
  <c r="AA575" i="4"/>
  <c r="AO575" i="4"/>
  <c r="AP575" i="4"/>
  <c r="R576" i="4"/>
  <c r="Z576" i="4"/>
  <c r="AQ576" i="4"/>
  <c r="AA576" i="4"/>
  <c r="R577" i="4"/>
  <c r="J577" i="4"/>
  <c r="AQ577" i="4"/>
  <c r="AA577" i="4"/>
  <c r="R579" i="4"/>
  <c r="Z579" i="4"/>
  <c r="AQ579" i="4"/>
  <c r="AA579" i="4"/>
  <c r="R580" i="4"/>
  <c r="Z580" i="4"/>
  <c r="AQ580" i="4"/>
  <c r="AA580" i="4"/>
  <c r="R581" i="4"/>
  <c r="Z581" i="4"/>
  <c r="AQ581" i="4"/>
  <c r="AA581" i="4"/>
  <c r="R582" i="4"/>
  <c r="Z582" i="4"/>
  <c r="AQ582" i="4"/>
  <c r="AA582" i="4"/>
  <c r="R583" i="4"/>
  <c r="Z583" i="4"/>
  <c r="AQ583" i="4"/>
  <c r="AA583" i="4"/>
  <c r="R584" i="4"/>
  <c r="AQ584" i="4"/>
  <c r="AA584" i="4"/>
  <c r="R585" i="4"/>
  <c r="Z585" i="4"/>
  <c r="AQ585" i="4"/>
  <c r="AA585" i="4"/>
  <c r="R586" i="4"/>
  <c r="Z586" i="4"/>
  <c r="AQ586" i="4"/>
  <c r="AA586" i="4"/>
  <c r="R587" i="4"/>
  <c r="J587" i="4"/>
  <c r="AQ587" i="4"/>
  <c r="AA587" i="4"/>
  <c r="AO587" i="4"/>
  <c r="AP587" i="4"/>
  <c r="R588" i="4"/>
  <c r="Z588" i="4"/>
  <c r="AQ588" i="4"/>
  <c r="AA588" i="4"/>
  <c r="R589" i="4"/>
  <c r="J589" i="4"/>
  <c r="AQ589" i="4"/>
  <c r="AA589" i="4"/>
  <c r="R590" i="4"/>
  <c r="Z590" i="4"/>
  <c r="AQ590" i="4"/>
  <c r="AA590" i="4"/>
  <c r="R591" i="4"/>
  <c r="J591" i="4"/>
  <c r="AP591" i="4" s="1"/>
  <c r="AQ591" i="4"/>
  <c r="AA591" i="4"/>
  <c r="R592" i="4"/>
  <c r="J592" i="4"/>
  <c r="AP592" i="4" s="1"/>
  <c r="AQ592" i="4"/>
  <c r="AA592" i="4"/>
  <c r="R593" i="4"/>
  <c r="AQ593" i="4"/>
  <c r="AA593" i="4"/>
  <c r="R594" i="4"/>
  <c r="Z594" i="4"/>
  <c r="AQ594" i="4"/>
  <c r="AA594" i="4"/>
  <c r="R595" i="4"/>
  <c r="Z595" i="4"/>
  <c r="AQ595" i="4"/>
  <c r="AA595" i="4"/>
  <c r="AO595" i="4"/>
  <c r="AP595" i="4"/>
  <c r="R596" i="4"/>
  <c r="Z596" i="4"/>
  <c r="AQ596" i="4"/>
  <c r="AA596" i="4"/>
  <c r="R597" i="4"/>
  <c r="AQ597" i="4"/>
  <c r="AA597" i="4"/>
  <c r="R598" i="4"/>
  <c r="J598" i="4"/>
  <c r="AP598" i="4" s="1"/>
  <c r="Z598" i="4"/>
  <c r="AQ598" i="4"/>
  <c r="AA598" i="4"/>
  <c r="R599" i="4"/>
  <c r="J599" i="4"/>
  <c r="AQ599" i="4"/>
  <c r="AA599" i="4"/>
  <c r="R600" i="4"/>
  <c r="Z600" i="4"/>
  <c r="AQ600" i="4"/>
  <c r="AA600" i="4"/>
  <c r="R601" i="4"/>
  <c r="J601" i="4"/>
  <c r="AQ601" i="4"/>
  <c r="AA601" i="4"/>
  <c r="R602" i="4"/>
  <c r="AQ602" i="4"/>
  <c r="AA602" i="4"/>
  <c r="R603" i="4"/>
  <c r="J603" i="4"/>
  <c r="AQ603" i="4"/>
  <c r="AA603" i="4"/>
  <c r="AO603" i="4"/>
  <c r="AP603" i="4"/>
  <c r="R604" i="4"/>
  <c r="AQ604" i="4"/>
  <c r="AA604" i="4"/>
  <c r="R605" i="4"/>
  <c r="Z605" i="4"/>
  <c r="AQ605" i="4"/>
  <c r="AA605" i="4"/>
  <c r="R606" i="4"/>
  <c r="AQ606" i="4"/>
  <c r="AA606" i="4"/>
  <c r="R607" i="4"/>
  <c r="Z607" i="4"/>
  <c r="AQ607" i="4"/>
  <c r="AA607" i="4"/>
  <c r="R608" i="4"/>
  <c r="Z608" i="4"/>
  <c r="AQ608" i="4"/>
  <c r="AA608" i="4"/>
  <c r="R609" i="4"/>
  <c r="Z609" i="4"/>
  <c r="AQ609" i="4"/>
  <c r="AA609" i="4"/>
  <c r="R610" i="4"/>
  <c r="Z610" i="4"/>
  <c r="AQ610" i="4"/>
  <c r="AA610" i="4"/>
  <c r="AO610" i="4"/>
  <c r="AP610" i="4"/>
  <c r="R611" i="4"/>
  <c r="Z611" i="4"/>
  <c r="AQ611" i="4"/>
  <c r="AA611" i="4"/>
  <c r="R612" i="4"/>
  <c r="Z612" i="4"/>
  <c r="AQ612" i="4"/>
  <c r="AA612" i="4"/>
  <c r="AO612" i="4"/>
  <c r="AP612" i="4"/>
  <c r="R613" i="4"/>
  <c r="J613" i="4"/>
  <c r="AQ613" i="4"/>
  <c r="AA613" i="4"/>
  <c r="R614" i="4"/>
  <c r="AQ614" i="4"/>
  <c r="AA614" i="4"/>
  <c r="R615" i="4"/>
  <c r="AQ615" i="4"/>
  <c r="AA615" i="4"/>
  <c r="R616" i="4"/>
  <c r="J616" i="4"/>
  <c r="AP616" i="4" s="1"/>
  <c r="AQ616" i="4"/>
  <c r="AA616" i="4"/>
  <c r="R617" i="4"/>
  <c r="Z617" i="4"/>
  <c r="AQ617" i="4"/>
  <c r="AA617" i="4"/>
  <c r="R618" i="4"/>
  <c r="J618" i="4"/>
  <c r="AP618" i="4" s="1"/>
  <c r="AQ618" i="4"/>
  <c r="AA618" i="4"/>
  <c r="R619" i="4"/>
  <c r="Z619" i="4"/>
  <c r="AQ619" i="4"/>
  <c r="AA619" i="4"/>
  <c r="R620" i="4"/>
  <c r="J620" i="4"/>
  <c r="AP620" i="4" s="1"/>
  <c r="AQ620" i="4"/>
  <c r="AA620" i="4"/>
  <c r="R621" i="4"/>
  <c r="Z621" i="4"/>
  <c r="AQ621" i="4"/>
  <c r="AA621" i="4"/>
  <c r="R622" i="4"/>
  <c r="J622" i="4"/>
  <c r="AP622" i="4" s="1"/>
  <c r="AQ622" i="4"/>
  <c r="AA622" i="4"/>
  <c r="R623" i="4"/>
  <c r="Z623" i="4"/>
  <c r="AQ623" i="4"/>
  <c r="AA623" i="4"/>
  <c r="R624" i="4"/>
  <c r="AQ624" i="4"/>
  <c r="AA624" i="4"/>
  <c r="R625" i="4"/>
  <c r="Z625" i="4"/>
  <c r="AQ625" i="4"/>
  <c r="AA625" i="4"/>
  <c r="R626" i="4"/>
  <c r="J626" i="4"/>
  <c r="AQ626" i="4"/>
  <c r="AA626" i="4"/>
  <c r="R627" i="4"/>
  <c r="J627" i="4"/>
  <c r="AP627" i="4" s="1"/>
  <c r="AQ627" i="4"/>
  <c r="AA627" i="4"/>
  <c r="R628" i="4"/>
  <c r="AQ628" i="4"/>
  <c r="AA628" i="4"/>
  <c r="R629" i="4"/>
  <c r="AQ629" i="4"/>
  <c r="AA629" i="4"/>
  <c r="R630" i="4"/>
  <c r="Z630" i="4"/>
  <c r="AQ630" i="4"/>
  <c r="AA630" i="4"/>
  <c r="R632" i="4"/>
  <c r="AQ632" i="4"/>
  <c r="AA632" i="4"/>
  <c r="R633" i="4"/>
  <c r="Z633" i="4"/>
  <c r="AQ633" i="4"/>
  <c r="AA633" i="4"/>
  <c r="R635" i="4"/>
  <c r="Z635" i="4"/>
  <c r="AQ635" i="4"/>
  <c r="AA635" i="4"/>
  <c r="R636" i="4"/>
  <c r="J636" i="4"/>
  <c r="AQ636" i="4"/>
  <c r="AA636" i="4"/>
  <c r="R637" i="4"/>
  <c r="Z637" i="4"/>
  <c r="AQ637" i="4"/>
  <c r="AA637" i="4"/>
  <c r="R638" i="4"/>
  <c r="Z638" i="4"/>
  <c r="AQ638" i="4"/>
  <c r="AA638" i="4"/>
  <c r="AO638" i="4" s="1"/>
  <c r="R448" i="4"/>
  <c r="Z448" i="4"/>
  <c r="AQ448" i="4"/>
  <c r="AA448" i="4"/>
  <c r="R639" i="4"/>
  <c r="AQ639" i="4"/>
  <c r="AA639" i="4"/>
  <c r="R640" i="4"/>
  <c r="AQ640" i="4"/>
  <c r="AA640" i="4"/>
  <c r="R641" i="4"/>
  <c r="Z641" i="4"/>
  <c r="AQ641" i="4"/>
  <c r="AA641" i="4"/>
  <c r="R642" i="4"/>
  <c r="AQ642" i="4"/>
  <c r="AA642" i="4"/>
  <c r="R643" i="4"/>
  <c r="Z643" i="4"/>
  <c r="AQ643" i="4"/>
  <c r="AA643" i="4"/>
  <c r="AO643" i="4"/>
  <c r="AP643" i="4"/>
  <c r="R644" i="4"/>
  <c r="AQ644" i="4"/>
  <c r="AA644" i="4"/>
  <c r="R645" i="4"/>
  <c r="AQ645" i="4"/>
  <c r="AA645" i="4"/>
  <c r="R646" i="4"/>
  <c r="Z646" i="4"/>
  <c r="AQ646" i="4"/>
  <c r="AA646" i="4"/>
  <c r="R647" i="4"/>
  <c r="AQ647" i="4"/>
  <c r="AA647" i="4"/>
  <c r="R648" i="4"/>
  <c r="Z648" i="4"/>
  <c r="AQ648" i="4"/>
  <c r="AA648" i="4"/>
  <c r="R649" i="4"/>
  <c r="Z649" i="4"/>
  <c r="AQ649" i="4"/>
  <c r="AA649" i="4"/>
  <c r="R650" i="4"/>
  <c r="Z650" i="4"/>
  <c r="AQ650" i="4"/>
  <c r="AA650" i="4"/>
  <c r="R651" i="4"/>
  <c r="AQ651" i="4"/>
  <c r="AA651" i="4"/>
  <c r="R653" i="4"/>
  <c r="AQ653" i="4"/>
  <c r="AA653" i="4"/>
  <c r="R654" i="4"/>
  <c r="AQ654" i="4"/>
  <c r="AA654" i="4"/>
  <c r="R655" i="4"/>
  <c r="AQ655" i="4"/>
  <c r="AA655" i="4"/>
  <c r="R656" i="4"/>
  <c r="AQ656" i="4"/>
  <c r="AA656" i="4"/>
  <c r="R657" i="4"/>
  <c r="AQ657" i="4"/>
  <c r="AA657" i="4"/>
  <c r="R658" i="4"/>
  <c r="AQ658" i="4"/>
  <c r="AA658" i="4"/>
  <c r="R659" i="4"/>
  <c r="J659" i="4"/>
  <c r="AP659" i="4" s="1"/>
  <c r="AQ659" i="4"/>
  <c r="AA659" i="4"/>
  <c r="R660" i="4"/>
  <c r="Z660" i="4"/>
  <c r="AQ660" i="4"/>
  <c r="AA660" i="4"/>
  <c r="R661" i="4"/>
  <c r="Z661" i="4"/>
  <c r="AQ661" i="4"/>
  <c r="AA661" i="4"/>
  <c r="AO661" i="4"/>
  <c r="AP661" i="4"/>
  <c r="R662" i="4"/>
  <c r="J662" i="4"/>
  <c r="AQ662" i="4"/>
  <c r="AA662" i="4"/>
  <c r="R663" i="4"/>
  <c r="J663" i="4"/>
  <c r="AP663" i="4" s="1"/>
  <c r="Z663" i="4"/>
  <c r="AQ663" i="4"/>
  <c r="AA663" i="4"/>
  <c r="R664" i="4"/>
  <c r="AQ664" i="4"/>
  <c r="AA664" i="4"/>
  <c r="R665" i="4"/>
  <c r="AQ665" i="4"/>
  <c r="AA665" i="4"/>
  <c r="R666" i="4"/>
  <c r="AQ666" i="4"/>
  <c r="AA666" i="4"/>
  <c r="R667" i="4"/>
  <c r="J667" i="4"/>
  <c r="AQ667" i="4"/>
  <c r="AA667" i="4"/>
  <c r="R668" i="4"/>
  <c r="AQ668" i="4"/>
  <c r="AA668" i="4"/>
  <c r="R669" i="4"/>
  <c r="AQ669" i="4"/>
  <c r="AA669" i="4"/>
  <c r="R670" i="4"/>
  <c r="J670" i="4"/>
  <c r="AP670" i="4" s="1"/>
  <c r="AQ670" i="4"/>
  <c r="AA670" i="4"/>
  <c r="R671" i="4"/>
  <c r="J671" i="4"/>
  <c r="AP671" i="4" s="1"/>
  <c r="AQ671" i="4"/>
  <c r="AA671" i="4"/>
  <c r="R672" i="4"/>
  <c r="Z672" i="4"/>
  <c r="AQ672" i="4"/>
  <c r="AA672" i="4"/>
  <c r="R673" i="4"/>
  <c r="Z673" i="4"/>
  <c r="AQ673" i="4"/>
  <c r="AA673" i="4"/>
  <c r="R675" i="4"/>
  <c r="J675" i="4"/>
  <c r="AP675" i="4" s="1"/>
  <c r="AQ675" i="4"/>
  <c r="AA675" i="4"/>
  <c r="R676" i="4"/>
  <c r="J676" i="4"/>
  <c r="AP676" i="4" s="1"/>
  <c r="AQ676" i="4"/>
  <c r="AA676" i="4"/>
  <c r="R677" i="4"/>
  <c r="Z677" i="4"/>
  <c r="AQ677" i="4"/>
  <c r="AA677" i="4"/>
  <c r="R678" i="4"/>
  <c r="AQ678" i="4"/>
  <c r="AA678" i="4"/>
  <c r="R679" i="4"/>
  <c r="J679" i="4"/>
  <c r="AP679" i="4" s="1"/>
  <c r="AQ679" i="4"/>
  <c r="AA679" i="4"/>
  <c r="R680" i="4"/>
  <c r="J680" i="4"/>
  <c r="AP680" i="4" s="1"/>
  <c r="AQ680" i="4"/>
  <c r="AA680" i="4"/>
  <c r="R681" i="4"/>
  <c r="J681" i="4"/>
  <c r="AP681" i="4" s="1"/>
  <c r="AQ681" i="4"/>
  <c r="AA681" i="4"/>
  <c r="R682" i="4"/>
  <c r="J682" i="4"/>
  <c r="AP682" i="4" s="1"/>
  <c r="AQ682" i="4"/>
  <c r="AA682" i="4"/>
  <c r="R683" i="4"/>
  <c r="J683" i="4"/>
  <c r="AP683" i="4" s="1"/>
  <c r="AQ683" i="4"/>
  <c r="AA683" i="4"/>
  <c r="R684" i="4"/>
  <c r="Z684" i="4"/>
  <c r="AQ684" i="4"/>
  <c r="AA684" i="4"/>
  <c r="R685" i="4"/>
  <c r="AQ685" i="4"/>
  <c r="AA685" i="4"/>
  <c r="R686" i="4"/>
  <c r="Z686" i="4"/>
  <c r="AQ686" i="4"/>
  <c r="AA686" i="4"/>
  <c r="R687" i="4"/>
  <c r="J687" i="4"/>
  <c r="AP687" i="4" s="1"/>
  <c r="AQ687" i="4"/>
  <c r="AA687" i="4"/>
  <c r="R688" i="4"/>
  <c r="J688" i="4"/>
  <c r="AQ688" i="4"/>
  <c r="AA688" i="4"/>
  <c r="AO688" i="4"/>
  <c r="AP688" i="4"/>
  <c r="R689" i="4"/>
  <c r="J689" i="4"/>
  <c r="AP689" i="4" s="1"/>
  <c r="AQ689" i="4"/>
  <c r="AA689" i="4"/>
  <c r="R690" i="4"/>
  <c r="Z690" i="4"/>
  <c r="AQ690" i="4"/>
  <c r="AA690" i="4"/>
  <c r="R692" i="4"/>
  <c r="Z692" i="4"/>
  <c r="AQ692" i="4"/>
  <c r="AA692" i="4"/>
  <c r="R693" i="4"/>
  <c r="J693" i="4"/>
  <c r="AQ693" i="4"/>
  <c r="AA693" i="4"/>
  <c r="R694" i="4"/>
  <c r="AQ694" i="4"/>
  <c r="AA694" i="4"/>
  <c r="R695" i="4"/>
  <c r="AQ695" i="4"/>
  <c r="AA695" i="4"/>
  <c r="R697" i="4"/>
  <c r="J697" i="4"/>
  <c r="AP697" i="4" s="1"/>
  <c r="AQ697" i="4"/>
  <c r="AA697" i="4"/>
  <c r="R698" i="4"/>
  <c r="J698" i="4"/>
  <c r="AQ698" i="4"/>
  <c r="AA698" i="4"/>
  <c r="R699" i="4"/>
  <c r="AQ699" i="4"/>
  <c r="AA699" i="4"/>
  <c r="R700" i="4"/>
  <c r="J700" i="4"/>
  <c r="AQ700" i="4"/>
  <c r="AA700" i="4"/>
  <c r="R701" i="4"/>
  <c r="Z701" i="4"/>
  <c r="AQ701" i="4"/>
  <c r="AA701" i="4"/>
  <c r="R702" i="4"/>
  <c r="J702" i="4"/>
  <c r="AP702" i="4" s="1"/>
  <c r="AQ702" i="4"/>
  <c r="AA702" i="4"/>
  <c r="R703" i="4"/>
  <c r="J703" i="4"/>
  <c r="AQ703" i="4"/>
  <c r="AA703" i="4"/>
  <c r="R704" i="4"/>
  <c r="J704" i="4"/>
  <c r="AP704" i="4" s="1"/>
  <c r="AQ704" i="4"/>
  <c r="AA704" i="4"/>
  <c r="R705" i="4"/>
  <c r="J705" i="4"/>
  <c r="AP705" i="4" s="1"/>
  <c r="AQ705" i="4"/>
  <c r="AA705" i="4"/>
  <c r="R706" i="4"/>
  <c r="J706" i="4"/>
  <c r="AP706" i="4" s="1"/>
  <c r="AQ706" i="4"/>
  <c r="AA706" i="4"/>
  <c r="R707" i="4"/>
  <c r="AQ707" i="4"/>
  <c r="AA707" i="4"/>
  <c r="R708" i="4"/>
  <c r="J708" i="4"/>
  <c r="AP708" i="4" s="1"/>
  <c r="AQ708" i="4"/>
  <c r="AA708" i="4"/>
  <c r="R709" i="4"/>
  <c r="J709" i="4"/>
  <c r="AQ709" i="4"/>
  <c r="AA709" i="4"/>
  <c r="AO709" i="4"/>
  <c r="AP709" i="4"/>
  <c r="R710" i="4"/>
  <c r="AQ710" i="4"/>
  <c r="AA710" i="4"/>
  <c r="R711" i="4"/>
  <c r="AQ711" i="4"/>
  <c r="AA711" i="4"/>
  <c r="AO711" i="4" s="1"/>
  <c r="R712" i="4"/>
  <c r="AQ712" i="4"/>
  <c r="AA712" i="4"/>
  <c r="R713" i="4"/>
  <c r="J713" i="4"/>
  <c r="AP713" i="4" s="1"/>
  <c r="AQ713" i="4"/>
  <c r="AA713" i="4"/>
  <c r="R714" i="4"/>
  <c r="AQ714" i="4"/>
  <c r="AA714" i="4"/>
  <c r="R715" i="4"/>
  <c r="Z715" i="4"/>
  <c r="AQ715" i="4"/>
  <c r="AA715" i="4"/>
  <c r="R716" i="4"/>
  <c r="Z716" i="4"/>
  <c r="AQ716" i="4"/>
  <c r="AA716" i="4"/>
  <c r="R717" i="4"/>
  <c r="J717" i="4"/>
  <c r="AQ717" i="4"/>
  <c r="AA717" i="4"/>
  <c r="R718" i="4"/>
  <c r="J718" i="4"/>
  <c r="AQ718" i="4"/>
  <c r="AA718" i="4"/>
  <c r="R719" i="4"/>
  <c r="Z719" i="4"/>
  <c r="AQ719" i="4"/>
  <c r="AA719" i="4"/>
  <c r="R720" i="4"/>
  <c r="AQ720" i="4"/>
  <c r="AA720" i="4"/>
  <c r="AO720" i="4"/>
  <c r="AP720" i="4"/>
  <c r="R721" i="4"/>
  <c r="Z721" i="4"/>
  <c r="AQ721" i="4"/>
  <c r="AA721" i="4"/>
  <c r="R723" i="4"/>
  <c r="J723" i="4"/>
  <c r="AP723" i="4" s="1"/>
  <c r="AQ723" i="4"/>
  <c r="AA723" i="4"/>
  <c r="R724" i="4"/>
  <c r="J724" i="4"/>
  <c r="AQ724" i="4"/>
  <c r="AA724" i="4"/>
  <c r="AO724" i="4"/>
  <c r="AP724" i="4"/>
  <c r="R725" i="4"/>
  <c r="Z725" i="4"/>
  <c r="AQ725" i="4"/>
  <c r="AA725" i="4"/>
  <c r="R726" i="4"/>
  <c r="AQ726" i="4"/>
  <c r="AA726" i="4"/>
  <c r="AO726" i="4"/>
  <c r="AP726" i="4"/>
  <c r="R727" i="4"/>
  <c r="AQ727" i="4"/>
  <c r="AA727" i="4"/>
  <c r="R728" i="4"/>
  <c r="Z728" i="4"/>
  <c r="AQ728" i="4"/>
  <c r="AA728" i="4"/>
  <c r="R729" i="4"/>
  <c r="Z729" i="4"/>
  <c r="AQ729" i="4"/>
  <c r="AA729" i="4"/>
  <c r="R730" i="4"/>
  <c r="Z730" i="4"/>
  <c r="AQ730" i="4"/>
  <c r="AA730" i="4"/>
  <c r="R731" i="4"/>
  <c r="Z731" i="4"/>
  <c r="AQ731" i="4"/>
  <c r="AA731" i="4"/>
  <c r="R733" i="4"/>
  <c r="J733" i="4"/>
  <c r="AP733" i="4" s="1"/>
  <c r="AQ733" i="4"/>
  <c r="AA733" i="4"/>
  <c r="R734" i="4"/>
  <c r="Z734" i="4"/>
  <c r="AQ734" i="4"/>
  <c r="AA734" i="4"/>
  <c r="R735" i="4"/>
  <c r="Z735" i="4"/>
  <c r="AQ735" i="4"/>
  <c r="AA735" i="4"/>
  <c r="R736" i="4"/>
  <c r="J736" i="4"/>
  <c r="AP736" i="4" s="1"/>
  <c r="AQ736" i="4"/>
  <c r="AA736" i="4"/>
  <c r="R737" i="4"/>
  <c r="Z737" i="4"/>
  <c r="AQ737" i="4"/>
  <c r="AA737" i="4"/>
  <c r="R738" i="4"/>
  <c r="J738" i="4"/>
  <c r="AP738" i="4" s="1"/>
  <c r="AQ738" i="4"/>
  <c r="AA738" i="4"/>
  <c r="R739" i="4"/>
  <c r="J739" i="4"/>
  <c r="AP739" i="4" s="1"/>
  <c r="AQ739" i="4"/>
  <c r="AA739" i="4"/>
  <c r="R740" i="4"/>
  <c r="Z740" i="4"/>
  <c r="AQ740" i="4"/>
  <c r="AA740" i="4"/>
  <c r="R741" i="4"/>
  <c r="Z741" i="4"/>
  <c r="AQ741" i="4"/>
  <c r="AA741" i="4"/>
  <c r="R742" i="4"/>
  <c r="AQ742" i="4"/>
  <c r="AA742" i="4"/>
  <c r="R743" i="4"/>
  <c r="Z743" i="4"/>
  <c r="AQ743" i="4"/>
  <c r="AA743" i="4"/>
  <c r="R744" i="4"/>
  <c r="Z744" i="4"/>
  <c r="AQ744" i="4"/>
  <c r="AA744" i="4"/>
  <c r="R745" i="4"/>
  <c r="Z745" i="4"/>
  <c r="AQ745" i="4"/>
  <c r="AA745" i="4"/>
  <c r="R746" i="4"/>
  <c r="J746" i="4"/>
  <c r="AP746" i="4" s="1"/>
  <c r="AQ746" i="4"/>
  <c r="AA746" i="4"/>
  <c r="R748" i="4"/>
  <c r="J748" i="4"/>
  <c r="AQ748" i="4"/>
  <c r="AA748" i="4"/>
  <c r="R749" i="4"/>
  <c r="Z749" i="4"/>
  <c r="AQ749" i="4"/>
  <c r="AA749" i="4"/>
  <c r="R750" i="4"/>
  <c r="Z750" i="4"/>
  <c r="AQ750" i="4"/>
  <c r="AA750" i="4"/>
  <c r="R751" i="4"/>
  <c r="J751" i="4"/>
  <c r="AP751" i="4" s="1"/>
  <c r="AQ751" i="4"/>
  <c r="AA751" i="4"/>
  <c r="R752" i="4"/>
  <c r="J752" i="4"/>
  <c r="AP752" i="4" s="1"/>
  <c r="AQ752" i="4"/>
  <c r="AA752" i="4"/>
  <c r="R753" i="4"/>
  <c r="J753" i="4"/>
  <c r="AQ753" i="4"/>
  <c r="AA753" i="4"/>
  <c r="R754" i="4"/>
  <c r="J754" i="4"/>
  <c r="AP754" i="4" s="1"/>
  <c r="AQ754" i="4"/>
  <c r="AA754" i="4"/>
  <c r="R755" i="4"/>
  <c r="Z755" i="4"/>
  <c r="AQ755" i="4"/>
  <c r="AA755" i="4"/>
  <c r="R757" i="4"/>
  <c r="AQ757" i="4"/>
  <c r="AA757" i="4"/>
  <c r="R758" i="4"/>
  <c r="Z758" i="4"/>
  <c r="AQ758" i="4"/>
  <c r="AA758" i="4"/>
  <c r="R759" i="4"/>
  <c r="Z759" i="4"/>
  <c r="AQ759" i="4"/>
  <c r="AA759" i="4"/>
  <c r="R760" i="4"/>
  <c r="J760" i="4"/>
  <c r="AP760" i="4" s="1"/>
  <c r="AQ760" i="4"/>
  <c r="AA760" i="4"/>
  <c r="R761" i="4"/>
  <c r="Z761" i="4"/>
  <c r="AQ761" i="4"/>
  <c r="AA761" i="4"/>
  <c r="R762" i="4"/>
  <c r="Z762" i="4"/>
  <c r="AQ762" i="4"/>
  <c r="AA762" i="4"/>
  <c r="R763" i="4"/>
  <c r="J763" i="4"/>
  <c r="AQ763" i="4"/>
  <c r="AA763" i="4"/>
  <c r="R764" i="4"/>
  <c r="Z764" i="4"/>
  <c r="AQ764" i="4"/>
  <c r="AA764" i="4"/>
  <c r="R765" i="4"/>
  <c r="Z765" i="4"/>
  <c r="AQ765" i="4"/>
  <c r="AA765" i="4"/>
  <c r="R766" i="4"/>
  <c r="Z766" i="4"/>
  <c r="AQ766" i="4"/>
  <c r="AA766" i="4"/>
  <c r="R767" i="4"/>
  <c r="AQ767" i="4"/>
  <c r="AA767" i="4"/>
  <c r="R768" i="4"/>
  <c r="J768" i="4"/>
  <c r="AP768" i="4" s="1"/>
  <c r="AQ768" i="4"/>
  <c r="AA768" i="4"/>
  <c r="R769" i="4"/>
  <c r="J769" i="4"/>
  <c r="AP769" i="4" s="1"/>
  <c r="AQ769" i="4"/>
  <c r="AA769" i="4"/>
  <c r="AO769" i="4" s="1"/>
  <c r="R770" i="4"/>
  <c r="J770" i="4"/>
  <c r="AP770" i="4" s="1"/>
  <c r="AQ770" i="4"/>
  <c r="AA770" i="4"/>
  <c r="R771" i="4"/>
  <c r="J771" i="4"/>
  <c r="AP771" i="4" s="1"/>
  <c r="AQ771" i="4"/>
  <c r="AA771" i="4"/>
  <c r="R772" i="4"/>
  <c r="Z772" i="4"/>
  <c r="AQ772" i="4"/>
  <c r="AA772" i="4"/>
  <c r="R773" i="4"/>
  <c r="Z773" i="4"/>
  <c r="AQ773" i="4"/>
  <c r="AA773" i="4"/>
  <c r="R774" i="4"/>
  <c r="Z774" i="4"/>
  <c r="AQ774" i="4"/>
  <c r="AA774" i="4"/>
  <c r="R776" i="4"/>
  <c r="Z776" i="4"/>
  <c r="AQ776" i="4"/>
  <c r="AA776" i="4"/>
  <c r="R777" i="4"/>
  <c r="Z777" i="4"/>
  <c r="AQ777" i="4"/>
  <c r="AA777" i="4"/>
  <c r="R778" i="4"/>
  <c r="J778" i="4"/>
  <c r="AQ778" i="4"/>
  <c r="AA778" i="4"/>
  <c r="R779" i="4"/>
  <c r="AQ779" i="4"/>
  <c r="AA779" i="4"/>
  <c r="R780" i="4"/>
  <c r="J780" i="4"/>
  <c r="AP780" i="4" s="1"/>
  <c r="AQ780" i="4"/>
  <c r="AA780" i="4"/>
  <c r="R781" i="4"/>
  <c r="Z781" i="4"/>
  <c r="AQ781" i="4"/>
  <c r="AA781" i="4"/>
  <c r="R782" i="4"/>
  <c r="Z782" i="4"/>
  <c r="AQ782" i="4"/>
  <c r="AA782" i="4"/>
  <c r="R783" i="4"/>
  <c r="J783" i="4"/>
  <c r="AQ783" i="4"/>
  <c r="AA783" i="4"/>
  <c r="R784" i="4"/>
  <c r="J784" i="4"/>
  <c r="AQ784" i="4"/>
  <c r="AA784" i="4"/>
  <c r="R785" i="4"/>
  <c r="AQ785" i="4"/>
  <c r="AA785" i="4"/>
  <c r="AO785" i="4"/>
  <c r="AP785" i="4"/>
  <c r="R786" i="4"/>
  <c r="J786" i="4"/>
  <c r="AQ786" i="4"/>
  <c r="AA786" i="4"/>
  <c r="AO786" i="4"/>
  <c r="AP786" i="4"/>
  <c r="R787" i="4"/>
  <c r="J787" i="4"/>
  <c r="AP787" i="4" s="1"/>
  <c r="AQ787" i="4"/>
  <c r="AA787" i="4"/>
  <c r="R788" i="4"/>
  <c r="J788" i="4"/>
  <c r="AQ788" i="4"/>
  <c r="AA788" i="4"/>
  <c r="R789" i="4"/>
  <c r="Z789" i="4"/>
  <c r="AQ789" i="4"/>
  <c r="AA789" i="4"/>
  <c r="R790" i="4"/>
  <c r="Z790" i="4"/>
  <c r="AQ790" i="4"/>
  <c r="AA790" i="4"/>
  <c r="R791" i="4"/>
  <c r="Z791" i="4"/>
  <c r="AQ791" i="4"/>
  <c r="AA791" i="4"/>
  <c r="R792" i="4"/>
  <c r="J792" i="4"/>
  <c r="AQ792" i="4"/>
  <c r="AA792" i="4"/>
  <c r="R793" i="4"/>
  <c r="J793" i="4"/>
  <c r="AP793" i="4" s="1"/>
  <c r="AQ793" i="4"/>
  <c r="AA793" i="4"/>
  <c r="R794" i="4"/>
  <c r="Z794" i="4"/>
  <c r="AQ794" i="4"/>
  <c r="AA794" i="4"/>
  <c r="R795" i="4"/>
  <c r="J795" i="4"/>
  <c r="AQ795" i="4"/>
  <c r="AA795" i="4"/>
  <c r="R796" i="4"/>
  <c r="Z796" i="4"/>
  <c r="AQ796" i="4"/>
  <c r="AA796" i="4"/>
  <c r="R797" i="4"/>
  <c r="J797" i="4"/>
  <c r="AQ797" i="4"/>
  <c r="AA797" i="4"/>
  <c r="R798" i="4"/>
  <c r="J798" i="4"/>
  <c r="AQ798" i="4"/>
  <c r="AA798" i="4"/>
  <c r="R799" i="4"/>
  <c r="Z799" i="4"/>
  <c r="AQ799" i="4"/>
  <c r="AA799" i="4"/>
  <c r="R800" i="4"/>
  <c r="J800" i="4"/>
  <c r="AQ800" i="4"/>
  <c r="AA800" i="4"/>
  <c r="R801" i="4"/>
  <c r="AQ801" i="4"/>
  <c r="AA801" i="4"/>
  <c r="R802" i="4"/>
  <c r="J802" i="4"/>
  <c r="AQ802" i="4"/>
  <c r="AA802" i="4"/>
  <c r="R803" i="4"/>
  <c r="J803" i="4"/>
  <c r="AQ803" i="4"/>
  <c r="AA803" i="4"/>
  <c r="R804" i="4"/>
  <c r="Z804" i="4"/>
  <c r="AQ804" i="4"/>
  <c r="AA804" i="4"/>
  <c r="R805" i="4"/>
  <c r="Z805" i="4"/>
  <c r="AQ805" i="4"/>
  <c r="AA805" i="4"/>
  <c r="R806" i="4"/>
  <c r="AQ806" i="4"/>
  <c r="AA806" i="4"/>
  <c r="R807" i="4"/>
  <c r="Z807" i="4"/>
  <c r="AQ807" i="4"/>
  <c r="AA807" i="4"/>
  <c r="AO807" i="4"/>
  <c r="AP807" i="4"/>
  <c r="R808" i="4"/>
  <c r="Z808" i="4"/>
  <c r="AQ808" i="4"/>
  <c r="AA808" i="4"/>
  <c r="R809" i="4"/>
  <c r="J809" i="4"/>
  <c r="AQ809" i="4"/>
  <c r="AA809" i="4"/>
  <c r="R810" i="4"/>
  <c r="J810" i="4"/>
  <c r="AP810" i="4" s="1"/>
  <c r="AQ810" i="4"/>
  <c r="AA810" i="4"/>
  <c r="R811" i="4"/>
  <c r="J811" i="4"/>
  <c r="AQ811" i="4"/>
  <c r="AA811" i="4"/>
  <c r="R812" i="4"/>
  <c r="Z812" i="4"/>
  <c r="AQ812" i="4"/>
  <c r="AA812" i="4"/>
  <c r="R813" i="4"/>
  <c r="AQ813" i="4"/>
  <c r="AA813" i="4"/>
  <c r="R814" i="4"/>
  <c r="AQ814" i="4"/>
  <c r="AA814" i="4"/>
  <c r="R815" i="4"/>
  <c r="Z815" i="4"/>
  <c r="AQ815" i="4"/>
  <c r="AA815" i="4"/>
  <c r="R816" i="4"/>
  <c r="Z816" i="4"/>
  <c r="AQ816" i="4"/>
  <c r="AA816" i="4"/>
  <c r="R817" i="4"/>
  <c r="J817" i="4"/>
  <c r="AP817" i="4" s="1"/>
  <c r="AQ817" i="4"/>
  <c r="AA817" i="4"/>
  <c r="R818" i="4"/>
  <c r="AQ818" i="4"/>
  <c r="AA818" i="4"/>
  <c r="R819" i="4"/>
  <c r="J819" i="4"/>
  <c r="AP819" i="4" s="1"/>
  <c r="AQ819" i="4"/>
  <c r="AA819" i="4"/>
  <c r="R820" i="4"/>
  <c r="J820" i="4"/>
  <c r="AQ820" i="4"/>
  <c r="AA820" i="4"/>
  <c r="R821" i="4"/>
  <c r="Z821" i="4"/>
  <c r="AQ821" i="4"/>
  <c r="AA821" i="4"/>
  <c r="R822" i="4"/>
  <c r="Z822" i="4"/>
  <c r="AQ822" i="4"/>
  <c r="AA822" i="4"/>
  <c r="R823" i="4"/>
  <c r="AQ823" i="4"/>
  <c r="AA823" i="4"/>
  <c r="R824" i="4"/>
  <c r="Z824" i="4"/>
  <c r="AQ824" i="4"/>
  <c r="AA824" i="4"/>
  <c r="R826" i="4"/>
  <c r="Z826" i="4"/>
  <c r="AQ826" i="4"/>
  <c r="AA826" i="4"/>
  <c r="R827" i="4"/>
  <c r="AQ827" i="4"/>
  <c r="AA827" i="4"/>
  <c r="R828" i="4"/>
  <c r="Z828" i="4"/>
  <c r="AQ828" i="4"/>
  <c r="AA828" i="4"/>
  <c r="R829" i="4"/>
  <c r="J829" i="4"/>
  <c r="AP829" i="4" s="1"/>
  <c r="AQ829" i="4"/>
  <c r="AA829" i="4"/>
  <c r="R830" i="4"/>
  <c r="Z830" i="4"/>
  <c r="AQ830" i="4"/>
  <c r="AA830" i="4"/>
  <c r="R831" i="4"/>
  <c r="Z831" i="4"/>
  <c r="AQ831" i="4"/>
  <c r="AA831" i="4"/>
  <c r="R832" i="4"/>
  <c r="J832" i="4"/>
  <c r="AP832" i="4" s="1"/>
  <c r="AQ832" i="4"/>
  <c r="AA832" i="4"/>
  <c r="R833" i="4"/>
  <c r="J833" i="4"/>
  <c r="AP833" i="4" s="1"/>
  <c r="AQ833" i="4"/>
  <c r="AA833" i="4"/>
  <c r="R834" i="4"/>
  <c r="J834" i="4"/>
  <c r="AP834" i="4" s="1"/>
  <c r="AQ834" i="4"/>
  <c r="AA834" i="4"/>
  <c r="R835" i="4"/>
  <c r="Z835" i="4"/>
  <c r="AQ835" i="4"/>
  <c r="AA835" i="4"/>
  <c r="R836" i="4"/>
  <c r="Z836" i="4"/>
  <c r="AQ836" i="4"/>
  <c r="AA836" i="4"/>
  <c r="AO836" i="4"/>
  <c r="AP836" i="4"/>
  <c r="R837" i="4"/>
  <c r="J837" i="4"/>
  <c r="AQ837" i="4"/>
  <c r="AA837" i="4"/>
  <c r="R838" i="4"/>
  <c r="Z838" i="4"/>
  <c r="AQ838" i="4"/>
  <c r="AA838" i="4"/>
  <c r="R839" i="4"/>
  <c r="J839" i="4"/>
  <c r="AP839" i="4" s="1"/>
  <c r="AQ839" i="4"/>
  <c r="AA839" i="4"/>
  <c r="R841" i="4"/>
  <c r="AQ841" i="4"/>
  <c r="AA841" i="4"/>
  <c r="R842" i="4"/>
  <c r="J842" i="4"/>
  <c r="AQ842" i="4"/>
  <c r="AA842" i="4"/>
  <c r="R843" i="4"/>
  <c r="AQ843" i="4"/>
  <c r="AA843" i="4"/>
  <c r="R844" i="4"/>
  <c r="AQ844" i="4"/>
  <c r="AA844" i="4"/>
  <c r="R845" i="4"/>
  <c r="Z845" i="4"/>
  <c r="AQ845" i="4"/>
  <c r="AA845" i="4"/>
  <c r="R846" i="4"/>
  <c r="AQ846" i="4"/>
  <c r="AA846" i="4"/>
  <c r="R847" i="4"/>
  <c r="J847" i="4"/>
  <c r="AP847" i="4" s="1"/>
  <c r="AQ847" i="4"/>
  <c r="AA847" i="4"/>
  <c r="R848" i="4"/>
  <c r="Z848" i="4"/>
  <c r="AQ848" i="4"/>
  <c r="AA848" i="4"/>
  <c r="R849" i="4"/>
  <c r="J849" i="4"/>
  <c r="AQ849" i="4"/>
  <c r="AA849" i="4"/>
  <c r="R850" i="4"/>
  <c r="Z850" i="4"/>
  <c r="AQ850" i="4"/>
  <c r="AA850" i="4"/>
  <c r="R851" i="4"/>
  <c r="J851" i="4"/>
  <c r="AP851" i="4" s="1"/>
  <c r="AQ851" i="4"/>
  <c r="AA851" i="4"/>
  <c r="R852" i="4"/>
  <c r="AQ852" i="4"/>
  <c r="AA852" i="4"/>
  <c r="R853" i="4"/>
  <c r="J853" i="4"/>
  <c r="AQ853" i="4"/>
  <c r="AA853" i="4"/>
  <c r="R854" i="4"/>
  <c r="AQ854" i="4"/>
  <c r="AA854" i="4"/>
  <c r="R855" i="4"/>
  <c r="AQ855" i="4"/>
  <c r="AA855" i="4"/>
  <c r="R856" i="4"/>
  <c r="Z856" i="4"/>
  <c r="AQ856" i="4"/>
  <c r="AA856" i="4"/>
  <c r="R857" i="4"/>
  <c r="J857" i="4"/>
  <c r="AQ857" i="4"/>
  <c r="AA857" i="4"/>
  <c r="R858" i="4"/>
  <c r="AQ858" i="4"/>
  <c r="AA858" i="4"/>
  <c r="J859" i="4"/>
  <c r="AP859" i="4" s="1"/>
  <c r="AQ859" i="4"/>
  <c r="AA859" i="4"/>
  <c r="R860" i="4"/>
  <c r="AQ860" i="4"/>
  <c r="AA860" i="4"/>
  <c r="R861" i="4"/>
  <c r="AQ861" i="4"/>
  <c r="AA861" i="4"/>
  <c r="R862" i="4"/>
  <c r="Z862" i="4"/>
  <c r="AQ862" i="4"/>
  <c r="AA862" i="4"/>
  <c r="R863" i="4"/>
  <c r="J863" i="4"/>
  <c r="AP863" i="4" s="1"/>
  <c r="AQ863" i="4"/>
  <c r="AA863" i="4"/>
  <c r="R864" i="4"/>
  <c r="AQ864" i="4"/>
  <c r="AA864" i="4"/>
  <c r="R865" i="4"/>
  <c r="AQ865" i="4"/>
  <c r="AA865" i="4"/>
  <c r="R478" i="4"/>
  <c r="Z478" i="4"/>
  <c r="AQ478" i="4"/>
  <c r="AA478" i="4"/>
  <c r="R459" i="4"/>
  <c r="AQ459" i="4"/>
  <c r="AA459" i="4"/>
  <c r="Z569" i="4"/>
  <c r="J569" i="4"/>
  <c r="AP569" i="4" s="1"/>
  <c r="Z565" i="4"/>
  <c r="Z561" i="4"/>
  <c r="J561" i="4"/>
  <c r="AP561" i="4" s="1"/>
  <c r="Z555" i="4"/>
  <c r="J552" i="4"/>
  <c r="AP552" i="4" s="1"/>
  <c r="J523" i="4"/>
  <c r="AP523" i="4" s="1"/>
  <c r="Z515" i="4"/>
  <c r="J515" i="4"/>
  <c r="AP515" i="4" s="1"/>
  <c r="J512" i="4"/>
  <c r="Z505" i="4"/>
  <c r="Z500" i="4"/>
  <c r="J500" i="4"/>
  <c r="J490" i="4"/>
  <c r="AP490" i="4" s="1"/>
  <c r="J474" i="4"/>
  <c r="J471" i="4"/>
  <c r="AP471" i="4" s="1"/>
  <c r="J437" i="4"/>
  <c r="Z437" i="4"/>
  <c r="J429" i="4"/>
  <c r="AP429" i="4" s="1"/>
  <c r="Z429" i="4"/>
  <c r="J395" i="4"/>
  <c r="AP395" i="4" s="1"/>
  <c r="Z395" i="4"/>
  <c r="J377" i="4"/>
  <c r="J619" i="4"/>
  <c r="AP619" i="4" s="1"/>
  <c r="J588" i="4"/>
  <c r="AP588" i="4" s="1"/>
  <c r="J582" i="4"/>
  <c r="AP582" i="4" s="1"/>
  <c r="J576" i="4"/>
  <c r="AP576" i="4" s="1"/>
  <c r="Z568" i="4"/>
  <c r="Z564" i="4"/>
  <c r="Z558" i="4"/>
  <c r="J558" i="4"/>
  <c r="AP558" i="4" s="1"/>
  <c r="Z554" i="4"/>
  <c r="J541" i="4"/>
  <c r="AP541" i="4" s="1"/>
  <c r="Z534" i="4"/>
  <c r="Z518" i="4"/>
  <c r="Z508" i="4"/>
  <c r="J508" i="4"/>
  <c r="AP508" i="4" s="1"/>
  <c r="Z494" i="4"/>
  <c r="Z489" i="4"/>
  <c r="Z485" i="4"/>
  <c r="Z473" i="4"/>
  <c r="Z470" i="4"/>
  <c r="Z466" i="4"/>
  <c r="J463" i="4"/>
  <c r="J458" i="4"/>
  <c r="AP458" i="4" s="1"/>
  <c r="J450" i="4"/>
  <c r="AP450" i="4" s="1"/>
  <c r="Z450" i="4"/>
  <c r="J390" i="4"/>
  <c r="AP390" i="4" s="1"/>
  <c r="Z390" i="4"/>
  <c r="J611" i="4"/>
  <c r="AP611" i="4" s="1"/>
  <c r="J600" i="4"/>
  <c r="AP600" i="4" s="1"/>
  <c r="J586" i="4"/>
  <c r="AP586" i="4" s="1"/>
  <c r="Z584" i="4"/>
  <c r="J584" i="4"/>
  <c r="AP584" i="4" s="1"/>
  <c r="Z563" i="4"/>
  <c r="J563" i="4"/>
  <c r="AP563" i="4" s="1"/>
  <c r="Z557" i="4"/>
  <c r="J557" i="4"/>
  <c r="AP557" i="4" s="1"/>
  <c r="Z547" i="4"/>
  <c r="J547" i="4"/>
  <c r="J537" i="4"/>
  <c r="Z530" i="4"/>
  <c r="Z517" i="4"/>
  <c r="Z507" i="4"/>
  <c r="Z502" i="4"/>
  <c r="J502" i="4"/>
  <c r="AP502" i="4" s="1"/>
  <c r="Z493" i="4"/>
  <c r="Z488" i="4"/>
  <c r="Z476" i="4"/>
  <c r="Z472" i="4"/>
  <c r="Z469" i="4"/>
  <c r="J433" i="4"/>
  <c r="AP433" i="4" s="1"/>
  <c r="Z433" i="4"/>
  <c r="J425" i="4"/>
  <c r="AP425" i="4" s="1"/>
  <c r="Z425" i="4"/>
  <c r="J421" i="4"/>
  <c r="AP421" i="4" s="1"/>
  <c r="J417" i="4"/>
  <c r="AP417" i="4" s="1"/>
  <c r="Z417" i="4"/>
  <c r="J413" i="4"/>
  <c r="AP413" i="4" s="1"/>
  <c r="Z413" i="4"/>
  <c r="J409" i="4"/>
  <c r="AP409" i="4" s="1"/>
  <c r="J383" i="4"/>
  <c r="AP383" i="4" s="1"/>
  <c r="Z383" i="4"/>
  <c r="J371" i="4"/>
  <c r="AP371" i="4" s="1"/>
  <c r="Z371" i="4"/>
  <c r="J579" i="4"/>
  <c r="AP579" i="4" s="1"/>
  <c r="J566" i="4"/>
  <c r="Z562" i="4"/>
  <c r="J562" i="4"/>
  <c r="AP562" i="4" s="1"/>
  <c r="J556" i="4"/>
  <c r="AP556" i="4" s="1"/>
  <c r="J553" i="4"/>
  <c r="AP553" i="4" s="1"/>
  <c r="Z549" i="4"/>
  <c r="J546" i="4"/>
  <c r="Z529" i="4"/>
  <c r="J525" i="4"/>
  <c r="AP525" i="4" s="1"/>
  <c r="Z503" i="4"/>
  <c r="Z501" i="4"/>
  <c r="Z496" i="4"/>
  <c r="Z492" i="4"/>
  <c r="Z487" i="4"/>
  <c r="Z484" i="4"/>
  <c r="J484" i="4"/>
  <c r="Z468" i="4"/>
  <c r="J454" i="4"/>
  <c r="AP454" i="4" s="1"/>
  <c r="J445" i="4"/>
  <c r="AP445" i="4" s="1"/>
  <c r="J405" i="4"/>
  <c r="Z405" i="4"/>
  <c r="J399" i="4"/>
  <c r="AP399" i="4" s="1"/>
  <c r="Z399" i="4"/>
  <c r="J386" i="4"/>
  <c r="J367" i="4"/>
  <c r="AP367" i="4" s="1"/>
  <c r="Z367" i="4"/>
  <c r="Z456" i="4"/>
  <c r="Z447" i="4"/>
  <c r="Z443" i="4"/>
  <c r="Z435" i="4"/>
  <c r="Z431" i="4"/>
  <c r="Z411" i="4"/>
  <c r="Z407" i="4"/>
  <c r="J394" i="4"/>
  <c r="AP394" i="4" s="1"/>
  <c r="Z394" i="4"/>
  <c r="J389" i="4"/>
  <c r="AP389" i="4" s="1"/>
  <c r="Z389" i="4"/>
  <c r="J370" i="4"/>
  <c r="AP370" i="4" s="1"/>
  <c r="Z370" i="4"/>
  <c r="J366" i="4"/>
  <c r="Z366" i="4"/>
  <c r="J401" i="4"/>
  <c r="AP401" i="4" s="1"/>
  <c r="Z401" i="4"/>
  <c r="J398" i="4"/>
  <c r="AP398" i="4" s="1"/>
  <c r="Z398" i="4"/>
  <c r="J393" i="4"/>
  <c r="AP393" i="4" s="1"/>
  <c r="Z393" i="4"/>
  <c r="J387" i="4"/>
  <c r="AP387" i="4" s="1"/>
  <c r="Z387" i="4"/>
  <c r="J385" i="4"/>
  <c r="AP385" i="4" s="1"/>
  <c r="Z385" i="4"/>
  <c r="Z382" i="4"/>
  <c r="J373" i="4"/>
  <c r="AP373" i="4" s="1"/>
  <c r="Z373" i="4"/>
  <c r="J369" i="4"/>
  <c r="AP369" i="4" s="1"/>
  <c r="Z369" i="4"/>
  <c r="J400" i="4"/>
  <c r="AP400" i="4" s="1"/>
  <c r="Z400" i="4"/>
  <c r="J397" i="4"/>
  <c r="AP397" i="4" s="1"/>
  <c r="Z397" i="4"/>
  <c r="J392" i="4"/>
  <c r="AP392" i="4" s="1"/>
  <c r="Z392" i="4"/>
  <c r="J384" i="4"/>
  <c r="AP384" i="4" s="1"/>
  <c r="Z384" i="4"/>
  <c r="Z378" i="4"/>
  <c r="Z375" i="4"/>
  <c r="J372" i="4"/>
  <c r="AP372" i="4" s="1"/>
  <c r="Z372" i="4"/>
  <c r="J368" i="4"/>
  <c r="AP368" i="4" s="1"/>
  <c r="Z368" i="4"/>
  <c r="Z359" i="4"/>
  <c r="Z358" i="4"/>
  <c r="Z356" i="4"/>
  <c r="Z355" i="4"/>
  <c r="Z354" i="4"/>
  <c r="Z353" i="4"/>
  <c r="Z348" i="4"/>
  <c r="Z346" i="4"/>
  <c r="Z342" i="4"/>
  <c r="Z338" i="4"/>
  <c r="Z337" i="4"/>
  <c r="Z336" i="4"/>
  <c r="Z330" i="4"/>
  <c r="Z329" i="4"/>
  <c r="Z327" i="4"/>
  <c r="Z325" i="4"/>
  <c r="Z324" i="4"/>
  <c r="Z323" i="4"/>
  <c r="J317" i="4"/>
  <c r="J311" i="4"/>
  <c r="AP311" i="4" s="1"/>
  <c r="J315" i="4"/>
  <c r="AP315" i="4" s="1"/>
  <c r="J313" i="4"/>
  <c r="AP313" i="4" s="1"/>
  <c r="J306" i="4"/>
  <c r="AP306" i="4" s="1"/>
  <c r="J305" i="4"/>
  <c r="AP305" i="4" s="1"/>
  <c r="J257" i="4"/>
  <c r="AP257" i="4" s="1"/>
  <c r="J256" i="4"/>
  <c r="AP256" i="4" s="1"/>
  <c r="J255" i="4"/>
  <c r="AP255" i="4" s="1"/>
  <c r="J253" i="4"/>
  <c r="AP253" i="4" s="1"/>
  <c r="J252" i="4"/>
  <c r="AP252" i="4" s="1"/>
  <c r="J251" i="4"/>
  <c r="AP251" i="4" s="1"/>
  <c r="J250" i="4"/>
  <c r="Z247" i="4"/>
  <c r="Z243" i="4"/>
  <c r="Z237" i="4"/>
  <c r="Z233" i="4"/>
  <c r="Z248" i="4"/>
  <c r="Z244" i="4"/>
  <c r="Z240" i="4"/>
  <c r="Z234" i="4"/>
  <c r="Z227" i="4"/>
  <c r="Z245" i="4"/>
  <c r="Z241" i="4"/>
  <c r="Z235" i="4"/>
  <c r="Z228" i="4"/>
  <c r="J28" i="4"/>
  <c r="J27" i="4"/>
  <c r="AP27" i="4" s="1"/>
  <c r="J26" i="4"/>
  <c r="J25" i="4"/>
  <c r="AP25" i="4" s="1"/>
  <c r="J24" i="4"/>
  <c r="AP24" i="4" s="1"/>
  <c r="J22" i="4"/>
  <c r="AP22" i="4" s="1"/>
  <c r="J21" i="4"/>
  <c r="AP21" i="4" s="1"/>
  <c r="J20" i="4"/>
  <c r="J19" i="4"/>
  <c r="AP19" i="4" s="1"/>
  <c r="J16" i="4"/>
  <c r="AP16" i="4" s="1"/>
  <c r="J15" i="4"/>
  <c r="J14" i="4"/>
  <c r="AP14" i="4" s="1"/>
  <c r="J12" i="4"/>
  <c r="AP12" i="4" s="1"/>
  <c r="J10" i="4"/>
  <c r="J9" i="4"/>
  <c r="J8" i="4"/>
  <c r="J575" i="4"/>
  <c r="Z528" i="4"/>
  <c r="J574" i="4"/>
  <c r="AP574" i="4" s="1"/>
  <c r="J559" i="4"/>
  <c r="AP559" i="4" s="1"/>
  <c r="Z560" i="4"/>
  <c r="J532" i="4"/>
  <c r="Z331" i="4"/>
  <c r="Z360" i="4"/>
  <c r="Z376" i="4"/>
  <c r="Z510" i="4"/>
  <c r="J504" i="4"/>
  <c r="J573" i="4"/>
  <c r="AP573" i="4" s="1"/>
  <c r="J543" i="4"/>
  <c r="J548" i="4"/>
  <c r="AP548" i="4" s="1"/>
  <c r="J319" i="4"/>
  <c r="AP319" i="4" s="1"/>
  <c r="Z328" i="4"/>
  <c r="Z333" i="4"/>
  <c r="J585" i="4"/>
  <c r="AP585" i="4" s="1"/>
  <c r="J594" i="4"/>
  <c r="AP594" i="4" s="1"/>
  <c r="J608" i="4"/>
  <c r="J617" i="4"/>
  <c r="AP617" i="4" s="1"/>
  <c r="J625" i="4"/>
  <c r="AP625" i="4" s="1"/>
  <c r="J716" i="4"/>
  <c r="AP716" i="4" s="1"/>
  <c r="J856" i="4"/>
  <c r="AP856" i="4" s="1"/>
  <c r="J808" i="4"/>
  <c r="AP808" i="4" s="1"/>
  <c r="J758" i="4"/>
  <c r="AP758" i="4" s="1"/>
  <c r="J223" i="4"/>
  <c r="J821" i="4"/>
  <c r="AP821" i="4" s="1"/>
  <c r="Z156" i="4"/>
  <c r="J734" i="4"/>
  <c r="AP734" i="4" s="1"/>
  <c r="J741" i="4"/>
  <c r="AP741" i="4" s="1"/>
  <c r="J291" i="4"/>
  <c r="AP291" i="4" s="1"/>
  <c r="J457" i="4"/>
  <c r="AP457" i="4" s="1"/>
  <c r="Z129" i="4"/>
  <c r="Z106" i="4"/>
  <c r="Z83" i="4"/>
  <c r="Z706" i="4"/>
  <c r="J107" i="4"/>
  <c r="AP107" i="4" s="1"/>
  <c r="J278" i="4"/>
  <c r="AP278" i="4" s="1"/>
  <c r="J193" i="4"/>
  <c r="AP193" i="4" s="1"/>
  <c r="Z101" i="4"/>
  <c r="J772" i="4"/>
  <c r="AP772" i="4" s="1"/>
  <c r="Z143" i="4"/>
  <c r="Z110" i="4"/>
  <c r="Z73" i="4"/>
  <c r="J177" i="4"/>
  <c r="Z780" i="4"/>
  <c r="Z748" i="4"/>
  <c r="J729" i="4"/>
  <c r="AP729" i="4" s="1"/>
  <c r="Z713" i="4"/>
  <c r="Z682" i="4"/>
  <c r="J412" i="4"/>
  <c r="J302" i="4"/>
  <c r="AP302" i="4" s="1"/>
  <c r="Z281" i="4"/>
  <c r="Z211" i="4"/>
  <c r="Z115" i="4"/>
  <c r="J44" i="4"/>
  <c r="AP44" i="4" s="1"/>
  <c r="J830" i="4"/>
  <c r="Z803" i="4"/>
  <c r="Z714" i="4"/>
  <c r="J714" i="4"/>
  <c r="AP714" i="4" s="1"/>
  <c r="J478" i="4"/>
  <c r="AP478" i="4" s="1"/>
  <c r="Z823" i="4"/>
  <c r="J823" i="4"/>
  <c r="AP823" i="4" s="1"/>
  <c r="J725" i="4"/>
  <c r="AP725" i="4" s="1"/>
  <c r="Z644" i="4"/>
  <c r="J644" i="4"/>
  <c r="AP644" i="4" s="1"/>
  <c r="Z834" i="4"/>
  <c r="J757" i="4"/>
  <c r="AP757" i="4" s="1"/>
  <c r="Z757" i="4"/>
  <c r="J339" i="4"/>
  <c r="AP339" i="4" s="1"/>
  <c r="Z339" i="4"/>
  <c r="J332" i="4"/>
  <c r="AP332" i="4" s="1"/>
  <c r="Z332" i="4"/>
  <c r="J765" i="4"/>
  <c r="AP765" i="4" s="1"/>
  <c r="J710" i="4"/>
  <c r="AP710" i="4" s="1"/>
  <c r="Z710" i="4"/>
  <c r="Z668" i="4"/>
  <c r="J668" i="4"/>
  <c r="AP668" i="4" s="1"/>
  <c r="Z687" i="4"/>
  <c r="Z416" i="4"/>
  <c r="J402" i="4"/>
  <c r="AP402" i="4" s="1"/>
  <c r="Z307" i="4"/>
  <c r="Z260" i="4"/>
  <c r="J184" i="4"/>
  <c r="Z162" i="4"/>
  <c r="Z133" i="4"/>
  <c r="J53" i="4"/>
  <c r="AP53" i="4" s="1"/>
  <c r="J46" i="4"/>
  <c r="AP46" i="4" s="1"/>
  <c r="Z292" i="4"/>
  <c r="J137" i="4"/>
  <c r="AP137" i="4" s="1"/>
  <c r="J104" i="4"/>
  <c r="AP104" i="4" s="1"/>
  <c r="J98" i="4"/>
  <c r="AP98" i="4" s="1"/>
  <c r="Z197" i="4"/>
  <c r="Z128" i="4"/>
  <c r="Z112" i="4"/>
  <c r="Z819" i="4"/>
  <c r="Z786" i="4"/>
  <c r="Z736" i="4"/>
  <c r="J728" i="4"/>
  <c r="AP728" i="4" s="1"/>
  <c r="J690" i="4"/>
  <c r="AP690" i="4" s="1"/>
  <c r="J686" i="4"/>
  <c r="AP686" i="4" s="1"/>
  <c r="J648" i="4"/>
  <c r="AP648" i="4" s="1"/>
  <c r="J643" i="4"/>
  <c r="J630" i="4"/>
  <c r="AP630" i="4" s="1"/>
  <c r="J605" i="4"/>
  <c r="Z444" i="4"/>
  <c r="J297" i="4"/>
  <c r="AP297" i="4" s="1"/>
  <c r="J290" i="4"/>
  <c r="AP290" i="4" s="1"/>
  <c r="J282" i="4"/>
  <c r="J268" i="4"/>
  <c r="AP268" i="4" s="1"/>
  <c r="J267" i="4"/>
  <c r="AP267" i="4" s="1"/>
  <c r="Z210" i="4"/>
  <c r="J119" i="4"/>
  <c r="AP119" i="4" s="1"/>
  <c r="Z96" i="4"/>
  <c r="Z65" i="4"/>
  <c r="J826" i="4"/>
  <c r="Z795" i="4"/>
  <c r="Z768" i="4"/>
  <c r="Z763" i="4"/>
  <c r="Z746" i="4"/>
  <c r="J735" i="4"/>
  <c r="AP735" i="4" s="1"/>
  <c r="J730" i="4"/>
  <c r="AP730" i="4" s="1"/>
  <c r="Z688" i="4"/>
  <c r="J440" i="4"/>
  <c r="AP440" i="4" s="1"/>
  <c r="J414" i="4"/>
  <c r="AP414" i="4" s="1"/>
  <c r="Z93" i="4"/>
  <c r="J58" i="4"/>
  <c r="AP58" i="4" s="1"/>
  <c r="Z667" i="4"/>
  <c r="J660" i="4"/>
  <c r="AP660" i="4" s="1"/>
  <c r="J635" i="4"/>
  <c r="AP635" i="4" s="1"/>
  <c r="J153" i="4"/>
  <c r="AP153" i="4" s="1"/>
  <c r="J132" i="4"/>
  <c r="AO132" i="4" s="1"/>
  <c r="Z839" i="4"/>
  <c r="J822" i="4"/>
  <c r="AP822" i="4" s="1"/>
  <c r="Z811" i="4"/>
  <c r="J807" i="4"/>
  <c r="J796" i="4"/>
  <c r="AP796" i="4" s="1"/>
  <c r="J740" i="4"/>
  <c r="AP740" i="4" s="1"/>
  <c r="J731" i="4"/>
  <c r="AP731" i="4" s="1"/>
  <c r="Z738" i="4"/>
  <c r="J727" i="4"/>
  <c r="AP727" i="4" s="1"/>
  <c r="Z727" i="4"/>
  <c r="Z851" i="4"/>
  <c r="J828" i="4"/>
  <c r="AP828" i="4" s="1"/>
  <c r="J824" i="4"/>
  <c r="AP824" i="4" s="1"/>
  <c r="Z820" i="4"/>
  <c r="Z793" i="4"/>
  <c r="Z769" i="4"/>
  <c r="J764" i="4"/>
  <c r="AP764" i="4" s="1"/>
  <c r="Z724" i="4"/>
  <c r="Z709" i="4"/>
  <c r="J862" i="4"/>
  <c r="AP862" i="4" s="1"/>
  <c r="J726" i="4"/>
  <c r="Z726" i="4"/>
  <c r="Z718" i="4"/>
  <c r="Z712" i="4"/>
  <c r="J712" i="4"/>
  <c r="AP712" i="4" s="1"/>
  <c r="J719" i="4"/>
  <c r="AP719" i="4" s="1"/>
  <c r="Z704" i="4"/>
  <c r="J701" i="4"/>
  <c r="AP701" i="4" s="1"/>
  <c r="Z698" i="4"/>
  <c r="J677" i="4"/>
  <c r="AP677" i="4" s="1"/>
  <c r="J673" i="4"/>
  <c r="AP673" i="4" s="1"/>
  <c r="J661" i="4"/>
  <c r="J650" i="4"/>
  <c r="AP650" i="4" s="1"/>
  <c r="J646" i="4"/>
  <c r="J641" i="4"/>
  <c r="AP641" i="4" s="1"/>
  <c r="J448" i="4"/>
  <c r="J638" i="4"/>
  <c r="AP638" i="4" s="1"/>
  <c r="J633" i="4"/>
  <c r="AP633" i="4" s="1"/>
  <c r="J612" i="4"/>
  <c r="J607" i="4"/>
  <c r="AP607" i="4" s="1"/>
  <c r="J596" i="4"/>
  <c r="J595" i="4"/>
  <c r="J460" i="4"/>
  <c r="AP460" i="4" s="1"/>
  <c r="Z446" i="4"/>
  <c r="J424" i="4"/>
  <c r="AP424" i="4" s="1"/>
  <c r="Z618" i="4"/>
  <c r="Z224" i="4"/>
  <c r="J222" i="4"/>
  <c r="AP222" i="4" s="1"/>
  <c r="Z212" i="4"/>
  <c r="J170" i="4"/>
  <c r="AP170" i="4" s="1"/>
  <c r="J32" i="4"/>
  <c r="AO32" i="4" s="1"/>
  <c r="Z432" i="4"/>
  <c r="J410" i="4"/>
  <c r="J404" i="4"/>
  <c r="AP404" i="4" s="1"/>
  <c r="J318" i="4"/>
  <c r="AP318" i="4" s="1"/>
  <c r="Z299" i="4"/>
  <c r="Z294" i="4"/>
  <c r="Z286" i="4"/>
  <c r="Z284" i="4"/>
  <c r="Z265" i="4"/>
  <c r="Z187" i="4"/>
  <c r="Z186" i="4"/>
  <c r="J154" i="4"/>
  <c r="AP154" i="4" s="1"/>
  <c r="J36" i="4"/>
  <c r="AP36" i="4" s="1"/>
  <c r="Z316" i="4"/>
  <c r="Z314" i="4"/>
  <c r="J259" i="4"/>
  <c r="AP259" i="4" s="1"/>
  <c r="Z176" i="4"/>
  <c r="Z171" i="4"/>
  <c r="J60" i="4"/>
  <c r="AP60" i="4" s="1"/>
  <c r="Z30" i="4"/>
  <c r="J459" i="4"/>
  <c r="AP459" i="4" s="1"/>
  <c r="Z459" i="4"/>
  <c r="Z863" i="4"/>
  <c r="J799" i="4"/>
  <c r="AP799" i="4" s="1"/>
  <c r="J794" i="4"/>
  <c r="AP794" i="4" s="1"/>
  <c r="Z787" i="4"/>
  <c r="J781" i="4"/>
  <c r="Z778" i="4"/>
  <c r="J737" i="4"/>
  <c r="J721" i="4"/>
  <c r="AP721" i="4" s="1"/>
  <c r="J715" i="4"/>
  <c r="Z711" i="4"/>
  <c r="J711" i="4"/>
  <c r="AP711" i="4" s="1"/>
  <c r="Z695" i="4"/>
  <c r="J695" i="4"/>
  <c r="AP695" i="4" s="1"/>
  <c r="Z679" i="4"/>
  <c r="J707" i="4"/>
  <c r="AP707" i="4" s="1"/>
  <c r="Z707" i="4"/>
  <c r="J664" i="4"/>
  <c r="Z664" i="4"/>
  <c r="Z659" i="4"/>
  <c r="Z656" i="4"/>
  <c r="J656" i="4"/>
  <c r="AP656" i="4" s="1"/>
  <c r="Z651" i="4"/>
  <c r="J651" i="4"/>
  <c r="AP651" i="4" s="1"/>
  <c r="Z647" i="4"/>
  <c r="J647" i="4"/>
  <c r="AP647" i="4" s="1"/>
  <c r="Z642" i="4"/>
  <c r="J642" i="4"/>
  <c r="AP642" i="4" s="1"/>
  <c r="Z639" i="4"/>
  <c r="J639" i="4"/>
  <c r="AP639" i="4" s="1"/>
  <c r="Z629" i="4"/>
  <c r="J629" i="4"/>
  <c r="AP629" i="4" s="1"/>
  <c r="J624" i="4"/>
  <c r="AP624" i="4" s="1"/>
  <c r="Z624" i="4"/>
  <c r="Z669" i="4"/>
  <c r="J669" i="4"/>
  <c r="J692" i="4"/>
  <c r="Z658" i="4"/>
  <c r="J658" i="4"/>
  <c r="AP658" i="4" s="1"/>
  <c r="Z654" i="4"/>
  <c r="J654" i="4"/>
  <c r="J649" i="4"/>
  <c r="Z645" i="4"/>
  <c r="J645" i="4"/>
  <c r="Z640" i="4"/>
  <c r="J640" i="4"/>
  <c r="AP640" i="4" s="1"/>
  <c r="Z632" i="4"/>
  <c r="J632" i="4"/>
  <c r="AP632" i="4" s="1"/>
  <c r="Z627" i="4"/>
  <c r="Z616" i="4"/>
  <c r="Z451" i="4"/>
  <c r="J442" i="4"/>
  <c r="AP442" i="4" s="1"/>
  <c r="Z430" i="4"/>
  <c r="Z428" i="4"/>
  <c r="Z418" i="4"/>
  <c r="J408" i="4"/>
  <c r="AP408" i="4" s="1"/>
  <c r="J321" i="4"/>
  <c r="AP321" i="4" s="1"/>
  <c r="Z300" i="4"/>
  <c r="Z298" i="4"/>
  <c r="Z295" i="4"/>
  <c r="J274" i="4"/>
  <c r="AP274" i="4" s="1"/>
  <c r="Z271" i="4"/>
  <c r="Z266" i="4"/>
  <c r="Z261" i="4"/>
  <c r="J226" i="4"/>
  <c r="AP226" i="4" s="1"/>
  <c r="Z226" i="4"/>
  <c r="J195" i="4"/>
  <c r="AP195" i="4" s="1"/>
  <c r="J189" i="4"/>
  <c r="AP189" i="4" s="1"/>
  <c r="J151" i="4"/>
  <c r="AP151" i="4" s="1"/>
  <c r="Z151" i="4"/>
  <c r="Z434" i="4"/>
  <c r="J426" i="4"/>
  <c r="J277" i="4"/>
  <c r="AP277" i="4" s="1"/>
  <c r="J194" i="4"/>
  <c r="AP194" i="4" s="1"/>
  <c r="J192" i="4"/>
  <c r="AP192" i="4" s="1"/>
  <c r="J181" i="4"/>
  <c r="AP181" i="4" s="1"/>
  <c r="J163" i="4"/>
  <c r="AP163" i="4" s="1"/>
  <c r="Z163" i="4"/>
  <c r="Z239" i="4"/>
  <c r="J239" i="4"/>
  <c r="AP239" i="4" s="1"/>
  <c r="J155" i="4"/>
  <c r="AP155" i="4" s="1"/>
  <c r="Z155" i="4"/>
  <c r="Z147" i="4"/>
  <c r="Z144" i="4"/>
  <c r="Z135" i="4"/>
  <c r="Z126" i="4"/>
  <c r="Z121" i="4"/>
  <c r="Z99" i="4"/>
  <c r="Z97" i="4"/>
  <c r="Z94" i="4"/>
  <c r="Z75" i="4"/>
  <c r="J50" i="4"/>
  <c r="AP50" i="4" s="1"/>
  <c r="J43" i="4"/>
  <c r="AP43" i="4" s="1"/>
  <c r="J38" i="4"/>
  <c r="Z7" i="4"/>
  <c r="J64" i="4"/>
  <c r="J56" i="4"/>
  <c r="AP56" i="4" s="1"/>
  <c r="Z857" i="4"/>
  <c r="Z849" i="4"/>
  <c r="J816" i="4"/>
  <c r="AP816" i="4" s="1"/>
  <c r="J815" i="4"/>
  <c r="AP815" i="4" s="1"/>
  <c r="Z809" i="4"/>
  <c r="J805" i="4"/>
  <c r="J804" i="4"/>
  <c r="AP804" i="4" s="1"/>
  <c r="Z800" i="4"/>
  <c r="Z798" i="4"/>
  <c r="Z797" i="4"/>
  <c r="J791" i="4"/>
  <c r="AP791" i="4" s="1"/>
  <c r="J790" i="4"/>
  <c r="AP790" i="4" s="1"/>
  <c r="J789" i="4"/>
  <c r="Z784" i="4"/>
  <c r="Z783" i="4"/>
  <c r="J777" i="4"/>
  <c r="AP777" i="4" s="1"/>
  <c r="J776" i="4"/>
  <c r="AP776" i="4" s="1"/>
  <c r="J774" i="4"/>
  <c r="AP774" i="4" s="1"/>
  <c r="J773" i="4"/>
  <c r="AP773" i="4" s="1"/>
  <c r="Z770" i="4"/>
  <c r="J762" i="4"/>
  <c r="AP762" i="4" s="1"/>
  <c r="J761" i="4"/>
  <c r="J759" i="4"/>
  <c r="Z753" i="4"/>
  <c r="Z752" i="4"/>
  <c r="Z751" i="4"/>
  <c r="J745" i="4"/>
  <c r="AP745" i="4" s="1"/>
  <c r="J744" i="4"/>
  <c r="AP744" i="4" s="1"/>
  <c r="J743" i="4"/>
  <c r="AP743" i="4" s="1"/>
  <c r="Z708" i="4"/>
  <c r="Z705" i="4"/>
  <c r="Z703" i="4"/>
  <c r="Z702" i="4"/>
  <c r="Z683" i="4"/>
  <c r="Z675" i="4"/>
  <c r="Z671" i="4"/>
  <c r="Z670" i="4"/>
  <c r="Z853" i="4"/>
  <c r="Z837" i="4"/>
  <c r="Z700" i="4"/>
  <c r="Z697" i="4"/>
  <c r="Z689" i="4"/>
  <c r="Z681" i="4"/>
  <c r="Z680" i="4"/>
  <c r="Z620" i="4"/>
  <c r="Z601" i="4"/>
  <c r="Z589" i="4"/>
  <c r="J462" i="4"/>
  <c r="J455" i="4"/>
  <c r="AP455" i="4" s="1"/>
  <c r="J436" i="4"/>
  <c r="AP436" i="4" s="1"/>
  <c r="J420" i="4"/>
  <c r="AP420" i="4" s="1"/>
  <c r="J406" i="4"/>
  <c r="J296" i="4"/>
  <c r="Z296" i="4"/>
  <c r="J279" i="4"/>
  <c r="AP279" i="4" s="1"/>
  <c r="Z279" i="4"/>
  <c r="J289" i="4"/>
  <c r="AP289" i="4" s="1"/>
  <c r="Z289" i="4"/>
  <c r="Z622" i="4"/>
  <c r="Z599" i="4"/>
  <c r="Z591" i="4"/>
  <c r="Z310" i="4"/>
  <c r="J272" i="4"/>
  <c r="AP272" i="4" s="1"/>
  <c r="Z262" i="4"/>
  <c r="J246" i="4"/>
  <c r="Z242" i="4"/>
  <c r="Z229" i="4"/>
  <c r="Z219" i="4"/>
  <c r="J215" i="4"/>
  <c r="J214" i="4"/>
  <c r="AP214" i="4" s="1"/>
  <c r="Z209" i="4"/>
  <c r="J208" i="4"/>
  <c r="AP208" i="4" s="1"/>
  <c r="J205" i="4"/>
  <c r="AP205" i="4" s="1"/>
  <c r="J203" i="4"/>
  <c r="AP203" i="4" s="1"/>
  <c r="J202" i="4"/>
  <c r="AP202" i="4" s="1"/>
  <c r="J201" i="4"/>
  <c r="AP201" i="4" s="1"/>
  <c r="J191" i="4"/>
  <c r="AP191" i="4" s="1"/>
  <c r="J190" i="4"/>
  <c r="AO190" i="4" s="1"/>
  <c r="J188" i="4"/>
  <c r="J183" i="4"/>
  <c r="AP183" i="4" s="1"/>
  <c r="J180" i="4"/>
  <c r="Z174" i="4"/>
  <c r="Z173" i="4"/>
  <c r="Z168" i="4"/>
  <c r="Z167" i="4"/>
  <c r="Z159" i="4"/>
  <c r="Z158" i="4"/>
  <c r="Z142" i="4"/>
  <c r="J139" i="4"/>
  <c r="AP139" i="4" s="1"/>
  <c r="Z139" i="4"/>
  <c r="J293" i="4"/>
  <c r="AP293" i="4" s="1"/>
  <c r="J275" i="4"/>
  <c r="J263" i="4"/>
  <c r="AP263" i="4" s="1"/>
  <c r="Z161" i="4"/>
  <c r="J141" i="4"/>
  <c r="AP141" i="4" s="1"/>
  <c r="Z141" i="4"/>
  <c r="Z172" i="4"/>
  <c r="Z165" i="4"/>
  <c r="Z157" i="4"/>
  <c r="Z149" i="4"/>
  <c r="J140" i="4"/>
  <c r="AP140" i="4" s="1"/>
  <c r="Z140" i="4"/>
  <c r="Z131" i="4"/>
  <c r="Z130" i="4"/>
  <c r="Z127" i="4"/>
  <c r="Z124" i="4"/>
  <c r="Z123" i="4"/>
  <c r="Z122" i="4"/>
  <c r="Z120" i="4"/>
  <c r="Z118" i="4"/>
  <c r="Z116" i="4"/>
  <c r="Z113" i="4"/>
  <c r="Z108" i="4"/>
  <c r="Z105" i="4"/>
  <c r="Z103" i="4"/>
  <c r="Z95" i="4"/>
  <c r="Z92" i="4"/>
  <c r="Z89" i="4"/>
  <c r="Z86" i="4"/>
  <c r="Z85" i="4"/>
  <c r="Z77" i="4"/>
  <c r="Z71" i="4"/>
  <c r="Z68" i="4"/>
  <c r="Z78" i="4"/>
  <c r="AP7" i="4"/>
  <c r="J82" i="4"/>
  <c r="AP82" i="4" s="1"/>
  <c r="J81" i="4"/>
  <c r="AP81" i="4" s="1"/>
  <c r="J80" i="4"/>
  <c r="AP80" i="4" s="1"/>
  <c r="J70" i="4"/>
  <c r="AP70" i="4" s="1"/>
  <c r="Z70" i="4"/>
  <c r="J51" i="4"/>
  <c r="AP51" i="4" s="1"/>
  <c r="J49" i="4"/>
  <c r="AP49" i="4" s="1"/>
  <c r="J47" i="4"/>
  <c r="AP47" i="4" s="1"/>
  <c r="J41" i="4"/>
  <c r="AP41" i="4" s="1"/>
  <c r="Z88" i="4"/>
  <c r="Z84" i="4"/>
  <c r="Z76" i="4"/>
  <c r="Z74" i="4"/>
  <c r="J63" i="4"/>
  <c r="AP63" i="4" s="1"/>
  <c r="J59" i="4"/>
  <c r="J55" i="4"/>
  <c r="J52" i="4"/>
  <c r="J45" i="4"/>
  <c r="J39" i="4"/>
  <c r="J37" i="4"/>
  <c r="J35" i="4"/>
  <c r="AP35" i="4" s="1"/>
  <c r="J34" i="4"/>
  <c r="AP34" i="4" s="1"/>
  <c r="Z34" i="4"/>
  <c r="J29" i="4"/>
  <c r="AP29" i="4" s="1"/>
  <c r="J199" i="4"/>
  <c r="AP199" i="4" s="1"/>
  <c r="Z652" i="4"/>
  <c r="Z742" i="4"/>
  <c r="J742" i="4"/>
  <c r="AP742" i="4" s="1"/>
  <c r="Z657" i="4"/>
  <c r="J657" i="4"/>
  <c r="Z655" i="4"/>
  <c r="J655" i="4"/>
  <c r="Z779" i="4"/>
  <c r="J779" i="4"/>
  <c r="AP779" i="4" s="1"/>
  <c r="J865" i="4"/>
  <c r="Z865" i="4"/>
  <c r="Z720" i="4"/>
  <c r="J720" i="4"/>
  <c r="Z694" i="4"/>
  <c r="J694" i="4"/>
  <c r="Z665" i="4"/>
  <c r="J665" i="4"/>
  <c r="J844" i="4"/>
  <c r="Z844" i="4"/>
  <c r="Z841" i="4"/>
  <c r="J841" i="4"/>
  <c r="AP841" i="4" s="1"/>
  <c r="J610" i="4"/>
  <c r="J583" i="4"/>
  <c r="AP583" i="4" s="1"/>
  <c r="J581" i="4"/>
  <c r="AP581" i="4" s="1"/>
  <c r="Z613" i="4"/>
  <c r="Z860" i="4"/>
  <c r="J860" i="4"/>
  <c r="Z606" i="4"/>
  <c r="J606" i="4"/>
  <c r="AP606" i="4" s="1"/>
  <c r="Z852" i="4"/>
  <c r="J852" i="4"/>
  <c r="AP852" i="4" s="1"/>
  <c r="J519" i="4"/>
  <c r="AP519" i="4" s="1"/>
  <c r="Z519" i="4"/>
  <c r="Z516" i="4"/>
  <c r="J516" i="4"/>
  <c r="AP516" i="4" s="1"/>
  <c r="Z514" i="4"/>
  <c r="J514" i="4"/>
  <c r="Z513" i="4"/>
  <c r="J513" i="4"/>
  <c r="AP513" i="4" s="1"/>
  <c r="Z615" i="4"/>
  <c r="J615" i="4"/>
  <c r="AP615" i="4" s="1"/>
  <c r="J544" i="4"/>
  <c r="Z544" i="4"/>
  <c r="Z533" i="4"/>
  <c r="J533" i="4"/>
  <c r="Z66" i="4"/>
  <c r="J491" i="4"/>
  <c r="J623" i="4"/>
  <c r="Z114" i="4"/>
  <c r="Z497" i="4"/>
  <c r="Z287" i="4"/>
  <c r="Z859" i="4"/>
  <c r="Z864" i="4"/>
  <c r="J864" i="4"/>
  <c r="AP864" i="4" s="1"/>
  <c r="J855" i="4"/>
  <c r="AP855" i="4" s="1"/>
  <c r="Z855" i="4"/>
  <c r="J848" i="4"/>
  <c r="J831" i="4"/>
  <c r="AP831" i="4" s="1"/>
  <c r="Z480" i="4"/>
  <c r="Z825" i="4"/>
  <c r="J631" i="4"/>
  <c r="AP631" i="4" s="1"/>
  <c r="J850" i="4"/>
  <c r="AP850" i="4" s="1"/>
  <c r="Z846" i="4"/>
  <c r="J846" i="4"/>
  <c r="AP846" i="4" s="1"/>
  <c r="J843" i="4"/>
  <c r="AP843" i="4" s="1"/>
  <c r="Z843" i="4"/>
  <c r="Z858" i="4"/>
  <c r="J858" i="4"/>
  <c r="Z814" i="4"/>
  <c r="J814" i="4"/>
  <c r="AP814" i="4" s="1"/>
  <c r="Z813" i="4"/>
  <c r="J813" i="4"/>
  <c r="Z396" i="4"/>
  <c r="Z810" i="4"/>
  <c r="J590" i="4"/>
  <c r="AP590" i="4" s="1"/>
  <c r="Z535" i="4"/>
  <c r="J621" i="4"/>
  <c r="Z577" i="4"/>
  <c r="Z840" i="4"/>
  <c r="J756" i="4"/>
  <c r="AP756" i="4" s="1"/>
  <c r="W53" i="7"/>
  <c r="W54" i="7"/>
  <c r="W52" i="7"/>
  <c r="AS72" i="7" s="1"/>
  <c r="AS79" i="7" s="1"/>
  <c r="AO39" i="4" l="1"/>
  <c r="AO376" i="4"/>
  <c r="AO11" i="4"/>
  <c r="AO416" i="4"/>
  <c r="AO600" i="4"/>
  <c r="AO182" i="4"/>
  <c r="AO687" i="4"/>
  <c r="AO560" i="4"/>
  <c r="AO420" i="4"/>
  <c r="AO385" i="4"/>
  <c r="AO458" i="4"/>
  <c r="AO771" i="4"/>
  <c r="AO764" i="4"/>
  <c r="AO746" i="4"/>
  <c r="AO583" i="4"/>
  <c r="AO386" i="4"/>
  <c r="AO799" i="4"/>
  <c r="AO677" i="4"/>
  <c r="AO673" i="4"/>
  <c r="AO639" i="4"/>
  <c r="AO584" i="4"/>
  <c r="AO558" i="4"/>
  <c r="AO519" i="4"/>
  <c r="AO7" i="4"/>
  <c r="AO569" i="4"/>
  <c r="AO658" i="4"/>
  <c r="AO553" i="4"/>
  <c r="AO373" i="4"/>
  <c r="AS9" i="12"/>
  <c r="AT9" i="12"/>
  <c r="AT867" i="12"/>
  <c r="AS867" i="12"/>
  <c r="AS865" i="12"/>
  <c r="AT865" i="12"/>
  <c r="AT863" i="12"/>
  <c r="AS863" i="12"/>
  <c r="AS861" i="12"/>
  <c r="AT861" i="12"/>
  <c r="AT859" i="12"/>
  <c r="AS859" i="12"/>
  <c r="AS857" i="12"/>
  <c r="AT857" i="12"/>
  <c r="AS855" i="12"/>
  <c r="AT855" i="12"/>
  <c r="AS853" i="12"/>
  <c r="AT853" i="12"/>
  <c r="AS851" i="12"/>
  <c r="AT851" i="12"/>
  <c r="AS849" i="12"/>
  <c r="AT849" i="12"/>
  <c r="AS847" i="12"/>
  <c r="AT847" i="12"/>
  <c r="AS845" i="12"/>
  <c r="AT845" i="12"/>
  <c r="AS843" i="12"/>
  <c r="AT843" i="12"/>
  <c r="AS841" i="12"/>
  <c r="AT841" i="12"/>
  <c r="AS839" i="12"/>
  <c r="AT839" i="12"/>
  <c r="AS837" i="12"/>
  <c r="AT837" i="12"/>
  <c r="AT834" i="12"/>
  <c r="AS834" i="12"/>
  <c r="AS832" i="12"/>
  <c r="AT832" i="12"/>
  <c r="AS830" i="12"/>
  <c r="AT830" i="12"/>
  <c r="AT828" i="12"/>
  <c r="AS828" i="12"/>
  <c r="AS826" i="12"/>
  <c r="AT826" i="12"/>
  <c r="AS824" i="12"/>
  <c r="AT824" i="12"/>
  <c r="AT822" i="12"/>
  <c r="AS822" i="12"/>
  <c r="AT820" i="12"/>
  <c r="AS820" i="12"/>
  <c r="AT818" i="12"/>
  <c r="AS818" i="12"/>
  <c r="AS816" i="12"/>
  <c r="AT816" i="12"/>
  <c r="AT814" i="12"/>
  <c r="AS814" i="12"/>
  <c r="AT812" i="12"/>
  <c r="AS812" i="12"/>
  <c r="AS810" i="12"/>
  <c r="AT810" i="12"/>
  <c r="AS809" i="12"/>
  <c r="AT809" i="12"/>
  <c r="AT807" i="12"/>
  <c r="AS807" i="12"/>
  <c r="AT805" i="12"/>
  <c r="AS805" i="12"/>
  <c r="AT803" i="12"/>
  <c r="AS803" i="12"/>
  <c r="AS801" i="12"/>
  <c r="AT801" i="12"/>
  <c r="AS799" i="12"/>
  <c r="AT799" i="12"/>
  <c r="AT797" i="12"/>
  <c r="AS797" i="12"/>
  <c r="AS795" i="12"/>
  <c r="AT795" i="12"/>
  <c r="AS793" i="12"/>
  <c r="AT793" i="12"/>
  <c r="AT791" i="12"/>
  <c r="AS791" i="12"/>
  <c r="AS789" i="12"/>
  <c r="AT789" i="12"/>
  <c r="AT787" i="12"/>
  <c r="AS787" i="12"/>
  <c r="AS785" i="12"/>
  <c r="AT785" i="12"/>
  <c r="AT783" i="12"/>
  <c r="AS783" i="12"/>
  <c r="AS781" i="12"/>
  <c r="AT781" i="12"/>
  <c r="AS779" i="12"/>
  <c r="AT779" i="12"/>
  <c r="AS777" i="12"/>
  <c r="AT777" i="12"/>
  <c r="AT775" i="12"/>
  <c r="AS775" i="12"/>
  <c r="AT773" i="12"/>
  <c r="AS773" i="12"/>
  <c r="AT771" i="12"/>
  <c r="AS771" i="12"/>
  <c r="AS769" i="12"/>
  <c r="AT769" i="12"/>
  <c r="AS766" i="12"/>
  <c r="AT766" i="12"/>
  <c r="AS764" i="12"/>
  <c r="AT764" i="12"/>
  <c r="AS760" i="12"/>
  <c r="AT760" i="12"/>
  <c r="AS758" i="12"/>
  <c r="AT758" i="12"/>
  <c r="AS755" i="12"/>
  <c r="AT755" i="12"/>
  <c r="AS753" i="12"/>
  <c r="AT753" i="12"/>
  <c r="AT751" i="12"/>
  <c r="AS751" i="12"/>
  <c r="AS749" i="12"/>
  <c r="AT749" i="12"/>
  <c r="AS747" i="12"/>
  <c r="AT747" i="12"/>
  <c r="AS745" i="12"/>
  <c r="AT745" i="12"/>
  <c r="AT743" i="12"/>
  <c r="AS743" i="12"/>
  <c r="AS740" i="12"/>
  <c r="AT740" i="12"/>
  <c r="AS738" i="12"/>
  <c r="AT738" i="12"/>
  <c r="AS736" i="12"/>
  <c r="AT736" i="12"/>
  <c r="AT734" i="12"/>
  <c r="AS734" i="12"/>
  <c r="AS732" i="12"/>
  <c r="AT732" i="12"/>
  <c r="AT730" i="12"/>
  <c r="AS730" i="12"/>
  <c r="AS728" i="12"/>
  <c r="AT728" i="12"/>
  <c r="AT726" i="12"/>
  <c r="AS726" i="12"/>
  <c r="AS724" i="12"/>
  <c r="AT724" i="12"/>
  <c r="AS722" i="12"/>
  <c r="AT722" i="12"/>
  <c r="AS720" i="12"/>
  <c r="AT720" i="12"/>
  <c r="AT718" i="12"/>
  <c r="AS718" i="12"/>
  <c r="AS716" i="12"/>
  <c r="AT716" i="12"/>
  <c r="AT714" i="12"/>
  <c r="AS714" i="12"/>
  <c r="AS712" i="12"/>
  <c r="AT712" i="12"/>
  <c r="AS710" i="12"/>
  <c r="AT710" i="12"/>
  <c r="AT707" i="12"/>
  <c r="AS707" i="12"/>
  <c r="AS705" i="12"/>
  <c r="AT705" i="12"/>
  <c r="AS702" i="12"/>
  <c r="AT702" i="12"/>
  <c r="AS700" i="12"/>
  <c r="AT700" i="12"/>
  <c r="AT698" i="12"/>
  <c r="AS698" i="12"/>
  <c r="AS697" i="12"/>
  <c r="AT697" i="12"/>
  <c r="AS695" i="12"/>
  <c r="AT695" i="12"/>
  <c r="AS693" i="12"/>
  <c r="AT693" i="12"/>
  <c r="AS690" i="12"/>
  <c r="AT690" i="12"/>
  <c r="AT688" i="12"/>
  <c r="AS688" i="12"/>
  <c r="AS686" i="12"/>
  <c r="AT686" i="12"/>
  <c r="AS684" i="12"/>
  <c r="AT684" i="12"/>
  <c r="AS682" i="12"/>
  <c r="AT682" i="12"/>
  <c r="AT680" i="12"/>
  <c r="AS680" i="12"/>
  <c r="AT678" i="12"/>
  <c r="AS678" i="12"/>
  <c r="AS676" i="12"/>
  <c r="AT676" i="12"/>
  <c r="AS674" i="12"/>
  <c r="AT674" i="12"/>
  <c r="AT672" i="12"/>
  <c r="AS672" i="12"/>
  <c r="AT670" i="12"/>
  <c r="AS670" i="12"/>
  <c r="AT667" i="12"/>
  <c r="AS667" i="12"/>
  <c r="AS664" i="12"/>
  <c r="AT664" i="12"/>
  <c r="AS662" i="12"/>
  <c r="AT662" i="12"/>
  <c r="AS660" i="12"/>
  <c r="AT660" i="12"/>
  <c r="AS658" i="12"/>
  <c r="AT658" i="12"/>
  <c r="AS656" i="12"/>
  <c r="AT656" i="12"/>
  <c r="AT654" i="12"/>
  <c r="AS654" i="12"/>
  <c r="AS652" i="12"/>
  <c r="AT652" i="12"/>
  <c r="AS650" i="12"/>
  <c r="AT650" i="12"/>
  <c r="AS648" i="12"/>
  <c r="AT648" i="12"/>
  <c r="AT646" i="12"/>
  <c r="AS646" i="12"/>
  <c r="AS644" i="12"/>
  <c r="AT644" i="12"/>
  <c r="AS642" i="12"/>
  <c r="AT642" i="12"/>
  <c r="AS639" i="12"/>
  <c r="AT639" i="12"/>
  <c r="AS637" i="12"/>
  <c r="AT637" i="12"/>
  <c r="AT635" i="12"/>
  <c r="AS635" i="12"/>
  <c r="AS632" i="12"/>
  <c r="AT632" i="12"/>
  <c r="AS630" i="12"/>
  <c r="AT630" i="12"/>
  <c r="AT629" i="12"/>
  <c r="AS629" i="12"/>
  <c r="AT627" i="12"/>
  <c r="AS627" i="12"/>
  <c r="AS625" i="12"/>
  <c r="AT625" i="12"/>
  <c r="AS623" i="12"/>
  <c r="AT623" i="12"/>
  <c r="AT621" i="12"/>
  <c r="AS621" i="12"/>
  <c r="AT619" i="12"/>
  <c r="AS619" i="12"/>
  <c r="AS617" i="12"/>
  <c r="AT617" i="12"/>
  <c r="AS615" i="12"/>
  <c r="AT615" i="12"/>
  <c r="AT613" i="12"/>
  <c r="AS613" i="12"/>
  <c r="AT611" i="12"/>
  <c r="AS611" i="12"/>
  <c r="AS609" i="12"/>
  <c r="AT609" i="12"/>
  <c r="AS607" i="12"/>
  <c r="AT607" i="12"/>
  <c r="AS605" i="12"/>
  <c r="AT605" i="12"/>
  <c r="AT603" i="12"/>
  <c r="AS603" i="12"/>
  <c r="AS601" i="12"/>
  <c r="AT601" i="12"/>
  <c r="AS599" i="12"/>
  <c r="AT599" i="12"/>
  <c r="AS597" i="12"/>
  <c r="AT597" i="12"/>
  <c r="AT595" i="12"/>
  <c r="AS595" i="12"/>
  <c r="AS593" i="12"/>
  <c r="AT593" i="12"/>
  <c r="AS591" i="12"/>
  <c r="AT591" i="12"/>
  <c r="AS589" i="12"/>
  <c r="AT589" i="12"/>
  <c r="AT587" i="12"/>
  <c r="AS587" i="12"/>
  <c r="AS585" i="12"/>
  <c r="AT585" i="12"/>
  <c r="AS583" i="12"/>
  <c r="AT583" i="12"/>
  <c r="AS580" i="12"/>
  <c r="AT580" i="12"/>
  <c r="AS577" i="12"/>
  <c r="AT577" i="12"/>
  <c r="AS575" i="12"/>
  <c r="AT575" i="12"/>
  <c r="AS573" i="12"/>
  <c r="AT573" i="12"/>
  <c r="AS572" i="12"/>
  <c r="AT572" i="12"/>
  <c r="AS570" i="12"/>
  <c r="AT570" i="12"/>
  <c r="AS568" i="12"/>
  <c r="AT568" i="12"/>
  <c r="AS566" i="12"/>
  <c r="AT566" i="12"/>
  <c r="AS564" i="12"/>
  <c r="AT564" i="12"/>
  <c r="AS562" i="12"/>
  <c r="AT562" i="12"/>
  <c r="AS560" i="12"/>
  <c r="AT560" i="12"/>
  <c r="AT558" i="12"/>
  <c r="AS558" i="12"/>
  <c r="AS556" i="12"/>
  <c r="AT556" i="12"/>
  <c r="AS553" i="12"/>
  <c r="AT553" i="12"/>
  <c r="AS551" i="12"/>
  <c r="AT551" i="12"/>
  <c r="AT549" i="12"/>
  <c r="AS549" i="12"/>
  <c r="AT547" i="12"/>
  <c r="AS547" i="12"/>
  <c r="AS545" i="12"/>
  <c r="AT545" i="12"/>
  <c r="AS543" i="12"/>
  <c r="AT543" i="12"/>
  <c r="AT541" i="12"/>
  <c r="AS541" i="12"/>
  <c r="AS538" i="12"/>
  <c r="AT538" i="12"/>
  <c r="AS535" i="12"/>
  <c r="AT535" i="12"/>
  <c r="AS533" i="12"/>
  <c r="AT533" i="12"/>
  <c r="AS530" i="12"/>
  <c r="AT530" i="12"/>
  <c r="AS528" i="12"/>
  <c r="AT528" i="12"/>
  <c r="AT525" i="12"/>
  <c r="AS525" i="12"/>
  <c r="AT523" i="12"/>
  <c r="AS523" i="12"/>
  <c r="AS521" i="12"/>
  <c r="AT521" i="12"/>
  <c r="AS519" i="12"/>
  <c r="AT519" i="12"/>
  <c r="AT517" i="12"/>
  <c r="AS517" i="12"/>
  <c r="AT515" i="12"/>
  <c r="AS515" i="12"/>
  <c r="AS513" i="12"/>
  <c r="AT513" i="12"/>
  <c r="AS511" i="12"/>
  <c r="AT511" i="12"/>
  <c r="AS509" i="12"/>
  <c r="AT509" i="12"/>
  <c r="AT507" i="12"/>
  <c r="AS507" i="12"/>
  <c r="AS505" i="12"/>
  <c r="AT505" i="12"/>
  <c r="AS503" i="12"/>
  <c r="AT503" i="12"/>
  <c r="AS501" i="12"/>
  <c r="AT501" i="12"/>
  <c r="AT498" i="12"/>
  <c r="AS498" i="12"/>
  <c r="AS495" i="12"/>
  <c r="AT495" i="12"/>
  <c r="AS493" i="12"/>
  <c r="AT493" i="12"/>
  <c r="AT491" i="12"/>
  <c r="AS491" i="12"/>
  <c r="AS488" i="12"/>
  <c r="AT488" i="12"/>
  <c r="AT486" i="12"/>
  <c r="AS486" i="12"/>
  <c r="AS484" i="12"/>
  <c r="AT484" i="12"/>
  <c r="AS482" i="12"/>
  <c r="AT482" i="12"/>
  <c r="AS480" i="12"/>
  <c r="AT480" i="12"/>
  <c r="AS478" i="12"/>
  <c r="AT478" i="12"/>
  <c r="AT475" i="12"/>
  <c r="AS475" i="12"/>
  <c r="AS473" i="12"/>
  <c r="AT473" i="12"/>
  <c r="AS471" i="12"/>
  <c r="AT471" i="12"/>
  <c r="AS468" i="12"/>
  <c r="AT468" i="12"/>
  <c r="AS466" i="12"/>
  <c r="AT466" i="12"/>
  <c r="AS464" i="12"/>
  <c r="AT464" i="12"/>
  <c r="AT462" i="12"/>
  <c r="AS462" i="12"/>
  <c r="AS460" i="12"/>
  <c r="AT460" i="12"/>
  <c r="AS458" i="12"/>
  <c r="AT458" i="12"/>
  <c r="AS456" i="12"/>
  <c r="AT456" i="12"/>
  <c r="AT454" i="12"/>
  <c r="AS454" i="12"/>
  <c r="AS452" i="12"/>
  <c r="AT452" i="12"/>
  <c r="AT450" i="12"/>
  <c r="AS450" i="12"/>
  <c r="AS448" i="12"/>
  <c r="AT448" i="12"/>
  <c r="AS446" i="12"/>
  <c r="AT446" i="12"/>
  <c r="AS444" i="12"/>
  <c r="AT444" i="12"/>
  <c r="AS442" i="12"/>
  <c r="AT442" i="12"/>
  <c r="AS440" i="12"/>
  <c r="AT440" i="12"/>
  <c r="AS438" i="12"/>
  <c r="AT438" i="12"/>
  <c r="AS436" i="12"/>
  <c r="AT436" i="12"/>
  <c r="AS434" i="12"/>
  <c r="AT434" i="12"/>
  <c r="AS432" i="12"/>
  <c r="AT432" i="12"/>
  <c r="AT430" i="12"/>
  <c r="AS430" i="12"/>
  <c r="AS428" i="12"/>
  <c r="AT428" i="12"/>
  <c r="AT426" i="12"/>
  <c r="AS426" i="12"/>
  <c r="AS424" i="12"/>
  <c r="AT424" i="12"/>
  <c r="AS422" i="12"/>
  <c r="AT422" i="12"/>
  <c r="AS420" i="12"/>
  <c r="AT420" i="12"/>
  <c r="AT418" i="12"/>
  <c r="AS418" i="12"/>
  <c r="AS416" i="12"/>
  <c r="AT416" i="12"/>
  <c r="AS414" i="12"/>
  <c r="AT414" i="12"/>
  <c r="AS412" i="12"/>
  <c r="AT412" i="12"/>
  <c r="AT410" i="12"/>
  <c r="AS410" i="12"/>
  <c r="AS408" i="12"/>
  <c r="AT408" i="12"/>
  <c r="AT405" i="12"/>
  <c r="AS405" i="12"/>
  <c r="AS403" i="12"/>
  <c r="AT403" i="12"/>
  <c r="AS400" i="12"/>
  <c r="AT400" i="12"/>
  <c r="AS398" i="12"/>
  <c r="AT398" i="12"/>
  <c r="AS395" i="12"/>
  <c r="AT395" i="12"/>
  <c r="AT393" i="12"/>
  <c r="AS393" i="12"/>
  <c r="AT391" i="12"/>
  <c r="AS391" i="12"/>
  <c r="AT389" i="12"/>
  <c r="AS389" i="12"/>
  <c r="AT387" i="12"/>
  <c r="AS387" i="12"/>
  <c r="AS385" i="12"/>
  <c r="AT385" i="12"/>
  <c r="AT383" i="12"/>
  <c r="AS383" i="12"/>
  <c r="AS381" i="12"/>
  <c r="AT381" i="12"/>
  <c r="AT379" i="12"/>
  <c r="AS379" i="12"/>
  <c r="AS376" i="12"/>
  <c r="AT376" i="12"/>
  <c r="AS374" i="12"/>
  <c r="AT374" i="12"/>
  <c r="AS372" i="12"/>
  <c r="AT372" i="12"/>
  <c r="AT370" i="12"/>
  <c r="AS370" i="12"/>
  <c r="AS368" i="12"/>
  <c r="AT368" i="12"/>
  <c r="AT366" i="12"/>
  <c r="AS366" i="12"/>
  <c r="AS364" i="12"/>
  <c r="AT364" i="12"/>
  <c r="AT361" i="12"/>
  <c r="AS361" i="12"/>
  <c r="AT359" i="12"/>
  <c r="AS359" i="12"/>
  <c r="AT356" i="12"/>
  <c r="AS356" i="12"/>
  <c r="AT354" i="12"/>
  <c r="AS354" i="12"/>
  <c r="AS352" i="12"/>
  <c r="AT352" i="12"/>
  <c r="AT350" i="12"/>
  <c r="AS350" i="12"/>
  <c r="AS348" i="12"/>
  <c r="AT348" i="12"/>
  <c r="AT346" i="12"/>
  <c r="AS346" i="12"/>
  <c r="AS345" i="12"/>
  <c r="AT345" i="12"/>
  <c r="AT343" i="12"/>
  <c r="AS343" i="12"/>
  <c r="AS341" i="12"/>
  <c r="AT341" i="12"/>
  <c r="AT339" i="12"/>
  <c r="AS339" i="12"/>
  <c r="AS337" i="12"/>
  <c r="AT337" i="12"/>
  <c r="AT335" i="12"/>
  <c r="AS335" i="12"/>
  <c r="AS333" i="12"/>
  <c r="AT333" i="12"/>
  <c r="AT331" i="12"/>
  <c r="AS331" i="12"/>
  <c r="AS329" i="12"/>
  <c r="AT329" i="12"/>
  <c r="AT327" i="12"/>
  <c r="AS327" i="12"/>
  <c r="AS324" i="12"/>
  <c r="AT324" i="12"/>
  <c r="AS322" i="12"/>
  <c r="AT322" i="12"/>
  <c r="AT320" i="12"/>
  <c r="AS320" i="12"/>
  <c r="AS318" i="12"/>
  <c r="AT318" i="12"/>
  <c r="AT316" i="12"/>
  <c r="AS316" i="12"/>
  <c r="AS314" i="12"/>
  <c r="AT314" i="12"/>
  <c r="AT312" i="12"/>
  <c r="AS312" i="12"/>
  <c r="AT310" i="12"/>
  <c r="AS310" i="12"/>
  <c r="AT308" i="12"/>
  <c r="AS308" i="12"/>
  <c r="AS306" i="12"/>
  <c r="AT306" i="12"/>
  <c r="AT304" i="12"/>
  <c r="AS304" i="12"/>
  <c r="AT302" i="12"/>
  <c r="AS302" i="12"/>
  <c r="AS300" i="12"/>
  <c r="AT300" i="12"/>
  <c r="AT298" i="12"/>
  <c r="AS298" i="12"/>
  <c r="AT296" i="12"/>
  <c r="AS296" i="12"/>
  <c r="AT291" i="12"/>
  <c r="AS291" i="12"/>
  <c r="AS289" i="12"/>
  <c r="AT289" i="12"/>
  <c r="AT287" i="12"/>
  <c r="AS287" i="12"/>
  <c r="AS285" i="12"/>
  <c r="AT285" i="12"/>
  <c r="AT283" i="12"/>
  <c r="AS283" i="12"/>
  <c r="AS281" i="12"/>
  <c r="AT281" i="12"/>
  <c r="AT279" i="12"/>
  <c r="AS279" i="12"/>
  <c r="AS277" i="12"/>
  <c r="AT277" i="12"/>
  <c r="AT275" i="12"/>
  <c r="AS275" i="12"/>
  <c r="AS273" i="12"/>
  <c r="AT273" i="12"/>
  <c r="AT270" i="12"/>
  <c r="AS270" i="12"/>
  <c r="AT268" i="12"/>
  <c r="AS268" i="12"/>
  <c r="AT266" i="12"/>
  <c r="AS266" i="12"/>
  <c r="AT264" i="12"/>
  <c r="AS264" i="12"/>
  <c r="AS262" i="12"/>
  <c r="AT262" i="12"/>
  <c r="AT260" i="12"/>
  <c r="AS260" i="12"/>
  <c r="AT258" i="12"/>
  <c r="AS258" i="12"/>
  <c r="AT256" i="12"/>
  <c r="AS256" i="12"/>
  <c r="AT254" i="12"/>
  <c r="AS254" i="12"/>
  <c r="AT252" i="12"/>
  <c r="AS252" i="12"/>
  <c r="AS250" i="12"/>
  <c r="AT250" i="12"/>
  <c r="AT248" i="12"/>
  <c r="AS248" i="12"/>
  <c r="AT246" i="12"/>
  <c r="AS246" i="12"/>
  <c r="AT244" i="12"/>
  <c r="AS244" i="12"/>
  <c r="AS242" i="12"/>
  <c r="AT242" i="12"/>
  <c r="AT241" i="12"/>
  <c r="AS241" i="12"/>
  <c r="AT239" i="12"/>
  <c r="AS239" i="12"/>
  <c r="AS237" i="12"/>
  <c r="AT237" i="12"/>
  <c r="AT235" i="12"/>
  <c r="AS235" i="12"/>
  <c r="AT233" i="12"/>
  <c r="AS233" i="12"/>
  <c r="AT231" i="12"/>
  <c r="AS231" i="12"/>
  <c r="AT228" i="12"/>
  <c r="AS228" i="12"/>
  <c r="AT225" i="12"/>
  <c r="AS225" i="12"/>
  <c r="AS223" i="12"/>
  <c r="AT223" i="12"/>
  <c r="AS220" i="12"/>
  <c r="AT220" i="12"/>
  <c r="AT218" i="12"/>
  <c r="AS218" i="12"/>
  <c r="AT216" i="12"/>
  <c r="AS216" i="12"/>
  <c r="AS214" i="12"/>
  <c r="AT214" i="12"/>
  <c r="AT211" i="12"/>
  <c r="AS211" i="12"/>
  <c r="AT209" i="12"/>
  <c r="AS209" i="12"/>
  <c r="AT207" i="12"/>
  <c r="AS207" i="12"/>
  <c r="AS204" i="12"/>
  <c r="AT204" i="12"/>
  <c r="AS202" i="12"/>
  <c r="AT202" i="12"/>
  <c r="AS200" i="12"/>
  <c r="AT200" i="12"/>
  <c r="AS198" i="12"/>
  <c r="AT198" i="12"/>
  <c r="AS196" i="12"/>
  <c r="AT196" i="12"/>
  <c r="AT194" i="12"/>
  <c r="AS194" i="12"/>
  <c r="AS192" i="12"/>
  <c r="AT192" i="12"/>
  <c r="AS190" i="12"/>
  <c r="AT190" i="12"/>
  <c r="AS188" i="12"/>
  <c r="AT188" i="12"/>
  <c r="AS186" i="12"/>
  <c r="AT186" i="12"/>
  <c r="AT183" i="12"/>
  <c r="AS183" i="12"/>
  <c r="AS181" i="12"/>
  <c r="AT181" i="12"/>
  <c r="AS179" i="12"/>
  <c r="AT179" i="12"/>
  <c r="AT177" i="12"/>
  <c r="AS177" i="12"/>
  <c r="AS175" i="12"/>
  <c r="AT175" i="12"/>
  <c r="AS173" i="12"/>
  <c r="AT173" i="12"/>
  <c r="AS171" i="12"/>
  <c r="AT171" i="12"/>
  <c r="AT169" i="12"/>
  <c r="AS169" i="12"/>
  <c r="AT167" i="12"/>
  <c r="AS167" i="12"/>
  <c r="AS165" i="12"/>
  <c r="AT165" i="12"/>
  <c r="AT164" i="12"/>
  <c r="AS164" i="12"/>
  <c r="AT162" i="12"/>
  <c r="AS162" i="12"/>
  <c r="AT160" i="12"/>
  <c r="AS160" i="12"/>
  <c r="AS157" i="12"/>
  <c r="AT157" i="12"/>
  <c r="AS155" i="12"/>
  <c r="AT155" i="12"/>
  <c r="AT153" i="12"/>
  <c r="AS153" i="12"/>
  <c r="AT150" i="12"/>
  <c r="AS150" i="12"/>
  <c r="AT146" i="12"/>
  <c r="AS146" i="12"/>
  <c r="AT144" i="12"/>
  <c r="AS144" i="12"/>
  <c r="AT142" i="12"/>
  <c r="AS142" i="12"/>
  <c r="AS140" i="12"/>
  <c r="AT140" i="12"/>
  <c r="AT138" i="12"/>
  <c r="AS138" i="12"/>
  <c r="AT136" i="12"/>
  <c r="AS136" i="12"/>
  <c r="AS134" i="12"/>
  <c r="AT134" i="12"/>
  <c r="AS132" i="12"/>
  <c r="AT132" i="12"/>
  <c r="AT130" i="12"/>
  <c r="AS130" i="12"/>
  <c r="AT128" i="12"/>
  <c r="AS128" i="12"/>
  <c r="AT126" i="12"/>
  <c r="AS126" i="12"/>
  <c r="AS124" i="12"/>
  <c r="AT124" i="12"/>
  <c r="AS122" i="12"/>
  <c r="AT122" i="12"/>
  <c r="AT120" i="12"/>
  <c r="AS120" i="12"/>
  <c r="AT118" i="12"/>
  <c r="AS118" i="12"/>
  <c r="AT116" i="12"/>
  <c r="AS116" i="12"/>
  <c r="AS114" i="12"/>
  <c r="AT114" i="12"/>
  <c r="AT112" i="12"/>
  <c r="AS112" i="12"/>
  <c r="AT110" i="12"/>
  <c r="AS110" i="12"/>
  <c r="AS108" i="12"/>
  <c r="AT108" i="12"/>
  <c r="AS106" i="12"/>
  <c r="AT106" i="12"/>
  <c r="AT103" i="12"/>
  <c r="AS103" i="12"/>
  <c r="AT102" i="12"/>
  <c r="AS102" i="12"/>
  <c r="AS100" i="12"/>
  <c r="AT100" i="12"/>
  <c r="AT97" i="12"/>
  <c r="AS97" i="12"/>
  <c r="AT95" i="12"/>
  <c r="AS95" i="12"/>
  <c r="AT93" i="12"/>
  <c r="AS93" i="12"/>
  <c r="AS91" i="12"/>
  <c r="AT91" i="12"/>
  <c r="AS89" i="12"/>
  <c r="AT89" i="12"/>
  <c r="AS87" i="12"/>
  <c r="AT87" i="12"/>
  <c r="AS85" i="12"/>
  <c r="AT85" i="12"/>
  <c r="AS83" i="12"/>
  <c r="AT83" i="12"/>
  <c r="AT81" i="12"/>
  <c r="AS81" i="12"/>
  <c r="AS79" i="12"/>
  <c r="AT79" i="12"/>
  <c r="AS77" i="12"/>
  <c r="AT77" i="12"/>
  <c r="AT75" i="12"/>
  <c r="AS75" i="12"/>
  <c r="AS73" i="12"/>
  <c r="AT73" i="12"/>
  <c r="AS71" i="12"/>
  <c r="AT71" i="12"/>
  <c r="AS69" i="12"/>
  <c r="AT69" i="12"/>
  <c r="AT66" i="12"/>
  <c r="AS66" i="12"/>
  <c r="AT64" i="12"/>
  <c r="AS64" i="12"/>
  <c r="AS62" i="12"/>
  <c r="AT62" i="12"/>
  <c r="AS60" i="12"/>
  <c r="AT60" i="12"/>
  <c r="AS58" i="12"/>
  <c r="AT58" i="12"/>
  <c r="AT56" i="12"/>
  <c r="AS56" i="12"/>
  <c r="AS54" i="12"/>
  <c r="AT54" i="12"/>
  <c r="AT52" i="12"/>
  <c r="AS52" i="12"/>
  <c r="AS50" i="12"/>
  <c r="AT50" i="12"/>
  <c r="AT48" i="12"/>
  <c r="AS48" i="12"/>
  <c r="AS46" i="12"/>
  <c r="AT46" i="12"/>
  <c r="AS44" i="12"/>
  <c r="AT44" i="12"/>
  <c r="AS42" i="12"/>
  <c r="AT42" i="12"/>
  <c r="AT40" i="12"/>
  <c r="AS40" i="12"/>
  <c r="AT37" i="12"/>
  <c r="AS37" i="12"/>
  <c r="AT35" i="12"/>
  <c r="AS35" i="12"/>
  <c r="AS33" i="12"/>
  <c r="AT33" i="12"/>
  <c r="AT31" i="12"/>
  <c r="AS31" i="12"/>
  <c r="AT29" i="12"/>
  <c r="AS29" i="12"/>
  <c r="AT26" i="12"/>
  <c r="AS26" i="12"/>
  <c r="AS24" i="12"/>
  <c r="AT24" i="12"/>
  <c r="AS22" i="12"/>
  <c r="AT22" i="12"/>
  <c r="AT20" i="12"/>
  <c r="AS20" i="12"/>
  <c r="AS17" i="12"/>
  <c r="AT17" i="12"/>
  <c r="AT15" i="12"/>
  <c r="AS15" i="12"/>
  <c r="AS13" i="12"/>
  <c r="AT13" i="12"/>
  <c r="AS11" i="12"/>
  <c r="AT11" i="12"/>
  <c r="AT402" i="12"/>
  <c r="AS402" i="12"/>
  <c r="AT18" i="12"/>
  <c r="AS18" i="12"/>
  <c r="AS757" i="12"/>
  <c r="AT757" i="12"/>
  <c r="AS665" i="12"/>
  <c r="AT665" i="12"/>
  <c r="AT581" i="12"/>
  <c r="AS581" i="12"/>
  <c r="AS527" i="12"/>
  <c r="AT527" i="12"/>
  <c r="AS292" i="12"/>
  <c r="AT292" i="12"/>
  <c r="AT206" i="12"/>
  <c r="AS206" i="12"/>
  <c r="AT7" i="12"/>
  <c r="AS7" i="12"/>
  <c r="AS10" i="12"/>
  <c r="AT10" i="12"/>
  <c r="AS8" i="12"/>
  <c r="AT8" i="12"/>
  <c r="AS866" i="12"/>
  <c r="AT866" i="12"/>
  <c r="AS864" i="12"/>
  <c r="AT864" i="12"/>
  <c r="AS862" i="12"/>
  <c r="AT862" i="12"/>
  <c r="AS860" i="12"/>
  <c r="AT860" i="12"/>
  <c r="AS858" i="12"/>
  <c r="AT858" i="12"/>
  <c r="AS856" i="12"/>
  <c r="AT856" i="12"/>
  <c r="AT854" i="12"/>
  <c r="AS854" i="12"/>
  <c r="AT852" i="12"/>
  <c r="AS852" i="12"/>
  <c r="AT850" i="12"/>
  <c r="AS850" i="12"/>
  <c r="AS848" i="12"/>
  <c r="AT848" i="12"/>
  <c r="AT846" i="12"/>
  <c r="AS846" i="12"/>
  <c r="AS844" i="12"/>
  <c r="AT844" i="12"/>
  <c r="AS842" i="12"/>
  <c r="AT842" i="12"/>
  <c r="AS840" i="12"/>
  <c r="AT840" i="12"/>
  <c r="AT838" i="12"/>
  <c r="AS838" i="12"/>
  <c r="AT836" i="12"/>
  <c r="AS836" i="12"/>
  <c r="AS833" i="12"/>
  <c r="AT833" i="12"/>
  <c r="AS831" i="12"/>
  <c r="AT831" i="12"/>
  <c r="AS829" i="12"/>
  <c r="AT829" i="12"/>
  <c r="AS827" i="12"/>
  <c r="AT827" i="12"/>
  <c r="AT825" i="12"/>
  <c r="AS825" i="12"/>
  <c r="AS823" i="12"/>
  <c r="AT823" i="12"/>
  <c r="AS821" i="12"/>
  <c r="AT821" i="12"/>
  <c r="AS819" i="12"/>
  <c r="AT819" i="12"/>
  <c r="AS817" i="12"/>
  <c r="AT817" i="12"/>
  <c r="AS815" i="12"/>
  <c r="AT815" i="12"/>
  <c r="AS813" i="12"/>
  <c r="AT813" i="12"/>
  <c r="AS811" i="12"/>
  <c r="AT811" i="12"/>
  <c r="AS808" i="12"/>
  <c r="AT808" i="12"/>
  <c r="AS806" i="12"/>
  <c r="AT806" i="12"/>
  <c r="AS804" i="12"/>
  <c r="AT804" i="12"/>
  <c r="AS802" i="12"/>
  <c r="AT802" i="12"/>
  <c r="AS800" i="12"/>
  <c r="AT800" i="12"/>
  <c r="AS798" i="12"/>
  <c r="AT798" i="12"/>
  <c r="AS796" i="12"/>
  <c r="AT796" i="12"/>
  <c r="AT794" i="12"/>
  <c r="AS794" i="12"/>
  <c r="AS792" i="12"/>
  <c r="AT792" i="12"/>
  <c r="AS790" i="12"/>
  <c r="AT790" i="12"/>
  <c r="AS788" i="12"/>
  <c r="AT788" i="12"/>
  <c r="AS786" i="12"/>
  <c r="AT786" i="12"/>
  <c r="AS784" i="12"/>
  <c r="AT784" i="12"/>
  <c r="AS782" i="12"/>
  <c r="AT782" i="12"/>
  <c r="AS780" i="12"/>
  <c r="AT780" i="12"/>
  <c r="AT778" i="12"/>
  <c r="AS778" i="12"/>
  <c r="AS776" i="12"/>
  <c r="AT776" i="12"/>
  <c r="AS774" i="12"/>
  <c r="AT774" i="12"/>
  <c r="AS772" i="12"/>
  <c r="AT772" i="12"/>
  <c r="AS770" i="12"/>
  <c r="AT770" i="12"/>
  <c r="AS767" i="12"/>
  <c r="AT767" i="12"/>
  <c r="AT765" i="12"/>
  <c r="AS765" i="12"/>
  <c r="AS763" i="12"/>
  <c r="AT763" i="12"/>
  <c r="AT759" i="12"/>
  <c r="AS759" i="12"/>
  <c r="AS756" i="12"/>
  <c r="AT756" i="12"/>
  <c r="AS754" i="12"/>
  <c r="AT754" i="12"/>
  <c r="AS752" i="12"/>
  <c r="AT752" i="12"/>
  <c r="AS750" i="12"/>
  <c r="AT750" i="12"/>
  <c r="AS748" i="12"/>
  <c r="AT748" i="12"/>
  <c r="AT746" i="12"/>
  <c r="AS746" i="12"/>
  <c r="AS744" i="12"/>
  <c r="AT744" i="12"/>
  <c r="AT741" i="12"/>
  <c r="AS741" i="12"/>
  <c r="AT739" i="12"/>
  <c r="AS739" i="12"/>
  <c r="AS737" i="12"/>
  <c r="AT737" i="12"/>
  <c r="AT735" i="12"/>
  <c r="AS735" i="12"/>
  <c r="AT733" i="12"/>
  <c r="AS733" i="12"/>
  <c r="AS731" i="12"/>
  <c r="AT731" i="12"/>
  <c r="AS729" i="12"/>
  <c r="AT729" i="12"/>
  <c r="AS727" i="12"/>
  <c r="AT727" i="12"/>
  <c r="AS725" i="12"/>
  <c r="AT725" i="12"/>
  <c r="AT723" i="12"/>
  <c r="AS723" i="12"/>
  <c r="AS721" i="12"/>
  <c r="AT721" i="12"/>
  <c r="AS719" i="12"/>
  <c r="AT719" i="12"/>
  <c r="AS717" i="12"/>
  <c r="AT717" i="12"/>
  <c r="AT715" i="12"/>
  <c r="AS715" i="12"/>
  <c r="AS713" i="12"/>
  <c r="AT713" i="12"/>
  <c r="AT711" i="12"/>
  <c r="AS711" i="12"/>
  <c r="AT709" i="12"/>
  <c r="AS709" i="12"/>
  <c r="AS706" i="12"/>
  <c r="AT706" i="12"/>
  <c r="AT703" i="12"/>
  <c r="AS703" i="12"/>
  <c r="AT701" i="12"/>
  <c r="AS701" i="12"/>
  <c r="AS699" i="12"/>
  <c r="AT699" i="12"/>
  <c r="AT696" i="12"/>
  <c r="AS696" i="12"/>
  <c r="AS694" i="12"/>
  <c r="AT694" i="12"/>
  <c r="AS692" i="12"/>
  <c r="AT692" i="12"/>
  <c r="AS689" i="12"/>
  <c r="AT689" i="12"/>
  <c r="AT687" i="12"/>
  <c r="AS687" i="12"/>
  <c r="AS685" i="12"/>
  <c r="AT685" i="12"/>
  <c r="AS683" i="12"/>
  <c r="AT683" i="12"/>
  <c r="AS681" i="12"/>
  <c r="AT681" i="12"/>
  <c r="AT679" i="12"/>
  <c r="AS679" i="12"/>
  <c r="AS677" i="12"/>
  <c r="AT677" i="12"/>
  <c r="AT675" i="12"/>
  <c r="AS675" i="12"/>
  <c r="AS673" i="12"/>
  <c r="AT673" i="12"/>
  <c r="AS671" i="12"/>
  <c r="AT671" i="12"/>
  <c r="AS669" i="12"/>
  <c r="AT669" i="12"/>
  <c r="AS666" i="12"/>
  <c r="AT666" i="12"/>
  <c r="AS663" i="12"/>
  <c r="AT663" i="12"/>
  <c r="AS661" i="12"/>
  <c r="AT661" i="12"/>
  <c r="AT659" i="12"/>
  <c r="AS659" i="12"/>
  <c r="AS657" i="12"/>
  <c r="AT657" i="12"/>
  <c r="AS655" i="12"/>
  <c r="AT655" i="12"/>
  <c r="AT653" i="12"/>
  <c r="AS653" i="12"/>
  <c r="AT651" i="12"/>
  <c r="AS651" i="12"/>
  <c r="AS649" i="12"/>
  <c r="AT649" i="12"/>
  <c r="AS647" i="12"/>
  <c r="AT647" i="12"/>
  <c r="AT645" i="12"/>
  <c r="AS645" i="12"/>
  <c r="AT643" i="12"/>
  <c r="AS643" i="12"/>
  <c r="AS640" i="12"/>
  <c r="AT640" i="12"/>
  <c r="AS638" i="12"/>
  <c r="AT638" i="12"/>
  <c r="AS636" i="12"/>
  <c r="AT636" i="12"/>
  <c r="AT634" i="12"/>
  <c r="AS634" i="12"/>
  <c r="AS631" i="12"/>
  <c r="AT631" i="12"/>
  <c r="AS470" i="12"/>
  <c r="AT470" i="12"/>
  <c r="AS628" i="12"/>
  <c r="AT628" i="12"/>
  <c r="AS626" i="12"/>
  <c r="AT626" i="12"/>
  <c r="AS624" i="12"/>
  <c r="AT624" i="12"/>
  <c r="AT622" i="12"/>
  <c r="AS622" i="12"/>
  <c r="AS620" i="12"/>
  <c r="AT620" i="12"/>
  <c r="AS618" i="12"/>
  <c r="AT618" i="12"/>
  <c r="AS616" i="12"/>
  <c r="AT616" i="12"/>
  <c r="AT614" i="12"/>
  <c r="AS614" i="12"/>
  <c r="AS612" i="12"/>
  <c r="AT612" i="12"/>
  <c r="AT610" i="12"/>
  <c r="AS610" i="12"/>
  <c r="AS608" i="12"/>
  <c r="AT608" i="12"/>
  <c r="AS606" i="12"/>
  <c r="AT606" i="12"/>
  <c r="AS604" i="12"/>
  <c r="AT604" i="12"/>
  <c r="AS602" i="12"/>
  <c r="AT602" i="12"/>
  <c r="AS600" i="12"/>
  <c r="AT600" i="12"/>
  <c r="AS598" i="12"/>
  <c r="AT598" i="12"/>
  <c r="AS596" i="12"/>
  <c r="AT596" i="12"/>
  <c r="AS594" i="12"/>
  <c r="AT594" i="12"/>
  <c r="AS592" i="12"/>
  <c r="AT592" i="12"/>
  <c r="AT590" i="12"/>
  <c r="AS590" i="12"/>
  <c r="AS588" i="12"/>
  <c r="AT588" i="12"/>
  <c r="AS586" i="12"/>
  <c r="AT586" i="12"/>
  <c r="AS584" i="12"/>
  <c r="AT584" i="12"/>
  <c r="AT582" i="12"/>
  <c r="AS582" i="12"/>
  <c r="AT579" i="12"/>
  <c r="AS579" i="12"/>
  <c r="AS576" i="12"/>
  <c r="AT576" i="12"/>
  <c r="AS574" i="12"/>
  <c r="AT574" i="12"/>
  <c r="AS184" i="12"/>
  <c r="AT184" i="12"/>
  <c r="AT571" i="12"/>
  <c r="AS571" i="12"/>
  <c r="AS569" i="12"/>
  <c r="AT569" i="12"/>
  <c r="AS567" i="12"/>
  <c r="AT567" i="12"/>
  <c r="AS565" i="12"/>
  <c r="AT565" i="12"/>
  <c r="AT563" i="12"/>
  <c r="AS563" i="12"/>
  <c r="AS561" i="12"/>
  <c r="AT561" i="12"/>
  <c r="AS559" i="12"/>
  <c r="AT559" i="12"/>
  <c r="AT557" i="12"/>
  <c r="AS557" i="12"/>
  <c r="AT555" i="12"/>
  <c r="AS555" i="12"/>
  <c r="AS552" i="12"/>
  <c r="AT552" i="12"/>
  <c r="AT550" i="12"/>
  <c r="AS550" i="12"/>
  <c r="AS548" i="12"/>
  <c r="AT548" i="12"/>
  <c r="AS546" i="12"/>
  <c r="AT546" i="12"/>
  <c r="AS544" i="12"/>
  <c r="AT544" i="12"/>
  <c r="AS542" i="12"/>
  <c r="AT542" i="12"/>
  <c r="AS540" i="12"/>
  <c r="AT540" i="12"/>
  <c r="AS536" i="12"/>
  <c r="AT536" i="12"/>
  <c r="AS534" i="12"/>
  <c r="AT534" i="12"/>
  <c r="AS532" i="12"/>
  <c r="AT532" i="12"/>
  <c r="AS529" i="12"/>
  <c r="AT529" i="12"/>
  <c r="AT526" i="12"/>
  <c r="AS526" i="12"/>
  <c r="AS524" i="12"/>
  <c r="AT524" i="12"/>
  <c r="AS522" i="12"/>
  <c r="AT522" i="12"/>
  <c r="AS520" i="12"/>
  <c r="AT520" i="12"/>
  <c r="AT518" i="12"/>
  <c r="AS518" i="12"/>
  <c r="AS516" i="12"/>
  <c r="AT516" i="12"/>
  <c r="AS514" i="12"/>
  <c r="AT514" i="12"/>
  <c r="AS512" i="12"/>
  <c r="AT512" i="12"/>
  <c r="AS510" i="12"/>
  <c r="AT510" i="12"/>
  <c r="AS508" i="12"/>
  <c r="AT508" i="12"/>
  <c r="AS506" i="12"/>
  <c r="AT506" i="12"/>
  <c r="AS504" i="12"/>
  <c r="AT504" i="12"/>
  <c r="AS502" i="12"/>
  <c r="AT502" i="12"/>
  <c r="AT499" i="12"/>
  <c r="AS499" i="12"/>
  <c r="AS496" i="12"/>
  <c r="AT496" i="12"/>
  <c r="AT494" i="12"/>
  <c r="AS494" i="12"/>
  <c r="AS492" i="12"/>
  <c r="AT492" i="12"/>
  <c r="AS490" i="12"/>
  <c r="AT490" i="12"/>
  <c r="AS487" i="12"/>
  <c r="AT487" i="12"/>
  <c r="AT485" i="12"/>
  <c r="AS485" i="12"/>
  <c r="AT483" i="12"/>
  <c r="AS483" i="12"/>
  <c r="AS481" i="12"/>
  <c r="AT481" i="12"/>
  <c r="AS479" i="12"/>
  <c r="AT479" i="12"/>
  <c r="AS477" i="12"/>
  <c r="AT477" i="12"/>
  <c r="AS474" i="12"/>
  <c r="AT474" i="12"/>
  <c r="AS472" i="12"/>
  <c r="AT472" i="12"/>
  <c r="AS469" i="12"/>
  <c r="AT469" i="12"/>
  <c r="AT467" i="12"/>
  <c r="AS467" i="12"/>
  <c r="AS465" i="12"/>
  <c r="AT465" i="12"/>
  <c r="AS463" i="12"/>
  <c r="AT463" i="12"/>
  <c r="AS461" i="12"/>
  <c r="AT461" i="12"/>
  <c r="AT459" i="12"/>
  <c r="AS459" i="12"/>
  <c r="AS457" i="12"/>
  <c r="AT457" i="12"/>
  <c r="AS455" i="12"/>
  <c r="AT455" i="12"/>
  <c r="AT453" i="12"/>
  <c r="AS453" i="12"/>
  <c r="AT451" i="12"/>
  <c r="AS451" i="12"/>
  <c r="AS449" i="12"/>
  <c r="AT449" i="12"/>
  <c r="AS447" i="12"/>
  <c r="AT447" i="12"/>
  <c r="AT445" i="12"/>
  <c r="AS445" i="12"/>
  <c r="AT443" i="12"/>
  <c r="AS443" i="12"/>
  <c r="AS441" i="12"/>
  <c r="AT441" i="12"/>
  <c r="AS439" i="12"/>
  <c r="AT439" i="12"/>
  <c r="AT437" i="12"/>
  <c r="AS437" i="12"/>
  <c r="AT435" i="12"/>
  <c r="AS435" i="12"/>
  <c r="AS433" i="12"/>
  <c r="AT433" i="12"/>
  <c r="AS431" i="12"/>
  <c r="AT431" i="12"/>
  <c r="AT429" i="12"/>
  <c r="AS429" i="12"/>
  <c r="AT427" i="12"/>
  <c r="AS427" i="12"/>
  <c r="AT425" i="12"/>
  <c r="AS425" i="12"/>
  <c r="AS423" i="12"/>
  <c r="AT423" i="12"/>
  <c r="AT421" i="12"/>
  <c r="AS421" i="12"/>
  <c r="AS419" i="12"/>
  <c r="AT419" i="12"/>
  <c r="AT417" i="12"/>
  <c r="AS417" i="12"/>
  <c r="AS415" i="12"/>
  <c r="AT415" i="12"/>
  <c r="AS413" i="12"/>
  <c r="AT413" i="12"/>
  <c r="AS411" i="12"/>
  <c r="AT411" i="12"/>
  <c r="AS409" i="12"/>
  <c r="AT409" i="12"/>
  <c r="AS407" i="12"/>
  <c r="AT407" i="12"/>
  <c r="AS404" i="12"/>
  <c r="AT404" i="12"/>
  <c r="AS401" i="12"/>
  <c r="AT401" i="12"/>
  <c r="AS399" i="12"/>
  <c r="AT399" i="12"/>
  <c r="AT397" i="12"/>
  <c r="AS397" i="12"/>
  <c r="AT394" i="12"/>
  <c r="AS394" i="12"/>
  <c r="AT392" i="12"/>
  <c r="AS392" i="12"/>
  <c r="AS390" i="12"/>
  <c r="AT390" i="12"/>
  <c r="AS388" i="12"/>
  <c r="AT388" i="12"/>
  <c r="AT386" i="12"/>
  <c r="AS386" i="12"/>
  <c r="AS384" i="12"/>
  <c r="AT384" i="12"/>
  <c r="AS382" i="12"/>
  <c r="AT382" i="12"/>
  <c r="AS380" i="12"/>
  <c r="AT380" i="12"/>
  <c r="AS377" i="12"/>
  <c r="AT377" i="12"/>
  <c r="AT375" i="12"/>
  <c r="AS375" i="12"/>
  <c r="AT373" i="12"/>
  <c r="AS373" i="12"/>
  <c r="AT371" i="12"/>
  <c r="AS371" i="12"/>
  <c r="AS369" i="12"/>
  <c r="AT369" i="12"/>
  <c r="AT367" i="12"/>
  <c r="AS367" i="12"/>
  <c r="AT365" i="12"/>
  <c r="AS365" i="12"/>
  <c r="AS363" i="12"/>
  <c r="AT363" i="12"/>
  <c r="AT360" i="12"/>
  <c r="AS360" i="12"/>
  <c r="AT358" i="12"/>
  <c r="AS358" i="12"/>
  <c r="AT355" i="12"/>
  <c r="AS355" i="12"/>
  <c r="AS353" i="12"/>
  <c r="AT353" i="12"/>
  <c r="AT351" i="12"/>
  <c r="AS351" i="12"/>
  <c r="AT349" i="12"/>
  <c r="AS349" i="12"/>
  <c r="AT347" i="12"/>
  <c r="AS347" i="12"/>
  <c r="AT344" i="12"/>
  <c r="AS344" i="12"/>
  <c r="AT342" i="12"/>
  <c r="AS342" i="12"/>
  <c r="AT340" i="12"/>
  <c r="AS340" i="12"/>
  <c r="AS338" i="12"/>
  <c r="AT338" i="12"/>
  <c r="AT336" i="12"/>
  <c r="AS336" i="12"/>
  <c r="AT334" i="12"/>
  <c r="AS334" i="12"/>
  <c r="AS332" i="12"/>
  <c r="AT332" i="12"/>
  <c r="AT330" i="12"/>
  <c r="AS330" i="12"/>
  <c r="AT328" i="12"/>
  <c r="AS328" i="12"/>
  <c r="AT326" i="12"/>
  <c r="AS326" i="12"/>
  <c r="AT323" i="12"/>
  <c r="AS323" i="12"/>
  <c r="AS321" i="12"/>
  <c r="AT321" i="12"/>
  <c r="AT319" i="12"/>
  <c r="AS319" i="12"/>
  <c r="AS317" i="12"/>
  <c r="AT317" i="12"/>
  <c r="AT315" i="12"/>
  <c r="AS315" i="12"/>
  <c r="AS313" i="12"/>
  <c r="AT313" i="12"/>
  <c r="AT311" i="12"/>
  <c r="AS311" i="12"/>
  <c r="AS309" i="12"/>
  <c r="AT309" i="12"/>
  <c r="AT307" i="12"/>
  <c r="AS307" i="12"/>
  <c r="AS305" i="12"/>
  <c r="AT305" i="12"/>
  <c r="AT303" i="12"/>
  <c r="AS303" i="12"/>
  <c r="AS301" i="12"/>
  <c r="AT301" i="12"/>
  <c r="AT299" i="12"/>
  <c r="AS299" i="12"/>
  <c r="AS297" i="12"/>
  <c r="AT297" i="12"/>
  <c r="AT294" i="12"/>
  <c r="AS294" i="12"/>
  <c r="AS290" i="12"/>
  <c r="AT290" i="12"/>
  <c r="AT288" i="12"/>
  <c r="AS288" i="12"/>
  <c r="AS286" i="12"/>
  <c r="AT286" i="12"/>
  <c r="AS284" i="12"/>
  <c r="AT284" i="12"/>
  <c r="AS282" i="12"/>
  <c r="AT282" i="12"/>
  <c r="AT280" i="12"/>
  <c r="AS280" i="12"/>
  <c r="AT278" i="12"/>
  <c r="AS278" i="12"/>
  <c r="AS276" i="12"/>
  <c r="AT276" i="12"/>
  <c r="AS274" i="12"/>
  <c r="AT274" i="12"/>
  <c r="AT271" i="12"/>
  <c r="AS271" i="12"/>
  <c r="AS269" i="12"/>
  <c r="AT269" i="12"/>
  <c r="AT267" i="12"/>
  <c r="AS267" i="12"/>
  <c r="AT265" i="12"/>
  <c r="AS265" i="12"/>
  <c r="AT263" i="12"/>
  <c r="AS263" i="12"/>
  <c r="AS261" i="12"/>
  <c r="AT261" i="12"/>
  <c r="AT259" i="12"/>
  <c r="AS259" i="12"/>
  <c r="AS257" i="12"/>
  <c r="AT257" i="12"/>
  <c r="AT255" i="12"/>
  <c r="AS255" i="12"/>
  <c r="AS253" i="12"/>
  <c r="AT253" i="12"/>
  <c r="AT251" i="12"/>
  <c r="AS251" i="12"/>
  <c r="AS249" i="12"/>
  <c r="AT249" i="12"/>
  <c r="AT247" i="12"/>
  <c r="AS247" i="12"/>
  <c r="AS245" i="12"/>
  <c r="AT245" i="12"/>
  <c r="AT243" i="12"/>
  <c r="AS243" i="12"/>
  <c r="AT240" i="12"/>
  <c r="AS240" i="12"/>
  <c r="AS238" i="12"/>
  <c r="AT238" i="12"/>
  <c r="AT236" i="12"/>
  <c r="AS236" i="12"/>
  <c r="AS234" i="12"/>
  <c r="AT234" i="12"/>
  <c r="AS232" i="12"/>
  <c r="AT232" i="12"/>
  <c r="AT229" i="12"/>
  <c r="AS229" i="12"/>
  <c r="AS227" i="12"/>
  <c r="AT227" i="12"/>
  <c r="AS224" i="12"/>
  <c r="AT224" i="12"/>
  <c r="AS222" i="12"/>
  <c r="AT222" i="12"/>
  <c r="AT219" i="12"/>
  <c r="AS219" i="12"/>
  <c r="AT217" i="12"/>
  <c r="AS217" i="12"/>
  <c r="AS215" i="12"/>
  <c r="AT215" i="12"/>
  <c r="AS212" i="12"/>
  <c r="AT212" i="12"/>
  <c r="AS210" i="12"/>
  <c r="AT210" i="12"/>
  <c r="AT208" i="12"/>
  <c r="AS208" i="12"/>
  <c r="AS205" i="12"/>
  <c r="AT205" i="12"/>
  <c r="AS203" i="12"/>
  <c r="AT203" i="12"/>
  <c r="AT201" i="12"/>
  <c r="AS201" i="12"/>
  <c r="AT199" i="12"/>
  <c r="AS199" i="12"/>
  <c r="AT197" i="12"/>
  <c r="AS197" i="12"/>
  <c r="AS195" i="12"/>
  <c r="AT195" i="12"/>
  <c r="AT193" i="12"/>
  <c r="AS193" i="12"/>
  <c r="AS191" i="12"/>
  <c r="AT191" i="12"/>
  <c r="AT189" i="12"/>
  <c r="AS189" i="12"/>
  <c r="AS187" i="12"/>
  <c r="AT187" i="12"/>
  <c r="AT185" i="12"/>
  <c r="AS185" i="12"/>
  <c r="AT182" i="12"/>
  <c r="AS182" i="12"/>
  <c r="AS180" i="12"/>
  <c r="AT180" i="12"/>
  <c r="AT178" i="12"/>
  <c r="AS178" i="12"/>
  <c r="AS176" i="12"/>
  <c r="AT176" i="12"/>
  <c r="AT174" i="12"/>
  <c r="AS174" i="12"/>
  <c r="AS172" i="12"/>
  <c r="AT172" i="12"/>
  <c r="AT170" i="12"/>
  <c r="AS170" i="12"/>
  <c r="AS168" i="12"/>
  <c r="AT168" i="12"/>
  <c r="AT166" i="12"/>
  <c r="AS166" i="12"/>
  <c r="AS163" i="12"/>
  <c r="AT163" i="12"/>
  <c r="AS161" i="12"/>
  <c r="AT161" i="12"/>
  <c r="AS158" i="12"/>
  <c r="AT158" i="12"/>
  <c r="AS156" i="12"/>
  <c r="AT156" i="12"/>
  <c r="AS154" i="12"/>
  <c r="AT154" i="12"/>
  <c r="AT152" i="12"/>
  <c r="AS152" i="12"/>
  <c r="AT148" i="12"/>
  <c r="AS148" i="12"/>
  <c r="AS145" i="12"/>
  <c r="AT145" i="12"/>
  <c r="AS143" i="12"/>
  <c r="AT143" i="12"/>
  <c r="AS141" i="12"/>
  <c r="AT141" i="12"/>
  <c r="AS139" i="12"/>
  <c r="AT139" i="12"/>
  <c r="AS137" i="12"/>
  <c r="AT137" i="12"/>
  <c r="AT135" i="12"/>
  <c r="AS135" i="12"/>
  <c r="AS133" i="12"/>
  <c r="AT133" i="12"/>
  <c r="AS131" i="12"/>
  <c r="AT131" i="12"/>
  <c r="AS129" i="12"/>
  <c r="AT129" i="12"/>
  <c r="AT127" i="12"/>
  <c r="AS127" i="12"/>
  <c r="AS125" i="12"/>
  <c r="AT125" i="12"/>
  <c r="AS123" i="12"/>
  <c r="AT123" i="12"/>
  <c r="AT121" i="12"/>
  <c r="AS121" i="12"/>
  <c r="AS119" i="12"/>
  <c r="AT119" i="12"/>
  <c r="AS117" i="12"/>
  <c r="AT117" i="12"/>
  <c r="AS115" i="12"/>
  <c r="AT115" i="12"/>
  <c r="AS113" i="12"/>
  <c r="AT113" i="12"/>
  <c r="AT111" i="12"/>
  <c r="AS111" i="12"/>
  <c r="AS109" i="12"/>
  <c r="AT109" i="12"/>
  <c r="AT107" i="12"/>
  <c r="AS107" i="12"/>
  <c r="AS105" i="12"/>
  <c r="AT105" i="12"/>
  <c r="AT104" i="12"/>
  <c r="AS104" i="12"/>
  <c r="AS101" i="12"/>
  <c r="AT101" i="12"/>
  <c r="AS99" i="12"/>
  <c r="AT99" i="12"/>
  <c r="AT96" i="12"/>
  <c r="AS96" i="12"/>
  <c r="AS94" i="12"/>
  <c r="AT94" i="12"/>
  <c r="AS92" i="12"/>
  <c r="AT92" i="12"/>
  <c r="AT90" i="12"/>
  <c r="AS90" i="12"/>
  <c r="AT88" i="12"/>
  <c r="AS88" i="12"/>
  <c r="AT86" i="12"/>
  <c r="AS86" i="12"/>
  <c r="AT84" i="12"/>
  <c r="AS84" i="12"/>
  <c r="AS82" i="12"/>
  <c r="AT82" i="12"/>
  <c r="AT80" i="12"/>
  <c r="AS80" i="12"/>
  <c r="AS78" i="12"/>
  <c r="AT78" i="12"/>
  <c r="AS76" i="12"/>
  <c r="AT76" i="12"/>
  <c r="AS74" i="12"/>
  <c r="AT74" i="12"/>
  <c r="AT72" i="12"/>
  <c r="AS72" i="12"/>
  <c r="AT70" i="12"/>
  <c r="AS70" i="12"/>
  <c r="AS67" i="12"/>
  <c r="AT67" i="12"/>
  <c r="AS65" i="12"/>
  <c r="AT65" i="12"/>
  <c r="AT63" i="12"/>
  <c r="AS63" i="12"/>
  <c r="AS61" i="12"/>
  <c r="AT61" i="12"/>
  <c r="AT59" i="12"/>
  <c r="AS59" i="12"/>
  <c r="AS57" i="12"/>
  <c r="AT57" i="12"/>
  <c r="AS55" i="12"/>
  <c r="AT55" i="12"/>
  <c r="AS53" i="12"/>
  <c r="AT53" i="12"/>
  <c r="AS51" i="12"/>
  <c r="AT51" i="12"/>
  <c r="AT49" i="12"/>
  <c r="AS49" i="12"/>
  <c r="AS47" i="12"/>
  <c r="AT47" i="12"/>
  <c r="AS45" i="12"/>
  <c r="AT45" i="12"/>
  <c r="AT43" i="12"/>
  <c r="AS43" i="12"/>
  <c r="AT41" i="12"/>
  <c r="AS41" i="12"/>
  <c r="AT38" i="12"/>
  <c r="AS38" i="12"/>
  <c r="AS36" i="12"/>
  <c r="AT36" i="12"/>
  <c r="AT34" i="12"/>
  <c r="AS34" i="12"/>
  <c r="AT32" i="12"/>
  <c r="AS32" i="12"/>
  <c r="AS30" i="12"/>
  <c r="AT30" i="12"/>
  <c r="AS28" i="12"/>
  <c r="AT28" i="12"/>
  <c r="AT25" i="12"/>
  <c r="AS25" i="12"/>
  <c r="AT23" i="12"/>
  <c r="AS23" i="12"/>
  <c r="AT21" i="12"/>
  <c r="AS21" i="12"/>
  <c r="AT19" i="12"/>
  <c r="AS19" i="12"/>
  <c r="AT16" i="12"/>
  <c r="AS16" i="12"/>
  <c r="AS14" i="12"/>
  <c r="AT14" i="12"/>
  <c r="AS12" i="12"/>
  <c r="AT12" i="12"/>
  <c r="AS149" i="12"/>
  <c r="AT149" i="12"/>
  <c r="AS396" i="12"/>
  <c r="AT396" i="12"/>
  <c r="AS835" i="12"/>
  <c r="AT835" i="12"/>
  <c r="AS768" i="12"/>
  <c r="AT768" i="12"/>
  <c r="AS633" i="12"/>
  <c r="AT633" i="12"/>
  <c r="AS489" i="12"/>
  <c r="AT489" i="12"/>
  <c r="AS500" i="12"/>
  <c r="AT500" i="12"/>
  <c r="AT293" i="12"/>
  <c r="AS293" i="12"/>
  <c r="AO831" i="4"/>
  <c r="AO585" i="4"/>
  <c r="AP386" i="4"/>
  <c r="AO51" i="4"/>
  <c r="AO43" i="4"/>
  <c r="AP39" i="4"/>
  <c r="AO29" i="4"/>
  <c r="AP190" i="4"/>
  <c r="AP32" i="4"/>
  <c r="AW38" i="4"/>
  <c r="AX38" i="4" s="1"/>
  <c r="AX884" i="4" s="1"/>
  <c r="R879" i="4"/>
  <c r="AQ877" i="4"/>
  <c r="AQ6" i="5"/>
  <c r="AQ881" i="4"/>
  <c r="R875" i="4"/>
  <c r="R883" i="4"/>
  <c r="R878" i="4"/>
  <c r="R884" i="4"/>
  <c r="AA885" i="4"/>
  <c r="AA882" i="4"/>
  <c r="AA880" i="4"/>
  <c r="AV15" i="4"/>
  <c r="AU872" i="4"/>
  <c r="AU880" i="4"/>
  <c r="AV59" i="4"/>
  <c r="AV883" i="4" s="1"/>
  <c r="AU883" i="4"/>
  <c r="AP514" i="4"/>
  <c r="AP15" i="4"/>
  <c r="AA879" i="4"/>
  <c r="R877" i="4"/>
  <c r="R6" i="5"/>
  <c r="R881" i="4"/>
  <c r="AA875" i="4"/>
  <c r="AA883" i="4"/>
  <c r="AA878" i="4"/>
  <c r="AA884" i="4"/>
  <c r="AQ885" i="4"/>
  <c r="AQ882" i="4"/>
  <c r="AQ880" i="4"/>
  <c r="AQ872" i="4"/>
  <c r="R876" i="4"/>
  <c r="AU870" i="4"/>
  <c r="AU879" i="4"/>
  <c r="AV8" i="4"/>
  <c r="AW8" i="4" s="1"/>
  <c r="AU871" i="4"/>
  <c r="AU876" i="4"/>
  <c r="Z6" i="5"/>
  <c r="AQ870" i="4"/>
  <c r="AQ879" i="4"/>
  <c r="AQ875" i="4"/>
  <c r="AQ883" i="4"/>
  <c r="AQ878" i="4"/>
  <c r="AQ884" i="4"/>
  <c r="AP17" i="4"/>
  <c r="AA876" i="4"/>
  <c r="AV26" i="4"/>
  <c r="AV885" i="4" s="1"/>
  <c r="AU885" i="4"/>
  <c r="AV76" i="4"/>
  <c r="AV875" i="4" s="1"/>
  <c r="AU875" i="4"/>
  <c r="AP59" i="4"/>
  <c r="AP55" i="4"/>
  <c r="AA877" i="4"/>
  <c r="AA6" i="5"/>
  <c r="AA881" i="4"/>
  <c r="R885" i="4"/>
  <c r="R882" i="4"/>
  <c r="R880" i="4"/>
  <c r="AQ876" i="4"/>
  <c r="AQ871" i="4"/>
  <c r="AV55" i="4"/>
  <c r="AV878" i="4" s="1"/>
  <c r="AU878" i="4"/>
  <c r="AV17" i="4"/>
  <c r="AV882" i="4" s="1"/>
  <c r="AU882" i="4"/>
  <c r="AV514" i="4"/>
  <c r="AV877" i="4" s="1"/>
  <c r="AU877" i="4"/>
  <c r="AQ88" i="7"/>
  <c r="AI78" i="7"/>
  <c r="AL79" i="7"/>
  <c r="AM78" i="7"/>
  <c r="AL73" i="7"/>
  <c r="AM88" i="7" s="1"/>
  <c r="AM79" i="7"/>
  <c r="AN78" i="7"/>
  <c r="AJ78" i="7"/>
  <c r="AN77" i="7"/>
  <c r="AJ77" i="7"/>
  <c r="AO863" i="4"/>
  <c r="AO780" i="4"/>
  <c r="AO695" i="4"/>
  <c r="AO790" i="4"/>
  <c r="AO656" i="4"/>
  <c r="AO640" i="4"/>
  <c r="AO568" i="4"/>
  <c r="AO391" i="4"/>
  <c r="AO663" i="4"/>
  <c r="AL96" i="7"/>
  <c r="AO432" i="4"/>
  <c r="AO328" i="4"/>
  <c r="AO744" i="4"/>
  <c r="AO380" i="4"/>
  <c r="AO716" i="4"/>
  <c r="AO287" i="4"/>
  <c r="AO87" i="4"/>
  <c r="AN79" i="7"/>
  <c r="AK77" i="7"/>
  <c r="AO79" i="7"/>
  <c r="AJ88" i="7"/>
  <c r="H640" i="6"/>
  <c r="AO463" i="4"/>
  <c r="AO412" i="4"/>
  <c r="R870" i="4"/>
  <c r="F137" i="7" s="1"/>
  <c r="U56" i="7" s="1"/>
  <c r="AA869" i="4"/>
  <c r="AA872" i="4"/>
  <c r="AA870" i="4"/>
  <c r="R872" i="4"/>
  <c r="R137" i="7" s="1"/>
  <c r="W56" i="7" s="1"/>
  <c r="R871" i="4"/>
  <c r="L137" i="7" s="1"/>
  <c r="V56" i="7" s="1"/>
  <c r="R869" i="4"/>
  <c r="X56" i="7" s="1"/>
  <c r="AP8" i="4"/>
  <c r="AP13" i="4"/>
  <c r="AA871" i="4"/>
  <c r="AQ869" i="4"/>
  <c r="AU869" i="4"/>
  <c r="AN73" i="7"/>
  <c r="AO88" i="7" s="1"/>
  <c r="AR80" i="7"/>
  <c r="AR95" i="7" s="1"/>
  <c r="AM77" i="7"/>
  <c r="AM80" i="7" s="1"/>
  <c r="AM95" i="7" s="1"/>
  <c r="AI77" i="7"/>
  <c r="AI80" i="7" s="1"/>
  <c r="AI95" i="7" s="1"/>
  <c r="AM73" i="7"/>
  <c r="AM96" i="7" s="1"/>
  <c r="AO77" i="7"/>
  <c r="AP76" i="4"/>
  <c r="AP85" i="4"/>
  <c r="AO113" i="4"/>
  <c r="AO459" i="4"/>
  <c r="AO54" i="4"/>
  <c r="AV510" i="4"/>
  <c r="AU6" i="5"/>
  <c r="AP94" i="7"/>
  <c r="AP100" i="7" s="1"/>
  <c r="AP106" i="7" s="1"/>
  <c r="AL94" i="7"/>
  <c r="AM94" i="7"/>
  <c r="D605" i="6"/>
  <c r="D603" i="6"/>
  <c r="H607" i="6"/>
  <c r="H606" i="6" s="1"/>
  <c r="H598" i="6"/>
  <c r="C606" i="6"/>
  <c r="AQ94" i="7"/>
  <c r="AQ100" i="7" s="1"/>
  <c r="AI94" i="7"/>
  <c r="AI100" i="7" s="1"/>
  <c r="AO187" i="4"/>
  <c r="AO176" i="4"/>
  <c r="AO188" i="4"/>
  <c r="AO246" i="4"/>
  <c r="AO71" i="4"/>
  <c r="AO497" i="4"/>
  <c r="AO480" i="4"/>
  <c r="AO223" i="4"/>
  <c r="AO282" i="4"/>
  <c r="AO474" i="4"/>
  <c r="AO244" i="4"/>
  <c r="AO554" i="4"/>
  <c r="AO859" i="4"/>
  <c r="AP718" i="4"/>
  <c r="AV718" i="4"/>
  <c r="AS73" i="7"/>
  <c r="AS96" i="7" s="1"/>
  <c r="AS80" i="7"/>
  <c r="AS95" i="7" s="1"/>
  <c r="AO140" i="4"/>
  <c r="AO573" i="4"/>
  <c r="AO418" i="4"/>
  <c r="AO157" i="4"/>
  <c r="AO243" i="4"/>
  <c r="AO106" i="4"/>
  <c r="AO78" i="4"/>
  <c r="AO219" i="4"/>
  <c r="AO149" i="4"/>
  <c r="AO280" i="4"/>
  <c r="AO167" i="4"/>
  <c r="AO116" i="4"/>
  <c r="AO426" i="4"/>
  <c r="AO144" i="4"/>
  <c r="AO120" i="4"/>
  <c r="AO623" i="4"/>
  <c r="AO229" i="4"/>
  <c r="AO184" i="4"/>
  <c r="AO250" i="4"/>
  <c r="AO366" i="4"/>
  <c r="AO621" i="4"/>
  <c r="AO546" i="4"/>
  <c r="AO77" i="4"/>
  <c r="AO75" i="4"/>
  <c r="AO316" i="4"/>
  <c r="AO158" i="4"/>
  <c r="AO103" i="4"/>
  <c r="AO73" i="4"/>
  <c r="AO173" i="4"/>
  <c r="AO143" i="4"/>
  <c r="AO142" i="4"/>
  <c r="AO118" i="4"/>
  <c r="AO112" i="4"/>
  <c r="AO86" i="4"/>
  <c r="AO85" i="4"/>
  <c r="AO84" i="4"/>
  <c r="AO57" i="4"/>
  <c r="AO406" i="4"/>
  <c r="AO664" i="4"/>
  <c r="AO317" i="4"/>
  <c r="AO759" i="4"/>
  <c r="AO491" i="4"/>
  <c r="AO52" i="4"/>
  <c r="AO171" i="4"/>
  <c r="AO761" i="4"/>
  <c r="AO715" i="4"/>
  <c r="AO733" i="4"/>
  <c r="AO697" i="4"/>
  <c r="AO671" i="4"/>
  <c r="AO670" i="4"/>
  <c r="AO627" i="4"/>
  <c r="AO591" i="4"/>
  <c r="AO577" i="4"/>
  <c r="AO564" i="4"/>
  <c r="AO302" i="4"/>
  <c r="AO805" i="4"/>
  <c r="AO781" i="4"/>
  <c r="AO860" i="4"/>
  <c r="AO107" i="4"/>
  <c r="AO692" i="4"/>
  <c r="AO437" i="4"/>
  <c r="AO787" i="4"/>
  <c r="AO644" i="4"/>
  <c r="AO517" i="4"/>
  <c r="AO526" i="4"/>
  <c r="AO128" i="4"/>
  <c r="AO122" i="4"/>
  <c r="AO657" i="4"/>
  <c r="AO826" i="4"/>
  <c r="AO740" i="4"/>
  <c r="AO625" i="4"/>
  <c r="AP577" i="4"/>
  <c r="AO543" i="4"/>
  <c r="AO504" i="4"/>
  <c r="AO566" i="4"/>
  <c r="AP463" i="4"/>
  <c r="AO392" i="4"/>
  <c r="AO501" i="4"/>
  <c r="AO660" i="4"/>
  <c r="AO567" i="4"/>
  <c r="AO545" i="4"/>
  <c r="AO608" i="4"/>
  <c r="AO468" i="4"/>
  <c r="AO206" i="4"/>
  <c r="AO156" i="4"/>
  <c r="AO616" i="4"/>
  <c r="AO618" i="4"/>
  <c r="AO665" i="4"/>
  <c r="AO851" i="4"/>
  <c r="AO829" i="4"/>
  <c r="AO803" i="4"/>
  <c r="AO442" i="4"/>
  <c r="AO694" i="4"/>
  <c r="AO596" i="4"/>
  <c r="AO532" i="4"/>
  <c r="AO448" i="4"/>
  <c r="AO789" i="4"/>
  <c r="AO434" i="4"/>
  <c r="AO598" i="4"/>
  <c r="AO507" i="4"/>
  <c r="AO505" i="4"/>
  <c r="AO754" i="4"/>
  <c r="AO751" i="4"/>
  <c r="AP448" i="4"/>
  <c r="AO359" i="4"/>
  <c r="AO358" i="4"/>
  <c r="AO817" i="4"/>
  <c r="AO713" i="4"/>
  <c r="AO706" i="4"/>
  <c r="AO704" i="4"/>
  <c r="AO702" i="4"/>
  <c r="AO682" i="4"/>
  <c r="AO680" i="4"/>
  <c r="AO679" i="4"/>
  <c r="AO511" i="4"/>
  <c r="AO482" i="4"/>
  <c r="AO472" i="4"/>
  <c r="AO762" i="4"/>
  <c r="AO325" i="4"/>
  <c r="AO324" i="4"/>
  <c r="AO323" i="4"/>
  <c r="AO299" i="4"/>
  <c r="AO262" i="4"/>
  <c r="AO212" i="4"/>
  <c r="AO124" i="4"/>
  <c r="AO338" i="4"/>
  <c r="AO224" i="4"/>
  <c r="AP212" i="4"/>
  <c r="AO186" i="4"/>
  <c r="AO210" i="4"/>
  <c r="AO241" i="4"/>
  <c r="AO153" i="4"/>
  <c r="AO199" i="4"/>
  <c r="AO267" i="4"/>
  <c r="AP262" i="4"/>
  <c r="AO230" i="4"/>
  <c r="AO272" i="4"/>
  <c r="AO192" i="4"/>
  <c r="AO49" i="4"/>
  <c r="AP317" i="4"/>
  <c r="AP132" i="4"/>
  <c r="AO844" i="4"/>
  <c r="AO804" i="4"/>
  <c r="AO222" i="4"/>
  <c r="AO53" i="4"/>
  <c r="AP223" i="4"/>
  <c r="AO56" i="4"/>
  <c r="AO259" i="4"/>
  <c r="AO44" i="4"/>
  <c r="AO862" i="4"/>
  <c r="AO456" i="4"/>
  <c r="AO348" i="4"/>
  <c r="AO620" i="4"/>
  <c r="AO266" i="4"/>
  <c r="AO260" i="4"/>
  <c r="AO227" i="4"/>
  <c r="AO735" i="4"/>
  <c r="AO730" i="4"/>
  <c r="AO708" i="4"/>
  <c r="AO588" i="4"/>
  <c r="AO429" i="4"/>
  <c r="AO417" i="4"/>
  <c r="AO409" i="4"/>
  <c r="AO375" i="4"/>
  <c r="AO331" i="4"/>
  <c r="AO313" i="4"/>
  <c r="AO307" i="4"/>
  <c r="AO292" i="4"/>
  <c r="AO286" i="4"/>
  <c r="AO284" i="4"/>
  <c r="AO237" i="4"/>
  <c r="AO235" i="4"/>
  <c r="AO233" i="4"/>
  <c r="AO101" i="4"/>
  <c r="AO95" i="4"/>
  <c r="AO21" i="4"/>
  <c r="AO792" i="4"/>
  <c r="AO788" i="4"/>
  <c r="AO718" i="4"/>
  <c r="AO555" i="4"/>
  <c r="AO495" i="4"/>
  <c r="AO493" i="4"/>
  <c r="AO690" i="4"/>
  <c r="AO617" i="4"/>
  <c r="AO654" i="4"/>
  <c r="AO659" i="4"/>
  <c r="AO646" i="4"/>
  <c r="AO319" i="4"/>
  <c r="AO310" i="4"/>
  <c r="AP526" i="4"/>
  <c r="AO819" i="4"/>
  <c r="AO485" i="4"/>
  <c r="AO813" i="4"/>
  <c r="AO215" i="4"/>
  <c r="AO281" i="4"/>
  <c r="AO689" i="4"/>
  <c r="AO645" i="4"/>
  <c r="AO68" i="4"/>
  <c r="AO410" i="4"/>
  <c r="AO466" i="4"/>
  <c r="AO760" i="4"/>
  <c r="AO630" i="4"/>
  <c r="AP803" i="4"/>
  <c r="AO669" i="4"/>
  <c r="AO354" i="4"/>
  <c r="AO605" i="4"/>
  <c r="AO26" i="4"/>
  <c r="AO633" i="4"/>
  <c r="AP366" i="4"/>
  <c r="AO579" i="4"/>
  <c r="AO193" i="4"/>
  <c r="AO291" i="4"/>
  <c r="AP715" i="4"/>
  <c r="AO252" i="4"/>
  <c r="AP412" i="4"/>
  <c r="AO641" i="4"/>
  <c r="AP692" i="4"/>
  <c r="AO828" i="4"/>
  <c r="AO741" i="4"/>
  <c r="AO728" i="4"/>
  <c r="AO133" i="4"/>
  <c r="AO131" i="4"/>
  <c r="AO126" i="4"/>
  <c r="AO96" i="4"/>
  <c r="AO89" i="4"/>
  <c r="AO61" i="4"/>
  <c r="AO17" i="4"/>
  <c r="AO668" i="4"/>
  <c r="AO576" i="4"/>
  <c r="AO321" i="4"/>
  <c r="AO454" i="4"/>
  <c r="AO257" i="4"/>
  <c r="AP792" i="4"/>
  <c r="AP788" i="4"/>
  <c r="AO502" i="4"/>
  <c r="AO556" i="4"/>
  <c r="AO137" i="4"/>
  <c r="AO34" i="4"/>
  <c r="AO27" i="4"/>
  <c r="AO8" i="4"/>
  <c r="AO647" i="4"/>
  <c r="AP646" i="4"/>
  <c r="AP184" i="4"/>
  <c r="AO816" i="4"/>
  <c r="AO777" i="4"/>
  <c r="AO776" i="4"/>
  <c r="AO701" i="4"/>
  <c r="AO594" i="4"/>
  <c r="AO508" i="4"/>
  <c r="AO414" i="4"/>
  <c r="AO389" i="4"/>
  <c r="AO332" i="4"/>
  <c r="AO848" i="4"/>
  <c r="AO858" i="4"/>
  <c r="AP504" i="4"/>
  <c r="AO445" i="4"/>
  <c r="AO104" i="4"/>
  <c r="AO36" i="4"/>
  <c r="AO758" i="4"/>
  <c r="AO525" i="4"/>
  <c r="AO832" i="4"/>
  <c r="AO311" i="4"/>
  <c r="AO297" i="4"/>
  <c r="AO725" i="4"/>
  <c r="AO745" i="4"/>
  <c r="AO865" i="4"/>
  <c r="AO757" i="4"/>
  <c r="AP426" i="4"/>
  <c r="AO834" i="4"/>
  <c r="AO253" i="4"/>
  <c r="AO737" i="4"/>
  <c r="AO830" i="4"/>
  <c r="AO488" i="4"/>
  <c r="AO65" i="4"/>
  <c r="AO470" i="4"/>
  <c r="AO305" i="4"/>
  <c r="AO557" i="4"/>
  <c r="AO548" i="4"/>
  <c r="AO582" i="4"/>
  <c r="AO189" i="4"/>
  <c r="AO440" i="4"/>
  <c r="AO37" i="4"/>
  <c r="AO275" i="4"/>
  <c r="AP596" i="4"/>
  <c r="AO64" i="4"/>
  <c r="AO38" i="4"/>
  <c r="AO447" i="4"/>
  <c r="AP555" i="4"/>
  <c r="AP495" i="4"/>
  <c r="AO843" i="4"/>
  <c r="AO261" i="4"/>
  <c r="AO248" i="4"/>
  <c r="AO562" i="4"/>
  <c r="AO655" i="4"/>
  <c r="AO428" i="4"/>
  <c r="AP789" i="4"/>
  <c r="AP759" i="4"/>
  <c r="AO707" i="4"/>
  <c r="AO180" i="4"/>
  <c r="AO296" i="4"/>
  <c r="AO256" i="4"/>
  <c r="AO249" i="4"/>
  <c r="AO471" i="4"/>
  <c r="AO489" i="4"/>
  <c r="AO492" i="4"/>
  <c r="AO9" i="4"/>
  <c r="AO19" i="4"/>
  <c r="AO28" i="4"/>
  <c r="AO544" i="4"/>
  <c r="AO611" i="4"/>
  <c r="AO824" i="4"/>
  <c r="AO408" i="4"/>
  <c r="AO457" i="4"/>
  <c r="AO856" i="4"/>
  <c r="AO242" i="4"/>
  <c r="AO649" i="4"/>
  <c r="AO648" i="4"/>
  <c r="AO515" i="4"/>
  <c r="AO10" i="4"/>
  <c r="AO20" i="4"/>
  <c r="AO25" i="4"/>
  <c r="AO552" i="4"/>
  <c r="AO55" i="4"/>
  <c r="AO208" i="4"/>
  <c r="AP275" i="4"/>
  <c r="AO141" i="4"/>
  <c r="AP848" i="4"/>
  <c r="AO455" i="4"/>
  <c r="AP781" i="4"/>
  <c r="AO721" i="4"/>
  <c r="AO774" i="4"/>
  <c r="AP621" i="4"/>
  <c r="AO516" i="4"/>
  <c r="AO263" i="4"/>
  <c r="AO279" i="4"/>
  <c r="AP215" i="4"/>
  <c r="AP649" i="4"/>
  <c r="AO14" i="4"/>
  <c r="AO251" i="4"/>
  <c r="AO837" i="4"/>
  <c r="AO631" i="4"/>
  <c r="AP694" i="4"/>
  <c r="AO47" i="4"/>
  <c r="AP188" i="4"/>
  <c r="AO139" i="4"/>
  <c r="AP761" i="4"/>
  <c r="AO460" i="4"/>
  <c r="AO586" i="4"/>
  <c r="AO83" i="4"/>
  <c r="AP623" i="4"/>
  <c r="AO205" i="4"/>
  <c r="AO791" i="4"/>
  <c r="AO60" i="4"/>
  <c r="AP805" i="4"/>
  <c r="AP180" i="4"/>
  <c r="AO82" i="4"/>
  <c r="AP737" i="4"/>
  <c r="AO421" i="4"/>
  <c r="AO168" i="4"/>
  <c r="AO693" i="4"/>
  <c r="AP532" i="4"/>
  <c r="AO606" i="4"/>
  <c r="J157" i="9"/>
  <c r="J177" i="9" s="1"/>
  <c r="U122" i="7"/>
  <c r="AS64" i="7"/>
  <c r="AS66" i="7" s="1"/>
  <c r="AO814" i="4"/>
  <c r="AO864" i="4"/>
  <c r="AP544" i="4"/>
  <c r="AP655" i="4"/>
  <c r="AO203" i="4"/>
  <c r="AO756" i="4"/>
  <c r="AO850" i="4"/>
  <c r="AO476" i="4"/>
  <c r="AP535" i="4"/>
  <c r="AO535" i="4"/>
  <c r="AP337" i="4"/>
  <c r="AO337" i="4"/>
  <c r="AP30" i="4"/>
  <c r="AO30" i="4"/>
  <c r="AP820" i="4"/>
  <c r="AO820" i="4"/>
  <c r="AP703" i="4"/>
  <c r="AO703" i="4"/>
  <c r="AO700" i="4"/>
  <c r="AP700" i="4"/>
  <c r="AP613" i="4"/>
  <c r="AO613" i="4"/>
  <c r="AP549" i="4"/>
  <c r="AO549" i="4"/>
  <c r="AO494" i="4"/>
  <c r="AP494" i="4"/>
  <c r="AP451" i="4"/>
  <c r="AO451" i="4"/>
  <c r="AP444" i="4"/>
  <c r="AO444" i="4"/>
  <c r="AP565" i="4"/>
  <c r="AO565" i="4"/>
  <c r="AO528" i="4"/>
  <c r="AP528" i="4"/>
  <c r="AP245" i="4"/>
  <c r="AO245" i="4"/>
  <c r="AP159" i="4"/>
  <c r="AO159" i="4"/>
  <c r="AP748" i="4"/>
  <c r="AO748" i="4"/>
  <c r="AP667" i="4"/>
  <c r="AO667" i="4"/>
  <c r="AP135" i="4"/>
  <c r="AO135" i="4"/>
  <c r="AO99" i="4"/>
  <c r="AP99" i="4"/>
  <c r="AO93" i="4"/>
  <c r="AP93" i="4"/>
  <c r="AP74" i="4"/>
  <c r="AO74" i="4"/>
  <c r="AO852" i="4"/>
  <c r="AO857" i="4"/>
  <c r="AO430" i="4"/>
  <c r="AO329" i="4"/>
  <c r="AO327" i="4"/>
  <c r="AO48" i="4"/>
  <c r="Z17" i="4"/>
  <c r="Z754" i="4"/>
  <c r="J216" i="4"/>
  <c r="AP216" i="4" s="1"/>
  <c r="AP763" i="4"/>
  <c r="AO763" i="4"/>
  <c r="AP529" i="4"/>
  <c r="AO529" i="4"/>
  <c r="AP469" i="4"/>
  <c r="AO469" i="4"/>
  <c r="J531" i="4"/>
  <c r="Z531" i="4"/>
  <c r="Z509" i="4"/>
  <c r="J509" i="4"/>
  <c r="J461" i="4"/>
  <c r="J427" i="4"/>
  <c r="AP427" i="4" s="1"/>
  <c r="Z427" i="4"/>
  <c r="J423" i="4"/>
  <c r="AP423" i="4" s="1"/>
  <c r="Z423" i="4"/>
  <c r="J403" i="4"/>
  <c r="Z403" i="4"/>
  <c r="Z362" i="4"/>
  <c r="J362" i="4"/>
  <c r="J361" i="4"/>
  <c r="Z361" i="4"/>
  <c r="AP865" i="4"/>
  <c r="AO514" i="4"/>
  <c r="AP665" i="4"/>
  <c r="AO201" i="4"/>
  <c r="AO35" i="4"/>
  <c r="AO59" i="4"/>
  <c r="AO183" i="4"/>
  <c r="AP664" i="4"/>
  <c r="AO274" i="4"/>
  <c r="AO50" i="4"/>
  <c r="AO195" i="4"/>
  <c r="AO155" i="4"/>
  <c r="AO194" i="4"/>
  <c r="AP669" i="4"/>
  <c r="AP20" i="4"/>
  <c r="AP9" i="4"/>
  <c r="Z847" i="4"/>
  <c r="AO255" i="4"/>
  <c r="AP437" i="4"/>
  <c r="Z801" i="4"/>
  <c r="J801" i="4"/>
  <c r="AO599" i="4"/>
  <c r="Z486" i="4"/>
  <c r="J486" i="4"/>
  <c r="Z467" i="4"/>
  <c r="J467" i="4"/>
  <c r="Z464" i="4"/>
  <c r="J464" i="4"/>
  <c r="AO464" i="4" s="1"/>
  <c r="J320" i="4"/>
  <c r="AP320" i="4" s="1"/>
  <c r="Z320" i="4"/>
  <c r="AO742" i="4"/>
  <c r="AP657" i="4"/>
  <c r="AO170" i="4"/>
  <c r="AO773" i="4"/>
  <c r="AO239" i="4"/>
  <c r="AO181" i="4"/>
  <c r="AO58" i="4"/>
  <c r="AP282" i="4"/>
  <c r="AO46" i="4"/>
  <c r="AO154" i="4"/>
  <c r="AO290" i="4"/>
  <c r="AP645" i="4"/>
  <c r="Z842" i="4"/>
  <c r="AP837" i="4"/>
  <c r="AP10" i="4"/>
  <c r="AO847" i="4"/>
  <c r="J838" i="4"/>
  <c r="J836" i="4"/>
  <c r="Z604" i="4"/>
  <c r="J604" i="4"/>
  <c r="Z597" i="4"/>
  <c r="J597" i="4"/>
  <c r="J498" i="4"/>
  <c r="AP498" i="4" s="1"/>
  <c r="J481" i="4"/>
  <c r="Z481" i="4"/>
  <c r="J477" i="4"/>
  <c r="AP477" i="4" s="1"/>
  <c r="Z477" i="4"/>
  <c r="J441" i="4"/>
  <c r="Z441" i="4"/>
  <c r="J439" i="4"/>
  <c r="AP439" i="4" s="1"/>
  <c r="Z439" i="4"/>
  <c r="J352" i="4"/>
  <c r="Z352" i="4"/>
  <c r="J351" i="4"/>
  <c r="AP351" i="4" s="1"/>
  <c r="Z351" i="4"/>
  <c r="J345" i="4"/>
  <c r="Z345" i="4"/>
  <c r="J344" i="4"/>
  <c r="AP344" i="4" s="1"/>
  <c r="Z344" i="4"/>
  <c r="J341" i="4"/>
  <c r="J322" i="4"/>
  <c r="Z322" i="4"/>
  <c r="Z832" i="4"/>
  <c r="AO795" i="4"/>
  <c r="Z602" i="4"/>
  <c r="J602" i="4"/>
  <c r="Z571" i="4"/>
  <c r="J571" i="4"/>
  <c r="J521" i="4"/>
  <c r="Z521" i="4"/>
  <c r="J520" i="4"/>
  <c r="AP520" i="4" s="1"/>
  <c r="Z520" i="4"/>
  <c r="AO490" i="4"/>
  <c r="J364" i="4"/>
  <c r="AP364" i="4" s="1"/>
  <c r="Z364" i="4"/>
  <c r="AO537" i="4"/>
  <c r="AO500" i="4"/>
  <c r="Z788" i="4"/>
  <c r="Z771" i="4"/>
  <c r="AO681" i="4"/>
  <c r="AO675" i="4"/>
  <c r="AO622" i="4"/>
  <c r="AO435" i="4"/>
  <c r="AO178" i="4"/>
  <c r="AO377" i="4"/>
  <c r="AO802" i="4"/>
  <c r="AO793" i="4"/>
  <c r="AO705" i="4"/>
  <c r="AO698" i="4"/>
  <c r="AO538" i="4"/>
  <c r="AO534" i="4"/>
  <c r="AO473" i="4"/>
  <c r="AO309" i="4"/>
  <c r="AO130" i="4"/>
  <c r="AO92" i="4"/>
  <c r="AP811" i="4"/>
  <c r="AO811" i="4"/>
  <c r="AP800" i="4"/>
  <c r="AO800" i="4"/>
  <c r="AP784" i="4"/>
  <c r="AO784" i="4"/>
  <c r="AP783" i="4"/>
  <c r="AO783" i="4"/>
  <c r="AO842" i="4"/>
  <c r="AP842" i="4"/>
  <c r="AP778" i="4"/>
  <c r="AO778" i="4"/>
  <c r="AP853" i="4"/>
  <c r="AO853" i="4"/>
  <c r="AO809" i="4"/>
  <c r="AP809" i="4"/>
  <c r="AP798" i="4"/>
  <c r="AO798" i="4"/>
  <c r="AP797" i="4"/>
  <c r="AO797" i="4"/>
  <c r="AP753" i="4"/>
  <c r="AO753" i="4"/>
  <c r="AO513" i="4"/>
  <c r="AP860" i="4"/>
  <c r="AP826" i="4"/>
  <c r="AO384" i="4"/>
  <c r="J845" i="4"/>
  <c r="AO845" i="4" s="1"/>
  <c r="AO841" i="4"/>
  <c r="AO839" i="4"/>
  <c r="Z817" i="4"/>
  <c r="AO815" i="4"/>
  <c r="AO736" i="4"/>
  <c r="AO712" i="4"/>
  <c r="AO710" i="4"/>
  <c r="AP813" i="4"/>
  <c r="AO779" i="4"/>
  <c r="AP26" i="4"/>
  <c r="J835" i="4"/>
  <c r="Z829" i="4"/>
  <c r="AO743" i="4"/>
  <c r="AP64" i="4"/>
  <c r="AP410" i="4"/>
  <c r="AO478" i="4"/>
  <c r="AO772" i="4"/>
  <c r="AO770" i="4"/>
  <c r="AO768" i="4"/>
  <c r="AO855" i="4"/>
  <c r="AO808" i="4"/>
  <c r="AO752" i="4"/>
  <c r="Z526" i="4"/>
  <c r="AO523" i="4"/>
  <c r="AO496" i="4"/>
  <c r="AO401" i="4"/>
  <c r="AO400" i="4"/>
  <c r="AO398" i="4"/>
  <c r="AO397" i="4"/>
  <c r="AO395" i="4"/>
  <c r="AO394" i="4"/>
  <c r="AO393" i="4"/>
  <c r="AO390" i="4"/>
  <c r="AO387" i="4"/>
  <c r="AO541" i="4"/>
  <c r="AO318" i="4"/>
  <c r="AO315" i="4"/>
  <c r="AO293" i="4"/>
  <c r="AO686" i="4"/>
  <c r="AO632" i="4"/>
  <c r="AO411" i="4"/>
  <c r="AO306" i="4"/>
  <c r="AO214" i="4"/>
  <c r="AO202" i="4"/>
  <c r="AO592" i="4"/>
  <c r="AO590" i="4"/>
  <c r="AO574" i="4"/>
  <c r="AO563" i="4"/>
  <c r="AO518" i="4"/>
  <c r="J452" i="4"/>
  <c r="AO372" i="4"/>
  <c r="AO371" i="4"/>
  <c r="AO370" i="4"/>
  <c r="AO369" i="4"/>
  <c r="AO368" i="4"/>
  <c r="AO367" i="4"/>
  <c r="Z249" i="4"/>
  <c r="AO247" i="4"/>
  <c r="AO70" i="4"/>
  <c r="AO15" i="4"/>
  <c r="J288" i="4"/>
  <c r="AO289" i="4"/>
  <c r="AO277" i="4"/>
  <c r="AP271" i="4"/>
  <c r="AO271" i="4"/>
  <c r="J198" i="4"/>
  <c r="AO197" i="4"/>
  <c r="AP197" i="4"/>
  <c r="AO174" i="4"/>
  <c r="AP174" i="4"/>
  <c r="AP162" i="4"/>
  <c r="AO162" i="4"/>
  <c r="AP147" i="4"/>
  <c r="AO147" i="4"/>
  <c r="AO119" i="4"/>
  <c r="J117" i="4"/>
  <c r="AO115" i="4"/>
  <c r="AO662" i="4"/>
  <c r="AP662" i="4"/>
  <c r="AP626" i="4"/>
  <c r="AO626" i="4"/>
  <c r="AP589" i="4"/>
  <c r="AO589" i="4"/>
  <c r="AO360" i="4"/>
  <c r="AP360" i="4"/>
  <c r="AP353" i="4"/>
  <c r="AO353" i="4"/>
  <c r="AP330" i="4"/>
  <c r="AO330" i="4"/>
  <c r="AP283" i="4"/>
  <c r="AO283" i="4"/>
  <c r="AP129" i="4"/>
  <c r="AO129" i="4"/>
  <c r="AO121" i="4"/>
  <c r="AP121" i="4"/>
  <c r="AP66" i="4"/>
  <c r="AO66" i="4"/>
  <c r="AO31" i="4"/>
  <c r="AP31" i="4"/>
  <c r="AP717" i="4"/>
  <c r="AO717" i="4"/>
  <c r="AO636" i="4"/>
  <c r="AP636" i="4"/>
  <c r="AP530" i="4"/>
  <c r="AO530" i="4"/>
  <c r="AP443" i="4"/>
  <c r="AO443" i="4"/>
  <c r="AP314" i="4"/>
  <c r="AO314" i="4"/>
  <c r="AP298" i="4"/>
  <c r="AO298" i="4"/>
  <c r="AP209" i="4"/>
  <c r="AO209" i="4"/>
  <c r="AP200" i="4"/>
  <c r="AO200" i="4"/>
  <c r="AP146" i="4"/>
  <c r="AO146" i="4"/>
  <c r="AP114" i="4"/>
  <c r="AO114" i="4"/>
  <c r="AP108" i="4"/>
  <c r="AO108" i="4"/>
  <c r="F598" i="6"/>
  <c r="F607" i="6"/>
  <c r="F606" i="6" s="1"/>
  <c r="AO601" i="4"/>
  <c r="AP601" i="4"/>
  <c r="AP334" i="4"/>
  <c r="AO334" i="4"/>
  <c r="AP240" i="4"/>
  <c r="AO240" i="4"/>
  <c r="AO127" i="4"/>
  <c r="AP127" i="4"/>
  <c r="AO123" i="4"/>
  <c r="AP123" i="4"/>
  <c r="AO97" i="4"/>
  <c r="AO652" i="4"/>
  <c r="AP652" i="4"/>
  <c r="AP849" i="4"/>
  <c r="AO849" i="4"/>
  <c r="AP228" i="4"/>
  <c r="AO228" i="4"/>
  <c r="AO211" i="4"/>
  <c r="AP211" i="4"/>
  <c r="AO172" i="4"/>
  <c r="AP172" i="4"/>
  <c r="AO110" i="4"/>
  <c r="AP110" i="4"/>
  <c r="AP396" i="4"/>
  <c r="AO396" i="4"/>
  <c r="J818" i="4"/>
  <c r="Z818" i="4"/>
  <c r="J785" i="4"/>
  <c r="Z785" i="4"/>
  <c r="AO734" i="4"/>
  <c r="AO80" i="4"/>
  <c r="AP693" i="4"/>
  <c r="AP566" i="4"/>
  <c r="AP491" i="4"/>
  <c r="AP435" i="4"/>
  <c r="AP546" i="4"/>
  <c r="AP474" i="4"/>
  <c r="AO635" i="4"/>
  <c r="AP844" i="4"/>
  <c r="AO619" i="4"/>
  <c r="AO413" i="4"/>
  <c r="AO436" i="4"/>
  <c r="AO719" i="4"/>
  <c r="AO731" i="4"/>
  <c r="AO624" i="4"/>
  <c r="AO823" i="4"/>
  <c r="AO559" i="4"/>
  <c r="AP37" i="4"/>
  <c r="AP52" i="4"/>
  <c r="AO41" i="4"/>
  <c r="Z146" i="4"/>
  <c r="J185" i="4"/>
  <c r="AO191" i="4"/>
  <c r="AP246" i="4"/>
  <c r="AP296" i="4"/>
  <c r="AP406" i="4"/>
  <c r="AO651" i="4"/>
  <c r="Z693" i="4"/>
  <c r="AO739" i="4"/>
  <c r="AP802" i="4"/>
  <c r="AO265" i="4"/>
  <c r="AP38" i="4"/>
  <c r="AO294" i="4"/>
  <c r="Z178" i="4"/>
  <c r="Z636" i="4"/>
  <c r="AP654" i="4"/>
  <c r="AP28" i="4"/>
  <c r="J755" i="4"/>
  <c r="AO13" i="4"/>
  <c r="J637" i="4"/>
  <c r="AP605" i="4"/>
  <c r="AP830" i="4"/>
  <c r="AP608" i="4"/>
  <c r="J308" i="4"/>
  <c r="AP308" i="4" s="1"/>
  <c r="AP543" i="4"/>
  <c r="AO12" i="4"/>
  <c r="AO105" i="4"/>
  <c r="AP250" i="4"/>
  <c r="AO270" i="4"/>
  <c r="Z334" i="4"/>
  <c r="Z540" i="4"/>
  <c r="AO383" i="4"/>
  <c r="AP537" i="4"/>
  <c r="J580" i="4"/>
  <c r="J527" i="4"/>
  <c r="AP500" i="4"/>
  <c r="AP857" i="4"/>
  <c r="AO822" i="4"/>
  <c r="AO821" i="4"/>
  <c r="J812" i="4"/>
  <c r="AP795" i="4"/>
  <c r="AO794" i="4"/>
  <c r="J782" i="4"/>
  <c r="Z767" i="4"/>
  <c r="J767" i="4"/>
  <c r="J766" i="4"/>
  <c r="J750" i="4"/>
  <c r="Z717" i="4"/>
  <c r="J699" i="4"/>
  <c r="Z699" i="4"/>
  <c r="AP698" i="4"/>
  <c r="Z685" i="4"/>
  <c r="J685" i="4"/>
  <c r="J684" i="4"/>
  <c r="J672" i="4"/>
  <c r="Z662" i="4"/>
  <c r="Z628" i="4"/>
  <c r="J628" i="4"/>
  <c r="Z626" i="4"/>
  <c r="J593" i="4"/>
  <c r="Z593" i="4"/>
  <c r="Z592" i="4"/>
  <c r="J570" i="4"/>
  <c r="AP570" i="4" s="1"/>
  <c r="M6" i="5"/>
  <c r="J510" i="4"/>
  <c r="J475" i="4"/>
  <c r="Z475" i="4"/>
  <c r="J465" i="4"/>
  <c r="Z465" i="4"/>
  <c r="J449" i="4"/>
  <c r="AP449" i="4" s="1"/>
  <c r="Z438" i="4"/>
  <c r="J438" i="4"/>
  <c r="AP430" i="4"/>
  <c r="J419" i="4"/>
  <c r="AO402" i="4"/>
  <c r="J374" i="4"/>
  <c r="J335" i="4"/>
  <c r="Z335" i="4"/>
  <c r="J312" i="4"/>
  <c r="J303" i="4"/>
  <c r="AP303" i="4" s="1"/>
  <c r="Z283" i="4"/>
  <c r="J273" i="4"/>
  <c r="AP273" i="4" s="1"/>
  <c r="J236" i="4"/>
  <c r="AP236" i="4" s="1"/>
  <c r="J213" i="4"/>
  <c r="Z200" i="4"/>
  <c r="J179" i="4"/>
  <c r="J166" i="4"/>
  <c r="J160" i="4"/>
  <c r="J134" i="4"/>
  <c r="J125" i="4"/>
  <c r="AP125" i="4" s="1"/>
  <c r="Z125" i="4"/>
  <c r="J100" i="4"/>
  <c r="AO98" i="4"/>
  <c r="J90" i="4"/>
  <c r="AP83" i="4"/>
  <c r="J72" i="4"/>
  <c r="Z57" i="4"/>
  <c r="Z31" i="4"/>
  <c r="Z13" i="4"/>
  <c r="Z11" i="4"/>
  <c r="F640" i="6"/>
  <c r="C635" i="6"/>
  <c r="D634" i="6" s="1"/>
  <c r="D604" i="6"/>
  <c r="AN80" i="7"/>
  <c r="AN95" i="7" s="1"/>
  <c r="AJ80" i="7"/>
  <c r="AJ95" i="7" s="1"/>
  <c r="J614" i="4"/>
  <c r="Z614" i="4"/>
  <c r="AO446" i="4"/>
  <c r="AO399" i="4"/>
  <c r="AO300" i="4"/>
  <c r="AO234" i="4"/>
  <c r="AO88" i="4"/>
  <c r="Z40" i="4"/>
  <c r="J40" i="4"/>
  <c r="AS88" i="7"/>
  <c r="AR96" i="7"/>
  <c r="J578" i="4"/>
  <c r="AP858" i="4"/>
  <c r="AO846" i="4"/>
  <c r="AO738" i="4"/>
  <c r="AP377" i="4"/>
  <c r="AO433" i="4"/>
  <c r="AO333" i="4"/>
  <c r="AO615" i="4"/>
  <c r="AO810" i="4"/>
  <c r="AO550" i="4"/>
  <c r="AO22" i="4"/>
  <c r="J749" i="4"/>
  <c r="AO226" i="4"/>
  <c r="AO650" i="4"/>
  <c r="AO276" i="4"/>
  <c r="AO163" i="4"/>
  <c r="AO765" i="4"/>
  <c r="AO278" i="4"/>
  <c r="AO729" i="4"/>
  <c r="AO268" i="4"/>
  <c r="AO94" i="4"/>
  <c r="J204" i="4"/>
  <c r="AO346" i="4"/>
  <c r="Z676" i="4"/>
  <c r="Z739" i="4"/>
  <c r="J269" i="4"/>
  <c r="J285" i="4"/>
  <c r="Z276" i="4"/>
  <c r="Z733" i="4"/>
  <c r="AP177" i="4"/>
  <c r="AO177" i="4"/>
  <c r="Z723" i="4"/>
  <c r="AO561" i="4"/>
  <c r="J551" i="4"/>
  <c r="AP473" i="4"/>
  <c r="AO24" i="4"/>
  <c r="J536" i="4"/>
  <c r="J539" i="4"/>
  <c r="J861" i="4"/>
  <c r="Z861" i="4"/>
  <c r="Z806" i="4"/>
  <c r="J806" i="4"/>
  <c r="Z760" i="4"/>
  <c r="Z678" i="4"/>
  <c r="J678" i="4"/>
  <c r="AP678" i="4" s="1"/>
  <c r="J666" i="4"/>
  <c r="Z666" i="4"/>
  <c r="Z653" i="4"/>
  <c r="J653" i="4"/>
  <c r="AO642" i="4"/>
  <c r="AO629" i="4"/>
  <c r="J506" i="4"/>
  <c r="J483" i="4"/>
  <c r="AO450" i="4"/>
  <c r="AO431" i="4"/>
  <c r="AO404" i="4"/>
  <c r="J357" i="4"/>
  <c r="Z357" i="4"/>
  <c r="J350" i="4"/>
  <c r="AO342" i="4"/>
  <c r="J340" i="4"/>
  <c r="Z340" i="4"/>
  <c r="Z309" i="4"/>
  <c r="AO295" i="4"/>
  <c r="Z280" i="4"/>
  <c r="Z254" i="4"/>
  <c r="J254" i="4"/>
  <c r="Z232" i="4"/>
  <c r="J232" i="4"/>
  <c r="J231" i="4"/>
  <c r="Z206" i="4"/>
  <c r="J164" i="4"/>
  <c r="Z164" i="4"/>
  <c r="AO161" i="4"/>
  <c r="J109" i="4"/>
  <c r="AP109" i="4" s="1"/>
  <c r="Z109" i="4"/>
  <c r="Z48" i="4"/>
  <c r="C640" i="6"/>
  <c r="D637" i="6" s="1"/>
  <c r="D630" i="6"/>
  <c r="E598" i="6"/>
  <c r="AS94" i="7"/>
  <c r="AO94" i="7"/>
  <c r="AK94" i="7"/>
  <c r="AR94" i="7"/>
  <c r="AR89" i="7" s="1"/>
  <c r="AN94" i="7"/>
  <c r="AJ94" i="7"/>
  <c r="AQ80" i="7"/>
  <c r="AQ95" i="7" s="1"/>
  <c r="Z775" i="4"/>
  <c r="AO714" i="4"/>
  <c r="AO581" i="4"/>
  <c r="AO796" i="4"/>
  <c r="Z138" i="4"/>
  <c r="J145" i="4"/>
  <c r="AO165" i="4"/>
  <c r="J422" i="4"/>
  <c r="J453" i="4"/>
  <c r="Z603" i="4"/>
  <c r="AO407" i="4"/>
  <c r="Z802" i="4"/>
  <c r="Z833" i="4"/>
  <c r="AO833" i="4"/>
  <c r="AO683" i="4"/>
  <c r="J62" i="4"/>
  <c r="J169" i="4"/>
  <c r="Z270" i="4"/>
  <c r="AO76" i="4"/>
  <c r="AO723" i="4"/>
  <c r="AO16" i="4"/>
  <c r="J18" i="4"/>
  <c r="Z238" i="4"/>
  <c r="Z230" i="4"/>
  <c r="Z415" i="4"/>
  <c r="Z538" i="4"/>
  <c r="J479" i="4"/>
  <c r="Z854" i="4"/>
  <c r="J854" i="4"/>
  <c r="AP854" i="4" s="1"/>
  <c r="Z827" i="4"/>
  <c r="J827" i="4"/>
  <c r="Z792" i="4"/>
  <c r="AO727" i="4"/>
  <c r="AO676" i="4"/>
  <c r="J609" i="4"/>
  <c r="AO607" i="4"/>
  <c r="AP599" i="4"/>
  <c r="Z587" i="4"/>
  <c r="J207" i="4"/>
  <c r="Z207" i="4"/>
  <c r="Z511" i="4"/>
  <c r="Z495" i="4"/>
  <c r="AO425" i="4"/>
  <c r="AO424" i="4"/>
  <c r="AO415" i="4"/>
  <c r="Z381" i="4"/>
  <c r="J381" i="4"/>
  <c r="AP381" i="4" s="1"/>
  <c r="AO355" i="4"/>
  <c r="AO339" i="4"/>
  <c r="AO336" i="4"/>
  <c r="J304" i="4"/>
  <c r="AP304" i="4" s="1"/>
  <c r="Z304" i="4"/>
  <c r="AO238" i="4"/>
  <c r="J196" i="4"/>
  <c r="AP196" i="4" s="1"/>
  <c r="Z196" i="4"/>
  <c r="J175" i="4"/>
  <c r="AP175" i="4" s="1"/>
  <c r="Z175" i="4"/>
  <c r="AO151" i="4"/>
  <c r="AO138" i="4"/>
  <c r="J111" i="4"/>
  <c r="Z111" i="4"/>
  <c r="J79" i="4"/>
  <c r="AP79" i="4" s="1"/>
  <c r="J69" i="4"/>
  <c r="AP69" i="4" s="1"/>
  <c r="J33" i="4"/>
  <c r="AP33" i="4" s="1"/>
  <c r="D639" i="6"/>
  <c r="G640" i="6"/>
  <c r="D632" i="6"/>
  <c r="C622" i="6"/>
  <c r="D613" i="6" s="1"/>
  <c r="G598" i="6"/>
  <c r="AJ73" i="7"/>
  <c r="AO78" i="7"/>
  <c r="AO80" i="7" s="1"/>
  <c r="AO95" i="7" s="1"/>
  <c r="AP78" i="7"/>
  <c r="AP80" i="7" s="1"/>
  <c r="AP95" i="7" s="1"/>
  <c r="AK78" i="7"/>
  <c r="AL78" i="7"/>
  <c r="AL80" i="7" s="1"/>
  <c r="AL95" i="7" s="1"/>
  <c r="AO73" i="7"/>
  <c r="AK73" i="7"/>
  <c r="AL100" i="7" l="1"/>
  <c r="AP207" i="4"/>
  <c r="AO207" i="4"/>
  <c r="J878" i="4"/>
  <c r="AO422" i="4"/>
  <c r="AP422" i="4"/>
  <c r="AP637" i="4"/>
  <c r="AO637" i="4"/>
  <c r="AO498" i="4"/>
  <c r="AW884" i="4"/>
  <c r="J877" i="4"/>
  <c r="J875" i="4"/>
  <c r="Z877" i="4"/>
  <c r="Z876" i="4"/>
  <c r="AW514" i="4"/>
  <c r="AW877" i="4" s="1"/>
  <c r="J883" i="4"/>
  <c r="Z880" i="4"/>
  <c r="J879" i="4"/>
  <c r="J880" i="4"/>
  <c r="Z875" i="4"/>
  <c r="Z878" i="4"/>
  <c r="AW55" i="4"/>
  <c r="AW26" i="4"/>
  <c r="Z885" i="4"/>
  <c r="Z884" i="4"/>
  <c r="Z879" i="4"/>
  <c r="Z883" i="4"/>
  <c r="Z881" i="4"/>
  <c r="AW76" i="4"/>
  <c r="AX76" i="4" s="1"/>
  <c r="AX875" i="4" s="1"/>
  <c r="AW59" i="4"/>
  <c r="AV870" i="4"/>
  <c r="AV879" i="4"/>
  <c r="AW17" i="4"/>
  <c r="AW871" i="4" s="1"/>
  <c r="J882" i="4"/>
  <c r="AV871" i="4"/>
  <c r="AV876" i="4"/>
  <c r="J885" i="4"/>
  <c r="J881" i="4"/>
  <c r="AX514" i="4"/>
  <c r="AX877" i="4" s="1"/>
  <c r="AX8" i="4"/>
  <c r="AW876" i="4"/>
  <c r="Z882" i="4"/>
  <c r="AV6" i="5"/>
  <c r="AV881" i="4"/>
  <c r="AX59" i="4"/>
  <c r="AX883" i="4" s="1"/>
  <c r="AW883" i="4"/>
  <c r="AV872" i="4"/>
  <c r="AV880" i="4"/>
  <c r="AX55" i="4"/>
  <c r="AX878" i="4" s="1"/>
  <c r="AW878" i="4"/>
  <c r="AX26" i="4"/>
  <c r="AX885" i="4" s="1"/>
  <c r="AW885" i="4"/>
  <c r="J884" i="4"/>
  <c r="AW15" i="4"/>
  <c r="J876" i="4"/>
  <c r="D628" i="6"/>
  <c r="AK80" i="7"/>
  <c r="AK95" i="7" s="1"/>
  <c r="AK89" i="7" s="1"/>
  <c r="AN96" i="7"/>
  <c r="AN100" i="7" s="1"/>
  <c r="AN105" i="7" s="1"/>
  <c r="AV869" i="4"/>
  <c r="AQ89" i="7"/>
  <c r="AL89" i="7"/>
  <c r="AI89" i="7"/>
  <c r="AO427" i="4"/>
  <c r="J869" i="4"/>
  <c r="X55" i="7" s="1"/>
  <c r="Z871" i="4"/>
  <c r="Z869" i="4"/>
  <c r="J871" i="4"/>
  <c r="K137" i="7" s="1"/>
  <c r="V55" i="7" s="1"/>
  <c r="Z872" i="4"/>
  <c r="Z870" i="4"/>
  <c r="J870" i="4"/>
  <c r="E137" i="7" s="1"/>
  <c r="U55" i="7" s="1"/>
  <c r="J872" i="4"/>
  <c r="Q137" i="7" s="1"/>
  <c r="W55" i="7" s="1"/>
  <c r="AP89" i="7"/>
  <c r="AN88" i="7"/>
  <c r="AM89" i="7"/>
  <c r="AM100" i="7"/>
  <c r="AM102" i="7" s="1"/>
  <c r="AP40" i="4"/>
  <c r="AP104" i="7"/>
  <c r="AW510" i="4"/>
  <c r="D615" i="6"/>
  <c r="AO89" i="7"/>
  <c r="D606" i="6"/>
  <c r="AI102" i="7"/>
  <c r="AI101" i="7"/>
  <c r="AI106" i="7"/>
  <c r="AI105" i="7"/>
  <c r="AI103" i="7"/>
  <c r="AI104" i="7"/>
  <c r="AP464" i="4"/>
  <c r="AS89" i="7"/>
  <c r="AO216" i="4"/>
  <c r="AO344" i="4"/>
  <c r="AP845" i="4"/>
  <c r="AW718" i="4"/>
  <c r="AO449" i="4"/>
  <c r="AO423" i="4"/>
  <c r="AO312" i="4"/>
  <c r="AP312" i="4"/>
  <c r="AO320" i="4"/>
  <c r="AO109" i="4"/>
  <c r="AO335" i="4"/>
  <c r="AP335" i="4"/>
  <c r="AO308" i="4"/>
  <c r="AO304" i="4"/>
  <c r="AO303" i="4"/>
  <c r="AO477" i="4"/>
  <c r="AO439" i="4"/>
  <c r="AO520" i="4"/>
  <c r="AO351" i="4"/>
  <c r="AO364" i="4"/>
  <c r="AO273" i="4"/>
  <c r="AO602" i="4"/>
  <c r="AP602" i="4"/>
  <c r="AP604" i="4"/>
  <c r="AO604" i="4"/>
  <c r="AP361" i="4"/>
  <c r="AO361" i="4"/>
  <c r="AP403" i="4"/>
  <c r="AO403" i="4"/>
  <c r="AO322" i="4"/>
  <c r="AP322" i="4"/>
  <c r="AP467" i="4"/>
  <c r="AO467" i="4"/>
  <c r="AP362" i="4"/>
  <c r="AO362" i="4"/>
  <c r="AP461" i="4"/>
  <c r="AO461" i="4"/>
  <c r="AP531" i="4"/>
  <c r="AO531" i="4"/>
  <c r="AO345" i="4"/>
  <c r="AP345" i="4"/>
  <c r="AO352" i="4"/>
  <c r="AP352" i="4"/>
  <c r="AP441" i="4"/>
  <c r="AO441" i="4"/>
  <c r="AP481" i="4"/>
  <c r="AO481" i="4"/>
  <c r="AO597" i="4"/>
  <c r="AP597" i="4"/>
  <c r="AP801" i="4"/>
  <c r="AO801" i="4"/>
  <c r="AO509" i="4"/>
  <c r="AP509" i="4"/>
  <c r="AO521" i="4"/>
  <c r="AP521" i="4"/>
  <c r="AP838" i="4"/>
  <c r="AO838" i="4"/>
  <c r="AP486" i="4"/>
  <c r="AO486" i="4"/>
  <c r="AO125" i="4"/>
  <c r="AO236" i="4"/>
  <c r="AO835" i="4"/>
  <c r="AP835" i="4"/>
  <c r="AO854" i="4"/>
  <c r="AO196" i="4"/>
  <c r="AP288" i="4"/>
  <c r="AO288" i="4"/>
  <c r="AO452" i="4"/>
  <c r="AP452" i="4"/>
  <c r="AP198" i="4"/>
  <c r="AO198" i="4"/>
  <c r="AP117" i="4"/>
  <c r="AO117" i="4"/>
  <c r="AP88" i="7"/>
  <c r="AO96" i="7"/>
  <c r="AP111" i="4"/>
  <c r="AO111" i="4"/>
  <c r="AP827" i="4"/>
  <c r="AO827" i="4"/>
  <c r="AP479" i="4"/>
  <c r="AO479" i="4"/>
  <c r="AL102" i="7"/>
  <c r="AL103" i="7"/>
  <c r="AL101" i="7"/>
  <c r="AP232" i="4"/>
  <c r="AO232" i="4"/>
  <c r="AQ104" i="7"/>
  <c r="AQ102" i="7"/>
  <c r="AQ106" i="7"/>
  <c r="AK88" i="7"/>
  <c r="AJ96" i="7"/>
  <c r="D610" i="6"/>
  <c r="D618" i="6"/>
  <c r="D616" i="6"/>
  <c r="D614" i="6"/>
  <c r="D612" i="6"/>
  <c r="D620" i="6"/>
  <c r="AP18" i="4"/>
  <c r="AO18" i="4"/>
  <c r="AP145" i="4"/>
  <c r="AO145" i="4"/>
  <c r="AL104" i="7"/>
  <c r="AP164" i="4"/>
  <c r="AO164" i="4"/>
  <c r="AO350" i="4"/>
  <c r="AP350" i="4"/>
  <c r="AO506" i="4"/>
  <c r="AP506" i="4"/>
  <c r="AP861" i="4"/>
  <c r="AO861" i="4"/>
  <c r="AO204" i="4"/>
  <c r="AP204" i="4"/>
  <c r="AR100" i="7"/>
  <c r="AR105" i="7" s="1"/>
  <c r="D617" i="6"/>
  <c r="AJ89" i="7"/>
  <c r="D629" i="6"/>
  <c r="D627" i="6"/>
  <c r="D625" i="6"/>
  <c r="D633" i="6"/>
  <c r="D631" i="6"/>
  <c r="D638" i="6"/>
  <c r="D640" i="6" s="1"/>
  <c r="AP72" i="4"/>
  <c r="AO72" i="4"/>
  <c r="AP100" i="4"/>
  <c r="AO100" i="4"/>
  <c r="AO160" i="4"/>
  <c r="AP160" i="4"/>
  <c r="AP213" i="4"/>
  <c r="AO213" i="4"/>
  <c r="AP419" i="4"/>
  <c r="AO419" i="4"/>
  <c r="AO475" i="4"/>
  <c r="AP475" i="4"/>
  <c r="AP628" i="4"/>
  <c r="AO628" i="4"/>
  <c r="AO678" i="4"/>
  <c r="AP812" i="4"/>
  <c r="AO812" i="4"/>
  <c r="AP527" i="4"/>
  <c r="AO527" i="4"/>
  <c r="AO818" i="4"/>
  <c r="AP818" i="4"/>
  <c r="AQ105" i="7"/>
  <c r="AL105" i="7"/>
  <c r="AP269" i="4"/>
  <c r="AO269" i="4"/>
  <c r="AP134" i="4"/>
  <c r="AO134" i="4"/>
  <c r="AO672" i="4"/>
  <c r="AP672" i="4"/>
  <c r="AP767" i="4"/>
  <c r="AO767" i="4"/>
  <c r="AP755" i="4"/>
  <c r="AO755" i="4"/>
  <c r="AP185" i="4"/>
  <c r="AO185" i="4"/>
  <c r="AO40" i="4"/>
  <c r="AP169" i="4"/>
  <c r="AO169" i="4"/>
  <c r="AP453" i="4"/>
  <c r="AO453" i="4"/>
  <c r="AQ101" i="7"/>
  <c r="D611" i="6"/>
  <c r="AO570" i="4"/>
  <c r="AO666" i="4"/>
  <c r="AP666" i="4"/>
  <c r="AO806" i="4"/>
  <c r="AP806" i="4"/>
  <c r="AO539" i="4"/>
  <c r="AP539" i="4"/>
  <c r="AO69" i="4"/>
  <c r="AN89" i="7"/>
  <c r="AP102" i="7"/>
  <c r="AP103" i="7"/>
  <c r="D626" i="6"/>
  <c r="AP166" i="4"/>
  <c r="AO166" i="4"/>
  <c r="J6" i="5"/>
  <c r="AP510" i="4"/>
  <c r="AO510" i="4"/>
  <c r="AP684" i="4"/>
  <c r="AO684" i="4"/>
  <c r="AO750" i="4"/>
  <c r="AP750" i="4"/>
  <c r="AP782" i="4"/>
  <c r="AO782" i="4"/>
  <c r="AO580" i="4"/>
  <c r="AP580" i="4"/>
  <c r="AP875" i="4" s="1"/>
  <c r="AO175" i="4"/>
  <c r="AP105" i="7"/>
  <c r="AP101" i="7"/>
  <c r="AL88" i="7"/>
  <c r="AK96" i="7"/>
  <c r="AO609" i="4"/>
  <c r="AP609" i="4"/>
  <c r="AP62" i="4"/>
  <c r="AO62" i="4"/>
  <c r="AL106" i="7"/>
  <c r="D619" i="6"/>
  <c r="AO231" i="4"/>
  <c r="AP231" i="4"/>
  <c r="AP254" i="4"/>
  <c r="AO254" i="4"/>
  <c r="AP340" i="4"/>
  <c r="AO340" i="4"/>
  <c r="AP357" i="4"/>
  <c r="AO357" i="4"/>
  <c r="AO653" i="4"/>
  <c r="AP653" i="4"/>
  <c r="AO536" i="4"/>
  <c r="AO878" i="4" s="1"/>
  <c r="AP536" i="4"/>
  <c r="AP551" i="4"/>
  <c r="AO551" i="4"/>
  <c r="AO285" i="4"/>
  <c r="AP285" i="4"/>
  <c r="AO749" i="4"/>
  <c r="AP749" i="4"/>
  <c r="AO578" i="4"/>
  <c r="AP578" i="4"/>
  <c r="AO33" i="4"/>
  <c r="AO614" i="4"/>
  <c r="AP614" i="4"/>
  <c r="AQ103" i="7"/>
  <c r="AP90" i="4"/>
  <c r="AO90" i="4"/>
  <c r="AO179" i="4"/>
  <c r="AP179" i="4"/>
  <c r="AO374" i="4"/>
  <c r="AP374" i="4"/>
  <c r="AP465" i="4"/>
  <c r="AO465" i="4"/>
  <c r="AP593" i="4"/>
  <c r="AO593" i="4"/>
  <c r="AP685" i="4"/>
  <c r="AO685" i="4"/>
  <c r="AP699" i="4"/>
  <c r="AO699" i="4"/>
  <c r="AO766" i="4"/>
  <c r="AP766" i="4"/>
  <c r="AO381" i="4"/>
  <c r="AS100" i="7"/>
  <c r="AS105" i="7" s="1"/>
  <c r="AO79" i="4"/>
  <c r="AP878" i="4" l="1"/>
  <c r="AW875" i="4"/>
  <c r="AO875" i="4"/>
  <c r="AO877" i="4"/>
  <c r="AP877" i="4"/>
  <c r="AP871" i="4"/>
  <c r="AO884" i="4"/>
  <c r="AP884" i="4"/>
  <c r="AP885" i="4"/>
  <c r="AO883" i="4"/>
  <c r="AP882" i="4"/>
  <c r="AO876" i="4"/>
  <c r="AO872" i="4"/>
  <c r="AO880" i="4"/>
  <c r="AP880" i="4"/>
  <c r="AO882" i="4"/>
  <c r="AP879" i="4"/>
  <c r="AO885" i="4"/>
  <c r="AO879" i="4"/>
  <c r="AP876" i="4"/>
  <c r="AO871" i="4"/>
  <c r="AP883" i="4"/>
  <c r="AO6" i="5"/>
  <c r="AO881" i="4"/>
  <c r="AW870" i="4"/>
  <c r="AW879" i="4"/>
  <c r="AP6" i="5"/>
  <c r="AP881" i="4"/>
  <c r="AP872" i="4"/>
  <c r="AX510" i="4"/>
  <c r="AW881" i="4"/>
  <c r="AX15" i="4"/>
  <c r="AW872" i="4"/>
  <c r="AW880" i="4"/>
  <c r="AX876" i="4"/>
  <c r="AP870" i="4"/>
  <c r="AX17" i="4"/>
  <c r="AX882" i="4" s="1"/>
  <c r="AW882" i="4"/>
  <c r="AO870" i="4"/>
  <c r="AW869" i="4"/>
  <c r="AP869" i="4"/>
  <c r="AO869" i="4"/>
  <c r="AM104" i="7"/>
  <c r="AM106" i="7"/>
  <c r="AM101" i="7"/>
  <c r="AM105" i="7"/>
  <c r="AM103" i="7"/>
  <c r="AW6" i="5"/>
  <c r="AR106" i="7"/>
  <c r="AX718" i="4"/>
  <c r="AO100" i="7"/>
  <c r="AO106" i="7" s="1"/>
  <c r="D635" i="6"/>
  <c r="AR101" i="7"/>
  <c r="AR104" i="7"/>
  <c r="AR102" i="7"/>
  <c r="AR103" i="7"/>
  <c r="D622" i="6"/>
  <c r="AN101" i="7"/>
  <c r="AN102" i="7"/>
  <c r="AN104" i="7"/>
  <c r="AN103" i="7"/>
  <c r="AN106" i="7"/>
  <c r="AS104" i="7"/>
  <c r="AS103" i="7"/>
  <c r="AS102" i="7"/>
  <c r="AS101" i="7"/>
  <c r="AS106" i="7"/>
  <c r="AK100" i="7"/>
  <c r="AK106" i="7" s="1"/>
  <c r="AJ100" i="7"/>
  <c r="AJ106" i="7" s="1"/>
  <c r="AX6" i="5" l="1"/>
  <c r="AX881" i="4"/>
  <c r="AX872" i="4"/>
  <c r="AX880" i="4"/>
  <c r="AX869" i="4"/>
  <c r="AX870" i="4"/>
  <c r="AX879" i="4"/>
  <c r="AX871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</calcChain>
</file>

<file path=xl/sharedStrings.xml><?xml version="1.0" encoding="utf-8"?>
<sst xmlns="http://schemas.openxmlformats.org/spreadsheetml/2006/main" count="21154" uniqueCount="4492">
  <si>
    <t>U.S. Dividend Champions</t>
  </si>
  <si>
    <t>End-of-month update at: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</si>
  <si>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</si>
  <si>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</si>
  <si>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</si>
  <si>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</si>
  <si>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</si>
  <si>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</si>
  <si>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</si>
  <si>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</si>
  <si>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</si>
  <si>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</si>
  <si>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</si>
  <si>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</si>
  <si>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</si>
  <si>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</si>
  <si>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</si>
  <si>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</si>
  <si>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</si>
  <si>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</si>
  <si>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</si>
  <si>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</si>
  <si>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</si>
  <si>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</si>
  <si>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</si>
  <si>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</si>
  <si>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</si>
  <si>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</si>
  <si>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</si>
  <si>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</si>
  <si>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</si>
  <si>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</si>
  <si>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</si>
  <si>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</si>
  <si>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</si>
  <si>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</si>
  <si>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</si>
  <si>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</si>
  <si>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</si>
  <si>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</si>
  <si>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</si>
  <si>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</si>
  <si>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</si>
  <si>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</si>
  <si>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</si>
  <si>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</si>
  <si>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</si>
  <si>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</si>
  <si>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</si>
  <si>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</si>
  <si>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</si>
  <si>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</si>
  <si>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</si>
  <si>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</si>
  <si>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</si>
  <si>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</si>
  <si>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</si>
  <si>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</si>
  <si>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</si>
  <si>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</si>
  <si>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</si>
  <si>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</si>
  <si>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</si>
  <si>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</si>
  <si>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</si>
  <si>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</si>
  <si>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</si>
  <si>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</si>
  <si>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</si>
  <si>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</si>
  <si>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</si>
  <si>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</si>
  <si>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</si>
  <si>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</si>
  <si>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</si>
  <si>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</si>
  <si>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</si>
  <si>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</si>
  <si>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</si>
  <si>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</si>
  <si>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</si>
  <si>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</si>
  <si>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</si>
  <si>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</si>
  <si>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</si>
  <si>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</si>
  <si>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</si>
  <si>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</si>
  <si>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</si>
  <si>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</si>
  <si>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</si>
  <si>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</si>
  <si>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</si>
  <si>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</si>
  <si>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</si>
  <si>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</si>
  <si>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</si>
  <si>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</si>
  <si>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</si>
  <si>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</si>
  <si>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</si>
  <si>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</si>
  <si>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</si>
  <si>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</si>
  <si>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</si>
  <si>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</si>
  <si>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</si>
  <si>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</si>
  <si>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</si>
  <si>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</si>
  <si>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</si>
  <si>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</si>
  <si>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</si>
  <si>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</si>
  <si>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</si>
  <si>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</si>
  <si>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</si>
  <si>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</si>
  <si>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</si>
  <si>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</si>
  <si>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</si>
  <si>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</si>
  <si>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</si>
  <si>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</si>
  <si>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</si>
  <si>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</si>
  <si>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</si>
  <si>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</si>
  <si>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</si>
  <si>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</si>
  <si>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</si>
  <si>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</si>
  <si>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Aqua America Inc.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</si>
  <si>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</si>
  <si>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</si>
  <si>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</si>
  <si>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</si>
  <si>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</si>
  <si>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</si>
  <si>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</si>
  <si>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</si>
  <si>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</si>
  <si>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</si>
  <si>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</si>
  <si>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</si>
  <si>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</si>
  <si>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</si>
  <si>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</si>
  <si>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</si>
  <si>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</si>
  <si>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</si>
  <si>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</si>
  <si>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</si>
  <si>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</si>
  <si>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</si>
  <si>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</si>
  <si>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</si>
  <si>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</si>
  <si>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</si>
  <si>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</si>
  <si>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</si>
  <si>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</si>
  <si>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</si>
  <si>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</si>
  <si>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</si>
  <si>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</si>
  <si>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</si>
  <si>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</si>
  <si>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</si>
  <si>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</si>
  <si>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</si>
  <si>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</si>
  <si>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</si>
  <si>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</si>
  <si>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</si>
  <si>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</si>
  <si>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</si>
  <si>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</si>
  <si>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</si>
  <si>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</si>
  <si>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</si>
  <si>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</si>
  <si>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</si>
  <si>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</si>
  <si>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</si>
  <si>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</si>
  <si>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</si>
  <si>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B04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</si>
  <si>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</si>
  <si>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</si>
  <si>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</si>
  <si>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</si>
  <si>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</si>
  <si>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</si>
  <si>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</si>
  <si>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</si>
  <si>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</si>
  <si>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</si>
  <si>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</si>
  <si>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</si>
  <si>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</si>
  <si>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</si>
  <si>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</si>
  <si>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</si>
  <si>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</si>
  <si>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</si>
  <si>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</si>
  <si>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</si>
  <si>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</si>
  <si>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</si>
  <si>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</si>
  <si>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</si>
  <si>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</si>
  <si>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</si>
  <si>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</si>
  <si>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</si>
  <si>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</si>
  <si>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</si>
  <si>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</si>
  <si>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</si>
  <si>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</si>
  <si>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</si>
  <si>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</si>
  <si>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</si>
  <si>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</si>
  <si>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</si>
  <si>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</si>
  <si>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</si>
  <si>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</si>
  <si>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</si>
  <si>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</si>
  <si>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</si>
  <si>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</si>
  <si>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</si>
  <si>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</si>
  <si>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</si>
  <si>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</si>
  <si>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</si>
  <si>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</si>
  <si>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</si>
  <si>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</si>
  <si>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</si>
  <si>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</si>
  <si>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</si>
  <si>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</si>
  <si>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</si>
  <si>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</si>
  <si>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</si>
  <si>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</si>
  <si>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</si>
  <si>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</si>
  <si>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</si>
  <si>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</si>
  <si>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</si>
  <si>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</si>
  <si>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</si>
  <si>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</si>
  <si>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</si>
  <si>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</si>
  <si>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</si>
  <si>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</si>
  <si>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</si>
  <si>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</si>
  <si>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</si>
  <si>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</si>
  <si>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</si>
  <si>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</si>
  <si>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</si>
  <si>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</si>
  <si>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</si>
  <si>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</si>
  <si>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</si>
  <si>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</si>
  <si>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</si>
  <si>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</si>
  <si>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</si>
  <si>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</si>
  <si>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</si>
  <si>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</si>
  <si>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</si>
  <si>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</si>
  <si>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</si>
  <si>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</si>
  <si>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</si>
  <si>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</si>
  <si>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</si>
  <si>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</si>
  <si>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</si>
  <si>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</si>
  <si>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</si>
  <si>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</si>
  <si>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</si>
  <si>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</si>
  <si>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</si>
  <si>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</si>
  <si>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</si>
  <si>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</si>
  <si>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</si>
  <si>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</si>
  <si>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</si>
  <si>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</si>
  <si>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</si>
  <si>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</si>
  <si>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</si>
  <si>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</si>
  <si>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</si>
  <si>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</si>
  <si>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</si>
  <si>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</si>
  <si>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</si>
  <si>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</si>
  <si>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</si>
  <si>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</si>
  <si>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</si>
  <si>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</si>
  <si>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</si>
  <si>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</si>
  <si>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</si>
  <si>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</si>
  <si>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</si>
  <si>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</si>
  <si>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</si>
  <si>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</si>
  <si>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</si>
  <si>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</si>
  <si>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</si>
  <si>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</si>
  <si>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</si>
  <si>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</si>
  <si>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</si>
  <si>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</si>
  <si>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</si>
  <si>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</si>
  <si>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</si>
  <si>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</si>
  <si>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Semi-Annual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</si>
  <si>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</si>
  <si>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</si>
  <si>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</si>
  <si>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</si>
  <si>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</si>
  <si>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</si>
  <si>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</si>
  <si>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</si>
  <si>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</si>
  <si>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</si>
  <si>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</si>
  <si>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</si>
  <si>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</si>
  <si>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</si>
  <si>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</si>
  <si>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</si>
  <si>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</si>
  <si>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</si>
  <si>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</si>
  <si>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</si>
  <si>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</si>
  <si>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</si>
  <si>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</si>
  <si>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</si>
  <si>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</si>
  <si>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</si>
  <si>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</si>
  <si>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</si>
  <si>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</si>
  <si>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</si>
  <si>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</si>
  <si>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</si>
  <si>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</si>
  <si>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</si>
  <si>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</si>
  <si>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</si>
  <si>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</si>
  <si>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</si>
  <si>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</si>
  <si>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</si>
  <si>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</si>
  <si>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</si>
  <si>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</si>
  <si>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</si>
  <si>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</si>
  <si>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</si>
  <si>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</si>
  <si>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</si>
  <si>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</si>
  <si>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</si>
  <si>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</si>
  <si>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</si>
  <si>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</si>
  <si>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</si>
  <si>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</si>
  <si>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Weyco Group Inc.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</si>
  <si>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</si>
  <si>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</si>
  <si>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</si>
  <si>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</si>
  <si>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</si>
  <si>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</si>
  <si>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</si>
  <si>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</si>
  <si>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</si>
  <si>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</si>
  <si>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</si>
  <si>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</si>
  <si>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B03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</si>
  <si>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</si>
  <si>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</si>
  <si>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</si>
  <si>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</si>
  <si>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</si>
  <si>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</si>
  <si>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</si>
  <si>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</si>
  <si>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</si>
  <si>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</si>
  <si>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</si>
  <si>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</si>
  <si>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</si>
  <si>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</si>
  <si>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</si>
  <si>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</si>
  <si>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</si>
  <si>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</si>
  <si>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</si>
  <si>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</si>
  <si>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</si>
  <si>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</si>
  <si>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</si>
  <si>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</si>
  <si>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</si>
  <si>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Andersons Inc. (The)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</si>
  <si>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</si>
  <si>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</si>
  <si>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</si>
  <si>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</si>
  <si>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</si>
  <si>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</si>
  <si>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</si>
  <si>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</si>
  <si>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</si>
  <si>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</si>
  <si>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</si>
  <si>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</si>
  <si>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</si>
  <si>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</si>
  <si>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</si>
  <si>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</si>
  <si>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</si>
  <si>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</si>
  <si>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</si>
  <si>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</si>
  <si>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</si>
  <si>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Being Acquired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</si>
  <si>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</si>
  <si>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</si>
  <si>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</si>
  <si>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</si>
  <si>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</si>
  <si>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</si>
  <si>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</si>
  <si>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</si>
  <si>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</si>
  <si>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</si>
  <si>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</si>
  <si>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</si>
  <si>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</si>
  <si>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</si>
  <si>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</si>
  <si>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</si>
  <si>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</si>
  <si>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</si>
  <si>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</si>
  <si>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</si>
  <si>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</si>
  <si>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</si>
  <si>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</si>
  <si>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</si>
  <si>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</si>
  <si>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</si>
  <si>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</si>
  <si>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</si>
  <si>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</si>
  <si>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</si>
  <si>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</si>
  <si>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</si>
  <si>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</si>
  <si>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</si>
  <si>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</si>
  <si>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</si>
  <si>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</si>
  <si>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</si>
  <si>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</si>
  <si>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</si>
  <si>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</si>
  <si>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</si>
  <si>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</si>
  <si>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</si>
  <si>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</si>
  <si>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</si>
  <si>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</si>
  <si>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</si>
  <si>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</si>
  <si>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</si>
  <si>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</si>
  <si>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</si>
  <si>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</si>
  <si>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</si>
  <si>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</si>
  <si>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</si>
  <si>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</si>
  <si>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</si>
  <si>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</si>
  <si>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</si>
  <si>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</si>
  <si>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</si>
  <si>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</si>
  <si>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</si>
  <si>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</si>
  <si>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</si>
  <si>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</si>
  <si>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</si>
  <si>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</si>
  <si>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</si>
  <si>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</si>
  <si>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</si>
  <si>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</si>
  <si>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</si>
  <si>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</si>
  <si>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</si>
  <si>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</si>
  <si>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</si>
  <si>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</si>
  <si>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</si>
  <si>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</si>
  <si>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</si>
  <si>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</si>
  <si>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</si>
  <si>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</si>
  <si>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</si>
  <si>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</si>
  <si>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</si>
  <si>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</si>
  <si>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</si>
  <si>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</si>
  <si>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</si>
  <si>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</si>
  <si>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</si>
  <si>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</si>
  <si>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</si>
  <si>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</si>
  <si>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</si>
  <si>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</si>
  <si>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</si>
  <si>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</si>
  <si>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</si>
  <si>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</si>
  <si>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</si>
  <si>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</si>
  <si>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</si>
  <si>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</si>
  <si>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</si>
  <si>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</si>
  <si>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</si>
  <si>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</si>
  <si>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</si>
  <si>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</si>
  <si>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</si>
  <si>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</si>
  <si>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</si>
  <si>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</si>
  <si>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</si>
  <si>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</si>
  <si>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</si>
  <si>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</si>
  <si>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</si>
  <si>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</si>
  <si>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</si>
  <si>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</si>
  <si>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</si>
  <si>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</si>
  <si>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</si>
  <si>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</si>
  <si>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</si>
  <si>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</si>
  <si>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</si>
  <si>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</si>
  <si>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</si>
  <si>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</si>
  <si>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</si>
  <si>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</si>
  <si>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</si>
  <si>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</si>
  <si>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</si>
  <si>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</si>
  <si>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</si>
  <si>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</si>
  <si>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</si>
  <si>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</si>
  <si>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</si>
  <si>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</si>
  <si>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</si>
  <si>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</si>
  <si>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</si>
  <si>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</si>
  <si>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</si>
  <si>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</si>
  <si>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</si>
  <si>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</si>
  <si>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Harris Corp.</t>
  </si>
  <si>
    <t>HRS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</si>
  <si>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</si>
  <si>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</si>
  <si>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</si>
  <si>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</si>
  <si>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</si>
  <si>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</si>
  <si>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</si>
  <si>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</si>
  <si>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July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</si>
  <si>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</si>
  <si>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</si>
  <si>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</si>
  <si>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</si>
  <si>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</si>
  <si>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</si>
  <si>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</si>
  <si>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</si>
  <si>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</si>
  <si>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</si>
  <si>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</si>
  <si>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</si>
  <si>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</si>
  <si>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</si>
  <si>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</si>
  <si>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</si>
  <si>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</si>
  <si>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</si>
  <si>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</si>
  <si>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</si>
  <si>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</si>
  <si>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Jun</t>
  </si>
  <si>
    <t>Isabella Bank Corp.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</si>
  <si>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</si>
  <si>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</si>
  <si>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</si>
  <si>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</si>
  <si>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</si>
  <si>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</si>
  <si>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</si>
  <si>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</si>
  <si>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</si>
  <si>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</si>
  <si>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</si>
  <si>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</si>
  <si>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</si>
  <si>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</si>
  <si>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</si>
  <si>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</si>
  <si>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</si>
  <si>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</si>
  <si>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</si>
  <si>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</si>
  <si>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</si>
  <si>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</si>
  <si>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</si>
  <si>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</si>
  <si>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</si>
  <si>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</si>
  <si>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</si>
  <si>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</si>
  <si>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</si>
  <si>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</si>
  <si>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</si>
  <si>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</si>
  <si>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</si>
  <si>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</si>
  <si>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</si>
  <si>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</si>
  <si>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</si>
  <si>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</si>
  <si>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</si>
  <si>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</si>
  <si>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</si>
  <si>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</si>
  <si>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</si>
  <si>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</si>
  <si>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</si>
  <si>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</si>
  <si>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</si>
  <si>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</si>
  <si>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MSC Industrial Direct Co. Inc.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</si>
  <si>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</si>
  <si>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</si>
  <si>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</si>
  <si>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</si>
  <si>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</si>
  <si>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</si>
  <si>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</si>
  <si>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</si>
  <si>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</si>
  <si>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</si>
  <si>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</si>
  <si>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</si>
  <si>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</si>
  <si>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</si>
  <si>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</si>
  <si>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</si>
  <si>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</si>
  <si>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</si>
  <si>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</si>
  <si>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</si>
  <si>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</si>
  <si>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</si>
  <si>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</si>
  <si>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</si>
  <si>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</si>
  <si>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</si>
  <si>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</si>
  <si>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</si>
  <si>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</si>
  <si>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</si>
  <si>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</si>
  <si>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</si>
  <si>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</si>
  <si>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</si>
  <si>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</si>
  <si>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</si>
  <si>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</si>
  <si>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Omega Healthcare Investors</t>
  </si>
  <si>
    <t>OHI</t>
  </si>
  <si>
    <t>ONEOK Inc.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</si>
  <si>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</si>
  <si>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</si>
  <si>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</si>
  <si>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</si>
  <si>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</si>
  <si>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</si>
  <si>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</si>
  <si>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</si>
  <si>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</si>
  <si>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</si>
  <si>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</si>
  <si>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</si>
  <si>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</si>
  <si>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</si>
  <si>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</si>
  <si>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</si>
  <si>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</si>
  <si>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</si>
  <si>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</si>
  <si>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</si>
  <si>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</si>
  <si>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</si>
  <si>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</si>
  <si>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</si>
  <si>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</si>
  <si>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</si>
  <si>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</si>
  <si>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</si>
  <si>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</si>
  <si>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Regal Beloit Corp.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</si>
  <si>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</si>
  <si>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</si>
  <si>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</si>
  <si>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</si>
  <si>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</si>
  <si>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</si>
  <si>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</si>
  <si>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</si>
  <si>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</si>
  <si>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</si>
  <si>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</si>
  <si>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</si>
  <si>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</si>
  <si>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</si>
  <si>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</si>
  <si>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</si>
  <si>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</si>
  <si>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</si>
  <si>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</si>
  <si>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</si>
  <si>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</si>
  <si>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</si>
  <si>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</si>
  <si>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</si>
  <si>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</si>
  <si>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</si>
  <si>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</si>
  <si>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</si>
  <si>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</si>
  <si>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</si>
  <si>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</si>
  <si>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</si>
  <si>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</si>
  <si>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</si>
  <si>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</si>
  <si>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</si>
  <si>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</si>
  <si>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</si>
  <si>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</si>
  <si>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</si>
  <si>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</si>
  <si>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</si>
  <si>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</si>
  <si>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</si>
  <si>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</si>
  <si>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</si>
  <si>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</si>
  <si>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</si>
  <si>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</si>
  <si>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</si>
  <si>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</si>
  <si>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</si>
  <si>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</si>
  <si>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</si>
  <si>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</si>
  <si>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</si>
  <si>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</si>
  <si>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</si>
  <si>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</si>
  <si>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Mar</t>
  </si>
  <si>
    <t>Thomasville Bancshares Inc.</t>
  </si>
  <si>
    <t>THVB</t>
  </si>
  <si>
    <t>JlDe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</si>
  <si>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</si>
  <si>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</si>
  <si>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</si>
  <si>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</si>
  <si>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</si>
  <si>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</si>
  <si>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</si>
  <si>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</si>
  <si>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</si>
  <si>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</si>
  <si>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</si>
  <si>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</si>
  <si>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</si>
  <si>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</si>
  <si>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</si>
  <si>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</si>
  <si>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</si>
  <si>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</si>
  <si>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</si>
  <si>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</si>
  <si>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</si>
  <si>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</si>
  <si>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</si>
  <si>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</si>
  <si>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</si>
  <si>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</si>
  <si>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</si>
  <si>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 Corp.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</si>
  <si>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</si>
  <si>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</si>
  <si>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</si>
  <si>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</si>
  <si>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</si>
  <si>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</si>
  <si>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</si>
  <si>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</si>
  <si>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</si>
  <si>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</si>
  <si>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</si>
  <si>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</si>
  <si>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</si>
  <si>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</si>
  <si>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</si>
  <si>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</si>
  <si>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</si>
  <si>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</si>
  <si>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</si>
  <si>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</si>
  <si>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</si>
  <si>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</si>
  <si>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</si>
  <si>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</si>
  <si>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</si>
  <si>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</si>
  <si>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</si>
  <si>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</si>
  <si>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</si>
  <si>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Activision Blizzard Inc.</t>
  </si>
  <si>
    <t>ATVI</t>
  </si>
  <si>
    <t>May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</si>
  <si>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</si>
  <si>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</si>
  <si>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</si>
  <si>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</si>
  <si>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</si>
  <si>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</si>
  <si>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</si>
  <si>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</si>
  <si>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</si>
  <si>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</si>
  <si>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</si>
  <si>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</si>
  <si>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</si>
  <si>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</si>
  <si>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</si>
  <si>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</si>
  <si>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</si>
  <si>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</si>
  <si>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</si>
  <si>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</si>
  <si>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</si>
  <si>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</si>
  <si>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</si>
  <si>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</si>
  <si>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</si>
  <si>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</si>
  <si>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</si>
  <si>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</si>
  <si>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</si>
  <si>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</si>
  <si>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</si>
  <si>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</si>
  <si>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</si>
  <si>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</si>
  <si>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</si>
  <si>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</si>
  <si>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</si>
  <si>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</si>
  <si>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</si>
  <si>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</si>
  <si>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</si>
  <si>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</si>
  <si>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</si>
  <si>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</si>
  <si>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</si>
  <si>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</si>
  <si>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</si>
  <si>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</si>
  <si>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Anthem Inc.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</si>
  <si>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</si>
  <si>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</si>
  <si>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</si>
  <si>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</si>
  <si>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</si>
  <si>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</si>
  <si>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</si>
  <si>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</si>
  <si>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</si>
  <si>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</si>
  <si>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</si>
  <si>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</si>
  <si>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</si>
  <si>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</si>
  <si>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</si>
  <si>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</si>
  <si>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</si>
  <si>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</si>
  <si>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</si>
  <si>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</si>
  <si>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</si>
  <si>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</si>
  <si>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</si>
  <si>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</si>
  <si>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</si>
  <si>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</si>
  <si>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</si>
  <si>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</si>
  <si>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</si>
  <si>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</si>
  <si>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</si>
  <si>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</si>
  <si>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</si>
  <si>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Sweden,US$</t>
  </si>
  <si>
    <t>Avalonbay Communities Inc.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</si>
  <si>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</si>
  <si>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</si>
  <si>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</si>
  <si>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</si>
  <si>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</si>
  <si>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</si>
  <si>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</si>
  <si>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</si>
  <si>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</si>
  <si>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</si>
  <si>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</si>
  <si>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</si>
  <si>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</si>
  <si>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</si>
  <si>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</si>
  <si>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</si>
  <si>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</si>
  <si>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</si>
  <si>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</si>
  <si>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</si>
  <si>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</si>
  <si>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</si>
  <si>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</si>
  <si>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Banner Corp.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</si>
  <si>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</si>
  <si>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</si>
  <si>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</si>
  <si>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</si>
  <si>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</si>
  <si>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</si>
  <si>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</si>
  <si>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</si>
  <si>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</si>
  <si>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</si>
  <si>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</si>
  <si>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</si>
  <si>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</si>
  <si>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</si>
  <si>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</si>
  <si>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</si>
  <si>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</si>
  <si>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</si>
  <si>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</si>
  <si>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</si>
  <si>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</si>
  <si>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</si>
  <si>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</si>
  <si>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</si>
  <si>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</si>
  <si>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</si>
  <si>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</si>
  <si>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Singapore,US$</t>
  </si>
  <si>
    <t>Brookfield Asset Management Inc.</t>
  </si>
  <si>
    <t>BAM</t>
  </si>
  <si>
    <t>Brookfield Property Partners LP</t>
  </si>
  <si>
    <t>BPY</t>
  </si>
  <si>
    <t>Brunswick Corp.</t>
  </si>
  <si>
    <t>BC</t>
  </si>
  <si>
    <t>Bryn Mawr Bank Corp.</t>
  </si>
  <si>
    <t>BMTC</t>
  </si>
  <si>
    <t>BT Group plc</t>
  </si>
  <si>
    <t>BT</t>
  </si>
  <si>
    <t>C&amp;F Financial Corp.</t>
  </si>
  <si>
    <t>CFFI</t>
  </si>
  <si>
    <t>Cabot Corp.</t>
  </si>
  <si>
    <t>CBT</t>
  </si>
  <si>
    <t>Calavo Growers Inc.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</si>
  <si>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</si>
  <si>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</si>
  <si>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</si>
  <si>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</si>
  <si>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</si>
  <si>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</si>
  <si>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</si>
  <si>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</si>
  <si>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</si>
  <si>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</si>
  <si>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</si>
  <si>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</si>
  <si>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</si>
  <si>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</si>
  <si>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</si>
  <si>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</si>
  <si>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</si>
  <si>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</si>
  <si>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</si>
  <si>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</si>
  <si>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</si>
  <si>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</si>
  <si>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</si>
  <si>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</si>
  <si>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</si>
  <si>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</si>
  <si>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</si>
  <si>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</si>
  <si>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</si>
  <si>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</si>
  <si>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</si>
  <si>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</si>
  <si>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</si>
  <si>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</si>
  <si>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</si>
  <si>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</si>
  <si>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</si>
  <si>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</si>
  <si>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</si>
  <si>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</si>
  <si>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</si>
  <si>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</si>
  <si>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</si>
  <si>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</si>
  <si>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</si>
  <si>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</si>
  <si>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</si>
  <si>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</si>
  <si>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</si>
  <si>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</si>
  <si>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</si>
  <si>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</si>
  <si>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</si>
  <si>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</si>
  <si>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</si>
  <si>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</si>
  <si>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</si>
  <si>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</si>
  <si>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</si>
  <si>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</si>
  <si>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</si>
  <si>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</si>
  <si>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</si>
  <si>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</si>
  <si>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</si>
  <si>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</si>
  <si>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</si>
  <si>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</si>
  <si>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</si>
  <si>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</si>
  <si>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</si>
  <si>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</si>
  <si>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</si>
  <si>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</si>
  <si>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</si>
  <si>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</si>
  <si>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</si>
  <si>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</si>
  <si>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</si>
  <si>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</si>
  <si>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</si>
  <si>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</si>
  <si>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</si>
  <si>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</si>
  <si>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</si>
  <si>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</si>
  <si>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</si>
  <si>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</si>
  <si>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</si>
  <si>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</si>
  <si>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</si>
  <si>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</si>
  <si>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</si>
  <si>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</si>
  <si>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</si>
  <si>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</si>
  <si>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Douglas Emmett Inc.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</si>
  <si>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</si>
  <si>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</si>
  <si>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</si>
  <si>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</si>
  <si>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</si>
  <si>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</si>
  <si>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</si>
  <si>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</si>
  <si>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</si>
  <si>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</si>
  <si>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</si>
  <si>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</si>
  <si>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</si>
  <si>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</si>
  <si>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</si>
  <si>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</si>
  <si>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</si>
  <si>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</si>
  <si>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</si>
  <si>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</si>
  <si>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</si>
  <si>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</si>
  <si>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</si>
  <si>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</si>
  <si>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</si>
  <si>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</si>
  <si>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</si>
  <si>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</si>
  <si>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</si>
  <si>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</si>
  <si>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</si>
  <si>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</si>
  <si>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</si>
  <si>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</si>
  <si>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</si>
  <si>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Everest Reinsurance Group Ltd.</t>
  </si>
  <si>
    <t>RE</t>
  </si>
  <si>
    <t>Exchange Bank (Santa Rosa CA)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</si>
  <si>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</si>
  <si>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</si>
  <si>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</si>
  <si>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</si>
  <si>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</si>
  <si>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</si>
  <si>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</si>
  <si>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F&amp;M Bank Corp.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</si>
  <si>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</si>
  <si>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</si>
  <si>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</si>
  <si>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</si>
  <si>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</si>
  <si>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</si>
  <si>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</si>
  <si>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</si>
  <si>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</si>
  <si>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</si>
  <si>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</si>
  <si>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</si>
  <si>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</si>
  <si>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</si>
  <si>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</si>
  <si>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</si>
  <si>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</si>
  <si>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</si>
  <si>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</si>
  <si>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</si>
  <si>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First Community Corp.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</si>
  <si>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</si>
  <si>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</si>
  <si>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</si>
  <si>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</si>
  <si>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</si>
  <si>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</si>
  <si>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</si>
  <si>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</si>
  <si>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</si>
  <si>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</si>
  <si>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</si>
  <si>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</si>
  <si>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</si>
  <si>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</si>
  <si>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</si>
  <si>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</si>
  <si>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</si>
  <si>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First Midwest Bancorp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</si>
  <si>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</si>
  <si>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</si>
  <si>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</si>
  <si>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</si>
  <si>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</si>
  <si>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</si>
  <si>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</si>
  <si>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</si>
  <si>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</si>
  <si>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</si>
  <si>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</si>
  <si>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</si>
  <si>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</si>
  <si>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</si>
  <si>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</si>
  <si>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</si>
  <si>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</si>
  <si>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</si>
  <si>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</si>
  <si>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</si>
  <si>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</si>
  <si>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</si>
  <si>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</si>
  <si>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</si>
  <si>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</si>
  <si>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</si>
  <si>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</si>
  <si>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</si>
  <si>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</si>
  <si>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</si>
  <si>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</si>
  <si>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</si>
  <si>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</si>
  <si>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</si>
  <si>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</si>
  <si>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</si>
  <si>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</si>
  <si>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</si>
  <si>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</si>
  <si>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</si>
  <si>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</si>
  <si>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</si>
  <si>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</si>
  <si>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</si>
  <si>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</si>
  <si>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</si>
  <si>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</si>
  <si>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</si>
  <si>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</si>
  <si>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</si>
  <si>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</si>
  <si>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</si>
  <si>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</si>
  <si>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</si>
  <si>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</si>
  <si>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</si>
  <si>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</si>
  <si>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</si>
  <si>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</si>
  <si>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</si>
  <si>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</si>
  <si>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</si>
  <si>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</si>
  <si>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</si>
  <si>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</si>
  <si>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</si>
  <si>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</si>
  <si>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</si>
  <si>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</si>
  <si>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</si>
  <si>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</si>
  <si>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</si>
  <si>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</si>
  <si>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</si>
  <si>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</si>
  <si>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</si>
  <si>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</si>
  <si>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</si>
  <si>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</si>
  <si>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</si>
  <si>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</si>
  <si>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</si>
  <si>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</si>
  <si>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</si>
  <si>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</si>
  <si>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</si>
  <si>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</si>
  <si>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</si>
  <si>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</si>
  <si>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</si>
  <si>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</si>
  <si>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</si>
  <si>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</si>
  <si>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</si>
  <si>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</si>
  <si>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</si>
  <si>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</si>
  <si>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</si>
  <si>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Huntington Bancshares Inc.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</si>
  <si>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</si>
  <si>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</si>
  <si>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</si>
  <si>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</si>
  <si>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</si>
  <si>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</si>
  <si>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</si>
  <si>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</si>
  <si>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</si>
  <si>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</si>
  <si>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</si>
  <si>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</si>
  <si>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</si>
  <si>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Ingersoll-Rand plc</t>
  </si>
  <si>
    <t>IR</t>
  </si>
  <si>
    <t>ADR-Ire,US$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</si>
  <si>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</si>
  <si>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</si>
  <si>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</si>
  <si>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</si>
  <si>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</si>
  <si>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</si>
  <si>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</si>
  <si>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</si>
  <si>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</si>
  <si>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</si>
  <si>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</si>
  <si>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</si>
  <si>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International Paper Co.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</si>
  <si>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</si>
  <si>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</si>
  <si>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</si>
  <si>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</si>
  <si>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</si>
  <si>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</si>
  <si>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</si>
  <si>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Investors Bancorp</t>
  </si>
  <si>
    <t>ISBC</t>
  </si>
  <si>
    <t>Iron Mountain Inc.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</si>
  <si>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</si>
  <si>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</si>
  <si>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</si>
  <si>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</si>
  <si>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</si>
  <si>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</si>
  <si>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</si>
  <si>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</si>
  <si>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</si>
  <si>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</si>
  <si>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</si>
  <si>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</si>
  <si>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</si>
  <si>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</si>
  <si>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</si>
  <si>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</si>
  <si>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</si>
  <si>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</si>
  <si>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</si>
  <si>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</si>
  <si>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</si>
  <si>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</si>
  <si>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Kennedy-Wilson Holdings Inc.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</si>
  <si>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</si>
  <si>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</si>
  <si>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</si>
  <si>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</si>
  <si>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</si>
  <si>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</si>
  <si>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</si>
  <si>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</si>
  <si>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</si>
  <si>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</si>
  <si>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</si>
  <si>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</si>
  <si>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</si>
  <si>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</si>
  <si>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</si>
  <si>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</si>
  <si>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</si>
  <si>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</si>
  <si>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</si>
  <si>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</si>
  <si>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</si>
  <si>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</si>
  <si>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</si>
  <si>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</si>
  <si>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</si>
  <si>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</si>
  <si>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</si>
  <si>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</si>
  <si>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</si>
  <si>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</si>
  <si>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</si>
  <si>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</si>
  <si>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</si>
  <si>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</si>
  <si>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</si>
  <si>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</si>
  <si>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</si>
  <si>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</si>
  <si>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</si>
  <si>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</si>
  <si>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</si>
  <si>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</si>
  <si>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</si>
  <si>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</si>
  <si>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</si>
  <si>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</si>
  <si>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</si>
  <si>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</si>
  <si>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</si>
  <si>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</si>
  <si>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</si>
  <si>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</si>
  <si>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</si>
  <si>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</si>
  <si>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</si>
  <si>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Netherlands,US$</t>
  </si>
  <si>
    <t>Macerich Company</t>
  </si>
  <si>
    <t>MAC</t>
  </si>
  <si>
    <t>Mackinac Financial Corp.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</si>
  <si>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</si>
  <si>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</si>
  <si>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</si>
  <si>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</si>
  <si>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</si>
  <si>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</si>
  <si>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</si>
  <si>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</si>
  <si>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</si>
  <si>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</si>
  <si>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</si>
  <si>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</si>
  <si>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</si>
  <si>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</si>
  <si>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</si>
  <si>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</si>
  <si>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</si>
  <si>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</si>
  <si>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</si>
  <si>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</si>
  <si>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</si>
  <si>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</si>
  <si>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</si>
  <si>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</si>
  <si>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</si>
  <si>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</si>
  <si>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</si>
  <si>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</si>
  <si>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</si>
  <si>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</si>
  <si>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</si>
  <si>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</si>
  <si>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</si>
  <si>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</si>
  <si>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</si>
  <si>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</si>
  <si>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</si>
  <si>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</si>
  <si>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</si>
  <si>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</si>
  <si>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</si>
  <si>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</si>
  <si>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</si>
  <si>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</si>
  <si>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</si>
  <si>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</si>
  <si>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</si>
  <si>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</si>
  <si>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</si>
  <si>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</si>
  <si>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</si>
  <si>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</si>
  <si>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</si>
  <si>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</si>
  <si>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</si>
  <si>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</si>
  <si>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</si>
  <si>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</si>
  <si>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</si>
  <si>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</si>
  <si>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</si>
  <si>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</si>
  <si>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</si>
  <si>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</si>
  <si>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</si>
  <si>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</si>
  <si>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</si>
  <si>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</si>
  <si>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</si>
  <si>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</si>
  <si>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</si>
  <si>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</si>
  <si>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</si>
  <si>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</si>
  <si>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</si>
  <si>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Northern Trust Corp.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</si>
  <si>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</si>
  <si>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</si>
  <si>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</si>
  <si>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</si>
  <si>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</si>
  <si>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</si>
  <si>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</si>
  <si>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</si>
  <si>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</si>
  <si>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</si>
  <si>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</si>
  <si>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</si>
  <si>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</si>
  <si>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</si>
  <si>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</si>
  <si>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</si>
  <si>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</si>
  <si>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</si>
  <si>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</si>
  <si>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</si>
  <si>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</si>
  <si>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</si>
  <si>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</si>
  <si>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</si>
  <si>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</si>
  <si>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</si>
  <si>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</si>
  <si>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</si>
  <si>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</si>
  <si>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</si>
  <si>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</si>
  <si>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</si>
  <si>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</si>
  <si>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</si>
  <si>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</si>
  <si>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</si>
  <si>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</si>
  <si>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</si>
  <si>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</si>
  <si>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</si>
  <si>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</si>
  <si>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</si>
  <si>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</si>
  <si>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</si>
  <si>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</si>
  <si>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</si>
  <si>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</si>
  <si>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</si>
  <si>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</si>
  <si>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</si>
  <si>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</si>
  <si>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</si>
  <si>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</si>
  <si>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</si>
  <si>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</si>
  <si>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</si>
  <si>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</si>
  <si>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</si>
  <si>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</si>
  <si>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</si>
  <si>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</si>
  <si>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</si>
  <si>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</si>
  <si>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</si>
  <si>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</si>
  <si>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</si>
  <si>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</si>
  <si>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</si>
  <si>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</si>
  <si>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</si>
  <si>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</si>
  <si>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</si>
  <si>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</si>
  <si>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</si>
  <si>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</si>
  <si>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</si>
  <si>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</si>
  <si>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</si>
  <si>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</si>
  <si>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</si>
  <si>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</si>
  <si>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</si>
  <si>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</si>
  <si>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</si>
  <si>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</si>
  <si>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</si>
  <si>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</si>
  <si>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</si>
  <si>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</si>
  <si>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</si>
  <si>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</si>
  <si>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</si>
  <si>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</si>
  <si>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</si>
  <si>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</si>
  <si>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</si>
  <si>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</si>
  <si>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</si>
  <si>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</si>
  <si>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</si>
  <si>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</si>
  <si>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</si>
  <si>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</si>
  <si>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</si>
  <si>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</si>
  <si>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</si>
  <si>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</si>
  <si>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</si>
  <si>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</si>
  <si>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</si>
  <si>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</si>
  <si>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</si>
  <si>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</si>
  <si>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</si>
  <si>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</si>
  <si>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</si>
  <si>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</si>
  <si>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</si>
  <si>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</si>
  <si>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</si>
  <si>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</si>
  <si>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</si>
  <si>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</si>
  <si>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</si>
  <si>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</si>
  <si>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</si>
  <si>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</si>
  <si>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</si>
  <si>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</si>
  <si>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</si>
  <si>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</si>
  <si>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</si>
  <si>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</si>
  <si>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</si>
  <si>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</si>
  <si>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</si>
  <si>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</si>
  <si>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</si>
  <si>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</si>
  <si>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</si>
  <si>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</si>
  <si>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</si>
  <si>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</si>
  <si>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</si>
  <si>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</si>
  <si>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</si>
  <si>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</si>
  <si>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</si>
  <si>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</si>
  <si>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</si>
  <si>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</si>
  <si>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</si>
  <si>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</si>
  <si>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</si>
  <si>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</si>
  <si>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</si>
  <si>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</si>
  <si>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</si>
  <si>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</si>
  <si>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</si>
  <si>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</si>
  <si>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</si>
  <si>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</si>
  <si>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</si>
  <si>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</si>
  <si>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</si>
  <si>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</si>
  <si>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</si>
  <si>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</si>
  <si>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</si>
  <si>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</si>
  <si>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</si>
  <si>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</si>
  <si>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</si>
  <si>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</si>
  <si>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</si>
  <si>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</si>
  <si>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</si>
  <si>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</si>
  <si>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</si>
  <si>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</si>
  <si>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</si>
  <si>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</si>
  <si>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</si>
  <si>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</si>
  <si>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</si>
  <si>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</si>
  <si>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</si>
  <si>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</si>
  <si>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</si>
  <si>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</si>
  <si>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</si>
  <si>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</si>
  <si>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</si>
  <si>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</si>
  <si>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</si>
  <si>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</si>
  <si>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</si>
  <si>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</si>
  <si>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</si>
  <si>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</si>
  <si>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</si>
  <si>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</si>
  <si>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</si>
  <si>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</si>
  <si>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</si>
  <si>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</si>
  <si>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</si>
  <si>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</si>
  <si>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</si>
  <si>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</si>
  <si>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</si>
  <si>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</si>
  <si>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</si>
  <si>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</si>
  <si>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</si>
  <si>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</si>
  <si>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</si>
  <si>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</si>
  <si>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</si>
  <si>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</si>
  <si>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</si>
  <si>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</si>
  <si>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</si>
  <si>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</si>
  <si>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</si>
  <si>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</si>
  <si>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</si>
  <si>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</si>
  <si>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</si>
  <si>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</si>
  <si>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</si>
  <si>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</si>
  <si>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</si>
  <si>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</si>
  <si>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</si>
  <si>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</si>
  <si>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</si>
  <si>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</si>
  <si>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</si>
  <si>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</si>
  <si>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</si>
  <si>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</si>
  <si>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Corp.</t>
  </si>
  <si>
    <t>UBSH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</si>
  <si>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</si>
  <si>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</si>
  <si>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</si>
  <si>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</si>
  <si>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</si>
  <si>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</si>
  <si>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</si>
  <si>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</si>
  <si>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</si>
  <si>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</si>
  <si>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</si>
  <si>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</si>
  <si>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</si>
  <si>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</si>
  <si>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</si>
  <si>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</si>
  <si>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</si>
  <si>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</si>
  <si>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</si>
  <si>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</si>
  <si>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</si>
  <si>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</si>
  <si>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</si>
  <si>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</si>
  <si>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</si>
  <si>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</si>
  <si>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</si>
  <si>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</si>
  <si>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</si>
  <si>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</si>
  <si>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</si>
  <si>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</si>
  <si>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</si>
  <si>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</si>
  <si>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</si>
  <si>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</si>
  <si>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</si>
  <si>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Webster Financial Corp.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</si>
  <si>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</si>
  <si>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</si>
  <si>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</si>
  <si>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</si>
  <si>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</si>
  <si>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</si>
  <si>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</si>
  <si>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</si>
  <si>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</si>
  <si>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</si>
  <si>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</si>
  <si>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</si>
  <si>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</si>
  <si>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Westinghouse Air Brake Technologies Corp.</t>
  </si>
  <si>
    <t>WAB</t>
  </si>
  <si>
    <t>WestRock Company</t>
  </si>
  <si>
    <t>WRK</t>
  </si>
  <si>
    <t>Weyerhaeuser Company</t>
  </si>
  <si>
    <t>WY</t>
  </si>
  <si>
    <t>Whirlpool Corp.</t>
  </si>
  <si>
    <t>WHR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</si>
  <si>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</si>
  <si>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</si>
  <si>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</si>
  <si>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</si>
  <si>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</si>
  <si>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</si>
  <si>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</si>
  <si>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</si>
  <si>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</si>
  <si>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</si>
  <si>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</si>
  <si>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JlNv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</si>
  <si>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</si>
  <si>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</si>
  <si>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</si>
  <si>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</si>
  <si>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</si>
  <si>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</si>
  <si>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</si>
  <si>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</si>
  <si>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</si>
  <si>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</si>
  <si>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</si>
  <si>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</si>
  <si>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</si>
  <si>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</si>
  <si>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</si>
  <si>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</si>
  <si>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</si>
  <si>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</si>
  <si>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</si>
  <si>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</si>
  <si>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</si>
  <si>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</si>
  <si>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</si>
  <si>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</si>
  <si>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</si>
  <si>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</si>
  <si>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</si>
  <si>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</si>
  <si>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</si>
  <si>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</si>
  <si>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</si>
  <si>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</si>
  <si>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</si>
  <si>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</si>
  <si>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</si>
  <si>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</si>
  <si>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</si>
  <si>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</si>
  <si>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</si>
  <si>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</si>
  <si>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</si>
  <si>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</si>
  <si>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</si>
  <si>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</si>
  <si>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</si>
  <si>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</si>
  <si>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</si>
  <si>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</si>
  <si>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</si>
  <si>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</si>
  <si>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</si>
  <si>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</si>
  <si>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</si>
  <si>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</si>
  <si>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</si>
  <si>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</si>
  <si>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</si>
  <si>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</si>
  <si>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</si>
  <si>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</si>
  <si>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</si>
  <si>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</si>
  <si>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</si>
  <si>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</si>
  <si>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</si>
  <si>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</si>
  <si>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</si>
  <si>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</si>
  <si>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</si>
  <si>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</si>
  <si>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</si>
  <si>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</si>
  <si>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</si>
  <si>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</si>
  <si>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</si>
  <si>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</si>
  <si>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</si>
  <si>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</si>
  <si>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</si>
  <si>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</si>
  <si>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</si>
  <si>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</si>
  <si>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</si>
  <si>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</si>
  <si>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</si>
  <si>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</si>
  <si>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</si>
  <si>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</si>
  <si>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</si>
  <si>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</si>
  <si>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</si>
  <si>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</si>
  <si>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</si>
  <si>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</si>
  <si>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</si>
  <si>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</si>
  <si>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</si>
  <si>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</si>
  <si>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</si>
  <si>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</si>
  <si>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</si>
  <si>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</si>
  <si>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</si>
  <si>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</si>
  <si>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</si>
  <si>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</si>
  <si>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</si>
  <si>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</si>
  <si>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</si>
  <si>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</si>
  <si>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</si>
  <si>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</si>
  <si>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</si>
  <si>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</si>
  <si>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</si>
  <si>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</si>
  <si>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</si>
  <si>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</si>
  <si>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</si>
  <si>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</si>
  <si>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</si>
  <si>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</si>
  <si>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</si>
  <si>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</si>
  <si>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</si>
  <si>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</si>
  <si>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</si>
  <si>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</si>
  <si>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</si>
  <si>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</si>
  <si>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</si>
  <si>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</si>
  <si>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</si>
  <si>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</si>
  <si>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</si>
  <si>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</si>
  <si>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</si>
  <si>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</si>
  <si>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</si>
  <si>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</si>
  <si>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</si>
  <si>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</si>
  <si>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</si>
  <si>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</si>
  <si>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</si>
  <si>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</si>
  <si>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</si>
  <si>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</si>
  <si>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</si>
  <si>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</si>
  <si>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</si>
  <si>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</si>
  <si>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</si>
  <si>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</si>
  <si>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</si>
  <si>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</si>
  <si>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</si>
  <si>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</si>
  <si>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</si>
  <si>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</si>
  <si>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</si>
  <si>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</si>
  <si>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</si>
  <si>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</si>
  <si>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</si>
  <si>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</si>
  <si>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</si>
  <si>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</si>
  <si>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</si>
  <si>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</si>
  <si>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</si>
  <si>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</si>
  <si>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</si>
  <si>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</si>
  <si>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</si>
  <si>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</si>
  <si>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</si>
  <si>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</si>
  <si>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</si>
  <si>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</si>
  <si>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</si>
  <si>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</si>
  <si>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</si>
  <si>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</si>
  <si>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</si>
  <si>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</si>
  <si>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</si>
  <si>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</si>
  <si>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</si>
  <si>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</si>
  <si>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</si>
  <si>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</si>
  <si>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</si>
  <si>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</si>
  <si>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</si>
  <si>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</si>
  <si>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</si>
  <si>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</si>
  <si>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</si>
  <si>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</si>
  <si>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</si>
  <si>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</si>
  <si>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</si>
  <si>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</si>
  <si>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</si>
  <si>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</si>
  <si>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</si>
  <si>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</si>
  <si>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</si>
  <si>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</si>
  <si>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</si>
  <si>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</si>
  <si>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</si>
  <si>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</si>
  <si>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</si>
  <si>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</si>
  <si>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</si>
  <si>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</si>
  <si>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</si>
  <si>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</si>
  <si>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</si>
  <si>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</si>
  <si>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</si>
  <si>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</si>
  <si>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</si>
  <si>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</si>
  <si>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</si>
  <si>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</si>
  <si>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</si>
  <si>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</si>
  <si>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</si>
  <si>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</si>
  <si>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</si>
  <si>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</si>
  <si>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</si>
  <si>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</si>
  <si>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</si>
  <si>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</si>
  <si>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</si>
  <si>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</si>
  <si>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</si>
  <si>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</si>
  <si>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</si>
  <si>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</si>
  <si>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</si>
  <si>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</si>
  <si>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</si>
  <si>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</si>
  <si>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</si>
  <si>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</si>
  <si>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</si>
  <si>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</si>
  <si>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</si>
  <si>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</si>
  <si>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</si>
  <si>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</si>
  <si>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</si>
  <si>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</si>
  <si>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</si>
  <si>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</si>
  <si>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</si>
  <si>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</si>
  <si>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</si>
  <si>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</si>
  <si>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</si>
  <si>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</si>
  <si>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</si>
  <si>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</si>
  <si>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</si>
  <si>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</si>
  <si>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</si>
  <si>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</si>
  <si>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</si>
  <si>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</si>
  <si>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</si>
  <si>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</si>
  <si>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</si>
  <si>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</si>
  <si>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</si>
  <si>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</si>
  <si>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</si>
  <si>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</si>
  <si>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</si>
  <si>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</si>
  <si>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</si>
  <si>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</si>
  <si>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</si>
  <si>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</si>
  <si>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</si>
  <si>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</si>
  <si>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</si>
  <si>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</si>
  <si>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</si>
  <si>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</si>
  <si>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</si>
  <si>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</si>
  <si>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</si>
  <si>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</si>
  <si>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</si>
  <si>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</si>
  <si>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</si>
  <si>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</si>
  <si>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</si>
  <si>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</si>
  <si>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</si>
  <si>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</si>
  <si>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</si>
  <si>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</si>
  <si>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</si>
  <si>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</si>
  <si>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</si>
  <si>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</si>
  <si>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</si>
  <si>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</si>
  <si>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</si>
  <si>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</si>
  <si>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</si>
  <si>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</si>
  <si>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</si>
  <si>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</si>
  <si>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</si>
  <si>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</si>
  <si>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</si>
  <si>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</si>
  <si>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</si>
  <si>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</si>
  <si>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</si>
  <si>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</si>
  <si>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</si>
  <si>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</si>
  <si>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</si>
  <si>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</si>
  <si>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</si>
  <si>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</si>
  <si>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</si>
  <si>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</si>
  <si>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</si>
  <si>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</si>
  <si>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</si>
  <si>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</si>
  <si>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</si>
  <si>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</si>
  <si>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</si>
  <si>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</si>
  <si>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</si>
  <si>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</si>
  <si>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</si>
  <si>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</si>
  <si>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</si>
  <si>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</si>
  <si>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</si>
  <si>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</si>
  <si>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</si>
  <si>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</si>
  <si>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</si>
  <si>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</si>
  <si>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</si>
  <si>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</si>
  <si>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</si>
  <si>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</si>
  <si>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</si>
  <si>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</si>
  <si>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</si>
  <si>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</si>
  <si>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</si>
  <si>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</si>
  <si>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</si>
  <si>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</si>
  <si>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</si>
  <si>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</si>
  <si>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</si>
  <si>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</si>
  <si>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</si>
  <si>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</si>
  <si>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</si>
  <si>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</si>
  <si>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</si>
  <si>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</si>
  <si>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</si>
  <si>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</si>
  <si>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</si>
  <si>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</si>
  <si>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</si>
  <si>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</si>
  <si>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</si>
  <si>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</si>
  <si>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</si>
  <si>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</si>
  <si>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</si>
  <si>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</si>
  <si>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</si>
  <si>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</si>
  <si>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</si>
  <si>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</si>
  <si>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</si>
  <si>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</si>
  <si>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</si>
  <si>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</si>
  <si>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</si>
  <si>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</si>
  <si>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</si>
  <si>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</si>
  <si>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</si>
  <si>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</si>
  <si>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</si>
  <si>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</si>
  <si>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</si>
  <si>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</si>
  <si>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</si>
  <si>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</si>
  <si>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</si>
  <si>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</si>
  <si>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</si>
  <si>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</si>
  <si>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</si>
  <si>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</si>
  <si>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</si>
  <si>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</si>
  <si>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</si>
  <si>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</si>
  <si>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</si>
  <si>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</si>
  <si>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</si>
  <si>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</si>
  <si>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</si>
  <si>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</si>
  <si>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</si>
  <si>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</si>
  <si>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</si>
  <si>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</si>
  <si>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</si>
  <si>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</si>
  <si>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</si>
  <si>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</si>
  <si>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</si>
  <si>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</si>
  <si>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</si>
  <si>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</si>
  <si>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</si>
  <si>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</si>
  <si>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</si>
  <si>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</si>
  <si>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</si>
  <si>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</si>
  <si>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</si>
  <si>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</si>
  <si>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</si>
  <si>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</si>
  <si>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</si>
  <si>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</si>
  <si>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</si>
  <si>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</si>
  <si>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</si>
  <si>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</si>
  <si>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</si>
  <si>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</si>
  <si>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</si>
  <si>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</si>
  <si>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</si>
  <si>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</si>
  <si>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</si>
  <si>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</si>
  <si>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</si>
  <si>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</si>
  <si>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</si>
  <si>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</si>
  <si>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</si>
  <si>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</si>
  <si>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</si>
  <si>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</si>
  <si>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</si>
  <si>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</si>
  <si>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</si>
  <si>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</si>
  <si>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</si>
  <si>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</si>
  <si>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</si>
  <si>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</si>
  <si>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</si>
  <si>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</si>
  <si>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</si>
  <si>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</si>
  <si>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</si>
  <si>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</si>
  <si>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</si>
  <si>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</si>
  <si>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</si>
  <si>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</si>
  <si>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</si>
  <si>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</si>
  <si>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</si>
  <si>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</si>
  <si>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</si>
  <si>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</si>
  <si>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</si>
  <si>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</si>
  <si>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</si>
  <si>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</si>
  <si>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</si>
  <si>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</si>
  <si>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</si>
  <si>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</si>
  <si>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</si>
  <si>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</si>
  <si>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</si>
  <si>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</si>
  <si>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</si>
  <si>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</si>
  <si>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</si>
  <si>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</si>
  <si>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</si>
  <si>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</si>
  <si>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</si>
  <si>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</si>
  <si>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</si>
  <si>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</si>
  <si>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</si>
  <si>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</si>
  <si>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</si>
  <si>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</si>
  <si>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</si>
  <si>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</si>
  <si>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</si>
  <si>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</si>
  <si>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</si>
  <si>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</si>
  <si>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</si>
  <si>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</si>
  <si>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</si>
  <si>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</si>
  <si>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</si>
  <si>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</si>
  <si>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</si>
  <si>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</si>
  <si>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</si>
  <si>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</si>
  <si>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</si>
  <si>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</si>
  <si>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</si>
  <si>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</si>
  <si>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</si>
  <si>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</si>
  <si>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</si>
  <si>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</si>
  <si>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</si>
  <si>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</si>
  <si>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</si>
  <si>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</si>
  <si>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</si>
  <si>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</si>
  <si>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</si>
  <si>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</si>
  <si>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</si>
  <si>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</si>
  <si>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</si>
  <si>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</si>
  <si>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</si>
  <si>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</si>
  <si>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</si>
  <si>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</si>
  <si>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</si>
  <si>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</si>
  <si>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</si>
  <si>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</si>
  <si>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</si>
  <si>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</si>
  <si>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</si>
  <si>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</si>
  <si>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</si>
  <si>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</si>
  <si>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</si>
  <si>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</si>
  <si>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</si>
  <si>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</si>
  <si>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</si>
  <si>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</si>
  <si>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</si>
  <si>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</si>
  <si>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</si>
  <si>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</si>
  <si>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</si>
  <si>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</si>
  <si>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</si>
  <si>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</si>
  <si>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</si>
  <si>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</si>
  <si>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</si>
  <si>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</si>
  <si>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</si>
  <si>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</si>
  <si>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</si>
  <si>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</si>
  <si>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</si>
  <si>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</si>
  <si>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</si>
  <si>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</si>
  <si>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</si>
  <si>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</si>
  <si>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</si>
  <si>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</si>
  <si>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</si>
  <si>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</si>
  <si>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</si>
  <si>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</si>
  <si>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</si>
  <si>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</si>
  <si>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</si>
  <si>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</si>
  <si>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</si>
  <si>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</si>
  <si>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</si>
  <si>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</si>
  <si>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</si>
  <si>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</si>
  <si>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</si>
  <si>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</si>
  <si>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</si>
  <si>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</si>
  <si>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</si>
  <si>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</si>
  <si>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</si>
  <si>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</si>
  <si>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</si>
  <si>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</si>
  <si>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</si>
  <si>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</si>
  <si>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</si>
  <si>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</si>
  <si>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</si>
  <si>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</si>
  <si>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</si>
  <si>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</si>
  <si>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</si>
  <si>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</si>
  <si>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</si>
  <si>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</si>
  <si>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</si>
  <si>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</si>
  <si>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</si>
  <si>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</si>
  <si>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</si>
  <si>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</si>
  <si>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</si>
  <si>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</si>
  <si>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</si>
  <si>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</si>
  <si>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</si>
  <si>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</si>
  <si>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</si>
  <si>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</si>
  <si>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</si>
  <si>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</si>
  <si>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</si>
  <si>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</si>
  <si>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</si>
  <si>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</si>
  <si>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</si>
  <si>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</si>
  <si>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</si>
  <si>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</si>
  <si>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</si>
  <si>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</si>
  <si>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</si>
  <si>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</si>
  <si>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</si>
  <si>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</si>
  <si>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</si>
  <si>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</si>
  <si>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</si>
  <si>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</si>
  <si>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</si>
  <si>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</si>
  <si>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</si>
  <si>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</si>
  <si>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</si>
  <si>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</si>
  <si>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</si>
  <si>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</si>
  <si>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</si>
  <si>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</si>
  <si>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</si>
  <si>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</si>
  <si>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</si>
  <si>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</si>
  <si>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</si>
  <si>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</si>
  <si>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</si>
  <si>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</si>
  <si>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</si>
  <si>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</si>
  <si>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</si>
  <si>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</si>
  <si>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</si>
  <si>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</si>
  <si>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</si>
  <si>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</si>
  <si>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</si>
  <si>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</si>
  <si>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</si>
  <si>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</si>
  <si>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</si>
  <si>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</si>
  <si>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</si>
  <si>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</si>
  <si>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</si>
  <si>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</si>
  <si>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</si>
  <si>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</si>
  <si>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</si>
  <si>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</si>
  <si>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</si>
  <si>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</si>
  <si>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</si>
  <si>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</si>
  <si>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</si>
  <si>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</si>
  <si>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</si>
  <si>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</si>
  <si>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</si>
  <si>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</si>
  <si>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</si>
  <si>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</si>
  <si>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</si>
  <si>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</si>
  <si>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</si>
  <si>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</si>
  <si>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</si>
  <si>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</si>
  <si>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</si>
  <si>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</si>
  <si>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</si>
  <si>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</si>
  <si>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</si>
  <si>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</si>
  <si>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</si>
  <si>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</si>
  <si>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</si>
  <si>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</si>
  <si>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</si>
  <si>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</si>
  <si>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</si>
  <si>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</si>
  <si>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</si>
  <si>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</si>
  <si>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</si>
  <si>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</si>
  <si>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</si>
  <si>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</si>
  <si>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</si>
  <si>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</si>
  <si>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</si>
  <si>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</si>
  <si>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</si>
  <si>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</si>
  <si>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</si>
  <si>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</si>
  <si>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</si>
  <si>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</si>
  <si>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</si>
  <si>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</si>
  <si>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</si>
  <si>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</si>
  <si>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</si>
  <si>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</si>
  <si>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</si>
  <si>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</si>
  <si>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</si>
  <si>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</si>
  <si>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</si>
  <si>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</si>
  <si>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</si>
  <si>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</si>
  <si>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</si>
  <si>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</si>
  <si>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</si>
  <si>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</si>
  <si>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</si>
  <si>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</si>
  <si>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</si>
  <si>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</si>
  <si>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</si>
  <si>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</si>
  <si>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</si>
  <si>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</si>
  <si>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</si>
  <si>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</si>
  <si>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</si>
  <si>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</si>
  <si>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</si>
  <si>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</si>
  <si>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</si>
  <si>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</si>
  <si>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</si>
  <si>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</si>
  <si>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</si>
  <si>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</si>
  <si>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</si>
  <si>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</si>
  <si>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</si>
  <si>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</si>
  <si>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</si>
  <si>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</si>
  <si>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</si>
  <si>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</si>
  <si>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</si>
  <si>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</si>
  <si>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</si>
  <si>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</si>
  <si>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</si>
  <si>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</si>
  <si>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</si>
  <si>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</si>
  <si>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</si>
  <si>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</si>
  <si>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</si>
  <si>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</si>
  <si>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</si>
  <si>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</si>
  <si>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</si>
  <si>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</si>
  <si>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</si>
  <si>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</si>
  <si>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</si>
  <si>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</si>
  <si>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</si>
  <si>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</si>
  <si>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</si>
  <si>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</si>
  <si>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</si>
  <si>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</si>
  <si>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</si>
  <si>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</si>
  <si>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</si>
  <si>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</si>
  <si>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</si>
  <si>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</si>
  <si>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</si>
  <si>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</si>
  <si>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</si>
  <si>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</si>
  <si>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</si>
  <si>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</si>
  <si>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</si>
  <si>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</si>
  <si>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</si>
  <si>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</si>
  <si>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</si>
  <si>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</si>
  <si>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</si>
  <si>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</si>
  <si>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</si>
  <si>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</si>
  <si>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</si>
  <si>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</si>
  <si>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</si>
  <si>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</si>
  <si>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</si>
  <si>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</si>
  <si>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</si>
  <si>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</si>
  <si>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</si>
  <si>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</si>
  <si>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</si>
  <si>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</si>
  <si>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</si>
  <si>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</si>
  <si>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</si>
  <si>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</si>
  <si>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</si>
  <si>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</si>
  <si>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</si>
  <si>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</si>
  <si>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</si>
  <si>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</si>
  <si>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</si>
  <si>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</si>
  <si>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</si>
  <si>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</si>
  <si>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</si>
  <si>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</si>
  <si>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</si>
  <si>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</si>
  <si>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</si>
  <si>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</si>
  <si>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</si>
  <si>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</si>
  <si>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</si>
  <si>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</si>
  <si>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</si>
  <si>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</si>
  <si>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</si>
  <si>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</si>
  <si>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</si>
  <si>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</si>
  <si>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</si>
  <si>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</si>
  <si>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</si>
  <si>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</si>
  <si>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</si>
  <si>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</si>
  <si>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</si>
  <si>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</si>
  <si>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</si>
  <si>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</si>
  <si>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</si>
  <si>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</si>
  <si>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</si>
  <si>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</si>
  <si>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</si>
  <si>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</si>
  <si>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</si>
  <si>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</si>
  <si>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</si>
  <si>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</si>
  <si>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</si>
  <si>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</si>
  <si>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</si>
  <si>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</si>
  <si>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</si>
  <si>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</si>
  <si>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</si>
  <si>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</si>
  <si>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</si>
  <si>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</si>
  <si>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</si>
  <si>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</si>
  <si>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</si>
  <si>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</si>
  <si>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</si>
  <si>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</si>
  <si>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</si>
  <si>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</si>
  <si>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</si>
  <si>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</si>
  <si>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</si>
  <si>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</si>
  <si>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</si>
  <si>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</si>
  <si>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</si>
  <si>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</si>
  <si>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</si>
  <si>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</si>
  <si>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</si>
  <si>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</si>
  <si>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</si>
  <si>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</si>
  <si>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</si>
  <si>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</si>
  <si>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</si>
  <si>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</si>
  <si>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</si>
  <si>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</si>
  <si>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</si>
  <si>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</si>
  <si>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</si>
  <si>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</si>
  <si>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</si>
  <si>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</si>
  <si>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</si>
  <si>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</si>
  <si>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</si>
  <si>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</si>
  <si>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</si>
  <si>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</si>
  <si>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</si>
  <si>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</si>
  <si>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</si>
  <si>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</si>
  <si>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</si>
  <si>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</si>
  <si>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</si>
  <si>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</si>
  <si>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</si>
  <si>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</si>
  <si>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</si>
  <si>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</si>
  <si>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</si>
  <si>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</si>
  <si>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</si>
  <si>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</si>
  <si>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</si>
  <si>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</si>
  <si>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</si>
  <si>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</si>
  <si>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</si>
  <si>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</si>
  <si>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</si>
  <si>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</si>
  <si>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</si>
  <si>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</si>
  <si>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</si>
  <si>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</si>
  <si>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</si>
  <si>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</si>
  <si>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</si>
  <si>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</si>
  <si>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</si>
  <si>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</si>
  <si>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</si>
  <si>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</si>
  <si>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</si>
  <si>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</si>
  <si>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</si>
  <si>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</si>
  <si>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</si>
  <si>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</si>
  <si>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</si>
  <si>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</si>
  <si>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</si>
  <si>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</si>
  <si>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</si>
  <si>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</si>
  <si>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</si>
  <si>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</si>
  <si>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</si>
  <si>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</si>
  <si>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</si>
  <si>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</si>
  <si>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</si>
  <si>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</si>
  <si>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</si>
  <si>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</si>
  <si>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</si>
  <si>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</si>
  <si>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</si>
  <si>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</si>
  <si>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</si>
  <si>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</si>
  <si>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</si>
  <si>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</si>
  <si>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</si>
  <si>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</si>
  <si>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</si>
  <si>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</si>
  <si>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</si>
  <si>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</si>
  <si>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</si>
  <si>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</si>
  <si>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</si>
  <si>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</si>
  <si>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</si>
  <si>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</si>
  <si>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</si>
  <si>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</si>
  <si>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</si>
  <si>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</si>
  <si>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</si>
  <si>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</si>
  <si>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</si>
  <si>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</si>
  <si>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</si>
  <si>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</si>
  <si>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</si>
  <si>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</si>
  <si>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</si>
  <si>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</si>
  <si>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</si>
  <si>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</si>
  <si>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</si>
  <si>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</si>
  <si>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</si>
  <si>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</si>
  <si>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</si>
  <si>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</si>
  <si>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</si>
  <si>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</si>
  <si>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</si>
  <si>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</si>
  <si>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</si>
  <si>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</si>
  <si>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</si>
  <si>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</si>
  <si>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</si>
  <si>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</si>
  <si>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</si>
  <si>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</si>
  <si>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</si>
  <si>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</si>
  <si>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</si>
  <si>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</si>
  <si>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</si>
  <si>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</si>
  <si>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</si>
  <si>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</si>
  <si>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</si>
  <si>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</si>
  <si>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</si>
  <si>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</si>
  <si>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</si>
  <si>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</si>
  <si>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</si>
  <si>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</si>
  <si>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</si>
  <si>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</si>
  <si>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</si>
  <si>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</si>
  <si>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</si>
  <si>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</si>
  <si>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</si>
  <si>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</si>
  <si>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</si>
  <si>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</si>
  <si>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</si>
  <si>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</si>
  <si>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</si>
  <si>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</si>
  <si>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</si>
  <si>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</si>
  <si>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</si>
  <si>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</si>
  <si>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</si>
  <si>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</si>
  <si>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</si>
  <si>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</si>
  <si>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</si>
  <si>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</si>
  <si>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</si>
  <si>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</si>
  <si>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</si>
  <si>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</si>
  <si>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</si>
  <si>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</si>
  <si>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</si>
  <si>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</si>
  <si>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</si>
  <si>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</si>
  <si>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</si>
  <si>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</si>
  <si>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</si>
  <si>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</si>
  <si>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</si>
  <si>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</si>
  <si>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</si>
  <si>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</si>
  <si>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</si>
  <si>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</si>
  <si>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</si>
  <si>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</si>
  <si>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</si>
  <si>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</si>
  <si>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</si>
  <si>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</si>
  <si>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</si>
  <si>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</si>
  <si>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</si>
  <si>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</si>
  <si>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</si>
  <si>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</si>
  <si>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</si>
  <si>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</si>
  <si>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</si>
  <si>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</si>
  <si>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</si>
  <si>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</si>
  <si>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</si>
  <si>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</si>
  <si>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</si>
  <si>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</si>
  <si>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</si>
  <si>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</si>
  <si>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</si>
  <si>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</si>
  <si>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</si>
  <si>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</si>
  <si>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</si>
  <si>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</si>
  <si>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</si>
  <si>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</si>
  <si>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</si>
  <si>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</si>
  <si>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</si>
  <si>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</si>
  <si>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</si>
  <si>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</si>
  <si>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</si>
  <si>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</si>
  <si>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</si>
  <si>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</si>
  <si>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</si>
  <si>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</si>
  <si>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</si>
  <si>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</si>
  <si>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</si>
  <si>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</si>
  <si>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</si>
  <si>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</si>
  <si>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</si>
  <si>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</si>
  <si>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</si>
  <si>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</si>
  <si>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</si>
  <si>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</si>
  <si>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</si>
  <si>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</si>
  <si>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</si>
  <si>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</si>
  <si>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</si>
  <si>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</si>
  <si>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</si>
  <si>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</si>
  <si>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</si>
  <si>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</si>
  <si>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</si>
  <si>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</si>
  <si>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</si>
  <si>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</si>
  <si>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</si>
  <si>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</si>
  <si>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</si>
  <si>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</si>
  <si>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</si>
  <si>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</si>
  <si>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</si>
  <si>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</si>
  <si>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</si>
  <si>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</si>
  <si>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</si>
  <si>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</si>
  <si>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</si>
  <si>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</si>
  <si>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</si>
  <si>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</si>
  <si>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</si>
  <si>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</si>
  <si>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</si>
  <si>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</si>
  <si>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</si>
  <si>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</si>
  <si>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</si>
  <si>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</si>
  <si>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</si>
  <si>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</si>
  <si>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</si>
  <si>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</si>
  <si>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</si>
  <si>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</si>
  <si>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</si>
  <si>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</si>
  <si>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</si>
  <si>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</si>
  <si>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</si>
  <si>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</si>
  <si>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</si>
  <si>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</si>
  <si>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</si>
  <si>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</si>
  <si>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</si>
  <si>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</si>
  <si>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</si>
  <si>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</si>
  <si>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</si>
  <si>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</si>
  <si>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</si>
  <si>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</si>
  <si>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</si>
  <si>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</si>
  <si>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</si>
  <si>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</si>
  <si>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</si>
  <si>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</si>
  <si>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</si>
  <si>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</si>
  <si>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</si>
  <si>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</si>
  <si>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</si>
  <si>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</si>
  <si>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</si>
  <si>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</si>
  <si>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</si>
  <si>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</si>
  <si>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</si>
  <si>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</si>
  <si>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</si>
  <si>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</si>
  <si>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</si>
  <si>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</si>
  <si>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</si>
  <si>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</si>
  <si>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</si>
  <si>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</si>
  <si>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</si>
  <si>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</si>
  <si>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</si>
  <si>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</si>
  <si>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</si>
  <si>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</si>
  <si>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</si>
  <si>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</si>
  <si>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</si>
  <si>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</si>
  <si>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</si>
  <si>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</si>
  <si>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</si>
  <si>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</si>
  <si>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</si>
  <si>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</si>
  <si>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</si>
  <si>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</si>
  <si>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</si>
  <si>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</si>
  <si>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</si>
  <si>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</si>
  <si>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</si>
  <si>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</si>
  <si>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</si>
  <si>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</si>
  <si>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</si>
  <si>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</si>
  <si>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</si>
  <si>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</si>
  <si>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</si>
  <si>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</si>
  <si>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</si>
  <si>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</si>
  <si>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</si>
  <si>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</si>
  <si>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</si>
  <si>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</si>
  <si>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</si>
  <si>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</si>
  <si>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</si>
  <si>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</si>
  <si>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</si>
  <si>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</si>
  <si>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</si>
  <si>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</si>
  <si>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</si>
  <si>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</si>
  <si>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</si>
  <si>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</si>
  <si>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</si>
  <si>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</si>
  <si>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</si>
  <si>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</si>
  <si>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</si>
  <si>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</si>
  <si>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</si>
  <si>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</si>
  <si>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</si>
  <si>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</si>
  <si>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</si>
  <si>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</si>
  <si>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</si>
  <si>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</si>
  <si>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</si>
  <si>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</si>
  <si>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</si>
  <si>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</si>
  <si>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</si>
  <si>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</si>
  <si>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</si>
  <si>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</si>
  <si>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</si>
  <si>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</si>
  <si>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</si>
  <si>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</si>
  <si>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</si>
  <si>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</si>
  <si>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</si>
  <si>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</si>
  <si>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</si>
  <si>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</si>
  <si>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</si>
  <si>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</si>
  <si>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</si>
  <si>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</si>
  <si>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</si>
  <si>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</si>
  <si>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</si>
  <si>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</si>
  <si>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</si>
  <si>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</si>
  <si>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</si>
  <si>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</si>
  <si>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</si>
  <si>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</si>
  <si>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</si>
  <si>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</si>
  <si>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</si>
  <si>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</si>
  <si>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</si>
  <si>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</si>
  <si>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</si>
  <si>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</si>
  <si>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</si>
  <si>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</si>
  <si>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</si>
  <si>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</si>
  <si>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</si>
  <si>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</si>
  <si>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</si>
  <si>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</si>
  <si>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</si>
  <si>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</si>
  <si>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</si>
  <si>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</si>
  <si>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</si>
  <si>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</si>
  <si>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</si>
  <si>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</si>
  <si>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</si>
  <si>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</si>
  <si>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</si>
  <si>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</si>
  <si>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</si>
  <si>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</si>
  <si>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</si>
  <si>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</si>
  <si>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</si>
  <si>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</si>
  <si>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</si>
  <si>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</si>
  <si>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</si>
  <si>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</si>
  <si>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</si>
  <si>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</si>
  <si>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</si>
  <si>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</si>
  <si>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</si>
  <si>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</si>
  <si>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</si>
  <si>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</si>
  <si>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</si>
  <si>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</si>
  <si>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</si>
  <si>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</si>
  <si>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</si>
  <si>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</si>
  <si>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</si>
  <si>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</si>
  <si>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</si>
  <si>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</si>
  <si>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</si>
  <si>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</si>
  <si>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</si>
  <si>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</si>
  <si>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</si>
  <si>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</si>
  <si>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</si>
  <si>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</si>
  <si>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</si>
  <si>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</si>
  <si>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</si>
  <si>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</si>
  <si>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</si>
  <si>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</si>
  <si>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</si>
  <si>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</si>
  <si>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</si>
  <si>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</si>
  <si>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MR = Most Recent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</si>
  <si>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</si>
  <si>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</si>
  <si>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</si>
  <si>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</si>
  <si>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</si>
  <si>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</si>
  <si>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</si>
  <si>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</si>
  <si>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</si>
  <si>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</si>
  <si>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</si>
  <si>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</si>
  <si>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</si>
  <si>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</si>
  <si>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</si>
  <si>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</si>
  <si>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</si>
  <si>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</si>
  <si>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</si>
  <si>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</si>
  <si>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</si>
  <si>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</si>
  <si>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</si>
  <si>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</si>
  <si>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</si>
  <si>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</si>
  <si>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</si>
  <si>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</si>
  <si>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</si>
  <si>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</si>
  <si>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</si>
  <si>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</si>
  <si>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</si>
  <si>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</si>
  <si>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</si>
  <si>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</si>
  <si>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</si>
  <si>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</si>
  <si>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</si>
  <si>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</si>
  <si>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</si>
  <si>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</si>
  <si>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</si>
  <si>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</si>
  <si>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</si>
  <si>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</si>
  <si>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</si>
  <si>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</si>
  <si>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</si>
  <si>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</si>
  <si>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</si>
  <si>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</si>
  <si>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</si>
  <si>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</si>
  <si>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</si>
  <si>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</si>
  <si>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</si>
  <si>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</si>
  <si>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</si>
  <si>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</si>
  <si>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</si>
  <si>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</si>
  <si>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</si>
  <si>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</si>
  <si>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</si>
  <si>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</si>
  <si>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</si>
  <si>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</si>
  <si>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</si>
  <si>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</si>
  <si>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</si>
  <si>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</si>
  <si>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</si>
  <si>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</si>
  <si>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</si>
  <si>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</si>
  <si>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</si>
  <si>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</si>
  <si>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CCC Projections:</t>
  </si>
  <si>
    <t>(Number of Companies)</t>
  </si>
  <si>
    <t>Month: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</si>
  <si>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</si>
  <si>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</si>
  <si>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</si>
  <si>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</si>
  <si>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</si>
  <si>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</si>
  <si>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</si>
  <si>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</si>
  <si>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</si>
  <si>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Beginning</t>
  </si>
  <si>
    <t>Additions *</t>
  </si>
  <si>
    <t>Deletions **</t>
  </si>
  <si>
    <t>Ending</t>
  </si>
  <si>
    <t>*Estimates Based on Near-Challengers Ex-Dividend Anniversaries (except foreign ADRs)</t>
  </si>
  <si>
    <t>(This space reserved for the future)</t>
  </si>
  <si>
    <t>**Based on Overdue (Near deletion), Currency-related reductions, and Pending Acquisitions, then average monthly rate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</si>
  <si>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</si>
  <si>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</si>
  <si>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</si>
  <si>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</si>
  <si>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</si>
  <si>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</si>
  <si>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</si>
  <si>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</si>
  <si>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</si>
  <si>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</si>
  <si>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</si>
  <si>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</si>
  <si>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</si>
  <si>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</si>
  <si>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</si>
  <si>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</si>
  <si>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</si>
  <si>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</si>
  <si>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</si>
  <si>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</si>
  <si>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</si>
  <si>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</si>
  <si>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</si>
  <si>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</si>
  <si>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</si>
  <si>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</si>
  <si>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</si>
  <si>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</si>
  <si>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</si>
  <si>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</si>
  <si>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</si>
  <si>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</si>
  <si>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</si>
  <si>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</si>
  <si>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</si>
  <si>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</si>
  <si>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</si>
  <si>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</si>
  <si>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</si>
  <si>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</si>
  <si>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</si>
  <si>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</si>
  <si>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</si>
  <si>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</si>
  <si>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</si>
  <si>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</si>
  <si>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</si>
  <si>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</si>
  <si>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</si>
  <si>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</si>
  <si>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</si>
  <si>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</si>
  <si>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</si>
  <si>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</si>
  <si>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</si>
  <si>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</si>
  <si>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</si>
  <si>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</si>
  <si>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</si>
  <si>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</si>
  <si>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</si>
  <si>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</si>
  <si>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</si>
  <si>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</si>
  <si>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</si>
  <si>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</si>
  <si>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</si>
  <si>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</si>
  <si>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</si>
  <si>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</si>
  <si>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</si>
  <si>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</si>
  <si>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</si>
  <si>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</si>
  <si>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</si>
  <si>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</si>
  <si>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</si>
  <si>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</si>
  <si>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</si>
  <si>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</si>
  <si>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</si>
  <si>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</si>
  <si>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</si>
  <si>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</si>
  <si>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</si>
  <si>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</si>
  <si>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</si>
  <si>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</si>
  <si>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</si>
  <si>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</si>
  <si>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</si>
  <si>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</si>
  <si>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</si>
  <si>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</si>
  <si>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</si>
  <si>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</si>
  <si>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</si>
  <si>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</si>
  <si>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</si>
  <si>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</si>
  <si>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</si>
  <si>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</si>
  <si>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</si>
  <si>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</si>
  <si>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</si>
  <si>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</si>
  <si>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</si>
  <si>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</si>
  <si>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</si>
  <si>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</si>
  <si>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</si>
  <si>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</si>
  <si>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</si>
  <si>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</si>
  <si>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</si>
  <si>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</si>
  <si>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</si>
  <si>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</si>
  <si>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</si>
  <si>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</si>
  <si>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</si>
  <si>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</si>
  <si>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</si>
  <si>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</si>
  <si>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</si>
  <si>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</si>
  <si>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</si>
  <si>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</si>
  <si>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</si>
  <si>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</si>
  <si>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</si>
  <si>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</si>
  <si>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</si>
  <si>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</si>
  <si>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</si>
  <si>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</si>
  <si>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</si>
  <si>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</si>
  <si>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</si>
  <si>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</si>
  <si>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</si>
  <si>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</si>
  <si>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</si>
  <si>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</si>
  <si>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</si>
  <si>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</si>
  <si>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</si>
  <si>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</si>
  <si>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</si>
  <si>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</si>
  <si>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</si>
  <si>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</si>
  <si>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</si>
  <si>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</si>
  <si>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</si>
  <si>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</si>
  <si>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</si>
  <si>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</si>
  <si>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</si>
  <si>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</si>
  <si>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</si>
  <si>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</si>
  <si>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</si>
  <si>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</si>
  <si>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</si>
  <si>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</si>
  <si>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</si>
  <si>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</si>
  <si>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</si>
  <si>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</si>
  <si>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</si>
  <si>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</si>
  <si>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</si>
  <si>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</si>
  <si>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</si>
  <si>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</si>
  <si>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</si>
  <si>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</si>
  <si>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</si>
  <si>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</si>
  <si>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</si>
  <si>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</si>
  <si>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</si>
  <si>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</si>
  <si>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</si>
  <si>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</si>
  <si>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</si>
  <si>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</si>
  <si>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</si>
  <si>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</si>
  <si>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</si>
  <si>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</si>
  <si>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</si>
  <si>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</si>
  <si>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</si>
  <si>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</si>
  <si>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</si>
  <si>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</si>
  <si>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</si>
  <si>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</si>
  <si>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</si>
  <si>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</si>
  <si>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</si>
  <si>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</si>
  <si>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</si>
  <si>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</si>
  <si>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</si>
  <si>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</si>
  <si>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</si>
  <si>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</si>
  <si>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</si>
  <si>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</si>
  <si>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</si>
  <si>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</si>
  <si>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</si>
  <si>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</si>
  <si>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</si>
  <si>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</si>
  <si>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</si>
  <si>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</si>
  <si>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</si>
  <si>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</si>
  <si>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</si>
  <si>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</si>
  <si>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</si>
  <si>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</si>
  <si>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</si>
  <si>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</si>
  <si>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</si>
  <si>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</si>
  <si>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</si>
  <si>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</si>
  <si>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</si>
  <si>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</si>
  <si>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</si>
  <si>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</si>
  <si>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</si>
  <si>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</si>
  <si>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</si>
  <si>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</si>
  <si>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</si>
  <si>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</si>
  <si>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</si>
  <si>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</si>
  <si>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</si>
  <si>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</si>
  <si>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</si>
  <si>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</si>
  <si>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</si>
  <si>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</si>
  <si>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</si>
  <si>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</si>
  <si>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</si>
  <si>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</si>
  <si>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</si>
  <si>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</si>
  <si>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</si>
  <si>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</si>
  <si>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</si>
  <si>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</si>
  <si>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</si>
  <si>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</si>
  <si>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</si>
  <si>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</si>
  <si>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</si>
  <si>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</si>
  <si>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</si>
  <si>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</si>
  <si>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</si>
  <si>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</si>
  <si>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</si>
  <si>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</si>
  <si>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</si>
  <si>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</si>
  <si>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</si>
  <si>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</si>
  <si>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</si>
  <si>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</si>
  <si>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</si>
  <si>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</si>
  <si>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</si>
  <si>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</si>
  <si>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</si>
  <si>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</si>
  <si>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</si>
  <si>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</si>
  <si>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</si>
  <si>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</si>
  <si>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</si>
  <si>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</si>
  <si>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</si>
  <si>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</si>
  <si>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</si>
  <si>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</si>
  <si>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</si>
  <si>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</si>
  <si>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</si>
  <si>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</si>
  <si>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</si>
  <si>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</si>
  <si>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</si>
  <si>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</si>
  <si>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</si>
  <si>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</si>
  <si>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</si>
  <si>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</si>
  <si>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</si>
  <si>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</si>
  <si>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</si>
  <si>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</si>
  <si>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</si>
  <si>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</si>
  <si>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</si>
  <si>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</si>
  <si>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</si>
  <si>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</si>
  <si>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</si>
  <si>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</si>
  <si>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</si>
  <si>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</si>
  <si>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</si>
  <si>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</si>
  <si>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</si>
  <si>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</si>
  <si>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</si>
  <si>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</si>
  <si>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</si>
  <si>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</si>
  <si>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</si>
  <si>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</si>
  <si>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</si>
  <si>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</si>
  <si>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</si>
  <si>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</si>
  <si>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</si>
  <si>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</si>
  <si>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</si>
  <si>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</si>
  <si>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</si>
  <si>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</si>
  <si>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</si>
  <si>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</si>
  <si>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</si>
  <si>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</si>
  <si>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</si>
  <si>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</si>
  <si>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</si>
  <si>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</si>
  <si>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</si>
  <si>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</si>
  <si>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</si>
  <si>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</si>
  <si>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</si>
  <si>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</si>
  <si>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</si>
  <si>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</si>
  <si>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</si>
  <si>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</si>
  <si>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</si>
  <si>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</si>
  <si>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</si>
  <si>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</si>
  <si>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</si>
  <si>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</si>
  <si>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</si>
  <si>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</si>
  <si>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</si>
  <si>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</si>
  <si>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</si>
  <si>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</si>
  <si>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</si>
  <si>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</si>
  <si>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</si>
  <si>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</si>
  <si>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</si>
  <si>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</si>
  <si>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</si>
  <si>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</si>
  <si>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</si>
  <si>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</si>
  <si>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</si>
  <si>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</si>
  <si>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</si>
  <si>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</si>
  <si>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</si>
  <si>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</si>
  <si>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</si>
  <si>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</si>
  <si>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</si>
  <si>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</si>
  <si>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</si>
  <si>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</si>
  <si>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</si>
  <si>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</si>
  <si>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</si>
  <si>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</si>
  <si>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</si>
  <si>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</si>
  <si>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</si>
  <si>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</si>
  <si>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</si>
  <si>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</si>
  <si>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</si>
  <si>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</si>
  <si>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</si>
  <si>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</si>
  <si>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</si>
  <si>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</si>
  <si>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</si>
  <si>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</si>
  <si>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</si>
  <si>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</si>
  <si>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</si>
  <si>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</si>
  <si>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</si>
  <si>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</si>
  <si>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</si>
  <si>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</si>
  <si>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</si>
  <si>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</si>
  <si>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</si>
  <si>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</si>
  <si>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</si>
  <si>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</si>
  <si>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</si>
  <si>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</si>
  <si>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</si>
  <si>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</si>
  <si>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</si>
  <si>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</si>
  <si>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</si>
  <si>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Appendix B - Near-Challengers</t>
  </si>
  <si>
    <t>Listed below are companies that have increased their dividends for four years and may join the Challengers listing</t>
  </si>
  <si>
    <t>in the next 12 months, with the Ex-Dividend Date of their most recent increase:</t>
  </si>
  <si>
    <t>Dates in Purple (left/centered) indicate delayed determination related to currency exchange rates (for amount paid)</t>
  </si>
  <si>
    <t>Former Champion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</si>
  <si>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</si>
  <si>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</si>
  <si>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</si>
  <si>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</si>
  <si>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</si>
  <si>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</si>
  <si>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</si>
  <si>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</si>
  <si>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 First National Corp.</t>
  </si>
  <si>
    <t>BFNC</t>
  </si>
  <si>
    <t>2017 Pmt.=Year 4</t>
  </si>
  <si>
    <t>BankFinancial Corp.</t>
  </si>
  <si>
    <t>BFIN</t>
  </si>
  <si>
    <t>Big Lots Inc.</t>
  </si>
  <si>
    <t>BIG</t>
  </si>
  <si>
    <t>California First National Bancorp</t>
  </si>
  <si>
    <t>CFNB</t>
  </si>
  <si>
    <t>Capital City Bank Group</t>
  </si>
  <si>
    <t>CCBG</t>
  </si>
  <si>
    <t>CDK Global Inc.</t>
  </si>
  <si>
    <t>CDK</t>
  </si>
  <si>
    <t>Children's Place Inc. (The)</t>
  </si>
  <si>
    <t>PLCE</t>
  </si>
  <si>
    <t>Citizens Financial Group Inc.</t>
  </si>
  <si>
    <t>CFG</t>
  </si>
  <si>
    <t>CCI</t>
  </si>
  <si>
    <t>DHI</t>
  </si>
  <si>
    <t>Former Contender</t>
  </si>
  <si>
    <t>Diamond Hill Investment Group Inc.</t>
  </si>
  <si>
    <t>DHIL</t>
  </si>
  <si>
    <t>DLB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</si>
  <si>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</si>
  <si>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</si>
  <si>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</si>
  <si>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</si>
  <si>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</si>
  <si>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</si>
  <si>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</si>
  <si>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</si>
  <si>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</si>
  <si>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</si>
  <si>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</si>
  <si>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</si>
  <si>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</si>
  <si>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</si>
  <si>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</si>
  <si>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</si>
  <si>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</si>
  <si>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</si>
  <si>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</si>
  <si>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Greenbrier Companies Inc.</t>
  </si>
  <si>
    <t>GBX</t>
  </si>
  <si>
    <t>Hennessy Advisors Inc.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</si>
  <si>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</si>
  <si>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</si>
  <si>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</si>
  <si>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</si>
  <si>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</si>
  <si>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</si>
  <si>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</si>
  <si>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</si>
  <si>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</si>
  <si>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</si>
  <si>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</si>
  <si>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</si>
  <si>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2018 Pmt.=Year 4</t>
  </si>
  <si>
    <t>Lamar Advertising Co.</t>
  </si>
  <si>
    <t>LAMR</t>
  </si>
  <si>
    <t>LOGI</t>
  </si>
  <si>
    <t>Macatawa Bank Corp.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</si>
  <si>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</si>
  <si>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</si>
  <si>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</si>
  <si>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</si>
  <si>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</si>
  <si>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</si>
  <si>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</si>
  <si>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Meridian Bancorp Inc.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</si>
  <si>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</si>
  <si>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</si>
  <si>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</si>
  <si>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</si>
  <si>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</si>
  <si>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</si>
  <si>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</si>
  <si>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</si>
  <si>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</si>
  <si>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</si>
  <si>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</si>
  <si>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</si>
  <si>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National Security Group Inc.</t>
  </si>
  <si>
    <t>NSEC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</si>
  <si>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</si>
  <si>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</si>
  <si>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</si>
  <si>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</si>
  <si>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</si>
  <si>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</si>
  <si>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</si>
  <si>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</si>
  <si>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</si>
  <si>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Pacific Financial Corp.</t>
  </si>
  <si>
    <t>PFLC</t>
  </si>
  <si>
    <t>Parke Bancorp Inc.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</si>
  <si>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</si>
  <si>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</si>
  <si>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</si>
  <si>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</si>
  <si>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</si>
  <si>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</si>
  <si>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</si>
  <si>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</si>
  <si>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 Realty Trust Inc.</t>
  </si>
  <si>
    <t>QTS</t>
  </si>
  <si>
    <t>RE/MAX Holdings Inc.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</si>
  <si>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</si>
  <si>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</si>
  <si>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</si>
  <si>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</si>
  <si>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</si>
  <si>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</si>
  <si>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</si>
  <si>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</si>
  <si>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</si>
  <si>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Sonic Corp.</t>
  </si>
  <si>
    <t>SONC</t>
  </si>
  <si>
    <t>Sprague Resources LP</t>
  </si>
  <si>
    <t>SRLP</t>
  </si>
  <si>
    <t>Summit Hotel Properties Inc.</t>
  </si>
  <si>
    <t>INN</t>
  </si>
  <si>
    <t>Superior Uniform Group Inc.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</si>
  <si>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</si>
  <si>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</si>
  <si>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</si>
  <si>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</si>
  <si>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</si>
  <si>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</si>
  <si>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</si>
  <si>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</si>
  <si>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</si>
  <si>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</si>
  <si>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</si>
  <si>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</si>
  <si>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</si>
  <si>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</si>
  <si>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</si>
  <si>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</si>
  <si>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</si>
  <si>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Companies:</t>
  </si>
  <si>
    <t>=Added this month</t>
  </si>
  <si>
    <t>Appendix C - "Frozen Angels"</t>
  </si>
  <si>
    <t>Listed below are companies that had increased their dividends for at least 5 years before paying the same amount</t>
  </si>
  <si>
    <t>in back-to-back years (a dividend "freeze"), but have since resumed increases. Years in parentheses indicate that no</t>
  </si>
  <si>
    <t>increase was declared, but total paid is higher than previous year.</t>
  </si>
  <si>
    <t>Companies will be removed for subsequent freezes or cuts.</t>
  </si>
  <si>
    <t>Companies will also be removed when they return to Challenger status (5 years of higher dividends).</t>
  </si>
  <si>
    <t>Increases in:</t>
  </si>
  <si>
    <t>Subsequent</t>
  </si>
  <si>
    <t>Increases (Current)</t>
  </si>
  <si>
    <t>out of last</t>
  </si>
  <si>
    <t>2016, 2017</t>
  </si>
  <si>
    <t>FY17</t>
  </si>
  <si>
    <t>2015, 2016, 2017</t>
  </si>
  <si>
    <t>ConAgra Brands Inc.</t>
  </si>
  <si>
    <t>FY16, FY17</t>
  </si>
  <si>
    <t>CBCO</t>
  </si>
  <si>
    <t>2015, 2016, 2017, '18</t>
  </si>
  <si>
    <t>FY17,FY18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</si>
  <si>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</si>
  <si>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</si>
  <si>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</si>
  <si>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</si>
  <si>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</si>
  <si>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</si>
  <si>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</si>
  <si>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ExDiv Streak</t>
  </si>
  <si>
    <t>C26</t>
  </si>
  <si>
    <t>Riverview Bancorp Inc.</t>
  </si>
  <si>
    <t>RVSB</t>
  </si>
  <si>
    <t>Investar Holding Corp.</t>
  </si>
  <si>
    <t>ISTR</t>
  </si>
  <si>
    <t>2016=2015, Incr. 2018</t>
  </si>
  <si>
    <t>Guaranty Federal Bancshares</t>
  </si>
  <si>
    <t>GFED</t>
  </si>
  <si>
    <t>Pathfinder Bancorp Inc.</t>
  </si>
  <si>
    <t>PBHC</t>
  </si>
  <si>
    <t>Summit Bancshares Inc.</t>
  </si>
  <si>
    <t>SMAL</t>
  </si>
  <si>
    <t>Spun AbbVie, 2018 Challenger</t>
  </si>
  <si>
    <t>Acq'd by Becton Dickinson &amp; Co.</t>
  </si>
  <si>
    <t>2018 Pmt=Year 4, Annual</t>
  </si>
  <si>
    <t>A22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</si>
  <si>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</si>
  <si>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</si>
  <si>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</si>
  <si>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</si>
  <si>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</si>
  <si>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</si>
  <si>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</si>
  <si>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</si>
  <si>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</si>
  <si>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&amp;=Multiple Increases in year shown</t>
  </si>
  <si>
    <t>&amp;2017</t>
  </si>
  <si>
    <t>Alamo Group Inc.</t>
  </si>
  <si>
    <t>ALG</t>
  </si>
  <si>
    <t>Also MKCV</t>
  </si>
  <si>
    <t>Adj/Split</t>
  </si>
  <si>
    <t>RecDat Streak</t>
  </si>
  <si>
    <t>also UBP@90%</t>
  </si>
  <si>
    <t>Est Dates</t>
  </si>
  <si>
    <t>Acquired by Business First Bancs.</t>
  </si>
  <si>
    <t>Tallgrass Energy GP LP</t>
  </si>
  <si>
    <t>TEGP</t>
  </si>
  <si>
    <t>SYNNEX Corp.</t>
  </si>
  <si>
    <t>Cut '17, Incr. '18</t>
  </si>
  <si>
    <t>2017, Being Acquired</t>
  </si>
  <si>
    <t>2016=2015, Incr 2017,Bg Acqd</t>
  </si>
  <si>
    <t>Antero Midstream Partners LP</t>
  </si>
  <si>
    <t>Ladder Capital Corp.</t>
  </si>
  <si>
    <t>Cleared faulty graphs from Summary tab</t>
  </si>
  <si>
    <t>Gladstone Land Corp.</t>
  </si>
  <si>
    <t>LAND</t>
  </si>
  <si>
    <t>Rice Midstream Partners LP</t>
  </si>
  <si>
    <t>RMP</t>
  </si>
  <si>
    <t>EQT GP Holdings LP</t>
  </si>
  <si>
    <t>EQGP</t>
  </si>
  <si>
    <t>2017=2016, Incr 2018</t>
  </si>
  <si>
    <t>Green Plains Partners LP</t>
  </si>
  <si>
    <t>GPP</t>
  </si>
  <si>
    <t>Citizens First Corp.</t>
  </si>
  <si>
    <t>CZFC</t>
  </si>
  <si>
    <t>EHC</t>
  </si>
  <si>
    <t>Encompass Health Corp.</t>
  </si>
  <si>
    <t>(was HealthSouth)</t>
  </si>
  <si>
    <t>2018 Challenger</t>
  </si>
  <si>
    <t>2016=2015, Incr. '17, '18</t>
  </si>
  <si>
    <t>2017, 2018</t>
  </si>
  <si>
    <t>United Community Financial Corp.</t>
  </si>
  <si>
    <t>UCFC</t>
  </si>
  <si>
    <t>&amp;</t>
  </si>
  <si>
    <t>2011=2010, incr. '12, '13, '17, '18</t>
  </si>
  <si>
    <t>Harleysville Financial Corp.</t>
  </si>
  <si>
    <t>Marquette National Corp.</t>
  </si>
  <si>
    <t>MNAT</t>
  </si>
  <si>
    <t>Marine Products Corp.</t>
  </si>
  <si>
    <t>MPX</t>
  </si>
  <si>
    <t>Mueller Water Products Inc.</t>
  </si>
  <si>
    <t>MWA</t>
  </si>
  <si>
    <t>Landmark Infrastructure Partners LP</t>
  </si>
  <si>
    <t>LMRK</t>
  </si>
  <si>
    <t>Dominion Energy Midstream Partners LP</t>
  </si>
  <si>
    <t>DM</t>
  </si>
  <si>
    <t>2014=2013, Incr.'15, '16, '17, '18</t>
  </si>
  <si>
    <t>Sturgis Bancorp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</si>
  <si>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</si>
  <si>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</si>
  <si>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</si>
  <si>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</si>
  <si>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</si>
  <si>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</si>
  <si>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</si>
  <si>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</si>
  <si>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</si>
  <si>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</si>
  <si>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</si>
  <si>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</si>
  <si>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</si>
  <si>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</si>
  <si>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</si>
  <si>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</si>
  <si>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</si>
  <si>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</si>
  <si>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</si>
  <si>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</si>
  <si>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</si>
  <si>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Monaco,US$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</si>
  <si>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</si>
  <si>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</si>
  <si>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</si>
  <si>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</si>
  <si>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</si>
  <si>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</si>
  <si>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</si>
  <si>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</si>
  <si>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</si>
  <si>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</si>
  <si>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</si>
  <si>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</si>
  <si>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</si>
  <si>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</si>
  <si>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</si>
  <si>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Canada, US$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</si>
  <si>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</si>
  <si>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</si>
  <si>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</si>
  <si>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</si>
  <si>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</si>
  <si>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</si>
  <si>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</si>
  <si>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</si>
  <si>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</si>
  <si>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</si>
  <si>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</si>
  <si>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</si>
  <si>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</si>
  <si>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</si>
  <si>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</si>
  <si>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</si>
  <si>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</si>
  <si>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</si>
  <si>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County Bancorp Inc.</t>
  </si>
  <si>
    <t>ICBK</t>
  </si>
  <si>
    <t>2016, 2017, 2018</t>
  </si>
  <si>
    <t>2010=2009, Incr. 2016, 2017, '18</t>
  </si>
  <si>
    <t>Summit Financial Group Inc.</t>
  </si>
  <si>
    <t>SMMF</t>
  </si>
  <si>
    <t>Natural Health Trends Corp.</t>
  </si>
  <si>
    <t>Saratoga Investment Corp.</t>
  </si>
  <si>
    <t>SAR</t>
  </si>
  <si>
    <t>State Bank Corp.</t>
  </si>
  <si>
    <t>SBAZ</t>
  </si>
  <si>
    <t>Flanigan's Enterprises Inc.</t>
  </si>
  <si>
    <t>BDL</t>
  </si>
  <si>
    <t>2016=2015, Incr. 2017, 2018</t>
  </si>
  <si>
    <t>Jan19</t>
  </si>
  <si>
    <t>BWX Technologies Inc.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</si>
  <si>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</si>
  <si>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</si>
  <si>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</si>
  <si>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</si>
  <si>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</si>
  <si>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</si>
  <si>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</si>
  <si>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</si>
  <si>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</si>
  <si>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</si>
  <si>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</si>
  <si>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</si>
  <si>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</si>
  <si>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</si>
  <si>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</si>
  <si>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</si>
  <si>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</si>
  <si>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</si>
  <si>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</si>
  <si>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</si>
  <si>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</si>
  <si>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Bg Acqd-2H18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</si>
  <si>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</si>
  <si>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</si>
  <si>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</si>
  <si>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</si>
  <si>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</si>
  <si>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</si>
  <si>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</si>
  <si>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</si>
  <si>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Constellation Brands Inc. B</t>
  </si>
  <si>
    <t>STZ</t>
  </si>
  <si>
    <t>STZ.B</t>
  </si>
  <si>
    <t>Acquired by First Financial Bancorp</t>
  </si>
  <si>
    <t>Also WSOB</t>
  </si>
  <si>
    <t>Carnival Corp.</t>
  </si>
  <si>
    <t>Carnival plc</t>
  </si>
  <si>
    <t>CCL</t>
  </si>
  <si>
    <t>CUK</t>
  </si>
  <si>
    <t>2017=2016, Being Acquired?</t>
  </si>
  <si>
    <t>Potomac Bancshares Inc.</t>
  </si>
  <si>
    <t>PTBS</t>
  </si>
  <si>
    <t>EstD,10%stk-7/28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</si>
  <si>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</si>
  <si>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</si>
  <si>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</si>
  <si>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</si>
  <si>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</si>
  <si>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</si>
  <si>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</si>
  <si>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&amp;,Semi&gt;Qtrly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</si>
  <si>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</si>
  <si>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</si>
  <si>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</si>
  <si>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</si>
  <si>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</si>
  <si>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</si>
  <si>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</si>
  <si>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</si>
  <si>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</si>
  <si>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PB Bancorp Inc.</t>
  </si>
  <si>
    <t>PBBI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</si>
  <si>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</si>
  <si>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</si>
  <si>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</si>
  <si>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</si>
  <si>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</si>
  <si>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</si>
  <si>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</si>
  <si>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</si>
  <si>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</si>
  <si>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</si>
  <si>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</si>
  <si>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</si>
  <si>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Numbers in Gray last updated 4/30/2018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</si>
  <si>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</si>
  <si>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</si>
  <si>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</si>
  <si>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</si>
  <si>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</si>
  <si>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ADR-UK</t>
  </si>
  <si>
    <t>India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</si>
  <si>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</si>
  <si>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</si>
  <si>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</si>
  <si>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</si>
  <si>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</si>
  <si>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</si>
  <si>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</si>
  <si>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</si>
  <si>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</si>
  <si>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</si>
  <si>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C7</t>
  </si>
  <si>
    <t>JlDc</t>
  </si>
  <si>
    <t>Chemicals</t>
  </si>
  <si>
    <t>Adj/split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</si>
  <si>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</si>
  <si>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</si>
  <si>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</si>
  <si>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</si>
  <si>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</si>
  <si>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</si>
  <si>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</si>
  <si>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</si>
  <si>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</si>
  <si>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</si>
  <si>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</si>
  <si>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</si>
  <si>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</si>
  <si>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</si>
  <si>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</si>
  <si>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</si>
  <si>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</si>
  <si>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</si>
  <si>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</si>
  <si>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</si>
  <si>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</si>
  <si>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</si>
  <si>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</si>
  <si>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</si>
  <si>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</si>
  <si>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</si>
  <si>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</si>
  <si>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</si>
  <si>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</si>
  <si>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</si>
  <si>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http://dripinvesting.org/Tools/Tools.asp</t>
  </si>
  <si>
    <t>Switch to quarterly div</t>
  </si>
  <si>
    <t>Can,US$</t>
  </si>
  <si>
    <t>MSCI</t>
  </si>
  <si>
    <t>SGC</t>
  </si>
  <si>
    <t>A4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</si>
  <si>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</si>
  <si>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</si>
  <si>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</si>
  <si>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</si>
  <si>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</si>
  <si>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</si>
  <si>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</si>
  <si>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</si>
  <si>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</si>
  <si>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</si>
  <si>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</si>
  <si>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</si>
  <si>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</si>
  <si>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</si>
  <si>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</si>
  <si>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</si>
  <si>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</si>
  <si>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</si>
  <si>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</si>
  <si>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</si>
  <si>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</si>
  <si>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</si>
  <si>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</si>
  <si>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</si>
  <si>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</si>
  <si>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</si>
  <si>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</si>
  <si>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</si>
  <si>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</si>
  <si>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</si>
  <si>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</si>
  <si>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</si>
  <si>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</si>
  <si>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</si>
  <si>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</si>
  <si>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</si>
  <si>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</si>
  <si>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</si>
  <si>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</si>
  <si>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</si>
  <si>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</si>
  <si>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</si>
  <si>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</si>
  <si>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</si>
  <si>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</si>
  <si>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</si>
  <si>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</si>
  <si>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</si>
  <si>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</si>
  <si>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</si>
  <si>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</si>
  <si>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</si>
  <si>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</si>
  <si>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</si>
  <si>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</si>
  <si>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</si>
  <si>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</si>
  <si>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</si>
  <si>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</si>
  <si>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</si>
  <si>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</si>
  <si>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</si>
  <si>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</si>
  <si>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</si>
  <si>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</si>
  <si>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</si>
  <si>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</si>
  <si>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</si>
  <si>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</si>
  <si>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</si>
  <si>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</si>
  <si>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</si>
  <si>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</si>
  <si>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</si>
  <si>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</si>
  <si>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</si>
  <si>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</si>
  <si>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</si>
  <si>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</si>
  <si>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</si>
  <si>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</si>
  <si>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</si>
  <si>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</si>
  <si>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</si>
  <si>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</si>
  <si>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</si>
  <si>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</si>
  <si>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</si>
  <si>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</si>
  <si>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</si>
  <si>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</si>
  <si>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</si>
  <si>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</si>
  <si>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</si>
  <si>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</si>
  <si>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</si>
  <si>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6¢Spec-12/14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</si>
  <si>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</si>
  <si>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</si>
  <si>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</si>
  <si>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</si>
  <si>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</si>
  <si>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</si>
  <si>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</si>
  <si>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</si>
  <si>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</si>
  <si>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</si>
  <si>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</si>
  <si>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</si>
  <si>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</si>
  <si>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</si>
  <si>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</si>
  <si>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</si>
  <si>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</si>
  <si>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</si>
  <si>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</si>
  <si>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</si>
  <si>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</si>
  <si>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</si>
  <si>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</si>
  <si>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</si>
  <si>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</si>
  <si>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</si>
  <si>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</si>
  <si>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Airlines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</si>
  <si>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</si>
  <si>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</si>
  <si>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</si>
  <si>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</si>
  <si>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</si>
  <si>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</si>
  <si>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</si>
  <si>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</si>
  <si>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</si>
  <si>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</si>
  <si>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</si>
  <si>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</si>
  <si>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</si>
  <si>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</si>
  <si>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</si>
  <si>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</si>
  <si>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</si>
  <si>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</si>
  <si>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</si>
  <si>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</si>
  <si>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</si>
  <si>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</si>
  <si>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</si>
  <si>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</si>
  <si>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</si>
  <si>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</si>
  <si>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</si>
  <si>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</si>
  <si>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</si>
  <si>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</si>
  <si>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</si>
  <si>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</si>
  <si>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</si>
  <si>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</si>
  <si>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Energy Equipment &amp; Services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</si>
  <si>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</si>
  <si>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</si>
  <si>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</si>
  <si>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</si>
  <si>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</si>
  <si>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</si>
  <si>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</si>
  <si>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</si>
  <si>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</si>
  <si>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</si>
  <si>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</si>
  <si>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</si>
  <si>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</si>
  <si>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19 Yrs Reg Dividends</t>
  </si>
  <si>
    <t>PX</t>
  </si>
  <si>
    <t>Praxair Inc.</t>
  </si>
  <si>
    <t>Bank OZK</t>
  </si>
  <si>
    <t>20 yrs</t>
  </si>
  <si>
    <t>'99-'18</t>
  </si>
  <si>
    <t>D.R. Horton Inc</t>
  </si>
  <si>
    <t>Interdigital Inc</t>
  </si>
  <si>
    <t>ROA</t>
  </si>
  <si>
    <t>Canada, CAD</t>
  </si>
  <si>
    <t>Adj Split</t>
  </si>
  <si>
    <t>2018 = Year 7</t>
  </si>
  <si>
    <t>2018 = Year 13</t>
  </si>
  <si>
    <t>2018 = Year 6</t>
  </si>
  <si>
    <t>2018 = Year 10</t>
  </si>
  <si>
    <t>2018 = Year 9</t>
  </si>
  <si>
    <t>2018 = Year 14</t>
  </si>
  <si>
    <t>Dividend suspended</t>
  </si>
  <si>
    <t>2018 = Year 15</t>
  </si>
  <si>
    <t>2018 = Year 8</t>
  </si>
  <si>
    <t>FY Streak, FY 2018 = Year 13</t>
  </si>
  <si>
    <t>FY Streak 2018 = Year 6</t>
  </si>
  <si>
    <t>2018 = Year 33</t>
  </si>
  <si>
    <t>2018 = Year 27</t>
  </si>
  <si>
    <t>Adj Stock dividend</t>
  </si>
  <si>
    <t>Added TTM ROA</t>
  </si>
  <si>
    <t>TTM ROA</t>
  </si>
  <si>
    <t>shows the trailing twelve months' rate of return on assets</t>
  </si>
  <si>
    <t>Averages by Sector</t>
  </si>
  <si>
    <t>©2007-2019 All Rights Reserved. This listing is intended for personal, non-commercial use only.</t>
  </si>
  <si>
    <t>Numbers in Gray last updated 1/31/2019</t>
  </si>
  <si>
    <t>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</si>
  <si>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</si>
  <si>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</si>
  <si>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</si>
  <si>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</si>
  <si>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</si>
  <si>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</si>
  <si>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</si>
  <si>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</si>
  <si>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</si>
  <si>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</si>
  <si>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</si>
  <si>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As of 1/31/19</t>
  </si>
  <si>
    <t>Acquired by Independent Bank Group</t>
  </si>
  <si>
    <t>To Contender</t>
  </si>
  <si>
    <t>To Champion</t>
  </si>
  <si>
    <t>Formerly OZRK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</si>
</sst>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83" x14ac:knownFonts="1">
    <font>
      <sz val="10"/>
      <name val="Arial"/>
      <family val="2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8"/>
      <color indexed="14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sz val="9"/>
      <color indexed="59"/>
      <name val="Arial"/>
      <family val="2"/>
    </font>
    <font>
      <b/>
      <i/>
      <u/>
      <sz val="10"/>
      <color indexed="53"/>
      <name val="Arial"/>
      <family val="2"/>
    </font>
    <font>
      <sz val="9"/>
      <color indexed="58"/>
      <name val="Arial"/>
      <family val="2"/>
    </font>
    <font>
      <sz val="8"/>
      <color indexed="25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7"/>
      <color indexed="46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8"/>
      <color rgb="FF008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8"/>
      <color rgb="FFFF0000"/>
      <name val="Arial"/>
      <family val="2"/>
    </font>
    <font>
      <sz val="9"/>
      <color rgb="FF993366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</fills>
  <borders count="55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56" fillId="0" borderId="0"/>
    <xf numFmtId="0" fontId="56" fillId="0" borderId="0"/>
  </cellStyleXfs>
  <cellXfs count="1294">
    <xf numFmtId="0" fontId="0" fillId="0" borderId="0" xfId="0"/>
    <xf numFmtId="0" fontId="1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7" fillId="0" borderId="6" xfId="0" applyFont="1" applyBorder="1"/>
    <xf numFmtId="0" fontId="4" fillId="0" borderId="5" xfId="0" applyFont="1" applyBorder="1"/>
    <xf numFmtId="0" fontId="8" fillId="0" borderId="5" xfId="0" applyFont="1" applyBorder="1"/>
    <xf numFmtId="0" fontId="11" fillId="0" borderId="7" xfId="0" applyFont="1" applyBorder="1"/>
    <xf numFmtId="0" fontId="0" fillId="0" borderId="8" xfId="0" applyBorder="1"/>
    <xf numFmtId="0" fontId="4" fillId="0" borderId="0" xfId="0" applyFont="1" applyBorder="1"/>
    <xf numFmtId="0" fontId="8" fillId="0" borderId="0" xfId="0" applyFont="1" applyBorder="1"/>
    <xf numFmtId="0" fontId="4" fillId="0" borderId="7" xfId="0" applyFont="1" applyBorder="1" applyAlignment="1">
      <alignment horizontal="left"/>
    </xf>
    <xf numFmtId="0" fontId="3" fillId="0" borderId="0" xfId="1" applyNumberFormat="1" applyFill="1" applyBorder="1" applyAlignment="1" applyProtection="1"/>
    <xf numFmtId="0" fontId="4" fillId="0" borderId="8" xfId="0" applyFont="1" applyBorder="1"/>
    <xf numFmtId="0" fontId="4" fillId="0" borderId="0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4" fillId="0" borderId="7" xfId="0" applyFont="1" applyBorder="1"/>
    <xf numFmtId="0" fontId="8" fillId="0" borderId="2" xfId="0" applyFont="1" applyBorder="1"/>
    <xf numFmtId="0" fontId="8" fillId="0" borderId="4" xfId="0" applyFont="1" applyBorder="1"/>
    <xf numFmtId="0" fontId="8" fillId="0" borderId="3" xfId="0" applyFont="1" applyBorder="1"/>
    <xf numFmtId="0" fontId="8" fillId="0" borderId="12" xfId="0" applyFont="1" applyBorder="1"/>
    <xf numFmtId="0" fontId="8" fillId="0" borderId="9" xfId="0" applyFont="1" applyBorder="1"/>
    <xf numFmtId="0" fontId="8" fillId="0" borderId="13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8" fillId="0" borderId="1" xfId="0" applyFont="1" applyBorder="1" applyAlignment="1">
      <alignment horizontal="left"/>
    </xf>
    <xf numFmtId="0" fontId="8" fillId="0" borderId="6" xfId="0" applyFont="1" applyBorder="1"/>
    <xf numFmtId="0" fontId="8" fillId="0" borderId="13" xfId="0" applyFont="1" applyBorder="1"/>
    <xf numFmtId="0" fontId="8" fillId="0" borderId="7" xfId="0" applyFont="1" applyBorder="1"/>
    <xf numFmtId="0" fontId="8" fillId="0" borderId="3" xfId="0" applyFont="1" applyBorder="1" applyAlignment="1">
      <alignment horizontal="center"/>
    </xf>
    <xf numFmtId="0" fontId="8" fillId="0" borderId="11" xfId="0" applyFont="1" applyBorder="1"/>
    <xf numFmtId="0" fontId="8" fillId="0" borderId="10" xfId="0" applyFont="1" applyBorder="1"/>
    <xf numFmtId="0" fontId="8" fillId="0" borderId="0" xfId="0" applyFont="1" applyBorder="1" applyAlignment="1">
      <alignment horizontal="center"/>
    </xf>
    <xf numFmtId="0" fontId="8" fillId="0" borderId="8" xfId="0" applyFont="1" applyBorder="1"/>
    <xf numFmtId="0" fontId="8" fillId="0" borderId="6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8" fillId="0" borderId="1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15" xfId="0" applyFont="1" applyBorder="1"/>
    <xf numFmtId="0" fontId="4" fillId="0" borderId="1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8" fillId="0" borderId="6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21" fillId="0" borderId="13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13" xfId="0" applyFont="1" applyBorder="1" applyAlignment="1">
      <alignment horizontal="left"/>
    </xf>
    <xf numFmtId="168" fontId="4" fillId="0" borderId="5" xfId="0" applyNumberFormat="1" applyFont="1" applyBorder="1"/>
    <xf numFmtId="168" fontId="4" fillId="0" borderId="13" xfId="0" applyNumberFormat="1" applyFont="1" applyBorder="1"/>
    <xf numFmtId="2" fontId="4" fillId="0" borderId="3" xfId="0" applyNumberFormat="1" applyFont="1" applyBorder="1"/>
    <xf numFmtId="2" fontId="4" fillId="0" borderId="5" xfId="0" applyNumberFormat="1" applyFont="1" applyBorder="1"/>
    <xf numFmtId="0" fontId="21" fillId="0" borderId="12" xfId="0" applyFont="1" applyBorder="1" applyAlignment="1">
      <alignment horizontal="center"/>
    </xf>
    <xf numFmtId="168" fontId="4" fillId="0" borderId="0" xfId="0" applyNumberFormat="1" applyFont="1" applyBorder="1"/>
    <xf numFmtId="168" fontId="4" fillId="0" borderId="12" xfId="0" applyNumberFormat="1" applyFont="1" applyBorder="1"/>
    <xf numFmtId="2" fontId="4" fillId="0" borderId="12" xfId="0" applyNumberFormat="1" applyFont="1" applyBorder="1"/>
    <xf numFmtId="2" fontId="4" fillId="0" borderId="0" xfId="0" applyNumberFormat="1" applyFont="1" applyBorder="1"/>
    <xf numFmtId="0" fontId="23" fillId="0" borderId="12" xfId="0" applyFont="1" applyBorder="1"/>
    <xf numFmtId="0" fontId="21" fillId="0" borderId="15" xfId="0" applyFont="1" applyBorder="1" applyAlignment="1">
      <alignment horizontal="center"/>
    </xf>
    <xf numFmtId="168" fontId="4" fillId="0" borderId="15" xfId="0" applyNumberFormat="1" applyFont="1" applyBorder="1"/>
    <xf numFmtId="2" fontId="4" fillId="0" borderId="15" xfId="0" applyNumberFormat="1" applyFont="1" applyBorder="1"/>
    <xf numFmtId="0" fontId="22" fillId="0" borderId="12" xfId="0" applyFont="1" applyBorder="1" applyAlignment="1">
      <alignment horizontal="left"/>
    </xf>
    <xf numFmtId="0" fontId="8" fillId="0" borderId="7" xfId="0" applyFont="1" applyBorder="1" applyAlignment="1">
      <alignment horizontal="left"/>
    </xf>
    <xf numFmtId="0" fontId="8" fillId="0" borderId="12" xfId="0" applyFont="1" applyBorder="1" applyAlignment="1">
      <alignment horizontal="left"/>
    </xf>
    <xf numFmtId="2" fontId="4" fillId="0" borderId="9" xfId="0" applyNumberFormat="1" applyFont="1" applyBorder="1"/>
    <xf numFmtId="2" fontId="4" fillId="0" borderId="10" xfId="0" applyNumberFormat="1" applyFont="1" applyBorder="1"/>
    <xf numFmtId="2" fontId="4" fillId="0" borderId="13" xfId="0" applyNumberFormat="1" applyFont="1" applyBorder="1"/>
    <xf numFmtId="0" fontId="23" fillId="0" borderId="12" xfId="0" applyFont="1" applyBorder="1" applyAlignment="1">
      <alignment horizontal="left"/>
    </xf>
    <xf numFmtId="2" fontId="4" fillId="0" borderId="7" xfId="0" applyNumberFormat="1" applyFont="1" applyBorder="1" applyAlignment="1">
      <alignment horizontal="right"/>
    </xf>
    <xf numFmtId="0" fontId="8" fillId="0" borderId="8" xfId="0" applyFont="1" applyBorder="1" applyAlignment="1">
      <alignment horizontal="left"/>
    </xf>
    <xf numFmtId="0" fontId="8" fillId="0" borderId="11" xfId="0" applyFont="1" applyBorder="1" applyAlignment="1">
      <alignment horizontal="left"/>
    </xf>
    <xf numFmtId="0" fontId="23" fillId="0" borderId="15" xfId="0" applyFont="1" applyBorder="1"/>
    <xf numFmtId="0" fontId="22" fillId="0" borderId="13" xfId="0" applyFont="1" applyBorder="1"/>
    <xf numFmtId="0" fontId="8" fillId="0" borderId="10" xfId="0" applyFont="1" applyBorder="1" applyAlignment="1">
      <alignment horizontal="left"/>
    </xf>
    <xf numFmtId="0" fontId="17" fillId="0" borderId="12" xfId="0" applyFont="1" applyBorder="1"/>
    <xf numFmtId="0" fontId="16" fillId="0" borderId="12" xfId="0" applyFont="1" applyBorder="1"/>
    <xf numFmtId="0" fontId="4" fillId="0" borderId="13" xfId="0" applyFont="1" applyBorder="1" applyAlignment="1">
      <alignment horizontal="left"/>
    </xf>
    <xf numFmtId="0" fontId="8" fillId="0" borderId="13" xfId="0" applyFont="1" applyBorder="1" applyAlignment="1"/>
    <xf numFmtId="0" fontId="23" fillId="0" borderId="13" xfId="0" applyFont="1" applyBorder="1"/>
    <xf numFmtId="2" fontId="8" fillId="0" borderId="0" xfId="0" applyNumberFormat="1" applyFont="1"/>
    <xf numFmtId="2" fontId="8" fillId="0" borderId="8" xfId="0" applyNumberFormat="1" applyFont="1" applyBorder="1"/>
    <xf numFmtId="0" fontId="21" fillId="0" borderId="8" xfId="0" applyFont="1" applyBorder="1" applyAlignment="1">
      <alignment horizontal="center"/>
    </xf>
    <xf numFmtId="0" fontId="23" fillId="0" borderId="13" xfId="0" applyFont="1" applyBorder="1" applyAlignment="1">
      <alignment horizontal="left"/>
    </xf>
    <xf numFmtId="0" fontId="21" fillId="0" borderId="3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21" fillId="0" borderId="10" xfId="0" applyFont="1" applyBorder="1" applyAlignment="1">
      <alignment horizontal="center"/>
    </xf>
    <xf numFmtId="2" fontId="8" fillId="0" borderId="10" xfId="0" applyNumberFormat="1" applyFont="1" applyBorder="1"/>
    <xf numFmtId="0" fontId="8" fillId="0" borderId="9" xfId="0" applyFont="1" applyBorder="1" applyAlignment="1">
      <alignment horizontal="left"/>
    </xf>
    <xf numFmtId="0" fontId="8" fillId="0" borderId="0" xfId="0" applyFont="1" applyAlignment="1">
      <alignment horizontal="left"/>
    </xf>
    <xf numFmtId="0" fontId="8" fillId="0" borderId="0" xfId="0" applyFont="1"/>
    <xf numFmtId="2" fontId="8" fillId="0" borderId="9" xfId="0" applyNumberFormat="1" applyFont="1" applyBorder="1"/>
    <xf numFmtId="168" fontId="4" fillId="0" borderId="14" xfId="0" applyNumberFormat="1" applyFont="1" applyBorder="1"/>
    <xf numFmtId="2" fontId="4" fillId="0" borderId="14" xfId="0" applyNumberFormat="1" applyFont="1" applyBorder="1"/>
    <xf numFmtId="0" fontId="29" fillId="0" borderId="1" xfId="0" applyFont="1" applyBorder="1" applyAlignment="1">
      <alignment horizontal="left"/>
    </xf>
    <xf numFmtId="0" fontId="8" fillId="0" borderId="12" xfId="0" applyFont="1" applyBorder="1" applyAlignment="1"/>
    <xf numFmtId="0" fontId="22" fillId="0" borderId="12" xfId="0" applyFont="1" applyBorder="1"/>
    <xf numFmtId="0" fontId="23" fillId="0" borderId="15" xfId="0" applyFont="1" applyBorder="1" applyAlignment="1">
      <alignment horizontal="left"/>
    </xf>
    <xf numFmtId="2" fontId="4" fillId="0" borderId="11" xfId="0" applyNumberFormat="1" applyFont="1" applyBorder="1" applyAlignment="1">
      <alignment horizontal="right"/>
    </xf>
    <xf numFmtId="0" fontId="8" fillId="0" borderId="0" xfId="0" applyFont="1" applyAlignment="1">
      <alignment horizontal="center"/>
    </xf>
    <xf numFmtId="0" fontId="4" fillId="0" borderId="0" xfId="0" applyFont="1"/>
    <xf numFmtId="2" fontId="4" fillId="0" borderId="2" xfId="0" applyNumberFormat="1" applyFont="1" applyBorder="1"/>
    <xf numFmtId="2" fontId="4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8" fillId="0" borderId="0" xfId="0" applyNumberFormat="1" applyFont="1" applyBorder="1"/>
    <xf numFmtId="2" fontId="4" fillId="0" borderId="0" xfId="0" applyNumberFormat="1" applyFont="1"/>
    <xf numFmtId="0" fontId="4" fillId="0" borderId="15" xfId="0" applyFont="1" applyBorder="1" applyAlignment="1">
      <alignment horizontal="left"/>
    </xf>
    <xf numFmtId="168" fontId="4" fillId="0" borderId="12" xfId="0" applyNumberFormat="1" applyFont="1" applyBorder="1" applyAlignment="1">
      <alignment horizontal="right"/>
    </xf>
    <xf numFmtId="164" fontId="8" fillId="0" borderId="6" xfId="0" applyNumberFormat="1" applyFont="1" applyBorder="1" applyAlignment="1">
      <alignment horizontal="center"/>
    </xf>
    <xf numFmtId="164" fontId="8" fillId="0" borderId="13" xfId="0" applyNumberFormat="1" applyFont="1" applyBorder="1" applyAlignment="1">
      <alignment horizontal="center"/>
    </xf>
    <xf numFmtId="164" fontId="8" fillId="0" borderId="7" xfId="0" applyNumberFormat="1" applyFont="1" applyBorder="1" applyAlignment="1">
      <alignment horizontal="center"/>
    </xf>
    <xf numFmtId="164" fontId="8" fillId="0" borderId="12" xfId="0" applyNumberFormat="1" applyFont="1" applyBorder="1" applyAlignment="1">
      <alignment horizontal="center"/>
    </xf>
    <xf numFmtId="164" fontId="8" fillId="0" borderId="0" xfId="0" applyNumberFormat="1" applyFont="1" applyBorder="1"/>
    <xf numFmtId="164" fontId="8" fillId="0" borderId="0" xfId="0" applyNumberFormat="1" applyFont="1"/>
    <xf numFmtId="0" fontId="8" fillId="0" borderId="2" xfId="0" applyFont="1" applyBorder="1" applyAlignment="1">
      <alignment horizontal="left"/>
    </xf>
    <xf numFmtId="0" fontId="11" fillId="0" borderId="8" xfId="0" applyFont="1" applyBorder="1" applyAlignment="1">
      <alignment horizontal="left"/>
    </xf>
    <xf numFmtId="0" fontId="38" fillId="0" borderId="1" xfId="0" applyFont="1" applyBorder="1" applyAlignment="1">
      <alignment horizontal="left"/>
    </xf>
    <xf numFmtId="0" fontId="39" fillId="0" borderId="5" xfId="0" applyFont="1" applyBorder="1" applyAlignment="1">
      <alignment horizontal="left"/>
    </xf>
    <xf numFmtId="0" fontId="39" fillId="0" borderId="0" xfId="0" applyFont="1" applyBorder="1"/>
    <xf numFmtId="168" fontId="8" fillId="0" borderId="9" xfId="0" applyNumberFormat="1" applyFont="1" applyBorder="1"/>
    <xf numFmtId="0" fontId="5" fillId="0" borderId="14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43" fillId="0" borderId="0" xfId="0" applyFont="1" applyBorder="1" applyAlignment="1">
      <alignment horizontal="left"/>
    </xf>
    <xf numFmtId="0" fontId="44" fillId="0" borderId="0" xfId="0" applyFont="1" applyBorder="1" applyAlignment="1">
      <alignment horizontal="left"/>
    </xf>
    <xf numFmtId="0" fontId="21" fillId="0" borderId="6" xfId="0" applyFont="1" applyBorder="1" applyAlignment="1">
      <alignment horizontal="center"/>
    </xf>
    <xf numFmtId="164" fontId="8" fillId="0" borderId="6" xfId="0" applyNumberFormat="1" applyFont="1" applyBorder="1"/>
    <xf numFmtId="0" fontId="45" fillId="0" borderId="12" xfId="0" applyFont="1" applyBorder="1"/>
    <xf numFmtId="0" fontId="21" fillId="0" borderId="7" xfId="0" applyFont="1" applyBorder="1" applyAlignment="1">
      <alignment horizontal="center"/>
    </xf>
    <xf numFmtId="164" fontId="8" fillId="0" borderId="7" xfId="0" applyNumberFormat="1" applyFont="1" applyBorder="1"/>
    <xf numFmtId="0" fontId="45" fillId="0" borderId="15" xfId="0" applyFont="1" applyBorder="1"/>
    <xf numFmtId="0" fontId="21" fillId="0" borderId="11" xfId="0" applyFont="1" applyBorder="1" applyAlignment="1">
      <alignment horizontal="center"/>
    </xf>
    <xf numFmtId="164" fontId="8" fillId="0" borderId="11" xfId="0" applyNumberFormat="1" applyFont="1" applyBorder="1"/>
    <xf numFmtId="0" fontId="23" fillId="0" borderId="7" xfId="0" applyFont="1" applyBorder="1" applyAlignment="1">
      <alignment horizontal="left"/>
    </xf>
    <xf numFmtId="0" fontId="45" fillId="0" borderId="7" xfId="0" applyFont="1" applyBorder="1"/>
    <xf numFmtId="0" fontId="23" fillId="0" borderId="7" xfId="0" applyFont="1" applyBorder="1"/>
    <xf numFmtId="0" fontId="16" fillId="0" borderId="13" xfId="0" applyFont="1" applyBorder="1"/>
    <xf numFmtId="0" fontId="22" fillId="0" borderId="8" xfId="0" applyFont="1" applyBorder="1" applyAlignment="1">
      <alignment horizontal="left"/>
    </xf>
    <xf numFmtId="0" fontId="23" fillId="0" borderId="11" xfId="0" applyFont="1" applyBorder="1"/>
    <xf numFmtId="0" fontId="23" fillId="0" borderId="10" xfId="0" applyFont="1" applyBorder="1" applyAlignment="1">
      <alignment horizontal="left"/>
    </xf>
    <xf numFmtId="0" fontId="23" fillId="0" borderId="8" xfId="0" applyFont="1" applyBorder="1" applyAlignment="1">
      <alignment horizontal="left"/>
    </xf>
    <xf numFmtId="0" fontId="8" fillId="0" borderId="0" xfId="0" applyFont="1" applyBorder="1" applyAlignment="1">
      <alignment horizontal="left"/>
    </xf>
    <xf numFmtId="164" fontId="8" fillId="0" borderId="12" xfId="0" applyNumberFormat="1" applyFont="1" applyBorder="1"/>
    <xf numFmtId="0" fontId="16" fillId="0" borderId="15" xfId="0" applyFont="1" applyBorder="1"/>
    <xf numFmtId="0" fontId="23" fillId="0" borderId="3" xfId="0" applyFont="1" applyBorder="1"/>
    <xf numFmtId="0" fontId="23" fillId="0" borderId="8" xfId="0" applyFont="1" applyBorder="1"/>
    <xf numFmtId="0" fontId="16" fillId="0" borderId="12" xfId="0" applyFont="1" applyBorder="1" applyAlignment="1">
      <alignment horizontal="left"/>
    </xf>
    <xf numFmtId="0" fontId="16" fillId="0" borderId="8" xfId="0" applyFont="1" applyBorder="1"/>
    <xf numFmtId="0" fontId="22" fillId="0" borderId="7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3" fillId="0" borderId="3" xfId="0" applyFont="1" applyBorder="1" applyAlignment="1">
      <alignment horizontal="left"/>
    </xf>
    <xf numFmtId="0" fontId="22" fillId="0" borderId="8" xfId="0" applyFont="1" applyBorder="1"/>
    <xf numFmtId="0" fontId="45" fillId="0" borderId="10" xfId="0" applyFont="1" applyBorder="1"/>
    <xf numFmtId="0" fontId="45" fillId="0" borderId="8" xfId="0" applyFont="1" applyBorder="1"/>
    <xf numFmtId="0" fontId="16" fillId="0" borderId="10" xfId="0" applyFont="1" applyBorder="1"/>
    <xf numFmtId="0" fontId="45" fillId="0" borderId="12" xfId="0" applyFont="1" applyBorder="1" applyAlignment="1">
      <alignment horizontal="left"/>
    </xf>
    <xf numFmtId="0" fontId="16" fillId="0" borderId="3" xfId="0" applyFont="1" applyBorder="1"/>
    <xf numFmtId="0" fontId="45" fillId="0" borderId="13" xfId="0" applyFont="1" applyBorder="1"/>
    <xf numFmtId="164" fontId="8" fillId="0" borderId="13" xfId="0" applyNumberFormat="1" applyFont="1" applyBorder="1"/>
    <xf numFmtId="164" fontId="8" fillId="0" borderId="15" xfId="0" applyNumberFormat="1" applyFont="1" applyBorder="1"/>
    <xf numFmtId="0" fontId="21" fillId="0" borderId="2" xfId="0" applyFont="1" applyBorder="1" applyAlignment="1">
      <alignment horizontal="center"/>
    </xf>
    <xf numFmtId="164" fontId="8" fillId="0" borderId="2" xfId="0" applyNumberFormat="1" applyFont="1" applyBorder="1"/>
    <xf numFmtId="0" fontId="8" fillId="0" borderId="4" xfId="0" applyFont="1" applyBorder="1" applyAlignment="1">
      <alignment horizontal="left"/>
    </xf>
    <xf numFmtId="0" fontId="21" fillId="0" borderId="9" xfId="0" applyFont="1" applyBorder="1" applyAlignment="1">
      <alignment horizontal="center"/>
    </xf>
    <xf numFmtId="164" fontId="8" fillId="0" borderId="9" xfId="0" applyNumberFormat="1" applyFont="1" applyBorder="1"/>
    <xf numFmtId="0" fontId="22" fillId="0" borderId="4" xfId="0" applyFont="1" applyBorder="1" applyAlignment="1">
      <alignment horizontal="left"/>
    </xf>
    <xf numFmtId="168" fontId="8" fillId="0" borderId="9" xfId="0" applyNumberFormat="1" applyFont="1" applyBorder="1" applyAlignment="1">
      <alignment horizontal="center"/>
    </xf>
    <xf numFmtId="168" fontId="21" fillId="0" borderId="9" xfId="0" applyNumberFormat="1" applyFont="1" applyBorder="1" applyAlignment="1">
      <alignment horizontal="center"/>
    </xf>
    <xf numFmtId="164" fontId="21" fillId="0" borderId="9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46" fillId="0" borderId="1" xfId="0" applyFont="1" applyBorder="1" applyAlignment="1">
      <alignment horizontal="left"/>
    </xf>
    <xf numFmtId="0" fontId="21" fillId="0" borderId="1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0" fontId="8" fillId="0" borderId="14" xfId="0" applyFont="1" applyBorder="1" applyAlignment="1">
      <alignment horizontal="left"/>
    </xf>
    <xf numFmtId="168" fontId="8" fillId="0" borderId="7" xfId="0" applyNumberFormat="1" applyFont="1" applyBorder="1" applyAlignment="1">
      <alignment horizontal="center"/>
    </xf>
    <xf numFmtId="0" fontId="23" fillId="0" borderId="12" xfId="0" applyFont="1" applyBorder="1" applyAlignment="1">
      <alignment horizontal="center"/>
    </xf>
    <xf numFmtId="0" fontId="23" fillId="0" borderId="0" xfId="0" applyFont="1" applyAlignment="1">
      <alignment horizontal="left"/>
    </xf>
    <xf numFmtId="0" fontId="45" fillId="0" borderId="12" xfId="0" applyFont="1" applyBorder="1" applyAlignment="1">
      <alignment horizontal="center"/>
    </xf>
    <xf numFmtId="0" fontId="45" fillId="0" borderId="0" xfId="0" applyFont="1" applyAlignment="1">
      <alignment horizontal="left"/>
    </xf>
    <xf numFmtId="168" fontId="8" fillId="0" borderId="14" xfId="0" applyNumberFormat="1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8" fillId="0" borderId="6" xfId="0" applyFont="1" applyBorder="1" applyAlignment="1">
      <alignment horizontal="right"/>
    </xf>
    <xf numFmtId="0" fontId="21" fillId="0" borderId="0" xfId="0" applyFont="1" applyBorder="1" applyAlignment="1">
      <alignment horizontal="center"/>
    </xf>
    <xf numFmtId="0" fontId="8" fillId="0" borderId="7" xfId="0" applyFont="1" applyBorder="1" applyAlignment="1">
      <alignment horizontal="right"/>
    </xf>
    <xf numFmtId="168" fontId="8" fillId="0" borderId="11" xfId="0" applyNumberFormat="1" applyFont="1" applyBorder="1" applyAlignment="1">
      <alignment horizontal="center"/>
    </xf>
    <xf numFmtId="168" fontId="8" fillId="0" borderId="2" xfId="0" applyNumberFormat="1" applyFont="1" applyBorder="1" applyAlignment="1">
      <alignment horizontal="center"/>
    </xf>
    <xf numFmtId="168" fontId="8" fillId="0" borderId="0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21" fillId="0" borderId="5" xfId="0" applyFont="1" applyBorder="1" applyAlignment="1">
      <alignment horizontal="center"/>
    </xf>
    <xf numFmtId="0" fontId="21" fillId="0" borderId="11" xfId="0" applyFont="1" applyBorder="1" applyAlignment="1">
      <alignment horizontal="left"/>
    </xf>
    <xf numFmtId="0" fontId="8" fillId="0" borderId="5" xfId="0" applyFont="1" applyBorder="1" applyAlignment="1"/>
    <xf numFmtId="0" fontId="8" fillId="0" borderId="0" xfId="0" applyFont="1" applyBorder="1" applyAlignment="1"/>
    <xf numFmtId="164" fontId="8" fillId="0" borderId="15" xfId="0" applyNumberFormat="1" applyFont="1" applyBorder="1" applyAlignment="1">
      <alignment horizontal="center"/>
    </xf>
    <xf numFmtId="0" fontId="8" fillId="0" borderId="9" xfId="0" applyFont="1" applyBorder="1" applyAlignment="1"/>
    <xf numFmtId="0" fontId="8" fillId="0" borderId="5" xfId="0" applyFont="1" applyBorder="1" applyAlignment="1">
      <alignment horizontal="left"/>
    </xf>
    <xf numFmtId="164" fontId="8" fillId="0" borderId="0" xfId="0" applyNumberFormat="1" applyFont="1" applyBorder="1" applyAlignment="1">
      <alignment horizontal="center"/>
    </xf>
    <xf numFmtId="0" fontId="8" fillId="0" borderId="6" xfId="0" applyFont="1" applyBorder="1" applyAlignment="1"/>
    <xf numFmtId="0" fontId="8" fillId="0" borderId="11" xfId="0" applyFont="1" applyBorder="1" applyAlignment="1"/>
    <xf numFmtId="0" fontId="8" fillId="0" borderId="15" xfId="0" applyFont="1" applyBorder="1" applyAlignment="1"/>
    <xf numFmtId="164" fontId="8" fillId="0" borderId="11" xfId="0" applyNumberFormat="1" applyFont="1" applyBorder="1" applyAlignment="1">
      <alignment horizontal="center"/>
    </xf>
    <xf numFmtId="0" fontId="8" fillId="0" borderId="7" xfId="0" applyFont="1" applyBorder="1" applyAlignment="1"/>
    <xf numFmtId="0" fontId="47" fillId="0" borderId="0" xfId="0" applyFont="1" applyBorder="1" applyAlignment="1">
      <alignment horizontal="left"/>
    </xf>
    <xf numFmtId="0" fontId="47" fillId="0" borderId="0" xfId="0" applyFont="1" applyAlignment="1">
      <alignment horizontal="left"/>
    </xf>
    <xf numFmtId="0" fontId="7" fillId="0" borderId="0" xfId="0" applyFont="1" applyBorder="1" applyAlignment="1">
      <alignment horizontal="left"/>
    </xf>
    <xf numFmtId="0" fontId="4" fillId="0" borderId="1" xfId="0" applyFont="1" applyBorder="1"/>
    <xf numFmtId="0" fontId="4" fillId="0" borderId="14" xfId="0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left"/>
    </xf>
    <xf numFmtId="49" fontId="4" fillId="2" borderId="13" xfId="0" applyNumberFormat="1" applyFont="1" applyFill="1" applyBorder="1" applyAlignment="1">
      <alignment horizontal="center"/>
    </xf>
    <xf numFmtId="1" fontId="4" fillId="2" borderId="13" xfId="0" applyNumberFormat="1" applyFont="1" applyFill="1" applyBorder="1"/>
    <xf numFmtId="168" fontId="4" fillId="2" borderId="12" xfId="0" applyNumberFormat="1" applyFont="1" applyFill="1" applyBorder="1"/>
    <xf numFmtId="2" fontId="4" fillId="3" borderId="0" xfId="0" applyNumberFormat="1" applyFont="1" applyFill="1" applyBorder="1" applyAlignment="1">
      <alignment horizontal="right"/>
    </xf>
    <xf numFmtId="2" fontId="4" fillId="2" borderId="12" xfId="0" applyNumberFormat="1" applyFont="1" applyFill="1" applyBorder="1"/>
    <xf numFmtId="0" fontId="4" fillId="2" borderId="7" xfId="0" applyFont="1" applyFill="1" applyBorder="1"/>
    <xf numFmtId="0" fontId="4" fillId="4" borderId="7" xfId="0" applyFont="1" applyFill="1" applyBorder="1"/>
    <xf numFmtId="0" fontId="4" fillId="5" borderId="7" xfId="0" applyFont="1" applyFill="1" applyBorder="1"/>
    <xf numFmtId="0" fontId="4" fillId="6" borderId="7" xfId="0" applyFont="1" applyFill="1" applyBorder="1"/>
    <xf numFmtId="0" fontId="4" fillId="6" borderId="12" xfId="0" applyFont="1" applyFill="1" applyBorder="1"/>
    <xf numFmtId="0" fontId="4" fillId="2" borderId="12" xfId="0" applyFont="1" applyFill="1" applyBorder="1"/>
    <xf numFmtId="0" fontId="4" fillId="2" borderId="8" xfId="0" applyFont="1" applyFill="1" applyBorder="1"/>
    <xf numFmtId="0" fontId="4" fillId="2" borderId="13" xfId="0" applyFont="1" applyFill="1" applyBorder="1"/>
    <xf numFmtId="0" fontId="4" fillId="6" borderId="13" xfId="0" applyFont="1" applyFill="1" applyBorder="1"/>
    <xf numFmtId="49" fontId="4" fillId="0" borderId="14" xfId="0" applyNumberFormat="1" applyFont="1" applyBorder="1" applyAlignment="1">
      <alignment horizontal="center"/>
    </xf>
    <xf numFmtId="1" fontId="4" fillId="0" borderId="14" xfId="0" applyNumberFormat="1" applyFont="1" applyBorder="1"/>
    <xf numFmtId="0" fontId="4" fillId="0" borderId="12" xfId="0" applyFont="1" applyFill="1" applyBorder="1"/>
    <xf numFmtId="49" fontId="4" fillId="0" borderId="13" xfId="0" applyNumberFormat="1" applyFont="1" applyBorder="1" applyAlignment="1">
      <alignment horizontal="center"/>
    </xf>
    <xf numFmtId="1" fontId="4" fillId="0" borderId="13" xfId="0" applyNumberFormat="1" applyFont="1" applyBorder="1"/>
    <xf numFmtId="0" fontId="4" fillId="0" borderId="13" xfId="0" applyFont="1" applyBorder="1"/>
    <xf numFmtId="0" fontId="4" fillId="0" borderId="0" xfId="0" applyFont="1" applyBorder="1" applyAlignment="1">
      <alignment horizontal="right"/>
    </xf>
    <xf numFmtId="0" fontId="4" fillId="6" borderId="8" xfId="0" applyFont="1" applyFill="1" applyBorder="1"/>
    <xf numFmtId="0" fontId="4" fillId="0" borderId="12" xfId="0" applyFont="1" applyBorder="1"/>
    <xf numFmtId="0" fontId="4" fillId="0" borderId="6" xfId="0" applyFont="1" applyBorder="1"/>
    <xf numFmtId="0" fontId="4" fillId="6" borderId="6" xfId="0" applyFont="1" applyFill="1" applyBorder="1"/>
    <xf numFmtId="0" fontId="4" fillId="5" borderId="6" xfId="0" applyFont="1" applyFill="1" applyBorder="1"/>
    <xf numFmtId="0" fontId="4" fillId="2" borderId="6" xfId="0" applyFont="1" applyFill="1" applyBorder="1"/>
    <xf numFmtId="0" fontId="4" fillId="0" borderId="13" xfId="0" applyFont="1" applyFill="1" applyBorder="1"/>
    <xf numFmtId="0" fontId="4" fillId="0" borderId="13" xfId="0" applyFont="1" applyBorder="1" applyAlignment="1"/>
    <xf numFmtId="0" fontId="4" fillId="0" borderId="11" xfId="0" applyFont="1" applyBorder="1"/>
    <xf numFmtId="0" fontId="4" fillId="6" borderId="11" xfId="0" applyFont="1" applyFill="1" applyBorder="1"/>
    <xf numFmtId="0" fontId="4" fillId="4" borderId="11" xfId="0" applyFont="1" applyFill="1" applyBorder="1"/>
    <xf numFmtId="0" fontId="4" fillId="7" borderId="11" xfId="0" applyFont="1" applyFill="1" applyBorder="1"/>
    <xf numFmtId="0" fontId="4" fillId="6" borderId="15" xfId="0" applyFont="1" applyFill="1" applyBorder="1"/>
    <xf numFmtId="0" fontId="4" fillId="0" borderId="10" xfId="0" applyFont="1" applyBorder="1"/>
    <xf numFmtId="0" fontId="4" fillId="6" borderId="10" xfId="0" applyFont="1" applyFill="1" applyBorder="1"/>
    <xf numFmtId="0" fontId="4" fillId="0" borderId="15" xfId="0" applyFont="1" applyBorder="1"/>
    <xf numFmtId="0" fontId="48" fillId="0" borderId="0" xfId="0" applyFont="1" applyBorder="1" applyAlignment="1">
      <alignment horizontal="left"/>
    </xf>
    <xf numFmtId="0" fontId="48" fillId="0" borderId="0" xfId="0" applyFont="1" applyBorder="1" applyAlignment="1">
      <alignment horizontal="right"/>
    </xf>
    <xf numFmtId="0" fontId="4" fillId="7" borderId="6" xfId="0" applyFont="1" applyFill="1" applyBorder="1"/>
    <xf numFmtId="0" fontId="4" fillId="6" borderId="3" xfId="0" applyFont="1" applyFill="1" applyBorder="1"/>
    <xf numFmtId="0" fontId="4" fillId="7" borderId="7" xfId="0" applyFont="1" applyFill="1" applyBorder="1"/>
    <xf numFmtId="0" fontId="4" fillId="0" borderId="14" xfId="0" applyFont="1" applyBorder="1" applyAlignment="1"/>
    <xf numFmtId="49" fontId="4" fillId="2" borderId="14" xfId="0" applyNumberFormat="1" applyFont="1" applyFill="1" applyBorder="1" applyAlignment="1">
      <alignment horizontal="center"/>
    </xf>
    <xf numFmtId="1" fontId="4" fillId="2" borderId="14" xfId="0" applyNumberFormat="1" applyFont="1" applyFill="1" applyBorder="1"/>
    <xf numFmtId="168" fontId="4" fillId="2" borderId="14" xfId="0" applyNumberFormat="1" applyFont="1" applyFill="1" applyBorder="1"/>
    <xf numFmtId="2" fontId="4" fillId="2" borderId="14" xfId="0" applyNumberFormat="1" applyFont="1" applyFill="1" applyBorder="1"/>
    <xf numFmtId="0" fontId="4" fillId="2" borderId="14" xfId="0" applyFont="1" applyFill="1" applyBorder="1" applyAlignment="1"/>
    <xf numFmtId="49" fontId="4" fillId="0" borderId="0" xfId="0" applyNumberFormat="1" applyFont="1" applyBorder="1" applyAlignment="1">
      <alignment horizontal="left"/>
    </xf>
    <xf numFmtId="0" fontId="4" fillId="2" borderId="15" xfId="0" applyFont="1" applyFill="1" applyBorder="1" applyAlignment="1"/>
    <xf numFmtId="1" fontId="4" fillId="2" borderId="15" xfId="0" applyNumberFormat="1" applyFont="1" applyFill="1" applyBorder="1" applyAlignment="1"/>
    <xf numFmtId="0" fontId="4" fillId="4" borderId="6" xfId="0" applyFont="1" applyFill="1" applyBorder="1"/>
    <xf numFmtId="1" fontId="4" fillId="2" borderId="6" xfId="0" applyNumberFormat="1" applyFont="1" applyFill="1" applyBorder="1"/>
    <xf numFmtId="168" fontId="4" fillId="2" borderId="13" xfId="0" applyNumberFormat="1" applyFont="1" applyFill="1" applyBorder="1"/>
    <xf numFmtId="2" fontId="4" fillId="0" borderId="0" xfId="0" applyNumberFormat="1" applyFont="1" applyFill="1" applyBorder="1" applyAlignment="1">
      <alignment horizontal="right"/>
    </xf>
    <xf numFmtId="2" fontId="4" fillId="2" borderId="5" xfId="0" applyNumberFormat="1" applyFont="1" applyFill="1" applyBorder="1"/>
    <xf numFmtId="2" fontId="4" fillId="2" borderId="13" xfId="0" applyNumberFormat="1" applyFont="1" applyFill="1" applyBorder="1"/>
    <xf numFmtId="1" fontId="4" fillId="2" borderId="1" xfId="0" applyNumberFormat="1" applyFont="1" applyFill="1" applyBorder="1"/>
    <xf numFmtId="2" fontId="4" fillId="2" borderId="2" xfId="0" applyNumberFormat="1" applyFont="1" applyFill="1" applyBorder="1"/>
    <xf numFmtId="1" fontId="4" fillId="2" borderId="7" xfId="0" applyNumberFormat="1" applyFont="1" applyFill="1" applyBorder="1"/>
    <xf numFmtId="2" fontId="4" fillId="2" borderId="0" xfId="0" applyNumberFormat="1" applyFont="1" applyFill="1" applyBorder="1"/>
    <xf numFmtId="1" fontId="4" fillId="0" borderId="1" xfId="0" applyNumberFormat="1" applyFont="1" applyBorder="1"/>
    <xf numFmtId="2" fontId="4" fillId="0" borderId="0" xfId="0" applyNumberFormat="1" applyFont="1" applyBorder="1" applyAlignment="1">
      <alignment horizontal="right"/>
    </xf>
    <xf numFmtId="1" fontId="4" fillId="0" borderId="7" xfId="0" applyNumberFormat="1" applyFont="1" applyBorder="1"/>
    <xf numFmtId="0" fontId="4" fillId="0" borderId="15" xfId="0" applyFont="1" applyFill="1" applyBorder="1"/>
    <xf numFmtId="0" fontId="4" fillId="0" borderId="0" xfId="0" applyFont="1" applyAlignment="1">
      <alignment horizontal="left"/>
    </xf>
    <xf numFmtId="0" fontId="4" fillId="0" borderId="14" xfId="0" applyFont="1" applyBorder="1"/>
    <xf numFmtId="0" fontId="4" fillId="0" borderId="0" xfId="0" applyFont="1" applyAlignment="1">
      <alignment horizontal="center"/>
    </xf>
    <xf numFmtId="1" fontId="4" fillId="0" borderId="6" xfId="0" applyNumberFormat="1" applyFont="1" applyBorder="1"/>
    <xf numFmtId="0" fontId="4" fillId="0" borderId="4" xfId="0" applyFont="1" applyBorder="1"/>
    <xf numFmtId="0" fontId="4" fillId="2" borderId="14" xfId="0" applyFont="1" applyFill="1" applyBorder="1"/>
    <xf numFmtId="0" fontId="4" fillId="2" borderId="1" xfId="0" applyFont="1" applyFill="1" applyBorder="1"/>
    <xf numFmtId="2" fontId="4" fillId="2" borderId="4" xfId="0" applyNumberFormat="1" applyFont="1" applyFill="1" applyBorder="1"/>
    <xf numFmtId="2" fontId="4" fillId="2" borderId="3" xfId="0" applyNumberFormat="1" applyFont="1" applyFill="1" applyBorder="1"/>
    <xf numFmtId="0" fontId="4" fillId="7" borderId="13" xfId="0" applyFont="1" applyFill="1" applyBorder="1"/>
    <xf numFmtId="0" fontId="4" fillId="7" borderId="0" xfId="0" applyFont="1" applyFill="1" applyBorder="1"/>
    <xf numFmtId="0" fontId="4" fillId="2" borderId="0" xfId="0" applyFont="1" applyFill="1" applyBorder="1"/>
    <xf numFmtId="0" fontId="4" fillId="7" borderId="12" xfId="0" applyFont="1" applyFill="1" applyBorder="1"/>
    <xf numFmtId="0" fontId="4" fillId="7" borderId="15" xfId="0" applyFont="1" applyFill="1" applyBorder="1"/>
    <xf numFmtId="0" fontId="4" fillId="4" borderId="0" xfId="0" applyFont="1" applyFill="1" applyBorder="1"/>
    <xf numFmtId="0" fontId="4" fillId="4" borderId="13" xfId="0" applyFont="1" applyFill="1" applyBorder="1"/>
    <xf numFmtId="0" fontId="5" fillId="0" borderId="0" xfId="0" applyFont="1"/>
    <xf numFmtId="164" fontId="4" fillId="0" borderId="2" xfId="0" applyNumberFormat="1" applyFont="1" applyBorder="1"/>
    <xf numFmtId="0" fontId="11" fillId="0" borderId="1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1" fontId="4" fillId="0" borderId="7" xfId="0" applyNumberFormat="1" applyFont="1" applyBorder="1" applyAlignment="1">
      <alignment horizontal="right"/>
    </xf>
    <xf numFmtId="1" fontId="4" fillId="0" borderId="12" xfId="0" applyNumberFormat="1" applyFont="1" applyBorder="1" applyAlignment="1">
      <alignment horizontal="right"/>
    </xf>
    <xf numFmtId="1" fontId="4" fillId="0" borderId="8" xfId="0" applyNumberFormat="1" applyFont="1" applyBorder="1" applyAlignment="1">
      <alignment horizontal="right"/>
    </xf>
    <xf numFmtId="49" fontId="4" fillId="0" borderId="14" xfId="0" applyNumberFormat="1" applyFont="1" applyFill="1" applyBorder="1" applyAlignment="1">
      <alignment horizontal="center"/>
    </xf>
    <xf numFmtId="0" fontId="4" fillId="0" borderId="14" xfId="0" applyFont="1" applyFill="1" applyBorder="1"/>
    <xf numFmtId="168" fontId="4" fillId="0" borderId="14" xfId="0" applyNumberFormat="1" applyFont="1" applyFill="1" applyBorder="1"/>
    <xf numFmtId="2" fontId="4" fillId="0" borderId="14" xfId="0" applyNumberFormat="1" applyFont="1" applyFill="1" applyBorder="1"/>
    <xf numFmtId="2" fontId="4" fillId="0" borderId="0" xfId="0" applyNumberFormat="1" applyFont="1" applyFill="1" applyBorder="1"/>
    <xf numFmtId="0" fontId="4" fillId="0" borderId="1" xfId="0" applyFont="1" applyFill="1" applyBorder="1"/>
    <xf numFmtId="2" fontId="4" fillId="0" borderId="2" xfId="0" applyNumberFormat="1" applyFont="1" applyFill="1" applyBorder="1"/>
    <xf numFmtId="2" fontId="4" fillId="0" borderId="4" xfId="0" applyNumberFormat="1" applyFont="1" applyFill="1" applyBorder="1"/>
    <xf numFmtId="168" fontId="4" fillId="0" borderId="7" xfId="0" applyNumberFormat="1" applyFont="1" applyBorder="1" applyAlignment="1">
      <alignment horizontal="right"/>
    </xf>
    <xf numFmtId="168" fontId="4" fillId="0" borderId="8" xfId="0" applyNumberFormat="1" applyFont="1" applyBorder="1" applyAlignment="1">
      <alignment horizontal="right"/>
    </xf>
    <xf numFmtId="1" fontId="4" fillId="0" borderId="11" xfId="0" applyNumberFormat="1" applyFont="1" applyBorder="1"/>
    <xf numFmtId="2" fontId="4" fillId="0" borderId="12" xfId="0" applyNumberFormat="1" applyFont="1" applyBorder="1" applyAlignment="1">
      <alignment horizontal="right"/>
    </xf>
    <xf numFmtId="2" fontId="4" fillId="0" borderId="8" xfId="0" applyNumberFormat="1" applyFont="1" applyBorder="1" applyAlignment="1">
      <alignment horizontal="right"/>
    </xf>
    <xf numFmtId="0" fontId="4" fillId="0" borderId="11" xfId="0" applyFont="1" applyBorder="1" applyAlignment="1">
      <alignment horizontal="left"/>
    </xf>
    <xf numFmtId="2" fontId="4" fillId="0" borderId="15" xfId="0" applyNumberFormat="1" applyFont="1" applyBorder="1" applyAlignment="1">
      <alignment horizontal="right"/>
    </xf>
    <xf numFmtId="2" fontId="4" fillId="0" borderId="10" xfId="0" applyNumberFormat="1" applyFont="1" applyBorder="1" applyAlignment="1">
      <alignment horizontal="right"/>
    </xf>
    <xf numFmtId="0" fontId="4" fillId="0" borderId="7" xfId="0" applyFont="1" applyBorder="1" applyAlignment="1">
      <alignment horizontal="right"/>
    </xf>
    <xf numFmtId="0" fontId="4" fillId="0" borderId="12" xfId="0" applyFont="1" applyBorder="1" applyAlignment="1">
      <alignment horizontal="right"/>
    </xf>
    <xf numFmtId="0" fontId="4" fillId="0" borderId="8" xfId="0" applyFont="1" applyBorder="1" applyAlignment="1">
      <alignment horizontal="right"/>
    </xf>
    <xf numFmtId="0" fontId="4" fillId="0" borderId="0" xfId="0" applyFont="1" applyFill="1"/>
    <xf numFmtId="1" fontId="4" fillId="2" borderId="11" xfId="0" applyNumberFormat="1" applyFont="1" applyFill="1" applyBorder="1"/>
    <xf numFmtId="168" fontId="4" fillId="2" borderId="15" xfId="0" applyNumberFormat="1" applyFont="1" applyFill="1" applyBorder="1"/>
    <xf numFmtId="2" fontId="4" fillId="2" borderId="9" xfId="0" applyNumberFormat="1" applyFont="1" applyFill="1" applyBorder="1"/>
    <xf numFmtId="2" fontId="4" fillId="2" borderId="15" xfId="0" applyNumberFormat="1" applyFont="1" applyFill="1" applyBorder="1"/>
    <xf numFmtId="2" fontId="4" fillId="2" borderId="10" xfId="0" applyNumberFormat="1" applyFont="1" applyFill="1" applyBorder="1"/>
    <xf numFmtId="0" fontId="4" fillId="6" borderId="0" xfId="0" applyFont="1" applyFill="1"/>
    <xf numFmtId="0" fontId="11" fillId="0" borderId="1" xfId="0" applyFont="1" applyBorder="1" applyAlignment="1">
      <alignment horizontal="left"/>
    </xf>
    <xf numFmtId="2" fontId="4" fillId="0" borderId="2" xfId="0" applyNumberFormat="1" applyFont="1" applyBorder="1" applyAlignment="1">
      <alignment horizontal="right"/>
    </xf>
    <xf numFmtId="2" fontId="4" fillId="0" borderId="4" xfId="0" applyNumberFormat="1" applyFont="1" applyBorder="1" applyAlignment="1">
      <alignment horizontal="right"/>
    </xf>
    <xf numFmtId="0" fontId="7" fillId="0" borderId="0" xfId="0" applyFont="1"/>
    <xf numFmtId="1" fontId="4" fillId="0" borderId="12" xfId="0" applyNumberFormat="1" applyFont="1" applyBorder="1"/>
    <xf numFmtId="0" fontId="4" fillId="2" borderId="0" xfId="0" applyFont="1" applyFill="1" applyBorder="1" applyAlignment="1">
      <alignment horizontal="center"/>
    </xf>
    <xf numFmtId="0" fontId="49" fillId="0" borderId="13" xfId="0" applyFont="1" applyBorder="1" applyAlignment="1">
      <alignment horizontal="left"/>
    </xf>
    <xf numFmtId="0" fontId="49" fillId="0" borderId="15" xfId="0" applyFont="1" applyBorder="1" applyAlignment="1">
      <alignment horizontal="left"/>
    </xf>
    <xf numFmtId="1" fontId="4" fillId="0" borderId="11" xfId="0" applyNumberFormat="1" applyFont="1" applyFill="1" applyBorder="1"/>
    <xf numFmtId="168" fontId="4" fillId="0" borderId="15" xfId="0" applyNumberFormat="1" applyFont="1" applyFill="1" applyBorder="1"/>
    <xf numFmtId="2" fontId="4" fillId="0" borderId="9" xfId="0" applyNumberFormat="1" applyFont="1" applyFill="1" applyBorder="1"/>
    <xf numFmtId="2" fontId="4" fillId="0" borderId="15" xfId="0" applyNumberFormat="1" applyFont="1" applyFill="1" applyBorder="1"/>
    <xf numFmtId="2" fontId="4" fillId="0" borderId="10" xfId="0" applyNumberFormat="1" applyFont="1" applyFill="1" applyBorder="1"/>
    <xf numFmtId="0" fontId="4" fillId="2" borderId="0" xfId="0" applyFont="1" applyFill="1"/>
    <xf numFmtId="0" fontId="50" fillId="0" borderId="0" xfId="1" applyNumberFormat="1" applyFont="1" applyFill="1" applyBorder="1" applyAlignment="1" applyProtection="1"/>
    <xf numFmtId="0" fontId="4" fillId="7" borderId="0" xfId="0" applyFont="1" applyFill="1"/>
    <xf numFmtId="0" fontId="49" fillId="0" borderId="6" xfId="0" applyFont="1" applyBorder="1"/>
    <xf numFmtId="0" fontId="4" fillId="0" borderId="1" xfId="0" applyFont="1" applyBorder="1" applyAlignment="1">
      <alignment horizontal="left"/>
    </xf>
    <xf numFmtId="0" fontId="0" fillId="0" borderId="2" xfId="0" applyBorder="1"/>
    <xf numFmtId="0" fontId="49" fillId="0" borderId="11" xfId="0" applyFont="1" applyBorder="1" applyAlignment="1">
      <alignment horizontal="left"/>
    </xf>
    <xf numFmtId="0" fontId="4" fillId="0" borderId="9" xfId="0" applyFont="1" applyBorder="1"/>
    <xf numFmtId="0" fontId="18" fillId="0" borderId="1" xfId="0" applyFont="1" applyBorder="1" applyAlignment="1">
      <alignment horizontal="left"/>
    </xf>
    <xf numFmtId="0" fontId="18" fillId="0" borderId="2" xfId="0" applyFont="1" applyBorder="1"/>
    <xf numFmtId="0" fontId="18" fillId="0" borderId="14" xfId="0" applyFont="1" applyBorder="1"/>
    <xf numFmtId="0" fontId="17" fillId="0" borderId="7" xfId="0" applyFont="1" applyBorder="1" applyAlignment="1">
      <alignment horizontal="right"/>
    </xf>
    <xf numFmtId="0" fontId="17" fillId="0" borderId="0" xfId="0" applyFont="1" applyBorder="1"/>
    <xf numFmtId="0" fontId="4" fillId="0" borderId="6" xfId="0" applyFont="1" applyBorder="1" applyAlignment="1">
      <alignment horizontal="right"/>
    </xf>
    <xf numFmtId="0" fontId="24" fillId="0" borderId="1" xfId="0" applyFont="1" applyBorder="1" applyAlignment="1">
      <alignment horizontal="right"/>
    </xf>
    <xf numFmtId="0" fontId="24" fillId="0" borderId="2" xfId="0" applyFont="1" applyBorder="1"/>
    <xf numFmtId="0" fontId="24" fillId="0" borderId="14" xfId="0" applyFont="1" applyBorder="1"/>
    <xf numFmtId="0" fontId="49" fillId="0" borderId="6" xfId="0" applyFont="1" applyBorder="1" applyAlignment="1">
      <alignment horizontal="left"/>
    </xf>
    <xf numFmtId="2" fontId="4" fillId="2" borderId="8" xfId="0" applyNumberFormat="1" applyFont="1" applyFill="1" applyBorder="1"/>
    <xf numFmtId="0" fontId="18" fillId="0" borderId="6" xfId="0" applyFont="1" applyBorder="1" applyAlignment="1">
      <alignment horizontal="left"/>
    </xf>
    <xf numFmtId="0" fontId="18" fillId="0" borderId="5" xfId="0" applyFont="1" applyBorder="1"/>
    <xf numFmtId="0" fontId="18" fillId="0" borderId="13" xfId="0" applyFont="1" applyBorder="1"/>
    <xf numFmtId="49" fontId="4" fillId="0" borderId="13" xfId="0" applyNumberFormat="1" applyFont="1" applyFill="1" applyBorder="1" applyAlignment="1">
      <alignment horizontal="center"/>
    </xf>
    <xf numFmtId="168" fontId="4" fillId="0" borderId="13" xfId="0" applyNumberFormat="1" applyFont="1" applyFill="1" applyBorder="1"/>
    <xf numFmtId="2" fontId="4" fillId="0" borderId="13" xfId="0" applyNumberFormat="1" applyFont="1" applyFill="1" applyBorder="1"/>
    <xf numFmtId="0" fontId="4" fillId="0" borderId="6" xfId="0" applyFont="1" applyFill="1" applyBorder="1"/>
    <xf numFmtId="2" fontId="4" fillId="0" borderId="5" xfId="0" applyNumberFormat="1" applyFont="1" applyFill="1" applyBorder="1"/>
    <xf numFmtId="2" fontId="4" fillId="0" borderId="3" xfId="0" applyNumberFormat="1" applyFont="1" applyFill="1" applyBorder="1"/>
    <xf numFmtId="1" fontId="4" fillId="0" borderId="1" xfId="0" applyNumberFormat="1" applyFont="1" applyFill="1" applyBorder="1"/>
    <xf numFmtId="1" fontId="4" fillId="0" borderId="7" xfId="0" applyNumberFormat="1" applyFont="1" applyFill="1" applyBorder="1"/>
    <xf numFmtId="168" fontId="4" fillId="0" borderId="12" xfId="0" applyNumberFormat="1" applyFont="1" applyFill="1" applyBorder="1"/>
    <xf numFmtId="2" fontId="4" fillId="0" borderId="12" xfId="0" applyNumberFormat="1" applyFont="1" applyFill="1" applyBorder="1"/>
    <xf numFmtId="2" fontId="4" fillId="0" borderId="8" xfId="0" applyNumberFormat="1" applyFont="1" applyFill="1" applyBorder="1"/>
    <xf numFmtId="1" fontId="4" fillId="0" borderId="6" xfId="0" applyNumberFormat="1" applyFont="1" applyFill="1" applyBorder="1"/>
    <xf numFmtId="0" fontId="4" fillId="0" borderId="11" xfId="0" applyFont="1" applyBorder="1" applyAlignment="1">
      <alignment horizontal="right"/>
    </xf>
    <xf numFmtId="0" fontId="24" fillId="0" borderId="11" xfId="0" applyFont="1" applyBorder="1" applyAlignment="1">
      <alignment horizontal="right"/>
    </xf>
    <xf numFmtId="0" fontId="24" fillId="0" borderId="9" xfId="0" applyFont="1" applyBorder="1"/>
    <xf numFmtId="168" fontId="24" fillId="0" borderId="14" xfId="0" applyNumberFormat="1" applyFont="1" applyBorder="1"/>
    <xf numFmtId="168" fontId="24" fillId="0" borderId="2" xfId="0" applyNumberFormat="1" applyFont="1" applyBorder="1"/>
    <xf numFmtId="0" fontId="4" fillId="0" borderId="5" xfId="0" applyFont="1" applyFill="1" applyBorder="1"/>
    <xf numFmtId="0" fontId="17" fillId="0" borderId="11" xfId="0" applyFont="1" applyBorder="1" applyAlignment="1">
      <alignment horizontal="right"/>
    </xf>
    <xf numFmtId="0" fontId="17" fillId="0" borderId="9" xfId="0" applyFont="1" applyBorder="1"/>
    <xf numFmtId="168" fontId="17" fillId="0" borderId="15" xfId="0" applyNumberFormat="1" applyFont="1" applyBorder="1"/>
    <xf numFmtId="0" fontId="17" fillId="0" borderId="0" xfId="0" applyFont="1" applyBorder="1" applyAlignment="1">
      <alignment horizontal="right"/>
    </xf>
    <xf numFmtId="168" fontId="17" fillId="0" borderId="0" xfId="0" applyNumberFormat="1" applyFont="1" applyBorder="1"/>
    <xf numFmtId="0" fontId="4" fillId="0" borderId="2" xfId="0" applyFont="1" applyFill="1" applyBorder="1"/>
    <xf numFmtId="0" fontId="4" fillId="0" borderId="0" xfId="0" applyFont="1" applyFill="1" applyBorder="1"/>
    <xf numFmtId="168" fontId="4" fillId="0" borderId="0" xfId="0" applyNumberFormat="1" applyFont="1" applyFill="1" applyBorder="1"/>
    <xf numFmtId="0" fontId="7" fillId="0" borderId="6" xfId="0" applyFont="1" applyBorder="1" applyAlignment="1">
      <alignment horizontal="left"/>
    </xf>
    <xf numFmtId="164" fontId="4" fillId="0" borderId="0" xfId="0" applyNumberFormat="1" applyFont="1" applyBorder="1"/>
    <xf numFmtId="0" fontId="8" fillId="0" borderId="7" xfId="0" applyNumberFormat="1" applyFont="1" applyBorder="1" applyAlignment="1">
      <alignment horizontal="right"/>
    </xf>
    <xf numFmtId="16" fontId="8" fillId="0" borderId="0" xfId="0" applyNumberFormat="1" applyFont="1" applyBorder="1" applyAlignment="1">
      <alignment horizontal="center"/>
    </xf>
    <xf numFmtId="0" fontId="8" fillId="0" borderId="0" xfId="0" applyNumberFormat="1" applyFont="1" applyBorder="1"/>
    <xf numFmtId="0" fontId="0" fillId="0" borderId="0" xfId="0" applyNumberFormat="1"/>
    <xf numFmtId="0" fontId="8" fillId="0" borderId="7" xfId="0" applyNumberFormat="1" applyFont="1" applyBorder="1" applyAlignment="1">
      <alignment horizontal="left"/>
    </xf>
    <xf numFmtId="1" fontId="8" fillId="0" borderId="0" xfId="0" applyNumberFormat="1" applyFont="1" applyBorder="1"/>
    <xf numFmtId="0" fontId="8" fillId="0" borderId="8" xfId="0" applyNumberFormat="1" applyFont="1" applyBorder="1"/>
    <xf numFmtId="0" fontId="0" fillId="0" borderId="0" xfId="0" applyFont="1" applyAlignment="1">
      <alignment horizontal="left"/>
    </xf>
    <xf numFmtId="0" fontId="8" fillId="0" borderId="11" xfId="0" applyNumberFormat="1" applyFont="1" applyBorder="1" applyAlignment="1">
      <alignment horizontal="left"/>
    </xf>
    <xf numFmtId="0" fontId="8" fillId="0" borderId="9" xfId="0" applyNumberFormat="1" applyFont="1" applyBorder="1"/>
    <xf numFmtId="0" fontId="8" fillId="0" borderId="10" xfId="0" applyNumberFormat="1" applyFont="1" applyBorder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7" fillId="0" borderId="0" xfId="0" applyFont="1" applyBorder="1" applyAlignment="1">
      <alignment horizontal="right"/>
    </xf>
    <xf numFmtId="0" fontId="11" fillId="0" borderId="0" xfId="0" applyFont="1" applyBorder="1" applyAlignment="1">
      <alignment horizontal="center"/>
    </xf>
    <xf numFmtId="2" fontId="11" fillId="0" borderId="0" xfId="0" applyNumberFormat="1" applyFont="1" applyBorder="1"/>
    <xf numFmtId="0" fontId="22" fillId="0" borderId="0" xfId="0" applyFont="1" applyBorder="1" applyAlignment="1">
      <alignment horizontal="left"/>
    </xf>
    <xf numFmtId="0" fontId="2" fillId="0" borderId="0" xfId="0" applyFont="1" applyBorder="1" applyAlignment="1">
      <alignment horizontal="right"/>
    </xf>
    <xf numFmtId="0" fontId="46" fillId="0" borderId="0" xfId="0" applyFont="1" applyBorder="1" applyAlignment="1">
      <alignment horizontal="right"/>
    </xf>
    <xf numFmtId="0" fontId="7" fillId="0" borderId="7" xfId="0" applyFont="1" applyBorder="1"/>
    <xf numFmtId="0" fontId="8" fillId="0" borderId="0" xfId="0" applyFont="1" applyBorder="1" applyAlignment="1">
      <alignment horizontal="right"/>
    </xf>
    <xf numFmtId="0" fontId="51" fillId="0" borderId="0" xfId="0" applyFont="1" applyBorder="1" applyAlignment="1">
      <alignment horizontal="right"/>
    </xf>
    <xf numFmtId="0" fontId="21" fillId="0" borderId="0" xfId="0" applyFont="1" applyBorder="1"/>
    <xf numFmtId="0" fontId="52" fillId="0" borderId="7" xfId="0" applyFont="1" applyBorder="1" applyAlignment="1">
      <alignment horizontal="left"/>
    </xf>
    <xf numFmtId="0" fontId="22" fillId="0" borderId="7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6" fillId="0" borderId="5" xfId="0" applyFont="1" applyBorder="1" applyAlignment="1">
      <alignment horizontal="right"/>
    </xf>
    <xf numFmtId="0" fontId="46" fillId="0" borderId="9" xfId="0" applyFont="1" applyBorder="1" applyAlignment="1">
      <alignment horizontal="right"/>
    </xf>
    <xf numFmtId="0" fontId="44" fillId="0" borderId="9" xfId="0" applyFont="1" applyBorder="1" applyAlignment="1">
      <alignment horizontal="left"/>
    </xf>
    <xf numFmtId="0" fontId="49" fillId="0" borderId="0" xfId="0" applyFont="1" applyBorder="1" applyAlignment="1">
      <alignment horizontal="right"/>
    </xf>
    <xf numFmtId="0" fontId="49" fillId="0" borderId="9" xfId="0" applyFont="1" applyBorder="1" applyAlignment="1">
      <alignment horizontal="right"/>
    </xf>
    <xf numFmtId="0" fontId="3" fillId="0" borderId="9" xfId="1" applyNumberFormat="1" applyFont="1" applyFill="1" applyBorder="1" applyAlignment="1" applyProtection="1"/>
    <xf numFmtId="0" fontId="3" fillId="0" borderId="5" xfId="1" applyNumberFormat="1" applyFill="1" applyBorder="1" applyAlignment="1" applyProtection="1"/>
    <xf numFmtId="0" fontId="3" fillId="0" borderId="9" xfId="1" applyNumberFormat="1" applyFont="1" applyFill="1" applyBorder="1" applyAlignment="1" applyProtection="1">
      <alignment horizontal="left"/>
    </xf>
    <xf numFmtId="0" fontId="4" fillId="0" borderId="14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0" fontId="12" fillId="0" borderId="5" xfId="0" applyFont="1" applyBorder="1" applyAlignment="1">
      <alignment horizontal="left"/>
    </xf>
    <xf numFmtId="0" fontId="54" fillId="0" borderId="7" xfId="0" applyFont="1" applyBorder="1"/>
    <xf numFmtId="0" fontId="54" fillId="0" borderId="0" xfId="0" applyFont="1" applyBorder="1"/>
    <xf numFmtId="0" fontId="54" fillId="0" borderId="0" xfId="0" applyFont="1" applyBorder="1" applyAlignment="1">
      <alignment horizontal="center"/>
    </xf>
    <xf numFmtId="0" fontId="54" fillId="0" borderId="8" xfId="0" applyFont="1" applyBorder="1" applyAlignment="1">
      <alignment horizontal="center"/>
    </xf>
    <xf numFmtId="2" fontId="8" fillId="0" borderId="0" xfId="0" applyNumberFormat="1" applyFont="1" applyBorder="1" applyAlignment="1"/>
    <xf numFmtId="0" fontId="7" fillId="0" borderId="0" xfId="0" applyFont="1" applyAlignment="1">
      <alignment horizontal="left"/>
    </xf>
    <xf numFmtId="0" fontId="10" fillId="0" borderId="0" xfId="0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55" fillId="0" borderId="0" xfId="0" applyFont="1" applyBorder="1" applyAlignment="1">
      <alignment horizontal="left"/>
    </xf>
    <xf numFmtId="0" fontId="54" fillId="0" borderId="0" xfId="0" applyFont="1"/>
    <xf numFmtId="0" fontId="54" fillId="0" borderId="0" xfId="0" applyFont="1" applyAlignment="1">
      <alignment horizontal="center"/>
    </xf>
    <xf numFmtId="0" fontId="11" fillId="0" borderId="0" xfId="0" applyFont="1" applyBorder="1" applyAlignment="1">
      <alignment horizontal="left"/>
    </xf>
    <xf numFmtId="0" fontId="41" fillId="0" borderId="0" xfId="0" applyFont="1" applyBorder="1" applyAlignment="1">
      <alignment horizontal="center"/>
    </xf>
    <xf numFmtId="164" fontId="8" fillId="0" borderId="0" xfId="0" applyNumberFormat="1" applyFont="1" applyAlignment="1">
      <alignment horizontal="left"/>
    </xf>
    <xf numFmtId="0" fontId="8" fillId="0" borderId="0" xfId="0" applyFont="1" applyAlignment="1"/>
    <xf numFmtId="164" fontId="22" fillId="0" borderId="0" xfId="0" applyNumberFormat="1" applyFont="1" applyAlignment="1">
      <alignment horizontal="right"/>
    </xf>
    <xf numFmtId="0" fontId="22" fillId="0" borderId="0" xfId="0" applyFont="1" applyAlignment="1">
      <alignment horizontal="left"/>
    </xf>
    <xf numFmtId="0" fontId="4" fillId="0" borderId="1" xfId="0" applyFont="1" applyBorder="1" applyAlignment="1">
      <alignment horizontal="right"/>
    </xf>
    <xf numFmtId="0" fontId="4" fillId="0" borderId="4" xfId="0" applyFont="1" applyBorder="1" applyAlignment="1">
      <alignment horizontal="left"/>
    </xf>
    <xf numFmtId="0" fontId="41" fillId="0" borderId="1" xfId="0" applyFont="1" applyBorder="1" applyAlignment="1">
      <alignment horizontal="center"/>
    </xf>
    <xf numFmtId="164" fontId="8" fillId="0" borderId="4" xfId="0" applyNumberFormat="1" applyFont="1" applyBorder="1" applyAlignment="1">
      <alignment horizontal="left"/>
    </xf>
    <xf numFmtId="0" fontId="52" fillId="0" borderId="5" xfId="0" applyFont="1" applyBorder="1" applyAlignment="1">
      <alignment horizontal="center"/>
    </xf>
    <xf numFmtId="164" fontId="8" fillId="0" borderId="5" xfId="0" applyNumberFormat="1" applyFont="1" applyBorder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57" fillId="0" borderId="12" xfId="0" applyFont="1" applyBorder="1" applyAlignment="1">
      <alignment horizontal="left"/>
    </xf>
    <xf numFmtId="172" fontId="0" fillId="0" borderId="0" xfId="0" applyNumberFormat="1"/>
    <xf numFmtId="0" fontId="4" fillId="8" borderId="12" xfId="0" applyFont="1" applyFill="1" applyBorder="1"/>
    <xf numFmtId="0" fontId="4" fillId="9" borderId="13" xfId="0" applyFont="1" applyFill="1" applyBorder="1"/>
    <xf numFmtId="0" fontId="4" fillId="10" borderId="12" xfId="0" applyFont="1" applyFill="1" applyBorder="1"/>
    <xf numFmtId="0" fontId="4" fillId="11" borderId="13" xfId="0" applyFont="1" applyFill="1" applyBorder="1"/>
    <xf numFmtId="0" fontId="4" fillId="11" borderId="12" xfId="0" applyFont="1" applyFill="1" applyBorder="1"/>
    <xf numFmtId="0" fontId="3" fillId="0" borderId="0" xfId="1" applyAlignment="1">
      <alignment horizontal="center"/>
    </xf>
    <xf numFmtId="1" fontId="4" fillId="0" borderId="14" xfId="0" applyNumberFormat="1" applyFont="1" applyFill="1" applyBorder="1"/>
    <xf numFmtId="0" fontId="8" fillId="0" borderId="0" xfId="0" applyNumberFormat="1" applyFont="1" applyBorder="1" applyAlignment="1">
      <alignment horizontal="right"/>
    </xf>
    <xf numFmtId="0" fontId="8" fillId="0" borderId="0" xfId="0" applyNumberFormat="1" applyFont="1" applyBorder="1" applyAlignment="1">
      <alignment horizontal="left"/>
    </xf>
    <xf numFmtId="0" fontId="23" fillId="0" borderId="10" xfId="0" applyFont="1" applyBorder="1"/>
    <xf numFmtId="0" fontId="58" fillId="0" borderId="12" xfId="0" applyFont="1" applyBorder="1" applyAlignment="1">
      <alignment horizontal="left"/>
    </xf>
    <xf numFmtId="0" fontId="58" fillId="0" borderId="12" xfId="0" applyFont="1" applyBorder="1"/>
    <xf numFmtId="0" fontId="57" fillId="0" borderId="7" xfId="0" applyFont="1" applyBorder="1"/>
    <xf numFmtId="0" fontId="57" fillId="0" borderId="12" xfId="0" applyFont="1" applyBorder="1"/>
    <xf numFmtId="164" fontId="59" fillId="0" borderId="0" xfId="0" applyNumberFormat="1" applyFont="1" applyAlignment="1">
      <alignment horizontal="right"/>
    </xf>
    <xf numFmtId="0" fontId="58" fillId="0" borderId="7" xfId="0" applyFont="1" applyBorder="1" applyAlignment="1">
      <alignment horizontal="center"/>
    </xf>
    <xf numFmtId="0" fontId="58" fillId="0" borderId="15" xfId="0" applyFont="1" applyBorder="1"/>
    <xf numFmtId="0" fontId="58" fillId="0" borderId="8" xfId="0" applyFont="1" applyBorder="1" applyAlignment="1">
      <alignment horizontal="center"/>
    </xf>
    <xf numFmtId="49" fontId="8" fillId="0" borderId="0" xfId="0" applyNumberFormat="1" applyFont="1" applyBorder="1" applyAlignment="1">
      <alignment horizontal="center"/>
    </xf>
    <xf numFmtId="0" fontId="57" fillId="0" borderId="7" xfId="0" applyFont="1" applyBorder="1" applyAlignment="1">
      <alignment horizontal="left"/>
    </xf>
    <xf numFmtId="0" fontId="60" fillId="0" borderId="5" xfId="0" applyFont="1" applyBorder="1" applyAlignment="1">
      <alignment horizontal="left"/>
    </xf>
    <xf numFmtId="0" fontId="58" fillId="0" borderId="13" xfId="0" applyFont="1" applyBorder="1"/>
    <xf numFmtId="0" fontId="58" fillId="0" borderId="7" xfId="0" applyFont="1" applyBorder="1"/>
    <xf numFmtId="0" fontId="58" fillId="0" borderId="7" xfId="0" applyFont="1" applyBorder="1" applyAlignment="1">
      <alignment horizontal="left"/>
    </xf>
    <xf numFmtId="0" fontId="22" fillId="0" borderId="13" xfId="0" applyFont="1" applyBorder="1" applyAlignment="1">
      <alignment horizontal="center"/>
    </xf>
    <xf numFmtId="0" fontId="58" fillId="0" borderId="8" xfId="0" applyFont="1" applyBorder="1"/>
    <xf numFmtId="0" fontId="8" fillId="0" borderId="11" xfId="0" applyFont="1" applyFill="1" applyBorder="1" applyAlignment="1">
      <alignment horizontal="left"/>
    </xf>
    <xf numFmtId="0" fontId="8" fillId="0" borderId="10" xfId="0" applyFont="1" applyFill="1" applyBorder="1"/>
    <xf numFmtId="0" fontId="8" fillId="0" borderId="12" xfId="0" applyFont="1" applyFill="1" applyBorder="1"/>
    <xf numFmtId="0" fontId="8" fillId="0" borderId="10" xfId="0" applyFont="1" applyFill="1" applyBorder="1" applyAlignment="1">
      <alignment horizontal="center"/>
    </xf>
    <xf numFmtId="0" fontId="8" fillId="0" borderId="15" xfId="0" applyFont="1" applyFill="1" applyBorder="1" applyAlignment="1">
      <alignment horizontal="left"/>
    </xf>
    <xf numFmtId="2" fontId="8" fillId="0" borderId="7" xfId="0" applyNumberFormat="1" applyFont="1" applyFill="1" applyBorder="1"/>
    <xf numFmtId="169" fontId="8" fillId="0" borderId="15" xfId="0" applyNumberFormat="1" applyFont="1" applyFill="1" applyBorder="1" applyAlignment="1">
      <alignment horizontal="right"/>
    </xf>
    <xf numFmtId="169" fontId="8" fillId="0" borderId="16" xfId="0" applyNumberFormat="1" applyFont="1" applyFill="1" applyBorder="1"/>
    <xf numFmtId="169" fontId="8" fillId="0" borderId="10" xfId="0" applyNumberFormat="1" applyFont="1" applyFill="1" applyBorder="1" applyAlignment="1">
      <alignment horizontal="right"/>
    </xf>
    <xf numFmtId="169" fontId="17" fillId="0" borderId="10" xfId="0" applyNumberFormat="1" applyFont="1" applyFill="1" applyBorder="1" applyAlignment="1">
      <alignment horizontal="right"/>
    </xf>
    <xf numFmtId="169" fontId="22" fillId="0" borderId="10" xfId="0" applyNumberFormat="1" applyFont="1" applyFill="1" applyBorder="1" applyAlignment="1">
      <alignment horizontal="right"/>
    </xf>
    <xf numFmtId="169" fontId="22" fillId="0" borderId="15" xfId="0" applyNumberFormat="1" applyFont="1" applyFill="1" applyBorder="1" applyAlignment="1">
      <alignment horizontal="right"/>
    </xf>
    <xf numFmtId="169" fontId="8" fillId="0" borderId="15" xfId="0" applyNumberFormat="1" applyFont="1" applyFill="1" applyBorder="1"/>
    <xf numFmtId="169" fontId="22" fillId="0" borderId="9" xfId="0" applyNumberFormat="1" applyFont="1" applyFill="1" applyBorder="1"/>
    <xf numFmtId="169" fontId="8" fillId="0" borderId="9" xfId="0" applyNumberFormat="1" applyFont="1" applyFill="1" applyBorder="1"/>
    <xf numFmtId="0" fontId="0" fillId="0" borderId="0" xfId="0" applyFill="1"/>
    <xf numFmtId="0" fontId="8" fillId="0" borderId="12" xfId="0" applyFont="1" applyFill="1" applyBorder="1" applyAlignment="1">
      <alignment horizontal="left"/>
    </xf>
    <xf numFmtId="169" fontId="8" fillId="0" borderId="12" xfId="0" applyNumberFormat="1" applyFont="1" applyFill="1" applyBorder="1" applyAlignment="1">
      <alignment horizontal="right"/>
    </xf>
    <xf numFmtId="169" fontId="8" fillId="0" borderId="8" xfId="0" applyNumberFormat="1" applyFont="1" applyFill="1" applyBorder="1"/>
    <xf numFmtId="169" fontId="8" fillId="0" borderId="8" xfId="0" applyNumberFormat="1" applyFont="1" applyFill="1" applyBorder="1" applyAlignment="1">
      <alignment horizontal="right"/>
    </xf>
    <xf numFmtId="169" fontId="17" fillId="0" borderId="8" xfId="0" applyNumberFormat="1" applyFont="1" applyFill="1" applyBorder="1" applyAlignment="1">
      <alignment horizontal="right"/>
    </xf>
    <xf numFmtId="169" fontId="22" fillId="0" borderId="0" xfId="0" applyNumberFormat="1" applyFont="1" applyFill="1" applyBorder="1"/>
    <xf numFmtId="0" fontId="8" fillId="0" borderId="7" xfId="0" applyFont="1" applyFill="1" applyBorder="1"/>
    <xf numFmtId="0" fontId="8" fillId="0" borderId="7" xfId="0" applyFont="1" applyFill="1" applyBorder="1" applyAlignment="1">
      <alignment horizontal="left"/>
    </xf>
    <xf numFmtId="169" fontId="22" fillId="0" borderId="8" xfId="0" applyNumberFormat="1" applyFont="1" applyFill="1" applyBorder="1" applyAlignment="1">
      <alignment horizontal="right"/>
    </xf>
    <xf numFmtId="169" fontId="22" fillId="0" borderId="12" xfId="0" applyNumberFormat="1" applyFont="1" applyFill="1" applyBorder="1"/>
    <xf numFmtId="169" fontId="8" fillId="0" borderId="0" xfId="0" applyNumberFormat="1" applyFont="1" applyFill="1" applyBorder="1"/>
    <xf numFmtId="0" fontId="8" fillId="0" borderId="11" xfId="0" applyFont="1" applyFill="1" applyBorder="1"/>
    <xf numFmtId="169" fontId="22" fillId="0" borderId="15" xfId="0" applyNumberFormat="1" applyFont="1" applyFill="1" applyBorder="1"/>
    <xf numFmtId="0" fontId="8" fillId="0" borderId="13" xfId="0" applyFont="1" applyFill="1" applyBorder="1" applyAlignment="1">
      <alignment horizontal="left"/>
    </xf>
    <xf numFmtId="0" fontId="8" fillId="0" borderId="13" xfId="0" applyFont="1" applyFill="1" applyBorder="1"/>
    <xf numFmtId="0" fontId="8" fillId="0" borderId="3" xfId="0" applyFont="1" applyFill="1" applyBorder="1"/>
    <xf numFmtId="169" fontId="8" fillId="0" borderId="13" xfId="0" applyNumberFormat="1" applyFont="1" applyFill="1" applyBorder="1" applyAlignment="1">
      <alignment horizontal="right"/>
    </xf>
    <xf numFmtId="169" fontId="8" fillId="0" borderId="13" xfId="0" applyNumberFormat="1" applyFont="1" applyFill="1" applyBorder="1"/>
    <xf numFmtId="169" fontId="8" fillId="0" borderId="7" xfId="0" applyNumberFormat="1" applyFont="1" applyFill="1" applyBorder="1"/>
    <xf numFmtId="169" fontId="22" fillId="0" borderId="3" xfId="0" applyNumberFormat="1" applyFont="1" applyFill="1" applyBorder="1" applyAlignment="1">
      <alignment horizontal="right"/>
    </xf>
    <xf numFmtId="169" fontId="8" fillId="0" borderId="3" xfId="0" applyNumberFormat="1" applyFont="1" applyFill="1" applyBorder="1" applyAlignment="1">
      <alignment horizontal="right"/>
    </xf>
    <xf numFmtId="169" fontId="17" fillId="0" borderId="3" xfId="0" applyNumberFormat="1" applyFont="1" applyFill="1" applyBorder="1" applyAlignment="1">
      <alignment horizontal="right"/>
    </xf>
    <xf numFmtId="169" fontId="22" fillId="0" borderId="13" xfId="0" applyNumberFormat="1" applyFont="1" applyFill="1" applyBorder="1" applyAlignment="1">
      <alignment horizontal="right"/>
    </xf>
    <xf numFmtId="169" fontId="8" fillId="0" borderId="5" xfId="0" applyNumberFormat="1" applyFont="1" applyFill="1" applyBorder="1"/>
    <xf numFmtId="169" fontId="22" fillId="0" borderId="5" xfId="0" applyNumberFormat="1" applyFont="1" applyFill="1" applyBorder="1"/>
    <xf numFmtId="169" fontId="8" fillId="0" borderId="19" xfId="0" applyNumberFormat="1" applyFont="1" applyFill="1" applyBorder="1"/>
    <xf numFmtId="0" fontId="8" fillId="0" borderId="6" xfId="0" applyFont="1" applyFill="1" applyBorder="1"/>
    <xf numFmtId="169" fontId="59" fillId="0" borderId="12" xfId="0" applyNumberFormat="1" applyFont="1" applyFill="1" applyBorder="1"/>
    <xf numFmtId="169" fontId="8" fillId="0" borderId="3" xfId="0" applyNumberFormat="1" applyFont="1" applyFill="1" applyBorder="1"/>
    <xf numFmtId="169" fontId="8" fillId="0" borderId="10" xfId="0" applyNumberFormat="1" applyFont="1" applyFill="1" applyBorder="1"/>
    <xf numFmtId="169" fontId="59" fillId="0" borderId="8" xfId="0" applyNumberFormat="1" applyFont="1" applyFill="1" applyBorder="1"/>
    <xf numFmtId="169" fontId="59" fillId="0" borderId="18" xfId="0" applyNumberFormat="1" applyFont="1" applyFill="1" applyBorder="1"/>
    <xf numFmtId="0" fontId="8" fillId="0" borderId="12" xfId="0" applyFont="1" applyFill="1" applyBorder="1" applyAlignment="1"/>
    <xf numFmtId="0" fontId="8" fillId="0" borderId="0" xfId="0" applyFont="1" applyFill="1" applyBorder="1" applyAlignment="1">
      <alignment horizontal="center"/>
    </xf>
    <xf numFmtId="169" fontId="8" fillId="0" borderId="5" xfId="0" applyNumberFormat="1" applyFont="1" applyFill="1" applyBorder="1" applyAlignment="1">
      <alignment horizontal="right"/>
    </xf>
    <xf numFmtId="169" fontId="17" fillId="0" borderId="13" xfId="0" applyNumberFormat="1" applyFont="1" applyFill="1" applyBorder="1" applyAlignment="1">
      <alignment horizontal="right"/>
    </xf>
    <xf numFmtId="169" fontId="8" fillId="0" borderId="6" xfId="0" applyNumberFormat="1" applyFont="1" applyFill="1" applyBorder="1"/>
    <xf numFmtId="169" fontId="8" fillId="0" borderId="24" xfId="0" applyNumberFormat="1" applyFont="1" applyFill="1" applyBorder="1"/>
    <xf numFmtId="169" fontId="8" fillId="0" borderId="11" xfId="0" applyNumberFormat="1" applyFont="1" applyFill="1" applyBorder="1"/>
    <xf numFmtId="169" fontId="4" fillId="0" borderId="8" xfId="0" applyNumberFormat="1" applyFont="1" applyFill="1" applyBorder="1" applyAlignment="1">
      <alignment horizontal="right"/>
    </xf>
    <xf numFmtId="169" fontId="22" fillId="0" borderId="13" xfId="0" applyNumberFormat="1" applyFont="1" applyFill="1" applyBorder="1"/>
    <xf numFmtId="169" fontId="8" fillId="0" borderId="0" xfId="0" applyNumberFormat="1" applyFont="1" applyFill="1" applyBorder="1" applyAlignment="1">
      <alignment horizontal="right"/>
    </xf>
    <xf numFmtId="169" fontId="8" fillId="0" borderId="7" xfId="0" applyNumberFormat="1" applyFont="1" applyFill="1" applyBorder="1" applyAlignment="1">
      <alignment horizontal="right"/>
    </xf>
    <xf numFmtId="169" fontId="22" fillId="0" borderId="0" xfId="0" applyNumberFormat="1" applyFont="1" applyFill="1" applyBorder="1" applyAlignment="1">
      <alignment horizontal="right"/>
    </xf>
    <xf numFmtId="169" fontId="22" fillId="0" borderId="7" xfId="0" applyNumberFormat="1" applyFont="1" applyFill="1" applyBorder="1" applyAlignment="1">
      <alignment horizontal="right"/>
    </xf>
    <xf numFmtId="0" fontId="8" fillId="0" borderId="0" xfId="0" applyFont="1" applyFill="1" applyBorder="1"/>
    <xf numFmtId="169" fontId="22" fillId="0" borderId="11" xfId="0" applyNumberFormat="1" applyFont="1" applyFill="1" applyBorder="1"/>
    <xf numFmtId="169" fontId="22" fillId="0" borderId="6" xfId="0" applyNumberFormat="1" applyFont="1" applyFill="1" applyBorder="1"/>
    <xf numFmtId="169" fontId="59" fillId="0" borderId="3" xfId="0" applyNumberFormat="1" applyFont="1" applyFill="1" applyBorder="1" applyAlignment="1">
      <alignment horizontal="right"/>
    </xf>
    <xf numFmtId="169" fontId="59" fillId="0" borderId="5" xfId="0" applyNumberFormat="1" applyFont="1" applyFill="1" applyBorder="1"/>
    <xf numFmtId="169" fontId="59" fillId="0" borderId="8" xfId="0" applyNumberFormat="1" applyFont="1" applyFill="1" applyBorder="1" applyAlignment="1">
      <alignment horizontal="right"/>
    </xf>
    <xf numFmtId="169" fontId="59" fillId="0" borderId="0" xfId="0" applyNumberFormat="1" applyFont="1" applyFill="1" applyBorder="1"/>
    <xf numFmtId="169" fontId="24" fillId="0" borderId="8" xfId="0" applyNumberFormat="1" applyFont="1" applyFill="1" applyBorder="1" applyAlignment="1">
      <alignment horizontal="right"/>
    </xf>
    <xf numFmtId="2" fontId="8" fillId="0" borderId="11" xfId="0" applyNumberFormat="1" applyFont="1" applyFill="1" applyBorder="1"/>
    <xf numFmtId="2" fontId="8" fillId="0" borderId="6" xfId="0" applyNumberFormat="1" applyFont="1" applyFill="1" applyBorder="1"/>
    <xf numFmtId="169" fontId="59" fillId="0" borderId="12" xfId="0" applyNumberFormat="1" applyFont="1" applyFill="1" applyBorder="1" applyAlignment="1">
      <alignment horizontal="right"/>
    </xf>
    <xf numFmtId="169" fontId="59" fillId="0" borderId="7" xfId="0" applyNumberFormat="1" applyFont="1" applyFill="1" applyBorder="1"/>
    <xf numFmtId="169" fontId="4" fillId="0" borderId="12" xfId="0" applyNumberFormat="1" applyFont="1" applyFill="1" applyBorder="1"/>
    <xf numFmtId="169" fontId="59" fillId="0" borderId="6" xfId="0" applyNumberFormat="1" applyFont="1" applyFill="1" applyBorder="1"/>
    <xf numFmtId="169" fontId="35" fillId="0" borderId="12" xfId="0" applyNumberFormat="1" applyFont="1" applyFill="1" applyBorder="1" applyAlignment="1">
      <alignment horizontal="right"/>
    </xf>
    <xf numFmtId="169" fontId="35" fillId="0" borderId="0" xfId="0" applyNumberFormat="1" applyFont="1" applyFill="1" applyBorder="1"/>
    <xf numFmtId="169" fontId="59" fillId="0" borderId="15" xfId="0" applyNumberFormat="1" applyFont="1" applyFill="1" applyBorder="1"/>
    <xf numFmtId="169" fontId="59" fillId="0" borderId="10" xfId="0" applyNumberFormat="1" applyFont="1" applyFill="1" applyBorder="1" applyAlignment="1">
      <alignment horizontal="right"/>
    </xf>
    <xf numFmtId="169" fontId="59" fillId="0" borderId="15" xfId="0" applyNumberFormat="1" applyFont="1" applyFill="1" applyBorder="1" applyAlignment="1">
      <alignment horizontal="right"/>
    </xf>
    <xf numFmtId="169" fontId="59" fillId="0" borderId="9" xfId="0" applyNumberFormat="1" applyFont="1" applyFill="1" applyBorder="1"/>
    <xf numFmtId="169" fontId="59" fillId="0" borderId="11" xfId="0" applyNumberFormat="1" applyFont="1" applyFill="1" applyBorder="1"/>
    <xf numFmtId="169" fontId="59" fillId="0" borderId="13" xfId="0" applyNumberFormat="1" applyFont="1" applyFill="1" applyBorder="1"/>
    <xf numFmtId="2" fontId="8" fillId="0" borderId="12" xfId="0" applyNumberFormat="1" applyFont="1" applyFill="1" applyBorder="1"/>
    <xf numFmtId="2" fontId="8" fillId="0" borderId="13" xfId="0" applyNumberFormat="1" applyFont="1" applyFill="1" applyBorder="1"/>
    <xf numFmtId="169" fontId="17" fillId="0" borderId="23" xfId="0" applyNumberFormat="1" applyFont="1" applyFill="1" applyBorder="1" applyAlignment="1">
      <alignment horizontal="right"/>
    </xf>
    <xf numFmtId="169" fontId="8" fillId="0" borderId="28" xfId="0" applyNumberFormat="1" applyFont="1" applyFill="1" applyBorder="1"/>
    <xf numFmtId="169" fontId="8" fillId="0" borderId="29" xfId="0" applyNumberFormat="1" applyFont="1" applyFill="1" applyBorder="1"/>
    <xf numFmtId="169" fontId="8" fillId="0" borderId="17" xfId="0" applyNumberFormat="1" applyFont="1" applyFill="1" applyBorder="1" applyAlignment="1">
      <alignment horizontal="right"/>
    </xf>
    <xf numFmtId="169" fontId="17" fillId="0" borderId="17" xfId="0" applyNumberFormat="1" applyFont="1" applyFill="1" applyBorder="1" applyAlignment="1">
      <alignment horizontal="right"/>
    </xf>
    <xf numFmtId="169" fontId="22" fillId="0" borderId="32" xfId="0" applyNumberFormat="1" applyFont="1" applyFill="1" applyBorder="1"/>
    <xf numFmtId="169" fontId="8" fillId="0" borderId="32" xfId="0" applyNumberFormat="1" applyFont="1" applyFill="1" applyBorder="1"/>
    <xf numFmtId="169" fontId="22" fillId="0" borderId="8" xfId="0" applyNumberFormat="1" applyFont="1" applyFill="1" applyBorder="1"/>
    <xf numFmtId="2" fontId="8" fillId="0" borderId="12" xfId="0" applyNumberFormat="1" applyFont="1" applyFill="1" applyBorder="1" applyAlignment="1">
      <alignment horizontal="left"/>
    </xf>
    <xf numFmtId="0" fontId="37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9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5" fillId="0" borderId="7" xfId="0" applyFont="1" applyFill="1" applyBorder="1" applyAlignment="1">
      <alignment horizontal="left"/>
    </xf>
    <xf numFmtId="0" fontId="14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2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7" fillId="0" borderId="0" xfId="0" applyFont="1" applyFill="1" applyBorder="1" applyAlignment="1">
      <alignment horizontal="left"/>
    </xf>
    <xf numFmtId="0" fontId="8" fillId="0" borderId="13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19" fillId="0" borderId="9" xfId="0" applyFont="1" applyFill="1" applyBorder="1"/>
    <xf numFmtId="0" fontId="8" fillId="0" borderId="12" xfId="0" quotePrefix="1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8" fillId="0" borderId="15" xfId="0" applyFont="1" applyFill="1" applyBorder="1" applyAlignment="1">
      <alignment horizontal="center"/>
    </xf>
    <xf numFmtId="0" fontId="17" fillId="0" borderId="10" xfId="0" applyFont="1" applyFill="1" applyBorder="1" applyAlignment="1">
      <alignment horizontal="center"/>
    </xf>
    <xf numFmtId="0" fontId="8" fillId="0" borderId="14" xfId="0" applyFont="1" applyFill="1" applyBorder="1" applyAlignment="1">
      <alignment horizontal="center"/>
    </xf>
    <xf numFmtId="0" fontId="4" fillId="0" borderId="15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169" fontId="17" fillId="0" borderId="12" xfId="0" applyNumberFormat="1" applyFont="1" applyFill="1" applyBorder="1" applyAlignment="1">
      <alignment horizontal="right"/>
    </xf>
    <xf numFmtId="169" fontId="17" fillId="0" borderId="15" xfId="0" applyNumberFormat="1" applyFont="1" applyFill="1" applyBorder="1" applyAlignment="1">
      <alignment horizontal="right"/>
    </xf>
    <xf numFmtId="169" fontId="59" fillId="0" borderId="0" xfId="0" applyNumberFormat="1" applyFont="1" applyFill="1" applyBorder="1" applyAlignment="1">
      <alignment horizontal="right"/>
    </xf>
    <xf numFmtId="2" fontId="8" fillId="0" borderId="7" xfId="0" applyNumberFormat="1" applyFont="1" applyFill="1" applyBorder="1" applyAlignment="1">
      <alignment horizontal="left"/>
    </xf>
    <xf numFmtId="169" fontId="59" fillId="0" borderId="19" xfId="0" applyNumberFormat="1" applyFont="1" applyFill="1" applyBorder="1"/>
    <xf numFmtId="0" fontId="0" fillId="0" borderId="0" xfId="0" applyFont="1" applyFill="1"/>
    <xf numFmtId="0" fontId="67" fillId="0" borderId="0" xfId="0" applyFont="1" applyBorder="1"/>
    <xf numFmtId="2" fontId="67" fillId="0" borderId="0" xfId="0" applyNumberFormat="1" applyFont="1" applyFill="1" applyBorder="1" applyAlignment="1">
      <alignment horizontal="right"/>
    </xf>
    <xf numFmtId="0" fontId="3" fillId="0" borderId="0" xfId="1" applyNumberFormat="1" applyFont="1" applyFill="1" applyBorder="1" applyAlignment="1" applyProtection="1"/>
    <xf numFmtId="0" fontId="68" fillId="0" borderId="0" xfId="0" applyFont="1" applyBorder="1"/>
    <xf numFmtId="0" fontId="69" fillId="0" borderId="0" xfId="0" applyFont="1" applyBorder="1" applyAlignment="1">
      <alignment horizontal="left"/>
    </xf>
    <xf numFmtId="0" fontId="70" fillId="0" borderId="0" xfId="0" applyFont="1" applyBorder="1"/>
    <xf numFmtId="164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0" fontId="8" fillId="12" borderId="7" xfId="0" applyFont="1" applyFill="1" applyBorder="1" applyAlignment="1">
      <alignment horizontal="left"/>
    </xf>
    <xf numFmtId="0" fontId="8" fillId="12" borderId="31" xfId="0" applyFont="1" applyFill="1" applyBorder="1" applyAlignment="1">
      <alignment horizontal="left"/>
    </xf>
    <xf numFmtId="0" fontId="39" fillId="0" borderId="7" xfId="0" applyFont="1" applyBorder="1" applyAlignment="1">
      <alignment horizontal="left" wrapText="1"/>
    </xf>
    <xf numFmtId="168" fontId="67" fillId="0" borderId="0" xfId="0" applyNumberFormat="1" applyFont="1" applyFill="1" applyBorder="1" applyAlignment="1">
      <alignment horizontal="right"/>
    </xf>
    <xf numFmtId="0" fontId="8" fillId="0" borderId="24" xfId="0" applyFont="1" applyFill="1" applyBorder="1"/>
    <xf numFmtId="0" fontId="8" fillId="0" borderId="18" xfId="0" applyFont="1" applyFill="1" applyBorder="1"/>
    <xf numFmtId="173" fontId="8" fillId="0" borderId="12" xfId="0" applyNumberFormat="1" applyFont="1" applyFill="1" applyBorder="1" applyAlignment="1"/>
    <xf numFmtId="173" fontId="8" fillId="0" borderId="7" xfId="0" applyNumberFormat="1" applyFont="1" applyFill="1" applyBorder="1" applyAlignment="1"/>
    <xf numFmtId="3" fontId="67" fillId="0" borderId="0" xfId="0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1" fillId="0" borderId="0" xfId="0" applyFont="1" applyFill="1" applyBorder="1"/>
    <xf numFmtId="0" fontId="67" fillId="0" borderId="0" xfId="0" applyFont="1" applyFill="1" applyBorder="1" applyAlignment="1">
      <alignment horizontal="left"/>
    </xf>
    <xf numFmtId="0" fontId="74" fillId="0" borderId="0" xfId="0" applyFont="1" applyFill="1" applyBorder="1"/>
    <xf numFmtId="0" fontId="73" fillId="0" borderId="0" xfId="0" applyFont="1" applyFill="1" applyBorder="1"/>
    <xf numFmtId="0" fontId="4" fillId="0" borderId="32" xfId="0" applyFont="1" applyFill="1" applyBorder="1" applyAlignment="1">
      <alignment horizontal="center"/>
    </xf>
    <xf numFmtId="0" fontId="67" fillId="0" borderId="0" xfId="0" applyFont="1" applyFill="1" applyBorder="1"/>
    <xf numFmtId="0" fontId="8" fillId="0" borderId="0" xfId="0" applyFont="1" applyFill="1"/>
    <xf numFmtId="0" fontId="0" fillId="0" borderId="32" xfId="0" applyFill="1" applyBorder="1"/>
    <xf numFmtId="2" fontId="8" fillId="0" borderId="0" xfId="0" applyNumberFormat="1" applyFont="1" applyFill="1" applyBorder="1"/>
    <xf numFmtId="0" fontId="8" fillId="0" borderId="16" xfId="0" applyFont="1" applyFill="1" applyBorder="1"/>
    <xf numFmtId="2" fontId="8" fillId="0" borderId="8" xfId="0" applyNumberFormat="1" applyFont="1" applyFill="1" applyBorder="1"/>
    <xf numFmtId="0" fontId="8" fillId="0" borderId="18" xfId="0" applyFont="1" applyBorder="1"/>
    <xf numFmtId="169" fontId="17" fillId="0" borderId="0" xfId="0" applyNumberFormat="1" applyFont="1" applyFill="1" applyBorder="1" applyAlignment="1">
      <alignment horizontal="right"/>
    </xf>
    <xf numFmtId="169" fontId="4" fillId="0" borderId="0" xfId="0" applyNumberFormat="1" applyFont="1" applyFill="1" applyBorder="1" applyAlignment="1">
      <alignment horizontal="right"/>
    </xf>
    <xf numFmtId="169" fontId="8" fillId="0" borderId="32" xfId="0" applyNumberFormat="1" applyFont="1" applyFill="1" applyBorder="1" applyAlignment="1">
      <alignment horizontal="right"/>
    </xf>
    <xf numFmtId="169" fontId="17" fillId="0" borderId="32" xfId="0" applyNumberFormat="1" applyFont="1" applyFill="1" applyBorder="1" applyAlignment="1">
      <alignment horizontal="right"/>
    </xf>
    <xf numFmtId="0" fontId="8" fillId="0" borderId="31" xfId="0" applyFont="1" applyBorder="1"/>
    <xf numFmtId="0" fontId="21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right"/>
    </xf>
    <xf numFmtId="2" fontId="8" fillId="0" borderId="0" xfId="0" applyNumberFormat="1" applyFont="1" applyFill="1" applyBorder="1" applyAlignment="1">
      <alignment horizontal="right"/>
    </xf>
    <xf numFmtId="1" fontId="8" fillId="0" borderId="0" xfId="0" applyNumberFormat="1" applyFont="1" applyFill="1" applyBorder="1" applyAlignment="1">
      <alignment horizontal="center"/>
    </xf>
    <xf numFmtId="166" fontId="8" fillId="0" borderId="0" xfId="0" applyNumberFormat="1" applyFont="1" applyFill="1" applyBorder="1" applyAlignment="1">
      <alignment horizontal="right"/>
    </xf>
    <xf numFmtId="0" fontId="21" fillId="0" borderId="7" xfId="0" applyFont="1" applyFill="1" applyBorder="1" applyAlignment="1">
      <alignment horizontal="center"/>
    </xf>
    <xf numFmtId="0" fontId="8" fillId="0" borderId="11" xfId="0" applyFont="1" applyFill="1" applyBorder="1" applyAlignment="1">
      <alignment horizontal="right"/>
    </xf>
    <xf numFmtId="0" fontId="46" fillId="0" borderId="0" xfId="0" applyFont="1" applyFill="1" applyBorder="1" applyAlignment="1">
      <alignment horizontal="left"/>
    </xf>
    <xf numFmtId="0" fontId="8" fillId="0" borderId="33" xfId="0" applyFont="1" applyFill="1" applyBorder="1"/>
    <xf numFmtId="0" fontId="0" fillId="0" borderId="33" xfId="0" applyFill="1" applyBorder="1"/>
    <xf numFmtId="0" fontId="0" fillId="0" borderId="33" xfId="0" applyBorder="1"/>
    <xf numFmtId="0" fontId="8" fillId="0" borderId="35" xfId="0" applyFont="1" applyFill="1" applyBorder="1"/>
    <xf numFmtId="0" fontId="8" fillId="0" borderId="40" xfId="0" applyFont="1" applyBorder="1"/>
    <xf numFmtId="0" fontId="8" fillId="0" borderId="28" xfId="0" applyFont="1" applyFill="1" applyBorder="1"/>
    <xf numFmtId="0" fontId="8" fillId="0" borderId="41" xfId="0" applyFont="1" applyFill="1" applyBorder="1"/>
    <xf numFmtId="0" fontId="8" fillId="0" borderId="12" xfId="0" applyFont="1" applyFill="1" applyBorder="1"/>
    <xf numFmtId="169" fontId="8" fillId="0" borderId="8" xfId="0" applyNumberFormat="1" applyFont="1" applyFill="1" applyBorder="1" applyAlignment="1">
      <alignment horizontal="right"/>
    </xf>
    <xf numFmtId="169" fontId="17" fillId="0" borderId="8" xfId="0" applyNumberFormat="1" applyFont="1" applyFill="1" applyBorder="1" applyAlignment="1">
      <alignment horizontal="right"/>
    </xf>
    <xf numFmtId="169" fontId="22" fillId="0" borderId="7" xfId="0" applyNumberFormat="1" applyFont="1" applyFill="1" applyBorder="1"/>
    <xf numFmtId="169" fontId="22" fillId="0" borderId="0" xfId="0" applyNumberFormat="1" applyFont="1" applyFill="1" applyBorder="1"/>
    <xf numFmtId="169" fontId="8" fillId="0" borderId="18" xfId="0" applyNumberFormat="1" applyFont="1" applyFill="1" applyBorder="1"/>
    <xf numFmtId="169" fontId="22" fillId="0" borderId="12" xfId="0" applyNumberFormat="1" applyFont="1" applyFill="1" applyBorder="1" applyAlignment="1">
      <alignment horizontal="right"/>
    </xf>
    <xf numFmtId="169" fontId="8" fillId="0" borderId="12" xfId="0" applyNumberFormat="1" applyFont="1" applyFill="1" applyBorder="1"/>
    <xf numFmtId="169" fontId="8" fillId="0" borderId="0" xfId="0" applyNumberFormat="1" applyFont="1" applyFill="1" applyBorder="1"/>
    <xf numFmtId="0" fontId="8" fillId="0" borderId="6" xfId="0" applyFont="1" applyFill="1" applyBorder="1" applyAlignment="1">
      <alignment horizontal="left"/>
    </xf>
    <xf numFmtId="0" fontId="8" fillId="0" borderId="0" xfId="0" applyFont="1" applyFill="1" applyBorder="1"/>
    <xf numFmtId="164" fontId="64" fillId="0" borderId="0" xfId="0" applyNumberFormat="1" applyFont="1" applyFill="1" applyBorder="1" applyAlignment="1">
      <alignment horizontal="center"/>
    </xf>
    <xf numFmtId="169" fontId="8" fillId="0" borderId="8" xfId="0" applyNumberFormat="1" applyFont="1" applyBorder="1"/>
    <xf numFmtId="169" fontId="8" fillId="0" borderId="6" xfId="0" applyNumberFormat="1" applyFont="1" applyFill="1" applyBorder="1" applyAlignment="1">
      <alignment horizontal="right"/>
    </xf>
    <xf numFmtId="0" fontId="5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4" fillId="0" borderId="3" xfId="0" applyNumberFormat="1" applyFont="1" applyFill="1" applyBorder="1" applyAlignment="1">
      <alignment horizontal="center"/>
    </xf>
    <xf numFmtId="168" fontId="4" fillId="0" borderId="20" xfId="0" applyNumberFormat="1" applyFont="1" applyFill="1" applyBorder="1" applyAlignment="1">
      <alignment horizontal="center"/>
    </xf>
    <xf numFmtId="168" fontId="4" fillId="0" borderId="21" xfId="0" applyNumberFormat="1" applyFont="1" applyFill="1" applyBorder="1" applyAlignment="1">
      <alignment horizontal="center"/>
    </xf>
    <xf numFmtId="168" fontId="4" fillId="0" borderId="3" xfId="0" applyNumberFormat="1" applyFont="1" applyBorder="1" applyAlignment="1">
      <alignment horizontal="center"/>
    </xf>
    <xf numFmtId="168" fontId="4" fillId="0" borderId="38" xfId="0" applyNumberFormat="1" applyFont="1" applyFill="1" applyBorder="1" applyAlignment="1">
      <alignment horizontal="center"/>
    </xf>
    <xf numFmtId="168" fontId="4" fillId="0" borderId="5" xfId="0" applyNumberFormat="1" applyFont="1" applyFill="1" applyBorder="1" applyAlignment="1">
      <alignment horizontal="center"/>
    </xf>
    <xf numFmtId="168" fontId="4" fillId="0" borderId="6" xfId="0" applyNumberFormat="1" applyFont="1" applyFill="1" applyBorder="1" applyAlignment="1">
      <alignment horizontal="center"/>
    </xf>
    <xf numFmtId="168" fontId="4" fillId="0" borderId="8" xfId="0" applyNumberFormat="1" applyFont="1" applyFill="1" applyBorder="1" applyAlignment="1">
      <alignment horizontal="center"/>
    </xf>
    <xf numFmtId="168" fontId="4" fillId="0" borderId="0" xfId="0" applyNumberFormat="1" applyFont="1" applyFill="1" applyBorder="1" applyAlignment="1">
      <alignment horizontal="center"/>
    </xf>
    <xf numFmtId="168" fontId="4" fillId="0" borderId="7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2" xfId="0" applyBorder="1"/>
    <xf numFmtId="0" fontId="8" fillId="0" borderId="32" xfId="0" applyFont="1" applyFill="1" applyBorder="1"/>
    <xf numFmtId="172" fontId="8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8" fillId="0" borderId="12" xfId="0" applyNumberFormat="1" applyFont="1" applyBorder="1"/>
    <xf numFmtId="169" fontId="8" fillId="0" borderId="10" xfId="0" applyNumberFormat="1" applyFont="1" applyBorder="1"/>
    <xf numFmtId="169" fontId="59" fillId="0" borderId="8" xfId="0" applyNumberFormat="1" applyFont="1" applyBorder="1"/>
    <xf numFmtId="169" fontId="59" fillId="0" borderId="12" xfId="0" applyNumberFormat="1" applyFont="1" applyBorder="1"/>
    <xf numFmtId="169" fontId="59" fillId="0" borderId="7" xfId="0" applyNumberFormat="1" applyFont="1" applyBorder="1"/>
    <xf numFmtId="169" fontId="22" fillId="0" borderId="11" xfId="0" applyNumberFormat="1" applyFont="1" applyFill="1" applyBorder="1" applyAlignment="1">
      <alignment horizontal="right"/>
    </xf>
    <xf numFmtId="1" fontId="8" fillId="0" borderId="32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8" fillId="0" borderId="32" xfId="0" applyFont="1" applyFill="1" applyBorder="1" applyAlignment="1">
      <alignment horizontal="center"/>
    </xf>
    <xf numFmtId="2" fontId="8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/>
    <xf numFmtId="0" fontId="8" fillId="0" borderId="33" xfId="0" applyFont="1" applyFill="1" applyBorder="1" applyAlignment="1">
      <alignment horizontal="center"/>
    </xf>
    <xf numFmtId="0" fontId="8" fillId="0" borderId="27" xfId="0" applyFont="1" applyFill="1" applyBorder="1"/>
    <xf numFmtId="0" fontId="0" fillId="0" borderId="0" xfId="0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0" fontId="3" fillId="0" borderId="0" xfId="1" applyNumberFormat="1" applyFont="1" applyFill="1" applyBorder="1" applyAlignment="1" applyProtection="1">
      <alignment horizontal="center"/>
    </xf>
    <xf numFmtId="0" fontId="4" fillId="0" borderId="33" xfId="0" applyFont="1" applyFill="1" applyBorder="1"/>
    <xf numFmtId="2" fontId="8" fillId="0" borderId="33" xfId="0" applyNumberFormat="1" applyFont="1" applyFill="1" applyBorder="1" applyAlignment="1">
      <alignment horizontal="right"/>
    </xf>
    <xf numFmtId="0" fontId="0" fillId="0" borderId="18" xfId="0" applyFill="1" applyBorder="1"/>
    <xf numFmtId="0" fontId="8" fillId="0" borderId="37" xfId="0" applyFont="1" applyFill="1" applyBorder="1" applyAlignment="1">
      <alignment horizontal="center"/>
    </xf>
    <xf numFmtId="0" fontId="10" fillId="0" borderId="18" xfId="0" applyFont="1" applyFill="1" applyBorder="1" applyAlignment="1">
      <alignment horizontal="left"/>
    </xf>
    <xf numFmtId="0" fontId="13" fillId="0" borderId="18" xfId="0" applyFont="1" applyFill="1" applyBorder="1" applyAlignment="1">
      <alignment horizontal="left"/>
    </xf>
    <xf numFmtId="0" fontId="0" fillId="0" borderId="37" xfId="0" applyFont="1" applyFill="1" applyBorder="1"/>
    <xf numFmtId="0" fontId="0" fillId="0" borderId="37" xfId="0" applyFill="1" applyBorder="1"/>
    <xf numFmtId="0" fontId="11" fillId="0" borderId="18" xfId="0" applyFont="1" applyFill="1" applyBorder="1" applyAlignment="1">
      <alignment horizontal="left"/>
    </xf>
    <xf numFmtId="0" fontId="23" fillId="0" borderId="18" xfId="0" applyFont="1" applyFill="1" applyBorder="1"/>
    <xf numFmtId="0" fontId="25" fillId="0" borderId="18" xfId="0" applyFont="1" applyFill="1" applyBorder="1" applyAlignment="1">
      <alignment horizontal="left"/>
    </xf>
    <xf numFmtId="0" fontId="65" fillId="0" borderId="18" xfId="0" applyFont="1" applyFill="1" applyBorder="1" applyAlignment="1">
      <alignment horizontal="left"/>
    </xf>
    <xf numFmtId="0" fontId="23" fillId="0" borderId="18" xfId="0" applyFont="1" applyFill="1" applyBorder="1" applyAlignment="1">
      <alignment horizontal="left"/>
    </xf>
    <xf numFmtId="0" fontId="57" fillId="0" borderId="18" xfId="0" applyFont="1" applyFill="1" applyBorder="1"/>
    <xf numFmtId="0" fontId="4" fillId="0" borderId="18" xfId="0" applyFont="1" applyFill="1" applyBorder="1" applyAlignment="1">
      <alignment horizontal="left"/>
    </xf>
    <xf numFmtId="0" fontId="22" fillId="0" borderId="18" xfId="0" applyFont="1" applyFill="1" applyBorder="1" applyAlignment="1">
      <alignment horizontal="left"/>
    </xf>
    <xf numFmtId="0" fontId="17" fillId="0" borderId="18" xfId="0" applyFont="1" applyFill="1" applyBorder="1" applyAlignment="1">
      <alignment horizontal="left"/>
    </xf>
    <xf numFmtId="0" fontId="30" fillId="0" borderId="18" xfId="0" applyFont="1" applyFill="1" applyBorder="1" applyAlignment="1">
      <alignment horizontal="left"/>
    </xf>
    <xf numFmtId="0" fontId="66" fillId="0" borderId="18" xfId="0" applyFont="1" applyFill="1" applyBorder="1" applyAlignment="1">
      <alignment horizontal="left"/>
    </xf>
    <xf numFmtId="0" fontId="57" fillId="0" borderId="18" xfId="0" applyFont="1" applyFill="1" applyBorder="1" applyAlignment="1">
      <alignment horizontal="left"/>
    </xf>
    <xf numFmtId="0" fontId="22" fillId="0" borderId="18" xfId="0" applyFont="1" applyFill="1" applyBorder="1"/>
    <xf numFmtId="0" fontId="62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9" fillId="0" borderId="18" xfId="0" applyFont="1" applyFill="1" applyBorder="1"/>
    <xf numFmtId="0" fontId="17" fillId="0" borderId="18" xfId="0" applyFont="1" applyFill="1" applyBorder="1"/>
    <xf numFmtId="0" fontId="59" fillId="0" borderId="18" xfId="0" applyFont="1" applyFill="1" applyBorder="1" applyAlignment="1">
      <alignment horizontal="left"/>
    </xf>
    <xf numFmtId="0" fontId="75" fillId="0" borderId="18" xfId="0" applyFont="1" applyFill="1" applyBorder="1" applyAlignment="1">
      <alignment horizontal="left"/>
    </xf>
    <xf numFmtId="0" fontId="61" fillId="0" borderId="18" xfId="0" applyFont="1" applyFill="1" applyBorder="1" applyAlignment="1">
      <alignment horizontal="left"/>
    </xf>
    <xf numFmtId="0" fontId="34" fillId="0" borderId="18" xfId="0" applyFont="1" applyFill="1" applyBorder="1" applyAlignment="1">
      <alignment horizontal="left"/>
    </xf>
    <xf numFmtId="0" fontId="10" fillId="0" borderId="18" xfId="0" quotePrefix="1" applyFont="1" applyFill="1" applyBorder="1" applyAlignment="1">
      <alignment horizontal="left"/>
    </xf>
    <xf numFmtId="0" fontId="27" fillId="0" borderId="18" xfId="0" applyFont="1" applyFill="1" applyBorder="1"/>
    <xf numFmtId="0" fontId="33" fillId="0" borderId="18" xfId="0" applyFont="1" applyFill="1" applyBorder="1" applyAlignment="1">
      <alignment horizontal="left"/>
    </xf>
    <xf numFmtId="0" fontId="28" fillId="0" borderId="18" xfId="0" applyFont="1" applyFill="1" applyBorder="1" applyAlignment="1">
      <alignment horizontal="left"/>
    </xf>
    <xf numFmtId="0" fontId="8" fillId="0" borderId="18" xfId="0" quotePrefix="1" applyFont="1" applyFill="1" applyBorder="1" applyAlignment="1">
      <alignment horizontal="left"/>
    </xf>
    <xf numFmtId="0" fontId="5" fillId="0" borderId="33" xfId="0" applyFont="1" applyFill="1" applyBorder="1"/>
    <xf numFmtId="0" fontId="25" fillId="0" borderId="18" xfId="0" applyFont="1" applyFill="1" applyBorder="1"/>
    <xf numFmtId="0" fontId="80" fillId="0" borderId="0" xfId="0" applyFont="1" applyFill="1" applyBorder="1" applyAlignment="1">
      <alignment horizontal="left"/>
    </xf>
    <xf numFmtId="170" fontId="67" fillId="0" borderId="0" xfId="0" applyNumberFormat="1" applyFont="1" applyFill="1" applyBorder="1" applyAlignment="1">
      <alignment horizontal="right"/>
    </xf>
    <xf numFmtId="0" fontId="67" fillId="0" borderId="0" xfId="0" applyFont="1" applyFill="1" applyBorder="1" applyAlignment="1">
      <alignment horizontal="center"/>
    </xf>
    <xf numFmtId="0" fontId="67" fillId="0" borderId="32" xfId="0" applyFont="1" applyFill="1" applyBorder="1" applyAlignment="1">
      <alignment horizontal="center"/>
    </xf>
    <xf numFmtId="0" fontId="76" fillId="0" borderId="0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77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72" fillId="0" borderId="0" xfId="0" applyFont="1" applyFill="1" applyBorder="1" applyAlignment="1">
      <alignment horizontal="center"/>
    </xf>
    <xf numFmtId="0" fontId="37" fillId="0" borderId="0" xfId="0" applyFont="1" applyFill="1" applyBorder="1" applyAlignment="1">
      <alignment horizontal="left"/>
    </xf>
    <xf numFmtId="0" fontId="3" fillId="0" borderId="0" xfId="1" applyFill="1" applyBorder="1"/>
    <xf numFmtId="0" fontId="3" fillId="0" borderId="0" xfId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2" fillId="0" borderId="0" xfId="0" applyFont="1" applyFill="1" applyBorder="1"/>
    <xf numFmtId="0" fontId="4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164" fontId="18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167" fontId="68" fillId="0" borderId="0" xfId="0" applyNumberFormat="1" applyFont="1" applyFill="1" applyBorder="1" applyAlignment="1">
      <alignment horizontal="center"/>
    </xf>
    <xf numFmtId="170" fontId="68" fillId="0" borderId="0" xfId="0" applyNumberFormat="1" applyFont="1" applyFill="1" applyBorder="1" applyAlignment="1">
      <alignment horizontal="center"/>
    </xf>
    <xf numFmtId="169" fontId="68" fillId="0" borderId="0" xfId="0" applyNumberFormat="1" applyFont="1" applyFill="1" applyBorder="1" applyAlignment="1">
      <alignment horizontal="center"/>
    </xf>
    <xf numFmtId="173" fontId="8" fillId="0" borderId="0" xfId="0" applyNumberFormat="1" applyFont="1" applyFill="1" applyBorder="1" applyAlignment="1"/>
    <xf numFmtId="0" fontId="8" fillId="0" borderId="0" xfId="2" applyFont="1" applyFill="1" applyBorder="1"/>
    <xf numFmtId="3" fontId="74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8" fillId="0" borderId="42" xfId="0" applyFont="1" applyFill="1" applyBorder="1"/>
    <xf numFmtId="0" fontId="8" fillId="0" borderId="42" xfId="0" applyFont="1" applyFill="1" applyBorder="1" applyAlignment="1">
      <alignment horizontal="center"/>
    </xf>
    <xf numFmtId="0" fontId="18" fillId="0" borderId="42" xfId="0" applyFont="1" applyFill="1" applyBorder="1" applyAlignment="1">
      <alignment horizontal="center"/>
    </xf>
    <xf numFmtId="0" fontId="4" fillId="0" borderId="42" xfId="0" applyFont="1" applyFill="1" applyBorder="1" applyAlignment="1">
      <alignment horizontal="center"/>
    </xf>
    <xf numFmtId="1" fontId="8" fillId="0" borderId="42" xfId="0" applyNumberFormat="1" applyFont="1" applyFill="1" applyBorder="1" applyAlignment="1">
      <alignment horizontal="center"/>
    </xf>
    <xf numFmtId="0" fontId="68" fillId="0" borderId="42" xfId="0" applyFont="1" applyFill="1" applyBorder="1" applyAlignment="1">
      <alignment horizontal="center"/>
    </xf>
    <xf numFmtId="0" fontId="67" fillId="0" borderId="42" xfId="0" applyFont="1" applyFill="1" applyBorder="1" applyAlignment="1">
      <alignment horizontal="center"/>
    </xf>
    <xf numFmtId="0" fontId="20" fillId="0" borderId="42" xfId="0" applyFont="1" applyFill="1" applyBorder="1" applyAlignment="1">
      <alignment horizontal="center"/>
    </xf>
    <xf numFmtId="0" fontId="0" fillId="0" borderId="42" xfId="0" applyFill="1" applyBorder="1"/>
    <xf numFmtId="0" fontId="3" fillId="0" borderId="37" xfId="1" applyNumberFormat="1" applyFill="1" applyBorder="1" applyAlignment="1" applyProtection="1"/>
    <xf numFmtId="0" fontId="8" fillId="0" borderId="43" xfId="0" applyFont="1" applyFill="1" applyBorder="1" applyAlignment="1">
      <alignment horizontal="center"/>
    </xf>
    <xf numFmtId="0" fontId="11" fillId="0" borderId="33" xfId="0" applyFont="1" applyFill="1" applyBorder="1"/>
    <xf numFmtId="0" fontId="2" fillId="0" borderId="33" xfId="0" applyFont="1" applyFill="1" applyBorder="1" applyAlignment="1">
      <alignment horizontal="left"/>
    </xf>
    <xf numFmtId="0" fontId="8" fillId="0" borderId="44" xfId="0" applyFont="1" applyFill="1" applyBorder="1" applyAlignment="1">
      <alignment horizontal="center"/>
    </xf>
    <xf numFmtId="0" fontId="7" fillId="0" borderId="33" xfId="0" applyFont="1" applyFill="1" applyBorder="1"/>
    <xf numFmtId="0" fontId="12" fillId="0" borderId="33" xfId="0" applyFont="1" applyFill="1" applyBorder="1" applyAlignment="1">
      <alignment horizontal="left"/>
    </xf>
    <xf numFmtId="0" fontId="4" fillId="0" borderId="33" xfId="0" applyFont="1" applyFill="1" applyBorder="1" applyAlignment="1">
      <alignment horizontal="center"/>
    </xf>
    <xf numFmtId="0" fontId="4" fillId="0" borderId="44" xfId="0" applyFont="1" applyFill="1" applyBorder="1" applyAlignment="1">
      <alignment horizontal="center"/>
    </xf>
    <xf numFmtId="0" fontId="11" fillId="0" borderId="33" xfId="0" applyFont="1" applyFill="1" applyBorder="1" applyAlignment="1">
      <alignment horizontal="left"/>
    </xf>
    <xf numFmtId="0" fontId="5" fillId="0" borderId="33" xfId="0" applyFont="1" applyFill="1" applyBorder="1" applyAlignment="1">
      <alignment horizontal="left"/>
    </xf>
    <xf numFmtId="0" fontId="16" fillId="0" borderId="33" xfId="0" applyFont="1" applyFill="1" applyBorder="1" applyAlignment="1">
      <alignment horizontal="center"/>
    </xf>
    <xf numFmtId="0" fontId="16" fillId="0" borderId="44" xfId="0" applyFont="1" applyFill="1" applyBorder="1" applyAlignment="1">
      <alignment horizontal="center"/>
    </xf>
    <xf numFmtId="0" fontId="67" fillId="0" borderId="33" xfId="0" applyFont="1" applyFill="1" applyBorder="1" applyAlignment="1">
      <alignment horizontal="center"/>
    </xf>
    <xf numFmtId="0" fontId="0" fillId="0" borderId="44" xfId="0" applyFill="1" applyBorder="1"/>
    <xf numFmtId="0" fontId="13" fillId="0" borderId="33" xfId="0" applyFont="1" applyFill="1" applyBorder="1" applyAlignment="1">
      <alignment horizontal="left"/>
    </xf>
    <xf numFmtId="0" fontId="72" fillId="0" borderId="33" xfId="0" applyFont="1" applyFill="1" applyBorder="1" applyAlignment="1">
      <alignment horizontal="left"/>
    </xf>
    <xf numFmtId="0" fontId="21" fillId="0" borderId="33" xfId="0" applyFont="1" applyFill="1" applyBorder="1" applyAlignment="1">
      <alignment horizontal="center"/>
    </xf>
    <xf numFmtId="0" fontId="63" fillId="0" borderId="33" xfId="0" applyFont="1" applyFill="1" applyBorder="1" applyAlignment="1">
      <alignment horizontal="center"/>
    </xf>
    <xf numFmtId="0" fontId="78" fillId="0" borderId="33" xfId="0" applyFont="1" applyFill="1" applyBorder="1" applyAlignment="1">
      <alignment horizontal="center"/>
    </xf>
    <xf numFmtId="165" fontId="8" fillId="0" borderId="33" xfId="0" applyNumberFormat="1" applyFont="1" applyFill="1" applyBorder="1"/>
    <xf numFmtId="165" fontId="8" fillId="0" borderId="33" xfId="0" applyNumberFormat="1" applyFont="1" applyFill="1" applyBorder="1" applyAlignment="1">
      <alignment horizontal="right"/>
    </xf>
    <xf numFmtId="165" fontId="62" fillId="0" borderId="33" xfId="0" applyNumberFormat="1" applyFont="1" applyFill="1" applyBorder="1"/>
    <xf numFmtId="165" fontId="66" fillId="0" borderId="33" xfId="0" applyNumberFormat="1" applyFont="1" applyFill="1" applyBorder="1"/>
    <xf numFmtId="165" fontId="75" fillId="0" borderId="33" xfId="0" applyNumberFormat="1" applyFont="1" applyFill="1" applyBorder="1"/>
    <xf numFmtId="165" fontId="25" fillId="0" borderId="33" xfId="0" applyNumberFormat="1" applyFont="1" applyFill="1" applyBorder="1"/>
    <xf numFmtId="165" fontId="31" fillId="0" borderId="33" xfId="0" applyNumberFormat="1" applyFont="1" applyFill="1" applyBorder="1" applyAlignment="1">
      <alignment horizontal="right"/>
    </xf>
    <xf numFmtId="167" fontId="8" fillId="0" borderId="33" xfId="0" applyNumberFormat="1" applyFont="1" applyFill="1" applyBorder="1" applyAlignment="1">
      <alignment horizontal="right"/>
    </xf>
    <xf numFmtId="167" fontId="8" fillId="0" borderId="0" xfId="0" applyNumberFormat="1" applyFont="1" applyFill="1" applyBorder="1" applyAlignment="1">
      <alignment horizontal="right"/>
    </xf>
    <xf numFmtId="168" fontId="8" fillId="0" borderId="0" xfId="0" applyNumberFormat="1" applyFont="1" applyFill="1" applyBorder="1" applyAlignment="1">
      <alignment horizontal="center"/>
    </xf>
    <xf numFmtId="0" fontId="7" fillId="0" borderId="33" xfId="0" applyFont="1" applyFill="1" applyBorder="1" applyAlignment="1">
      <alignment horizontal="left"/>
    </xf>
    <xf numFmtId="0" fontId="79" fillId="0" borderId="33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right"/>
    </xf>
    <xf numFmtId="0" fontId="4" fillId="0" borderId="44" xfId="0" applyFont="1" applyFill="1" applyBorder="1" applyAlignment="1">
      <alignment horizontal="right"/>
    </xf>
    <xf numFmtId="0" fontId="4" fillId="0" borderId="42" xfId="0" applyFont="1" applyFill="1" applyBorder="1" applyAlignment="1">
      <alignment horizontal="right"/>
    </xf>
    <xf numFmtId="168" fontId="8" fillId="0" borderId="0" xfId="0" applyNumberFormat="1" applyFont="1" applyFill="1" applyBorder="1" applyAlignment="1">
      <alignment horizontal="right"/>
    </xf>
    <xf numFmtId="0" fontId="0" fillId="0" borderId="33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0" fillId="0" borderId="33" xfId="0" applyFont="1" applyFill="1" applyBorder="1" applyAlignment="1">
      <alignment horizontal="center"/>
    </xf>
    <xf numFmtId="0" fontId="20" fillId="0" borderId="37" xfId="0" applyFont="1" applyFill="1" applyBorder="1" applyAlignment="1">
      <alignment horizontal="center"/>
    </xf>
    <xf numFmtId="0" fontId="20" fillId="0" borderId="44" xfId="0" applyFont="1" applyFill="1" applyBorder="1" applyAlignment="1">
      <alignment horizontal="center"/>
    </xf>
    <xf numFmtId="0" fontId="20" fillId="0" borderId="43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left"/>
    </xf>
    <xf numFmtId="0" fontId="21" fillId="0" borderId="20" xfId="0" applyFont="1" applyFill="1" applyBorder="1" applyAlignment="1">
      <alignment horizontal="center"/>
    </xf>
    <xf numFmtId="2" fontId="67" fillId="0" borderId="27" xfId="0" applyNumberFormat="1" applyFont="1" applyFill="1" applyBorder="1"/>
    <xf numFmtId="2" fontId="8" fillId="0" borderId="20" xfId="0" applyNumberFormat="1" applyFont="1" applyFill="1" applyBorder="1" applyAlignment="1">
      <alignment horizontal="right"/>
    </xf>
    <xf numFmtId="165" fontId="8" fillId="0" borderId="27" xfId="0" applyNumberFormat="1" applyFont="1" applyFill="1" applyBorder="1"/>
    <xf numFmtId="1" fontId="8" fillId="0" borderId="27" xfId="0" applyNumberFormat="1" applyFont="1" applyFill="1" applyBorder="1" applyAlignment="1">
      <alignment horizontal="center"/>
    </xf>
    <xf numFmtId="2" fontId="8" fillId="0" borderId="27" xfId="0" applyNumberFormat="1" applyFont="1" applyFill="1" applyBorder="1" applyAlignment="1">
      <alignment horizontal="center"/>
    </xf>
    <xf numFmtId="164" fontId="8" fillId="0" borderId="27" xfId="0" applyNumberFormat="1" applyFont="1" applyFill="1" applyBorder="1" applyAlignment="1">
      <alignment horizontal="center"/>
    </xf>
    <xf numFmtId="165" fontId="8" fillId="0" borderId="20" xfId="0" applyNumberFormat="1" applyFont="1" applyFill="1" applyBorder="1"/>
    <xf numFmtId="164" fontId="8" fillId="0" borderId="27" xfId="0" applyNumberFormat="1" applyFont="1" applyFill="1" applyBorder="1" applyAlignment="1">
      <alignment horizontal="left"/>
    </xf>
    <xf numFmtId="170" fontId="68" fillId="0" borderId="27" xfId="0" applyNumberFormat="1" applyFont="1" applyFill="1" applyBorder="1" applyAlignment="1">
      <alignment horizontal="center"/>
    </xf>
    <xf numFmtId="169" fontId="68" fillId="0" borderId="27" xfId="0" applyNumberFormat="1" applyFont="1" applyFill="1" applyBorder="1" applyAlignment="1">
      <alignment horizontal="center"/>
    </xf>
    <xf numFmtId="0" fontId="23" fillId="0" borderId="19" xfId="0" applyFont="1" applyFill="1" applyBorder="1" applyAlignment="1">
      <alignment horizontal="left"/>
    </xf>
    <xf numFmtId="2" fontId="8" fillId="0" borderId="27" xfId="0" applyNumberFormat="1" applyFont="1" applyFill="1" applyBorder="1" applyAlignment="1">
      <alignment horizontal="right"/>
    </xf>
    <xf numFmtId="2" fontId="67" fillId="0" borderId="27" xfId="0" applyNumberFormat="1" applyFont="1" applyFill="1" applyBorder="1" applyAlignment="1">
      <alignment horizontal="right"/>
    </xf>
    <xf numFmtId="3" fontId="67" fillId="0" borderId="27" xfId="0" applyNumberFormat="1" applyFont="1" applyFill="1" applyBorder="1" applyAlignment="1">
      <alignment horizontal="right"/>
    </xf>
    <xf numFmtId="168" fontId="67" fillId="0" borderId="27" xfId="0" applyNumberFormat="1" applyFont="1" applyFill="1" applyBorder="1" applyAlignment="1">
      <alignment horizontal="right"/>
    </xf>
    <xf numFmtId="167" fontId="8" fillId="0" borderId="20" xfId="0" applyNumberFormat="1" applyFont="1" applyFill="1" applyBorder="1" applyAlignment="1">
      <alignment horizontal="right"/>
    </xf>
    <xf numFmtId="167" fontId="8" fillId="0" borderId="27" xfId="0" applyNumberFormat="1" applyFont="1" applyFill="1" applyBorder="1" applyAlignment="1">
      <alignment horizontal="right"/>
    </xf>
    <xf numFmtId="166" fontId="8" fillId="0" borderId="27" xfId="0" applyNumberFormat="1" applyFont="1" applyFill="1" applyBorder="1" applyAlignment="1">
      <alignment horizontal="right"/>
    </xf>
    <xf numFmtId="168" fontId="8" fillId="0" borderId="27" xfId="0" applyNumberFormat="1" applyFont="1" applyFill="1" applyBorder="1" applyAlignment="1">
      <alignment horizontal="right"/>
    </xf>
    <xf numFmtId="0" fontId="0" fillId="0" borderId="27" xfId="0" applyFill="1" applyBorder="1"/>
    <xf numFmtId="0" fontId="8" fillId="0" borderId="19" xfId="0" applyFont="1" applyFill="1" applyBorder="1" applyAlignment="1">
      <alignment horizontal="left"/>
    </xf>
    <xf numFmtId="2" fontId="71" fillId="0" borderId="27" xfId="0" applyNumberFormat="1" applyFont="1" applyFill="1" applyBorder="1" applyAlignment="1">
      <alignment horizontal="right"/>
    </xf>
    <xf numFmtId="2" fontId="8" fillId="0" borderId="27" xfId="0" applyNumberFormat="1" applyFont="1" applyFill="1" applyBorder="1"/>
    <xf numFmtId="164" fontId="64" fillId="0" borderId="27" xfId="0" applyNumberFormat="1" applyFont="1" applyFill="1" applyBorder="1" applyAlignment="1">
      <alignment horizontal="center"/>
    </xf>
    <xf numFmtId="0" fontId="22" fillId="0" borderId="19" xfId="0" applyFont="1" applyFill="1" applyBorder="1" applyAlignment="1">
      <alignment horizontal="left"/>
    </xf>
    <xf numFmtId="165" fontId="8" fillId="0" borderId="27" xfId="0" applyNumberFormat="1" applyFont="1" applyFill="1" applyBorder="1" applyAlignment="1">
      <alignment horizontal="right"/>
    </xf>
    <xf numFmtId="165" fontId="8" fillId="0" borderId="20" xfId="0" applyNumberFormat="1" applyFont="1" applyFill="1" applyBorder="1" applyAlignment="1">
      <alignment horizontal="right"/>
    </xf>
    <xf numFmtId="0" fontId="8" fillId="0" borderId="19" xfId="0" applyFont="1" applyFill="1" applyBorder="1"/>
    <xf numFmtId="164" fontId="59" fillId="0" borderId="27" xfId="0" applyNumberFormat="1" applyFont="1" applyFill="1" applyBorder="1" applyAlignment="1">
      <alignment horizontal="right"/>
    </xf>
    <xf numFmtId="2" fontId="73" fillId="0" borderId="27" xfId="0" applyNumberFormat="1" applyFont="1" applyFill="1" applyBorder="1" applyAlignment="1">
      <alignment horizontal="right"/>
    </xf>
    <xf numFmtId="0" fontId="10" fillId="0" borderId="19" xfId="0" applyFont="1" applyFill="1" applyBorder="1" applyAlignment="1">
      <alignment horizontal="left"/>
    </xf>
    <xf numFmtId="0" fontId="23" fillId="0" borderId="19" xfId="0" applyFont="1" applyFill="1" applyBorder="1"/>
    <xf numFmtId="172" fontId="8" fillId="0" borderId="27" xfId="0" applyNumberFormat="1" applyFont="1" applyFill="1" applyBorder="1" applyAlignment="1">
      <alignment horizontal="left"/>
    </xf>
    <xf numFmtId="0" fontId="17" fillId="0" borderId="19" xfId="0" applyFont="1" applyFill="1" applyBorder="1" applyAlignment="1">
      <alignment horizontal="left"/>
    </xf>
    <xf numFmtId="0" fontId="8" fillId="0" borderId="18" xfId="0" applyFont="1" applyFill="1" applyBorder="1" applyAlignment="1"/>
    <xf numFmtId="0" fontId="8" fillId="0" borderId="18" xfId="0" applyNumberFormat="1" applyFont="1" applyFill="1" applyBorder="1" applyAlignment="1"/>
    <xf numFmtId="0" fontId="2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0" fillId="0" borderId="0" xfId="0" applyFont="1" applyBorder="1"/>
    <xf numFmtId="0" fontId="6" fillId="0" borderId="0" xfId="0" applyFont="1" applyBorder="1"/>
    <xf numFmtId="1" fontId="8" fillId="0" borderId="0" xfId="0" applyNumberFormat="1" applyFont="1" applyBorder="1" applyAlignment="1">
      <alignment horizontal="center"/>
    </xf>
    <xf numFmtId="0" fontId="2" fillId="0" borderId="0" xfId="0" applyFont="1" applyBorder="1"/>
    <xf numFmtId="0" fontId="18" fillId="0" borderId="32" xfId="0" applyFont="1" applyFill="1" applyBorder="1" applyAlignment="1">
      <alignment horizontal="center"/>
    </xf>
    <xf numFmtId="0" fontId="4" fillId="0" borderId="32" xfId="0" applyFont="1" applyFill="1" applyBorder="1" applyAlignment="1">
      <alignment horizontal="left"/>
    </xf>
    <xf numFmtId="0" fontId="16" fillId="0" borderId="32" xfId="0" applyFont="1" applyFill="1" applyBorder="1" applyAlignment="1">
      <alignment horizontal="center"/>
    </xf>
    <xf numFmtId="0" fontId="20" fillId="0" borderId="32" xfId="0" applyFont="1" applyFill="1" applyBorder="1" applyAlignment="1">
      <alignment horizontal="center"/>
    </xf>
    <xf numFmtId="2" fontId="0" fillId="0" borderId="0" xfId="0" applyNumberFormat="1"/>
    <xf numFmtId="2" fontId="4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1" fillId="0" borderId="0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/>
    <xf numFmtId="2" fontId="4" fillId="0" borderId="0" xfId="0" applyNumberFormat="1" applyFont="1" applyFill="1" applyBorder="1" applyAlignment="1">
      <alignment horizontal="center"/>
    </xf>
    <xf numFmtId="2" fontId="4" fillId="0" borderId="32" xfId="0" applyNumberFormat="1" applyFont="1" applyFill="1" applyBorder="1" applyAlignment="1">
      <alignment horizontal="center"/>
    </xf>
    <xf numFmtId="0" fontId="4" fillId="0" borderId="32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4" fillId="0" borderId="0" xfId="0" applyNumberFormat="1" applyFont="1" applyBorder="1" applyAlignment="1">
      <alignment horizontal="center"/>
    </xf>
    <xf numFmtId="168" fontId="2" fillId="0" borderId="0" xfId="0" applyNumberFormat="1" applyFont="1" applyBorder="1"/>
    <xf numFmtId="168" fontId="4" fillId="0" borderId="32" xfId="0" applyNumberFormat="1" applyFont="1" applyFill="1" applyBorder="1" applyAlignment="1">
      <alignment horizontal="center"/>
    </xf>
    <xf numFmtId="168" fontId="8" fillId="0" borderId="32" xfId="0" applyNumberFormat="1" applyFont="1" applyFill="1" applyBorder="1" applyAlignment="1">
      <alignment horizontal="center"/>
    </xf>
    <xf numFmtId="0" fontId="20" fillId="0" borderId="34" xfId="0" applyFont="1" applyFill="1" applyBorder="1" applyAlignment="1">
      <alignment horizontal="center"/>
    </xf>
    <xf numFmtId="0" fontId="20" fillId="0" borderId="39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left"/>
    </xf>
    <xf numFmtId="0" fontId="16" fillId="0" borderId="18" xfId="0" applyFont="1" applyFill="1" applyBorder="1"/>
    <xf numFmtId="0" fontId="0" fillId="0" borderId="42" xfId="0" applyFill="1" applyBorder="1" applyAlignment="1">
      <alignment horizontal="center"/>
    </xf>
    <xf numFmtId="1" fontId="0" fillId="0" borderId="42" xfId="0" applyNumberFormat="1" applyFill="1" applyBorder="1" applyAlignment="1">
      <alignment horizontal="center"/>
    </xf>
    <xf numFmtId="0" fontId="70" fillId="0" borderId="42" xfId="0" applyFont="1" applyFill="1" applyBorder="1" applyAlignment="1">
      <alignment horizontal="center"/>
    </xf>
    <xf numFmtId="0" fontId="74" fillId="0" borderId="42" xfId="0" applyFont="1" applyFill="1" applyBorder="1"/>
    <xf numFmtId="0" fontId="0" fillId="0" borderId="44" xfId="0" applyFill="1" applyBorder="1" applyAlignment="1">
      <alignment horizontal="right"/>
    </xf>
    <xf numFmtId="0" fontId="0" fillId="0" borderId="42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33" xfId="0" applyNumberFormat="1" applyFill="1" applyBorder="1" applyAlignment="1">
      <alignment horizontal="center"/>
    </xf>
    <xf numFmtId="172" fontId="8" fillId="0" borderId="0" xfId="0" applyNumberFormat="1" applyFont="1" applyBorder="1"/>
    <xf numFmtId="172" fontId="8" fillId="0" borderId="32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67" fillId="0" borderId="27" xfId="0" applyFont="1" applyFill="1" applyBorder="1" applyAlignment="1">
      <alignment horizontal="right"/>
    </xf>
    <xf numFmtId="0" fontId="67" fillId="0" borderId="20" xfId="0" applyFont="1" applyFill="1" applyBorder="1" applyAlignment="1">
      <alignment horizontal="center"/>
    </xf>
    <xf numFmtId="174" fontId="8" fillId="0" borderId="0" xfId="0" applyNumberFormat="1" applyFont="1" applyFill="1" applyBorder="1" applyAlignment="1">
      <alignment horizontal="right"/>
    </xf>
    <xf numFmtId="0" fontId="0" fillId="0" borderId="47" xfId="0" applyFill="1" applyBorder="1"/>
    <xf numFmtId="0" fontId="0" fillId="0" borderId="44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8" fillId="0" borderId="33" xfId="0" applyFont="1" applyBorder="1"/>
    <xf numFmtId="174" fontId="8" fillId="0" borderId="12" xfId="0" applyNumberFormat="1" applyFont="1" applyFill="1" applyBorder="1"/>
    <xf numFmtId="174" fontId="8" fillId="0" borderId="8" xfId="0" applyNumberFormat="1" applyFont="1" applyFill="1" applyBorder="1"/>
    <xf numFmtId="174" fontId="8" fillId="0" borderId="8" xfId="0" applyNumberFormat="1" applyFont="1" applyFill="1" applyBorder="1" applyAlignment="1">
      <alignment horizontal="right"/>
    </xf>
    <xf numFmtId="169" fontId="59" fillId="0" borderId="13" xfId="0" applyNumberFormat="1" applyFont="1" applyFill="1" applyBorder="1" applyAlignment="1">
      <alignment horizontal="right"/>
    </xf>
    <xf numFmtId="174" fontId="8" fillId="0" borderId="12" xfId="0" applyNumberFormat="1" applyFont="1" applyFill="1" applyBorder="1" applyAlignment="1">
      <alignment horizontal="right"/>
    </xf>
    <xf numFmtId="169" fontId="8" fillId="0" borderId="0" xfId="0" applyNumberFormat="1" applyFont="1" applyBorder="1"/>
    <xf numFmtId="2" fontId="8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8" xfId="0" applyFont="1" applyFill="1" applyBorder="1"/>
    <xf numFmtId="0" fontId="0" fillId="0" borderId="0" xfId="0"/>
    <xf numFmtId="0" fontId="8" fillId="0" borderId="15" xfId="0" applyFont="1" applyFill="1" applyBorder="1"/>
    <xf numFmtId="0" fontId="0" fillId="0" borderId="0" xfId="0"/>
    <xf numFmtId="0" fontId="8" fillId="0" borderId="12" xfId="0" applyFont="1" applyBorder="1"/>
    <xf numFmtId="0" fontId="8" fillId="0" borderId="13" xfId="0" applyFont="1" applyBorder="1"/>
    <xf numFmtId="0" fontId="8" fillId="0" borderId="10" xfId="0" applyFont="1" applyBorder="1"/>
    <xf numFmtId="0" fontId="8" fillId="0" borderId="0" xfId="0" applyFont="1" applyBorder="1" applyAlignment="1">
      <alignment horizontal="center"/>
    </xf>
    <xf numFmtId="0" fontId="8" fillId="0" borderId="8" xfId="0" applyFont="1" applyBorder="1"/>
    <xf numFmtId="0" fontId="8" fillId="0" borderId="12" xfId="0" applyFont="1" applyBorder="1" applyAlignment="1">
      <alignment horizontal="center"/>
    </xf>
    <xf numFmtId="0" fontId="8" fillId="0" borderId="15" xfId="0" applyFont="1" applyBorder="1"/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7" xfId="0" applyFont="1" applyBorder="1" applyAlignment="1">
      <alignment horizontal="left"/>
    </xf>
    <xf numFmtId="0" fontId="8" fillId="0" borderId="12" xfId="0" applyFont="1" applyBorder="1" applyAlignment="1">
      <alignment horizontal="left"/>
    </xf>
    <xf numFmtId="0" fontId="21" fillId="0" borderId="7" xfId="0" applyFont="1" applyBorder="1" applyAlignment="1">
      <alignment horizontal="center"/>
    </xf>
    <xf numFmtId="164" fontId="8" fillId="0" borderId="7" xfId="0" applyNumberFormat="1" applyFont="1" applyBorder="1"/>
    <xf numFmtId="0" fontId="8" fillId="0" borderId="12" xfId="0" applyFont="1" applyFill="1" applyBorder="1"/>
    <xf numFmtId="164" fontId="8" fillId="0" borderId="0" xfId="0" applyNumberFormat="1" applyFont="1" applyFill="1" applyBorder="1" applyAlignment="1">
      <alignment horizontal="left"/>
    </xf>
    <xf numFmtId="0" fontId="8" fillId="0" borderId="7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/>
    <xf numFmtId="0" fontId="0" fillId="0" borderId="0" xfId="0" applyFill="1" applyBorder="1"/>
    <xf numFmtId="2" fontId="67" fillId="0" borderId="0" xfId="0" applyNumberFormat="1" applyFont="1" applyFill="1" applyBorder="1" applyAlignment="1">
      <alignment horizontal="right"/>
    </xf>
    <xf numFmtId="164" fontId="59" fillId="0" borderId="0" xfId="0" applyNumberFormat="1" applyFont="1" applyFill="1" applyBorder="1" applyAlignment="1">
      <alignment horizontal="right"/>
    </xf>
    <xf numFmtId="2" fontId="71" fillId="0" borderId="0" xfId="0" applyNumberFormat="1" applyFont="1" applyFill="1" applyBorder="1" applyAlignment="1">
      <alignment horizontal="right"/>
    </xf>
    <xf numFmtId="2" fontId="73" fillId="0" borderId="0" xfId="0" applyNumberFormat="1" applyFont="1" applyFill="1" applyBorder="1" applyAlignment="1">
      <alignment horizontal="right"/>
    </xf>
    <xf numFmtId="2" fontId="74" fillId="0" borderId="0" xfId="0" applyNumberFormat="1" applyFont="1" applyFill="1" applyBorder="1" applyAlignment="1">
      <alignment horizontal="right"/>
    </xf>
    <xf numFmtId="164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168" fontId="67" fillId="0" borderId="0" xfId="0" applyNumberFormat="1" applyFont="1" applyFill="1" applyBorder="1" applyAlignment="1">
      <alignment horizontal="right"/>
    </xf>
    <xf numFmtId="168" fontId="71" fillId="0" borderId="0" xfId="0" applyNumberFormat="1" applyFont="1" applyFill="1" applyBorder="1" applyAlignment="1">
      <alignment horizontal="right"/>
    </xf>
    <xf numFmtId="2" fontId="67" fillId="0" borderId="0" xfId="0" applyNumberFormat="1" applyFont="1" applyFill="1" applyBorder="1"/>
    <xf numFmtId="0" fontId="8" fillId="0" borderId="18" xfId="0" applyFont="1" applyFill="1" applyBorder="1"/>
    <xf numFmtId="0" fontId="8" fillId="0" borderId="18" xfId="0" applyFont="1" applyFill="1" applyBorder="1" applyAlignment="1">
      <alignment horizontal="left"/>
    </xf>
    <xf numFmtId="165" fontId="8" fillId="0" borderId="0" xfId="0" applyNumberFormat="1" applyFont="1" applyFill="1" applyBorder="1"/>
    <xf numFmtId="3" fontId="67" fillId="0" borderId="0" xfId="0" applyNumberFormat="1" applyFont="1" applyFill="1" applyBorder="1" applyAlignment="1">
      <alignment horizontal="right"/>
    </xf>
    <xf numFmtId="0" fontId="67" fillId="0" borderId="0" xfId="0" applyFont="1" applyFill="1" applyBorder="1"/>
    <xf numFmtId="2" fontId="8" fillId="0" borderId="0" xfId="0" applyNumberFormat="1" applyFont="1" applyFill="1" applyBorder="1"/>
    <xf numFmtId="2" fontId="8" fillId="0" borderId="0" xfId="0" applyNumberFormat="1" applyFont="1" applyFill="1" applyBorder="1" applyAlignment="1">
      <alignment horizontal="left"/>
    </xf>
    <xf numFmtId="0" fontId="67" fillId="0" borderId="0" xfId="0" applyFont="1" applyFill="1" applyBorder="1" applyAlignment="1">
      <alignment horizontal="right"/>
    </xf>
    <xf numFmtId="0" fontId="67" fillId="0" borderId="0" xfId="0" applyNumberFormat="1" applyFont="1" applyFill="1" applyBorder="1" applyAlignment="1"/>
    <xf numFmtId="165" fontId="8" fillId="0" borderId="0" xfId="0" applyNumberFormat="1" applyFont="1" applyFill="1" applyBorder="1" applyAlignment="1">
      <alignment horizontal="right"/>
    </xf>
    <xf numFmtId="165" fontId="75" fillId="0" borderId="0" xfId="0" applyNumberFormat="1" applyFont="1" applyFill="1" applyBorder="1"/>
    <xf numFmtId="2" fontId="8" fillId="0" borderId="0" xfId="0" applyNumberFormat="1" applyFont="1" applyFill="1" applyBorder="1" applyAlignment="1">
      <alignment horizontal="right"/>
    </xf>
    <xf numFmtId="1" fontId="8" fillId="0" borderId="0" xfId="0" applyNumberFormat="1" applyFont="1" applyFill="1" applyBorder="1" applyAlignment="1">
      <alignment horizontal="center"/>
    </xf>
    <xf numFmtId="166" fontId="8" fillId="0" borderId="0" xfId="0" applyNumberFormat="1" applyFont="1" applyFill="1" applyBorder="1" applyAlignment="1">
      <alignment horizontal="right"/>
    </xf>
    <xf numFmtId="0" fontId="8" fillId="12" borderId="33" xfId="0" applyFont="1" applyFill="1" applyBorder="1" applyAlignment="1">
      <alignment horizontal="center"/>
    </xf>
    <xf numFmtId="172" fontId="8" fillId="12" borderId="33" xfId="0" applyNumberFormat="1" applyFont="1" applyFill="1" applyBorder="1" applyAlignment="1">
      <alignment horizontal="center"/>
    </xf>
    <xf numFmtId="0" fontId="8" fillId="12" borderId="34" xfId="0" applyFont="1" applyFill="1" applyBorder="1" applyAlignment="1">
      <alignment horizontal="center"/>
    </xf>
    <xf numFmtId="172" fontId="8" fillId="12" borderId="34" xfId="0" applyNumberFormat="1" applyFont="1" applyFill="1" applyBorder="1" applyAlignment="1">
      <alignment horizontal="center"/>
    </xf>
    <xf numFmtId="0" fontId="58" fillId="0" borderId="11" xfId="0" applyFont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8" fontId="8" fillId="0" borderId="0" xfId="0" applyNumberFormat="1" applyFont="1" applyBorder="1"/>
    <xf numFmtId="0" fontId="8" fillId="0" borderId="37" xfId="0" applyFont="1" applyFill="1" applyBorder="1"/>
    <xf numFmtId="0" fontId="8" fillId="0" borderId="37" xfId="0" applyFont="1" applyFill="1" applyBorder="1" applyAlignment="1">
      <alignment horizontal="left"/>
    </xf>
    <xf numFmtId="0" fontId="8" fillId="0" borderId="44" xfId="0" applyFont="1" applyFill="1" applyBorder="1"/>
    <xf numFmtId="0" fontId="0" fillId="0" borderId="0" xfId="0" applyNumberFormat="1" applyFill="1" applyBorder="1" applyAlignment="1">
      <alignment horizontal="center"/>
    </xf>
    <xf numFmtId="169" fontId="8" fillId="0" borderId="18" xfId="0" applyNumberFormat="1" applyFont="1" applyBorder="1"/>
    <xf numFmtId="174" fontId="8" fillId="0" borderId="7" xfId="0" applyNumberFormat="1" applyFont="1" applyFill="1" applyBorder="1"/>
    <xf numFmtId="174" fontId="8" fillId="0" borderId="0" xfId="0" applyNumberFormat="1" applyFont="1" applyFill="1" applyBorder="1"/>
    <xf numFmtId="0" fontId="8" fillId="0" borderId="9" xfId="0" applyFont="1" applyFill="1" applyBorder="1"/>
    <xf numFmtId="169" fontId="36" fillId="0" borderId="0" xfId="0" applyNumberFormat="1" applyFont="1" applyFill="1" applyBorder="1"/>
    <xf numFmtId="169" fontId="59" fillId="0" borderId="0" xfId="0" applyNumberFormat="1" applyFont="1" applyBorder="1"/>
    <xf numFmtId="0" fontId="21" fillId="0" borderId="33" xfId="0" applyFont="1" applyBorder="1" applyAlignment="1">
      <alignment horizontal="center"/>
    </xf>
    <xf numFmtId="0" fontId="57" fillId="0" borderId="18" xfId="0" quotePrefix="1" applyFont="1" applyFill="1" applyBorder="1" applyAlignment="1">
      <alignment horizontal="left"/>
    </xf>
    <xf numFmtId="0" fontId="25" fillId="0" borderId="19" xfId="0" applyFont="1" applyFill="1" applyBorder="1" applyAlignment="1">
      <alignment horizontal="left"/>
    </xf>
    <xf numFmtId="0" fontId="67" fillId="0" borderId="27" xfId="0" applyFont="1" applyFill="1" applyBorder="1"/>
    <xf numFmtId="0" fontId="8" fillId="0" borderId="0" xfId="0" applyFont="1" applyFill="1" applyBorder="1" applyAlignment="1">
      <alignment horizontal="center"/>
    </xf>
    <xf numFmtId="0" fontId="58" fillId="0" borderId="9" xfId="0" applyFont="1" applyBorder="1"/>
    <xf numFmtId="0" fontId="0" fillId="0" borderId="12" xfId="0" applyBorder="1"/>
    <xf numFmtId="0" fontId="8" fillId="0" borderId="28" xfId="0" applyFont="1" applyBorder="1"/>
    <xf numFmtId="0" fontId="5" fillId="0" borderId="5" xfId="0" applyFont="1" applyFill="1" applyBorder="1" applyAlignment="1">
      <alignment horizontal="left"/>
    </xf>
    <xf numFmtId="168" fontId="17" fillId="0" borderId="37" xfId="0" applyNumberFormat="1" applyFont="1" applyBorder="1"/>
    <xf numFmtId="0" fontId="81" fillId="0" borderId="0" xfId="0" applyFont="1" applyFill="1" applyBorder="1" applyAlignment="1">
      <alignment horizontal="left"/>
    </xf>
    <xf numFmtId="0" fontId="7" fillId="0" borderId="33" xfId="0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8" fillId="0" borderId="37" xfId="0" applyFont="1" applyBorder="1"/>
    <xf numFmtId="0" fontId="46" fillId="0" borderId="32" xfId="0" applyFont="1" applyBorder="1" applyAlignment="1">
      <alignment horizontal="right"/>
    </xf>
    <xf numFmtId="0" fontId="8" fillId="0" borderId="32" xfId="0" applyFont="1" applyBorder="1" applyAlignment="1">
      <alignment horizontal="left"/>
    </xf>
    <xf numFmtId="0" fontId="8" fillId="0" borderId="32" xfId="0" applyFont="1" applyBorder="1"/>
    <xf numFmtId="0" fontId="8" fillId="0" borderId="17" xfId="0" applyFont="1" applyBorder="1"/>
    <xf numFmtId="0" fontId="53" fillId="0" borderId="15" xfId="0" applyFont="1" applyBorder="1" applyAlignment="1">
      <alignment horizontal="left"/>
    </xf>
    <xf numFmtId="2" fontId="0" fillId="0" borderId="45" xfId="0" applyNumberForma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8" fillId="0" borderId="0" xfId="3" applyFont="1" applyFill="1" applyBorder="1"/>
    <xf numFmtId="0" fontId="22" fillId="0" borderId="15" xfId="0" applyFont="1" applyBorder="1"/>
    <xf numFmtId="0" fontId="21" fillId="0" borderId="20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0" xfId="0" applyFont="1" applyBorder="1"/>
    <xf numFmtId="0" fontId="8" fillId="0" borderId="33" xfId="0" applyFont="1" applyBorder="1" applyAlignment="1">
      <alignment horizontal="center"/>
    </xf>
    <xf numFmtId="0" fontId="8" fillId="0" borderId="35" xfId="0" applyFont="1" applyBorder="1" applyAlignment="1">
      <alignment horizontal="center"/>
    </xf>
    <xf numFmtId="0" fontId="8" fillId="0" borderId="3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21" fillId="0" borderId="28" xfId="0" applyFont="1" applyFill="1" applyBorder="1" applyAlignment="1">
      <alignment horizontal="center"/>
    </xf>
    <xf numFmtId="0" fontId="21" fillId="0" borderId="41" xfId="0" applyFont="1" applyFill="1" applyBorder="1" applyAlignment="1">
      <alignment horizontal="center"/>
    </xf>
    <xf numFmtId="0" fontId="21" fillId="0" borderId="48" xfId="0" applyFont="1" applyFill="1" applyBorder="1" applyAlignment="1">
      <alignment horizontal="center"/>
    </xf>
    <xf numFmtId="0" fontId="8" fillId="0" borderId="49" xfId="0" applyFont="1" applyBorder="1" applyAlignment="1">
      <alignment horizontal="right"/>
    </xf>
    <xf numFmtId="0" fontId="8" fillId="0" borderId="50" xfId="0" applyFont="1" applyBorder="1" applyAlignment="1">
      <alignment horizontal="right"/>
    </xf>
    <xf numFmtId="0" fontId="8" fillId="0" borderId="50" xfId="0" applyFont="1" applyFill="1" applyBorder="1" applyAlignment="1">
      <alignment horizontal="right"/>
    </xf>
    <xf numFmtId="2" fontId="8" fillId="0" borderId="11" xfId="0" applyNumberFormat="1" applyFont="1" applyFill="1" applyBorder="1" applyAlignment="1">
      <alignment horizontal="left"/>
    </xf>
    <xf numFmtId="169" fontId="22" fillId="0" borderId="5" xfId="0" applyNumberFormat="1" applyFont="1" applyFill="1" applyBorder="1" applyAlignment="1">
      <alignment horizontal="right"/>
    </xf>
    <xf numFmtId="169" fontId="22" fillId="0" borderId="6" xfId="0" applyNumberFormat="1" applyFont="1" applyFill="1" applyBorder="1" applyAlignment="1">
      <alignment horizontal="right"/>
    </xf>
    <xf numFmtId="0" fontId="8" fillId="0" borderId="0" xfId="0" applyFont="1" applyFill="1" applyBorder="1" applyAlignment="1">
      <alignment horizontal="center"/>
    </xf>
    <xf numFmtId="0" fontId="0" fillId="0" borderId="33" xfId="0" applyFont="1" applyFill="1" applyBorder="1" applyAlignment="1">
      <alignment horizontal="center"/>
    </xf>
    <xf numFmtId="2" fontId="8" fillId="0" borderId="27" xfId="0" applyNumberFormat="1" applyFont="1" applyFill="1" applyBorder="1" applyAlignment="1">
      <alignment horizontal="left"/>
    </xf>
    <xf numFmtId="2" fontId="8" fillId="0" borderId="15" xfId="0" applyNumberFormat="1" applyFont="1" applyFill="1" applyBorder="1"/>
    <xf numFmtId="0" fontId="21" fillId="0" borderId="45" xfId="0" applyFont="1" applyBorder="1" applyAlignment="1">
      <alignment horizontal="center"/>
    </xf>
    <xf numFmtId="169" fontId="23" fillId="0" borderId="8" xfId="0" applyNumberFormat="1" applyFont="1" applyFill="1" applyBorder="1" applyAlignment="1">
      <alignment horizontal="right"/>
    </xf>
    <xf numFmtId="169" fontId="22" fillId="0" borderId="27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8" fillId="0" borderId="0" xfId="0" applyFont="1" applyFill="1" applyBorder="1" applyAlignment="1">
      <alignment horizontal="center"/>
    </xf>
    <xf numFmtId="0" fontId="75" fillId="0" borderId="19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73" fontId="8" fillId="0" borderId="15" xfId="0" applyNumberFormat="1" applyFont="1" applyFill="1" applyBorder="1" applyAlignment="1"/>
    <xf numFmtId="169" fontId="8" fillId="0" borderId="25" xfId="0" applyNumberFormat="1" applyFont="1" applyFill="1" applyBorder="1"/>
    <xf numFmtId="169" fontId="59" fillId="0" borderId="16" xfId="0" applyNumberFormat="1" applyFont="1" applyFill="1" applyBorder="1"/>
    <xf numFmtId="169" fontId="8" fillId="0" borderId="9" xfId="0" applyNumberFormat="1" applyFont="1" applyFill="1" applyBorder="1" applyAlignment="1">
      <alignment horizontal="right"/>
    </xf>
    <xf numFmtId="0" fontId="8" fillId="0" borderId="0" xfId="0" applyFont="1" applyFill="1" applyBorder="1" applyAlignment="1">
      <alignment horizontal="center"/>
    </xf>
    <xf numFmtId="0" fontId="59" fillId="0" borderId="19" xfId="0" applyFont="1" applyFill="1" applyBorder="1" applyAlignment="1">
      <alignment horizontal="left"/>
    </xf>
    <xf numFmtId="171" fontId="67" fillId="0" borderId="33" xfId="0" applyNumberFormat="1" applyFont="1" applyFill="1" applyBorder="1" applyAlignment="1">
      <alignment horizontal="center"/>
    </xf>
    <xf numFmtId="171" fontId="67" fillId="0" borderId="20" xfId="0" applyNumberFormat="1" applyFont="1" applyFill="1" applyBorder="1" applyAlignment="1">
      <alignment horizontal="center"/>
    </xf>
    <xf numFmtId="165" fontId="62" fillId="0" borderId="20" xfId="0" applyNumberFormat="1" applyFont="1" applyFill="1" applyBorder="1"/>
    <xf numFmtId="0" fontId="62" fillId="0" borderId="19" xfId="0" applyFont="1" applyFill="1" applyBorder="1" applyAlignment="1">
      <alignment horizontal="left"/>
    </xf>
    <xf numFmtId="0" fontId="21" fillId="0" borderId="6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165" fontId="75" fillId="0" borderId="33" xfId="0" applyNumberFormat="1" applyFont="1" applyFill="1" applyBorder="1" applyAlignment="1">
      <alignment horizontal="right"/>
    </xf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11" fillId="0" borderId="18" xfId="0" applyFont="1" applyFill="1" applyBorder="1"/>
    <xf numFmtId="168" fontId="71" fillId="0" borderId="27" xfId="0" applyNumberFormat="1" applyFont="1" applyFill="1" applyBorder="1" applyAlignment="1">
      <alignment horizontal="right"/>
    </xf>
    <xf numFmtId="0" fontId="8" fillId="0" borderId="0" xfId="0" applyFont="1" applyFill="1" applyBorder="1" applyAlignment="1">
      <alignment horizontal="center"/>
    </xf>
    <xf numFmtId="0" fontId="82" fillId="0" borderId="18" xfId="0" applyFont="1" applyFill="1" applyBorder="1" applyAlignment="1">
      <alignment horizontal="left"/>
    </xf>
    <xf numFmtId="0" fontId="59" fillId="0" borderId="19" xfId="0" applyFont="1" applyFill="1" applyBorder="1"/>
    <xf numFmtId="172" fontId="59" fillId="0" borderId="0" xfId="0" applyNumberFormat="1" applyFont="1" applyFill="1" applyBorder="1" applyAlignment="1">
      <alignment horizontal="right"/>
    </xf>
    <xf numFmtId="0" fontId="63" fillId="0" borderId="20" xfId="0" applyFont="1" applyFill="1" applyBorder="1" applyAlignment="1">
      <alignment horizontal="center"/>
    </xf>
    <xf numFmtId="0" fontId="16" fillId="0" borderId="11" xfId="0" applyFont="1" applyBorder="1" applyAlignment="1">
      <alignment horizontal="left"/>
    </xf>
    <xf numFmtId="0" fontId="57" fillId="0" borderId="15" xfId="0" applyFont="1" applyBorder="1"/>
    <xf numFmtId="0" fontId="22" fillId="0" borderId="3" xfId="0" applyFont="1" applyBorder="1"/>
    <xf numFmtId="0" fontId="22" fillId="0" borderId="3" xfId="0" applyFont="1" applyBorder="1" applyAlignment="1">
      <alignment horizontal="left"/>
    </xf>
    <xf numFmtId="0" fontId="10" fillId="0" borderId="18" xfId="0" applyFont="1" applyFill="1" applyBorder="1"/>
    <xf numFmtId="173" fontId="8" fillId="0" borderId="11" xfId="0" applyNumberFormat="1" applyFont="1" applyFill="1" applyBorder="1" applyAlignment="1"/>
    <xf numFmtId="2" fontId="8" fillId="0" borderId="13" xfId="0" applyNumberFormat="1" applyFont="1" applyFill="1" applyBorder="1" applyAlignment="1">
      <alignment horizontal="left"/>
    </xf>
    <xf numFmtId="2" fontId="8" fillId="0" borderId="6" xfId="0" applyNumberFormat="1" applyFont="1" applyFill="1" applyBorder="1" applyAlignment="1">
      <alignment horizontal="left"/>
    </xf>
    <xf numFmtId="169" fontId="8" fillId="0" borderId="19" xfId="0" applyNumberFormat="1" applyFont="1" applyBorder="1"/>
    <xf numFmtId="169" fontId="4" fillId="0" borderId="18" xfId="0" applyNumberFormat="1" applyFont="1" applyFill="1" applyBorder="1"/>
    <xf numFmtId="169" fontId="22" fillId="0" borderId="23" xfId="0" applyNumberFormat="1" applyFont="1" applyFill="1" applyBorder="1" applyAlignment="1">
      <alignment horizontal="right"/>
    </xf>
    <xf numFmtId="0" fontId="59" fillId="0" borderId="8" xfId="0" applyFont="1" applyFill="1" applyBorder="1"/>
    <xf numFmtId="169" fontId="8" fillId="0" borderId="30" xfId="0" applyNumberFormat="1" applyFont="1" applyFill="1" applyBorder="1" applyAlignment="1">
      <alignment horizontal="right"/>
    </xf>
    <xf numFmtId="169" fontId="22" fillId="0" borderId="21" xfId="0" applyNumberFormat="1" applyFont="1" applyFill="1" applyBorder="1" applyAlignment="1">
      <alignment horizontal="right"/>
    </xf>
    <xf numFmtId="169" fontId="4" fillId="0" borderId="12" xfId="0" applyNumberFormat="1" applyFont="1" applyFill="1" applyBorder="1" applyAlignment="1">
      <alignment horizontal="right"/>
    </xf>
    <xf numFmtId="169" fontId="8" fillId="0" borderId="11" xfId="0" applyNumberFormat="1" applyFont="1" applyFill="1" applyBorder="1" applyAlignment="1">
      <alignment horizontal="right"/>
    </xf>
    <xf numFmtId="169" fontId="8" fillId="0" borderId="31" xfId="0" applyNumberFormat="1" applyFont="1" applyFill="1" applyBorder="1"/>
    <xf numFmtId="169" fontId="22" fillId="0" borderId="22" xfId="0" applyNumberFormat="1" applyFont="1" applyFill="1" applyBorder="1"/>
    <xf numFmtId="174" fontId="8" fillId="0" borderId="7" xfId="0" applyNumberFormat="1" applyFont="1" applyFill="1" applyBorder="1" applyAlignment="1">
      <alignment horizontal="right"/>
    </xf>
    <xf numFmtId="169" fontId="4" fillId="0" borderId="0" xfId="0" applyNumberFormat="1" applyFont="1" applyFill="1" applyBorder="1"/>
    <xf numFmtId="0" fontId="0" fillId="0" borderId="27" xfId="0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7" xfId="0" applyNumberFormat="1" applyFill="1" applyBorder="1" applyAlignment="1">
      <alignment horizontal="center"/>
    </xf>
    <xf numFmtId="2" fontId="0" fillId="0" borderId="37" xfId="0" applyNumberFormat="1" applyFill="1" applyBorder="1"/>
    <xf numFmtId="165" fontId="0" fillId="0" borderId="0" xfId="0" applyNumberFormat="1" applyFill="1" applyBorder="1"/>
    <xf numFmtId="2" fontId="0" fillId="0" borderId="37" xfId="0" applyNumberFormat="1" applyFill="1" applyBorder="1" applyAlignment="1">
      <alignment horizontal="center"/>
    </xf>
    <xf numFmtId="0" fontId="74" fillId="0" borderId="37" xfId="0" applyFont="1" applyFill="1" applyBorder="1"/>
    <xf numFmtId="1" fontId="0" fillId="0" borderId="0" xfId="0" applyNumberFormat="1" applyFill="1" applyBorder="1"/>
    <xf numFmtId="2" fontId="0" fillId="0" borderId="52" xfId="0" applyNumberFormat="1" applyFill="1" applyBorder="1" applyAlignment="1">
      <alignment horizontal="center"/>
    </xf>
    <xf numFmtId="2" fontId="0" fillId="0" borderId="51" xfId="0" applyNumberFormat="1" applyFill="1" applyBorder="1" applyAlignment="1">
      <alignment horizontal="center"/>
    </xf>
    <xf numFmtId="0" fontId="22" fillId="0" borderId="19" xfId="0" applyFont="1" applyFill="1" applyBorder="1"/>
    <xf numFmtId="165" fontId="70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8" fontId="4" fillId="0" borderId="53" xfId="0" applyNumberFormat="1" applyFont="1" applyFill="1" applyBorder="1" applyAlignment="1">
      <alignment horizontal="center"/>
    </xf>
    <xf numFmtId="0" fontId="4" fillId="0" borderId="33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57" fillId="0" borderId="6" xfId="0" applyFont="1" applyBorder="1" applyAlignment="1">
      <alignment horizontal="left"/>
    </xf>
    <xf numFmtId="0" fontId="45" fillId="0" borderId="7" xfId="0" applyFont="1" applyBorder="1" applyAlignment="1">
      <alignment horizontal="left"/>
    </xf>
    <xf numFmtId="0" fontId="23" fillId="0" borderId="6" xfId="0" applyFont="1" applyBorder="1" applyAlignment="1">
      <alignment horizontal="left"/>
    </xf>
    <xf numFmtId="0" fontId="22" fillId="0" borderId="11" xfId="0" applyFont="1" applyBorder="1" applyAlignment="1">
      <alignment horizontal="center"/>
    </xf>
    <xf numFmtId="0" fontId="57" fillId="0" borderId="8" xfId="0" applyFont="1" applyBorder="1" applyAlignment="1">
      <alignment horizontal="left"/>
    </xf>
    <xf numFmtId="0" fontId="59" fillId="0" borderId="3" xfId="0" applyFont="1" applyBorder="1" applyAlignment="1">
      <alignment horizontal="left"/>
    </xf>
    <xf numFmtId="0" fontId="22" fillId="0" borderId="15" xfId="0" applyFont="1" applyBorder="1" applyAlignment="1">
      <alignment horizontal="left"/>
    </xf>
    <xf numFmtId="0" fontId="0" fillId="0" borderId="54" xfId="0" applyBorder="1"/>
    <xf numFmtId="0" fontId="8" fillId="0" borderId="54" xfId="0" applyFont="1" applyBorder="1" applyAlignment="1">
      <alignment horizontal="left"/>
    </xf>
    <xf numFmtId="0" fontId="8" fillId="0" borderId="20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73" fontId="8" fillId="0" borderId="27" xfId="0" applyNumberFormat="1" applyFont="1" applyFill="1" applyBorder="1" applyAlignment="1"/>
    <xf numFmtId="0" fontId="8" fillId="0" borderId="19" xfId="0" applyNumberFormat="1" applyFont="1" applyFill="1" applyBorder="1" applyAlignment="1"/>
    <xf numFmtId="0" fontId="67" fillId="0" borderId="27" xfId="0" applyNumberFormat="1" applyFont="1" applyFill="1" applyBorder="1" applyAlignment="1"/>
    <xf numFmtId="0" fontId="8" fillId="0" borderId="20" xfId="0" applyFont="1" applyFill="1" applyBorder="1"/>
    <xf numFmtId="0" fontId="0" fillId="0" borderId="19" xfId="0" applyFill="1" applyBorder="1"/>
    <xf numFmtId="0" fontId="16" fillId="0" borderId="19" xfId="0" applyFont="1" applyFill="1" applyBorder="1" applyAlignment="1">
      <alignment horizontal="left"/>
    </xf>
    <xf numFmtId="2" fontId="74" fillId="0" borderId="27" xfId="0" applyNumberFormat="1" applyFont="1" applyFill="1" applyBorder="1" applyAlignment="1">
      <alignment horizontal="right"/>
    </xf>
    <xf numFmtId="170" fontId="67" fillId="0" borderId="27" xfId="0" applyNumberFormat="1" applyFont="1" applyFill="1" applyBorder="1" applyAlignment="1">
      <alignment horizontal="right"/>
    </xf>
    <xf numFmtId="3" fontId="74" fillId="0" borderId="27" xfId="0" applyNumberFormat="1" applyFont="1" applyFill="1" applyBorder="1" applyAlignment="1">
      <alignment horizontal="right"/>
    </xf>
    <xf numFmtId="173" fontId="8" fillId="0" borderId="6" xfId="0" applyNumberFormat="1" applyFont="1" applyFill="1" applyBorder="1" applyAlignment="1"/>
    <xf numFmtId="173" fontId="8" fillId="0" borderId="13" xfId="0" applyNumberFormat="1" applyFont="1" applyFill="1" applyBorder="1" applyAlignment="1"/>
    <xf numFmtId="0" fontId="0" fillId="0" borderId="13" xfId="0" applyFill="1" applyBorder="1"/>
    <xf numFmtId="0" fontId="8" fillId="0" borderId="12" xfId="2" applyFont="1" applyFill="1" applyBorder="1"/>
    <xf numFmtId="0" fontId="0" fillId="0" borderId="11" xfId="0" applyFill="1" applyBorder="1"/>
    <xf numFmtId="0" fontId="0" fillId="0" borderId="15" xfId="0" applyFill="1" applyBorder="1"/>
    <xf numFmtId="169" fontId="8" fillId="0" borderId="26" xfId="0" applyNumberFormat="1" applyFont="1" applyFill="1" applyBorder="1"/>
    <xf numFmtId="0" fontId="8" fillId="0" borderId="19" xfId="0" applyFont="1" applyBorder="1"/>
    <xf numFmtId="174" fontId="8" fillId="0" borderId="13" xfId="0" applyNumberFormat="1" applyFont="1" applyFill="1" applyBorder="1"/>
    <xf numFmtId="169" fontId="59" fillId="0" borderId="3" xfId="0" applyNumberFormat="1" applyFont="1" applyFill="1" applyBorder="1"/>
    <xf numFmtId="174" fontId="8" fillId="0" borderId="16" xfId="0" applyNumberFormat="1" applyFont="1" applyFill="1" applyBorder="1"/>
    <xf numFmtId="169" fontId="4" fillId="0" borderId="8" xfId="0" applyNumberFormat="1" applyFont="1" applyFill="1" applyBorder="1"/>
    <xf numFmtId="169" fontId="4" fillId="0" borderId="3" xfId="0" applyNumberFormat="1" applyFont="1" applyFill="1" applyBorder="1"/>
    <xf numFmtId="169" fontId="8" fillId="0" borderId="23" xfId="0" applyNumberFormat="1" applyFont="1" applyFill="1" applyBorder="1" applyAlignment="1">
      <alignment horizontal="right"/>
    </xf>
    <xf numFmtId="169" fontId="8" fillId="0" borderId="3" xfId="0" applyNumberFormat="1" applyFont="1" applyBorder="1"/>
    <xf numFmtId="169" fontId="8" fillId="0" borderId="10" xfId="0" applyNumberFormat="1" applyFont="1" applyBorder="1" applyAlignment="1">
      <alignment horizontal="right"/>
    </xf>
    <xf numFmtId="174" fontId="8" fillId="0" borderId="10" xfId="0" applyNumberFormat="1" applyFont="1" applyFill="1" applyBorder="1"/>
    <xf numFmtId="174" fontId="8" fillId="0" borderId="3" xfId="0" applyNumberFormat="1" applyFont="1" applyFill="1" applyBorder="1"/>
    <xf numFmtId="169" fontId="59" fillId="0" borderId="3" xfId="0" applyNumberFormat="1" applyFont="1" applyBorder="1"/>
    <xf numFmtId="169" fontId="35" fillId="0" borderId="8" xfId="0" applyNumberFormat="1" applyFont="1" applyFill="1" applyBorder="1" applyAlignment="1">
      <alignment horizontal="right"/>
    </xf>
    <xf numFmtId="169" fontId="65" fillId="0" borderId="8" xfId="0" applyNumberFormat="1" applyFont="1" applyFill="1" applyBorder="1" applyAlignment="1">
      <alignment horizontal="right"/>
    </xf>
    <xf numFmtId="169" fontId="17" fillId="0" borderId="10" xfId="0" applyNumberFormat="1" applyFont="1" applyBorder="1" applyAlignment="1">
      <alignment horizontal="right"/>
    </xf>
    <xf numFmtId="0" fontId="59" fillId="0" borderId="10" xfId="0" applyFont="1" applyFill="1" applyBorder="1"/>
    <xf numFmtId="169" fontId="8" fillId="0" borderId="12" xfId="0" applyNumberFormat="1" applyFont="1" applyFill="1" applyBorder="1" applyAlignment="1"/>
    <xf numFmtId="169" fontId="59" fillId="0" borderId="13" xfId="0" applyNumberFormat="1" applyFont="1" applyBorder="1"/>
    <xf numFmtId="169" fontId="8" fillId="0" borderId="15" xfId="0" applyNumberFormat="1" applyFont="1" applyBorder="1" applyAlignment="1">
      <alignment horizontal="right"/>
    </xf>
    <xf numFmtId="174" fontId="8" fillId="0" borderId="15" xfId="0" applyNumberFormat="1" applyFont="1" applyFill="1" applyBorder="1"/>
    <xf numFmtId="169" fontId="24" fillId="0" borderId="10" xfId="0" applyNumberFormat="1" applyFont="1" applyFill="1" applyBorder="1" applyAlignment="1">
      <alignment horizontal="right"/>
    </xf>
    <xf numFmtId="169" fontId="59" fillId="0" borderId="6" xfId="0" applyNumberFormat="1" applyFont="1" applyBorder="1"/>
    <xf numFmtId="169" fontId="8" fillId="0" borderId="11" xfId="0" applyNumberFormat="1" applyFont="1" applyBorder="1"/>
    <xf numFmtId="169" fontId="35" fillId="0" borderId="7" xfId="0" applyNumberFormat="1" applyFont="1" applyFill="1" applyBorder="1"/>
    <xf numFmtId="174" fontId="8" fillId="0" borderId="6" xfId="0" applyNumberFormat="1" applyFont="1" applyFill="1" applyBorder="1"/>
    <xf numFmtId="169" fontId="35" fillId="0" borderId="6" xfId="0" applyNumberFormat="1" applyFont="1" applyFill="1" applyBorder="1" applyAlignment="1">
      <alignment horizontal="right"/>
    </xf>
    <xf numFmtId="169" fontId="59" fillId="0" borderId="9" xfId="0" applyNumberFormat="1" applyFont="1" applyFill="1" applyBorder="1" applyAlignment="1">
      <alignment horizontal="right"/>
    </xf>
    <xf numFmtId="174" fontId="8" fillId="0" borderId="9" xfId="0" applyNumberFormat="1" applyFont="1" applyFill="1" applyBorder="1"/>
    <xf numFmtId="169" fontId="59" fillId="0" borderId="5" xfId="0" applyNumberFormat="1" applyFont="1" applyBorder="1"/>
    <xf numFmtId="169" fontId="8" fillId="0" borderId="9" xfId="0" applyNumberFormat="1" applyFont="1" applyBorder="1"/>
    <xf numFmtId="0" fontId="8" fillId="0" borderId="5" xfId="0" applyFont="1" applyFill="1" applyBorder="1"/>
    <xf numFmtId="169" fontId="22" fillId="0" borderId="9" xfId="0" applyNumberFormat="1" applyFont="1" applyFill="1" applyBorder="1" applyAlignment="1">
      <alignment horizontal="right"/>
    </xf>
    <xf numFmtId="174" fontId="8" fillId="0" borderId="5" xfId="0" applyNumberFormat="1" applyFont="1" applyFill="1" applyBorder="1"/>
    <xf numFmtId="169" fontId="22" fillId="0" borderId="9" xfId="0" applyNumberFormat="1" applyFont="1" applyBorder="1"/>
    <xf numFmtId="174" fontId="8" fillId="0" borderId="5" xfId="0" applyNumberFormat="1" applyFont="1" applyFill="1" applyBorder="1" applyAlignment="1">
      <alignment horizontal="right"/>
    </xf>
    <xf numFmtId="169" fontId="8" fillId="0" borderId="5" xfId="0" applyNumberFormat="1" applyFont="1" applyBorder="1"/>
    <xf numFmtId="0" fontId="45" fillId="0" borderId="0" xfId="0" applyFont="1" applyBorder="1"/>
    <xf numFmtId="0" fontId="45" fillId="0" borderId="13" xfId="0" applyFont="1" applyBorder="1" applyAlignment="1">
      <alignment horizontal="left"/>
    </xf>
    <xf numFmtId="2" fontId="45" fillId="0" borderId="12" xfId="0" applyNumberFormat="1" applyFont="1" applyBorder="1"/>
    <xf numFmtId="0" fontId="16" fillId="0" borderId="7" xfId="0" applyFont="1" applyBorder="1"/>
    <xf numFmtId="0" fontId="16" fillId="0" borderId="0" xfId="0" applyFont="1" applyBorder="1"/>
    <xf numFmtId="0" fontId="16" fillId="0" borderId="0" xfId="0" applyFont="1" applyBorder="1" applyAlignment="1">
      <alignment horizontal="left"/>
    </xf>
    <xf numFmtId="0" fontId="23" fillId="0" borderId="0" xfId="0" applyFont="1" applyBorder="1" applyAlignment="1">
      <alignment horizontal="left"/>
    </xf>
    <xf numFmtId="0" fontId="57" fillId="0" borderId="0" xfId="0" applyFont="1" applyBorder="1"/>
    <xf numFmtId="0" fontId="16" fillId="0" borderId="15" xfId="0" applyFont="1" applyBorder="1" applyAlignment="1">
      <alignment horizontal="left"/>
    </xf>
    <xf numFmtId="0" fontId="23" fillId="0" borderId="27" xfId="0" applyFont="1" applyBorder="1"/>
    <xf numFmtId="0" fontId="0" fillId="0" borderId="15" xfId="0" applyBorder="1"/>
    <xf numFmtId="2" fontId="58" fillId="0" borderId="12" xfId="0" applyNumberFormat="1" applyFont="1" applyBorder="1" applyAlignment="1">
      <alignment horizontal="left"/>
    </xf>
    <xf numFmtId="0" fontId="16" fillId="0" borderId="6" xfId="0" applyFont="1" applyBorder="1" applyAlignment="1">
      <alignment horizontal="left"/>
    </xf>
    <xf numFmtId="0" fontId="45" fillId="0" borderId="6" xfId="0" applyFont="1" applyBorder="1" applyAlignment="1">
      <alignment horizontal="left"/>
    </xf>
    <xf numFmtId="0" fontId="45" fillId="0" borderId="0" xfId="0" applyFont="1" applyBorder="1" applyAlignment="1">
      <alignment horizontal="left"/>
    </xf>
    <xf numFmtId="0" fontId="45" fillId="0" borderId="27" xfId="0" applyFont="1" applyBorder="1"/>
    <xf numFmtId="0" fontId="23" fillId="0" borderId="0" xfId="0" applyFont="1" applyBorder="1"/>
    <xf numFmtId="0" fontId="58" fillId="0" borderId="13" xfId="0" applyFont="1" applyBorder="1" applyAlignment="1">
      <alignment horizontal="left"/>
    </xf>
    <xf numFmtId="0" fontId="8" fillId="0" borderId="27" xfId="0" applyFont="1" applyBorder="1" applyAlignment="1">
      <alignment horizontal="left"/>
    </xf>
    <xf numFmtId="0" fontId="16" fillId="0" borderId="11" xfId="0" applyFont="1" applyBorder="1"/>
    <xf numFmtId="0" fontId="8" fillId="0" borderId="27" xfId="0" applyFont="1" applyBorder="1"/>
    <xf numFmtId="0" fontId="16" fillId="0" borderId="27" xfId="0" applyFont="1" applyBorder="1" applyAlignment="1">
      <alignment horizontal="left"/>
    </xf>
    <xf numFmtId="0" fontId="22" fillId="0" borderId="11" xfId="0" applyFont="1" applyBorder="1"/>
    <xf numFmtId="0" fontId="23" fillId="0" borderId="6" xfId="0" applyFont="1" applyBorder="1"/>
    <xf numFmtId="0" fontId="58" fillId="0" borderId="6" xfId="0" applyFont="1" applyBorder="1"/>
    <xf numFmtId="0" fontId="57" fillId="0" borderId="0" xfId="0" applyFont="1" applyBorder="1" applyAlignment="1">
      <alignment horizontal="left"/>
    </xf>
    <xf numFmtId="0" fontId="58" fillId="0" borderId="15" xfId="0" applyFont="1" applyBorder="1" applyAlignment="1">
      <alignment horizontal="left"/>
    </xf>
    <xf numFmtId="2" fontId="8" fillId="0" borderId="6" xfId="0" applyNumberFormat="1" applyFont="1" applyBorder="1"/>
    <xf numFmtId="0" fontId="58" fillId="0" borderId="0" xfId="0" applyFont="1" applyBorder="1"/>
    <xf numFmtId="0" fontId="16" fillId="0" borderId="27" xfId="0" applyFont="1" applyBorder="1"/>
    <xf numFmtId="0" fontId="57" fillId="0" borderId="11" xfId="0" applyFont="1" applyBorder="1"/>
    <xf numFmtId="0" fontId="16" fillId="0" borderId="6" xfId="0" applyFont="1" applyBorder="1"/>
    <xf numFmtId="0" fontId="45" fillId="0" borderId="18" xfId="0" applyFont="1" applyBorder="1"/>
    <xf numFmtId="0" fontId="45" fillId="0" borderId="3" xfId="0" applyFont="1" applyBorder="1"/>
    <xf numFmtId="0" fontId="16" fillId="0" borderId="18" xfId="0" applyFont="1" applyBorder="1"/>
    <xf numFmtId="0" fontId="23" fillId="0" borderId="18" xfId="0" applyFont="1" applyBorder="1"/>
    <xf numFmtId="0" fontId="23" fillId="0" borderId="19" xfId="0" applyFont="1" applyBorder="1"/>
    <xf numFmtId="0" fontId="45" fillId="0" borderId="28" xfId="0" applyFont="1" applyBorder="1"/>
    <xf numFmtId="0" fontId="8" fillId="0" borderId="46" xfId="0" applyFont="1" applyBorder="1"/>
    <xf numFmtId="0" fontId="45" fillId="0" borderId="19" xfId="0" applyFont="1" applyBorder="1"/>
    <xf numFmtId="0" fontId="57" fillId="0" borderId="8" xfId="0" applyFont="1" applyBorder="1"/>
    <xf numFmtId="0" fontId="16" fillId="0" borderId="19" xfId="0" applyFont="1" applyBorder="1"/>
    <xf numFmtId="0" fontId="8" fillId="0" borderId="12" xfId="0" applyNumberFormat="1" applyFont="1" applyFill="1" applyBorder="1" applyAlignment="1"/>
    <xf numFmtId="0" fontId="57" fillId="0" borderId="18" xfId="0" applyFont="1" applyBorder="1"/>
    <xf numFmtId="0" fontId="23" fillId="0" borderId="28" xfId="0" applyFont="1" applyBorder="1"/>
    <xf numFmtId="0" fontId="16" fillId="0" borderId="28" xfId="0" applyFont="1" applyBorder="1"/>
    <xf numFmtId="0" fontId="21" fillId="0" borderId="15" xfId="0" applyFont="1" applyFill="1" applyBorder="1" applyAlignment="1">
      <alignment horizontal="center"/>
    </xf>
    <xf numFmtId="0" fontId="21" fillId="0" borderId="12" xfId="0" applyFont="1" applyFill="1" applyBorder="1" applyAlignment="1">
      <alignment horizontal="center"/>
    </xf>
    <xf numFmtId="0" fontId="21" fillId="0" borderId="8" xfId="0" applyFont="1" applyFill="1" applyBorder="1" applyAlignment="1">
      <alignment horizontal="center"/>
    </xf>
    <xf numFmtId="0" fontId="21" fillId="0" borderId="13" xfId="0" applyFont="1" applyFill="1" applyBorder="1" applyAlignment="1">
      <alignment horizontal="center"/>
    </xf>
    <xf numFmtId="0" fontId="21" fillId="0" borderId="10" xfId="0" applyFont="1" applyFill="1" applyBorder="1" applyAlignment="1">
      <alignment horizontal="center"/>
    </xf>
    <xf numFmtId="0" fontId="21" fillId="0" borderId="11" xfId="0" applyFont="1" applyFill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10" xfId="0" applyFont="1" applyBorder="1" applyAlignment="1">
      <alignment horizontal="left"/>
    </xf>
    <xf numFmtId="0" fontId="8" fillId="0" borderId="54" xfId="0" applyFont="1" applyBorder="1" applyAlignment="1">
      <alignment horizontal="center"/>
    </xf>
    <xf numFmtId="0" fontId="0" fillId="0" borderId="54" xfId="0" applyFill="1" applyBorder="1"/>
    <xf numFmtId="0" fontId="24" fillId="0" borderId="19" xfId="0" applyFont="1" applyFill="1" applyBorder="1" applyAlignment="1">
      <alignment horizontal="left"/>
    </xf>
    <xf numFmtId="172" fontId="64" fillId="0" borderId="27" xfId="0" applyNumberFormat="1" applyFont="1" applyFill="1" applyBorder="1" applyAlignment="1">
      <alignment horizontal="center"/>
    </xf>
    <xf numFmtId="172" fontId="64" fillId="0" borderId="0" xfId="0" applyNumberFormat="1" applyFont="1" applyFill="1" applyBorder="1" applyAlignment="1">
      <alignment horizontal="center"/>
    </xf>
    <xf numFmtId="0" fontId="57" fillId="0" borderId="19" xfId="0" applyFont="1" applyFill="1" applyBorder="1" applyAlignment="1">
      <alignment horizontal="left"/>
    </xf>
    <xf numFmtId="0" fontId="8" fillId="0" borderId="19" xfId="0" applyFont="1" applyFill="1" applyBorder="1" applyAlignment="1"/>
    <xf numFmtId="172" fontId="59" fillId="0" borderId="27" xfId="0" applyNumberFormat="1" applyFont="1" applyFill="1" applyBorder="1" applyAlignment="1">
      <alignment horizontal="right"/>
    </xf>
    <xf numFmtId="0" fontId="61" fillId="0" borderId="19" xfId="0" applyFont="1" applyFill="1" applyBorder="1" applyAlignment="1">
      <alignment horizontal="left"/>
    </xf>
    <xf numFmtId="0" fontId="11" fillId="0" borderId="19" xfId="0" applyFont="1" applyFill="1" applyBorder="1" applyAlignment="1">
      <alignment horizontal="left"/>
    </xf>
    <xf numFmtId="169" fontId="70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0" fontId="8" fillId="0" borderId="20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0" fontId="8" fillId="0" borderId="20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center"/>
    </xf>
    <xf numFmtId="0" fontId="8" fillId="0" borderId="36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72" fontId="8" fillId="0" borderId="0" xfId="0" applyNumberFormat="1" applyFont="1" applyFill="1" applyBorder="1" applyAlignment="1">
      <alignment horizontal="center"/>
    </xf>
    <xf numFmtId="2" fontId="8" fillId="0" borderId="20" xfId="0" applyNumberFormat="1" applyFont="1" applyBorder="1" applyAlignment="1">
      <alignment horizontal="center"/>
    </xf>
    <xf numFmtId="2" fontId="8" fillId="0" borderId="27" xfId="0" applyNumberFormat="1" applyFont="1" applyBorder="1" applyAlignment="1">
      <alignment horizontal="center"/>
    </xf>
    <xf numFmtId="2" fontId="8" fillId="0" borderId="36" xfId="0" applyNumberFormat="1" applyFont="1" applyBorder="1" applyAlignment="1">
      <alignment horizontal="center"/>
    </xf>
    <xf numFmtId="2" fontId="4" fillId="0" borderId="0" xfId="0" applyNumberFormat="1" applyFont="1" applyFill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49" fontId="4" fillId="13" borderId="14" xfId="0" applyNumberFormat="1" applyFont="1" applyFill="1" applyBorder="1" applyAlignment="1">
      <alignment horizontal="center"/>
    </xf>
    <xf numFmtId="1" fontId="4" fillId="13" borderId="14" xfId="0" applyNumberFormat="1" applyFont="1" applyFill="1" applyBorder="1"/>
    <xf numFmtId="168" fontId="4" fillId="13" borderId="14" xfId="0" applyNumberFormat="1" applyFont="1" applyFill="1" applyBorder="1"/>
    <xf numFmtId="2" fontId="4" fillId="13" borderId="14" xfId="0" applyNumberFormat="1" applyFont="1" applyFill="1" applyBorder="1"/>
    <xf numFmtId="2" fontId="4" fillId="13" borderId="2" xfId="0" applyNumberFormat="1" applyFont="1" applyFill="1" applyBorder="1"/>
    <xf numFmtId="1" fontId="4" fillId="13" borderId="1" xfId="0" applyNumberFormat="1" applyFont="1" applyFill="1" applyBorder="1"/>
    <xf numFmtId="2" fontId="4" fillId="13" borderId="4" xfId="0" applyNumberFormat="1" applyFont="1" applyFill="1" applyBorder="1"/>
    <xf numFmtId="0" fontId="4" fillId="13" borderId="2" xfId="0" applyFont="1" applyFill="1" applyBorder="1"/>
    <xf numFmtId="168" fontId="0" fillId="0" borderId="0" xfId="0" applyNumberFormat="1" applyFill="1" applyAlignment="1">
      <alignment horizontal="center"/>
    </xf>
  </cellXfs>
  <cellStyles count="4">
    <cellStyle name="Hyperlink" xfId="1" builtinId="8"/>
    <cellStyle name="Normal" xfId="0" builtinId="0"/>
    <cellStyle name="Normal 2" xfId="2"/>
    <cellStyle name="Normal 3" xfId="3"/>
  </cellStyles>
  <dxfs count="68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/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ripinvesting.org/Tools/Tools.as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ripinvesting.org/Tools/Tools.as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dripinvesting.org/Tools/Tools.as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dripinvesting.org/Tools/Tools.as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en.wikipedia.org/wiki/List_of_recessions_in_the_United_State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6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18" style="977" customWidth="1"/>
    <col min="2" max="2" width="6" style="744" customWidth="1"/>
    <col min="3" max="3" width="12.28515625" style="977" customWidth="1"/>
    <col min="4" max="4" width="13.85546875" style="977" customWidth="1"/>
    <col min="5" max="5" width="4.85546875" style="700" customWidth="1"/>
    <col min="6" max="6" width="3.7109375" style="700" customWidth="1"/>
    <col min="7" max="7" width="3.85546875" style="977" customWidth="1"/>
    <col min="8" max="8" width="4" style="977" customWidth="1"/>
    <col min="9" max="9" width="6.7109375" style="977" customWidth="1"/>
    <col min="10" max="10" width="5.140625" style="677" customWidth="1"/>
    <col min="11" max="11" width="8.42578125" style="977" bestFit="1" customWidth="1"/>
    <col min="12" max="12" width="7.5703125" style="801" customWidth="1"/>
    <col min="13" max="13" width="8.7109375" style="700" bestFit="1" customWidth="1"/>
    <col min="14" max="14" width="4.5703125" style="700" customWidth="1"/>
    <col min="15" max="15" width="7.5703125" style="977" customWidth="1"/>
    <col min="16" max="17" width="7.7109375" style="977" customWidth="1"/>
    <col min="18" max="18" width="6.42578125" style="700" bestFit="1" customWidth="1"/>
    <col min="19" max="22" width="6" style="779" customWidth="1"/>
    <col min="23" max="24" width="7.42578125" style="779" customWidth="1"/>
    <col min="25" max="25" width="12.5703125" style="977" customWidth="1"/>
    <col min="26" max="26" width="7.85546875" style="677" customWidth="1"/>
    <col min="27" max="27" width="6.140625" style="977" customWidth="1"/>
    <col min="28" max="28" width="4.5703125" style="977" customWidth="1"/>
    <col min="29" max="29" width="5.42578125" style="653" bestFit="1" customWidth="1"/>
    <col min="30" max="30" width="6.140625" style="653" customWidth="1"/>
    <col min="31" max="31" width="7.140625" style="653" bestFit="1" customWidth="1"/>
    <col min="32" max="32" width="7.7109375" style="653" customWidth="1"/>
    <col min="33" max="33" width="8.7109375" style="653" customWidth="1"/>
    <col min="34" max="34" width="8.5703125" style="653" bestFit="1" customWidth="1"/>
    <col min="35" max="35" width="8.5703125" style="653" customWidth="1"/>
    <col min="36" max="36" width="8" style="653" bestFit="1" customWidth="1"/>
    <col min="37" max="37" width="8" style="653" customWidth="1"/>
    <col min="38" max="38" width="9.7109375" style="653" customWidth="1"/>
    <col min="39" max="39" width="6" style="653" bestFit="1" customWidth="1"/>
    <col min="40" max="40" width="6.42578125" style="653" customWidth="1"/>
    <col min="41" max="41" width="7" style="677" customWidth="1"/>
    <col min="42" max="43" width="7" style="977" customWidth="1"/>
    <col min="44" max="44" width="5.28515625" style="847" customWidth="1"/>
    <col min="45" max="48" width="5.28515625" style="848" customWidth="1"/>
    <col min="49" max="50" width="5.42578125" style="848" customWidth="1"/>
    <col min="51" max="51" width="5.28515625" style="677" customWidth="1"/>
    <col min="52" max="55" width="6.7109375" style="977" customWidth="1"/>
    <col min="56" max="56" width="8.85546875" style="1032"/>
    <col min="57" max="58" width="8.85546875" style="700"/>
    <col min="59" max="16384" width="8.85546875" style="977"/>
  </cols>
  <sheetData>
    <row r="1" spans="1:59" ht="12.75" customHeight="1" x14ac:dyDescent="0.2">
      <c r="A1" s="1" t="s">
        <v>0</v>
      </c>
      <c r="B1" s="743"/>
      <c r="C1" s="647" t="s">
        <v>1</v>
      </c>
      <c r="E1" s="736"/>
      <c r="G1" s="632"/>
      <c r="H1" s="402"/>
      <c r="I1" s="402"/>
      <c r="J1" s="772" t="s">
        <v>3661</v>
      </c>
      <c r="K1" s="596"/>
      <c r="L1" s="650"/>
      <c r="N1" s="730"/>
      <c r="P1" s="596"/>
      <c r="Q1" s="729"/>
      <c r="R1" s="649"/>
      <c r="S1" s="778"/>
      <c r="T1" s="778"/>
      <c r="W1" s="778"/>
      <c r="Y1" s="596"/>
      <c r="Z1" s="772" t="s">
        <v>2</v>
      </c>
      <c r="AC1" s="652" t="s">
        <v>4235</v>
      </c>
      <c r="AG1" s="784"/>
      <c r="AJ1" s="652"/>
      <c r="AK1" s="652"/>
      <c r="AL1" s="785"/>
      <c r="AO1" s="816" t="s">
        <v>4212</v>
      </c>
      <c r="AP1" s="402"/>
      <c r="AQ1" s="727"/>
      <c r="AR1" s="841" t="s">
        <v>5</v>
      </c>
      <c r="AS1" s="669"/>
      <c r="AT1" s="669"/>
      <c r="AU1" s="669"/>
      <c r="AV1" s="669"/>
      <c r="AW1" s="669"/>
      <c r="AX1" s="669"/>
      <c r="AY1" s="821" t="s">
        <v>6</v>
      </c>
      <c r="BD1" s="1031" t="s">
        <v>1864</v>
      </c>
    </row>
    <row r="2" spans="1:59" ht="12.75" customHeight="1" x14ac:dyDescent="0.2">
      <c r="A2" s="648" t="s">
        <v>7</v>
      </c>
      <c r="B2" s="743"/>
      <c r="C2" s="15" t="s">
        <v>4265</v>
      </c>
      <c r="D2" s="648"/>
      <c r="E2" s="734"/>
      <c r="F2" s="734"/>
      <c r="G2" s="402"/>
      <c r="H2" s="402"/>
      <c r="I2" s="402"/>
      <c r="J2" s="820" t="s">
        <v>4260</v>
      </c>
      <c r="K2" s="596"/>
      <c r="L2" s="650"/>
      <c r="N2" s="730"/>
      <c r="P2" s="596"/>
      <c r="Q2" s="649"/>
      <c r="R2" s="734"/>
      <c r="S2" s="780"/>
      <c r="T2" s="780"/>
      <c r="W2" s="780"/>
      <c r="Y2" s="596"/>
      <c r="Z2" s="820" t="s">
        <v>4261</v>
      </c>
      <c r="AO2" s="817" t="s">
        <v>10</v>
      </c>
      <c r="AP2" s="402"/>
      <c r="AR2" s="817" t="s">
        <v>11</v>
      </c>
      <c r="AS2" s="669"/>
      <c r="AT2" s="669"/>
      <c r="AU2" s="669"/>
      <c r="AV2" s="669"/>
      <c r="AW2" s="669"/>
      <c r="AX2" s="669"/>
      <c r="AY2" s="813" t="s">
        <v>14</v>
      </c>
    </row>
    <row r="3" spans="1:59" ht="12.75" customHeight="1" x14ac:dyDescent="0.2">
      <c r="A3" s="1030" t="s">
        <v>4487</v>
      </c>
      <c r="B3" s="811"/>
      <c r="D3" s="648"/>
      <c r="E3" s="734"/>
      <c r="F3" s="734"/>
      <c r="G3" s="402"/>
      <c r="H3" s="402"/>
      <c r="I3" s="402"/>
      <c r="J3" s="826" t="s">
        <v>12</v>
      </c>
      <c r="K3" s="596"/>
      <c r="L3" s="977"/>
      <c r="N3" s="734"/>
      <c r="P3" s="596"/>
      <c r="Q3" s="774" t="s">
        <v>8</v>
      </c>
      <c r="R3" s="734"/>
      <c r="S3" s="781"/>
      <c r="T3" s="781"/>
      <c r="W3" s="781"/>
      <c r="X3" s="782"/>
      <c r="Y3" s="596"/>
      <c r="AE3" s="654"/>
      <c r="AF3" s="654"/>
      <c r="AG3" s="654"/>
      <c r="AH3" s="654"/>
      <c r="AI3" s="654"/>
      <c r="AJ3" s="654"/>
      <c r="AK3" s="654"/>
      <c r="AL3" s="654"/>
      <c r="AM3" s="654"/>
      <c r="AN3" s="654"/>
      <c r="AO3" s="737"/>
      <c r="AP3" s="402"/>
      <c r="AR3" s="842" t="s">
        <v>13</v>
      </c>
      <c r="AS3" s="669"/>
      <c r="AT3" s="669"/>
      <c r="AU3" s="669"/>
      <c r="AV3" s="669"/>
      <c r="AW3" s="669"/>
      <c r="AX3" s="669"/>
      <c r="BA3" s="651"/>
      <c r="BB3" s="651"/>
      <c r="BC3" s="651"/>
    </row>
    <row r="4" spans="1:59" ht="12.75" customHeight="1" x14ac:dyDescent="0.2">
      <c r="A4" s="786"/>
      <c r="B4" s="596"/>
      <c r="C4" s="976"/>
      <c r="D4" s="596"/>
      <c r="E4" s="787"/>
      <c r="F4" s="787"/>
      <c r="G4" s="596"/>
      <c r="H4" s="596"/>
      <c r="I4" s="596"/>
      <c r="J4" s="827" t="s">
        <v>4474</v>
      </c>
      <c r="K4" s="976"/>
      <c r="L4" s="977"/>
      <c r="N4" s="1148"/>
      <c r="O4" s="731"/>
      <c r="P4" s="976"/>
      <c r="R4" s="1148"/>
      <c r="T4" s="781"/>
      <c r="W4" s="781"/>
      <c r="Y4" s="976"/>
      <c r="Z4" s="814" t="s">
        <v>15</v>
      </c>
      <c r="AA4" s="976"/>
      <c r="AB4" s="976"/>
      <c r="AC4" s="992"/>
      <c r="AD4" s="992"/>
      <c r="AE4" s="992"/>
      <c r="AF4" s="992"/>
      <c r="AG4" s="992"/>
      <c r="AH4" s="992"/>
      <c r="AI4" s="992"/>
      <c r="AJ4" s="992"/>
      <c r="AK4" s="992"/>
      <c r="AL4" s="992"/>
      <c r="AM4" s="992"/>
      <c r="AN4" s="992"/>
      <c r="AO4" s="737"/>
      <c r="AP4" s="402"/>
      <c r="AQ4" s="788"/>
      <c r="AR4" s="1135" t="s">
        <v>4475</v>
      </c>
      <c r="AS4" s="843"/>
      <c r="AT4" s="843"/>
      <c r="AU4" s="843"/>
      <c r="AV4" s="843"/>
      <c r="AW4" s="789" t="s">
        <v>19</v>
      </c>
      <c r="AX4" s="843"/>
      <c r="AZ4" s="1275" t="s">
        <v>20</v>
      </c>
      <c r="BA4" s="1276"/>
      <c r="BB4" s="1276"/>
      <c r="BC4" s="1277"/>
    </row>
    <row r="5" spans="1:59" ht="12.75" customHeight="1" x14ac:dyDescent="0.2">
      <c r="A5" s="976" t="s">
        <v>21</v>
      </c>
      <c r="B5" s="740" t="s">
        <v>22</v>
      </c>
      <c r="C5" s="610"/>
      <c r="D5" s="976"/>
      <c r="E5" s="790" t="s">
        <v>23</v>
      </c>
      <c r="F5" s="790" t="s">
        <v>24</v>
      </c>
      <c r="G5" s="789" t="s">
        <v>25</v>
      </c>
      <c r="H5" s="610"/>
      <c r="I5" s="791">
        <v>43496</v>
      </c>
      <c r="J5" s="732" t="s">
        <v>26</v>
      </c>
      <c r="K5" s="1148" t="s">
        <v>4257</v>
      </c>
      <c r="L5" s="1000" t="s">
        <v>4210</v>
      </c>
      <c r="M5" s="610"/>
      <c r="N5" s="1148" t="s">
        <v>28</v>
      </c>
      <c r="O5" s="1148" t="s">
        <v>4258</v>
      </c>
      <c r="P5" s="1278" t="s">
        <v>4263</v>
      </c>
      <c r="Q5" s="1278"/>
      <c r="R5" s="1148" t="s">
        <v>27</v>
      </c>
      <c r="S5" s="735" t="s">
        <v>42</v>
      </c>
      <c r="T5" s="735" t="s">
        <v>42</v>
      </c>
      <c r="U5" s="735" t="s">
        <v>42</v>
      </c>
      <c r="V5" s="735" t="s">
        <v>42</v>
      </c>
      <c r="W5" s="735" t="s">
        <v>41</v>
      </c>
      <c r="X5" s="735" t="s">
        <v>36</v>
      </c>
      <c r="Y5" s="792" t="s">
        <v>29</v>
      </c>
      <c r="Z5" s="732" t="s">
        <v>30</v>
      </c>
      <c r="AA5" s="1148" t="s">
        <v>32</v>
      </c>
      <c r="AB5" s="1148" t="s">
        <v>33</v>
      </c>
      <c r="AC5" s="776" t="s">
        <v>32</v>
      </c>
      <c r="AD5" s="776"/>
      <c r="AE5" s="776" t="s">
        <v>32</v>
      </c>
      <c r="AF5" s="776" t="s">
        <v>35</v>
      </c>
      <c r="AG5" s="776" t="s">
        <v>32</v>
      </c>
      <c r="AH5" s="776" t="s">
        <v>32</v>
      </c>
      <c r="AI5" s="776" t="s">
        <v>4236</v>
      </c>
      <c r="AJ5" s="776" t="s">
        <v>36</v>
      </c>
      <c r="AK5" s="776" t="s">
        <v>4237</v>
      </c>
      <c r="AL5" s="776" t="s">
        <v>38</v>
      </c>
      <c r="AM5" s="776" t="s">
        <v>39</v>
      </c>
      <c r="AN5" s="776" t="s">
        <v>40</v>
      </c>
      <c r="AO5" s="818" t="s">
        <v>47</v>
      </c>
      <c r="AP5" s="610" t="s">
        <v>48</v>
      </c>
      <c r="AQ5" s="1148" t="s">
        <v>31</v>
      </c>
      <c r="AR5" s="820" t="s">
        <v>49</v>
      </c>
      <c r="AS5" s="843"/>
      <c r="AT5" s="843"/>
      <c r="AU5" s="843"/>
      <c r="AV5" s="843"/>
      <c r="AW5" s="789" t="s">
        <v>50</v>
      </c>
      <c r="AX5" s="843"/>
      <c r="AY5" s="822" t="s">
        <v>51</v>
      </c>
      <c r="AZ5" s="849" t="s">
        <v>52</v>
      </c>
      <c r="BA5" s="794" t="s">
        <v>52</v>
      </c>
      <c r="BB5" s="794" t="s">
        <v>53</v>
      </c>
      <c r="BC5" s="850" t="s">
        <v>54</v>
      </c>
      <c r="BE5" s="610" t="s">
        <v>4328</v>
      </c>
      <c r="BF5" s="610" t="s">
        <v>4330</v>
      </c>
      <c r="BG5" s="700" t="s">
        <v>32</v>
      </c>
    </row>
    <row r="6" spans="1:59" s="810" customFormat="1" ht="12.75" customHeight="1" thickBot="1" x14ac:dyDescent="0.25">
      <c r="A6" s="802" t="s">
        <v>55</v>
      </c>
      <c r="B6" s="812" t="s">
        <v>56</v>
      </c>
      <c r="C6" s="803" t="s">
        <v>95</v>
      </c>
      <c r="D6" s="803" t="s">
        <v>57</v>
      </c>
      <c r="E6" s="804" t="s">
        <v>58</v>
      </c>
      <c r="F6" s="804" t="s">
        <v>59</v>
      </c>
      <c r="G6" s="805" t="s">
        <v>60</v>
      </c>
      <c r="H6" s="805" t="s">
        <v>61</v>
      </c>
      <c r="I6" s="803" t="s">
        <v>62</v>
      </c>
      <c r="J6" s="815" t="s">
        <v>63</v>
      </c>
      <c r="K6" s="803" t="s">
        <v>71</v>
      </c>
      <c r="L6" s="806" t="s">
        <v>4211</v>
      </c>
      <c r="M6" s="805" t="s">
        <v>4259</v>
      </c>
      <c r="N6" s="805" t="s">
        <v>69</v>
      </c>
      <c r="O6" s="803" t="s">
        <v>72</v>
      </c>
      <c r="P6" s="803" t="s">
        <v>67</v>
      </c>
      <c r="Q6" s="803" t="s">
        <v>68</v>
      </c>
      <c r="R6" s="803" t="s">
        <v>66</v>
      </c>
      <c r="S6" s="807" t="s">
        <v>87</v>
      </c>
      <c r="T6" s="807" t="s">
        <v>88</v>
      </c>
      <c r="U6" s="807" t="s">
        <v>51</v>
      </c>
      <c r="V6" s="807" t="s">
        <v>89</v>
      </c>
      <c r="W6" s="807" t="s">
        <v>86</v>
      </c>
      <c r="X6" s="807" t="s">
        <v>85</v>
      </c>
      <c r="Y6" s="802" t="s">
        <v>1865</v>
      </c>
      <c r="Z6" s="815" t="s">
        <v>72</v>
      </c>
      <c r="AA6" s="803" t="s">
        <v>74</v>
      </c>
      <c r="AB6" s="803" t="s">
        <v>75</v>
      </c>
      <c r="AC6" s="808" t="s">
        <v>76</v>
      </c>
      <c r="AD6" s="808" t="s">
        <v>34</v>
      </c>
      <c r="AE6" s="808" t="s">
        <v>77</v>
      </c>
      <c r="AF6" s="808" t="s">
        <v>78</v>
      </c>
      <c r="AG6" s="808" t="s">
        <v>79</v>
      </c>
      <c r="AH6" s="808" t="s">
        <v>80</v>
      </c>
      <c r="AI6" s="808" t="s">
        <v>80</v>
      </c>
      <c r="AJ6" s="808" t="s">
        <v>80</v>
      </c>
      <c r="AK6" s="808" t="s">
        <v>80</v>
      </c>
      <c r="AL6" s="808" t="s">
        <v>82</v>
      </c>
      <c r="AM6" s="808" t="s">
        <v>83</v>
      </c>
      <c r="AN6" s="808" t="s">
        <v>84</v>
      </c>
      <c r="AO6" s="819" t="s">
        <v>96</v>
      </c>
      <c r="AP6" s="805" t="s">
        <v>97</v>
      </c>
      <c r="AQ6" s="803" t="s">
        <v>73</v>
      </c>
      <c r="AR6" s="844">
        <v>2019</v>
      </c>
      <c r="AS6" s="845">
        <v>2020</v>
      </c>
      <c r="AT6" s="845">
        <v>2021</v>
      </c>
      <c r="AU6" s="845">
        <v>2022</v>
      </c>
      <c r="AV6" s="845">
        <v>2023</v>
      </c>
      <c r="AW6" s="805" t="s">
        <v>98</v>
      </c>
      <c r="AX6" s="805" t="s">
        <v>99</v>
      </c>
      <c r="AY6" s="823" t="s">
        <v>100</v>
      </c>
      <c r="AZ6" s="851" t="s">
        <v>101</v>
      </c>
      <c r="BA6" s="809" t="s">
        <v>102</v>
      </c>
      <c r="BB6" s="809" t="s">
        <v>103</v>
      </c>
      <c r="BC6" s="852" t="s">
        <v>103</v>
      </c>
      <c r="BD6" s="815" t="s">
        <v>4326</v>
      </c>
      <c r="BE6" s="805" t="s">
        <v>4329</v>
      </c>
      <c r="BF6" s="805" t="s">
        <v>4331</v>
      </c>
      <c r="BG6" s="919" t="s">
        <v>4452</v>
      </c>
    </row>
    <row r="7" spans="1:59" ht="11.25" customHeight="1" x14ac:dyDescent="0.2">
      <c r="A7" s="976" t="s">
        <v>113</v>
      </c>
      <c r="B7" s="988" t="s">
        <v>114</v>
      </c>
      <c r="C7" s="1070" t="s">
        <v>112</v>
      </c>
      <c r="D7" s="1070" t="s">
        <v>4384</v>
      </c>
      <c r="E7" s="828">
        <v>52</v>
      </c>
      <c r="F7" s="1148">
        <v>20</v>
      </c>
      <c r="G7" s="1148" t="s">
        <v>115</v>
      </c>
      <c r="H7" s="1148" t="s">
        <v>37</v>
      </c>
      <c r="I7" s="978">
        <v>34.19</v>
      </c>
      <c r="J7" s="738">
        <f t="shared" ref="J7:J38" si="0">(M7/I7)*100</f>
        <v>2.1058789119625625</v>
      </c>
      <c r="K7" s="990">
        <v>0.18</v>
      </c>
      <c r="L7" s="1000">
        <v>4</v>
      </c>
      <c r="M7" s="729">
        <f t="shared" ref="M7:M38" si="1">K7*L7</f>
        <v>0.72</v>
      </c>
      <c r="N7" s="983" t="s">
        <v>244</v>
      </c>
      <c r="O7" s="831">
        <v>0.17499999999999999</v>
      </c>
      <c r="P7" s="973">
        <v>43467</v>
      </c>
      <c r="Q7" s="973">
        <v>43500</v>
      </c>
      <c r="R7" s="729">
        <f t="shared" ref="R7:R38" si="2">(K7-O7)/O7*100</f>
        <v>2.8571428571428599</v>
      </c>
      <c r="S7" s="795">
        <f>IF(INDEX(Historical!$D$7:$D$1442,MATCH(B7,Historical!$B$7:$B$1449,0))=0,"n/a",(INDEX(Historical!$C$7:$C$1442,MATCH(B7,Historical!$B$7:$B$1449,0))/INDEX(Historical!$D$7:$D$1442,MATCH(B7,Historical!$B$7:$B$1449,0))-1)*100)</f>
        <v>2.9411764705882248</v>
      </c>
      <c r="T7" s="795">
        <f>IF(INDEX(Historical!$F$7:$F$1442,MATCH(B7,Historical!$B$7:$B$1449,0))=0,"n/a",((INDEX(Historical!$C$7:$C$1442,MATCH(B7,Historical!$B$7:$B$1449,0))/INDEX(Historical!$F$7:$F$1442,MATCH(B7,Historical!$B$7:$B$1449,0)))^(1/3)-1)*100)</f>
        <v>3.0321324952139239</v>
      </c>
      <c r="U7" s="795">
        <f>IF(INDEX(Historical!$H$7:$H$1442,MATCH(B7,Historical!$B$7:$B$1449,0))=0,"n/a",((INDEX(Historical!$C$7:$C$1442,MATCH(B7,Historical!$B$7:$B$1449,0))/INDEX(Historical!$H$7:$H$1442,MATCH(B7,Historical!$B$7:$B$1449,0)))^(1/5)-1)*100)</f>
        <v>3.1310306477545069</v>
      </c>
      <c r="V7" s="795">
        <f>IF(INDEX(Historical!$O$7:$O$1442,MATCH(B7,Historical!$B$7:$B$1449,0))=0,"n/a",((INDEX(Historical!$C$7:$C$1442,MATCH(B7,Historical!$B$7:$B$1449,0))/INDEX(Historical!$O$7:$O$1442,MATCH(B7,Historical!$B$7:$B$1449,0)))^(1/10)-1)*100)</f>
        <v>3.4219694129380196</v>
      </c>
      <c r="W7" s="796">
        <f t="shared" ref="W7:W38" si="3">IF(OR(U7&lt;=0,U7="n/a",V7&lt;=0,V7="n/a"),"n/a",U7/V7)</f>
        <v>0.91497914502581135</v>
      </c>
      <c r="X7" s="797" t="str">
        <f t="shared" ref="X7:X38" si="4">IF(OR(AJ7&lt;=0,AJ7="n/a",U7&lt;=0,U7="n/a"),"n/a",U7/AJ7)</f>
        <v>n/a</v>
      </c>
      <c r="Y7" s="746"/>
      <c r="Z7" s="738">
        <f t="shared" ref="Z7:Z38" si="5">IF(OR(AC7&lt;0.01,AC7="n/a"),"n/a",M7/AC7*100)</f>
        <v>67.289719626168221</v>
      </c>
      <c r="AA7" s="999">
        <f t="shared" ref="AA7:AA38" si="6">IF(OR(AC7&lt;0.01,AC7="n/a"),"n/a",I7/AC7)</f>
        <v>31.953271028037378</v>
      </c>
      <c r="AB7" s="1000">
        <v>10</v>
      </c>
      <c r="AC7" s="978">
        <v>1.07</v>
      </c>
      <c r="AD7" s="978">
        <v>2</v>
      </c>
      <c r="AE7" s="978">
        <v>0.35</v>
      </c>
      <c r="AF7" s="978">
        <v>1.56</v>
      </c>
      <c r="AG7" s="978">
        <v>6.8000000000000007</v>
      </c>
      <c r="AH7" s="978">
        <v>-20.3</v>
      </c>
      <c r="AI7" s="978">
        <v>14.31</v>
      </c>
      <c r="AJ7" s="978">
        <v>-0.89999999999999991</v>
      </c>
      <c r="AK7" s="978">
        <v>16</v>
      </c>
      <c r="AL7" s="991">
        <v>2250</v>
      </c>
      <c r="AM7" s="985">
        <v>0.89999999999999991</v>
      </c>
      <c r="AN7" s="978">
        <v>0.65</v>
      </c>
      <c r="AO7" s="838">
        <f t="shared" ref="AO7:AO38" si="7">IF(U7="n/a","n/a",IF(AA7&lt;0,"n/a",IF(AA7="n/a","n/a",J7+U7-AA7)))</f>
        <v>-26.716361468320308</v>
      </c>
      <c r="AP7" s="839">
        <f t="shared" ref="AP7:AP38" si="8">IF(U7="n/a","n/a",J7+U7)</f>
        <v>5.2369095597170698</v>
      </c>
      <c r="AQ7" s="1001">
        <f t="shared" ref="AQ7:AQ38" si="9">IF(OR(AC7&lt;0.01,AF7="n/a"),"n/a",(I7/SQRT(22.5*AC7*(I7/AF7))-1)*100)</f>
        <v>48.843098304128915</v>
      </c>
      <c r="AR7" s="738">
        <f>INDEX(Historical!$C$7:$C$1442,MATCH(B7,Historical!$B$7:$B$1449,0))*IF(AH7="n/a",1.03,IF(AH7&lt;0,1.01,IF(AH7&gt;10,1.1,(1+AH7/100))))</f>
        <v>0.70699999999999996</v>
      </c>
      <c r="AS7" s="999">
        <f t="shared" ref="AS7:AS38" si="10">IF($AI7="n/a",1.03*AR7,IF($AI7&lt;0,1.01*AR7,IF($AI7&gt;10,1.1*AR7,(1+$AI7/100)*AR7)))</f>
        <v>0.77770000000000006</v>
      </c>
      <c r="AT7" s="999">
        <f t="shared" ref="AT7:AV26" si="11">IF($AK7="n/a",1.03*AS7,IF($AK7&lt;0,1.01*AS7,IF($AK7&gt;10,1.1*AS7,(1+$AK7/100)*AS7)))</f>
        <v>0.85547000000000017</v>
      </c>
      <c r="AU7" s="999">
        <f t="shared" si="11"/>
        <v>0.94101700000000021</v>
      </c>
      <c r="AV7" s="999">
        <f t="shared" si="11"/>
        <v>1.0351187000000004</v>
      </c>
      <c r="AW7" s="738">
        <f t="shared" ref="AW7:AW38" si="12">SUM(AR7:AV7)</f>
        <v>4.3163057000000009</v>
      </c>
      <c r="AX7" s="846">
        <f t="shared" ref="AX7:AX38" si="13">AW7/I7*100</f>
        <v>12.624468265574734</v>
      </c>
      <c r="AY7" s="1080">
        <v>0.57999999999999996</v>
      </c>
      <c r="AZ7" s="985">
        <v>33.35</v>
      </c>
      <c r="BA7" s="985">
        <v>-11.790000000000001</v>
      </c>
      <c r="BB7" s="985">
        <v>8.9</v>
      </c>
      <c r="BC7" s="985">
        <v>9.4700000000000006</v>
      </c>
      <c r="BE7" s="700">
        <v>1968</v>
      </c>
      <c r="BF7" s="1013">
        <f t="shared" ref="BF7:BF38" si="14">IF(BE7&gt;2008,0,IF(BE7&gt;2001,1,IF(BE7&gt;1990,2,IF(BE7&gt;1980,3,IF(BE7&gt;1973,4,IF(BE7&gt;1970,5,IF(BE7&gt;1960,6,IF(BE7&gt;1958,7,IF(BE7&gt;1953,8,9)))))))))</f>
        <v>6</v>
      </c>
      <c r="BG7" s="995">
        <v>2.6</v>
      </c>
    </row>
    <row r="8" spans="1:59" ht="11.25" customHeight="1" x14ac:dyDescent="0.2">
      <c r="A8" s="976" t="s">
        <v>134</v>
      </c>
      <c r="B8" s="988" t="s">
        <v>135</v>
      </c>
      <c r="C8" s="1070" t="s">
        <v>128</v>
      </c>
      <c r="D8" s="1070" t="s">
        <v>4389</v>
      </c>
      <c r="E8" s="828">
        <v>43</v>
      </c>
      <c r="F8" s="1148">
        <v>57</v>
      </c>
      <c r="G8" s="1148" t="s">
        <v>37</v>
      </c>
      <c r="H8" s="1148" t="s">
        <v>115</v>
      </c>
      <c r="I8" s="978">
        <v>44.9</v>
      </c>
      <c r="J8" s="738">
        <f t="shared" si="0"/>
        <v>2.984409799554566</v>
      </c>
      <c r="K8" s="990">
        <v>0.33500000000000002</v>
      </c>
      <c r="L8" s="1000">
        <v>4</v>
      </c>
      <c r="M8" s="729">
        <f t="shared" si="1"/>
        <v>1.34</v>
      </c>
      <c r="N8" s="983" t="s">
        <v>263</v>
      </c>
      <c r="O8" s="831">
        <v>0.32</v>
      </c>
      <c r="P8" s="694">
        <v>43150</v>
      </c>
      <c r="Q8" s="694">
        <v>43172</v>
      </c>
      <c r="R8" s="729">
        <f t="shared" si="2"/>
        <v>4.6875000000000044</v>
      </c>
      <c r="S8" s="795">
        <f>IF(INDEX(Historical!$D$7:$D$1442,MATCH(B8,Historical!$B$7:$B$1449,0))=0,"n/a",(INDEX(Historical!$C$7:$C$1442,MATCH(B8,Historical!$B$7:$B$1449,0))/INDEX(Historical!$D$7:$D$1442,MATCH(B8,Historical!$B$7:$B$1449,0))-1)*100)</f>
        <v>4.6875</v>
      </c>
      <c r="T8" s="795">
        <f>IF(INDEX(Historical!$F$7:$F$1442,MATCH(B8,Historical!$B$7:$B$1449,0))=0,"n/a",((INDEX(Historical!$C$7:$C$1442,MATCH(B8,Historical!$B$7:$B$1449,0))/INDEX(Historical!$F$7:$F$1442,MATCH(B8,Historical!$B$7:$B$1449,0)))^(1/3)-1)*100)</f>
        <v>6.1603296820987863</v>
      </c>
      <c r="U8" s="795">
        <f>IF(INDEX(Historical!$H$7:$H$1442,MATCH(B8,Historical!$B$7:$B$1449,0))=0,"n/a",((INDEX(Historical!$C$7:$C$1442,MATCH(B8,Historical!$B$7:$B$1449,0))/INDEX(Historical!$H$7:$H$1442,MATCH(B8,Historical!$B$7:$B$1449,0)))^(1/5)-1)*100)</f>
        <v>12.010372422372351</v>
      </c>
      <c r="V8" s="795">
        <f>IF(INDEX(Historical!$O$7:$O$1442,MATCH(B8,Historical!$B$7:$B$1449,0))=0,"n/a",((INDEX(Historical!$C$7:$C$1442,MATCH(B8,Historical!$B$7:$B$1449,0))/INDEX(Historical!$O$7:$O$1442,MATCH(B8,Historical!$B$7:$B$1449,0)))^(1/10)-1)*100)</f>
        <v>9.9284603899335124</v>
      </c>
      <c r="W8" s="796">
        <f t="shared" si="3"/>
        <v>1.2096913268193821</v>
      </c>
      <c r="X8" s="797">
        <f t="shared" si="4"/>
        <v>0.67097052638951682</v>
      </c>
      <c r="Y8" s="989"/>
      <c r="Z8" s="738">
        <f t="shared" si="5"/>
        <v>37.016574585635361</v>
      </c>
      <c r="AA8" s="999">
        <f t="shared" si="6"/>
        <v>12.403314917127071</v>
      </c>
      <c r="AB8" s="1000">
        <v>6</v>
      </c>
      <c r="AC8" s="978">
        <v>3.62</v>
      </c>
      <c r="AD8" s="978" t="s">
        <v>137</v>
      </c>
      <c r="AE8" s="978">
        <v>0.39</v>
      </c>
      <c r="AF8" s="978">
        <v>1.34</v>
      </c>
      <c r="AG8" s="978">
        <v>12.2</v>
      </c>
      <c r="AH8" s="978">
        <v>10.299999999999999</v>
      </c>
      <c r="AI8" s="978">
        <v>2.7</v>
      </c>
      <c r="AJ8" s="978">
        <v>17.899999999999999</v>
      </c>
      <c r="AK8" s="978">
        <v>-8.7999999999999989</v>
      </c>
      <c r="AL8" s="991">
        <v>25140</v>
      </c>
      <c r="AM8" s="985">
        <v>0.2</v>
      </c>
      <c r="AN8" s="978">
        <v>0.41</v>
      </c>
      <c r="AO8" s="838">
        <f t="shared" si="7"/>
        <v>2.5914673047998456</v>
      </c>
      <c r="AP8" s="839">
        <f t="shared" si="8"/>
        <v>14.994782221926917</v>
      </c>
      <c r="AQ8" s="1001">
        <f t="shared" si="9"/>
        <v>-14.053137892066569</v>
      </c>
      <c r="AR8" s="738">
        <f>INDEX(Historical!$C$7:$C$1442,MATCH(B8,Historical!$B$7:$B$1449,0))*IF(AH8="n/a",1.03,IF(AH8&lt;0,1.01,IF(AH8&gt;10,1.1,(1+AH8/100))))</f>
        <v>1.4740000000000002</v>
      </c>
      <c r="AS8" s="999">
        <f t="shared" si="10"/>
        <v>1.513798</v>
      </c>
      <c r="AT8" s="999">
        <f t="shared" si="11"/>
        <v>1.52893598</v>
      </c>
      <c r="AU8" s="999">
        <f t="shared" si="11"/>
        <v>1.5442253398000001</v>
      </c>
      <c r="AV8" s="999">
        <f t="shared" si="11"/>
        <v>1.5596675931980002</v>
      </c>
      <c r="AW8" s="738">
        <f t="shared" si="12"/>
        <v>7.6206269129980004</v>
      </c>
      <c r="AX8" s="846">
        <f t="shared" si="13"/>
        <v>16.972443013358575</v>
      </c>
      <c r="AY8" s="1080">
        <v>0.96</v>
      </c>
      <c r="AZ8" s="985">
        <v>14.66</v>
      </c>
      <c r="BA8" s="985">
        <v>-13.76</v>
      </c>
      <c r="BB8" s="985">
        <v>2.63</v>
      </c>
      <c r="BC8" s="985">
        <v>-3.6799999999999997</v>
      </c>
      <c r="BE8" s="700">
        <v>1976</v>
      </c>
      <c r="BF8" s="1013">
        <f t="shared" si="14"/>
        <v>4</v>
      </c>
      <c r="BG8" s="995">
        <v>5.7</v>
      </c>
    </row>
    <row r="9" spans="1:59" ht="11.25" customHeight="1" x14ac:dyDescent="0.2">
      <c r="A9" s="976" t="s">
        <v>144</v>
      </c>
      <c r="B9" s="988" t="s">
        <v>145</v>
      </c>
      <c r="C9" s="1070" t="s">
        <v>4252</v>
      </c>
      <c r="D9" s="1070" t="s">
        <v>4387</v>
      </c>
      <c r="E9" s="828">
        <v>44</v>
      </c>
      <c r="F9" s="1148">
        <v>56</v>
      </c>
      <c r="G9" s="1148" t="s">
        <v>37</v>
      </c>
      <c r="H9" s="1148" t="s">
        <v>115</v>
      </c>
      <c r="I9" s="978">
        <v>139.84</v>
      </c>
      <c r="J9" s="738">
        <f t="shared" si="0"/>
        <v>2.2597254004576661</v>
      </c>
      <c r="K9" s="990">
        <v>0.79</v>
      </c>
      <c r="L9" s="1000">
        <v>4</v>
      </c>
      <c r="M9" s="729">
        <f t="shared" si="1"/>
        <v>3.16</v>
      </c>
      <c r="N9" s="983" t="s">
        <v>146</v>
      </c>
      <c r="O9" s="831">
        <v>0.69</v>
      </c>
      <c r="P9" s="973">
        <v>43447</v>
      </c>
      <c r="Q9" s="973">
        <v>43466</v>
      </c>
      <c r="R9" s="729">
        <f t="shared" si="2"/>
        <v>14.49275362318842</v>
      </c>
      <c r="S9" s="795">
        <f>IF(INDEX(Historical!$D$7:$D$1442,MATCH(B9,Historical!$B$7:$B$1449,0))=0,"n/a",(INDEX(Historical!$C$7:$C$1442,MATCH(B9,Historical!$B$7:$B$1449,0))/INDEX(Historical!$D$7:$D$1442,MATCH(B9,Historical!$B$7:$B$1449,0))-1)*100)</f>
        <v>15.789473684210531</v>
      </c>
      <c r="T9" s="795">
        <f>IF(INDEX(Historical!$F$7:$F$1442,MATCH(B9,Historical!$B$7:$B$1449,0))=0,"n/a",((INDEX(Historical!$C$7:$C$1442,MATCH(B9,Historical!$B$7:$B$1449,0))/INDEX(Historical!$F$7:$F$1442,MATCH(B9,Historical!$B$7:$B$1449,0)))^(1/3)-1)*100)</f>
        <v>10.437343607370298</v>
      </c>
      <c r="U9" s="795">
        <f>IF(INDEX(Historical!$H$7:$H$1442,MATCH(B9,Historical!$B$7:$B$1449,0))=0,"n/a",((INDEX(Historical!$C$7:$C$1442,MATCH(B9,Historical!$B$7:$B$1449,0))/INDEX(Historical!$H$7:$H$1442,MATCH(B9,Historical!$B$7:$B$1449,0)))^(1/5)-1)*100)</f>
        <v>11.673058472690045</v>
      </c>
      <c r="V9" s="795">
        <f>IF(INDEX(Historical!$O$7:$O$1442,MATCH(B9,Historical!$B$7:$B$1449,0))=0,"n/a",((INDEX(Historical!$C$7:$C$1442,MATCH(B9,Historical!$B$7:$B$1449,0))/INDEX(Historical!$O$7:$O$1442,MATCH(B9,Historical!$B$7:$B$1449,0)))^(1/10)-1)*100)</f>
        <v>10.048298268052447</v>
      </c>
      <c r="W9" s="796">
        <f t="shared" si="3"/>
        <v>1.1616950613223096</v>
      </c>
      <c r="X9" s="797">
        <f t="shared" si="4"/>
        <v>1.2034080899680457</v>
      </c>
      <c r="Y9" s="988"/>
      <c r="Z9" s="738">
        <f t="shared" si="5"/>
        <v>80.818414322250646</v>
      </c>
      <c r="AA9" s="999">
        <f t="shared" si="6"/>
        <v>35.764705882352942</v>
      </c>
      <c r="AB9" s="1000">
        <v>6</v>
      </c>
      <c r="AC9" s="978">
        <v>3.91</v>
      </c>
      <c r="AD9" s="978">
        <v>2.15</v>
      </c>
      <c r="AE9" s="978">
        <v>4.46</v>
      </c>
      <c r="AF9" s="978">
        <v>13.06</v>
      </c>
      <c r="AG9" s="978">
        <v>39.700000000000003</v>
      </c>
      <c r="AH9" s="978">
        <v>-4.9000000000000004</v>
      </c>
      <c r="AI9" s="978">
        <v>13.28</v>
      </c>
      <c r="AJ9" s="978">
        <v>9.7000000000000011</v>
      </c>
      <c r="AK9" s="978">
        <v>16.66</v>
      </c>
      <c r="AL9" s="991">
        <v>60470</v>
      </c>
      <c r="AM9" s="985">
        <v>0.2</v>
      </c>
      <c r="AN9" s="978">
        <v>0.43</v>
      </c>
      <c r="AO9" s="838">
        <f t="shared" si="7"/>
        <v>-21.831922009205229</v>
      </c>
      <c r="AP9" s="839">
        <f t="shared" si="8"/>
        <v>13.932783873147711</v>
      </c>
      <c r="AQ9" s="1001">
        <f t="shared" si="9"/>
        <v>355.62511823429253</v>
      </c>
      <c r="AR9" s="738">
        <f>INDEX(Historical!$C$7:$C$1442,MATCH(B9,Historical!$B$7:$B$1449,0))*IF(AH9="n/a",1.03,IF(AH9&lt;0,1.01,IF(AH9&gt;10,1.1,(1+AH9/100))))</f>
        <v>2.6664000000000003</v>
      </c>
      <c r="AS9" s="999">
        <f t="shared" si="10"/>
        <v>2.9330400000000005</v>
      </c>
      <c r="AT9" s="999">
        <f t="shared" si="11"/>
        <v>3.226344000000001</v>
      </c>
      <c r="AU9" s="999">
        <f t="shared" si="11"/>
        <v>3.5489784000000015</v>
      </c>
      <c r="AV9" s="999">
        <f t="shared" si="11"/>
        <v>3.903876240000002</v>
      </c>
      <c r="AW9" s="738">
        <f t="shared" si="12"/>
        <v>16.278638640000004</v>
      </c>
      <c r="AX9" s="846">
        <f t="shared" si="13"/>
        <v>11.64090291762014</v>
      </c>
      <c r="AY9" s="1080">
        <v>0.93</v>
      </c>
      <c r="AZ9" s="985">
        <v>29.95</v>
      </c>
      <c r="BA9" s="985">
        <v>-8.9</v>
      </c>
      <c r="BB9" s="985">
        <v>2.79</v>
      </c>
      <c r="BC9" s="985">
        <v>1.9900000000000002</v>
      </c>
      <c r="BE9" s="700">
        <v>1976</v>
      </c>
      <c r="BF9" s="1013">
        <f t="shared" si="14"/>
        <v>4</v>
      </c>
      <c r="BG9" s="995">
        <v>4.2</v>
      </c>
    </row>
    <row r="10" spans="1:59" ht="11.25" customHeight="1" x14ac:dyDescent="0.2">
      <c r="A10" s="976" t="s">
        <v>116</v>
      </c>
      <c r="B10" s="988" t="s">
        <v>117</v>
      </c>
      <c r="C10" s="1070" t="s">
        <v>108</v>
      </c>
      <c r="D10" s="1070" t="s">
        <v>118</v>
      </c>
      <c r="E10" s="828">
        <v>36</v>
      </c>
      <c r="F10" s="1148">
        <v>73</v>
      </c>
      <c r="G10" s="1148" t="s">
        <v>37</v>
      </c>
      <c r="H10" s="1148" t="s">
        <v>37</v>
      </c>
      <c r="I10" s="978">
        <v>47.7</v>
      </c>
      <c r="J10" s="738">
        <f t="shared" si="0"/>
        <v>2.1802935010482178</v>
      </c>
      <c r="K10" s="990">
        <v>0.26</v>
      </c>
      <c r="L10" s="1000">
        <v>4</v>
      </c>
      <c r="M10" s="729">
        <f t="shared" si="1"/>
        <v>1.04</v>
      </c>
      <c r="N10" s="983" t="s">
        <v>119</v>
      </c>
      <c r="O10" s="831">
        <v>0.22500000000000001</v>
      </c>
      <c r="P10" s="694">
        <v>43151</v>
      </c>
      <c r="Q10" s="694">
        <v>43160</v>
      </c>
      <c r="R10" s="729">
        <f t="shared" si="2"/>
        <v>15.555555555555555</v>
      </c>
      <c r="S10" s="795">
        <f>IF(INDEX(Historical!$D$7:$D$1442,MATCH(B10,Historical!$B$7:$B$1449,0))=0,"n/a",(INDEX(Historical!$C$7:$C$1442,MATCH(B10,Historical!$B$7:$B$1449,0))/INDEX(Historical!$D$7:$D$1442,MATCH(B10,Historical!$B$7:$B$1449,0))-1)*100)</f>
        <v>19.540229885057482</v>
      </c>
      <c r="T10" s="795">
        <f>IF(INDEX(Historical!$F$7:$F$1442,MATCH(B10,Historical!$B$7:$B$1449,0))=0,"n/a",((INDEX(Historical!$C$7:$C$1442,MATCH(B10,Historical!$B$7:$B$1449,0))/INDEX(Historical!$F$7:$F$1442,MATCH(B10,Historical!$B$7:$B$1449,0)))^(1/3)-1)*100)</f>
        <v>9.5978621302570399</v>
      </c>
      <c r="U10" s="795">
        <f>IF(INDEX(Historical!$H$7:$H$1442,MATCH(B10,Historical!$B$7:$B$1449,0))=0,"n/a",((INDEX(Historical!$C$7:$C$1442,MATCH(B10,Historical!$B$7:$B$1449,0))/INDEX(Historical!$H$7:$H$1442,MATCH(B10,Historical!$B$7:$B$1449,0)))^(1/5)-1)*100)</f>
        <v>7.933186310173812</v>
      </c>
      <c r="V10" s="795">
        <f>IF(INDEX(Historical!$O$7:$O$1442,MATCH(B10,Historical!$B$7:$B$1449,0))=0,"n/a",((INDEX(Historical!$C$7:$C$1442,MATCH(B10,Historical!$B$7:$B$1449,0))/INDEX(Historical!$O$7:$O$1442,MATCH(B10,Historical!$B$7:$B$1449,0)))^(1/10)-1)*100)</f>
        <v>8.0386652698788641</v>
      </c>
      <c r="W10" s="796">
        <f t="shared" si="3"/>
        <v>0.98687854809674869</v>
      </c>
      <c r="X10" s="797">
        <f t="shared" si="4"/>
        <v>4.1753612158809537</v>
      </c>
      <c r="Y10" s="750"/>
      <c r="Z10" s="738">
        <f t="shared" si="5"/>
        <v>26.530612244897959</v>
      </c>
      <c r="AA10" s="999">
        <f t="shared" si="6"/>
        <v>12.168367346938776</v>
      </c>
      <c r="AB10" s="1000">
        <v>12</v>
      </c>
      <c r="AC10" s="978">
        <v>3.92</v>
      </c>
      <c r="AD10" s="978">
        <v>1.33</v>
      </c>
      <c r="AE10" s="978">
        <v>1.64</v>
      </c>
      <c r="AF10" s="978">
        <v>1.57</v>
      </c>
      <c r="AG10" s="978">
        <v>20.8</v>
      </c>
      <c r="AH10" s="978">
        <v>4.2</v>
      </c>
      <c r="AI10" s="978">
        <v>2.79</v>
      </c>
      <c r="AJ10" s="978">
        <v>1.9</v>
      </c>
      <c r="AK10" s="978">
        <v>9.1399999999999988</v>
      </c>
      <c r="AL10" s="991">
        <v>36130</v>
      </c>
      <c r="AM10" s="985">
        <v>0.1</v>
      </c>
      <c r="AN10" s="978">
        <v>0.23</v>
      </c>
      <c r="AO10" s="838">
        <f t="shared" si="7"/>
        <v>-2.0548875357167464</v>
      </c>
      <c r="AP10" s="839">
        <f t="shared" si="8"/>
        <v>10.11347981122203</v>
      </c>
      <c r="AQ10" s="1001">
        <f t="shared" si="9"/>
        <v>-7.8543743494537193</v>
      </c>
      <c r="AR10" s="738">
        <f>INDEX(Historical!$C$7:$C$1442,MATCH(B10,Historical!$B$7:$B$1449,0))*IF(AH10="n/a",1.03,IF(AH10&lt;0,1.01,IF(AH10&gt;10,1.1,(1+AH10/100))))</f>
        <v>1.08368</v>
      </c>
      <c r="AS10" s="999">
        <f t="shared" si="10"/>
        <v>1.1139146719999999</v>
      </c>
      <c r="AT10" s="999">
        <f t="shared" si="11"/>
        <v>1.2157264730207999</v>
      </c>
      <c r="AU10" s="999">
        <f t="shared" si="11"/>
        <v>1.326843872654901</v>
      </c>
      <c r="AV10" s="999">
        <f t="shared" si="11"/>
        <v>1.4481174026155588</v>
      </c>
      <c r="AW10" s="738">
        <f t="shared" si="12"/>
        <v>6.1882824202912596</v>
      </c>
      <c r="AX10" s="846">
        <f t="shared" si="13"/>
        <v>12.973338407319201</v>
      </c>
      <c r="AY10" s="1080">
        <v>0.78</v>
      </c>
      <c r="AZ10" s="985">
        <v>15.190000000000001</v>
      </c>
      <c r="BA10" s="985">
        <v>-1.01</v>
      </c>
      <c r="BB10" s="985">
        <v>5.6099999999999994</v>
      </c>
      <c r="BC10" s="985">
        <v>5.45</v>
      </c>
      <c r="BE10" s="700">
        <v>1983</v>
      </c>
      <c r="BF10" s="1013">
        <f t="shared" si="14"/>
        <v>3</v>
      </c>
      <c r="BG10" s="995">
        <v>3.5000000000000004</v>
      </c>
    </row>
    <row r="11" spans="1:59" ht="11.25" customHeight="1" x14ac:dyDescent="0.2">
      <c r="A11" s="976" t="s">
        <v>395</v>
      </c>
      <c r="B11" s="988" t="s">
        <v>396</v>
      </c>
      <c r="C11" s="1070" t="s">
        <v>112</v>
      </c>
      <c r="D11" s="1070" t="s">
        <v>1230</v>
      </c>
      <c r="E11" s="828">
        <v>25</v>
      </c>
      <c r="F11" s="1148">
        <v>128</v>
      </c>
      <c r="G11" s="1148" t="s">
        <v>37</v>
      </c>
      <c r="H11" s="1148" t="s">
        <v>37</v>
      </c>
      <c r="I11" s="978">
        <v>47.86</v>
      </c>
      <c r="J11" s="738">
        <f t="shared" si="0"/>
        <v>1.8386961972419558</v>
      </c>
      <c r="K11" s="997">
        <v>0.22</v>
      </c>
      <c r="L11" s="1000">
        <v>4</v>
      </c>
      <c r="M11" s="729">
        <f t="shared" si="1"/>
        <v>0.88</v>
      </c>
      <c r="N11" s="983" t="s">
        <v>107</v>
      </c>
      <c r="O11" s="832">
        <v>0.18</v>
      </c>
      <c r="P11" s="973">
        <v>43403</v>
      </c>
      <c r="Q11" s="973">
        <v>43419</v>
      </c>
      <c r="R11" s="729">
        <f t="shared" si="2"/>
        <v>22.222222222222225</v>
      </c>
      <c r="S11" s="795">
        <f>IF(INDEX(Historical!$D$7:$D$1442,MATCH(B11,Historical!$B$7:$B$1449,0))=0,"n/a",(INDEX(Historical!$C$7:$C$1442,MATCH(B11,Historical!$B$7:$B$1449,0))/INDEX(Historical!$D$7:$D$1442,MATCH(B11,Historical!$B$7:$B$1449,0))-1)*100)</f>
        <v>35.714285714285701</v>
      </c>
      <c r="T11" s="795">
        <f>IF(INDEX(Historical!$F$7:$F$1442,MATCH(B11,Historical!$B$7:$B$1449,0))=0,"n/a",((INDEX(Historical!$C$7:$C$1442,MATCH(B11,Historical!$B$7:$B$1449,0))/INDEX(Historical!$F$7:$F$1442,MATCH(B11,Historical!$B$7:$B$1449,0)))^(1/3)-1)*100)</f>
        <v>25.99210498948732</v>
      </c>
      <c r="U11" s="795">
        <f>IF(INDEX(Historical!$H$7:$H$1442,MATCH(B11,Historical!$B$7:$B$1449,0))=0,"n/a",((INDEX(Historical!$C$7:$C$1442,MATCH(B11,Historical!$B$7:$B$1449,0))/INDEX(Historical!$H$7:$H$1442,MATCH(B11,Historical!$B$7:$B$1449,0)))^(1/5)-1)*100)</f>
        <v>27.003927459645773</v>
      </c>
      <c r="V11" s="795">
        <f>IF(INDEX(Historical!$O$7:$O$1442,MATCH(B11,Historical!$B$7:$B$1449,0))=0,"n/a",((INDEX(Historical!$C$7:$C$1442,MATCH(B11,Historical!$B$7:$B$1449,0))/INDEX(Historical!$O$7:$O$1442,MATCH(B11,Historical!$B$7:$B$1449,0)))^(1/10)-1)*100)</f>
        <v>19.942559532367142</v>
      </c>
      <c r="W11" s="796">
        <f t="shared" si="3"/>
        <v>1.3540853377329978</v>
      </c>
      <c r="X11" s="797">
        <f t="shared" si="4"/>
        <v>1.3569812793791844</v>
      </c>
      <c r="Y11" s="749"/>
      <c r="Z11" s="738">
        <f t="shared" si="5"/>
        <v>36.065573770491802</v>
      </c>
      <c r="AA11" s="999">
        <f t="shared" si="6"/>
        <v>19.614754098360656</v>
      </c>
      <c r="AB11" s="1000">
        <v>12</v>
      </c>
      <c r="AC11" s="978">
        <v>2.44</v>
      </c>
      <c r="AD11" s="978">
        <v>2</v>
      </c>
      <c r="AE11" s="978">
        <v>2.52</v>
      </c>
      <c r="AF11" s="978">
        <v>4.6500000000000004</v>
      </c>
      <c r="AG11" s="978">
        <v>19.900000000000002</v>
      </c>
      <c r="AH11" s="978">
        <v>17.299999999999997</v>
      </c>
      <c r="AI11" s="978">
        <v>8.82</v>
      </c>
      <c r="AJ11" s="978">
        <v>19.900000000000002</v>
      </c>
      <c r="AK11" s="978">
        <v>9.8000000000000007</v>
      </c>
      <c r="AL11" s="991">
        <v>7930</v>
      </c>
      <c r="AM11" s="985">
        <v>0.1</v>
      </c>
      <c r="AN11" s="978">
        <v>0.11</v>
      </c>
      <c r="AO11" s="838">
        <f t="shared" si="7"/>
        <v>9.2278695585270718</v>
      </c>
      <c r="AP11" s="839">
        <f t="shared" si="8"/>
        <v>28.842623656887728</v>
      </c>
      <c r="AQ11" s="1001">
        <f t="shared" si="9"/>
        <v>101.3384177695488</v>
      </c>
      <c r="AR11" s="738">
        <f>INDEX(Historical!$C$7:$C$1442,MATCH(B11,Historical!$B$7:$B$1449,0))*IF(AH11="n/a",1.03,IF(AH11&lt;0,1.01,IF(AH11&gt;10,1.1,(1+AH11/100))))</f>
        <v>0.83600000000000008</v>
      </c>
      <c r="AS11" s="999">
        <f t="shared" si="10"/>
        <v>0.90973520000000008</v>
      </c>
      <c r="AT11" s="999">
        <f t="shared" si="11"/>
        <v>0.99888924960000014</v>
      </c>
      <c r="AU11" s="999">
        <f t="shared" si="11"/>
        <v>1.0967803960608002</v>
      </c>
      <c r="AV11" s="999">
        <f t="shared" si="11"/>
        <v>1.2042648748747589</v>
      </c>
      <c r="AW11" s="738">
        <f t="shared" si="12"/>
        <v>5.0456697205355594</v>
      </c>
      <c r="AX11" s="846">
        <f t="shared" si="13"/>
        <v>10.54256105419047</v>
      </c>
      <c r="AY11" s="1080">
        <v>1.35</v>
      </c>
      <c r="AZ11" s="985">
        <v>18.64</v>
      </c>
      <c r="BA11" s="985">
        <v>-29.74</v>
      </c>
      <c r="BB11" s="985">
        <v>6.2</v>
      </c>
      <c r="BC11" s="985">
        <v>-12.34</v>
      </c>
      <c r="BE11" s="700">
        <v>1994</v>
      </c>
      <c r="BF11" s="1013">
        <f t="shared" si="14"/>
        <v>2</v>
      </c>
      <c r="BG11" s="995">
        <v>11</v>
      </c>
    </row>
    <row r="12" spans="1:59" ht="11.25" customHeight="1" x14ac:dyDescent="0.2">
      <c r="A12" s="976" t="s">
        <v>120</v>
      </c>
      <c r="B12" s="988" t="s">
        <v>121</v>
      </c>
      <c r="C12" s="1070" t="s">
        <v>123</v>
      </c>
      <c r="D12" s="1070" t="s">
        <v>4233</v>
      </c>
      <c r="E12" s="828">
        <v>37</v>
      </c>
      <c r="F12" s="1148">
        <v>72</v>
      </c>
      <c r="G12" s="1148" t="s">
        <v>115</v>
      </c>
      <c r="H12" s="1148" t="s">
        <v>115</v>
      </c>
      <c r="I12" s="978">
        <v>164.39</v>
      </c>
      <c r="J12" s="738">
        <f t="shared" si="0"/>
        <v>2.8225561165521018</v>
      </c>
      <c r="K12" s="990">
        <v>1.1599999999999999</v>
      </c>
      <c r="L12" s="1000">
        <v>4</v>
      </c>
      <c r="M12" s="729">
        <f t="shared" si="1"/>
        <v>4.6399999999999997</v>
      </c>
      <c r="N12" s="983" t="s">
        <v>560</v>
      </c>
      <c r="O12" s="831">
        <v>1.1000000000000001</v>
      </c>
      <c r="P12" s="973">
        <v>43553</v>
      </c>
      <c r="Q12" s="973">
        <v>43598</v>
      </c>
      <c r="R12" s="729">
        <f t="shared" si="2"/>
        <v>5.454545454545439</v>
      </c>
      <c r="S12" s="795">
        <f>IF(INDEX(Historical!$D$7:$D$1442,MATCH(B12,Historical!$B$7:$B$1449,0))=0,"n/a",(INDEX(Historical!$C$7:$C$1442,MATCH(B12,Historical!$B$7:$B$1449,0))/INDEX(Historical!$D$7:$D$1442,MATCH(B12,Historical!$B$7:$B$1449,0))-1)*100)</f>
        <v>14.555256064690036</v>
      </c>
      <c r="T12" s="795">
        <f>IF(INDEX(Historical!$F$7:$F$1442,MATCH(B12,Historical!$B$7:$B$1449,0))=0,"n/a",((INDEX(Historical!$C$7:$C$1442,MATCH(B12,Historical!$B$7:$B$1449,0))/INDEX(Historical!$F$7:$F$1442,MATCH(B12,Historical!$B$7:$B$1449,0)))^(1/3)-1)*100)</f>
        <v>9.9207418039544812</v>
      </c>
      <c r="U12" s="795">
        <f>IF(INDEX(Historical!$H$7:$H$1442,MATCH(B12,Historical!$B$7:$B$1449,0))=0,"n/a",((INDEX(Historical!$C$7:$C$1442,MATCH(B12,Historical!$B$7:$B$1449,0))/INDEX(Historical!$H$7:$H$1442,MATCH(B12,Historical!$B$7:$B$1449,0)))^(1/5)-1)*100)</f>
        <v>8.9386106512823638</v>
      </c>
      <c r="V12" s="795">
        <f>IF(INDEX(Historical!$O$7:$O$1442,MATCH(B12,Historical!$B$7:$B$1449,0))=0,"n/a",((INDEX(Historical!$C$7:$C$1442,MATCH(B12,Historical!$B$7:$B$1449,0))/INDEX(Historical!$O$7:$O$1442,MATCH(B12,Historical!$B$7:$B$1449,0)))^(1/10)-1)*100)</f>
        <v>9.5958226385217227</v>
      </c>
      <c r="W12" s="796">
        <f t="shared" si="3"/>
        <v>0.93151061540038993</v>
      </c>
      <c r="X12" s="797">
        <f t="shared" si="4"/>
        <v>0.88501095557251119</v>
      </c>
      <c r="Y12" s="988"/>
      <c r="Z12" s="738">
        <f t="shared" si="5"/>
        <v>60.574412532637069</v>
      </c>
      <c r="AA12" s="999">
        <f t="shared" si="6"/>
        <v>21.460835509138381</v>
      </c>
      <c r="AB12" s="1000">
        <v>9</v>
      </c>
      <c r="AC12" s="978">
        <v>7.66</v>
      </c>
      <c r="AD12" s="978">
        <v>1.96</v>
      </c>
      <c r="AE12" s="978">
        <v>4.04</v>
      </c>
      <c r="AF12" s="978">
        <v>3.32</v>
      </c>
      <c r="AG12" s="978">
        <v>14.399999999999999</v>
      </c>
      <c r="AH12" s="978">
        <v>48.5</v>
      </c>
      <c r="AI12" s="978">
        <v>13.089999999999998</v>
      </c>
      <c r="AJ12" s="978">
        <v>10.100000000000001</v>
      </c>
      <c r="AK12" s="978">
        <v>10.95</v>
      </c>
      <c r="AL12" s="991">
        <v>36050</v>
      </c>
      <c r="AM12" s="985">
        <v>0.2</v>
      </c>
      <c r="AN12" s="978">
        <v>0.35</v>
      </c>
      <c r="AO12" s="838">
        <f t="shared" si="7"/>
        <v>-9.6996687413039151</v>
      </c>
      <c r="AP12" s="839">
        <f t="shared" si="8"/>
        <v>11.761166767834466</v>
      </c>
      <c r="AQ12" s="1001">
        <f t="shared" si="9"/>
        <v>77.951271595268693</v>
      </c>
      <c r="AR12" s="738">
        <f>INDEX(Historical!$C$7:$C$1442,MATCH(B12,Historical!$B$7:$B$1449,0))*IF(AH12="n/a",1.03,IF(AH12&lt;0,1.01,IF(AH12&gt;10,1.1,(1+AH12/100))))</f>
        <v>4.6750000000000007</v>
      </c>
      <c r="AS12" s="999">
        <f t="shared" si="10"/>
        <v>5.142500000000001</v>
      </c>
      <c r="AT12" s="999">
        <f t="shared" si="11"/>
        <v>5.6567500000000015</v>
      </c>
      <c r="AU12" s="999">
        <f t="shared" si="11"/>
        <v>6.2224250000000021</v>
      </c>
      <c r="AV12" s="999">
        <f t="shared" si="11"/>
        <v>6.8446675000000026</v>
      </c>
      <c r="AW12" s="738">
        <f t="shared" si="12"/>
        <v>28.54134250000001</v>
      </c>
      <c r="AX12" s="846">
        <f t="shared" si="13"/>
        <v>17.361970010341267</v>
      </c>
      <c r="AY12" s="1080">
        <v>0.87</v>
      </c>
      <c r="AZ12" s="985">
        <v>10.75</v>
      </c>
      <c r="BA12" s="985">
        <v>-4.6399999999999997</v>
      </c>
      <c r="BB12" s="985">
        <v>3.95</v>
      </c>
      <c r="BC12" s="985">
        <v>1.91</v>
      </c>
      <c r="BE12" s="700">
        <v>1983</v>
      </c>
      <c r="BF12" s="1013">
        <f t="shared" si="14"/>
        <v>3</v>
      </c>
      <c r="BG12" s="995">
        <v>8.1</v>
      </c>
    </row>
    <row r="13" spans="1:59" ht="11.25" customHeight="1" x14ac:dyDescent="0.2">
      <c r="A13" s="976" t="s">
        <v>438</v>
      </c>
      <c r="B13" s="988" t="s">
        <v>439</v>
      </c>
      <c r="C13" s="1070" t="s">
        <v>108</v>
      </c>
      <c r="D13" s="1070" t="s">
        <v>4401</v>
      </c>
      <c r="E13" s="828">
        <v>25</v>
      </c>
      <c r="F13" s="1148">
        <v>124</v>
      </c>
      <c r="G13" s="1148" t="s">
        <v>37</v>
      </c>
      <c r="H13" s="1148" t="s">
        <v>37</v>
      </c>
      <c r="I13" s="978">
        <v>31.85</v>
      </c>
      <c r="J13" s="738">
        <f t="shared" si="0"/>
        <v>3.2653061224489797</v>
      </c>
      <c r="K13" s="997">
        <v>0.26</v>
      </c>
      <c r="L13" s="1000">
        <v>4</v>
      </c>
      <c r="M13" s="729">
        <f t="shared" si="1"/>
        <v>1.04</v>
      </c>
      <c r="N13" s="983" t="s">
        <v>149</v>
      </c>
      <c r="O13" s="832">
        <v>0.25</v>
      </c>
      <c r="P13" s="973">
        <v>43342</v>
      </c>
      <c r="Q13" s="973">
        <v>43357</v>
      </c>
      <c r="R13" s="729">
        <f t="shared" si="2"/>
        <v>4.0000000000000036</v>
      </c>
      <c r="S13" s="795">
        <f>IF(INDEX(Historical!$D$7:$D$1442,MATCH(B13,Historical!$B$7:$B$1449,0))=0,"n/a",(INDEX(Historical!$C$7:$C$1442,MATCH(B13,Historical!$B$7:$B$1449,0))/INDEX(Historical!$D$7:$D$1442,MATCH(B13,Historical!$B$7:$B$1449,0))-1)*100)</f>
        <v>4.2779156327543477</v>
      </c>
      <c r="T13" s="795">
        <f>IF(INDEX(Historical!$F$7:$F$1442,MATCH(B13,Historical!$B$7:$B$1449,0))=0,"n/a",((INDEX(Historical!$C$7:$C$1442,MATCH(B13,Historical!$B$7:$B$1449,0))/INDEX(Historical!$F$7:$F$1442,MATCH(B13,Historical!$B$7:$B$1449,0)))^(1/3)-1)*100)</f>
        <v>3.1738358009416823</v>
      </c>
      <c r="U13" s="795">
        <f>IF(INDEX(Historical!$H$7:$H$1442,MATCH(B13,Historical!$B$7:$B$1449,0))=0,"n/a",((INDEX(Historical!$C$7:$C$1442,MATCH(B13,Historical!$B$7:$B$1449,0))/INDEX(Historical!$H$7:$H$1442,MATCH(B13,Historical!$B$7:$B$1449,0)))^(1/5)-1)*100)</f>
        <v>2.3988296419660049</v>
      </c>
      <c r="V13" s="795">
        <f>IF(INDEX(Historical!$O$7:$O$1442,MATCH(B13,Historical!$B$7:$B$1449,0))=0,"n/a",((INDEX(Historical!$C$7:$C$1442,MATCH(B13,Historical!$B$7:$B$1449,0))/INDEX(Historical!$O$7:$O$1442,MATCH(B13,Historical!$B$7:$B$1449,0)))^(1/10)-1)*100)</f>
        <v>2.9055214098264059</v>
      </c>
      <c r="W13" s="796">
        <f t="shared" si="3"/>
        <v>0.82561072647863432</v>
      </c>
      <c r="X13" s="797">
        <f t="shared" si="4"/>
        <v>0.57114991475381072</v>
      </c>
      <c r="Y13" s="747"/>
      <c r="Z13" s="738">
        <f t="shared" si="5"/>
        <v>43.697478991596647</v>
      </c>
      <c r="AA13" s="999">
        <f t="shared" si="6"/>
        <v>13.382352941176471</v>
      </c>
      <c r="AB13" s="1000">
        <v>12</v>
      </c>
      <c r="AC13" s="978">
        <v>2.38</v>
      </c>
      <c r="AD13" s="978">
        <v>1.94</v>
      </c>
      <c r="AE13" s="978">
        <v>4.9000000000000004</v>
      </c>
      <c r="AF13" s="978">
        <v>1.74</v>
      </c>
      <c r="AG13" s="978">
        <v>13.900000000000002</v>
      </c>
      <c r="AH13" s="978">
        <v>5.6000000000000005</v>
      </c>
      <c r="AI13" s="978">
        <v>3.19</v>
      </c>
      <c r="AJ13" s="978">
        <v>4.2</v>
      </c>
      <c r="AK13" s="978">
        <v>6.9</v>
      </c>
      <c r="AL13" s="991">
        <v>454.18</v>
      </c>
      <c r="AM13" s="985">
        <v>3.8</v>
      </c>
      <c r="AN13" s="978">
        <v>0.08</v>
      </c>
      <c r="AO13" s="838">
        <f t="shared" si="7"/>
        <v>-7.7182171767614864</v>
      </c>
      <c r="AP13" s="839">
        <f t="shared" si="8"/>
        <v>5.6641357644149846</v>
      </c>
      <c r="AQ13" s="1001">
        <f t="shared" si="9"/>
        <v>1.7301312681898606</v>
      </c>
      <c r="AR13" s="738">
        <f>INDEX(Historical!$C$7:$C$1442,MATCH(B13,Historical!$B$7:$B$1449,0))*IF(AH13="n/a",1.03,IF(AH13&lt;0,1.01,IF(AH13&gt;10,1.1,(1+AH13/100))))</f>
        <v>1.0771200000000001</v>
      </c>
      <c r="AS13" s="999">
        <f t="shared" si="10"/>
        <v>1.1114801280000002</v>
      </c>
      <c r="AT13" s="999">
        <f t="shared" si="11"/>
        <v>1.1881722568320001</v>
      </c>
      <c r="AU13" s="999">
        <f t="shared" si="11"/>
        <v>1.270156142553408</v>
      </c>
      <c r="AV13" s="999">
        <f t="shared" si="11"/>
        <v>1.3577969163895931</v>
      </c>
      <c r="AW13" s="738">
        <f t="shared" si="12"/>
        <v>6.0047254437750013</v>
      </c>
      <c r="AX13" s="846">
        <f t="shared" si="13"/>
        <v>18.853141110753533</v>
      </c>
      <c r="AY13" s="1080">
        <v>0.56999999999999995</v>
      </c>
      <c r="AZ13" s="985">
        <v>6.4799999999999995</v>
      </c>
      <c r="BA13" s="985">
        <v>-18.29</v>
      </c>
      <c r="BB13" s="985">
        <v>-3.66</v>
      </c>
      <c r="BC13" s="985">
        <v>-10.489999999999998</v>
      </c>
      <c r="BE13" s="700">
        <v>1994</v>
      </c>
      <c r="BF13" s="1013">
        <f t="shared" si="14"/>
        <v>2</v>
      </c>
      <c r="BG13" s="995">
        <v>1.3</v>
      </c>
    </row>
    <row r="14" spans="1:59" ht="11.25" customHeight="1" x14ac:dyDescent="0.2">
      <c r="A14" s="976" t="s">
        <v>441</v>
      </c>
      <c r="B14" s="988" t="s">
        <v>442</v>
      </c>
      <c r="C14" s="1070" t="s">
        <v>131</v>
      </c>
      <c r="D14" s="1070" t="s">
        <v>4403</v>
      </c>
      <c r="E14" s="828">
        <v>26</v>
      </c>
      <c r="F14" s="1148">
        <v>112</v>
      </c>
      <c r="G14" s="1148" t="s">
        <v>37</v>
      </c>
      <c r="H14" s="1148" t="s">
        <v>37</v>
      </c>
      <c r="I14" s="987">
        <v>35.39</v>
      </c>
      <c r="J14" s="738">
        <f t="shared" si="0"/>
        <v>2.7386267307148908</v>
      </c>
      <c r="K14" s="997">
        <v>0.24229999999999999</v>
      </c>
      <c r="L14" s="1000">
        <v>4</v>
      </c>
      <c r="M14" s="729">
        <f t="shared" si="1"/>
        <v>0.96919999999999995</v>
      </c>
      <c r="N14" s="983" t="s">
        <v>443</v>
      </c>
      <c r="O14" s="832">
        <v>0.2387</v>
      </c>
      <c r="P14" s="973">
        <v>43417</v>
      </c>
      <c r="Q14" s="973">
        <v>43425</v>
      </c>
      <c r="R14" s="729">
        <f t="shared" si="2"/>
        <v>1.5081692501047306</v>
      </c>
      <c r="S14" s="795">
        <f>IF(INDEX(Historical!$D$7:$D$1442,MATCH(B14,Historical!$B$7:$B$1449,0))=0,"n/a",(INDEX(Historical!$C$7:$C$1442,MATCH(B14,Historical!$B$7:$B$1449,0))/INDEX(Historical!$D$7:$D$1442,MATCH(B14,Historical!$B$7:$B$1449,0))-1)*100)</f>
        <v>3.020822095155884</v>
      </c>
      <c r="T14" s="795">
        <f>IF(INDEX(Historical!$F$7:$F$1442,MATCH(B14,Historical!$B$7:$B$1449,0))=0,"n/a",((INDEX(Historical!$C$7:$C$1442,MATCH(B14,Historical!$B$7:$B$1449,0))/INDEX(Historical!$F$7:$F$1442,MATCH(B14,Historical!$B$7:$B$1449,0)))^(1/3)-1)*100)</f>
        <v>3.0262886643341202</v>
      </c>
      <c r="U14" s="795">
        <f>IF(INDEX(Historical!$H$7:$H$1442,MATCH(B14,Historical!$B$7:$B$1449,0))=0,"n/a",((INDEX(Historical!$C$7:$C$1442,MATCH(B14,Historical!$B$7:$B$1449,0))/INDEX(Historical!$H$7:$H$1442,MATCH(B14,Historical!$B$7:$B$1449,0)))^(1/5)-1)*100)</f>
        <v>3.0251556213853892</v>
      </c>
      <c r="V14" s="795">
        <f>IF(INDEX(Historical!$O$7:$O$1442,MATCH(B14,Historical!$B$7:$B$1449,0))=0,"n/a",((INDEX(Historical!$C$7:$C$1442,MATCH(B14,Historical!$B$7:$B$1449,0))/INDEX(Historical!$O$7:$O$1442,MATCH(B14,Historical!$B$7:$B$1449,0)))^(1/10)-1)*100)</f>
        <v>3.0484738217265051</v>
      </c>
      <c r="W14" s="796">
        <f t="shared" si="3"/>
        <v>0.99235086088818381</v>
      </c>
      <c r="X14" s="797">
        <f t="shared" si="4"/>
        <v>0.10395723784829516</v>
      </c>
      <c r="Y14" s="989"/>
      <c r="Z14" s="738">
        <f t="shared" si="5"/>
        <v>23.242206235011988</v>
      </c>
      <c r="AA14" s="999">
        <f t="shared" si="6"/>
        <v>8.4868105515587526</v>
      </c>
      <c r="AB14" s="1000">
        <v>12</v>
      </c>
      <c r="AC14" s="978">
        <v>4.17</v>
      </c>
      <c r="AD14" s="978">
        <v>2.12</v>
      </c>
      <c r="AE14" s="978">
        <v>4.09</v>
      </c>
      <c r="AF14" s="978">
        <v>2.1800000000000002</v>
      </c>
      <c r="AG14" s="978">
        <v>10.100000000000001</v>
      </c>
      <c r="AH14" s="978">
        <v>186.8</v>
      </c>
      <c r="AI14" s="978" t="s">
        <v>137</v>
      </c>
      <c r="AJ14" s="978">
        <v>29.099999999999998</v>
      </c>
      <c r="AK14" s="978">
        <v>4</v>
      </c>
      <c r="AL14" s="991">
        <v>332.67</v>
      </c>
      <c r="AM14" s="985">
        <v>4.01</v>
      </c>
      <c r="AN14" s="978">
        <v>0.86</v>
      </c>
      <c r="AO14" s="838">
        <f t="shared" si="7"/>
        <v>-2.7230281994584722</v>
      </c>
      <c r="AP14" s="839">
        <f t="shared" si="8"/>
        <v>5.7637823521002804</v>
      </c>
      <c r="AQ14" s="1001">
        <f t="shared" si="9"/>
        <v>-9.3204739452710896</v>
      </c>
      <c r="AR14" s="738">
        <f>INDEX(Historical!$C$7:$C$1442,MATCH(B14,Historical!$B$7:$B$1449,0))*IF(AH14="n/a",1.03,IF(AH14&lt;0,1.01,IF(AH14&gt;10,1.1,(1+AH14/100))))</f>
        <v>1.0503900000000002</v>
      </c>
      <c r="AS14" s="999">
        <f t="shared" si="10"/>
        <v>1.0819017000000002</v>
      </c>
      <c r="AT14" s="999">
        <f t="shared" si="11"/>
        <v>1.1251777680000001</v>
      </c>
      <c r="AU14" s="999">
        <f t="shared" si="11"/>
        <v>1.1701848787200002</v>
      </c>
      <c r="AV14" s="999">
        <f t="shared" si="11"/>
        <v>1.2169922738688002</v>
      </c>
      <c r="AW14" s="738">
        <f t="shared" si="12"/>
        <v>5.6446466205888006</v>
      </c>
      <c r="AX14" s="846">
        <f t="shared" si="13"/>
        <v>15.949835039810118</v>
      </c>
      <c r="AY14" s="1080">
        <v>0.04</v>
      </c>
      <c r="AZ14" s="985">
        <v>10.59</v>
      </c>
      <c r="BA14" s="985">
        <v>-11.899999999999999</v>
      </c>
      <c r="BB14" s="985">
        <v>0.3</v>
      </c>
      <c r="BC14" s="985">
        <v>-3.92</v>
      </c>
      <c r="BE14" s="700">
        <v>1993</v>
      </c>
      <c r="BF14" s="1013">
        <f t="shared" si="14"/>
        <v>2</v>
      </c>
      <c r="BG14" s="995">
        <v>3</v>
      </c>
    </row>
    <row r="15" spans="1:59" s="874" customFormat="1" ht="11.25" customHeight="1" x14ac:dyDescent="0.2">
      <c r="A15" s="853" t="s">
        <v>141</v>
      </c>
      <c r="B15" s="882" t="s">
        <v>142</v>
      </c>
      <c r="C15" s="1070" t="s">
        <v>131</v>
      </c>
      <c r="D15" s="1070" t="s">
        <v>4402</v>
      </c>
      <c r="E15" s="854">
        <v>35</v>
      </c>
      <c r="F15" s="1148">
        <v>78</v>
      </c>
      <c r="G15" s="1147" t="s">
        <v>37</v>
      </c>
      <c r="H15" s="1147" t="s">
        <v>37</v>
      </c>
      <c r="I15" s="867">
        <v>97.63</v>
      </c>
      <c r="J15" s="856">
        <f t="shared" si="0"/>
        <v>2.1509781829355732</v>
      </c>
      <c r="K15" s="880">
        <v>0.52500000000000002</v>
      </c>
      <c r="L15" s="858">
        <v>4</v>
      </c>
      <c r="M15" s="859">
        <f t="shared" si="1"/>
        <v>2.1</v>
      </c>
      <c r="N15" s="860" t="s">
        <v>143</v>
      </c>
      <c r="O15" s="881">
        <v>0.48499999999999999</v>
      </c>
      <c r="P15" s="862">
        <v>43427</v>
      </c>
      <c r="Q15" s="862">
        <v>43444</v>
      </c>
      <c r="R15" s="859">
        <f t="shared" si="2"/>
        <v>8.2474226804123791</v>
      </c>
      <c r="S15" s="795">
        <f>IF(INDEX(Historical!$D$7:$D$1442,MATCH(B15,Historical!$B$7:$B$1449,0))=0,"n/a",(INDEX(Historical!$C$7:$C$1442,MATCH(B15,Historical!$B$7:$B$1449,0))/INDEX(Historical!$D$7:$D$1442,MATCH(B15,Historical!$B$7:$B$1449,0))-1)*100)</f>
        <v>7.9019073569482234</v>
      </c>
      <c r="T15" s="795">
        <f>IF(INDEX(Historical!$F$7:$F$1442,MATCH(B15,Historical!$B$7:$B$1449,0))=0,"n/a",((INDEX(Historical!$C$7:$C$1442,MATCH(B15,Historical!$B$7:$B$1449,0))/INDEX(Historical!$F$7:$F$1442,MATCH(B15,Historical!$B$7:$B$1449,0)))^(1/3)-1)*100)</f>
        <v>7.5860646672289311</v>
      </c>
      <c r="U15" s="795">
        <f>IF(INDEX(Historical!$H$7:$H$1442,MATCH(B15,Historical!$B$7:$B$1449,0))=0,"n/a",((INDEX(Historical!$C$7:$C$1442,MATCH(B15,Historical!$B$7:$B$1449,0))/INDEX(Historical!$H$7:$H$1442,MATCH(B15,Historical!$B$7:$B$1449,0)))^(1/5)-1)*100)</f>
        <v>6.8748133269252554</v>
      </c>
      <c r="V15" s="795">
        <f>IF(INDEX(Historical!$O$7:$O$1442,MATCH(B15,Historical!$B$7:$B$1449,0))=0,"n/a",((INDEX(Historical!$C$7:$C$1442,MATCH(B15,Historical!$B$7:$B$1449,0))/INDEX(Historical!$O$7:$O$1442,MATCH(B15,Historical!$B$7:$B$1449,0)))^(1/10)-1)*100)</f>
        <v>4.2570585584205789</v>
      </c>
      <c r="W15" s="863">
        <f t="shared" si="3"/>
        <v>1.6149210147289812</v>
      </c>
      <c r="X15" s="864">
        <f t="shared" si="4"/>
        <v>0.70151156397196479</v>
      </c>
      <c r="Y15" s="988"/>
      <c r="Z15" s="856">
        <f t="shared" si="5"/>
        <v>52.763819095477395</v>
      </c>
      <c r="AA15" s="866">
        <f t="shared" si="6"/>
        <v>24.530150753768844</v>
      </c>
      <c r="AB15" s="858">
        <v>9</v>
      </c>
      <c r="AC15" s="867">
        <v>3.98</v>
      </c>
      <c r="AD15" s="867">
        <v>3.8</v>
      </c>
      <c r="AE15" s="867">
        <v>3.73</v>
      </c>
      <c r="AF15" s="867">
        <v>2.29</v>
      </c>
      <c r="AG15" s="867">
        <v>12.8</v>
      </c>
      <c r="AH15" s="867">
        <v>10.9</v>
      </c>
      <c r="AI15" s="867">
        <v>6.5600000000000005</v>
      </c>
      <c r="AJ15" s="867">
        <v>9.8000000000000007</v>
      </c>
      <c r="AK15" s="867">
        <v>6.45</v>
      </c>
      <c r="AL15" s="868">
        <v>11630</v>
      </c>
      <c r="AM15" s="869">
        <v>1</v>
      </c>
      <c r="AN15" s="867">
        <v>0.76</v>
      </c>
      <c r="AO15" s="870">
        <f t="shared" si="7"/>
        <v>-15.504359243908015</v>
      </c>
      <c r="AP15" s="871">
        <f t="shared" si="8"/>
        <v>9.025791509860829</v>
      </c>
      <c r="AQ15" s="872">
        <f t="shared" si="9"/>
        <v>58.007095798653083</v>
      </c>
      <c r="AR15" s="738">
        <f>INDEX(Historical!$C$7:$C$1442,MATCH(B15,Historical!$B$7:$B$1449,0))*IF(AH15="n/a",1.03,IF(AH15&lt;0,1.01,IF(AH15&gt;10,1.1,(1+AH15/100))))</f>
        <v>2.1779999999999999</v>
      </c>
      <c r="AS15" s="866">
        <f t="shared" si="10"/>
        <v>2.3208768000000002</v>
      </c>
      <c r="AT15" s="866">
        <f t="shared" si="11"/>
        <v>2.4705733536000003</v>
      </c>
      <c r="AU15" s="866">
        <f t="shared" si="11"/>
        <v>2.6299253349072003</v>
      </c>
      <c r="AV15" s="866">
        <f t="shared" si="11"/>
        <v>2.7995555190087145</v>
      </c>
      <c r="AW15" s="856">
        <f t="shared" si="12"/>
        <v>12.398931007515916</v>
      </c>
      <c r="AX15" s="873">
        <f t="shared" si="13"/>
        <v>12.699919089947675</v>
      </c>
      <c r="AY15" s="1081">
        <v>0.21</v>
      </c>
      <c r="AZ15" s="869">
        <v>27.689999999999998</v>
      </c>
      <c r="BA15" s="869">
        <v>-3.11</v>
      </c>
      <c r="BB15" s="869">
        <v>2.65</v>
      </c>
      <c r="BC15" s="869">
        <v>6.1</v>
      </c>
      <c r="BD15" s="1033"/>
      <c r="BE15" s="700">
        <v>1985</v>
      </c>
      <c r="BF15" s="1013">
        <f t="shared" si="14"/>
        <v>3</v>
      </c>
      <c r="BG15" s="931">
        <v>5.2</v>
      </c>
    </row>
    <row r="16" spans="1:59" ht="11.25" customHeight="1" x14ac:dyDescent="0.2">
      <c r="A16" s="976" t="s">
        <v>433</v>
      </c>
      <c r="B16" s="988" t="s">
        <v>434</v>
      </c>
      <c r="C16" s="1070" t="s">
        <v>123</v>
      </c>
      <c r="D16" s="1070" t="s">
        <v>4404</v>
      </c>
      <c r="E16" s="828">
        <v>25</v>
      </c>
      <c r="F16" s="1148">
        <v>123</v>
      </c>
      <c r="G16" s="1148" t="s">
        <v>106</v>
      </c>
      <c r="H16" s="1148" t="s">
        <v>106</v>
      </c>
      <c r="I16" s="978">
        <v>99.12</v>
      </c>
      <c r="J16" s="738">
        <f t="shared" si="0"/>
        <v>1.3720742534301857</v>
      </c>
      <c r="K16" s="997">
        <v>0.34</v>
      </c>
      <c r="L16" s="1000">
        <v>4</v>
      </c>
      <c r="M16" s="729">
        <f t="shared" si="1"/>
        <v>1.36</v>
      </c>
      <c r="N16" s="983" t="s">
        <v>435</v>
      </c>
      <c r="O16" s="832">
        <v>0.32</v>
      </c>
      <c r="P16" s="973">
        <v>43312</v>
      </c>
      <c r="Q16" s="973">
        <v>43334</v>
      </c>
      <c r="R16" s="729">
        <f t="shared" si="2"/>
        <v>6.2500000000000053</v>
      </c>
      <c r="S16" s="795">
        <f>IF(INDEX(Historical!$D$7:$D$1442,MATCH(B16,Historical!$B$7:$B$1449,0))=0,"n/a",(INDEX(Historical!$C$7:$C$1442,MATCH(B16,Historical!$B$7:$B$1449,0))/INDEX(Historical!$D$7:$D$1442,MATCH(B16,Historical!$B$7:$B$1449,0))-1)*100)</f>
        <v>3.125</v>
      </c>
      <c r="T16" s="795">
        <f>IF(INDEX(Historical!$F$7:$F$1442,MATCH(B16,Historical!$B$7:$B$1449,0))=0,"n/a",((INDEX(Historical!$C$7:$C$1442,MATCH(B16,Historical!$B$7:$B$1449,0))/INDEX(Historical!$F$7:$F$1442,MATCH(B16,Historical!$B$7:$B$1449,0)))^(1/3)-1)*100)</f>
        <v>5.0081546755695205</v>
      </c>
      <c r="U16" s="795">
        <f>IF(INDEX(Historical!$H$7:$H$1442,MATCH(B16,Historical!$B$7:$B$1449,0))=0,"n/a",((INDEX(Historical!$C$7:$C$1442,MATCH(B16,Historical!$B$7:$B$1449,0))/INDEX(Historical!$H$7:$H$1442,MATCH(B16,Historical!$B$7:$B$1449,0)))^(1/5)-1)*100)</f>
        <v>5.7096868374616028</v>
      </c>
      <c r="V16" s="795">
        <f>IF(INDEX(Historical!$O$7:$O$1442,MATCH(B16,Historical!$B$7:$B$1449,0))=0,"n/a",((INDEX(Historical!$C$7:$C$1442,MATCH(B16,Historical!$B$7:$B$1449,0))/INDEX(Historical!$O$7:$O$1442,MATCH(B16,Historical!$B$7:$B$1449,0)))^(1/10)-1)*100)</f>
        <v>8.9528488381578342</v>
      </c>
      <c r="W16" s="796">
        <f t="shared" si="3"/>
        <v>0.63775083670869237</v>
      </c>
      <c r="X16" s="797">
        <f t="shared" si="4"/>
        <v>0.58262110586342886</v>
      </c>
      <c r="Y16" s="757"/>
      <c r="Z16" s="738">
        <f t="shared" si="5"/>
        <v>38.526912181303118</v>
      </c>
      <c r="AA16" s="999">
        <f t="shared" si="6"/>
        <v>28.079320113314452</v>
      </c>
      <c r="AB16" s="1000">
        <v>12</v>
      </c>
      <c r="AC16" s="978">
        <v>3.53</v>
      </c>
      <c r="AD16" s="978">
        <v>3</v>
      </c>
      <c r="AE16" s="978">
        <v>2.2999999999999998</v>
      </c>
      <c r="AF16" s="978">
        <v>4.4400000000000004</v>
      </c>
      <c r="AG16" s="978">
        <v>14.899999999999999</v>
      </c>
      <c r="AH16" s="978">
        <v>19.600000000000001</v>
      </c>
      <c r="AI16" s="978">
        <v>11.84</v>
      </c>
      <c r="AJ16" s="978">
        <v>9.8000000000000007</v>
      </c>
      <c r="AK16" s="978">
        <v>9.370000000000001</v>
      </c>
      <c r="AL16" s="991">
        <v>6210</v>
      </c>
      <c r="AM16" s="985">
        <v>0.3</v>
      </c>
      <c r="AN16" s="978">
        <v>0.97</v>
      </c>
      <c r="AO16" s="838">
        <f t="shared" si="7"/>
        <v>-20.997559022422664</v>
      </c>
      <c r="AP16" s="839">
        <f t="shared" si="8"/>
        <v>7.0817610908917885</v>
      </c>
      <c r="AQ16" s="1001">
        <f t="shared" si="9"/>
        <v>135.39298705981136</v>
      </c>
      <c r="AR16" s="738">
        <f>INDEX(Historical!$C$7:$C$1442,MATCH(B16,Historical!$B$7:$B$1449,0))*IF(AH16="n/a",1.03,IF(AH16&lt;0,1.01,IF(AH16&gt;10,1.1,(1+AH16/100))))</f>
        <v>1.4520000000000002</v>
      </c>
      <c r="AS16" s="999">
        <f t="shared" si="10"/>
        <v>1.5972000000000004</v>
      </c>
      <c r="AT16" s="999">
        <f t="shared" si="11"/>
        <v>1.7468576400000007</v>
      </c>
      <c r="AU16" s="999">
        <f t="shared" si="11"/>
        <v>1.910538200868001</v>
      </c>
      <c r="AV16" s="999">
        <f t="shared" si="11"/>
        <v>2.089555630289333</v>
      </c>
      <c r="AW16" s="738">
        <f t="shared" si="12"/>
        <v>8.7961514711573354</v>
      </c>
      <c r="AX16" s="846">
        <f t="shared" si="13"/>
        <v>8.8742448256228155</v>
      </c>
      <c r="AY16" s="1080">
        <v>0.8</v>
      </c>
      <c r="AZ16" s="985">
        <v>23.95</v>
      </c>
      <c r="BA16" s="985">
        <v>-11.74</v>
      </c>
      <c r="BB16" s="985">
        <v>1.3</v>
      </c>
      <c r="BC16" s="985">
        <v>-0.08</v>
      </c>
      <c r="BE16" s="700">
        <v>1994</v>
      </c>
      <c r="BF16" s="1013">
        <f t="shared" si="14"/>
        <v>2</v>
      </c>
      <c r="BG16" s="995">
        <v>6.2</v>
      </c>
    </row>
    <row r="17" spans="1:59" ht="11.25" customHeight="1" x14ac:dyDescent="0.2">
      <c r="A17" s="976" t="s">
        <v>129</v>
      </c>
      <c r="B17" s="988" t="s">
        <v>130</v>
      </c>
      <c r="C17" s="1070" t="s">
        <v>131</v>
      </c>
      <c r="D17" s="1070" t="s">
        <v>4403</v>
      </c>
      <c r="E17" s="828">
        <v>64</v>
      </c>
      <c r="F17" s="1148">
        <v>1</v>
      </c>
      <c r="G17" s="1148" t="s">
        <v>37</v>
      </c>
      <c r="H17" s="1148" t="s">
        <v>37</v>
      </c>
      <c r="I17" s="978">
        <v>67.72</v>
      </c>
      <c r="J17" s="738">
        <f t="shared" si="0"/>
        <v>1.6243354991139991</v>
      </c>
      <c r="K17" s="990">
        <v>0.27500000000000002</v>
      </c>
      <c r="L17" s="1000">
        <v>4</v>
      </c>
      <c r="M17" s="729">
        <f t="shared" si="1"/>
        <v>1.1000000000000001</v>
      </c>
      <c r="N17" s="983" t="s">
        <v>119</v>
      </c>
      <c r="O17" s="831">
        <v>0.255</v>
      </c>
      <c r="P17" s="973">
        <v>43326</v>
      </c>
      <c r="Q17" s="973">
        <v>43343</v>
      </c>
      <c r="R17" s="729">
        <f t="shared" si="2"/>
        <v>7.8431372549019676</v>
      </c>
      <c r="S17" s="795">
        <f>IF(INDEX(Historical!$D$7:$D$1442,MATCH(B17,Historical!$B$7:$B$1449,0))=0,"n/a",(INDEX(Historical!$C$7:$C$1442,MATCH(B17,Historical!$B$7:$B$1449,0))/INDEX(Historical!$D$7:$D$1442,MATCH(B17,Historical!$B$7:$B$1449,0))-1)*100)</f>
        <v>6.6398390342052416</v>
      </c>
      <c r="T17" s="795">
        <f>IF(INDEX(Historical!$F$7:$F$1442,MATCH(B17,Historical!$B$7:$B$1449,0))=0,"n/a",((INDEX(Historical!$C$7:$C$1442,MATCH(B17,Historical!$B$7:$B$1449,0))/INDEX(Historical!$F$7:$F$1442,MATCH(B17,Historical!$B$7:$B$1449,0)))^(1/3)-1)*100)</f>
        <v>6.6427848263360234</v>
      </c>
      <c r="U17" s="795">
        <f>IF(INDEX(Historical!$H$7:$H$1442,MATCH(B17,Historical!$B$7:$B$1449,0))=0,"n/a",((INDEX(Historical!$C$7:$C$1442,MATCH(B17,Historical!$B$7:$B$1449,0))/INDEX(Historical!$H$7:$H$1442,MATCH(B17,Historical!$B$7:$B$1449,0)))^(1/5)-1)*100)</f>
        <v>6.8804945311529142</v>
      </c>
      <c r="V17" s="795">
        <f>IF(INDEX(Historical!$O$7:$O$1442,MATCH(B17,Historical!$B$7:$B$1449,0))=0,"n/a",((INDEX(Historical!$C$7:$C$1442,MATCH(B17,Historical!$B$7:$B$1449,0))/INDEX(Historical!$O$7:$O$1442,MATCH(B17,Historical!$B$7:$B$1449,0)))^(1/10)-1)*100)</f>
        <v>7.803679964745025</v>
      </c>
      <c r="W17" s="796">
        <f t="shared" si="3"/>
        <v>0.88169870653809224</v>
      </c>
      <c r="X17" s="797">
        <f t="shared" si="4"/>
        <v>1.1862921605436056</v>
      </c>
      <c r="Y17" s="752"/>
      <c r="Z17" s="738">
        <f t="shared" si="5"/>
        <v>65.088757396449708</v>
      </c>
      <c r="AA17" s="999">
        <f t="shared" si="6"/>
        <v>40.071005917159766</v>
      </c>
      <c r="AB17" s="1000">
        <v>12</v>
      </c>
      <c r="AC17" s="978">
        <v>1.69</v>
      </c>
      <c r="AD17" s="978">
        <v>6.67</v>
      </c>
      <c r="AE17" s="978">
        <v>5.87</v>
      </c>
      <c r="AF17" s="978">
        <v>4.49</v>
      </c>
      <c r="AG17" s="978">
        <v>11.600000000000001</v>
      </c>
      <c r="AH17" s="978">
        <v>15.7</v>
      </c>
      <c r="AI17" s="978">
        <v>12.35</v>
      </c>
      <c r="AJ17" s="978">
        <v>5.8000000000000007</v>
      </c>
      <c r="AK17" s="978">
        <v>6</v>
      </c>
      <c r="AL17" s="991">
        <v>2530</v>
      </c>
      <c r="AM17" s="985">
        <v>0.89999999999999991</v>
      </c>
      <c r="AN17" s="978">
        <v>0.71</v>
      </c>
      <c r="AO17" s="838">
        <f t="shared" si="7"/>
        <v>-31.566175886892854</v>
      </c>
      <c r="AP17" s="839">
        <f t="shared" si="8"/>
        <v>8.5048300302669126</v>
      </c>
      <c r="AQ17" s="1001">
        <f t="shared" si="9"/>
        <v>182.77892155301768</v>
      </c>
      <c r="AR17" s="738">
        <f>INDEX(Historical!$C$7:$C$1442,MATCH(B17,Historical!$B$7:$B$1449,0))*IF(AH17="n/a",1.03,IF(AH17&lt;0,1.01,IF(AH17&gt;10,1.1,(1+AH17/100))))</f>
        <v>1.1660000000000001</v>
      </c>
      <c r="AS17" s="999">
        <f t="shared" si="10"/>
        <v>1.2826000000000002</v>
      </c>
      <c r="AT17" s="999">
        <f t="shared" si="11"/>
        <v>1.3595560000000002</v>
      </c>
      <c r="AU17" s="999">
        <f t="shared" si="11"/>
        <v>1.4411293600000004</v>
      </c>
      <c r="AV17" s="999">
        <f t="shared" si="11"/>
        <v>1.5275971216000004</v>
      </c>
      <c r="AW17" s="738">
        <f t="shared" si="12"/>
        <v>6.7768824816000013</v>
      </c>
      <c r="AX17" s="846">
        <f t="shared" si="13"/>
        <v>10.007209807442411</v>
      </c>
      <c r="AY17" s="1080">
        <v>0.08</v>
      </c>
      <c r="AZ17" s="985">
        <v>35.28</v>
      </c>
      <c r="BA17" s="985">
        <v>-2.71</v>
      </c>
      <c r="BB17" s="985">
        <v>2.21</v>
      </c>
      <c r="BC17" s="985">
        <v>11.44</v>
      </c>
      <c r="BE17" s="700">
        <v>1955</v>
      </c>
      <c r="BF17" s="1013">
        <f t="shared" si="14"/>
        <v>8</v>
      </c>
      <c r="BG17" s="995">
        <v>4.3999999999999995</v>
      </c>
    </row>
    <row r="18" spans="1:59" ht="11.25" customHeight="1" x14ac:dyDescent="0.2">
      <c r="A18" s="976" t="s">
        <v>455</v>
      </c>
      <c r="B18" s="988" t="s">
        <v>456</v>
      </c>
      <c r="C18" s="1070" t="s">
        <v>108</v>
      </c>
      <c r="D18" s="1070" t="s">
        <v>4401</v>
      </c>
      <c r="E18" s="828">
        <v>25</v>
      </c>
      <c r="F18" s="1148">
        <v>125</v>
      </c>
      <c r="G18" s="1148" t="s">
        <v>106</v>
      </c>
      <c r="H18" s="1148" t="s">
        <v>106</v>
      </c>
      <c r="I18" s="978">
        <v>53.68</v>
      </c>
      <c r="J18" s="738">
        <f t="shared" si="0"/>
        <v>2.2354694485842028</v>
      </c>
      <c r="K18" s="997">
        <v>0.3</v>
      </c>
      <c r="L18" s="1000">
        <v>4</v>
      </c>
      <c r="M18" s="729">
        <f t="shared" si="1"/>
        <v>1.2</v>
      </c>
      <c r="N18" s="983" t="s">
        <v>241</v>
      </c>
      <c r="O18" s="832">
        <v>0.21</v>
      </c>
      <c r="P18" s="973">
        <v>43370</v>
      </c>
      <c r="Q18" s="973">
        <v>43388</v>
      </c>
      <c r="R18" s="729">
        <f t="shared" si="2"/>
        <v>42.857142857142854</v>
      </c>
      <c r="S18" s="795">
        <f>IF(INDEX(Historical!$D$7:$D$1442,MATCH(B18,Historical!$B$7:$B$1449,0))=0,"n/a",(INDEX(Historical!$C$7:$C$1442,MATCH(B18,Historical!$B$7:$B$1449,0))/INDEX(Historical!$D$7:$D$1442,MATCH(B18,Historical!$B$7:$B$1449,0))-1)*100)</f>
        <v>19.23076923076923</v>
      </c>
      <c r="T18" s="795">
        <f>IF(INDEX(Historical!$F$7:$F$1442,MATCH(B18,Historical!$B$7:$B$1449,0))=0,"n/a",((INDEX(Historical!$C$7:$C$1442,MATCH(B18,Historical!$B$7:$B$1449,0))/INDEX(Historical!$F$7:$F$1442,MATCH(B18,Historical!$B$7:$B$1449,0)))^(1/3)-1)*100)</f>
        <v>10.461588908611908</v>
      </c>
      <c r="U18" s="795">
        <f>IF(INDEX(Historical!$H$7:$H$1442,MATCH(B18,Historical!$B$7:$B$1449,0))=0,"n/a",((INDEX(Historical!$C$7:$C$1442,MATCH(B18,Historical!$B$7:$B$1449,0))/INDEX(Historical!$H$7:$H$1442,MATCH(B18,Historical!$B$7:$B$1449,0)))^(1/5)-1)*100)</f>
        <v>9.5282597466329157</v>
      </c>
      <c r="V18" s="795">
        <f>IF(INDEX(Historical!$O$7:$O$1442,MATCH(B18,Historical!$B$7:$B$1449,0))=0,"n/a",((INDEX(Historical!$C$7:$C$1442,MATCH(B18,Historical!$B$7:$B$1449,0))/INDEX(Historical!$O$7:$O$1442,MATCH(B18,Historical!$B$7:$B$1449,0)))^(1/10)-1)*100)</f>
        <v>8.5350246401894694</v>
      </c>
      <c r="W18" s="796">
        <f t="shared" si="3"/>
        <v>1.1163716741679375</v>
      </c>
      <c r="X18" s="797">
        <f t="shared" si="4"/>
        <v>0.89889242892763355</v>
      </c>
      <c r="Y18" s="749"/>
      <c r="Z18" s="738">
        <f t="shared" si="5"/>
        <v>31.914893617021278</v>
      </c>
      <c r="AA18" s="999">
        <f t="shared" si="6"/>
        <v>14.276595744680852</v>
      </c>
      <c r="AB18" s="1000">
        <v>12</v>
      </c>
      <c r="AC18" s="978">
        <v>3.76</v>
      </c>
      <c r="AD18" s="978">
        <v>2.04</v>
      </c>
      <c r="AE18" s="978">
        <v>6.02</v>
      </c>
      <c r="AF18" s="978">
        <v>1.99</v>
      </c>
      <c r="AG18" s="978">
        <v>12.1</v>
      </c>
      <c r="AH18" s="978">
        <v>25.5</v>
      </c>
      <c r="AI18" s="978">
        <v>1.37</v>
      </c>
      <c r="AJ18" s="978">
        <v>10.6</v>
      </c>
      <c r="AK18" s="978">
        <v>7.0000000000000009</v>
      </c>
      <c r="AL18" s="991">
        <v>1750</v>
      </c>
      <c r="AM18" s="985">
        <v>0.1</v>
      </c>
      <c r="AN18" s="978">
        <v>0.04</v>
      </c>
      <c r="AO18" s="838">
        <f t="shared" si="7"/>
        <v>-2.5128665494637339</v>
      </c>
      <c r="AP18" s="839">
        <f t="shared" si="8"/>
        <v>11.763729195217119</v>
      </c>
      <c r="AQ18" s="1001">
        <f t="shared" si="9"/>
        <v>12.369283133613408</v>
      </c>
      <c r="AR18" s="738">
        <f>INDEX(Historical!$C$7:$C$1442,MATCH(B18,Historical!$B$7:$B$1449,0))*IF(AH18="n/a",1.03,IF(AH18&lt;0,1.01,IF(AH18&gt;10,1.1,(1+AH18/100))))</f>
        <v>1.0230000000000001</v>
      </c>
      <c r="AS18" s="999">
        <f t="shared" si="10"/>
        <v>1.0370151000000001</v>
      </c>
      <c r="AT18" s="999">
        <f t="shared" si="11"/>
        <v>1.1096061570000002</v>
      </c>
      <c r="AU18" s="999">
        <f t="shared" si="11"/>
        <v>1.1872785879900003</v>
      </c>
      <c r="AV18" s="999">
        <f t="shared" si="11"/>
        <v>1.2703880891493005</v>
      </c>
      <c r="AW18" s="738">
        <f t="shared" si="12"/>
        <v>5.6272879341393001</v>
      </c>
      <c r="AX18" s="846">
        <f t="shared" si="13"/>
        <v>10.4830252126291</v>
      </c>
      <c r="AY18" s="1080">
        <v>0.8</v>
      </c>
      <c r="AZ18" s="985">
        <v>11.67</v>
      </c>
      <c r="BA18" s="985">
        <v>-18.3</v>
      </c>
      <c r="BB18" s="985">
        <v>1.53</v>
      </c>
      <c r="BC18" s="985">
        <v>-8.27</v>
      </c>
      <c r="BE18" s="700">
        <v>1994</v>
      </c>
      <c r="BF18" s="1013">
        <f t="shared" si="14"/>
        <v>2</v>
      </c>
      <c r="BG18" s="995">
        <v>1.3</v>
      </c>
    </row>
    <row r="19" spans="1:59" ht="11.25" customHeight="1" x14ac:dyDescent="0.2">
      <c r="A19" s="976" t="s">
        <v>150</v>
      </c>
      <c r="B19" s="988" t="s">
        <v>151</v>
      </c>
      <c r="C19" s="1070" t="s">
        <v>154</v>
      </c>
      <c r="D19" s="1070" t="s">
        <v>4386</v>
      </c>
      <c r="E19" s="828">
        <v>47</v>
      </c>
      <c r="F19" s="1148">
        <v>41</v>
      </c>
      <c r="G19" s="1148" t="s">
        <v>37</v>
      </c>
      <c r="H19" s="1148" t="s">
        <v>37</v>
      </c>
      <c r="I19" s="978">
        <v>249.46</v>
      </c>
      <c r="J19" s="738">
        <f t="shared" si="0"/>
        <v>1.2346668804617975</v>
      </c>
      <c r="K19" s="990">
        <v>0.77</v>
      </c>
      <c r="L19" s="1000">
        <v>4</v>
      </c>
      <c r="M19" s="729">
        <f t="shared" si="1"/>
        <v>3.08</v>
      </c>
      <c r="N19" s="983" t="s">
        <v>152</v>
      </c>
      <c r="O19" s="831">
        <v>0.75</v>
      </c>
      <c r="P19" s="973">
        <v>43441</v>
      </c>
      <c r="Q19" s="973">
        <v>43465</v>
      </c>
      <c r="R19" s="729">
        <f t="shared" si="2"/>
        <v>2.6666666666666687</v>
      </c>
      <c r="S19" s="795">
        <f>IF(INDEX(Historical!$D$7:$D$1442,MATCH(B19,Historical!$B$7:$B$1449,0))=0,"n/a",(INDEX(Historical!$C$7:$C$1442,MATCH(B19,Historical!$B$7:$B$1449,0))/INDEX(Historical!$D$7:$D$1442,MATCH(B19,Historical!$B$7:$B$1449,0))-1)*100)</f>
        <v>2.7210884353741527</v>
      </c>
      <c r="T19" s="795">
        <f>IF(INDEX(Historical!$F$7:$F$1442,MATCH(B19,Historical!$B$7:$B$1449,0))=0,"n/a",((INDEX(Historical!$C$7:$C$1442,MATCH(B19,Historical!$B$7:$B$1449,0))/INDEX(Historical!$F$7:$F$1442,MATCH(B19,Historical!$B$7:$B$1449,0)))^(1/3)-1)*100)</f>
        <v>7.0756234960595465</v>
      </c>
      <c r="U19" s="795">
        <f>IF(INDEX(Historical!$H$7:$H$1442,MATCH(B19,Historical!$B$7:$B$1449,0))=0,"n/a",((INDEX(Historical!$C$7:$C$1442,MATCH(B19,Historical!$B$7:$B$1449,0))/INDEX(Historical!$H$7:$H$1442,MATCH(B19,Historical!$B$7:$B$1449,0)))^(1/5)-1)*100)</f>
        <v>8.2685152313357602</v>
      </c>
      <c r="V19" s="795">
        <f>IF(INDEX(Historical!$O$7:$O$1442,MATCH(B19,Historical!$B$7:$B$1449,0))=0,"n/a",((INDEX(Historical!$C$7:$C$1442,MATCH(B19,Historical!$B$7:$B$1449,0))/INDEX(Historical!$O$7:$O$1442,MATCH(B19,Historical!$B$7:$B$1449,0)))^(1/10)-1)*100)</f>
        <v>10.232640140525785</v>
      </c>
      <c r="W19" s="796">
        <f t="shared" si="3"/>
        <v>0.80805296754146372</v>
      </c>
      <c r="X19" s="797" t="str">
        <f t="shared" si="4"/>
        <v>n/a</v>
      </c>
      <c r="Y19" s="989" t="s">
        <v>153</v>
      </c>
      <c r="Z19" s="738">
        <f t="shared" si="5"/>
        <v>102.66666666666666</v>
      </c>
      <c r="AA19" s="999">
        <f t="shared" si="6"/>
        <v>83.153333333333336</v>
      </c>
      <c r="AB19" s="1000">
        <v>9</v>
      </c>
      <c r="AC19" s="978">
        <v>3</v>
      </c>
      <c r="AD19" s="978">
        <v>6.63</v>
      </c>
      <c r="AE19" s="978">
        <v>4.17</v>
      </c>
      <c r="AF19" s="978">
        <v>3.19</v>
      </c>
      <c r="AG19" s="978">
        <v>0.8</v>
      </c>
      <c r="AH19" s="978">
        <v>-34.5</v>
      </c>
      <c r="AI19" s="978">
        <v>12.7</v>
      </c>
      <c r="AJ19" s="978">
        <v>-8.3000000000000007</v>
      </c>
      <c r="AK19" s="978">
        <v>12.559999999999999</v>
      </c>
      <c r="AL19" s="991">
        <v>66570</v>
      </c>
      <c r="AM19" s="985">
        <v>0.2</v>
      </c>
      <c r="AN19" s="978">
        <v>1.02</v>
      </c>
      <c r="AO19" s="838">
        <f t="shared" si="7"/>
        <v>-73.650151221535779</v>
      </c>
      <c r="AP19" s="839">
        <f t="shared" si="8"/>
        <v>9.5031821117975568</v>
      </c>
      <c r="AQ19" s="1001">
        <f t="shared" si="9"/>
        <v>243.35542539495157</v>
      </c>
      <c r="AR19" s="738">
        <f>INDEX(Historical!$C$7:$C$1442,MATCH(B19,Historical!$B$7:$B$1449,0))*IF(AH19="n/a",1.03,IF(AH19&lt;0,1.01,IF(AH19&gt;10,1.1,(1+AH19/100))))</f>
        <v>3.0502000000000002</v>
      </c>
      <c r="AS19" s="999">
        <f t="shared" si="10"/>
        <v>3.3552200000000005</v>
      </c>
      <c r="AT19" s="999">
        <f t="shared" si="11"/>
        <v>3.6907420000000011</v>
      </c>
      <c r="AU19" s="999">
        <f t="shared" si="11"/>
        <v>4.0598162000000011</v>
      </c>
      <c r="AV19" s="999">
        <f t="shared" si="11"/>
        <v>4.4657978200000015</v>
      </c>
      <c r="AW19" s="738">
        <f t="shared" si="12"/>
        <v>18.621776020000006</v>
      </c>
      <c r="AX19" s="846">
        <f t="shared" si="13"/>
        <v>7.4648344504128943</v>
      </c>
      <c r="AY19" s="1080">
        <v>1.24</v>
      </c>
      <c r="AZ19" s="985">
        <v>19.580000000000002</v>
      </c>
      <c r="BA19" s="985">
        <v>-6.17</v>
      </c>
      <c r="BB19" s="985">
        <v>6.83</v>
      </c>
      <c r="BC19" s="985">
        <v>4.08</v>
      </c>
      <c r="BE19" s="700">
        <v>1973</v>
      </c>
      <c r="BF19" s="1013">
        <f t="shared" si="14"/>
        <v>5</v>
      </c>
      <c r="BG19" s="995">
        <v>0.3</v>
      </c>
    </row>
    <row r="20" spans="1:59" ht="11.25" customHeight="1" x14ac:dyDescent="0.2">
      <c r="A20" s="976" t="s">
        <v>239</v>
      </c>
      <c r="B20" s="988" t="s">
        <v>240</v>
      </c>
      <c r="C20" s="1070" t="s">
        <v>108</v>
      </c>
      <c r="D20" s="1070" t="s">
        <v>4397</v>
      </c>
      <c r="E20" s="828">
        <v>39</v>
      </c>
      <c r="F20" s="1148">
        <v>67</v>
      </c>
      <c r="G20" s="1148" t="s">
        <v>37</v>
      </c>
      <c r="H20" s="1148" t="s">
        <v>115</v>
      </c>
      <c r="I20" s="978">
        <v>29.61</v>
      </c>
      <c r="J20" s="738">
        <f t="shared" si="0"/>
        <v>3.5123269165822362</v>
      </c>
      <c r="K20" s="990">
        <v>0.26</v>
      </c>
      <c r="L20" s="1000">
        <v>4</v>
      </c>
      <c r="M20" s="729">
        <f t="shared" si="1"/>
        <v>1.04</v>
      </c>
      <c r="N20" s="983" t="s">
        <v>127</v>
      </c>
      <c r="O20" s="831">
        <v>0.23</v>
      </c>
      <c r="P20" s="973">
        <v>43462</v>
      </c>
      <c r="Q20" s="973">
        <v>43476</v>
      </c>
      <c r="R20" s="729">
        <f t="shared" si="2"/>
        <v>13.043478260869565</v>
      </c>
      <c r="S20" s="795">
        <f>IF(INDEX(Historical!$D$7:$D$1442,MATCH(B20,Historical!$B$7:$B$1449,0))=0,"n/a",(INDEX(Historical!$C$7:$C$1442,MATCH(B20,Historical!$B$7:$B$1449,0))/INDEX(Historical!$D$7:$D$1442,MATCH(B20,Historical!$B$7:$B$1449,0))-1)*100)</f>
        <v>14.999999999999991</v>
      </c>
      <c r="T20" s="795">
        <f>IF(INDEX(Historical!$F$7:$F$1442,MATCH(B20,Historical!$B$7:$B$1449,0))=0,"n/a",((INDEX(Historical!$C$7:$C$1442,MATCH(B20,Historical!$B$7:$B$1449,0))/INDEX(Historical!$F$7:$F$1442,MATCH(B20,Historical!$B$7:$B$1449,0)))^(1/3)-1)*100)</f>
        <v>15.313156133323268</v>
      </c>
      <c r="U20" s="795">
        <f>IF(INDEX(Historical!$H$7:$H$1442,MATCH(B20,Historical!$B$7:$B$1449,0))=0,"n/a",((INDEX(Historical!$C$7:$C$1442,MATCH(B20,Historical!$B$7:$B$1449,0))/INDEX(Historical!$H$7:$H$1442,MATCH(B20,Historical!$B$7:$B$1449,0)))^(1/5)-1)*100)</f>
        <v>18.725674091213417</v>
      </c>
      <c r="V20" s="795">
        <f>IF(INDEX(Historical!$O$7:$O$1442,MATCH(B20,Historical!$B$7:$B$1449,0))=0,"n/a",((INDEX(Historical!$C$7:$C$1442,MATCH(B20,Historical!$B$7:$B$1449,0))/INDEX(Historical!$O$7:$O$1442,MATCH(B20,Historical!$B$7:$B$1449,0)))^(1/10)-1)*100)</f>
        <v>13.183184633250011</v>
      </c>
      <c r="W20" s="796">
        <f t="shared" si="3"/>
        <v>1.4204211358751966</v>
      </c>
      <c r="X20" s="797" t="str">
        <f t="shared" si="4"/>
        <v>n/a</v>
      </c>
      <c r="Y20" s="749"/>
      <c r="Z20" s="738">
        <f t="shared" si="5"/>
        <v>32.298136645962735</v>
      </c>
      <c r="AA20" s="999">
        <f t="shared" si="6"/>
        <v>9.195652173913043</v>
      </c>
      <c r="AB20" s="1000">
        <v>9</v>
      </c>
      <c r="AC20" s="978">
        <v>3.22</v>
      </c>
      <c r="AD20" s="978" t="s">
        <v>137</v>
      </c>
      <c r="AE20" s="978">
        <v>2.38</v>
      </c>
      <c r="AF20" s="978">
        <v>1.56</v>
      </c>
      <c r="AG20" s="978">
        <v>7.1999999999999993</v>
      </c>
      <c r="AH20" s="978">
        <v>5.8999999999999995</v>
      </c>
      <c r="AI20" s="978">
        <v>2.82</v>
      </c>
      <c r="AJ20" s="978">
        <v>-1.0999999999999999</v>
      </c>
      <c r="AK20" s="978">
        <v>-0.63</v>
      </c>
      <c r="AL20" s="991">
        <v>15040</v>
      </c>
      <c r="AM20" s="985">
        <v>39.900000000000006</v>
      </c>
      <c r="AN20" s="978">
        <v>7.0000000000000007E-2</v>
      </c>
      <c r="AO20" s="838">
        <f t="shared" si="7"/>
        <v>13.04234883388261</v>
      </c>
      <c r="AP20" s="839">
        <f t="shared" si="8"/>
        <v>22.238001007795653</v>
      </c>
      <c r="AQ20" s="1001">
        <f t="shared" si="9"/>
        <v>-20.152318919626445</v>
      </c>
      <c r="AR20" s="738">
        <f>INDEX(Historical!$C$7:$C$1442,MATCH(B20,Historical!$B$7:$B$1449,0))*IF(AH20="n/a",1.03,IF(AH20&lt;0,1.01,IF(AH20&gt;10,1.1,(1+AH20/100))))</f>
        <v>0.97428000000000003</v>
      </c>
      <c r="AS20" s="999">
        <f t="shared" si="10"/>
        <v>1.0017546960000001</v>
      </c>
      <c r="AT20" s="999">
        <f t="shared" si="11"/>
        <v>1.01177224296</v>
      </c>
      <c r="AU20" s="999">
        <f t="shared" si="11"/>
        <v>1.0218899653896001</v>
      </c>
      <c r="AV20" s="999">
        <f t="shared" si="11"/>
        <v>1.0321088650434962</v>
      </c>
      <c r="AW20" s="738">
        <f t="shared" si="12"/>
        <v>5.0418057693930969</v>
      </c>
      <c r="AX20" s="846">
        <f t="shared" si="13"/>
        <v>17.027375107710562</v>
      </c>
      <c r="AY20" s="1080">
        <v>1.25</v>
      </c>
      <c r="AZ20" s="985">
        <v>8.3000000000000007</v>
      </c>
      <c r="BA20" s="985">
        <v>-25.03</v>
      </c>
      <c r="BB20" s="985">
        <v>-4.8599999999999994</v>
      </c>
      <c r="BC20" s="985">
        <v>-7.33</v>
      </c>
      <c r="BE20" s="700">
        <v>1981</v>
      </c>
      <c r="BF20" s="1013">
        <f t="shared" si="14"/>
        <v>3</v>
      </c>
      <c r="BG20" s="995">
        <v>4.5</v>
      </c>
    </row>
    <row r="21" spans="1:59" ht="11.25" customHeight="1" x14ac:dyDescent="0.2">
      <c r="A21" s="984" t="s">
        <v>162</v>
      </c>
      <c r="B21" s="988" t="s">
        <v>163</v>
      </c>
      <c r="C21" s="1070" t="s">
        <v>128</v>
      </c>
      <c r="D21" s="1070" t="s">
        <v>4409</v>
      </c>
      <c r="E21" s="828">
        <v>35</v>
      </c>
      <c r="F21" s="1148">
        <v>79</v>
      </c>
      <c r="G21" s="1148" t="s">
        <v>115</v>
      </c>
      <c r="H21" s="1148" t="s">
        <v>115</v>
      </c>
      <c r="I21" s="978">
        <v>47.25</v>
      </c>
      <c r="J21" s="738">
        <f t="shared" si="0"/>
        <v>1.4052910052910053</v>
      </c>
      <c r="K21" s="990">
        <v>0.16600000000000001</v>
      </c>
      <c r="L21" s="1000">
        <v>4</v>
      </c>
      <c r="M21" s="729">
        <f t="shared" si="1"/>
        <v>0.66400000000000003</v>
      </c>
      <c r="N21" s="983" t="s">
        <v>164</v>
      </c>
      <c r="O21" s="831">
        <v>0.158</v>
      </c>
      <c r="P21" s="973">
        <v>43439</v>
      </c>
      <c r="Q21" s="973">
        <v>43467</v>
      </c>
      <c r="R21" s="729">
        <f t="shared" si="2"/>
        <v>5.0632911392405111</v>
      </c>
      <c r="S21" s="795">
        <f>IF(INDEX(Historical!$D$7:$D$1442,MATCH(B21,Historical!$B$7:$B$1449,0))=0,"n/a",(INDEX(Historical!$C$7:$C$1442,MATCH(B21,Historical!$B$7:$B$1449,0))/INDEX(Historical!$D$7:$D$1442,MATCH(B21,Historical!$B$7:$B$1449,0))-1)*100)</f>
        <v>8.2191780821917924</v>
      </c>
      <c r="T21" s="795">
        <f>IF(INDEX(Historical!$F$7:$F$1442,MATCH(B21,Historical!$B$7:$B$1449,0))=0,"n/a",((INDEX(Historical!$C$7:$C$1442,MATCH(B21,Historical!$B$7:$B$1449,0))/INDEX(Historical!$F$7:$F$1442,MATCH(B21,Historical!$B$7:$B$1449,0)))^(1/3)-1)*100)</f>
        <v>7.1316975180297337</v>
      </c>
      <c r="U21" s="795">
        <f>IF(INDEX(Historical!$H$7:$H$1442,MATCH(B21,Historical!$B$7:$B$1449,0))=0,"n/a",((INDEX(Historical!$C$7:$C$1442,MATCH(B21,Historical!$B$7:$B$1449,0))/INDEX(Historical!$H$7:$H$1442,MATCH(B21,Historical!$B$7:$B$1449,0)))^(1/5)-1)*100)</f>
        <v>8.4128909361458568</v>
      </c>
      <c r="V21" s="795">
        <f>IF(INDEX(Historical!$O$7:$O$1442,MATCH(B21,Historical!$B$7:$B$1449,0))=0,"n/a",((INDEX(Historical!$C$7:$C$1442,MATCH(B21,Historical!$B$7:$B$1449,0))/INDEX(Historical!$O$7:$O$1442,MATCH(B21,Historical!$B$7:$B$1449,0)))^(1/10)-1)*100)</f>
        <v>8.0965778259111119</v>
      </c>
      <c r="W21" s="796">
        <f t="shared" si="3"/>
        <v>1.0390675069190916</v>
      </c>
      <c r="X21" s="797">
        <f t="shared" si="4"/>
        <v>1.2371898435508613</v>
      </c>
      <c r="Y21" s="1021"/>
      <c r="Z21" s="738">
        <f t="shared" si="5"/>
        <v>45.170068027210888</v>
      </c>
      <c r="AA21" s="999">
        <f t="shared" si="6"/>
        <v>32.142857142857146</v>
      </c>
      <c r="AB21" s="1000">
        <v>4</v>
      </c>
      <c r="AC21" s="978">
        <v>1.47</v>
      </c>
      <c r="AD21" s="978">
        <v>3.56</v>
      </c>
      <c r="AE21" s="978">
        <v>6.91</v>
      </c>
      <c r="AF21" s="978">
        <v>15.14</v>
      </c>
      <c r="AG21" s="978">
        <v>55.7</v>
      </c>
      <c r="AH21" s="978">
        <v>11.600000000000001</v>
      </c>
      <c r="AI21" s="978">
        <v>8.2600000000000016</v>
      </c>
      <c r="AJ21" s="978">
        <v>6.8000000000000007</v>
      </c>
      <c r="AK21" s="978">
        <v>9.07</v>
      </c>
      <c r="AL21" s="991">
        <v>22710</v>
      </c>
      <c r="AM21" s="985">
        <v>0.1</v>
      </c>
      <c r="AN21" s="978">
        <v>1.7</v>
      </c>
      <c r="AO21" s="838">
        <f t="shared" si="7"/>
        <v>-22.324675201420284</v>
      </c>
      <c r="AP21" s="839">
        <f t="shared" si="8"/>
        <v>9.8181819414368618</v>
      </c>
      <c r="AQ21" s="1001">
        <f t="shared" si="9"/>
        <v>365.06527959600925</v>
      </c>
      <c r="AR21" s="738">
        <f>INDEX(Historical!$C$7:$C$1442,MATCH(B21,Historical!$B$7:$B$1449,0))*IF(AH21="n/a",1.03,IF(AH21&lt;0,1.01,IF(AH21&gt;10,1.1,(1+AH21/100))))</f>
        <v>0.69520000000000004</v>
      </c>
      <c r="AS21" s="999">
        <f t="shared" si="10"/>
        <v>0.7526235200000001</v>
      </c>
      <c r="AT21" s="999">
        <f t="shared" si="11"/>
        <v>0.8208864732640001</v>
      </c>
      <c r="AU21" s="999">
        <f t="shared" si="11"/>
        <v>0.89534087638904492</v>
      </c>
      <c r="AV21" s="999">
        <f t="shared" si="11"/>
        <v>0.97654829387753128</v>
      </c>
      <c r="AW21" s="738">
        <f t="shared" si="12"/>
        <v>4.1405991635305766</v>
      </c>
      <c r="AX21" s="846">
        <f t="shared" si="13"/>
        <v>8.7631728328689462</v>
      </c>
      <c r="AY21" s="1080">
        <v>0.7</v>
      </c>
      <c r="AZ21" s="985">
        <v>6.01</v>
      </c>
      <c r="BA21" s="985">
        <v>-20.69</v>
      </c>
      <c r="BB21" s="985">
        <v>1.3299999999999998</v>
      </c>
      <c r="BC21" s="985">
        <v>-6.8199999999999994</v>
      </c>
      <c r="BE21" s="700">
        <v>1985</v>
      </c>
      <c r="BF21" s="1013">
        <f t="shared" si="14"/>
        <v>3</v>
      </c>
      <c r="BG21" s="995">
        <v>14.799999999999999</v>
      </c>
    </row>
    <row r="22" spans="1:59" ht="11.25" customHeight="1" x14ac:dyDescent="0.2">
      <c r="A22" s="976" t="s">
        <v>157</v>
      </c>
      <c r="B22" s="988" t="s">
        <v>158</v>
      </c>
      <c r="C22" s="1070" t="s">
        <v>131</v>
      </c>
      <c r="D22" s="1070" t="s">
        <v>4390</v>
      </c>
      <c r="E22" s="828">
        <v>48</v>
      </c>
      <c r="F22" s="1148">
        <v>33</v>
      </c>
      <c r="G22" s="1148" t="s">
        <v>37</v>
      </c>
      <c r="H22" s="1148" t="s">
        <v>37</v>
      </c>
      <c r="I22" s="978">
        <v>67.89</v>
      </c>
      <c r="J22" s="738">
        <f t="shared" si="0"/>
        <v>2.9754013845927232</v>
      </c>
      <c r="K22" s="990">
        <v>0.505</v>
      </c>
      <c r="L22" s="1000">
        <v>4</v>
      </c>
      <c r="M22" s="729">
        <f t="shared" si="1"/>
        <v>2.02</v>
      </c>
      <c r="N22" s="983" t="s">
        <v>119</v>
      </c>
      <c r="O22" s="831">
        <v>0.47499999999999998</v>
      </c>
      <c r="P22" s="973">
        <v>43420</v>
      </c>
      <c r="Q22" s="973">
        <v>43435</v>
      </c>
      <c r="R22" s="729">
        <f t="shared" si="2"/>
        <v>6.3157894736842159</v>
      </c>
      <c r="S22" s="795">
        <f>IF(INDEX(Historical!$D$7:$D$1442,MATCH(B22,Historical!$B$7:$B$1449,0))=0,"n/a",(INDEX(Historical!$C$7:$C$1442,MATCH(B22,Historical!$B$7:$B$1449,0))/INDEX(Historical!$D$7:$D$1442,MATCH(B22,Historical!$B$7:$B$1449,0))-1)*100)</f>
        <v>6.6298342541436295</v>
      </c>
      <c r="T22" s="795">
        <f>IF(INDEX(Historical!$F$7:$F$1442,MATCH(B22,Historical!$B$7:$B$1449,0))=0,"n/a",((INDEX(Historical!$C$7:$C$1442,MATCH(B22,Historical!$B$7:$B$1449,0))/INDEX(Historical!$F$7:$F$1442,MATCH(B22,Historical!$B$7:$B$1449,0)))^(1/3)-1)*100)</f>
        <v>6.0101457208014963</v>
      </c>
      <c r="U22" s="795">
        <f>IF(INDEX(Historical!$H$7:$H$1442,MATCH(B22,Historical!$B$7:$B$1449,0))=0,"n/a",((INDEX(Historical!$C$7:$C$1442,MATCH(B22,Historical!$B$7:$B$1449,0))/INDEX(Historical!$H$7:$H$1442,MATCH(B22,Historical!$B$7:$B$1449,0)))^(1/5)-1)*100)</f>
        <v>4.8920912784701676</v>
      </c>
      <c r="V22" s="795">
        <f>IF(INDEX(Historical!$O$7:$O$1442,MATCH(B22,Historical!$B$7:$B$1449,0))=0,"n/a",((INDEX(Historical!$C$7:$C$1442,MATCH(B22,Historical!$B$7:$B$1449,0))/INDEX(Historical!$O$7:$O$1442,MATCH(B22,Historical!$B$7:$B$1449,0)))^(1/10)-1)*100)</f>
        <v>3.2625694677044015</v>
      </c>
      <c r="W22" s="796">
        <f t="shared" si="3"/>
        <v>1.4994596519387908</v>
      </c>
      <c r="X22" s="797">
        <f t="shared" si="4"/>
        <v>0.16471687806296861</v>
      </c>
      <c r="Y22" s="988"/>
      <c r="Z22" s="738">
        <f t="shared" si="5"/>
        <v>20.119521912350599</v>
      </c>
      <c r="AA22" s="999">
        <f t="shared" si="6"/>
        <v>6.7619521912350606</v>
      </c>
      <c r="AB22" s="1000">
        <v>12</v>
      </c>
      <c r="AC22" s="978">
        <v>10.039999999999999</v>
      </c>
      <c r="AD22" s="978">
        <v>1.51</v>
      </c>
      <c r="AE22" s="978">
        <v>2.4</v>
      </c>
      <c r="AF22" s="978">
        <v>2</v>
      </c>
      <c r="AG22" s="978" t="s">
        <v>137</v>
      </c>
      <c r="AH22" s="978">
        <v>254.6</v>
      </c>
      <c r="AI22" s="978">
        <v>0.41000000000000003</v>
      </c>
      <c r="AJ22" s="978">
        <v>29.7</v>
      </c>
      <c r="AK22" s="978">
        <v>4.46</v>
      </c>
      <c r="AL22" s="991">
        <v>4110</v>
      </c>
      <c r="AM22" s="985">
        <v>0.1</v>
      </c>
      <c r="AN22" s="978">
        <v>1.83</v>
      </c>
      <c r="AO22" s="838">
        <f t="shared" si="7"/>
        <v>1.1055404718278297</v>
      </c>
      <c r="AP22" s="839">
        <f t="shared" si="8"/>
        <v>7.8674926630628903</v>
      </c>
      <c r="AQ22" s="1001">
        <f t="shared" si="9"/>
        <v>-22.47178468462775</v>
      </c>
      <c r="AR22" s="738">
        <f>INDEX(Historical!$C$7:$C$1442,MATCH(B22,Historical!$B$7:$B$1449,0))*IF(AH22="n/a",1.03,IF(AH22&lt;0,1.01,IF(AH22&gt;10,1.1,(1+AH22/100))))</f>
        <v>2.1230000000000002</v>
      </c>
      <c r="AS22" s="999">
        <f t="shared" si="10"/>
        <v>2.1317043</v>
      </c>
      <c r="AT22" s="999">
        <f t="shared" si="11"/>
        <v>2.22677831178</v>
      </c>
      <c r="AU22" s="999">
        <f t="shared" si="11"/>
        <v>2.3260926244853879</v>
      </c>
      <c r="AV22" s="999">
        <f t="shared" si="11"/>
        <v>2.4298363555374363</v>
      </c>
      <c r="AW22" s="738">
        <f t="shared" si="12"/>
        <v>11.237411591802825</v>
      </c>
      <c r="AX22" s="846">
        <f t="shared" si="13"/>
        <v>16.552381192816064</v>
      </c>
      <c r="AY22" s="1080">
        <v>0.39</v>
      </c>
      <c r="AZ22" s="985">
        <v>34.46</v>
      </c>
      <c r="BA22" s="985">
        <v>-0.5</v>
      </c>
      <c r="BB22" s="985">
        <v>5.2200000000000006</v>
      </c>
      <c r="BC22" s="985">
        <v>12.030000000000001</v>
      </c>
      <c r="BE22" s="700">
        <v>1972</v>
      </c>
      <c r="BF22" s="1013">
        <f t="shared" si="14"/>
        <v>5</v>
      </c>
      <c r="BG22" s="995" t="s">
        <v>137</v>
      </c>
    </row>
    <row r="23" spans="1:59" ht="11.25" customHeight="1" x14ac:dyDescent="0.2">
      <c r="A23" s="976" t="s">
        <v>147</v>
      </c>
      <c r="B23" s="988" t="s">
        <v>148</v>
      </c>
      <c r="C23" s="1070" t="s">
        <v>4252</v>
      </c>
      <c r="D23" s="1070" t="s">
        <v>4400</v>
      </c>
      <c r="E23" s="828">
        <v>26</v>
      </c>
      <c r="F23" s="1148">
        <v>110</v>
      </c>
      <c r="G23" s="1148" t="s">
        <v>37</v>
      </c>
      <c r="H23" s="1148" t="s">
        <v>115</v>
      </c>
      <c r="I23" s="978">
        <v>52.79</v>
      </c>
      <c r="J23" s="738">
        <f t="shared" si="0"/>
        <v>1.1365788975184694</v>
      </c>
      <c r="K23" s="997">
        <v>0.15</v>
      </c>
      <c r="L23" s="1000">
        <v>4</v>
      </c>
      <c r="M23" s="729">
        <f t="shared" si="1"/>
        <v>0.6</v>
      </c>
      <c r="N23" s="983" t="s">
        <v>149</v>
      </c>
      <c r="O23" s="832">
        <v>0.13</v>
      </c>
      <c r="P23" s="973">
        <v>43342</v>
      </c>
      <c r="Q23" s="973">
        <v>43357</v>
      </c>
      <c r="R23" s="729">
        <f t="shared" si="2"/>
        <v>15.384615384615378</v>
      </c>
      <c r="S23" s="795">
        <f>IF(INDEX(Historical!$D$7:$D$1442,MATCH(B23,Historical!$B$7:$B$1449,0))=0,"n/a",(INDEX(Historical!$C$7:$C$1442,MATCH(B23,Historical!$B$7:$B$1449,0))/INDEX(Historical!$D$7:$D$1442,MATCH(B23,Historical!$B$7:$B$1449,0))-1)*100)</f>
        <v>14.285714285714302</v>
      </c>
      <c r="T23" s="795">
        <f>IF(INDEX(Historical!$F$7:$F$1442,MATCH(B23,Historical!$B$7:$B$1449,0))=0,"n/a",((INDEX(Historical!$C$7:$C$1442,MATCH(B23,Historical!$B$7:$B$1449,0))/INDEX(Historical!$F$7:$F$1442,MATCH(B23,Historical!$B$7:$B$1449,0)))^(1/3)-1)*100)</f>
        <v>12.816980888230489</v>
      </c>
      <c r="U23" s="795">
        <f>IF(INDEX(Historical!$H$7:$H$1442,MATCH(B23,Historical!$B$7:$B$1449,0))=0,"n/a",((INDEX(Historical!$C$7:$C$1442,MATCH(B23,Historical!$B$7:$B$1449,0))/INDEX(Historical!$H$7:$H$1442,MATCH(B23,Historical!$B$7:$B$1449,0)))^(1/5)-1)*100)</f>
        <v>9.8560543306117854</v>
      </c>
      <c r="V23" s="795">
        <f>IF(INDEX(Historical!$O$7:$O$1442,MATCH(B23,Historical!$B$7:$B$1449,0))=0,"n/a",((INDEX(Historical!$C$7:$C$1442,MATCH(B23,Historical!$B$7:$B$1449,0))/INDEX(Historical!$O$7:$O$1442,MATCH(B23,Historical!$B$7:$B$1449,0)))^(1/10)-1)*100)</f>
        <v>10.8449222600272</v>
      </c>
      <c r="W23" s="796">
        <f t="shared" si="3"/>
        <v>0.90881742573109647</v>
      </c>
      <c r="X23" s="797">
        <f t="shared" si="4"/>
        <v>2.190234295691508</v>
      </c>
      <c r="Y23" s="749"/>
      <c r="Z23" s="738">
        <f t="shared" si="5"/>
        <v>71.428571428571431</v>
      </c>
      <c r="AA23" s="999">
        <f t="shared" si="6"/>
        <v>62.845238095238095</v>
      </c>
      <c r="AB23" s="1000">
        <v>12</v>
      </c>
      <c r="AC23" s="978">
        <v>0.84</v>
      </c>
      <c r="AD23" s="978">
        <v>4.2</v>
      </c>
      <c r="AE23" s="978">
        <v>3.58</v>
      </c>
      <c r="AF23" s="978">
        <v>5.19</v>
      </c>
      <c r="AG23" s="978">
        <v>8.3000000000000007</v>
      </c>
      <c r="AH23" s="978">
        <v>9.3000000000000007</v>
      </c>
      <c r="AI23" s="978">
        <v>10.870000000000001</v>
      </c>
      <c r="AJ23" s="978">
        <v>4.5</v>
      </c>
      <c r="AK23" s="978">
        <v>14.899999999999999</v>
      </c>
      <c r="AL23" s="991">
        <v>1530</v>
      </c>
      <c r="AM23" s="985">
        <v>0.89999999999999991</v>
      </c>
      <c r="AN23" s="978">
        <v>0.12</v>
      </c>
      <c r="AO23" s="838">
        <f t="shared" si="7"/>
        <v>-51.852604867107843</v>
      </c>
      <c r="AP23" s="839">
        <f t="shared" si="8"/>
        <v>10.992633228130256</v>
      </c>
      <c r="AQ23" s="1001">
        <f t="shared" si="9"/>
        <v>280.74008965830734</v>
      </c>
      <c r="AR23" s="738">
        <f>INDEX(Historical!$C$7:$C$1442,MATCH(B23,Historical!$B$7:$B$1449,0))*IF(AH23="n/a",1.03,IF(AH23&lt;0,1.01,IF(AH23&gt;10,1.1,(1+AH23/100))))</f>
        <v>0.61208000000000007</v>
      </c>
      <c r="AS23" s="999">
        <f t="shared" si="10"/>
        <v>0.67328800000000011</v>
      </c>
      <c r="AT23" s="999">
        <f t="shared" si="11"/>
        <v>0.74061680000000019</v>
      </c>
      <c r="AU23" s="999">
        <f t="shared" si="11"/>
        <v>0.81467848000000032</v>
      </c>
      <c r="AV23" s="999">
        <f t="shared" si="11"/>
        <v>0.89614632800000038</v>
      </c>
      <c r="AW23" s="738">
        <f t="shared" si="12"/>
        <v>3.7368096080000011</v>
      </c>
      <c r="AX23" s="846">
        <f t="shared" si="13"/>
        <v>7.0786315741617756</v>
      </c>
      <c r="AY23" s="1080">
        <v>0.79</v>
      </c>
      <c r="AZ23" s="985">
        <v>28.76</v>
      </c>
      <c r="BA23" s="985">
        <v>-7.580000000000001</v>
      </c>
      <c r="BB23" s="985">
        <v>1.6400000000000001</v>
      </c>
      <c r="BC23" s="985">
        <v>6.67</v>
      </c>
      <c r="BE23" s="700">
        <v>1993</v>
      </c>
      <c r="BF23" s="1013">
        <f t="shared" si="14"/>
        <v>2</v>
      </c>
      <c r="BG23" s="995">
        <v>6</v>
      </c>
    </row>
    <row r="24" spans="1:59" s="874" customFormat="1" ht="11.25" customHeight="1" x14ac:dyDescent="0.2">
      <c r="A24" s="733" t="s">
        <v>155</v>
      </c>
      <c r="B24" s="882" t="s">
        <v>156</v>
      </c>
      <c r="C24" s="1070" t="s">
        <v>123</v>
      </c>
      <c r="D24" s="1070" t="s">
        <v>4404</v>
      </c>
      <c r="E24" s="854">
        <v>35</v>
      </c>
      <c r="F24" s="1148">
        <v>77</v>
      </c>
      <c r="G24" s="1147" t="s">
        <v>37</v>
      </c>
      <c r="H24" s="1147" t="s">
        <v>37</v>
      </c>
      <c r="I24" s="867">
        <v>48.84</v>
      </c>
      <c r="J24" s="856">
        <f t="shared" si="0"/>
        <v>2.5389025389025388</v>
      </c>
      <c r="K24" s="857">
        <v>0.31</v>
      </c>
      <c r="L24" s="858">
        <v>4</v>
      </c>
      <c r="M24" s="859">
        <f t="shared" si="1"/>
        <v>1.24</v>
      </c>
      <c r="N24" s="860" t="s">
        <v>119</v>
      </c>
      <c r="O24" s="861">
        <v>0.3</v>
      </c>
      <c r="P24" s="878">
        <v>43150</v>
      </c>
      <c r="Q24" s="878">
        <v>43160</v>
      </c>
      <c r="R24" s="859">
        <f t="shared" si="2"/>
        <v>3.3333333333333366</v>
      </c>
      <c r="S24" s="795">
        <f>IF(INDEX(Historical!$D$7:$D$1442,MATCH(B24,Historical!$B$7:$B$1449,0))=0,"n/a",(INDEX(Historical!$C$7:$C$1442,MATCH(B24,Historical!$B$7:$B$1449,0))/INDEX(Historical!$D$7:$D$1442,MATCH(B24,Historical!$B$7:$B$1449,0))-1)*100)</f>
        <v>3.3333333333333437</v>
      </c>
      <c r="T24" s="795">
        <f>IF(INDEX(Historical!$F$7:$F$1442,MATCH(B24,Historical!$B$7:$B$1449,0))=0,"n/a",((INDEX(Historical!$C$7:$C$1442,MATCH(B24,Historical!$B$7:$B$1449,0))/INDEX(Historical!$F$7:$F$1442,MATCH(B24,Historical!$B$7:$B$1449,0)))^(1/3)-1)*100)</f>
        <v>3.4509669068251148</v>
      </c>
      <c r="U24" s="795">
        <f>IF(INDEX(Historical!$H$7:$H$1442,MATCH(B24,Historical!$B$7:$B$1449,0))=0,"n/a",((INDEX(Historical!$C$7:$C$1442,MATCH(B24,Historical!$B$7:$B$1449,0))/INDEX(Historical!$H$7:$H$1442,MATCH(B24,Historical!$B$7:$B$1449,0)))^(1/5)-1)*100)</f>
        <v>3.5804203580214189</v>
      </c>
      <c r="V24" s="795">
        <f>IF(INDEX(Historical!$O$7:$O$1442,MATCH(B24,Historical!$B$7:$B$1449,0))=0,"n/a",((INDEX(Historical!$C$7:$C$1442,MATCH(B24,Historical!$B$7:$B$1449,0))/INDEX(Historical!$O$7:$O$1442,MATCH(B24,Historical!$B$7:$B$1449,0)))^(1/10)-1)*100)</f>
        <v>3.4889311008476032</v>
      </c>
      <c r="W24" s="863">
        <f t="shared" si="3"/>
        <v>1.0262227182278232</v>
      </c>
      <c r="X24" s="864" t="str">
        <f t="shared" si="4"/>
        <v>n/a</v>
      </c>
      <c r="Y24" s="988"/>
      <c r="Z24" s="856">
        <f t="shared" si="5"/>
        <v>269.56521739130437</v>
      </c>
      <c r="AA24" s="866">
        <f t="shared" si="6"/>
        <v>106.17391304347827</v>
      </c>
      <c r="AB24" s="858">
        <v>12</v>
      </c>
      <c r="AC24" s="867">
        <v>0.46</v>
      </c>
      <c r="AD24" s="867">
        <v>11.6</v>
      </c>
      <c r="AE24" s="867">
        <v>1.0900000000000001</v>
      </c>
      <c r="AF24" s="867">
        <v>3.74</v>
      </c>
      <c r="AG24" s="867">
        <v>9.3000000000000007</v>
      </c>
      <c r="AH24" s="867">
        <v>-88.3</v>
      </c>
      <c r="AI24" s="867">
        <v>7.6300000000000008</v>
      </c>
      <c r="AJ24" s="867">
        <v>-27.1</v>
      </c>
      <c r="AK24" s="867">
        <v>9.1300000000000008</v>
      </c>
      <c r="AL24" s="868">
        <v>4440</v>
      </c>
      <c r="AM24" s="869">
        <v>0.5</v>
      </c>
      <c r="AN24" s="867">
        <v>1.22</v>
      </c>
      <c r="AO24" s="870">
        <f t="shared" si="7"/>
        <v>-100.0545901465543</v>
      </c>
      <c r="AP24" s="871">
        <f t="shared" si="8"/>
        <v>6.1193228969239577</v>
      </c>
      <c r="AQ24" s="872">
        <f t="shared" si="9"/>
        <v>320.10074706093945</v>
      </c>
      <c r="AR24" s="738">
        <f>INDEX(Historical!$C$7:$C$1442,MATCH(B24,Historical!$B$7:$B$1449,0))*IF(AH24="n/a",1.03,IF(AH24&lt;0,1.01,IF(AH24&gt;10,1.1,(1+AH24/100))))</f>
        <v>1.2524</v>
      </c>
      <c r="AS24" s="866">
        <f t="shared" si="10"/>
        <v>1.3479581199999999</v>
      </c>
      <c r="AT24" s="866">
        <f t="shared" si="11"/>
        <v>1.4710266963559999</v>
      </c>
      <c r="AU24" s="866">
        <f t="shared" si="11"/>
        <v>1.6053314337333027</v>
      </c>
      <c r="AV24" s="866">
        <f t="shared" si="11"/>
        <v>1.751898193633153</v>
      </c>
      <c r="AW24" s="856">
        <f t="shared" si="12"/>
        <v>7.4286144437224557</v>
      </c>
      <c r="AX24" s="873">
        <f t="shared" si="13"/>
        <v>15.21010328362501</v>
      </c>
      <c r="AY24" s="1081">
        <v>0.85</v>
      </c>
      <c r="AZ24" s="869">
        <v>19.53</v>
      </c>
      <c r="BA24" s="869">
        <v>-7.85</v>
      </c>
      <c r="BB24" s="869">
        <v>3.74</v>
      </c>
      <c r="BC24" s="869">
        <v>6.4399999999999995</v>
      </c>
      <c r="BD24" s="1033"/>
      <c r="BE24" s="700">
        <v>1984</v>
      </c>
      <c r="BF24" s="1013">
        <f t="shared" si="14"/>
        <v>3</v>
      </c>
      <c r="BG24" s="931">
        <v>3</v>
      </c>
    </row>
    <row r="25" spans="1:59" ht="11.25" customHeight="1" x14ac:dyDescent="0.2">
      <c r="A25" s="984" t="s">
        <v>159</v>
      </c>
      <c r="B25" s="988" t="s">
        <v>160</v>
      </c>
      <c r="C25" s="1070" t="s">
        <v>112</v>
      </c>
      <c r="D25" s="1070" t="s">
        <v>4384</v>
      </c>
      <c r="E25" s="828">
        <v>33</v>
      </c>
      <c r="F25" s="1148">
        <v>82</v>
      </c>
      <c r="G25" s="1148" t="s">
        <v>37</v>
      </c>
      <c r="H25" s="1148" t="s">
        <v>37</v>
      </c>
      <c r="I25" s="978">
        <v>44.71</v>
      </c>
      <c r="J25" s="738">
        <f t="shared" si="0"/>
        <v>1.9011406844106464</v>
      </c>
      <c r="K25" s="997">
        <v>0.21249999999999999</v>
      </c>
      <c r="L25" s="1000">
        <v>4</v>
      </c>
      <c r="M25" s="729">
        <f t="shared" si="1"/>
        <v>0.85</v>
      </c>
      <c r="N25" s="983" t="s">
        <v>161</v>
      </c>
      <c r="O25" s="832">
        <v>0.20749999999999999</v>
      </c>
      <c r="P25" s="973">
        <v>43382</v>
      </c>
      <c r="Q25" s="973">
        <v>43404</v>
      </c>
      <c r="R25" s="729">
        <f t="shared" si="2"/>
        <v>2.4096385542168699</v>
      </c>
      <c r="S25" s="795">
        <f>IF(INDEX(Historical!$D$7:$D$1442,MATCH(B25,Historical!$B$7:$B$1449,0))=0,"n/a",(INDEX(Historical!$C$7:$C$1442,MATCH(B25,Historical!$B$7:$B$1449,0))/INDEX(Historical!$D$7:$D$1442,MATCH(B25,Historical!$B$7:$B$1449,0))-1)*100)</f>
        <v>1.3981762917933072</v>
      </c>
      <c r="T25" s="795">
        <f>IF(INDEX(Historical!$F$7:$F$1442,MATCH(B25,Historical!$B$7:$B$1449,0))=0,"n/a",((INDEX(Historical!$C$7:$C$1442,MATCH(B25,Historical!$B$7:$B$1449,0))/INDEX(Historical!$F$7:$F$1442,MATCH(B25,Historical!$B$7:$B$1449,0)))^(1/3)-1)*100)</f>
        <v>1.2916556398645529</v>
      </c>
      <c r="U25" s="795">
        <f>IF(INDEX(Historical!$H$7:$H$1442,MATCH(B25,Historical!$B$7:$B$1449,0))=0,"n/a",((INDEX(Historical!$C$7:$C$1442,MATCH(B25,Historical!$B$7:$B$1449,0))/INDEX(Historical!$H$7:$H$1442,MATCH(B25,Historical!$B$7:$B$1449,0)))^(1/5)-1)*100)</f>
        <v>1.7421528716909274</v>
      </c>
      <c r="V25" s="795">
        <f>IF(INDEX(Historical!$O$7:$O$1442,MATCH(B25,Historical!$B$7:$B$1449,0))=0,"n/a",((INDEX(Historical!$C$7:$C$1442,MATCH(B25,Historical!$B$7:$B$1449,0))/INDEX(Historical!$O$7:$O$1442,MATCH(B25,Historical!$B$7:$B$1449,0)))^(1/10)-1)*100)</f>
        <v>3.0095372311331081</v>
      </c>
      <c r="W25" s="796">
        <f t="shared" si="3"/>
        <v>0.57887732827116301</v>
      </c>
      <c r="X25" s="797">
        <f t="shared" si="4"/>
        <v>7.6746822541450543E-2</v>
      </c>
      <c r="Y25" s="988"/>
      <c r="Z25" s="738">
        <f t="shared" si="5"/>
        <v>38.636363636363633</v>
      </c>
      <c r="AA25" s="999">
        <f t="shared" si="6"/>
        <v>20.322727272727271</v>
      </c>
      <c r="AB25" s="1000">
        <v>7</v>
      </c>
      <c r="AC25" s="978">
        <v>2.2000000000000002</v>
      </c>
      <c r="AD25" s="978">
        <v>1.76</v>
      </c>
      <c r="AE25" s="978">
        <v>2.0299999999999998</v>
      </c>
      <c r="AF25" s="978">
        <v>3.02</v>
      </c>
      <c r="AG25" s="978">
        <v>12.7</v>
      </c>
      <c r="AH25" s="978">
        <v>16</v>
      </c>
      <c r="AI25" s="978">
        <v>8.4599999999999991</v>
      </c>
      <c r="AJ25" s="978">
        <v>22.7</v>
      </c>
      <c r="AK25" s="978">
        <v>11.5</v>
      </c>
      <c r="AL25" s="991">
        <v>2390</v>
      </c>
      <c r="AM25" s="985">
        <v>1.9</v>
      </c>
      <c r="AN25" s="978">
        <v>0</v>
      </c>
      <c r="AO25" s="838">
        <f t="shared" si="7"/>
        <v>-16.679433716625695</v>
      </c>
      <c r="AP25" s="839">
        <f t="shared" si="8"/>
        <v>3.6432935561015736</v>
      </c>
      <c r="AQ25" s="1001">
        <f t="shared" si="9"/>
        <v>65.159365951847121</v>
      </c>
      <c r="AR25" s="738">
        <f>INDEX(Historical!$C$7:$C$1442,MATCH(B25,Historical!$B$7:$B$1449,0))*IF(AH25="n/a",1.03,IF(AH25&lt;0,1.01,IF(AH25&gt;10,1.1,(1+AH25/100))))</f>
        <v>0.91739999999999999</v>
      </c>
      <c r="AS25" s="999">
        <f t="shared" si="10"/>
        <v>0.99501203999999999</v>
      </c>
      <c r="AT25" s="999">
        <f t="shared" si="11"/>
        <v>1.0945132440000001</v>
      </c>
      <c r="AU25" s="999">
        <f t="shared" si="11"/>
        <v>1.2039645684000002</v>
      </c>
      <c r="AV25" s="999">
        <f t="shared" si="11"/>
        <v>1.3243610252400004</v>
      </c>
      <c r="AW25" s="738">
        <f t="shared" si="12"/>
        <v>5.5352508776400011</v>
      </c>
      <c r="AX25" s="846">
        <f t="shared" si="13"/>
        <v>12.380341931648402</v>
      </c>
      <c r="AY25" s="1080">
        <v>0.96</v>
      </c>
      <c r="AZ25" s="985">
        <v>27.74</v>
      </c>
      <c r="BA25" s="985">
        <v>-5.58</v>
      </c>
      <c r="BB25" s="985">
        <v>3.4799999999999995</v>
      </c>
      <c r="BC25" s="985">
        <v>10.199999999999999</v>
      </c>
      <c r="BE25" s="700">
        <v>1986</v>
      </c>
      <c r="BF25" s="1013">
        <f t="shared" si="14"/>
        <v>3</v>
      </c>
      <c r="BG25" s="995">
        <v>9.1</v>
      </c>
    </row>
    <row r="26" spans="1:59" ht="11.25" customHeight="1" x14ac:dyDescent="0.2">
      <c r="A26" s="976" t="s">
        <v>478</v>
      </c>
      <c r="B26" s="988" t="s">
        <v>479</v>
      </c>
      <c r="C26" s="1070" t="s">
        <v>108</v>
      </c>
      <c r="D26" s="1070" t="s">
        <v>118</v>
      </c>
      <c r="E26" s="828">
        <v>25</v>
      </c>
      <c r="F26" s="1148">
        <v>126</v>
      </c>
      <c r="G26" s="1148" t="s">
        <v>106</v>
      </c>
      <c r="H26" s="1148" t="s">
        <v>106</v>
      </c>
      <c r="I26" s="978">
        <v>27.16</v>
      </c>
      <c r="J26" s="738">
        <f t="shared" si="0"/>
        <v>1.1782032400589102</v>
      </c>
      <c r="K26" s="997">
        <v>0.08</v>
      </c>
      <c r="L26" s="1000">
        <v>4</v>
      </c>
      <c r="M26" s="729">
        <f t="shared" si="1"/>
        <v>0.32</v>
      </c>
      <c r="N26" s="983" t="s">
        <v>122</v>
      </c>
      <c r="O26" s="832">
        <v>7.4999999999999997E-2</v>
      </c>
      <c r="P26" s="973">
        <v>43398</v>
      </c>
      <c r="Q26" s="973">
        <v>43411</v>
      </c>
      <c r="R26" s="729">
        <f t="shared" si="2"/>
        <v>6.6666666666666732</v>
      </c>
      <c r="S26" s="795">
        <f>IF(INDEX(Historical!$D$7:$D$1442,MATCH(B26,Historical!$B$7:$B$1449,0))=0,"n/a",(INDEX(Historical!$C$7:$C$1442,MATCH(B26,Historical!$B$7:$B$1449,0))/INDEX(Historical!$D$7:$D$1442,MATCH(B26,Historical!$B$7:$B$1449,0))-1)*100)</f>
        <v>9.9099099099098975</v>
      </c>
      <c r="T26" s="795">
        <f>IF(INDEX(Historical!$F$7:$F$1442,MATCH(B26,Historical!$B$7:$B$1449,0))=0,"n/a",((INDEX(Historical!$C$7:$C$1442,MATCH(B26,Historical!$B$7:$B$1449,0))/INDEX(Historical!$F$7:$F$1442,MATCH(B26,Historical!$B$7:$B$1449,0)))^(1/3)-1)*100)</f>
        <v>10.468150723342106</v>
      </c>
      <c r="U26" s="795">
        <f>IF(INDEX(Historical!$H$7:$H$1442,MATCH(B26,Historical!$B$7:$B$1449,0))=0,"n/a",((INDEX(Historical!$C$7:$C$1442,MATCH(B26,Historical!$B$7:$B$1449,0))/INDEX(Historical!$H$7:$H$1442,MATCH(B26,Historical!$B$7:$B$1449,0)))^(1/5)-1)*100)</f>
        <v>10.516118190072632</v>
      </c>
      <c r="V26" s="795">
        <f>IF(INDEX(Historical!$O$7:$O$1442,MATCH(B26,Historical!$B$7:$B$1449,0))=0,"n/a",((INDEX(Historical!$C$7:$C$1442,MATCH(B26,Historical!$B$7:$B$1449,0))/INDEX(Historical!$O$7:$O$1442,MATCH(B26,Historical!$B$7:$B$1449,0)))^(1/10)-1)*100)</f>
        <v>7.9067214528991236</v>
      </c>
      <c r="W26" s="796">
        <f t="shared" si="3"/>
        <v>1.3300225956760792</v>
      </c>
      <c r="X26" s="797">
        <f t="shared" si="4"/>
        <v>0.41896885219412872</v>
      </c>
      <c r="Y26" s="750"/>
      <c r="Z26" s="738">
        <f t="shared" si="5"/>
        <v>23.188405797101453</v>
      </c>
      <c r="AA26" s="999">
        <f t="shared" si="6"/>
        <v>19.681159420289855</v>
      </c>
      <c r="AB26" s="1000">
        <v>12</v>
      </c>
      <c r="AC26" s="978">
        <v>1.38</v>
      </c>
      <c r="AD26" s="978">
        <v>1.26</v>
      </c>
      <c r="AE26" s="978">
        <v>3.85</v>
      </c>
      <c r="AF26" s="978">
        <v>2.5</v>
      </c>
      <c r="AG26" s="978">
        <v>12.7</v>
      </c>
      <c r="AH26" s="978">
        <v>5.8000000000000007</v>
      </c>
      <c r="AI26" s="978">
        <v>10.059999999999999</v>
      </c>
      <c r="AJ26" s="978">
        <v>25.1</v>
      </c>
      <c r="AK26" s="978">
        <v>15.620000000000001</v>
      </c>
      <c r="AL26" s="991">
        <v>7610</v>
      </c>
      <c r="AM26" s="985">
        <v>1.4000000000000001</v>
      </c>
      <c r="AN26" s="978">
        <v>0.28999999999999998</v>
      </c>
      <c r="AO26" s="838">
        <f t="shared" si="7"/>
        <v>-7.986837990158314</v>
      </c>
      <c r="AP26" s="839">
        <f t="shared" si="8"/>
        <v>11.694321430131541</v>
      </c>
      <c r="AQ26" s="1001">
        <f t="shared" si="9"/>
        <v>47.878175913260336</v>
      </c>
      <c r="AR26" s="738">
        <f>INDEX(Historical!$C$7:$C$1442,MATCH(B26,Historical!$B$7:$B$1449,0))*IF(AH26="n/a",1.03,IF(AH26&lt;0,1.01,IF(AH26&gt;10,1.1,(1+AH26/100))))</f>
        <v>0.32269000000000003</v>
      </c>
      <c r="AS26" s="999">
        <f t="shared" si="10"/>
        <v>0.35495900000000008</v>
      </c>
      <c r="AT26" s="999">
        <f t="shared" si="11"/>
        <v>0.3904549000000001</v>
      </c>
      <c r="AU26" s="999">
        <f t="shared" si="11"/>
        <v>0.42950039000000018</v>
      </c>
      <c r="AV26" s="999">
        <f t="shared" si="11"/>
        <v>0.47245042900000023</v>
      </c>
      <c r="AW26" s="738">
        <f t="shared" si="12"/>
        <v>1.9700547190000006</v>
      </c>
      <c r="AX26" s="846">
        <f t="shared" si="13"/>
        <v>7.2535151656848331</v>
      </c>
      <c r="AY26" s="1080">
        <v>0.73</v>
      </c>
      <c r="AZ26" s="985">
        <v>11.59</v>
      </c>
      <c r="BA26" s="985">
        <v>-13.91</v>
      </c>
      <c r="BB26" s="985">
        <v>-2.42</v>
      </c>
      <c r="BC26" s="985">
        <v>-4.67</v>
      </c>
      <c r="BE26" s="700">
        <v>1995</v>
      </c>
      <c r="BF26" s="1013">
        <f t="shared" si="14"/>
        <v>2</v>
      </c>
      <c r="BG26" s="995">
        <v>6.2</v>
      </c>
    </row>
    <row r="27" spans="1:59" ht="11.25" customHeight="1" x14ac:dyDescent="0.2">
      <c r="A27" s="976" t="s">
        <v>498</v>
      </c>
      <c r="B27" s="988" t="s">
        <v>499</v>
      </c>
      <c r="C27" s="1070" t="s">
        <v>112</v>
      </c>
      <c r="D27" s="1070" t="s">
        <v>213</v>
      </c>
      <c r="E27" s="828">
        <v>25</v>
      </c>
      <c r="F27" s="1148">
        <v>122</v>
      </c>
      <c r="G27" s="1148" t="s">
        <v>37</v>
      </c>
      <c r="H27" s="1148" t="s">
        <v>115</v>
      </c>
      <c r="I27" s="978">
        <v>133.16</v>
      </c>
      <c r="J27" s="738">
        <f t="shared" si="0"/>
        <v>2.5833583658756383</v>
      </c>
      <c r="K27" s="997">
        <v>0.86</v>
      </c>
      <c r="L27" s="1000">
        <v>4</v>
      </c>
      <c r="M27" s="729">
        <f t="shared" si="1"/>
        <v>3.44</v>
      </c>
      <c r="N27" s="983" t="s">
        <v>420</v>
      </c>
      <c r="O27" s="832">
        <v>0.78</v>
      </c>
      <c r="P27" s="973">
        <v>43300</v>
      </c>
      <c r="Q27" s="973">
        <v>43332</v>
      </c>
      <c r="R27" s="729">
        <f t="shared" si="2"/>
        <v>10.25641025641025</v>
      </c>
      <c r="S27" s="795">
        <f>IF(INDEX(Historical!$D$7:$D$1442,MATCH(B27,Historical!$B$7:$B$1449,0))=0,"n/a",(INDEX(Historical!$C$7:$C$1442,MATCH(B27,Historical!$B$7:$B$1449,0))/INDEX(Historical!$D$7:$D$1442,MATCH(B27,Historical!$B$7:$B$1449,0))-1)*100)</f>
        <v>5.8064516129032073</v>
      </c>
      <c r="T27" s="795">
        <f>IF(INDEX(Historical!$F$7:$F$1442,MATCH(B27,Historical!$B$7:$B$1449,0))=0,"n/a",((INDEX(Historical!$C$7:$C$1442,MATCH(B27,Historical!$B$7:$B$1449,0))/INDEX(Historical!$F$7:$F$1442,MATCH(B27,Historical!$B$7:$B$1449,0)))^(1/3)-1)*100)</f>
        <v>3.7151431480745289</v>
      </c>
      <c r="U27" s="795">
        <f>IF(INDEX(Historical!$H$7:$H$1442,MATCH(B27,Historical!$B$7:$B$1449,0))=0,"n/a",((INDEX(Historical!$C$7:$C$1442,MATCH(B27,Historical!$B$7:$B$1449,0))/INDEX(Historical!$H$7:$H$1442,MATCH(B27,Historical!$B$7:$B$1449,0)))^(1/5)-1)*100)</f>
        <v>6.9871447363622607</v>
      </c>
      <c r="V27" s="795">
        <f>IF(INDEX(Historical!$O$7:$O$1442,MATCH(B27,Historical!$B$7:$B$1449,0))=0,"n/a",((INDEX(Historical!$C$7:$C$1442,MATCH(B27,Historical!$B$7:$B$1449,0))/INDEX(Historical!$O$7:$O$1442,MATCH(B27,Historical!$B$7:$B$1449,0)))^(1/10)-1)*100)</f>
        <v>7.7146871822163954</v>
      </c>
      <c r="W27" s="796">
        <f t="shared" si="3"/>
        <v>0.90569385009787073</v>
      </c>
      <c r="X27" s="797" t="str">
        <f t="shared" si="4"/>
        <v>n/a</v>
      </c>
      <c r="Y27" s="752"/>
      <c r="Z27" s="738">
        <f t="shared" si="5"/>
        <v>33.59375</v>
      </c>
      <c r="AA27" s="999">
        <f t="shared" si="6"/>
        <v>13.00390625</v>
      </c>
      <c r="AB27" s="1000">
        <v>12</v>
      </c>
      <c r="AC27" s="978">
        <v>10.24</v>
      </c>
      <c r="AD27" s="978">
        <v>0.52</v>
      </c>
      <c r="AE27" s="978">
        <v>1.48</v>
      </c>
      <c r="AF27" s="978">
        <v>4.97</v>
      </c>
      <c r="AG27" s="978">
        <v>25.5</v>
      </c>
      <c r="AH27" s="980">
        <v>69.199999999999989</v>
      </c>
      <c r="AI27" s="980">
        <v>8.59</v>
      </c>
      <c r="AJ27" s="978">
        <v>-9.3000000000000007</v>
      </c>
      <c r="AK27" s="978">
        <v>25.22</v>
      </c>
      <c r="AL27" s="991">
        <v>78840</v>
      </c>
      <c r="AM27" s="985">
        <v>0.13999999999999999</v>
      </c>
      <c r="AN27" s="978">
        <v>2.2599999999999998</v>
      </c>
      <c r="AO27" s="838">
        <f t="shared" si="7"/>
        <v>-3.4334031477621014</v>
      </c>
      <c r="AP27" s="839">
        <f t="shared" si="8"/>
        <v>9.5705031022378986</v>
      </c>
      <c r="AQ27" s="1001">
        <f t="shared" si="9"/>
        <v>69.482105332031367</v>
      </c>
      <c r="AR27" s="738">
        <f>INDEX(Historical!$C$7:$C$1442,MATCH(B27,Historical!$B$7:$B$1449,0))*IF(AH27="n/a",1.03,IF(AH27&lt;0,1.01,IF(AH27&gt;10,1.1,(1+AH27/100))))</f>
        <v>3.6080000000000001</v>
      </c>
      <c r="AS27" s="999">
        <f t="shared" si="10"/>
        <v>3.9179272000000003</v>
      </c>
      <c r="AT27" s="999">
        <f t="shared" ref="AT27:AV46" si="15">IF($AK27="n/a",1.03*AS27,IF($AK27&lt;0,1.01*AS27,IF($AK27&gt;10,1.1*AS27,(1+$AK27/100)*AS27)))</f>
        <v>4.3097199200000009</v>
      </c>
      <c r="AU27" s="999">
        <f t="shared" si="15"/>
        <v>4.7406919120000017</v>
      </c>
      <c r="AV27" s="999">
        <f t="shared" si="15"/>
        <v>5.2147611032000025</v>
      </c>
      <c r="AW27" s="738">
        <f t="shared" si="12"/>
        <v>21.791100135200004</v>
      </c>
      <c r="AX27" s="846">
        <f t="shared" si="13"/>
        <v>16.364599080204272</v>
      </c>
      <c r="AY27" s="1080">
        <v>1.5</v>
      </c>
      <c r="AZ27" s="985">
        <v>18.829999999999998</v>
      </c>
      <c r="BA27" s="985">
        <v>-19.68</v>
      </c>
      <c r="BB27" s="985">
        <v>4.2299999999999995</v>
      </c>
      <c r="BC27" s="985">
        <v>-4.26</v>
      </c>
      <c r="BE27" s="700">
        <v>1994</v>
      </c>
      <c r="BF27" s="1013">
        <f t="shared" si="14"/>
        <v>2</v>
      </c>
      <c r="BG27" s="995">
        <v>4.9000000000000004</v>
      </c>
    </row>
    <row r="28" spans="1:59" ht="11.25" customHeight="1" x14ac:dyDescent="0.2">
      <c r="A28" s="984" t="s">
        <v>507</v>
      </c>
      <c r="B28" s="988" t="s">
        <v>508</v>
      </c>
      <c r="C28" s="1070" t="s">
        <v>108</v>
      </c>
      <c r="D28" s="1070" t="s">
        <v>118</v>
      </c>
      <c r="E28" s="828">
        <v>25</v>
      </c>
      <c r="F28" s="1148">
        <v>120</v>
      </c>
      <c r="G28" s="1148" t="s">
        <v>37</v>
      </c>
      <c r="H28" s="1148" t="s">
        <v>37</v>
      </c>
      <c r="I28" s="978">
        <v>133.05000000000001</v>
      </c>
      <c r="J28" s="738">
        <f t="shared" si="0"/>
        <v>2.1946636602780907</v>
      </c>
      <c r="K28" s="997">
        <v>0.73</v>
      </c>
      <c r="L28" s="1000">
        <v>4</v>
      </c>
      <c r="M28" s="729">
        <f t="shared" si="1"/>
        <v>2.92</v>
      </c>
      <c r="N28" s="983" t="s">
        <v>509</v>
      </c>
      <c r="O28" s="832">
        <v>0.71</v>
      </c>
      <c r="P28" s="973">
        <v>43272</v>
      </c>
      <c r="Q28" s="973">
        <v>43294</v>
      </c>
      <c r="R28" s="729">
        <f t="shared" si="2"/>
        <v>2.8169014084507067</v>
      </c>
      <c r="S28" s="795">
        <f>IF(INDEX(Historical!$D$7:$D$1442,MATCH(B28,Historical!$B$7:$B$1449,0))=0,"n/a",(INDEX(Historical!$C$7:$C$1442,MATCH(B28,Historical!$B$7:$B$1449,0))/INDEX(Historical!$D$7:$D$1442,MATCH(B28,Historical!$B$7:$B$1449,0))-1)*100)</f>
        <v>2.8571428571428692</v>
      </c>
      <c r="T28" s="795">
        <f>IF(INDEX(Historical!$F$7:$F$1442,MATCH(B28,Historical!$B$7:$B$1449,0))=0,"n/a",((INDEX(Historical!$C$7:$C$1442,MATCH(B28,Historical!$B$7:$B$1449,0))/INDEX(Historical!$F$7:$F$1442,MATCH(B28,Historical!$B$7:$B$1449,0)))^(1/3)-1)*100)</f>
        <v>2.9428498400178693</v>
      </c>
      <c r="U28" s="795">
        <f>IF(INDEX(Historical!$H$7:$H$1442,MATCH(B28,Historical!$B$7:$B$1449,0))=0,"n/a",((INDEX(Historical!$C$7:$C$1442,MATCH(B28,Historical!$B$7:$B$1449,0))/INDEX(Historical!$H$7:$H$1442,MATCH(B28,Historical!$B$7:$B$1449,0)))^(1/5)-1)*100)</f>
        <v>7.5653756932570149</v>
      </c>
      <c r="V28" s="795">
        <f>IF(INDEX(Historical!$O$7:$O$1442,MATCH(B28,Historical!$B$7:$B$1449,0))=0,"n/a",((INDEX(Historical!$C$7:$C$1442,MATCH(B28,Historical!$B$7:$B$1449,0))/INDEX(Historical!$O$7:$O$1442,MATCH(B28,Historical!$B$7:$B$1449,0)))^(1/10)-1)*100)</f>
        <v>10.203807372177497</v>
      </c>
      <c r="W28" s="796">
        <f t="shared" si="3"/>
        <v>0.74142674565626965</v>
      </c>
      <c r="X28" s="797" t="str">
        <f t="shared" si="4"/>
        <v>n/a</v>
      </c>
      <c r="Y28" s="989" t="s">
        <v>510</v>
      </c>
      <c r="Z28" s="738">
        <f t="shared" si="5"/>
        <v>29.170829170829172</v>
      </c>
      <c r="AA28" s="999">
        <f t="shared" si="6"/>
        <v>13.291708291708293</v>
      </c>
      <c r="AB28" s="1000">
        <v>12</v>
      </c>
      <c r="AC28" s="978">
        <v>10.01</v>
      </c>
      <c r="AD28" s="978">
        <v>1.1399999999999999</v>
      </c>
      <c r="AE28" s="978">
        <v>1.85</v>
      </c>
      <c r="AF28" s="978">
        <v>1.21</v>
      </c>
      <c r="AG28" s="978">
        <v>10.100000000000001</v>
      </c>
      <c r="AH28" s="978">
        <v>-18.399999999999999</v>
      </c>
      <c r="AI28" s="978">
        <v>17.990000000000002</v>
      </c>
      <c r="AJ28" s="978">
        <v>-1.7000000000000002</v>
      </c>
      <c r="AK28" s="978">
        <v>11.67</v>
      </c>
      <c r="AL28" s="991">
        <v>61370</v>
      </c>
      <c r="AM28" s="985">
        <v>0.5</v>
      </c>
      <c r="AN28" s="978">
        <v>0.25</v>
      </c>
      <c r="AO28" s="838">
        <f t="shared" si="7"/>
        <v>-3.5316689381731869</v>
      </c>
      <c r="AP28" s="839">
        <f t="shared" si="8"/>
        <v>9.760039353535106</v>
      </c>
      <c r="AQ28" s="1001">
        <f t="shared" si="9"/>
        <v>-15.454241099950217</v>
      </c>
      <c r="AR28" s="738">
        <f>INDEX(Historical!$C$7:$C$1442,MATCH(B28,Historical!$B$7:$B$1449,0))*IF(AH28="n/a",1.03,IF(AH28&lt;0,1.01,IF(AH28&gt;10,1.1,(1+AH28/100))))</f>
        <v>2.9087999999999998</v>
      </c>
      <c r="AS28" s="999">
        <f t="shared" si="10"/>
        <v>3.1996799999999999</v>
      </c>
      <c r="AT28" s="999">
        <f t="shared" si="15"/>
        <v>3.5196480000000001</v>
      </c>
      <c r="AU28" s="999">
        <f t="shared" si="15"/>
        <v>3.8716128000000003</v>
      </c>
      <c r="AV28" s="999">
        <f t="shared" si="15"/>
        <v>4.2587740800000002</v>
      </c>
      <c r="AW28" s="738">
        <f t="shared" si="12"/>
        <v>17.75851488</v>
      </c>
      <c r="AX28" s="846">
        <f t="shared" si="13"/>
        <v>13.347249064261554</v>
      </c>
      <c r="AY28" s="1080">
        <v>0.87</v>
      </c>
      <c r="AZ28" s="985">
        <v>11.3</v>
      </c>
      <c r="BA28" s="985">
        <v>-15.52</v>
      </c>
      <c r="BB28" s="985">
        <v>2.29</v>
      </c>
      <c r="BC28" s="985">
        <v>0.69</v>
      </c>
      <c r="BE28" s="700">
        <v>1994</v>
      </c>
      <c r="BF28" s="1013">
        <f t="shared" si="14"/>
        <v>2</v>
      </c>
      <c r="BG28" s="995">
        <v>3.1</v>
      </c>
    </row>
    <row r="29" spans="1:59" ht="11.25" customHeight="1" x14ac:dyDescent="0.2">
      <c r="A29" s="976" t="s">
        <v>194</v>
      </c>
      <c r="B29" s="988" t="s">
        <v>195</v>
      </c>
      <c r="C29" s="1070" t="s">
        <v>108</v>
      </c>
      <c r="D29" s="1070" t="s">
        <v>4401</v>
      </c>
      <c r="E29" s="828">
        <v>51</v>
      </c>
      <c r="F29" s="1148">
        <v>27</v>
      </c>
      <c r="G29" s="1148" t="s">
        <v>106</v>
      </c>
      <c r="H29" s="1148" t="s">
        <v>106</v>
      </c>
      <c r="I29" s="978">
        <v>59.8</v>
      </c>
      <c r="J29" s="738">
        <f t="shared" si="0"/>
        <v>1.7391304347826086</v>
      </c>
      <c r="K29" s="990">
        <v>0.26</v>
      </c>
      <c r="L29" s="1000">
        <v>4</v>
      </c>
      <c r="M29" s="729">
        <f t="shared" si="1"/>
        <v>1.04</v>
      </c>
      <c r="N29" s="983" t="s">
        <v>3989</v>
      </c>
      <c r="O29" s="833">
        <v>0.22380952380952379</v>
      </c>
      <c r="P29" s="973">
        <v>43531</v>
      </c>
      <c r="Q29" s="973">
        <v>43549</v>
      </c>
      <c r="R29" s="729">
        <f t="shared" si="2"/>
        <v>16.170212765957459</v>
      </c>
      <c r="S29" s="795">
        <f>IF(INDEX(Historical!$D$7:$D$1442,MATCH(B29,Historical!$B$7:$B$1449,0))=0,"n/a",(INDEX(Historical!$C$7:$C$1442,MATCH(B29,Historical!$B$7:$B$1449,0))/INDEX(Historical!$D$7:$D$1442,MATCH(B29,Historical!$B$7:$B$1449,0))-1)*100)</f>
        <v>9.6666666666666679</v>
      </c>
      <c r="T29" s="795">
        <f>IF(INDEX(Historical!$F$7:$F$1442,MATCH(B29,Historical!$B$7:$B$1449,0))=0,"n/a",((INDEX(Historical!$C$7:$C$1442,MATCH(B29,Historical!$B$7:$B$1449,0))/INDEX(Historical!$F$7:$F$1442,MATCH(B29,Historical!$B$7:$B$1449,0)))^(1/3)-1)*100)</f>
        <v>6.5330629783645122</v>
      </c>
      <c r="U29" s="795">
        <f>IF(INDEX(Historical!$H$7:$H$1442,MATCH(B29,Historical!$B$7:$B$1449,0))=0,"n/a",((INDEX(Historical!$C$7:$C$1442,MATCH(B29,Historical!$B$7:$B$1449,0))/INDEX(Historical!$H$7:$H$1442,MATCH(B29,Historical!$B$7:$B$1449,0)))^(1/5)-1)*100)</f>
        <v>5.9167462296036755</v>
      </c>
      <c r="V29" s="795">
        <f>IF(INDEX(Historical!$O$7:$O$1442,MATCH(B29,Historical!$B$7:$B$1449,0))=0,"n/a",((INDEX(Historical!$C$7:$C$1442,MATCH(B29,Historical!$B$7:$B$1449,0))/INDEX(Historical!$O$7:$O$1442,MATCH(B29,Historical!$B$7:$B$1449,0)))^(1/10)-1)*100)</f>
        <v>4.8614518503166115</v>
      </c>
      <c r="W29" s="796">
        <f t="shared" si="3"/>
        <v>1.2170739136742321</v>
      </c>
      <c r="X29" s="797" t="str">
        <f t="shared" si="4"/>
        <v>n/a</v>
      </c>
      <c r="Y29" s="758" t="s">
        <v>440</v>
      </c>
      <c r="Z29" s="738">
        <f t="shared" si="5"/>
        <v>32.098765432098766</v>
      </c>
      <c r="AA29" s="999">
        <f t="shared" si="6"/>
        <v>18.456790123456788</v>
      </c>
      <c r="AB29" s="1000">
        <v>12</v>
      </c>
      <c r="AC29" s="978">
        <v>3.24</v>
      </c>
      <c r="AD29" s="978">
        <v>2.31</v>
      </c>
      <c r="AE29" s="978">
        <v>8.01</v>
      </c>
      <c r="AF29" s="978">
        <v>2.4900000000000002</v>
      </c>
      <c r="AG29" s="978">
        <v>14.099999999999998</v>
      </c>
      <c r="AH29" s="978">
        <v>13.700000000000001</v>
      </c>
      <c r="AI29" s="978">
        <v>3.9699999999999998</v>
      </c>
      <c r="AJ29" s="978">
        <v>-34.699999999999996</v>
      </c>
      <c r="AK29" s="978">
        <v>8</v>
      </c>
      <c r="AL29" s="991">
        <v>6630</v>
      </c>
      <c r="AM29" s="985">
        <v>2.5</v>
      </c>
      <c r="AN29" s="978">
        <v>0</v>
      </c>
      <c r="AO29" s="838">
        <f t="shared" si="7"/>
        <v>-10.800913459070504</v>
      </c>
      <c r="AP29" s="839">
        <f t="shared" si="8"/>
        <v>7.6558766643862839</v>
      </c>
      <c r="AQ29" s="1001">
        <f t="shared" si="9"/>
        <v>42.917858937545581</v>
      </c>
      <c r="AR29" s="738">
        <f>INDEX(Historical!$C$7:$C$1442,MATCH(B29,Historical!$B$7:$B$1449,0))*IF(AH29="n/a",1.03,IF(AH29&lt;0,1.01,IF(AH29&gt;10,1.1,(1+AH29/100))))</f>
        <v>0.98476190476190473</v>
      </c>
      <c r="AS29" s="999">
        <f t="shared" si="10"/>
        <v>1.0238569523809524</v>
      </c>
      <c r="AT29" s="999">
        <f t="shared" si="15"/>
        <v>1.1057655085714286</v>
      </c>
      <c r="AU29" s="999">
        <f t="shared" si="15"/>
        <v>1.194226749257143</v>
      </c>
      <c r="AV29" s="999">
        <f t="shared" si="15"/>
        <v>1.2897648891977145</v>
      </c>
      <c r="AW29" s="738">
        <f t="shared" si="12"/>
        <v>5.5983760041691433</v>
      </c>
      <c r="AX29" s="846">
        <f t="shared" si="13"/>
        <v>9.3618327828915433</v>
      </c>
      <c r="AY29" s="1080">
        <v>0.76</v>
      </c>
      <c r="AZ29" s="985">
        <v>14.48</v>
      </c>
      <c r="BA29" s="985">
        <v>-13.450000000000001</v>
      </c>
      <c r="BB29" s="985">
        <v>0.77999999999999992</v>
      </c>
      <c r="BC29" s="985">
        <v>-4.0199999999999996</v>
      </c>
      <c r="BE29" s="700">
        <v>1969</v>
      </c>
      <c r="BF29" s="1013">
        <f t="shared" si="14"/>
        <v>6</v>
      </c>
      <c r="BG29" s="995">
        <v>1.5</v>
      </c>
    </row>
    <row r="30" spans="1:59" ht="11.25" customHeight="1" x14ac:dyDescent="0.2">
      <c r="A30" s="976" t="s">
        <v>197</v>
      </c>
      <c r="B30" s="988" t="s">
        <v>198</v>
      </c>
      <c r="C30" s="1070" t="s">
        <v>108</v>
      </c>
      <c r="D30" s="1070" t="s">
        <v>4401</v>
      </c>
      <c r="E30" s="828">
        <v>26</v>
      </c>
      <c r="F30" s="1148">
        <v>111</v>
      </c>
      <c r="G30" s="1148" t="s">
        <v>37</v>
      </c>
      <c r="H30" s="1148" t="s">
        <v>37</v>
      </c>
      <c r="I30" s="978">
        <v>59.95</v>
      </c>
      <c r="J30" s="738">
        <f t="shared" si="0"/>
        <v>2.5354462051709756</v>
      </c>
      <c r="K30" s="997">
        <v>0.38</v>
      </c>
      <c r="L30" s="1000">
        <v>4</v>
      </c>
      <c r="M30" s="729">
        <f t="shared" si="1"/>
        <v>1.52</v>
      </c>
      <c r="N30" s="983" t="s">
        <v>119</v>
      </c>
      <c r="O30" s="832">
        <v>0.34</v>
      </c>
      <c r="P30" s="973">
        <v>43356</v>
      </c>
      <c r="Q30" s="973">
        <v>43383</v>
      </c>
      <c r="R30" s="729">
        <f t="shared" si="2"/>
        <v>11.764705882352935</v>
      </c>
      <c r="S30" s="795">
        <f>IF(INDEX(Historical!$D$7:$D$1442,MATCH(B30,Historical!$B$7:$B$1449,0))=0,"n/a",(INDEX(Historical!$C$7:$C$1442,MATCH(B30,Historical!$B$7:$B$1449,0))/INDEX(Historical!$D$7:$D$1442,MATCH(B30,Historical!$B$7:$B$1449,0))-1)*100)</f>
        <v>7.6923076923076872</v>
      </c>
      <c r="T30" s="795">
        <f>IF(INDEX(Historical!$F$7:$F$1442,MATCH(B30,Historical!$B$7:$B$1449,0))=0,"n/a",((INDEX(Historical!$C$7:$C$1442,MATCH(B30,Historical!$B$7:$B$1449,0))/INDEX(Historical!$F$7:$F$1442,MATCH(B30,Historical!$B$7:$B$1449,0)))^(1/3)-1)*100)</f>
        <v>4.6942270783173923</v>
      </c>
      <c r="U30" s="795">
        <f>IF(INDEX(Historical!$H$7:$H$1442,MATCH(B30,Historical!$B$7:$B$1449,0))=0,"n/a",((INDEX(Historical!$C$7:$C$1442,MATCH(B30,Historical!$B$7:$B$1449,0))/INDEX(Historical!$H$7:$H$1442,MATCH(B30,Historical!$B$7:$B$1449,0)))^(1/5)-1)*100)</f>
        <v>4.9414522844583919</v>
      </c>
      <c r="V30" s="795">
        <f>IF(INDEX(Historical!$O$7:$O$1442,MATCH(B30,Historical!$B$7:$B$1449,0))=0,"n/a",((INDEX(Historical!$C$7:$C$1442,MATCH(B30,Historical!$B$7:$B$1449,0))/INDEX(Historical!$O$7:$O$1442,MATCH(B30,Historical!$B$7:$B$1449,0)))^(1/10)-1)*100)</f>
        <v>5.1165045935462672</v>
      </c>
      <c r="W30" s="796">
        <f t="shared" si="3"/>
        <v>0.965786738604969</v>
      </c>
      <c r="X30" s="797">
        <f t="shared" si="4"/>
        <v>1.4974097831692095</v>
      </c>
      <c r="Y30" s="988"/>
      <c r="Z30" s="738">
        <f t="shared" si="5"/>
        <v>49.673202614379086</v>
      </c>
      <c r="AA30" s="999">
        <f t="shared" si="6"/>
        <v>19.591503267973856</v>
      </c>
      <c r="AB30" s="1000">
        <v>12</v>
      </c>
      <c r="AC30" s="978">
        <v>3.06</v>
      </c>
      <c r="AD30" s="978">
        <v>2.4500000000000002</v>
      </c>
      <c r="AE30" s="978">
        <v>8.58</v>
      </c>
      <c r="AF30" s="978">
        <v>1.84</v>
      </c>
      <c r="AG30" s="978">
        <v>11.899999999999999</v>
      </c>
      <c r="AH30" s="978">
        <v>-2.4</v>
      </c>
      <c r="AI30" s="978">
        <v>3.5000000000000004</v>
      </c>
      <c r="AJ30" s="978">
        <v>3.3000000000000003</v>
      </c>
      <c r="AK30" s="978">
        <v>8</v>
      </c>
      <c r="AL30" s="991">
        <v>3070</v>
      </c>
      <c r="AM30" s="985">
        <v>0.8</v>
      </c>
      <c r="AN30" s="978">
        <v>0.06</v>
      </c>
      <c r="AO30" s="838">
        <f t="shared" si="7"/>
        <v>-12.114604778344489</v>
      </c>
      <c r="AP30" s="839">
        <f t="shared" si="8"/>
        <v>7.4768984896293675</v>
      </c>
      <c r="AQ30" s="1001">
        <f t="shared" si="9"/>
        <v>26.576048310135402</v>
      </c>
      <c r="AR30" s="738">
        <f>INDEX(Historical!$C$7:$C$1442,MATCH(B30,Historical!$B$7:$B$1449,0))*IF(AH30="n/a",1.03,IF(AH30&lt;0,1.01,IF(AH30&gt;10,1.1,(1+AH30/100))))</f>
        <v>1.4139999999999999</v>
      </c>
      <c r="AS30" s="999">
        <f t="shared" si="10"/>
        <v>1.4634899999999997</v>
      </c>
      <c r="AT30" s="999">
        <f t="shared" si="15"/>
        <v>1.5805691999999998</v>
      </c>
      <c r="AU30" s="999">
        <f t="shared" si="15"/>
        <v>1.7070147359999999</v>
      </c>
      <c r="AV30" s="999">
        <f t="shared" si="15"/>
        <v>1.8435759148799999</v>
      </c>
      <c r="AW30" s="738">
        <f t="shared" si="12"/>
        <v>8.0086498508799995</v>
      </c>
      <c r="AX30" s="846">
        <f t="shared" si="13"/>
        <v>13.358882153261048</v>
      </c>
      <c r="AY30" s="1080">
        <v>0.97</v>
      </c>
      <c r="AZ30" s="985">
        <v>18.2</v>
      </c>
      <c r="BA30" s="985">
        <v>-10.620000000000001</v>
      </c>
      <c r="BB30" s="985">
        <v>-1.87</v>
      </c>
      <c r="BC30" s="985">
        <v>-2.06</v>
      </c>
      <c r="BE30" s="700">
        <v>1993</v>
      </c>
      <c r="BF30" s="1013">
        <f t="shared" si="14"/>
        <v>2</v>
      </c>
      <c r="BG30" s="995">
        <v>1.7999999999999998</v>
      </c>
    </row>
    <row r="31" spans="1:59" ht="11.25" customHeight="1" x14ac:dyDescent="0.2">
      <c r="A31" s="976" t="s">
        <v>533</v>
      </c>
      <c r="B31" s="988" t="s">
        <v>534</v>
      </c>
      <c r="C31" s="1070" t="s">
        <v>108</v>
      </c>
      <c r="D31" s="1070" t="s">
        <v>4401</v>
      </c>
      <c r="E31" s="828">
        <v>25</v>
      </c>
      <c r="F31" s="1148">
        <v>119</v>
      </c>
      <c r="G31" s="1148" t="s">
        <v>106</v>
      </c>
      <c r="H31" s="1148" t="s">
        <v>106</v>
      </c>
      <c r="I31" s="978">
        <v>97.28</v>
      </c>
      <c r="J31" s="738">
        <f t="shared" si="0"/>
        <v>2.7549342105263159</v>
      </c>
      <c r="K31" s="997">
        <v>0.67</v>
      </c>
      <c r="L31" s="1000">
        <v>4</v>
      </c>
      <c r="M31" s="729">
        <f t="shared" si="1"/>
        <v>2.68</v>
      </c>
      <c r="N31" s="983" t="s">
        <v>149</v>
      </c>
      <c r="O31" s="832">
        <v>0.56999999999999995</v>
      </c>
      <c r="P31" s="973">
        <v>43250</v>
      </c>
      <c r="Q31" s="973">
        <v>43266</v>
      </c>
      <c r="R31" s="729">
        <f t="shared" si="2"/>
        <v>17.543859649122826</v>
      </c>
      <c r="S31" s="795">
        <f>IF(INDEX(Historical!$D$7:$D$1442,MATCH(B31,Historical!$B$7:$B$1449,0))=0,"n/a",(INDEX(Historical!$C$7:$C$1442,MATCH(B31,Historical!$B$7:$B$1449,0))/INDEX(Historical!$D$7:$D$1442,MATCH(B31,Historical!$B$7:$B$1449,0))-1)*100)</f>
        <v>14.666666666666671</v>
      </c>
      <c r="T31" s="795">
        <f>IF(INDEX(Historical!$F$7:$F$1442,MATCH(B31,Historical!$B$7:$B$1449,0))=0,"n/a",((INDEX(Historical!$C$7:$C$1442,MATCH(B31,Historical!$B$7:$B$1449,0))/INDEX(Historical!$F$7:$F$1442,MATCH(B31,Historical!$B$7:$B$1449,0)))^(1/3)-1)*100)</f>
        <v>7.1026304014222053</v>
      </c>
      <c r="U31" s="795">
        <f>IF(INDEX(Historical!$H$7:$H$1442,MATCH(B31,Historical!$B$7:$B$1449,0))=0,"n/a",((INDEX(Historical!$C$7:$C$1442,MATCH(B31,Historical!$B$7:$B$1449,0))/INDEX(Historical!$H$7:$H$1442,MATCH(B31,Historical!$B$7:$B$1449,0)))^(1/5)-1)*100)</f>
        <v>5.4364811125223733</v>
      </c>
      <c r="V31" s="795">
        <f>IF(INDEX(Historical!$O$7:$O$1442,MATCH(B31,Historical!$B$7:$B$1449,0))=0,"n/a",((INDEX(Historical!$C$7:$C$1442,MATCH(B31,Historical!$B$7:$B$1449,0))/INDEX(Historical!$O$7:$O$1442,MATCH(B31,Historical!$B$7:$B$1449,0)))^(1/10)-1)*100)</f>
        <v>4.5083910849254893</v>
      </c>
      <c r="W31" s="796">
        <f t="shared" si="3"/>
        <v>1.2058583672343994</v>
      </c>
      <c r="X31" s="797">
        <f t="shared" si="4"/>
        <v>0.71532646217399654</v>
      </c>
      <c r="Y31" s="988"/>
      <c r="Z31" s="738">
        <f t="shared" si="5"/>
        <v>40.42232277526395</v>
      </c>
      <c r="AA31" s="999">
        <f t="shared" si="6"/>
        <v>14.672699849170439</v>
      </c>
      <c r="AB31" s="1000">
        <v>12</v>
      </c>
      <c r="AC31" s="978">
        <v>6.63</v>
      </c>
      <c r="AD31" s="978">
        <v>1.46</v>
      </c>
      <c r="AE31" s="978">
        <v>6.14</v>
      </c>
      <c r="AF31" s="978">
        <v>1.96</v>
      </c>
      <c r="AG31" s="978">
        <v>13.5</v>
      </c>
      <c r="AH31" s="978">
        <v>18.2</v>
      </c>
      <c r="AI31" s="978">
        <v>4.22</v>
      </c>
      <c r="AJ31" s="978">
        <v>7.6</v>
      </c>
      <c r="AK31" s="978">
        <v>10.02</v>
      </c>
      <c r="AL31" s="991">
        <v>6170</v>
      </c>
      <c r="AM31" s="985">
        <v>1.2</v>
      </c>
      <c r="AN31" s="978">
        <v>7.0000000000000007E-2</v>
      </c>
      <c r="AO31" s="838">
        <f t="shared" si="7"/>
        <v>-6.4812845261217493</v>
      </c>
      <c r="AP31" s="839">
        <f t="shared" si="8"/>
        <v>8.1914153230486892</v>
      </c>
      <c r="AQ31" s="1001">
        <f t="shared" si="9"/>
        <v>13.055525599639296</v>
      </c>
      <c r="AR31" s="738">
        <f>INDEX(Historical!$C$7:$C$1442,MATCH(B31,Historical!$B$7:$B$1449,0))*IF(AH31="n/a",1.03,IF(AH31&lt;0,1.01,IF(AH31&gt;10,1.1,(1+AH31/100))))</f>
        <v>2.8380000000000005</v>
      </c>
      <c r="AS31" s="999">
        <f t="shared" si="10"/>
        <v>2.9577636000000007</v>
      </c>
      <c r="AT31" s="999">
        <f t="shared" si="15"/>
        <v>3.2535399600000012</v>
      </c>
      <c r="AU31" s="999">
        <f t="shared" si="15"/>
        <v>3.5788939560000017</v>
      </c>
      <c r="AV31" s="999">
        <f t="shared" si="15"/>
        <v>3.9367833516000021</v>
      </c>
      <c r="AW31" s="738">
        <f t="shared" si="12"/>
        <v>16.564980867600006</v>
      </c>
      <c r="AX31" s="846">
        <f t="shared" si="13"/>
        <v>17.028146451069084</v>
      </c>
      <c r="AY31" s="1080">
        <v>1.38</v>
      </c>
      <c r="AZ31" s="985">
        <v>18.82</v>
      </c>
      <c r="BA31" s="985">
        <v>-20.04</v>
      </c>
      <c r="BB31" s="985">
        <v>2.6</v>
      </c>
      <c r="BC31" s="985">
        <v>-8.2900000000000009</v>
      </c>
      <c r="BE31" s="700">
        <v>1994</v>
      </c>
      <c r="BF31" s="1013">
        <f t="shared" si="14"/>
        <v>2</v>
      </c>
      <c r="BG31" s="995">
        <v>1.4000000000000001</v>
      </c>
    </row>
    <row r="32" spans="1:59" ht="11.25" customHeight="1" x14ac:dyDescent="0.2">
      <c r="A32" s="976" t="s">
        <v>180</v>
      </c>
      <c r="B32" s="988" t="s">
        <v>181</v>
      </c>
      <c r="C32" s="1070" t="s">
        <v>108</v>
      </c>
      <c r="D32" s="1070" t="s">
        <v>118</v>
      </c>
      <c r="E32" s="828">
        <v>58</v>
      </c>
      <c r="F32" s="1148">
        <v>10</v>
      </c>
      <c r="G32" s="1148" t="s">
        <v>37</v>
      </c>
      <c r="H32" s="1148" t="s">
        <v>37</v>
      </c>
      <c r="I32" s="978">
        <v>81.12</v>
      </c>
      <c r="J32" s="738">
        <f t="shared" si="0"/>
        <v>2.613412228796844</v>
      </c>
      <c r="K32" s="990">
        <v>0.53</v>
      </c>
      <c r="L32" s="1000">
        <v>4</v>
      </c>
      <c r="M32" s="729">
        <f t="shared" si="1"/>
        <v>2.12</v>
      </c>
      <c r="N32" s="983" t="s">
        <v>220</v>
      </c>
      <c r="O32" s="831">
        <v>0.5</v>
      </c>
      <c r="P32" s="694">
        <v>43179</v>
      </c>
      <c r="Q32" s="694">
        <v>43206</v>
      </c>
      <c r="R32" s="729">
        <f t="shared" si="2"/>
        <v>6.0000000000000053</v>
      </c>
      <c r="S32" s="795">
        <f>IF(INDEX(Historical!$D$7:$D$1442,MATCH(B32,Historical!$B$7:$B$1449,0))=0,"n/a",(INDEX(Historical!$C$7:$C$1442,MATCH(B32,Historical!$B$7:$B$1449,0))/INDEX(Historical!$D$7:$D$1442,MATCH(B32,Historical!$B$7:$B$1449,0))-1)*100)</f>
        <v>5.555555555555558</v>
      </c>
      <c r="T32" s="795">
        <f>IF(INDEX(Historical!$F$7:$F$1442,MATCH(B32,Historical!$B$7:$B$1449,0))=0,"n/a",((INDEX(Historical!$C$7:$C$1442,MATCH(B32,Historical!$B$7:$B$1449,0))/INDEX(Historical!$F$7:$F$1442,MATCH(B32,Historical!$B$7:$B$1449,0)))^(1/3)-1)*100)</f>
        <v>4.7188745469541882</v>
      </c>
      <c r="U32" s="795">
        <f>IF(INDEX(Historical!$H$7:$H$1442,MATCH(B32,Historical!$B$7:$B$1449,0))=0,"n/a",((INDEX(Historical!$C$7:$C$1442,MATCH(B32,Historical!$B$7:$B$1449,0))/INDEX(Historical!$H$7:$H$1442,MATCH(B32,Historical!$B$7:$B$1449,0)))^(1/5)-1)*100)</f>
        <v>4.9368882235406586</v>
      </c>
      <c r="V32" s="795">
        <f>IF(INDEX(Historical!$O$7:$O$1442,MATCH(B32,Historical!$B$7:$B$1449,0))=0,"n/a",((INDEX(Historical!$C$7:$C$1442,MATCH(B32,Historical!$B$7:$B$1449,0))/INDEX(Historical!$O$7:$O$1442,MATCH(B32,Historical!$B$7:$B$1449,0)))^(1/10)-1)*100)</f>
        <v>3.2018884258175673</v>
      </c>
      <c r="W32" s="796">
        <f t="shared" si="3"/>
        <v>1.5418676627621957</v>
      </c>
      <c r="X32" s="797">
        <f t="shared" si="4"/>
        <v>0.94940158145012665</v>
      </c>
      <c r="Y32" s="753"/>
      <c r="Z32" s="738">
        <f t="shared" si="5"/>
        <v>39.332096474953623</v>
      </c>
      <c r="AA32" s="999">
        <f t="shared" si="6"/>
        <v>15.05009276437848</v>
      </c>
      <c r="AB32" s="1000">
        <v>12</v>
      </c>
      <c r="AC32" s="978">
        <v>5.39</v>
      </c>
      <c r="AD32" s="978">
        <v>2.34</v>
      </c>
      <c r="AE32" s="978">
        <v>2.16</v>
      </c>
      <c r="AF32" s="978">
        <v>1.58</v>
      </c>
      <c r="AG32" s="978">
        <v>17</v>
      </c>
      <c r="AH32" s="978">
        <v>-6.7</v>
      </c>
      <c r="AI32" s="978">
        <v>3.1399999999999997</v>
      </c>
      <c r="AJ32" s="978">
        <v>5.2</v>
      </c>
      <c r="AK32" s="978">
        <v>6.4399999999999995</v>
      </c>
      <c r="AL32" s="991">
        <v>13160</v>
      </c>
      <c r="AM32" s="985">
        <v>0.3</v>
      </c>
      <c r="AN32" s="978">
        <v>0.1</v>
      </c>
      <c r="AO32" s="838">
        <f t="shared" si="7"/>
        <v>-7.4997923120409773</v>
      </c>
      <c r="AP32" s="839">
        <f t="shared" si="8"/>
        <v>7.5503004523375026</v>
      </c>
      <c r="AQ32" s="1001">
        <f t="shared" si="9"/>
        <v>2.8032566879690135</v>
      </c>
      <c r="AR32" s="738">
        <f>INDEX(Historical!$C$7:$C$1442,MATCH(B32,Historical!$B$7:$B$1449,0))*IF(AH32="n/a",1.03,IF(AH32&lt;0,1.01,IF(AH32&gt;10,1.1,(1+AH32/100))))</f>
        <v>2.1109</v>
      </c>
      <c r="AS32" s="999">
        <f t="shared" si="10"/>
        <v>2.1771822600000004</v>
      </c>
      <c r="AT32" s="999">
        <f t="shared" si="15"/>
        <v>2.3173927975440005</v>
      </c>
      <c r="AU32" s="999">
        <f t="shared" si="15"/>
        <v>2.4666328937058344</v>
      </c>
      <c r="AV32" s="999">
        <f t="shared" si="15"/>
        <v>2.6254840520604903</v>
      </c>
      <c r="AW32" s="738">
        <f t="shared" si="12"/>
        <v>11.697592003310326</v>
      </c>
      <c r="AX32" s="846">
        <f t="shared" si="13"/>
        <v>14.420108485343103</v>
      </c>
      <c r="AY32" s="1080">
        <v>0.64</v>
      </c>
      <c r="AZ32" s="985">
        <v>22.3</v>
      </c>
      <c r="BA32" s="985">
        <v>-2.1</v>
      </c>
      <c r="BB32" s="985">
        <v>3.45</v>
      </c>
      <c r="BC32" s="985">
        <v>8.44</v>
      </c>
      <c r="BE32" s="700">
        <v>1961</v>
      </c>
      <c r="BF32" s="1013">
        <f t="shared" si="14"/>
        <v>6</v>
      </c>
      <c r="BG32" s="995">
        <v>6.3</v>
      </c>
    </row>
    <row r="33" spans="1:59" ht="11.25" customHeight="1" x14ac:dyDescent="0.2">
      <c r="A33" s="976" t="s">
        <v>191</v>
      </c>
      <c r="B33" s="988" t="s">
        <v>192</v>
      </c>
      <c r="C33" s="1070" t="s">
        <v>128</v>
      </c>
      <c r="D33" s="1070" t="s">
        <v>4416</v>
      </c>
      <c r="E33" s="828">
        <v>55</v>
      </c>
      <c r="F33" s="1148">
        <v>16</v>
      </c>
      <c r="G33" s="1148" t="s">
        <v>115</v>
      </c>
      <c r="H33" s="1148" t="s">
        <v>115</v>
      </c>
      <c r="I33" s="978">
        <v>64.680000000000007</v>
      </c>
      <c r="J33" s="738">
        <f t="shared" si="0"/>
        <v>2.5974025974025969</v>
      </c>
      <c r="K33" s="990">
        <v>0.42</v>
      </c>
      <c r="L33" s="1000">
        <v>4</v>
      </c>
      <c r="M33" s="729">
        <f t="shared" si="1"/>
        <v>1.68</v>
      </c>
      <c r="N33" s="983" t="s">
        <v>107</v>
      </c>
      <c r="O33" s="831">
        <v>0.4</v>
      </c>
      <c r="P33" s="973">
        <v>43209</v>
      </c>
      <c r="Q33" s="973">
        <v>43235</v>
      </c>
      <c r="R33" s="729">
        <f t="shared" si="2"/>
        <v>4.9999999999999902</v>
      </c>
      <c r="S33" s="795">
        <f>IF(INDEX(Historical!$D$7:$D$1442,MATCH(B33,Historical!$B$7:$B$1449,0))=0,"n/a",(INDEX(Historical!$C$7:$C$1442,MATCH(B33,Historical!$B$7:$B$1449,0))/INDEX(Historical!$D$7:$D$1442,MATCH(B33,Historical!$B$7:$B$1449,0))-1)*100)</f>
        <v>4.4025157232704171</v>
      </c>
      <c r="T33" s="795">
        <f>IF(INDEX(Historical!$F$7:$F$1442,MATCH(B33,Historical!$B$7:$B$1449,0))=0,"n/a",((INDEX(Historical!$C$7:$C$1442,MATCH(B33,Historical!$B$7:$B$1449,0))/INDEX(Historical!$F$7:$F$1442,MATCH(B33,Historical!$B$7:$B$1449,0)))^(1/3)-1)*100)</f>
        <v>3.4361331000678952</v>
      </c>
      <c r="U33" s="795">
        <f>IF(INDEX(Historical!$H$7:$H$1442,MATCH(B33,Historical!$B$7:$B$1449,0))=0,"n/a",((INDEX(Historical!$C$7:$C$1442,MATCH(B33,Historical!$B$7:$B$1449,0))/INDEX(Historical!$H$7:$H$1442,MATCH(B33,Historical!$B$7:$B$1449,0)))^(1/5)-1)*100)</f>
        <v>4.5324885199757414</v>
      </c>
      <c r="V33" s="795">
        <f>IF(INDEX(Historical!$O$7:$O$1442,MATCH(B33,Historical!$B$7:$B$1449,0))=0,"n/a",((INDEX(Historical!$C$7:$C$1442,MATCH(B33,Historical!$B$7:$B$1449,0))/INDEX(Historical!$O$7:$O$1442,MATCH(B33,Historical!$B$7:$B$1449,0)))^(1/10)-1)*100)</f>
        <v>7.8453312011796061</v>
      </c>
      <c r="W33" s="796">
        <f t="shared" si="3"/>
        <v>0.57773067876270756</v>
      </c>
      <c r="X33" s="797">
        <f t="shared" si="4"/>
        <v>45.324885199757411</v>
      </c>
      <c r="Y33" s="752"/>
      <c r="Z33" s="738">
        <f t="shared" si="5"/>
        <v>61.53846153846154</v>
      </c>
      <c r="AA33" s="999">
        <f t="shared" si="6"/>
        <v>23.692307692307693</v>
      </c>
      <c r="AB33" s="1000">
        <v>12</v>
      </c>
      <c r="AC33" s="978">
        <v>2.73</v>
      </c>
      <c r="AD33" s="978">
        <v>5.43</v>
      </c>
      <c r="AE33" s="978">
        <v>3.61</v>
      </c>
      <c r="AF33" s="980" t="s">
        <v>137</v>
      </c>
      <c r="AG33" s="981">
        <v>-697.6</v>
      </c>
      <c r="AH33" s="978">
        <v>-4.7</v>
      </c>
      <c r="AI33" s="978">
        <v>5.99</v>
      </c>
      <c r="AJ33" s="978">
        <v>0.1</v>
      </c>
      <c r="AK33" s="978">
        <v>4.37</v>
      </c>
      <c r="AL33" s="991">
        <v>56420</v>
      </c>
      <c r="AM33" s="985">
        <v>0.3</v>
      </c>
      <c r="AN33" s="980" t="s">
        <v>137</v>
      </c>
      <c r="AO33" s="838">
        <f t="shared" si="7"/>
        <v>-16.562416574929355</v>
      </c>
      <c r="AP33" s="839">
        <f t="shared" si="8"/>
        <v>7.1298911173783388</v>
      </c>
      <c r="AQ33" s="1001" t="str">
        <f t="shared" si="9"/>
        <v>n/a</v>
      </c>
      <c r="AR33" s="738">
        <f>INDEX(Historical!$C$7:$C$1442,MATCH(B33,Historical!$B$7:$B$1449,0))*IF(AH33="n/a",1.03,IF(AH33&lt;0,1.01,IF(AH33&gt;10,1.1,(1+AH33/100))))</f>
        <v>1.6765999999999999</v>
      </c>
      <c r="AS33" s="999">
        <f t="shared" si="10"/>
        <v>1.77702834</v>
      </c>
      <c r="AT33" s="999">
        <f t="shared" si="15"/>
        <v>1.8546844784580001</v>
      </c>
      <c r="AU33" s="999">
        <f t="shared" si="15"/>
        <v>1.9357341901666147</v>
      </c>
      <c r="AV33" s="999">
        <f t="shared" si="15"/>
        <v>2.0203257742768961</v>
      </c>
      <c r="AW33" s="738">
        <f t="shared" si="12"/>
        <v>9.2643727829015106</v>
      </c>
      <c r="AX33" s="846">
        <f t="shared" si="13"/>
        <v>14.323396386675185</v>
      </c>
      <c r="AY33" s="1080">
        <v>0.74</v>
      </c>
      <c r="AZ33" s="985">
        <v>12.659999999999998</v>
      </c>
      <c r="BA33" s="985">
        <v>-13.489999999999998</v>
      </c>
      <c r="BB33" s="985">
        <v>4.21</v>
      </c>
      <c r="BC33" s="985">
        <v>0.72</v>
      </c>
      <c r="BE33" s="700">
        <v>1964</v>
      </c>
      <c r="BF33" s="1013">
        <f t="shared" si="14"/>
        <v>6</v>
      </c>
      <c r="BG33" s="995">
        <v>17.2</v>
      </c>
    </row>
    <row r="34" spans="1:59" s="874" customFormat="1" ht="11.25" customHeight="1" x14ac:dyDescent="0.2">
      <c r="A34" s="733" t="s">
        <v>185</v>
      </c>
      <c r="B34" s="882" t="s">
        <v>186</v>
      </c>
      <c r="C34" s="1070" t="s">
        <v>128</v>
      </c>
      <c r="D34" s="1070" t="s">
        <v>4416</v>
      </c>
      <c r="E34" s="854">
        <v>41</v>
      </c>
      <c r="F34" s="1148">
        <v>64</v>
      </c>
      <c r="G34" s="1147" t="s">
        <v>37</v>
      </c>
      <c r="H34" s="1147" t="s">
        <v>115</v>
      </c>
      <c r="I34" s="867">
        <v>148.38</v>
      </c>
      <c r="J34" s="856">
        <f t="shared" si="0"/>
        <v>2.5879498584714922</v>
      </c>
      <c r="K34" s="857">
        <v>0.96</v>
      </c>
      <c r="L34" s="858">
        <v>4</v>
      </c>
      <c r="M34" s="859">
        <f t="shared" si="1"/>
        <v>3.84</v>
      </c>
      <c r="N34" s="860" t="s">
        <v>459</v>
      </c>
      <c r="O34" s="861">
        <v>0.84</v>
      </c>
      <c r="P34" s="862">
        <v>43214</v>
      </c>
      <c r="Q34" s="862">
        <v>43231</v>
      </c>
      <c r="R34" s="859">
        <f t="shared" si="2"/>
        <v>14.285714285714285</v>
      </c>
      <c r="S34" s="795">
        <f>IF(INDEX(Historical!$D$7:$D$1442,MATCH(B34,Historical!$B$7:$B$1449,0))=0,"n/a",(INDEX(Historical!$C$7:$C$1442,MATCH(B34,Historical!$B$7:$B$1449,0))/INDEX(Historical!$D$7:$D$1442,MATCH(B34,Historical!$B$7:$B$1449,0))-1)*100)</f>
        <v>13.414634146341452</v>
      </c>
      <c r="T34" s="795">
        <f>IF(INDEX(Historical!$F$7:$F$1442,MATCH(B34,Historical!$B$7:$B$1449,0))=0,"n/a",((INDEX(Historical!$C$7:$C$1442,MATCH(B34,Historical!$B$7:$B$1449,0))/INDEX(Historical!$F$7:$F$1442,MATCH(B34,Historical!$B$7:$B$1449,0)))^(1/3)-1)*100)</f>
        <v>7.1960211297430909</v>
      </c>
      <c r="U34" s="795">
        <f>IF(INDEX(Historical!$H$7:$H$1442,MATCH(B34,Historical!$B$7:$B$1449,0))=0,"n/a",((INDEX(Historical!$C$7:$C$1442,MATCH(B34,Historical!$B$7:$B$1449,0))/INDEX(Historical!$H$7:$H$1442,MATCH(B34,Historical!$B$7:$B$1449,0)))^(1/5)-1)*100)</f>
        <v>6.6193020302802719</v>
      </c>
      <c r="V34" s="795">
        <f>IF(INDEX(Historical!$O$7:$O$1442,MATCH(B34,Historical!$B$7:$B$1449,0))=0,"n/a",((INDEX(Historical!$C$7:$C$1442,MATCH(B34,Historical!$B$7:$B$1449,0))/INDEX(Historical!$O$7:$O$1442,MATCH(B34,Historical!$B$7:$B$1449,0)))^(1/10)-1)*100)</f>
        <v>8.0193225621817419</v>
      </c>
      <c r="W34" s="863">
        <f t="shared" si="3"/>
        <v>0.82541910229377535</v>
      </c>
      <c r="X34" s="864">
        <f t="shared" si="4"/>
        <v>1.2035094600509586</v>
      </c>
      <c r="Y34" s="879"/>
      <c r="Z34" s="856">
        <f t="shared" si="5"/>
        <v>66.206896551724142</v>
      </c>
      <c r="AA34" s="866">
        <f t="shared" si="6"/>
        <v>25.582758620689656</v>
      </c>
      <c r="AB34" s="858">
        <v>6</v>
      </c>
      <c r="AC34" s="867">
        <v>5.8</v>
      </c>
      <c r="AD34" s="867">
        <v>4.6900000000000004</v>
      </c>
      <c r="AE34" s="867">
        <v>3.09</v>
      </c>
      <c r="AF34" s="876">
        <v>28</v>
      </c>
      <c r="AG34" s="876">
        <v>112.1</v>
      </c>
      <c r="AH34" s="867">
        <v>5.5</v>
      </c>
      <c r="AI34" s="867">
        <v>6.54</v>
      </c>
      <c r="AJ34" s="867">
        <v>5.5</v>
      </c>
      <c r="AK34" s="867">
        <v>5.46</v>
      </c>
      <c r="AL34" s="868">
        <v>19130</v>
      </c>
      <c r="AM34" s="869">
        <v>0.2</v>
      </c>
      <c r="AN34" s="876">
        <v>3.79</v>
      </c>
      <c r="AO34" s="870">
        <f t="shared" si="7"/>
        <v>-16.375506731937893</v>
      </c>
      <c r="AP34" s="871">
        <f t="shared" si="8"/>
        <v>9.2072518887517631</v>
      </c>
      <c r="AQ34" s="872">
        <f t="shared" si="9"/>
        <v>464.23684600600535</v>
      </c>
      <c r="AR34" s="738">
        <f>INDEX(Historical!$C$7:$C$1442,MATCH(B34,Historical!$B$7:$B$1449,0))*IF(AH34="n/a",1.03,IF(AH34&lt;0,1.01,IF(AH34&gt;10,1.1,(1+AH34/100))))</f>
        <v>3.9245999999999999</v>
      </c>
      <c r="AS34" s="866">
        <f t="shared" si="10"/>
        <v>4.1812688399999995</v>
      </c>
      <c r="AT34" s="866">
        <f t="shared" si="15"/>
        <v>4.4095661186639994</v>
      </c>
      <c r="AU34" s="866">
        <f t="shared" si="15"/>
        <v>4.6503284287430535</v>
      </c>
      <c r="AV34" s="866">
        <f t="shared" si="15"/>
        <v>4.9042363609524244</v>
      </c>
      <c r="AW34" s="856">
        <f t="shared" si="12"/>
        <v>22.069999748359479</v>
      </c>
      <c r="AX34" s="873">
        <f t="shared" si="13"/>
        <v>14.873972063862704</v>
      </c>
      <c r="AY34" s="1081">
        <v>0.31</v>
      </c>
      <c r="AZ34" s="869">
        <v>30.65</v>
      </c>
      <c r="BA34" s="869">
        <v>-11.52</v>
      </c>
      <c r="BB34" s="869">
        <v>-5.17</v>
      </c>
      <c r="BC34" s="869">
        <v>4.47</v>
      </c>
      <c r="BD34" s="1033"/>
      <c r="BE34" s="700">
        <v>1978</v>
      </c>
      <c r="BF34" s="1013">
        <f t="shared" si="14"/>
        <v>4</v>
      </c>
      <c r="BG34" s="931">
        <v>16.600000000000001</v>
      </c>
    </row>
    <row r="35" spans="1:59" ht="11.25" customHeight="1" x14ac:dyDescent="0.2">
      <c r="A35" s="984" t="s">
        <v>175</v>
      </c>
      <c r="B35" s="988" t="s">
        <v>176</v>
      </c>
      <c r="C35" s="1070" t="s">
        <v>108</v>
      </c>
      <c r="D35" s="1070" t="s">
        <v>4401</v>
      </c>
      <c r="E35" s="828">
        <v>28</v>
      </c>
      <c r="F35" s="1148">
        <v>100</v>
      </c>
      <c r="G35" s="1148" t="s">
        <v>106</v>
      </c>
      <c r="H35" s="1148" t="s">
        <v>106</v>
      </c>
      <c r="I35" s="987">
        <v>26.9</v>
      </c>
      <c r="J35" s="738">
        <f t="shared" si="0"/>
        <v>2.1561338289962824</v>
      </c>
      <c r="K35" s="990">
        <v>0.14499999999999999</v>
      </c>
      <c r="L35" s="1000">
        <v>4</v>
      </c>
      <c r="M35" s="729">
        <f t="shared" si="1"/>
        <v>0.57999999999999996</v>
      </c>
      <c r="N35" s="983" t="s">
        <v>149</v>
      </c>
      <c r="O35" s="831">
        <v>0.14000000000000001</v>
      </c>
      <c r="P35" s="973">
        <v>43524</v>
      </c>
      <c r="Q35" s="973">
        <v>43539</v>
      </c>
      <c r="R35" s="729">
        <f t="shared" si="2"/>
        <v>3.5714285714285547</v>
      </c>
      <c r="S35" s="795">
        <f>IF(INDEX(Historical!$D$7:$D$1442,MATCH(B35,Historical!$B$7:$B$1449,0))=0,"n/a",(INDEX(Historical!$C$7:$C$1442,MATCH(B35,Historical!$B$7:$B$1449,0))/INDEX(Historical!$D$7:$D$1442,MATCH(B35,Historical!$B$7:$B$1449,0))-1)*100)</f>
        <v>7.8431372549019773</v>
      </c>
      <c r="T35" s="795">
        <f>IF(INDEX(Historical!$F$7:$F$1442,MATCH(B35,Historical!$B$7:$B$1449,0))=0,"n/a",((INDEX(Historical!$C$7:$C$1442,MATCH(B35,Historical!$B$7:$B$1449,0))/INDEX(Historical!$F$7:$F$1442,MATCH(B35,Historical!$B$7:$B$1449,0)))^(1/3)-1)*100)</f>
        <v>5.7555688296786478</v>
      </c>
      <c r="U35" s="795">
        <f>IF(INDEX(Historical!$H$7:$H$1442,MATCH(B35,Historical!$B$7:$B$1449,0))=0,"n/a",((INDEX(Historical!$C$7:$C$1442,MATCH(B35,Historical!$B$7:$B$1449,0))/INDEX(Historical!$H$7:$H$1442,MATCH(B35,Historical!$B$7:$B$1449,0)))^(1/5)-1)*100)</f>
        <v>5.291848906511043</v>
      </c>
      <c r="V35" s="795">
        <f>IF(INDEX(Historical!$O$7:$O$1442,MATCH(B35,Historical!$B$7:$B$1449,0))=0,"n/a",((INDEX(Historical!$C$7:$C$1442,MATCH(B35,Historical!$B$7:$B$1449,0))/INDEX(Historical!$O$7:$O$1442,MATCH(B35,Historical!$B$7:$B$1449,0)))^(1/10)-1)*100)</f>
        <v>6.939927597192197</v>
      </c>
      <c r="W35" s="796">
        <f t="shared" si="3"/>
        <v>0.76252220680977356</v>
      </c>
      <c r="X35" s="797" t="str">
        <f t="shared" si="4"/>
        <v>n/a</v>
      </c>
      <c r="Y35" s="752"/>
      <c r="Z35" s="738" t="str">
        <f t="shared" si="5"/>
        <v>n/a</v>
      </c>
      <c r="AA35" s="999" t="str">
        <f t="shared" si="6"/>
        <v>n/a</v>
      </c>
      <c r="AB35" s="1000">
        <v>12</v>
      </c>
      <c r="AC35" s="978" t="s">
        <v>137</v>
      </c>
      <c r="AD35" s="978" t="s">
        <v>137</v>
      </c>
      <c r="AE35" s="978" t="s">
        <v>137</v>
      </c>
      <c r="AF35" s="978" t="s">
        <v>137</v>
      </c>
      <c r="AG35" s="978" t="s">
        <v>137</v>
      </c>
      <c r="AH35" s="978" t="s">
        <v>137</v>
      </c>
      <c r="AI35" s="978" t="s">
        <v>137</v>
      </c>
      <c r="AJ35" s="978" t="s">
        <v>137</v>
      </c>
      <c r="AK35" s="978" t="s">
        <v>137</v>
      </c>
      <c r="AL35" s="991" t="s">
        <v>137</v>
      </c>
      <c r="AM35" s="985" t="s">
        <v>137</v>
      </c>
      <c r="AN35" s="978" t="s">
        <v>137</v>
      </c>
      <c r="AO35" s="838" t="str">
        <f t="shared" si="7"/>
        <v>n/a</v>
      </c>
      <c r="AP35" s="839">
        <f t="shared" si="8"/>
        <v>7.4479827355073258</v>
      </c>
      <c r="AQ35" s="1001" t="str">
        <f t="shared" si="9"/>
        <v>n/a</v>
      </c>
      <c r="AR35" s="738">
        <f>INDEX(Historical!$C$7:$C$1442,MATCH(B35,Historical!$B$7:$B$1449,0))*IF(AH35="n/a",1.03,IF(AH35&lt;0,1.01,IF(AH35&gt;10,1.1,(1+AH35/100))))</f>
        <v>0.56650000000000011</v>
      </c>
      <c r="AS35" s="999">
        <f t="shared" si="10"/>
        <v>0.5834950000000001</v>
      </c>
      <c r="AT35" s="999">
        <f t="shared" si="15"/>
        <v>0.60099985000000011</v>
      </c>
      <c r="AU35" s="999">
        <f t="shared" si="15"/>
        <v>0.61902984550000018</v>
      </c>
      <c r="AV35" s="999">
        <f t="shared" si="15"/>
        <v>0.63760074086500018</v>
      </c>
      <c r="AW35" s="738">
        <f t="shared" si="12"/>
        <v>3.0076254363650001</v>
      </c>
      <c r="AX35" s="846">
        <f t="shared" si="13"/>
        <v>11.180763703959109</v>
      </c>
      <c r="AY35" s="1080" t="s">
        <v>137</v>
      </c>
      <c r="AZ35" s="985" t="s">
        <v>137</v>
      </c>
      <c r="BA35" s="985" t="s">
        <v>137</v>
      </c>
      <c r="BB35" s="985" t="s">
        <v>137</v>
      </c>
      <c r="BC35" s="985" t="s">
        <v>137</v>
      </c>
      <c r="BD35" s="1032" t="s">
        <v>4326</v>
      </c>
      <c r="BE35" s="700">
        <v>1992</v>
      </c>
      <c r="BF35" s="1013">
        <f t="shared" si="14"/>
        <v>2</v>
      </c>
      <c r="BG35" s="995" t="s">
        <v>137</v>
      </c>
    </row>
    <row r="36" spans="1:59" ht="11.25" customHeight="1" x14ac:dyDescent="0.2">
      <c r="A36" s="976" t="s">
        <v>173</v>
      </c>
      <c r="B36" s="988" t="s">
        <v>174</v>
      </c>
      <c r="C36" s="1070" t="s">
        <v>112</v>
      </c>
      <c r="D36" s="1070" t="s">
        <v>4423</v>
      </c>
      <c r="E36" s="828">
        <v>42</v>
      </c>
      <c r="F36" s="1148">
        <v>63</v>
      </c>
      <c r="G36" s="1148" t="s">
        <v>37</v>
      </c>
      <c r="H36" s="1148" t="s">
        <v>37</v>
      </c>
      <c r="I36" s="978">
        <v>107.73</v>
      </c>
      <c r="J36" s="738">
        <f t="shared" si="0"/>
        <v>1.4851944676506081</v>
      </c>
      <c r="K36" s="990">
        <v>0.4</v>
      </c>
      <c r="L36" s="1000">
        <v>4</v>
      </c>
      <c r="M36" s="729">
        <f t="shared" si="1"/>
        <v>1.6</v>
      </c>
      <c r="N36" s="983" t="s">
        <v>119</v>
      </c>
      <c r="O36" s="831">
        <v>0.37</v>
      </c>
      <c r="P36" s="973">
        <v>43329</v>
      </c>
      <c r="Q36" s="973">
        <v>43347</v>
      </c>
      <c r="R36" s="729">
        <f t="shared" si="2"/>
        <v>8.1081081081081159</v>
      </c>
      <c r="S36" s="795">
        <f>IF(INDEX(Historical!$D$7:$D$1442,MATCH(B36,Historical!$B$7:$B$1449,0))=0,"n/a",(INDEX(Historical!$C$7:$C$1442,MATCH(B36,Historical!$B$7:$B$1449,0))/INDEX(Historical!$D$7:$D$1442,MATCH(B36,Historical!$B$7:$B$1449,0))-1)*100)</f>
        <v>6.944444444444442</v>
      </c>
      <c r="T36" s="795">
        <f>IF(INDEX(Historical!$F$7:$F$1442,MATCH(B36,Historical!$B$7:$B$1449,0))=0,"n/a",((INDEX(Historical!$C$7:$C$1442,MATCH(B36,Historical!$B$7:$B$1449,0))/INDEX(Historical!$F$7:$F$1442,MATCH(B36,Historical!$B$7:$B$1449,0)))^(1/3)-1)*100)</f>
        <v>11.868894208139679</v>
      </c>
      <c r="U36" s="795">
        <f>IF(INDEX(Historical!$H$7:$H$1442,MATCH(B36,Historical!$B$7:$B$1449,0))=0,"n/a",((INDEX(Historical!$C$7:$C$1442,MATCH(B36,Historical!$B$7:$B$1449,0))/INDEX(Historical!$H$7:$H$1442,MATCH(B36,Historical!$B$7:$B$1449,0)))^(1/5)-1)*100)</f>
        <v>12.888132073019754</v>
      </c>
      <c r="V36" s="795">
        <f>IF(INDEX(Historical!$O$7:$O$1442,MATCH(B36,Historical!$B$7:$B$1449,0))=0,"n/a",((INDEX(Historical!$C$7:$C$1442,MATCH(B36,Historical!$B$7:$B$1449,0))/INDEX(Historical!$O$7:$O$1442,MATCH(B36,Historical!$B$7:$B$1449,0)))^(1/10)-1)*100)</f>
        <v>9.8846292078759603</v>
      </c>
      <c r="W36" s="796">
        <f t="shared" si="3"/>
        <v>1.3038558960563373</v>
      </c>
      <c r="X36" s="797">
        <f t="shared" si="4"/>
        <v>1.2392434685595917</v>
      </c>
      <c r="Y36" s="988"/>
      <c r="Z36" s="738">
        <f t="shared" si="5"/>
        <v>30.360531309297915</v>
      </c>
      <c r="AA36" s="999">
        <f t="shared" si="6"/>
        <v>20.442125237191654</v>
      </c>
      <c r="AB36" s="1000">
        <v>12</v>
      </c>
      <c r="AC36" s="978">
        <v>5.27</v>
      </c>
      <c r="AD36" s="978">
        <v>1.36</v>
      </c>
      <c r="AE36" s="978">
        <v>1.43</v>
      </c>
      <c r="AF36" s="978">
        <v>2.38</v>
      </c>
      <c r="AG36" s="978">
        <v>23.799999999999997</v>
      </c>
      <c r="AH36" s="978">
        <v>24.7</v>
      </c>
      <c r="AI36" s="978">
        <v>26.229999999999997</v>
      </c>
      <c r="AJ36" s="978">
        <v>10.4</v>
      </c>
      <c r="AK36" s="978">
        <v>15</v>
      </c>
      <c r="AL36" s="991">
        <v>6380</v>
      </c>
      <c r="AM36" s="985">
        <v>0.89999999999999991</v>
      </c>
      <c r="AN36" s="978">
        <v>0.59</v>
      </c>
      <c r="AO36" s="838">
        <f t="shared" si="7"/>
        <v>-6.0687986965212914</v>
      </c>
      <c r="AP36" s="839">
        <f t="shared" si="8"/>
        <v>14.373326540670362</v>
      </c>
      <c r="AQ36" s="1001">
        <f t="shared" si="9"/>
        <v>47.048379135751148</v>
      </c>
      <c r="AR36" s="738">
        <f>INDEX(Historical!$C$7:$C$1442,MATCH(B36,Historical!$B$7:$B$1449,0))*IF(AH36="n/a",1.03,IF(AH36&lt;0,1.01,IF(AH36&gt;10,1.1,(1+AH36/100))))</f>
        <v>1.6940000000000002</v>
      </c>
      <c r="AS36" s="999">
        <f t="shared" si="10"/>
        <v>1.8634000000000004</v>
      </c>
      <c r="AT36" s="999">
        <f t="shared" si="15"/>
        <v>2.0497400000000008</v>
      </c>
      <c r="AU36" s="999">
        <f t="shared" si="15"/>
        <v>2.2547140000000012</v>
      </c>
      <c r="AV36" s="999">
        <f t="shared" si="15"/>
        <v>2.4801854000000016</v>
      </c>
      <c r="AW36" s="738">
        <f t="shared" si="12"/>
        <v>10.342039400000004</v>
      </c>
      <c r="AX36" s="846">
        <f t="shared" si="13"/>
        <v>9.5999623131903871</v>
      </c>
      <c r="AY36" s="1080">
        <v>1</v>
      </c>
      <c r="AZ36" s="985">
        <v>16.89</v>
      </c>
      <c r="BA36" s="985">
        <v>-16.79</v>
      </c>
      <c r="BB36" s="985">
        <v>5.16</v>
      </c>
      <c r="BC36" s="985">
        <v>-2.3199999999999998</v>
      </c>
      <c r="BE36" s="700">
        <v>1977</v>
      </c>
      <c r="BF36" s="1013">
        <f t="shared" si="14"/>
        <v>4</v>
      </c>
      <c r="BG36" s="995">
        <v>11.700000000000001</v>
      </c>
    </row>
    <row r="37" spans="1:59" ht="11.25" customHeight="1" x14ac:dyDescent="0.2">
      <c r="A37" s="984" t="s">
        <v>201</v>
      </c>
      <c r="B37" s="988" t="s">
        <v>202</v>
      </c>
      <c r="C37" s="1070" t="s">
        <v>4252</v>
      </c>
      <c r="D37" s="1070" t="s">
        <v>4387</v>
      </c>
      <c r="E37" s="828">
        <v>47</v>
      </c>
      <c r="F37" s="1148">
        <v>39</v>
      </c>
      <c r="G37" s="1148" t="s">
        <v>106</v>
      </c>
      <c r="H37" s="1148" t="s">
        <v>106</v>
      </c>
      <c r="I37" s="987">
        <v>56</v>
      </c>
      <c r="J37" s="738">
        <f t="shared" si="0"/>
        <v>2.5714285714285712</v>
      </c>
      <c r="K37" s="990">
        <v>0.36</v>
      </c>
      <c r="L37" s="1000">
        <v>4</v>
      </c>
      <c r="M37" s="729">
        <f t="shared" si="1"/>
        <v>1.44</v>
      </c>
      <c r="N37" s="983" t="s">
        <v>203</v>
      </c>
      <c r="O37" s="831">
        <v>0.31</v>
      </c>
      <c r="P37" s="973">
        <v>43343</v>
      </c>
      <c r="Q37" s="973">
        <v>43368</v>
      </c>
      <c r="R37" s="729">
        <f t="shared" si="2"/>
        <v>16.129032258064512</v>
      </c>
      <c r="S37" s="795">
        <f>IF(INDEX(Historical!$D$7:$D$1442,MATCH(B37,Historical!$B$7:$B$1449,0))=0,"n/a",(INDEX(Historical!$C$7:$C$1442,MATCH(B37,Historical!$B$7:$B$1449,0))/INDEX(Historical!$D$7:$D$1442,MATCH(B37,Historical!$B$7:$B$1449,0))-1)*100)</f>
        <v>13.55932203389829</v>
      </c>
      <c r="T37" s="795">
        <f>IF(INDEX(Historical!$F$7:$F$1442,MATCH(B37,Historical!$B$7:$B$1449,0))=0,"n/a",((INDEX(Historical!$C$7:$C$1442,MATCH(B37,Historical!$B$7:$B$1449,0))/INDEX(Historical!$F$7:$F$1442,MATCH(B37,Historical!$B$7:$B$1449,0)))^(1/3)-1)*100)</f>
        <v>12.544855591643977</v>
      </c>
      <c r="U37" s="795">
        <f>IF(INDEX(Historical!$H$7:$H$1442,MATCH(B37,Historical!$B$7:$B$1449,0))=0,"n/a",((INDEX(Historical!$C$7:$C$1442,MATCH(B37,Historical!$B$7:$B$1449,0))/INDEX(Historical!$H$7:$H$1442,MATCH(B37,Historical!$B$7:$B$1449,0)))^(1/5)-1)*100)</f>
        <v>17.433149768122114</v>
      </c>
      <c r="V37" s="795">
        <f>IF(INDEX(Historical!$O$7:$O$1442,MATCH(B37,Historical!$B$7:$B$1449,0))=0,"n/a",((INDEX(Historical!$C$7:$C$1442,MATCH(B37,Historical!$B$7:$B$1449,0))/INDEX(Historical!$O$7:$O$1442,MATCH(B37,Historical!$B$7:$B$1449,0)))^(1/10)-1)*100)</f>
        <v>15.042705296779889</v>
      </c>
      <c r="W37" s="796">
        <f t="shared" si="3"/>
        <v>1.1589105432952898</v>
      </c>
      <c r="X37" s="797" t="str">
        <f t="shared" si="4"/>
        <v>n/a</v>
      </c>
      <c r="Y37" s="760"/>
      <c r="Z37" s="738">
        <f t="shared" si="5"/>
        <v>41.860465116279066</v>
      </c>
      <c r="AA37" s="999">
        <f t="shared" si="6"/>
        <v>16.279069767441861</v>
      </c>
      <c r="AB37" s="1000">
        <v>2</v>
      </c>
      <c r="AC37" s="978">
        <v>3.44</v>
      </c>
      <c r="AD37" s="978" t="s">
        <v>137</v>
      </c>
      <c r="AE37" s="978">
        <v>3.08</v>
      </c>
      <c r="AF37" s="978">
        <v>3.82</v>
      </c>
      <c r="AG37" s="978">
        <v>25.040000000000003</v>
      </c>
      <c r="AH37" s="978" t="s">
        <v>137</v>
      </c>
      <c r="AI37" s="978" t="s">
        <v>137</v>
      </c>
      <c r="AJ37" s="978" t="s">
        <v>137</v>
      </c>
      <c r="AK37" s="978" t="s">
        <v>137</v>
      </c>
      <c r="AL37" s="995">
        <v>799.02</v>
      </c>
      <c r="AM37" s="985">
        <v>11.81</v>
      </c>
      <c r="AN37" s="978" t="s">
        <v>137</v>
      </c>
      <c r="AO37" s="838">
        <f t="shared" si="7"/>
        <v>3.7255085721088221</v>
      </c>
      <c r="AP37" s="839">
        <f t="shared" si="8"/>
        <v>20.004578339550683</v>
      </c>
      <c r="AQ37" s="1001">
        <f t="shared" si="9"/>
        <v>66.24753500144547</v>
      </c>
      <c r="AR37" s="738">
        <f>INDEX(Historical!$C$7:$C$1442,MATCH(B37,Historical!$B$7:$B$1449,0))*IF(AH37="n/a",1.03,IF(AH37&lt;0,1.01,IF(AH37&gt;10,1.1,(1+AH37/100))))</f>
        <v>1.3802000000000001</v>
      </c>
      <c r="AS37" s="999">
        <f t="shared" si="10"/>
        <v>1.4216060000000001</v>
      </c>
      <c r="AT37" s="999">
        <f t="shared" si="15"/>
        <v>1.4642541800000002</v>
      </c>
      <c r="AU37" s="999">
        <f t="shared" si="15"/>
        <v>1.5081818054000002</v>
      </c>
      <c r="AV37" s="999">
        <f t="shared" si="15"/>
        <v>1.5534272595620002</v>
      </c>
      <c r="AW37" s="738">
        <f t="shared" si="12"/>
        <v>7.3276692449620011</v>
      </c>
      <c r="AX37" s="846">
        <f t="shared" si="13"/>
        <v>13.08512365171786</v>
      </c>
      <c r="AY37" s="1080">
        <v>0.1</v>
      </c>
      <c r="AZ37" s="985">
        <v>28.410914927768861</v>
      </c>
      <c r="BA37" s="985">
        <v>-3.4482758620689502</v>
      </c>
      <c r="BB37" s="985">
        <v>7.899807321772645</v>
      </c>
      <c r="BC37" s="985">
        <v>10.540860639557836</v>
      </c>
      <c r="BD37" s="1032" t="s">
        <v>4326</v>
      </c>
      <c r="BE37" s="700">
        <v>1972</v>
      </c>
      <c r="BF37" s="1013">
        <f t="shared" si="14"/>
        <v>5</v>
      </c>
      <c r="BG37" s="995">
        <v>18.25</v>
      </c>
    </row>
    <row r="38" spans="1:59" ht="11.25" customHeight="1" x14ac:dyDescent="0.2">
      <c r="A38" s="976" t="s">
        <v>183</v>
      </c>
      <c r="B38" s="988" t="s">
        <v>184</v>
      </c>
      <c r="C38" s="1070" t="s">
        <v>112</v>
      </c>
      <c r="D38" s="1070" t="s">
        <v>4384</v>
      </c>
      <c r="E38" s="828">
        <v>36</v>
      </c>
      <c r="F38" s="1148">
        <v>76</v>
      </c>
      <c r="G38" s="1148" t="s">
        <v>106</v>
      </c>
      <c r="H38" s="1148" t="s">
        <v>106</v>
      </c>
      <c r="I38" s="978">
        <v>187.51</v>
      </c>
      <c r="J38" s="738">
        <f t="shared" si="0"/>
        <v>1.0932750253319823</v>
      </c>
      <c r="K38" s="990">
        <v>2.0499999999999998</v>
      </c>
      <c r="L38" s="1000">
        <v>1</v>
      </c>
      <c r="M38" s="729">
        <f t="shared" si="1"/>
        <v>2.0499999999999998</v>
      </c>
      <c r="N38" s="983" t="s">
        <v>172</v>
      </c>
      <c r="O38" s="831">
        <v>1.62</v>
      </c>
      <c r="P38" s="973">
        <v>43412</v>
      </c>
      <c r="Q38" s="973">
        <v>43441</v>
      </c>
      <c r="R38" s="729">
        <f t="shared" si="2"/>
        <v>26.543209876543187</v>
      </c>
      <c r="S38" s="795">
        <f>IF(INDEX(Historical!$D$7:$D$1442,MATCH(B38,Historical!$B$7:$B$1449,0))=0,"n/a",(INDEX(Historical!$C$7:$C$1442,MATCH(B38,Historical!$B$7:$B$1449,0))/INDEX(Historical!$D$7:$D$1442,MATCH(B38,Historical!$B$7:$B$1449,0))-1)*100)</f>
        <v>26.543209876543195</v>
      </c>
      <c r="T38" s="795">
        <f>IF(INDEX(Historical!$F$7:$F$1442,MATCH(B38,Historical!$B$7:$B$1449,0))=0,"n/a",((INDEX(Historical!$C$7:$C$1442,MATCH(B38,Historical!$B$7:$B$1449,0))/INDEX(Historical!$F$7:$F$1442,MATCH(B38,Historical!$B$7:$B$1449,0)))^(1/3)-1)*100)</f>
        <v>24.984124968079225</v>
      </c>
      <c r="U38" s="795">
        <f>IF(INDEX(Historical!$H$7:$H$1442,MATCH(B38,Historical!$B$7:$B$1449,0))=0,"n/a",((INDEX(Historical!$C$7:$C$1442,MATCH(B38,Historical!$B$7:$B$1449,0))/INDEX(Historical!$H$7:$H$1442,MATCH(B38,Historical!$B$7:$B$1449,0)))^(1/5)-1)*100)</f>
        <v>21.633338523518276</v>
      </c>
      <c r="V38" s="795">
        <f>IF(INDEX(Historical!$O$7:$O$1442,MATCH(B38,Historical!$B$7:$B$1449,0))=0,"n/a",((INDEX(Historical!$C$7:$C$1442,MATCH(B38,Historical!$B$7:$B$1449,0))/INDEX(Historical!$O$7:$O$1442,MATCH(B38,Historical!$B$7:$B$1449,0)))^(1/10)-1)*100)</f>
        <v>16.118014956783554</v>
      </c>
      <c r="W38" s="796">
        <f t="shared" si="3"/>
        <v>1.3421837975409932</v>
      </c>
      <c r="X38" s="797">
        <f t="shared" si="4"/>
        <v>1.2577522397394347</v>
      </c>
      <c r="Y38" s="989"/>
      <c r="Z38" s="738">
        <f t="shared" si="5"/>
        <v>29.369627507163322</v>
      </c>
      <c r="AA38" s="999">
        <f t="shared" si="6"/>
        <v>26.863896848137532</v>
      </c>
      <c r="AB38" s="1000">
        <v>5</v>
      </c>
      <c r="AC38" s="978">
        <v>6.98</v>
      </c>
      <c r="AD38" s="978">
        <v>1.68</v>
      </c>
      <c r="AE38" s="978">
        <v>2.9</v>
      </c>
      <c r="AF38" s="978">
        <v>6.6</v>
      </c>
      <c r="AG38" s="978">
        <v>30.3</v>
      </c>
      <c r="AH38" s="978">
        <v>33.5</v>
      </c>
      <c r="AI38" s="978">
        <v>12.709999999999999</v>
      </c>
      <c r="AJ38" s="978">
        <v>17.2</v>
      </c>
      <c r="AK38" s="978">
        <v>16</v>
      </c>
      <c r="AL38" s="991">
        <v>19340</v>
      </c>
      <c r="AM38" s="985">
        <v>1.6</v>
      </c>
      <c r="AN38" s="978">
        <v>0.9</v>
      </c>
      <c r="AO38" s="838">
        <f t="shared" si="7"/>
        <v>-4.1372832992872723</v>
      </c>
      <c r="AP38" s="839">
        <f t="shared" si="8"/>
        <v>22.72661354885026</v>
      </c>
      <c r="AQ38" s="1001">
        <f t="shared" si="9"/>
        <v>180.71473792423171</v>
      </c>
      <c r="AR38" s="738">
        <f>INDEX(Historical!$C$7:$C$1442,MATCH(B38,Historical!$B$7:$B$1449,0))*IF(AH38="n/a",1.03,IF(AH38&lt;0,1.01,IF(AH38&gt;10,1.1,(1+AH38/100))))</f>
        <v>2.2549999999999999</v>
      </c>
      <c r="AS38" s="999">
        <f t="shared" si="10"/>
        <v>2.4805000000000001</v>
      </c>
      <c r="AT38" s="999">
        <f t="shared" si="15"/>
        <v>2.7285500000000003</v>
      </c>
      <c r="AU38" s="999">
        <f t="shared" si="15"/>
        <v>3.0014050000000005</v>
      </c>
      <c r="AV38" s="999">
        <f t="shared" si="15"/>
        <v>3.3015455000000009</v>
      </c>
      <c r="AW38" s="738">
        <f t="shared" si="12"/>
        <v>13.767000500000002</v>
      </c>
      <c r="AX38" s="846">
        <f t="shared" si="13"/>
        <v>7.3420086928697144</v>
      </c>
      <c r="AY38" s="1080">
        <v>1.04</v>
      </c>
      <c r="AZ38" s="985">
        <v>27.229999999999997</v>
      </c>
      <c r="BA38" s="985">
        <v>-13.73</v>
      </c>
      <c r="BB38" s="985">
        <v>6.61</v>
      </c>
      <c r="BC38" s="985">
        <v>-0.45999999999999996</v>
      </c>
      <c r="BE38" s="700">
        <v>1984</v>
      </c>
      <c r="BF38" s="1013">
        <f t="shared" si="14"/>
        <v>3</v>
      </c>
      <c r="BG38" s="995">
        <v>13</v>
      </c>
    </row>
    <row r="39" spans="1:59" ht="11.25" customHeight="1" x14ac:dyDescent="0.2">
      <c r="A39" s="976" t="s">
        <v>199</v>
      </c>
      <c r="B39" s="988" t="s">
        <v>200</v>
      </c>
      <c r="C39" s="1070" t="s">
        <v>108</v>
      </c>
      <c r="D39" s="1070" t="s">
        <v>4401</v>
      </c>
      <c r="E39" s="828">
        <v>38</v>
      </c>
      <c r="F39" s="1148">
        <v>68</v>
      </c>
      <c r="G39" s="1148" t="s">
        <v>37</v>
      </c>
      <c r="H39" s="1148" t="s">
        <v>106</v>
      </c>
      <c r="I39" s="978">
        <v>40.61</v>
      </c>
      <c r="J39" s="738">
        <f t="shared" ref="J39:J70" si="16">(M39/I39)*100</f>
        <v>3.5459246491012064</v>
      </c>
      <c r="K39" s="990">
        <v>0.36</v>
      </c>
      <c r="L39" s="1000">
        <v>4</v>
      </c>
      <c r="M39" s="729">
        <f t="shared" ref="M39:M70" si="17">K39*L39</f>
        <v>1.44</v>
      </c>
      <c r="N39" s="983" t="s">
        <v>146</v>
      </c>
      <c r="O39" s="831">
        <v>0.33</v>
      </c>
      <c r="P39" s="973">
        <v>43356</v>
      </c>
      <c r="Q39" s="973">
        <v>43374</v>
      </c>
      <c r="R39" s="729">
        <f t="shared" ref="R39:R70" si="18">(K39-O39)/O39*100</f>
        <v>9.0909090909090811</v>
      </c>
      <c r="S39" s="795">
        <f>IF(INDEX(Historical!$D$7:$D$1442,MATCH(B39,Historical!$B$7:$B$1449,0))=0,"n/a",(INDEX(Historical!$C$7:$C$1442,MATCH(B39,Historical!$B$7:$B$1449,0))/INDEX(Historical!$D$7:$D$1442,MATCH(B39,Historical!$B$7:$B$1449,0))-1)*100)</f>
        <v>4.6511627906976827</v>
      </c>
      <c r="T39" s="795">
        <f>IF(INDEX(Historical!$F$7:$F$1442,MATCH(B39,Historical!$B$7:$B$1449,0))=0,"n/a",((INDEX(Historical!$C$7:$C$1442,MATCH(B39,Historical!$B$7:$B$1449,0))/INDEX(Historical!$F$7:$F$1442,MATCH(B39,Historical!$B$7:$B$1449,0)))^(1/3)-1)*100)</f>
        <v>3.7168852934925001</v>
      </c>
      <c r="U39" s="795">
        <f>IF(INDEX(Historical!$H$7:$H$1442,MATCH(B39,Historical!$B$7:$B$1449,0))=0,"n/a",((INDEX(Historical!$C$7:$C$1442,MATCH(B39,Historical!$B$7:$B$1449,0))/INDEX(Historical!$H$7:$H$1442,MATCH(B39,Historical!$B$7:$B$1449,0)))^(1/5)-1)*100)</f>
        <v>3.2588266169875757</v>
      </c>
      <c r="V39" s="795">
        <f>IF(INDEX(Historical!$O$7:$O$1442,MATCH(B39,Historical!$B$7:$B$1449,0))=0,"n/a",((INDEX(Historical!$C$7:$C$1442,MATCH(B39,Historical!$B$7:$B$1449,0))/INDEX(Historical!$O$7:$O$1442,MATCH(B39,Historical!$B$7:$B$1449,0)))^(1/10)-1)*100)</f>
        <v>2.5007035750496343</v>
      </c>
      <c r="W39" s="796">
        <f t="shared" ref="W39:W70" si="19">IF(OR(U39&lt;=0,U39="n/a",V39&lt;=0,V39="n/a"),"n/a",U39/V39)</f>
        <v>1.3031638973535256</v>
      </c>
      <c r="X39" s="797">
        <f t="shared" ref="X39:X70" si="20">IF(OR(AJ39&lt;=0,AJ39="n/a",U39&lt;=0,U39="n/a"),"n/a",U39/AJ39)</f>
        <v>3.2588266169875757</v>
      </c>
      <c r="Y39" s="747"/>
      <c r="Z39" s="738">
        <f t="shared" ref="Z39:Z70" si="21">IF(OR(AC39&lt;0.01,AC39="n/a"),"n/a",M39/AC39*100)</f>
        <v>42.985074626865668</v>
      </c>
      <c r="AA39" s="999">
        <f t="shared" ref="AA39:AA70" si="22">IF(OR(AC39&lt;0.01,AC39="n/a"),"n/a",I39/AC39)</f>
        <v>12.122388059701493</v>
      </c>
      <c r="AB39" s="1000">
        <v>12</v>
      </c>
      <c r="AC39" s="978">
        <v>3.35</v>
      </c>
      <c r="AD39" s="978">
        <v>2.4300000000000002</v>
      </c>
      <c r="AE39" s="978">
        <v>4.1900000000000004</v>
      </c>
      <c r="AF39" s="978">
        <v>1.31</v>
      </c>
      <c r="AG39" s="978">
        <v>10.4</v>
      </c>
      <c r="AH39" s="978">
        <v>2.2999999999999998</v>
      </c>
      <c r="AI39" s="978">
        <v>1.81</v>
      </c>
      <c r="AJ39" s="978">
        <v>1</v>
      </c>
      <c r="AK39" s="978">
        <v>5</v>
      </c>
      <c r="AL39" s="995">
        <v>718.8</v>
      </c>
      <c r="AM39" s="985">
        <v>1.2</v>
      </c>
      <c r="AN39" s="978">
        <v>0.11</v>
      </c>
      <c r="AO39" s="838">
        <f t="shared" ref="AO39:AO70" si="23">IF(U39="n/a","n/a",IF(AA39&lt;0,"n/a",IF(AA39="n/a","n/a",J39+U39-AA39)))</f>
        <v>-5.31763679361271</v>
      </c>
      <c r="AP39" s="839">
        <f t="shared" ref="AP39:AP70" si="24">IF(U39="n/a","n/a",J39+U39)</f>
        <v>6.8047512660887826</v>
      </c>
      <c r="AQ39" s="1001">
        <f t="shared" ref="AQ39:AQ70" si="25">IF(OR(AC39&lt;0.01,AF39="n/a"),"n/a",(I39/SQRT(22.5*AC39*(I39/AF39))-1)*100)</f>
        <v>-15.988550097266286</v>
      </c>
      <c r="AR39" s="738">
        <f>INDEX(Historical!$C$7:$C$1442,MATCH(B39,Historical!$B$7:$B$1449,0))*IF(AH39="n/a",1.03,IF(AH39&lt;0,1.01,IF(AH39&gt;10,1.1,(1+AH39/100))))</f>
        <v>1.3810499999999999</v>
      </c>
      <c r="AS39" s="999">
        <f t="shared" ref="AS39:AS70" si="26">IF($AI39="n/a",1.03*AR39,IF($AI39&lt;0,1.01*AR39,IF($AI39&gt;10,1.1*AR39,(1+$AI39/100)*AR39)))</f>
        <v>1.4060470049999998</v>
      </c>
      <c r="AT39" s="999">
        <f t="shared" si="15"/>
        <v>1.4763493552499998</v>
      </c>
      <c r="AU39" s="999">
        <f t="shared" si="15"/>
        <v>1.5501668230124999</v>
      </c>
      <c r="AV39" s="999">
        <f t="shared" si="15"/>
        <v>1.6276751641631249</v>
      </c>
      <c r="AW39" s="738">
        <f t="shared" ref="AW39:AW70" si="27">SUM(AR39:AV39)</f>
        <v>7.4412883474256244</v>
      </c>
      <c r="AX39" s="846">
        <f t="shared" ref="AX39:AX70" si="28">AW39/I39*100</f>
        <v>18.323783175143131</v>
      </c>
      <c r="AY39" s="1080">
        <v>0.61</v>
      </c>
      <c r="AZ39" s="985">
        <v>13.750000000000002</v>
      </c>
      <c r="BA39" s="985">
        <v>-23.380000000000003</v>
      </c>
      <c r="BB39" s="985">
        <v>-3.2300000000000004</v>
      </c>
      <c r="BC39" s="985">
        <v>-13.639999999999999</v>
      </c>
      <c r="BE39" s="700">
        <v>1981</v>
      </c>
      <c r="BF39" s="1013">
        <f t="shared" ref="BF39:BF70" si="29">IF(BE39&gt;2008,0,IF(BE39&gt;2001,1,IF(BE39&gt;1990,2,IF(BE39&gt;1980,3,IF(BE39&gt;1973,4,IF(BE39&gt;1970,5,IF(BE39&gt;1960,6,IF(BE39&gt;1958,7,IF(BE39&gt;1953,8,9)))))))))</f>
        <v>3</v>
      </c>
      <c r="BG39" s="995">
        <v>1.3</v>
      </c>
    </row>
    <row r="40" spans="1:59" ht="11.25" customHeight="1" x14ac:dyDescent="0.2">
      <c r="A40" s="984" t="s">
        <v>204</v>
      </c>
      <c r="B40" s="988" t="s">
        <v>205</v>
      </c>
      <c r="C40" s="1070" t="s">
        <v>131</v>
      </c>
      <c r="D40" s="1070" t="s">
        <v>4403</v>
      </c>
      <c r="E40" s="828">
        <v>49</v>
      </c>
      <c r="F40" s="1148">
        <v>29</v>
      </c>
      <c r="G40" s="1148" t="s">
        <v>37</v>
      </c>
      <c r="H40" s="1148" t="s">
        <v>37</v>
      </c>
      <c r="I40" s="978">
        <v>67.84</v>
      </c>
      <c r="J40" s="738">
        <f t="shared" si="16"/>
        <v>1.842570754716981</v>
      </c>
      <c r="K40" s="990">
        <v>0.3125</v>
      </c>
      <c r="L40" s="1000">
        <v>4</v>
      </c>
      <c r="M40" s="729">
        <f t="shared" si="17"/>
        <v>1.25</v>
      </c>
      <c r="N40" s="983" t="s">
        <v>149</v>
      </c>
      <c r="O40" s="831">
        <v>0.29749999999999999</v>
      </c>
      <c r="P40" s="973">
        <v>43251</v>
      </c>
      <c r="Q40" s="973">
        <v>43266</v>
      </c>
      <c r="R40" s="729">
        <f t="shared" si="18"/>
        <v>5.0420168067226943</v>
      </c>
      <c r="S40" s="795">
        <f>IF(INDEX(Historical!$D$7:$D$1442,MATCH(B40,Historical!$B$7:$B$1449,0))=0,"n/a",(INDEX(Historical!$C$7:$C$1442,MATCH(B40,Historical!$B$7:$B$1449,0))/INDEX(Historical!$D$7:$D$1442,MATCH(B40,Historical!$B$7:$B$1449,0))-1)*100)</f>
        <v>5.1063829787234338</v>
      </c>
      <c r="T40" s="795">
        <f>IF(INDEX(Historical!$F$7:$F$1442,MATCH(B40,Historical!$B$7:$B$1449,0))=0,"n/a",((INDEX(Historical!$C$7:$C$1442,MATCH(B40,Historical!$B$7:$B$1449,0))/INDEX(Historical!$F$7:$F$1442,MATCH(B40,Historical!$B$7:$B$1449,0)))^(1/3)-1)*100)</f>
        <v>5.5583402217193489</v>
      </c>
      <c r="U40" s="795">
        <f>IF(INDEX(Historical!$H$7:$H$1442,MATCH(B40,Historical!$B$7:$B$1449,0))=0,"n/a",((INDEX(Historical!$C$7:$C$1442,MATCH(B40,Historical!$B$7:$B$1449,0))/INDEX(Historical!$H$7:$H$1442,MATCH(B40,Historical!$B$7:$B$1449,0)))^(1/5)-1)*100)</f>
        <v>4.7341171934376369</v>
      </c>
      <c r="V40" s="795">
        <f>IF(INDEX(Historical!$O$7:$O$1442,MATCH(B40,Historical!$B$7:$B$1449,0))=0,"n/a",((INDEX(Historical!$C$7:$C$1442,MATCH(B40,Historical!$B$7:$B$1449,0))/INDEX(Historical!$O$7:$O$1442,MATCH(B40,Historical!$B$7:$B$1449,0)))^(1/10)-1)*100)</f>
        <v>3.4471257805276379</v>
      </c>
      <c r="W40" s="796">
        <f t="shared" si="19"/>
        <v>1.3733520314750465</v>
      </c>
      <c r="X40" s="797">
        <f t="shared" si="20"/>
        <v>0.58445891277007866</v>
      </c>
      <c r="Y40" s="761" t="s">
        <v>452</v>
      </c>
      <c r="Z40" s="738">
        <f t="shared" si="21"/>
        <v>30.78817733990148</v>
      </c>
      <c r="AA40" s="999">
        <f t="shared" si="22"/>
        <v>16.709359605911331</v>
      </c>
      <c r="AB40" s="1000">
        <v>12</v>
      </c>
      <c r="AC40" s="978">
        <v>4.0599999999999996</v>
      </c>
      <c r="AD40" s="978">
        <v>2.78</v>
      </c>
      <c r="AE40" s="978">
        <v>7.07</v>
      </c>
      <c r="AF40" s="978">
        <v>2.72</v>
      </c>
      <c r="AG40" s="978">
        <v>6.5</v>
      </c>
      <c r="AH40" s="978">
        <v>8.6</v>
      </c>
      <c r="AI40" s="978">
        <v>28.52</v>
      </c>
      <c r="AJ40" s="978">
        <v>8.1</v>
      </c>
      <c r="AK40" s="978">
        <v>6</v>
      </c>
      <c r="AL40" s="995">
        <v>819.51</v>
      </c>
      <c r="AM40" s="985">
        <v>0.2</v>
      </c>
      <c r="AN40" s="978">
        <v>1.05</v>
      </c>
      <c r="AO40" s="838">
        <f t="shared" si="23"/>
        <v>-10.132671657756713</v>
      </c>
      <c r="AP40" s="839">
        <f t="shared" si="24"/>
        <v>6.5766879481546177</v>
      </c>
      <c r="AQ40" s="1001">
        <f t="shared" si="25"/>
        <v>42.12585678909744</v>
      </c>
      <c r="AR40" s="738">
        <f>INDEX(Historical!$C$7:$C$1442,MATCH(B40,Historical!$B$7:$B$1449,0))*IF(AH40="n/a",1.03,IF(AH40&lt;0,1.01,IF(AH40&gt;10,1.1,(1+AH40/100))))</f>
        <v>1.3412100000000002</v>
      </c>
      <c r="AS40" s="999">
        <f t="shared" si="26"/>
        <v>1.4753310000000004</v>
      </c>
      <c r="AT40" s="999">
        <f t="shared" si="15"/>
        <v>1.5638508600000005</v>
      </c>
      <c r="AU40" s="999">
        <f t="shared" si="15"/>
        <v>1.6576819116000006</v>
      </c>
      <c r="AV40" s="999">
        <f t="shared" si="15"/>
        <v>1.7571428262960007</v>
      </c>
      <c r="AW40" s="738">
        <f t="shared" si="27"/>
        <v>7.7952165978960029</v>
      </c>
      <c r="AX40" s="846">
        <f t="shared" si="28"/>
        <v>11.49059050397406</v>
      </c>
      <c r="AY40" s="1080">
        <v>-0.05</v>
      </c>
      <c r="AZ40" s="985">
        <v>38.85</v>
      </c>
      <c r="BA40" s="985">
        <v>-3.5000000000000004</v>
      </c>
      <c r="BB40" s="985">
        <v>0.54999999999999993</v>
      </c>
      <c r="BC40" s="985">
        <v>0.86</v>
      </c>
      <c r="BE40" s="700">
        <v>1970</v>
      </c>
      <c r="BF40" s="1013">
        <f t="shared" si="29"/>
        <v>6</v>
      </c>
      <c r="BG40" s="995">
        <v>2.1</v>
      </c>
    </row>
    <row r="41" spans="1:59" ht="11.25" customHeight="1" x14ac:dyDescent="0.2">
      <c r="A41" s="984" t="s">
        <v>177</v>
      </c>
      <c r="B41" s="988" t="s">
        <v>178</v>
      </c>
      <c r="C41" s="1070" t="s">
        <v>179</v>
      </c>
      <c r="D41" s="1070" t="s">
        <v>4399</v>
      </c>
      <c r="E41" s="828">
        <v>32</v>
      </c>
      <c r="F41" s="1148">
        <v>91</v>
      </c>
      <c r="G41" s="1148" t="s">
        <v>115</v>
      </c>
      <c r="H41" s="1148" t="s">
        <v>115</v>
      </c>
      <c r="I41" s="978">
        <v>114.65</v>
      </c>
      <c r="J41" s="738">
        <f t="shared" si="16"/>
        <v>4.1517662450937634</v>
      </c>
      <c r="K41" s="997">
        <v>1.19</v>
      </c>
      <c r="L41" s="1000">
        <v>4</v>
      </c>
      <c r="M41" s="729">
        <f t="shared" si="17"/>
        <v>4.76</v>
      </c>
      <c r="N41" s="983" t="s">
        <v>111</v>
      </c>
      <c r="O41" s="832">
        <v>1.1200000000000001</v>
      </c>
      <c r="P41" s="973">
        <v>43510</v>
      </c>
      <c r="Q41" s="973">
        <v>43535</v>
      </c>
      <c r="R41" s="729">
        <f t="shared" si="18"/>
        <v>6.2499999999999858</v>
      </c>
      <c r="S41" s="795">
        <f>IF(INDEX(Historical!$D$7:$D$1442,MATCH(B41,Historical!$B$7:$B$1449,0))=0,"n/a",(INDEX(Historical!$C$7:$C$1442,MATCH(B41,Historical!$B$7:$B$1449,0))/INDEX(Historical!$D$7:$D$1442,MATCH(B41,Historical!$B$7:$B$1449,0))-1)*100)</f>
        <v>3.7037037037036979</v>
      </c>
      <c r="T41" s="795">
        <f>IF(INDEX(Historical!$F$7:$F$1442,MATCH(B41,Historical!$B$7:$B$1449,0))=0,"n/a",((INDEX(Historical!$C$7:$C$1442,MATCH(B41,Historical!$B$7:$B$1449,0))/INDEX(Historical!$F$7:$F$1442,MATCH(B41,Historical!$B$7:$B$1449,0)))^(1/3)-1)*100)</f>
        <v>1.5339810983894031</v>
      </c>
      <c r="U41" s="795">
        <f>IF(INDEX(Historical!$H$7:$H$1442,MATCH(B41,Historical!$B$7:$B$1449,0))=0,"n/a",((INDEX(Historical!$C$7:$C$1442,MATCH(B41,Historical!$B$7:$B$1449,0))/INDEX(Historical!$H$7:$H$1442,MATCH(B41,Historical!$B$7:$B$1449,0)))^(1/5)-1)*100)</f>
        <v>2.8117334006426242</v>
      </c>
      <c r="V41" s="795">
        <f>IF(INDEX(Historical!$O$7:$O$1442,MATCH(B41,Historical!$B$7:$B$1449,0))=0,"n/a",((INDEX(Historical!$C$7:$C$1442,MATCH(B41,Historical!$B$7:$B$1449,0))/INDEX(Historical!$O$7:$O$1442,MATCH(B41,Historical!$B$7:$B$1449,0)))^(1/10)-1)*100)</f>
        <v>5.8804428967479172</v>
      </c>
      <c r="W41" s="796">
        <f t="shared" si="19"/>
        <v>0.47814993700518843</v>
      </c>
      <c r="X41" s="797" t="str">
        <f t="shared" si="20"/>
        <v>n/a</v>
      </c>
      <c r="Y41" s="752"/>
      <c r="Z41" s="738">
        <f t="shared" si="21"/>
        <v>74.842767295597483</v>
      </c>
      <c r="AA41" s="999">
        <f t="shared" si="22"/>
        <v>18.026729559748428</v>
      </c>
      <c r="AB41" s="1000">
        <v>12</v>
      </c>
      <c r="AC41" s="978">
        <v>6.36</v>
      </c>
      <c r="AD41" s="978">
        <v>0.31</v>
      </c>
      <c r="AE41" s="978">
        <v>1.41</v>
      </c>
      <c r="AF41" s="978">
        <v>1.42</v>
      </c>
      <c r="AG41" s="978">
        <v>9.4</v>
      </c>
      <c r="AH41" s="980">
        <v>114.6</v>
      </c>
      <c r="AI41" s="980">
        <v>-9.6199999999999992</v>
      </c>
      <c r="AJ41" s="978">
        <v>-22.3</v>
      </c>
      <c r="AK41" s="978">
        <v>57.78</v>
      </c>
      <c r="AL41" s="991">
        <v>219630</v>
      </c>
      <c r="AM41" s="985">
        <v>0.05</v>
      </c>
      <c r="AN41" s="978">
        <v>0.24</v>
      </c>
      <c r="AO41" s="838">
        <f t="shared" si="23"/>
        <v>-11.063229914012041</v>
      </c>
      <c r="AP41" s="839">
        <f t="shared" si="24"/>
        <v>6.9634996457363876</v>
      </c>
      <c r="AQ41" s="1001">
        <f t="shared" si="25"/>
        <v>6.6624081959166359</v>
      </c>
      <c r="AR41" s="738">
        <f>INDEX(Historical!$C$7:$C$1442,MATCH(B41,Historical!$B$7:$B$1449,0))*IF(AH41="n/a",1.03,IF(AH41&lt;0,1.01,IF(AH41&gt;10,1.1,(1+AH41/100))))</f>
        <v>4.9280000000000008</v>
      </c>
      <c r="AS41" s="999">
        <f t="shared" si="26"/>
        <v>4.9772800000000013</v>
      </c>
      <c r="AT41" s="999">
        <f t="shared" si="15"/>
        <v>5.4750080000000017</v>
      </c>
      <c r="AU41" s="999">
        <f t="shared" si="15"/>
        <v>6.0225088000000024</v>
      </c>
      <c r="AV41" s="999">
        <f t="shared" si="15"/>
        <v>6.624759680000003</v>
      </c>
      <c r="AW41" s="738">
        <f t="shared" si="27"/>
        <v>28.027556480000008</v>
      </c>
      <c r="AX41" s="846">
        <f t="shared" si="28"/>
        <v>24.446189690361976</v>
      </c>
      <c r="AY41" s="1080">
        <v>1.03</v>
      </c>
      <c r="AZ41" s="985">
        <v>14.399999999999999</v>
      </c>
      <c r="BA41" s="985">
        <v>-12.53</v>
      </c>
      <c r="BB41" s="985">
        <v>1.4500000000000002</v>
      </c>
      <c r="BC41" s="985">
        <v>-4.3</v>
      </c>
      <c r="BE41" s="700">
        <v>1988</v>
      </c>
      <c r="BF41" s="1013">
        <f t="shared" si="29"/>
        <v>3</v>
      </c>
      <c r="BG41" s="995">
        <v>5.5</v>
      </c>
    </row>
    <row r="42" spans="1:59" ht="11.25" customHeight="1" x14ac:dyDescent="0.2">
      <c r="A42" s="976" t="s">
        <v>167</v>
      </c>
      <c r="B42" s="988" t="s">
        <v>168</v>
      </c>
      <c r="C42" s="1070" t="s">
        <v>131</v>
      </c>
      <c r="D42" s="1070" t="s">
        <v>4403</v>
      </c>
      <c r="E42" s="828">
        <v>52</v>
      </c>
      <c r="F42" s="1148">
        <v>21</v>
      </c>
      <c r="G42" s="1148" t="s">
        <v>37</v>
      </c>
      <c r="H42" s="1148" t="s">
        <v>37</v>
      </c>
      <c r="I42" s="978">
        <v>49.52</v>
      </c>
      <c r="J42" s="738">
        <f t="shared" si="16"/>
        <v>1.5953150242326333</v>
      </c>
      <c r="K42" s="990">
        <v>0.19750000000000001</v>
      </c>
      <c r="L42" s="1000">
        <v>4</v>
      </c>
      <c r="M42" s="729">
        <f t="shared" si="17"/>
        <v>0.79</v>
      </c>
      <c r="N42" s="983" t="s">
        <v>435</v>
      </c>
      <c r="O42" s="831">
        <v>0.1875</v>
      </c>
      <c r="P42" s="973">
        <v>43504</v>
      </c>
      <c r="Q42" s="973">
        <v>43518</v>
      </c>
      <c r="R42" s="729">
        <f t="shared" si="18"/>
        <v>5.3333333333333375</v>
      </c>
      <c r="S42" s="795">
        <f>IF(INDEX(Historical!$D$7:$D$1442,MATCH(B42,Historical!$B$7:$B$1449,0))=0,"n/a",(INDEX(Historical!$C$7:$C$1442,MATCH(B42,Historical!$B$7:$B$1449,0))/INDEX(Historical!$D$7:$D$1442,MATCH(B42,Historical!$B$7:$B$1449,0))-1)*100)</f>
        <v>4.4444444444444509</v>
      </c>
      <c r="T42" s="795">
        <f>IF(INDEX(Historical!$F$7:$F$1442,MATCH(B42,Historical!$B$7:$B$1449,0))=0,"n/a",((INDEX(Historical!$C$7:$C$1442,MATCH(B42,Historical!$B$7:$B$1449,0))/INDEX(Historical!$F$7:$F$1442,MATCH(B42,Historical!$B$7:$B$1449,0)))^(1/3)-1)*100)</f>
        <v>3.9236390803086385</v>
      </c>
      <c r="U42" s="795">
        <f>IF(INDEX(Historical!$H$7:$H$1442,MATCH(B42,Historical!$B$7:$B$1449,0))=0,"n/a",((INDEX(Historical!$C$7:$C$1442,MATCH(B42,Historical!$B$7:$B$1449,0))/INDEX(Historical!$H$7:$H$1442,MATCH(B42,Historical!$B$7:$B$1449,0)))^(1/5)-1)*100)</f>
        <v>3.2779415436246184</v>
      </c>
      <c r="V42" s="795">
        <f>IF(INDEX(Historical!$O$7:$O$1442,MATCH(B42,Historical!$B$7:$B$1449,0))=0,"n/a",((INDEX(Historical!$C$7:$C$1442,MATCH(B42,Historical!$B$7:$B$1449,0))/INDEX(Historical!$O$7:$O$1442,MATCH(B42,Historical!$B$7:$B$1449,0)))^(1/10)-1)*100)</f>
        <v>2.5430421305122186</v>
      </c>
      <c r="W42" s="796">
        <f t="shared" si="19"/>
        <v>1.2889843641577328</v>
      </c>
      <c r="X42" s="797">
        <f t="shared" si="20"/>
        <v>0.12804459154783665</v>
      </c>
      <c r="Y42" s="752"/>
      <c r="Z42" s="738">
        <f t="shared" si="21"/>
        <v>22.766570605187319</v>
      </c>
      <c r="AA42" s="999">
        <f t="shared" si="22"/>
        <v>14.270893371757925</v>
      </c>
      <c r="AB42" s="1000">
        <v>12</v>
      </c>
      <c r="AC42" s="978">
        <v>3.47</v>
      </c>
      <c r="AD42" s="978">
        <v>1.46</v>
      </c>
      <c r="AE42" s="978">
        <v>3.56</v>
      </c>
      <c r="AF42" s="978">
        <v>3.34</v>
      </c>
      <c r="AG42" s="978">
        <v>8.4</v>
      </c>
      <c r="AH42" s="978">
        <v>259.5</v>
      </c>
      <c r="AI42" s="978">
        <v>16.420000000000002</v>
      </c>
      <c r="AJ42" s="978">
        <v>25.6</v>
      </c>
      <c r="AK42" s="978">
        <v>9.8000000000000007</v>
      </c>
      <c r="AL42" s="991">
        <v>2440</v>
      </c>
      <c r="AM42" s="985">
        <v>0.5</v>
      </c>
      <c r="AN42" s="978">
        <v>1.26</v>
      </c>
      <c r="AO42" s="838">
        <f t="shared" si="23"/>
        <v>-9.3976368039006744</v>
      </c>
      <c r="AP42" s="839">
        <f t="shared" si="24"/>
        <v>4.8732565678572515</v>
      </c>
      <c r="AQ42" s="1001">
        <f t="shared" si="25"/>
        <v>45.548439988084709</v>
      </c>
      <c r="AR42" s="738">
        <f>INDEX(Historical!$C$7:$C$1442,MATCH(B42,Historical!$B$7:$B$1449,0))*IF(AH42="n/a",1.03,IF(AH42&lt;0,1.01,IF(AH42&gt;10,1.1,(1+AH42/100))))</f>
        <v>0.82720000000000005</v>
      </c>
      <c r="AS42" s="999">
        <f t="shared" si="26"/>
        <v>0.90992000000000017</v>
      </c>
      <c r="AT42" s="999">
        <f t="shared" si="15"/>
        <v>0.99909216000000023</v>
      </c>
      <c r="AU42" s="999">
        <f t="shared" si="15"/>
        <v>1.0970031916800003</v>
      </c>
      <c r="AV42" s="999">
        <f t="shared" si="15"/>
        <v>1.2045095044646403</v>
      </c>
      <c r="AW42" s="738">
        <f t="shared" si="27"/>
        <v>5.0377248561446413</v>
      </c>
      <c r="AX42" s="846">
        <f t="shared" si="28"/>
        <v>10.173111583490794</v>
      </c>
      <c r="AY42" s="1080">
        <v>0.35</v>
      </c>
      <c r="AZ42" s="985">
        <v>40.479999999999997</v>
      </c>
      <c r="BA42" s="985">
        <v>0.91999999999999993</v>
      </c>
      <c r="BB42" s="985">
        <v>6.92</v>
      </c>
      <c r="BC42" s="985">
        <v>17.39</v>
      </c>
      <c r="BE42" s="700">
        <v>1968</v>
      </c>
      <c r="BF42" s="1013">
        <f t="shared" si="29"/>
        <v>6</v>
      </c>
      <c r="BG42" s="995">
        <v>2.1</v>
      </c>
    </row>
    <row r="43" spans="1:59" s="874" customFormat="1" ht="11.25" customHeight="1" x14ac:dyDescent="0.2">
      <c r="A43" s="733" t="s">
        <v>208</v>
      </c>
      <c r="B43" s="882" t="s">
        <v>209</v>
      </c>
      <c r="C43" s="1070" t="s">
        <v>112</v>
      </c>
      <c r="D43" s="1070" t="s">
        <v>213</v>
      </c>
      <c r="E43" s="854">
        <v>32</v>
      </c>
      <c r="F43" s="1148">
        <v>86</v>
      </c>
      <c r="G43" s="1147" t="s">
        <v>37</v>
      </c>
      <c r="H43" s="1147" t="s">
        <v>37</v>
      </c>
      <c r="I43" s="867">
        <v>47.28</v>
      </c>
      <c r="J43" s="856">
        <f t="shared" si="16"/>
        <v>1.6074450084602367</v>
      </c>
      <c r="K43" s="880">
        <v>0.19</v>
      </c>
      <c r="L43" s="858">
        <v>4</v>
      </c>
      <c r="M43" s="859">
        <f t="shared" si="17"/>
        <v>0.76</v>
      </c>
      <c r="N43" s="860" t="s">
        <v>210</v>
      </c>
      <c r="O43" s="881">
        <v>0.18</v>
      </c>
      <c r="P43" s="862">
        <v>43259</v>
      </c>
      <c r="Q43" s="862">
        <v>43279</v>
      </c>
      <c r="R43" s="859">
        <f t="shared" si="18"/>
        <v>5.5555555555555607</v>
      </c>
      <c r="S43" s="795">
        <f>IF(INDEX(Historical!$D$7:$D$1442,MATCH(B43,Historical!$B$7:$B$1449,0))=0,"n/a",(INDEX(Historical!$C$7:$C$1442,MATCH(B43,Historical!$B$7:$B$1449,0))/INDEX(Historical!$D$7:$D$1442,MATCH(B43,Historical!$B$7:$B$1449,0))-1)*100)</f>
        <v>5.6338028169014231</v>
      </c>
      <c r="T43" s="795">
        <f>IF(INDEX(Historical!$F$7:$F$1442,MATCH(B43,Historical!$B$7:$B$1449,0))=0,"n/a",((INDEX(Historical!$C$7:$C$1442,MATCH(B43,Historical!$B$7:$B$1449,0))/INDEX(Historical!$F$7:$F$1442,MATCH(B43,Historical!$B$7:$B$1449,0)))^(1/3)-1)*100)</f>
        <v>3.831426397387494</v>
      </c>
      <c r="U43" s="795">
        <f>IF(INDEX(Historical!$H$7:$H$1442,MATCH(B43,Historical!$B$7:$B$1449,0))=0,"n/a",((INDEX(Historical!$C$7:$C$1442,MATCH(B43,Historical!$B$7:$B$1449,0))/INDEX(Historical!$H$7:$H$1442,MATCH(B43,Historical!$B$7:$B$1449,0)))^(1/5)-1)*100)</f>
        <v>8.4471771197698544</v>
      </c>
      <c r="V43" s="795">
        <f>IF(INDEX(Historical!$O$7:$O$1442,MATCH(B43,Historical!$B$7:$B$1449,0))=0,"n/a",((INDEX(Historical!$C$7:$C$1442,MATCH(B43,Historical!$B$7:$B$1449,0))/INDEX(Historical!$O$7:$O$1442,MATCH(B43,Historical!$B$7:$B$1449,0)))^(1/10)-1)*100)</f>
        <v>12.920586405833623</v>
      </c>
      <c r="W43" s="863">
        <f t="shared" si="19"/>
        <v>0.65377660536800164</v>
      </c>
      <c r="X43" s="864" t="str">
        <f t="shared" si="20"/>
        <v>n/a</v>
      </c>
      <c r="Y43" s="875"/>
      <c r="Z43" s="856">
        <f t="shared" si="21"/>
        <v>47.79874213836478</v>
      </c>
      <c r="AA43" s="866">
        <f t="shared" si="22"/>
        <v>29.735849056603772</v>
      </c>
      <c r="AB43" s="858">
        <v>7</v>
      </c>
      <c r="AC43" s="867">
        <v>1.59</v>
      </c>
      <c r="AD43" s="867">
        <v>2.97</v>
      </c>
      <c r="AE43" s="867">
        <v>2.1800000000000002</v>
      </c>
      <c r="AF43" s="867">
        <v>7.16</v>
      </c>
      <c r="AG43" s="867">
        <v>23</v>
      </c>
      <c r="AH43" s="867">
        <v>-14.299999999999999</v>
      </c>
      <c r="AI43" s="867">
        <v>9.19</v>
      </c>
      <c r="AJ43" s="867">
        <v>-2</v>
      </c>
      <c r="AK43" s="867">
        <v>10</v>
      </c>
      <c r="AL43" s="868">
        <v>6090</v>
      </c>
      <c r="AM43" s="869">
        <v>0.3</v>
      </c>
      <c r="AN43" s="867">
        <v>0.83</v>
      </c>
      <c r="AO43" s="870">
        <f t="shared" si="23"/>
        <v>-19.681226928373682</v>
      </c>
      <c r="AP43" s="871">
        <f t="shared" si="24"/>
        <v>10.054622128230092</v>
      </c>
      <c r="AQ43" s="872">
        <f t="shared" si="25"/>
        <v>207.61352321471537</v>
      </c>
      <c r="AR43" s="738">
        <f>INDEX(Historical!$C$7:$C$1442,MATCH(B43,Historical!$B$7:$B$1449,0))*IF(AH43="n/a",1.03,IF(AH43&lt;0,1.01,IF(AH43&gt;10,1.1,(1+AH43/100))))</f>
        <v>0.75750000000000006</v>
      </c>
      <c r="AS43" s="866">
        <f t="shared" si="26"/>
        <v>0.82711425000000016</v>
      </c>
      <c r="AT43" s="866">
        <f t="shared" si="15"/>
        <v>0.90982567500000022</v>
      </c>
      <c r="AU43" s="866">
        <f t="shared" si="15"/>
        <v>1.0008082425000002</v>
      </c>
      <c r="AV43" s="866">
        <f t="shared" si="15"/>
        <v>1.1008890667500004</v>
      </c>
      <c r="AW43" s="856">
        <f t="shared" si="27"/>
        <v>4.5961372342500013</v>
      </c>
      <c r="AX43" s="873">
        <f t="shared" si="28"/>
        <v>9.7211024413071101</v>
      </c>
      <c r="AY43" s="1081">
        <v>1.44</v>
      </c>
      <c r="AZ43" s="869">
        <v>17.41</v>
      </c>
      <c r="BA43" s="869">
        <v>-20.440000000000001</v>
      </c>
      <c r="BB43" s="869">
        <v>-1.31</v>
      </c>
      <c r="BC43" s="869">
        <v>-3.9600000000000004</v>
      </c>
      <c r="BD43" s="1033"/>
      <c r="BE43" s="700">
        <v>1987</v>
      </c>
      <c r="BF43" s="1013">
        <f t="shared" si="29"/>
        <v>3</v>
      </c>
      <c r="BG43" s="931">
        <v>9.3000000000000007</v>
      </c>
    </row>
    <row r="44" spans="1:59" ht="11.25" customHeight="1" x14ac:dyDescent="0.2">
      <c r="A44" s="976" t="s">
        <v>211</v>
      </c>
      <c r="B44" s="988" t="s">
        <v>212</v>
      </c>
      <c r="C44" s="1070" t="s">
        <v>112</v>
      </c>
      <c r="D44" s="1070" t="s">
        <v>213</v>
      </c>
      <c r="E44" s="828">
        <v>63</v>
      </c>
      <c r="F44" s="1148">
        <v>2</v>
      </c>
      <c r="G44" s="1148" t="s">
        <v>115</v>
      </c>
      <c r="H44" s="1148" t="s">
        <v>37</v>
      </c>
      <c r="I44" s="978">
        <v>87.83</v>
      </c>
      <c r="J44" s="738">
        <f t="shared" si="16"/>
        <v>2.1860412159854263</v>
      </c>
      <c r="K44" s="990">
        <v>0.48</v>
      </c>
      <c r="L44" s="1000">
        <v>4</v>
      </c>
      <c r="M44" s="729">
        <f t="shared" si="17"/>
        <v>1.92</v>
      </c>
      <c r="N44" s="983" t="s">
        <v>149</v>
      </c>
      <c r="O44" s="831">
        <v>0.47</v>
      </c>
      <c r="P44" s="973">
        <v>43343</v>
      </c>
      <c r="Q44" s="973">
        <v>43360</v>
      </c>
      <c r="R44" s="729">
        <f t="shared" si="18"/>
        <v>2.1276595744680873</v>
      </c>
      <c r="S44" s="795">
        <f>IF(INDEX(Historical!$D$7:$D$1442,MATCH(B44,Historical!$B$7:$B$1449,0))=0,"n/a",(INDEX(Historical!$C$7:$C$1442,MATCH(B44,Historical!$B$7:$B$1449,0))/INDEX(Historical!$D$7:$D$1442,MATCH(B44,Historical!$B$7:$B$1449,0))-1)*100)</f>
        <v>4.3956043956044022</v>
      </c>
      <c r="T44" s="795">
        <f>IF(INDEX(Historical!$F$7:$F$1442,MATCH(B44,Historical!$B$7:$B$1449,0))=0,"n/a",((INDEX(Historical!$C$7:$C$1442,MATCH(B44,Historical!$B$7:$B$1449,0))/INDEX(Historical!$F$7:$F$1442,MATCH(B44,Historical!$B$7:$B$1449,0)))^(1/3)-1)*100)</f>
        <v>5.0275539286758431</v>
      </c>
      <c r="U44" s="795">
        <f>IF(INDEX(Historical!$H$7:$H$1442,MATCH(B44,Historical!$B$7:$B$1449,0))=0,"n/a",((INDEX(Historical!$C$7:$C$1442,MATCH(B44,Historical!$B$7:$B$1449,0))/INDEX(Historical!$H$7:$H$1442,MATCH(B44,Historical!$B$7:$B$1449,0)))^(1/5)-1)*100)</f>
        <v>9.423001513224305</v>
      </c>
      <c r="V44" s="795">
        <f>IF(INDEX(Historical!$O$7:$O$1442,MATCH(B44,Historical!$B$7:$B$1449,0))=0,"n/a",((INDEX(Historical!$C$7:$C$1442,MATCH(B44,Historical!$B$7:$B$1449,0))/INDEX(Historical!$O$7:$O$1442,MATCH(B44,Historical!$B$7:$B$1449,0)))^(1/10)-1)*100)</f>
        <v>9.7152156346552943</v>
      </c>
      <c r="W44" s="796">
        <f t="shared" si="19"/>
        <v>0.96992201383686971</v>
      </c>
      <c r="X44" s="797">
        <f t="shared" si="20"/>
        <v>1.4723439864412975</v>
      </c>
      <c r="Y44" s="989"/>
      <c r="Z44" s="738">
        <f t="shared" si="21"/>
        <v>43.835616438356162</v>
      </c>
      <c r="AA44" s="999">
        <f t="shared" si="22"/>
        <v>20.052511415525114</v>
      </c>
      <c r="AB44" s="1000">
        <v>12</v>
      </c>
      <c r="AC44" s="978">
        <v>4.38</v>
      </c>
      <c r="AD44" s="978">
        <v>1.47</v>
      </c>
      <c r="AE44" s="978">
        <v>1.78</v>
      </c>
      <c r="AF44" s="978">
        <v>4.71</v>
      </c>
      <c r="AG44" s="978">
        <v>20.100000000000001</v>
      </c>
      <c r="AH44" s="978">
        <v>48.4</v>
      </c>
      <c r="AI44" s="978">
        <v>15.909999999999998</v>
      </c>
      <c r="AJ44" s="978">
        <v>6.4</v>
      </c>
      <c r="AK44" s="978">
        <v>13.66</v>
      </c>
      <c r="AL44" s="991">
        <v>12800</v>
      </c>
      <c r="AM44" s="985">
        <v>0.5</v>
      </c>
      <c r="AN44" s="978">
        <v>1.19</v>
      </c>
      <c r="AO44" s="838">
        <f t="shared" si="23"/>
        <v>-8.4434686863153825</v>
      </c>
      <c r="AP44" s="839">
        <f t="shared" si="24"/>
        <v>11.609042729209731</v>
      </c>
      <c r="AQ44" s="1001">
        <f t="shared" si="25"/>
        <v>104.88189418093023</v>
      </c>
      <c r="AR44" s="738">
        <f>INDEX(Historical!$C$7:$C$1442,MATCH(B44,Historical!$B$7:$B$1449,0))*IF(AH44="n/a",1.03,IF(AH44&lt;0,1.01,IF(AH44&gt;10,1.1,(1+AH44/100))))</f>
        <v>2.09</v>
      </c>
      <c r="AS44" s="999">
        <f t="shared" si="26"/>
        <v>2.2989999999999999</v>
      </c>
      <c r="AT44" s="999">
        <f t="shared" si="15"/>
        <v>2.5289000000000001</v>
      </c>
      <c r="AU44" s="999">
        <f t="shared" si="15"/>
        <v>2.7817900000000004</v>
      </c>
      <c r="AV44" s="999">
        <f t="shared" si="15"/>
        <v>3.0599690000000006</v>
      </c>
      <c r="AW44" s="738">
        <f t="shared" si="27"/>
        <v>12.759659000000001</v>
      </c>
      <c r="AX44" s="846">
        <f t="shared" si="28"/>
        <v>14.527677331208016</v>
      </c>
      <c r="AY44" s="1080">
        <v>1.39</v>
      </c>
      <c r="AZ44" s="985">
        <v>33.42</v>
      </c>
      <c r="BA44" s="985">
        <v>-2.69</v>
      </c>
      <c r="BB44" s="985">
        <v>12.01</v>
      </c>
      <c r="BC44" s="985">
        <v>9.56</v>
      </c>
      <c r="BE44" s="700">
        <v>1956</v>
      </c>
      <c r="BF44" s="1013">
        <f t="shared" si="29"/>
        <v>8</v>
      </c>
      <c r="BG44" s="995">
        <v>7.6</v>
      </c>
    </row>
    <row r="45" spans="1:59" ht="11.25" customHeight="1" x14ac:dyDescent="0.2">
      <c r="A45" s="984" t="s">
        <v>563</v>
      </c>
      <c r="B45" s="988" t="s">
        <v>564</v>
      </c>
      <c r="C45" s="1070" t="s">
        <v>108</v>
      </c>
      <c r="D45" s="1070" t="s">
        <v>4401</v>
      </c>
      <c r="E45" s="828">
        <v>25</v>
      </c>
      <c r="F45" s="1148">
        <v>132</v>
      </c>
      <c r="G45" s="1148" t="s">
        <v>37</v>
      </c>
      <c r="H45" s="1148" t="s">
        <v>106</v>
      </c>
      <c r="I45" s="987">
        <v>32.35</v>
      </c>
      <c r="J45" s="738">
        <f t="shared" si="16"/>
        <v>1.9783616692426584</v>
      </c>
      <c r="K45" s="990">
        <v>0.16</v>
      </c>
      <c r="L45" s="1000">
        <v>4</v>
      </c>
      <c r="M45" s="729">
        <f t="shared" si="17"/>
        <v>0.64</v>
      </c>
      <c r="N45" s="983" t="s">
        <v>119</v>
      </c>
      <c r="O45" s="831">
        <v>0.14499999999999999</v>
      </c>
      <c r="P45" s="973">
        <v>43504</v>
      </c>
      <c r="Q45" s="973">
        <v>43528</v>
      </c>
      <c r="R45" s="729">
        <f t="shared" si="18"/>
        <v>10.344827586206906</v>
      </c>
      <c r="S45" s="795">
        <f>IF(INDEX(Historical!$D$7:$D$1442,MATCH(B45,Historical!$B$7:$B$1449,0))=0,"n/a",(INDEX(Historical!$C$7:$C$1442,MATCH(B45,Historical!$B$7:$B$1449,0))/INDEX(Historical!$D$7:$D$1442,MATCH(B45,Historical!$B$7:$B$1449,0))-1)*100)</f>
        <v>7.4074074074073959</v>
      </c>
      <c r="T45" s="795">
        <f>IF(INDEX(Historical!$F$7:$F$1442,MATCH(B45,Historical!$B$7:$B$1449,0))=0,"n/a",((INDEX(Historical!$C$7:$C$1442,MATCH(B45,Historical!$B$7:$B$1449,0))/INDEX(Historical!$F$7:$F$1442,MATCH(B45,Historical!$B$7:$B$1449,0)))^(1/3)-1)*100)</f>
        <v>5.0717574498580165</v>
      </c>
      <c r="U45" s="795">
        <f>IF(INDEX(Historical!$H$7:$H$1442,MATCH(B45,Historical!$B$7:$B$1449,0))=0,"n/a",((INDEX(Historical!$C$7:$C$1442,MATCH(B45,Historical!$B$7:$B$1449,0))/INDEX(Historical!$H$7:$H$1442,MATCH(B45,Historical!$B$7:$B$1449,0)))^(1/5)-1)*100)</f>
        <v>4.7451763732829999</v>
      </c>
      <c r="V45" s="795">
        <f>IF(INDEX(Historical!$O$7:$O$1442,MATCH(B45,Historical!$B$7:$B$1449,0))=0,"n/a",((INDEX(Historical!$C$7:$C$1442,MATCH(B45,Historical!$B$7:$B$1449,0))/INDEX(Historical!$O$7:$O$1442,MATCH(B45,Historical!$B$7:$B$1449,0)))^(1/10)-1)*100)</f>
        <v>4.8847987622069988</v>
      </c>
      <c r="W45" s="796">
        <f t="shared" si="19"/>
        <v>0.9714169619423757</v>
      </c>
      <c r="X45" s="797">
        <f t="shared" si="20"/>
        <v>0.46981944289930688</v>
      </c>
      <c r="Y45" s="988"/>
      <c r="Z45" s="738">
        <f t="shared" si="21"/>
        <v>25.098039215686274</v>
      </c>
      <c r="AA45" s="999">
        <f t="shared" si="22"/>
        <v>12.686274509803923</v>
      </c>
      <c r="AB45" s="1000">
        <v>12</v>
      </c>
      <c r="AC45" s="978">
        <v>2.5499999999999998</v>
      </c>
      <c r="AD45" s="978" t="s">
        <v>137</v>
      </c>
      <c r="AE45" s="978">
        <v>3.12</v>
      </c>
      <c r="AF45" s="978">
        <v>1.56</v>
      </c>
      <c r="AG45" s="978">
        <v>9.6</v>
      </c>
      <c r="AH45" s="978">
        <v>22.2</v>
      </c>
      <c r="AI45" s="978" t="s">
        <v>137</v>
      </c>
      <c r="AJ45" s="978">
        <v>10.100000000000001</v>
      </c>
      <c r="AK45" s="978" t="s">
        <v>137</v>
      </c>
      <c r="AL45" s="991">
        <v>370.73</v>
      </c>
      <c r="AM45" s="985">
        <v>10.299999999999999</v>
      </c>
      <c r="AN45" s="978">
        <v>0.06</v>
      </c>
      <c r="AO45" s="838">
        <f t="shared" si="23"/>
        <v>-5.9627364672782646</v>
      </c>
      <c r="AP45" s="839">
        <f t="shared" si="24"/>
        <v>6.7235380425256581</v>
      </c>
      <c r="AQ45" s="1001">
        <f t="shared" si="25"/>
        <v>-6.2139829534058393</v>
      </c>
      <c r="AR45" s="738">
        <f>INDEX(Historical!$C$7:$C$1442,MATCH(B45,Historical!$B$7:$B$1449,0))*IF(AH45="n/a",1.03,IF(AH45&lt;0,1.01,IF(AH45&gt;10,1.1,(1+AH45/100))))</f>
        <v>0.63800000000000001</v>
      </c>
      <c r="AS45" s="999">
        <f t="shared" si="26"/>
        <v>0.65714000000000006</v>
      </c>
      <c r="AT45" s="999">
        <f t="shared" si="15"/>
        <v>0.67685420000000007</v>
      </c>
      <c r="AU45" s="999">
        <f t="shared" si="15"/>
        <v>0.69715982600000004</v>
      </c>
      <c r="AV45" s="999">
        <f t="shared" si="15"/>
        <v>0.71807462078000006</v>
      </c>
      <c r="AW45" s="738">
        <f t="shared" si="27"/>
        <v>3.3872286467800001</v>
      </c>
      <c r="AX45" s="846">
        <f t="shared" si="28"/>
        <v>10.470567687109737</v>
      </c>
      <c r="AY45" s="1080">
        <v>0.68</v>
      </c>
      <c r="AZ45" s="985">
        <v>19.989999999999998</v>
      </c>
      <c r="BA45" s="985">
        <v>-26.71</v>
      </c>
      <c r="BB45" s="985">
        <v>1.72</v>
      </c>
      <c r="BC45" s="985">
        <v>-8.08</v>
      </c>
      <c r="BE45" s="700">
        <v>1995</v>
      </c>
      <c r="BF45" s="1013">
        <f t="shared" si="29"/>
        <v>2</v>
      </c>
      <c r="BG45" s="995">
        <v>0.8</v>
      </c>
    </row>
    <row r="46" spans="1:59" ht="11.25" customHeight="1" x14ac:dyDescent="0.2">
      <c r="A46" s="984" t="s">
        <v>218</v>
      </c>
      <c r="B46" s="988" t="s">
        <v>219</v>
      </c>
      <c r="C46" s="1070" t="s">
        <v>123</v>
      </c>
      <c r="D46" s="1070" t="s">
        <v>4233</v>
      </c>
      <c r="E46" s="828">
        <v>27</v>
      </c>
      <c r="F46" s="1148">
        <v>104</v>
      </c>
      <c r="G46" s="1148" t="s">
        <v>37</v>
      </c>
      <c r="H46" s="1148" t="s">
        <v>37</v>
      </c>
      <c r="I46" s="978">
        <v>158.16999999999999</v>
      </c>
      <c r="J46" s="738">
        <f t="shared" si="16"/>
        <v>1.1633053044192958</v>
      </c>
      <c r="K46" s="997">
        <v>0.46</v>
      </c>
      <c r="L46" s="1000">
        <v>4</v>
      </c>
      <c r="M46" s="729">
        <f t="shared" si="17"/>
        <v>1.84</v>
      </c>
      <c r="N46" s="983" t="s">
        <v>220</v>
      </c>
      <c r="O46" s="832">
        <v>0.41</v>
      </c>
      <c r="P46" s="973">
        <v>43451</v>
      </c>
      <c r="Q46" s="973">
        <v>43480</v>
      </c>
      <c r="R46" s="729">
        <f t="shared" si="18"/>
        <v>12.195121951219525</v>
      </c>
      <c r="S46" s="795">
        <f>IF(INDEX(Historical!$D$7:$D$1442,MATCH(B46,Historical!$B$7:$B$1449,0))=0,"n/a",(INDEX(Historical!$C$7:$C$1442,MATCH(B46,Historical!$B$7:$B$1449,0))/INDEX(Historical!$D$7:$D$1442,MATCH(B46,Historical!$B$7:$B$1449,0))-1)*100)</f>
        <v>10.810810810810811</v>
      </c>
      <c r="T46" s="795">
        <f>IF(INDEX(Historical!$F$7:$F$1442,MATCH(B46,Historical!$B$7:$B$1449,0))=0,"n/a",((INDEX(Historical!$C$7:$C$1442,MATCH(B46,Historical!$B$7:$B$1449,0))/INDEX(Historical!$F$7:$F$1442,MATCH(B46,Historical!$B$7:$B$1449,0)))^(1/3)-1)*100)</f>
        <v>7.5036737139838161</v>
      </c>
      <c r="U46" s="795">
        <f>IF(INDEX(Historical!$H$7:$H$1442,MATCH(B46,Historical!$B$7:$B$1449,0))=0,"n/a",((INDEX(Historical!$C$7:$C$1442,MATCH(B46,Historical!$B$7:$B$1449,0))/INDEX(Historical!$H$7:$H$1442,MATCH(B46,Historical!$B$7:$B$1449,0)))^(1/5)-1)*100)</f>
        <v>12.256424197530347</v>
      </c>
      <c r="V46" s="795">
        <f>IF(INDEX(Historical!$O$7:$O$1442,MATCH(B46,Historical!$B$7:$B$1449,0))=0,"n/a",((INDEX(Historical!$C$7:$C$1442,MATCH(B46,Historical!$B$7:$B$1449,0))/INDEX(Historical!$O$7:$O$1442,MATCH(B46,Historical!$B$7:$B$1449,0)))^(1/10)-1)*100)</f>
        <v>12.1718933620391</v>
      </c>
      <c r="W46" s="796">
        <f t="shared" si="19"/>
        <v>1.0069447564957212</v>
      </c>
      <c r="X46" s="797">
        <f t="shared" si="20"/>
        <v>0.85709260122589848</v>
      </c>
      <c r="Y46" s="746"/>
      <c r="Z46" s="738">
        <f t="shared" si="21"/>
        <v>36.65338645418327</v>
      </c>
      <c r="AA46" s="999">
        <f t="shared" si="22"/>
        <v>31.507968127490042</v>
      </c>
      <c r="AB46" s="1000">
        <v>12</v>
      </c>
      <c r="AC46" s="978">
        <v>5.0199999999999996</v>
      </c>
      <c r="AD46" s="978">
        <v>2.35</v>
      </c>
      <c r="AE46" s="978">
        <v>3.14</v>
      </c>
      <c r="AF46" s="978">
        <v>5.76</v>
      </c>
      <c r="AG46" s="978">
        <v>20.7</v>
      </c>
      <c r="AH46" s="978">
        <v>10.6</v>
      </c>
      <c r="AI46" s="978">
        <v>12.31</v>
      </c>
      <c r="AJ46" s="978">
        <v>14.299999999999999</v>
      </c>
      <c r="AK46" s="978">
        <v>13.370000000000001</v>
      </c>
      <c r="AL46" s="991">
        <v>45680</v>
      </c>
      <c r="AM46" s="985">
        <v>0.4</v>
      </c>
      <c r="AN46" s="978">
        <v>0.9</v>
      </c>
      <c r="AO46" s="838">
        <f t="shared" si="23"/>
        <v>-18.088238625540399</v>
      </c>
      <c r="AP46" s="839">
        <f t="shared" si="24"/>
        <v>13.419729501949643</v>
      </c>
      <c r="AQ46" s="1001">
        <f t="shared" si="25"/>
        <v>184.00774356762616</v>
      </c>
      <c r="AR46" s="738">
        <f>INDEX(Historical!$C$7:$C$1442,MATCH(B46,Historical!$B$7:$B$1449,0))*IF(AH46="n/a",1.03,IF(AH46&lt;0,1.01,IF(AH46&gt;10,1.1,(1+AH46/100))))</f>
        <v>1.804</v>
      </c>
      <c r="AS46" s="999">
        <f t="shared" si="26"/>
        <v>1.9844000000000002</v>
      </c>
      <c r="AT46" s="999">
        <f t="shared" si="15"/>
        <v>2.1828400000000006</v>
      </c>
      <c r="AU46" s="999">
        <f t="shared" si="15"/>
        <v>2.4011240000000007</v>
      </c>
      <c r="AV46" s="999">
        <f t="shared" si="15"/>
        <v>2.6412364000000008</v>
      </c>
      <c r="AW46" s="738">
        <f t="shared" si="27"/>
        <v>11.013600400000001</v>
      </c>
      <c r="AX46" s="846">
        <f t="shared" si="28"/>
        <v>6.963141177214391</v>
      </c>
      <c r="AY46" s="1080">
        <v>0.88</v>
      </c>
      <c r="AZ46" s="985">
        <v>25.790000000000003</v>
      </c>
      <c r="BA46" s="985">
        <v>-2.91</v>
      </c>
      <c r="BB46" s="985">
        <v>4.1500000000000004</v>
      </c>
      <c r="BC46" s="985">
        <v>6.12</v>
      </c>
      <c r="BE46" s="700">
        <v>1993</v>
      </c>
      <c r="BF46" s="1013">
        <f t="shared" si="29"/>
        <v>2</v>
      </c>
      <c r="BG46" s="995">
        <v>8</v>
      </c>
    </row>
    <row r="47" spans="1:59" ht="11.25" customHeight="1" x14ac:dyDescent="0.2">
      <c r="A47" s="976" t="s">
        <v>206</v>
      </c>
      <c r="B47" s="988" t="s">
        <v>207</v>
      </c>
      <c r="C47" s="1070" t="s">
        <v>131</v>
      </c>
      <c r="D47" s="1070" t="s">
        <v>4390</v>
      </c>
      <c r="E47" s="828">
        <v>45</v>
      </c>
      <c r="F47" s="1148">
        <v>52</v>
      </c>
      <c r="G47" s="1148" t="s">
        <v>37</v>
      </c>
      <c r="H47" s="1148" t="s">
        <v>115</v>
      </c>
      <c r="I47" s="978">
        <v>77.650000000000006</v>
      </c>
      <c r="J47" s="738">
        <f t="shared" si="16"/>
        <v>3.8119768190598839</v>
      </c>
      <c r="K47" s="990">
        <v>0.74</v>
      </c>
      <c r="L47" s="1000">
        <v>4</v>
      </c>
      <c r="M47" s="729">
        <f t="shared" si="17"/>
        <v>2.96</v>
      </c>
      <c r="N47" s="983" t="s">
        <v>149</v>
      </c>
      <c r="O47" s="831">
        <v>0.71499999999999997</v>
      </c>
      <c r="P47" s="973">
        <v>43508</v>
      </c>
      <c r="Q47" s="973">
        <v>43539</v>
      </c>
      <c r="R47" s="729">
        <f t="shared" si="18"/>
        <v>3.4965034965034993</v>
      </c>
      <c r="S47" s="795">
        <f>IF(INDEX(Historical!$D$7:$D$1442,MATCH(B47,Historical!$B$7:$B$1449,0))=0,"n/a",(INDEX(Historical!$C$7:$C$1442,MATCH(B47,Historical!$B$7:$B$1449,0))/INDEX(Historical!$D$7:$D$1442,MATCH(B47,Historical!$B$7:$B$1449,0))-1)*100)</f>
        <v>3.6231884057970953</v>
      </c>
      <c r="T47" s="795">
        <f>IF(INDEX(Historical!$F$7:$F$1442,MATCH(B47,Historical!$B$7:$B$1449,0))=0,"n/a",((INDEX(Historical!$C$7:$C$1442,MATCH(B47,Historical!$B$7:$B$1449,0))/INDEX(Historical!$F$7:$F$1442,MATCH(B47,Historical!$B$7:$B$1449,0)))^(1/3)-1)*100)</f>
        <v>3.228011545636722</v>
      </c>
      <c r="U47" s="795">
        <f>IF(INDEX(Historical!$H$7:$H$1442,MATCH(B47,Historical!$B$7:$B$1449,0))=0,"n/a",((INDEX(Historical!$C$7:$C$1442,MATCH(B47,Historical!$B$7:$B$1449,0))/INDEX(Historical!$H$7:$H$1442,MATCH(B47,Historical!$B$7:$B$1449,0)))^(1/5)-1)*100)</f>
        <v>3.0590619589005774</v>
      </c>
      <c r="V47" s="795">
        <f>IF(INDEX(Historical!$O$7:$O$1442,MATCH(B47,Historical!$B$7:$B$1449,0))=0,"n/a",((INDEX(Historical!$C$7:$C$1442,MATCH(B47,Historical!$B$7:$B$1449,0))/INDEX(Historical!$O$7:$O$1442,MATCH(B47,Historical!$B$7:$B$1449,0)))^(1/10)-1)*100)</f>
        <v>2.0269766762328834</v>
      </c>
      <c r="W47" s="796">
        <f t="shared" si="19"/>
        <v>1.5091747205428208</v>
      </c>
      <c r="X47" s="797">
        <f t="shared" si="20"/>
        <v>7.3183300452166936E-2</v>
      </c>
      <c r="Y47" s="988"/>
      <c r="Z47" s="738">
        <f t="shared" si="21"/>
        <v>13.448432530667878</v>
      </c>
      <c r="AA47" s="999">
        <f t="shared" si="22"/>
        <v>3.5279418446160835</v>
      </c>
      <c r="AB47" s="1000">
        <v>12</v>
      </c>
      <c r="AC47" s="978">
        <v>22.01</v>
      </c>
      <c r="AD47" s="978">
        <v>1.23</v>
      </c>
      <c r="AE47" s="978">
        <v>2</v>
      </c>
      <c r="AF47" s="978">
        <v>1.52</v>
      </c>
      <c r="AG47" s="978">
        <v>9.9</v>
      </c>
      <c r="AH47" s="978">
        <v>436.9</v>
      </c>
      <c r="AI47" s="978">
        <v>0.22999999999999998</v>
      </c>
      <c r="AJ47" s="978">
        <v>41.8</v>
      </c>
      <c r="AK47" s="978">
        <v>2.87</v>
      </c>
      <c r="AL47" s="991">
        <v>24730</v>
      </c>
      <c r="AM47" s="985">
        <v>0.2</v>
      </c>
      <c r="AN47" s="978">
        <v>1.1299999999999999</v>
      </c>
      <c r="AO47" s="838">
        <f t="shared" si="23"/>
        <v>3.3430969333443774</v>
      </c>
      <c r="AP47" s="839">
        <f t="shared" si="24"/>
        <v>6.8710387779604609</v>
      </c>
      <c r="AQ47" s="1001">
        <f t="shared" si="25"/>
        <v>-51.18073420454472</v>
      </c>
      <c r="AR47" s="738">
        <f>INDEX(Historical!$C$7:$C$1442,MATCH(B47,Historical!$B$7:$B$1449,0))*IF(AH47="n/a",1.03,IF(AH47&lt;0,1.01,IF(AH47&gt;10,1.1,(1+AH47/100))))</f>
        <v>3.1459999999999999</v>
      </c>
      <c r="AS47" s="999">
        <f t="shared" si="26"/>
        <v>3.1532357999999996</v>
      </c>
      <c r="AT47" s="999">
        <f t="shared" ref="AT47:AV66" si="30">IF($AK47="n/a",1.03*AS47,IF($AK47&lt;0,1.01*AS47,IF($AK47&gt;10,1.1*AS47,(1+$AK47/100)*AS47)))</f>
        <v>3.2437336674599995</v>
      </c>
      <c r="AU47" s="999">
        <f t="shared" si="30"/>
        <v>3.3368288237161012</v>
      </c>
      <c r="AV47" s="999">
        <f t="shared" si="30"/>
        <v>3.4325958109567534</v>
      </c>
      <c r="AW47" s="738">
        <f t="shared" si="27"/>
        <v>16.312394102132856</v>
      </c>
      <c r="AX47" s="846">
        <f t="shared" si="28"/>
        <v>21.007590601587708</v>
      </c>
      <c r="AY47" s="1080">
        <v>0.1</v>
      </c>
      <c r="AZ47" s="985">
        <v>9.1800000000000015</v>
      </c>
      <c r="BA47" s="985">
        <v>-7.91</v>
      </c>
      <c r="BB47" s="985">
        <v>-0.63</v>
      </c>
      <c r="BC47" s="985">
        <v>0.03</v>
      </c>
      <c r="BE47" s="700">
        <v>1975</v>
      </c>
      <c r="BF47" s="1013">
        <f t="shared" si="29"/>
        <v>4</v>
      </c>
      <c r="BG47" s="995">
        <v>3.2</v>
      </c>
    </row>
    <row r="48" spans="1:59" ht="11.25" customHeight="1" x14ac:dyDescent="0.2">
      <c r="A48" s="984" t="s">
        <v>214</v>
      </c>
      <c r="B48" s="988" t="s">
        <v>215</v>
      </c>
      <c r="C48" s="1070" t="s">
        <v>108</v>
      </c>
      <c r="D48" s="1070" t="s">
        <v>4401</v>
      </c>
      <c r="E48" s="828">
        <v>32</v>
      </c>
      <c r="F48" s="1148">
        <v>87</v>
      </c>
      <c r="G48" s="1148" t="s">
        <v>106</v>
      </c>
      <c r="H48" s="1148" t="s">
        <v>106</v>
      </c>
      <c r="I48" s="987">
        <v>31.5</v>
      </c>
      <c r="J48" s="738">
        <f t="shared" si="16"/>
        <v>3.0476190476190474</v>
      </c>
      <c r="K48" s="990">
        <v>0.24</v>
      </c>
      <c r="L48" s="1000">
        <v>4</v>
      </c>
      <c r="M48" s="729">
        <f t="shared" si="17"/>
        <v>0.96</v>
      </c>
      <c r="N48" s="983" t="s">
        <v>975</v>
      </c>
      <c r="O48" s="831">
        <v>0.23</v>
      </c>
      <c r="P48" s="973">
        <v>43308</v>
      </c>
      <c r="Q48" s="973">
        <v>43325</v>
      </c>
      <c r="R48" s="729">
        <f t="shared" si="18"/>
        <v>4.3478260869565135</v>
      </c>
      <c r="S48" s="795">
        <f>IF(INDEX(Historical!$D$7:$D$1442,MATCH(B48,Historical!$B$7:$B$1449,0))=0,"n/a",(INDEX(Historical!$C$7:$C$1442,MATCH(B48,Historical!$B$7:$B$1449,0))/INDEX(Historical!$D$7:$D$1442,MATCH(B48,Historical!$B$7:$B$1449,0))-1)*100)</f>
        <v>6.8181818181818121</v>
      </c>
      <c r="T48" s="795">
        <f>IF(INDEX(Historical!$F$7:$F$1442,MATCH(B48,Historical!$B$7:$B$1449,0))=0,"n/a",((INDEX(Historical!$C$7:$C$1442,MATCH(B48,Historical!$B$7:$B$1449,0))/INDEX(Historical!$F$7:$F$1442,MATCH(B48,Historical!$B$7:$B$1449,0)))^(1/3)-1)*100)</f>
        <v>5.5227147245074937</v>
      </c>
      <c r="U48" s="795">
        <f>IF(INDEX(Historical!$H$7:$H$1442,MATCH(B48,Historical!$B$7:$B$1449,0))=0,"n/a",((INDEX(Historical!$C$7:$C$1442,MATCH(B48,Historical!$B$7:$B$1449,0))/INDEX(Historical!$H$7:$H$1442,MATCH(B48,Historical!$B$7:$B$1449,0)))^(1/5)-1)*100)</f>
        <v>4.3428878362918644</v>
      </c>
      <c r="V48" s="795">
        <f>IF(INDEX(Historical!$O$7:$O$1442,MATCH(B48,Historical!$B$7:$B$1449,0))=0,"n/a",((INDEX(Historical!$C$7:$C$1442,MATCH(B48,Historical!$B$7:$B$1449,0))/INDEX(Historical!$O$7:$O$1442,MATCH(B48,Historical!$B$7:$B$1449,0)))^(1/10)-1)*100)</f>
        <v>3.4439998758466706</v>
      </c>
      <c r="W48" s="796">
        <f t="shared" si="19"/>
        <v>1.2610011593639248</v>
      </c>
      <c r="X48" s="797" t="str">
        <f t="shared" si="20"/>
        <v>n/a</v>
      </c>
      <c r="Y48" s="752"/>
      <c r="Z48" s="738" t="str">
        <f t="shared" si="21"/>
        <v>n/a</v>
      </c>
      <c r="AA48" s="999" t="str">
        <f t="shared" si="22"/>
        <v>n/a</v>
      </c>
      <c r="AB48" s="1000">
        <v>12</v>
      </c>
      <c r="AC48" s="978" t="s">
        <v>137</v>
      </c>
      <c r="AD48" s="978" t="s">
        <v>137</v>
      </c>
      <c r="AE48" s="978" t="s">
        <v>137</v>
      </c>
      <c r="AF48" s="978" t="s">
        <v>137</v>
      </c>
      <c r="AG48" s="978" t="s">
        <v>137</v>
      </c>
      <c r="AH48" s="978" t="s">
        <v>137</v>
      </c>
      <c r="AI48" s="978" t="s">
        <v>137</v>
      </c>
      <c r="AJ48" s="978" t="s">
        <v>137</v>
      </c>
      <c r="AK48" s="978" t="s">
        <v>137</v>
      </c>
      <c r="AL48" s="991" t="s">
        <v>137</v>
      </c>
      <c r="AM48" s="985" t="s">
        <v>137</v>
      </c>
      <c r="AN48" s="978" t="s">
        <v>137</v>
      </c>
      <c r="AO48" s="838" t="str">
        <f t="shared" si="23"/>
        <v>n/a</v>
      </c>
      <c r="AP48" s="839">
        <f t="shared" si="24"/>
        <v>7.3905068839109118</v>
      </c>
      <c r="AQ48" s="1001" t="str">
        <f t="shared" si="25"/>
        <v>n/a</v>
      </c>
      <c r="AR48" s="738">
        <f>INDEX(Historical!$C$7:$C$1442,MATCH(B48,Historical!$B$7:$B$1449,0))*IF(AH48="n/a",1.03,IF(AH48&lt;0,1.01,IF(AH48&gt;10,1.1,(1+AH48/100))))</f>
        <v>0.96819999999999995</v>
      </c>
      <c r="AS48" s="999">
        <f t="shared" si="26"/>
        <v>0.99724599999999997</v>
      </c>
      <c r="AT48" s="999">
        <f t="shared" si="30"/>
        <v>1.02716338</v>
      </c>
      <c r="AU48" s="999">
        <f t="shared" si="30"/>
        <v>1.0579782814000001</v>
      </c>
      <c r="AV48" s="999">
        <f t="shared" si="30"/>
        <v>1.0897176298420002</v>
      </c>
      <c r="AW48" s="738">
        <f t="shared" si="27"/>
        <v>5.140305291242</v>
      </c>
      <c r="AX48" s="846">
        <f t="shared" si="28"/>
        <v>16.318429496006349</v>
      </c>
      <c r="AY48" s="1080" t="s">
        <v>137</v>
      </c>
      <c r="AZ48" s="985" t="s">
        <v>137</v>
      </c>
      <c r="BA48" s="985" t="s">
        <v>137</v>
      </c>
      <c r="BB48" s="985" t="s">
        <v>137</v>
      </c>
      <c r="BC48" s="985" t="s">
        <v>137</v>
      </c>
      <c r="BD48" s="1032" t="s">
        <v>4326</v>
      </c>
      <c r="BE48" s="700">
        <v>1987</v>
      </c>
      <c r="BF48" s="1013">
        <f t="shared" si="29"/>
        <v>3</v>
      </c>
      <c r="BG48" s="995" t="s">
        <v>137</v>
      </c>
    </row>
    <row r="49" spans="1:59" ht="11.25" customHeight="1" x14ac:dyDescent="0.2">
      <c r="A49" s="976" t="s">
        <v>221</v>
      </c>
      <c r="B49" s="988" t="s">
        <v>222</v>
      </c>
      <c r="C49" s="1070" t="s">
        <v>112</v>
      </c>
      <c r="D49" s="1070" t="s">
        <v>4425</v>
      </c>
      <c r="E49" s="828">
        <v>62</v>
      </c>
      <c r="F49" s="1148">
        <v>7</v>
      </c>
      <c r="G49" s="1148" t="s">
        <v>37</v>
      </c>
      <c r="H49" s="1148" t="s">
        <v>37</v>
      </c>
      <c r="I49" s="978">
        <v>65.47</v>
      </c>
      <c r="J49" s="738">
        <f t="shared" si="16"/>
        <v>2.993737589735757</v>
      </c>
      <c r="K49" s="990">
        <v>0.49</v>
      </c>
      <c r="L49" s="1000">
        <v>4</v>
      </c>
      <c r="M49" s="729">
        <f t="shared" si="17"/>
        <v>1.96</v>
      </c>
      <c r="N49" s="983" t="s">
        <v>143</v>
      </c>
      <c r="O49" s="831">
        <v>0.48499999999999999</v>
      </c>
      <c r="P49" s="973">
        <v>43419</v>
      </c>
      <c r="Q49" s="973">
        <v>43444</v>
      </c>
      <c r="R49" s="729">
        <f t="shared" si="18"/>
        <v>1.0309278350515474</v>
      </c>
      <c r="S49" s="795">
        <f>IF(INDEX(Historical!$D$7:$D$1442,MATCH(B49,Historical!$B$7:$B$1449,0))=0,"n/a",(INDEX(Historical!$C$7:$C$1442,MATCH(B49,Historical!$B$7:$B$1449,0))/INDEX(Historical!$D$7:$D$1442,MATCH(B49,Historical!$B$7:$B$1449,0))-1)*100)</f>
        <v>1.0389610389610615</v>
      </c>
      <c r="T49" s="795">
        <f>IF(INDEX(Historical!$F$7:$F$1442,MATCH(B49,Historical!$B$7:$B$1449,0))=0,"n/a",((INDEX(Historical!$C$7:$C$1442,MATCH(B49,Historical!$B$7:$B$1449,0))/INDEX(Historical!$F$7:$F$1442,MATCH(B49,Historical!$B$7:$B$1449,0)))^(1/3)-1)*100)</f>
        <v>1.0499455201137042</v>
      </c>
      <c r="U49" s="795">
        <f>IF(INDEX(Historical!$H$7:$H$1442,MATCH(B49,Historical!$B$7:$B$1449,0))=0,"n/a",((INDEX(Historical!$C$7:$C$1442,MATCH(B49,Historical!$B$7:$B$1449,0))/INDEX(Historical!$H$7:$H$1442,MATCH(B49,Historical!$B$7:$B$1449,0)))^(1/5)-1)*100)</f>
        <v>3.2196313202780491</v>
      </c>
      <c r="V49" s="795">
        <f>IF(INDEX(Historical!$O$7:$O$1442,MATCH(B49,Historical!$B$7:$B$1449,0))=0,"n/a",((INDEX(Historical!$C$7:$C$1442,MATCH(B49,Historical!$B$7:$B$1449,0))/INDEX(Historical!$O$7:$O$1442,MATCH(B49,Historical!$B$7:$B$1449,0)))^(1/10)-1)*100)</f>
        <v>4.6890959456024284</v>
      </c>
      <c r="W49" s="796">
        <f t="shared" si="19"/>
        <v>0.68662090894034999</v>
      </c>
      <c r="X49" s="797">
        <f t="shared" si="20"/>
        <v>1.1924560445474255</v>
      </c>
      <c r="Y49" s="757"/>
      <c r="Z49" s="738">
        <f t="shared" si="21"/>
        <v>61.829652996845432</v>
      </c>
      <c r="AA49" s="999">
        <f t="shared" si="22"/>
        <v>20.652996845425868</v>
      </c>
      <c r="AB49" s="1000">
        <v>9</v>
      </c>
      <c r="AC49" s="978">
        <v>3.17</v>
      </c>
      <c r="AD49" s="978">
        <v>2.2999999999999998</v>
      </c>
      <c r="AE49" s="978">
        <v>2.36</v>
      </c>
      <c r="AF49" s="978">
        <v>4.59</v>
      </c>
      <c r="AG49" s="978">
        <v>25.8</v>
      </c>
      <c r="AH49" s="978">
        <v>24.099999999999998</v>
      </c>
      <c r="AI49" s="978">
        <v>12.21</v>
      </c>
      <c r="AJ49" s="978">
        <v>2.7</v>
      </c>
      <c r="AK49" s="978">
        <v>8.9599999999999991</v>
      </c>
      <c r="AL49" s="991">
        <v>41100</v>
      </c>
      <c r="AM49" s="985">
        <v>0.5</v>
      </c>
      <c r="AN49" s="978">
        <v>0.53</v>
      </c>
      <c r="AO49" s="838">
        <f t="shared" si="23"/>
        <v>-14.439627935412062</v>
      </c>
      <c r="AP49" s="839">
        <f t="shared" si="24"/>
        <v>6.2133689100138056</v>
      </c>
      <c r="AQ49" s="1001">
        <f t="shared" si="25"/>
        <v>105.26108633803135</v>
      </c>
      <c r="AR49" s="738">
        <f>INDEX(Historical!$C$7:$C$1442,MATCH(B49,Historical!$B$7:$B$1449,0))*IF(AH49="n/a",1.03,IF(AH49&lt;0,1.01,IF(AH49&gt;10,1.1,(1+AH49/100))))</f>
        <v>2.1395000000000004</v>
      </c>
      <c r="AS49" s="999">
        <f t="shared" si="26"/>
        <v>2.3534500000000005</v>
      </c>
      <c r="AT49" s="999">
        <f t="shared" si="30"/>
        <v>2.5643191200000004</v>
      </c>
      <c r="AU49" s="999">
        <f t="shared" si="30"/>
        <v>2.7940821131520002</v>
      </c>
      <c r="AV49" s="999">
        <f t="shared" si="30"/>
        <v>3.0444318704904192</v>
      </c>
      <c r="AW49" s="738">
        <f t="shared" si="27"/>
        <v>12.895783103642421</v>
      </c>
      <c r="AX49" s="846">
        <f t="shared" si="28"/>
        <v>19.697240115537529</v>
      </c>
      <c r="AY49" s="1080">
        <v>1.18</v>
      </c>
      <c r="AZ49" s="985">
        <v>18.21</v>
      </c>
      <c r="BA49" s="985">
        <v>-17.849999999999998</v>
      </c>
      <c r="BB49" s="985">
        <v>4.5600000000000005</v>
      </c>
      <c r="BC49" s="985">
        <v>-6.1899999999999995</v>
      </c>
      <c r="BE49" s="700">
        <v>1958</v>
      </c>
      <c r="BF49" s="1013">
        <f t="shared" si="29"/>
        <v>8</v>
      </c>
      <c r="BG49" s="995">
        <v>10.9</v>
      </c>
    </row>
    <row r="50" spans="1:59" ht="11.25" customHeight="1" x14ac:dyDescent="0.2">
      <c r="A50" s="984" t="s">
        <v>223</v>
      </c>
      <c r="B50" s="988" t="s">
        <v>224</v>
      </c>
      <c r="C50" s="1070" t="s">
        <v>108</v>
      </c>
      <c r="D50" s="1070" t="s">
        <v>118</v>
      </c>
      <c r="E50" s="828">
        <v>29</v>
      </c>
      <c r="F50" s="1148">
        <v>95</v>
      </c>
      <c r="G50" s="1148" t="s">
        <v>106</v>
      </c>
      <c r="H50" s="1148" t="s">
        <v>106</v>
      </c>
      <c r="I50" s="978">
        <v>146.38</v>
      </c>
      <c r="J50" s="738">
        <f t="shared" si="16"/>
        <v>2.4593523705424238</v>
      </c>
      <c r="K50" s="997">
        <v>0.9</v>
      </c>
      <c r="L50" s="1000">
        <v>4</v>
      </c>
      <c r="M50" s="729">
        <f t="shared" si="17"/>
        <v>3.6</v>
      </c>
      <c r="N50" s="983" t="s">
        <v>225</v>
      </c>
      <c r="O50" s="832">
        <v>0.84</v>
      </c>
      <c r="P50" s="973">
        <v>43472</v>
      </c>
      <c r="Q50" s="973">
        <v>43488</v>
      </c>
      <c r="R50" s="729">
        <f t="shared" si="18"/>
        <v>7.1428571428571495</v>
      </c>
      <c r="S50" s="795">
        <f>IF(INDEX(Historical!$D$7:$D$1442,MATCH(B50,Historical!$B$7:$B$1449,0))=0,"n/a",(INDEX(Historical!$C$7:$C$1442,MATCH(B50,Historical!$B$7:$B$1449,0))/INDEX(Historical!$D$7:$D$1442,MATCH(B50,Historical!$B$7:$B$1449,0))-1)*100)</f>
        <v>7.348242811501593</v>
      </c>
      <c r="T50" s="795">
        <f>IF(INDEX(Historical!$F$7:$F$1442,MATCH(B50,Historical!$B$7:$B$1449,0))=0,"n/a",((INDEX(Historical!$C$7:$C$1442,MATCH(B50,Historical!$B$7:$B$1449,0))/INDEX(Historical!$F$7:$F$1442,MATCH(B50,Historical!$B$7:$B$1449,0)))^(1/3)-1)*100)</f>
        <v>7.245083423338583</v>
      </c>
      <c r="U50" s="795">
        <f>IF(INDEX(Historical!$H$7:$H$1442,MATCH(B50,Historical!$B$7:$B$1449,0))=0,"n/a",((INDEX(Historical!$C$7:$C$1442,MATCH(B50,Historical!$B$7:$B$1449,0))/INDEX(Historical!$H$7:$H$1442,MATCH(B50,Historical!$B$7:$B$1449,0)))^(1/5)-1)*100)</f>
        <v>7.2304642556117127</v>
      </c>
      <c r="V50" s="795">
        <f>IF(INDEX(Historical!$O$7:$O$1442,MATCH(B50,Historical!$B$7:$B$1449,0))=0,"n/a",((INDEX(Historical!$C$7:$C$1442,MATCH(B50,Historical!$B$7:$B$1449,0))/INDEX(Historical!$O$7:$O$1442,MATCH(B50,Historical!$B$7:$B$1449,0)))^(1/10)-1)*100)</f>
        <v>6.6799149938662872</v>
      </c>
      <c r="W50" s="796">
        <f t="shared" si="19"/>
        <v>1.0824186029688938</v>
      </c>
      <c r="X50" s="797">
        <f t="shared" si="20"/>
        <v>2.0658469301747746</v>
      </c>
      <c r="Y50" s="749"/>
      <c r="Z50" s="738">
        <f t="shared" si="21"/>
        <v>81.447963800904972</v>
      </c>
      <c r="AA50" s="999">
        <f t="shared" si="22"/>
        <v>33.117647058823529</v>
      </c>
      <c r="AB50" s="1000">
        <v>12</v>
      </c>
      <c r="AC50" s="978">
        <v>4.42</v>
      </c>
      <c r="AD50" s="978">
        <v>3.31</v>
      </c>
      <c r="AE50" s="978">
        <v>3.44</v>
      </c>
      <c r="AF50" s="978">
        <v>8.31</v>
      </c>
      <c r="AG50" s="978">
        <v>29.5</v>
      </c>
      <c r="AH50" s="978">
        <v>-11.700000000000001</v>
      </c>
      <c r="AI50" s="978">
        <v>0.92999999999999994</v>
      </c>
      <c r="AJ50" s="978">
        <v>3.5000000000000004</v>
      </c>
      <c r="AK50" s="978">
        <v>10</v>
      </c>
      <c r="AL50" s="991">
        <v>7600</v>
      </c>
      <c r="AM50" s="985">
        <v>0.8</v>
      </c>
      <c r="AN50" s="978">
        <v>0.11</v>
      </c>
      <c r="AO50" s="838">
        <f t="shared" si="23"/>
        <v>-23.427830432669392</v>
      </c>
      <c r="AP50" s="839">
        <f t="shared" si="24"/>
        <v>9.689816626154137</v>
      </c>
      <c r="AQ50" s="1001">
        <f t="shared" si="25"/>
        <v>249.73491361876006</v>
      </c>
      <c r="AR50" s="738">
        <f>INDEX(Historical!$C$7:$C$1442,MATCH(B50,Historical!$B$7:$B$1449,0))*IF(AH50="n/a",1.03,IF(AH50&lt;0,1.01,IF(AH50&gt;10,1.1,(1+AH50/100))))</f>
        <v>3.3935999999999997</v>
      </c>
      <c r="AS50" s="999">
        <f t="shared" si="26"/>
        <v>3.4251604800000002</v>
      </c>
      <c r="AT50" s="999">
        <f t="shared" si="30"/>
        <v>3.7676765280000004</v>
      </c>
      <c r="AU50" s="999">
        <f t="shared" si="30"/>
        <v>4.1444441808000008</v>
      </c>
      <c r="AV50" s="999">
        <f t="shared" si="30"/>
        <v>4.5588885988800012</v>
      </c>
      <c r="AW50" s="738">
        <f t="shared" si="27"/>
        <v>19.289769787680001</v>
      </c>
      <c r="AX50" s="846">
        <f t="shared" si="28"/>
        <v>13.177872515152345</v>
      </c>
      <c r="AY50" s="1080">
        <v>0.39</v>
      </c>
      <c r="AZ50" s="985">
        <v>37.28</v>
      </c>
      <c r="BA50" s="985">
        <v>-2.41</v>
      </c>
      <c r="BB50" s="985">
        <v>8.67</v>
      </c>
      <c r="BC50" s="985">
        <v>16.97</v>
      </c>
      <c r="BE50" s="700">
        <v>1991</v>
      </c>
      <c r="BF50" s="1013">
        <f t="shared" si="29"/>
        <v>2</v>
      </c>
      <c r="BG50" s="995">
        <v>15.5</v>
      </c>
    </row>
    <row r="51" spans="1:59" ht="11.25" customHeight="1" x14ac:dyDescent="0.2">
      <c r="A51" s="976" t="s">
        <v>216</v>
      </c>
      <c r="B51" s="988" t="s">
        <v>217</v>
      </c>
      <c r="C51" s="1070" t="s">
        <v>108</v>
      </c>
      <c r="D51" s="1070" t="s">
        <v>4397</v>
      </c>
      <c r="E51" s="828">
        <v>38</v>
      </c>
      <c r="F51" s="1148">
        <v>69</v>
      </c>
      <c r="G51" s="1148" t="s">
        <v>106</v>
      </c>
      <c r="H51" s="1148" t="s">
        <v>106</v>
      </c>
      <c r="I51" s="978">
        <v>38.520000000000003</v>
      </c>
      <c r="J51" s="738">
        <f t="shared" si="16"/>
        <v>3.6344755970924187</v>
      </c>
      <c r="K51" s="990">
        <v>0.35</v>
      </c>
      <c r="L51" s="1000">
        <v>4</v>
      </c>
      <c r="M51" s="729">
        <f t="shared" si="17"/>
        <v>1.4</v>
      </c>
      <c r="N51" s="983" t="s">
        <v>107</v>
      </c>
      <c r="O51" s="831">
        <v>0.31</v>
      </c>
      <c r="P51" s="973">
        <v>43403</v>
      </c>
      <c r="Q51" s="973">
        <v>43419</v>
      </c>
      <c r="R51" s="729">
        <f t="shared" si="18"/>
        <v>12.903225806451607</v>
      </c>
      <c r="S51" s="795">
        <f>IF(INDEX(Historical!$D$7:$D$1442,MATCH(B51,Historical!$B$7:$B$1449,0))=0,"n/a",(INDEX(Historical!$C$7:$C$1442,MATCH(B51,Historical!$B$7:$B$1449,0))/INDEX(Historical!$D$7:$D$1442,MATCH(B51,Historical!$B$7:$B$1449,0))-1)*100)</f>
        <v>11.304347826086936</v>
      </c>
      <c r="T51" s="795">
        <f>IF(INDEX(Historical!$F$7:$F$1442,MATCH(B51,Historical!$B$7:$B$1449,0))=0,"n/a",((INDEX(Historical!$C$7:$C$1442,MATCH(B51,Historical!$B$7:$B$1449,0))/INDEX(Historical!$F$7:$F$1442,MATCH(B51,Historical!$B$7:$B$1449,0)))^(1/3)-1)*100)</f>
        <v>8.0391874208477923</v>
      </c>
      <c r="U51" s="795">
        <f>IF(INDEX(Historical!$H$7:$H$1442,MATCH(B51,Historical!$B$7:$B$1449,0))=0,"n/a",((INDEX(Historical!$C$7:$C$1442,MATCH(B51,Historical!$B$7:$B$1449,0))/INDEX(Historical!$H$7:$H$1442,MATCH(B51,Historical!$B$7:$B$1449,0)))^(1/5)-1)*100)</f>
        <v>9.3148651699032303</v>
      </c>
      <c r="V51" s="795">
        <f>IF(INDEX(Historical!$O$7:$O$1442,MATCH(B51,Historical!$B$7:$B$1449,0))=0,"n/a",((INDEX(Historical!$C$7:$C$1442,MATCH(B51,Historical!$B$7:$B$1449,0))/INDEX(Historical!$O$7:$O$1442,MATCH(B51,Historical!$B$7:$B$1449,0)))^(1/10)-1)*100)</f>
        <v>7.7818067712725814</v>
      </c>
      <c r="W51" s="796">
        <f t="shared" si="19"/>
        <v>1.1970054569190933</v>
      </c>
      <c r="X51" s="797">
        <f t="shared" si="20"/>
        <v>0.55777635747923537</v>
      </c>
      <c r="Y51" s="752"/>
      <c r="Z51" s="738">
        <f t="shared" si="21"/>
        <v>42.296072507552864</v>
      </c>
      <c r="AA51" s="999">
        <f t="shared" si="22"/>
        <v>11.637462235649547</v>
      </c>
      <c r="AB51" s="1000">
        <v>10</v>
      </c>
      <c r="AC51" s="978">
        <v>3.31</v>
      </c>
      <c r="AD51" s="978">
        <v>1.76</v>
      </c>
      <c r="AE51" s="978">
        <v>2.62</v>
      </c>
      <c r="AF51" s="978">
        <v>3.95</v>
      </c>
      <c r="AG51" s="978">
        <v>34.699999999999996</v>
      </c>
      <c r="AH51" s="978">
        <v>36.299999999999997</v>
      </c>
      <c r="AI51" s="978">
        <v>5.3900000000000006</v>
      </c>
      <c r="AJ51" s="978">
        <v>16.7</v>
      </c>
      <c r="AK51" s="978">
        <v>6.63</v>
      </c>
      <c r="AL51" s="991">
        <v>4460</v>
      </c>
      <c r="AM51" s="985">
        <v>3.3000000000000003</v>
      </c>
      <c r="AN51" s="978">
        <v>1.35</v>
      </c>
      <c r="AO51" s="838">
        <f t="shared" si="23"/>
        <v>1.3118785313461014</v>
      </c>
      <c r="AP51" s="839">
        <f t="shared" si="24"/>
        <v>12.949340766995649</v>
      </c>
      <c r="AQ51" s="1001">
        <f t="shared" si="25"/>
        <v>42.934290778534098</v>
      </c>
      <c r="AR51" s="738">
        <f>INDEX(Historical!$C$7:$C$1442,MATCH(B51,Historical!$B$7:$B$1449,0))*IF(AH51="n/a",1.03,IF(AH51&lt;0,1.01,IF(AH51&gt;10,1.1,(1+AH51/100))))</f>
        <v>1.4080000000000001</v>
      </c>
      <c r="AS51" s="999">
        <f t="shared" si="26"/>
        <v>1.4838912000000002</v>
      </c>
      <c r="AT51" s="999">
        <f t="shared" si="30"/>
        <v>1.5822731865600002</v>
      </c>
      <c r="AU51" s="999">
        <f t="shared" si="30"/>
        <v>1.6871778988289281</v>
      </c>
      <c r="AV51" s="999">
        <f t="shared" si="30"/>
        <v>1.799037793521286</v>
      </c>
      <c r="AW51" s="738">
        <f t="shared" si="27"/>
        <v>7.9603800789102142</v>
      </c>
      <c r="AX51" s="846">
        <f t="shared" si="28"/>
        <v>20.665576528842713</v>
      </c>
      <c r="AY51" s="1080">
        <v>1.6</v>
      </c>
      <c r="AZ51" s="985">
        <v>19.329999999999998</v>
      </c>
      <c r="BA51" s="985">
        <v>-34.71</v>
      </c>
      <c r="BB51" s="985">
        <v>2.06</v>
      </c>
      <c r="BC51" s="985">
        <v>-20.810000000000002</v>
      </c>
      <c r="BE51" s="700">
        <v>1982</v>
      </c>
      <c r="BF51" s="1013">
        <f t="shared" si="29"/>
        <v>3</v>
      </c>
      <c r="BG51" s="995">
        <v>13.200000000000001</v>
      </c>
    </row>
    <row r="52" spans="1:59" ht="11.25" customHeight="1" x14ac:dyDescent="0.2">
      <c r="A52" s="984" t="s">
        <v>236</v>
      </c>
      <c r="B52" s="988" t="s">
        <v>237</v>
      </c>
      <c r="C52" s="1070" t="s">
        <v>112</v>
      </c>
      <c r="D52" s="1070" t="s">
        <v>213</v>
      </c>
      <c r="E52" s="828">
        <v>27</v>
      </c>
      <c r="F52" s="1148">
        <v>106</v>
      </c>
      <c r="G52" s="1148" t="s">
        <v>106</v>
      </c>
      <c r="H52" s="1148" t="s">
        <v>106</v>
      </c>
      <c r="I52" s="978">
        <v>47.78</v>
      </c>
      <c r="J52" s="738">
        <f t="shared" si="16"/>
        <v>1.213897028045207</v>
      </c>
      <c r="K52" s="997">
        <v>0.14499999999999999</v>
      </c>
      <c r="L52" s="1000">
        <v>4</v>
      </c>
      <c r="M52" s="729">
        <f t="shared" si="17"/>
        <v>0.57999999999999996</v>
      </c>
      <c r="N52" s="983" t="s">
        <v>169</v>
      </c>
      <c r="O52" s="832">
        <v>0.12</v>
      </c>
      <c r="P52" s="973">
        <v>43496</v>
      </c>
      <c r="Q52" s="973">
        <v>43511</v>
      </c>
      <c r="R52" s="729">
        <f t="shared" si="18"/>
        <v>20.833333333333329</v>
      </c>
      <c r="S52" s="795">
        <f>IF(INDEX(Historical!$D$7:$D$1442,MATCH(B52,Historical!$B$7:$B$1449,0))=0,"n/a",(INDEX(Historical!$C$7:$C$1442,MATCH(B52,Historical!$B$7:$B$1449,0))/INDEX(Historical!$D$7:$D$1442,MATCH(B52,Historical!$B$7:$B$1449,0))-1)*100)</f>
        <v>10.650887573964507</v>
      </c>
      <c r="T52" s="795">
        <f>IF(INDEX(Historical!$F$7:$F$1442,MATCH(B52,Historical!$B$7:$B$1449,0))=0,"n/a",((INDEX(Historical!$C$7:$C$1442,MATCH(B52,Historical!$B$7:$B$1449,0))/INDEX(Historical!$F$7:$F$1442,MATCH(B52,Historical!$B$7:$B$1449,0)))^(1/3)-1)*100)</f>
        <v>6.917810999860885</v>
      </c>
      <c r="U52" s="795">
        <f>IF(INDEX(Historical!$H$7:$H$1442,MATCH(B52,Historical!$B$7:$B$1449,0))=0,"n/a",((INDEX(Historical!$C$7:$C$1442,MATCH(B52,Historical!$B$7:$B$1449,0))/INDEX(Historical!$H$7:$H$1442,MATCH(B52,Historical!$B$7:$B$1449,0)))^(1/5)-1)*100)</f>
        <v>8.9171716682548521</v>
      </c>
      <c r="V52" s="795">
        <f>IF(INDEX(Historical!$O$7:$O$1442,MATCH(B52,Historical!$B$7:$B$1449,0))=0,"n/a",((INDEX(Historical!$C$7:$C$1442,MATCH(B52,Historical!$B$7:$B$1449,0))/INDEX(Historical!$O$7:$O$1442,MATCH(B52,Historical!$B$7:$B$1449,0)))^(1/10)-1)*100)</f>
        <v>6.5664849986184715</v>
      </c>
      <c r="W52" s="796">
        <f t="shared" si="19"/>
        <v>1.3579824929366233</v>
      </c>
      <c r="X52" s="797">
        <f t="shared" si="20"/>
        <v>5.5732322926592825</v>
      </c>
      <c r="Y52" s="749"/>
      <c r="Z52" s="738">
        <f t="shared" si="21"/>
        <v>27.102803738317753</v>
      </c>
      <c r="AA52" s="999">
        <f t="shared" si="22"/>
        <v>22.327102803738317</v>
      </c>
      <c r="AB52" s="1000">
        <v>12</v>
      </c>
      <c r="AC52" s="978">
        <v>2.14</v>
      </c>
      <c r="AD52" s="978">
        <v>1.66</v>
      </c>
      <c r="AE52" s="978">
        <v>1.75</v>
      </c>
      <c r="AF52" s="978">
        <v>3.04</v>
      </c>
      <c r="AG52" s="978">
        <v>12.4</v>
      </c>
      <c r="AH52" s="978">
        <v>8.4</v>
      </c>
      <c r="AI52" s="978">
        <v>7.91</v>
      </c>
      <c r="AJ52" s="978">
        <v>1.6</v>
      </c>
      <c r="AK52" s="978">
        <v>13.4</v>
      </c>
      <c r="AL52" s="991">
        <v>2220</v>
      </c>
      <c r="AM52" s="985">
        <v>1.0999999999999999</v>
      </c>
      <c r="AN52" s="978">
        <v>0.3</v>
      </c>
      <c r="AO52" s="838">
        <f t="shared" si="23"/>
        <v>-12.196034107438258</v>
      </c>
      <c r="AP52" s="839">
        <f t="shared" si="24"/>
        <v>10.131068696300058</v>
      </c>
      <c r="AQ52" s="1001">
        <f t="shared" si="25"/>
        <v>73.684762362882267</v>
      </c>
      <c r="AR52" s="738">
        <f>INDEX(Historical!$C$7:$C$1442,MATCH(B52,Historical!$B$7:$B$1449,0))*IF(AH52="n/a",1.03,IF(AH52&lt;0,1.01,IF(AH52&gt;10,1.1,(1+AH52/100))))</f>
        <v>0.50677000000000005</v>
      </c>
      <c r="AS52" s="999">
        <f t="shared" si="26"/>
        <v>0.54685550700000007</v>
      </c>
      <c r="AT52" s="999">
        <f t="shared" si="30"/>
        <v>0.6015410577000001</v>
      </c>
      <c r="AU52" s="999">
        <f t="shared" si="30"/>
        <v>0.66169516347000013</v>
      </c>
      <c r="AV52" s="999">
        <f t="shared" si="30"/>
        <v>0.7278646798170002</v>
      </c>
      <c r="AW52" s="738">
        <f t="shared" si="27"/>
        <v>3.0447264079870004</v>
      </c>
      <c r="AX52" s="846">
        <f t="shared" si="28"/>
        <v>6.3723867894244464</v>
      </c>
      <c r="AY52" s="1080">
        <v>1.36</v>
      </c>
      <c r="AZ52" s="985">
        <v>24.27</v>
      </c>
      <c r="BA52" s="985">
        <v>-7.13</v>
      </c>
      <c r="BB52" s="985">
        <v>9.35</v>
      </c>
      <c r="BC52" s="985">
        <v>4.95</v>
      </c>
      <c r="BE52" s="700">
        <v>1993</v>
      </c>
      <c r="BF52" s="1013">
        <f t="shared" si="29"/>
        <v>2</v>
      </c>
      <c r="BG52" s="995">
        <v>7.3999999999999995</v>
      </c>
    </row>
    <row r="53" spans="1:59" s="874" customFormat="1" ht="11.25" customHeight="1" x14ac:dyDescent="0.2">
      <c r="A53" s="853" t="s">
        <v>229</v>
      </c>
      <c r="B53" s="882" t="s">
        <v>230</v>
      </c>
      <c r="C53" s="1070" t="s">
        <v>108</v>
      </c>
      <c r="D53" s="1070" t="s">
        <v>4401</v>
      </c>
      <c r="E53" s="854">
        <v>56</v>
      </c>
      <c r="F53" s="1148">
        <v>15</v>
      </c>
      <c r="G53" s="1147" t="s">
        <v>106</v>
      </c>
      <c r="H53" s="1147" t="s">
        <v>106</v>
      </c>
      <c r="I53" s="867">
        <v>730</v>
      </c>
      <c r="J53" s="856">
        <f t="shared" si="16"/>
        <v>1.9178082191780823</v>
      </c>
      <c r="K53" s="880">
        <v>7</v>
      </c>
      <c r="L53" s="858">
        <v>2</v>
      </c>
      <c r="M53" s="859">
        <f t="shared" si="17"/>
        <v>14</v>
      </c>
      <c r="N53" s="860" t="s">
        <v>231</v>
      </c>
      <c r="O53" s="881">
        <v>6.9</v>
      </c>
      <c r="P53" s="862">
        <v>43434</v>
      </c>
      <c r="Q53" s="862">
        <v>43467</v>
      </c>
      <c r="R53" s="859">
        <f t="shared" si="18"/>
        <v>1.4492753623188355</v>
      </c>
      <c r="S53" s="795">
        <f>IF(INDEX(Historical!$D$7:$D$1442,MATCH(B53,Historical!$B$7:$B$1449,0))=0,"n/a",(INDEX(Historical!$C$7:$C$1442,MATCH(B53,Historical!$B$7:$B$1449,0))/INDEX(Historical!$D$7:$D$1442,MATCH(B53,Historical!$B$7:$B$1449,0))-1)*100)</f>
        <v>2.5830258302582898</v>
      </c>
      <c r="T53" s="795">
        <f>IF(INDEX(Historical!$F$7:$F$1442,MATCH(B53,Historical!$B$7:$B$1449,0))=0,"n/a",((INDEX(Historical!$C$7:$C$1442,MATCH(B53,Historical!$B$7:$B$1449,0))/INDEX(Historical!$F$7:$F$1442,MATCH(B53,Historical!$B$7:$B$1449,0)))^(1/3)-1)*100)</f>
        <v>2.7862314827686196</v>
      </c>
      <c r="U53" s="795">
        <f>IF(INDEX(Historical!$H$7:$H$1442,MATCH(B53,Historical!$B$7:$B$1449,0))=0,"n/a",((INDEX(Historical!$C$7:$C$1442,MATCH(B53,Historical!$B$7:$B$1449,0))/INDEX(Historical!$H$7:$H$1442,MATCH(B53,Historical!$B$7:$B$1449,0)))^(1/5)-1)*100)</f>
        <v>2.3101268237974537</v>
      </c>
      <c r="V53" s="795">
        <f>IF(INDEX(Historical!$O$7:$O$1442,MATCH(B53,Historical!$B$7:$B$1449,0))=0,"n/a",((INDEX(Historical!$C$7:$C$1442,MATCH(B53,Historical!$B$7:$B$1449,0))/INDEX(Historical!$O$7:$O$1442,MATCH(B53,Historical!$B$7:$B$1449,0)))^(1/10)-1)*100)</f>
        <v>3.1434046405429905</v>
      </c>
      <c r="W53" s="863">
        <f t="shared" si="19"/>
        <v>0.73491232849945887</v>
      </c>
      <c r="X53" s="864" t="str">
        <f t="shared" si="20"/>
        <v>n/a</v>
      </c>
      <c r="Y53" s="875"/>
      <c r="Z53" s="856" t="str">
        <f t="shared" si="21"/>
        <v>n/a</v>
      </c>
      <c r="AA53" s="866" t="str">
        <f t="shared" si="22"/>
        <v>n/a</v>
      </c>
      <c r="AB53" s="858">
        <v>12</v>
      </c>
      <c r="AC53" s="867" t="s">
        <v>137</v>
      </c>
      <c r="AD53" s="867" t="s">
        <v>137</v>
      </c>
      <c r="AE53" s="867" t="s">
        <v>137</v>
      </c>
      <c r="AF53" s="867" t="s">
        <v>137</v>
      </c>
      <c r="AG53" s="867" t="s">
        <v>137</v>
      </c>
      <c r="AH53" s="867" t="s">
        <v>137</v>
      </c>
      <c r="AI53" s="867" t="s">
        <v>137</v>
      </c>
      <c r="AJ53" s="867" t="s">
        <v>137</v>
      </c>
      <c r="AK53" s="867" t="s">
        <v>137</v>
      </c>
      <c r="AL53" s="868" t="s">
        <v>137</v>
      </c>
      <c r="AM53" s="869" t="s">
        <v>137</v>
      </c>
      <c r="AN53" s="867" t="s">
        <v>137</v>
      </c>
      <c r="AO53" s="870" t="str">
        <f t="shared" si="23"/>
        <v>n/a</v>
      </c>
      <c r="AP53" s="871">
        <f t="shared" si="24"/>
        <v>4.2279350429755365</v>
      </c>
      <c r="AQ53" s="872" t="str">
        <f t="shared" si="25"/>
        <v>n/a</v>
      </c>
      <c r="AR53" s="738">
        <f>INDEX(Historical!$C$7:$C$1442,MATCH(B53,Historical!$B$7:$B$1449,0))*IF(AH53="n/a",1.03,IF(AH53&lt;0,1.01,IF(AH53&gt;10,1.1,(1+AH53/100))))</f>
        <v>14.317</v>
      </c>
      <c r="AS53" s="866">
        <f t="shared" si="26"/>
        <v>14.746510000000001</v>
      </c>
      <c r="AT53" s="866">
        <f t="shared" si="30"/>
        <v>15.188905300000002</v>
      </c>
      <c r="AU53" s="866">
        <f t="shared" si="30"/>
        <v>15.644572459000003</v>
      </c>
      <c r="AV53" s="866">
        <f t="shared" si="30"/>
        <v>16.113909632770003</v>
      </c>
      <c r="AW53" s="856">
        <f t="shared" si="27"/>
        <v>76.010897391770015</v>
      </c>
      <c r="AX53" s="873">
        <f t="shared" si="28"/>
        <v>10.412451697502743</v>
      </c>
      <c r="AY53" s="1081" t="s">
        <v>137</v>
      </c>
      <c r="AZ53" s="869" t="s">
        <v>137</v>
      </c>
      <c r="BA53" s="869" t="s">
        <v>137</v>
      </c>
      <c r="BB53" s="869" t="s">
        <v>137</v>
      </c>
      <c r="BC53" s="869" t="s">
        <v>137</v>
      </c>
      <c r="BD53" s="1033" t="s">
        <v>4326</v>
      </c>
      <c r="BE53" s="700">
        <v>1964</v>
      </c>
      <c r="BF53" s="1013">
        <f t="shared" si="29"/>
        <v>6</v>
      </c>
      <c r="BG53" s="931" t="s">
        <v>137</v>
      </c>
    </row>
    <row r="54" spans="1:59" ht="11.25" customHeight="1" x14ac:dyDescent="0.2">
      <c r="A54" s="976" t="s">
        <v>232</v>
      </c>
      <c r="B54" s="988" t="s">
        <v>233</v>
      </c>
      <c r="C54" s="1070" t="s">
        <v>4381</v>
      </c>
      <c r="D54" s="1070" t="s">
        <v>4382</v>
      </c>
      <c r="E54" s="828">
        <v>51</v>
      </c>
      <c r="F54" s="1148">
        <v>25</v>
      </c>
      <c r="G54" s="1148" t="s">
        <v>37</v>
      </c>
      <c r="H54" s="1148" t="s">
        <v>37</v>
      </c>
      <c r="I54" s="978">
        <v>132.57</v>
      </c>
      <c r="J54" s="738">
        <f t="shared" si="16"/>
        <v>3.0776193708983932</v>
      </c>
      <c r="K54" s="990">
        <v>1.02</v>
      </c>
      <c r="L54" s="1000">
        <v>4</v>
      </c>
      <c r="M54" s="729">
        <f t="shared" si="17"/>
        <v>4.08</v>
      </c>
      <c r="N54" s="983" t="s">
        <v>220</v>
      </c>
      <c r="O54" s="831">
        <v>1</v>
      </c>
      <c r="P54" s="973">
        <v>43363</v>
      </c>
      <c r="Q54" s="973">
        <v>43388</v>
      </c>
      <c r="R54" s="729">
        <f t="shared" si="18"/>
        <v>2.0000000000000018</v>
      </c>
      <c r="S54" s="795">
        <f>IF(INDEX(Historical!$D$7:$D$1442,MATCH(B54,Historical!$B$7:$B$1449,0))=0,"n/a",(INDEX(Historical!$C$7:$C$1442,MATCH(B54,Historical!$B$7:$B$1449,0))/INDEX(Historical!$D$7:$D$1442,MATCH(B54,Historical!$B$7:$B$1449,0))-1)*100)</f>
        <v>2.0304568527918621</v>
      </c>
      <c r="T54" s="795">
        <f>IF(INDEX(Historical!$F$7:$F$1442,MATCH(B54,Historical!$B$7:$B$1449,0))=0,"n/a",((INDEX(Historical!$C$7:$C$1442,MATCH(B54,Historical!$B$7:$B$1449,0))/INDEX(Historical!$F$7:$F$1442,MATCH(B54,Historical!$B$7:$B$1449,0)))^(1/3)-1)*100)</f>
        <v>4.2315589399588349</v>
      </c>
      <c r="U54" s="795">
        <f>IF(INDEX(Historical!$H$7:$H$1442,MATCH(B54,Historical!$B$7:$B$1449,0))=0,"n/a",((INDEX(Historical!$C$7:$C$1442,MATCH(B54,Historical!$B$7:$B$1449,0))/INDEX(Historical!$H$7:$H$1442,MATCH(B54,Historical!$B$7:$B$1449,0)))^(1/5)-1)*100)</f>
        <v>6.2414332109832937</v>
      </c>
      <c r="V54" s="795">
        <f>IF(INDEX(Historical!$O$7:$O$1442,MATCH(B54,Historical!$B$7:$B$1449,0))=0,"n/a",((INDEX(Historical!$C$7:$C$1442,MATCH(B54,Historical!$B$7:$B$1449,0))/INDEX(Historical!$O$7:$O$1442,MATCH(B54,Historical!$B$7:$B$1449,0)))^(1/10)-1)*100)</f>
        <v>4.9487903497924979</v>
      </c>
      <c r="W54" s="796">
        <f t="shared" si="19"/>
        <v>1.2612038033183193</v>
      </c>
      <c r="X54" s="797">
        <f t="shared" si="20"/>
        <v>1.0066827759650474</v>
      </c>
      <c r="Y54" s="988"/>
      <c r="Z54" s="738">
        <f t="shared" si="21"/>
        <v>141.17647058823528</v>
      </c>
      <c r="AA54" s="999">
        <f t="shared" si="22"/>
        <v>45.871972318339097</v>
      </c>
      <c r="AB54" s="1000">
        <v>12</v>
      </c>
      <c r="AC54" s="978">
        <v>2.89</v>
      </c>
      <c r="AD54" s="978">
        <v>6.86</v>
      </c>
      <c r="AE54" s="978">
        <v>10.76</v>
      </c>
      <c r="AF54" s="978">
        <v>4.5199999999999996</v>
      </c>
      <c r="AG54" s="978">
        <v>10.8</v>
      </c>
      <c r="AH54" s="978">
        <v>-5.6000000000000005</v>
      </c>
      <c r="AI54" s="978">
        <v>2.1</v>
      </c>
      <c r="AJ54" s="978">
        <v>6.2</v>
      </c>
      <c r="AK54" s="978">
        <v>6.7</v>
      </c>
      <c r="AL54" s="991">
        <v>9730</v>
      </c>
      <c r="AM54" s="985">
        <v>0.6</v>
      </c>
      <c r="AN54" s="978">
        <v>1.51</v>
      </c>
      <c r="AO54" s="838">
        <f t="shared" si="23"/>
        <v>-36.552919736457412</v>
      </c>
      <c r="AP54" s="839">
        <f t="shared" si="24"/>
        <v>9.3190525818816869</v>
      </c>
      <c r="AQ54" s="1001">
        <f t="shared" si="25"/>
        <v>203.56497739648773</v>
      </c>
      <c r="AR54" s="738">
        <f>INDEX(Historical!$C$7:$C$1442,MATCH(B54,Historical!$B$7:$B$1449,0))*IF(AH54="n/a",1.03,IF(AH54&lt;0,1.01,IF(AH54&gt;10,1.1,(1+AH54/100))))</f>
        <v>4.0602</v>
      </c>
      <c r="AS54" s="999">
        <f t="shared" si="26"/>
        <v>4.1454641999999993</v>
      </c>
      <c r="AT54" s="999">
        <f t="shared" si="30"/>
        <v>4.4232103013999993</v>
      </c>
      <c r="AU54" s="999">
        <f t="shared" si="30"/>
        <v>4.7195653915937994</v>
      </c>
      <c r="AV54" s="999">
        <f t="shared" si="30"/>
        <v>5.0357762728305842</v>
      </c>
      <c r="AW54" s="738">
        <f t="shared" si="27"/>
        <v>22.384216165824384</v>
      </c>
      <c r="AX54" s="846">
        <f t="shared" si="28"/>
        <v>16.884827763313258</v>
      </c>
      <c r="AY54" s="1080">
        <v>0.48</v>
      </c>
      <c r="AZ54" s="985">
        <v>24.58</v>
      </c>
      <c r="BA54" s="985">
        <v>-2.29</v>
      </c>
      <c r="BB54" s="985">
        <v>5.0200000000000005</v>
      </c>
      <c r="BC54" s="985">
        <v>6.9599999999999991</v>
      </c>
      <c r="BE54" s="700">
        <v>1968</v>
      </c>
      <c r="BF54" s="1013">
        <f t="shared" si="29"/>
        <v>6</v>
      </c>
      <c r="BG54" s="995">
        <v>3.5999999999999996</v>
      </c>
    </row>
    <row r="55" spans="1:59" ht="11.25" customHeight="1" x14ac:dyDescent="0.2">
      <c r="A55" s="976" t="s">
        <v>251</v>
      </c>
      <c r="B55" s="988" t="s">
        <v>252</v>
      </c>
      <c r="C55" s="1070" t="s">
        <v>123</v>
      </c>
      <c r="D55" s="1070" t="s">
        <v>4233</v>
      </c>
      <c r="E55" s="828">
        <v>49</v>
      </c>
      <c r="F55" s="1148">
        <v>28</v>
      </c>
      <c r="G55" s="1148" t="s">
        <v>115</v>
      </c>
      <c r="H55" s="1148" t="s">
        <v>115</v>
      </c>
      <c r="I55" s="978">
        <v>49.39</v>
      </c>
      <c r="J55" s="738">
        <f t="shared" si="16"/>
        <v>1.2553148410609436</v>
      </c>
      <c r="K55" s="990">
        <v>0.155</v>
      </c>
      <c r="L55" s="1000">
        <v>4</v>
      </c>
      <c r="M55" s="729">
        <f t="shared" si="17"/>
        <v>0.62</v>
      </c>
      <c r="N55" s="983" t="s">
        <v>698</v>
      </c>
      <c r="O55" s="831">
        <v>0.15</v>
      </c>
      <c r="P55" s="973">
        <v>43215</v>
      </c>
      <c r="Q55" s="973">
        <v>43230</v>
      </c>
      <c r="R55" s="729">
        <f t="shared" si="18"/>
        <v>3.3333333333333366</v>
      </c>
      <c r="S55" s="795">
        <f>IF(INDEX(Historical!$D$7:$D$1442,MATCH(B55,Historical!$B$7:$B$1449,0))=0,"n/a",(INDEX(Historical!$C$7:$C$1442,MATCH(B55,Historical!$B$7:$B$1449,0))/INDEX(Historical!$D$7:$D$1442,MATCH(B55,Historical!$B$7:$B$1449,0))-1)*100)</f>
        <v>4.2372881355932313</v>
      </c>
      <c r="T55" s="795">
        <f>IF(INDEX(Historical!$F$7:$F$1442,MATCH(B55,Historical!$B$7:$B$1449,0))=0,"n/a",((INDEX(Historical!$C$7:$C$1442,MATCH(B55,Historical!$B$7:$B$1449,0))/INDEX(Historical!$F$7:$F$1442,MATCH(B55,Historical!$B$7:$B$1449,0)))^(1/3)-1)*100)</f>
        <v>6.4392109888903093</v>
      </c>
      <c r="U55" s="795">
        <f>IF(INDEX(Historical!$H$7:$H$1442,MATCH(B55,Historical!$B$7:$B$1449,0))=0,"n/a",((INDEX(Historical!$C$7:$C$1442,MATCH(B55,Historical!$B$7:$B$1449,0))/INDEX(Historical!$H$7:$H$1442,MATCH(B55,Historical!$B$7:$B$1449,0)))^(1/5)-1)*100)</f>
        <v>9.8203635971727756</v>
      </c>
      <c r="V55" s="795">
        <f>IF(INDEX(Historical!$O$7:$O$1442,MATCH(B55,Historical!$B$7:$B$1449,0))=0,"n/a",((INDEX(Historical!$C$7:$C$1442,MATCH(B55,Historical!$B$7:$B$1449,0))/INDEX(Historical!$O$7:$O$1442,MATCH(B55,Historical!$B$7:$B$1449,0)))^(1/10)-1)*100)</f>
        <v>8.8866360269094002</v>
      </c>
      <c r="W55" s="796">
        <f t="shared" si="19"/>
        <v>1.1050709815768283</v>
      </c>
      <c r="X55" s="797" t="str">
        <f t="shared" si="20"/>
        <v>n/a</v>
      </c>
      <c r="Y55" s="988"/>
      <c r="Z55" s="738">
        <f t="shared" si="21"/>
        <v>25.101214574898783</v>
      </c>
      <c r="AA55" s="999">
        <f t="shared" si="22"/>
        <v>19.995951417004047</v>
      </c>
      <c r="AB55" s="1000">
        <v>11</v>
      </c>
      <c r="AC55" s="978">
        <v>2.4700000000000002</v>
      </c>
      <c r="AD55" s="978">
        <v>1.17</v>
      </c>
      <c r="AE55" s="978">
        <v>0.82</v>
      </c>
      <c r="AF55" s="978">
        <v>2.2200000000000002</v>
      </c>
      <c r="AG55" s="978" t="s">
        <v>137</v>
      </c>
      <c r="AH55" s="978">
        <v>-53.400000000000006</v>
      </c>
      <c r="AI55" s="978">
        <v>23.05</v>
      </c>
      <c r="AJ55" s="978">
        <v>-3.4000000000000004</v>
      </c>
      <c r="AK55" s="978">
        <v>17.18</v>
      </c>
      <c r="AL55" s="991">
        <v>2500</v>
      </c>
      <c r="AM55" s="985">
        <v>0.4</v>
      </c>
      <c r="AN55" s="978">
        <v>2.1</v>
      </c>
      <c r="AO55" s="838">
        <f t="shared" si="23"/>
        <v>-8.9202729787703277</v>
      </c>
      <c r="AP55" s="839">
        <f t="shared" si="24"/>
        <v>11.075678438233719</v>
      </c>
      <c r="AQ55" s="1001">
        <f t="shared" si="25"/>
        <v>40.461164495543024</v>
      </c>
      <c r="AR55" s="738">
        <f>INDEX(Historical!$C$7:$C$1442,MATCH(B55,Historical!$B$7:$B$1449,0))*IF(AH55="n/a",1.03,IF(AH55&lt;0,1.01,IF(AH55&gt;10,1.1,(1+AH55/100))))</f>
        <v>0.62114999999999998</v>
      </c>
      <c r="AS55" s="999">
        <f t="shared" si="26"/>
        <v>0.68326500000000001</v>
      </c>
      <c r="AT55" s="999">
        <f t="shared" si="30"/>
        <v>0.75159150000000008</v>
      </c>
      <c r="AU55" s="999">
        <f t="shared" si="30"/>
        <v>0.82675065000000014</v>
      </c>
      <c r="AV55" s="999">
        <f t="shared" si="30"/>
        <v>0.90942571500000025</v>
      </c>
      <c r="AW55" s="738">
        <f t="shared" si="27"/>
        <v>3.7921828650000005</v>
      </c>
      <c r="AX55" s="846">
        <f t="shared" si="28"/>
        <v>7.6780377910508211</v>
      </c>
      <c r="AY55" s="1080">
        <v>1.36</v>
      </c>
      <c r="AZ55" s="985">
        <v>24.69</v>
      </c>
      <c r="BA55" s="985">
        <v>-17.100000000000001</v>
      </c>
      <c r="BB55" s="985">
        <v>11.899999999999999</v>
      </c>
      <c r="BC55" s="985">
        <v>-2.58</v>
      </c>
      <c r="BE55" s="700">
        <v>1970</v>
      </c>
      <c r="BF55" s="1013">
        <f t="shared" si="29"/>
        <v>6</v>
      </c>
      <c r="BG55" s="995" t="s">
        <v>137</v>
      </c>
    </row>
    <row r="56" spans="1:59" ht="11.25" customHeight="1" x14ac:dyDescent="0.2">
      <c r="A56" s="984" t="s">
        <v>242</v>
      </c>
      <c r="B56" s="988" t="s">
        <v>243</v>
      </c>
      <c r="C56" s="1070" t="s">
        <v>112</v>
      </c>
      <c r="D56" s="1070" t="s">
        <v>4407</v>
      </c>
      <c r="E56" s="828">
        <v>27</v>
      </c>
      <c r="F56" s="1148">
        <v>102</v>
      </c>
      <c r="G56" s="1148" t="s">
        <v>106</v>
      </c>
      <c r="H56" s="1148" t="s">
        <v>106</v>
      </c>
      <c r="I56" s="978">
        <v>171.17</v>
      </c>
      <c r="J56" s="738">
        <f t="shared" si="16"/>
        <v>2.1732780276917687</v>
      </c>
      <c r="K56" s="997">
        <v>0.93</v>
      </c>
      <c r="L56" s="1000">
        <v>4</v>
      </c>
      <c r="M56" s="729">
        <f t="shared" si="17"/>
        <v>3.72</v>
      </c>
      <c r="N56" s="983" t="s">
        <v>459</v>
      </c>
      <c r="O56" s="832">
        <v>0.84</v>
      </c>
      <c r="P56" s="973">
        <v>43202</v>
      </c>
      <c r="Q56" s="973">
        <v>43231</v>
      </c>
      <c r="R56" s="729">
        <f t="shared" si="18"/>
        <v>10.714285714285724</v>
      </c>
      <c r="S56" s="795">
        <f>IF(INDEX(Historical!$D$7:$D$1442,MATCH(B56,Historical!$B$7:$B$1449,0))=0,"n/a",(INDEX(Historical!$C$7:$C$1442,MATCH(B56,Historical!$B$7:$B$1449,0))/INDEX(Historical!$D$7:$D$1442,MATCH(B56,Historical!$B$7:$B$1449,0))-1)*100)</f>
        <v>10.670731707317071</v>
      </c>
      <c r="T56" s="795">
        <f>IF(INDEX(Historical!$F$7:$F$1442,MATCH(B56,Historical!$B$7:$B$1449,0))=0,"n/a",((INDEX(Historical!$C$7:$C$1442,MATCH(B56,Historical!$B$7:$B$1449,0))/INDEX(Historical!$F$7:$F$1442,MATCH(B56,Historical!$B$7:$B$1449,0)))^(1/3)-1)*100)</f>
        <v>10.505725880947136</v>
      </c>
      <c r="U56" s="795">
        <f>IF(INDEX(Historical!$H$7:$H$1442,MATCH(B56,Historical!$B$7:$B$1449,0))=0,"n/a",((INDEX(Historical!$C$7:$C$1442,MATCH(B56,Historical!$B$7:$B$1449,0))/INDEX(Historical!$H$7:$H$1442,MATCH(B56,Historical!$B$7:$B$1449,0)))^(1/5)-1)*100)</f>
        <v>10.634990281254142</v>
      </c>
      <c r="V56" s="795">
        <f>IF(INDEX(Historical!$O$7:$O$1442,MATCH(B56,Historical!$B$7:$B$1449,0))=0,"n/a",((INDEX(Historical!$C$7:$C$1442,MATCH(B56,Historical!$B$7:$B$1449,0))/INDEX(Historical!$O$7:$O$1442,MATCH(B56,Historical!$B$7:$B$1449,0)))^(1/10)-1)*100)</f>
        <v>10.479113989134969</v>
      </c>
      <c r="W56" s="796">
        <f t="shared" si="19"/>
        <v>1.014874949569285</v>
      </c>
      <c r="X56" s="797">
        <f t="shared" si="20"/>
        <v>0.17098055114556499</v>
      </c>
      <c r="Y56" s="746"/>
      <c r="Z56" s="738">
        <f t="shared" si="21"/>
        <v>34.766355140186924</v>
      </c>
      <c r="AA56" s="999">
        <f t="shared" si="22"/>
        <v>15.997196261682243</v>
      </c>
      <c r="AB56" s="1000">
        <v>12</v>
      </c>
      <c r="AC56" s="978">
        <v>10.7</v>
      </c>
      <c r="AD56" s="978">
        <v>1.43</v>
      </c>
      <c r="AE56" s="978">
        <v>1.48</v>
      </c>
      <c r="AF56" s="978">
        <v>3.96</v>
      </c>
      <c r="AG56" s="978">
        <v>25.6</v>
      </c>
      <c r="AH56" s="980">
        <v>15.299999999999999</v>
      </c>
      <c r="AI56" s="980">
        <v>7.61</v>
      </c>
      <c r="AJ56" s="978">
        <v>62.2</v>
      </c>
      <c r="AK56" s="978">
        <v>11.15</v>
      </c>
      <c r="AL56" s="991">
        <v>50570</v>
      </c>
      <c r="AM56" s="985">
        <v>0.4</v>
      </c>
      <c r="AN56" s="978">
        <v>1.03</v>
      </c>
      <c r="AO56" s="838">
        <f t="shared" si="23"/>
        <v>-3.1889279527363321</v>
      </c>
      <c r="AP56" s="839">
        <f t="shared" si="24"/>
        <v>12.808268308945911</v>
      </c>
      <c r="AQ56" s="1001">
        <f t="shared" si="25"/>
        <v>67.79471213527782</v>
      </c>
      <c r="AR56" s="738">
        <f>INDEX(Historical!$C$7:$C$1442,MATCH(B56,Historical!$B$7:$B$1449,0))*IF(AH56="n/a",1.03,IF(AH56&lt;0,1.01,IF(AH56&gt;10,1.1,(1+AH56/100))))</f>
        <v>3.9930000000000003</v>
      </c>
      <c r="AS56" s="999">
        <f t="shared" si="26"/>
        <v>4.2968673000000006</v>
      </c>
      <c r="AT56" s="999">
        <f t="shared" si="30"/>
        <v>4.7265540300000009</v>
      </c>
      <c r="AU56" s="999">
        <f t="shared" si="30"/>
        <v>5.1992094330000009</v>
      </c>
      <c r="AV56" s="999">
        <f t="shared" si="30"/>
        <v>5.7191303763000017</v>
      </c>
      <c r="AW56" s="738">
        <f t="shared" si="27"/>
        <v>23.934761139300004</v>
      </c>
      <c r="AX56" s="846">
        <f t="shared" si="28"/>
        <v>13.983035075831049</v>
      </c>
      <c r="AY56" s="1080">
        <v>1.18</v>
      </c>
      <c r="AZ56" s="985">
        <v>18.98</v>
      </c>
      <c r="BA56" s="985">
        <v>-25.580000000000002</v>
      </c>
      <c r="BB56" s="985">
        <v>2.06</v>
      </c>
      <c r="BC56" s="985">
        <v>-9.5299999999999994</v>
      </c>
      <c r="BE56" s="700">
        <v>1992</v>
      </c>
      <c r="BF56" s="1013">
        <f t="shared" si="29"/>
        <v>2</v>
      </c>
      <c r="BG56" s="995">
        <v>7.3999999999999995</v>
      </c>
    </row>
    <row r="57" spans="1:59" ht="11.25" customHeight="1" x14ac:dyDescent="0.2">
      <c r="A57" s="976" t="s">
        <v>245</v>
      </c>
      <c r="B57" s="988" t="s">
        <v>246</v>
      </c>
      <c r="C57" s="1070" t="s">
        <v>247</v>
      </c>
      <c r="D57" s="1070" t="s">
        <v>4421</v>
      </c>
      <c r="E57" s="828">
        <v>62</v>
      </c>
      <c r="F57" s="1148">
        <v>4</v>
      </c>
      <c r="G57" s="1148" t="s">
        <v>37</v>
      </c>
      <c r="H57" s="1148" t="s">
        <v>37</v>
      </c>
      <c r="I57" s="978">
        <v>99.82</v>
      </c>
      <c r="J57" s="738">
        <f t="shared" si="16"/>
        <v>2.8851933480264478</v>
      </c>
      <c r="K57" s="990">
        <v>0.72</v>
      </c>
      <c r="L57" s="1000">
        <v>4</v>
      </c>
      <c r="M57" s="729">
        <f t="shared" si="17"/>
        <v>2.88</v>
      </c>
      <c r="N57" s="983" t="s">
        <v>164</v>
      </c>
      <c r="O57" s="831">
        <v>0.67500000000000004</v>
      </c>
      <c r="P57" s="694">
        <v>43167</v>
      </c>
      <c r="Q57" s="694">
        <v>43192</v>
      </c>
      <c r="R57" s="729">
        <f t="shared" si="18"/>
        <v>6.6666666666666554</v>
      </c>
      <c r="S57" s="795">
        <f>IF(INDEX(Historical!$D$7:$D$1442,MATCH(B57,Historical!$B$7:$B$1449,0))=0,"n/a",(INDEX(Historical!$C$7:$C$1442,MATCH(B57,Historical!$B$7:$B$1449,0))/INDEX(Historical!$D$7:$D$1442,MATCH(B57,Historical!$B$7:$B$1449,0))-1)*100)</f>
        <v>5.6849953401677533</v>
      </c>
      <c r="T57" s="795">
        <f>IF(INDEX(Historical!$F$7:$F$1442,MATCH(B57,Historical!$B$7:$B$1449,0))=0,"n/a",((INDEX(Historical!$C$7:$C$1442,MATCH(B57,Historical!$B$7:$B$1449,0))/INDEX(Historical!$F$7:$F$1442,MATCH(B57,Historical!$B$7:$B$1449,0)))^(1/3)-1)*100)</f>
        <v>5.4174643524898203</v>
      </c>
      <c r="U57" s="795">
        <f>IF(INDEX(Historical!$H$7:$H$1442,MATCH(B57,Historical!$B$7:$B$1449,0))=0,"n/a",((INDEX(Historical!$C$7:$C$1442,MATCH(B57,Historical!$B$7:$B$1449,0))/INDEX(Historical!$H$7:$H$1442,MATCH(B57,Historical!$B$7:$B$1449,0)))^(1/5)-1)*100)</f>
        <v>5.6873286106645882</v>
      </c>
      <c r="V57" s="795">
        <f>IF(INDEX(Historical!$O$7:$O$1442,MATCH(B57,Historical!$B$7:$B$1449,0))=0,"n/a",((INDEX(Historical!$C$7:$C$1442,MATCH(B57,Historical!$B$7:$B$1449,0))/INDEX(Historical!$O$7:$O$1442,MATCH(B57,Historical!$B$7:$B$1449,0)))^(1/10)-1)*100)</f>
        <v>6.3272222648930621</v>
      </c>
      <c r="W57" s="796">
        <f t="shared" si="19"/>
        <v>0.89886657565691053</v>
      </c>
      <c r="X57" s="797">
        <f t="shared" si="20"/>
        <v>3.1596270059247713</v>
      </c>
      <c r="Y57" s="988"/>
      <c r="Z57" s="738">
        <f t="shared" si="21"/>
        <v>54.13533834586466</v>
      </c>
      <c r="AA57" s="999">
        <f t="shared" si="22"/>
        <v>18.763157894736839</v>
      </c>
      <c r="AB57" s="1000">
        <v>12</v>
      </c>
      <c r="AC57" s="978">
        <v>5.32</v>
      </c>
      <c r="AD57" s="978">
        <v>1.49</v>
      </c>
      <c r="AE57" s="978">
        <v>0.79</v>
      </c>
      <c r="AF57" s="978">
        <v>4.0599999999999996</v>
      </c>
      <c r="AG57" s="978">
        <v>20.8</v>
      </c>
      <c r="AH57" s="978">
        <v>-1.5</v>
      </c>
      <c r="AI57" s="978">
        <v>5.5</v>
      </c>
      <c r="AJ57" s="978">
        <v>1.7999999999999998</v>
      </c>
      <c r="AK57" s="978">
        <v>12.6</v>
      </c>
      <c r="AL57" s="991">
        <v>14460</v>
      </c>
      <c r="AM57" s="985">
        <v>0.5</v>
      </c>
      <c r="AN57" s="978">
        <v>0.81</v>
      </c>
      <c r="AO57" s="838">
        <f t="shared" si="23"/>
        <v>-10.190635936045803</v>
      </c>
      <c r="AP57" s="839">
        <f t="shared" si="24"/>
        <v>8.5725219586910359</v>
      </c>
      <c r="AQ57" s="1001">
        <f t="shared" si="25"/>
        <v>84.002923953375813</v>
      </c>
      <c r="AR57" s="738">
        <f>INDEX(Historical!$C$7:$C$1442,MATCH(B57,Historical!$B$7:$B$1449,0))*IF(AH57="n/a",1.03,IF(AH57&lt;0,1.01,IF(AH57&gt;10,1.1,(1+AH57/100))))</f>
        <v>2.8633500000000001</v>
      </c>
      <c r="AS57" s="999">
        <f t="shared" si="26"/>
        <v>3.0208342500000001</v>
      </c>
      <c r="AT57" s="999">
        <f t="shared" si="30"/>
        <v>3.3229176750000002</v>
      </c>
      <c r="AU57" s="999">
        <f t="shared" si="30"/>
        <v>3.6552094425000003</v>
      </c>
      <c r="AV57" s="999">
        <f t="shared" si="30"/>
        <v>4.0207303867500004</v>
      </c>
      <c r="AW57" s="738">
        <f t="shared" si="27"/>
        <v>16.883041754250002</v>
      </c>
      <c r="AX57" s="846">
        <f t="shared" si="28"/>
        <v>16.913486029102387</v>
      </c>
      <c r="AY57" s="1080">
        <v>1.05</v>
      </c>
      <c r="AZ57" s="985">
        <v>16.34</v>
      </c>
      <c r="BA57" s="985">
        <v>-5.7299999999999995</v>
      </c>
      <c r="BB57" s="985">
        <v>1.92</v>
      </c>
      <c r="BC57" s="985">
        <v>3.54</v>
      </c>
      <c r="BE57" s="700">
        <v>1957</v>
      </c>
      <c r="BF57" s="1013">
        <f t="shared" si="29"/>
        <v>8</v>
      </c>
      <c r="BG57" s="995">
        <v>5.8000000000000007</v>
      </c>
    </row>
    <row r="58" spans="1:59" ht="11.25" customHeight="1" x14ac:dyDescent="0.2">
      <c r="A58" s="976" t="s">
        <v>248</v>
      </c>
      <c r="B58" s="988" t="s">
        <v>249</v>
      </c>
      <c r="C58" s="1070" t="s">
        <v>112</v>
      </c>
      <c r="D58" s="1070" t="s">
        <v>213</v>
      </c>
      <c r="E58" s="828">
        <v>46</v>
      </c>
      <c r="F58" s="1148">
        <v>46</v>
      </c>
      <c r="G58" s="1148" t="s">
        <v>37</v>
      </c>
      <c r="H58" s="1148" t="s">
        <v>37</v>
      </c>
      <c r="I58" s="978">
        <v>34.549999999999997</v>
      </c>
      <c r="J58" s="738">
        <f t="shared" si="16"/>
        <v>1.5629522431259046</v>
      </c>
      <c r="K58" s="990">
        <v>0.13500000000000001</v>
      </c>
      <c r="L58" s="1000">
        <v>4</v>
      </c>
      <c r="M58" s="729">
        <f t="shared" si="17"/>
        <v>0.54</v>
      </c>
      <c r="N58" s="983" t="s">
        <v>250</v>
      </c>
      <c r="O58" s="831">
        <v>0.125</v>
      </c>
      <c r="P58" s="973">
        <v>43418</v>
      </c>
      <c r="Q58" s="973">
        <v>43444</v>
      </c>
      <c r="R58" s="729">
        <f t="shared" si="18"/>
        <v>8.0000000000000071</v>
      </c>
      <c r="S58" s="795">
        <f>IF(INDEX(Historical!$D$7:$D$1442,MATCH(B58,Historical!$B$7:$B$1449,0))=0,"n/a",(INDEX(Historical!$C$7:$C$1442,MATCH(B58,Historical!$B$7:$B$1449,0))/INDEX(Historical!$D$7:$D$1442,MATCH(B58,Historical!$B$7:$B$1449,0))-1)*100)</f>
        <v>8.5106382978723296</v>
      </c>
      <c r="T58" s="795">
        <f>IF(INDEX(Historical!$F$7:$F$1442,MATCH(B58,Historical!$B$7:$B$1449,0))=0,"n/a",((INDEX(Historical!$C$7:$C$1442,MATCH(B58,Historical!$B$7:$B$1449,0))/INDEX(Historical!$F$7:$F$1442,MATCH(B58,Historical!$B$7:$B$1449,0)))^(1/3)-1)*100)</f>
        <v>7.9870600425827831</v>
      </c>
      <c r="U58" s="795">
        <f>IF(INDEX(Historical!$H$7:$H$1442,MATCH(B58,Historical!$B$7:$B$1449,0))=0,"n/a",((INDEX(Historical!$C$7:$C$1442,MATCH(B58,Historical!$B$7:$B$1449,0))/INDEX(Historical!$H$7:$H$1442,MATCH(B58,Historical!$B$7:$B$1449,0)))^(1/5)-1)*100)</f>
        <v>9.0966078501449665</v>
      </c>
      <c r="V58" s="795">
        <f>IF(INDEX(Historical!$O$7:$O$1442,MATCH(B58,Historical!$B$7:$B$1449,0))=0,"n/a",((INDEX(Historical!$C$7:$C$1442,MATCH(B58,Historical!$B$7:$B$1449,0))/INDEX(Historical!$O$7:$O$1442,MATCH(B58,Historical!$B$7:$B$1449,0)))^(1/10)-1)*100)</f>
        <v>7.1354063273228352</v>
      </c>
      <c r="W58" s="796">
        <f t="shared" si="19"/>
        <v>1.274854918256346</v>
      </c>
      <c r="X58" s="797" t="str">
        <f t="shared" si="20"/>
        <v>n/a</v>
      </c>
      <c r="Y58" s="752"/>
      <c r="Z58" s="738">
        <f t="shared" si="21"/>
        <v>36.241610738255034</v>
      </c>
      <c r="AA58" s="999">
        <f t="shared" si="22"/>
        <v>23.187919463087248</v>
      </c>
      <c r="AB58" s="1000">
        <v>12</v>
      </c>
      <c r="AC58" s="978">
        <v>1.49</v>
      </c>
      <c r="AD58" s="978">
        <v>1.55</v>
      </c>
      <c r="AE58" s="978">
        <v>2.2000000000000002</v>
      </c>
      <c r="AF58" s="978">
        <v>2.6</v>
      </c>
      <c r="AG58" s="978">
        <v>11.4</v>
      </c>
      <c r="AH58" s="978">
        <v>8.1</v>
      </c>
      <c r="AI58" s="978">
        <v>4.29</v>
      </c>
      <c r="AJ58" s="978">
        <v>-0.8</v>
      </c>
      <c r="AK58" s="978">
        <v>15</v>
      </c>
      <c r="AL58" s="995">
        <v>895.54</v>
      </c>
      <c r="AM58" s="985">
        <v>17.740000000000002</v>
      </c>
      <c r="AN58" s="978">
        <v>0</v>
      </c>
      <c r="AO58" s="838">
        <f t="shared" si="23"/>
        <v>-12.528359369816377</v>
      </c>
      <c r="AP58" s="839">
        <f t="shared" si="24"/>
        <v>10.659560093270871</v>
      </c>
      <c r="AQ58" s="1001">
        <f t="shared" si="25"/>
        <v>63.691567154039006</v>
      </c>
      <c r="AR58" s="738">
        <f>INDEX(Historical!$C$7:$C$1442,MATCH(B58,Historical!$B$7:$B$1449,0))*IF(AH58="n/a",1.03,IF(AH58&lt;0,1.01,IF(AH58&gt;10,1.1,(1+AH58/100))))</f>
        <v>0.55130999999999997</v>
      </c>
      <c r="AS58" s="999">
        <f t="shared" si="26"/>
        <v>0.57496119899999998</v>
      </c>
      <c r="AT58" s="999">
        <f t="shared" si="30"/>
        <v>0.63245731890000001</v>
      </c>
      <c r="AU58" s="999">
        <f t="shared" si="30"/>
        <v>0.69570305079000005</v>
      </c>
      <c r="AV58" s="999">
        <f t="shared" si="30"/>
        <v>0.76527335586900014</v>
      </c>
      <c r="AW58" s="738">
        <f t="shared" si="27"/>
        <v>3.2197049245590001</v>
      </c>
      <c r="AX58" s="846">
        <f t="shared" si="28"/>
        <v>9.3189722852648345</v>
      </c>
      <c r="AY58" s="1080">
        <v>0.93</v>
      </c>
      <c r="AZ58" s="985">
        <v>37.950000000000003</v>
      </c>
      <c r="BA58" s="985">
        <v>-4.34</v>
      </c>
      <c r="BB58" s="985">
        <v>5.08</v>
      </c>
      <c r="BC58" s="985">
        <v>4.96</v>
      </c>
      <c r="BE58" s="700">
        <v>1974</v>
      </c>
      <c r="BF58" s="1013">
        <f t="shared" si="29"/>
        <v>4</v>
      </c>
      <c r="BG58" s="995">
        <v>9.4</v>
      </c>
    </row>
    <row r="59" spans="1:59" ht="11.25" customHeight="1" x14ac:dyDescent="0.2">
      <c r="A59" s="976" t="s">
        <v>381</v>
      </c>
      <c r="B59" s="988" t="s">
        <v>382</v>
      </c>
      <c r="C59" s="1070" t="s">
        <v>112</v>
      </c>
      <c r="D59" s="1070" t="s">
        <v>4394</v>
      </c>
      <c r="E59" s="828">
        <v>47</v>
      </c>
      <c r="F59" s="1148">
        <v>34</v>
      </c>
      <c r="G59" s="1148" t="s">
        <v>106</v>
      </c>
      <c r="H59" s="1148" t="s">
        <v>106</v>
      </c>
      <c r="I59" s="978">
        <v>295.39</v>
      </c>
      <c r="J59" s="738">
        <f t="shared" si="16"/>
        <v>1.841633095230035</v>
      </c>
      <c r="K59" s="990">
        <v>1.36</v>
      </c>
      <c r="L59" s="1000">
        <v>4</v>
      </c>
      <c r="M59" s="729">
        <f t="shared" si="17"/>
        <v>5.44</v>
      </c>
      <c r="N59" s="983" t="s">
        <v>119</v>
      </c>
      <c r="O59" s="831">
        <v>1.28</v>
      </c>
      <c r="P59" s="973">
        <v>43231</v>
      </c>
      <c r="Q59" s="973">
        <v>43252</v>
      </c>
      <c r="R59" s="729">
        <f t="shared" si="18"/>
        <v>6.2500000000000053</v>
      </c>
      <c r="S59" s="795">
        <f>IF(INDEX(Historical!$D$7:$D$1442,MATCH(B59,Historical!$B$7:$B$1449,0))=0,"n/a",(INDEX(Historical!$C$7:$C$1442,MATCH(B59,Historical!$B$7:$B$1449,0))/INDEX(Historical!$D$7:$D$1442,MATCH(B59,Historical!$B$7:$B$1449,0))-1)*100)</f>
        <v>5.9288537549407216</v>
      </c>
      <c r="T59" s="795">
        <f>IF(INDEX(Historical!$F$7:$F$1442,MATCH(B59,Historical!$B$7:$B$1449,0))=0,"n/a",((INDEX(Historical!$C$7:$C$1442,MATCH(B59,Historical!$B$7:$B$1449,0))/INDEX(Historical!$F$7:$F$1442,MATCH(B59,Historical!$B$7:$B$1449,0)))^(1/3)-1)*100)</f>
        <v>5.3054143687660371</v>
      </c>
      <c r="U59" s="795">
        <f>IF(INDEX(Historical!$H$7:$H$1442,MATCH(B59,Historical!$B$7:$B$1449,0))=0,"n/a",((INDEX(Historical!$C$7:$C$1442,MATCH(B59,Historical!$B$7:$B$1449,0))/INDEX(Historical!$H$7:$H$1442,MATCH(B59,Historical!$B$7:$B$1449,0)))^(1/5)-1)*100)</f>
        <v>8.3462958501015372</v>
      </c>
      <c r="V59" s="795">
        <f>IF(INDEX(Historical!$O$7:$O$1442,MATCH(B59,Historical!$B$7:$B$1449,0))=0,"n/a",((INDEX(Historical!$C$7:$C$1442,MATCH(B59,Historical!$B$7:$B$1449,0))/INDEX(Historical!$O$7:$O$1442,MATCH(B59,Historical!$B$7:$B$1449,0)))^(1/10)-1)*100)</f>
        <v>13.209613876809122</v>
      </c>
      <c r="W59" s="796">
        <f t="shared" si="19"/>
        <v>0.63183495959365965</v>
      </c>
      <c r="X59" s="797">
        <f t="shared" si="20"/>
        <v>9.2736620556683764</v>
      </c>
      <c r="Y59" s="988"/>
      <c r="Z59" s="738">
        <f t="shared" si="21"/>
        <v>39.679066374908828</v>
      </c>
      <c r="AA59" s="999">
        <f t="shared" si="22"/>
        <v>21.545587162654993</v>
      </c>
      <c r="AB59" s="1000">
        <v>12</v>
      </c>
      <c r="AC59" s="978">
        <v>13.71</v>
      </c>
      <c r="AD59" s="978">
        <v>1.62</v>
      </c>
      <c r="AE59" s="978">
        <v>1.45</v>
      </c>
      <c r="AF59" s="978">
        <v>8.59</v>
      </c>
      <c r="AG59" s="978">
        <v>46.300000000000004</v>
      </c>
      <c r="AH59" s="978">
        <v>1</v>
      </c>
      <c r="AI59" s="978">
        <v>10.76</v>
      </c>
      <c r="AJ59" s="978">
        <v>0.89999999999999991</v>
      </c>
      <c r="AK59" s="978">
        <v>13.3</v>
      </c>
      <c r="AL59" s="991">
        <v>16320</v>
      </c>
      <c r="AM59" s="985">
        <v>1.7000000000000002</v>
      </c>
      <c r="AN59" s="978">
        <v>1.1499999999999999</v>
      </c>
      <c r="AO59" s="838">
        <f t="shared" si="23"/>
        <v>-11.35765821732342</v>
      </c>
      <c r="AP59" s="839">
        <f t="shared" si="24"/>
        <v>10.187928945331572</v>
      </c>
      <c r="AQ59" s="1001">
        <f t="shared" si="25"/>
        <v>186.80352835827941</v>
      </c>
      <c r="AR59" s="738">
        <f>INDEX(Historical!$C$7:$C$1442,MATCH(B59,Historical!$B$7:$B$1449,0))*IF(AH59="n/a",1.03,IF(AH59&lt;0,1.01,IF(AH59&gt;10,1.1,(1+AH59/100))))</f>
        <v>5.4136000000000006</v>
      </c>
      <c r="AS59" s="999">
        <f t="shared" si="26"/>
        <v>5.9549600000000016</v>
      </c>
      <c r="AT59" s="999">
        <f t="shared" si="30"/>
        <v>6.5504560000000023</v>
      </c>
      <c r="AU59" s="999">
        <f t="shared" si="30"/>
        <v>7.2055016000000034</v>
      </c>
      <c r="AV59" s="999">
        <f t="shared" si="30"/>
        <v>7.9260517600000044</v>
      </c>
      <c r="AW59" s="738">
        <f t="shared" si="27"/>
        <v>33.050569360000019</v>
      </c>
      <c r="AX59" s="846">
        <f t="shared" si="28"/>
        <v>11.18879087308305</v>
      </c>
      <c r="AY59" s="1080">
        <v>1.04</v>
      </c>
      <c r="AZ59" s="985">
        <v>19.509999999999998</v>
      </c>
      <c r="BA59" s="985">
        <v>-20.61</v>
      </c>
      <c r="BB59" s="985">
        <v>1.5599999999999998</v>
      </c>
      <c r="BC59" s="985">
        <v>-5.4</v>
      </c>
      <c r="BE59" s="700">
        <v>1972</v>
      </c>
      <c r="BF59" s="1013">
        <f t="shared" si="29"/>
        <v>5</v>
      </c>
      <c r="BG59" s="995">
        <v>14.299999999999999</v>
      </c>
    </row>
    <row r="60" spans="1:59" ht="11.25" customHeight="1" x14ac:dyDescent="0.2">
      <c r="A60" s="976" t="s">
        <v>253</v>
      </c>
      <c r="B60" s="988" t="s">
        <v>254</v>
      </c>
      <c r="C60" s="1070" t="s">
        <v>179</v>
      </c>
      <c r="D60" s="1070" t="s">
        <v>4430</v>
      </c>
      <c r="E60" s="828">
        <v>46</v>
      </c>
      <c r="F60" s="1148">
        <v>44</v>
      </c>
      <c r="G60" s="1148" t="s">
        <v>106</v>
      </c>
      <c r="H60" s="1148" t="s">
        <v>106</v>
      </c>
      <c r="I60" s="978">
        <v>55.99</v>
      </c>
      <c r="J60" s="738">
        <f t="shared" si="16"/>
        <v>5.0723343454188248</v>
      </c>
      <c r="K60" s="990">
        <v>0.71</v>
      </c>
      <c r="L60" s="1000">
        <v>4</v>
      </c>
      <c r="M60" s="729">
        <f t="shared" si="17"/>
        <v>2.84</v>
      </c>
      <c r="N60" s="983" t="s">
        <v>119</v>
      </c>
      <c r="O60" s="831">
        <v>0.7</v>
      </c>
      <c r="P60" s="973">
        <v>43328</v>
      </c>
      <c r="Q60" s="973">
        <v>43343</v>
      </c>
      <c r="R60" s="729">
        <f t="shared" si="18"/>
        <v>1.4285714285714299</v>
      </c>
      <c r="S60" s="795">
        <f>IF(INDEX(Historical!$D$7:$D$1442,MATCH(B60,Historical!$B$7:$B$1449,0))=0,"n/a",(INDEX(Historical!$C$7:$C$1442,MATCH(B60,Historical!$B$7:$B$1449,0))/INDEX(Historical!$D$7:$D$1442,MATCH(B60,Historical!$B$7:$B$1449,0))-1)*100)</f>
        <v>0.71428571428571175</v>
      </c>
      <c r="T60" s="795">
        <f>IF(INDEX(Historical!$F$7:$F$1442,MATCH(B60,Historical!$B$7:$B$1449,0))=0,"n/a",((INDEX(Historical!$C$7:$C$1442,MATCH(B60,Historical!$B$7:$B$1449,0))/INDEX(Historical!$F$7:$F$1442,MATCH(B60,Historical!$B$7:$B$1449,0)))^(1/3)-1)*100)</f>
        <v>0.84138569487346437</v>
      </c>
      <c r="U60" s="795">
        <f>IF(INDEX(Historical!$H$7:$H$1442,MATCH(B60,Historical!$B$7:$B$1449,0))=0,"n/a",((INDEX(Historical!$C$7:$C$1442,MATCH(B60,Historical!$B$7:$B$1449,0))/INDEX(Historical!$H$7:$H$1442,MATCH(B60,Historical!$B$7:$B$1449,0)))^(1/5)-1)*100)</f>
        <v>16.751145735902085</v>
      </c>
      <c r="V60" s="795">
        <f>IF(INDEX(Historical!$O$7:$O$1442,MATCH(B60,Historical!$B$7:$B$1449,0))=0,"n/a",((INDEX(Historical!$C$7:$C$1442,MATCH(B60,Historical!$B$7:$B$1449,0))/INDEX(Historical!$O$7:$O$1442,MATCH(B60,Historical!$B$7:$B$1449,0)))^(1/10)-1)*100)</f>
        <v>30.963282174056506</v>
      </c>
      <c r="W60" s="796">
        <f t="shared" si="19"/>
        <v>0.54100032553840571</v>
      </c>
      <c r="X60" s="797" t="str">
        <f t="shared" si="20"/>
        <v>n/a</v>
      </c>
      <c r="Y60" s="752"/>
      <c r="Z60" s="738" t="str">
        <f t="shared" si="21"/>
        <v>n/a</v>
      </c>
      <c r="AA60" s="999" t="str">
        <f t="shared" si="22"/>
        <v>n/a</v>
      </c>
      <c r="AB60" s="1000">
        <v>9</v>
      </c>
      <c r="AC60" s="978">
        <v>-0.12</v>
      </c>
      <c r="AD60" s="978" t="s">
        <v>137</v>
      </c>
      <c r="AE60" s="978">
        <v>2.42</v>
      </c>
      <c r="AF60" s="978">
        <v>1.39</v>
      </c>
      <c r="AG60" s="978">
        <v>10.7</v>
      </c>
      <c r="AH60" s="980">
        <v>89.7</v>
      </c>
      <c r="AI60" s="980">
        <v>63.639999999999993</v>
      </c>
      <c r="AJ60" s="978">
        <v>-15.1</v>
      </c>
      <c r="AK60" s="978" t="s">
        <v>137</v>
      </c>
      <c r="AL60" s="991">
        <v>6030</v>
      </c>
      <c r="AM60" s="985">
        <v>1.2</v>
      </c>
      <c r="AN60" s="978">
        <v>0.11</v>
      </c>
      <c r="AO60" s="838" t="str">
        <f t="shared" si="23"/>
        <v>n/a</v>
      </c>
      <c r="AP60" s="839">
        <f t="shared" si="24"/>
        <v>21.823480081320909</v>
      </c>
      <c r="AQ60" s="1001" t="str">
        <f t="shared" si="25"/>
        <v>n/a</v>
      </c>
      <c r="AR60" s="738">
        <f>INDEX(Historical!$C$7:$C$1442,MATCH(B60,Historical!$B$7:$B$1449,0))*IF(AH60="n/a",1.03,IF(AH60&lt;0,1.01,IF(AH60&gt;10,1.1,(1+AH60/100))))</f>
        <v>3.1019999999999999</v>
      </c>
      <c r="AS60" s="999">
        <f t="shared" si="26"/>
        <v>3.4122000000000003</v>
      </c>
      <c r="AT60" s="999">
        <f t="shared" si="30"/>
        <v>3.5145660000000003</v>
      </c>
      <c r="AU60" s="999">
        <f t="shared" si="30"/>
        <v>3.6200029800000002</v>
      </c>
      <c r="AV60" s="999">
        <f t="shared" si="30"/>
        <v>3.7286030694000005</v>
      </c>
      <c r="AW60" s="738">
        <f t="shared" si="27"/>
        <v>17.377372049400002</v>
      </c>
      <c r="AX60" s="846">
        <f t="shared" si="28"/>
        <v>31.036563760314344</v>
      </c>
      <c r="AY60" s="1080">
        <v>1.51</v>
      </c>
      <c r="AZ60" s="985">
        <v>25.650000000000002</v>
      </c>
      <c r="BA60" s="985">
        <v>-24.7</v>
      </c>
      <c r="BB60" s="985">
        <v>1.76</v>
      </c>
      <c r="BC60" s="985">
        <v>-11.19</v>
      </c>
      <c r="BE60" s="700">
        <v>1973</v>
      </c>
      <c r="BF60" s="1013">
        <f t="shared" si="29"/>
        <v>5</v>
      </c>
      <c r="BG60" s="995">
        <v>7.6</v>
      </c>
    </row>
    <row r="61" spans="1:59" ht="11.25" customHeight="1" x14ac:dyDescent="0.2">
      <c r="A61" s="976" t="s">
        <v>255</v>
      </c>
      <c r="B61" s="988" t="s">
        <v>256</v>
      </c>
      <c r="C61" s="1070" t="s">
        <v>128</v>
      </c>
      <c r="D61" s="1070" t="s">
        <v>4389</v>
      </c>
      <c r="E61" s="828">
        <v>53</v>
      </c>
      <c r="F61" s="1148">
        <v>18</v>
      </c>
      <c r="G61" s="1148" t="s">
        <v>37</v>
      </c>
      <c r="H61" s="1148" t="s">
        <v>37</v>
      </c>
      <c r="I61" s="978">
        <v>42.32</v>
      </c>
      <c r="J61" s="738">
        <f t="shared" si="16"/>
        <v>1.9848771266540641</v>
      </c>
      <c r="K61" s="990">
        <v>0.21</v>
      </c>
      <c r="L61" s="1000">
        <v>4</v>
      </c>
      <c r="M61" s="729">
        <f t="shared" si="17"/>
        <v>0.84</v>
      </c>
      <c r="N61" s="983" t="s">
        <v>107</v>
      </c>
      <c r="O61" s="831">
        <v>0.1875</v>
      </c>
      <c r="P61" s="973">
        <v>43476</v>
      </c>
      <c r="Q61" s="973">
        <v>43511</v>
      </c>
      <c r="R61" s="729">
        <f t="shared" si="18"/>
        <v>11.999999999999995</v>
      </c>
      <c r="S61" s="795">
        <f>IF(INDEX(Historical!$D$7:$D$1442,MATCH(B61,Historical!$B$7:$B$1449,0))=0,"n/a",(INDEX(Historical!$C$7:$C$1442,MATCH(B61,Historical!$B$7:$B$1449,0))/INDEX(Historical!$D$7:$D$1442,MATCH(B61,Historical!$B$7:$B$1449,0))-1)*100)</f>
        <v>10.294117647058808</v>
      </c>
      <c r="T61" s="795">
        <f>IF(INDEX(Historical!$F$7:$F$1442,MATCH(B61,Historical!$B$7:$B$1449,0))=0,"n/a",((INDEX(Historical!$C$7:$C$1442,MATCH(B61,Historical!$B$7:$B$1449,0))/INDEX(Historical!$F$7:$F$1442,MATCH(B61,Historical!$B$7:$B$1449,0)))^(1/3)-1)*100)</f>
        <v>14.471424255333186</v>
      </c>
      <c r="U61" s="795">
        <f>IF(INDEX(Historical!$H$7:$H$1442,MATCH(B61,Historical!$B$7:$B$1449,0))=0,"n/a",((INDEX(Historical!$C$7:$C$1442,MATCH(B61,Historical!$B$7:$B$1449,0))/INDEX(Historical!$H$7:$H$1442,MATCH(B61,Historical!$B$7:$B$1449,0)))^(1/5)-1)*100)</f>
        <v>17.143034329661333</v>
      </c>
      <c r="V61" s="795">
        <f>IF(INDEX(Historical!$O$7:$O$1442,MATCH(B61,Historical!$B$7:$B$1449,0))=0,"n/a",((INDEX(Historical!$C$7:$C$1442,MATCH(B61,Historical!$B$7:$B$1449,0))/INDEX(Historical!$O$7:$O$1442,MATCH(B61,Historical!$B$7:$B$1449,0)))^(1/10)-1)*100)</f>
        <v>15.024129044552348</v>
      </c>
      <c r="W61" s="796">
        <f t="shared" si="19"/>
        <v>1.1410334854570015</v>
      </c>
      <c r="X61" s="797">
        <f t="shared" si="20"/>
        <v>1.4167796966662258</v>
      </c>
      <c r="Y61" s="749"/>
      <c r="Z61" s="738">
        <f t="shared" si="21"/>
        <v>48.554913294797686</v>
      </c>
      <c r="AA61" s="999">
        <f t="shared" si="22"/>
        <v>24.462427745664741</v>
      </c>
      <c r="AB61" s="1000">
        <v>10</v>
      </c>
      <c r="AC61" s="978">
        <v>1.73</v>
      </c>
      <c r="AD61" s="978">
        <v>2.33</v>
      </c>
      <c r="AE61" s="978">
        <v>2.38</v>
      </c>
      <c r="AF61" s="978">
        <v>4.03</v>
      </c>
      <c r="AG61" s="978">
        <v>18.899999999999999</v>
      </c>
      <c r="AH61" s="978">
        <v>10</v>
      </c>
      <c r="AI61" s="978">
        <v>6.9599999999999991</v>
      </c>
      <c r="AJ61" s="978">
        <v>12.1</v>
      </c>
      <c r="AK61" s="978">
        <v>10.5</v>
      </c>
      <c r="AL61" s="991">
        <v>22690</v>
      </c>
      <c r="AM61" s="985">
        <v>0.2</v>
      </c>
      <c r="AN61" s="978">
        <v>0</v>
      </c>
      <c r="AO61" s="838">
        <f t="shared" si="23"/>
        <v>-5.3345162893493452</v>
      </c>
      <c r="AP61" s="839">
        <f t="shared" si="24"/>
        <v>19.127911456315395</v>
      </c>
      <c r="AQ61" s="1001">
        <f t="shared" si="25"/>
        <v>109.32015225489602</v>
      </c>
      <c r="AR61" s="738">
        <f>INDEX(Historical!$C$7:$C$1442,MATCH(B61,Historical!$B$7:$B$1449,0))*IF(AH61="n/a",1.03,IF(AH61&lt;0,1.01,IF(AH61&gt;10,1.1,(1+AH61/100))))</f>
        <v>0.82500000000000007</v>
      </c>
      <c r="AS61" s="999">
        <f t="shared" si="26"/>
        <v>0.88241999999999998</v>
      </c>
      <c r="AT61" s="999">
        <f t="shared" si="30"/>
        <v>0.97066200000000002</v>
      </c>
      <c r="AU61" s="999">
        <f t="shared" si="30"/>
        <v>1.0677282000000001</v>
      </c>
      <c r="AV61" s="999">
        <f t="shared" si="30"/>
        <v>1.1745010200000003</v>
      </c>
      <c r="AW61" s="738">
        <f t="shared" si="27"/>
        <v>4.9203112200000003</v>
      </c>
      <c r="AX61" s="846">
        <f t="shared" si="28"/>
        <v>11.626444281663517</v>
      </c>
      <c r="AY61" s="1080">
        <v>0.19</v>
      </c>
      <c r="AZ61" s="985">
        <v>33.46</v>
      </c>
      <c r="BA61" s="985">
        <v>-8.52</v>
      </c>
      <c r="BB61" s="985">
        <v>-2.75</v>
      </c>
      <c r="BC61" s="985">
        <v>6.84</v>
      </c>
      <c r="BE61" s="700">
        <v>1967</v>
      </c>
      <c r="BF61" s="1013">
        <f t="shared" si="29"/>
        <v>6</v>
      </c>
      <c r="BG61" s="995">
        <v>12.8</v>
      </c>
    </row>
    <row r="62" spans="1:59" ht="11.25" customHeight="1" x14ac:dyDescent="0.2">
      <c r="A62" s="976" t="s">
        <v>257</v>
      </c>
      <c r="B62" s="988" t="s">
        <v>258</v>
      </c>
      <c r="C62" s="1070" t="s">
        <v>112</v>
      </c>
      <c r="D62" s="1070" t="s">
        <v>213</v>
      </c>
      <c r="E62" s="828">
        <v>44</v>
      </c>
      <c r="F62" s="1148">
        <v>55</v>
      </c>
      <c r="G62" s="1148" t="s">
        <v>37</v>
      </c>
      <c r="H62" s="1148" t="s">
        <v>37</v>
      </c>
      <c r="I62" s="978">
        <v>137.31</v>
      </c>
      <c r="J62" s="738">
        <f t="shared" si="16"/>
        <v>2.9131163061685239</v>
      </c>
      <c r="K62" s="990">
        <v>1</v>
      </c>
      <c r="L62" s="1000">
        <v>4</v>
      </c>
      <c r="M62" s="729">
        <f t="shared" si="17"/>
        <v>4</v>
      </c>
      <c r="N62" s="983" t="s">
        <v>127</v>
      </c>
      <c r="O62" s="831">
        <v>0.78</v>
      </c>
      <c r="P62" s="973">
        <v>43370</v>
      </c>
      <c r="Q62" s="973">
        <v>43382</v>
      </c>
      <c r="R62" s="729">
        <f t="shared" si="18"/>
        <v>28.205128205128201</v>
      </c>
      <c r="S62" s="795">
        <f>IF(INDEX(Historical!$D$7:$D$1442,MATCH(B62,Historical!$B$7:$B$1449,0))=0,"n/a",(INDEX(Historical!$C$7:$C$1442,MATCH(B62,Historical!$B$7:$B$1449,0))/INDEX(Historical!$D$7:$D$1442,MATCH(B62,Historical!$B$7:$B$1449,0))-1)*100)</f>
        <v>22.344322344322308</v>
      </c>
      <c r="T62" s="795">
        <f>IF(INDEX(Historical!$F$7:$F$1442,MATCH(B62,Historical!$B$7:$B$1449,0))=0,"n/a",((INDEX(Historical!$C$7:$C$1442,MATCH(B62,Historical!$B$7:$B$1449,0))/INDEX(Historical!$F$7:$F$1442,MATCH(B62,Historical!$B$7:$B$1449,0)))^(1/3)-1)*100)</f>
        <v>18.543395631488636</v>
      </c>
      <c r="U62" s="795">
        <f>IF(INDEX(Historical!$H$7:$H$1442,MATCH(B62,Historical!$B$7:$B$1449,0))=0,"n/a",((INDEX(Historical!$C$7:$C$1442,MATCH(B62,Historical!$B$7:$B$1449,0))/INDEX(Historical!$H$7:$H$1442,MATCH(B62,Historical!$B$7:$B$1449,0)))^(1/5)-1)*100)</f>
        <v>16.445946073795081</v>
      </c>
      <c r="V62" s="795">
        <f>IF(INDEX(Historical!$O$7:$O$1442,MATCH(B62,Historical!$B$7:$B$1449,0))=0,"n/a",((INDEX(Historical!$C$7:$C$1442,MATCH(B62,Historical!$B$7:$B$1449,0))/INDEX(Historical!$O$7:$O$1442,MATCH(B62,Historical!$B$7:$B$1449,0)))^(1/10)-1)*100)</f>
        <v>11.251240600510615</v>
      </c>
      <c r="W62" s="796">
        <f t="shared" si="19"/>
        <v>1.4617006833049784</v>
      </c>
      <c r="X62" s="797">
        <f t="shared" si="20"/>
        <v>2.1927928098393443</v>
      </c>
      <c r="Y62" s="746"/>
      <c r="Z62" s="738">
        <f t="shared" si="21"/>
        <v>53.547523427041497</v>
      </c>
      <c r="AA62" s="999">
        <f t="shared" si="22"/>
        <v>18.38152610441767</v>
      </c>
      <c r="AB62" s="1000">
        <v>12</v>
      </c>
      <c r="AC62" s="978">
        <v>7.47</v>
      </c>
      <c r="AD62" s="978">
        <v>1.59</v>
      </c>
      <c r="AE62" s="978">
        <v>3.09</v>
      </c>
      <c r="AF62" s="978">
        <v>12.92</v>
      </c>
      <c r="AG62" s="978">
        <v>46.800000000000004</v>
      </c>
      <c r="AH62" s="978">
        <v>18.7</v>
      </c>
      <c r="AI62" s="978">
        <v>6.08</v>
      </c>
      <c r="AJ62" s="978">
        <v>7.5</v>
      </c>
      <c r="AK62" s="978">
        <v>11.57</v>
      </c>
      <c r="AL62" s="991">
        <v>45770</v>
      </c>
      <c r="AM62" s="985">
        <v>0.1</v>
      </c>
      <c r="AN62" s="978">
        <v>2.09</v>
      </c>
      <c r="AO62" s="838">
        <f t="shared" si="23"/>
        <v>0.97753627554593336</v>
      </c>
      <c r="AP62" s="839">
        <f t="shared" si="24"/>
        <v>19.359062379963603</v>
      </c>
      <c r="AQ62" s="1001">
        <f t="shared" si="25"/>
        <v>224.88583791101919</v>
      </c>
      <c r="AR62" s="738">
        <f>INDEX(Historical!$C$7:$C$1442,MATCH(B62,Historical!$B$7:$B$1449,0))*IF(AH62="n/a",1.03,IF(AH62&lt;0,1.01,IF(AH62&gt;10,1.1,(1+AH62/100))))</f>
        <v>3.6739999999999999</v>
      </c>
      <c r="AS62" s="999">
        <f t="shared" si="26"/>
        <v>3.8973791999999996</v>
      </c>
      <c r="AT62" s="999">
        <f t="shared" si="30"/>
        <v>4.2871171199999996</v>
      </c>
      <c r="AU62" s="999">
        <f t="shared" si="30"/>
        <v>4.7158288319999997</v>
      </c>
      <c r="AV62" s="999">
        <f t="shared" si="30"/>
        <v>5.1874117151999997</v>
      </c>
      <c r="AW62" s="738">
        <f t="shared" si="27"/>
        <v>21.7617368672</v>
      </c>
      <c r="AX62" s="846">
        <f t="shared" si="28"/>
        <v>15.848617629597261</v>
      </c>
      <c r="AY62" s="1080">
        <v>1.2</v>
      </c>
      <c r="AZ62" s="985">
        <v>16.61</v>
      </c>
      <c r="BA62" s="985">
        <v>-22.15</v>
      </c>
      <c r="BB62" s="985">
        <v>4.82</v>
      </c>
      <c r="BC62" s="985">
        <v>-0.89999999999999991</v>
      </c>
      <c r="BE62" s="700">
        <v>1975</v>
      </c>
      <c r="BF62" s="1013">
        <f t="shared" si="29"/>
        <v>4</v>
      </c>
      <c r="BG62" s="995">
        <v>11.799999999999999</v>
      </c>
    </row>
    <row r="63" spans="1:59" s="874" customFormat="1" ht="11.25" customHeight="1" x14ac:dyDescent="0.2">
      <c r="A63" s="853" t="s">
        <v>259</v>
      </c>
      <c r="B63" s="882" t="s">
        <v>260</v>
      </c>
      <c r="C63" s="1070" t="s">
        <v>4252</v>
      </c>
      <c r="D63" s="1070" t="s">
        <v>4387</v>
      </c>
      <c r="E63" s="854">
        <v>28</v>
      </c>
      <c r="F63" s="1148">
        <v>96</v>
      </c>
      <c r="G63" s="1147" t="s">
        <v>37</v>
      </c>
      <c r="H63" s="1147" t="s">
        <v>106</v>
      </c>
      <c r="I63" s="867">
        <v>133.55000000000001</v>
      </c>
      <c r="J63" s="856">
        <f t="shared" si="16"/>
        <v>1.10819917633845</v>
      </c>
      <c r="K63" s="880">
        <v>0.37</v>
      </c>
      <c r="L63" s="858">
        <v>4</v>
      </c>
      <c r="M63" s="859">
        <f t="shared" si="17"/>
        <v>1.48</v>
      </c>
      <c r="N63" s="860" t="s">
        <v>595</v>
      </c>
      <c r="O63" s="881">
        <v>0.31</v>
      </c>
      <c r="P63" s="878">
        <v>43159</v>
      </c>
      <c r="Q63" s="878">
        <v>43175</v>
      </c>
      <c r="R63" s="859">
        <f t="shared" si="18"/>
        <v>19.35483870967742</v>
      </c>
      <c r="S63" s="795">
        <f>IF(INDEX(Historical!$D$7:$D$1442,MATCH(B63,Historical!$B$7:$B$1449,0))=0,"n/a",(INDEX(Historical!$C$7:$C$1442,MATCH(B63,Historical!$B$7:$B$1449,0))/INDEX(Historical!$D$7:$D$1442,MATCH(B63,Historical!$B$7:$B$1449,0))-1)*100)</f>
        <v>19.354838709677423</v>
      </c>
      <c r="T63" s="795">
        <f>IF(INDEX(Historical!$F$7:$F$1442,MATCH(B63,Historical!$B$7:$B$1449,0))=0,"n/a",((INDEX(Historical!$C$7:$C$1442,MATCH(B63,Historical!$B$7:$B$1449,0))/INDEX(Historical!$F$7:$F$1442,MATCH(B63,Historical!$B$7:$B$1449,0)))^(1/3)-1)*100)</f>
        <v>13.960384306101293</v>
      </c>
      <c r="U63" s="795">
        <f>IF(INDEX(Historical!$H$7:$H$1442,MATCH(B63,Historical!$B$7:$B$1449,0))=0,"n/a",((INDEX(Historical!$C$7:$C$1442,MATCH(B63,Historical!$B$7:$B$1449,0))/INDEX(Historical!$H$7:$H$1442,MATCH(B63,Historical!$B$7:$B$1449,0)))^(1/5)-1)*100)</f>
        <v>15.182836968177259</v>
      </c>
      <c r="V63" s="795">
        <f>IF(INDEX(Historical!$O$7:$O$1442,MATCH(B63,Historical!$B$7:$B$1449,0))=0,"n/a",((INDEX(Historical!$C$7:$C$1442,MATCH(B63,Historical!$B$7:$B$1449,0))/INDEX(Historical!$O$7:$O$1442,MATCH(B63,Historical!$B$7:$B$1449,0)))^(1/10)-1)*100)</f>
        <v>17.304330741852002</v>
      </c>
      <c r="W63" s="863">
        <f t="shared" si="19"/>
        <v>0.87740099254207338</v>
      </c>
      <c r="X63" s="864">
        <f t="shared" si="20"/>
        <v>1.320246692884979</v>
      </c>
      <c r="Y63" s="875" t="s">
        <v>153</v>
      </c>
      <c r="Z63" s="856">
        <f t="shared" si="21"/>
        <v>41.225626740947078</v>
      </c>
      <c r="AA63" s="866">
        <f t="shared" si="22"/>
        <v>37.200557103064071</v>
      </c>
      <c r="AB63" s="858">
        <v>6</v>
      </c>
      <c r="AC63" s="867">
        <v>3.59</v>
      </c>
      <c r="AD63" s="867">
        <v>3.38</v>
      </c>
      <c r="AE63" s="867">
        <v>6.57</v>
      </c>
      <c r="AF63" s="867">
        <v>7.53</v>
      </c>
      <c r="AG63" s="867">
        <v>31.2</v>
      </c>
      <c r="AH63" s="867">
        <v>6</v>
      </c>
      <c r="AI63" s="867">
        <v>12.06</v>
      </c>
      <c r="AJ63" s="867">
        <v>11.5</v>
      </c>
      <c r="AK63" s="867">
        <v>11</v>
      </c>
      <c r="AL63" s="868">
        <v>10310</v>
      </c>
      <c r="AM63" s="869">
        <v>0.70000000000000007</v>
      </c>
      <c r="AN63" s="867">
        <v>0</v>
      </c>
      <c r="AO63" s="870">
        <f t="shared" si="23"/>
        <v>-20.909520958548363</v>
      </c>
      <c r="AP63" s="871">
        <f t="shared" si="24"/>
        <v>16.291036144515708</v>
      </c>
      <c r="AQ63" s="872">
        <f t="shared" si="25"/>
        <v>252.84254907572361</v>
      </c>
      <c r="AR63" s="738">
        <f>INDEX(Historical!$C$7:$C$1442,MATCH(B63,Historical!$B$7:$B$1449,0))*IF(AH63="n/a",1.03,IF(AH63&lt;0,1.01,IF(AH63&gt;10,1.1,(1+AH63/100))))</f>
        <v>1.5688</v>
      </c>
      <c r="AS63" s="866">
        <f t="shared" si="26"/>
        <v>1.7256800000000001</v>
      </c>
      <c r="AT63" s="866">
        <f t="shared" si="30"/>
        <v>1.8982480000000002</v>
      </c>
      <c r="AU63" s="866">
        <f t="shared" si="30"/>
        <v>2.0880728000000004</v>
      </c>
      <c r="AV63" s="866">
        <f t="shared" si="30"/>
        <v>2.2968800800000007</v>
      </c>
      <c r="AW63" s="856">
        <f t="shared" si="27"/>
        <v>9.5776808800000026</v>
      </c>
      <c r="AX63" s="873">
        <f t="shared" si="28"/>
        <v>7.1716067989517045</v>
      </c>
      <c r="AY63" s="1081">
        <v>0.89</v>
      </c>
      <c r="AZ63" s="869">
        <v>18.420000000000002</v>
      </c>
      <c r="BA63" s="869">
        <v>-18.41</v>
      </c>
      <c r="BB63" s="869">
        <v>1.92</v>
      </c>
      <c r="BC63" s="869">
        <v>-2.92</v>
      </c>
      <c r="BD63" s="1033"/>
      <c r="BE63" s="700">
        <v>1991</v>
      </c>
      <c r="BF63" s="1013">
        <f t="shared" si="29"/>
        <v>2</v>
      </c>
      <c r="BG63" s="931">
        <v>20.100000000000001</v>
      </c>
    </row>
    <row r="64" spans="1:59" ht="11.25" customHeight="1" x14ac:dyDescent="0.2">
      <c r="A64" s="976" t="s">
        <v>261</v>
      </c>
      <c r="B64" s="988" t="s">
        <v>262</v>
      </c>
      <c r="C64" s="1070" t="s">
        <v>154</v>
      </c>
      <c r="D64" s="1070" t="s">
        <v>4411</v>
      </c>
      <c r="E64" s="828">
        <v>56</v>
      </c>
      <c r="F64" s="1148">
        <v>12</v>
      </c>
      <c r="G64" s="1148" t="s">
        <v>37</v>
      </c>
      <c r="H64" s="1148" t="s">
        <v>37</v>
      </c>
      <c r="I64" s="978">
        <v>133.08000000000001</v>
      </c>
      <c r="J64" s="738">
        <f t="shared" si="16"/>
        <v>2.7051397655545535</v>
      </c>
      <c r="K64" s="990">
        <v>0.9</v>
      </c>
      <c r="L64" s="1000">
        <v>4</v>
      </c>
      <c r="M64" s="729">
        <f t="shared" si="17"/>
        <v>3.6</v>
      </c>
      <c r="N64" s="983" t="s">
        <v>111</v>
      </c>
      <c r="O64" s="831">
        <v>0.84</v>
      </c>
      <c r="P64" s="973">
        <v>43248</v>
      </c>
      <c r="Q64" s="973">
        <v>43263</v>
      </c>
      <c r="R64" s="729">
        <f t="shared" si="18"/>
        <v>7.1428571428571495</v>
      </c>
      <c r="S64" s="795">
        <f>IF(INDEX(Historical!$D$7:$D$1442,MATCH(B64,Historical!$B$7:$B$1449,0))=0,"n/a",(INDEX(Historical!$C$7:$C$1442,MATCH(B64,Historical!$B$7:$B$1449,0))/INDEX(Historical!$D$7:$D$1442,MATCH(B64,Historical!$B$7:$B$1449,0))-1)*100)</f>
        <v>6.6265060240963791</v>
      </c>
      <c r="T64" s="795">
        <f>IF(INDEX(Historical!$F$7:$F$1442,MATCH(B64,Historical!$B$7:$B$1449,0))=0,"n/a",((INDEX(Historical!$C$7:$C$1442,MATCH(B64,Historical!$B$7:$B$1449,0))/INDEX(Historical!$F$7:$F$1442,MATCH(B64,Historical!$B$7:$B$1449,0)))^(1/3)-1)*100)</f>
        <v>6.2658569182611146</v>
      </c>
      <c r="U64" s="795">
        <f>IF(INDEX(Historical!$H$7:$H$1442,MATCH(B64,Historical!$B$7:$B$1449,0))=0,"n/a",((INDEX(Historical!$C$7:$C$1442,MATCH(B64,Historical!$B$7:$B$1449,0))/INDEX(Historical!$H$7:$H$1442,MATCH(B64,Historical!$B$7:$B$1449,0)))^(1/5)-1)*100)</f>
        <v>6.4487827443383994</v>
      </c>
      <c r="V64" s="795">
        <f>IF(INDEX(Historical!$O$7:$O$1442,MATCH(B64,Historical!$B$7:$B$1449,0))=0,"n/a",((INDEX(Historical!$C$7:$C$1442,MATCH(B64,Historical!$B$7:$B$1449,0))/INDEX(Historical!$O$7:$O$1442,MATCH(B64,Historical!$B$7:$B$1449,0)))^(1/10)-1)*100)</f>
        <v>7.0271302979190597</v>
      </c>
      <c r="W64" s="796">
        <f t="shared" si="19"/>
        <v>0.91769790382968619</v>
      </c>
      <c r="X64" s="797">
        <f t="shared" si="20"/>
        <v>1.0401262490868386</v>
      </c>
      <c r="Y64" s="988"/>
      <c r="Z64" s="738">
        <f t="shared" si="21"/>
        <v>64.171122994652407</v>
      </c>
      <c r="AA64" s="999">
        <f t="shared" si="22"/>
        <v>23.72192513368984</v>
      </c>
      <c r="AB64" s="1000">
        <v>12</v>
      </c>
      <c r="AC64" s="978">
        <v>5.61</v>
      </c>
      <c r="AD64" s="978">
        <v>3.49</v>
      </c>
      <c r="AE64" s="978">
        <v>4.38</v>
      </c>
      <c r="AF64" s="978">
        <v>5.52</v>
      </c>
      <c r="AG64" s="978">
        <v>2.1999999999999997</v>
      </c>
      <c r="AH64" s="978">
        <v>-12.2</v>
      </c>
      <c r="AI64" s="978">
        <v>5.83</v>
      </c>
      <c r="AJ64" s="978">
        <v>6.2</v>
      </c>
      <c r="AK64" s="978">
        <v>6.8000000000000007</v>
      </c>
      <c r="AL64" s="991">
        <v>357080</v>
      </c>
      <c r="AM64" s="985">
        <v>0.06</v>
      </c>
      <c r="AN64" s="978">
        <v>0.48</v>
      </c>
      <c r="AO64" s="838">
        <f t="shared" si="23"/>
        <v>-14.568002623796888</v>
      </c>
      <c r="AP64" s="839">
        <f t="shared" si="24"/>
        <v>9.1539225098929524</v>
      </c>
      <c r="AQ64" s="1001">
        <f t="shared" si="25"/>
        <v>141.24218051849695</v>
      </c>
      <c r="AR64" s="738">
        <f>INDEX(Historical!$C$7:$C$1442,MATCH(B64,Historical!$B$7:$B$1449,0))*IF(AH64="n/a",1.03,IF(AH64&lt;0,1.01,IF(AH64&gt;10,1.1,(1+AH64/100))))</f>
        <v>3.5754000000000001</v>
      </c>
      <c r="AS64" s="999">
        <f t="shared" si="26"/>
        <v>3.7838458200000002</v>
      </c>
      <c r="AT64" s="999">
        <f t="shared" si="30"/>
        <v>4.0411473357600007</v>
      </c>
      <c r="AU64" s="999">
        <f t="shared" si="30"/>
        <v>4.3159453545916806</v>
      </c>
      <c r="AV64" s="999">
        <f t="shared" si="30"/>
        <v>4.6094296387039151</v>
      </c>
      <c r="AW64" s="738">
        <f t="shared" si="27"/>
        <v>20.325768149055595</v>
      </c>
      <c r="AX64" s="846">
        <f t="shared" si="28"/>
        <v>15.273345468181237</v>
      </c>
      <c r="AY64" s="1080">
        <v>0.66</v>
      </c>
      <c r="AZ64" s="985">
        <v>12.19</v>
      </c>
      <c r="BA64" s="985">
        <v>-10.68</v>
      </c>
      <c r="BB64" s="985">
        <v>-1.4000000000000001</v>
      </c>
      <c r="BC64" s="985">
        <v>0.71000000000000008</v>
      </c>
      <c r="BE64" s="700">
        <v>1963</v>
      </c>
      <c r="BF64" s="1013">
        <f t="shared" si="29"/>
        <v>6</v>
      </c>
      <c r="BG64" s="995">
        <v>0.89999999999999991</v>
      </c>
    </row>
    <row r="65" spans="1:59" ht="11.25" customHeight="1" x14ac:dyDescent="0.2">
      <c r="A65" s="976" t="s">
        <v>650</v>
      </c>
      <c r="B65" s="988" t="s">
        <v>651</v>
      </c>
      <c r="C65" s="1070" t="s">
        <v>4405</v>
      </c>
      <c r="D65" s="1070" t="s">
        <v>523</v>
      </c>
      <c r="E65" s="828">
        <v>25</v>
      </c>
      <c r="F65" s="1148">
        <v>121</v>
      </c>
      <c r="G65" s="1148" t="s">
        <v>106</v>
      </c>
      <c r="H65" s="1148" t="s">
        <v>106</v>
      </c>
      <c r="I65" s="978">
        <v>51.78</v>
      </c>
      <c r="J65" s="738">
        <f t="shared" si="16"/>
        <v>2.5492468134414836</v>
      </c>
      <c r="K65" s="997">
        <v>0.33</v>
      </c>
      <c r="L65" s="1000">
        <v>4</v>
      </c>
      <c r="M65" s="729">
        <f t="shared" si="17"/>
        <v>1.32</v>
      </c>
      <c r="N65" s="983" t="s">
        <v>426</v>
      </c>
      <c r="O65" s="832">
        <v>0.32</v>
      </c>
      <c r="P65" s="973">
        <v>43283</v>
      </c>
      <c r="Q65" s="973">
        <v>43299</v>
      </c>
      <c r="R65" s="729">
        <f t="shared" si="18"/>
        <v>3.1250000000000027</v>
      </c>
      <c r="S65" s="795">
        <f>IF(INDEX(Historical!$D$7:$D$1442,MATCH(B65,Historical!$B$7:$B$1449,0))=0,"n/a",(INDEX(Historical!$C$7:$C$1442,MATCH(B65,Historical!$B$7:$B$1449,0))/INDEX(Historical!$D$7:$D$1442,MATCH(B65,Historical!$B$7:$B$1449,0))-1)*100)</f>
        <v>3.1746031746031855</v>
      </c>
      <c r="T65" s="795">
        <f>IF(INDEX(Historical!$F$7:$F$1442,MATCH(B65,Historical!$B$7:$B$1449,0))=0,"n/a",((INDEX(Historical!$C$7:$C$1442,MATCH(B65,Historical!$B$7:$B$1449,0))/INDEX(Historical!$F$7:$F$1442,MATCH(B65,Historical!$B$7:$B$1449,0)))^(1/3)-1)*100)</f>
        <v>3.2810033473186673</v>
      </c>
      <c r="U65" s="795">
        <f>IF(INDEX(Historical!$H$7:$H$1442,MATCH(B65,Historical!$B$7:$B$1449,0))=0,"n/a",((INDEX(Historical!$C$7:$C$1442,MATCH(B65,Historical!$B$7:$B$1449,0))/INDEX(Historical!$H$7:$H$1442,MATCH(B65,Historical!$B$7:$B$1449,0)))^(1/5)-1)*100)</f>
        <v>5.814078782077714</v>
      </c>
      <c r="V65" s="795">
        <f>IF(INDEX(Historical!$O$7:$O$1442,MATCH(B65,Historical!$B$7:$B$1449,0))=0,"n/a",((INDEX(Historical!$C$7:$C$1442,MATCH(B65,Historical!$B$7:$B$1449,0))/INDEX(Historical!$O$7:$O$1442,MATCH(B65,Historical!$B$7:$B$1449,0)))^(1/10)-1)*100)</f>
        <v>10.476577475618431</v>
      </c>
      <c r="W65" s="796">
        <f t="shared" si="19"/>
        <v>0.55495974669289694</v>
      </c>
      <c r="X65" s="797">
        <f t="shared" si="20"/>
        <v>0.85501158559966373</v>
      </c>
      <c r="Y65" s="989" t="s">
        <v>652</v>
      </c>
      <c r="Z65" s="738">
        <f t="shared" si="21"/>
        <v>39.63963963963964</v>
      </c>
      <c r="AA65" s="999">
        <f t="shared" si="22"/>
        <v>15.54954954954955</v>
      </c>
      <c r="AB65" s="1000">
        <v>4</v>
      </c>
      <c r="AC65" s="978">
        <v>3.33</v>
      </c>
      <c r="AD65" s="978">
        <v>1.04</v>
      </c>
      <c r="AE65" s="978">
        <v>1.63</v>
      </c>
      <c r="AF65" s="978">
        <v>2.54</v>
      </c>
      <c r="AG65" s="978">
        <v>16.400000000000002</v>
      </c>
      <c r="AH65" s="978">
        <v>70</v>
      </c>
      <c r="AI65" s="978">
        <v>6.75</v>
      </c>
      <c r="AJ65" s="978">
        <v>6.8000000000000007</v>
      </c>
      <c r="AK65" s="978">
        <v>15</v>
      </c>
      <c r="AL65" s="991">
        <v>2920</v>
      </c>
      <c r="AM65" s="985">
        <v>0.2</v>
      </c>
      <c r="AN65" s="978">
        <v>0.46</v>
      </c>
      <c r="AO65" s="838">
        <f t="shared" si="23"/>
        <v>-7.1862239540303516</v>
      </c>
      <c r="AP65" s="839">
        <f t="shared" si="24"/>
        <v>8.3633255955191981</v>
      </c>
      <c r="AQ65" s="1001">
        <f t="shared" si="25"/>
        <v>32.490428762660862</v>
      </c>
      <c r="AR65" s="738">
        <f>INDEX(Historical!$C$7:$C$1442,MATCH(B65,Historical!$B$7:$B$1449,0))*IF(AH65="n/a",1.03,IF(AH65&lt;0,1.01,IF(AH65&gt;10,1.1,(1+AH65/100))))</f>
        <v>1.4300000000000002</v>
      </c>
      <c r="AS65" s="999">
        <f t="shared" si="26"/>
        <v>1.5265249999999999</v>
      </c>
      <c r="AT65" s="999">
        <f t="shared" si="30"/>
        <v>1.6791775</v>
      </c>
      <c r="AU65" s="999">
        <f t="shared" si="30"/>
        <v>1.8470952500000002</v>
      </c>
      <c r="AV65" s="999">
        <f t="shared" si="30"/>
        <v>2.0318047750000003</v>
      </c>
      <c r="AW65" s="738">
        <f t="shared" si="27"/>
        <v>8.5146025250000008</v>
      </c>
      <c r="AX65" s="846">
        <f t="shared" si="28"/>
        <v>16.443805571649285</v>
      </c>
      <c r="AY65" s="1080">
        <v>1.08</v>
      </c>
      <c r="AZ65" s="985">
        <v>15.920000000000002</v>
      </c>
      <c r="BA65" s="985">
        <v>-27.83</v>
      </c>
      <c r="BB65" s="985">
        <v>1.69</v>
      </c>
      <c r="BC65" s="985">
        <v>-13.139999999999999</v>
      </c>
      <c r="BE65" s="700">
        <v>1994</v>
      </c>
      <c r="BF65" s="1013">
        <f t="shared" si="29"/>
        <v>2</v>
      </c>
      <c r="BG65" s="995">
        <v>6.9</v>
      </c>
    </row>
    <row r="66" spans="1:59" ht="11.25" customHeight="1" x14ac:dyDescent="0.2">
      <c r="A66" s="976" t="s">
        <v>264</v>
      </c>
      <c r="B66" s="988" t="s">
        <v>265</v>
      </c>
      <c r="C66" s="1070" t="s">
        <v>128</v>
      </c>
      <c r="D66" s="1070" t="s">
        <v>4416</v>
      </c>
      <c r="E66" s="828">
        <v>47</v>
      </c>
      <c r="F66" s="1148">
        <v>42</v>
      </c>
      <c r="G66" s="1148" t="s">
        <v>115</v>
      </c>
      <c r="H66" s="1148" t="s">
        <v>37</v>
      </c>
      <c r="I66" s="978">
        <v>111.38</v>
      </c>
      <c r="J66" s="738">
        <f t="shared" si="16"/>
        <v>3.6990483031064829</v>
      </c>
      <c r="K66" s="990">
        <v>1.03</v>
      </c>
      <c r="L66" s="1000">
        <v>4</v>
      </c>
      <c r="M66" s="729">
        <f t="shared" si="17"/>
        <v>4.12</v>
      </c>
      <c r="N66" s="983" t="s">
        <v>190</v>
      </c>
      <c r="O66" s="831">
        <v>1</v>
      </c>
      <c r="P66" s="973">
        <v>43531</v>
      </c>
      <c r="Q66" s="973">
        <v>43557</v>
      </c>
      <c r="R66" s="729">
        <f t="shared" si="18"/>
        <v>3.0000000000000027</v>
      </c>
      <c r="S66" s="795">
        <f>IF(INDEX(Historical!$D$7:$D$1442,MATCH(B66,Historical!$B$7:$B$1449,0))=0,"n/a",(INDEX(Historical!$C$7:$C$1442,MATCH(B66,Historical!$B$7:$B$1449,0))/INDEX(Historical!$D$7:$D$1442,MATCH(B66,Historical!$B$7:$B$1449,0))-1)*100)</f>
        <v>3.6553524804177506</v>
      </c>
      <c r="T66" s="795">
        <f>IF(INDEX(Historical!$F$7:$F$1442,MATCH(B66,Historical!$B$7:$B$1449,0))=0,"n/a",((INDEX(Historical!$C$7:$C$1442,MATCH(B66,Historical!$B$7:$B$1449,0))/INDEX(Historical!$F$7:$F$1442,MATCH(B66,Historical!$B$7:$B$1449,0)))^(1/3)-1)*100)</f>
        <v>4.488963455248296</v>
      </c>
      <c r="U66" s="795">
        <f>IF(INDEX(Historical!$H$7:$H$1442,MATCH(B66,Historical!$B$7:$B$1449,0))=0,"n/a",((INDEX(Historical!$C$7:$C$1442,MATCH(B66,Historical!$B$7:$B$1449,0))/INDEX(Historical!$H$7:$H$1442,MATCH(B66,Historical!$B$7:$B$1449,0)))^(1/5)-1)*100)</f>
        <v>5.4945002481546767</v>
      </c>
      <c r="V66" s="795">
        <f>IF(INDEX(Historical!$O$7:$O$1442,MATCH(B66,Historical!$B$7:$B$1449,0))=0,"n/a",((INDEX(Historical!$C$7:$C$1442,MATCH(B66,Historical!$B$7:$B$1449,0))/INDEX(Historical!$O$7:$O$1442,MATCH(B66,Historical!$B$7:$B$1449,0)))^(1/10)-1)*100)</f>
        <v>6.1984675907025277</v>
      </c>
      <c r="W66" s="796">
        <f t="shared" si="19"/>
        <v>0.88642880966195969</v>
      </c>
      <c r="X66" s="797">
        <f t="shared" si="20"/>
        <v>0.57234377584944551</v>
      </c>
      <c r="Y66" s="989"/>
      <c r="Z66" s="738">
        <f t="shared" si="21"/>
        <v>94.279176201372991</v>
      </c>
      <c r="AA66" s="999">
        <f t="shared" si="22"/>
        <v>25.487414187643019</v>
      </c>
      <c r="AB66" s="1000">
        <v>12</v>
      </c>
      <c r="AC66" s="978">
        <v>4.37</v>
      </c>
      <c r="AD66" s="978">
        <v>8.81</v>
      </c>
      <c r="AE66" s="978">
        <v>2.15</v>
      </c>
      <c r="AF66" s="980" t="s">
        <v>137</v>
      </c>
      <c r="AG66" s="980">
        <v>916.4</v>
      </c>
      <c r="AH66" s="978">
        <v>3.3000000000000003</v>
      </c>
      <c r="AI66" s="978">
        <v>4.88</v>
      </c>
      <c r="AJ66" s="978">
        <v>9.6</v>
      </c>
      <c r="AK66" s="978">
        <v>2.8899999999999997</v>
      </c>
      <c r="AL66" s="991">
        <v>39750</v>
      </c>
      <c r="AM66" s="985">
        <v>0.37</v>
      </c>
      <c r="AN66" s="981" t="s">
        <v>137</v>
      </c>
      <c r="AO66" s="838">
        <f t="shared" si="23"/>
        <v>-16.293865636381859</v>
      </c>
      <c r="AP66" s="839">
        <f t="shared" si="24"/>
        <v>9.1935485512611592</v>
      </c>
      <c r="AQ66" s="1001" t="str">
        <f t="shared" si="25"/>
        <v>n/a</v>
      </c>
      <c r="AR66" s="738">
        <f>INDEX(Historical!$C$7:$C$1442,MATCH(B66,Historical!$B$7:$B$1449,0))*IF(AH66="n/a",1.03,IF(AH66&lt;0,1.01,IF(AH66&gt;10,1.1,(1+AH66/100))))</f>
        <v>4.1010099999999996</v>
      </c>
      <c r="AS66" s="999">
        <f t="shared" si="26"/>
        <v>4.301139287999999</v>
      </c>
      <c r="AT66" s="999">
        <f t="shared" si="30"/>
        <v>4.4254422134231985</v>
      </c>
      <c r="AU66" s="999">
        <f t="shared" si="30"/>
        <v>4.5533374933911288</v>
      </c>
      <c r="AV66" s="999">
        <f t="shared" si="30"/>
        <v>4.6849289469501318</v>
      </c>
      <c r="AW66" s="738">
        <f t="shared" si="27"/>
        <v>22.065857941764456</v>
      </c>
      <c r="AX66" s="846">
        <f t="shared" si="28"/>
        <v>19.811328732056435</v>
      </c>
      <c r="AY66" s="1080">
        <v>0.64</v>
      </c>
      <c r="AZ66" s="985">
        <v>14.71</v>
      </c>
      <c r="BA66" s="985">
        <v>-7.55</v>
      </c>
      <c r="BB66" s="985">
        <v>-1.63</v>
      </c>
      <c r="BC66" s="985">
        <v>1.78</v>
      </c>
      <c r="BE66" s="700">
        <v>1973</v>
      </c>
      <c r="BF66" s="1013">
        <f t="shared" si="29"/>
        <v>5</v>
      </c>
      <c r="BG66" s="995">
        <v>11.600000000000001</v>
      </c>
    </row>
    <row r="67" spans="1:59" ht="11.25" customHeight="1" x14ac:dyDescent="0.2">
      <c r="A67" s="976" t="s">
        <v>188</v>
      </c>
      <c r="B67" s="988" t="s">
        <v>189</v>
      </c>
      <c r="C67" s="1070" t="s">
        <v>128</v>
      </c>
      <c r="D67" s="1070" t="s">
        <v>4409</v>
      </c>
      <c r="E67" s="828">
        <v>56</v>
      </c>
      <c r="F67" s="1148">
        <v>11</v>
      </c>
      <c r="G67" s="1148" t="s">
        <v>115</v>
      </c>
      <c r="H67" s="1148" t="s">
        <v>115</v>
      </c>
      <c r="I67" s="978">
        <v>48.13</v>
      </c>
      <c r="J67" s="738">
        <f t="shared" si="16"/>
        <v>3.2412216912528566</v>
      </c>
      <c r="K67" s="990">
        <v>0.39</v>
      </c>
      <c r="L67" s="1000">
        <v>4</v>
      </c>
      <c r="M67" s="729">
        <f t="shared" si="17"/>
        <v>1.56</v>
      </c>
      <c r="N67" s="983" t="s">
        <v>164</v>
      </c>
      <c r="O67" s="831">
        <v>0.37</v>
      </c>
      <c r="P67" s="694">
        <v>43173</v>
      </c>
      <c r="Q67" s="694">
        <v>43192</v>
      </c>
      <c r="R67" s="729">
        <f t="shared" si="18"/>
        <v>5.4054054054054106</v>
      </c>
      <c r="S67" s="795">
        <f>IF(INDEX(Historical!$D$7:$D$1442,MATCH(B67,Historical!$B$7:$B$1449,0))=0,"n/a",(INDEX(Historical!$C$7:$C$1442,MATCH(B67,Historical!$B$7:$B$1449,0))/INDEX(Historical!$D$7:$D$1442,MATCH(B67,Historical!$B$7:$B$1449,0))-1)*100)</f>
        <v>5.4054054054054168</v>
      </c>
      <c r="T67" s="795">
        <f>IF(INDEX(Historical!$F$7:$F$1442,MATCH(B67,Historical!$B$7:$B$1449,0))=0,"n/a",((INDEX(Historical!$C$7:$C$1442,MATCH(B67,Historical!$B$7:$B$1449,0))/INDEX(Historical!$F$7:$F$1442,MATCH(B67,Historical!$B$7:$B$1449,0)))^(1/3)-1)*100)</f>
        <v>5.7264270346431223</v>
      </c>
      <c r="U67" s="795">
        <f>IF(INDEX(Historical!$H$7:$H$1442,MATCH(B67,Historical!$B$7:$B$1449,0))=0,"n/a",((INDEX(Historical!$C$7:$C$1442,MATCH(B67,Historical!$B$7:$B$1449,0))/INDEX(Historical!$H$7:$H$1442,MATCH(B67,Historical!$B$7:$B$1449,0)))^(1/5)-1)*100)</f>
        <v>6.8516702296210097</v>
      </c>
      <c r="V67" s="795">
        <f>IF(INDEX(Historical!$O$7:$O$1442,MATCH(B67,Historical!$B$7:$B$1449,0))=0,"n/a",((INDEX(Historical!$C$7:$C$1442,MATCH(B67,Historical!$B$7:$B$1449,0))/INDEX(Historical!$O$7:$O$1442,MATCH(B67,Historical!$B$7:$B$1449,0)))^(1/10)-1)*100)</f>
        <v>7.4561065135923643</v>
      </c>
      <c r="W67" s="796">
        <f t="shared" si="19"/>
        <v>0.91893405990519628</v>
      </c>
      <c r="X67" s="797" t="str">
        <f t="shared" si="20"/>
        <v>n/a</v>
      </c>
      <c r="Y67" s="752"/>
      <c r="Z67" s="738">
        <f t="shared" si="21"/>
        <v>99.363057324840767</v>
      </c>
      <c r="AA67" s="999">
        <f t="shared" si="22"/>
        <v>30.656050955414013</v>
      </c>
      <c r="AB67" s="1000">
        <v>12</v>
      </c>
      <c r="AC67" s="978">
        <v>1.57</v>
      </c>
      <c r="AD67" s="978">
        <v>4.6399999999999997</v>
      </c>
      <c r="AE67" s="978">
        <v>6.38</v>
      </c>
      <c r="AF67" s="978">
        <v>11.22</v>
      </c>
      <c r="AG67" s="978">
        <v>15.1</v>
      </c>
      <c r="AH67" s="978">
        <v>-26.400000000000002</v>
      </c>
      <c r="AI67" s="978">
        <v>6.52</v>
      </c>
      <c r="AJ67" s="978">
        <v>-11</v>
      </c>
      <c r="AK67" s="978">
        <v>6.63</v>
      </c>
      <c r="AL67" s="991">
        <v>206250</v>
      </c>
      <c r="AM67" s="985">
        <v>0.1</v>
      </c>
      <c r="AN67" s="978">
        <v>2.4500000000000002</v>
      </c>
      <c r="AO67" s="838">
        <f t="shared" si="23"/>
        <v>-20.563159034540149</v>
      </c>
      <c r="AP67" s="839">
        <f t="shared" si="24"/>
        <v>10.092891920873866</v>
      </c>
      <c r="AQ67" s="1001">
        <f t="shared" si="25"/>
        <v>290.98786097652425</v>
      </c>
      <c r="AR67" s="738">
        <f>INDEX(Historical!$C$7:$C$1442,MATCH(B67,Historical!$B$7:$B$1449,0))*IF(AH67="n/a",1.03,IF(AH67&lt;0,1.01,IF(AH67&gt;10,1.1,(1+AH67/100))))</f>
        <v>1.5756000000000001</v>
      </c>
      <c r="AS67" s="999">
        <f t="shared" si="26"/>
        <v>1.6783291199999999</v>
      </c>
      <c r="AT67" s="999">
        <f t="shared" ref="AT67:AV86" si="31">IF($AK67="n/a",1.03*AS67,IF($AK67&lt;0,1.01*AS67,IF($AK67&gt;10,1.1*AS67,(1+$AK67/100)*AS67)))</f>
        <v>1.789602340656</v>
      </c>
      <c r="AU67" s="999">
        <f t="shared" si="31"/>
        <v>1.9082529758414928</v>
      </c>
      <c r="AV67" s="999">
        <f t="shared" si="31"/>
        <v>2.034770148139784</v>
      </c>
      <c r="AW67" s="738">
        <f t="shared" si="27"/>
        <v>8.9865545846372772</v>
      </c>
      <c r="AX67" s="846">
        <f t="shared" si="28"/>
        <v>18.671420288047528</v>
      </c>
      <c r="AY67" s="1080">
        <v>0.55000000000000004</v>
      </c>
      <c r="AZ67" s="985">
        <v>16.12</v>
      </c>
      <c r="BA67" s="985">
        <v>-5.33</v>
      </c>
      <c r="BB67" s="985">
        <v>-0.16</v>
      </c>
      <c r="BC67" s="985">
        <v>5.0299999999999994</v>
      </c>
      <c r="BE67" s="700">
        <v>1963</v>
      </c>
      <c r="BF67" s="1013">
        <f t="shared" si="29"/>
        <v>6</v>
      </c>
      <c r="BG67" s="995">
        <v>3.1</v>
      </c>
    </row>
    <row r="68" spans="1:59" ht="11.25" customHeight="1" x14ac:dyDescent="0.2">
      <c r="A68" s="976" t="s">
        <v>267</v>
      </c>
      <c r="B68" s="988" t="s">
        <v>268</v>
      </c>
      <c r="C68" s="1070" t="s">
        <v>128</v>
      </c>
      <c r="D68" s="1070" t="s">
        <v>4389</v>
      </c>
      <c r="E68" s="828">
        <v>56</v>
      </c>
      <c r="F68" s="1148">
        <v>14</v>
      </c>
      <c r="G68" s="1148" t="s">
        <v>37</v>
      </c>
      <c r="H68" s="1148" t="s">
        <v>37</v>
      </c>
      <c r="I68" s="978">
        <v>159.07</v>
      </c>
      <c r="J68" s="738">
        <f t="shared" si="16"/>
        <v>1.634500534355944</v>
      </c>
      <c r="K68" s="990">
        <v>0.65</v>
      </c>
      <c r="L68" s="1000">
        <v>4</v>
      </c>
      <c r="M68" s="729">
        <f t="shared" si="17"/>
        <v>2.6</v>
      </c>
      <c r="N68" s="983" t="s">
        <v>152</v>
      </c>
      <c r="O68" s="831">
        <v>0.6</v>
      </c>
      <c r="P68" s="973">
        <v>43440</v>
      </c>
      <c r="Q68" s="973">
        <v>43462</v>
      </c>
      <c r="R68" s="729">
        <f t="shared" si="18"/>
        <v>8.333333333333341</v>
      </c>
      <c r="S68" s="795">
        <f>IF(INDEX(Historical!$D$7:$D$1442,MATCH(B68,Historical!$B$7:$B$1449,0))=0,"n/a",(INDEX(Historical!$C$7:$C$1442,MATCH(B68,Historical!$B$7:$B$1449,0))/INDEX(Historical!$D$7:$D$1442,MATCH(B68,Historical!$B$7:$B$1449,0))-1)*100)</f>
        <v>8.8888888888889017</v>
      </c>
      <c r="T68" s="795">
        <f>IF(INDEX(Historical!$F$7:$F$1442,MATCH(B68,Historical!$B$7:$B$1449,0))=0,"n/a",((INDEX(Historical!$C$7:$C$1442,MATCH(B68,Historical!$B$7:$B$1449,0))/INDEX(Historical!$F$7:$F$1442,MATCH(B68,Historical!$B$7:$B$1449,0)))^(1/3)-1)*100)</f>
        <v>9.2285273387607383</v>
      </c>
      <c r="U68" s="795">
        <f>IF(INDEX(Historical!$H$7:$H$1442,MATCH(B68,Historical!$B$7:$B$1449,0))=0,"n/a",((INDEX(Historical!$C$7:$C$1442,MATCH(B68,Historical!$B$7:$B$1449,0))/INDEX(Historical!$H$7:$H$1442,MATCH(B68,Historical!$B$7:$B$1449,0)))^(1/5)-1)*100)</f>
        <v>8.6251061771879467</v>
      </c>
      <c r="V68" s="795">
        <f>IF(INDEX(Historical!$O$7:$O$1442,MATCH(B68,Historical!$B$7:$B$1449,0))=0,"n/a",((INDEX(Historical!$C$7:$C$1442,MATCH(B68,Historical!$B$7:$B$1449,0))/INDEX(Historical!$O$7:$O$1442,MATCH(B68,Historical!$B$7:$B$1449,0)))^(1/10)-1)*100)</f>
        <v>8.093942270920774</v>
      </c>
      <c r="W68" s="796">
        <f t="shared" si="19"/>
        <v>1.0656248696232358</v>
      </c>
      <c r="X68" s="797">
        <f t="shared" si="20"/>
        <v>2.2697647834705124</v>
      </c>
      <c r="Y68" s="753"/>
      <c r="Z68" s="738">
        <f t="shared" si="21"/>
        <v>52.845528455284551</v>
      </c>
      <c r="AA68" s="999">
        <f t="shared" si="22"/>
        <v>32.331300813008127</v>
      </c>
      <c r="AB68" s="1000">
        <v>6</v>
      </c>
      <c r="AC68" s="978">
        <v>4.92</v>
      </c>
      <c r="AD68" s="978">
        <v>10.78</v>
      </c>
      <c r="AE68" s="978">
        <v>3.64</v>
      </c>
      <c r="AF68" s="978">
        <v>6.47</v>
      </c>
      <c r="AG68" s="978" t="s">
        <v>137</v>
      </c>
      <c r="AH68" s="978">
        <v>8.9</v>
      </c>
      <c r="AI68" s="978">
        <v>7.1099999999999994</v>
      </c>
      <c r="AJ68" s="978">
        <v>3.8</v>
      </c>
      <c r="AK68" s="978">
        <v>3</v>
      </c>
      <c r="AL68" s="991">
        <v>4520</v>
      </c>
      <c r="AM68" s="985">
        <v>2.1</v>
      </c>
      <c r="AN68" s="978">
        <v>0</v>
      </c>
      <c r="AO68" s="838">
        <f t="shared" si="23"/>
        <v>-22.071694101464239</v>
      </c>
      <c r="AP68" s="839">
        <f t="shared" si="24"/>
        <v>10.25960671154389</v>
      </c>
      <c r="AQ68" s="1001">
        <f t="shared" si="25"/>
        <v>204.91056339717613</v>
      </c>
      <c r="AR68" s="738">
        <f>INDEX(Historical!$C$7:$C$1442,MATCH(B68,Historical!$B$7:$B$1449,0))*IF(AH68="n/a",1.03,IF(AH68&lt;0,1.01,IF(AH68&gt;10,1.1,(1+AH68/100))))</f>
        <v>2.66805</v>
      </c>
      <c r="AS68" s="999">
        <f t="shared" si="26"/>
        <v>2.857748355</v>
      </c>
      <c r="AT68" s="999">
        <f t="shared" si="31"/>
        <v>2.9434808056500001</v>
      </c>
      <c r="AU68" s="999">
        <f t="shared" si="31"/>
        <v>3.0317852298195</v>
      </c>
      <c r="AV68" s="999">
        <f t="shared" si="31"/>
        <v>3.122738786714085</v>
      </c>
      <c r="AW68" s="738">
        <f t="shared" si="27"/>
        <v>14.623803177183586</v>
      </c>
      <c r="AX68" s="846">
        <f t="shared" si="28"/>
        <v>9.1933131182395087</v>
      </c>
      <c r="AY68" s="1080">
        <v>0.44</v>
      </c>
      <c r="AZ68" s="985">
        <v>37.35</v>
      </c>
      <c r="BA68" s="985">
        <v>-18.170000000000002</v>
      </c>
      <c r="BB68" s="985">
        <v>-9.92</v>
      </c>
      <c r="BC68" s="985">
        <v>4.3499999999999996</v>
      </c>
      <c r="BE68" s="700">
        <v>1964</v>
      </c>
      <c r="BF68" s="1013">
        <f t="shared" si="29"/>
        <v>6</v>
      </c>
      <c r="BG68" s="995" t="s">
        <v>137</v>
      </c>
    </row>
    <row r="69" spans="1:59" ht="11.25" customHeight="1" x14ac:dyDescent="0.2">
      <c r="A69" s="976" t="s">
        <v>269</v>
      </c>
      <c r="B69" s="988" t="s">
        <v>270</v>
      </c>
      <c r="C69" s="1070" t="s">
        <v>247</v>
      </c>
      <c r="D69" s="1070" t="s">
        <v>4413</v>
      </c>
      <c r="E69" s="828">
        <v>47</v>
      </c>
      <c r="F69" s="1148">
        <v>36</v>
      </c>
      <c r="G69" s="1148" t="s">
        <v>106</v>
      </c>
      <c r="H69" s="1148" t="s">
        <v>106</v>
      </c>
      <c r="I69" s="978">
        <v>40.96</v>
      </c>
      <c r="J69" s="738">
        <f t="shared" si="16"/>
        <v>3.7109375</v>
      </c>
      <c r="K69" s="990">
        <v>0.38</v>
      </c>
      <c r="L69" s="1000">
        <v>4</v>
      </c>
      <c r="M69" s="729">
        <f t="shared" si="17"/>
        <v>1.52</v>
      </c>
      <c r="N69" s="983" t="s">
        <v>182</v>
      </c>
      <c r="O69" s="831">
        <v>0.36</v>
      </c>
      <c r="P69" s="973">
        <v>43265</v>
      </c>
      <c r="Q69" s="973">
        <v>43294</v>
      </c>
      <c r="R69" s="729">
        <f t="shared" si="18"/>
        <v>5.5555555555555607</v>
      </c>
      <c r="S69" s="795">
        <f>IF(INDEX(Historical!$D$7:$D$1442,MATCH(B69,Historical!$B$7:$B$1449,0))=0,"n/a",(INDEX(Historical!$C$7:$C$1442,MATCH(B69,Historical!$B$7:$B$1449,0))/INDEX(Historical!$D$7:$D$1442,MATCH(B69,Historical!$B$7:$B$1449,0))-1)*100)</f>
        <v>5.7142857142857162</v>
      </c>
      <c r="T69" s="795">
        <f>IF(INDEX(Historical!$F$7:$F$1442,MATCH(B69,Historical!$B$7:$B$1449,0))=0,"n/a",((INDEX(Historical!$C$7:$C$1442,MATCH(B69,Historical!$B$7:$B$1449,0))/INDEX(Historical!$F$7:$F$1442,MATCH(B69,Historical!$B$7:$B$1449,0)))^(1/3)-1)*100)</f>
        <v>5.7914494538841454</v>
      </c>
      <c r="U69" s="795">
        <f>IF(INDEX(Historical!$H$7:$H$1442,MATCH(B69,Historical!$B$7:$B$1449,0))=0,"n/a",((INDEX(Historical!$C$7:$C$1442,MATCH(B69,Historical!$B$7:$B$1449,0))/INDEX(Historical!$H$7:$H$1442,MATCH(B69,Historical!$B$7:$B$1449,0)))^(1/5)-1)*100)</f>
        <v>4.8130045893357121</v>
      </c>
      <c r="V69" s="795">
        <f>IF(INDEX(Historical!$O$7:$O$1442,MATCH(B69,Historical!$B$7:$B$1449,0))=0,"n/a",((INDEX(Historical!$C$7:$C$1442,MATCH(B69,Historical!$B$7:$B$1449,0))/INDEX(Historical!$O$7:$O$1442,MATCH(B69,Historical!$B$7:$B$1449,0)))^(1/10)-1)*100)</f>
        <v>3.9982835590938182</v>
      </c>
      <c r="W69" s="796">
        <f t="shared" si="19"/>
        <v>1.2037676963628223</v>
      </c>
      <c r="X69" s="797">
        <f t="shared" si="20"/>
        <v>0.49112291727915425</v>
      </c>
      <c r="Y69" s="988"/>
      <c r="Z69" s="738">
        <f t="shared" si="21"/>
        <v>60.8</v>
      </c>
      <c r="AA69" s="999">
        <f t="shared" si="22"/>
        <v>16.384</v>
      </c>
      <c r="AB69" s="1000">
        <v>12</v>
      </c>
      <c r="AC69" s="978">
        <v>2.5</v>
      </c>
      <c r="AD69" s="978">
        <v>2.64</v>
      </c>
      <c r="AE69" s="978">
        <v>1.26</v>
      </c>
      <c r="AF69" s="978">
        <v>4.7</v>
      </c>
      <c r="AG69" s="978">
        <v>24.7</v>
      </c>
      <c r="AH69" s="978">
        <v>-4.3999999999999995</v>
      </c>
      <c r="AI69" s="978">
        <v>8.5400000000000009</v>
      </c>
      <c r="AJ69" s="978">
        <v>9.8000000000000007</v>
      </c>
      <c r="AK69" s="978">
        <v>6.2</v>
      </c>
      <c r="AL69" s="991">
        <v>5290</v>
      </c>
      <c r="AM69" s="985">
        <v>0.89999999999999991</v>
      </c>
      <c r="AN69" s="978">
        <v>1.1599999999999999</v>
      </c>
      <c r="AO69" s="838">
        <f t="shared" si="23"/>
        <v>-7.8600579106642883</v>
      </c>
      <c r="AP69" s="839">
        <f t="shared" si="24"/>
        <v>8.5239420893357121</v>
      </c>
      <c r="AQ69" s="1001">
        <f t="shared" si="25"/>
        <v>84.998258250059095</v>
      </c>
      <c r="AR69" s="738">
        <f>INDEX(Historical!$C$7:$C$1442,MATCH(B69,Historical!$B$7:$B$1449,0))*IF(AH69="n/a",1.03,IF(AH69&lt;0,1.01,IF(AH69&gt;10,1.1,(1+AH69/100))))</f>
        <v>1.4947999999999999</v>
      </c>
      <c r="AS69" s="999">
        <f t="shared" si="26"/>
        <v>1.6224559199999997</v>
      </c>
      <c r="AT69" s="999">
        <f t="shared" si="31"/>
        <v>1.7230481870399998</v>
      </c>
      <c r="AU69" s="999">
        <f t="shared" si="31"/>
        <v>1.8298771746364799</v>
      </c>
      <c r="AV69" s="999">
        <f t="shared" si="31"/>
        <v>1.9433295594639417</v>
      </c>
      <c r="AW69" s="738">
        <f t="shared" si="27"/>
        <v>8.6135108411404211</v>
      </c>
      <c r="AX69" s="846">
        <f t="shared" si="28"/>
        <v>21.029079202002983</v>
      </c>
      <c r="AY69" s="1080">
        <v>1.08</v>
      </c>
      <c r="AZ69" s="985">
        <v>22.34</v>
      </c>
      <c r="BA69" s="985">
        <v>-13.66</v>
      </c>
      <c r="BB69" s="985">
        <v>8.5500000000000007</v>
      </c>
      <c r="BC69" s="985">
        <v>-1.3599999999999999</v>
      </c>
      <c r="BE69" s="700">
        <v>1972</v>
      </c>
      <c r="BF69" s="1013">
        <f t="shared" si="29"/>
        <v>5</v>
      </c>
      <c r="BG69" s="995">
        <v>8</v>
      </c>
    </row>
    <row r="70" spans="1:59" ht="11.25" customHeight="1" x14ac:dyDescent="0.2">
      <c r="A70" s="976" t="s">
        <v>4440</v>
      </c>
      <c r="B70" s="988" t="s">
        <v>4441</v>
      </c>
      <c r="C70" s="1070" t="s">
        <v>112</v>
      </c>
      <c r="D70" s="1070" t="s">
        <v>4233</v>
      </c>
      <c r="E70" s="828">
        <v>25</v>
      </c>
      <c r="F70" s="1148">
        <v>117</v>
      </c>
      <c r="G70" s="1148" t="s">
        <v>37</v>
      </c>
      <c r="H70" s="1148" t="s">
        <v>37</v>
      </c>
      <c r="I70" s="978">
        <v>163.01</v>
      </c>
      <c r="J70" s="738">
        <f t="shared" si="16"/>
        <v>2.0244156800196307</v>
      </c>
      <c r="K70" s="997">
        <v>0.82499999999999996</v>
      </c>
      <c r="L70" s="1000">
        <v>4</v>
      </c>
      <c r="M70" s="729">
        <f t="shared" si="17"/>
        <v>3.3</v>
      </c>
      <c r="N70" s="983" t="s">
        <v>149</v>
      </c>
      <c r="O70" s="832">
        <v>0.78749999999999998</v>
      </c>
      <c r="P70" s="694">
        <v>43165</v>
      </c>
      <c r="Q70" s="694">
        <v>43174</v>
      </c>
      <c r="R70" s="729">
        <f t="shared" si="18"/>
        <v>4.7619047619047592</v>
      </c>
      <c r="S70" s="795">
        <f>IF(INDEX(Historical!$D$7:$D$1442,MATCH(B70,Historical!$B$7:$B$1449,0))=0,"n/a",(INDEX(Historical!$C$7:$C$1442,MATCH(B70,Historical!$B$7:$B$1449,0))/INDEX(Historical!$D$7:$D$1442,MATCH(B70,Historical!$B$7:$B$1449,0))-1)*100)</f>
        <v>4.7619047619047672</v>
      </c>
      <c r="T70" s="795">
        <f>IF(INDEX(Historical!$F$7:$F$1442,MATCH(B70,Historical!$B$7:$B$1449,0))=0,"n/a",((INDEX(Historical!$C$7:$C$1442,MATCH(B70,Historical!$B$7:$B$1449,0))/INDEX(Historical!$F$7:$F$1442,MATCH(B70,Historical!$B$7:$B$1449,0)))^(1/3)-1)*100)</f>
        <v>4.8856246288386806</v>
      </c>
      <c r="U70" s="795">
        <f>IF(INDEX(Historical!$H$7:$H$1442,MATCH(B70,Historical!$B$7:$B$1449,0))=0,"n/a",((INDEX(Historical!$C$7:$C$1442,MATCH(B70,Historical!$B$7:$B$1449,0))/INDEX(Historical!$H$7:$H$1442,MATCH(B70,Historical!$B$7:$B$1449,0)))^(1/5)-1)*100)</f>
        <v>6.5762756635474151</v>
      </c>
      <c r="V70" s="795">
        <f>IF(INDEX(Historical!$O$7:$O$1442,MATCH(B70,Historical!$B$7:$B$1449,0))=0,"n/a",((INDEX(Historical!$C$7:$C$1442,MATCH(B70,Historical!$B$7:$B$1449,0))/INDEX(Historical!$O$7:$O$1442,MATCH(B70,Historical!$B$7:$B$1449,0)))^(1/10)-1)*100)</f>
        <v>8.2037389818342845</v>
      </c>
      <c r="W70" s="796">
        <f t="shared" si="19"/>
        <v>0.80161931993562974</v>
      </c>
      <c r="X70" s="797">
        <f t="shared" si="20"/>
        <v>21.920918878491385</v>
      </c>
      <c r="Y70" s="759"/>
      <c r="Z70" s="738">
        <f t="shared" si="21"/>
        <v>52.464228934817172</v>
      </c>
      <c r="AA70" s="999">
        <f t="shared" si="22"/>
        <v>25.915739268680444</v>
      </c>
      <c r="AB70" s="1000">
        <v>12</v>
      </c>
      <c r="AC70" s="978">
        <v>6.29</v>
      </c>
      <c r="AD70" s="978">
        <v>2.36</v>
      </c>
      <c r="AE70" s="978">
        <v>7.39</v>
      </c>
      <c r="AF70" s="978">
        <v>7.54</v>
      </c>
      <c r="AG70" s="978">
        <v>23.3</v>
      </c>
      <c r="AH70" s="978">
        <v>8.9</v>
      </c>
      <c r="AI70" s="978">
        <v>13.8</v>
      </c>
      <c r="AJ70" s="978">
        <v>0.3</v>
      </c>
      <c r="AK70" s="978">
        <v>11</v>
      </c>
      <c r="AL70" s="991">
        <v>89000</v>
      </c>
      <c r="AM70" s="985">
        <v>0.1</v>
      </c>
      <c r="AN70" s="978">
        <v>1.33</v>
      </c>
      <c r="AO70" s="838">
        <f t="shared" si="23"/>
        <v>-17.315047925113397</v>
      </c>
      <c r="AP70" s="839">
        <f t="shared" si="24"/>
        <v>8.6006913435670462</v>
      </c>
      <c r="AQ70" s="1001">
        <f t="shared" si="25"/>
        <v>194.69733934315317</v>
      </c>
      <c r="AR70" s="738">
        <f>INDEX(Historical!$C$7:$C$1442,MATCH(B70,Historical!$B$7:$B$1449,0))*IF(AH70="n/a",1.03,IF(AH70&lt;0,1.01,IF(AH70&gt;10,1.1,(1+AH70/100))))</f>
        <v>3.5936999999999997</v>
      </c>
      <c r="AS70" s="999">
        <f t="shared" si="26"/>
        <v>3.9530699999999999</v>
      </c>
      <c r="AT70" s="999">
        <f t="shared" si="31"/>
        <v>4.3483770000000002</v>
      </c>
      <c r="AU70" s="999">
        <f t="shared" si="31"/>
        <v>4.7832147000000003</v>
      </c>
      <c r="AV70" s="999">
        <f t="shared" si="31"/>
        <v>5.2615361700000003</v>
      </c>
      <c r="AW70" s="738">
        <f t="shared" si="27"/>
        <v>21.939897869999999</v>
      </c>
      <c r="AX70" s="846">
        <f t="shared" si="28"/>
        <v>13.459234323047667</v>
      </c>
      <c r="AY70" s="1080" t="s">
        <v>137</v>
      </c>
      <c r="AZ70" s="985">
        <v>11.690000000000001</v>
      </c>
      <c r="BA70" s="985">
        <v>-2.2999999999999998</v>
      </c>
      <c r="BB70" s="985">
        <v>3.54</v>
      </c>
      <c r="BC70" s="985">
        <v>3.04</v>
      </c>
      <c r="BE70" s="700">
        <v>1994</v>
      </c>
      <c r="BF70" s="1013">
        <f t="shared" si="29"/>
        <v>2</v>
      </c>
      <c r="BG70" s="995">
        <v>7.1</v>
      </c>
    </row>
    <row r="71" spans="1:59" ht="11.25" customHeight="1" x14ac:dyDescent="0.2">
      <c r="A71" s="976" t="s">
        <v>271</v>
      </c>
      <c r="B71" s="988" t="s">
        <v>272</v>
      </c>
      <c r="C71" s="1070" t="s">
        <v>247</v>
      </c>
      <c r="D71" s="1070" t="s">
        <v>4379</v>
      </c>
      <c r="E71" s="828">
        <v>56</v>
      </c>
      <c r="F71" s="1148">
        <v>13</v>
      </c>
      <c r="G71" s="1148" t="s">
        <v>37</v>
      </c>
      <c r="H71" s="1148" t="s">
        <v>115</v>
      </c>
      <c r="I71" s="978">
        <v>96.16</v>
      </c>
      <c r="J71" s="738">
        <f t="shared" ref="J71:J102" si="32">(M71/I71)*100</f>
        <v>1.9966722129783694</v>
      </c>
      <c r="K71" s="990">
        <v>0.48</v>
      </c>
      <c r="L71" s="1000">
        <v>4</v>
      </c>
      <c r="M71" s="729">
        <f t="shared" ref="M71:M102" si="33">K71*L71</f>
        <v>1.92</v>
      </c>
      <c r="N71" s="983" t="s">
        <v>273</v>
      </c>
      <c r="O71" s="831">
        <v>0.41</v>
      </c>
      <c r="P71" s="973">
        <v>43305</v>
      </c>
      <c r="Q71" s="973">
        <v>43320</v>
      </c>
      <c r="R71" s="729">
        <f t="shared" ref="R71:R102" si="34">(K71-O71)/O71*100</f>
        <v>17.073170731707318</v>
      </c>
      <c r="S71" s="795">
        <f>IF(INDEX(Historical!$D$7:$D$1442,MATCH(B71,Historical!$B$7:$B$1449,0))=0,"n/a",(INDEX(Historical!$C$7:$C$1442,MATCH(B71,Historical!$B$7:$B$1449,0))/INDEX(Historical!$D$7:$D$1442,MATCH(B71,Historical!$B$7:$B$1449,0))-1)*100)</f>
        <v>17.105263157894733</v>
      </c>
      <c r="T71" s="795">
        <f>IF(INDEX(Historical!$F$7:$F$1442,MATCH(B71,Historical!$B$7:$B$1449,0))=0,"n/a",((INDEX(Historical!$C$7:$C$1442,MATCH(B71,Historical!$B$7:$B$1449,0))/INDEX(Historical!$F$7:$F$1442,MATCH(B71,Historical!$B$7:$B$1449,0)))^(1/3)-1)*100)</f>
        <v>20.394489672862392</v>
      </c>
      <c r="U71" s="795">
        <f>IF(INDEX(Historical!$H$7:$H$1442,MATCH(B71,Historical!$B$7:$B$1449,0))=0,"n/a",((INDEX(Historical!$C$7:$C$1442,MATCH(B71,Historical!$B$7:$B$1449,0))/INDEX(Historical!$H$7:$H$1442,MATCH(B71,Historical!$B$7:$B$1449,0)))^(1/5)-1)*100)</f>
        <v>21.222215738583429</v>
      </c>
      <c r="V71" s="795">
        <f>IF(INDEX(Historical!$O$7:$O$1442,MATCH(B71,Historical!$B$7:$B$1449,0))=0,"n/a",((INDEX(Historical!$C$7:$C$1442,MATCH(B71,Historical!$B$7:$B$1449,0))/INDEX(Historical!$O$7:$O$1442,MATCH(B71,Historical!$B$7:$B$1449,0)))^(1/10)-1)*100)</f>
        <v>18.356089135214827</v>
      </c>
      <c r="W71" s="796">
        <f t="shared" ref="W71:W102" si="35">IF(OR(U71&lt;=0,U71="n/a",V71&lt;=0,V71="n/a"),"n/a",U71/V71)</f>
        <v>1.1561403729441555</v>
      </c>
      <c r="X71" s="797">
        <f t="shared" ref="X71:X102" si="36">IF(OR(AJ71&lt;=0,AJ71="n/a",U71&lt;=0,U71="n/a"),"n/a",U71/AJ71)</f>
        <v>1.0883187558247913</v>
      </c>
      <c r="Y71" s="988"/>
      <c r="Z71" s="738">
        <f t="shared" ref="Z71:Z102" si="37">IF(OR(AC71&lt;0.01,AC71="n/a"),"n/a",M71/AC71*100)</f>
        <v>42.477876106194692</v>
      </c>
      <c r="AA71" s="999">
        <f t="shared" ref="AA71:AA102" si="38">IF(OR(AC71&lt;0.01,AC71="n/a"),"n/a",I71/AC71)</f>
        <v>21.274336283185843</v>
      </c>
      <c r="AB71" s="1000">
        <v>1</v>
      </c>
      <c r="AC71" s="978">
        <v>4.5199999999999996</v>
      </c>
      <c r="AD71" s="978">
        <v>1.39</v>
      </c>
      <c r="AE71" s="978">
        <v>1.0900000000000001</v>
      </c>
      <c r="AF71" s="978">
        <v>14.37</v>
      </c>
      <c r="AG71" s="978">
        <v>64.600000000000009</v>
      </c>
      <c r="AH71" s="978">
        <v>18.399999999999999</v>
      </c>
      <c r="AI71" s="978">
        <v>17.990000000000002</v>
      </c>
      <c r="AJ71" s="978">
        <v>19.5</v>
      </c>
      <c r="AK71" s="978">
        <v>15.299999999999999</v>
      </c>
      <c r="AL71" s="991">
        <v>77500</v>
      </c>
      <c r="AM71" s="985">
        <v>0.16999999999999998</v>
      </c>
      <c r="AN71" s="978">
        <v>2.89</v>
      </c>
      <c r="AO71" s="838">
        <f t="shared" ref="AO71:AO102" si="39">IF(U71="n/a","n/a",IF(AA71&lt;0,"n/a",IF(AA71="n/a","n/a",J71+U71-AA71)))</f>
        <v>1.9445516683759543</v>
      </c>
      <c r="AP71" s="839">
        <f t="shared" ref="AP71:AP102" si="40">IF(U71="n/a","n/a",J71+U71)</f>
        <v>23.218887951561797</v>
      </c>
      <c r="AQ71" s="1001">
        <f t="shared" ref="AQ71:AQ102" si="41">IF(OR(AC71&lt;0.01,AF71="n/a"),"n/a",(I71/SQRT(22.5*AC71*(I71/AF71))-1)*100)</f>
        <v>268.60832111508313</v>
      </c>
      <c r="AR71" s="738">
        <f>INDEX(Historical!$C$7:$C$1442,MATCH(B71,Historical!$B$7:$B$1449,0))*IF(AH71="n/a",1.03,IF(AH71&lt;0,1.01,IF(AH71&gt;10,1.1,(1+AH71/100))))</f>
        <v>1.9580000000000002</v>
      </c>
      <c r="AS71" s="999">
        <f t="shared" ref="AS71:AS102" si="42">IF($AI71="n/a",1.03*AR71,IF($AI71&lt;0,1.01*AR71,IF($AI71&gt;10,1.1*AR71,(1+$AI71/100)*AR71)))</f>
        <v>2.1538000000000004</v>
      </c>
      <c r="AT71" s="999">
        <f t="shared" si="31"/>
        <v>2.3691800000000005</v>
      </c>
      <c r="AU71" s="999">
        <f t="shared" si="31"/>
        <v>2.6060980000000007</v>
      </c>
      <c r="AV71" s="999">
        <f t="shared" si="31"/>
        <v>2.8667078000000008</v>
      </c>
      <c r="AW71" s="738">
        <f t="shared" ref="AW71:AW102" si="43">SUM(AR71:AV71)</f>
        <v>11.953785800000002</v>
      </c>
      <c r="AX71" s="846">
        <f t="shared" ref="AX71:AX102" si="44">AW71/I71*100</f>
        <v>12.431141638935111</v>
      </c>
      <c r="AY71" s="1080">
        <v>1.27</v>
      </c>
      <c r="AZ71" s="985">
        <v>18.48</v>
      </c>
      <c r="BA71" s="985">
        <v>-18.3</v>
      </c>
      <c r="BB71" s="985">
        <v>4.21</v>
      </c>
      <c r="BC71" s="985">
        <v>-1.1199999999999999</v>
      </c>
      <c r="BE71" s="700">
        <v>1963</v>
      </c>
      <c r="BF71" s="1013">
        <f t="shared" ref="BF71:BF102" si="45">IF(BE71&gt;2008,0,IF(BE71&gt;2001,1,IF(BE71&gt;1990,2,IF(BE71&gt;1980,3,IF(BE71&gt;1973,4,IF(BE71&gt;1970,5,IF(BE71&gt;1960,6,IF(BE71&gt;1958,7,IF(BE71&gt;1953,8,9)))))))))</f>
        <v>6</v>
      </c>
      <c r="BG71" s="995">
        <v>10</v>
      </c>
    </row>
    <row r="72" spans="1:59" ht="11.25" customHeight="1" x14ac:dyDescent="0.2">
      <c r="A72" s="976" t="s">
        <v>276</v>
      </c>
      <c r="B72" s="988" t="s">
        <v>277</v>
      </c>
      <c r="C72" s="1070" t="s">
        <v>247</v>
      </c>
      <c r="D72" s="1070" t="s">
        <v>4415</v>
      </c>
      <c r="E72" s="828">
        <v>43</v>
      </c>
      <c r="F72" s="1148">
        <v>61</v>
      </c>
      <c r="G72" s="1148" t="s">
        <v>37</v>
      </c>
      <c r="H72" s="1148" t="s">
        <v>115</v>
      </c>
      <c r="I72" s="978">
        <v>178.78</v>
      </c>
      <c r="J72" s="738">
        <f t="shared" si="32"/>
        <v>2.5953686094641459</v>
      </c>
      <c r="K72" s="990">
        <v>1.1599999999999999</v>
      </c>
      <c r="L72" s="1000">
        <v>4</v>
      </c>
      <c r="M72" s="729">
        <f t="shared" si="33"/>
        <v>4.6399999999999997</v>
      </c>
      <c r="N72" s="983" t="s">
        <v>149</v>
      </c>
      <c r="O72" s="831">
        <v>1.01</v>
      </c>
      <c r="P72" s="973">
        <v>43434</v>
      </c>
      <c r="Q72" s="973">
        <v>43451</v>
      </c>
      <c r="R72" s="729">
        <f t="shared" si="34"/>
        <v>14.851485148514843</v>
      </c>
      <c r="S72" s="795">
        <f>IF(INDEX(Historical!$D$7:$D$1442,MATCH(B72,Historical!$B$7:$B$1449,0))=0,"n/a",(INDEX(Historical!$C$7:$C$1442,MATCH(B72,Historical!$B$7:$B$1449,0))/INDEX(Historical!$D$7:$D$1442,MATCH(B72,Historical!$B$7:$B$1449,0))-1)*100)</f>
        <v>9.3994778067885143</v>
      </c>
      <c r="T72" s="795">
        <f>IF(INDEX(Historical!$F$7:$F$1442,MATCH(B72,Historical!$B$7:$B$1449,0))=0,"n/a",((INDEX(Historical!$C$7:$C$1442,MATCH(B72,Historical!$B$7:$B$1449,0))/INDEX(Historical!$F$7:$F$1442,MATCH(B72,Historical!$B$7:$B$1449,0)))^(1/3)-1)*100)</f>
        <v>6.7952311637486718</v>
      </c>
      <c r="U72" s="795">
        <f>IF(INDEX(Historical!$H$7:$H$1442,MATCH(B72,Historical!$B$7:$B$1449,0))=0,"n/a",((INDEX(Historical!$C$7:$C$1442,MATCH(B72,Historical!$B$7:$B$1449,0))/INDEX(Historical!$H$7:$H$1442,MATCH(B72,Historical!$B$7:$B$1449,0)))^(1/5)-1)*100)</f>
        <v>6.0747179811308616</v>
      </c>
      <c r="V72" s="795">
        <f>IF(INDEX(Historical!$O$7:$O$1442,MATCH(B72,Historical!$B$7:$B$1449,0))=0,"n/a",((INDEX(Historical!$C$7:$C$1442,MATCH(B72,Historical!$B$7:$B$1449,0))/INDEX(Historical!$O$7:$O$1442,MATCH(B72,Historical!$B$7:$B$1449,0)))^(1/10)-1)*100)</f>
        <v>9.9350215205921799</v>
      </c>
      <c r="W72" s="796">
        <f t="shared" si="35"/>
        <v>0.61144487392804114</v>
      </c>
      <c r="X72" s="797">
        <f t="shared" si="36"/>
        <v>0.97979322276304215</v>
      </c>
      <c r="Y72" s="918"/>
      <c r="Z72" s="738">
        <f t="shared" si="37"/>
        <v>61.620185922974755</v>
      </c>
      <c r="AA72" s="999">
        <f t="shared" si="38"/>
        <v>23.742363877822044</v>
      </c>
      <c r="AB72" s="1000">
        <v>12</v>
      </c>
      <c r="AC72" s="978">
        <v>7.53</v>
      </c>
      <c r="AD72" s="978">
        <v>2.5499999999999998</v>
      </c>
      <c r="AE72" s="978">
        <v>6.62</v>
      </c>
      <c r="AF72" s="978" t="s">
        <v>137</v>
      </c>
      <c r="AG72" s="981">
        <v>-101</v>
      </c>
      <c r="AH72" s="978">
        <v>32.800000000000004</v>
      </c>
      <c r="AI72" s="978">
        <v>6.13</v>
      </c>
      <c r="AJ72" s="978">
        <v>6.2</v>
      </c>
      <c r="AK72" s="978">
        <v>9.3000000000000007</v>
      </c>
      <c r="AL72" s="991">
        <v>140350</v>
      </c>
      <c r="AM72" s="985">
        <v>0.06</v>
      </c>
      <c r="AN72" s="978" t="s">
        <v>137</v>
      </c>
      <c r="AO72" s="838">
        <f t="shared" si="39"/>
        <v>-15.072277287227037</v>
      </c>
      <c r="AP72" s="839">
        <f t="shared" si="40"/>
        <v>8.6700865905950071</v>
      </c>
      <c r="AQ72" s="1001" t="str">
        <f t="shared" si="41"/>
        <v>n/a</v>
      </c>
      <c r="AR72" s="738">
        <f>INDEX(Historical!$C$7:$C$1442,MATCH(B72,Historical!$B$7:$B$1449,0))*IF(AH72="n/a",1.03,IF(AH72&lt;0,1.01,IF(AH72&gt;10,1.1,(1+AH72/100))))</f>
        <v>4.6090000000000009</v>
      </c>
      <c r="AS72" s="999">
        <f t="shared" si="42"/>
        <v>4.8915317000000007</v>
      </c>
      <c r="AT72" s="999">
        <f t="shared" si="31"/>
        <v>5.3464441481000007</v>
      </c>
      <c r="AU72" s="999">
        <f t="shared" si="31"/>
        <v>5.843663453873301</v>
      </c>
      <c r="AV72" s="999">
        <f t="shared" si="31"/>
        <v>6.3871241550835176</v>
      </c>
      <c r="AW72" s="738">
        <f t="shared" si="43"/>
        <v>27.077763457056818</v>
      </c>
      <c r="AX72" s="846">
        <f t="shared" si="44"/>
        <v>15.145857174771685</v>
      </c>
      <c r="AY72" s="1080">
        <v>0.56999999999999995</v>
      </c>
      <c r="AZ72" s="985">
        <v>21.75</v>
      </c>
      <c r="BA72" s="985">
        <v>-6.34</v>
      </c>
      <c r="BB72" s="985">
        <v>-1.67</v>
      </c>
      <c r="BC72" s="985">
        <v>6.23</v>
      </c>
      <c r="BE72" s="700">
        <v>1976</v>
      </c>
      <c r="BF72" s="1013">
        <f t="shared" si="45"/>
        <v>4</v>
      </c>
      <c r="BG72" s="995">
        <v>15.5</v>
      </c>
    </row>
    <row r="73" spans="1:59" s="874" customFormat="1" ht="11.25" customHeight="1" x14ac:dyDescent="0.2">
      <c r="A73" s="853" t="s">
        <v>287</v>
      </c>
      <c r="B73" s="882" t="s">
        <v>288</v>
      </c>
      <c r="C73" s="1070" t="s">
        <v>108</v>
      </c>
      <c r="D73" s="1070" t="s">
        <v>118</v>
      </c>
      <c r="E73" s="854">
        <v>32</v>
      </c>
      <c r="F73" s="1148">
        <v>89</v>
      </c>
      <c r="G73" s="1147" t="s">
        <v>106</v>
      </c>
      <c r="H73" s="1147" t="s">
        <v>106</v>
      </c>
      <c r="I73" s="867">
        <v>51.7</v>
      </c>
      <c r="J73" s="856">
        <f t="shared" si="32"/>
        <v>4.8549323017408117</v>
      </c>
      <c r="K73" s="880">
        <v>0.62749999999999995</v>
      </c>
      <c r="L73" s="858">
        <v>4</v>
      </c>
      <c r="M73" s="859">
        <f t="shared" si="33"/>
        <v>2.5099999999999998</v>
      </c>
      <c r="N73" s="860" t="s">
        <v>289</v>
      </c>
      <c r="O73" s="881">
        <v>0.625</v>
      </c>
      <c r="P73" s="862">
        <v>43446</v>
      </c>
      <c r="Q73" s="862">
        <v>43461</v>
      </c>
      <c r="R73" s="859">
        <f t="shared" si="34"/>
        <v>0.39999999999999153</v>
      </c>
      <c r="S73" s="795">
        <f>IF(INDEX(Historical!$D$7:$D$1442,MATCH(B73,Historical!$B$7:$B$1449,0))=0,"n/a",(INDEX(Historical!$C$7:$C$1442,MATCH(B73,Historical!$B$7:$B$1449,0))/INDEX(Historical!$D$7:$D$1442,MATCH(B73,Historical!$B$7:$B$1449,0))-1)*100)</f>
        <v>0.40120361083249012</v>
      </c>
      <c r="T73" s="795">
        <f>IF(INDEX(Historical!$F$7:$F$1442,MATCH(B73,Historical!$B$7:$B$1449,0))=0,"n/a",((INDEX(Historical!$C$7:$C$1442,MATCH(B73,Historical!$B$7:$B$1449,0))/INDEX(Historical!$F$7:$F$1442,MATCH(B73,Historical!$B$7:$B$1449,0)))^(1/3)-1)*100)</f>
        <v>0.40282408703211647</v>
      </c>
      <c r="U73" s="795">
        <f>IF(INDEX(Historical!$H$7:$H$1442,MATCH(B73,Historical!$B$7:$B$1449,0))=0,"n/a",((INDEX(Historical!$C$7:$C$1442,MATCH(B73,Historical!$B$7:$B$1449,0))/INDEX(Historical!$H$7:$H$1442,MATCH(B73,Historical!$B$7:$B$1449,0)))^(1/5)-1)*100)</f>
        <v>0.40446214426967941</v>
      </c>
      <c r="V73" s="795">
        <f>IF(INDEX(Historical!$O$7:$O$1442,MATCH(B73,Historical!$B$7:$B$1449,0))=0,"n/a",((INDEX(Historical!$C$7:$C$1442,MATCH(B73,Historical!$B$7:$B$1449,0))/INDEX(Historical!$O$7:$O$1442,MATCH(B73,Historical!$B$7:$B$1449,0)))^(1/10)-1)*100)</f>
        <v>0.76010470547180908</v>
      </c>
      <c r="W73" s="863">
        <f t="shared" si="35"/>
        <v>0.53211372243594168</v>
      </c>
      <c r="X73" s="864">
        <f t="shared" si="36"/>
        <v>0.16178485770787177</v>
      </c>
      <c r="Y73" s="882"/>
      <c r="Z73" s="856">
        <f t="shared" si="37"/>
        <v>164.05228758169932</v>
      </c>
      <c r="AA73" s="866">
        <f t="shared" si="38"/>
        <v>33.790849673202615</v>
      </c>
      <c r="AB73" s="858">
        <v>12</v>
      </c>
      <c r="AC73" s="867">
        <v>1.53</v>
      </c>
      <c r="AD73" s="867">
        <v>0.89</v>
      </c>
      <c r="AE73" s="867">
        <v>0.86</v>
      </c>
      <c r="AF73" s="867">
        <v>1.65</v>
      </c>
      <c r="AG73" s="867">
        <v>5.6000000000000005</v>
      </c>
      <c r="AH73" s="867">
        <v>82.6</v>
      </c>
      <c r="AI73" s="867">
        <v>64.12</v>
      </c>
      <c r="AJ73" s="867">
        <v>2.5</v>
      </c>
      <c r="AK73" s="867">
        <v>37.9</v>
      </c>
      <c r="AL73" s="868">
        <v>2940</v>
      </c>
      <c r="AM73" s="869">
        <v>0.1</v>
      </c>
      <c r="AN73" s="867">
        <v>0.21</v>
      </c>
      <c r="AO73" s="870">
        <f t="shared" si="39"/>
        <v>-28.531455227192126</v>
      </c>
      <c r="AP73" s="871">
        <f t="shared" si="40"/>
        <v>5.2593944460104911</v>
      </c>
      <c r="AQ73" s="872">
        <f t="shared" si="41"/>
        <v>57.416506208895555</v>
      </c>
      <c r="AR73" s="738">
        <f>INDEX(Historical!$C$7:$C$1442,MATCH(B73,Historical!$B$7:$B$1449,0))*IF(AH73="n/a",1.03,IF(AH73&lt;0,1.01,IF(AH73&gt;10,1.1,(1+AH73/100))))</f>
        <v>2.7527500000000003</v>
      </c>
      <c r="AS73" s="866">
        <f t="shared" si="42"/>
        <v>3.0280250000000004</v>
      </c>
      <c r="AT73" s="866">
        <f t="shared" si="31"/>
        <v>3.3308275000000007</v>
      </c>
      <c r="AU73" s="866">
        <f t="shared" si="31"/>
        <v>3.6639102500000011</v>
      </c>
      <c r="AV73" s="866">
        <f t="shared" si="31"/>
        <v>4.030301275000002</v>
      </c>
      <c r="AW73" s="856">
        <f t="shared" si="43"/>
        <v>16.805814025000004</v>
      </c>
      <c r="AX73" s="873">
        <f t="shared" si="44"/>
        <v>32.50641010638298</v>
      </c>
      <c r="AY73" s="1081">
        <v>0.3</v>
      </c>
      <c r="AZ73" s="869">
        <v>24.87</v>
      </c>
      <c r="BA73" s="869">
        <v>-16.38</v>
      </c>
      <c r="BB73" s="869">
        <v>-3.65</v>
      </c>
      <c r="BC73" s="869">
        <v>1.8399999999999999</v>
      </c>
      <c r="BD73" s="1033"/>
      <c r="BE73" s="700">
        <v>1988</v>
      </c>
      <c r="BF73" s="1013">
        <f t="shared" si="45"/>
        <v>3</v>
      </c>
      <c r="BG73" s="931">
        <v>1.7999999999999998</v>
      </c>
    </row>
    <row r="74" spans="1:59" ht="11.25" customHeight="1" x14ac:dyDescent="0.2">
      <c r="A74" s="976" t="s">
        <v>681</v>
      </c>
      <c r="B74" s="988" t="s">
        <v>682</v>
      </c>
      <c r="C74" s="1070" t="s">
        <v>4405</v>
      </c>
      <c r="D74" s="1070" t="s">
        <v>523</v>
      </c>
      <c r="E74" s="828">
        <v>25</v>
      </c>
      <c r="F74" s="1148">
        <v>116</v>
      </c>
      <c r="G74" s="1148" t="s">
        <v>106</v>
      </c>
      <c r="H74" s="1148" t="s">
        <v>106</v>
      </c>
      <c r="I74" s="978">
        <v>54.27</v>
      </c>
      <c r="J74" s="738">
        <f t="shared" si="32"/>
        <v>4.0169522756587428</v>
      </c>
      <c r="K74" s="997">
        <v>0.54500000000000004</v>
      </c>
      <c r="L74" s="1000">
        <v>4</v>
      </c>
      <c r="M74" s="729">
        <f t="shared" si="33"/>
        <v>2.1800000000000002</v>
      </c>
      <c r="N74" s="983" t="s">
        <v>149</v>
      </c>
      <c r="O74" s="832">
        <v>0.52</v>
      </c>
      <c r="P74" s="694">
        <v>43158</v>
      </c>
      <c r="Q74" s="694">
        <v>43174</v>
      </c>
      <c r="R74" s="729">
        <f t="shared" si="34"/>
        <v>4.8076923076923119</v>
      </c>
      <c r="S74" s="795">
        <f>IF(INDEX(Historical!$D$7:$D$1442,MATCH(B74,Historical!$B$7:$B$1449,0))=0,"n/a",(INDEX(Historical!$C$7:$C$1442,MATCH(B74,Historical!$B$7:$B$1449,0))/INDEX(Historical!$D$7:$D$1442,MATCH(B74,Historical!$B$7:$B$1449,0))-1)*100)</f>
        <v>4.8076923076923128</v>
      </c>
      <c r="T74" s="795">
        <f>IF(INDEX(Historical!$F$7:$F$1442,MATCH(B74,Historical!$B$7:$B$1449,0))=0,"n/a",((INDEX(Historical!$C$7:$C$1442,MATCH(B74,Historical!$B$7:$B$1449,0))/INDEX(Historical!$F$7:$F$1442,MATCH(B74,Historical!$B$7:$B$1449,0)))^(1/3)-1)*100)</f>
        <v>6.0071441310801887</v>
      </c>
      <c r="U74" s="795">
        <f>IF(INDEX(Historical!$H$7:$H$1442,MATCH(B74,Historical!$B$7:$B$1449,0))=0,"n/a",((INDEX(Historical!$C$7:$C$1442,MATCH(B74,Historical!$B$7:$B$1449,0))/INDEX(Historical!$H$7:$H$1442,MATCH(B74,Historical!$B$7:$B$1449,0)))^(1/5)-1)*100)</f>
        <v>5.9872875752360999</v>
      </c>
      <c r="V74" s="795">
        <f>IF(INDEX(Historical!$O$7:$O$1442,MATCH(B74,Historical!$B$7:$B$1449,0))=0,"n/a",((INDEX(Historical!$C$7:$C$1442,MATCH(B74,Historical!$B$7:$B$1449,0))/INDEX(Historical!$O$7:$O$1442,MATCH(B74,Historical!$B$7:$B$1449,0)))^(1/10)-1)*100)</f>
        <v>9.7477952199753091</v>
      </c>
      <c r="W74" s="796">
        <f t="shared" si="35"/>
        <v>0.6142196712305642</v>
      </c>
      <c r="X74" s="797" t="str">
        <f t="shared" si="36"/>
        <v>n/a</v>
      </c>
      <c r="Y74" s="989"/>
      <c r="Z74" s="738" t="str">
        <f t="shared" si="37"/>
        <v>n/a</v>
      </c>
      <c r="AA74" s="999" t="str">
        <f t="shared" si="38"/>
        <v>n/a</v>
      </c>
      <c r="AB74" s="1000">
        <v>6</v>
      </c>
      <c r="AC74" s="978">
        <v>-1.97</v>
      </c>
      <c r="AD74" s="978" t="s">
        <v>137</v>
      </c>
      <c r="AE74" s="978">
        <v>0.96</v>
      </c>
      <c r="AF74" s="978">
        <v>2.27</v>
      </c>
      <c r="AG74" s="978">
        <v>2.8000000000000003</v>
      </c>
      <c r="AH74" s="978">
        <v>-127.89999999999999</v>
      </c>
      <c r="AI74" s="978">
        <v>124.16</v>
      </c>
      <c r="AJ74" s="978">
        <v>-19.400000000000002</v>
      </c>
      <c r="AK74" s="978">
        <v>27.200000000000003</v>
      </c>
      <c r="AL74" s="991">
        <v>2510</v>
      </c>
      <c r="AM74" s="985">
        <v>0.4</v>
      </c>
      <c r="AN74" s="978">
        <v>3.21</v>
      </c>
      <c r="AO74" s="838" t="str">
        <f t="shared" si="39"/>
        <v>n/a</v>
      </c>
      <c r="AP74" s="839">
        <f t="shared" si="40"/>
        <v>10.004239850894843</v>
      </c>
      <c r="AQ74" s="1001" t="str">
        <f t="shared" si="41"/>
        <v>n/a</v>
      </c>
      <c r="AR74" s="738">
        <f>INDEX(Historical!$C$7:$C$1442,MATCH(B74,Historical!$B$7:$B$1449,0))*IF(AH74="n/a",1.03,IF(AH74&lt;0,1.01,IF(AH74&gt;10,1.1,(1+AH74/100))))</f>
        <v>2.2018</v>
      </c>
      <c r="AS74" s="999">
        <f t="shared" si="42"/>
        <v>2.42198</v>
      </c>
      <c r="AT74" s="999">
        <f t="shared" si="31"/>
        <v>2.6641780000000002</v>
      </c>
      <c r="AU74" s="999">
        <f t="shared" si="31"/>
        <v>2.9305958000000003</v>
      </c>
      <c r="AV74" s="999">
        <f t="shared" si="31"/>
        <v>3.2236553800000007</v>
      </c>
      <c r="AW74" s="738">
        <f t="shared" si="43"/>
        <v>13.442209180000001</v>
      </c>
      <c r="AX74" s="846">
        <f t="shared" si="44"/>
        <v>24.769134291505434</v>
      </c>
      <c r="AY74" s="1080">
        <v>1.17</v>
      </c>
      <c r="AZ74" s="985">
        <v>14.74</v>
      </c>
      <c r="BA74" s="985">
        <v>-21.740000000000002</v>
      </c>
      <c r="BB74" s="985">
        <v>-0.13</v>
      </c>
      <c r="BC74" s="985">
        <v>2.94</v>
      </c>
      <c r="BE74" s="700">
        <v>1994</v>
      </c>
      <c r="BF74" s="1013">
        <f t="shared" si="45"/>
        <v>2</v>
      </c>
      <c r="BG74" s="995">
        <v>0.5</v>
      </c>
    </row>
    <row r="75" spans="1:59" ht="11.25" customHeight="1" x14ac:dyDescent="0.2">
      <c r="A75" s="984" t="s">
        <v>283</v>
      </c>
      <c r="B75" s="988" t="s">
        <v>284</v>
      </c>
      <c r="C75" s="1070" t="s">
        <v>154</v>
      </c>
      <c r="D75" s="1070" t="s">
        <v>4386</v>
      </c>
      <c r="E75" s="828">
        <v>41</v>
      </c>
      <c r="F75" s="1148">
        <v>65</v>
      </c>
      <c r="G75" s="1148" t="s">
        <v>115</v>
      </c>
      <c r="H75" s="1148" t="s">
        <v>115</v>
      </c>
      <c r="I75" s="978">
        <v>88.39</v>
      </c>
      <c r="J75" s="738">
        <f t="shared" si="32"/>
        <v>2.2626994003846588</v>
      </c>
      <c r="K75" s="990">
        <v>0.5</v>
      </c>
      <c r="L75" s="1000">
        <v>4</v>
      </c>
      <c r="M75" s="729">
        <f t="shared" si="33"/>
        <v>2</v>
      </c>
      <c r="N75" s="983" t="s">
        <v>285</v>
      </c>
      <c r="O75" s="831">
        <v>0.46</v>
      </c>
      <c r="P75" s="973">
        <v>43286</v>
      </c>
      <c r="Q75" s="973">
        <v>43306</v>
      </c>
      <c r="R75" s="729">
        <f t="shared" si="34"/>
        <v>8.6956521739130395</v>
      </c>
      <c r="S75" s="795">
        <f>IF(INDEX(Historical!$D$7:$D$1442,MATCH(B75,Historical!$B$7:$B$1449,0))=0,"n/a",(INDEX(Historical!$C$7:$C$1442,MATCH(B75,Historical!$B$7:$B$1449,0))/INDEX(Historical!$D$7:$D$1442,MATCH(B75,Historical!$B$7:$B$1449,0))-1)*100)</f>
        <v>7.8651685393258397</v>
      </c>
      <c r="T75" s="795">
        <f>IF(INDEX(Historical!$F$7:$F$1442,MATCH(B75,Historical!$B$7:$B$1449,0))=0,"n/a",((INDEX(Historical!$C$7:$C$1442,MATCH(B75,Historical!$B$7:$B$1449,0))/INDEX(Historical!$F$7:$F$1442,MATCH(B75,Historical!$B$7:$B$1449,0)))^(1/3)-1)*100)</f>
        <v>11.907764570617285</v>
      </c>
      <c r="U75" s="795">
        <f>IF(INDEX(Historical!$H$7:$H$1442,MATCH(B75,Historical!$B$7:$B$1449,0))=0,"n/a",((INDEX(Historical!$C$7:$C$1442,MATCH(B75,Historical!$B$7:$B$1449,0))/INDEX(Historical!$H$7:$H$1442,MATCH(B75,Historical!$B$7:$B$1449,0)))^(1/5)-1)*100)</f>
        <v>12.195514544619957</v>
      </c>
      <c r="V75" s="795">
        <f>IF(INDEX(Historical!$O$7:$O$1442,MATCH(B75,Historical!$B$7:$B$1449,0))=0,"n/a",((INDEX(Historical!$C$7:$C$1442,MATCH(B75,Historical!$B$7:$B$1449,0))/INDEX(Historical!$O$7:$O$1442,MATCH(B75,Historical!$B$7:$B$1449,0)))^(1/10)-1)*100)</f>
        <v>11.877337196268623</v>
      </c>
      <c r="W75" s="796">
        <f t="shared" si="35"/>
        <v>1.0267886095253145</v>
      </c>
      <c r="X75" s="797">
        <f t="shared" si="36"/>
        <v>3.2093459327947258</v>
      </c>
      <c r="Y75" s="751" t="s">
        <v>286</v>
      </c>
      <c r="Z75" s="738">
        <f t="shared" si="37"/>
        <v>57.971014492753625</v>
      </c>
      <c r="AA75" s="999">
        <f t="shared" si="38"/>
        <v>25.620289855072464</v>
      </c>
      <c r="AB75" s="1000">
        <v>4</v>
      </c>
      <c r="AC75" s="978">
        <v>3.45</v>
      </c>
      <c r="AD75" s="978">
        <v>3.11</v>
      </c>
      <c r="AE75" s="978">
        <v>3.92</v>
      </c>
      <c r="AF75" s="978">
        <v>2.4</v>
      </c>
      <c r="AG75" s="978" t="s">
        <v>137</v>
      </c>
      <c r="AH75" s="978">
        <v>40.400000000000006</v>
      </c>
      <c r="AI75" s="978">
        <v>7.06</v>
      </c>
      <c r="AJ75" s="978">
        <v>3.8</v>
      </c>
      <c r="AK75" s="978">
        <v>8.24</v>
      </c>
      <c r="AL75" s="991">
        <v>119000</v>
      </c>
      <c r="AM75" s="985">
        <v>0.1</v>
      </c>
      <c r="AN75" s="978">
        <v>0.5</v>
      </c>
      <c r="AO75" s="838">
        <f t="shared" si="39"/>
        <v>-11.162075910067848</v>
      </c>
      <c r="AP75" s="839">
        <f t="shared" si="40"/>
        <v>14.458213945004616</v>
      </c>
      <c r="AQ75" s="1001">
        <f t="shared" si="41"/>
        <v>65.312761693536416</v>
      </c>
      <c r="AR75" s="738">
        <f>INDEX(Historical!$C$7:$C$1442,MATCH(B75,Historical!$B$7:$B$1449,0))*IF(AH75="n/a",1.03,IF(AH75&lt;0,1.01,IF(AH75&gt;10,1.1,(1+AH75/100))))</f>
        <v>2.1120000000000001</v>
      </c>
      <c r="AS75" s="999">
        <f t="shared" si="42"/>
        <v>2.2611072000000001</v>
      </c>
      <c r="AT75" s="999">
        <f t="shared" si="31"/>
        <v>2.4474224332800003</v>
      </c>
      <c r="AU75" s="999">
        <f t="shared" si="31"/>
        <v>2.6490900417822725</v>
      </c>
      <c r="AV75" s="999">
        <f t="shared" si="31"/>
        <v>2.8673750612251316</v>
      </c>
      <c r="AW75" s="738">
        <f t="shared" si="43"/>
        <v>12.336994736287405</v>
      </c>
      <c r="AX75" s="846">
        <f t="shared" si="44"/>
        <v>13.957455296173102</v>
      </c>
      <c r="AY75" s="1080">
        <v>0.88</v>
      </c>
      <c r="AZ75" s="985">
        <v>15.68</v>
      </c>
      <c r="BA75" s="985">
        <v>-11.74</v>
      </c>
      <c r="BB75" s="985">
        <v>-2.0299999999999998</v>
      </c>
      <c r="BC75" s="985">
        <v>-1.7500000000000002</v>
      </c>
      <c r="BE75" s="700">
        <v>1978</v>
      </c>
      <c r="BF75" s="1013">
        <f t="shared" si="45"/>
        <v>4</v>
      </c>
      <c r="BG75" s="995" t="s">
        <v>137</v>
      </c>
    </row>
    <row r="76" spans="1:59" ht="11.25" customHeight="1" x14ac:dyDescent="0.2">
      <c r="A76" s="984" t="s">
        <v>281</v>
      </c>
      <c r="B76" s="988" t="s">
        <v>282</v>
      </c>
      <c r="C76" s="1070" t="s">
        <v>131</v>
      </c>
      <c r="D76" s="1070" t="s">
        <v>4390</v>
      </c>
      <c r="E76" s="828">
        <v>28</v>
      </c>
      <c r="F76" s="1148">
        <v>98</v>
      </c>
      <c r="G76" s="1148" t="s">
        <v>37</v>
      </c>
      <c r="H76" s="1148" t="s">
        <v>37</v>
      </c>
      <c r="I76" s="978">
        <v>25.71</v>
      </c>
      <c r="J76" s="738">
        <f t="shared" si="32"/>
        <v>3.1505250875145858</v>
      </c>
      <c r="K76" s="997">
        <v>0.20250000000000001</v>
      </c>
      <c r="L76" s="1000">
        <v>4</v>
      </c>
      <c r="M76" s="729">
        <f t="shared" si="33"/>
        <v>0.81</v>
      </c>
      <c r="N76" s="983" t="s">
        <v>146</v>
      </c>
      <c r="O76" s="832">
        <v>0.19750000000000001</v>
      </c>
      <c r="P76" s="973">
        <v>43446</v>
      </c>
      <c r="Q76" s="973">
        <v>43466</v>
      </c>
      <c r="R76" s="729">
        <f t="shared" si="34"/>
        <v>2.5316455696202551</v>
      </c>
      <c r="S76" s="795">
        <f>IF(INDEX(Historical!$D$7:$D$1442,MATCH(B76,Historical!$B$7:$B$1449,0))=0,"n/a",(INDEX(Historical!$C$7:$C$1442,MATCH(B76,Historical!$B$7:$B$1449,0))/INDEX(Historical!$D$7:$D$1442,MATCH(B76,Historical!$B$7:$B$1449,0))-1)*100)</f>
        <v>2.5974025974025983</v>
      </c>
      <c r="T76" s="795">
        <f>IF(INDEX(Historical!$F$7:$F$1442,MATCH(B76,Historical!$B$7:$B$1449,0))=0,"n/a",((INDEX(Historical!$C$7:$C$1442,MATCH(B76,Historical!$B$7:$B$1449,0))/INDEX(Historical!$F$7:$F$1442,MATCH(B76,Historical!$B$7:$B$1449,0)))^(1/3)-1)*100)</f>
        <v>2.6679153188025717</v>
      </c>
      <c r="U76" s="795">
        <f>IF(INDEX(Historical!$H$7:$H$1442,MATCH(B76,Historical!$B$7:$B$1449,0))=0,"n/a",((INDEX(Historical!$C$7:$C$1442,MATCH(B76,Historical!$B$7:$B$1449,0))/INDEX(Historical!$H$7:$H$1442,MATCH(B76,Historical!$B$7:$B$1449,0)))^(1/5)-1)*100)</f>
        <v>2.7437943119875463</v>
      </c>
      <c r="V76" s="795">
        <f>IF(INDEX(Historical!$O$7:$O$1442,MATCH(B76,Historical!$B$7:$B$1449,0))=0,"n/a",((INDEX(Historical!$C$7:$C$1442,MATCH(B76,Historical!$B$7:$B$1449,0))/INDEX(Historical!$O$7:$O$1442,MATCH(B76,Historical!$B$7:$B$1449,0)))^(1/10)-1)*100)</f>
        <v>2.9621275417430537</v>
      </c>
      <c r="W76" s="796">
        <f t="shared" si="35"/>
        <v>0.92629175257354723</v>
      </c>
      <c r="X76" s="797">
        <f t="shared" si="36"/>
        <v>3.531266810794783E-2</v>
      </c>
      <c r="Y76" s="746"/>
      <c r="Z76" s="738">
        <f t="shared" si="37"/>
        <v>59.124087591240873</v>
      </c>
      <c r="AA76" s="999">
        <f t="shared" si="38"/>
        <v>18.766423357664234</v>
      </c>
      <c r="AB76" s="1000">
        <v>12</v>
      </c>
      <c r="AC76" s="978">
        <v>1.37</v>
      </c>
      <c r="AD76" s="978">
        <v>2.67</v>
      </c>
      <c r="AE76" s="978">
        <v>1.1299999999999999</v>
      </c>
      <c r="AF76" s="978">
        <v>2</v>
      </c>
      <c r="AG76" s="978">
        <v>12.6</v>
      </c>
      <c r="AH76" s="980">
        <v>5.3</v>
      </c>
      <c r="AI76" s="980">
        <v>10.059999999999999</v>
      </c>
      <c r="AJ76" s="978">
        <v>77.7</v>
      </c>
      <c r="AK76" s="978">
        <v>7.0000000000000009</v>
      </c>
      <c r="AL76" s="991">
        <v>5070</v>
      </c>
      <c r="AM76" s="985">
        <v>0.4</v>
      </c>
      <c r="AN76" s="978">
        <v>0.76</v>
      </c>
      <c r="AO76" s="838">
        <f t="shared" si="39"/>
        <v>-12.872103958162102</v>
      </c>
      <c r="AP76" s="839">
        <f t="shared" si="40"/>
        <v>5.8943193995021321</v>
      </c>
      <c r="AQ76" s="1001">
        <f t="shared" si="41"/>
        <v>29.155972400863629</v>
      </c>
      <c r="AR76" s="738">
        <f>INDEX(Historical!$C$7:$C$1442,MATCH(B76,Historical!$B$7:$B$1449,0))*IF(AH76="n/a",1.03,IF(AH76&lt;0,1.01,IF(AH76&gt;10,1.1,(1+AH76/100))))</f>
        <v>0.83187</v>
      </c>
      <c r="AS76" s="999">
        <f t="shared" si="42"/>
        <v>0.91505700000000012</v>
      </c>
      <c r="AT76" s="999">
        <f t="shared" si="31"/>
        <v>0.97911099000000024</v>
      </c>
      <c r="AU76" s="999">
        <f t="shared" si="31"/>
        <v>1.0476487593000003</v>
      </c>
      <c r="AV76" s="999">
        <f t="shared" si="31"/>
        <v>1.1209841724510003</v>
      </c>
      <c r="AW76" s="738">
        <f t="shared" si="43"/>
        <v>4.8946709217510014</v>
      </c>
      <c r="AX76" s="846">
        <f t="shared" si="44"/>
        <v>19.038004363092188</v>
      </c>
      <c r="AY76" s="1080">
        <v>0.72</v>
      </c>
      <c r="AZ76" s="985">
        <v>13.11</v>
      </c>
      <c r="BA76" s="985">
        <v>-13.200000000000001</v>
      </c>
      <c r="BB76" s="985">
        <v>2.41</v>
      </c>
      <c r="BC76" s="985">
        <v>-4.72</v>
      </c>
      <c r="BE76" s="700">
        <v>1992</v>
      </c>
      <c r="BF76" s="1013">
        <f t="shared" si="45"/>
        <v>2</v>
      </c>
      <c r="BG76" s="995">
        <v>4.8</v>
      </c>
    </row>
    <row r="77" spans="1:59" ht="11.25" customHeight="1" x14ac:dyDescent="0.2">
      <c r="A77" s="976" t="s">
        <v>290</v>
      </c>
      <c r="B77" s="988" t="s">
        <v>291</v>
      </c>
      <c r="C77" s="1070" t="s">
        <v>131</v>
      </c>
      <c r="D77" s="1070" t="s">
        <v>4391</v>
      </c>
      <c r="E77" s="828">
        <v>43</v>
      </c>
      <c r="F77" s="1148">
        <v>60</v>
      </c>
      <c r="G77" s="1148" t="s">
        <v>37</v>
      </c>
      <c r="H77" s="1148" t="s">
        <v>37</v>
      </c>
      <c r="I77" s="978">
        <v>64.31</v>
      </c>
      <c r="J77" s="738">
        <f t="shared" si="32"/>
        <v>2.0992069662571922</v>
      </c>
      <c r="K77" s="990">
        <v>0.33750000000000002</v>
      </c>
      <c r="L77" s="1000">
        <v>4</v>
      </c>
      <c r="M77" s="729">
        <f t="shared" si="33"/>
        <v>1.35</v>
      </c>
      <c r="N77" s="983" t="s">
        <v>149</v>
      </c>
      <c r="O77" s="831">
        <v>0.32250000000000001</v>
      </c>
      <c r="P77" s="973">
        <v>43342</v>
      </c>
      <c r="Q77" s="973">
        <v>43358</v>
      </c>
      <c r="R77" s="729">
        <f t="shared" si="34"/>
        <v>4.6511627906976782</v>
      </c>
      <c r="S77" s="795">
        <f>IF(INDEX(Historical!$D$7:$D$1442,MATCH(B77,Historical!$B$7:$B$1449,0))=0,"n/a",(INDEX(Historical!$C$7:$C$1442,MATCH(B77,Historical!$B$7:$B$1449,0))/INDEX(Historical!$D$7:$D$1442,MATCH(B77,Historical!$B$7:$B$1449,0))-1)*100)</f>
        <v>4.7619047619047672</v>
      </c>
      <c r="T77" s="795">
        <f>IF(INDEX(Historical!$F$7:$F$1442,MATCH(B77,Historical!$B$7:$B$1449,0))=0,"n/a",((INDEX(Historical!$C$7:$C$1442,MATCH(B77,Historical!$B$7:$B$1449,0))/INDEX(Historical!$F$7:$F$1442,MATCH(B77,Historical!$B$7:$B$1449,0)))^(1/3)-1)*100)</f>
        <v>4.5515917149420382</v>
      </c>
      <c r="U77" s="795">
        <f>IF(INDEX(Historical!$H$7:$H$1442,MATCH(B77,Historical!$B$7:$B$1449,0))=0,"n/a",((INDEX(Historical!$C$7:$C$1442,MATCH(B77,Historical!$B$7:$B$1449,0))/INDEX(Historical!$H$7:$H$1442,MATCH(B77,Historical!$B$7:$B$1449,0)))^(1/5)-1)*100)</f>
        <v>4.2836891288649426</v>
      </c>
      <c r="V77" s="795">
        <f>IF(INDEX(Historical!$O$7:$O$1442,MATCH(B77,Historical!$B$7:$B$1449,0))=0,"n/a",((INDEX(Historical!$C$7:$C$1442,MATCH(B77,Historical!$B$7:$B$1449,0))/INDEX(Historical!$O$7:$O$1442,MATCH(B77,Historical!$B$7:$B$1449,0)))^(1/10)-1)*100)</f>
        <v>3.2832223307625474</v>
      </c>
      <c r="W77" s="796">
        <f t="shared" si="35"/>
        <v>1.3047210019036484</v>
      </c>
      <c r="X77" s="797">
        <f t="shared" si="36"/>
        <v>1.2980876148075582</v>
      </c>
      <c r="Y77" s="752"/>
      <c r="Z77" s="738">
        <f t="shared" si="37"/>
        <v>56.962025316455701</v>
      </c>
      <c r="AA77" s="999">
        <f t="shared" si="38"/>
        <v>27.135021097046412</v>
      </c>
      <c r="AB77" s="1000">
        <v>12</v>
      </c>
      <c r="AC77" s="978">
        <v>2.37</v>
      </c>
      <c r="AD77" s="978">
        <v>6.77</v>
      </c>
      <c r="AE77" s="978">
        <v>4.0999999999999996</v>
      </c>
      <c r="AF77" s="978">
        <v>2.75</v>
      </c>
      <c r="AG77" s="978">
        <v>13.100000000000001</v>
      </c>
      <c r="AH77" s="978">
        <v>0.5</v>
      </c>
      <c r="AI77" s="978" t="s">
        <v>137</v>
      </c>
      <c r="AJ77" s="978">
        <v>3.3000000000000003</v>
      </c>
      <c r="AK77" s="978">
        <v>4</v>
      </c>
      <c r="AL77" s="991">
        <v>2290</v>
      </c>
      <c r="AM77" s="985">
        <v>0.2</v>
      </c>
      <c r="AN77" s="978">
        <v>0.61</v>
      </c>
      <c r="AO77" s="838">
        <f t="shared" si="39"/>
        <v>-20.752125001924277</v>
      </c>
      <c r="AP77" s="839">
        <f t="shared" si="40"/>
        <v>6.3828960951221347</v>
      </c>
      <c r="AQ77" s="1001">
        <f t="shared" si="41"/>
        <v>82.112673324178488</v>
      </c>
      <c r="AR77" s="738">
        <f>INDEX(Historical!$C$7:$C$1442,MATCH(B77,Historical!$B$7:$B$1449,0))*IF(AH77="n/a",1.03,IF(AH77&lt;0,1.01,IF(AH77&gt;10,1.1,(1+AH77/100))))</f>
        <v>1.3266</v>
      </c>
      <c r="AS77" s="999">
        <f t="shared" si="42"/>
        <v>1.366398</v>
      </c>
      <c r="AT77" s="999">
        <f t="shared" si="31"/>
        <v>1.4210539200000001</v>
      </c>
      <c r="AU77" s="999">
        <f t="shared" si="31"/>
        <v>1.4778960768000002</v>
      </c>
      <c r="AV77" s="999">
        <f t="shared" si="31"/>
        <v>1.5370119198720003</v>
      </c>
      <c r="AW77" s="738">
        <f t="shared" si="43"/>
        <v>7.1289599166720015</v>
      </c>
      <c r="AX77" s="846">
        <f t="shared" si="44"/>
        <v>11.085305421663817</v>
      </c>
      <c r="AY77" s="1080">
        <v>0.39</v>
      </c>
      <c r="AZ77" s="985">
        <v>25.97</v>
      </c>
      <c r="BA77" s="985">
        <v>-6.7299999999999995</v>
      </c>
      <c r="BB77" s="985">
        <v>2.0699999999999998</v>
      </c>
      <c r="BC77" s="985">
        <v>3.0700000000000003</v>
      </c>
      <c r="BE77" s="700">
        <v>1976</v>
      </c>
      <c r="BF77" s="1013">
        <f t="shared" si="45"/>
        <v>4</v>
      </c>
      <c r="BG77" s="995">
        <v>5.5</v>
      </c>
    </row>
    <row r="78" spans="1:59" ht="11.25" customHeight="1" x14ac:dyDescent="0.2">
      <c r="A78" s="984" t="s">
        <v>278</v>
      </c>
      <c r="B78" s="988" t="s">
        <v>279</v>
      </c>
      <c r="C78" s="1070" t="s">
        <v>112</v>
      </c>
      <c r="D78" s="1070" t="s">
        <v>4384</v>
      </c>
      <c r="E78" s="828">
        <v>26</v>
      </c>
      <c r="F78" s="1148">
        <v>107</v>
      </c>
      <c r="G78" s="1148" t="s">
        <v>106</v>
      </c>
      <c r="H78" s="1148" t="s">
        <v>106</v>
      </c>
      <c r="I78" s="978">
        <v>50.4</v>
      </c>
      <c r="J78" s="738">
        <f t="shared" si="32"/>
        <v>2.6984126984126986</v>
      </c>
      <c r="K78" s="997">
        <v>0.34</v>
      </c>
      <c r="L78" s="1000">
        <v>4</v>
      </c>
      <c r="M78" s="729">
        <f t="shared" si="33"/>
        <v>1.36</v>
      </c>
      <c r="N78" s="983" t="s">
        <v>725</v>
      </c>
      <c r="O78" s="832">
        <v>0.26</v>
      </c>
      <c r="P78" s="973">
        <v>43203</v>
      </c>
      <c r="Q78" s="973">
        <v>43220</v>
      </c>
      <c r="R78" s="729">
        <f t="shared" si="34"/>
        <v>30.769230769230777</v>
      </c>
      <c r="S78" s="795">
        <f>IF(INDEX(Historical!$D$7:$D$1442,MATCH(B78,Historical!$B$7:$B$1449,0))=0,"n/a",(INDEX(Historical!$C$7:$C$1442,MATCH(B78,Historical!$B$7:$B$1449,0))/INDEX(Historical!$D$7:$D$1442,MATCH(B78,Historical!$B$7:$B$1449,0))-1)*100)</f>
        <v>23.671497584541058</v>
      </c>
      <c r="T78" s="795">
        <f>IF(INDEX(Historical!$F$7:$F$1442,MATCH(B78,Historical!$B$7:$B$1449,0))=0,"n/a",((INDEX(Historical!$C$7:$C$1442,MATCH(B78,Historical!$B$7:$B$1449,0))/INDEX(Historical!$F$7:$F$1442,MATCH(B78,Historical!$B$7:$B$1449,0)))^(1/3)-1)*100)</f>
        <v>8.7582713977603976</v>
      </c>
      <c r="U78" s="795">
        <f>IF(INDEX(Historical!$H$7:$H$1442,MATCH(B78,Historical!$B$7:$B$1449,0))=0,"n/a",((INDEX(Historical!$C$7:$C$1442,MATCH(B78,Historical!$B$7:$B$1449,0))/INDEX(Historical!$H$7:$H$1442,MATCH(B78,Historical!$B$7:$B$1449,0)))^(1/5)-1)*100)</f>
        <v>6.0330660435381933</v>
      </c>
      <c r="V78" s="795">
        <f>IF(INDEX(Historical!$O$7:$O$1442,MATCH(B78,Historical!$B$7:$B$1449,0))=0,"n/a",((INDEX(Historical!$C$7:$C$1442,MATCH(B78,Historical!$B$7:$B$1449,0))/INDEX(Historical!$O$7:$O$1442,MATCH(B78,Historical!$B$7:$B$1449,0)))^(1/10)-1)*100)</f>
        <v>5.0779367632917571</v>
      </c>
      <c r="W78" s="796">
        <f t="shared" si="35"/>
        <v>1.188093969021244</v>
      </c>
      <c r="X78" s="797">
        <f t="shared" si="36"/>
        <v>1.7237331552966264</v>
      </c>
      <c r="Y78" s="988"/>
      <c r="Z78" s="738">
        <f t="shared" si="37"/>
        <v>47.386759581881535</v>
      </c>
      <c r="AA78" s="999">
        <f t="shared" si="38"/>
        <v>17.560975609756095</v>
      </c>
      <c r="AB78" s="1000">
        <v>12</v>
      </c>
      <c r="AC78" s="978">
        <v>2.87</v>
      </c>
      <c r="AD78" s="978">
        <v>1.76</v>
      </c>
      <c r="AE78" s="978">
        <v>2.5</v>
      </c>
      <c r="AF78" s="978">
        <v>2.2000000000000002</v>
      </c>
      <c r="AG78" s="978">
        <v>32.200000000000003</v>
      </c>
      <c r="AH78" s="978">
        <v>32.800000000000004</v>
      </c>
      <c r="AI78" s="978">
        <v>7.61</v>
      </c>
      <c r="AJ78" s="978">
        <v>3.5000000000000004</v>
      </c>
      <c r="AK78" s="978">
        <v>10</v>
      </c>
      <c r="AL78" s="991">
        <v>1220</v>
      </c>
      <c r="AM78" s="985">
        <v>0.1</v>
      </c>
      <c r="AN78" s="978">
        <v>0.56000000000000005</v>
      </c>
      <c r="AO78" s="838">
        <f t="shared" si="39"/>
        <v>-8.8294968678052044</v>
      </c>
      <c r="AP78" s="839">
        <f t="shared" si="40"/>
        <v>8.731478741950891</v>
      </c>
      <c r="AQ78" s="1001">
        <f t="shared" si="41"/>
        <v>31.037138656630759</v>
      </c>
      <c r="AR78" s="738">
        <f>INDEX(Historical!$C$7:$C$1442,MATCH(B78,Historical!$B$7:$B$1449,0))*IF(AH78="n/a",1.03,IF(AH78&lt;0,1.01,IF(AH78&gt;10,1.1,(1+AH78/100))))</f>
        <v>1.4080000000000001</v>
      </c>
      <c r="AS78" s="999">
        <f t="shared" si="42"/>
        <v>1.5151488000000002</v>
      </c>
      <c r="AT78" s="999">
        <f t="shared" si="31"/>
        <v>1.6666636800000003</v>
      </c>
      <c r="AU78" s="999">
        <f t="shared" si="31"/>
        <v>1.8333300480000005</v>
      </c>
      <c r="AV78" s="999">
        <f t="shared" si="31"/>
        <v>2.0166630528000007</v>
      </c>
      <c r="AW78" s="738">
        <f t="shared" si="43"/>
        <v>8.4398055808000016</v>
      </c>
      <c r="AX78" s="846">
        <f t="shared" si="44"/>
        <v>16.745645993650797</v>
      </c>
      <c r="AY78" s="1080">
        <v>0.56000000000000005</v>
      </c>
      <c r="AZ78" s="985">
        <v>12.6</v>
      </c>
      <c r="BA78" s="985">
        <v>-26.729999999999997</v>
      </c>
      <c r="BB78" s="985">
        <v>-1.66</v>
      </c>
      <c r="BC78" s="985">
        <v>-10.96</v>
      </c>
      <c r="BE78" s="700">
        <v>1993</v>
      </c>
      <c r="BF78" s="1013">
        <f t="shared" si="45"/>
        <v>2</v>
      </c>
      <c r="BG78" s="995">
        <v>14.799999999999999</v>
      </c>
    </row>
    <row r="79" spans="1:59" ht="11.25" customHeight="1" x14ac:dyDescent="0.2">
      <c r="A79" s="976" t="s">
        <v>274</v>
      </c>
      <c r="B79" s="988" t="s">
        <v>275</v>
      </c>
      <c r="C79" s="1070" t="s">
        <v>128</v>
      </c>
      <c r="D79" s="1070" t="s">
        <v>4389</v>
      </c>
      <c r="E79" s="828">
        <v>33</v>
      </c>
      <c r="F79" s="1148">
        <v>84</v>
      </c>
      <c r="G79" s="1148" t="s">
        <v>37</v>
      </c>
      <c r="H79" s="1148" t="s">
        <v>37</v>
      </c>
      <c r="I79" s="978">
        <v>123.64</v>
      </c>
      <c r="J79" s="738">
        <f t="shared" si="32"/>
        <v>1.8440634098997086</v>
      </c>
      <c r="K79" s="997">
        <v>0.56999999999999995</v>
      </c>
      <c r="L79" s="1000">
        <v>4</v>
      </c>
      <c r="M79" s="729">
        <f t="shared" si="33"/>
        <v>2.2799999999999998</v>
      </c>
      <c r="N79" s="983" t="s">
        <v>220</v>
      </c>
      <c r="O79" s="832">
        <v>0.52</v>
      </c>
      <c r="P79" s="973">
        <v>43462</v>
      </c>
      <c r="Q79" s="973">
        <v>43479</v>
      </c>
      <c r="R79" s="729">
        <f t="shared" si="34"/>
        <v>9.6153846153846025</v>
      </c>
      <c r="S79" s="795">
        <f>IF(INDEX(Historical!$D$7:$D$1442,MATCH(B79,Historical!$B$7:$B$1449,0))=0,"n/a",(INDEX(Historical!$C$7:$C$1442,MATCH(B79,Historical!$B$7:$B$1449,0))/INDEX(Historical!$D$7:$D$1442,MATCH(B79,Historical!$B$7:$B$1449,0))-1)*100)</f>
        <v>10.638297872340431</v>
      </c>
      <c r="T79" s="795">
        <f>IF(INDEX(Historical!$F$7:$F$1442,MATCH(B79,Historical!$B$7:$B$1449,0))=0,"n/a",((INDEX(Historical!$C$7:$C$1442,MATCH(B79,Historical!$B$7:$B$1449,0))/INDEX(Historical!$F$7:$F$1442,MATCH(B79,Historical!$B$7:$B$1449,0)))^(1/3)-1)*100)</f>
        <v>9.1392883061105934</v>
      </c>
      <c r="U79" s="795">
        <f>IF(INDEX(Historical!$H$7:$H$1442,MATCH(B79,Historical!$B$7:$B$1449,0))=0,"n/a",((INDEX(Historical!$C$7:$C$1442,MATCH(B79,Historical!$B$7:$B$1449,0))/INDEX(Historical!$H$7:$H$1442,MATCH(B79,Historical!$B$7:$B$1449,0)))^(1/5)-1)*100)</f>
        <v>8.8691633250776114</v>
      </c>
      <c r="V79" s="795">
        <f>IF(INDEX(Historical!$O$7:$O$1442,MATCH(B79,Historical!$B$7:$B$1449,0))=0,"n/a",((INDEX(Historical!$C$7:$C$1442,MATCH(B79,Historical!$B$7:$B$1449,0))/INDEX(Historical!$O$7:$O$1442,MATCH(B79,Historical!$B$7:$B$1449,0)))^(1/10)-1)*100)</f>
        <v>8.9828262537239301</v>
      </c>
      <c r="W79" s="796">
        <f t="shared" si="35"/>
        <v>0.98734664064116806</v>
      </c>
      <c r="X79" s="797">
        <f t="shared" si="36"/>
        <v>0.86108381796870026</v>
      </c>
      <c r="Y79" s="988" t="s">
        <v>4018</v>
      </c>
      <c r="Z79" s="738">
        <f t="shared" si="37"/>
        <v>51.700680272108833</v>
      </c>
      <c r="AA79" s="999">
        <f t="shared" si="38"/>
        <v>28.036281179138321</v>
      </c>
      <c r="AB79" s="1000">
        <v>11</v>
      </c>
      <c r="AC79" s="982">
        <v>4.41</v>
      </c>
      <c r="AD79" s="982">
        <v>3.04</v>
      </c>
      <c r="AE79" s="982">
        <v>3.09</v>
      </c>
      <c r="AF79" s="982">
        <v>5.14</v>
      </c>
      <c r="AG79" s="978">
        <v>30.2</v>
      </c>
      <c r="AH79" s="982">
        <v>27.6</v>
      </c>
      <c r="AI79" s="982">
        <v>8.43</v>
      </c>
      <c r="AJ79" s="978">
        <v>10.299999999999999</v>
      </c>
      <c r="AK79" s="978">
        <v>9.2299999999999986</v>
      </c>
      <c r="AL79" s="800">
        <v>16660</v>
      </c>
      <c r="AM79" s="985">
        <v>0.1</v>
      </c>
      <c r="AN79" s="978">
        <v>1.48</v>
      </c>
      <c r="AO79" s="838">
        <f t="shared" si="39"/>
        <v>-17.323054444161002</v>
      </c>
      <c r="AP79" s="839">
        <f t="shared" si="40"/>
        <v>10.71322673497732</v>
      </c>
      <c r="AQ79" s="1001">
        <f t="shared" si="41"/>
        <v>153.07573329453152</v>
      </c>
      <c r="AR79" s="738">
        <f>INDEX(Historical!$C$7:$C$1442,MATCH(B79,Historical!$B$7:$B$1449,0))*IF(AH79="n/a",1.03,IF(AH79&lt;0,1.01,IF(AH79&gt;10,1.1,(1+AH79/100))))</f>
        <v>2.2880000000000003</v>
      </c>
      <c r="AS79" s="999">
        <f t="shared" si="42"/>
        <v>2.4808784000000004</v>
      </c>
      <c r="AT79" s="999">
        <f t="shared" si="31"/>
        <v>2.7098634763200007</v>
      </c>
      <c r="AU79" s="999">
        <f t="shared" si="31"/>
        <v>2.9599838751843368</v>
      </c>
      <c r="AV79" s="999">
        <f t="shared" si="31"/>
        <v>3.2331903868638512</v>
      </c>
      <c r="AW79" s="738">
        <f t="shared" si="43"/>
        <v>13.671916138368189</v>
      </c>
      <c r="AX79" s="846">
        <f t="shared" si="44"/>
        <v>11.057842234202676</v>
      </c>
      <c r="AY79" s="1080">
        <v>0.28999999999999998</v>
      </c>
      <c r="AZ79" s="985">
        <v>24.27</v>
      </c>
      <c r="BA79" s="985">
        <v>-20.74</v>
      </c>
      <c r="BB79" s="985">
        <v>-12.839999999999998</v>
      </c>
      <c r="BC79" s="985">
        <v>-1.78</v>
      </c>
      <c r="BE79" s="700">
        <v>1987</v>
      </c>
      <c r="BF79" s="1013">
        <f t="shared" si="45"/>
        <v>3</v>
      </c>
      <c r="BG79" s="995">
        <v>9</v>
      </c>
    </row>
    <row r="80" spans="1:59" ht="11.25" customHeight="1" x14ac:dyDescent="0.2">
      <c r="A80" s="976" t="s">
        <v>109</v>
      </c>
      <c r="B80" s="988" t="s">
        <v>110</v>
      </c>
      <c r="C80" s="1070" t="s">
        <v>112</v>
      </c>
      <c r="D80" s="1070" t="s">
        <v>4423</v>
      </c>
      <c r="E80" s="828">
        <v>60</v>
      </c>
      <c r="F80" s="1148">
        <v>8</v>
      </c>
      <c r="G80" s="1148" t="s">
        <v>37</v>
      </c>
      <c r="H80" s="1148" t="s">
        <v>37</v>
      </c>
      <c r="I80" s="978">
        <v>200.3</v>
      </c>
      <c r="J80" s="738">
        <f t="shared" si="32"/>
        <v>2.7159261108337498</v>
      </c>
      <c r="K80" s="990">
        <v>1.36</v>
      </c>
      <c r="L80" s="1000">
        <v>4</v>
      </c>
      <c r="M80" s="729">
        <f t="shared" si="33"/>
        <v>5.44</v>
      </c>
      <c r="N80" s="983" t="s">
        <v>111</v>
      </c>
      <c r="O80" s="831">
        <v>1.175</v>
      </c>
      <c r="P80" s="694">
        <v>43146</v>
      </c>
      <c r="Q80" s="694">
        <v>43171</v>
      </c>
      <c r="R80" s="729">
        <f t="shared" si="34"/>
        <v>15.744680851063833</v>
      </c>
      <c r="S80" s="795">
        <f>IF(INDEX(Historical!$D$7:$D$1442,MATCH(B80,Historical!$B$7:$B$1449,0))=0,"n/a",(INDEX(Historical!$C$7:$C$1442,MATCH(B80,Historical!$B$7:$B$1449,0))/INDEX(Historical!$D$7:$D$1442,MATCH(B80,Historical!$B$7:$B$1449,0))-1)*100)</f>
        <v>15.744680851063841</v>
      </c>
      <c r="T80" s="795">
        <f>IF(INDEX(Historical!$F$7:$F$1442,MATCH(B80,Historical!$B$7:$B$1449,0))=0,"n/a",((INDEX(Historical!$C$7:$C$1442,MATCH(B80,Historical!$B$7:$B$1449,0))/INDEX(Historical!$F$7:$F$1442,MATCH(B80,Historical!$B$7:$B$1449,0)))^(1/3)-1)*100)</f>
        <v>9.8849835900442162</v>
      </c>
      <c r="U80" s="795">
        <f>IF(INDEX(Historical!$H$7:$H$1442,MATCH(B80,Historical!$B$7:$B$1449,0))=0,"n/a",((INDEX(Historical!$C$7:$C$1442,MATCH(B80,Historical!$B$7:$B$1449,0))/INDEX(Historical!$H$7:$H$1442,MATCH(B80,Historical!$B$7:$B$1449,0)))^(1/5)-1)*100)</f>
        <v>16.453631622684096</v>
      </c>
      <c r="V80" s="795">
        <f>IF(INDEX(Historical!$O$7:$O$1442,MATCH(B80,Historical!$B$7:$B$1449,0))=0,"n/a",((INDEX(Historical!$C$7:$C$1442,MATCH(B80,Historical!$B$7:$B$1449,0))/INDEX(Historical!$O$7:$O$1442,MATCH(B80,Historical!$B$7:$B$1449,0)))^(1/10)-1)*100)</f>
        <v>10.524075385601739</v>
      </c>
      <c r="W80" s="796">
        <f t="shared" si="35"/>
        <v>1.5634277615679888</v>
      </c>
      <c r="X80" s="797">
        <f t="shared" si="36"/>
        <v>2.1368352756732594</v>
      </c>
      <c r="Y80" s="988"/>
      <c r="Z80" s="738">
        <f t="shared" si="37"/>
        <v>59.91189427312775</v>
      </c>
      <c r="AA80" s="999">
        <f t="shared" si="38"/>
        <v>22.059471365638768</v>
      </c>
      <c r="AB80" s="1000">
        <v>12</v>
      </c>
      <c r="AC80" s="978">
        <v>9.08</v>
      </c>
      <c r="AD80" s="978">
        <v>2.4500000000000002</v>
      </c>
      <c r="AE80" s="978">
        <v>3.57</v>
      </c>
      <c r="AF80" s="978">
        <v>11.45</v>
      </c>
      <c r="AG80" s="978">
        <v>41.9</v>
      </c>
      <c r="AH80" s="978">
        <v>12.4</v>
      </c>
      <c r="AI80" s="978">
        <v>7.95</v>
      </c>
      <c r="AJ80" s="978">
        <v>7.7</v>
      </c>
      <c r="AK80" s="978">
        <v>9.01</v>
      </c>
      <c r="AL80" s="991">
        <v>117300</v>
      </c>
      <c r="AM80" s="985">
        <v>7.7399999999999993</v>
      </c>
      <c r="AN80" s="978">
        <v>1.45</v>
      </c>
      <c r="AO80" s="838">
        <f t="shared" si="39"/>
        <v>-2.8899136321209227</v>
      </c>
      <c r="AP80" s="839">
        <f t="shared" si="40"/>
        <v>19.169557733517845</v>
      </c>
      <c r="AQ80" s="1001">
        <f t="shared" si="41"/>
        <v>235.04954667535625</v>
      </c>
      <c r="AR80" s="738">
        <f>INDEX(Historical!$C$7:$C$1442,MATCH(B80,Historical!$B$7:$B$1449,0))*IF(AH80="n/a",1.03,IF(AH80&lt;0,1.01,IF(AH80&gt;10,1.1,(1+AH80/100))))</f>
        <v>5.9840000000000009</v>
      </c>
      <c r="AS80" s="999">
        <f t="shared" si="42"/>
        <v>6.4597280000000001</v>
      </c>
      <c r="AT80" s="999">
        <f t="shared" si="31"/>
        <v>7.0417494928000002</v>
      </c>
      <c r="AU80" s="999">
        <f t="shared" si="31"/>
        <v>7.6762111221012805</v>
      </c>
      <c r="AV80" s="999">
        <f t="shared" si="31"/>
        <v>8.3678377442026068</v>
      </c>
      <c r="AW80" s="738">
        <f t="shared" si="43"/>
        <v>35.529526359103883</v>
      </c>
      <c r="AX80" s="846">
        <f t="shared" si="44"/>
        <v>17.738155945633491</v>
      </c>
      <c r="AY80" s="1080">
        <v>1.04</v>
      </c>
      <c r="AZ80" s="985">
        <v>13.25</v>
      </c>
      <c r="BA80" s="985">
        <v>-20.87</v>
      </c>
      <c r="BB80" s="985">
        <v>2.5100000000000002</v>
      </c>
      <c r="BC80" s="985">
        <v>-0.44999999999999996</v>
      </c>
      <c r="BE80" s="700">
        <v>1959</v>
      </c>
      <c r="BF80" s="1013">
        <f t="shared" si="45"/>
        <v>7</v>
      </c>
      <c r="BG80" s="995">
        <v>12</v>
      </c>
    </row>
    <row r="81" spans="1:59" ht="11.25" customHeight="1" x14ac:dyDescent="0.2">
      <c r="A81" s="976" t="s">
        <v>124</v>
      </c>
      <c r="B81" s="988" t="s">
        <v>125</v>
      </c>
      <c r="C81" s="1070" t="s">
        <v>128</v>
      </c>
      <c r="D81" s="1070" t="s">
        <v>126</v>
      </c>
      <c r="E81" s="828">
        <v>49</v>
      </c>
      <c r="F81" s="1148">
        <v>30</v>
      </c>
      <c r="G81" s="1148" t="s">
        <v>115</v>
      </c>
      <c r="H81" s="1148" t="s">
        <v>115</v>
      </c>
      <c r="I81" s="978">
        <v>49.35</v>
      </c>
      <c r="J81" s="738">
        <f t="shared" si="32"/>
        <v>6.4842958459979743</v>
      </c>
      <c r="K81" s="990">
        <v>0.8</v>
      </c>
      <c r="L81" s="1000">
        <v>4</v>
      </c>
      <c r="M81" s="729">
        <f t="shared" si="33"/>
        <v>3.2</v>
      </c>
      <c r="N81" s="983" t="s">
        <v>127</v>
      </c>
      <c r="O81" s="831">
        <v>0.7</v>
      </c>
      <c r="P81" s="973">
        <v>43356</v>
      </c>
      <c r="Q81" s="973">
        <v>43383</v>
      </c>
      <c r="R81" s="729">
        <f t="shared" si="34"/>
        <v>14.285714285714299</v>
      </c>
      <c r="S81" s="795">
        <f>IF(INDEX(Historical!$D$7:$D$1442,MATCH(B81,Historical!$B$7:$B$1449,0))=0,"n/a",(INDEX(Historical!$C$7:$C$1442,MATCH(B81,Historical!$B$7:$B$1449,0))/INDEX(Historical!$D$7:$D$1442,MATCH(B81,Historical!$B$7:$B$1449,0))-1)*100)</f>
        <v>14.859437751004002</v>
      </c>
      <c r="T81" s="795">
        <f>IF(INDEX(Historical!$F$7:$F$1442,MATCH(B81,Historical!$B$7:$B$1449,0))=0,"n/a",((INDEX(Historical!$C$7:$C$1442,MATCH(B81,Historical!$B$7:$B$1449,0))/INDEX(Historical!$F$7:$F$1442,MATCH(B81,Historical!$B$7:$B$1449,0)))^(1/3)-1)*100)</f>
        <v>10.408463547578739</v>
      </c>
      <c r="U81" s="795">
        <f>IF(INDEX(Historical!$H$7:$H$1442,MATCH(B81,Historical!$B$7:$B$1449,0))=0,"n/a",((INDEX(Historical!$C$7:$C$1442,MATCH(B81,Historical!$B$7:$B$1449,0))/INDEX(Historical!$H$7:$H$1442,MATCH(B81,Historical!$B$7:$B$1449,0)))^(1/5)-1)*100)</f>
        <v>9.7030508754273104</v>
      </c>
      <c r="V81" s="795">
        <f>IF(INDEX(Historical!$O$7:$O$1442,MATCH(B81,Historical!$B$7:$B$1449,0))=0,"n/a",((INDEX(Historical!$C$7:$C$1442,MATCH(B81,Historical!$B$7:$B$1449,0))/INDEX(Historical!$O$7:$O$1442,MATCH(B81,Historical!$B$7:$B$1449,0)))^(1/10)-1)*100)</f>
        <v>9.455509929680094</v>
      </c>
      <c r="W81" s="796">
        <f t="shared" si="35"/>
        <v>1.0261795447932645</v>
      </c>
      <c r="X81" s="797">
        <f t="shared" si="36"/>
        <v>0.83646990305407842</v>
      </c>
      <c r="Y81" s="917"/>
      <c r="Z81" s="738">
        <f t="shared" si="37"/>
        <v>81.632653061224488</v>
      </c>
      <c r="AA81" s="999">
        <f t="shared" si="38"/>
        <v>12.589285714285715</v>
      </c>
      <c r="AB81" s="1000">
        <v>12</v>
      </c>
      <c r="AC81" s="978">
        <v>3.92</v>
      </c>
      <c r="AD81" s="978">
        <v>1.5</v>
      </c>
      <c r="AE81" s="978">
        <v>3.67</v>
      </c>
      <c r="AF81" s="978">
        <v>6</v>
      </c>
      <c r="AG81" s="980">
        <v>68.7</v>
      </c>
      <c r="AH81" s="978">
        <v>-51.1</v>
      </c>
      <c r="AI81" s="978">
        <v>6.11</v>
      </c>
      <c r="AJ81" s="978">
        <v>11.600000000000001</v>
      </c>
      <c r="AK81" s="978">
        <v>8.4</v>
      </c>
      <c r="AL81" s="991">
        <v>92930</v>
      </c>
      <c r="AM81" s="985">
        <v>0.11</v>
      </c>
      <c r="AN81" s="978">
        <v>0.9</v>
      </c>
      <c r="AO81" s="838">
        <f t="shared" si="39"/>
        <v>3.5980610071395702</v>
      </c>
      <c r="AP81" s="839">
        <f t="shared" si="40"/>
        <v>16.187346721425286</v>
      </c>
      <c r="AQ81" s="1001">
        <f t="shared" si="41"/>
        <v>83.22507626258087</v>
      </c>
      <c r="AR81" s="738">
        <f>INDEX(Historical!$C$7:$C$1442,MATCH(B81,Historical!$B$7:$B$1449,0))*IF(AH81="n/a",1.03,IF(AH81&lt;0,1.01,IF(AH81&gt;10,1.1,(1+AH81/100))))</f>
        <v>2.8885999999999998</v>
      </c>
      <c r="AS81" s="999">
        <f t="shared" si="42"/>
        <v>3.0650934599999995</v>
      </c>
      <c r="AT81" s="999">
        <f t="shared" si="31"/>
        <v>3.3225613106399998</v>
      </c>
      <c r="AU81" s="999">
        <f t="shared" si="31"/>
        <v>3.6016564607337602</v>
      </c>
      <c r="AV81" s="999">
        <f t="shared" si="31"/>
        <v>3.9041956034353964</v>
      </c>
      <c r="AW81" s="738">
        <f t="shared" si="43"/>
        <v>16.782106834809156</v>
      </c>
      <c r="AX81" s="846">
        <f t="shared" si="44"/>
        <v>34.006295511264753</v>
      </c>
      <c r="AY81" s="1080">
        <v>0.34</v>
      </c>
      <c r="AZ81" s="985">
        <v>16.39</v>
      </c>
      <c r="BA81" s="985">
        <v>-30.159999999999997</v>
      </c>
      <c r="BB81" s="985">
        <v>-2.79</v>
      </c>
      <c r="BC81" s="985">
        <v>-13.4</v>
      </c>
      <c r="BE81" s="700">
        <v>1970</v>
      </c>
      <c r="BF81" s="1013">
        <f t="shared" si="45"/>
        <v>6</v>
      </c>
      <c r="BG81" s="995">
        <v>24.5</v>
      </c>
    </row>
    <row r="82" spans="1:59" ht="11.25" customHeight="1" x14ac:dyDescent="0.2">
      <c r="A82" s="976" t="s">
        <v>294</v>
      </c>
      <c r="B82" s="988" t="s">
        <v>295</v>
      </c>
      <c r="C82" s="1070" t="s">
        <v>112</v>
      </c>
      <c r="D82" s="1070" t="s">
        <v>4384</v>
      </c>
      <c r="E82" s="828">
        <v>47</v>
      </c>
      <c r="F82" s="1148">
        <v>35</v>
      </c>
      <c r="G82" s="1148" t="s">
        <v>106</v>
      </c>
      <c r="H82" s="1148" t="s">
        <v>106</v>
      </c>
      <c r="I82" s="978">
        <v>100.18</v>
      </c>
      <c r="J82" s="738">
        <f t="shared" si="32"/>
        <v>1.5172689159512875</v>
      </c>
      <c r="K82" s="990">
        <v>0.38</v>
      </c>
      <c r="L82" s="1000">
        <v>4</v>
      </c>
      <c r="M82" s="729">
        <f t="shared" si="33"/>
        <v>1.52</v>
      </c>
      <c r="N82" s="983" t="s">
        <v>296</v>
      </c>
      <c r="O82" s="831">
        <v>0.35</v>
      </c>
      <c r="P82" s="973">
        <v>43238</v>
      </c>
      <c r="Q82" s="973">
        <v>43261</v>
      </c>
      <c r="R82" s="729">
        <f t="shared" si="34"/>
        <v>8.5714285714285801</v>
      </c>
      <c r="S82" s="795">
        <f>IF(INDEX(Historical!$D$7:$D$1442,MATCH(B82,Historical!$B$7:$B$1449,0))=0,"n/a",(INDEX(Historical!$C$7:$C$1442,MATCH(B82,Historical!$B$7:$B$1449,0))/INDEX(Historical!$D$7:$D$1442,MATCH(B82,Historical!$B$7:$B$1449,0))-1)*100)</f>
        <v>7.9710144927536364</v>
      </c>
      <c r="T82" s="795">
        <f>IF(INDEX(Historical!$F$7:$F$1442,MATCH(B82,Historical!$B$7:$B$1449,0))=0,"n/a",((INDEX(Historical!$C$7:$C$1442,MATCH(B82,Historical!$B$7:$B$1449,0))/INDEX(Historical!$F$7:$F$1442,MATCH(B82,Historical!$B$7:$B$1449,0)))^(1/3)-1)*100)</f>
        <v>5.469652673292047</v>
      </c>
      <c r="U82" s="795">
        <f>IF(INDEX(Historical!$H$7:$H$1442,MATCH(B82,Historical!$B$7:$B$1449,0))=0,"n/a",((INDEX(Historical!$C$7:$C$1442,MATCH(B82,Historical!$B$7:$B$1449,0))/INDEX(Historical!$H$7:$H$1442,MATCH(B82,Historical!$B$7:$B$1449,0)))^(1/5)-1)*100)</f>
        <v>4.7757678435632389</v>
      </c>
      <c r="V82" s="795">
        <f>IF(INDEX(Historical!$O$7:$O$1442,MATCH(B82,Historical!$B$7:$B$1449,0))=0,"n/a",((INDEX(Historical!$C$7:$C$1442,MATCH(B82,Historical!$B$7:$B$1449,0))/INDEX(Historical!$O$7:$O$1442,MATCH(B82,Historical!$B$7:$B$1449,0)))^(1/10)-1)*100)</f>
        <v>4.7142632556182562</v>
      </c>
      <c r="W82" s="796">
        <f t="shared" si="35"/>
        <v>1.0130464898988583</v>
      </c>
      <c r="X82" s="797" t="str">
        <f t="shared" si="36"/>
        <v>n/a</v>
      </c>
      <c r="Y82" s="752"/>
      <c r="Z82" s="738">
        <f t="shared" si="37"/>
        <v>70.697674418604649</v>
      </c>
      <c r="AA82" s="999">
        <f t="shared" si="38"/>
        <v>46.595348837209308</v>
      </c>
      <c r="AB82" s="1000">
        <v>12</v>
      </c>
      <c r="AC82" s="978">
        <v>2.15</v>
      </c>
      <c r="AD82" s="978">
        <v>2.59</v>
      </c>
      <c r="AE82" s="978">
        <v>2.84</v>
      </c>
      <c r="AF82" s="978">
        <v>5.91</v>
      </c>
      <c r="AG82" s="978">
        <v>10.6</v>
      </c>
      <c r="AH82" s="978">
        <v>-51.2</v>
      </c>
      <c r="AI82" s="978">
        <v>8.49</v>
      </c>
      <c r="AJ82" s="978">
        <v>-12.6</v>
      </c>
      <c r="AK82" s="978">
        <v>18</v>
      </c>
      <c r="AL82" s="991">
        <v>3820</v>
      </c>
      <c r="AM82" s="985">
        <v>1.5</v>
      </c>
      <c r="AN82" s="978">
        <v>0.6</v>
      </c>
      <c r="AO82" s="838">
        <f t="shared" si="39"/>
        <v>-40.302312077694779</v>
      </c>
      <c r="AP82" s="839">
        <f t="shared" si="40"/>
        <v>6.2930367595145267</v>
      </c>
      <c r="AQ82" s="1001">
        <f t="shared" si="41"/>
        <v>249.84346444146004</v>
      </c>
      <c r="AR82" s="738">
        <f>INDEX(Historical!$C$7:$C$1442,MATCH(B82,Historical!$B$7:$B$1449,0))*IF(AH82="n/a",1.03,IF(AH82&lt;0,1.01,IF(AH82&gt;10,1.1,(1+AH82/100))))</f>
        <v>1.5048999999999999</v>
      </c>
      <c r="AS82" s="999">
        <f t="shared" si="42"/>
        <v>1.6326660099999999</v>
      </c>
      <c r="AT82" s="999">
        <f t="shared" si="31"/>
        <v>1.795932611</v>
      </c>
      <c r="AU82" s="999">
        <f t="shared" si="31"/>
        <v>1.9755258721000002</v>
      </c>
      <c r="AV82" s="999">
        <f t="shared" si="31"/>
        <v>2.1730784593100005</v>
      </c>
      <c r="AW82" s="738">
        <f t="shared" si="43"/>
        <v>9.0821029524100005</v>
      </c>
      <c r="AX82" s="846">
        <f t="shared" si="44"/>
        <v>9.065784540237571</v>
      </c>
      <c r="AY82" s="1080">
        <v>1.32</v>
      </c>
      <c r="AZ82" s="985">
        <v>40.17</v>
      </c>
      <c r="BA82" s="985">
        <v>-9.6100000000000012</v>
      </c>
      <c r="BB82" s="985">
        <v>0.2</v>
      </c>
      <c r="BC82" s="985">
        <v>1.71</v>
      </c>
      <c r="BE82" s="700">
        <v>1972</v>
      </c>
      <c r="BF82" s="1013">
        <f t="shared" si="45"/>
        <v>5</v>
      </c>
      <c r="BG82" s="995">
        <v>4</v>
      </c>
    </row>
    <row r="83" spans="1:59" ht="11.25" customHeight="1" x14ac:dyDescent="0.2">
      <c r="A83" s="976" t="s">
        <v>292</v>
      </c>
      <c r="B83" s="988" t="s">
        <v>293</v>
      </c>
      <c r="C83" s="1070" t="s">
        <v>131</v>
      </c>
      <c r="D83" s="1070" t="s">
        <v>4403</v>
      </c>
      <c r="E83" s="828">
        <v>46</v>
      </c>
      <c r="F83" s="1148">
        <v>45</v>
      </c>
      <c r="G83" s="1148" t="s">
        <v>37</v>
      </c>
      <c r="H83" s="1148" t="s">
        <v>37</v>
      </c>
      <c r="I83" s="978">
        <v>56.2</v>
      </c>
      <c r="J83" s="738">
        <f t="shared" si="32"/>
        <v>1.7081850533807827</v>
      </c>
      <c r="K83" s="990">
        <v>0.24</v>
      </c>
      <c r="L83" s="1000">
        <v>4</v>
      </c>
      <c r="M83" s="729">
        <f t="shared" si="33"/>
        <v>0.96</v>
      </c>
      <c r="N83" s="983" t="s">
        <v>119</v>
      </c>
      <c r="O83" s="831">
        <v>0.22375</v>
      </c>
      <c r="P83" s="973">
        <v>43418</v>
      </c>
      <c r="Q83" s="973">
        <v>43437</v>
      </c>
      <c r="R83" s="729">
        <f t="shared" si="34"/>
        <v>7.2625698324022281</v>
      </c>
      <c r="S83" s="795">
        <f>IF(INDEX(Historical!$D$7:$D$1442,MATCH(B83,Historical!$B$7:$B$1449,0))=0,"n/a",(INDEX(Historical!$C$7:$C$1442,MATCH(B83,Historical!$B$7:$B$1449,0))/INDEX(Historical!$D$7:$D$1442,MATCH(B83,Historical!$B$7:$B$1449,0))-1)*100)</f>
        <v>6.2682215743440128</v>
      </c>
      <c r="T83" s="795">
        <f>IF(INDEX(Historical!$F$7:$F$1442,MATCH(B83,Historical!$B$7:$B$1449,0))=0,"n/a",((INDEX(Historical!$C$7:$C$1442,MATCH(B83,Historical!$B$7:$B$1449,0))/INDEX(Historical!$F$7:$F$1442,MATCH(B83,Historical!$B$7:$B$1449,0)))^(1/3)-1)*100)</f>
        <v>5.4901660750877879</v>
      </c>
      <c r="U83" s="795">
        <f>IF(INDEX(Historical!$H$7:$H$1442,MATCH(B83,Historical!$B$7:$B$1449,0))=0,"n/a",((INDEX(Historical!$C$7:$C$1442,MATCH(B83,Historical!$B$7:$B$1449,0))/INDEX(Historical!$H$7:$H$1442,MATCH(B83,Historical!$B$7:$B$1449,0)))^(1/5)-1)*100)</f>
        <v>3.9025502799553857</v>
      </c>
      <c r="V83" s="795">
        <f>IF(INDEX(Historical!$O$7:$O$1442,MATCH(B83,Historical!$B$7:$B$1449,0))=0,"n/a",((INDEX(Historical!$C$7:$C$1442,MATCH(B83,Historical!$B$7:$B$1449,0))/INDEX(Historical!$O$7:$O$1442,MATCH(B83,Historical!$B$7:$B$1449,0)))^(1/10)-1)*100)</f>
        <v>2.6358589590341319</v>
      </c>
      <c r="W83" s="796">
        <f t="shared" si="35"/>
        <v>1.4805611152219664</v>
      </c>
      <c r="X83" s="797">
        <f t="shared" si="36"/>
        <v>0.44856899769602138</v>
      </c>
      <c r="Y83" s="988"/>
      <c r="Z83" s="738">
        <f t="shared" si="37"/>
        <v>52.747252747252752</v>
      </c>
      <c r="AA83" s="999">
        <f t="shared" si="38"/>
        <v>30.87912087912088</v>
      </c>
      <c r="AB83" s="1000">
        <v>12</v>
      </c>
      <c r="AC83" s="978">
        <v>1.82</v>
      </c>
      <c r="AD83" s="978">
        <v>11.42</v>
      </c>
      <c r="AE83" s="978">
        <v>6.98</v>
      </c>
      <c r="AF83" s="978">
        <v>3.76</v>
      </c>
      <c r="AG83" s="978">
        <v>13</v>
      </c>
      <c r="AH83" s="978">
        <v>-2.7</v>
      </c>
      <c r="AI83" s="978">
        <v>4.5900000000000007</v>
      </c>
      <c r="AJ83" s="978">
        <v>8.6999999999999993</v>
      </c>
      <c r="AK83" s="978">
        <v>2.7</v>
      </c>
      <c r="AL83" s="995">
        <v>952.03</v>
      </c>
      <c r="AM83" s="985">
        <v>1.2</v>
      </c>
      <c r="AN83" s="978">
        <v>0.8</v>
      </c>
      <c r="AO83" s="838">
        <f t="shared" si="39"/>
        <v>-25.26838554578471</v>
      </c>
      <c r="AP83" s="839">
        <f t="shared" si="40"/>
        <v>5.6107353333361685</v>
      </c>
      <c r="AQ83" s="1001">
        <f t="shared" si="41"/>
        <v>127.16170892657503</v>
      </c>
      <c r="AR83" s="738">
        <f>INDEX(Historical!$C$7:$C$1442,MATCH(B83,Historical!$B$7:$B$1449,0))*IF(AH83="n/a",1.03,IF(AH83&lt;0,1.01,IF(AH83&gt;10,1.1,(1+AH83/100))))</f>
        <v>0.92036249999999997</v>
      </c>
      <c r="AS83" s="999">
        <f t="shared" si="42"/>
        <v>0.96260713875000004</v>
      </c>
      <c r="AT83" s="999">
        <f t="shared" si="31"/>
        <v>0.98859753149624996</v>
      </c>
      <c r="AU83" s="999">
        <f t="shared" si="31"/>
        <v>1.0152896648466487</v>
      </c>
      <c r="AV83" s="999">
        <f t="shared" si="31"/>
        <v>1.0427024857975082</v>
      </c>
      <c r="AW83" s="738">
        <f t="shared" si="43"/>
        <v>4.9295593208904069</v>
      </c>
      <c r="AX83" s="846">
        <f t="shared" si="44"/>
        <v>8.7714578663530371</v>
      </c>
      <c r="AY83" s="1080">
        <v>0.45</v>
      </c>
      <c r="AZ83" s="985">
        <v>65.290000000000006</v>
      </c>
      <c r="BA83" s="985">
        <v>-6.81</v>
      </c>
      <c r="BB83" s="985">
        <v>5.7299999999999995</v>
      </c>
      <c r="BC83" s="985">
        <v>20.3</v>
      </c>
      <c r="BE83" s="700">
        <v>1974</v>
      </c>
      <c r="BF83" s="1013">
        <f t="shared" si="45"/>
        <v>4</v>
      </c>
      <c r="BG83" s="995">
        <v>4.3</v>
      </c>
    </row>
    <row r="84" spans="1:59" ht="11.25" customHeight="1" x14ac:dyDescent="0.2">
      <c r="A84" s="984" t="s">
        <v>297</v>
      </c>
      <c r="B84" s="889" t="s">
        <v>298</v>
      </c>
      <c r="C84" s="1070" t="s">
        <v>179</v>
      </c>
      <c r="D84" s="1070" t="s">
        <v>4399</v>
      </c>
      <c r="E84" s="829">
        <v>33</v>
      </c>
      <c r="F84" s="1148">
        <v>81</v>
      </c>
      <c r="G84" s="1148" t="s">
        <v>106</v>
      </c>
      <c r="H84" s="1148" t="s">
        <v>106</v>
      </c>
      <c r="I84" s="978">
        <v>34.08</v>
      </c>
      <c r="J84" s="738">
        <f t="shared" si="32"/>
        <v>1.9366197183098595</v>
      </c>
      <c r="K84" s="990">
        <v>0.16500000000000001</v>
      </c>
      <c r="L84" s="1000">
        <v>4</v>
      </c>
      <c r="M84" s="729">
        <f t="shared" si="33"/>
        <v>0.66</v>
      </c>
      <c r="N84" s="983" t="s">
        <v>149</v>
      </c>
      <c r="O84" s="836">
        <v>8.5933965000000015E-2</v>
      </c>
      <c r="P84" s="979">
        <v>43069</v>
      </c>
      <c r="Q84" s="979">
        <v>43084</v>
      </c>
      <c r="R84" s="729">
        <f t="shared" si="34"/>
        <v>92.007898157614378</v>
      </c>
      <c r="S84" s="795">
        <f>IF(INDEX(Historical!$D$7:$D$1442,MATCH(B84,Historical!$B$7:$B$1449,0))=0,"n/a",(INDEX(Historical!$C$7:$C$1442,MATCH(B84,Historical!$B$7:$B$1449,0))/INDEX(Historical!$D$7:$D$1442,MATCH(B84,Historical!$B$7:$B$1449,0))-1)*100)</f>
        <v>56.685810230337033</v>
      </c>
      <c r="T84" s="795">
        <f>IF(INDEX(Historical!$F$7:$F$1442,MATCH(B84,Historical!$B$7:$B$1449,0))=0,"n/a",((INDEX(Historical!$C$7:$C$1442,MATCH(B84,Historical!$B$7:$B$1449,0))/INDEX(Historical!$F$7:$F$1442,MATCH(B84,Historical!$B$7:$B$1449,0)))^(1/3)-1)*100)</f>
        <v>26.050072660197188</v>
      </c>
      <c r="U84" s="795">
        <f>IF(INDEX(Historical!$H$7:$H$1442,MATCH(B84,Historical!$B$7:$B$1449,0))=0,"n/a",((INDEX(Historical!$C$7:$C$1442,MATCH(B84,Historical!$B$7:$B$1449,0))/INDEX(Historical!$H$7:$H$1442,MATCH(B84,Historical!$B$7:$B$1449,0)))^(1/5)-1)*100)</f>
        <v>15.917529946169019</v>
      </c>
      <c r="V84" s="795">
        <f>IF(INDEX(Historical!$O$7:$O$1442,MATCH(B84,Historical!$B$7:$B$1449,0))=0,"n/a",((INDEX(Historical!$C$7:$C$1442,MATCH(B84,Historical!$B$7:$B$1449,0))/INDEX(Historical!$O$7:$O$1442,MATCH(B84,Historical!$B$7:$B$1449,0)))^(1/10)-1)*100)</f>
        <v>12.379414795633203</v>
      </c>
      <c r="W84" s="796">
        <f t="shared" si="35"/>
        <v>1.2858063332512191</v>
      </c>
      <c r="X84" s="797" t="str">
        <f t="shared" si="36"/>
        <v>n/a</v>
      </c>
      <c r="Y84" s="763" t="s">
        <v>4466</v>
      </c>
      <c r="Z84" s="738">
        <f t="shared" si="37"/>
        <v>15.102974828375288</v>
      </c>
      <c r="AA84" s="999">
        <f t="shared" si="38"/>
        <v>7.7986270022883293</v>
      </c>
      <c r="AB84" s="1000">
        <v>12</v>
      </c>
      <c r="AC84" s="978">
        <v>4.37</v>
      </c>
      <c r="AD84" s="978" t="s">
        <v>137</v>
      </c>
      <c r="AE84" s="978">
        <v>1.91</v>
      </c>
      <c r="AF84" s="978">
        <v>0.98</v>
      </c>
      <c r="AG84" s="978">
        <v>14.799999999999999</v>
      </c>
      <c r="AH84" s="978">
        <v>754.6</v>
      </c>
      <c r="AI84" s="978" t="s">
        <v>137</v>
      </c>
      <c r="AJ84" s="978">
        <v>-6</v>
      </c>
      <c r="AK84" s="978" t="s">
        <v>137</v>
      </c>
      <c r="AL84" s="991">
        <v>234.13</v>
      </c>
      <c r="AM84" s="985">
        <v>3</v>
      </c>
      <c r="AN84" s="978">
        <v>7.0000000000000007E-2</v>
      </c>
      <c r="AO84" s="838">
        <f t="shared" si="39"/>
        <v>10.055522662190549</v>
      </c>
      <c r="AP84" s="839">
        <f t="shared" si="40"/>
        <v>17.854149664478879</v>
      </c>
      <c r="AQ84" s="1001">
        <f t="shared" si="41"/>
        <v>-41.718482204456528</v>
      </c>
      <c r="AR84" s="738">
        <f>INDEX(Historical!$C$7:$C$1442,MATCH(B84,Historical!$B$7:$B$1449,0))*IF(AH84="n/a",1.03,IF(AH84&lt;0,1.01,IF(AH84&gt;10,1.1,(1+AH84/100))))</f>
        <v>0.72600000000000009</v>
      </c>
      <c r="AS84" s="999">
        <f t="shared" si="42"/>
        <v>0.74778000000000011</v>
      </c>
      <c r="AT84" s="999">
        <f t="shared" si="31"/>
        <v>0.77021340000000016</v>
      </c>
      <c r="AU84" s="999">
        <f t="shared" si="31"/>
        <v>0.79331980200000018</v>
      </c>
      <c r="AV84" s="999">
        <f t="shared" si="31"/>
        <v>0.81711939606000017</v>
      </c>
      <c r="AW84" s="738">
        <f t="shared" si="43"/>
        <v>3.8544325980600007</v>
      </c>
      <c r="AX84" s="846">
        <f t="shared" si="44"/>
        <v>11.309954806514087</v>
      </c>
      <c r="AY84" s="1080">
        <v>0.62</v>
      </c>
      <c r="AZ84" s="985">
        <v>18.459999999999997</v>
      </c>
      <c r="BA84" s="985">
        <v>-22.720000000000002</v>
      </c>
      <c r="BB84" s="985">
        <v>-1.01</v>
      </c>
      <c r="BC84" s="985">
        <v>-1</v>
      </c>
      <c r="BE84" s="700">
        <v>1987</v>
      </c>
      <c r="BF84" s="1013">
        <f t="shared" si="45"/>
        <v>3</v>
      </c>
      <c r="BG84" s="995">
        <v>9.1</v>
      </c>
    </row>
    <row r="85" spans="1:59" ht="11.25" customHeight="1" x14ac:dyDescent="0.2">
      <c r="A85" s="976" t="s">
        <v>303</v>
      </c>
      <c r="B85" s="988" t="s">
        <v>304</v>
      </c>
      <c r="C85" s="1070" t="s">
        <v>112</v>
      </c>
      <c r="D85" s="1070" t="s">
        <v>213</v>
      </c>
      <c r="E85" s="828">
        <v>55</v>
      </c>
      <c r="F85" s="1148">
        <v>17</v>
      </c>
      <c r="G85" s="1148" t="s">
        <v>37</v>
      </c>
      <c r="H85" s="1148" t="s">
        <v>37</v>
      </c>
      <c r="I85" s="978">
        <v>129.63999999999999</v>
      </c>
      <c r="J85" s="738">
        <f t="shared" si="32"/>
        <v>1.0799136069114472</v>
      </c>
      <c r="K85" s="990">
        <v>0.35</v>
      </c>
      <c r="L85" s="1000">
        <v>4</v>
      </c>
      <c r="M85" s="729">
        <f t="shared" si="33"/>
        <v>1.4</v>
      </c>
      <c r="N85" s="983" t="s">
        <v>305</v>
      </c>
      <c r="O85" s="831">
        <v>0.3</v>
      </c>
      <c r="P85" s="973">
        <v>43332</v>
      </c>
      <c r="Q85" s="973">
        <v>43347</v>
      </c>
      <c r="R85" s="729">
        <f t="shared" si="34"/>
        <v>16.666666666666664</v>
      </c>
      <c r="S85" s="795">
        <f>IF(INDEX(Historical!$D$7:$D$1442,MATCH(B85,Historical!$B$7:$B$1449,0))=0,"n/a",(INDEX(Historical!$C$7:$C$1442,MATCH(B85,Historical!$B$7:$B$1449,0))/INDEX(Historical!$D$7:$D$1442,MATCH(B85,Historical!$B$7:$B$1449,0))-1)*100)</f>
        <v>9.6491228070175303</v>
      </c>
      <c r="T85" s="795">
        <f>IF(INDEX(Historical!$F$7:$F$1442,MATCH(B85,Historical!$B$7:$B$1449,0))=0,"n/a",((INDEX(Historical!$C$7:$C$1442,MATCH(B85,Historical!$B$7:$B$1449,0))/INDEX(Historical!$F$7:$F$1442,MATCH(B85,Historical!$B$7:$B$1449,0)))^(1/3)-1)*100)</f>
        <v>11.57215834702825</v>
      </c>
      <c r="U85" s="795">
        <f>IF(INDEX(Historical!$H$7:$H$1442,MATCH(B85,Historical!$B$7:$B$1449,0))=0,"n/a",((INDEX(Historical!$C$7:$C$1442,MATCH(B85,Historical!$B$7:$B$1449,0))/INDEX(Historical!$H$7:$H$1442,MATCH(B85,Historical!$B$7:$B$1449,0)))^(1/5)-1)*100)</f>
        <v>14.686920820567927</v>
      </c>
      <c r="V85" s="795">
        <f>IF(INDEX(Historical!$O$7:$O$1442,MATCH(B85,Historical!$B$7:$B$1449,0))=0,"n/a",((INDEX(Historical!$C$7:$C$1442,MATCH(B85,Historical!$B$7:$B$1449,0))/INDEX(Historical!$O$7:$O$1442,MATCH(B85,Historical!$B$7:$B$1449,0)))^(1/10)-1)*100)</f>
        <v>13.099768206017703</v>
      </c>
      <c r="W85" s="796">
        <f t="shared" si="35"/>
        <v>1.1211588319418604</v>
      </c>
      <c r="X85" s="797">
        <f t="shared" si="36"/>
        <v>1.2137951091378452</v>
      </c>
      <c r="Y85" s="752"/>
      <c r="Z85" s="738">
        <f t="shared" si="37"/>
        <v>23.178807947019866</v>
      </c>
      <c r="AA85" s="999">
        <f t="shared" si="38"/>
        <v>21.463576158940395</v>
      </c>
      <c r="AB85" s="1000">
        <v>10</v>
      </c>
      <c r="AC85" s="978">
        <v>6.04</v>
      </c>
      <c r="AD85" s="978">
        <v>1.73</v>
      </c>
      <c r="AE85" s="978">
        <v>3.28</v>
      </c>
      <c r="AF85" s="978">
        <v>5.19</v>
      </c>
      <c r="AG85" s="978">
        <v>27.3</v>
      </c>
      <c r="AH85" s="978">
        <v>18.8</v>
      </c>
      <c r="AI85" s="978">
        <v>9.81</v>
      </c>
      <c r="AJ85" s="978">
        <v>12.1</v>
      </c>
      <c r="AK85" s="978">
        <v>12.4</v>
      </c>
      <c r="AL85" s="991">
        <v>7390</v>
      </c>
      <c r="AM85" s="985">
        <v>1.2</v>
      </c>
      <c r="AN85" s="978">
        <v>0.92</v>
      </c>
      <c r="AO85" s="838">
        <f t="shared" si="39"/>
        <v>-5.6967417314610209</v>
      </c>
      <c r="AP85" s="839">
        <f t="shared" si="40"/>
        <v>15.766834427479374</v>
      </c>
      <c r="AQ85" s="1001">
        <f t="shared" si="41"/>
        <v>122.50688904680946</v>
      </c>
      <c r="AR85" s="738">
        <f>INDEX(Historical!$C$7:$C$1442,MATCH(B85,Historical!$B$7:$B$1449,0))*IF(AH85="n/a",1.03,IF(AH85&lt;0,1.01,IF(AH85&gt;10,1.1,(1+AH85/100))))</f>
        <v>1.375</v>
      </c>
      <c r="AS85" s="999">
        <f t="shared" si="42"/>
        <v>1.5098875</v>
      </c>
      <c r="AT85" s="999">
        <f t="shared" si="31"/>
        <v>1.6608762500000003</v>
      </c>
      <c r="AU85" s="999">
        <f t="shared" si="31"/>
        <v>1.8269638750000003</v>
      </c>
      <c r="AV85" s="999">
        <f t="shared" si="31"/>
        <v>2.0096602625000006</v>
      </c>
      <c r="AW85" s="738">
        <f t="shared" si="43"/>
        <v>8.382387887500002</v>
      </c>
      <c r="AX85" s="846">
        <f t="shared" si="44"/>
        <v>6.4658962415149661</v>
      </c>
      <c r="AY85" s="1080">
        <v>1.1200000000000001</v>
      </c>
      <c r="AZ85" s="985">
        <v>17.68</v>
      </c>
      <c r="BA85" s="985">
        <v>-11.709999999999999</v>
      </c>
      <c r="BB85" s="985">
        <v>7.7299999999999995</v>
      </c>
      <c r="BC85" s="985">
        <v>0.25</v>
      </c>
      <c r="BE85" s="700">
        <v>1964</v>
      </c>
      <c r="BF85" s="1013">
        <f t="shared" si="45"/>
        <v>6</v>
      </c>
      <c r="BG85" s="995">
        <v>10.7</v>
      </c>
    </row>
    <row r="86" spans="1:59" ht="11.25" customHeight="1" x14ac:dyDescent="0.2">
      <c r="A86" s="976" t="s">
        <v>299</v>
      </c>
      <c r="B86" s="988" t="s">
        <v>300</v>
      </c>
      <c r="C86" s="1070" t="s">
        <v>131</v>
      </c>
      <c r="D86" s="1070" t="s">
        <v>4402</v>
      </c>
      <c r="E86" s="828">
        <v>48</v>
      </c>
      <c r="F86" s="1148">
        <v>32</v>
      </c>
      <c r="G86" s="1148" t="s">
        <v>37</v>
      </c>
      <c r="H86" s="1148" t="s">
        <v>37</v>
      </c>
      <c r="I86" s="978">
        <v>57.3</v>
      </c>
      <c r="J86" s="738">
        <f t="shared" si="32"/>
        <v>2.9668411867364748</v>
      </c>
      <c r="K86" s="990">
        <v>0.42499999999999999</v>
      </c>
      <c r="L86" s="1000">
        <v>4</v>
      </c>
      <c r="M86" s="729">
        <f t="shared" si="33"/>
        <v>1.7</v>
      </c>
      <c r="N86" s="983" t="s">
        <v>182</v>
      </c>
      <c r="O86" s="831">
        <v>0.41499999999999998</v>
      </c>
      <c r="P86" s="973">
        <v>43279</v>
      </c>
      <c r="Q86" s="973">
        <v>43294</v>
      </c>
      <c r="R86" s="729">
        <f t="shared" si="34"/>
        <v>2.4096385542168699</v>
      </c>
      <c r="S86" s="795">
        <f>IF(INDEX(Historical!$D$7:$D$1442,MATCH(B86,Historical!$B$7:$B$1449,0))=0,"n/a",(INDEX(Historical!$C$7:$C$1442,MATCH(B86,Historical!$B$7:$B$1449,0))/INDEX(Historical!$D$7:$D$1442,MATCH(B86,Historical!$B$7:$B$1449,0))-1)*100)</f>
        <v>2.4390243902438824</v>
      </c>
      <c r="T86" s="795">
        <f>IF(INDEX(Historical!$F$7:$F$1442,MATCH(B86,Historical!$B$7:$B$1449,0))=0,"n/a",((INDEX(Historical!$C$7:$C$1442,MATCH(B86,Historical!$B$7:$B$1449,0))/INDEX(Historical!$F$7:$F$1442,MATCH(B86,Historical!$B$7:$B$1449,0)))^(1/3)-1)*100)</f>
        <v>2.501029596576787</v>
      </c>
      <c r="U86" s="795">
        <f>IF(INDEX(Historical!$H$7:$H$1442,MATCH(B86,Historical!$B$7:$B$1449,0))=0,"n/a",((INDEX(Historical!$C$7:$C$1442,MATCH(B86,Historical!$B$7:$B$1449,0))/INDEX(Historical!$H$7:$H$1442,MATCH(B86,Historical!$B$7:$B$1449,0)))^(1/5)-1)*100)</f>
        <v>2.5674393510510152</v>
      </c>
      <c r="V86" s="795">
        <f>IF(INDEX(Historical!$O$7:$O$1442,MATCH(B86,Historical!$B$7:$B$1449,0))=0,"n/a",((INDEX(Historical!$C$7:$C$1442,MATCH(B86,Historical!$B$7:$B$1449,0))/INDEX(Historical!$O$7:$O$1442,MATCH(B86,Historical!$B$7:$B$1449,0)))^(1/10)-1)*100)</f>
        <v>2.8372740444087441</v>
      </c>
      <c r="W86" s="796">
        <f t="shared" si="35"/>
        <v>0.90489649955051854</v>
      </c>
      <c r="X86" s="797">
        <f t="shared" si="36"/>
        <v>1.6046495944068844</v>
      </c>
      <c r="Y86" s="988"/>
      <c r="Z86" s="738">
        <f t="shared" si="37"/>
        <v>51.051051051051047</v>
      </c>
      <c r="AA86" s="999">
        <f t="shared" si="38"/>
        <v>17.207207207207205</v>
      </c>
      <c r="AB86" s="1000">
        <v>9</v>
      </c>
      <c r="AC86" s="978">
        <v>3.33</v>
      </c>
      <c r="AD86" s="978">
        <v>2.02</v>
      </c>
      <c r="AE86" s="978">
        <v>3.09</v>
      </c>
      <c r="AF86" s="978">
        <v>2.54</v>
      </c>
      <c r="AG86" s="978">
        <v>20.5</v>
      </c>
      <c r="AH86" s="978">
        <v>1.0999999999999999</v>
      </c>
      <c r="AI86" s="978">
        <v>1.82</v>
      </c>
      <c r="AJ86" s="978">
        <v>1.6</v>
      </c>
      <c r="AK86" s="978">
        <v>8.5</v>
      </c>
      <c r="AL86" s="991">
        <v>4920</v>
      </c>
      <c r="AM86" s="985">
        <v>1.6</v>
      </c>
      <c r="AN86" s="978">
        <v>1.1000000000000001</v>
      </c>
      <c r="AO86" s="838">
        <f t="shared" si="39"/>
        <v>-11.672926669419715</v>
      </c>
      <c r="AP86" s="839">
        <f t="shared" si="40"/>
        <v>5.53428053778749</v>
      </c>
      <c r="AQ86" s="1001">
        <f t="shared" si="41"/>
        <v>39.373688424411824</v>
      </c>
      <c r="AR86" s="738">
        <f>INDEX(Historical!$C$7:$C$1442,MATCH(B86,Historical!$B$7:$B$1449,0))*IF(AH86="n/a",1.03,IF(AH86&lt;0,1.01,IF(AH86&gt;10,1.1,(1+AH86/100))))</f>
        <v>1.6984799999999998</v>
      </c>
      <c r="AS86" s="999">
        <f t="shared" si="42"/>
        <v>1.7293923359999999</v>
      </c>
      <c r="AT86" s="999">
        <f t="shared" si="31"/>
        <v>1.8763906845599998</v>
      </c>
      <c r="AU86" s="999">
        <f t="shared" si="31"/>
        <v>2.0358838927475995</v>
      </c>
      <c r="AV86" s="999">
        <f t="shared" si="31"/>
        <v>2.2089340236311452</v>
      </c>
      <c r="AW86" s="738">
        <f t="shared" si="43"/>
        <v>9.5490809369387435</v>
      </c>
      <c r="AX86" s="846">
        <f t="shared" si="44"/>
        <v>16.665062717170585</v>
      </c>
      <c r="AY86" s="1080">
        <v>0.86</v>
      </c>
      <c r="AZ86" s="985">
        <v>18.61</v>
      </c>
      <c r="BA86" s="985">
        <v>-3.1300000000000003</v>
      </c>
      <c r="BB86" s="985">
        <v>5.83</v>
      </c>
      <c r="BC86" s="985">
        <v>5.83</v>
      </c>
      <c r="BE86" s="700">
        <v>1971</v>
      </c>
      <c r="BF86" s="1013">
        <f t="shared" si="45"/>
        <v>5</v>
      </c>
      <c r="BG86" s="995">
        <v>6.6000000000000005</v>
      </c>
    </row>
    <row r="87" spans="1:59" ht="11.25" customHeight="1" x14ac:dyDescent="0.2">
      <c r="A87" s="984" t="s">
        <v>301</v>
      </c>
      <c r="B87" s="988" t="s">
        <v>302</v>
      </c>
      <c r="C87" s="1070" t="s">
        <v>4381</v>
      </c>
      <c r="D87" s="1070" t="s">
        <v>4382</v>
      </c>
      <c r="E87" s="828">
        <v>29</v>
      </c>
      <c r="F87" s="1148">
        <v>94</v>
      </c>
      <c r="G87" s="1148" t="s">
        <v>37</v>
      </c>
      <c r="H87" s="1148" t="s">
        <v>37</v>
      </c>
      <c r="I87" s="978">
        <v>52.71</v>
      </c>
      <c r="J87" s="738">
        <f t="shared" si="32"/>
        <v>3.7943464238284959</v>
      </c>
      <c r="K87" s="997">
        <v>0.5</v>
      </c>
      <c r="L87" s="1000">
        <v>4</v>
      </c>
      <c r="M87" s="729">
        <f t="shared" si="33"/>
        <v>2</v>
      </c>
      <c r="N87" s="983" t="s">
        <v>107</v>
      </c>
      <c r="O87" s="832">
        <v>0.47499999999999998</v>
      </c>
      <c r="P87" s="973">
        <v>43311</v>
      </c>
      <c r="Q87" s="973">
        <v>43327</v>
      </c>
      <c r="R87" s="729">
        <f t="shared" si="34"/>
        <v>5.2631578947368478</v>
      </c>
      <c r="S87" s="795">
        <f>IF(INDEX(Historical!$D$7:$D$1442,MATCH(B87,Historical!$B$7:$B$1449,0))=0,"n/a",(INDEX(Historical!$C$7:$C$1442,MATCH(B87,Historical!$B$7:$B$1449,0))/INDEX(Historical!$D$7:$D$1442,MATCH(B87,Historical!$B$7:$B$1449,0))-1)*100)</f>
        <v>4.8387096774193505</v>
      </c>
      <c r="T87" s="795">
        <f>IF(INDEX(Historical!$F$7:$F$1442,MATCH(B87,Historical!$B$7:$B$1449,0))=0,"n/a",((INDEX(Historical!$C$7:$C$1442,MATCH(B87,Historical!$B$7:$B$1449,0))/INDEX(Historical!$F$7:$F$1442,MATCH(B87,Historical!$B$7:$B$1449,0)))^(1/3)-1)*100)</f>
        <v>4.4751091772477825</v>
      </c>
      <c r="U87" s="795">
        <f>IF(INDEX(Historical!$H$7:$H$1442,MATCH(B87,Historical!$B$7:$B$1449,0))=0,"n/a",((INDEX(Historical!$C$7:$C$1442,MATCH(B87,Historical!$B$7:$B$1449,0))/INDEX(Historical!$H$7:$H$1442,MATCH(B87,Historical!$B$7:$B$1449,0)))^(1/5)-1)*100)</f>
        <v>4.0358274630921898</v>
      </c>
      <c r="V87" s="795">
        <f>IF(INDEX(Historical!$O$7:$O$1442,MATCH(B87,Historical!$B$7:$B$1449,0))=0,"n/a",((INDEX(Historical!$C$7:$C$1442,MATCH(B87,Historical!$B$7:$B$1449,0))/INDEX(Historical!$O$7:$O$1442,MATCH(B87,Historical!$B$7:$B$1449,0)))^(1/10)-1)*100)</f>
        <v>2.7962541849970046</v>
      </c>
      <c r="W87" s="796">
        <f t="shared" si="35"/>
        <v>1.4432977819920592</v>
      </c>
      <c r="X87" s="797">
        <f t="shared" si="36"/>
        <v>1.1870080773800558</v>
      </c>
      <c r="Y87" s="988"/>
      <c r="Z87" s="738">
        <f t="shared" si="37"/>
        <v>140.84507042253523</v>
      </c>
      <c r="AA87" s="999">
        <f t="shared" si="38"/>
        <v>37.119718309859159</v>
      </c>
      <c r="AB87" s="1000">
        <v>12</v>
      </c>
      <c r="AC87" s="978">
        <v>1.42</v>
      </c>
      <c r="AD87" s="978">
        <v>3.72</v>
      </c>
      <c r="AE87" s="978">
        <v>13.33</v>
      </c>
      <c r="AF87" s="978">
        <v>2.4</v>
      </c>
      <c r="AG87" s="978">
        <v>9.8000000000000007</v>
      </c>
      <c r="AH87" s="978">
        <v>0.70000000000000007</v>
      </c>
      <c r="AI87" s="978">
        <v>-9.35</v>
      </c>
      <c r="AJ87" s="978">
        <v>3.4000000000000004</v>
      </c>
      <c r="AK87" s="978">
        <v>10</v>
      </c>
      <c r="AL87" s="991">
        <v>8180</v>
      </c>
      <c r="AM87" s="985">
        <v>0.70000000000000007</v>
      </c>
      <c r="AN87" s="978">
        <v>0.91</v>
      </c>
      <c r="AO87" s="838">
        <f t="shared" si="39"/>
        <v>-29.289544422938473</v>
      </c>
      <c r="AP87" s="839">
        <f t="shared" si="40"/>
        <v>7.8301738869206856</v>
      </c>
      <c r="AQ87" s="1001">
        <f t="shared" si="41"/>
        <v>98.983331455634982</v>
      </c>
      <c r="AR87" s="738">
        <f>INDEX(Historical!$C$7:$C$1442,MATCH(B87,Historical!$B$7:$B$1449,0))*IF(AH87="n/a",1.03,IF(AH87&lt;0,1.01,IF(AH87&gt;10,1.1,(1+AH87/100))))</f>
        <v>1.9636499999999997</v>
      </c>
      <c r="AS87" s="999">
        <f t="shared" si="42"/>
        <v>1.9832864999999997</v>
      </c>
      <c r="AT87" s="999">
        <f t="shared" ref="AT87:AV106" si="46">IF($AK87="n/a",1.03*AS87,IF($AK87&lt;0,1.01*AS87,IF($AK87&gt;10,1.1*AS87,(1+$AK87/100)*AS87)))</f>
        <v>2.1816151499999998</v>
      </c>
      <c r="AU87" s="999">
        <f t="shared" si="46"/>
        <v>2.3997766650000001</v>
      </c>
      <c r="AV87" s="999">
        <f t="shared" si="46"/>
        <v>2.6397543315000003</v>
      </c>
      <c r="AW87" s="738">
        <f t="shared" si="43"/>
        <v>11.1680826465</v>
      </c>
      <c r="AX87" s="846">
        <f t="shared" si="44"/>
        <v>21.187787225384177</v>
      </c>
      <c r="AY87" s="1080">
        <v>0.23</v>
      </c>
      <c r="AZ87" s="985">
        <v>45.410000000000004</v>
      </c>
      <c r="BA87" s="985">
        <v>0.82000000000000006</v>
      </c>
      <c r="BB87" s="985">
        <v>6.7</v>
      </c>
      <c r="BC87" s="985">
        <v>16.88</v>
      </c>
      <c r="BD87" s="732"/>
      <c r="BE87" s="700">
        <v>1990</v>
      </c>
      <c r="BF87" s="1013">
        <f t="shared" si="45"/>
        <v>3</v>
      </c>
      <c r="BG87" s="995">
        <v>4.7</v>
      </c>
    </row>
    <row r="88" spans="1:59" ht="11.25" customHeight="1" x14ac:dyDescent="0.2">
      <c r="A88" s="976" t="s">
        <v>308</v>
      </c>
      <c r="B88" s="988" t="s">
        <v>309</v>
      </c>
      <c r="C88" s="1070" t="s">
        <v>123</v>
      </c>
      <c r="D88" s="1070" t="s">
        <v>4418</v>
      </c>
      <c r="E88" s="828">
        <v>46</v>
      </c>
      <c r="F88" s="1148">
        <v>48</v>
      </c>
      <c r="G88" s="1148" t="s">
        <v>37</v>
      </c>
      <c r="H88" s="1148" t="s">
        <v>37</v>
      </c>
      <c r="I88" s="978">
        <v>61.24</v>
      </c>
      <c r="J88" s="738">
        <f t="shared" si="32"/>
        <v>2.6126714565643372</v>
      </c>
      <c r="K88" s="990">
        <v>0.4</v>
      </c>
      <c r="L88" s="1000">
        <v>4</v>
      </c>
      <c r="M88" s="729">
        <f t="shared" si="33"/>
        <v>1.6</v>
      </c>
      <c r="N88" s="983" t="s">
        <v>273</v>
      </c>
      <c r="O88" s="831">
        <v>0.38</v>
      </c>
      <c r="P88" s="973">
        <v>43462</v>
      </c>
      <c r="Q88" s="973">
        <v>43507</v>
      </c>
      <c r="R88" s="729">
        <f t="shared" si="34"/>
        <v>5.2631578947368469</v>
      </c>
      <c r="S88" s="795">
        <f>IF(INDEX(Historical!$D$7:$D$1442,MATCH(B88,Historical!$B$7:$B$1449,0))=0,"n/a",(INDEX(Historical!$C$7:$C$1442,MATCH(B88,Historical!$B$7:$B$1449,0))/INDEX(Historical!$D$7:$D$1442,MATCH(B88,Historical!$B$7:$B$1449,0))-1)*100)</f>
        <v>0.66225165562914245</v>
      </c>
      <c r="T88" s="795">
        <f>IF(INDEX(Historical!$F$7:$F$1442,MATCH(B88,Historical!$B$7:$B$1449,0))=0,"n/a",((INDEX(Historical!$C$7:$C$1442,MATCH(B88,Historical!$B$7:$B$1449,0))/INDEX(Historical!$F$7:$F$1442,MATCH(B88,Historical!$B$7:$B$1449,0)))^(1/3)-1)*100)</f>
        <v>0.66668635521671682</v>
      </c>
      <c r="U88" s="795">
        <f>IF(INDEX(Historical!$H$7:$H$1442,MATCH(B88,Historical!$B$7:$B$1449,0))=0,"n/a",((INDEX(Historical!$C$7:$C$1442,MATCH(B88,Historical!$B$7:$B$1449,0))/INDEX(Historical!$H$7:$H$1442,MATCH(B88,Historical!$B$7:$B$1449,0)))^(1/5)-1)*100)</f>
        <v>0.67120120767354408</v>
      </c>
      <c r="V88" s="795">
        <f>IF(INDEX(Historical!$O$7:$O$1442,MATCH(B88,Historical!$B$7:$B$1449,0))=0,"n/a",((INDEX(Historical!$C$7:$C$1442,MATCH(B88,Historical!$B$7:$B$1449,0))/INDEX(Historical!$O$7:$O$1442,MATCH(B88,Historical!$B$7:$B$1449,0)))^(1/10)-1)*100)</f>
        <v>1.4979403088807741</v>
      </c>
      <c r="W88" s="796">
        <f t="shared" si="35"/>
        <v>0.44808274648477142</v>
      </c>
      <c r="X88" s="797">
        <f t="shared" si="36"/>
        <v>3.8136432254178648E-2</v>
      </c>
      <c r="Y88" s="768"/>
      <c r="Z88" s="738">
        <f t="shared" si="37"/>
        <v>26.533996683250415</v>
      </c>
      <c r="AA88" s="999">
        <f t="shared" si="38"/>
        <v>10.155887230514097</v>
      </c>
      <c r="AB88" s="1000">
        <v>12</v>
      </c>
      <c r="AC88" s="978">
        <v>6.03</v>
      </c>
      <c r="AD88" s="978">
        <v>0.95</v>
      </c>
      <c r="AE88" s="978">
        <v>0.81</v>
      </c>
      <c r="AF88" s="978">
        <v>1.98</v>
      </c>
      <c r="AG88" s="978">
        <v>22.3</v>
      </c>
      <c r="AH88" s="978">
        <v>43.1</v>
      </c>
      <c r="AI88" s="978">
        <v>-17.829999999999998</v>
      </c>
      <c r="AJ88" s="978">
        <v>17.599999999999998</v>
      </c>
      <c r="AK88" s="978">
        <v>10.69</v>
      </c>
      <c r="AL88" s="991">
        <v>19350</v>
      </c>
      <c r="AM88" s="985">
        <v>0.1</v>
      </c>
      <c r="AN88" s="978">
        <v>0.44</v>
      </c>
      <c r="AO88" s="838">
        <f t="shared" si="39"/>
        <v>-6.8720145662762153</v>
      </c>
      <c r="AP88" s="839">
        <f t="shared" si="40"/>
        <v>3.2838726642378813</v>
      </c>
      <c r="AQ88" s="1001">
        <f t="shared" si="41"/>
        <v>-5.463336409346442</v>
      </c>
      <c r="AR88" s="738">
        <f>INDEX(Historical!$C$7:$C$1442,MATCH(B88,Historical!$B$7:$B$1449,0))*IF(AH88="n/a",1.03,IF(AH88&lt;0,1.01,IF(AH88&gt;10,1.1,(1+AH88/100))))</f>
        <v>1.6720000000000002</v>
      </c>
      <c r="AS88" s="999">
        <f t="shared" si="42"/>
        <v>1.6887200000000002</v>
      </c>
      <c r="AT88" s="999">
        <f t="shared" si="46"/>
        <v>1.8575920000000004</v>
      </c>
      <c r="AU88" s="999">
        <f t="shared" si="46"/>
        <v>2.0433512000000005</v>
      </c>
      <c r="AV88" s="999">
        <f t="shared" si="46"/>
        <v>2.2476863200000006</v>
      </c>
      <c r="AW88" s="738">
        <f t="shared" si="43"/>
        <v>9.5093495200000007</v>
      </c>
      <c r="AX88" s="846">
        <f t="shared" si="44"/>
        <v>15.528003788373612</v>
      </c>
      <c r="AY88" s="1080">
        <v>1.48</v>
      </c>
      <c r="AZ88" s="985">
        <v>23</v>
      </c>
      <c r="BA88" s="985">
        <v>-12.25</v>
      </c>
      <c r="BB88" s="985">
        <v>7.7799999999999994</v>
      </c>
      <c r="BC88" s="985">
        <v>-0.89999999999999991</v>
      </c>
      <c r="BE88" s="700">
        <v>1974</v>
      </c>
      <c r="BF88" s="1013">
        <f t="shared" si="45"/>
        <v>4</v>
      </c>
      <c r="BG88" s="995">
        <v>12.2</v>
      </c>
    </row>
    <row r="89" spans="1:59" ht="11.25" customHeight="1" x14ac:dyDescent="0.2">
      <c r="A89" s="976" t="s">
        <v>306</v>
      </c>
      <c r="B89" s="988" t="s">
        <v>307</v>
      </c>
      <c r="C89" s="1070" t="s">
        <v>131</v>
      </c>
      <c r="D89" s="1070" t="s">
        <v>4402</v>
      </c>
      <c r="E89" s="828">
        <v>63</v>
      </c>
      <c r="F89" s="1148">
        <v>3</v>
      </c>
      <c r="G89" s="1148" t="s">
        <v>37</v>
      </c>
      <c r="H89" s="1148" t="s">
        <v>37</v>
      </c>
      <c r="I89" s="978">
        <v>62.6</v>
      </c>
      <c r="J89" s="738">
        <f t="shared" si="32"/>
        <v>3.0351437699680508</v>
      </c>
      <c r="K89" s="990">
        <v>0.47499999999999998</v>
      </c>
      <c r="L89" s="1000">
        <v>4</v>
      </c>
      <c r="M89" s="729">
        <f t="shared" si="33"/>
        <v>1.9</v>
      </c>
      <c r="N89" s="983" t="s">
        <v>107</v>
      </c>
      <c r="O89" s="831">
        <v>0.47249999999999998</v>
      </c>
      <c r="P89" s="973">
        <v>43403</v>
      </c>
      <c r="Q89" s="973">
        <v>43419</v>
      </c>
      <c r="R89" s="729">
        <f t="shared" si="34"/>
        <v>0.52910052910052963</v>
      </c>
      <c r="S89" s="795">
        <f>IF(INDEX(Historical!$D$7:$D$1442,MATCH(B89,Historical!$B$7:$B$1449,0))=0,"n/a",(INDEX(Historical!$C$7:$C$1442,MATCH(B89,Historical!$B$7:$B$1449,0))/INDEX(Historical!$D$7:$D$1442,MATCH(B89,Historical!$B$7:$B$1449,0))-1)*100)</f>
        <v>0.53120849933601111</v>
      </c>
      <c r="T89" s="795">
        <f>IF(INDEX(Historical!$F$7:$F$1442,MATCH(B89,Historical!$B$7:$B$1449,0))=0,"n/a",((INDEX(Historical!$C$7:$C$1442,MATCH(B89,Historical!$B$7:$B$1449,0))/INDEX(Historical!$F$7:$F$1442,MATCH(B89,Historical!$B$7:$B$1449,0)))^(1/3)-1)*100)</f>
        <v>0.6693639692964215</v>
      </c>
      <c r="U89" s="795">
        <f>IF(INDEX(Historical!$H$7:$H$1442,MATCH(B89,Historical!$B$7:$B$1449,0))=0,"n/a",((INDEX(Historical!$C$7:$C$1442,MATCH(B89,Historical!$B$7:$B$1449,0))/INDEX(Historical!$H$7:$H$1442,MATCH(B89,Historical!$B$7:$B$1449,0)))^(1/5)-1)*100)</f>
        <v>0.72901888375003221</v>
      </c>
      <c r="V89" s="795">
        <f>IF(INDEX(Historical!$O$7:$O$1442,MATCH(B89,Historical!$B$7:$B$1449,0))=0,"n/a",((INDEX(Historical!$C$7:$C$1442,MATCH(B89,Historical!$B$7:$B$1449,0))/INDEX(Historical!$O$7:$O$1442,MATCH(B89,Historical!$B$7:$B$1449,0)))^(1/10)-1)*100)</f>
        <v>2.2160819615437921</v>
      </c>
      <c r="W89" s="796">
        <f t="shared" si="35"/>
        <v>0.32896747340616178</v>
      </c>
      <c r="X89" s="797" t="str">
        <f t="shared" si="36"/>
        <v>n/a</v>
      </c>
      <c r="Y89" s="988"/>
      <c r="Z89" s="738" t="str">
        <f t="shared" si="37"/>
        <v>n/a</v>
      </c>
      <c r="AA89" s="999" t="str">
        <f t="shared" si="38"/>
        <v>n/a</v>
      </c>
      <c r="AB89" s="1000">
        <v>12</v>
      </c>
      <c r="AC89" s="978">
        <v>-1.33</v>
      </c>
      <c r="AD89" s="978" t="s">
        <v>137</v>
      </c>
      <c r="AE89" s="978">
        <v>2.5099999999999998</v>
      </c>
      <c r="AF89" s="978">
        <v>2.4500000000000002</v>
      </c>
      <c r="AG89" s="978">
        <v>-8.2000000000000011</v>
      </c>
      <c r="AH89" s="980">
        <v>-156.29999999999998</v>
      </c>
      <c r="AI89" s="980">
        <v>11.06</v>
      </c>
      <c r="AJ89" s="978">
        <v>-20.599999999999998</v>
      </c>
      <c r="AK89" s="978">
        <v>4</v>
      </c>
      <c r="AL89" s="991">
        <v>1800</v>
      </c>
      <c r="AM89" s="985">
        <v>0.3</v>
      </c>
      <c r="AN89" s="978">
        <v>1.23</v>
      </c>
      <c r="AO89" s="838" t="str">
        <f t="shared" si="39"/>
        <v>n/a</v>
      </c>
      <c r="AP89" s="839">
        <f t="shared" si="40"/>
        <v>3.764162653718083</v>
      </c>
      <c r="AQ89" s="1001" t="str">
        <f t="shared" si="41"/>
        <v>n/a</v>
      </c>
      <c r="AR89" s="738">
        <f>INDEX(Historical!$C$7:$C$1442,MATCH(B89,Historical!$B$7:$B$1449,0))*IF(AH89="n/a",1.03,IF(AH89&lt;0,1.01,IF(AH89&gt;10,1.1,(1+AH89/100))))</f>
        <v>1.9114250000000002</v>
      </c>
      <c r="AS89" s="999">
        <f t="shared" si="42"/>
        <v>2.1025675000000001</v>
      </c>
      <c r="AT89" s="999">
        <f t="shared" si="46"/>
        <v>2.1866702</v>
      </c>
      <c r="AU89" s="999">
        <f t="shared" si="46"/>
        <v>2.2741370080000003</v>
      </c>
      <c r="AV89" s="999">
        <f t="shared" si="46"/>
        <v>2.3651024883200003</v>
      </c>
      <c r="AW89" s="738">
        <f t="shared" si="43"/>
        <v>10.839902196320001</v>
      </c>
      <c r="AX89" s="846">
        <f t="shared" si="44"/>
        <v>17.316137693801917</v>
      </c>
      <c r="AY89" s="1080">
        <v>0.4</v>
      </c>
      <c r="AZ89" s="985">
        <v>21.55</v>
      </c>
      <c r="BA89" s="985">
        <v>-12.83</v>
      </c>
      <c r="BB89" s="985">
        <v>-1.0900000000000001</v>
      </c>
      <c r="BC89" s="985">
        <v>-2.09</v>
      </c>
      <c r="BE89" s="700">
        <v>1957</v>
      </c>
      <c r="BF89" s="1013">
        <f t="shared" si="45"/>
        <v>8</v>
      </c>
      <c r="BG89" s="995">
        <v>-2</v>
      </c>
    </row>
    <row r="90" spans="1:59" ht="11.25" customHeight="1" x14ac:dyDescent="0.2">
      <c r="A90" s="976" t="s">
        <v>757</v>
      </c>
      <c r="B90" s="988" t="s">
        <v>758</v>
      </c>
      <c r="C90" s="1070" t="s">
        <v>4381</v>
      </c>
      <c r="D90" s="1070" t="s">
        <v>4382</v>
      </c>
      <c r="E90" s="828">
        <v>27</v>
      </c>
      <c r="F90" s="1148">
        <v>105</v>
      </c>
      <c r="G90" s="1148" t="s">
        <v>115</v>
      </c>
      <c r="H90" s="1148" t="s">
        <v>115</v>
      </c>
      <c r="I90" s="978">
        <v>68.69</v>
      </c>
      <c r="J90" s="738">
        <f t="shared" si="32"/>
        <v>3.9394380550298447</v>
      </c>
      <c r="K90" s="997">
        <v>0.22550000000000001</v>
      </c>
      <c r="L90" s="1000">
        <v>12</v>
      </c>
      <c r="M90" s="729">
        <f t="shared" si="33"/>
        <v>2.706</v>
      </c>
      <c r="N90" s="983" t="s">
        <v>759</v>
      </c>
      <c r="O90" s="832">
        <v>0.221</v>
      </c>
      <c r="P90" s="973">
        <v>43496</v>
      </c>
      <c r="Q90" s="973">
        <v>43511</v>
      </c>
      <c r="R90" s="729">
        <f t="shared" si="34"/>
        <v>2.0361990950226261</v>
      </c>
      <c r="S90" s="795">
        <f>IF(INDEX(Historical!$D$7:$D$1442,MATCH(B90,Historical!$B$7:$B$1449,0))=0,"n/a",(INDEX(Historical!$C$7:$C$1442,MATCH(B90,Historical!$B$7:$B$1449,0))/INDEX(Historical!$D$7:$D$1442,MATCH(B90,Historical!$B$7:$B$1449,0))-1)*100)</f>
        <v>3.7672583826430017</v>
      </c>
      <c r="T90" s="795">
        <f>IF(INDEX(Historical!$F$7:$F$1442,MATCH(B90,Historical!$B$7:$B$1449,0))=0,"n/a",((INDEX(Historical!$C$7:$C$1442,MATCH(B90,Historical!$B$7:$B$1449,0))/INDEX(Historical!$F$7:$F$1442,MATCH(B90,Historical!$B$7:$B$1449,0)))^(1/3)-1)*100)</f>
        <v>5.0139909898903712</v>
      </c>
      <c r="U90" s="795">
        <f>IF(INDEX(Historical!$H$7:$H$1442,MATCH(B90,Historical!$B$7:$B$1449,0))=0,"n/a",((INDEX(Historical!$C$7:$C$1442,MATCH(B90,Historical!$B$7:$B$1449,0))/INDEX(Historical!$H$7:$H$1442,MATCH(B90,Historical!$B$7:$B$1449,0)))^(1/5)-1)*100)</f>
        <v>4.1412286598989656</v>
      </c>
      <c r="V90" s="795">
        <f>IF(INDEX(Historical!$O$7:$O$1442,MATCH(B90,Historical!$B$7:$B$1449,0))=0,"n/a",((INDEX(Historical!$C$7:$C$1442,MATCH(B90,Historical!$B$7:$B$1449,0))/INDEX(Historical!$O$7:$O$1442,MATCH(B90,Historical!$B$7:$B$1449,0)))^(1/10)-1)*100)</f>
        <v>4.4560019595793143</v>
      </c>
      <c r="W90" s="796">
        <f t="shared" si="35"/>
        <v>0.92935970348853569</v>
      </c>
      <c r="X90" s="797">
        <f t="shared" si="36"/>
        <v>0.48720337175281947</v>
      </c>
      <c r="Y90" s="989"/>
      <c r="Z90" s="738">
        <f t="shared" si="37"/>
        <v>227.39495798319328</v>
      </c>
      <c r="AA90" s="999">
        <f t="shared" si="38"/>
        <v>57.72268907563025</v>
      </c>
      <c r="AB90" s="1000">
        <v>12</v>
      </c>
      <c r="AC90" s="978">
        <v>1.19</v>
      </c>
      <c r="AD90" s="978">
        <v>7.43</v>
      </c>
      <c r="AE90" s="978">
        <v>15.41</v>
      </c>
      <c r="AF90" s="978">
        <v>2.6</v>
      </c>
      <c r="AG90" s="978">
        <v>4.5999999999999996</v>
      </c>
      <c r="AH90" s="978">
        <v>-2.5</v>
      </c>
      <c r="AI90" s="978">
        <v>8.25</v>
      </c>
      <c r="AJ90" s="978">
        <v>8.5</v>
      </c>
      <c r="AK90" s="978">
        <v>7.8</v>
      </c>
      <c r="AL90" s="991">
        <v>19970</v>
      </c>
      <c r="AM90" s="985">
        <v>0.1</v>
      </c>
      <c r="AN90" s="978">
        <v>0.88</v>
      </c>
      <c r="AO90" s="838">
        <f t="shared" si="39"/>
        <v>-49.642022360701439</v>
      </c>
      <c r="AP90" s="839">
        <f t="shared" si="40"/>
        <v>8.0806667149288103</v>
      </c>
      <c r="AQ90" s="1001">
        <f t="shared" si="41"/>
        <v>158.26686594093042</v>
      </c>
      <c r="AR90" s="738">
        <f>INDEX(Historical!$C$7:$C$1442,MATCH(B90,Historical!$B$7:$B$1449,0))*IF(AH90="n/a",1.03,IF(AH90&lt;0,1.01,IF(AH90&gt;10,1.1,(1+AH90/100))))</f>
        <v>2.6568050000000003</v>
      </c>
      <c r="AS90" s="999">
        <f t="shared" si="42"/>
        <v>2.8759914125000003</v>
      </c>
      <c r="AT90" s="999">
        <f t="shared" si="46"/>
        <v>3.1003187426750007</v>
      </c>
      <c r="AU90" s="999">
        <f t="shared" si="46"/>
        <v>3.3421436046036512</v>
      </c>
      <c r="AV90" s="999">
        <f t="shared" si="46"/>
        <v>3.6028308057627361</v>
      </c>
      <c r="AW90" s="738">
        <f t="shared" si="43"/>
        <v>15.578089565541388</v>
      </c>
      <c r="AX90" s="846">
        <f t="shared" si="44"/>
        <v>22.67883180308835</v>
      </c>
      <c r="AY90" s="1080">
        <v>0.16</v>
      </c>
      <c r="AZ90" s="985">
        <v>45.379999999999995</v>
      </c>
      <c r="BA90" s="985">
        <v>1.49</v>
      </c>
      <c r="BB90" s="985">
        <v>7.0000000000000009</v>
      </c>
      <c r="BC90" s="985">
        <v>18.649999999999999</v>
      </c>
      <c r="BE90" s="700">
        <v>1994</v>
      </c>
      <c r="BF90" s="1013">
        <f t="shared" si="45"/>
        <v>2</v>
      </c>
      <c r="BG90" s="995">
        <v>2.2999999999999998</v>
      </c>
    </row>
    <row r="91" spans="1:59" ht="11.25" customHeight="1" x14ac:dyDescent="0.2">
      <c r="A91" s="984" t="s">
        <v>310</v>
      </c>
      <c r="B91" s="988" t="s">
        <v>311</v>
      </c>
      <c r="C91" s="1070" t="s">
        <v>108</v>
      </c>
      <c r="D91" s="1070" t="s">
        <v>118</v>
      </c>
      <c r="E91" s="828">
        <v>37</v>
      </c>
      <c r="F91" s="1148">
        <v>70</v>
      </c>
      <c r="G91" s="1148" t="s">
        <v>37</v>
      </c>
      <c r="H91" s="1148" t="s">
        <v>115</v>
      </c>
      <c r="I91" s="978">
        <v>20.149999999999999</v>
      </c>
      <c r="J91" s="738">
        <f t="shared" si="32"/>
        <v>3.870967741935484</v>
      </c>
      <c r="K91" s="990">
        <v>0.19500000000000001</v>
      </c>
      <c r="L91" s="1000">
        <v>4</v>
      </c>
      <c r="M91" s="729">
        <f t="shared" si="33"/>
        <v>0.78</v>
      </c>
      <c r="N91" s="983" t="s">
        <v>149</v>
      </c>
      <c r="O91" s="831">
        <v>0.19</v>
      </c>
      <c r="P91" s="694">
        <v>43161</v>
      </c>
      <c r="Q91" s="694">
        <v>43174</v>
      </c>
      <c r="R91" s="729">
        <f t="shared" si="34"/>
        <v>2.6315789473684235</v>
      </c>
      <c r="S91" s="795">
        <f>IF(INDEX(Historical!$D$7:$D$1442,MATCH(B91,Historical!$B$7:$B$1449,0))=0,"n/a",(INDEX(Historical!$C$7:$C$1442,MATCH(B91,Historical!$B$7:$B$1449,0))/INDEX(Historical!$D$7:$D$1442,MATCH(B91,Historical!$B$7:$B$1449,0))-1)*100)</f>
        <v>2.6315789473684292</v>
      </c>
      <c r="T91" s="795">
        <f>IF(INDEX(Historical!$F$7:$F$1442,MATCH(B91,Historical!$B$7:$B$1449,0))=0,"n/a",((INDEX(Historical!$C$7:$C$1442,MATCH(B91,Historical!$B$7:$B$1449,0))/INDEX(Historical!$F$7:$F$1442,MATCH(B91,Historical!$B$7:$B$1449,0)))^(1/3)-1)*100)</f>
        <v>1.7702780305301591</v>
      </c>
      <c r="U91" s="795">
        <f>IF(INDEX(Historical!$H$7:$H$1442,MATCH(B91,Historical!$B$7:$B$1449,0))=0,"n/a",((INDEX(Historical!$C$7:$C$1442,MATCH(B91,Historical!$B$7:$B$1449,0))/INDEX(Historical!$H$7:$H$1442,MATCH(B91,Historical!$B$7:$B$1449,0)))^(1/5)-1)*100)</f>
        <v>1.6137364741595661</v>
      </c>
      <c r="V91" s="795">
        <f>IF(INDEX(Historical!$O$7:$O$1442,MATCH(B91,Historical!$B$7:$B$1449,0))=0,"n/a",((INDEX(Historical!$C$7:$C$1442,MATCH(B91,Historical!$B$7:$B$1449,0))/INDEX(Historical!$O$7:$O$1442,MATCH(B91,Historical!$B$7:$B$1449,0)))^(1/10)-1)*100)</f>
        <v>1.5317753086725894</v>
      </c>
      <c r="W91" s="796">
        <f t="shared" si="35"/>
        <v>1.0535073029464113</v>
      </c>
      <c r="X91" s="797">
        <f t="shared" si="36"/>
        <v>2.796770319167359E-2</v>
      </c>
      <c r="Y91" s="756"/>
      <c r="Z91" s="738">
        <f t="shared" si="37"/>
        <v>27.956989247311832</v>
      </c>
      <c r="AA91" s="999">
        <f t="shared" si="38"/>
        <v>7.2222222222222214</v>
      </c>
      <c r="AB91" s="1000">
        <v>12</v>
      </c>
      <c r="AC91" s="978">
        <v>2.79</v>
      </c>
      <c r="AD91" s="978">
        <v>0.72</v>
      </c>
      <c r="AE91" s="978">
        <v>0.97</v>
      </c>
      <c r="AF91" s="978">
        <v>1.1299999999999999</v>
      </c>
      <c r="AG91" s="978">
        <v>10.8</v>
      </c>
      <c r="AH91" s="978">
        <v>32.200000000000003</v>
      </c>
      <c r="AI91" s="978">
        <v>0.89</v>
      </c>
      <c r="AJ91" s="978">
        <v>57.699999999999996</v>
      </c>
      <c r="AK91" s="978">
        <v>10</v>
      </c>
      <c r="AL91" s="991">
        <v>6240</v>
      </c>
      <c r="AM91" s="985">
        <v>5.3900000000000006</v>
      </c>
      <c r="AN91" s="978">
        <v>0.18</v>
      </c>
      <c r="AO91" s="838">
        <f t="shared" si="39"/>
        <v>-1.7375180061271713</v>
      </c>
      <c r="AP91" s="839">
        <f t="shared" si="40"/>
        <v>5.4847042160950501</v>
      </c>
      <c r="AQ91" s="1001">
        <f t="shared" si="41"/>
        <v>-39.77408785392155</v>
      </c>
      <c r="AR91" s="738">
        <f>INDEX(Historical!$C$7:$C$1442,MATCH(B91,Historical!$B$7:$B$1449,0))*IF(AH91="n/a",1.03,IF(AH91&lt;0,1.01,IF(AH91&gt;10,1.1,(1+AH91/100))))</f>
        <v>0.8580000000000001</v>
      </c>
      <c r="AS91" s="999">
        <f t="shared" si="42"/>
        <v>0.86563619999999997</v>
      </c>
      <c r="AT91" s="999">
        <f t="shared" si="46"/>
        <v>0.95219982000000003</v>
      </c>
      <c r="AU91" s="999">
        <f t="shared" si="46"/>
        <v>1.0474198020000001</v>
      </c>
      <c r="AV91" s="999">
        <f t="shared" si="46"/>
        <v>1.1521617822000001</v>
      </c>
      <c r="AW91" s="738">
        <f t="shared" si="43"/>
        <v>4.8754176042000008</v>
      </c>
      <c r="AX91" s="846">
        <f t="shared" si="44"/>
        <v>24.195620864516133</v>
      </c>
      <c r="AY91" s="1080">
        <v>0.99</v>
      </c>
      <c r="AZ91" s="985">
        <v>3.44</v>
      </c>
      <c r="BA91" s="985">
        <v>-12.58</v>
      </c>
      <c r="BB91" s="985">
        <v>-4.8</v>
      </c>
      <c r="BC91" s="985">
        <v>-5.2</v>
      </c>
      <c r="BE91" s="700">
        <v>1982</v>
      </c>
      <c r="BF91" s="1013">
        <f t="shared" si="45"/>
        <v>3</v>
      </c>
      <c r="BG91" s="995">
        <v>2.8000000000000003</v>
      </c>
    </row>
    <row r="92" spans="1:59" s="874" customFormat="1" ht="11.25" customHeight="1" x14ac:dyDescent="0.2">
      <c r="A92" s="853" t="s">
        <v>316</v>
      </c>
      <c r="B92" s="882" t="s">
        <v>317</v>
      </c>
      <c r="C92" s="1070" t="s">
        <v>108</v>
      </c>
      <c r="D92" s="1070" t="s">
        <v>4401</v>
      </c>
      <c r="E92" s="854">
        <v>26</v>
      </c>
      <c r="F92" s="1148">
        <v>108</v>
      </c>
      <c r="G92" s="1147" t="s">
        <v>37</v>
      </c>
      <c r="H92" s="1147" t="s">
        <v>115</v>
      </c>
      <c r="I92" s="867">
        <v>16.38</v>
      </c>
      <c r="J92" s="856">
        <f t="shared" si="32"/>
        <v>4.2735042735042734</v>
      </c>
      <c r="K92" s="880">
        <v>0.17499999999999999</v>
      </c>
      <c r="L92" s="858">
        <v>4</v>
      </c>
      <c r="M92" s="859">
        <f t="shared" si="33"/>
        <v>0.7</v>
      </c>
      <c r="N92" s="860" t="s">
        <v>107</v>
      </c>
      <c r="O92" s="881">
        <v>0.17249999999999999</v>
      </c>
      <c r="P92" s="862">
        <v>43220</v>
      </c>
      <c r="Q92" s="862">
        <v>43235</v>
      </c>
      <c r="R92" s="859">
        <f t="shared" si="34"/>
        <v>1.4492753623188419</v>
      </c>
      <c r="S92" s="795">
        <f>IF(INDEX(Historical!$D$7:$D$1442,MATCH(B92,Historical!$B$7:$B$1449,0))=0,"n/a",(INDEX(Historical!$C$7:$C$1442,MATCH(B92,Historical!$B$7:$B$1449,0))/INDEX(Historical!$D$7:$D$1442,MATCH(B92,Historical!$B$7:$B$1449,0))-1)*100)</f>
        <v>1.4545454545454639</v>
      </c>
      <c r="T92" s="795">
        <f>IF(INDEX(Historical!$F$7:$F$1442,MATCH(B92,Historical!$B$7:$B$1449,0))=0,"n/a",((INDEX(Historical!$C$7:$C$1442,MATCH(B92,Historical!$B$7:$B$1449,0))/INDEX(Historical!$F$7:$F$1442,MATCH(B92,Historical!$B$7:$B$1449,0)))^(1/3)-1)*100)</f>
        <v>1.73087418261475</v>
      </c>
      <c r="U92" s="795">
        <f>IF(INDEX(Historical!$H$7:$H$1442,MATCH(B92,Historical!$B$7:$B$1449,0))=0,"n/a",((INDEX(Historical!$C$7:$C$1442,MATCH(B92,Historical!$B$7:$B$1449,0))/INDEX(Historical!$H$7:$H$1442,MATCH(B92,Historical!$B$7:$B$1449,0)))^(1/5)-1)*100)</f>
        <v>1.4987953575060553</v>
      </c>
      <c r="V92" s="795">
        <f>IF(INDEX(Historical!$O$7:$O$1442,MATCH(B92,Historical!$B$7:$B$1449,0))=0,"n/a",((INDEX(Historical!$C$7:$C$1442,MATCH(B92,Historical!$B$7:$B$1449,0))/INDEX(Historical!$O$7:$O$1442,MATCH(B92,Historical!$B$7:$B$1449,0)))^(1/10)-1)*100)</f>
        <v>1.803565795420603</v>
      </c>
      <c r="W92" s="863">
        <f t="shared" si="35"/>
        <v>0.83101784327004646</v>
      </c>
      <c r="X92" s="864">
        <f t="shared" si="36"/>
        <v>0.26294655394843075</v>
      </c>
      <c r="Y92" s="882"/>
      <c r="Z92" s="856">
        <f t="shared" si="37"/>
        <v>55.999999999999993</v>
      </c>
      <c r="AA92" s="866">
        <f t="shared" si="38"/>
        <v>13.103999999999999</v>
      </c>
      <c r="AB92" s="858">
        <v>12</v>
      </c>
      <c r="AC92" s="867">
        <v>1.25</v>
      </c>
      <c r="AD92" s="867">
        <v>0.95</v>
      </c>
      <c r="AE92" s="867">
        <v>3.89</v>
      </c>
      <c r="AF92" s="867">
        <v>0.98</v>
      </c>
      <c r="AG92" s="867">
        <v>7.1</v>
      </c>
      <c r="AH92" s="867">
        <v>3.4000000000000004</v>
      </c>
      <c r="AI92" s="867">
        <v>8.2900000000000009</v>
      </c>
      <c r="AJ92" s="867">
        <v>5.7</v>
      </c>
      <c r="AK92" s="867">
        <v>13.73</v>
      </c>
      <c r="AL92" s="868">
        <v>6050</v>
      </c>
      <c r="AM92" s="869">
        <v>0.1</v>
      </c>
      <c r="AN92" s="867">
        <v>0.16</v>
      </c>
      <c r="AO92" s="870">
        <f t="shared" si="39"/>
        <v>-7.3317003689896705</v>
      </c>
      <c r="AP92" s="871">
        <f t="shared" si="40"/>
        <v>5.7722996310103287</v>
      </c>
      <c r="AQ92" s="872">
        <f t="shared" si="41"/>
        <v>-24.451869645900569</v>
      </c>
      <c r="AR92" s="738">
        <f>INDEX(Historical!$C$7:$C$1442,MATCH(B92,Historical!$B$7:$B$1449,0))*IF(AH92="n/a",1.03,IF(AH92&lt;0,1.01,IF(AH92&gt;10,1.1,(1+AH92/100))))</f>
        <v>0.72121500000000005</v>
      </c>
      <c r="AS92" s="866">
        <f t="shared" si="42"/>
        <v>0.78100372350000002</v>
      </c>
      <c r="AT92" s="866">
        <f t="shared" si="46"/>
        <v>0.85910409585000014</v>
      </c>
      <c r="AU92" s="866">
        <f t="shared" si="46"/>
        <v>0.94501450543500021</v>
      </c>
      <c r="AV92" s="866">
        <f t="shared" si="46"/>
        <v>1.0395159559785003</v>
      </c>
      <c r="AW92" s="856">
        <f t="shared" si="43"/>
        <v>4.3458532807635004</v>
      </c>
      <c r="AX92" s="873">
        <f t="shared" si="44"/>
        <v>26.531460810521985</v>
      </c>
      <c r="AY92" s="1081">
        <v>1.1100000000000001</v>
      </c>
      <c r="AZ92" s="869">
        <v>19.91</v>
      </c>
      <c r="BA92" s="869">
        <v>-19.149999999999999</v>
      </c>
      <c r="BB92" s="869">
        <v>4.91</v>
      </c>
      <c r="BC92" s="869">
        <v>-5.58</v>
      </c>
      <c r="BD92" s="1033"/>
      <c r="BE92" s="700">
        <v>1993</v>
      </c>
      <c r="BF92" s="1013">
        <f t="shared" si="45"/>
        <v>2</v>
      </c>
      <c r="BG92" s="931">
        <v>0.89999999999999991</v>
      </c>
    </row>
    <row r="93" spans="1:59" ht="11.25" customHeight="1" x14ac:dyDescent="0.2">
      <c r="A93" s="976" t="s">
        <v>318</v>
      </c>
      <c r="B93" s="988" t="s">
        <v>319</v>
      </c>
      <c r="C93" s="1070" t="s">
        <v>128</v>
      </c>
      <c r="D93" s="1070" t="s">
        <v>4409</v>
      </c>
      <c r="E93" s="828">
        <v>46</v>
      </c>
      <c r="F93" s="1148">
        <v>43</v>
      </c>
      <c r="G93" s="1148" t="s">
        <v>115</v>
      </c>
      <c r="H93" s="1148" t="s">
        <v>115</v>
      </c>
      <c r="I93" s="978">
        <v>112.67</v>
      </c>
      <c r="J93" s="738">
        <f t="shared" si="32"/>
        <v>3.2928019881068611</v>
      </c>
      <c r="K93" s="990">
        <v>0.92749999999999999</v>
      </c>
      <c r="L93" s="1000">
        <v>4</v>
      </c>
      <c r="M93" s="729">
        <f t="shared" si="33"/>
        <v>3.71</v>
      </c>
      <c r="N93" s="983" t="s">
        <v>320</v>
      </c>
      <c r="O93" s="831">
        <v>0.80500000000000005</v>
      </c>
      <c r="P93" s="973">
        <v>43252</v>
      </c>
      <c r="Q93" s="973">
        <v>43281</v>
      </c>
      <c r="R93" s="729">
        <f t="shared" si="34"/>
        <v>15.217391304347819</v>
      </c>
      <c r="S93" s="795">
        <f>IF(INDEX(Historical!$D$7:$D$1442,MATCH(B93,Historical!$B$7:$B$1449,0))=0,"n/a",(INDEX(Historical!$C$7:$C$1442,MATCH(B93,Historical!$B$7:$B$1449,0))/INDEX(Historical!$D$7:$D$1442,MATCH(B93,Historical!$B$7:$B$1449,0))-1)*100)</f>
        <v>9.3922651933701538</v>
      </c>
      <c r="T93" s="795">
        <f>IF(INDEX(Historical!$F$7:$F$1442,MATCH(B93,Historical!$B$7:$B$1449,0))=0,"n/a",((INDEX(Historical!$C$7:$C$1442,MATCH(B93,Historical!$B$7:$B$1449,0))/INDEX(Historical!$F$7:$F$1442,MATCH(B93,Historical!$B$7:$B$1449,0)))^(1/3)-1)*100)</f>
        <v>7.8450751514282491</v>
      </c>
      <c r="U93" s="795">
        <f>IF(INDEX(Historical!$H$7:$H$1442,MATCH(B93,Historical!$B$7:$B$1449,0))=0,"n/a",((INDEX(Historical!$C$7:$C$1442,MATCH(B93,Historical!$B$7:$B$1449,0))/INDEX(Historical!$H$7:$H$1442,MATCH(B93,Historical!$B$7:$B$1449,0)))^(1/5)-1)*100)</f>
        <v>9.1166550047236292</v>
      </c>
      <c r="V93" s="795">
        <f>IF(INDEX(Historical!$O$7:$O$1442,MATCH(B93,Historical!$B$7:$B$1449,0))=0,"n/a",((INDEX(Historical!$C$7:$C$1442,MATCH(B93,Historical!$B$7:$B$1449,0))/INDEX(Historical!$O$7:$O$1442,MATCH(B93,Historical!$B$7:$B$1449,0)))^(1/10)-1)*100)</f>
        <v>8.0334699791991149</v>
      </c>
      <c r="W93" s="796">
        <f t="shared" si="35"/>
        <v>1.1348340167236799</v>
      </c>
      <c r="X93" s="797">
        <f t="shared" si="36"/>
        <v>1.7201235857969113</v>
      </c>
      <c r="Y93" s="757" t="s">
        <v>4022</v>
      </c>
      <c r="Z93" s="738">
        <f t="shared" si="37"/>
        <v>63.96551724137931</v>
      </c>
      <c r="AA93" s="999">
        <f t="shared" si="38"/>
        <v>19.425862068965518</v>
      </c>
      <c r="AB93" s="1000">
        <v>12</v>
      </c>
      <c r="AC93" s="978">
        <v>5.8</v>
      </c>
      <c r="AD93" s="978">
        <v>3.04</v>
      </c>
      <c r="AE93" s="978">
        <v>2.46</v>
      </c>
      <c r="AF93" s="978">
        <v>15.5</v>
      </c>
      <c r="AG93" s="978">
        <v>46.800000000000004</v>
      </c>
      <c r="AH93" s="978">
        <v>16.600000000000001</v>
      </c>
      <c r="AI93" s="978">
        <v>3.74</v>
      </c>
      <c r="AJ93" s="978">
        <v>5.3</v>
      </c>
      <c r="AK93" s="978">
        <v>6.4</v>
      </c>
      <c r="AL93" s="991">
        <v>159260</v>
      </c>
      <c r="AM93" s="985">
        <v>0.1</v>
      </c>
      <c r="AN93" s="978">
        <v>3.41</v>
      </c>
      <c r="AO93" s="838">
        <f t="shared" si="39"/>
        <v>-7.0164050761350278</v>
      </c>
      <c r="AP93" s="839">
        <f t="shared" si="40"/>
        <v>12.40945699283049</v>
      </c>
      <c r="AQ93" s="1001">
        <f t="shared" si="41"/>
        <v>265.81772150072868</v>
      </c>
      <c r="AR93" s="738">
        <f>INDEX(Historical!$C$7:$C$1442,MATCH(B93,Historical!$B$7:$B$1449,0))*IF(AH93="n/a",1.03,IF(AH93&lt;0,1.01,IF(AH93&gt;10,1.1,(1+AH93/100))))</f>
        <v>3.8115000000000001</v>
      </c>
      <c r="AS93" s="999">
        <f t="shared" si="42"/>
        <v>3.9540501000000003</v>
      </c>
      <c r="AT93" s="999">
        <f t="shared" si="46"/>
        <v>4.2071093064000005</v>
      </c>
      <c r="AU93" s="999">
        <f t="shared" si="46"/>
        <v>4.4763643020096007</v>
      </c>
      <c r="AV93" s="999">
        <f t="shared" si="46"/>
        <v>4.7628516173382156</v>
      </c>
      <c r="AW93" s="738">
        <f t="shared" si="43"/>
        <v>21.211875325747819</v>
      </c>
      <c r="AX93" s="846">
        <f t="shared" si="44"/>
        <v>18.826551278732421</v>
      </c>
      <c r="AY93" s="1080">
        <v>0.64</v>
      </c>
      <c r="AZ93" s="985">
        <v>17.440000000000001</v>
      </c>
      <c r="BA93" s="985">
        <v>-7.6499999999999995</v>
      </c>
      <c r="BB93" s="985">
        <v>0.11</v>
      </c>
      <c r="BC93" s="985">
        <v>2.7</v>
      </c>
      <c r="BE93" s="700">
        <v>1973</v>
      </c>
      <c r="BF93" s="1013">
        <f t="shared" si="45"/>
        <v>5</v>
      </c>
      <c r="BG93" s="995">
        <v>6.3</v>
      </c>
    </row>
    <row r="94" spans="1:59" ht="11.25" customHeight="1" x14ac:dyDescent="0.2">
      <c r="A94" s="976" t="s">
        <v>323</v>
      </c>
      <c r="B94" s="988" t="s">
        <v>324</v>
      </c>
      <c r="C94" s="1070" t="s">
        <v>128</v>
      </c>
      <c r="D94" s="1070" t="s">
        <v>4416</v>
      </c>
      <c r="E94" s="828">
        <v>62</v>
      </c>
      <c r="F94" s="1148">
        <v>5</v>
      </c>
      <c r="G94" s="1148" t="s">
        <v>37</v>
      </c>
      <c r="H94" s="1148" t="s">
        <v>115</v>
      </c>
      <c r="I94" s="978">
        <v>96.47</v>
      </c>
      <c r="J94" s="738">
        <f t="shared" si="32"/>
        <v>2.9737742303306725</v>
      </c>
      <c r="K94" s="990">
        <v>0.71719999999999995</v>
      </c>
      <c r="L94" s="1000">
        <v>4</v>
      </c>
      <c r="M94" s="729">
        <f t="shared" si="33"/>
        <v>2.8687999999999998</v>
      </c>
      <c r="N94" s="983" t="s">
        <v>107</v>
      </c>
      <c r="O94" s="831">
        <v>0.68959999999999999</v>
      </c>
      <c r="P94" s="973">
        <v>43209</v>
      </c>
      <c r="Q94" s="973">
        <v>43235</v>
      </c>
      <c r="R94" s="729">
        <f t="shared" si="34"/>
        <v>4.0023201856148427</v>
      </c>
      <c r="S94" s="795">
        <f>IF(INDEX(Historical!$D$7:$D$1442,MATCH(B94,Historical!$B$7:$B$1449,0))=0,"n/a",(INDEX(Historical!$C$7:$C$1442,MATCH(B94,Historical!$B$7:$B$1449,0))/INDEX(Historical!$D$7:$D$1442,MATCH(B94,Historical!$B$7:$B$1449,0))-1)*100)</f>
        <v>3.7578059379907325</v>
      </c>
      <c r="T94" s="795">
        <f>IF(INDEX(Historical!$F$7:$F$1442,MATCH(B94,Historical!$B$7:$B$1449,0))=0,"n/a",((INDEX(Historical!$C$7:$C$1442,MATCH(B94,Historical!$B$7:$B$1449,0))/INDEX(Historical!$F$7:$F$1442,MATCH(B94,Historical!$B$7:$B$1449,0)))^(1/3)-1)*100)</f>
        <v>2.5782945017231329</v>
      </c>
      <c r="U94" s="795">
        <f>IF(INDEX(Historical!$H$7:$H$1442,MATCH(B94,Historical!$B$7:$B$1449,0))=0,"n/a",((INDEX(Historical!$C$7:$C$1442,MATCH(B94,Historical!$B$7:$B$1449,0))/INDEX(Historical!$H$7:$H$1442,MATCH(B94,Historical!$B$7:$B$1449,0)))^(1/5)-1)*100)</f>
        <v>3.7239529350821643</v>
      </c>
      <c r="V94" s="795">
        <f>IF(INDEX(Historical!$O$7:$O$1442,MATCH(B94,Historical!$B$7:$B$1449,0))=0,"n/a",((INDEX(Historical!$C$7:$C$1442,MATCH(B94,Historical!$B$7:$B$1449,0))/INDEX(Historical!$O$7:$O$1442,MATCH(B94,Historical!$B$7:$B$1449,0)))^(1/10)-1)*100)</f>
        <v>6.2470818736873879</v>
      </c>
      <c r="W94" s="796">
        <f t="shared" si="35"/>
        <v>0.59611079386799726</v>
      </c>
      <c r="X94" s="797">
        <f t="shared" si="36"/>
        <v>2.4826352900547763</v>
      </c>
      <c r="Y94" s="988"/>
      <c r="Z94" s="738">
        <f t="shared" si="37"/>
        <v>69.800486618004854</v>
      </c>
      <c r="AA94" s="999">
        <f t="shared" si="38"/>
        <v>23.472019464720194</v>
      </c>
      <c r="AB94" s="1000">
        <v>6</v>
      </c>
      <c r="AC94" s="978">
        <v>4.1100000000000003</v>
      </c>
      <c r="AD94" s="978">
        <v>3.37</v>
      </c>
      <c r="AE94" s="978">
        <v>3.63</v>
      </c>
      <c r="AF94" s="978">
        <v>4.55</v>
      </c>
      <c r="AG94" s="978">
        <v>20.100000000000001</v>
      </c>
      <c r="AH94" s="978">
        <v>5.6000000000000005</v>
      </c>
      <c r="AI94" s="978">
        <v>7.1499999999999995</v>
      </c>
      <c r="AJ94" s="978">
        <v>1.5</v>
      </c>
      <c r="AK94" s="978">
        <v>6.97</v>
      </c>
      <c r="AL94" s="991">
        <v>243130</v>
      </c>
      <c r="AM94" s="985">
        <v>0.1</v>
      </c>
      <c r="AN94" s="978">
        <v>0.63</v>
      </c>
      <c r="AO94" s="838">
        <f t="shared" si="39"/>
        <v>-16.774292299307358</v>
      </c>
      <c r="AP94" s="839">
        <f t="shared" si="40"/>
        <v>6.6977271654128367</v>
      </c>
      <c r="AQ94" s="1001">
        <f t="shared" si="41"/>
        <v>117.86610420620671</v>
      </c>
      <c r="AR94" s="738">
        <f>INDEX(Historical!$C$7:$C$1442,MATCH(B94,Historical!$B$7:$B$1449,0))*IF(AH94="n/a",1.03,IF(AH94&lt;0,1.01,IF(AH94&gt;10,1.1,(1+AH94/100))))</f>
        <v>3.0003072000000004</v>
      </c>
      <c r="AS94" s="999">
        <f t="shared" si="42"/>
        <v>3.2148291648000002</v>
      </c>
      <c r="AT94" s="999">
        <f t="shared" si="46"/>
        <v>3.4389027575865607</v>
      </c>
      <c r="AU94" s="999">
        <f t="shared" si="46"/>
        <v>3.6785942797903441</v>
      </c>
      <c r="AV94" s="999">
        <f t="shared" si="46"/>
        <v>3.9349923010917314</v>
      </c>
      <c r="AW94" s="738">
        <f t="shared" si="43"/>
        <v>17.267625703268639</v>
      </c>
      <c r="AX94" s="846">
        <f t="shared" si="44"/>
        <v>17.899477250200725</v>
      </c>
      <c r="AY94" s="1080">
        <v>0.35</v>
      </c>
      <c r="AZ94" s="985">
        <v>36.39</v>
      </c>
      <c r="BA94" s="985">
        <v>-0.44</v>
      </c>
      <c r="BB94" s="985">
        <v>4.33</v>
      </c>
      <c r="BC94" s="985">
        <v>15.8</v>
      </c>
      <c r="BE94" s="700">
        <v>1957</v>
      </c>
      <c r="BF94" s="1013">
        <f t="shared" si="45"/>
        <v>8</v>
      </c>
      <c r="BG94" s="995">
        <v>8.6999999999999993</v>
      </c>
    </row>
    <row r="95" spans="1:59" ht="11.25" customHeight="1" x14ac:dyDescent="0.2">
      <c r="A95" s="976" t="s">
        <v>312</v>
      </c>
      <c r="B95" s="988" t="s">
        <v>313</v>
      </c>
      <c r="C95" s="1070" t="s">
        <v>112</v>
      </c>
      <c r="D95" s="1070" t="s">
        <v>213</v>
      </c>
      <c r="E95" s="828">
        <v>62</v>
      </c>
      <c r="F95" s="1148">
        <v>6</v>
      </c>
      <c r="G95" s="1148" t="s">
        <v>37</v>
      </c>
      <c r="H95" s="1148" t="s">
        <v>37</v>
      </c>
      <c r="I95" s="978">
        <v>164.81</v>
      </c>
      <c r="J95" s="738">
        <f t="shared" si="32"/>
        <v>1.8445482677022025</v>
      </c>
      <c r="K95" s="990">
        <v>0.76</v>
      </c>
      <c r="L95" s="1000">
        <v>4</v>
      </c>
      <c r="M95" s="729">
        <f t="shared" si="33"/>
        <v>3.04</v>
      </c>
      <c r="N95" s="983" t="s">
        <v>296</v>
      </c>
      <c r="O95" s="831">
        <v>0.66</v>
      </c>
      <c r="P95" s="973">
        <v>43229</v>
      </c>
      <c r="Q95" s="973">
        <v>43261</v>
      </c>
      <c r="R95" s="729">
        <f t="shared" si="34"/>
        <v>15.151515151515147</v>
      </c>
      <c r="S95" s="795">
        <f>IF(INDEX(Historical!$D$7:$D$1442,MATCH(B95,Historical!$B$7:$B$1449,0))=0,"n/a",(INDEX(Historical!$C$7:$C$1442,MATCH(B95,Historical!$B$7:$B$1449,0))/INDEX(Historical!$D$7:$D$1442,MATCH(B95,Historical!$B$7:$B$1449,0))-1)*100)</f>
        <v>11.363636363636353</v>
      </c>
      <c r="T95" s="795">
        <f>IF(INDEX(Historical!$F$7:$F$1442,MATCH(B95,Historical!$B$7:$B$1449,0))=0,"n/a",((INDEX(Historical!$C$7:$C$1442,MATCH(B95,Historical!$B$7:$B$1449,0))/INDEX(Historical!$F$7:$F$1442,MATCH(B95,Historical!$B$7:$B$1449,0)))^(1/3)-1)*100)</f>
        <v>5.2726599609396629</v>
      </c>
      <c r="U95" s="795">
        <f>IF(INDEX(Historical!$H$7:$H$1442,MATCH(B95,Historical!$B$7:$B$1449,0))=0,"n/a",((INDEX(Historical!$C$7:$C$1442,MATCH(B95,Historical!$B$7:$B$1449,0))/INDEX(Historical!$H$7:$H$1442,MATCH(B95,Historical!$B$7:$B$1449,0)))^(1/5)-1)*100)</f>
        <v>10.556801476705168</v>
      </c>
      <c r="V95" s="795">
        <f>IF(INDEX(Historical!$O$7:$O$1442,MATCH(B95,Historical!$B$7:$B$1449,0))=0,"n/a",((INDEX(Historical!$C$7:$C$1442,MATCH(B95,Historical!$B$7:$B$1449,0))/INDEX(Historical!$O$7:$O$1442,MATCH(B95,Historical!$B$7:$B$1449,0)))^(1/10)-1)*100)</f>
        <v>12.319704007936782</v>
      </c>
      <c r="W95" s="796">
        <f t="shared" si="35"/>
        <v>0.85690382414253696</v>
      </c>
      <c r="X95" s="797">
        <f t="shared" si="36"/>
        <v>0.94257156042010415</v>
      </c>
      <c r="Y95" s="989" t="s">
        <v>153</v>
      </c>
      <c r="Z95" s="738">
        <f t="shared" si="37"/>
        <v>26.926483613817542</v>
      </c>
      <c r="AA95" s="999">
        <f t="shared" si="38"/>
        <v>14.597874224977858</v>
      </c>
      <c r="AB95" s="1000">
        <v>6</v>
      </c>
      <c r="AC95" s="978">
        <v>11.29</v>
      </c>
      <c r="AD95" s="978">
        <v>1.76</v>
      </c>
      <c r="AE95" s="978">
        <v>1.51</v>
      </c>
      <c r="AF95" s="978">
        <v>3.58</v>
      </c>
      <c r="AG95" s="978">
        <v>19.7</v>
      </c>
      <c r="AH95" s="978">
        <v>46.300000000000004</v>
      </c>
      <c r="AI95" s="978">
        <v>7.0499999999999989</v>
      </c>
      <c r="AJ95" s="978">
        <v>11.200000000000001</v>
      </c>
      <c r="AK95" s="978">
        <v>8.2900000000000009</v>
      </c>
      <c r="AL95" s="991">
        <v>21810</v>
      </c>
      <c r="AM95" s="985">
        <v>0.3</v>
      </c>
      <c r="AN95" s="978">
        <v>0.84</v>
      </c>
      <c r="AO95" s="838">
        <f t="shared" si="39"/>
        <v>-2.1965244805704867</v>
      </c>
      <c r="AP95" s="839">
        <f t="shared" si="40"/>
        <v>12.401349744407371</v>
      </c>
      <c r="AQ95" s="1001">
        <f t="shared" si="41"/>
        <v>52.403542865527797</v>
      </c>
      <c r="AR95" s="738">
        <f>INDEX(Historical!$C$7:$C$1442,MATCH(B95,Historical!$B$7:$B$1449,0))*IF(AH95="n/a",1.03,IF(AH95&lt;0,1.01,IF(AH95&gt;10,1.1,(1+AH95/100))))</f>
        <v>3.234</v>
      </c>
      <c r="AS95" s="999">
        <f t="shared" si="42"/>
        <v>3.4619970000000002</v>
      </c>
      <c r="AT95" s="999">
        <f t="shared" si="46"/>
        <v>3.7489965513000003</v>
      </c>
      <c r="AU95" s="999">
        <f t="shared" si="46"/>
        <v>4.0597883654027704</v>
      </c>
      <c r="AV95" s="999">
        <f t="shared" si="46"/>
        <v>4.3963448208946598</v>
      </c>
      <c r="AW95" s="738">
        <f t="shared" si="43"/>
        <v>18.90112673759743</v>
      </c>
      <c r="AX95" s="846">
        <f t="shared" si="44"/>
        <v>11.468434401794447</v>
      </c>
      <c r="AY95" s="1080">
        <v>1.45</v>
      </c>
      <c r="AZ95" s="985">
        <v>17.04</v>
      </c>
      <c r="BA95" s="985">
        <v>-20.47</v>
      </c>
      <c r="BB95" s="985">
        <v>4.55</v>
      </c>
      <c r="BC95" s="985">
        <v>-1.2</v>
      </c>
      <c r="BE95" s="700">
        <v>1957</v>
      </c>
      <c r="BF95" s="1013">
        <f t="shared" si="45"/>
        <v>8</v>
      </c>
      <c r="BG95" s="995">
        <v>7.3</v>
      </c>
    </row>
    <row r="96" spans="1:59" ht="11.25" customHeight="1" x14ac:dyDescent="0.2">
      <c r="A96" s="984" t="s">
        <v>314</v>
      </c>
      <c r="B96" s="988" t="s">
        <v>315</v>
      </c>
      <c r="C96" s="1070" t="s">
        <v>112</v>
      </c>
      <c r="D96" s="1070" t="s">
        <v>213</v>
      </c>
      <c r="E96" s="828">
        <v>43</v>
      </c>
      <c r="F96" s="1148">
        <v>62</v>
      </c>
      <c r="G96" s="1148" t="s">
        <v>37</v>
      </c>
      <c r="H96" s="1148" t="s">
        <v>37</v>
      </c>
      <c r="I96" s="978">
        <v>41.19</v>
      </c>
      <c r="J96" s="738">
        <f t="shared" si="32"/>
        <v>1.7479970866715222</v>
      </c>
      <c r="K96" s="998">
        <v>0.18</v>
      </c>
      <c r="L96" s="1000">
        <v>4</v>
      </c>
      <c r="M96" s="729">
        <f t="shared" si="33"/>
        <v>0.72</v>
      </c>
      <c r="N96" s="983" t="s">
        <v>273</v>
      </c>
      <c r="O96" s="831">
        <v>0.17499999999999999</v>
      </c>
      <c r="P96" s="973">
        <v>43489</v>
      </c>
      <c r="Q96" s="973">
        <v>43504</v>
      </c>
      <c r="R96" s="729">
        <f t="shared" si="34"/>
        <v>2.8571428571428599</v>
      </c>
      <c r="S96" s="795">
        <f>IF(INDEX(Historical!$D$7:$D$1442,MATCH(B96,Historical!$B$7:$B$1449,0))=0,"n/a",(INDEX(Historical!$C$7:$C$1442,MATCH(B96,Historical!$B$7:$B$1449,0))/INDEX(Historical!$D$7:$D$1442,MATCH(B96,Historical!$B$7:$B$1449,0))-1)*100)</f>
        <v>-23.913043478260875</v>
      </c>
      <c r="T96" s="795">
        <f>IF(INDEX(Historical!$F$7:$F$1442,MATCH(B96,Historical!$B$7:$B$1449,0))=0,"n/a",((INDEX(Historical!$C$7:$C$1442,MATCH(B96,Historical!$B$7:$B$1449,0))/INDEX(Historical!$F$7:$F$1442,MATCH(B96,Historical!$B$7:$B$1449,0)))^(1/3)-1)*100)</f>
        <v>-6.3890951597686545</v>
      </c>
      <c r="U96" s="795">
        <f>IF(INDEX(Historical!$H$7:$H$1442,MATCH(B96,Historical!$B$7:$B$1449,0))=0,"n/a",((INDEX(Historical!$C$7:$C$1442,MATCH(B96,Historical!$B$7:$B$1449,0))/INDEX(Historical!$H$7:$H$1442,MATCH(B96,Historical!$B$7:$B$1449,0)))^(1/5)-1)*100)</f>
        <v>1.8084002320198911</v>
      </c>
      <c r="V96" s="795">
        <f>IF(INDEX(Historical!$O$7:$O$1442,MATCH(B96,Historical!$B$7:$B$1449,0))=0,"n/a",((INDEX(Historical!$C$7:$C$1442,MATCH(B96,Historical!$B$7:$B$1449,0))/INDEX(Historical!$O$7:$O$1442,MATCH(B96,Historical!$B$7:$B$1449,0)))^(1/10)-1)*100)</f>
        <v>4.4402826834626152</v>
      </c>
      <c r="W96" s="796">
        <f t="shared" si="35"/>
        <v>0.40727141962269547</v>
      </c>
      <c r="X96" s="797">
        <f t="shared" si="36"/>
        <v>3.9398697865357109E-2</v>
      </c>
      <c r="Y96" s="764"/>
      <c r="Z96" s="738">
        <f t="shared" si="37"/>
        <v>26.373626373626376</v>
      </c>
      <c r="AA96" s="999">
        <f t="shared" si="38"/>
        <v>15.087912087912088</v>
      </c>
      <c r="AB96" s="1000">
        <v>12</v>
      </c>
      <c r="AC96" s="978">
        <v>2.73</v>
      </c>
      <c r="AD96" s="978" t="s">
        <v>137</v>
      </c>
      <c r="AE96" s="978">
        <v>2.06</v>
      </c>
      <c r="AF96" s="978">
        <v>3.82</v>
      </c>
      <c r="AG96" s="978">
        <v>13.100000000000001</v>
      </c>
      <c r="AH96" s="980">
        <v>19.8</v>
      </c>
      <c r="AI96" s="980">
        <v>9.16</v>
      </c>
      <c r="AJ96" s="978">
        <v>45.9</v>
      </c>
      <c r="AK96" s="978" t="s">
        <v>137</v>
      </c>
      <c r="AL96" s="991">
        <v>7180</v>
      </c>
      <c r="AM96" s="985">
        <v>0.2</v>
      </c>
      <c r="AN96" s="978">
        <v>0</v>
      </c>
      <c r="AO96" s="838">
        <f t="shared" si="39"/>
        <v>-11.531514769220674</v>
      </c>
      <c r="AP96" s="839">
        <f t="shared" si="40"/>
        <v>3.5563973186914133</v>
      </c>
      <c r="AQ96" s="1001">
        <f t="shared" si="41"/>
        <v>60.049748065786886</v>
      </c>
      <c r="AR96" s="738">
        <f>INDEX(Historical!$C$7:$C$1442,MATCH(B96,Historical!$B$7:$B$1449,0))*IF(AH96="n/a",1.03,IF(AH96&lt;0,1.01,IF(AH96&gt;10,1.1,(1+AH96/100))))</f>
        <v>1.1550000000000002</v>
      </c>
      <c r="AS96" s="999">
        <f t="shared" si="42"/>
        <v>1.2607980000000001</v>
      </c>
      <c r="AT96" s="999">
        <f t="shared" si="46"/>
        <v>1.2986219400000001</v>
      </c>
      <c r="AU96" s="999">
        <f t="shared" si="46"/>
        <v>1.3375805982000002</v>
      </c>
      <c r="AV96" s="999">
        <f t="shared" si="46"/>
        <v>1.3777080161460002</v>
      </c>
      <c r="AW96" s="738">
        <f t="shared" si="43"/>
        <v>6.4297085543460017</v>
      </c>
      <c r="AX96" s="846">
        <f t="shared" si="44"/>
        <v>15.609877529366356</v>
      </c>
      <c r="AY96" s="1080">
        <v>1.27</v>
      </c>
      <c r="AZ96" s="985">
        <v>16.689999999999998</v>
      </c>
      <c r="BA96" s="985">
        <v>-17.169999999999998</v>
      </c>
      <c r="BB96" s="985">
        <v>3.11</v>
      </c>
      <c r="BC96" s="985">
        <v>-2.96</v>
      </c>
      <c r="BE96" s="700">
        <v>1977</v>
      </c>
      <c r="BF96" s="1013">
        <f t="shared" si="45"/>
        <v>4</v>
      </c>
      <c r="BG96" s="995">
        <v>6.9</v>
      </c>
    </row>
    <row r="97" spans="1:59" ht="11.25" customHeight="1" x14ac:dyDescent="0.2">
      <c r="A97" s="976" t="s">
        <v>321</v>
      </c>
      <c r="B97" s="988" t="s">
        <v>322</v>
      </c>
      <c r="C97" s="1070" t="s">
        <v>123</v>
      </c>
      <c r="D97" s="1070" t="s">
        <v>4233</v>
      </c>
      <c r="E97" s="828">
        <v>47</v>
      </c>
      <c r="F97" s="1148">
        <v>38</v>
      </c>
      <c r="G97" s="1148" t="s">
        <v>37</v>
      </c>
      <c r="H97" s="1148" t="s">
        <v>115</v>
      </c>
      <c r="I97" s="978">
        <v>105.44</v>
      </c>
      <c r="J97" s="738">
        <f t="shared" si="32"/>
        <v>1.8209408194233687</v>
      </c>
      <c r="K97" s="990">
        <v>0.48</v>
      </c>
      <c r="L97" s="1000">
        <v>4</v>
      </c>
      <c r="M97" s="729">
        <f t="shared" si="33"/>
        <v>1.92</v>
      </c>
      <c r="N97" s="983" t="s">
        <v>111</v>
      </c>
      <c r="O97" s="831">
        <v>0.45</v>
      </c>
      <c r="P97" s="973">
        <v>43321</v>
      </c>
      <c r="Q97" s="973">
        <v>43355</v>
      </c>
      <c r="R97" s="729">
        <f t="shared" si="34"/>
        <v>6.6666666666666599</v>
      </c>
      <c r="S97" s="795">
        <f>IF(INDEX(Historical!$D$7:$D$1442,MATCH(B97,Historical!$B$7:$B$1449,0))=0,"n/a",(INDEX(Historical!$C$7:$C$1442,MATCH(B97,Historical!$B$7:$B$1449,0))/INDEX(Historical!$D$7:$D$1442,MATCH(B97,Historical!$B$7:$B$1449,0))-1)*100)</f>
        <v>9.4117647058823408</v>
      </c>
      <c r="T97" s="795">
        <f>IF(INDEX(Historical!$F$7:$F$1442,MATCH(B97,Historical!$B$7:$B$1449,0))=0,"n/a",((INDEX(Historical!$C$7:$C$1442,MATCH(B97,Historical!$B$7:$B$1449,0))/INDEX(Historical!$F$7:$F$1442,MATCH(B97,Historical!$B$7:$B$1449,0)))^(1/3)-1)*100)</f>
        <v>9.5432196662554869</v>
      </c>
      <c r="U97" s="795">
        <f>IF(INDEX(Historical!$H$7:$H$1442,MATCH(B97,Historical!$B$7:$B$1449,0))=0,"n/a",((INDEX(Historical!$C$7:$C$1442,MATCH(B97,Historical!$B$7:$B$1449,0))/INDEX(Historical!$H$7:$H$1442,MATCH(B97,Historical!$B$7:$B$1449,0)))^(1/5)-1)*100)</f>
        <v>8.9796765975817205</v>
      </c>
      <c r="V97" s="795">
        <f>IF(INDEX(Historical!$O$7:$O$1442,MATCH(B97,Historical!$B$7:$B$1449,0))=0,"n/a",((INDEX(Historical!$C$7:$C$1442,MATCH(B97,Historical!$B$7:$B$1449,0))/INDEX(Historical!$O$7:$O$1442,MATCH(B97,Historical!$B$7:$B$1449,0)))^(1/10)-1)*100)</f>
        <v>5.9350474316304691</v>
      </c>
      <c r="W97" s="796">
        <f t="shared" si="35"/>
        <v>1.5129915474179849</v>
      </c>
      <c r="X97" s="797">
        <f t="shared" si="36"/>
        <v>0.37571868609128539</v>
      </c>
      <c r="Y97" s="752"/>
      <c r="Z97" s="738">
        <f t="shared" si="37"/>
        <v>35.294117647058819</v>
      </c>
      <c r="AA97" s="999">
        <f t="shared" si="38"/>
        <v>19.382352941176467</v>
      </c>
      <c r="AB97" s="1000">
        <v>12</v>
      </c>
      <c r="AC97" s="978">
        <v>5.44</v>
      </c>
      <c r="AD97" s="978">
        <v>2.23</v>
      </c>
      <c r="AE97" s="978">
        <v>1.66</v>
      </c>
      <c r="AF97" s="978">
        <v>5.13</v>
      </c>
      <c r="AG97" s="978">
        <v>32.4</v>
      </c>
      <c r="AH97" s="978">
        <v>158.4</v>
      </c>
      <c r="AI97" s="978">
        <v>10.6</v>
      </c>
      <c r="AJ97" s="978">
        <v>23.9</v>
      </c>
      <c r="AK97" s="978">
        <v>8.68</v>
      </c>
      <c r="AL97" s="991">
        <v>25540</v>
      </c>
      <c r="AM97" s="985">
        <v>0.13999999999999999</v>
      </c>
      <c r="AN97" s="978">
        <v>1.01</v>
      </c>
      <c r="AO97" s="838">
        <f t="shared" si="39"/>
        <v>-8.5817355241713784</v>
      </c>
      <c r="AP97" s="839">
        <f t="shared" si="40"/>
        <v>10.800617417005089</v>
      </c>
      <c r="AQ97" s="1001">
        <f t="shared" si="41"/>
        <v>110.21837385414801</v>
      </c>
      <c r="AR97" s="738">
        <f>INDEX(Historical!$C$7:$C$1442,MATCH(B97,Historical!$B$7:$B$1449,0))*IF(AH97="n/a",1.03,IF(AH97&lt;0,1.01,IF(AH97&gt;10,1.1,(1+AH97/100))))</f>
        <v>2.0460000000000003</v>
      </c>
      <c r="AS97" s="999">
        <f t="shared" si="42"/>
        <v>2.2506000000000004</v>
      </c>
      <c r="AT97" s="999">
        <f t="shared" si="46"/>
        <v>2.4459520800000005</v>
      </c>
      <c r="AU97" s="999">
        <f t="shared" si="46"/>
        <v>2.6582607205440008</v>
      </c>
      <c r="AV97" s="999">
        <f t="shared" si="46"/>
        <v>2.8889977510872198</v>
      </c>
      <c r="AW97" s="738">
        <f t="shared" si="43"/>
        <v>12.289810551631223</v>
      </c>
      <c r="AX97" s="846">
        <f t="shared" si="44"/>
        <v>11.655738383565273</v>
      </c>
      <c r="AY97" s="1080">
        <v>1.22</v>
      </c>
      <c r="AZ97" s="985">
        <v>11.73</v>
      </c>
      <c r="BA97" s="985">
        <v>-11.450000000000001</v>
      </c>
      <c r="BB97" s="985">
        <v>2.33</v>
      </c>
      <c r="BC97" s="985">
        <v>-0.15</v>
      </c>
      <c r="BE97" s="700">
        <v>1972</v>
      </c>
      <c r="BF97" s="1013">
        <f t="shared" si="45"/>
        <v>5</v>
      </c>
      <c r="BG97" s="995">
        <v>10</v>
      </c>
    </row>
    <row r="98" spans="1:59" ht="11.25" customHeight="1" x14ac:dyDescent="0.2">
      <c r="A98" s="984" t="s">
        <v>747</v>
      </c>
      <c r="B98" s="988" t="s">
        <v>748</v>
      </c>
      <c r="C98" s="1070" t="s">
        <v>108</v>
      </c>
      <c r="D98" s="1070" t="s">
        <v>4401</v>
      </c>
      <c r="E98" s="828">
        <v>26</v>
      </c>
      <c r="F98" s="1148">
        <v>114</v>
      </c>
      <c r="G98" s="1148" t="s">
        <v>106</v>
      </c>
      <c r="H98" s="1148" t="s">
        <v>106</v>
      </c>
      <c r="I98" s="987">
        <v>21.5</v>
      </c>
      <c r="J98" s="738">
        <f t="shared" si="32"/>
        <v>1.6744186046511627</v>
      </c>
      <c r="K98" s="990">
        <v>0.18</v>
      </c>
      <c r="L98" s="1000">
        <v>2</v>
      </c>
      <c r="M98" s="729">
        <f t="shared" si="33"/>
        <v>0.36</v>
      </c>
      <c r="N98" s="983" t="s">
        <v>231</v>
      </c>
      <c r="O98" s="835">
        <v>0.1767</v>
      </c>
      <c r="P98" s="973">
        <v>43475</v>
      </c>
      <c r="Q98" s="973">
        <v>43496</v>
      </c>
      <c r="R98" s="729">
        <f t="shared" si="34"/>
        <v>1.8675721561969425</v>
      </c>
      <c r="S98" s="795">
        <f>IF(INDEX(Historical!$D$7:$D$1442,MATCH(B98,Historical!$B$7:$B$1449,0))=0,"n/a",(INDEX(Historical!$C$7:$C$1442,MATCH(B98,Historical!$B$7:$B$1449,0))/INDEX(Historical!$D$7:$D$1442,MATCH(B98,Historical!$B$7:$B$1449,0))-1)*100)</f>
        <v>5.2187500000000053</v>
      </c>
      <c r="T98" s="795">
        <f>IF(INDEX(Historical!$F$7:$F$1442,MATCH(B98,Historical!$B$7:$B$1449,0))=0,"n/a",((INDEX(Historical!$C$7:$C$1442,MATCH(B98,Historical!$B$7:$B$1449,0))/INDEX(Historical!$F$7:$F$1442,MATCH(B98,Historical!$B$7:$B$1449,0)))^(1/3)-1)*100)</f>
        <v>7.1972159317675644</v>
      </c>
      <c r="U98" s="795">
        <f>IF(INDEX(Historical!$H$7:$H$1442,MATCH(B98,Historical!$B$7:$B$1449,0))=0,"n/a",((INDEX(Historical!$C$7:$C$1442,MATCH(B98,Historical!$B$7:$B$1449,0))/INDEX(Historical!$H$7:$H$1442,MATCH(B98,Historical!$B$7:$B$1449,0)))^(1/5)-1)*100)</f>
        <v>5.5783156524186639</v>
      </c>
      <c r="V98" s="795">
        <f>IF(INDEX(Historical!$O$7:$O$1442,MATCH(B98,Historical!$B$7:$B$1449,0))=0,"n/a",((INDEX(Historical!$C$7:$C$1442,MATCH(B98,Historical!$B$7:$B$1449,0))/INDEX(Historical!$O$7:$O$1442,MATCH(B98,Historical!$B$7:$B$1449,0)))^(1/10)-1)*100)</f>
        <v>5.2122946531158787</v>
      </c>
      <c r="W98" s="796">
        <f t="shared" si="35"/>
        <v>1.0702226224075764</v>
      </c>
      <c r="X98" s="797" t="str">
        <f t="shared" si="36"/>
        <v>n/a</v>
      </c>
      <c r="Y98" s="764" t="s">
        <v>4454</v>
      </c>
      <c r="Z98" s="738" t="str">
        <f t="shared" si="37"/>
        <v>n/a</v>
      </c>
      <c r="AA98" s="999" t="str">
        <f t="shared" si="38"/>
        <v>n/a</v>
      </c>
      <c r="AB98" s="1000">
        <v>12</v>
      </c>
      <c r="AC98" s="978" t="s">
        <v>137</v>
      </c>
      <c r="AD98" s="978" t="s">
        <v>137</v>
      </c>
      <c r="AE98" s="978" t="s">
        <v>137</v>
      </c>
      <c r="AF98" s="978" t="s">
        <v>137</v>
      </c>
      <c r="AG98" s="978" t="s">
        <v>137</v>
      </c>
      <c r="AH98" s="978" t="s">
        <v>137</v>
      </c>
      <c r="AI98" s="978" t="s">
        <v>137</v>
      </c>
      <c r="AJ98" s="978" t="s">
        <v>137</v>
      </c>
      <c r="AK98" s="978" t="s">
        <v>137</v>
      </c>
      <c r="AL98" s="991" t="s">
        <v>137</v>
      </c>
      <c r="AM98" s="985" t="s">
        <v>137</v>
      </c>
      <c r="AN98" s="978" t="s">
        <v>137</v>
      </c>
      <c r="AO98" s="838" t="str">
        <f t="shared" si="39"/>
        <v>n/a</v>
      </c>
      <c r="AP98" s="839">
        <f t="shared" si="40"/>
        <v>7.252734257069827</v>
      </c>
      <c r="AQ98" s="1001" t="str">
        <f t="shared" si="41"/>
        <v>n/a</v>
      </c>
      <c r="AR98" s="738">
        <f>INDEX(Historical!$C$7:$C$1442,MATCH(B98,Historical!$B$7:$B$1449,0))*IF(AH98="n/a",1.03,IF(AH98&lt;0,1.01,IF(AH98&gt;10,1.1,(1+AH98/100))))</f>
        <v>0.34680100000000003</v>
      </c>
      <c r="AS98" s="999">
        <f t="shared" si="42"/>
        <v>0.35720503000000003</v>
      </c>
      <c r="AT98" s="999">
        <f t="shared" si="46"/>
        <v>0.36792118090000003</v>
      </c>
      <c r="AU98" s="999">
        <f t="shared" si="46"/>
        <v>0.37895881632700007</v>
      </c>
      <c r="AV98" s="999">
        <f t="shared" si="46"/>
        <v>0.39032758081681007</v>
      </c>
      <c r="AW98" s="738">
        <f t="shared" si="43"/>
        <v>1.8412136080438104</v>
      </c>
      <c r="AX98" s="846">
        <f t="shared" si="44"/>
        <v>8.5637842234595833</v>
      </c>
      <c r="AY98" s="1080" t="s">
        <v>137</v>
      </c>
      <c r="AZ98" s="985" t="s">
        <v>137</v>
      </c>
      <c r="BA98" s="985" t="s">
        <v>137</v>
      </c>
      <c r="BB98" s="985" t="s">
        <v>137</v>
      </c>
      <c r="BC98" s="985" t="s">
        <v>137</v>
      </c>
      <c r="BD98" s="1032" t="s">
        <v>4326</v>
      </c>
      <c r="BE98" s="700">
        <v>1994</v>
      </c>
      <c r="BF98" s="1013">
        <f t="shared" si="45"/>
        <v>2</v>
      </c>
      <c r="BG98" s="995" t="s">
        <v>137</v>
      </c>
    </row>
    <row r="99" spans="1:59" ht="11.25" customHeight="1" x14ac:dyDescent="0.2">
      <c r="A99" s="976" t="s">
        <v>325</v>
      </c>
      <c r="B99" s="988" t="s">
        <v>326</v>
      </c>
      <c r="C99" s="1070" t="s">
        <v>108</v>
      </c>
      <c r="D99" s="1070" t="s">
        <v>118</v>
      </c>
      <c r="E99" s="828">
        <v>43</v>
      </c>
      <c r="F99" s="1148">
        <v>58</v>
      </c>
      <c r="G99" s="1148" t="s">
        <v>37</v>
      </c>
      <c r="H99" s="1148" t="s">
        <v>37</v>
      </c>
      <c r="I99" s="978">
        <v>66.010000000000005</v>
      </c>
      <c r="J99" s="738">
        <f t="shared" si="32"/>
        <v>1.3331313437357974</v>
      </c>
      <c r="K99" s="990">
        <v>0.22</v>
      </c>
      <c r="L99" s="1000">
        <v>4</v>
      </c>
      <c r="M99" s="729">
        <f t="shared" si="33"/>
        <v>0.88</v>
      </c>
      <c r="N99" s="983" t="s">
        <v>327</v>
      </c>
      <c r="O99" s="831">
        <v>0.21</v>
      </c>
      <c r="P99" s="973">
        <v>43250</v>
      </c>
      <c r="Q99" s="973">
        <v>43271</v>
      </c>
      <c r="R99" s="729">
        <f t="shared" si="34"/>
        <v>4.7619047619047663</v>
      </c>
      <c r="S99" s="795">
        <f>IF(INDEX(Historical!$D$7:$D$1442,MATCH(B99,Historical!$B$7:$B$1449,0))=0,"n/a",(INDEX(Historical!$C$7:$C$1442,MATCH(B99,Historical!$B$7:$B$1449,0))/INDEX(Historical!$D$7:$D$1442,MATCH(B99,Historical!$B$7:$B$1449,0))-1)*100)</f>
        <v>4.8192771084337283</v>
      </c>
      <c r="T99" s="795">
        <f>IF(INDEX(Historical!$F$7:$F$1442,MATCH(B99,Historical!$B$7:$B$1449,0))=0,"n/a",((INDEX(Historical!$C$7:$C$1442,MATCH(B99,Historical!$B$7:$B$1449,0))/INDEX(Historical!$F$7:$F$1442,MATCH(B99,Historical!$B$7:$B$1449,0)))^(1/3)-1)*100)</f>
        <v>5.0717574498580165</v>
      </c>
      <c r="U99" s="795">
        <f>IF(INDEX(Historical!$H$7:$H$1442,MATCH(B99,Historical!$B$7:$B$1449,0))=0,"n/a",((INDEX(Historical!$C$7:$C$1442,MATCH(B99,Historical!$B$7:$B$1449,0))/INDEX(Historical!$H$7:$H$1442,MATCH(B99,Historical!$B$7:$B$1449,0)))^(1/5)-1)*100)</f>
        <v>5.3631849129711417</v>
      </c>
      <c r="V99" s="795">
        <f>IF(INDEX(Historical!$O$7:$O$1442,MATCH(B99,Historical!$B$7:$B$1449,0))=0,"n/a",((INDEX(Historical!$C$7:$C$1442,MATCH(B99,Historical!$B$7:$B$1449,0))/INDEX(Historical!$O$7:$O$1442,MATCH(B99,Historical!$B$7:$B$1449,0)))^(1/10)-1)*100)</f>
        <v>6.1274676611179135</v>
      </c>
      <c r="W99" s="796">
        <f t="shared" si="35"/>
        <v>0.87526939505587964</v>
      </c>
      <c r="X99" s="797" t="str">
        <f t="shared" si="36"/>
        <v>n/a</v>
      </c>
      <c r="Y99" s="753"/>
      <c r="Z99" s="738">
        <f t="shared" si="37"/>
        <v>61.53846153846154</v>
      </c>
      <c r="AA99" s="999">
        <f t="shared" si="38"/>
        <v>46.160839160839167</v>
      </c>
      <c r="AB99" s="1000">
        <v>12</v>
      </c>
      <c r="AC99" s="978">
        <v>1.43</v>
      </c>
      <c r="AD99" s="978">
        <v>4.71</v>
      </c>
      <c r="AE99" s="978">
        <v>3.58</v>
      </c>
      <c r="AF99" s="978">
        <v>3.36</v>
      </c>
      <c r="AG99" s="978">
        <v>12.3</v>
      </c>
      <c r="AH99" s="978">
        <v>-37.299999999999997</v>
      </c>
      <c r="AI99" s="978">
        <v>2.5299999999999998</v>
      </c>
      <c r="AJ99" s="978">
        <v>-7.5</v>
      </c>
      <c r="AK99" s="978">
        <v>9.8000000000000007</v>
      </c>
      <c r="AL99" s="991">
        <v>2930</v>
      </c>
      <c r="AM99" s="985">
        <v>3.1</v>
      </c>
      <c r="AN99" s="978">
        <v>0.17</v>
      </c>
      <c r="AO99" s="838">
        <f t="shared" si="39"/>
        <v>-39.464522904132224</v>
      </c>
      <c r="AP99" s="839">
        <f t="shared" si="40"/>
        <v>6.6963162567069396</v>
      </c>
      <c r="AQ99" s="1001">
        <f t="shared" si="41"/>
        <v>162.55193736386678</v>
      </c>
      <c r="AR99" s="738">
        <f>INDEX(Historical!$C$7:$C$1442,MATCH(B99,Historical!$B$7:$B$1449,0))*IF(AH99="n/a",1.03,IF(AH99&lt;0,1.01,IF(AH99&gt;10,1.1,(1+AH99/100))))</f>
        <v>0.87870000000000004</v>
      </c>
      <c r="AS99" s="999">
        <f t="shared" si="42"/>
        <v>0.90093111000000015</v>
      </c>
      <c r="AT99" s="999">
        <f t="shared" si="46"/>
        <v>0.9892223587800002</v>
      </c>
      <c r="AU99" s="999">
        <f t="shared" si="46"/>
        <v>1.0861661499404403</v>
      </c>
      <c r="AV99" s="999">
        <f t="shared" si="46"/>
        <v>1.1926104326346034</v>
      </c>
      <c r="AW99" s="738">
        <f t="shared" si="43"/>
        <v>5.0476300513550445</v>
      </c>
      <c r="AX99" s="846">
        <f t="shared" si="44"/>
        <v>7.6467657193683438</v>
      </c>
      <c r="AY99" s="1080">
        <v>0.97</v>
      </c>
      <c r="AZ99" s="985">
        <v>12.389999999999999</v>
      </c>
      <c r="BA99" s="985">
        <v>-16.37</v>
      </c>
      <c r="BB99" s="985">
        <v>-5.57</v>
      </c>
      <c r="BC99" s="985">
        <v>-6.2399999999999993</v>
      </c>
      <c r="BE99" s="700">
        <v>1976</v>
      </c>
      <c r="BF99" s="1013">
        <f t="shared" si="45"/>
        <v>4</v>
      </c>
      <c r="BG99" s="995">
        <v>3.5000000000000004</v>
      </c>
    </row>
    <row r="100" spans="1:59" ht="11.25" customHeight="1" x14ac:dyDescent="0.2">
      <c r="A100" s="984" t="s">
        <v>778</v>
      </c>
      <c r="B100" s="988" t="s">
        <v>779</v>
      </c>
      <c r="C100" s="1070" t="s">
        <v>112</v>
      </c>
      <c r="D100" s="1070" t="s">
        <v>4423</v>
      </c>
      <c r="E100" s="828">
        <v>26</v>
      </c>
      <c r="F100" s="1148">
        <v>113</v>
      </c>
      <c r="G100" s="1148" t="s">
        <v>106</v>
      </c>
      <c r="H100" s="1148" t="s">
        <v>106</v>
      </c>
      <c r="I100" s="978">
        <v>283.26</v>
      </c>
      <c r="J100" s="738">
        <f t="shared" si="32"/>
        <v>0.65311021676198555</v>
      </c>
      <c r="K100" s="997">
        <v>0.46250000000000002</v>
      </c>
      <c r="L100" s="1000">
        <v>4</v>
      </c>
      <c r="M100" s="729">
        <f t="shared" si="33"/>
        <v>1.85</v>
      </c>
      <c r="N100" s="983" t="s">
        <v>225</v>
      </c>
      <c r="O100" s="832">
        <v>0.41249999999999998</v>
      </c>
      <c r="P100" s="973">
        <v>43473</v>
      </c>
      <c r="Q100" s="973">
        <v>43488</v>
      </c>
      <c r="R100" s="729">
        <f t="shared" si="34"/>
        <v>12.121212121212132</v>
      </c>
      <c r="S100" s="795">
        <f>IF(INDEX(Historical!$D$7:$D$1442,MATCH(B100,Historical!$B$7:$B$1449,0))=0,"n/a",(INDEX(Historical!$C$7:$C$1442,MATCH(B100,Historical!$B$7:$B$1449,0))/INDEX(Historical!$D$7:$D$1442,MATCH(B100,Historical!$B$7:$B$1449,0))-1)*100)</f>
        <v>17.857142857142861</v>
      </c>
      <c r="T100" s="795">
        <f>IF(INDEX(Historical!$F$7:$F$1442,MATCH(B100,Historical!$B$7:$B$1449,0))=0,"n/a",((INDEX(Historical!$C$7:$C$1442,MATCH(B100,Historical!$B$7:$B$1449,0))/INDEX(Historical!$F$7:$F$1442,MATCH(B100,Historical!$B$7:$B$1449,0)))^(1/3)-1)*100)</f>
        <v>18.166575046750122</v>
      </c>
      <c r="U100" s="795">
        <f>IF(INDEX(Historical!$H$7:$H$1442,MATCH(B100,Historical!$B$7:$B$1449,0))=0,"n/a",((INDEX(Historical!$C$7:$C$1442,MATCH(B100,Historical!$B$7:$B$1449,0))/INDEX(Historical!$H$7:$H$1442,MATCH(B100,Historical!$B$7:$B$1449,0)))^(1/5)-1)*100)</f>
        <v>20.11244339814311</v>
      </c>
      <c r="V100" s="795">
        <f>IF(INDEX(Historical!$O$7:$O$1442,MATCH(B100,Historical!$B$7:$B$1449,0))=0,"n/a",((INDEX(Historical!$C$7:$C$1442,MATCH(B100,Historical!$B$7:$B$1449,0))/INDEX(Historical!$O$7:$O$1442,MATCH(B100,Historical!$B$7:$B$1449,0)))^(1/10)-1)*100)</f>
        <v>18.989487679239158</v>
      </c>
      <c r="W100" s="796">
        <f t="shared" si="35"/>
        <v>1.0591356511493282</v>
      </c>
      <c r="X100" s="797">
        <f t="shared" si="36"/>
        <v>2.3661698115462482</v>
      </c>
      <c r="Y100" s="756"/>
      <c r="Z100" s="738">
        <f t="shared" si="37"/>
        <v>21.070615034168569</v>
      </c>
      <c r="AA100" s="999">
        <f t="shared" si="38"/>
        <v>32.261958997722097</v>
      </c>
      <c r="AB100" s="1000">
        <v>12</v>
      </c>
      <c r="AC100" s="978">
        <v>8.7799999999999994</v>
      </c>
      <c r="AD100" s="978">
        <v>3.47</v>
      </c>
      <c r="AE100" s="978">
        <v>5.72</v>
      </c>
      <c r="AF100" s="978">
        <v>3.88</v>
      </c>
      <c r="AG100" s="978">
        <v>15.7</v>
      </c>
      <c r="AH100" s="978">
        <v>13.700000000000001</v>
      </c>
      <c r="AI100" s="978">
        <v>4.55</v>
      </c>
      <c r="AJ100" s="978">
        <v>8.5</v>
      </c>
      <c r="AK100" s="978">
        <v>9.3000000000000007</v>
      </c>
      <c r="AL100" s="991">
        <v>28840</v>
      </c>
      <c r="AM100" s="985">
        <v>1.9</v>
      </c>
      <c r="AN100" s="978">
        <v>0.69</v>
      </c>
      <c r="AO100" s="838">
        <f t="shared" si="39"/>
        <v>-11.496405382817002</v>
      </c>
      <c r="AP100" s="839">
        <f t="shared" si="40"/>
        <v>20.765553614905095</v>
      </c>
      <c r="AQ100" s="1001">
        <f t="shared" si="41"/>
        <v>135.86851413555885</v>
      </c>
      <c r="AR100" s="738">
        <f>INDEX(Historical!$C$7:$C$1442,MATCH(B100,Historical!$B$7:$B$1449,0))*IF(AH100="n/a",1.03,IF(AH100&lt;0,1.01,IF(AH100&gt;10,1.1,(1+AH100/100))))</f>
        <v>1.8149999999999999</v>
      </c>
      <c r="AS100" s="999">
        <f t="shared" si="42"/>
        <v>1.8975825000000002</v>
      </c>
      <c r="AT100" s="999">
        <f t="shared" si="46"/>
        <v>2.0740576724999999</v>
      </c>
      <c r="AU100" s="999">
        <f t="shared" si="46"/>
        <v>2.2669450360424999</v>
      </c>
      <c r="AV100" s="999">
        <f t="shared" si="46"/>
        <v>2.4777709243944521</v>
      </c>
      <c r="AW100" s="738">
        <f t="shared" si="43"/>
        <v>10.531356132936953</v>
      </c>
      <c r="AX100" s="846">
        <f t="shared" si="44"/>
        <v>3.7179115063676313</v>
      </c>
      <c r="AY100" s="1080">
        <v>1.1499999999999999</v>
      </c>
      <c r="AZ100" s="985">
        <v>15.340000000000002</v>
      </c>
      <c r="BA100" s="985">
        <v>-9.4</v>
      </c>
      <c r="BB100" s="985">
        <v>2.0099999999999998</v>
      </c>
      <c r="BC100" s="985">
        <v>-0.27</v>
      </c>
      <c r="BE100" s="700">
        <v>1994</v>
      </c>
      <c r="BF100" s="1013">
        <f t="shared" si="45"/>
        <v>2</v>
      </c>
      <c r="BG100" s="995">
        <v>7.7</v>
      </c>
    </row>
    <row r="101" spans="1:59" ht="11.25" customHeight="1" x14ac:dyDescent="0.2">
      <c r="A101" s="976" t="s">
        <v>328</v>
      </c>
      <c r="B101" s="988" t="s">
        <v>329</v>
      </c>
      <c r="C101" s="1070" t="s">
        <v>123</v>
      </c>
      <c r="D101" s="1070" t="s">
        <v>4233</v>
      </c>
      <c r="E101" s="828">
        <v>45</v>
      </c>
      <c r="F101" s="1148">
        <v>51</v>
      </c>
      <c r="G101" s="1148" t="s">
        <v>37</v>
      </c>
      <c r="H101" s="1148" t="s">
        <v>37</v>
      </c>
      <c r="I101" s="978">
        <v>57.16</v>
      </c>
      <c r="J101" s="738">
        <f t="shared" si="32"/>
        <v>2.4492652204338698</v>
      </c>
      <c r="K101" s="990">
        <v>0.35</v>
      </c>
      <c r="L101" s="1000">
        <v>4</v>
      </c>
      <c r="M101" s="729">
        <f t="shared" si="33"/>
        <v>1.4</v>
      </c>
      <c r="N101" s="983" t="s">
        <v>161</v>
      </c>
      <c r="O101" s="831">
        <v>0.32</v>
      </c>
      <c r="P101" s="973">
        <v>43388</v>
      </c>
      <c r="Q101" s="973">
        <v>43404</v>
      </c>
      <c r="R101" s="729">
        <f t="shared" si="34"/>
        <v>9.3749999999999911</v>
      </c>
      <c r="S101" s="795">
        <f>IF(INDEX(Historical!$D$7:$D$1442,MATCH(B101,Historical!$B$7:$B$1449,0))=0,"n/a",(INDEX(Historical!$C$7:$C$1442,MATCH(B101,Historical!$B$7:$B$1449,0))/INDEX(Historical!$D$7:$D$1442,MATCH(B101,Historical!$B$7:$B$1449,0))-1)*100)</f>
        <v>7.3770491803278659</v>
      </c>
      <c r="T101" s="795">
        <f>IF(INDEX(Historical!$F$7:$F$1442,MATCH(B101,Historical!$B$7:$B$1449,0))=0,"n/a",((INDEX(Historical!$C$7:$C$1442,MATCH(B101,Historical!$B$7:$B$1449,0))/INDEX(Historical!$F$7:$F$1442,MATCH(B101,Historical!$B$7:$B$1449,0)))^(1/3)-1)*100)</f>
        <v>7.4829584996367826</v>
      </c>
      <c r="U101" s="795">
        <f>IF(INDEX(Historical!$H$7:$H$1442,MATCH(B101,Historical!$B$7:$B$1449,0))=0,"n/a",((INDEX(Historical!$C$7:$C$1442,MATCH(B101,Historical!$B$7:$B$1449,0))/INDEX(Historical!$H$7:$H$1442,MATCH(B101,Historical!$B$7:$B$1449,0)))^(1/5)-1)*100)</f>
        <v>7.4409996217950747</v>
      </c>
      <c r="V101" s="795">
        <f>IF(INDEX(Historical!$O$7:$O$1442,MATCH(B101,Historical!$B$7:$B$1449,0))=0,"n/a",((INDEX(Historical!$C$7:$C$1442,MATCH(B101,Historical!$B$7:$B$1449,0))/INDEX(Historical!$O$7:$O$1442,MATCH(B101,Historical!$B$7:$B$1449,0)))^(1/10)-1)*100)</f>
        <v>5.4576421538418796</v>
      </c>
      <c r="W101" s="796">
        <f t="shared" si="35"/>
        <v>1.3634092181285686</v>
      </c>
      <c r="X101" s="797">
        <f t="shared" si="36"/>
        <v>0.26574998649268122</v>
      </c>
      <c r="Y101" s="746"/>
      <c r="Z101" s="738">
        <f t="shared" si="37"/>
        <v>72.164948453608247</v>
      </c>
      <c r="AA101" s="999">
        <f t="shared" si="38"/>
        <v>29.463917525773194</v>
      </c>
      <c r="AB101" s="1000">
        <v>5</v>
      </c>
      <c r="AC101" s="978">
        <v>1.94</v>
      </c>
      <c r="AD101" s="978">
        <v>2.92</v>
      </c>
      <c r="AE101" s="978">
        <v>1.37</v>
      </c>
      <c r="AF101" s="978">
        <v>4.8899999999999997</v>
      </c>
      <c r="AG101" s="978">
        <v>15.2</v>
      </c>
      <c r="AH101" s="978">
        <v>87.3</v>
      </c>
      <c r="AI101" s="978">
        <v>34.479999999999997</v>
      </c>
      <c r="AJ101" s="978">
        <v>28.000000000000004</v>
      </c>
      <c r="AK101" s="978">
        <v>10.100000000000001</v>
      </c>
      <c r="AL101" s="991">
        <v>7530</v>
      </c>
      <c r="AM101" s="985">
        <v>0.2</v>
      </c>
      <c r="AN101" s="978">
        <v>1.55</v>
      </c>
      <c r="AO101" s="838">
        <f t="shared" si="39"/>
        <v>-19.57365268354425</v>
      </c>
      <c r="AP101" s="839">
        <f t="shared" si="40"/>
        <v>9.8902648422289445</v>
      </c>
      <c r="AQ101" s="1001">
        <f t="shared" si="41"/>
        <v>153.05120843289222</v>
      </c>
      <c r="AR101" s="738">
        <f>INDEX(Historical!$C$7:$C$1442,MATCH(B101,Historical!$B$7:$B$1449,0))*IF(AH101="n/a",1.03,IF(AH101&lt;0,1.01,IF(AH101&gt;10,1.1,(1+AH101/100))))</f>
        <v>1.4410000000000003</v>
      </c>
      <c r="AS101" s="999">
        <f t="shared" si="42"/>
        <v>1.5851000000000004</v>
      </c>
      <c r="AT101" s="999">
        <f t="shared" si="46"/>
        <v>1.7436100000000005</v>
      </c>
      <c r="AU101" s="999">
        <f t="shared" si="46"/>
        <v>1.9179710000000008</v>
      </c>
      <c r="AV101" s="999">
        <f t="shared" si="46"/>
        <v>2.109768100000001</v>
      </c>
      <c r="AW101" s="738">
        <f t="shared" si="43"/>
        <v>8.7974491000000015</v>
      </c>
      <c r="AX101" s="846">
        <f t="shared" si="44"/>
        <v>15.390918649405183</v>
      </c>
      <c r="AY101" s="1080">
        <v>1.23</v>
      </c>
      <c r="AZ101" s="985">
        <v>23.3</v>
      </c>
      <c r="BA101" s="985">
        <v>-16.100000000000001</v>
      </c>
      <c r="BB101" s="985">
        <v>-2.81</v>
      </c>
      <c r="BC101" s="985">
        <v>-2.63</v>
      </c>
      <c r="BE101" s="700">
        <v>1975</v>
      </c>
      <c r="BF101" s="1013">
        <f t="shared" si="45"/>
        <v>4</v>
      </c>
      <c r="BG101" s="995">
        <v>4.7</v>
      </c>
    </row>
    <row r="102" spans="1:59" s="874" customFormat="1" ht="11.25" customHeight="1" x14ac:dyDescent="0.2">
      <c r="A102" s="733" t="s">
        <v>345</v>
      </c>
      <c r="B102" s="882" t="s">
        <v>346</v>
      </c>
      <c r="C102" s="1070" t="s">
        <v>123</v>
      </c>
      <c r="D102" s="1070" t="s">
        <v>4233</v>
      </c>
      <c r="E102" s="854">
        <v>51</v>
      </c>
      <c r="F102" s="1148">
        <v>26</v>
      </c>
      <c r="G102" s="1147" t="s">
        <v>106</v>
      </c>
      <c r="H102" s="1147" t="s">
        <v>106</v>
      </c>
      <c r="I102" s="867">
        <v>87.93</v>
      </c>
      <c r="J102" s="856">
        <f t="shared" si="32"/>
        <v>1.1372682815876265</v>
      </c>
      <c r="K102" s="857">
        <v>0.25</v>
      </c>
      <c r="L102" s="858">
        <v>4</v>
      </c>
      <c r="M102" s="859">
        <f t="shared" si="33"/>
        <v>1</v>
      </c>
      <c r="N102" s="860" t="s">
        <v>149</v>
      </c>
      <c r="O102" s="861">
        <v>0.22500000000000001</v>
      </c>
      <c r="P102" s="862">
        <v>43433</v>
      </c>
      <c r="Q102" s="862">
        <v>43448</v>
      </c>
      <c r="R102" s="859">
        <f t="shared" si="34"/>
        <v>11.111111111111107</v>
      </c>
      <c r="S102" s="795">
        <f>IF(INDEX(Historical!$D$7:$D$1442,MATCH(B102,Historical!$B$7:$B$1449,0))=0,"n/a",(INDEX(Historical!$C$7:$C$1442,MATCH(B102,Historical!$B$7:$B$1449,0))/INDEX(Historical!$D$7:$D$1442,MATCH(B102,Historical!$B$7:$B$1449,0))-1)*100)</f>
        <v>10.119047619047628</v>
      </c>
      <c r="T102" s="795">
        <f>IF(INDEX(Historical!$F$7:$F$1442,MATCH(B102,Historical!$B$7:$B$1449,0))=0,"n/a",((INDEX(Historical!$C$7:$C$1442,MATCH(B102,Historical!$B$7:$B$1449,0))/INDEX(Historical!$F$7:$F$1442,MATCH(B102,Historical!$B$7:$B$1449,0)))^(1/3)-1)*100)</f>
        <v>8.211385478619615</v>
      </c>
      <c r="U102" s="795">
        <f>IF(INDEX(Historical!$H$7:$H$1442,MATCH(B102,Historical!$B$7:$B$1449,0))=0,"n/a",((INDEX(Historical!$C$7:$C$1442,MATCH(B102,Historical!$B$7:$B$1449,0))/INDEX(Historical!$H$7:$H$1442,MATCH(B102,Historical!$B$7:$B$1449,0)))^(1/5)-1)*100)</f>
        <v>7.3113541506014013</v>
      </c>
      <c r="V102" s="795">
        <f>IF(INDEX(Historical!$O$7:$O$1442,MATCH(B102,Historical!$B$7:$B$1449,0))=0,"n/a",((INDEX(Historical!$C$7:$C$1442,MATCH(B102,Historical!$B$7:$B$1449,0))/INDEX(Historical!$O$7:$O$1442,MATCH(B102,Historical!$B$7:$B$1449,0)))^(1/10)-1)*100)</f>
        <v>8.087452285901664</v>
      </c>
      <c r="W102" s="863">
        <f t="shared" si="35"/>
        <v>0.90403675868936073</v>
      </c>
      <c r="X102" s="864">
        <f t="shared" si="36"/>
        <v>1.329337118291164</v>
      </c>
      <c r="Y102" s="879"/>
      <c r="Z102" s="856">
        <f t="shared" si="37"/>
        <v>21.276595744680851</v>
      </c>
      <c r="AA102" s="866">
        <f t="shared" si="38"/>
        <v>18.708510638297874</v>
      </c>
      <c r="AB102" s="858">
        <v>12</v>
      </c>
      <c r="AC102" s="867">
        <v>4.7</v>
      </c>
      <c r="AD102" s="867">
        <v>4.25</v>
      </c>
      <c r="AE102" s="867">
        <v>0.98</v>
      </c>
      <c r="AF102" s="867">
        <v>2.6</v>
      </c>
      <c r="AG102" s="867">
        <v>12.5</v>
      </c>
      <c r="AH102" s="867">
        <v>22</v>
      </c>
      <c r="AI102" s="867">
        <v>14.39</v>
      </c>
      <c r="AJ102" s="867">
        <v>5.5</v>
      </c>
      <c r="AK102" s="867">
        <v>4.3999999999999995</v>
      </c>
      <c r="AL102" s="868">
        <v>1970</v>
      </c>
      <c r="AM102" s="869">
        <v>2.1999999999999997</v>
      </c>
      <c r="AN102" s="867">
        <v>0.37</v>
      </c>
      <c r="AO102" s="870">
        <f t="shared" si="39"/>
        <v>-10.259888206108846</v>
      </c>
      <c r="AP102" s="871">
        <f t="shared" si="40"/>
        <v>8.448622432189028</v>
      </c>
      <c r="AQ102" s="872">
        <f t="shared" si="41"/>
        <v>47.033069083983015</v>
      </c>
      <c r="AR102" s="738">
        <f>INDEX(Historical!$C$7:$C$1442,MATCH(B102,Historical!$B$7:$B$1449,0))*IF(AH102="n/a",1.03,IF(AH102&lt;0,1.01,IF(AH102&gt;10,1.1,(1+AH102/100))))</f>
        <v>1.0175000000000001</v>
      </c>
      <c r="AS102" s="866">
        <f t="shared" si="42"/>
        <v>1.1192500000000001</v>
      </c>
      <c r="AT102" s="866">
        <f t="shared" si="46"/>
        <v>1.1684970000000001</v>
      </c>
      <c r="AU102" s="866">
        <f t="shared" si="46"/>
        <v>1.2199108680000001</v>
      </c>
      <c r="AV102" s="866">
        <f t="shared" si="46"/>
        <v>1.2735869461920002</v>
      </c>
      <c r="AW102" s="856">
        <f t="shared" si="43"/>
        <v>5.7987448141920011</v>
      </c>
      <c r="AX102" s="873">
        <f t="shared" si="44"/>
        <v>6.5947285502012969</v>
      </c>
      <c r="AY102" s="1081">
        <v>1.1599999999999999</v>
      </c>
      <c r="AZ102" s="869">
        <v>29.14</v>
      </c>
      <c r="BA102" s="869">
        <v>-3.3300000000000005</v>
      </c>
      <c r="BB102" s="869">
        <v>11.62</v>
      </c>
      <c r="BC102" s="869">
        <v>8.5400000000000009</v>
      </c>
      <c r="BD102" s="1033"/>
      <c r="BE102" s="700">
        <v>1969</v>
      </c>
      <c r="BF102" s="1013">
        <f t="shared" si="45"/>
        <v>6</v>
      </c>
      <c r="BG102" s="931">
        <v>6.5</v>
      </c>
    </row>
    <row r="103" spans="1:59" ht="11.25" customHeight="1" x14ac:dyDescent="0.2">
      <c r="A103" s="984" t="s">
        <v>332</v>
      </c>
      <c r="B103" s="988" t="s">
        <v>333</v>
      </c>
      <c r="C103" s="1070" t="s">
        <v>108</v>
      </c>
      <c r="D103" s="1070" t="s">
        <v>4397</v>
      </c>
      <c r="E103" s="828">
        <v>28</v>
      </c>
      <c r="F103" s="1148">
        <v>99</v>
      </c>
      <c r="G103" s="1148" t="s">
        <v>106</v>
      </c>
      <c r="H103" s="1148" t="s">
        <v>106</v>
      </c>
      <c r="I103" s="978">
        <v>47.54</v>
      </c>
      <c r="J103" s="738">
        <f t="shared" ref="J103:J134" si="47">(M103/I103)*100</f>
        <v>1.3883045856121161</v>
      </c>
      <c r="K103" s="997">
        <v>0.33</v>
      </c>
      <c r="L103" s="1000">
        <v>2</v>
      </c>
      <c r="M103" s="729">
        <f t="shared" ref="M103:M134" si="48">K103*L103</f>
        <v>0.66</v>
      </c>
      <c r="N103" s="983" t="s">
        <v>334</v>
      </c>
      <c r="O103" s="832">
        <v>0.3</v>
      </c>
      <c r="P103" s="973">
        <v>43460</v>
      </c>
      <c r="Q103" s="973">
        <v>43473</v>
      </c>
      <c r="R103" s="729">
        <f t="shared" ref="R103:R138" si="49">(K103-O103)/O103*100</f>
        <v>10.000000000000009</v>
      </c>
      <c r="S103" s="795">
        <f>IF(INDEX(Historical!$D$7:$D$1442,MATCH(B103,Historical!$B$7:$B$1449,0))=0,"n/a",(INDEX(Historical!$C$7:$C$1442,MATCH(B103,Historical!$B$7:$B$1449,0))/INDEX(Historical!$D$7:$D$1442,MATCH(B103,Historical!$B$7:$B$1449,0))-1)*100)</f>
        <v>3.4482758620689724</v>
      </c>
      <c r="T103" s="795">
        <f>IF(INDEX(Historical!$F$7:$F$1442,MATCH(B103,Historical!$B$7:$B$1449,0))=0,"n/a",((INDEX(Historical!$C$7:$C$1442,MATCH(B103,Historical!$B$7:$B$1449,0))/INDEX(Historical!$F$7:$F$1442,MATCH(B103,Historical!$B$7:$B$1449,0)))^(1/3)-1)*100)</f>
        <v>7.7217345015941907</v>
      </c>
      <c r="U103" s="795">
        <f>IF(INDEX(Historical!$H$7:$H$1442,MATCH(B103,Historical!$B$7:$B$1449,0))=0,"n/a",((INDEX(Historical!$C$7:$C$1442,MATCH(B103,Historical!$B$7:$B$1449,0))/INDEX(Historical!$H$7:$H$1442,MATCH(B103,Historical!$B$7:$B$1449,0)))^(1/5)-1)*100)</f>
        <v>11.382417860287909</v>
      </c>
      <c r="V103" s="795">
        <f>IF(INDEX(Historical!$O$7:$O$1442,MATCH(B103,Historical!$B$7:$B$1449,0))=0,"n/a",((INDEX(Historical!$C$7:$C$1442,MATCH(B103,Historical!$B$7:$B$1449,0))/INDEX(Historical!$O$7:$O$1442,MATCH(B103,Historical!$B$7:$B$1449,0)))^(1/10)-1)*100)</f>
        <v>14.869835499703509</v>
      </c>
      <c r="W103" s="796">
        <f t="shared" ref="W103:W134" si="50">IF(OR(U103&lt;=0,U103="n/a",V103&lt;=0,V103="n/a"),"n/a",U103/V103)</f>
        <v>0.76547032820335259</v>
      </c>
      <c r="X103" s="797">
        <f t="shared" ref="X103:X138" si="51">IF(OR(AJ103&lt;=0,AJ103="n/a",U103&lt;=0,U103="n/a"),"n/a",U103/AJ103)</f>
        <v>0.73434953937341352</v>
      </c>
      <c r="Y103" s="989"/>
      <c r="Z103" s="738">
        <f t="shared" ref="Z103:Z138" si="52">IF(OR(AC103&lt;0.01,AC103="n/a"),"n/a",M103/AC103*100)</f>
        <v>20.952380952380953</v>
      </c>
      <c r="AA103" s="999">
        <f t="shared" ref="AA103:AA138" si="53">IF(OR(AC103&lt;0.01,AC103="n/a"),"n/a",I103/AC103)</f>
        <v>15.092063492063492</v>
      </c>
      <c r="AB103" s="1000">
        <v>12</v>
      </c>
      <c r="AC103" s="978">
        <v>3.15</v>
      </c>
      <c r="AD103" s="978">
        <v>1.26</v>
      </c>
      <c r="AE103" s="978">
        <v>4.5</v>
      </c>
      <c r="AF103" s="978">
        <v>4.5599999999999996</v>
      </c>
      <c r="AG103" s="978">
        <v>32.4</v>
      </c>
      <c r="AH103" s="978">
        <v>19</v>
      </c>
      <c r="AI103" s="978">
        <v>-1.1400000000000001</v>
      </c>
      <c r="AJ103" s="978">
        <v>15.5</v>
      </c>
      <c r="AK103" s="978">
        <v>12</v>
      </c>
      <c r="AL103" s="991">
        <v>7320</v>
      </c>
      <c r="AM103" s="985">
        <v>7.0000000000000009</v>
      </c>
      <c r="AN103" s="978">
        <v>0</v>
      </c>
      <c r="AO103" s="838">
        <f t="shared" ref="AO103:AO138" si="54">IF(U103="n/a","n/a",IF(AA103&lt;0,"n/a",IF(AA103="n/a","n/a",J103+U103-AA103)))</f>
        <v>-2.3213410461634663</v>
      </c>
      <c r="AP103" s="839">
        <f t="shared" ref="AP103:AP138" si="55">IF(U103="n/a","n/a",J103+U103)</f>
        <v>12.770722445900025</v>
      </c>
      <c r="AQ103" s="1001">
        <f t="shared" ref="AQ103:AQ138" si="56">IF(OR(AC103&lt;0.01,AF103="n/a"),"n/a",(I103/SQRT(22.5*AC103*(I103/AF103))-1)*100)</f>
        <v>74.890199870038487</v>
      </c>
      <c r="AR103" s="738">
        <f>INDEX(Historical!$C$7:$C$1442,MATCH(B103,Historical!$B$7:$B$1449,0))*IF(AH103="n/a",1.03,IF(AH103&lt;0,1.01,IF(AH103&gt;10,1.1,(1+AH103/100))))</f>
        <v>0.66</v>
      </c>
      <c r="AS103" s="999">
        <f t="shared" ref="AS103:AS134" si="57">IF($AI103="n/a",1.03*AR103,IF($AI103&lt;0,1.01*AR103,IF($AI103&gt;10,1.1*AR103,(1+$AI103/100)*AR103)))</f>
        <v>0.66660000000000008</v>
      </c>
      <c r="AT103" s="999">
        <f t="shared" si="46"/>
        <v>0.73326000000000013</v>
      </c>
      <c r="AU103" s="999">
        <f t="shared" si="46"/>
        <v>0.80658600000000025</v>
      </c>
      <c r="AV103" s="999">
        <f t="shared" si="46"/>
        <v>0.88724460000000038</v>
      </c>
      <c r="AW103" s="738">
        <f t="shared" ref="AW103:AW134" si="58">SUM(AR103:AV103)</f>
        <v>3.7536906000000005</v>
      </c>
      <c r="AX103" s="846">
        <f t="shared" ref="AX103:AX134" si="59">AW103/I103*100</f>
        <v>7.8958573832562067</v>
      </c>
      <c r="AY103" s="1080">
        <v>1.27</v>
      </c>
      <c r="AZ103" s="985">
        <v>12.47</v>
      </c>
      <c r="BA103" s="985">
        <v>-39.32</v>
      </c>
      <c r="BB103" s="985">
        <v>-2.77</v>
      </c>
      <c r="BC103" s="985">
        <v>-18.790000000000003</v>
      </c>
      <c r="BE103" s="700">
        <v>1992</v>
      </c>
      <c r="BF103" s="1013">
        <f t="shared" ref="BF103:BF134" si="60">IF(BE103&gt;2008,0,IF(BE103&gt;2001,1,IF(BE103&gt;1990,2,IF(BE103&gt;1980,3,IF(BE103&gt;1973,4,IF(BE103&gt;1970,5,IF(BE103&gt;1960,6,IF(BE103&gt;1958,7,IF(BE103&gt;1953,8,9)))))))))</f>
        <v>2</v>
      </c>
      <c r="BG103" s="995">
        <v>27</v>
      </c>
    </row>
    <row r="104" spans="1:59" ht="11.25" customHeight="1" x14ac:dyDescent="0.2">
      <c r="A104" s="976" t="s">
        <v>336</v>
      </c>
      <c r="B104" s="988" t="s">
        <v>337</v>
      </c>
      <c r="C104" s="1070" t="s">
        <v>123</v>
      </c>
      <c r="D104" s="1070" t="s">
        <v>4233</v>
      </c>
      <c r="E104" s="828">
        <v>40</v>
      </c>
      <c r="F104" s="1148">
        <v>66</v>
      </c>
      <c r="G104" s="1148" t="s">
        <v>37</v>
      </c>
      <c r="H104" s="1148" t="s">
        <v>37</v>
      </c>
      <c r="I104" s="978">
        <v>421.52</v>
      </c>
      <c r="J104" s="738">
        <f t="shared" si="47"/>
        <v>0.81609413550958432</v>
      </c>
      <c r="K104" s="990">
        <v>0.86</v>
      </c>
      <c r="L104" s="1000">
        <v>4</v>
      </c>
      <c r="M104" s="729">
        <f t="shared" si="48"/>
        <v>3.44</v>
      </c>
      <c r="N104" s="983" t="s">
        <v>228</v>
      </c>
      <c r="O104" s="831">
        <v>0.85</v>
      </c>
      <c r="P104" s="694">
        <v>43154</v>
      </c>
      <c r="Q104" s="694">
        <v>43168</v>
      </c>
      <c r="R104" s="729">
        <f t="shared" si="49"/>
        <v>1.176470588235295</v>
      </c>
      <c r="S104" s="795">
        <f>IF(INDEX(Historical!$D$7:$D$1442,MATCH(B104,Historical!$B$7:$B$1449,0))=0,"n/a",(INDEX(Historical!$C$7:$C$1442,MATCH(B104,Historical!$B$7:$B$1449,0))/INDEX(Historical!$D$7:$D$1442,MATCH(B104,Historical!$B$7:$B$1449,0))-1)*100)</f>
        <v>1.1764705882352899</v>
      </c>
      <c r="T104" s="795">
        <f>IF(INDEX(Historical!$F$7:$F$1442,MATCH(B104,Historical!$B$7:$B$1449,0))=0,"n/a",((INDEX(Historical!$C$7:$C$1442,MATCH(B104,Historical!$B$7:$B$1449,0))/INDEX(Historical!$F$7:$F$1442,MATCH(B104,Historical!$B$7:$B$1449,0)))^(1/3)-1)*100)</f>
        <v>8.6778945682743025</v>
      </c>
      <c r="U104" s="795">
        <f>IF(INDEX(Historical!$H$7:$H$1442,MATCH(B104,Historical!$B$7:$B$1449,0))=0,"n/a",((INDEX(Historical!$C$7:$C$1442,MATCH(B104,Historical!$B$7:$B$1449,0))/INDEX(Historical!$H$7:$H$1442,MATCH(B104,Historical!$B$7:$B$1449,0)))^(1/5)-1)*100)</f>
        <v>11.456573996486764</v>
      </c>
      <c r="V104" s="795">
        <f>IF(INDEX(Historical!$O$7:$O$1442,MATCH(B104,Historical!$B$7:$B$1449,0))=0,"n/a",((INDEX(Historical!$C$7:$C$1442,MATCH(B104,Historical!$B$7:$B$1449,0))/INDEX(Historical!$O$7:$O$1442,MATCH(B104,Historical!$B$7:$B$1449,0)))^(1/10)-1)*100)</f>
        <v>9.4064788025759682</v>
      </c>
      <c r="W104" s="796">
        <f t="shared" si="50"/>
        <v>1.2179450182090854</v>
      </c>
      <c r="X104" s="797">
        <f t="shared" si="51"/>
        <v>0.7115884469867555</v>
      </c>
      <c r="Y104" s="988"/>
      <c r="Z104" s="738">
        <f t="shared" si="52"/>
        <v>25.576208178438662</v>
      </c>
      <c r="AA104" s="999">
        <f t="shared" si="53"/>
        <v>31.339776951672864</v>
      </c>
      <c r="AB104" s="1000">
        <v>12</v>
      </c>
      <c r="AC104" s="978">
        <v>13.45</v>
      </c>
      <c r="AD104" s="978">
        <v>1.89</v>
      </c>
      <c r="AE104" s="978">
        <v>2.25</v>
      </c>
      <c r="AF104" s="978">
        <v>9.8699999999999992</v>
      </c>
      <c r="AG104" s="980">
        <v>50.5</v>
      </c>
      <c r="AH104" s="978">
        <v>6</v>
      </c>
      <c r="AI104" s="978">
        <v>15.35</v>
      </c>
      <c r="AJ104" s="978">
        <v>16.100000000000001</v>
      </c>
      <c r="AK104" s="978">
        <v>16.59</v>
      </c>
      <c r="AL104" s="991">
        <v>39210</v>
      </c>
      <c r="AM104" s="985">
        <v>0.2</v>
      </c>
      <c r="AN104" s="978">
        <v>2.4300000000000002</v>
      </c>
      <c r="AO104" s="838">
        <f t="shared" si="54"/>
        <v>-19.067108819676516</v>
      </c>
      <c r="AP104" s="839">
        <f t="shared" si="55"/>
        <v>12.272668131996348</v>
      </c>
      <c r="AQ104" s="1001">
        <f t="shared" si="56"/>
        <v>270.77911874143024</v>
      </c>
      <c r="AR104" s="738">
        <f>INDEX(Historical!$C$7:$C$1442,MATCH(B104,Historical!$B$7:$B$1449,0))*IF(AH104="n/a",1.03,IF(AH104&lt;0,1.01,IF(AH104&gt;10,1.1,(1+AH104/100))))</f>
        <v>3.6464000000000003</v>
      </c>
      <c r="AS104" s="999">
        <f t="shared" si="57"/>
        <v>4.0110400000000004</v>
      </c>
      <c r="AT104" s="999">
        <f t="shared" si="46"/>
        <v>4.4121440000000005</v>
      </c>
      <c r="AU104" s="999">
        <f t="shared" si="46"/>
        <v>4.8533584000000012</v>
      </c>
      <c r="AV104" s="999">
        <f t="shared" si="46"/>
        <v>5.3386942400000015</v>
      </c>
      <c r="AW104" s="738">
        <f t="shared" si="58"/>
        <v>22.261636640000006</v>
      </c>
      <c r="AX104" s="846">
        <f t="shared" si="59"/>
        <v>5.2812764851015386</v>
      </c>
      <c r="AY104" s="1080">
        <v>1.27</v>
      </c>
      <c r="AZ104" s="985">
        <v>18.64</v>
      </c>
      <c r="BA104" s="985">
        <v>-12.120000000000001</v>
      </c>
      <c r="BB104" s="985">
        <v>6.21</v>
      </c>
      <c r="BC104" s="985">
        <v>2.41</v>
      </c>
      <c r="BE104" s="700">
        <v>1979</v>
      </c>
      <c r="BF104" s="1013">
        <f t="shared" si="60"/>
        <v>4</v>
      </c>
      <c r="BG104" s="995">
        <v>9.5</v>
      </c>
    </row>
    <row r="105" spans="1:59" ht="11.25" customHeight="1" x14ac:dyDescent="0.2">
      <c r="A105" s="976" t="s">
        <v>338</v>
      </c>
      <c r="B105" s="988" t="s">
        <v>339</v>
      </c>
      <c r="C105" s="1070" t="s">
        <v>131</v>
      </c>
      <c r="D105" s="1070" t="s">
        <v>4403</v>
      </c>
      <c r="E105" s="828">
        <v>51</v>
      </c>
      <c r="F105" s="1148">
        <v>22</v>
      </c>
      <c r="G105" s="1148" t="s">
        <v>37</v>
      </c>
      <c r="H105" s="1148" t="s">
        <v>37</v>
      </c>
      <c r="I105" s="978">
        <v>59.95</v>
      </c>
      <c r="J105" s="738">
        <f t="shared" si="47"/>
        <v>1.8682235195996666</v>
      </c>
      <c r="K105" s="990">
        <v>0.28000000000000003</v>
      </c>
      <c r="L105" s="1000">
        <v>4</v>
      </c>
      <c r="M105" s="729">
        <f t="shared" si="48"/>
        <v>1.1200000000000001</v>
      </c>
      <c r="N105" s="983" t="s">
        <v>119</v>
      </c>
      <c r="O105" s="831">
        <v>0.2175</v>
      </c>
      <c r="P105" s="694">
        <v>43140</v>
      </c>
      <c r="Q105" s="694">
        <v>43160</v>
      </c>
      <c r="R105" s="729">
        <f t="shared" si="49"/>
        <v>28.735632183908059</v>
      </c>
      <c r="S105" s="795">
        <f>IF(INDEX(Historical!$D$7:$D$1442,MATCH(B105,Historical!$B$7:$B$1449,0))=0,"n/a",(INDEX(Historical!$C$7:$C$1442,MATCH(B105,Historical!$B$7:$B$1449,0))/INDEX(Historical!$D$7:$D$1442,MATCH(B105,Historical!$B$7:$B$1449,0))-1)*100)</f>
        <v>28.735632183908066</v>
      </c>
      <c r="T105" s="795">
        <f>IF(INDEX(Historical!$F$7:$F$1442,MATCH(B105,Historical!$B$7:$B$1449,0))=0,"n/a",((INDEX(Historical!$C$7:$C$1442,MATCH(B105,Historical!$B$7:$B$1449,0))/INDEX(Historical!$F$7:$F$1442,MATCH(B105,Historical!$B$7:$B$1449,0)))^(1/3)-1)*100)</f>
        <v>12.816980888230489</v>
      </c>
      <c r="U105" s="795">
        <f>IF(INDEX(Historical!$H$7:$H$1442,MATCH(B105,Historical!$B$7:$B$1449,0))=0,"n/a",((INDEX(Historical!$C$7:$C$1442,MATCH(B105,Historical!$B$7:$B$1449,0))/INDEX(Historical!$H$7:$H$1442,MATCH(B105,Historical!$B$7:$B$1449,0)))^(1/5)-1)*100)</f>
        <v>8.9379083788233551</v>
      </c>
      <c r="V105" s="795">
        <f>IF(INDEX(Historical!$O$7:$O$1442,MATCH(B105,Historical!$B$7:$B$1449,0))=0,"n/a",((INDEX(Historical!$C$7:$C$1442,MATCH(B105,Historical!$B$7:$B$1449,0))/INDEX(Historical!$O$7:$O$1442,MATCH(B105,Historical!$B$7:$B$1449,0)))^(1/10)-1)*100)</f>
        <v>5.6898339384503061</v>
      </c>
      <c r="W105" s="796">
        <f t="shared" si="50"/>
        <v>1.5708557535262093</v>
      </c>
      <c r="X105" s="797">
        <f t="shared" si="51"/>
        <v>0.48841029392477348</v>
      </c>
      <c r="Y105" s="762"/>
      <c r="Z105" s="738">
        <f t="shared" si="52"/>
        <v>45.714285714285715</v>
      </c>
      <c r="AA105" s="999">
        <f t="shared" si="53"/>
        <v>24.469387755102041</v>
      </c>
      <c r="AB105" s="1000">
        <v>12</v>
      </c>
      <c r="AC105" s="978">
        <v>2.4500000000000002</v>
      </c>
      <c r="AD105" s="978">
        <v>1.75</v>
      </c>
      <c r="AE105" s="978">
        <v>4.21</v>
      </c>
      <c r="AF105" s="978">
        <v>2.6</v>
      </c>
      <c r="AG105" s="978">
        <v>10.199999999999999</v>
      </c>
      <c r="AH105" s="978">
        <v>7.1</v>
      </c>
      <c r="AI105" s="978">
        <v>13.969999999999999</v>
      </c>
      <c r="AJ105" s="978">
        <v>18.3</v>
      </c>
      <c r="AK105" s="978">
        <v>14.000000000000002</v>
      </c>
      <c r="AL105" s="991">
        <v>1650</v>
      </c>
      <c r="AM105" s="985">
        <v>0.3</v>
      </c>
      <c r="AN105" s="978">
        <v>1.07</v>
      </c>
      <c r="AO105" s="838">
        <f t="shared" si="54"/>
        <v>-13.663255856679019</v>
      </c>
      <c r="AP105" s="839">
        <f t="shared" si="55"/>
        <v>10.806131898423022</v>
      </c>
      <c r="AQ105" s="1001">
        <f t="shared" si="56"/>
        <v>68.153908552406989</v>
      </c>
      <c r="AR105" s="738">
        <f>INDEX(Historical!$C$7:$C$1442,MATCH(B105,Historical!$B$7:$B$1449,0))*IF(AH105="n/a",1.03,IF(AH105&lt;0,1.01,IF(AH105&gt;10,1.1,(1+AH105/100))))</f>
        <v>1.1995200000000001</v>
      </c>
      <c r="AS105" s="999">
        <f t="shared" si="57"/>
        <v>1.3194720000000002</v>
      </c>
      <c r="AT105" s="999">
        <f t="shared" si="46"/>
        <v>1.4514192000000004</v>
      </c>
      <c r="AU105" s="999">
        <f t="shared" si="46"/>
        <v>1.5965611200000005</v>
      </c>
      <c r="AV105" s="999">
        <f t="shared" si="46"/>
        <v>1.7562172320000007</v>
      </c>
      <c r="AW105" s="738">
        <f t="shared" si="58"/>
        <v>7.3231895520000023</v>
      </c>
      <c r="AX105" s="846">
        <f t="shared" si="59"/>
        <v>12.215495499582989</v>
      </c>
      <c r="AY105" s="1080">
        <v>0.04</v>
      </c>
      <c r="AZ105" s="985">
        <v>16.950000000000003</v>
      </c>
      <c r="BA105" s="985">
        <v>-12.379999999999999</v>
      </c>
      <c r="BB105" s="985">
        <v>4.1300000000000008</v>
      </c>
      <c r="BC105" s="985">
        <v>-1.37</v>
      </c>
      <c r="BE105" s="700">
        <v>1968</v>
      </c>
      <c r="BF105" s="1013">
        <f t="shared" si="60"/>
        <v>6</v>
      </c>
      <c r="BG105" s="995">
        <v>3.2</v>
      </c>
    </row>
    <row r="106" spans="1:59" ht="11.25" customHeight="1" x14ac:dyDescent="0.2">
      <c r="A106" s="976" t="s">
        <v>811</v>
      </c>
      <c r="B106" s="988" t="s">
        <v>812</v>
      </c>
      <c r="C106" s="1070" t="s">
        <v>4381</v>
      </c>
      <c r="D106" s="1070" t="s">
        <v>4382</v>
      </c>
      <c r="E106" s="828">
        <v>25</v>
      </c>
      <c r="F106" s="1148">
        <v>118</v>
      </c>
      <c r="G106" s="1148" t="s">
        <v>37</v>
      </c>
      <c r="H106" s="1148" t="s">
        <v>37</v>
      </c>
      <c r="I106" s="978">
        <v>22.75</v>
      </c>
      <c r="J106" s="738">
        <f t="shared" si="47"/>
        <v>6.1538461538461533</v>
      </c>
      <c r="K106" s="997">
        <v>0.35</v>
      </c>
      <c r="L106" s="1000">
        <v>4</v>
      </c>
      <c r="M106" s="729">
        <f t="shared" si="48"/>
        <v>1.4</v>
      </c>
      <c r="N106" s="983" t="s">
        <v>107</v>
      </c>
      <c r="O106" s="832">
        <v>0.34250000000000003</v>
      </c>
      <c r="P106" s="973">
        <v>43217</v>
      </c>
      <c r="Q106" s="973">
        <v>43235</v>
      </c>
      <c r="R106" s="729">
        <f t="shared" si="49"/>
        <v>2.1897810218977956</v>
      </c>
      <c r="S106" s="795">
        <f>IF(INDEX(Historical!$D$7:$D$1442,MATCH(B106,Historical!$B$7:$B$1449,0))=0,"n/a",(INDEX(Historical!$C$7:$C$1442,MATCH(B106,Historical!$B$7:$B$1449,0))/INDEX(Historical!$D$7:$D$1442,MATCH(B106,Historical!$B$7:$B$1449,0))-1)*100)</f>
        <v>2.9574861367837268</v>
      </c>
      <c r="T106" s="795">
        <f>IF(INDEX(Historical!$F$7:$F$1442,MATCH(B106,Historical!$B$7:$B$1449,0))=0,"n/a",((INDEX(Historical!$C$7:$C$1442,MATCH(B106,Historical!$B$7:$B$1449,0))/INDEX(Historical!$F$7:$F$1442,MATCH(B106,Historical!$B$7:$B$1449,0)))^(1/3)-1)*100)</f>
        <v>8.3412133001648172</v>
      </c>
      <c r="U106" s="795">
        <f>IF(INDEX(Historical!$H$7:$H$1442,MATCH(B106,Historical!$B$7:$B$1449,0))=0,"n/a",((INDEX(Historical!$C$7:$C$1442,MATCH(B106,Historical!$B$7:$B$1449,0))/INDEX(Historical!$H$7:$H$1442,MATCH(B106,Historical!$B$7:$B$1449,0)))^(1/5)-1)*100)</f>
        <v>9.4889741340311815</v>
      </c>
      <c r="V106" s="795">
        <f>IF(INDEX(Historical!$O$7:$O$1442,MATCH(B106,Historical!$B$7:$B$1449,0))=0,"n/a",((INDEX(Historical!$C$7:$C$1442,MATCH(B106,Historical!$B$7:$B$1449,0))/INDEX(Historical!$O$7:$O$1442,MATCH(B106,Historical!$B$7:$B$1449,0)))^(1/10)-1)*100)</f>
        <v>6.3832843418241803</v>
      </c>
      <c r="W106" s="796">
        <f t="shared" si="50"/>
        <v>1.4865347720542672</v>
      </c>
      <c r="X106" s="797">
        <f t="shared" si="51"/>
        <v>2.1086609186735958</v>
      </c>
      <c r="Y106" s="753"/>
      <c r="Z106" s="738">
        <f t="shared" si="52"/>
        <v>241.37931034482759</v>
      </c>
      <c r="AA106" s="999">
        <f t="shared" si="53"/>
        <v>39.224137931034484</v>
      </c>
      <c r="AB106" s="1000">
        <v>12</v>
      </c>
      <c r="AC106" s="978">
        <v>0.57999999999999996</v>
      </c>
      <c r="AD106" s="978">
        <v>5.86</v>
      </c>
      <c r="AE106" s="978">
        <v>4.28</v>
      </c>
      <c r="AF106" s="978">
        <v>4.25</v>
      </c>
      <c r="AG106" s="978">
        <v>9.9</v>
      </c>
      <c r="AH106" s="978">
        <v>-66.7</v>
      </c>
      <c r="AI106" s="978">
        <v>33.33</v>
      </c>
      <c r="AJ106" s="978">
        <v>4.5</v>
      </c>
      <c r="AK106" s="978">
        <v>6.7</v>
      </c>
      <c r="AL106" s="991">
        <v>2120</v>
      </c>
      <c r="AM106" s="985">
        <v>0.3</v>
      </c>
      <c r="AN106" s="978">
        <v>3.51</v>
      </c>
      <c r="AO106" s="838">
        <f t="shared" si="54"/>
        <v>-23.581317643157149</v>
      </c>
      <c r="AP106" s="839">
        <f t="shared" si="55"/>
        <v>15.642820287877335</v>
      </c>
      <c r="AQ106" s="1001">
        <f t="shared" si="56"/>
        <v>172.19485357768295</v>
      </c>
      <c r="AR106" s="738">
        <f>INDEX(Historical!$C$7:$C$1442,MATCH(B106,Historical!$B$7:$B$1449,0))*IF(AH106="n/a",1.03,IF(AH106&lt;0,1.01,IF(AH106&gt;10,1.1,(1+AH106/100))))</f>
        <v>1.406425</v>
      </c>
      <c r="AS106" s="999">
        <f t="shared" si="57"/>
        <v>1.5470675000000003</v>
      </c>
      <c r="AT106" s="999">
        <f t="shared" si="46"/>
        <v>1.6507210225000002</v>
      </c>
      <c r="AU106" s="999">
        <f t="shared" si="46"/>
        <v>1.7613193310075002</v>
      </c>
      <c r="AV106" s="999">
        <f t="shared" si="46"/>
        <v>1.8793277261850025</v>
      </c>
      <c r="AW106" s="738">
        <f t="shared" si="58"/>
        <v>8.244860579692503</v>
      </c>
      <c r="AX106" s="846">
        <f t="shared" si="59"/>
        <v>36.241145405241767</v>
      </c>
      <c r="AY106" s="1080">
        <v>0.77</v>
      </c>
      <c r="AZ106" s="985">
        <v>15.129999999999999</v>
      </c>
      <c r="BA106" s="985">
        <v>-10.220000000000001</v>
      </c>
      <c r="BB106" s="985">
        <v>1.51</v>
      </c>
      <c r="BC106" s="985">
        <v>0.52</v>
      </c>
      <c r="BE106" s="700">
        <v>1994</v>
      </c>
      <c r="BF106" s="1013">
        <f t="shared" si="60"/>
        <v>2</v>
      </c>
      <c r="BG106" s="995">
        <v>2.1999999999999997</v>
      </c>
    </row>
    <row r="107" spans="1:59" ht="11.25" customHeight="1" x14ac:dyDescent="0.2">
      <c r="A107" s="976" t="s">
        <v>340</v>
      </c>
      <c r="B107" s="988" t="s">
        <v>341</v>
      </c>
      <c r="C107" s="1070" t="s">
        <v>123</v>
      </c>
      <c r="D107" s="1070" t="s">
        <v>4404</v>
      </c>
      <c r="E107" s="828">
        <v>36</v>
      </c>
      <c r="F107" s="1148">
        <v>74</v>
      </c>
      <c r="G107" s="1148" t="s">
        <v>37</v>
      </c>
      <c r="H107" s="1148" t="s">
        <v>37</v>
      </c>
      <c r="I107" s="978">
        <v>57.58</v>
      </c>
      <c r="J107" s="738">
        <f t="shared" si="47"/>
        <v>2.8482111844390414</v>
      </c>
      <c r="K107" s="990">
        <v>0.41</v>
      </c>
      <c r="L107" s="1000">
        <v>4</v>
      </c>
      <c r="M107" s="729">
        <f t="shared" si="48"/>
        <v>1.64</v>
      </c>
      <c r="N107" s="983" t="s">
        <v>250</v>
      </c>
      <c r="O107" s="831">
        <v>0.39</v>
      </c>
      <c r="P107" s="973">
        <v>43230</v>
      </c>
      <c r="Q107" s="973">
        <v>43259</v>
      </c>
      <c r="R107" s="729">
        <f t="shared" si="49"/>
        <v>5.128205128205118</v>
      </c>
      <c r="S107" s="795">
        <f>IF(INDEX(Historical!$D$7:$D$1442,MATCH(B107,Historical!$B$7:$B$1449,0))=0,"n/a",(INDEX(Historical!$C$7:$C$1442,MATCH(B107,Historical!$B$7:$B$1449,0))/INDEX(Historical!$D$7:$D$1442,MATCH(B107,Historical!$B$7:$B$1449,0))-1)*100)</f>
        <v>5.1948051948051965</v>
      </c>
      <c r="T107" s="795">
        <f>IF(INDEX(Historical!$F$7:$F$1442,MATCH(B107,Historical!$B$7:$B$1449,0))=0,"n/a",((INDEX(Historical!$C$7:$C$1442,MATCH(B107,Historical!$B$7:$B$1449,0))/INDEX(Historical!$F$7:$F$1442,MATCH(B107,Historical!$B$7:$B$1449,0)))^(1/3)-1)*100)</f>
        <v>5.7462111719003284</v>
      </c>
      <c r="U107" s="795">
        <f>IF(INDEX(Historical!$H$7:$H$1442,MATCH(B107,Historical!$B$7:$B$1449,0))=0,"n/a",((INDEX(Historical!$C$7:$C$1442,MATCH(B107,Historical!$B$7:$B$1449,0))/INDEX(Historical!$H$7:$H$1442,MATCH(B107,Historical!$B$7:$B$1449,0)))^(1/5)-1)*100)</f>
        <v>5.6627672952967334</v>
      </c>
      <c r="V107" s="795">
        <f>IF(INDEX(Historical!$O$7:$O$1442,MATCH(B107,Historical!$B$7:$B$1449,0))=0,"n/a",((INDEX(Historical!$C$7:$C$1442,MATCH(B107,Historical!$B$7:$B$1449,0))/INDEX(Historical!$O$7:$O$1442,MATCH(B107,Historical!$B$7:$B$1449,0)))^(1/10)-1)*100)</f>
        <v>4.2348927037502815</v>
      </c>
      <c r="W107" s="796">
        <f t="shared" si="50"/>
        <v>1.3371690126368427</v>
      </c>
      <c r="X107" s="797" t="str">
        <f t="shared" si="51"/>
        <v>n/a</v>
      </c>
      <c r="Y107" s="988"/>
      <c r="Z107" s="738">
        <f t="shared" si="52"/>
        <v>87.2340425531915</v>
      </c>
      <c r="AA107" s="999">
        <f t="shared" si="53"/>
        <v>30.627659574468087</v>
      </c>
      <c r="AB107" s="1000">
        <v>12</v>
      </c>
      <c r="AC107" s="978">
        <v>1.88</v>
      </c>
      <c r="AD107" s="978">
        <v>3.96</v>
      </c>
      <c r="AE107" s="978">
        <v>1.08</v>
      </c>
      <c r="AF107" s="978">
        <v>3.2</v>
      </c>
      <c r="AG107" s="978">
        <v>13.700000000000001</v>
      </c>
      <c r="AH107" s="978">
        <v>-56.3</v>
      </c>
      <c r="AI107" s="978">
        <v>5.42</v>
      </c>
      <c r="AJ107" s="978">
        <v>-8.4</v>
      </c>
      <c r="AK107" s="978">
        <v>7.7299999999999995</v>
      </c>
      <c r="AL107" s="991">
        <v>5740</v>
      </c>
      <c r="AM107" s="985">
        <v>0.89999999999999991</v>
      </c>
      <c r="AN107" s="978">
        <v>0.77</v>
      </c>
      <c r="AO107" s="838">
        <f t="shared" si="54"/>
        <v>-22.116681094732314</v>
      </c>
      <c r="AP107" s="839">
        <f t="shared" si="55"/>
        <v>8.5109784797357744</v>
      </c>
      <c r="AQ107" s="1001">
        <f t="shared" si="56"/>
        <v>108.70873978218003</v>
      </c>
      <c r="AR107" s="738">
        <f>INDEX(Historical!$C$7:$C$1442,MATCH(B107,Historical!$B$7:$B$1449,0))*IF(AH107="n/a",1.03,IF(AH107&lt;0,1.01,IF(AH107&gt;10,1.1,(1+AH107/100))))</f>
        <v>1.6362000000000001</v>
      </c>
      <c r="AS107" s="999">
        <f t="shared" si="57"/>
        <v>1.7248820400000002</v>
      </c>
      <c r="AT107" s="999">
        <f t="shared" ref="AT107:AV126" si="61">IF($AK107="n/a",1.03*AS107,IF($AK107&lt;0,1.01*AS107,IF($AK107&gt;10,1.1*AS107,(1+$AK107/100)*AS107)))</f>
        <v>1.8582154216920002</v>
      </c>
      <c r="AU107" s="999">
        <f t="shared" si="61"/>
        <v>2.0018554737887917</v>
      </c>
      <c r="AV107" s="999">
        <f t="shared" si="61"/>
        <v>2.1565989019126652</v>
      </c>
      <c r="AW107" s="738">
        <f t="shared" si="58"/>
        <v>9.3777518373934576</v>
      </c>
      <c r="AX107" s="846">
        <f t="shared" si="59"/>
        <v>16.286474187901106</v>
      </c>
      <c r="AY107" s="1080">
        <v>0.96</v>
      </c>
      <c r="AZ107" s="985">
        <v>23.69</v>
      </c>
      <c r="BA107" s="985">
        <v>-1.8900000000000001</v>
      </c>
      <c r="BB107" s="985">
        <v>5</v>
      </c>
      <c r="BC107" s="985">
        <v>6.16</v>
      </c>
      <c r="BE107" s="700">
        <v>1983</v>
      </c>
      <c r="BF107" s="1013">
        <f t="shared" si="60"/>
        <v>3</v>
      </c>
      <c r="BG107" s="995">
        <v>5.2</v>
      </c>
    </row>
    <row r="108" spans="1:59" ht="11.25" customHeight="1" x14ac:dyDescent="0.2">
      <c r="A108" s="984" t="s">
        <v>330</v>
      </c>
      <c r="B108" s="989" t="s">
        <v>331</v>
      </c>
      <c r="C108" s="1070" t="s">
        <v>108</v>
      </c>
      <c r="D108" s="1070" t="s">
        <v>4397</v>
      </c>
      <c r="E108" s="828">
        <v>45</v>
      </c>
      <c r="F108" s="1148">
        <v>49</v>
      </c>
      <c r="G108" s="1148" t="s">
        <v>37</v>
      </c>
      <c r="H108" s="1148" t="s">
        <v>37</v>
      </c>
      <c r="I108" s="978">
        <v>191.65</v>
      </c>
      <c r="J108" s="738">
        <f t="shared" si="47"/>
        <v>1.0435690060005216</v>
      </c>
      <c r="K108" s="990">
        <v>0.5</v>
      </c>
      <c r="L108" s="1000">
        <v>4</v>
      </c>
      <c r="M108" s="729">
        <f t="shared" si="48"/>
        <v>2</v>
      </c>
      <c r="N108" s="983" t="s">
        <v>111</v>
      </c>
      <c r="O108" s="831">
        <v>0.41</v>
      </c>
      <c r="P108" s="694">
        <v>43154</v>
      </c>
      <c r="Q108" s="694">
        <v>43171</v>
      </c>
      <c r="R108" s="729">
        <f t="shared" si="49"/>
        <v>21.951219512195131</v>
      </c>
      <c r="S108" s="795">
        <f>IF(INDEX(Historical!$D$7:$D$1442,MATCH(B108,Historical!$B$7:$B$1449,0))=0,"n/a",(INDEX(Historical!$C$7:$C$1442,MATCH(B108,Historical!$B$7:$B$1449,0))/INDEX(Historical!$D$7:$D$1442,MATCH(B108,Historical!$B$7:$B$1449,0))-1)*100)</f>
        <v>21.95121951219512</v>
      </c>
      <c r="T108" s="795">
        <f>IF(INDEX(Historical!$F$7:$F$1442,MATCH(B108,Historical!$B$7:$B$1449,0))=0,"n/a",((INDEX(Historical!$C$7:$C$1442,MATCH(B108,Historical!$B$7:$B$1449,0))/INDEX(Historical!$F$7:$F$1442,MATCH(B108,Historical!$B$7:$B$1449,0)))^(1/3)-1)*100)</f>
        <v>14.855559430448251</v>
      </c>
      <c r="U108" s="795">
        <f>IF(INDEX(Historical!$H$7:$H$1442,MATCH(B108,Historical!$B$7:$B$1449,0))=0,"n/a",((INDEX(Historical!$C$7:$C$1442,MATCH(B108,Historical!$B$7:$B$1449,0))/INDEX(Historical!$H$7:$H$1442,MATCH(B108,Historical!$B$7:$B$1449,0)))^(1/5)-1)*100)</f>
        <v>12.295510705682089</v>
      </c>
      <c r="V108" s="795">
        <f>IF(INDEX(Historical!$O$7:$O$1442,MATCH(B108,Historical!$B$7:$B$1449,0))=0,"n/a",((INDEX(Historical!$C$7:$C$1442,MATCH(B108,Historical!$B$7:$B$1449,0))/INDEX(Historical!$O$7:$O$1442,MATCH(B108,Historical!$B$7:$B$1449,0)))^(1/10)-1)*100)</f>
        <v>8.5562249642056507</v>
      </c>
      <c r="W108" s="796">
        <f t="shared" si="50"/>
        <v>1.4370251784074717</v>
      </c>
      <c r="X108" s="797">
        <f t="shared" si="51"/>
        <v>0.54165245399480566</v>
      </c>
      <c r="Y108" s="759"/>
      <c r="Z108" s="738">
        <f t="shared" si="52"/>
        <v>27.397260273972602</v>
      </c>
      <c r="AA108" s="999">
        <f t="shared" si="53"/>
        <v>26.253424657534246</v>
      </c>
      <c r="AB108" s="1000">
        <v>12</v>
      </c>
      <c r="AC108" s="978">
        <v>7.3</v>
      </c>
      <c r="AD108" s="978">
        <v>1.89</v>
      </c>
      <c r="AE108" s="978">
        <v>7.63</v>
      </c>
      <c r="AF108" s="981">
        <v>53.24</v>
      </c>
      <c r="AG108" s="980">
        <v>309.90000000000003</v>
      </c>
      <c r="AH108" s="978">
        <v>-20</v>
      </c>
      <c r="AI108" s="978">
        <v>8.64</v>
      </c>
      <c r="AJ108" s="978">
        <v>22.7</v>
      </c>
      <c r="AK108" s="978">
        <v>13.900000000000002</v>
      </c>
      <c r="AL108" s="991">
        <v>48160</v>
      </c>
      <c r="AM108" s="985">
        <v>0.1</v>
      </c>
      <c r="AN108" s="981">
        <v>4.05</v>
      </c>
      <c r="AO108" s="838">
        <f t="shared" si="54"/>
        <v>-12.914344945851635</v>
      </c>
      <c r="AP108" s="839">
        <f t="shared" si="55"/>
        <v>13.339079711682611</v>
      </c>
      <c r="AQ108" s="1001">
        <f t="shared" si="56"/>
        <v>688.17153484564756</v>
      </c>
      <c r="AR108" s="738">
        <f>INDEX(Historical!$C$7:$C$1442,MATCH(B108,Historical!$B$7:$B$1449,0))*IF(AH108="n/a",1.03,IF(AH108&lt;0,1.01,IF(AH108&gt;10,1.1,(1+AH108/100))))</f>
        <v>2.02</v>
      </c>
      <c r="AS108" s="999">
        <f t="shared" si="57"/>
        <v>2.194528</v>
      </c>
      <c r="AT108" s="999">
        <f t="shared" si="61"/>
        <v>2.4139808</v>
      </c>
      <c r="AU108" s="999">
        <f t="shared" si="61"/>
        <v>2.6553788800000002</v>
      </c>
      <c r="AV108" s="999">
        <f t="shared" si="61"/>
        <v>2.9209167680000006</v>
      </c>
      <c r="AW108" s="738">
        <f t="shared" si="58"/>
        <v>12.204804448000001</v>
      </c>
      <c r="AX108" s="846">
        <f t="shared" si="59"/>
        <v>6.3682778231150543</v>
      </c>
      <c r="AY108" s="1080">
        <v>1.1399999999999999</v>
      </c>
      <c r="AZ108" s="985">
        <v>22.32</v>
      </c>
      <c r="BA108" s="985">
        <v>-11.81</v>
      </c>
      <c r="BB108" s="985">
        <v>9</v>
      </c>
      <c r="BC108" s="985">
        <v>-0.84</v>
      </c>
      <c r="BE108" s="700">
        <v>1974</v>
      </c>
      <c r="BF108" s="1013">
        <f t="shared" si="60"/>
        <v>4</v>
      </c>
      <c r="BG108" s="995">
        <v>18.7</v>
      </c>
    </row>
    <row r="109" spans="1:59" ht="11.25" customHeight="1" x14ac:dyDescent="0.2">
      <c r="A109" s="984" t="s">
        <v>104</v>
      </c>
      <c r="B109" s="988" t="s">
        <v>105</v>
      </c>
      <c r="C109" s="1070" t="s">
        <v>108</v>
      </c>
      <c r="D109" s="1070" t="s">
        <v>4401</v>
      </c>
      <c r="E109" s="828">
        <v>32</v>
      </c>
      <c r="F109" s="1148">
        <v>90</v>
      </c>
      <c r="G109" s="1148" t="s">
        <v>106</v>
      </c>
      <c r="H109" s="1148" t="s">
        <v>106</v>
      </c>
      <c r="I109" s="978">
        <v>45.4</v>
      </c>
      <c r="J109" s="738">
        <f t="shared" si="47"/>
        <v>2.3788546255506611</v>
      </c>
      <c r="K109" s="997">
        <v>0.27</v>
      </c>
      <c r="L109" s="1000">
        <v>4</v>
      </c>
      <c r="M109" s="729">
        <f t="shared" si="48"/>
        <v>1.08</v>
      </c>
      <c r="N109" s="983" t="s">
        <v>107</v>
      </c>
      <c r="O109" s="832">
        <v>0.25</v>
      </c>
      <c r="P109" s="973">
        <v>43497</v>
      </c>
      <c r="Q109" s="973">
        <v>43510</v>
      </c>
      <c r="R109" s="729">
        <f t="shared" si="49"/>
        <v>8.0000000000000071</v>
      </c>
      <c r="S109" s="795">
        <f>IF(INDEX(Historical!$D$7:$D$1442,MATCH(B109,Historical!$B$7:$B$1449,0))=0,"n/a",(INDEX(Historical!$C$7:$C$1442,MATCH(B109,Historical!$B$7:$B$1449,0))/INDEX(Historical!$D$7:$D$1442,MATCH(B109,Historical!$B$7:$B$1449,0))-1)*100)</f>
        <v>26.315789473684205</v>
      </c>
      <c r="T109" s="795">
        <f>IF(INDEX(Historical!$F$7:$F$1442,MATCH(B109,Historical!$B$7:$B$1449,0))=0,"n/a",((INDEX(Historical!$C$7:$C$1442,MATCH(B109,Historical!$B$7:$B$1449,0))/INDEX(Historical!$F$7:$F$1442,MATCH(B109,Historical!$B$7:$B$1449,0)))^(1/3)-1)*100)</f>
        <v>12.685798233998579</v>
      </c>
      <c r="U109" s="795">
        <f>IF(INDEX(Historical!$H$7:$H$1442,MATCH(B109,Historical!$B$7:$B$1449,0))=0,"n/a",((INDEX(Historical!$C$7:$C$1442,MATCH(B109,Historical!$B$7:$B$1449,0))/INDEX(Historical!$H$7:$H$1442,MATCH(B109,Historical!$B$7:$B$1449,0)))^(1/5)-1)*100)</f>
        <v>9.2021027641427722</v>
      </c>
      <c r="V109" s="795">
        <f>IF(INDEX(Historical!$O$7:$O$1442,MATCH(B109,Historical!$B$7:$B$1449,0))=0,"n/a",((INDEX(Historical!$C$7:$C$1442,MATCH(B109,Historical!$B$7:$B$1449,0))/INDEX(Historical!$O$7:$O$1442,MATCH(B109,Historical!$B$7:$B$1449,0)))^(1/10)-1)*100)</f>
        <v>6.1753233948192987</v>
      </c>
      <c r="W109" s="796">
        <f t="shared" si="50"/>
        <v>1.4901410300005904</v>
      </c>
      <c r="X109" s="797">
        <f t="shared" si="51"/>
        <v>1.4378285568973082</v>
      </c>
      <c r="Y109" s="989"/>
      <c r="Z109" s="738">
        <f t="shared" si="52"/>
        <v>36.986301369863014</v>
      </c>
      <c r="AA109" s="999">
        <f t="shared" si="53"/>
        <v>15.547945205479452</v>
      </c>
      <c r="AB109" s="1000">
        <v>12</v>
      </c>
      <c r="AC109" s="978">
        <v>2.92</v>
      </c>
      <c r="AD109" s="978">
        <v>1.55</v>
      </c>
      <c r="AE109" s="978">
        <v>4.68</v>
      </c>
      <c r="AF109" s="978">
        <v>1.57</v>
      </c>
      <c r="AG109" s="978">
        <v>10.299999999999999</v>
      </c>
      <c r="AH109" s="978">
        <v>12.9</v>
      </c>
      <c r="AI109" s="978">
        <v>6.87</v>
      </c>
      <c r="AJ109" s="978">
        <v>6.4</v>
      </c>
      <c r="AK109" s="978">
        <v>10</v>
      </c>
      <c r="AL109" s="991">
        <v>1150</v>
      </c>
      <c r="AM109" s="985">
        <v>3.2</v>
      </c>
      <c r="AN109" s="978">
        <v>0.17</v>
      </c>
      <c r="AO109" s="838">
        <f t="shared" si="54"/>
        <v>-3.9669878157860197</v>
      </c>
      <c r="AP109" s="839">
        <f t="shared" si="55"/>
        <v>11.580957389693433</v>
      </c>
      <c r="AQ109" s="1001">
        <f t="shared" si="56"/>
        <v>4.1585841613167585</v>
      </c>
      <c r="AR109" s="738">
        <f>INDEX(Historical!$C$7:$C$1442,MATCH(B109,Historical!$B$7:$B$1449,0))*IF(AH109="n/a",1.03,IF(AH109&lt;0,1.01,IF(AH109&gt;10,1.1,(1+AH109/100))))</f>
        <v>1.056</v>
      </c>
      <c r="AS109" s="999">
        <f t="shared" si="57"/>
        <v>1.1285472000000001</v>
      </c>
      <c r="AT109" s="999">
        <f t="shared" si="61"/>
        <v>1.2414019200000002</v>
      </c>
      <c r="AU109" s="999">
        <f t="shared" si="61"/>
        <v>1.3655421120000002</v>
      </c>
      <c r="AV109" s="999">
        <f t="shared" si="61"/>
        <v>1.5020963232000004</v>
      </c>
      <c r="AW109" s="738">
        <f t="shared" si="58"/>
        <v>6.2935875552000002</v>
      </c>
      <c r="AX109" s="846">
        <f t="shared" si="59"/>
        <v>13.86252765462555</v>
      </c>
      <c r="AY109" s="1080">
        <v>1.1100000000000001</v>
      </c>
      <c r="AZ109" s="985">
        <v>18.11</v>
      </c>
      <c r="BA109" s="985">
        <v>-23.48</v>
      </c>
      <c r="BB109" s="985">
        <v>2.88</v>
      </c>
      <c r="BC109" s="985">
        <v>-11.200000000000001</v>
      </c>
      <c r="BE109" s="700">
        <v>1988</v>
      </c>
      <c r="BF109" s="1013">
        <f t="shared" si="60"/>
        <v>3</v>
      </c>
      <c r="BG109" s="995">
        <v>1.2</v>
      </c>
    </row>
    <row r="110" spans="1:59" ht="11.25" customHeight="1" x14ac:dyDescent="0.2">
      <c r="A110" s="984" t="s">
        <v>342</v>
      </c>
      <c r="B110" s="988" t="s">
        <v>343</v>
      </c>
      <c r="C110" s="1070" t="s">
        <v>112</v>
      </c>
      <c r="D110" s="1070" t="s">
        <v>213</v>
      </c>
      <c r="E110" s="828">
        <v>51</v>
      </c>
      <c r="F110" s="1148">
        <v>24</v>
      </c>
      <c r="G110" s="1148" t="s">
        <v>115</v>
      </c>
      <c r="H110" s="1148" t="s">
        <v>115</v>
      </c>
      <c r="I110" s="978">
        <v>126.44</v>
      </c>
      <c r="J110" s="738">
        <f t="shared" si="47"/>
        <v>2.0879468522619424</v>
      </c>
      <c r="K110" s="990">
        <v>0.66</v>
      </c>
      <c r="L110" s="1000">
        <v>4</v>
      </c>
      <c r="M110" s="729">
        <f t="shared" si="48"/>
        <v>2.64</v>
      </c>
      <c r="N110" s="983" t="s">
        <v>344</v>
      </c>
      <c r="O110" s="831">
        <v>0.63</v>
      </c>
      <c r="P110" s="973">
        <v>43349</v>
      </c>
      <c r="Q110" s="973">
        <v>43361</v>
      </c>
      <c r="R110" s="729">
        <f t="shared" si="49"/>
        <v>4.7619047619047654</v>
      </c>
      <c r="S110" s="795">
        <f>IF(INDEX(Historical!$D$7:$D$1442,MATCH(B110,Historical!$B$7:$B$1449,0))=0,"n/a",(INDEX(Historical!$C$7:$C$1442,MATCH(B110,Historical!$B$7:$B$1449,0))/INDEX(Historical!$D$7:$D$1442,MATCH(B110,Historical!$B$7:$B$1449,0))-1)*100)</f>
        <v>6.6115702479338845</v>
      </c>
      <c r="T110" s="795">
        <f>IF(INDEX(Historical!$F$7:$F$1442,MATCH(B110,Historical!$B$7:$B$1449,0))=0,"n/a",((INDEX(Historical!$C$7:$C$1442,MATCH(B110,Historical!$B$7:$B$1449,0))/INDEX(Historical!$F$7:$F$1442,MATCH(B110,Historical!$B$7:$B$1449,0)))^(1/3)-1)*100)</f>
        <v>6.431122902917763</v>
      </c>
      <c r="U110" s="795">
        <f>IF(INDEX(Historical!$H$7:$H$1442,MATCH(B110,Historical!$B$7:$B$1449,0))=0,"n/a",((INDEX(Historical!$C$7:$C$1442,MATCH(B110,Historical!$B$7:$B$1449,0))/INDEX(Historical!$H$7:$H$1442,MATCH(B110,Historical!$B$7:$B$1449,0)))^(1/5)-1)*100)</f>
        <v>5.4364811125223733</v>
      </c>
      <c r="V110" s="795">
        <f>IF(INDEX(Historical!$O$7:$O$1442,MATCH(B110,Historical!$B$7:$B$1449,0))=0,"n/a",((INDEX(Historical!$C$7:$C$1442,MATCH(B110,Historical!$B$7:$B$1449,0))/INDEX(Historical!$O$7:$O$1442,MATCH(B110,Historical!$B$7:$B$1449,0)))^(1/10)-1)*100)</f>
        <v>7.4298368254117841</v>
      </c>
      <c r="W110" s="796">
        <f t="shared" si="50"/>
        <v>0.73170935516757696</v>
      </c>
      <c r="X110" s="797">
        <f t="shared" si="51"/>
        <v>0.22280660297222843</v>
      </c>
      <c r="Y110" s="988"/>
      <c r="Z110" s="738">
        <f t="shared" si="52"/>
        <v>60.273972602739732</v>
      </c>
      <c r="AA110" s="999">
        <f t="shared" si="53"/>
        <v>28.8675799086758</v>
      </c>
      <c r="AB110" s="1000">
        <v>12</v>
      </c>
      <c r="AC110" s="978">
        <v>4.38</v>
      </c>
      <c r="AD110" s="978">
        <v>3.48</v>
      </c>
      <c r="AE110" s="978">
        <v>1.34</v>
      </c>
      <c r="AF110" s="978">
        <v>2.5499999999999998</v>
      </c>
      <c r="AG110" s="978">
        <v>13.600000000000001</v>
      </c>
      <c r="AH110" s="978">
        <v>25.8</v>
      </c>
      <c r="AI110" s="978">
        <v>8.99</v>
      </c>
      <c r="AJ110" s="978">
        <v>24.4</v>
      </c>
      <c r="AK110" s="978">
        <v>8.3099999999999987</v>
      </c>
      <c r="AL110" s="991">
        <v>18730</v>
      </c>
      <c r="AM110" s="985">
        <v>0.3</v>
      </c>
      <c r="AN110" s="978">
        <v>0.57999999999999996</v>
      </c>
      <c r="AO110" s="838">
        <f t="shared" si="54"/>
        <v>-21.343151943891485</v>
      </c>
      <c r="AP110" s="839">
        <f t="shared" si="55"/>
        <v>7.5244279647843157</v>
      </c>
      <c r="AQ110" s="1001">
        <f t="shared" si="56"/>
        <v>80.877280395205815</v>
      </c>
      <c r="AR110" s="738">
        <f>INDEX(Historical!$C$7:$C$1442,MATCH(B110,Historical!$B$7:$B$1449,0))*IF(AH110="n/a",1.03,IF(AH110&lt;0,1.01,IF(AH110&gt;10,1.1,(1+AH110/100))))</f>
        <v>2.8380000000000005</v>
      </c>
      <c r="AS110" s="999">
        <f t="shared" si="57"/>
        <v>3.0931362000000009</v>
      </c>
      <c r="AT110" s="999">
        <f t="shared" si="61"/>
        <v>3.3501758182200008</v>
      </c>
      <c r="AU110" s="999">
        <f t="shared" si="61"/>
        <v>3.6285754287140826</v>
      </c>
      <c r="AV110" s="999">
        <f t="shared" si="61"/>
        <v>3.9301100468402228</v>
      </c>
      <c r="AW110" s="738">
        <f t="shared" si="58"/>
        <v>16.839997493774305</v>
      </c>
      <c r="AX110" s="846">
        <f t="shared" si="59"/>
        <v>13.318568090615553</v>
      </c>
      <c r="AY110" s="1080">
        <v>1.24</v>
      </c>
      <c r="AZ110" s="985">
        <v>18.82</v>
      </c>
      <c r="BA110" s="985">
        <v>-24.73</v>
      </c>
      <c r="BB110" s="985">
        <v>2.0099999999999998</v>
      </c>
      <c r="BC110" s="985">
        <v>-6.4600000000000009</v>
      </c>
      <c r="BE110" s="700">
        <v>1968</v>
      </c>
      <c r="BF110" s="1013">
        <f t="shared" si="60"/>
        <v>6</v>
      </c>
      <c r="BG110" s="995">
        <v>5.0999999999999996</v>
      </c>
    </row>
    <row r="111" spans="1:59" s="874" customFormat="1" ht="11.25" customHeight="1" x14ac:dyDescent="0.2">
      <c r="A111" s="733" t="s">
        <v>347</v>
      </c>
      <c r="B111" s="882" t="s">
        <v>348</v>
      </c>
      <c r="C111" s="1070" t="s">
        <v>154</v>
      </c>
      <c r="D111" s="1070" t="s">
        <v>4386</v>
      </c>
      <c r="E111" s="854">
        <v>26</v>
      </c>
      <c r="F111" s="1148">
        <v>115</v>
      </c>
      <c r="G111" s="1147" t="s">
        <v>106</v>
      </c>
      <c r="H111" s="1147" t="s">
        <v>106</v>
      </c>
      <c r="I111" s="867">
        <v>177.57</v>
      </c>
      <c r="J111" s="856">
        <f t="shared" si="47"/>
        <v>1.1713690375626515</v>
      </c>
      <c r="K111" s="880">
        <v>0.52</v>
      </c>
      <c r="L111" s="858">
        <v>4</v>
      </c>
      <c r="M111" s="859">
        <f t="shared" si="48"/>
        <v>2.08</v>
      </c>
      <c r="N111" s="860" t="s">
        <v>161</v>
      </c>
      <c r="O111" s="881">
        <v>0.47</v>
      </c>
      <c r="P111" s="862">
        <v>43462</v>
      </c>
      <c r="Q111" s="862">
        <v>43496</v>
      </c>
      <c r="R111" s="859">
        <f t="shared" si="49"/>
        <v>10.638297872340436</v>
      </c>
      <c r="S111" s="795">
        <f>IF(INDEX(Historical!$D$7:$D$1442,MATCH(B111,Historical!$B$7:$B$1449,0))=0,"n/a",(INDEX(Historical!$C$7:$C$1442,MATCH(B111,Historical!$B$7:$B$1449,0))/INDEX(Historical!$D$7:$D$1442,MATCH(B111,Historical!$B$7:$B$1449,0))-1)*100)</f>
        <v>10.588235294117654</v>
      </c>
      <c r="T111" s="795">
        <f>IF(INDEX(Historical!$F$7:$F$1442,MATCH(B111,Historical!$B$7:$B$1449,0))=0,"n/a",((INDEX(Historical!$C$7:$C$1442,MATCH(B111,Historical!$B$7:$B$1449,0))/INDEX(Historical!$F$7:$F$1442,MATCH(B111,Historical!$B$7:$B$1449,0)))^(1/3)-1)*100)</f>
        <v>10.856097931999109</v>
      </c>
      <c r="U111" s="795">
        <f>IF(INDEX(Historical!$H$7:$H$1442,MATCH(B111,Historical!$B$7:$B$1449,0))=0,"n/a",((INDEX(Historical!$C$7:$C$1442,MATCH(B111,Historical!$B$7:$B$1449,0))/INDEX(Historical!$H$7:$H$1442,MATCH(B111,Historical!$B$7:$B$1449,0)))^(1/5)-1)*100)</f>
        <v>12.142542134526657</v>
      </c>
      <c r="V111" s="795">
        <f>IF(INDEX(Historical!$O$7:$O$1442,MATCH(B111,Historical!$B$7:$B$1449,0))=0,"n/a",((INDEX(Historical!$C$7:$C$1442,MATCH(B111,Historical!$B$7:$B$1449,0))/INDEX(Historical!$O$7:$O$1442,MATCH(B111,Historical!$B$7:$B$1449,0)))^(1/10)-1)*100)</f>
        <v>19.004775924371621</v>
      </c>
      <c r="W111" s="863">
        <f t="shared" si="50"/>
        <v>0.6389205630651571</v>
      </c>
      <c r="X111" s="864">
        <f t="shared" si="51"/>
        <v>1.6190056179368877</v>
      </c>
      <c r="Y111" s="886"/>
      <c r="Z111" s="856">
        <f t="shared" si="52"/>
        <v>38.095238095238102</v>
      </c>
      <c r="AA111" s="866">
        <f t="shared" si="53"/>
        <v>32.521978021978022</v>
      </c>
      <c r="AB111" s="858">
        <v>12</v>
      </c>
      <c r="AC111" s="867">
        <v>5.46</v>
      </c>
      <c r="AD111" s="867">
        <v>3.1</v>
      </c>
      <c r="AE111" s="867">
        <v>5.05</v>
      </c>
      <c r="AF111" s="867">
        <v>6.74</v>
      </c>
      <c r="AG111" s="867">
        <v>12.8</v>
      </c>
      <c r="AH111" s="867">
        <v>12</v>
      </c>
      <c r="AI111" s="867">
        <v>9.9599999999999991</v>
      </c>
      <c r="AJ111" s="867">
        <v>7.5</v>
      </c>
      <c r="AK111" s="867">
        <v>10.48</v>
      </c>
      <c r="AL111" s="868">
        <v>67060</v>
      </c>
      <c r="AM111" s="869">
        <v>0.1</v>
      </c>
      <c r="AN111" s="867">
        <v>0.73</v>
      </c>
      <c r="AO111" s="870">
        <f t="shared" si="54"/>
        <v>-19.208066849888713</v>
      </c>
      <c r="AP111" s="871">
        <f t="shared" si="55"/>
        <v>13.313911172089309</v>
      </c>
      <c r="AQ111" s="872">
        <f t="shared" si="56"/>
        <v>212.12400090571685</v>
      </c>
      <c r="AR111" s="738">
        <f>INDEX(Historical!$C$7:$C$1442,MATCH(B111,Historical!$B$7:$B$1449,0))*IF(AH111="n/a",1.03,IF(AH111&lt;0,1.01,IF(AH111&gt;10,1.1,(1+AH111/100))))</f>
        <v>2.0680000000000001</v>
      </c>
      <c r="AS111" s="866">
        <f t="shared" si="57"/>
        <v>2.2739727999999997</v>
      </c>
      <c r="AT111" s="866">
        <f t="shared" si="61"/>
        <v>2.5013700800000001</v>
      </c>
      <c r="AU111" s="866">
        <f t="shared" si="61"/>
        <v>2.7515070880000003</v>
      </c>
      <c r="AV111" s="866">
        <f t="shared" si="61"/>
        <v>3.0266577968000008</v>
      </c>
      <c r="AW111" s="856">
        <f t="shared" si="58"/>
        <v>12.6215077648</v>
      </c>
      <c r="AX111" s="873">
        <f t="shared" si="59"/>
        <v>7.1079054822323604</v>
      </c>
      <c r="AY111" s="1081">
        <v>0.82</v>
      </c>
      <c r="AZ111" s="869">
        <v>22.67</v>
      </c>
      <c r="BA111" s="869">
        <v>-1.9900000000000002</v>
      </c>
      <c r="BB111" s="869">
        <v>8.4599999999999991</v>
      </c>
      <c r="BC111" s="869">
        <v>5.33</v>
      </c>
      <c r="BD111" s="1033"/>
      <c r="BE111" s="700">
        <v>1994</v>
      </c>
      <c r="BF111" s="1013">
        <f t="shared" si="60"/>
        <v>2</v>
      </c>
      <c r="BG111" s="931">
        <v>5.6000000000000005</v>
      </c>
    </row>
    <row r="112" spans="1:59" ht="11.25" customHeight="1" x14ac:dyDescent="0.2">
      <c r="A112" s="976" t="s">
        <v>349</v>
      </c>
      <c r="B112" s="988" t="s">
        <v>350</v>
      </c>
      <c r="C112" s="1070" t="s">
        <v>128</v>
      </c>
      <c r="D112" s="1070" t="s">
        <v>4398</v>
      </c>
      <c r="E112" s="828">
        <v>49</v>
      </c>
      <c r="F112" s="1148">
        <v>31</v>
      </c>
      <c r="G112" s="1148" t="s">
        <v>37</v>
      </c>
      <c r="H112" s="1148" t="s">
        <v>115</v>
      </c>
      <c r="I112" s="978">
        <v>63.85</v>
      </c>
      <c r="J112" s="738">
        <f t="shared" si="47"/>
        <v>2.4432263116679716</v>
      </c>
      <c r="K112" s="990">
        <v>0.39</v>
      </c>
      <c r="L112" s="1000">
        <v>4</v>
      </c>
      <c r="M112" s="729">
        <f t="shared" si="48"/>
        <v>1.56</v>
      </c>
      <c r="N112" s="983" t="s">
        <v>285</v>
      </c>
      <c r="O112" s="831">
        <v>0.36</v>
      </c>
      <c r="P112" s="973">
        <v>43468</v>
      </c>
      <c r="Q112" s="973">
        <v>43490</v>
      </c>
      <c r="R112" s="729">
        <f t="shared" si="49"/>
        <v>8.333333333333341</v>
      </c>
      <c r="S112" s="795">
        <f>IF(INDEX(Historical!$D$7:$D$1442,MATCH(B112,Historical!$B$7:$B$1449,0))=0,"n/a",(INDEX(Historical!$C$7:$C$1442,MATCH(B112,Historical!$B$7:$B$1449,0))/INDEX(Historical!$D$7:$D$1442,MATCH(B112,Historical!$B$7:$B$1449,0))-1)*100)</f>
        <v>9.0909090909090828</v>
      </c>
      <c r="T112" s="795">
        <f>IF(INDEX(Historical!$F$7:$F$1442,MATCH(B112,Historical!$B$7:$B$1449,0))=0,"n/a",((INDEX(Historical!$C$7:$C$1442,MATCH(B112,Historical!$B$7:$B$1449,0))/INDEX(Historical!$F$7:$F$1442,MATCH(B112,Historical!$B$7:$B$1449,0)))^(1/3)-1)*100)</f>
        <v>6.2658569182611146</v>
      </c>
      <c r="U112" s="795">
        <f>IF(INDEX(Historical!$H$7:$H$1442,MATCH(B112,Historical!$B$7:$B$1449,0))=0,"n/a",((INDEX(Historical!$C$7:$C$1442,MATCH(B112,Historical!$B$7:$B$1449,0))/INDEX(Historical!$H$7:$H$1442,MATCH(B112,Historical!$B$7:$B$1449,0)))^(1/5)-1)*100)</f>
        <v>5.1547496797280434</v>
      </c>
      <c r="V112" s="795">
        <f>IF(INDEX(Historical!$O$7:$O$1442,MATCH(B112,Historical!$B$7:$B$1449,0))=0,"n/a",((INDEX(Historical!$C$7:$C$1442,MATCH(B112,Historical!$B$7:$B$1449,0))/INDEX(Historical!$O$7:$O$1442,MATCH(B112,Historical!$B$7:$B$1449,0)))^(1/10)-1)*100)</f>
        <v>5.0480468452381411</v>
      </c>
      <c r="W112" s="796">
        <f t="shared" si="50"/>
        <v>1.0211374493464846</v>
      </c>
      <c r="X112" s="797">
        <f t="shared" si="51"/>
        <v>0.5727499644142271</v>
      </c>
      <c r="Y112" s="746"/>
      <c r="Z112" s="738">
        <f t="shared" si="52"/>
        <v>57.777777777777771</v>
      </c>
      <c r="AA112" s="999">
        <f t="shared" si="53"/>
        <v>23.648148148148149</v>
      </c>
      <c r="AB112" s="1000">
        <v>6</v>
      </c>
      <c r="AC112" s="978">
        <v>2.7</v>
      </c>
      <c r="AD112" s="978">
        <v>2.09</v>
      </c>
      <c r="AE112" s="978">
        <v>0.56000000000000005</v>
      </c>
      <c r="AF112" s="978">
        <v>12.59</v>
      </c>
      <c r="AG112" s="978">
        <v>61.199999999999996</v>
      </c>
      <c r="AH112" s="978">
        <v>23.7</v>
      </c>
      <c r="AI112" s="978">
        <v>10.31</v>
      </c>
      <c r="AJ112" s="978">
        <v>9</v>
      </c>
      <c r="AK112" s="978">
        <v>11.3</v>
      </c>
      <c r="AL112" s="991">
        <v>33460</v>
      </c>
      <c r="AM112" s="985">
        <v>0.2</v>
      </c>
      <c r="AN112" s="978">
        <v>3.3</v>
      </c>
      <c r="AO112" s="838">
        <f t="shared" si="54"/>
        <v>-16.050172156752133</v>
      </c>
      <c r="AP112" s="839">
        <f t="shared" si="55"/>
        <v>7.597975991396015</v>
      </c>
      <c r="AQ112" s="1001">
        <f t="shared" si="56"/>
        <v>263.76438356300247</v>
      </c>
      <c r="AR112" s="738">
        <f>INDEX(Historical!$C$7:$C$1442,MATCH(B112,Historical!$B$7:$B$1449,0))*IF(AH112="n/a",1.03,IF(AH112&lt;0,1.01,IF(AH112&gt;10,1.1,(1+AH112/100))))</f>
        <v>1.5840000000000001</v>
      </c>
      <c r="AS112" s="999">
        <f t="shared" si="57"/>
        <v>1.7424000000000002</v>
      </c>
      <c r="AT112" s="999">
        <f t="shared" si="61"/>
        <v>1.9166400000000003</v>
      </c>
      <c r="AU112" s="999">
        <f t="shared" si="61"/>
        <v>2.1083040000000004</v>
      </c>
      <c r="AV112" s="999">
        <f t="shared" si="61"/>
        <v>2.3191344000000007</v>
      </c>
      <c r="AW112" s="738">
        <f t="shared" si="58"/>
        <v>9.6704784000000021</v>
      </c>
      <c r="AX112" s="846">
        <f t="shared" si="59"/>
        <v>15.145620046985126</v>
      </c>
      <c r="AY112" s="1080">
        <v>0.54</v>
      </c>
      <c r="AZ112" s="985">
        <v>14.000000000000002</v>
      </c>
      <c r="BA112" s="985">
        <v>-15.959999999999999</v>
      </c>
      <c r="BB112" s="985">
        <v>0.15</v>
      </c>
      <c r="BC112" s="985">
        <v>-5.56</v>
      </c>
      <c r="BE112" s="700">
        <v>1971</v>
      </c>
      <c r="BF112" s="1013">
        <f t="shared" si="60"/>
        <v>5</v>
      </c>
      <c r="BG112" s="995">
        <v>8.1</v>
      </c>
    </row>
    <row r="113" spans="1:59" ht="11.25" customHeight="1" x14ac:dyDescent="0.2">
      <c r="A113" s="976" t="s">
        <v>138</v>
      </c>
      <c r="B113" s="988" t="s">
        <v>139</v>
      </c>
      <c r="C113" s="1070" t="s">
        <v>4405</v>
      </c>
      <c r="D113" s="1070" t="s">
        <v>4414</v>
      </c>
      <c r="E113" s="828">
        <v>35</v>
      </c>
      <c r="F113" s="1148">
        <v>80</v>
      </c>
      <c r="G113" s="1148" t="s">
        <v>115</v>
      </c>
      <c r="H113" s="1148" t="s">
        <v>115</v>
      </c>
      <c r="I113" s="978">
        <v>30.06</v>
      </c>
      <c r="J113" s="738">
        <f t="shared" si="47"/>
        <v>6.7864271457085827</v>
      </c>
      <c r="K113" s="990">
        <v>0.51</v>
      </c>
      <c r="L113" s="1000">
        <v>4</v>
      </c>
      <c r="M113" s="729">
        <f t="shared" si="48"/>
        <v>2.04</v>
      </c>
      <c r="N113" s="983" t="s">
        <v>140</v>
      </c>
      <c r="O113" s="831">
        <v>0.5</v>
      </c>
      <c r="P113" s="973">
        <v>43474</v>
      </c>
      <c r="Q113" s="973">
        <v>43497</v>
      </c>
      <c r="R113" s="729">
        <f t="shared" si="49"/>
        <v>2.0000000000000018</v>
      </c>
      <c r="S113" s="795">
        <f>IF(INDEX(Historical!$D$7:$D$1442,MATCH(B113,Historical!$B$7:$B$1449,0))=0,"n/a",(INDEX(Historical!$C$7:$C$1442,MATCH(B113,Historical!$B$7:$B$1449,0))/INDEX(Historical!$D$7:$D$1442,MATCH(B113,Historical!$B$7:$B$1449,0))-1)*100)</f>
        <v>2.0408163265306145</v>
      </c>
      <c r="T113" s="795">
        <f>IF(INDEX(Historical!$F$7:$F$1442,MATCH(B113,Historical!$B$7:$B$1449,0))=0,"n/a",((INDEX(Historical!$C$7:$C$1442,MATCH(B113,Historical!$B$7:$B$1449,0))/INDEX(Historical!$F$7:$F$1442,MATCH(B113,Historical!$B$7:$B$1449,0)))^(1/3)-1)*100)</f>
        <v>2.0839302540953009</v>
      </c>
      <c r="U113" s="795">
        <f>IF(INDEX(Historical!$H$7:$H$1442,MATCH(B113,Historical!$B$7:$B$1449,0))=0,"n/a",((INDEX(Historical!$C$7:$C$1442,MATCH(B113,Historical!$B$7:$B$1449,0))/INDEX(Historical!$H$7:$H$1442,MATCH(B113,Historical!$B$7:$B$1449,0)))^(1/5)-1)*100)</f>
        <v>2.1295687600135116</v>
      </c>
      <c r="V113" s="795">
        <f>IF(INDEX(Historical!$O$7:$O$1442,MATCH(B113,Historical!$B$7:$B$1449,0))=0,"n/a",((INDEX(Historical!$C$7:$C$1442,MATCH(B113,Historical!$B$7:$B$1449,0))/INDEX(Historical!$O$7:$O$1442,MATCH(B113,Historical!$B$7:$B$1449,0)))^(1/10)-1)*100)</f>
        <v>2.2565182563572872</v>
      </c>
      <c r="W113" s="796">
        <f t="shared" si="50"/>
        <v>0.94374098415285546</v>
      </c>
      <c r="X113" s="797">
        <f t="shared" si="51"/>
        <v>0.60844821714671748</v>
      </c>
      <c r="Y113" s="746"/>
      <c r="Z113" s="738">
        <f t="shared" si="52"/>
        <v>101.49253731343283</v>
      </c>
      <c r="AA113" s="999">
        <f t="shared" si="53"/>
        <v>14.955223880597016</v>
      </c>
      <c r="AB113" s="1000">
        <v>12</v>
      </c>
      <c r="AC113" s="978">
        <v>2.0099999999999998</v>
      </c>
      <c r="AD113" s="978">
        <v>2.5299999999999998</v>
      </c>
      <c r="AE113" s="978">
        <v>1.33</v>
      </c>
      <c r="AF113" s="978">
        <v>1.19</v>
      </c>
      <c r="AG113" s="978">
        <v>20.5</v>
      </c>
      <c r="AH113" s="978">
        <v>-29.2</v>
      </c>
      <c r="AI113" s="978">
        <v>1.4500000000000002</v>
      </c>
      <c r="AJ113" s="978">
        <v>3.5000000000000004</v>
      </c>
      <c r="AK113" s="978">
        <v>5.93</v>
      </c>
      <c r="AL113" s="991">
        <v>218960</v>
      </c>
      <c r="AM113" s="985">
        <v>0.06</v>
      </c>
      <c r="AN113" s="978">
        <v>1</v>
      </c>
      <c r="AO113" s="838">
        <f t="shared" si="54"/>
        <v>-6.0392279748749207</v>
      </c>
      <c r="AP113" s="839">
        <f t="shared" si="55"/>
        <v>8.9159959057220952</v>
      </c>
      <c r="AQ113" s="1001">
        <f t="shared" si="56"/>
        <v>-11.063777113633099</v>
      </c>
      <c r="AR113" s="738">
        <f>INDEX(Historical!$C$7:$C$1442,MATCH(B113,Historical!$B$7:$B$1449,0))*IF(AH113="n/a",1.03,IF(AH113&lt;0,1.01,IF(AH113&gt;10,1.1,(1+AH113/100))))</f>
        <v>2.02</v>
      </c>
      <c r="AS113" s="999">
        <f t="shared" si="57"/>
        <v>2.0492900000000001</v>
      </c>
      <c r="AT113" s="999">
        <f t="shared" si="61"/>
        <v>2.1708128969999998</v>
      </c>
      <c r="AU113" s="999">
        <f t="shared" si="61"/>
        <v>2.2995421017920994</v>
      </c>
      <c r="AV113" s="999">
        <f t="shared" si="61"/>
        <v>2.4359049484283708</v>
      </c>
      <c r="AW113" s="738">
        <f t="shared" si="58"/>
        <v>10.97554994722047</v>
      </c>
      <c r="AX113" s="846">
        <f t="shared" si="59"/>
        <v>36.51214220632226</v>
      </c>
      <c r="AY113" s="1080">
        <v>0.54</v>
      </c>
      <c r="AZ113" s="985">
        <v>12.16</v>
      </c>
      <c r="BA113" s="985">
        <v>-23.49</v>
      </c>
      <c r="BB113" s="985">
        <v>0.06</v>
      </c>
      <c r="BC113" s="985">
        <v>-5.58</v>
      </c>
      <c r="BE113" s="700">
        <v>1985</v>
      </c>
      <c r="BF113" s="1013">
        <f t="shared" si="60"/>
        <v>3</v>
      </c>
      <c r="BG113" s="995">
        <v>6.8000000000000007</v>
      </c>
    </row>
    <row r="114" spans="1:59" ht="11.25" customHeight="1" x14ac:dyDescent="0.2">
      <c r="A114" s="976" t="s">
        <v>355</v>
      </c>
      <c r="B114" s="988" t="s">
        <v>356</v>
      </c>
      <c r="C114" s="1070" t="s">
        <v>4405</v>
      </c>
      <c r="D114" s="1070" t="s">
        <v>4434</v>
      </c>
      <c r="E114" s="828">
        <v>44</v>
      </c>
      <c r="F114" s="1148">
        <v>54</v>
      </c>
      <c r="G114" s="1148" t="s">
        <v>37</v>
      </c>
      <c r="H114" s="1148" t="s">
        <v>37</v>
      </c>
      <c r="I114" s="978">
        <v>36.22</v>
      </c>
      <c r="J114" s="738">
        <f t="shared" si="47"/>
        <v>1.7669795692987302</v>
      </c>
      <c r="K114" s="990">
        <v>0.16</v>
      </c>
      <c r="L114" s="1000">
        <v>4</v>
      </c>
      <c r="M114" s="729">
        <f t="shared" si="48"/>
        <v>0.64</v>
      </c>
      <c r="N114" s="983" t="s">
        <v>152</v>
      </c>
      <c r="O114" s="831">
        <v>0.155</v>
      </c>
      <c r="P114" s="694">
        <v>43174</v>
      </c>
      <c r="Q114" s="694">
        <v>43188</v>
      </c>
      <c r="R114" s="729">
        <f t="shared" si="49"/>
        <v>3.2258064516129057</v>
      </c>
      <c r="S114" s="795">
        <f>IF(INDEX(Historical!$D$7:$D$1442,MATCH(B114,Historical!$B$7:$B$1449,0))=0,"n/a",(INDEX(Historical!$C$7:$C$1442,MATCH(B114,Historical!$B$7:$B$1449,0))/INDEX(Historical!$D$7:$D$1442,MATCH(B114,Historical!$B$7:$B$1449,0))-1)*100)</f>
        <v>3.2258064516129004</v>
      </c>
      <c r="T114" s="795">
        <f>IF(INDEX(Historical!$F$7:$F$1442,MATCH(B114,Historical!$B$7:$B$1449,0))=0,"n/a",((INDEX(Historical!$C$7:$C$1442,MATCH(B114,Historical!$B$7:$B$1449,0))/INDEX(Historical!$F$7:$F$1442,MATCH(B114,Historical!$B$7:$B$1449,0)))^(1/3)-1)*100)</f>
        <v>4.3038381993584451</v>
      </c>
      <c r="U114" s="795">
        <f>IF(INDEX(Historical!$H$7:$H$1442,MATCH(B114,Historical!$B$7:$B$1449,0))=0,"n/a",((INDEX(Historical!$C$7:$C$1442,MATCH(B114,Historical!$B$7:$B$1449,0))/INDEX(Historical!$H$7:$H$1442,MATCH(B114,Historical!$B$7:$B$1449,0)))^(1/5)-1)*100)</f>
        <v>4.6458378616732965</v>
      </c>
      <c r="V114" s="795">
        <f>IF(INDEX(Historical!$O$7:$O$1442,MATCH(B114,Historical!$B$7:$B$1449,0))=0,"n/a",((INDEX(Historical!$C$7:$C$1442,MATCH(B114,Historical!$B$7:$B$1449,0))/INDEX(Historical!$O$7:$O$1442,MATCH(B114,Historical!$B$7:$B$1449,0)))^(1/10)-1)*100)</f>
        <v>4.5537494162228631</v>
      </c>
      <c r="W114" s="796">
        <f t="shared" si="50"/>
        <v>1.0202225544344548</v>
      </c>
      <c r="X114" s="797" t="str">
        <f t="shared" si="51"/>
        <v>n/a</v>
      </c>
      <c r="Y114" s="988"/>
      <c r="Z114" s="738">
        <f t="shared" si="52"/>
        <v>92.753623188405811</v>
      </c>
      <c r="AA114" s="999">
        <f t="shared" si="53"/>
        <v>52.492753623188406</v>
      </c>
      <c r="AB114" s="1000">
        <v>12</v>
      </c>
      <c r="AC114" s="978">
        <v>0.69</v>
      </c>
      <c r="AD114" s="978" t="s">
        <v>137</v>
      </c>
      <c r="AE114" s="978">
        <v>0.76</v>
      </c>
      <c r="AF114" s="978">
        <v>0.89</v>
      </c>
      <c r="AG114" s="978">
        <v>9.1</v>
      </c>
      <c r="AH114" s="980">
        <v>-501</v>
      </c>
      <c r="AI114" s="980">
        <v>24.51</v>
      </c>
      <c r="AJ114" s="978">
        <v>-32.4</v>
      </c>
      <c r="AK114" s="978" t="s">
        <v>137</v>
      </c>
      <c r="AL114" s="991">
        <v>3850</v>
      </c>
      <c r="AM114" s="985">
        <v>0.3</v>
      </c>
      <c r="AN114" s="978">
        <v>0.54</v>
      </c>
      <c r="AO114" s="838">
        <f t="shared" si="54"/>
        <v>-46.07993619221638</v>
      </c>
      <c r="AP114" s="839">
        <f t="shared" si="55"/>
        <v>6.4128174309720265</v>
      </c>
      <c r="AQ114" s="1001">
        <f t="shared" si="56"/>
        <v>44.096496564146889</v>
      </c>
      <c r="AR114" s="738">
        <f>INDEX(Historical!$C$7:$C$1442,MATCH(B114,Historical!$B$7:$B$1449,0))*IF(AH114="n/a",1.03,IF(AH114&lt;0,1.01,IF(AH114&gt;10,1.1,(1+AH114/100))))</f>
        <v>0.64639999999999997</v>
      </c>
      <c r="AS114" s="999">
        <f t="shared" si="57"/>
        <v>0.71104000000000001</v>
      </c>
      <c r="AT114" s="999">
        <f t="shared" si="61"/>
        <v>0.7323712</v>
      </c>
      <c r="AU114" s="999">
        <f t="shared" si="61"/>
        <v>0.754342336</v>
      </c>
      <c r="AV114" s="999">
        <f t="shared" si="61"/>
        <v>0.77697260608000007</v>
      </c>
      <c r="AW114" s="738">
        <f t="shared" si="58"/>
        <v>3.6211261420800001</v>
      </c>
      <c r="AX114" s="846">
        <f t="shared" si="59"/>
        <v>9.9975873607951424</v>
      </c>
      <c r="AY114" s="1080">
        <v>0.98</v>
      </c>
      <c r="AZ114" s="985">
        <v>53.87</v>
      </c>
      <c r="BA114" s="985">
        <v>-2.87</v>
      </c>
      <c r="BB114" s="985">
        <v>4.1000000000000005</v>
      </c>
      <c r="BC114" s="985">
        <v>19.62</v>
      </c>
      <c r="BE114" s="700">
        <v>1975</v>
      </c>
      <c r="BF114" s="1013">
        <f t="shared" si="60"/>
        <v>4</v>
      </c>
      <c r="BG114" s="995">
        <v>4.3</v>
      </c>
    </row>
    <row r="115" spans="1:59" ht="11.25" customHeight="1" x14ac:dyDescent="0.2">
      <c r="A115" s="976" t="s">
        <v>353</v>
      </c>
      <c r="B115" s="988" t="s">
        <v>354</v>
      </c>
      <c r="C115" s="1070" t="s">
        <v>247</v>
      </c>
      <c r="D115" s="1070" t="s">
        <v>4410</v>
      </c>
      <c r="E115" s="828">
        <v>51</v>
      </c>
      <c r="F115" s="1148">
        <v>23</v>
      </c>
      <c r="G115" s="1148" t="s">
        <v>115</v>
      </c>
      <c r="H115" s="1148" t="s">
        <v>115</v>
      </c>
      <c r="I115" s="978">
        <v>73</v>
      </c>
      <c r="J115" s="738">
        <f t="shared" si="47"/>
        <v>3.506849315068493</v>
      </c>
      <c r="K115" s="990">
        <v>0.64</v>
      </c>
      <c r="L115" s="1000">
        <v>4</v>
      </c>
      <c r="M115" s="729">
        <f t="shared" si="48"/>
        <v>2.56</v>
      </c>
      <c r="N115" s="983" t="s">
        <v>296</v>
      </c>
      <c r="O115" s="831">
        <v>0.62</v>
      </c>
      <c r="P115" s="973">
        <v>43326</v>
      </c>
      <c r="Q115" s="973">
        <v>43353</v>
      </c>
      <c r="R115" s="729">
        <f t="shared" si="49"/>
        <v>3.2258064516129057</v>
      </c>
      <c r="S115" s="795">
        <f>IF(INDEX(Historical!$D$7:$D$1442,MATCH(B115,Historical!$B$7:$B$1449,0))=0,"n/a",(INDEX(Historical!$C$7:$C$1442,MATCH(B115,Historical!$B$7:$B$1449,0))/INDEX(Historical!$D$7:$D$1442,MATCH(B115,Historical!$B$7:$B$1449,0))-1)*100)</f>
        <v>3.2786885245901676</v>
      </c>
      <c r="T115" s="795">
        <f>IF(INDEX(Historical!$F$7:$F$1442,MATCH(B115,Historical!$B$7:$B$1449,0))=0,"n/a",((INDEX(Historical!$C$7:$C$1442,MATCH(B115,Historical!$B$7:$B$1449,0))/INDEX(Historical!$F$7:$F$1442,MATCH(B115,Historical!$B$7:$B$1449,0)))^(1/3)-1)*100)</f>
        <v>5.2726599609396407</v>
      </c>
      <c r="U115" s="795">
        <f>IF(INDEX(Historical!$H$7:$H$1442,MATCH(B115,Historical!$B$7:$B$1449,0))=0,"n/a",((INDEX(Historical!$C$7:$C$1442,MATCH(B115,Historical!$B$7:$B$1449,0))/INDEX(Historical!$H$7:$H$1442,MATCH(B115,Historical!$B$7:$B$1449,0)))^(1/5)-1)*100)</f>
        <v>9.7864370032394454</v>
      </c>
      <c r="V115" s="795">
        <f>IF(INDEX(Historical!$O$7:$O$1442,MATCH(B115,Historical!$B$7:$B$1449,0))=0,"n/a",((INDEX(Historical!$C$7:$C$1442,MATCH(B115,Historical!$B$7:$B$1449,0))/INDEX(Historical!$O$7:$O$1442,MATCH(B115,Historical!$B$7:$B$1449,0)))^(1/10)-1)*100)</f>
        <v>15.431656766005775</v>
      </c>
      <c r="W115" s="796">
        <f t="shared" si="50"/>
        <v>0.63417928169565563</v>
      </c>
      <c r="X115" s="797" t="str">
        <f t="shared" si="51"/>
        <v>n/a</v>
      </c>
      <c r="Y115" s="988"/>
      <c r="Z115" s="738">
        <f t="shared" si="52"/>
        <v>49.136276391554709</v>
      </c>
      <c r="AA115" s="999">
        <f t="shared" si="53"/>
        <v>14.011516314779271</v>
      </c>
      <c r="AB115" s="1000">
        <v>1</v>
      </c>
      <c r="AC115" s="978">
        <v>5.21</v>
      </c>
      <c r="AD115" s="978">
        <v>1.75</v>
      </c>
      <c r="AE115" s="978">
        <v>0.51</v>
      </c>
      <c r="AF115" s="978">
        <v>3.46</v>
      </c>
      <c r="AG115" s="978">
        <v>28.799999999999997</v>
      </c>
      <c r="AH115" s="978">
        <v>0.70000000000000007</v>
      </c>
      <c r="AI115" s="978">
        <v>4</v>
      </c>
      <c r="AJ115" s="978">
        <v>-1.6</v>
      </c>
      <c r="AK115" s="978">
        <v>8</v>
      </c>
      <c r="AL115" s="991">
        <v>38390</v>
      </c>
      <c r="AM115" s="985">
        <v>0.13999999999999999</v>
      </c>
      <c r="AN115" s="978">
        <v>1.05</v>
      </c>
      <c r="AO115" s="838">
        <f t="shared" si="54"/>
        <v>-0.71822999647133301</v>
      </c>
      <c r="AP115" s="839">
        <f t="shared" si="55"/>
        <v>13.293286318307938</v>
      </c>
      <c r="AQ115" s="1001">
        <f t="shared" si="56"/>
        <v>46.787596280606557</v>
      </c>
      <c r="AR115" s="738">
        <f>INDEX(Historical!$C$7:$C$1442,MATCH(B115,Historical!$B$7:$B$1449,0))*IF(AH115="n/a",1.03,IF(AH115&lt;0,1.01,IF(AH115&gt;10,1.1,(1+AH115/100))))</f>
        <v>2.5376399999999997</v>
      </c>
      <c r="AS115" s="999">
        <f t="shared" si="57"/>
        <v>2.6391455999999995</v>
      </c>
      <c r="AT115" s="999">
        <f t="shared" si="61"/>
        <v>2.8502772479999998</v>
      </c>
      <c r="AU115" s="999">
        <f t="shared" si="61"/>
        <v>3.0782994278400002</v>
      </c>
      <c r="AV115" s="999">
        <f t="shared" si="61"/>
        <v>3.3245633820672005</v>
      </c>
      <c r="AW115" s="738">
        <f t="shared" si="58"/>
        <v>14.429925657907198</v>
      </c>
      <c r="AX115" s="846">
        <f t="shared" si="59"/>
        <v>19.767021449187943</v>
      </c>
      <c r="AY115" s="1080">
        <v>0.67</v>
      </c>
      <c r="AZ115" s="985">
        <v>21.36</v>
      </c>
      <c r="BA115" s="985">
        <v>-19.239999999999998</v>
      </c>
      <c r="BB115" s="985">
        <v>6.03</v>
      </c>
      <c r="BC115" s="985">
        <v>-5.64</v>
      </c>
      <c r="BE115" s="700">
        <v>1968</v>
      </c>
      <c r="BF115" s="1013">
        <f t="shared" si="60"/>
        <v>6</v>
      </c>
      <c r="BG115" s="995">
        <v>8</v>
      </c>
    </row>
    <row r="116" spans="1:59" ht="11.25" customHeight="1" x14ac:dyDescent="0.2">
      <c r="A116" s="984" t="s">
        <v>234</v>
      </c>
      <c r="B116" s="988" t="s">
        <v>235</v>
      </c>
      <c r="C116" s="1070" t="s">
        <v>108</v>
      </c>
      <c r="D116" s="1070" t="s">
        <v>4401</v>
      </c>
      <c r="E116" s="828">
        <v>30</v>
      </c>
      <c r="F116" s="1148">
        <v>93</v>
      </c>
      <c r="G116" s="1148" t="s">
        <v>106</v>
      </c>
      <c r="H116" s="1148" t="s">
        <v>106</v>
      </c>
      <c r="I116" s="978">
        <v>41.47</v>
      </c>
      <c r="J116" s="738">
        <f t="shared" si="47"/>
        <v>2.4596093561610801</v>
      </c>
      <c r="K116" s="997">
        <v>0.51</v>
      </c>
      <c r="L116" s="1000">
        <v>2</v>
      </c>
      <c r="M116" s="729">
        <f t="shared" si="48"/>
        <v>1.02</v>
      </c>
      <c r="N116" s="983" t="s">
        <v>231</v>
      </c>
      <c r="O116" s="832">
        <v>0.5</v>
      </c>
      <c r="P116" s="979">
        <v>43105</v>
      </c>
      <c r="Q116" s="979">
        <v>43115</v>
      </c>
      <c r="R116" s="729">
        <f t="shared" si="49"/>
        <v>2.0000000000000018</v>
      </c>
      <c r="S116" s="795">
        <f>IF(INDEX(Historical!$D$7:$D$1442,MATCH(B116,Historical!$B$7:$B$1449,0))=0,"n/a",(INDEX(Historical!$C$7:$C$1442,MATCH(B116,Historical!$B$7:$B$1449,0))/INDEX(Historical!$D$7:$D$1442,MATCH(B116,Historical!$B$7:$B$1449,0))-1)*100)</f>
        <v>2.0000000000000018</v>
      </c>
      <c r="T116" s="795">
        <f>IF(INDEX(Historical!$F$7:$F$1442,MATCH(B116,Historical!$B$7:$B$1449,0))=0,"n/a",((INDEX(Historical!$C$7:$C$1442,MATCH(B116,Historical!$B$7:$B$1449,0))/INDEX(Historical!$F$7:$F$1442,MATCH(B116,Historical!$B$7:$B$1449,0)))^(1/3)-1)*100)</f>
        <v>1.3424420678672888</v>
      </c>
      <c r="U116" s="795">
        <f>IF(INDEX(Historical!$H$7:$H$1442,MATCH(B116,Historical!$B$7:$B$1449,0))=0,"n/a",((INDEX(Historical!$C$7:$C$1442,MATCH(B116,Historical!$B$7:$B$1449,0))/INDEX(Historical!$H$7:$H$1442,MATCH(B116,Historical!$B$7:$B$1449,0)))^(1/5)-1)*100)</f>
        <v>1.2198729249942586</v>
      </c>
      <c r="V116" s="795">
        <f>IF(INDEX(Historical!$O$7:$O$1442,MATCH(B116,Historical!$B$7:$B$1449,0))=0,"n/a",((INDEX(Historical!$C$7:$C$1442,MATCH(B116,Historical!$B$7:$B$1449,0))/INDEX(Historical!$O$7:$O$1442,MATCH(B116,Historical!$B$7:$B$1449,0)))^(1/10)-1)*100)</f>
        <v>1.487312012861608</v>
      </c>
      <c r="W116" s="796">
        <f t="shared" si="50"/>
        <v>0.82018629207949911</v>
      </c>
      <c r="X116" s="797">
        <f t="shared" si="51"/>
        <v>0.38121028906070581</v>
      </c>
      <c r="Y116" s="989"/>
      <c r="Z116" s="738">
        <f t="shared" si="52"/>
        <v>28.099173553719009</v>
      </c>
      <c r="AA116" s="999">
        <f t="shared" si="53"/>
        <v>11.424242424242424</v>
      </c>
      <c r="AB116" s="1000">
        <v>12</v>
      </c>
      <c r="AC116" s="978">
        <v>3.63</v>
      </c>
      <c r="AD116" s="978" t="s">
        <v>137</v>
      </c>
      <c r="AE116" s="978">
        <v>4.1100000000000003</v>
      </c>
      <c r="AF116" s="978">
        <v>1.19</v>
      </c>
      <c r="AG116" s="978">
        <v>9.1</v>
      </c>
      <c r="AH116" s="978">
        <v>-7.1</v>
      </c>
      <c r="AI116" s="978">
        <v>-1.1299999999999999</v>
      </c>
      <c r="AJ116" s="978">
        <v>3.2</v>
      </c>
      <c r="AK116" s="978" t="s">
        <v>137</v>
      </c>
      <c r="AL116" s="995">
        <v>505.93</v>
      </c>
      <c r="AM116" s="985">
        <v>1.2</v>
      </c>
      <c r="AN116" s="978">
        <v>0</v>
      </c>
      <c r="AO116" s="838">
        <f t="shared" si="54"/>
        <v>-7.7447601430870847</v>
      </c>
      <c r="AP116" s="839">
        <f t="shared" si="55"/>
        <v>3.6794822811553387</v>
      </c>
      <c r="AQ116" s="1001">
        <f t="shared" si="56"/>
        <v>-22.268700756034686</v>
      </c>
      <c r="AR116" s="738">
        <f>INDEX(Historical!$C$7:$C$1442,MATCH(B116,Historical!$B$7:$B$1449,0))*IF(AH116="n/a",1.03,IF(AH116&lt;0,1.01,IF(AH116&gt;10,1.1,(1+AH116/100))))</f>
        <v>1.0302</v>
      </c>
      <c r="AS116" s="999">
        <f t="shared" si="57"/>
        <v>1.040502</v>
      </c>
      <c r="AT116" s="999">
        <f t="shared" si="61"/>
        <v>1.0717170600000001</v>
      </c>
      <c r="AU116" s="999">
        <f t="shared" si="61"/>
        <v>1.1038685718000001</v>
      </c>
      <c r="AV116" s="999">
        <f t="shared" si="61"/>
        <v>1.1369846289540002</v>
      </c>
      <c r="AW116" s="738">
        <f t="shared" si="58"/>
        <v>5.3832722607539996</v>
      </c>
      <c r="AX116" s="846">
        <f t="shared" si="59"/>
        <v>12.981124332659752</v>
      </c>
      <c r="AY116" s="1080">
        <v>0.97</v>
      </c>
      <c r="AZ116" s="985">
        <v>10.85</v>
      </c>
      <c r="BA116" s="985">
        <v>-21.83</v>
      </c>
      <c r="BB116" s="985">
        <v>-2.76</v>
      </c>
      <c r="BC116" s="985">
        <v>-10.199999999999999</v>
      </c>
      <c r="BE116" s="700">
        <v>1989</v>
      </c>
      <c r="BF116" s="1013">
        <f t="shared" si="60"/>
        <v>3</v>
      </c>
      <c r="BG116" s="995">
        <v>1.3</v>
      </c>
    </row>
    <row r="117" spans="1:59" ht="11.25" customHeight="1" x14ac:dyDescent="0.2">
      <c r="A117" s="976" t="s">
        <v>360</v>
      </c>
      <c r="B117" s="988" t="s">
        <v>361</v>
      </c>
      <c r="C117" s="1070" t="s">
        <v>108</v>
      </c>
      <c r="D117" s="1070" t="s">
        <v>4401</v>
      </c>
      <c r="E117" s="828">
        <v>32</v>
      </c>
      <c r="F117" s="1148">
        <v>88</v>
      </c>
      <c r="G117" s="1148" t="s">
        <v>37</v>
      </c>
      <c r="H117" s="1148" t="s">
        <v>37</v>
      </c>
      <c r="I117" s="978">
        <v>73.540000000000006</v>
      </c>
      <c r="J117" s="738">
        <f t="shared" si="47"/>
        <v>2.7196083763937993</v>
      </c>
      <c r="K117" s="997">
        <v>0.5</v>
      </c>
      <c r="L117" s="1000">
        <v>4</v>
      </c>
      <c r="M117" s="729">
        <f t="shared" si="48"/>
        <v>2</v>
      </c>
      <c r="N117" s="983" t="s">
        <v>107</v>
      </c>
      <c r="O117" s="832">
        <v>0.48</v>
      </c>
      <c r="P117" s="973">
        <v>43409</v>
      </c>
      <c r="Q117" s="973">
        <v>43419</v>
      </c>
      <c r="R117" s="729">
        <f t="shared" si="49"/>
        <v>4.1666666666666705</v>
      </c>
      <c r="S117" s="795">
        <f>IF(INDEX(Historical!$D$7:$D$1442,MATCH(B117,Historical!$B$7:$B$1449,0))=0,"n/a",(INDEX(Historical!$C$7:$C$1442,MATCH(B117,Historical!$B$7:$B$1449,0))/INDEX(Historical!$D$7:$D$1442,MATCH(B117,Historical!$B$7:$B$1449,0))-1)*100)</f>
        <v>6.5934065934065922</v>
      </c>
      <c r="T117" s="795">
        <f>IF(INDEX(Historical!$F$7:$F$1442,MATCH(B117,Historical!$B$7:$B$1449,0))=0,"n/a",((INDEX(Historical!$C$7:$C$1442,MATCH(B117,Historical!$B$7:$B$1449,0))/INDEX(Historical!$F$7:$F$1442,MATCH(B117,Historical!$B$7:$B$1449,0)))^(1/3)-1)*100)</f>
        <v>4.5003157912127056</v>
      </c>
      <c r="U117" s="795">
        <f>IF(INDEX(Historical!$H$7:$H$1442,MATCH(B117,Historical!$B$7:$B$1449,0))=0,"n/a",((INDEX(Historical!$C$7:$C$1442,MATCH(B117,Historical!$B$7:$B$1449,0))/INDEX(Historical!$H$7:$H$1442,MATCH(B117,Historical!$B$7:$B$1449,0)))^(1/5)-1)*100)</f>
        <v>4.7264065169796421</v>
      </c>
      <c r="V117" s="795">
        <f>IF(INDEX(Historical!$O$7:$O$1442,MATCH(B117,Historical!$B$7:$B$1449,0))=0,"n/a",((INDEX(Historical!$C$7:$C$1442,MATCH(B117,Historical!$B$7:$B$1449,0))/INDEX(Historical!$O$7:$O$1442,MATCH(B117,Historical!$B$7:$B$1449,0)))^(1/10)-1)*100)</f>
        <v>4.9209099349787566</v>
      </c>
      <c r="W117" s="796">
        <f t="shared" si="50"/>
        <v>0.96047409512282522</v>
      </c>
      <c r="X117" s="797">
        <f t="shared" si="51"/>
        <v>0.37215799346296397</v>
      </c>
      <c r="Y117" s="773"/>
      <c r="Z117" s="738">
        <f t="shared" si="52"/>
        <v>37.950664136622393</v>
      </c>
      <c r="AA117" s="999">
        <f t="shared" si="53"/>
        <v>13.954459203036055</v>
      </c>
      <c r="AB117" s="1000">
        <v>12</v>
      </c>
      <c r="AC117" s="978">
        <v>5.27</v>
      </c>
      <c r="AD117" s="978">
        <v>1.74</v>
      </c>
      <c r="AE117" s="978">
        <v>4.84</v>
      </c>
      <c r="AF117" s="978">
        <v>1.85</v>
      </c>
      <c r="AG117" s="978">
        <v>10.5</v>
      </c>
      <c r="AH117" s="978">
        <v>12.9</v>
      </c>
      <c r="AI117" s="978">
        <v>6.38</v>
      </c>
      <c r="AJ117" s="978">
        <v>12.7</v>
      </c>
      <c r="AK117" s="978">
        <v>8</v>
      </c>
      <c r="AL117" s="991">
        <v>1190</v>
      </c>
      <c r="AM117" s="985">
        <v>1.7000000000000002</v>
      </c>
      <c r="AN117" s="978">
        <v>1.68</v>
      </c>
      <c r="AO117" s="838">
        <f t="shared" si="54"/>
        <v>-6.5084443096626146</v>
      </c>
      <c r="AP117" s="839">
        <f t="shared" si="55"/>
        <v>7.4460148933734409</v>
      </c>
      <c r="AQ117" s="1001">
        <f t="shared" si="56"/>
        <v>7.1152017961486402</v>
      </c>
      <c r="AR117" s="738">
        <f>INDEX(Historical!$C$7:$C$1442,MATCH(B117,Historical!$B$7:$B$1449,0))*IF(AH117="n/a",1.03,IF(AH117&lt;0,1.01,IF(AH117&gt;10,1.1,(1+AH117/100))))</f>
        <v>2.1339999999999999</v>
      </c>
      <c r="AS117" s="999">
        <f t="shared" si="57"/>
        <v>2.2701492000000001</v>
      </c>
      <c r="AT117" s="999">
        <f t="shared" si="61"/>
        <v>2.4517611360000005</v>
      </c>
      <c r="AU117" s="999">
        <f t="shared" si="61"/>
        <v>2.6479020268800006</v>
      </c>
      <c r="AV117" s="999">
        <f t="shared" si="61"/>
        <v>2.8597341890304011</v>
      </c>
      <c r="AW117" s="738">
        <f t="shared" si="58"/>
        <v>12.363546551910403</v>
      </c>
      <c r="AX117" s="846">
        <f t="shared" si="59"/>
        <v>16.812002382255102</v>
      </c>
      <c r="AY117" s="1080">
        <v>0.87</v>
      </c>
      <c r="AZ117" s="985">
        <v>6.54</v>
      </c>
      <c r="BA117" s="985">
        <v>-20.059999999999999</v>
      </c>
      <c r="BB117" s="985">
        <v>-4.21</v>
      </c>
      <c r="BC117" s="985">
        <v>-9.879999999999999</v>
      </c>
      <c r="BE117" s="700">
        <v>1987</v>
      </c>
      <c r="BF117" s="1013">
        <f t="shared" si="60"/>
        <v>3</v>
      </c>
      <c r="BG117" s="995">
        <v>0.89999999999999991</v>
      </c>
    </row>
    <row r="118" spans="1:59" ht="11.25" customHeight="1" x14ac:dyDescent="0.2">
      <c r="A118" s="976" t="s">
        <v>358</v>
      </c>
      <c r="B118" s="988" t="s">
        <v>359</v>
      </c>
      <c r="C118" s="1070" t="s">
        <v>112</v>
      </c>
      <c r="D118" s="1070" t="s">
        <v>213</v>
      </c>
      <c r="E118" s="828">
        <v>47</v>
      </c>
      <c r="F118" s="1148">
        <v>40</v>
      </c>
      <c r="G118" s="1148" t="s">
        <v>37</v>
      </c>
      <c r="H118" s="1148" t="s">
        <v>37</v>
      </c>
      <c r="I118" s="978">
        <v>58.73</v>
      </c>
      <c r="J118" s="738">
        <f t="shared" si="47"/>
        <v>1.4983824280606164</v>
      </c>
      <c r="K118" s="990">
        <v>0.22</v>
      </c>
      <c r="L118" s="1000">
        <v>4</v>
      </c>
      <c r="M118" s="729">
        <f t="shared" si="48"/>
        <v>0.88</v>
      </c>
      <c r="N118" s="983" t="s">
        <v>149</v>
      </c>
      <c r="O118" s="831">
        <v>0.21</v>
      </c>
      <c r="P118" s="973">
        <v>43433</v>
      </c>
      <c r="Q118" s="973">
        <v>43448</v>
      </c>
      <c r="R118" s="729">
        <f t="shared" si="49"/>
        <v>4.7619047619047663</v>
      </c>
      <c r="S118" s="795">
        <f>IF(INDEX(Historical!$D$7:$D$1442,MATCH(B118,Historical!$B$7:$B$1449,0))=0,"n/a",(INDEX(Historical!$C$7:$C$1442,MATCH(B118,Historical!$B$7:$B$1449,0))/INDEX(Historical!$D$7:$D$1442,MATCH(B118,Historical!$B$7:$B$1449,0))-1)*100)</f>
        <v>1.1904761904761862</v>
      </c>
      <c r="T118" s="795">
        <f>IF(INDEX(Historical!$F$7:$F$1442,MATCH(B118,Historical!$B$7:$B$1449,0))=0,"n/a",((INDEX(Historical!$C$7:$C$1442,MATCH(B118,Historical!$B$7:$B$1449,0))/INDEX(Historical!$F$7:$F$1442,MATCH(B118,Historical!$B$7:$B$1449,0)))^(1/3)-1)*100)</f>
        <v>2.0413775479336982</v>
      </c>
      <c r="U118" s="795">
        <f>IF(INDEX(Historical!$H$7:$H$1442,MATCH(B118,Historical!$B$7:$B$1449,0))=0,"n/a",((INDEX(Historical!$C$7:$C$1442,MATCH(B118,Historical!$B$7:$B$1449,0))/INDEX(Historical!$H$7:$H$1442,MATCH(B118,Historical!$B$7:$B$1449,0)))^(1/5)-1)*100)</f>
        <v>3.3754197177302991</v>
      </c>
      <c r="V118" s="795">
        <f>IF(INDEX(Historical!$O$7:$O$1442,MATCH(B118,Historical!$B$7:$B$1449,0))=0,"n/a",((INDEX(Historical!$C$7:$C$1442,MATCH(B118,Historical!$B$7:$B$1449,0))/INDEX(Historical!$O$7:$O$1442,MATCH(B118,Historical!$B$7:$B$1449,0)))^(1/10)-1)*100)</f>
        <v>5.0368183639439845</v>
      </c>
      <c r="W118" s="796">
        <f t="shared" si="50"/>
        <v>0.67014918423368386</v>
      </c>
      <c r="X118" s="797" t="str">
        <f t="shared" si="51"/>
        <v>n/a</v>
      </c>
      <c r="Y118" s="752"/>
      <c r="Z118" s="738">
        <f t="shared" si="52"/>
        <v>65.185185185185176</v>
      </c>
      <c r="AA118" s="999">
        <f t="shared" si="53"/>
        <v>43.5037037037037</v>
      </c>
      <c r="AB118" s="1000">
        <v>12</v>
      </c>
      <c r="AC118" s="978">
        <v>1.35</v>
      </c>
      <c r="AD118" s="978">
        <v>2.9</v>
      </c>
      <c r="AE118" s="978">
        <v>0.94</v>
      </c>
      <c r="AF118" s="978">
        <v>3.44</v>
      </c>
      <c r="AG118" s="978">
        <v>7.3999999999999995</v>
      </c>
      <c r="AH118" s="980">
        <v>-108.3</v>
      </c>
      <c r="AI118" s="980">
        <v>18.010000000000002</v>
      </c>
      <c r="AJ118" s="978">
        <v>-16</v>
      </c>
      <c r="AK118" s="978">
        <v>15</v>
      </c>
      <c r="AL118" s="991">
        <v>1050</v>
      </c>
      <c r="AM118" s="985">
        <v>0.4</v>
      </c>
      <c r="AN118" s="978">
        <v>1.1299999999999999</v>
      </c>
      <c r="AO118" s="838">
        <f t="shared" si="54"/>
        <v>-38.629901557912781</v>
      </c>
      <c r="AP118" s="839">
        <f t="shared" si="55"/>
        <v>4.8738021457909158</v>
      </c>
      <c r="AQ118" s="1001">
        <f t="shared" si="56"/>
        <v>157.89984338519281</v>
      </c>
      <c r="AR118" s="738">
        <f>INDEX(Historical!$C$7:$C$1442,MATCH(B118,Historical!$B$7:$B$1449,0))*IF(AH118="n/a",1.03,IF(AH118&lt;0,1.01,IF(AH118&gt;10,1.1,(1+AH118/100))))</f>
        <v>0.85849999999999993</v>
      </c>
      <c r="AS118" s="999">
        <f t="shared" si="57"/>
        <v>0.94435000000000002</v>
      </c>
      <c r="AT118" s="999">
        <f t="shared" si="61"/>
        <v>1.0387850000000001</v>
      </c>
      <c r="AU118" s="999">
        <f t="shared" si="61"/>
        <v>1.1426635000000003</v>
      </c>
      <c r="AV118" s="999">
        <f t="shared" si="61"/>
        <v>1.2569298500000003</v>
      </c>
      <c r="AW118" s="738">
        <f t="shared" si="58"/>
        <v>5.241228350000001</v>
      </c>
      <c r="AX118" s="846">
        <f t="shared" si="59"/>
        <v>8.9242777966967495</v>
      </c>
      <c r="AY118" s="1080">
        <v>1.04</v>
      </c>
      <c r="AZ118" s="985">
        <v>19.93</v>
      </c>
      <c r="BA118" s="985">
        <v>-31.730000000000004</v>
      </c>
      <c r="BB118" s="985">
        <v>5.09</v>
      </c>
      <c r="BC118" s="985">
        <v>-15.8</v>
      </c>
      <c r="BE118" s="700">
        <v>1973</v>
      </c>
      <c r="BF118" s="1013">
        <f t="shared" si="60"/>
        <v>5</v>
      </c>
      <c r="BG118" s="995">
        <v>2.2999999999999998</v>
      </c>
    </row>
    <row r="119" spans="1:59" ht="11.25" customHeight="1" x14ac:dyDescent="0.2">
      <c r="A119" s="976" t="s">
        <v>362</v>
      </c>
      <c r="B119" s="988" t="s">
        <v>363</v>
      </c>
      <c r="C119" s="1070" t="s">
        <v>128</v>
      </c>
      <c r="D119" s="1070" t="s">
        <v>4389</v>
      </c>
      <c r="E119" s="828">
        <v>52</v>
      </c>
      <c r="F119" s="1148">
        <v>19</v>
      </c>
      <c r="G119" s="1148" t="s">
        <v>106</v>
      </c>
      <c r="H119" s="1148" t="s">
        <v>106</v>
      </c>
      <c r="I119" s="978">
        <v>34.65</v>
      </c>
      <c r="J119" s="738">
        <f t="shared" si="47"/>
        <v>1.0389610389610389</v>
      </c>
      <c r="K119" s="990">
        <v>0.09</v>
      </c>
      <c r="L119" s="1000">
        <v>4</v>
      </c>
      <c r="M119" s="729">
        <f t="shared" si="48"/>
        <v>0.36</v>
      </c>
      <c r="N119" s="983" t="s">
        <v>196</v>
      </c>
      <c r="O119" s="836">
        <v>8.7378640776699018E-2</v>
      </c>
      <c r="P119" s="694">
        <v>43164</v>
      </c>
      <c r="Q119" s="694">
        <v>43186</v>
      </c>
      <c r="R119" s="729">
        <f t="shared" si="49"/>
        <v>3.0000000000000093</v>
      </c>
      <c r="S119" s="795">
        <f>IF(INDEX(Historical!$D$7:$D$1442,MATCH(B119,Historical!$B$7:$B$1449,0))=0,"n/a",(INDEX(Historical!$C$7:$C$1442,MATCH(B119,Historical!$B$7:$B$1449,0))/INDEX(Historical!$D$7:$D$1442,MATCH(B119,Historical!$B$7:$B$1449,0))-1)*100)</f>
        <v>2.2499999999999964</v>
      </c>
      <c r="T119" s="795">
        <f>IF(INDEX(Historical!$F$7:$F$1442,MATCH(B119,Historical!$B$7:$B$1449,0))=0,"n/a",((INDEX(Historical!$C$7:$C$1442,MATCH(B119,Historical!$B$7:$B$1449,0))/INDEX(Historical!$F$7:$F$1442,MATCH(B119,Historical!$B$7:$B$1449,0)))^(1/3)-1)*100)</f>
        <v>5.2087157760259517</v>
      </c>
      <c r="U119" s="795">
        <f>IF(INDEX(Historical!$H$7:$H$1442,MATCH(B119,Historical!$B$7:$B$1449,0))=0,"n/a",((INDEX(Historical!$C$7:$C$1442,MATCH(B119,Historical!$B$7:$B$1449,0))/INDEX(Historical!$H$7:$H$1442,MATCH(B119,Historical!$B$7:$B$1449,0)))^(1/5)-1)*100)</f>
        <v>6.080399736393205</v>
      </c>
      <c r="V119" s="795">
        <f>IF(INDEX(Historical!$O$7:$O$1442,MATCH(B119,Historical!$B$7:$B$1449,0))=0,"n/a",((INDEX(Historical!$C$7:$C$1442,MATCH(B119,Historical!$B$7:$B$1449,0))/INDEX(Historical!$O$7:$O$1442,MATCH(B119,Historical!$B$7:$B$1449,0)))^(1/10)-1)*100)</f>
        <v>4.4524926962152378</v>
      </c>
      <c r="W119" s="796">
        <f t="shared" si="50"/>
        <v>1.3656170040574667</v>
      </c>
      <c r="X119" s="797">
        <f t="shared" si="51"/>
        <v>1.3218260296506967</v>
      </c>
      <c r="Y119" s="747" t="s">
        <v>364</v>
      </c>
      <c r="Z119" s="738">
        <f t="shared" si="52"/>
        <v>40.909090909090907</v>
      </c>
      <c r="AA119" s="999">
        <f t="shared" si="53"/>
        <v>39.375</v>
      </c>
      <c r="AB119" s="1000">
        <v>12</v>
      </c>
      <c r="AC119" s="978">
        <v>0.88</v>
      </c>
      <c r="AD119" s="978">
        <v>4.3899999999999997</v>
      </c>
      <c r="AE119" s="978">
        <v>4.46</v>
      </c>
      <c r="AF119" s="978">
        <v>2.98</v>
      </c>
      <c r="AG119" s="978">
        <v>10.5</v>
      </c>
      <c r="AH119" s="978">
        <v>-9</v>
      </c>
      <c r="AI119" s="978" t="s">
        <v>137</v>
      </c>
      <c r="AJ119" s="978">
        <v>4.5999999999999996</v>
      </c>
      <c r="AK119" s="978">
        <v>9</v>
      </c>
      <c r="AL119" s="991">
        <v>2300</v>
      </c>
      <c r="AM119" s="985">
        <v>56.68</v>
      </c>
      <c r="AN119" s="978">
        <v>0.01</v>
      </c>
      <c r="AO119" s="838">
        <f t="shared" si="54"/>
        <v>-32.255639224645755</v>
      </c>
      <c r="AP119" s="839">
        <f t="shared" si="55"/>
        <v>7.1193607753542434</v>
      </c>
      <c r="AQ119" s="1001">
        <f t="shared" si="56"/>
        <v>128.36374493338471</v>
      </c>
      <c r="AR119" s="738">
        <f>INDEX(Historical!$C$7:$C$1442,MATCH(B119,Historical!$B$7:$B$1449,0))*IF(AH119="n/a",1.03,IF(AH119&lt;0,1.01,IF(AH119&gt;10,1.1,(1+AH119/100))))</f>
        <v>0.36095242718446602</v>
      </c>
      <c r="AS119" s="999">
        <f t="shared" si="57"/>
        <v>0.37178100000000003</v>
      </c>
      <c r="AT119" s="999">
        <f t="shared" si="61"/>
        <v>0.40524129000000009</v>
      </c>
      <c r="AU119" s="999">
        <f t="shared" si="61"/>
        <v>0.44171300610000014</v>
      </c>
      <c r="AV119" s="999">
        <f t="shared" si="61"/>
        <v>0.48146717664900018</v>
      </c>
      <c r="AW119" s="738">
        <f t="shared" si="58"/>
        <v>2.0611548999334666</v>
      </c>
      <c r="AX119" s="846">
        <f t="shared" si="59"/>
        <v>5.9484989897069749</v>
      </c>
      <c r="AY119" s="1080">
        <v>0.32</v>
      </c>
      <c r="AZ119" s="985">
        <v>26.229999999999997</v>
      </c>
      <c r="BA119" s="985">
        <v>-3.51</v>
      </c>
      <c r="BB119" s="985">
        <v>2.5100000000000002</v>
      </c>
      <c r="BC119" s="985">
        <v>12.91</v>
      </c>
      <c r="BE119" s="700">
        <v>1967</v>
      </c>
      <c r="BF119" s="1013">
        <f t="shared" si="60"/>
        <v>6</v>
      </c>
      <c r="BG119" s="995">
        <v>8.2000000000000011</v>
      </c>
    </row>
    <row r="120" spans="1:59" s="874" customFormat="1" ht="11.25" customHeight="1" x14ac:dyDescent="0.2">
      <c r="A120" s="733" t="s">
        <v>824</v>
      </c>
      <c r="B120" s="882" t="s">
        <v>825</v>
      </c>
      <c r="C120" s="1070" t="s">
        <v>108</v>
      </c>
      <c r="D120" s="1070" t="s">
        <v>4397</v>
      </c>
      <c r="E120" s="854">
        <v>25</v>
      </c>
      <c r="F120" s="1148">
        <v>130</v>
      </c>
      <c r="G120" s="1147" t="s">
        <v>106</v>
      </c>
      <c r="H120" s="1147" t="s">
        <v>106</v>
      </c>
      <c r="I120" s="855">
        <v>52.34</v>
      </c>
      <c r="J120" s="856">
        <f t="shared" si="47"/>
        <v>2.6748184944593039</v>
      </c>
      <c r="K120" s="857">
        <v>0.35</v>
      </c>
      <c r="L120" s="858">
        <v>4</v>
      </c>
      <c r="M120" s="859">
        <f t="shared" si="48"/>
        <v>1.4</v>
      </c>
      <c r="N120" s="860" t="s">
        <v>149</v>
      </c>
      <c r="O120" s="861">
        <v>0.34499999999999997</v>
      </c>
      <c r="P120" s="862">
        <v>43418</v>
      </c>
      <c r="Q120" s="862">
        <v>43451</v>
      </c>
      <c r="R120" s="859">
        <f t="shared" si="49"/>
        <v>1.4492753623188419</v>
      </c>
      <c r="S120" s="795">
        <f>IF(INDEX(Historical!$D$7:$D$1442,MATCH(B120,Historical!$B$7:$B$1449,0))=0,"n/a",(INDEX(Historical!$C$7:$C$1442,MATCH(B120,Historical!$B$7:$B$1449,0))/INDEX(Historical!$D$7:$D$1442,MATCH(B120,Historical!$B$7:$B$1449,0))-1)*100)</f>
        <v>0.36231884057971175</v>
      </c>
      <c r="T120" s="795">
        <f>IF(INDEX(Historical!$F$7:$F$1442,MATCH(B120,Historical!$B$7:$B$1449,0))=0,"n/a",((INDEX(Historical!$C$7:$C$1442,MATCH(B120,Historical!$B$7:$B$1449,0))/INDEX(Historical!$F$7:$F$1442,MATCH(B120,Historical!$B$7:$B$1449,0)))^(1/3)-1)*100)</f>
        <v>1.1071010267898806</v>
      </c>
      <c r="U120" s="795">
        <f>IF(INDEX(Historical!$H$7:$H$1442,MATCH(B120,Historical!$B$7:$B$1449,0))=0,"n/a",((INDEX(Historical!$C$7:$C$1442,MATCH(B120,Historical!$B$7:$B$1449,0))/INDEX(Historical!$H$7:$H$1442,MATCH(B120,Historical!$B$7:$B$1449,0)))^(1/5)-1)*100)</f>
        <v>1.2747743528367828</v>
      </c>
      <c r="V120" s="795">
        <f>IF(INDEX(Historical!$O$7:$O$1442,MATCH(B120,Historical!$B$7:$B$1449,0))=0,"n/a",((INDEX(Historical!$C$7:$C$1442,MATCH(B120,Historical!$B$7:$B$1449,0))/INDEX(Historical!$O$7:$O$1442,MATCH(B120,Historical!$B$7:$B$1449,0)))^(1/10)-1)*100)</f>
        <v>2.5185846537669532</v>
      </c>
      <c r="W120" s="863">
        <f t="shared" si="50"/>
        <v>0.50614711359022624</v>
      </c>
      <c r="X120" s="864" t="str">
        <f t="shared" si="51"/>
        <v>n/a</v>
      </c>
      <c r="Y120" s="875" t="s">
        <v>826</v>
      </c>
      <c r="Z120" s="856">
        <f t="shared" si="52"/>
        <v>172.83950617283946</v>
      </c>
      <c r="AA120" s="866">
        <f t="shared" si="53"/>
        <v>64.617283950617278</v>
      </c>
      <c r="AB120" s="858">
        <v>12</v>
      </c>
      <c r="AC120" s="867">
        <v>0.81</v>
      </c>
      <c r="AD120" s="867">
        <v>1.97</v>
      </c>
      <c r="AE120" s="867">
        <v>3.81</v>
      </c>
      <c r="AF120" s="867">
        <v>2.79</v>
      </c>
      <c r="AG120" s="867">
        <v>9.1</v>
      </c>
      <c r="AH120" s="867">
        <v>13.200000000000001</v>
      </c>
      <c r="AI120" s="867">
        <v>97.21</v>
      </c>
      <c r="AJ120" s="867">
        <v>-8.6999999999999993</v>
      </c>
      <c r="AK120" s="867">
        <v>32.67</v>
      </c>
      <c r="AL120" s="868">
        <v>26390</v>
      </c>
      <c r="AM120" s="869">
        <v>55.000000000000007</v>
      </c>
      <c r="AN120" s="867">
        <v>0.59</v>
      </c>
      <c r="AO120" s="870">
        <f t="shared" si="54"/>
        <v>-60.667691103321189</v>
      </c>
      <c r="AP120" s="871">
        <f t="shared" si="55"/>
        <v>3.9495928472960866</v>
      </c>
      <c r="AQ120" s="872">
        <f t="shared" si="56"/>
        <v>183.06436034719283</v>
      </c>
      <c r="AR120" s="738">
        <f>INDEX(Historical!$C$7:$C$1442,MATCH(B120,Historical!$B$7:$B$1449,0))*IF(AH120="n/a",1.03,IF(AH120&lt;0,1.01,IF(AH120&gt;10,1.1,(1+AH120/100))))</f>
        <v>1.5235000000000001</v>
      </c>
      <c r="AS120" s="866">
        <f t="shared" si="57"/>
        <v>1.6758500000000003</v>
      </c>
      <c r="AT120" s="866">
        <f t="shared" si="61"/>
        <v>1.8434350000000004</v>
      </c>
      <c r="AU120" s="866">
        <f t="shared" si="61"/>
        <v>2.0277785000000006</v>
      </c>
      <c r="AV120" s="866">
        <f t="shared" si="61"/>
        <v>2.230556350000001</v>
      </c>
      <c r="AW120" s="856">
        <f t="shared" si="58"/>
        <v>9.301119850000001</v>
      </c>
      <c r="AX120" s="873">
        <f t="shared" si="59"/>
        <v>17.770576709973252</v>
      </c>
      <c r="AY120" s="1081">
        <v>0.52</v>
      </c>
      <c r="AZ120" s="869">
        <v>44.05</v>
      </c>
      <c r="BA120" s="869">
        <v>0.57999999999999996</v>
      </c>
      <c r="BB120" s="869">
        <v>5.9700000000000006</v>
      </c>
      <c r="BC120" s="869">
        <v>18.55</v>
      </c>
      <c r="BD120" s="1033"/>
      <c r="BE120" s="700">
        <v>1995</v>
      </c>
      <c r="BF120" s="1013">
        <f t="shared" si="60"/>
        <v>2</v>
      </c>
      <c r="BG120" s="931">
        <v>4.2</v>
      </c>
    </row>
    <row r="121" spans="1:59" ht="11.25" customHeight="1" x14ac:dyDescent="0.2">
      <c r="A121" s="984" t="s">
        <v>351</v>
      </c>
      <c r="B121" s="988" t="s">
        <v>352</v>
      </c>
      <c r="C121" s="1070" t="s">
        <v>108</v>
      </c>
      <c r="D121" s="1070" t="s">
        <v>4397</v>
      </c>
      <c r="E121" s="828">
        <v>32</v>
      </c>
      <c r="F121" s="1148">
        <v>85</v>
      </c>
      <c r="G121" s="1148" t="s">
        <v>106</v>
      </c>
      <c r="H121" s="1148" t="s">
        <v>106</v>
      </c>
      <c r="I121" s="978">
        <v>93.46</v>
      </c>
      <c r="J121" s="738">
        <f t="shared" si="47"/>
        <v>2.9959340894500324</v>
      </c>
      <c r="K121" s="997">
        <v>0.7</v>
      </c>
      <c r="L121" s="1000">
        <v>4</v>
      </c>
      <c r="M121" s="729">
        <f t="shared" si="48"/>
        <v>2.8</v>
      </c>
      <c r="N121" s="983" t="s">
        <v>320</v>
      </c>
      <c r="O121" s="832">
        <v>0.56999999999999995</v>
      </c>
      <c r="P121" s="694">
        <v>43173</v>
      </c>
      <c r="Q121" s="694">
        <v>43188</v>
      </c>
      <c r="R121" s="729">
        <f t="shared" si="49"/>
        <v>22.807017543859651</v>
      </c>
      <c r="S121" s="795">
        <f>IF(INDEX(Historical!$D$7:$D$1442,MATCH(B121,Historical!$B$7:$B$1449,0))=0,"n/a",(INDEX(Historical!$C$7:$C$1442,MATCH(B121,Historical!$B$7:$B$1449,0))/INDEX(Historical!$D$7:$D$1442,MATCH(B121,Historical!$B$7:$B$1449,0))-1)*100)</f>
        <v>22.807017543859654</v>
      </c>
      <c r="T121" s="795">
        <f>IF(INDEX(Historical!$F$7:$F$1442,MATCH(B121,Historical!$B$7:$B$1449,0))=0,"n/a",((INDEX(Historical!$C$7:$C$1442,MATCH(B121,Historical!$B$7:$B$1449,0))/INDEX(Historical!$F$7:$F$1442,MATCH(B121,Historical!$B$7:$B$1449,0)))^(1/3)-1)*100)</f>
        <v>10.415886963424924</v>
      </c>
      <c r="U121" s="795">
        <f>IF(INDEX(Historical!$H$7:$H$1442,MATCH(B121,Historical!$B$7:$B$1449,0))=0,"n/a",((INDEX(Historical!$C$7:$C$1442,MATCH(B121,Historical!$B$7:$B$1449,0))/INDEX(Historical!$H$7:$H$1442,MATCH(B121,Historical!$B$7:$B$1449,0)))^(1/5)-1)*100)</f>
        <v>12.995952835136615</v>
      </c>
      <c r="V121" s="795">
        <f>IF(INDEX(Historical!$O$7:$O$1442,MATCH(B121,Historical!$B$7:$B$1449,0))=0,"n/a",((INDEX(Historical!$C$7:$C$1442,MATCH(B121,Historical!$B$7:$B$1449,0))/INDEX(Historical!$O$7:$O$1442,MATCH(B121,Historical!$B$7:$B$1449,0)))^(1/10)-1)*100)</f>
        <v>11.298338178386903</v>
      </c>
      <c r="W121" s="796">
        <f t="shared" si="50"/>
        <v>1.1502534824101083</v>
      </c>
      <c r="X121" s="797">
        <f t="shared" si="51"/>
        <v>0.98454188144974353</v>
      </c>
      <c r="Y121" s="749"/>
      <c r="Z121" s="738">
        <f t="shared" si="52"/>
        <v>37.333333333333329</v>
      </c>
      <c r="AA121" s="999">
        <f t="shared" si="53"/>
        <v>12.461333333333332</v>
      </c>
      <c r="AB121" s="1000">
        <v>12</v>
      </c>
      <c r="AC121" s="978">
        <v>7.5</v>
      </c>
      <c r="AD121" s="978">
        <v>1.52</v>
      </c>
      <c r="AE121" s="978">
        <v>4.17</v>
      </c>
      <c r="AF121" s="978">
        <v>3.51</v>
      </c>
      <c r="AG121" s="978">
        <v>29.5</v>
      </c>
      <c r="AH121" s="978">
        <v>31.8</v>
      </c>
      <c r="AI121" s="978">
        <v>-11.63</v>
      </c>
      <c r="AJ121" s="978">
        <v>13.200000000000001</v>
      </c>
      <c r="AK121" s="978">
        <v>8.18</v>
      </c>
      <c r="AL121" s="991">
        <v>22330</v>
      </c>
      <c r="AM121" s="985">
        <v>1.9</v>
      </c>
      <c r="AN121" s="978">
        <v>0</v>
      </c>
      <c r="AO121" s="838">
        <f t="shared" si="54"/>
        <v>3.5305535912533159</v>
      </c>
      <c r="AP121" s="839">
        <f t="shared" si="55"/>
        <v>15.991886924586648</v>
      </c>
      <c r="AQ121" s="1001">
        <f t="shared" si="56"/>
        <v>39.426252908123431</v>
      </c>
      <c r="AR121" s="738">
        <f>INDEX(Historical!$C$7:$C$1442,MATCH(B121,Historical!$B$7:$B$1449,0))*IF(AH121="n/a",1.03,IF(AH121&lt;0,1.01,IF(AH121&gt;10,1.1,(1+AH121/100))))</f>
        <v>3.08</v>
      </c>
      <c r="AS121" s="999">
        <f t="shared" si="57"/>
        <v>3.1108000000000002</v>
      </c>
      <c r="AT121" s="999">
        <f t="shared" si="61"/>
        <v>3.3652634400000005</v>
      </c>
      <c r="AU121" s="999">
        <f t="shared" si="61"/>
        <v>3.640541989392001</v>
      </c>
      <c r="AV121" s="999">
        <f t="shared" si="61"/>
        <v>3.9383383241242669</v>
      </c>
      <c r="AW121" s="738">
        <f t="shared" si="58"/>
        <v>17.134943753516268</v>
      </c>
      <c r="AX121" s="846">
        <f t="shared" si="59"/>
        <v>18.333986468560099</v>
      </c>
      <c r="AY121" s="1080">
        <v>1.1000000000000001</v>
      </c>
      <c r="AZ121" s="985">
        <v>10.489999999999998</v>
      </c>
      <c r="BA121" s="985">
        <v>-26.66</v>
      </c>
      <c r="BB121" s="985">
        <v>0.48</v>
      </c>
      <c r="BC121" s="985">
        <v>-13.63</v>
      </c>
      <c r="BE121" s="700">
        <v>1987</v>
      </c>
      <c r="BF121" s="1013">
        <f t="shared" si="60"/>
        <v>3</v>
      </c>
      <c r="BG121" s="995">
        <v>22.900000000000002</v>
      </c>
    </row>
    <row r="122" spans="1:59" ht="11.25" customHeight="1" x14ac:dyDescent="0.2">
      <c r="A122" s="976" t="s">
        <v>170</v>
      </c>
      <c r="B122" s="988" t="s">
        <v>171</v>
      </c>
      <c r="C122" s="1070" t="s">
        <v>108</v>
      </c>
      <c r="D122" s="1070" t="s">
        <v>4401</v>
      </c>
      <c r="E122" s="828">
        <v>28</v>
      </c>
      <c r="F122" s="1148">
        <v>97</v>
      </c>
      <c r="G122" s="1148" t="s">
        <v>106</v>
      </c>
      <c r="H122" s="1148" t="s">
        <v>106</v>
      </c>
      <c r="I122" s="987">
        <v>33.67</v>
      </c>
      <c r="J122" s="738">
        <f t="shared" si="47"/>
        <v>2.9403029403029404</v>
      </c>
      <c r="K122" s="990">
        <v>0.99</v>
      </c>
      <c r="L122" s="1000">
        <v>1</v>
      </c>
      <c r="M122" s="729">
        <f t="shared" si="48"/>
        <v>0.99</v>
      </c>
      <c r="N122" s="983" t="s">
        <v>172</v>
      </c>
      <c r="O122" s="831">
        <v>0.98</v>
      </c>
      <c r="P122" s="973">
        <v>43403</v>
      </c>
      <c r="Q122" s="973">
        <v>43465</v>
      </c>
      <c r="R122" s="729">
        <f t="shared" si="49"/>
        <v>1.020408163265307</v>
      </c>
      <c r="S122" s="795">
        <f>IF(INDEX(Historical!$D$7:$D$1442,MATCH(B122,Historical!$B$7:$B$1449,0))=0,"n/a",(INDEX(Historical!$C$7:$C$1442,MATCH(B122,Historical!$B$7:$B$1449,0))/INDEX(Historical!$D$7:$D$1442,MATCH(B122,Historical!$B$7:$B$1449,0))-1)*100)</f>
        <v>1.0204081632652962</v>
      </c>
      <c r="T122" s="795">
        <f>IF(INDEX(Historical!$F$7:$F$1442,MATCH(B122,Historical!$B$7:$B$1449,0))=0,"n/a",((INDEX(Historical!$C$7:$C$1442,MATCH(B122,Historical!$B$7:$B$1449,0))/INDEX(Historical!$F$7:$F$1442,MATCH(B122,Historical!$B$7:$B$1449,0)))^(1/3)-1)*100)</f>
        <v>1.0310005155547586</v>
      </c>
      <c r="U122" s="795">
        <f>IF(INDEX(Historical!$H$7:$H$1442,MATCH(B122,Historical!$B$7:$B$1449,0))=0,"n/a",((INDEX(Historical!$C$7:$C$1442,MATCH(B122,Historical!$B$7:$B$1449,0))/INDEX(Historical!$H$7:$H$1442,MATCH(B122,Historical!$B$7:$B$1449,0)))^(1/5)-1)*100)</f>
        <v>1.0418916399639544</v>
      </c>
      <c r="V122" s="795">
        <f>IF(INDEX(Historical!$O$7:$O$1442,MATCH(B122,Historical!$B$7:$B$1449,0))=0,"n/a",((INDEX(Historical!$C$7:$C$1442,MATCH(B122,Historical!$B$7:$B$1449,0))/INDEX(Historical!$O$7:$O$1442,MATCH(B122,Historical!$B$7:$B$1449,0)))^(1/10)-1)*100)</f>
        <v>1.5363685714481878</v>
      </c>
      <c r="W122" s="796">
        <f t="shared" si="50"/>
        <v>0.67815214351974329</v>
      </c>
      <c r="X122" s="797" t="str">
        <f t="shared" si="51"/>
        <v>n/a</v>
      </c>
      <c r="Y122" s="765"/>
      <c r="Z122" s="738" t="str">
        <f t="shared" si="52"/>
        <v>n/a</v>
      </c>
      <c r="AA122" s="999" t="str">
        <f t="shared" si="53"/>
        <v>n/a</v>
      </c>
      <c r="AB122" s="1000">
        <v>12</v>
      </c>
      <c r="AC122" s="978" t="s">
        <v>137</v>
      </c>
      <c r="AD122" s="978" t="s">
        <v>137</v>
      </c>
      <c r="AE122" s="978" t="s">
        <v>137</v>
      </c>
      <c r="AF122" s="978" t="s">
        <v>137</v>
      </c>
      <c r="AG122" s="978" t="s">
        <v>137</v>
      </c>
      <c r="AH122" s="978" t="s">
        <v>137</v>
      </c>
      <c r="AI122" s="978" t="s">
        <v>137</v>
      </c>
      <c r="AJ122" s="978" t="s">
        <v>137</v>
      </c>
      <c r="AK122" s="978" t="s">
        <v>137</v>
      </c>
      <c r="AL122" s="991" t="s">
        <v>137</v>
      </c>
      <c r="AM122" s="985" t="s">
        <v>137</v>
      </c>
      <c r="AN122" s="978" t="s">
        <v>137</v>
      </c>
      <c r="AO122" s="838" t="str">
        <f t="shared" si="54"/>
        <v>n/a</v>
      </c>
      <c r="AP122" s="839">
        <f t="shared" si="55"/>
        <v>3.9821945802668948</v>
      </c>
      <c r="AQ122" s="1001" t="str">
        <f t="shared" si="56"/>
        <v>n/a</v>
      </c>
      <c r="AR122" s="738">
        <f>INDEX(Historical!$C$7:$C$1442,MATCH(B122,Historical!$B$7:$B$1449,0))*IF(AH122="n/a",1.03,IF(AH122&lt;0,1.01,IF(AH122&gt;10,1.1,(1+AH122/100))))</f>
        <v>1.0197000000000001</v>
      </c>
      <c r="AS122" s="999">
        <f t="shared" si="57"/>
        <v>1.0502910000000001</v>
      </c>
      <c r="AT122" s="999">
        <f t="shared" si="61"/>
        <v>1.0817997300000002</v>
      </c>
      <c r="AU122" s="999">
        <f t="shared" si="61"/>
        <v>1.1142537219000002</v>
      </c>
      <c r="AV122" s="999">
        <f t="shared" si="61"/>
        <v>1.1476813335570002</v>
      </c>
      <c r="AW122" s="738">
        <f t="shared" si="58"/>
        <v>5.4137257854570002</v>
      </c>
      <c r="AX122" s="846">
        <f t="shared" si="59"/>
        <v>16.078781661588952</v>
      </c>
      <c r="AY122" s="1080" t="s">
        <v>137</v>
      </c>
      <c r="AZ122" s="985" t="s">
        <v>137</v>
      </c>
      <c r="BA122" s="985" t="s">
        <v>137</v>
      </c>
      <c r="BB122" s="985" t="s">
        <v>137</v>
      </c>
      <c r="BC122" s="985" t="s">
        <v>137</v>
      </c>
      <c r="BD122" s="1032" t="s">
        <v>4326</v>
      </c>
      <c r="BE122" s="700">
        <v>1992</v>
      </c>
      <c r="BF122" s="1013">
        <f t="shared" si="60"/>
        <v>2</v>
      </c>
      <c r="BG122" s="995" t="s">
        <v>137</v>
      </c>
    </row>
    <row r="123" spans="1:59" ht="11.25" customHeight="1" x14ac:dyDescent="0.2">
      <c r="A123" s="984" t="s">
        <v>841</v>
      </c>
      <c r="B123" s="988" t="s">
        <v>842</v>
      </c>
      <c r="C123" s="1070" t="s">
        <v>4381</v>
      </c>
      <c r="D123" s="1070" t="s">
        <v>4382</v>
      </c>
      <c r="E123" s="828">
        <v>25</v>
      </c>
      <c r="F123" s="1148">
        <v>131</v>
      </c>
      <c r="G123" s="1148" t="s">
        <v>37</v>
      </c>
      <c r="H123" s="1148" t="s">
        <v>106</v>
      </c>
      <c r="I123" s="978">
        <v>21.42</v>
      </c>
      <c r="J123" s="738">
        <f t="shared" si="47"/>
        <v>5.1353874883286643</v>
      </c>
      <c r="K123" s="997">
        <v>0.27500000000000002</v>
      </c>
      <c r="L123" s="1000">
        <v>4</v>
      </c>
      <c r="M123" s="729">
        <f t="shared" si="48"/>
        <v>1.1000000000000001</v>
      </c>
      <c r="N123" s="983" t="s">
        <v>426</v>
      </c>
      <c r="O123" s="832">
        <v>0.27</v>
      </c>
      <c r="P123" s="973">
        <v>43468</v>
      </c>
      <c r="Q123" s="973">
        <v>43483</v>
      </c>
      <c r="R123" s="729">
        <f t="shared" si="49"/>
        <v>1.8518518518518534</v>
      </c>
      <c r="S123" s="795">
        <f>IF(INDEX(Historical!$D$7:$D$1442,MATCH(B123,Historical!$B$7:$B$1449,0))=0,"n/a",(INDEX(Historical!$C$7:$C$1442,MATCH(B123,Historical!$B$7:$B$1449,0))/INDEX(Historical!$D$7:$D$1442,MATCH(B123,Historical!$B$7:$B$1449,0))-1)*100)</f>
        <v>1.8867924528301883</v>
      </c>
      <c r="T123" s="795">
        <f>IF(INDEX(Historical!$F$7:$F$1442,MATCH(B123,Historical!$B$7:$B$1449,0))=0,"n/a",((INDEX(Historical!$C$7:$C$1442,MATCH(B123,Historical!$B$7:$B$1449,0))/INDEX(Historical!$F$7:$F$1442,MATCH(B123,Historical!$B$7:$B$1449,0)))^(1/3)-1)*100)</f>
        <v>1.9235467531193207</v>
      </c>
      <c r="U123" s="795">
        <f>IF(INDEX(Historical!$H$7:$H$1442,MATCH(B123,Historical!$B$7:$B$1449,0))=0,"n/a",((INDEX(Historical!$C$7:$C$1442,MATCH(B123,Historical!$B$7:$B$1449,0))/INDEX(Historical!$H$7:$H$1442,MATCH(B123,Historical!$B$7:$B$1449,0)))^(1/5)-1)*100)</f>
        <v>1.5511278397481565</v>
      </c>
      <c r="V123" s="795">
        <f>IF(INDEX(Historical!$O$7:$O$1442,MATCH(B123,Historical!$B$7:$B$1449,0))=0,"n/a",((INDEX(Historical!$C$7:$C$1442,MATCH(B123,Historical!$B$7:$B$1449,0))/INDEX(Historical!$O$7:$O$1442,MATCH(B123,Historical!$B$7:$B$1449,0)))^(1/10)-1)*100)</f>
        <v>1.2908032168559069</v>
      </c>
      <c r="W123" s="796">
        <f t="shared" si="50"/>
        <v>1.2016764596592338</v>
      </c>
      <c r="X123" s="797">
        <f t="shared" si="51"/>
        <v>8.9145278146445781E-2</v>
      </c>
      <c r="Y123" s="771" t="s">
        <v>4021</v>
      </c>
      <c r="Z123" s="738">
        <f t="shared" si="52"/>
        <v>169.23076923076923</v>
      </c>
      <c r="AA123" s="999">
        <f t="shared" si="53"/>
        <v>32.953846153846158</v>
      </c>
      <c r="AB123" s="1000">
        <v>10</v>
      </c>
      <c r="AC123" s="978">
        <v>0.65</v>
      </c>
      <c r="AD123" s="978">
        <v>4.0999999999999996</v>
      </c>
      <c r="AE123" s="978">
        <v>5.9</v>
      </c>
      <c r="AF123" s="978">
        <v>2.06</v>
      </c>
      <c r="AG123" s="978">
        <v>6.4</v>
      </c>
      <c r="AH123" s="978">
        <v>-25.8</v>
      </c>
      <c r="AI123" s="978" t="s">
        <v>137</v>
      </c>
      <c r="AJ123" s="978">
        <v>17.399999999999999</v>
      </c>
      <c r="AK123" s="978">
        <v>8</v>
      </c>
      <c r="AL123" s="991">
        <v>798.54</v>
      </c>
      <c r="AM123" s="985">
        <v>1.5</v>
      </c>
      <c r="AN123" s="978">
        <v>0.82</v>
      </c>
      <c r="AO123" s="838">
        <f t="shared" si="54"/>
        <v>-26.267330825769335</v>
      </c>
      <c r="AP123" s="839">
        <f t="shared" si="55"/>
        <v>6.6865153280768208</v>
      </c>
      <c r="AQ123" s="1001">
        <f t="shared" si="56"/>
        <v>73.698235233052742</v>
      </c>
      <c r="AR123" s="738">
        <f>INDEX(Historical!$C$7:$C$1442,MATCH(B123,Historical!$B$7:$B$1449,0))*IF(AH123="n/a",1.03,IF(AH123&lt;0,1.01,IF(AH123&gt;10,1.1,(1+AH123/100))))</f>
        <v>1.0908</v>
      </c>
      <c r="AS123" s="999">
        <f t="shared" si="57"/>
        <v>1.123524</v>
      </c>
      <c r="AT123" s="999">
        <f t="shared" si="61"/>
        <v>1.21340592</v>
      </c>
      <c r="AU123" s="999">
        <f t="shared" si="61"/>
        <v>1.3104783936000002</v>
      </c>
      <c r="AV123" s="999">
        <f t="shared" si="61"/>
        <v>1.4153166650880002</v>
      </c>
      <c r="AW123" s="738">
        <f t="shared" si="58"/>
        <v>6.1535249786880009</v>
      </c>
      <c r="AX123" s="846">
        <f t="shared" si="59"/>
        <v>28.72794107697479</v>
      </c>
      <c r="AY123" s="1080">
        <v>0.51</v>
      </c>
      <c r="AZ123" s="985">
        <v>24.529999999999998</v>
      </c>
      <c r="BA123" s="985">
        <v>-7.51</v>
      </c>
      <c r="BB123" s="985">
        <v>6.1400000000000006</v>
      </c>
      <c r="BC123" s="985">
        <v>1.77</v>
      </c>
      <c r="BE123" s="700">
        <v>1995</v>
      </c>
      <c r="BF123" s="1013">
        <f t="shared" si="60"/>
        <v>2</v>
      </c>
      <c r="BG123" s="995">
        <v>2.5</v>
      </c>
    </row>
    <row r="124" spans="1:59" ht="11.25" customHeight="1" x14ac:dyDescent="0.2">
      <c r="A124" s="976" t="s">
        <v>369</v>
      </c>
      <c r="B124" s="988" t="s">
        <v>370</v>
      </c>
      <c r="C124" s="1070" t="s">
        <v>108</v>
      </c>
      <c r="D124" s="1070" t="s">
        <v>4401</v>
      </c>
      <c r="E124" s="828">
        <v>44</v>
      </c>
      <c r="F124" s="1148">
        <v>53</v>
      </c>
      <c r="G124" s="1148" t="s">
        <v>37</v>
      </c>
      <c r="H124" s="1148" t="s">
        <v>37</v>
      </c>
      <c r="I124" s="978">
        <v>35.369999999999997</v>
      </c>
      <c r="J124" s="738">
        <f t="shared" si="47"/>
        <v>3.845066440486288</v>
      </c>
      <c r="K124" s="990">
        <v>0.34</v>
      </c>
      <c r="L124" s="1000">
        <v>4</v>
      </c>
      <c r="M124" s="729">
        <f t="shared" si="48"/>
        <v>1.36</v>
      </c>
      <c r="N124" s="983" t="s">
        <v>164</v>
      </c>
      <c r="O124" s="831">
        <v>0.33</v>
      </c>
      <c r="P124" s="979">
        <v>43076</v>
      </c>
      <c r="Q124" s="979">
        <v>43102</v>
      </c>
      <c r="R124" s="729">
        <f t="shared" si="49"/>
        <v>3.0303030303030329</v>
      </c>
      <c r="S124" s="795">
        <f>IF(INDEX(Historical!$D$7:$D$1442,MATCH(B124,Historical!$B$7:$B$1449,0))=0,"n/a",(INDEX(Historical!$C$7:$C$1442,MATCH(B124,Historical!$B$7:$B$1449,0))/INDEX(Historical!$D$7:$D$1442,MATCH(B124,Historical!$B$7:$B$1449,0))-1)*100)</f>
        <v>3.0303030303030276</v>
      </c>
      <c r="T124" s="795">
        <f>IF(INDEX(Historical!$F$7:$F$1442,MATCH(B124,Historical!$B$7:$B$1449,0))=0,"n/a",((INDEX(Historical!$C$7:$C$1442,MATCH(B124,Historical!$B$7:$B$1449,0))/INDEX(Historical!$F$7:$F$1442,MATCH(B124,Historical!$B$7:$B$1449,0)))^(1/3)-1)*100)</f>
        <v>2.0413775479336982</v>
      </c>
      <c r="U124" s="795">
        <f>IF(INDEX(Historical!$H$7:$H$1442,MATCH(B124,Historical!$B$7:$B$1449,0))=0,"n/a",((INDEX(Historical!$C$7:$C$1442,MATCH(B124,Historical!$B$7:$B$1449,0))/INDEX(Historical!$H$7:$H$1442,MATCH(B124,Historical!$B$7:$B$1449,0)))^(1/5)-1)*100)</f>
        <v>1.7011301597667838</v>
      </c>
      <c r="V124" s="795">
        <f>IF(INDEX(Historical!$O$7:$O$1442,MATCH(B124,Historical!$B$7:$B$1449,0))=0,"n/a",((INDEX(Historical!$C$7:$C$1442,MATCH(B124,Historical!$B$7:$B$1449,0))/INDEX(Historical!$O$7:$O$1442,MATCH(B124,Historical!$B$7:$B$1449,0)))^(1/10)-1)*100)</f>
        <v>1.6033650788844556</v>
      </c>
      <c r="W124" s="796">
        <f t="shared" si="50"/>
        <v>1.060974934635815</v>
      </c>
      <c r="X124" s="797">
        <f t="shared" si="51"/>
        <v>0.53160317492711995</v>
      </c>
      <c r="Y124" s="751" t="s">
        <v>371</v>
      </c>
      <c r="Z124" s="738">
        <f t="shared" si="52"/>
        <v>57.383966244725734</v>
      </c>
      <c r="AA124" s="999">
        <f t="shared" si="53"/>
        <v>14.92405063291139</v>
      </c>
      <c r="AB124" s="1000">
        <v>12</v>
      </c>
      <c r="AC124" s="978">
        <v>2.37</v>
      </c>
      <c r="AD124" s="978">
        <v>1.87</v>
      </c>
      <c r="AE124" s="978">
        <v>5.13</v>
      </c>
      <c r="AF124" s="978">
        <v>1.1299999999999999</v>
      </c>
      <c r="AG124" s="978">
        <v>6.5</v>
      </c>
      <c r="AH124" s="978">
        <v>-3.4000000000000004</v>
      </c>
      <c r="AI124" s="978">
        <v>3.35</v>
      </c>
      <c r="AJ124" s="978">
        <v>3.2</v>
      </c>
      <c r="AK124" s="978">
        <v>8</v>
      </c>
      <c r="AL124" s="991">
        <v>3620</v>
      </c>
      <c r="AM124" s="985">
        <v>0.89999999999999991</v>
      </c>
      <c r="AN124" s="978">
        <v>7.0000000000000007E-2</v>
      </c>
      <c r="AO124" s="838">
        <f t="shared" si="54"/>
        <v>-9.377854032658318</v>
      </c>
      <c r="AP124" s="839">
        <f t="shared" si="55"/>
        <v>5.5461966002530723</v>
      </c>
      <c r="AQ124" s="1001">
        <f t="shared" si="56"/>
        <v>-13.425235354534637</v>
      </c>
      <c r="AR124" s="738">
        <f>INDEX(Historical!$C$7:$C$1442,MATCH(B124,Historical!$B$7:$B$1449,0))*IF(AH124="n/a",1.03,IF(AH124&lt;0,1.01,IF(AH124&gt;10,1.1,(1+AH124/100))))</f>
        <v>1.3736000000000002</v>
      </c>
      <c r="AS124" s="999">
        <f t="shared" si="57"/>
        <v>1.4196156000000002</v>
      </c>
      <c r="AT124" s="999">
        <f t="shared" si="61"/>
        <v>1.5331848480000003</v>
      </c>
      <c r="AU124" s="999">
        <f t="shared" si="61"/>
        <v>1.6558396358400005</v>
      </c>
      <c r="AV124" s="999">
        <f t="shared" si="61"/>
        <v>1.7883068067072005</v>
      </c>
      <c r="AW124" s="738">
        <f t="shared" si="58"/>
        <v>7.7705468905472017</v>
      </c>
      <c r="AX124" s="846">
        <f t="shared" si="59"/>
        <v>21.969315494903032</v>
      </c>
      <c r="AY124" s="1080">
        <v>1.21</v>
      </c>
      <c r="AZ124" s="985">
        <v>21.42</v>
      </c>
      <c r="BA124" s="985">
        <v>-11.459999999999999</v>
      </c>
      <c r="BB124" s="985">
        <v>5.8000000000000007</v>
      </c>
      <c r="BC124" s="985">
        <v>-0.91</v>
      </c>
      <c r="BE124" s="700">
        <v>1975</v>
      </c>
      <c r="BF124" s="1013">
        <f t="shared" si="60"/>
        <v>4</v>
      </c>
      <c r="BG124" s="995">
        <v>1.0999999999999999</v>
      </c>
    </row>
    <row r="125" spans="1:59" ht="11.25" customHeight="1" x14ac:dyDescent="0.2">
      <c r="A125" s="984" t="s">
        <v>365</v>
      </c>
      <c r="B125" s="988" t="s">
        <v>366</v>
      </c>
      <c r="C125" s="1070" t="s">
        <v>131</v>
      </c>
      <c r="D125" s="1070" t="s">
        <v>4402</v>
      </c>
      <c r="E125" s="828">
        <v>31</v>
      </c>
      <c r="F125" s="1148">
        <v>92</v>
      </c>
      <c r="G125" s="1148" t="s">
        <v>37</v>
      </c>
      <c r="H125" s="1148" t="s">
        <v>37</v>
      </c>
      <c r="I125" s="978">
        <v>57.03</v>
      </c>
      <c r="J125" s="738">
        <f t="shared" si="47"/>
        <v>1.8236016131860426</v>
      </c>
      <c r="K125" s="997">
        <v>0.26</v>
      </c>
      <c r="L125" s="1000">
        <v>4</v>
      </c>
      <c r="M125" s="729">
        <f t="shared" si="48"/>
        <v>1.04</v>
      </c>
      <c r="N125" s="983" t="s">
        <v>146</v>
      </c>
      <c r="O125" s="832">
        <v>0.25</v>
      </c>
      <c r="P125" s="973">
        <v>43265</v>
      </c>
      <c r="Q125" s="973">
        <v>43282</v>
      </c>
      <c r="R125" s="729">
        <f t="shared" si="49"/>
        <v>4.0000000000000036</v>
      </c>
      <c r="S125" s="795">
        <f>IF(INDEX(Historical!$D$7:$D$1442,MATCH(B125,Historical!$B$7:$B$1449,0))=0,"n/a",(INDEX(Historical!$C$7:$C$1442,MATCH(B125,Historical!$B$7:$B$1449,0))/INDEX(Historical!$D$7:$D$1442,MATCH(B125,Historical!$B$7:$B$1449,0))-1)*100)</f>
        <v>4.6153846153846212</v>
      </c>
      <c r="T125" s="795">
        <f>IF(INDEX(Historical!$F$7:$F$1442,MATCH(B125,Historical!$B$7:$B$1449,0))=0,"n/a",((INDEX(Historical!$C$7:$C$1442,MATCH(B125,Historical!$B$7:$B$1449,0))/INDEX(Historical!$F$7:$F$1442,MATCH(B125,Historical!$B$7:$B$1449,0)))^(1/3)-1)*100)</f>
        <v>4.7148008336322933</v>
      </c>
      <c r="U125" s="795">
        <f>IF(INDEX(Historical!$H$7:$H$1442,MATCH(B125,Historical!$B$7:$B$1449,0))=0,"n/a",((INDEX(Historical!$C$7:$C$1442,MATCH(B125,Historical!$B$7:$B$1449,0))/INDEX(Historical!$H$7:$H$1442,MATCH(B125,Historical!$B$7:$B$1449,0)))^(1/5)-1)*100)</f>
        <v>6.7249181879538877</v>
      </c>
      <c r="V125" s="795">
        <f>IF(INDEX(Historical!$O$7:$O$1442,MATCH(B125,Historical!$B$7:$B$1449,0))=0,"n/a",((INDEX(Historical!$C$7:$C$1442,MATCH(B125,Historical!$B$7:$B$1449,0))/INDEX(Historical!$O$7:$O$1442,MATCH(B125,Historical!$B$7:$B$1449,0)))^(1/10)-1)*100)</f>
        <v>7.3184639338673918</v>
      </c>
      <c r="W125" s="796">
        <f t="shared" si="50"/>
        <v>0.91889749662264864</v>
      </c>
      <c r="X125" s="797">
        <f t="shared" si="51"/>
        <v>0.47358578788407663</v>
      </c>
      <c r="Y125" s="989"/>
      <c r="Z125" s="738">
        <f t="shared" si="52"/>
        <v>33.226837060702877</v>
      </c>
      <c r="AA125" s="999">
        <f t="shared" si="53"/>
        <v>18.220447284345049</v>
      </c>
      <c r="AB125" s="1000">
        <v>9</v>
      </c>
      <c r="AC125" s="978">
        <v>3.13</v>
      </c>
      <c r="AD125" s="978">
        <v>2.2799999999999998</v>
      </c>
      <c r="AE125" s="978">
        <v>1.31</v>
      </c>
      <c r="AF125" s="978">
        <v>2.7</v>
      </c>
      <c r="AG125" s="978">
        <v>19.600000000000001</v>
      </c>
      <c r="AH125" s="978">
        <v>26.700000000000003</v>
      </c>
      <c r="AI125" s="978">
        <v>6.419999999999999</v>
      </c>
      <c r="AJ125" s="978">
        <v>14.2</v>
      </c>
      <c r="AK125" s="978">
        <v>8</v>
      </c>
      <c r="AL125" s="991">
        <v>10020</v>
      </c>
      <c r="AM125" s="985">
        <v>0.4</v>
      </c>
      <c r="AN125" s="978">
        <v>1.25</v>
      </c>
      <c r="AO125" s="838">
        <f t="shared" si="54"/>
        <v>-9.6719274832051187</v>
      </c>
      <c r="AP125" s="839">
        <f t="shared" si="55"/>
        <v>8.5485198011399302</v>
      </c>
      <c r="AQ125" s="1001">
        <f t="shared" si="56"/>
        <v>47.866618075933772</v>
      </c>
      <c r="AR125" s="738">
        <f>INDEX(Historical!$C$7:$C$1442,MATCH(B125,Historical!$B$7:$B$1449,0))*IF(AH125="n/a",1.03,IF(AH125&lt;0,1.01,IF(AH125&gt;10,1.1,(1+AH125/100))))</f>
        <v>1.1220000000000001</v>
      </c>
      <c r="AS125" s="999">
        <f t="shared" si="57"/>
        <v>1.1940324000000002</v>
      </c>
      <c r="AT125" s="999">
        <f t="shared" si="61"/>
        <v>1.2895549920000002</v>
      </c>
      <c r="AU125" s="999">
        <f t="shared" si="61"/>
        <v>1.3927193913600004</v>
      </c>
      <c r="AV125" s="999">
        <f t="shared" si="61"/>
        <v>1.5041369426688005</v>
      </c>
      <c r="AW125" s="738">
        <f t="shared" si="58"/>
        <v>6.5024437260288011</v>
      </c>
      <c r="AX125" s="846">
        <f t="shared" si="59"/>
        <v>11.401795065805368</v>
      </c>
      <c r="AY125" s="1080">
        <v>0.67</v>
      </c>
      <c r="AZ125" s="985">
        <v>34.160000000000004</v>
      </c>
      <c r="BA125" s="985">
        <v>-3.84</v>
      </c>
      <c r="BB125" s="985">
        <v>2.3800000000000003</v>
      </c>
      <c r="BC125" s="985">
        <v>7.1099999999999994</v>
      </c>
      <c r="BE125" s="700">
        <v>1988</v>
      </c>
      <c r="BF125" s="1013">
        <f t="shared" si="60"/>
        <v>3</v>
      </c>
      <c r="BG125" s="995">
        <v>5.8999999999999995</v>
      </c>
    </row>
    <row r="126" spans="1:59" ht="11.25" customHeight="1" x14ac:dyDescent="0.2">
      <c r="A126" s="984" t="s">
        <v>374</v>
      </c>
      <c r="B126" s="988" t="s">
        <v>375</v>
      </c>
      <c r="C126" s="1070" t="s">
        <v>4381</v>
      </c>
      <c r="D126" s="1070" t="s">
        <v>4382</v>
      </c>
      <c r="E126" s="828">
        <v>33</v>
      </c>
      <c r="F126" s="1148">
        <v>83</v>
      </c>
      <c r="G126" s="1148" t="s">
        <v>37</v>
      </c>
      <c r="H126" s="1148" t="s">
        <v>37</v>
      </c>
      <c r="I126" s="978">
        <v>69.72</v>
      </c>
      <c r="J126" s="738">
        <f t="shared" si="47"/>
        <v>3.8726333907056798</v>
      </c>
      <c r="K126" s="997">
        <v>0.67500000000000004</v>
      </c>
      <c r="L126" s="1000">
        <v>4</v>
      </c>
      <c r="M126" s="729">
        <f t="shared" si="48"/>
        <v>2.7</v>
      </c>
      <c r="N126" s="983" t="s">
        <v>152</v>
      </c>
      <c r="O126" s="832">
        <v>0.67</v>
      </c>
      <c r="P126" s="973">
        <v>43452</v>
      </c>
      <c r="Q126" s="973">
        <v>43465</v>
      </c>
      <c r="R126" s="729">
        <f t="shared" si="49"/>
        <v>0.74626865671641851</v>
      </c>
      <c r="S126" s="795">
        <f>IF(INDEX(Historical!$D$7:$D$1442,MATCH(B126,Historical!$B$7:$B$1449,0))=0,"n/a",(INDEX(Historical!$C$7:$C$1442,MATCH(B126,Historical!$B$7:$B$1449,0))/INDEX(Historical!$D$7:$D$1442,MATCH(B126,Historical!$B$7:$B$1449,0))-1)*100)</f>
        <v>1.3232514177693888</v>
      </c>
      <c r="T126" s="795">
        <f>IF(INDEX(Historical!$F$7:$F$1442,MATCH(B126,Historical!$B$7:$B$1449,0))=0,"n/a",((INDEX(Historical!$C$7:$C$1442,MATCH(B126,Historical!$B$7:$B$1449,0))/INDEX(Historical!$F$7:$F$1442,MATCH(B126,Historical!$B$7:$B$1449,0)))^(1/3)-1)*100)</f>
        <v>1.5387025111419872</v>
      </c>
      <c r="U126" s="795">
        <f>IF(INDEX(Historical!$H$7:$H$1442,MATCH(B126,Historical!$B$7:$B$1449,0))=0,"n/a",((INDEX(Historical!$C$7:$C$1442,MATCH(B126,Historical!$B$7:$B$1449,0))/INDEX(Historical!$H$7:$H$1442,MATCH(B126,Historical!$B$7:$B$1449,0)))^(1/5)-1)*100)</f>
        <v>1.4815494151902975</v>
      </c>
      <c r="V126" s="795">
        <f>IF(INDEX(Historical!$O$7:$O$1442,MATCH(B126,Historical!$B$7:$B$1449,0))=0,"n/a",((INDEX(Historical!$C$7:$C$1442,MATCH(B126,Historical!$B$7:$B$1449,0))/INDEX(Historical!$O$7:$O$1442,MATCH(B126,Historical!$B$7:$B$1449,0)))^(1/10)-1)*100)</f>
        <v>1.3659030225634305</v>
      </c>
      <c r="W126" s="796">
        <f t="shared" si="50"/>
        <v>1.084666620335776</v>
      </c>
      <c r="X126" s="797">
        <f t="shared" si="51"/>
        <v>8.8187465189898659E-2</v>
      </c>
      <c r="Y126" s="989"/>
      <c r="Z126" s="738">
        <f t="shared" si="52"/>
        <v>143.61702127659578</v>
      </c>
      <c r="AA126" s="999">
        <f t="shared" si="53"/>
        <v>37.085106382978722</v>
      </c>
      <c r="AB126" s="1000">
        <v>12</v>
      </c>
      <c r="AC126" s="978">
        <v>1.88</v>
      </c>
      <c r="AD126" s="978" t="s">
        <v>137</v>
      </c>
      <c r="AE126" s="978">
        <v>12.75</v>
      </c>
      <c r="AF126" s="978">
        <v>4.7</v>
      </c>
      <c r="AG126" s="978">
        <v>12.4</v>
      </c>
      <c r="AH126" s="978">
        <v>161.9</v>
      </c>
      <c r="AI126" s="978" t="s">
        <v>137</v>
      </c>
      <c r="AJ126" s="978">
        <v>16.8</v>
      </c>
      <c r="AK126" s="978" t="s">
        <v>137</v>
      </c>
      <c r="AL126" s="991">
        <v>964.92</v>
      </c>
      <c r="AM126" s="985">
        <v>7.5</v>
      </c>
      <c r="AN126" s="978">
        <v>1.28</v>
      </c>
      <c r="AO126" s="838">
        <f t="shared" si="54"/>
        <v>-31.730923577082745</v>
      </c>
      <c r="AP126" s="839">
        <f t="shared" si="55"/>
        <v>5.3541828058959773</v>
      </c>
      <c r="AQ126" s="1001">
        <f t="shared" si="56"/>
        <v>178.32834326864142</v>
      </c>
      <c r="AR126" s="738">
        <f>INDEX(Historical!$C$7:$C$1442,MATCH(B126,Historical!$B$7:$B$1449,0))*IF(AH126="n/a",1.03,IF(AH126&lt;0,1.01,IF(AH126&gt;10,1.1,(1+AH126/100))))</f>
        <v>2.9480000000000004</v>
      </c>
      <c r="AS126" s="999">
        <f t="shared" si="57"/>
        <v>3.0364400000000007</v>
      </c>
      <c r="AT126" s="999">
        <f t="shared" si="61"/>
        <v>3.1275332000000007</v>
      </c>
      <c r="AU126" s="999">
        <f t="shared" si="61"/>
        <v>3.2213591960000008</v>
      </c>
      <c r="AV126" s="999">
        <f t="shared" si="61"/>
        <v>3.3179999718800008</v>
      </c>
      <c r="AW126" s="738">
        <f t="shared" si="58"/>
        <v>15.651332367880004</v>
      </c>
      <c r="AX126" s="846">
        <f t="shared" si="59"/>
        <v>22.448841606253591</v>
      </c>
      <c r="AY126" s="1080">
        <v>0.8</v>
      </c>
      <c r="AZ126" s="985">
        <v>31.540000000000003</v>
      </c>
      <c r="BA126" s="985">
        <v>-9.42</v>
      </c>
      <c r="BB126" s="985">
        <v>5.37</v>
      </c>
      <c r="BC126" s="985">
        <v>4.34</v>
      </c>
      <c r="BE126" s="700">
        <v>1986</v>
      </c>
      <c r="BF126" s="1013">
        <f t="shared" si="60"/>
        <v>3</v>
      </c>
      <c r="BG126" s="995">
        <v>5.3</v>
      </c>
    </row>
    <row r="127" spans="1:59" ht="11.25" customHeight="1" x14ac:dyDescent="0.2">
      <c r="A127" s="984" t="s">
        <v>367</v>
      </c>
      <c r="B127" s="988" t="s">
        <v>368</v>
      </c>
      <c r="C127" s="1070" t="s">
        <v>108</v>
      </c>
      <c r="D127" s="1070" t="s">
        <v>4401</v>
      </c>
      <c r="E127" s="828">
        <v>27</v>
      </c>
      <c r="F127" s="1148">
        <v>103</v>
      </c>
      <c r="G127" s="1148" t="s">
        <v>37</v>
      </c>
      <c r="H127" s="1148" t="s">
        <v>37</v>
      </c>
      <c r="I127" s="978">
        <v>64.36</v>
      </c>
      <c r="J127" s="738">
        <f t="shared" si="47"/>
        <v>1.8645121193287755</v>
      </c>
      <c r="K127" s="997">
        <v>0.3</v>
      </c>
      <c r="L127" s="1000">
        <v>4</v>
      </c>
      <c r="M127" s="729">
        <f t="shared" si="48"/>
        <v>1.2</v>
      </c>
      <c r="N127" s="983" t="s">
        <v>164</v>
      </c>
      <c r="O127" s="832">
        <v>0.28999999999999998</v>
      </c>
      <c r="P127" s="973">
        <v>43441</v>
      </c>
      <c r="Q127" s="973">
        <v>43467</v>
      </c>
      <c r="R127" s="729">
        <f t="shared" si="49"/>
        <v>3.4482758620689689</v>
      </c>
      <c r="S127" s="795">
        <f>IF(INDEX(Historical!$D$7:$D$1442,MATCH(B127,Historical!$B$7:$B$1449,0))=0,"n/a",(INDEX(Historical!$C$7:$C$1442,MATCH(B127,Historical!$B$7:$B$1449,0))/INDEX(Historical!$D$7:$D$1442,MATCH(B127,Historical!$B$7:$B$1449,0))-1)*100)</f>
        <v>12.254901960784315</v>
      </c>
      <c r="T127" s="795">
        <f>IF(INDEX(Historical!$F$7:$F$1442,MATCH(B127,Historical!$B$7:$B$1449,0))=0,"n/a",((INDEX(Historical!$C$7:$C$1442,MATCH(B127,Historical!$B$7:$B$1449,0))/INDEX(Historical!$F$7:$F$1442,MATCH(B127,Historical!$B$7:$B$1449,0)))^(1/3)-1)*100)</f>
        <v>6.7970388013787186</v>
      </c>
      <c r="U127" s="795">
        <f>IF(INDEX(Historical!$H$7:$H$1442,MATCH(B127,Historical!$B$7:$B$1449,0))=0,"n/a",((INDEX(Historical!$C$7:$C$1442,MATCH(B127,Historical!$B$7:$B$1449,0))/INDEX(Historical!$H$7:$H$1442,MATCH(B127,Historical!$B$7:$B$1449,0)))^(1/5)-1)*100)</f>
        <v>5.8915747965536225</v>
      </c>
      <c r="V127" s="795">
        <f>IF(INDEX(Historical!$O$7:$O$1442,MATCH(B127,Historical!$B$7:$B$1449,0))=0,"n/a",((INDEX(Historical!$C$7:$C$1442,MATCH(B127,Historical!$B$7:$B$1449,0))/INDEX(Historical!$O$7:$O$1442,MATCH(B127,Historical!$B$7:$B$1449,0)))^(1/10)-1)*100)</f>
        <v>6.1564761435743742</v>
      </c>
      <c r="W127" s="796">
        <f t="shared" si="50"/>
        <v>0.95697192016292731</v>
      </c>
      <c r="X127" s="797">
        <f t="shared" si="51"/>
        <v>1.4728936991384056</v>
      </c>
      <c r="Y127" s="989"/>
      <c r="Z127" s="738">
        <f t="shared" si="52"/>
        <v>27.088036117381492</v>
      </c>
      <c r="AA127" s="999">
        <f t="shared" si="53"/>
        <v>14.528216704288941</v>
      </c>
      <c r="AB127" s="1000">
        <v>12</v>
      </c>
      <c r="AC127" s="978">
        <v>4.43</v>
      </c>
      <c r="AD127" s="978">
        <v>1.41</v>
      </c>
      <c r="AE127" s="978">
        <v>4.58</v>
      </c>
      <c r="AF127" s="978">
        <v>1.44</v>
      </c>
      <c r="AG127" s="978">
        <v>12.9</v>
      </c>
      <c r="AH127" s="978">
        <v>19.7</v>
      </c>
      <c r="AI127" s="978">
        <v>2.4699999999999998</v>
      </c>
      <c r="AJ127" s="978">
        <v>4</v>
      </c>
      <c r="AK127" s="978">
        <v>10.299999999999999</v>
      </c>
      <c r="AL127" s="991">
        <v>3170</v>
      </c>
      <c r="AM127" s="985">
        <v>0.8</v>
      </c>
      <c r="AN127" s="978">
        <v>0.04</v>
      </c>
      <c r="AO127" s="838">
        <f t="shared" si="54"/>
        <v>-6.7721297884065423</v>
      </c>
      <c r="AP127" s="839">
        <f t="shared" si="55"/>
        <v>7.7560869158823982</v>
      </c>
      <c r="AQ127" s="1001">
        <f t="shared" si="56"/>
        <v>-3.5735581349963796</v>
      </c>
      <c r="AR127" s="738">
        <f>INDEX(Historical!$C$7:$C$1442,MATCH(B127,Historical!$B$7:$B$1449,0))*IF(AH127="n/a",1.03,IF(AH127&lt;0,1.01,IF(AH127&gt;10,1.1,(1+AH127/100))))</f>
        <v>1.2595000000000001</v>
      </c>
      <c r="AS127" s="999">
        <f t="shared" si="57"/>
        <v>1.2906096499999999</v>
      </c>
      <c r="AT127" s="999">
        <f t="shared" ref="AT127:AV138" si="62">IF($AK127="n/a",1.03*AS127,IF($AK127&lt;0,1.01*AS127,IF($AK127&gt;10,1.1*AS127,(1+$AK127/100)*AS127)))</f>
        <v>1.419670615</v>
      </c>
      <c r="AU127" s="999">
        <f t="shared" si="62"/>
        <v>1.5616376765000002</v>
      </c>
      <c r="AV127" s="999">
        <f t="shared" si="62"/>
        <v>1.7178014441500002</v>
      </c>
      <c r="AW127" s="738">
        <f t="shared" si="58"/>
        <v>7.24921938565</v>
      </c>
      <c r="AX127" s="846">
        <f t="shared" si="59"/>
        <v>11.263547833514606</v>
      </c>
      <c r="AY127" s="1080">
        <v>0.92</v>
      </c>
      <c r="AZ127" s="985">
        <v>12.91</v>
      </c>
      <c r="BA127" s="985">
        <v>-21.65</v>
      </c>
      <c r="BB127" s="985">
        <v>0.47000000000000003</v>
      </c>
      <c r="BC127" s="985">
        <v>-10.09</v>
      </c>
      <c r="BE127" s="700">
        <v>1993</v>
      </c>
      <c r="BF127" s="1013">
        <f t="shared" si="60"/>
        <v>2</v>
      </c>
      <c r="BG127" s="995">
        <v>1.3</v>
      </c>
    </row>
    <row r="128" spans="1:59" ht="11.25" customHeight="1" x14ac:dyDescent="0.2">
      <c r="A128" s="976" t="s">
        <v>839</v>
      </c>
      <c r="B128" s="988" t="s">
        <v>840</v>
      </c>
      <c r="C128" s="1070" t="s">
        <v>112</v>
      </c>
      <c r="D128" s="1070" t="s">
        <v>4407</v>
      </c>
      <c r="E128" s="828">
        <v>25</v>
      </c>
      <c r="F128" s="1148">
        <v>129</v>
      </c>
      <c r="G128" s="1148" t="s">
        <v>115</v>
      </c>
      <c r="H128" s="1148" t="s">
        <v>115</v>
      </c>
      <c r="I128" s="978">
        <v>118.07</v>
      </c>
      <c r="J128" s="738">
        <f t="shared" si="47"/>
        <v>2.490048276446176</v>
      </c>
      <c r="K128" s="997">
        <v>0.73499999999999999</v>
      </c>
      <c r="L128" s="1000">
        <v>4</v>
      </c>
      <c r="M128" s="729">
        <f t="shared" si="48"/>
        <v>2.94</v>
      </c>
      <c r="N128" s="983" t="s">
        <v>296</v>
      </c>
      <c r="O128" s="832">
        <v>0.7</v>
      </c>
      <c r="P128" s="973">
        <v>43419</v>
      </c>
      <c r="Q128" s="973">
        <v>43444</v>
      </c>
      <c r="R128" s="729">
        <f t="shared" si="49"/>
        <v>5.0000000000000044</v>
      </c>
      <c r="S128" s="795">
        <f>IF(INDEX(Historical!$D$7:$D$1442,MATCH(B128,Historical!$B$7:$B$1449,0))=0,"n/a",(INDEX(Historical!$C$7:$C$1442,MATCH(B128,Historical!$B$7:$B$1449,0))/INDEX(Historical!$D$7:$D$1442,MATCH(B128,Historical!$B$7:$B$1449,0))-1)*100)</f>
        <v>4.2279411764706065</v>
      </c>
      <c r="T128" s="795">
        <f>IF(INDEX(Historical!$F$7:$F$1442,MATCH(B128,Historical!$B$7:$B$1449,0))=0,"n/a",((INDEX(Historical!$C$7:$C$1442,MATCH(B128,Historical!$B$7:$B$1449,0))/INDEX(Historical!$F$7:$F$1442,MATCH(B128,Historical!$B$7:$B$1449,0)))^(1/3)-1)*100)</f>
        <v>3.4596566142920171</v>
      </c>
      <c r="U128" s="795">
        <f>IF(INDEX(Historical!$H$7:$H$1442,MATCH(B128,Historical!$B$7:$B$1449,0))=0,"n/a",((INDEX(Historical!$C$7:$C$1442,MATCH(B128,Historical!$B$7:$B$1449,0))/INDEX(Historical!$H$7:$H$1442,MATCH(B128,Historical!$B$7:$B$1449,0)))^(1/5)-1)*100)</f>
        <v>5.2503885369984404</v>
      </c>
      <c r="V128" s="795">
        <f>IF(INDEX(Historical!$O$7:$O$1442,MATCH(B128,Historical!$B$7:$B$1449,0))=0,"n/a",((INDEX(Historical!$C$7:$C$1442,MATCH(B128,Historical!$B$7:$B$1449,0))/INDEX(Historical!$O$7:$O$1442,MATCH(B128,Historical!$B$7:$B$1449,0)))^(1/10)-1)*100)</f>
        <v>7.7415149587683141</v>
      </c>
      <c r="W128" s="796">
        <f t="shared" si="50"/>
        <v>0.67821202503156885</v>
      </c>
      <c r="X128" s="797">
        <f t="shared" si="51"/>
        <v>1.2500925088091523</v>
      </c>
      <c r="Y128" s="752"/>
      <c r="Z128" s="738">
        <f t="shared" si="52"/>
        <v>50.865051903114193</v>
      </c>
      <c r="AA128" s="999">
        <f t="shared" si="53"/>
        <v>20.427335640138406</v>
      </c>
      <c r="AB128" s="1000">
        <v>12</v>
      </c>
      <c r="AC128" s="978">
        <v>5.78</v>
      </c>
      <c r="AD128" s="978">
        <v>2.42</v>
      </c>
      <c r="AE128" s="978">
        <v>1.53</v>
      </c>
      <c r="AF128" s="978">
        <v>2.91</v>
      </c>
      <c r="AG128" s="978">
        <v>16.400000000000002</v>
      </c>
      <c r="AH128" s="978">
        <v>7.0000000000000009</v>
      </c>
      <c r="AI128" s="978">
        <v>9.879999999999999</v>
      </c>
      <c r="AJ128" s="978">
        <v>4.2</v>
      </c>
      <c r="AK128" s="978">
        <v>8.4500000000000011</v>
      </c>
      <c r="AL128" s="991">
        <v>101720</v>
      </c>
      <c r="AM128" s="985">
        <v>0.09</v>
      </c>
      <c r="AN128" s="978">
        <v>1.24</v>
      </c>
      <c r="AO128" s="838">
        <f t="shared" si="54"/>
        <v>-12.686898826693788</v>
      </c>
      <c r="AP128" s="839">
        <f t="shared" si="55"/>
        <v>7.7404368134446164</v>
      </c>
      <c r="AQ128" s="1001">
        <f t="shared" si="56"/>
        <v>62.540315290019663</v>
      </c>
      <c r="AR128" s="738">
        <f>INDEX(Historical!$C$7:$C$1442,MATCH(B128,Historical!$B$7:$B$1449,0))*IF(AH128="n/a",1.03,IF(AH128&lt;0,1.01,IF(AH128&gt;10,1.1,(1+AH128/100))))</f>
        <v>3.0334500000000002</v>
      </c>
      <c r="AS128" s="999">
        <f t="shared" si="57"/>
        <v>3.3331548600000001</v>
      </c>
      <c r="AT128" s="999">
        <f t="shared" si="62"/>
        <v>3.6148064456700002</v>
      </c>
      <c r="AU128" s="999">
        <f t="shared" si="62"/>
        <v>3.9202575903291152</v>
      </c>
      <c r="AV128" s="999">
        <f t="shared" si="62"/>
        <v>4.2515193567119258</v>
      </c>
      <c r="AW128" s="738">
        <f t="shared" si="58"/>
        <v>18.15318825271104</v>
      </c>
      <c r="AX128" s="846">
        <f t="shared" si="59"/>
        <v>15.374937115872822</v>
      </c>
      <c r="AY128" s="1080">
        <v>1.1599999999999999</v>
      </c>
      <c r="AZ128" s="985">
        <v>17.510000000000002</v>
      </c>
      <c r="BA128" s="985">
        <v>-18.09</v>
      </c>
      <c r="BB128" s="985">
        <v>2</v>
      </c>
      <c r="BC128" s="985">
        <v>-6.38</v>
      </c>
      <c r="BE128" s="700">
        <v>1995</v>
      </c>
      <c r="BF128" s="1013">
        <f t="shared" si="60"/>
        <v>2</v>
      </c>
      <c r="BG128" s="995">
        <v>4.9000000000000004</v>
      </c>
    </row>
    <row r="129" spans="1:59" ht="11.25" customHeight="1" x14ac:dyDescent="0.2">
      <c r="A129" s="976" t="s">
        <v>372</v>
      </c>
      <c r="B129" s="988" t="s">
        <v>373</v>
      </c>
      <c r="C129" s="1070" t="s">
        <v>128</v>
      </c>
      <c r="D129" s="1070" t="s">
        <v>126</v>
      </c>
      <c r="E129" s="828">
        <v>47</v>
      </c>
      <c r="F129" s="1148">
        <v>37</v>
      </c>
      <c r="G129" s="1148" t="s">
        <v>37</v>
      </c>
      <c r="H129" s="1148" t="s">
        <v>37</v>
      </c>
      <c r="I129" s="978">
        <v>57.7</v>
      </c>
      <c r="J129" s="738">
        <f t="shared" si="47"/>
        <v>5.1993067590987865</v>
      </c>
      <c r="K129" s="990">
        <v>0.75</v>
      </c>
      <c r="L129" s="1000">
        <v>4</v>
      </c>
      <c r="M129" s="729">
        <f t="shared" si="48"/>
        <v>3</v>
      </c>
      <c r="N129" s="983" t="s">
        <v>244</v>
      </c>
      <c r="O129" s="831">
        <v>0.55000000000000004</v>
      </c>
      <c r="P129" s="973">
        <v>43287</v>
      </c>
      <c r="Q129" s="973">
        <v>43318</v>
      </c>
      <c r="R129" s="729">
        <f t="shared" si="49"/>
        <v>36.363636363636353</v>
      </c>
      <c r="S129" s="795">
        <f>IF(INDEX(Historical!$D$7:$D$1442,MATCH(B129,Historical!$B$7:$B$1449,0))=0,"n/a",(INDEX(Historical!$C$7:$C$1442,MATCH(B129,Historical!$B$7:$B$1449,0))/INDEX(Historical!$D$7:$D$1442,MATCH(B129,Historical!$B$7:$B$1449,0))-1)*100)</f>
        <v>20.370370370370374</v>
      </c>
      <c r="T129" s="795">
        <f>IF(INDEX(Historical!$F$7:$F$1442,MATCH(B129,Historical!$B$7:$B$1449,0))=0,"n/a",((INDEX(Historical!$C$7:$C$1442,MATCH(B129,Historical!$B$7:$B$1449,0))/INDEX(Historical!$F$7:$F$1442,MATCH(B129,Historical!$B$7:$B$1449,0)))^(1/3)-1)*100)</f>
        <v>7.7217345015941907</v>
      </c>
      <c r="U129" s="795">
        <f>IF(INDEX(Historical!$H$7:$H$1442,MATCH(B129,Historical!$B$7:$B$1449,0))=0,"n/a",((INDEX(Historical!$C$7:$C$1442,MATCH(B129,Historical!$B$7:$B$1449,0))/INDEX(Historical!$H$7:$H$1442,MATCH(B129,Historical!$B$7:$B$1449,0)))^(1/5)-1)*100)</f>
        <v>5.387395206178347</v>
      </c>
      <c r="V129" s="795">
        <f>IF(INDEX(Historical!$O$7:$O$1442,MATCH(B129,Historical!$B$7:$B$1449,0))=0,"n/a",((INDEX(Historical!$C$7:$C$1442,MATCH(B129,Historical!$B$7:$B$1449,0))/INDEX(Historical!$O$7:$O$1442,MATCH(B129,Historical!$B$7:$B$1449,0)))^(1/10)-1)*100)</f>
        <v>3.7456949716377919</v>
      </c>
      <c r="W129" s="796">
        <f t="shared" si="50"/>
        <v>1.4382898893186509</v>
      </c>
      <c r="X129" s="797" t="str">
        <f t="shared" si="51"/>
        <v>n/a</v>
      </c>
      <c r="Y129" s="989"/>
      <c r="Z129" s="738">
        <f t="shared" si="52"/>
        <v>72.115384615384613</v>
      </c>
      <c r="AA129" s="999">
        <f t="shared" si="53"/>
        <v>13.870192307692308</v>
      </c>
      <c r="AB129" s="1000">
        <v>3</v>
      </c>
      <c r="AC129" s="978">
        <v>4.16</v>
      </c>
      <c r="AD129" s="978" t="s">
        <v>137</v>
      </c>
      <c r="AE129" s="978">
        <v>0.65</v>
      </c>
      <c r="AF129" s="978">
        <v>1.0900000000000001</v>
      </c>
      <c r="AG129" s="978">
        <v>9.1</v>
      </c>
      <c r="AH129" s="978">
        <v>304.39999999999998</v>
      </c>
      <c r="AI129" s="978" t="s">
        <v>137</v>
      </c>
      <c r="AJ129" s="978">
        <v>-5.3</v>
      </c>
      <c r="AK129" s="978" t="s">
        <v>137</v>
      </c>
      <c r="AL129" s="991">
        <v>1410</v>
      </c>
      <c r="AM129" s="985">
        <v>1.5</v>
      </c>
      <c r="AN129" s="978">
        <v>0.39</v>
      </c>
      <c r="AO129" s="838">
        <f t="shared" si="54"/>
        <v>-3.2834903424151758</v>
      </c>
      <c r="AP129" s="839">
        <f t="shared" si="55"/>
        <v>10.586701965277133</v>
      </c>
      <c r="AQ129" s="1001">
        <f t="shared" si="56"/>
        <v>-18.028434156485662</v>
      </c>
      <c r="AR129" s="738">
        <f>INDEX(Historical!$C$7:$C$1442,MATCH(B129,Historical!$B$7:$B$1449,0))*IF(AH129="n/a",1.03,IF(AH129&lt;0,1.01,IF(AH129&gt;10,1.1,(1+AH129/100))))</f>
        <v>2.8600000000000003</v>
      </c>
      <c r="AS129" s="999">
        <f t="shared" si="57"/>
        <v>2.9458000000000002</v>
      </c>
      <c r="AT129" s="999">
        <f t="shared" si="62"/>
        <v>3.0341740000000001</v>
      </c>
      <c r="AU129" s="999">
        <f t="shared" si="62"/>
        <v>3.1251992200000003</v>
      </c>
      <c r="AV129" s="999">
        <f t="shared" si="62"/>
        <v>3.2189551966000005</v>
      </c>
      <c r="AW129" s="738">
        <f t="shared" si="58"/>
        <v>15.184128416600004</v>
      </c>
      <c r="AX129" s="846">
        <f t="shared" si="59"/>
        <v>26.315647169150786</v>
      </c>
      <c r="AY129" s="1080">
        <v>0.85</v>
      </c>
      <c r="AZ129" s="985">
        <v>25.569999999999997</v>
      </c>
      <c r="BA129" s="985">
        <v>-25.05</v>
      </c>
      <c r="BB129" s="985">
        <v>-2.2800000000000002</v>
      </c>
      <c r="BC129" s="985">
        <v>-5.6099999999999994</v>
      </c>
      <c r="BE129" s="700">
        <v>1972</v>
      </c>
      <c r="BF129" s="1013">
        <f t="shared" si="60"/>
        <v>5</v>
      </c>
      <c r="BG129" s="995">
        <v>5.5</v>
      </c>
    </row>
    <row r="130" spans="1:59" ht="11.25" customHeight="1" x14ac:dyDescent="0.2">
      <c r="A130" s="976" t="s">
        <v>378</v>
      </c>
      <c r="B130" s="988" t="s">
        <v>379</v>
      </c>
      <c r="C130" s="1070" t="s">
        <v>247</v>
      </c>
      <c r="D130" s="1070" t="s">
        <v>4420</v>
      </c>
      <c r="E130" s="828">
        <v>46</v>
      </c>
      <c r="F130" s="1148">
        <v>47</v>
      </c>
      <c r="G130" s="1148" t="s">
        <v>115</v>
      </c>
      <c r="H130" s="1148" t="s">
        <v>115</v>
      </c>
      <c r="I130" s="978">
        <v>84.17</v>
      </c>
      <c r="J130" s="738">
        <f t="shared" si="47"/>
        <v>2.4236663894499229</v>
      </c>
      <c r="K130" s="990">
        <v>0.51</v>
      </c>
      <c r="L130" s="1000">
        <v>4</v>
      </c>
      <c r="M130" s="729">
        <f t="shared" si="48"/>
        <v>2.04</v>
      </c>
      <c r="N130" s="983" t="s">
        <v>380</v>
      </c>
      <c r="O130" s="831">
        <v>0.46</v>
      </c>
      <c r="P130" s="973">
        <v>43441</v>
      </c>
      <c r="Q130" s="973">
        <v>43454</v>
      </c>
      <c r="R130" s="729">
        <f t="shared" si="49"/>
        <v>10.869565217391301</v>
      </c>
      <c r="S130" s="795">
        <f>IF(INDEX(Historical!$D$7:$D$1442,MATCH(B130,Historical!$B$7:$B$1449,0))=0,"n/a",(INDEX(Historical!$C$7:$C$1442,MATCH(B130,Historical!$B$7:$B$1449,0))/INDEX(Historical!$D$7:$D$1442,MATCH(B130,Historical!$B$7:$B$1449,0))-1)*100)</f>
        <v>9.8837209302325526</v>
      </c>
      <c r="T130" s="795">
        <f>IF(INDEX(Historical!$F$7:$F$1442,MATCH(B130,Historical!$B$7:$B$1449,0))=0,"n/a",((INDEX(Historical!$C$7:$C$1442,MATCH(B130,Historical!$B$7:$B$1449,0))/INDEX(Historical!$F$7:$F$1442,MATCH(B130,Historical!$B$7:$B$1449,0)))^(1/3)-1)*100)</f>
        <v>12.426853035294627</v>
      </c>
      <c r="U130" s="795">
        <f>IF(INDEX(Historical!$H$7:$H$1442,MATCH(B130,Historical!$B$7:$B$1449,0))=0,"n/a",((INDEX(Historical!$C$7:$C$1442,MATCH(B130,Historical!$B$7:$B$1449,0))/INDEX(Historical!$H$7:$H$1442,MATCH(B130,Historical!$B$7:$B$1449,0)))^(1/5)-1)*100)</f>
        <v>15.613391683729748</v>
      </c>
      <c r="V130" s="795">
        <f>IF(INDEX(Historical!$O$7:$O$1442,MATCH(B130,Historical!$B$7:$B$1449,0))=0,"n/a",((INDEX(Historical!$C$7:$C$1442,MATCH(B130,Historical!$B$7:$B$1449,0))/INDEX(Historical!$O$7:$O$1442,MATCH(B130,Historical!$B$7:$B$1449,0)))^(1/10)-1)*100)</f>
        <v>12.49069175316575</v>
      </c>
      <c r="W130" s="796">
        <f t="shared" si="50"/>
        <v>1.2500021609910079</v>
      </c>
      <c r="X130" s="797" t="str">
        <f t="shared" si="51"/>
        <v>n/a</v>
      </c>
      <c r="Y130" s="752"/>
      <c r="Z130" s="738">
        <f t="shared" si="52"/>
        <v>57.95454545454546</v>
      </c>
      <c r="AA130" s="999">
        <f t="shared" si="53"/>
        <v>23.91193181818182</v>
      </c>
      <c r="AB130" s="1000">
        <v>12</v>
      </c>
      <c r="AC130" s="978">
        <v>3.52</v>
      </c>
      <c r="AD130" s="978">
        <v>1.79</v>
      </c>
      <c r="AE130" s="978">
        <v>2.44</v>
      </c>
      <c r="AF130" s="978">
        <v>7.97</v>
      </c>
      <c r="AG130" s="978">
        <v>18.5</v>
      </c>
      <c r="AH130" s="978">
        <v>-78.3</v>
      </c>
      <c r="AI130" s="978">
        <v>13.18</v>
      </c>
      <c r="AJ130" s="978">
        <v>-25.1</v>
      </c>
      <c r="AK130" s="978">
        <v>13.389999999999999</v>
      </c>
      <c r="AL130" s="991">
        <v>33340</v>
      </c>
      <c r="AM130" s="985">
        <v>0.1</v>
      </c>
      <c r="AN130" s="978">
        <v>0.89</v>
      </c>
      <c r="AO130" s="838">
        <f t="shared" si="54"/>
        <v>-5.874873745002148</v>
      </c>
      <c r="AP130" s="839">
        <f t="shared" si="55"/>
        <v>18.037058073179672</v>
      </c>
      <c r="AQ130" s="1001">
        <f t="shared" si="56"/>
        <v>191.0350086546741</v>
      </c>
      <c r="AR130" s="738">
        <f>INDEX(Historical!$C$7:$C$1442,MATCH(B130,Historical!$B$7:$B$1449,0))*IF(AH130="n/a",1.03,IF(AH130&lt;0,1.01,IF(AH130&gt;10,1.1,(1+AH130/100))))</f>
        <v>1.9088999999999998</v>
      </c>
      <c r="AS130" s="999">
        <f t="shared" si="57"/>
        <v>2.09979</v>
      </c>
      <c r="AT130" s="999">
        <f t="shared" si="62"/>
        <v>2.3097690000000002</v>
      </c>
      <c r="AU130" s="999">
        <f t="shared" si="62"/>
        <v>2.5407459000000006</v>
      </c>
      <c r="AV130" s="999">
        <f t="shared" si="62"/>
        <v>2.7948204900000007</v>
      </c>
      <c r="AW130" s="738">
        <f t="shared" si="58"/>
        <v>11.654025390000001</v>
      </c>
      <c r="AX130" s="846">
        <f t="shared" si="59"/>
        <v>13.845818450754427</v>
      </c>
      <c r="AY130" s="1080">
        <v>1.1100000000000001</v>
      </c>
      <c r="AZ130" s="985">
        <v>25.3</v>
      </c>
      <c r="BA130" s="985">
        <v>-13.23</v>
      </c>
      <c r="BB130" s="985">
        <v>9.99</v>
      </c>
      <c r="BC130" s="985">
        <v>0.70000000000000007</v>
      </c>
      <c r="BE130" s="700">
        <v>1974</v>
      </c>
      <c r="BF130" s="1013">
        <f t="shared" si="60"/>
        <v>4</v>
      </c>
      <c r="BG130" s="995">
        <v>6.8000000000000007</v>
      </c>
    </row>
    <row r="131" spans="1:59" ht="11.25" customHeight="1" x14ac:dyDescent="0.2">
      <c r="A131" s="976" t="s">
        <v>376</v>
      </c>
      <c r="B131" s="988" t="s">
        <v>377</v>
      </c>
      <c r="C131" s="1070" t="s">
        <v>131</v>
      </c>
      <c r="D131" s="1070" t="s">
        <v>4390</v>
      </c>
      <c r="E131" s="828">
        <v>59</v>
      </c>
      <c r="F131" s="1148">
        <v>9</v>
      </c>
      <c r="G131" s="1148" t="s">
        <v>37</v>
      </c>
      <c r="H131" s="1148" t="s">
        <v>37</v>
      </c>
      <c r="I131" s="978">
        <v>72.38</v>
      </c>
      <c r="J131" s="738">
        <f t="shared" si="47"/>
        <v>2.6526664824537165</v>
      </c>
      <c r="K131" s="990">
        <v>0.48</v>
      </c>
      <c r="L131" s="1000">
        <v>4</v>
      </c>
      <c r="M131" s="729">
        <f t="shared" si="48"/>
        <v>1.92</v>
      </c>
      <c r="N131" s="983" t="s">
        <v>119</v>
      </c>
      <c r="O131" s="831">
        <v>0.45</v>
      </c>
      <c r="P131" s="973">
        <v>43418</v>
      </c>
      <c r="Q131" s="973">
        <v>43437</v>
      </c>
      <c r="R131" s="729">
        <f t="shared" si="49"/>
        <v>6.6666666666666599</v>
      </c>
      <c r="S131" s="795">
        <f>IF(INDEX(Historical!$D$7:$D$1442,MATCH(B131,Historical!$B$7:$B$1449,0))=0,"n/a",(INDEX(Historical!$C$7:$C$1442,MATCH(B131,Historical!$B$7:$B$1449,0))/INDEX(Historical!$D$7:$D$1442,MATCH(B131,Historical!$B$7:$B$1449,0))-1)*100)</f>
        <v>7.0175438596491224</v>
      </c>
      <c r="T131" s="795">
        <f>IF(INDEX(Historical!$F$7:$F$1442,MATCH(B131,Historical!$B$7:$B$1449,0))=0,"n/a",((INDEX(Historical!$C$7:$C$1442,MATCH(B131,Historical!$B$7:$B$1449,0))/INDEX(Historical!$F$7:$F$1442,MATCH(B131,Historical!$B$7:$B$1449,0)))^(1/3)-1)*100)</f>
        <v>5.9197116093949065</v>
      </c>
      <c r="U131" s="795">
        <f>IF(INDEX(Historical!$H$7:$H$1442,MATCH(B131,Historical!$B$7:$B$1449,0))=0,"n/a",((INDEX(Historical!$C$7:$C$1442,MATCH(B131,Historical!$B$7:$B$1449,0))/INDEX(Historical!$H$7:$H$1442,MATCH(B131,Historical!$B$7:$B$1449,0)))^(1/5)-1)*100)</f>
        <v>5.1301405617314444</v>
      </c>
      <c r="V131" s="795">
        <f>IF(INDEX(Historical!$O$7:$O$1442,MATCH(B131,Historical!$B$7:$B$1449,0))=0,"n/a",((INDEX(Historical!$C$7:$C$1442,MATCH(B131,Historical!$B$7:$B$1449,0))/INDEX(Historical!$O$7:$O$1442,MATCH(B131,Historical!$B$7:$B$1449,0)))^(1/10)-1)*100)</f>
        <v>3.3993906529589113</v>
      </c>
      <c r="W131" s="796">
        <f t="shared" si="50"/>
        <v>1.5091353379071177</v>
      </c>
      <c r="X131" s="797">
        <f t="shared" si="51"/>
        <v>4.2751171347762043</v>
      </c>
      <c r="Y131" s="761" t="s">
        <v>452</v>
      </c>
      <c r="Z131" s="738">
        <f t="shared" si="52"/>
        <v>104.91803278688523</v>
      </c>
      <c r="AA131" s="999">
        <f t="shared" si="53"/>
        <v>39.551912568306008</v>
      </c>
      <c r="AB131" s="1000">
        <v>12</v>
      </c>
      <c r="AC131" s="978">
        <v>1.83</v>
      </c>
      <c r="AD131" s="978">
        <v>4.95</v>
      </c>
      <c r="AE131" s="978">
        <v>2.25</v>
      </c>
      <c r="AF131" s="978">
        <v>3.21</v>
      </c>
      <c r="AG131" s="978">
        <v>10.6</v>
      </c>
      <c r="AH131" s="978">
        <v>-19.5</v>
      </c>
      <c r="AI131" s="978">
        <v>6.2600000000000007</v>
      </c>
      <c r="AJ131" s="978">
        <v>1.2</v>
      </c>
      <c r="AK131" s="978">
        <v>8</v>
      </c>
      <c r="AL131" s="991">
        <v>6020</v>
      </c>
      <c r="AM131" s="985">
        <v>0.1</v>
      </c>
      <c r="AN131" s="978">
        <v>1.26</v>
      </c>
      <c r="AO131" s="838">
        <f t="shared" si="54"/>
        <v>-31.769105524120846</v>
      </c>
      <c r="AP131" s="839">
        <f t="shared" si="55"/>
        <v>7.7828070441851604</v>
      </c>
      <c r="AQ131" s="1001">
        <f t="shared" si="56"/>
        <v>137.54451217427982</v>
      </c>
      <c r="AR131" s="738">
        <f>INDEX(Historical!$C$7:$C$1442,MATCH(B131,Historical!$B$7:$B$1449,0))*IF(AH131="n/a",1.03,IF(AH131&lt;0,1.01,IF(AH131&gt;10,1.1,(1+AH131/100))))</f>
        <v>1.8483000000000001</v>
      </c>
      <c r="AS131" s="999">
        <f t="shared" si="57"/>
        <v>1.96400358</v>
      </c>
      <c r="AT131" s="999">
        <f t="shared" si="62"/>
        <v>2.1211238664000001</v>
      </c>
      <c r="AU131" s="999">
        <f t="shared" si="62"/>
        <v>2.2908137757120004</v>
      </c>
      <c r="AV131" s="999">
        <f t="shared" si="62"/>
        <v>2.4740788777689606</v>
      </c>
      <c r="AW131" s="738">
        <f t="shared" si="58"/>
        <v>10.698320099880959</v>
      </c>
      <c r="AX131" s="846">
        <f t="shared" si="59"/>
        <v>14.780768305997457</v>
      </c>
      <c r="AY131" s="1080">
        <v>0.33</v>
      </c>
      <c r="AZ131" s="985">
        <v>24.79</v>
      </c>
      <c r="BA131" s="985">
        <v>-0.01</v>
      </c>
      <c r="BB131" s="985">
        <v>0.74</v>
      </c>
      <c r="BC131" s="985">
        <v>1.7500000000000002</v>
      </c>
      <c r="BE131" s="700">
        <v>1961</v>
      </c>
      <c r="BF131" s="1013">
        <f t="shared" si="60"/>
        <v>6</v>
      </c>
      <c r="BG131" s="995">
        <v>3.1</v>
      </c>
    </row>
    <row r="132" spans="1:59" ht="11.25" customHeight="1" x14ac:dyDescent="0.2">
      <c r="A132" s="976" t="s">
        <v>389</v>
      </c>
      <c r="B132" s="988" t="s">
        <v>390</v>
      </c>
      <c r="C132" s="1070" t="s">
        <v>108</v>
      </c>
      <c r="D132" s="1070" t="s">
        <v>4401</v>
      </c>
      <c r="E132" s="829">
        <v>27</v>
      </c>
      <c r="F132" s="1148">
        <v>101</v>
      </c>
      <c r="G132" s="1148" t="s">
        <v>37</v>
      </c>
      <c r="H132" s="1148" t="s">
        <v>115</v>
      </c>
      <c r="I132" s="978">
        <v>62.66</v>
      </c>
      <c r="J132" s="738">
        <f t="shared" si="47"/>
        <v>2.5534631343759977</v>
      </c>
      <c r="K132" s="997">
        <v>0.4</v>
      </c>
      <c r="L132" s="1000">
        <v>4</v>
      </c>
      <c r="M132" s="729">
        <f t="shared" si="48"/>
        <v>1.6</v>
      </c>
      <c r="N132" s="983" t="s">
        <v>169</v>
      </c>
      <c r="O132" s="832">
        <v>0.39</v>
      </c>
      <c r="P132" s="979">
        <v>43042</v>
      </c>
      <c r="Q132" s="979">
        <v>43056</v>
      </c>
      <c r="R132" s="729">
        <f t="shared" si="49"/>
        <v>2.5641025641025665</v>
      </c>
      <c r="S132" s="795">
        <f>IF(INDEX(Historical!$D$7:$D$1442,MATCH(B132,Historical!$B$7:$B$1449,0))=0,"n/a",(INDEX(Historical!$C$7:$C$1442,MATCH(B132,Historical!$B$7:$B$1449,0))/INDEX(Historical!$D$7:$D$1442,MATCH(B132,Historical!$B$7:$B$1449,0))-1)*100)</f>
        <v>1.9108280254777288</v>
      </c>
      <c r="T132" s="795">
        <f>IF(INDEX(Historical!$F$7:$F$1442,MATCH(B132,Historical!$B$7:$B$1449,0))=0,"n/a",((INDEX(Historical!$C$7:$C$1442,MATCH(B132,Historical!$B$7:$B$1449,0))/INDEX(Historical!$F$7:$F$1442,MATCH(B132,Historical!$B$7:$B$1449,0)))^(1/3)-1)*100)</f>
        <v>1.5023702678599982</v>
      </c>
      <c r="U132" s="795">
        <f>IF(INDEX(Historical!$H$7:$H$1442,MATCH(B132,Historical!$B$7:$B$1449,0))=0,"n/a",((INDEX(Historical!$C$7:$C$1442,MATCH(B132,Historical!$B$7:$B$1449,0))/INDEX(Historical!$H$7:$H$1442,MATCH(B132,Historical!$B$7:$B$1449,0)))^(1/5)-1)*100)</f>
        <v>1.4347452556972895</v>
      </c>
      <c r="V132" s="795">
        <f>IF(INDEX(Historical!$O$7:$O$1442,MATCH(B132,Historical!$B$7:$B$1449,0))=0,"n/a",((INDEX(Historical!$C$7:$C$1442,MATCH(B132,Historical!$B$7:$B$1449,0))/INDEX(Historical!$O$7:$O$1442,MATCH(B132,Historical!$B$7:$B$1449,0)))^(1/10)-1)*100)</f>
        <v>1.416943635847745</v>
      </c>
      <c r="W132" s="796">
        <f t="shared" si="50"/>
        <v>1.0125633930660156</v>
      </c>
      <c r="X132" s="797" t="str">
        <f t="shared" si="51"/>
        <v>n/a</v>
      </c>
      <c r="Y132" s="763" t="s">
        <v>4467</v>
      </c>
      <c r="Z132" s="738">
        <f t="shared" si="52"/>
        <v>59.925093632958806</v>
      </c>
      <c r="AA132" s="999">
        <f t="shared" si="53"/>
        <v>23.468164794007489</v>
      </c>
      <c r="AB132" s="1000">
        <v>12</v>
      </c>
      <c r="AC132" s="978">
        <v>2.67</v>
      </c>
      <c r="AD132" s="978">
        <v>7.82</v>
      </c>
      <c r="AE132" s="978">
        <v>11.06</v>
      </c>
      <c r="AF132" s="978">
        <v>2.82</v>
      </c>
      <c r="AG132" s="978">
        <v>9.3000000000000007</v>
      </c>
      <c r="AH132" s="978">
        <v>3</v>
      </c>
      <c r="AI132" s="978">
        <v>4.63</v>
      </c>
      <c r="AJ132" s="978">
        <v>-4.2</v>
      </c>
      <c r="AK132" s="978">
        <v>3</v>
      </c>
      <c r="AL132" s="991">
        <v>1680</v>
      </c>
      <c r="AM132" s="985">
        <v>4.08</v>
      </c>
      <c r="AN132" s="978">
        <v>0</v>
      </c>
      <c r="AO132" s="838">
        <f t="shared" si="54"/>
        <v>-19.479956403934203</v>
      </c>
      <c r="AP132" s="839">
        <f t="shared" si="55"/>
        <v>3.9882083900732872</v>
      </c>
      <c r="AQ132" s="1001">
        <f t="shared" si="56"/>
        <v>71.503449552740463</v>
      </c>
      <c r="AR132" s="738">
        <f>INDEX(Historical!$C$7:$C$1442,MATCH(B132,Historical!$B$7:$B$1449,0))*IF(AH132="n/a",1.03,IF(AH132&lt;0,1.01,IF(AH132&gt;10,1.1,(1+AH132/100))))</f>
        <v>1.6480000000000001</v>
      </c>
      <c r="AS132" s="999">
        <f t="shared" si="57"/>
        <v>1.7243024000000002</v>
      </c>
      <c r="AT132" s="999">
        <f t="shared" si="62"/>
        <v>1.7760314720000003</v>
      </c>
      <c r="AU132" s="999">
        <f t="shared" si="62"/>
        <v>1.8293124161600003</v>
      </c>
      <c r="AV132" s="999">
        <f t="shared" si="62"/>
        <v>1.8841917886448003</v>
      </c>
      <c r="AW132" s="738">
        <f t="shared" si="58"/>
        <v>8.8618380768048013</v>
      </c>
      <c r="AX132" s="846">
        <f t="shared" si="59"/>
        <v>14.142735519956595</v>
      </c>
      <c r="AY132" s="1080">
        <v>0.99</v>
      </c>
      <c r="AZ132" s="985">
        <v>20.380000000000003</v>
      </c>
      <c r="BA132" s="985">
        <v>-4.17</v>
      </c>
      <c r="BB132" s="985">
        <v>5.36</v>
      </c>
      <c r="BC132" s="985">
        <v>5.1499999999999995</v>
      </c>
      <c r="BE132" s="700">
        <v>1993</v>
      </c>
      <c r="BF132" s="1013">
        <f t="shared" si="60"/>
        <v>2</v>
      </c>
      <c r="BG132" s="995">
        <v>1</v>
      </c>
    </row>
    <row r="133" spans="1:59" ht="11.25" customHeight="1" x14ac:dyDescent="0.2">
      <c r="A133" s="984" t="s">
        <v>385</v>
      </c>
      <c r="B133" s="988" t="s">
        <v>386</v>
      </c>
      <c r="C133" s="1070" t="s">
        <v>128</v>
      </c>
      <c r="D133" s="1070" t="s">
        <v>4398</v>
      </c>
      <c r="E133" s="828">
        <v>43</v>
      </c>
      <c r="F133" s="1148">
        <v>59</v>
      </c>
      <c r="G133" s="1148" t="s">
        <v>37</v>
      </c>
      <c r="H133" s="1148" t="s">
        <v>115</v>
      </c>
      <c r="I133" s="978">
        <v>72.260000000000005</v>
      </c>
      <c r="J133" s="738">
        <f t="shared" si="47"/>
        <v>2.4356490451148627</v>
      </c>
      <c r="K133" s="990">
        <v>0.44</v>
      </c>
      <c r="L133" s="1000">
        <v>4</v>
      </c>
      <c r="M133" s="729">
        <f t="shared" si="48"/>
        <v>1.76</v>
      </c>
      <c r="N133" s="983" t="s">
        <v>111</v>
      </c>
      <c r="O133" s="831">
        <v>0.4</v>
      </c>
      <c r="P133" s="973">
        <v>43329</v>
      </c>
      <c r="Q133" s="973">
        <v>43355</v>
      </c>
      <c r="R133" s="729">
        <f t="shared" si="49"/>
        <v>9.9999999999999947</v>
      </c>
      <c r="S133" s="795">
        <f>IF(INDEX(Historical!$D$7:$D$1442,MATCH(B133,Historical!$B$7:$B$1449,0))=0,"n/a",(INDEX(Historical!$C$7:$C$1442,MATCH(B133,Historical!$B$7:$B$1449,0))/INDEX(Historical!$D$7:$D$1442,MATCH(B133,Historical!$B$7:$B$1449,0))-1)*100)</f>
        <v>8.3870967741935374</v>
      </c>
      <c r="T133" s="795">
        <f>IF(INDEX(Historical!$F$7:$F$1442,MATCH(B133,Historical!$B$7:$B$1449,0))=0,"n/a",((INDEX(Historical!$C$7:$C$1442,MATCH(B133,Historical!$B$7:$B$1449,0))/INDEX(Historical!$F$7:$F$1442,MATCH(B133,Historical!$B$7:$B$1449,0)))^(1/3)-1)*100)</f>
        <v>6.3926659370444838</v>
      </c>
      <c r="U133" s="795">
        <f>IF(INDEX(Historical!$H$7:$H$1442,MATCH(B133,Historical!$B$7:$B$1449,0))=0,"n/a",((INDEX(Historical!$C$7:$C$1442,MATCH(B133,Historical!$B$7:$B$1449,0))/INDEX(Historical!$H$7:$H$1442,MATCH(B133,Historical!$B$7:$B$1449,0)))^(1/5)-1)*100)</f>
        <v>7.3211838983298305</v>
      </c>
      <c r="V133" s="795">
        <f>IF(INDEX(Historical!$O$7:$O$1442,MATCH(B133,Historical!$B$7:$B$1449,0))=0,"n/a",((INDEX(Historical!$C$7:$C$1442,MATCH(B133,Historical!$B$7:$B$1449,0))/INDEX(Historical!$O$7:$O$1442,MATCH(B133,Historical!$B$7:$B$1449,0)))^(1/10)-1)*100)</f>
        <v>15.007488220559729</v>
      </c>
      <c r="W133" s="796">
        <f t="shared" si="50"/>
        <v>0.48783539195453551</v>
      </c>
      <c r="X133" s="797">
        <f t="shared" si="51"/>
        <v>0.56316799217921776</v>
      </c>
      <c r="Y133" s="988"/>
      <c r="Z133" s="738">
        <f t="shared" si="52"/>
        <v>33.207547169811328</v>
      </c>
      <c r="AA133" s="999">
        <f t="shared" si="53"/>
        <v>13.633962264150945</v>
      </c>
      <c r="AB133" s="1000">
        <v>8</v>
      </c>
      <c r="AC133" s="978">
        <v>5.3</v>
      </c>
      <c r="AD133" s="978">
        <v>1.35</v>
      </c>
      <c r="AE133" s="978">
        <v>0.5</v>
      </c>
      <c r="AF133" s="978">
        <v>2.68</v>
      </c>
      <c r="AG133" s="978">
        <v>20</v>
      </c>
      <c r="AH133" s="978">
        <v>30.2</v>
      </c>
      <c r="AI133" s="978">
        <v>8.2900000000000009</v>
      </c>
      <c r="AJ133" s="978">
        <v>13</v>
      </c>
      <c r="AK133" s="978">
        <v>10.119999999999999</v>
      </c>
      <c r="AL133" s="991">
        <v>67630</v>
      </c>
      <c r="AM133" s="985">
        <v>0.2</v>
      </c>
      <c r="AN133" s="978">
        <v>0.62</v>
      </c>
      <c r="AO133" s="838">
        <f t="shared" si="54"/>
        <v>-3.8771293207062527</v>
      </c>
      <c r="AP133" s="839">
        <f t="shared" si="55"/>
        <v>9.7568329434446923</v>
      </c>
      <c r="AQ133" s="1001">
        <f t="shared" si="56"/>
        <v>27.434547675658937</v>
      </c>
      <c r="AR133" s="738">
        <f>INDEX(Historical!$C$7:$C$1442,MATCH(B133,Historical!$B$7:$B$1449,0))*IF(AH133="n/a",1.03,IF(AH133&lt;0,1.01,IF(AH133&gt;10,1.1,(1+AH133/100))))</f>
        <v>1.8480000000000001</v>
      </c>
      <c r="AS133" s="999">
        <f t="shared" si="57"/>
        <v>2.0011991999999998</v>
      </c>
      <c r="AT133" s="999">
        <f t="shared" si="62"/>
        <v>2.20131912</v>
      </c>
      <c r="AU133" s="999">
        <f t="shared" si="62"/>
        <v>2.4214510320000002</v>
      </c>
      <c r="AV133" s="999">
        <f t="shared" si="62"/>
        <v>2.6635961352000006</v>
      </c>
      <c r="AW133" s="738">
        <f t="shared" si="58"/>
        <v>11.135565487200001</v>
      </c>
      <c r="AX133" s="846">
        <f t="shared" si="59"/>
        <v>15.41041445779131</v>
      </c>
      <c r="AY133" s="1080">
        <v>0.99</v>
      </c>
      <c r="AZ133" s="985">
        <v>22.33</v>
      </c>
      <c r="BA133" s="985">
        <v>-16.28</v>
      </c>
      <c r="BB133" s="985">
        <v>-4.1099999999999994</v>
      </c>
      <c r="BC133" s="985">
        <v>2.73</v>
      </c>
      <c r="BE133" s="700">
        <v>1976</v>
      </c>
      <c r="BF133" s="1013">
        <f t="shared" si="60"/>
        <v>4</v>
      </c>
      <c r="BG133" s="995">
        <v>7.6</v>
      </c>
    </row>
    <row r="134" spans="1:59" ht="11.25" customHeight="1" x14ac:dyDescent="0.2">
      <c r="A134" s="976" t="s">
        <v>391</v>
      </c>
      <c r="B134" s="988" t="s">
        <v>392</v>
      </c>
      <c r="C134" s="1070" t="s">
        <v>247</v>
      </c>
      <c r="D134" s="1070" t="s">
        <v>4421</v>
      </c>
      <c r="E134" s="828">
        <v>37</v>
      </c>
      <c r="F134" s="1148">
        <v>71</v>
      </c>
      <c r="G134" s="1148" t="s">
        <v>106</v>
      </c>
      <c r="H134" s="1148" t="s">
        <v>106</v>
      </c>
      <c r="I134" s="978">
        <v>26.87</v>
      </c>
      <c r="J134" s="738">
        <f t="shared" si="47"/>
        <v>3.4238928172683294</v>
      </c>
      <c r="K134" s="990">
        <v>0.23</v>
      </c>
      <c r="L134" s="1000">
        <v>4</v>
      </c>
      <c r="M134" s="729">
        <f t="shared" si="48"/>
        <v>0.92</v>
      </c>
      <c r="N134" s="983" t="s">
        <v>320</v>
      </c>
      <c r="O134" s="831">
        <v>0.22</v>
      </c>
      <c r="P134" s="973">
        <v>43244</v>
      </c>
      <c r="Q134" s="973">
        <v>43280</v>
      </c>
      <c r="R134" s="729">
        <f t="shared" si="49"/>
        <v>4.5454545454545494</v>
      </c>
      <c r="S134" s="795">
        <f>IF(INDEX(Historical!$D$7:$D$1442,MATCH(B134,Historical!$B$7:$B$1449,0))=0,"n/a",(INDEX(Historical!$C$7:$C$1442,MATCH(B134,Historical!$B$7:$B$1449,0))/INDEX(Historical!$D$7:$D$1442,MATCH(B134,Historical!$B$7:$B$1449,0))-1)*100)</f>
        <v>3.4482758620689724</v>
      </c>
      <c r="T134" s="795">
        <f>IF(INDEX(Historical!$F$7:$F$1442,MATCH(B134,Historical!$B$7:$B$1449,0))=0,"n/a",((INDEX(Historical!$C$7:$C$1442,MATCH(B134,Historical!$B$7:$B$1449,0))/INDEX(Historical!$F$7:$F$1442,MATCH(B134,Historical!$B$7:$B$1449,0)))^(1/3)-1)*100)</f>
        <v>4.4411886848709781</v>
      </c>
      <c r="U134" s="795">
        <f>IF(INDEX(Historical!$H$7:$H$1442,MATCH(B134,Historical!$B$7:$B$1449,0))=0,"n/a",((INDEX(Historical!$C$7:$C$1442,MATCH(B134,Historical!$B$7:$B$1449,0))/INDEX(Historical!$H$7:$H$1442,MATCH(B134,Historical!$B$7:$B$1449,0)))^(1/5)-1)*100)</f>
        <v>5.1547496797280434</v>
      </c>
      <c r="V134" s="795">
        <f>IF(INDEX(Historical!$O$7:$O$1442,MATCH(B134,Historical!$B$7:$B$1449,0))=0,"n/a",((INDEX(Historical!$C$7:$C$1442,MATCH(B134,Historical!$B$7:$B$1449,0))/INDEX(Historical!$O$7:$O$1442,MATCH(B134,Historical!$B$7:$B$1449,0)))^(1/10)-1)*100)</f>
        <v>6.0540481614018704</v>
      </c>
      <c r="W134" s="796">
        <f t="shared" si="50"/>
        <v>0.85145501692447945</v>
      </c>
      <c r="X134" s="797" t="str">
        <f t="shared" si="51"/>
        <v>n/a</v>
      </c>
      <c r="Y134" s="746"/>
      <c r="Z134" s="738">
        <f t="shared" si="52"/>
        <v>54.117647058823536</v>
      </c>
      <c r="AA134" s="999">
        <f t="shared" si="53"/>
        <v>15.805882352941177</v>
      </c>
      <c r="AB134" s="1000">
        <v>12</v>
      </c>
      <c r="AC134" s="978">
        <v>1.7</v>
      </c>
      <c r="AD134" s="978" t="s">
        <v>137</v>
      </c>
      <c r="AE134" s="978">
        <v>0.95</v>
      </c>
      <c r="AF134" s="978">
        <v>1.34</v>
      </c>
      <c r="AG134" s="978">
        <v>9.5</v>
      </c>
      <c r="AH134" s="978">
        <v>-6.7</v>
      </c>
      <c r="AI134" s="978" t="s">
        <v>137</v>
      </c>
      <c r="AJ134" s="978">
        <v>-3.4000000000000004</v>
      </c>
      <c r="AK134" s="978" t="s">
        <v>137</v>
      </c>
      <c r="AL134" s="995">
        <v>274.61</v>
      </c>
      <c r="AM134" s="985">
        <v>11.700000000000001</v>
      </c>
      <c r="AN134" s="978">
        <v>0.04</v>
      </c>
      <c r="AO134" s="838">
        <f t="shared" si="54"/>
        <v>-7.2272398559448039</v>
      </c>
      <c r="AP134" s="839">
        <f t="shared" si="55"/>
        <v>8.5786424969963733</v>
      </c>
      <c r="AQ134" s="1001">
        <f t="shared" si="56"/>
        <v>-2.9779352634070388</v>
      </c>
      <c r="AR134" s="738">
        <f>INDEX(Historical!$C$7:$C$1442,MATCH(B134,Historical!$B$7:$B$1449,0))*IF(AH134="n/a",1.03,IF(AH134&lt;0,1.01,IF(AH134&gt;10,1.1,(1+AH134/100))))</f>
        <v>0.90900000000000003</v>
      </c>
      <c r="AS134" s="999">
        <f t="shared" si="57"/>
        <v>0.93627000000000005</v>
      </c>
      <c r="AT134" s="999">
        <f t="shared" si="62"/>
        <v>0.96435810000000011</v>
      </c>
      <c r="AU134" s="999">
        <f t="shared" si="62"/>
        <v>0.99328884300000009</v>
      </c>
      <c r="AV134" s="999">
        <f t="shared" si="62"/>
        <v>1.0230875082900002</v>
      </c>
      <c r="AW134" s="738">
        <f t="shared" si="58"/>
        <v>4.8260044512900002</v>
      </c>
      <c r="AX134" s="846">
        <f t="shared" si="59"/>
        <v>17.960567366170451</v>
      </c>
      <c r="AY134" s="1080">
        <v>0.53</v>
      </c>
      <c r="AZ134" s="985">
        <v>0.64</v>
      </c>
      <c r="BA134" s="985">
        <v>-32.71</v>
      </c>
      <c r="BB134" s="985">
        <v>-11.110000000000001</v>
      </c>
      <c r="BC134" s="985">
        <v>-20.66</v>
      </c>
      <c r="BE134" s="700">
        <v>1982</v>
      </c>
      <c r="BF134" s="1013">
        <f t="shared" si="60"/>
        <v>3</v>
      </c>
      <c r="BG134" s="995">
        <v>7.3999999999999995</v>
      </c>
    </row>
    <row r="135" spans="1:59" ht="11.25" customHeight="1" x14ac:dyDescent="0.2">
      <c r="A135" s="976" t="s">
        <v>4093</v>
      </c>
      <c r="B135" s="988" t="s">
        <v>384</v>
      </c>
      <c r="C135" s="1070" t="s">
        <v>128</v>
      </c>
      <c r="D135" s="1070" t="s">
        <v>4398</v>
      </c>
      <c r="E135" s="828">
        <v>45</v>
      </c>
      <c r="F135" s="1148">
        <v>50</v>
      </c>
      <c r="G135" s="1148" t="s">
        <v>37</v>
      </c>
      <c r="H135" s="1148" t="s">
        <v>115</v>
      </c>
      <c r="I135" s="978">
        <v>95.83</v>
      </c>
      <c r="J135" s="738">
        <f t="shared" ref="J135:J138" si="63">(M135/I135)*100</f>
        <v>2.1705102786183867</v>
      </c>
      <c r="K135" s="990">
        <v>0.52</v>
      </c>
      <c r="L135" s="1000">
        <v>4</v>
      </c>
      <c r="M135" s="729">
        <f t="shared" ref="M135:M138" si="64">K135*L135</f>
        <v>2.08</v>
      </c>
      <c r="N135" s="983" t="s">
        <v>164</v>
      </c>
      <c r="O135" s="831">
        <v>0.51</v>
      </c>
      <c r="P135" s="694">
        <v>43167</v>
      </c>
      <c r="Q135" s="694">
        <v>43192</v>
      </c>
      <c r="R135" s="729">
        <f t="shared" si="49"/>
        <v>1.9607843137254919</v>
      </c>
      <c r="S135" s="795">
        <f>IF(INDEX(Historical!$D$7:$D$1442,MATCH(B135,Historical!$B$7:$B$1449,0))=0,"n/a",(INDEX(Historical!$C$7:$C$1442,MATCH(B135,Historical!$B$7:$B$1449,0))/INDEX(Historical!$D$7:$D$1442,MATCH(B135,Historical!$B$7:$B$1449,0))-1)*100)</f>
        <v>1.97044334975367</v>
      </c>
      <c r="T135" s="795">
        <f>IF(INDEX(Historical!$F$7:$F$1442,MATCH(B135,Historical!$B$7:$B$1449,0))=0,"n/a",((INDEX(Historical!$C$7:$C$1442,MATCH(B135,Historical!$B$7:$B$1449,0))/INDEX(Historical!$F$7:$F$1442,MATCH(B135,Historical!$B$7:$B$1449,0)))^(1/3)-1)*100)</f>
        <v>2.0105865449937532</v>
      </c>
      <c r="U135" s="795">
        <f>IF(INDEX(Historical!$H$7:$H$1442,MATCH(B135,Historical!$B$7:$B$1449,0))=0,"n/a",((INDEX(Historical!$C$7:$C$1442,MATCH(B135,Historical!$B$7:$B$1449,0))/INDEX(Historical!$H$7:$H$1442,MATCH(B135,Historical!$B$7:$B$1449,0)))^(1/5)-1)*100)</f>
        <v>2.749190236302379</v>
      </c>
      <c r="V135" s="795">
        <f>IF(INDEX(Historical!$O$7:$O$1442,MATCH(B135,Historical!$B$7:$B$1449,0))=0,"n/a",((INDEX(Historical!$C$7:$C$1442,MATCH(B135,Historical!$B$7:$B$1449,0))/INDEX(Historical!$O$7:$O$1442,MATCH(B135,Historical!$B$7:$B$1449,0)))^(1/10)-1)*100)</f>
        <v>8.3009211447253595</v>
      </c>
      <c r="W135" s="796">
        <f t="shared" ref="W135:W138" si="65">IF(OR(U135&lt;=0,U135="n/a",V135&lt;=0,V135="n/a"),"n/a",U135/V135)</f>
        <v>0.33119098331024294</v>
      </c>
      <c r="X135" s="797" t="str">
        <f t="shared" si="51"/>
        <v>n/a</v>
      </c>
      <c r="Y135" s="988"/>
      <c r="Z135" s="738">
        <f t="shared" si="52"/>
        <v>126.06060606060608</v>
      </c>
      <c r="AA135" s="999">
        <f t="shared" si="53"/>
        <v>58.078787878787878</v>
      </c>
      <c r="AB135" s="1000">
        <v>1</v>
      </c>
      <c r="AC135" s="978">
        <v>1.65</v>
      </c>
      <c r="AD135" s="978">
        <v>13.93</v>
      </c>
      <c r="AE135" s="978">
        <v>0.55000000000000004</v>
      </c>
      <c r="AF135" s="978">
        <v>3.89</v>
      </c>
      <c r="AG135" s="978">
        <v>7.0000000000000009</v>
      </c>
      <c r="AH135" s="978">
        <v>-26.8</v>
      </c>
      <c r="AI135" s="978">
        <v>-2.44</v>
      </c>
      <c r="AJ135" s="978">
        <v>-8.5</v>
      </c>
      <c r="AK135" s="978">
        <v>4.17</v>
      </c>
      <c r="AL135" s="991">
        <v>282490</v>
      </c>
      <c r="AM135" s="985">
        <v>0.89999999999999991</v>
      </c>
      <c r="AN135" s="978">
        <v>0.8</v>
      </c>
      <c r="AO135" s="838">
        <f t="shared" si="54"/>
        <v>-53.159087363867116</v>
      </c>
      <c r="AP135" s="839">
        <f t="shared" si="55"/>
        <v>4.9197005149207662</v>
      </c>
      <c r="AQ135" s="1001">
        <f t="shared" si="56"/>
        <v>216.87816435306968</v>
      </c>
      <c r="AR135" s="738">
        <f>INDEX(Historical!$C$7:$C$1442,MATCH(B135,Historical!$B$7:$B$1449,0))*IF(AH135="n/a",1.03,IF(AH135&lt;0,1.01,IF(AH135&gt;10,1.1,(1+AH135/100))))</f>
        <v>2.0907</v>
      </c>
      <c r="AS135" s="999">
        <f t="shared" ref="AS135:AS138" si="66">IF($AI135="n/a",1.03*AR135,IF($AI135&lt;0,1.01*AR135,IF($AI135&gt;10,1.1*AR135,(1+$AI135/100)*AR135)))</f>
        <v>2.1116070000000002</v>
      </c>
      <c r="AT135" s="999">
        <f t="shared" si="62"/>
        <v>2.1996610119000004</v>
      </c>
      <c r="AU135" s="999">
        <f t="shared" si="62"/>
        <v>2.2913868760962304</v>
      </c>
      <c r="AV135" s="999">
        <f t="shared" si="62"/>
        <v>2.3869377088294432</v>
      </c>
      <c r="AW135" s="738">
        <f t="shared" ref="AW135:AW138" si="67">SUM(AR135:AV135)</f>
        <v>11.080292596825675</v>
      </c>
      <c r="AX135" s="846">
        <f t="shared" ref="AX135:AX138" si="68">AW135/I135*100</f>
        <v>11.562446620917955</v>
      </c>
      <c r="AY135" s="1080">
        <v>0.37</v>
      </c>
      <c r="AZ135" s="985">
        <v>17.18</v>
      </c>
      <c r="BA135" s="985">
        <v>-11.42</v>
      </c>
      <c r="BB135" s="985">
        <v>1.4200000000000002</v>
      </c>
      <c r="BC135" s="985">
        <v>4.4400000000000004</v>
      </c>
      <c r="BE135" s="700">
        <v>1974</v>
      </c>
      <c r="BF135" s="1013">
        <f t="shared" ref="BF135:BF138" si="69">IF(BE135&gt;2008,0,IF(BE135&gt;2001,1,IF(BE135&gt;1990,2,IF(BE135&gt;1980,3,IF(BE135&gt;1973,4,IF(BE135&gt;1970,5,IF(BE135&gt;1960,6,IF(BE135&gt;1958,7,IF(BE135&gt;1953,8,9)))))))))</f>
        <v>4</v>
      </c>
      <c r="BG135" s="995">
        <v>2.5</v>
      </c>
    </row>
    <row r="136" spans="1:59" ht="11.25" customHeight="1" x14ac:dyDescent="0.2">
      <c r="A136" s="984" t="s">
        <v>387</v>
      </c>
      <c r="B136" s="988" t="s">
        <v>388</v>
      </c>
      <c r="C136" s="1070" t="s">
        <v>154</v>
      </c>
      <c r="D136" s="1070" t="s">
        <v>4386</v>
      </c>
      <c r="E136" s="828">
        <v>25</v>
      </c>
      <c r="F136" s="1148">
        <v>127</v>
      </c>
      <c r="G136" s="1148" t="s">
        <v>37</v>
      </c>
      <c r="H136" s="1148" t="s">
        <v>37</v>
      </c>
      <c r="I136" s="978">
        <v>108.27</v>
      </c>
      <c r="J136" s="738">
        <f t="shared" si="63"/>
        <v>0.55417013022998063</v>
      </c>
      <c r="K136" s="997">
        <v>0.15</v>
      </c>
      <c r="L136" s="1000">
        <v>4</v>
      </c>
      <c r="M136" s="729">
        <f t="shared" si="64"/>
        <v>0.6</v>
      </c>
      <c r="N136" s="983" t="s">
        <v>140</v>
      </c>
      <c r="O136" s="832">
        <v>0.14000000000000001</v>
      </c>
      <c r="P136" s="973">
        <v>43396</v>
      </c>
      <c r="Q136" s="973">
        <v>43411</v>
      </c>
      <c r="R136" s="729">
        <f t="shared" si="49"/>
        <v>7.1428571428571281</v>
      </c>
      <c r="S136" s="795">
        <f>IF(INDEX(Historical!$D$7:$D$1442,MATCH(B136,Historical!$B$7:$B$1449,0))=0,"n/a",(INDEX(Historical!$C$7:$C$1442,MATCH(B136,Historical!$B$7:$B$1449,0))/INDEX(Historical!$D$7:$D$1442,MATCH(B136,Historical!$B$7:$B$1449,0))-1)*100)</f>
        <v>7.5471698113207308</v>
      </c>
      <c r="T136" s="795">
        <f>IF(INDEX(Historical!$F$7:$F$1442,MATCH(B136,Historical!$B$7:$B$1449,0))=0,"n/a",((INDEX(Historical!$C$7:$C$1442,MATCH(B136,Historical!$B$7:$B$1449,0))/INDEX(Historical!$F$7:$F$1442,MATCH(B136,Historical!$B$7:$B$1449,0)))^(1/3)-1)*100)</f>
        <v>8.1983855523197526</v>
      </c>
      <c r="U136" s="795">
        <f>IF(INDEX(Historical!$H$7:$H$1442,MATCH(B136,Historical!$B$7:$B$1449,0))=0,"n/a",((INDEX(Historical!$C$7:$C$1442,MATCH(B136,Historical!$B$7:$B$1449,0))/INDEX(Historical!$H$7:$H$1442,MATCH(B136,Historical!$B$7:$B$1449,0)))^(1/5)-1)*100)</f>
        <v>8.1640213555675523</v>
      </c>
      <c r="V136" s="795">
        <f>IF(INDEX(Historical!$O$7:$O$1442,MATCH(B136,Historical!$B$7:$B$1449,0))=0,"n/a",((INDEX(Historical!$C$7:$C$1442,MATCH(B136,Historical!$B$7:$B$1449,0))/INDEX(Historical!$O$7:$O$1442,MATCH(B136,Historical!$B$7:$B$1449,0)))^(1/10)-1)*100)</f>
        <v>7.1773462536293131</v>
      </c>
      <c r="W136" s="796">
        <f t="shared" si="65"/>
        <v>1.1374707401693649</v>
      </c>
      <c r="X136" s="797">
        <f t="shared" si="51"/>
        <v>0.37796395164664592</v>
      </c>
      <c r="Y136" s="752"/>
      <c r="Z136" s="738">
        <f t="shared" si="52"/>
        <v>19.108280254777068</v>
      </c>
      <c r="AA136" s="999">
        <f t="shared" si="53"/>
        <v>34.480891719745223</v>
      </c>
      <c r="AB136" s="1000">
        <v>12</v>
      </c>
      <c r="AC136" s="978">
        <v>3.14</v>
      </c>
      <c r="AD136" s="978">
        <v>6.51</v>
      </c>
      <c r="AE136" s="978">
        <v>4.68</v>
      </c>
      <c r="AF136" s="978">
        <v>5.92</v>
      </c>
      <c r="AG136" s="978">
        <v>11.899999999999999</v>
      </c>
      <c r="AH136" s="978">
        <v>60.3</v>
      </c>
      <c r="AI136" s="978">
        <v>11.15</v>
      </c>
      <c r="AJ136" s="978">
        <v>21.6</v>
      </c>
      <c r="AK136" s="978">
        <v>5.3</v>
      </c>
      <c r="AL136" s="991">
        <v>8000</v>
      </c>
      <c r="AM136" s="985">
        <v>0.2</v>
      </c>
      <c r="AN136" s="978">
        <v>0</v>
      </c>
      <c r="AO136" s="838">
        <f t="shared" si="54"/>
        <v>-25.76270023394769</v>
      </c>
      <c r="AP136" s="839">
        <f t="shared" si="55"/>
        <v>8.7181914857975329</v>
      </c>
      <c r="AQ136" s="1001">
        <f t="shared" si="56"/>
        <v>201.20268479022684</v>
      </c>
      <c r="AR136" s="738">
        <f>INDEX(Historical!$C$7:$C$1442,MATCH(B136,Historical!$B$7:$B$1449,0))*IF(AH136="n/a",1.03,IF(AH136&lt;0,1.01,IF(AH136&gt;10,1.1,(1+AH136/100))))</f>
        <v>0.627</v>
      </c>
      <c r="AS136" s="999">
        <f t="shared" si="66"/>
        <v>0.68970000000000009</v>
      </c>
      <c r="AT136" s="999">
        <f t="shared" si="62"/>
        <v>0.72625410000000001</v>
      </c>
      <c r="AU136" s="999">
        <f t="shared" si="62"/>
        <v>0.76474556729999998</v>
      </c>
      <c r="AV136" s="999">
        <f t="shared" si="62"/>
        <v>0.80527708236689999</v>
      </c>
      <c r="AW136" s="738">
        <f t="shared" si="67"/>
        <v>3.6129767496668999</v>
      </c>
      <c r="AX136" s="846">
        <f t="shared" si="68"/>
        <v>3.3370063264679963</v>
      </c>
      <c r="AY136" s="1080">
        <v>1.22</v>
      </c>
      <c r="AZ136" s="985">
        <v>30.86</v>
      </c>
      <c r="BA136" s="985">
        <v>-13.450000000000001</v>
      </c>
      <c r="BB136" s="985">
        <v>4.49</v>
      </c>
      <c r="BC136" s="985">
        <v>3.15</v>
      </c>
      <c r="BE136" s="700">
        <v>1994</v>
      </c>
      <c r="BF136" s="1013">
        <f t="shared" si="69"/>
        <v>2</v>
      </c>
      <c r="BG136" s="995">
        <v>8.2000000000000011</v>
      </c>
    </row>
    <row r="137" spans="1:59" ht="11.25" customHeight="1" x14ac:dyDescent="0.2">
      <c r="A137" s="984" t="s">
        <v>132</v>
      </c>
      <c r="B137" s="988" t="s">
        <v>133</v>
      </c>
      <c r="C137" s="1070" t="s">
        <v>131</v>
      </c>
      <c r="D137" s="1070" t="s">
        <v>4403</v>
      </c>
      <c r="E137" s="828">
        <v>26</v>
      </c>
      <c r="F137" s="1148">
        <v>109</v>
      </c>
      <c r="G137" s="1148" t="s">
        <v>37</v>
      </c>
      <c r="H137" s="1148" t="s">
        <v>37</v>
      </c>
      <c r="I137" s="978">
        <v>35.049999999999997</v>
      </c>
      <c r="J137" s="738">
        <f t="shared" si="63"/>
        <v>2.4992867332382316</v>
      </c>
      <c r="K137" s="997">
        <v>0.219</v>
      </c>
      <c r="L137" s="1000">
        <v>4</v>
      </c>
      <c r="M137" s="729">
        <f t="shared" si="64"/>
        <v>0.876</v>
      </c>
      <c r="N137" s="983" t="s">
        <v>119</v>
      </c>
      <c r="O137" s="832">
        <v>0.20469999999999999</v>
      </c>
      <c r="P137" s="973">
        <v>43328</v>
      </c>
      <c r="Q137" s="973">
        <v>43344</v>
      </c>
      <c r="R137" s="729">
        <f t="shared" si="49"/>
        <v>6.9858329262335168</v>
      </c>
      <c r="S137" s="795">
        <f>IF(INDEX(Historical!$D$7:$D$1442,MATCH(B137,Historical!$B$7:$B$1449,0))=0,"n/a",(INDEX(Historical!$C$7:$C$1442,MATCH(B137,Historical!$B$7:$B$1449,0))/INDEX(Historical!$D$7:$D$1442,MATCH(B137,Historical!$B$7:$B$1449,0))-1)*100)</f>
        <v>7.0707070707070718</v>
      </c>
      <c r="T137" s="795">
        <f>IF(INDEX(Historical!$F$7:$F$1442,MATCH(B137,Historical!$B$7:$B$1449,0))=0,"n/a",((INDEX(Historical!$C$7:$C$1442,MATCH(B137,Historical!$B$7:$B$1449,0))/INDEX(Historical!$F$7:$F$1442,MATCH(B137,Historical!$B$7:$B$1449,0)))^(1/3)-1)*100)</f>
        <v>7.3224501206020642</v>
      </c>
      <c r="U137" s="795">
        <f>IF(INDEX(Historical!$H$7:$H$1442,MATCH(B137,Historical!$B$7:$B$1449,0))=0,"n/a",((INDEX(Historical!$C$7:$C$1442,MATCH(B137,Historical!$B$7:$B$1449,0))/INDEX(Historical!$H$7:$H$1442,MATCH(B137,Historical!$B$7:$B$1449,0)))^(1/5)-1)*100)</f>
        <v>7.7448698857029541</v>
      </c>
      <c r="V137" s="795">
        <f>IF(INDEX(Historical!$O$7:$O$1442,MATCH(B137,Historical!$B$7:$B$1449,0))=0,"n/a",((INDEX(Historical!$C$7:$C$1442,MATCH(B137,Historical!$B$7:$B$1449,0))/INDEX(Historical!$O$7:$O$1442,MATCH(B137,Historical!$B$7:$B$1449,0)))^(1/10)-1)*100)</f>
        <v>7.5904115885967904</v>
      </c>
      <c r="W137" s="796">
        <f t="shared" si="65"/>
        <v>1.020349133285237</v>
      </c>
      <c r="X137" s="797">
        <f t="shared" si="51"/>
        <v>1.3830124795898131</v>
      </c>
      <c r="Y137" s="752"/>
      <c r="Z137" s="738">
        <f t="shared" si="52"/>
        <v>61.690140845070431</v>
      </c>
      <c r="AA137" s="999">
        <f t="shared" si="53"/>
        <v>24.683098591549296</v>
      </c>
      <c r="AB137" s="1000">
        <v>12</v>
      </c>
      <c r="AC137" s="978">
        <v>1.42</v>
      </c>
      <c r="AD137" s="978">
        <v>4.95</v>
      </c>
      <c r="AE137" s="978">
        <v>7.55</v>
      </c>
      <c r="AF137" s="978">
        <v>3.05</v>
      </c>
      <c r="AG137" s="978">
        <v>12.5</v>
      </c>
      <c r="AH137" s="978">
        <v>3.5000000000000004</v>
      </c>
      <c r="AI137" s="978">
        <v>5.8999999999999995</v>
      </c>
      <c r="AJ137" s="978">
        <v>5.6000000000000005</v>
      </c>
      <c r="AK137" s="978">
        <v>5</v>
      </c>
      <c r="AL137" s="991">
        <v>6310</v>
      </c>
      <c r="AM137" s="985">
        <v>0.2</v>
      </c>
      <c r="AN137" s="978">
        <v>1.17</v>
      </c>
      <c r="AO137" s="838">
        <f t="shared" si="54"/>
        <v>-14.438941972608109</v>
      </c>
      <c r="AP137" s="839">
        <f t="shared" si="55"/>
        <v>10.244156618941187</v>
      </c>
      <c r="AQ137" s="1001">
        <f t="shared" si="56"/>
        <v>82.918865686675829</v>
      </c>
      <c r="AR137" s="738">
        <f>INDEX(Historical!$C$7:$C$1442,MATCH(B137,Historical!$B$7:$B$1449,0))*IF(AH137="n/a",1.03,IF(AH137&lt;0,1.01,IF(AH137&gt;10,1.1,(1+AH137/100))))</f>
        <v>0.8776799999999999</v>
      </c>
      <c r="AS137" s="999">
        <f t="shared" si="66"/>
        <v>0.92946311999999986</v>
      </c>
      <c r="AT137" s="999">
        <f t="shared" si="62"/>
        <v>0.97593627599999988</v>
      </c>
      <c r="AU137" s="999">
        <f t="shared" si="62"/>
        <v>1.0247330898</v>
      </c>
      <c r="AV137" s="999">
        <f t="shared" si="62"/>
        <v>1.07596974429</v>
      </c>
      <c r="AW137" s="738">
        <f t="shared" si="67"/>
        <v>4.8837822300899996</v>
      </c>
      <c r="AX137" s="846">
        <f t="shared" si="68"/>
        <v>13.933758145763194</v>
      </c>
      <c r="AY137" s="1080">
        <v>0.47</v>
      </c>
      <c r="AZ137" s="985">
        <v>9.2200000000000006</v>
      </c>
      <c r="BA137" s="985">
        <v>-8.34</v>
      </c>
      <c r="BB137" s="985">
        <v>2.8899999999999997</v>
      </c>
      <c r="BC137" s="985">
        <v>-0.54</v>
      </c>
      <c r="BE137" s="700">
        <v>1993</v>
      </c>
      <c r="BF137" s="1013">
        <f t="shared" si="69"/>
        <v>2</v>
      </c>
      <c r="BG137" s="995">
        <v>3.8</v>
      </c>
    </row>
    <row r="138" spans="1:59" ht="11.25" customHeight="1" x14ac:dyDescent="0.2">
      <c r="A138" s="976" t="s">
        <v>226</v>
      </c>
      <c r="B138" s="988" t="s">
        <v>227</v>
      </c>
      <c r="C138" s="1070" t="s">
        <v>179</v>
      </c>
      <c r="D138" s="1070" t="s">
        <v>4399</v>
      </c>
      <c r="E138" s="828">
        <v>36</v>
      </c>
      <c r="F138" s="1148">
        <v>75</v>
      </c>
      <c r="G138" s="1148" t="s">
        <v>37</v>
      </c>
      <c r="H138" s="1148" t="s">
        <v>37</v>
      </c>
      <c r="I138" s="978">
        <v>73.28</v>
      </c>
      <c r="J138" s="738">
        <f t="shared" si="63"/>
        <v>4.4759825327510914</v>
      </c>
      <c r="K138" s="990">
        <v>0.82</v>
      </c>
      <c r="L138" s="1000">
        <v>4</v>
      </c>
      <c r="M138" s="729">
        <f t="shared" si="64"/>
        <v>3.28</v>
      </c>
      <c r="N138" s="983" t="s">
        <v>143</v>
      </c>
      <c r="O138" s="831">
        <v>0.77</v>
      </c>
      <c r="P138" s="973">
        <v>43231</v>
      </c>
      <c r="Q138" s="973">
        <v>43262</v>
      </c>
      <c r="R138" s="729">
        <f t="shared" si="49"/>
        <v>6.4935064935064846</v>
      </c>
      <c r="S138" s="795">
        <f>IF(INDEX(Historical!$D$7:$D$1442,MATCH(B138,Historical!$B$7:$B$1449,0))=0,"n/a",(INDEX(Historical!$C$7:$C$1442,MATCH(B138,Historical!$B$7:$B$1449,0))/INDEX(Historical!$D$7:$D$1442,MATCH(B138,Historical!$B$7:$B$1449,0))-1)*100)</f>
        <v>5.555555555555558</v>
      </c>
      <c r="T138" s="795">
        <f>IF(INDEX(Historical!$F$7:$F$1442,MATCH(B138,Historical!$B$7:$B$1449,0))=0,"n/a",((INDEX(Historical!$C$7:$C$1442,MATCH(B138,Historical!$B$7:$B$1449,0))/INDEX(Historical!$F$7:$F$1442,MATCH(B138,Historical!$B$7:$B$1449,0)))^(1/3)-1)*100)</f>
        <v>3.8970806842840267</v>
      </c>
      <c r="U138" s="795">
        <f>IF(INDEX(Historical!$H$7:$H$1442,MATCH(B138,Historical!$B$7:$B$1449,0))=0,"n/a",((INDEX(Historical!$C$7:$C$1442,MATCH(B138,Historical!$B$7:$B$1449,0))/INDEX(Historical!$H$7:$H$1442,MATCH(B138,Historical!$B$7:$B$1449,0)))^(1/5)-1)*100)</f>
        <v>5.5974626920563653</v>
      </c>
      <c r="V138" s="795">
        <f>IF(INDEX(Historical!$O$7:$O$1442,MATCH(B138,Historical!$B$7:$B$1449,0))=0,"n/a",((INDEX(Historical!$C$7:$C$1442,MATCH(B138,Historical!$B$7:$B$1449,0))/INDEX(Historical!$O$7:$O$1442,MATCH(B138,Historical!$B$7:$B$1449,0)))^(1/10)-1)*100)</f>
        <v>7.6185366531503318</v>
      </c>
      <c r="W138" s="796">
        <f t="shared" si="65"/>
        <v>0.73471625154441766</v>
      </c>
      <c r="X138" s="797" t="str">
        <f t="shared" si="51"/>
        <v>n/a</v>
      </c>
      <c r="Y138" s="988"/>
      <c r="Z138" s="738">
        <f t="shared" si="52"/>
        <v>80.987654320987659</v>
      </c>
      <c r="AA138" s="999">
        <f t="shared" si="53"/>
        <v>18.093827160493827</v>
      </c>
      <c r="AB138" s="1000">
        <v>12</v>
      </c>
      <c r="AC138" s="978">
        <v>4.05</v>
      </c>
      <c r="AD138" s="978">
        <v>0.95</v>
      </c>
      <c r="AE138" s="978">
        <v>1.19</v>
      </c>
      <c r="AF138" s="978">
        <v>1.64</v>
      </c>
      <c r="AG138" s="978">
        <v>12.3</v>
      </c>
      <c r="AH138" s="978">
        <v>72.399999999999991</v>
      </c>
      <c r="AI138" s="978">
        <v>-4.09</v>
      </c>
      <c r="AJ138" s="978">
        <v>-19.7</v>
      </c>
      <c r="AK138" s="978">
        <v>19</v>
      </c>
      <c r="AL138" s="991">
        <v>312980</v>
      </c>
      <c r="AM138" s="985">
        <v>0.1</v>
      </c>
      <c r="AN138" s="978">
        <v>0.21</v>
      </c>
      <c r="AO138" s="838">
        <f t="shared" si="54"/>
        <v>-8.0203819356863697</v>
      </c>
      <c r="AP138" s="839">
        <f t="shared" si="55"/>
        <v>10.073445224807458</v>
      </c>
      <c r="AQ138" s="1001">
        <f t="shared" si="56"/>
        <v>14.840713924809545</v>
      </c>
      <c r="AR138" s="738">
        <f>INDEX(Historical!$C$7:$C$1442,MATCH(B138,Historical!$B$7:$B$1449,0))*IF(AH138="n/a",1.03,IF(AH138&lt;0,1.01,IF(AH138&gt;10,1.1,(1+AH138/100))))</f>
        <v>3.5530000000000004</v>
      </c>
      <c r="AS138" s="999">
        <f t="shared" si="66"/>
        <v>3.5885300000000004</v>
      </c>
      <c r="AT138" s="999">
        <f t="shared" si="62"/>
        <v>3.9473830000000008</v>
      </c>
      <c r="AU138" s="999">
        <f t="shared" si="62"/>
        <v>4.3421213000000014</v>
      </c>
      <c r="AV138" s="999">
        <f t="shared" si="62"/>
        <v>4.776333430000002</v>
      </c>
      <c r="AW138" s="738">
        <f t="shared" si="67"/>
        <v>20.207367730000005</v>
      </c>
      <c r="AX138" s="846">
        <f t="shared" si="68"/>
        <v>27.575556400109175</v>
      </c>
      <c r="AY138" s="1080">
        <v>0.88</v>
      </c>
      <c r="AZ138" s="985">
        <v>13.350000000000001</v>
      </c>
      <c r="BA138" s="985">
        <v>-17.89</v>
      </c>
      <c r="BB138" s="985">
        <v>-0.42</v>
      </c>
      <c r="BC138" s="985">
        <v>-7.62</v>
      </c>
      <c r="BE138" s="700">
        <v>1983</v>
      </c>
      <c r="BF138" s="1013">
        <f t="shared" si="69"/>
        <v>3</v>
      </c>
      <c r="BG138" s="995">
        <v>6.6000000000000005</v>
      </c>
    </row>
    <row r="139" spans="1:59" s="810" customFormat="1" ht="13.5" thickBot="1" x14ac:dyDescent="0.25">
      <c r="B139" s="934"/>
      <c r="E139" s="935"/>
      <c r="F139" s="919"/>
      <c r="J139" s="825"/>
      <c r="L139" s="920"/>
      <c r="M139" s="919"/>
      <c r="N139" s="919"/>
      <c r="O139" s="825"/>
      <c r="R139" s="919"/>
      <c r="S139" s="921"/>
      <c r="T139" s="921"/>
      <c r="U139" s="921"/>
      <c r="V139" s="921"/>
      <c r="W139" s="921"/>
      <c r="X139" s="921"/>
      <c r="Y139" s="934"/>
      <c r="Z139" s="825"/>
      <c r="AC139" s="922"/>
      <c r="AD139" s="922"/>
      <c r="AE139" s="922"/>
      <c r="AF139" s="922"/>
      <c r="AG139" s="922"/>
      <c r="AH139" s="922"/>
      <c r="AI139" s="922"/>
      <c r="AJ139" s="922"/>
      <c r="AK139" s="922"/>
      <c r="AL139" s="922"/>
      <c r="AM139" s="922"/>
      <c r="AN139" s="922"/>
      <c r="AO139" s="825"/>
      <c r="AR139" s="923"/>
      <c r="AS139" s="924"/>
      <c r="AT139" s="924"/>
      <c r="AU139" s="924"/>
      <c r="AV139" s="924"/>
      <c r="AW139" s="923"/>
      <c r="AX139" s="924"/>
      <c r="AY139" s="825"/>
      <c r="BD139" s="935"/>
      <c r="BE139" s="919"/>
      <c r="BF139" s="919"/>
    </row>
    <row r="140" spans="1:59" x14ac:dyDescent="0.2">
      <c r="A140" s="976" t="s">
        <v>4353</v>
      </c>
      <c r="B140" s="744">
        <f>COUNTA(B7:B138)</f>
        <v>132</v>
      </c>
      <c r="E140" s="940">
        <f>AVERAGE(E7:E138)</f>
        <v>39.659090909090907</v>
      </c>
      <c r="I140" s="925">
        <f>AVERAGE(I7:I138)</f>
        <v>88.310681818181862</v>
      </c>
      <c r="J140" s="926">
        <f>AVERAGE(J7:J138)</f>
        <v>2.5253817337508218</v>
      </c>
      <c r="K140" s="936">
        <f>AVERAGE(K7:K138)</f>
        <v>0.53606060606060602</v>
      </c>
      <c r="M140" s="925">
        <f>AVERAGE(M7:M138)</f>
        <v>1.9673030303030292</v>
      </c>
      <c r="O140" s="936">
        <f>AVERAGE(O7:O138)</f>
        <v>0.49639827370898637</v>
      </c>
      <c r="R140" s="925">
        <f t="shared" ref="R140:X140" si="70">AVERAGE(R7:R138)</f>
        <v>8.9572581061962815</v>
      </c>
      <c r="S140" s="937">
        <f t="shared" si="70"/>
        <v>8.0370089456081395</v>
      </c>
      <c r="T140" s="937">
        <f t="shared" si="70"/>
        <v>6.7555939247967771</v>
      </c>
      <c r="U140" s="937">
        <f t="shared" si="70"/>
        <v>7.3972918284424756</v>
      </c>
      <c r="V140" s="937">
        <f t="shared" si="70"/>
        <v>7.4370385558720375</v>
      </c>
      <c r="W140" s="938">
        <f t="shared" si="70"/>
        <v>1.0143606715573026</v>
      </c>
      <c r="X140" s="939">
        <f t="shared" si="70"/>
        <v>1.8584271575222029</v>
      </c>
      <c r="Z140" s="926">
        <f>AVERAGE(Z7:Z138)</f>
        <v>58.87463968493708</v>
      </c>
      <c r="AA140" s="925">
        <f>AVERAGE(AA7:AA138)</f>
        <v>24.901070890667601</v>
      </c>
      <c r="AB140" s="801"/>
      <c r="AC140" s="925">
        <f t="shared" ref="AC140:BC140" si="71">AVERAGE(AC7:AC138)</f>
        <v>3.9752755905511798</v>
      </c>
      <c r="AD140" s="925">
        <f t="shared" si="71"/>
        <v>3.0397345132743352</v>
      </c>
      <c r="AE140" s="925">
        <f t="shared" si="71"/>
        <v>3.4605511811023599</v>
      </c>
      <c r="AF140" s="925">
        <f t="shared" si="71"/>
        <v>4.6088709677419351</v>
      </c>
      <c r="AG140" s="925">
        <f t="shared" si="71"/>
        <v>21.688130081300812</v>
      </c>
      <c r="AH140" s="925">
        <f t="shared" si="71"/>
        <v>21.095238095238084</v>
      </c>
      <c r="AI140" s="925">
        <f t="shared" si="71"/>
        <v>10.562991452991454</v>
      </c>
      <c r="AJ140" s="925">
        <f t="shared" si="71"/>
        <v>6.7801587301587336</v>
      </c>
      <c r="AK140" s="925">
        <f t="shared" si="71"/>
        <v>10.377008547008547</v>
      </c>
      <c r="AL140" s="801">
        <f t="shared" si="71"/>
        <v>34442.445748031489</v>
      </c>
      <c r="AM140" s="925">
        <f t="shared" si="71"/>
        <v>2.4955905511811012</v>
      </c>
      <c r="AN140" s="925">
        <f t="shared" si="71"/>
        <v>0.85227642276422777</v>
      </c>
      <c r="AO140" s="1040">
        <f t="shared" si="71"/>
        <v>-14.869621905797821</v>
      </c>
      <c r="AP140" s="925">
        <f t="shared" si="71"/>
        <v>9.922673562193296</v>
      </c>
      <c r="AQ140" s="1130">
        <f t="shared" si="71"/>
        <v>106.3759430237218</v>
      </c>
      <c r="AR140" s="1129">
        <f t="shared" si="71"/>
        <v>2.0067563259995951</v>
      </c>
      <c r="AS140" s="925">
        <f t="shared" si="71"/>
        <v>2.132081215893415</v>
      </c>
      <c r="AT140" s="925">
        <f t="shared" si="71"/>
        <v>2.2950460749395414</v>
      </c>
      <c r="AU140" s="925">
        <f t="shared" si="71"/>
        <v>2.4720310490660928</v>
      </c>
      <c r="AV140" s="925">
        <f t="shared" si="71"/>
        <v>2.6643124619589864</v>
      </c>
      <c r="AW140" s="925">
        <f t="shared" si="71"/>
        <v>11.570227127857629</v>
      </c>
      <c r="AX140" s="1130">
        <f t="shared" si="71"/>
        <v>14.748263315516098</v>
      </c>
      <c r="AY140" s="1129">
        <f t="shared" si="71"/>
        <v>0.82793650793650742</v>
      </c>
      <c r="AZ140" s="925">
        <f t="shared" si="71"/>
        <v>21.356306416754091</v>
      </c>
      <c r="BA140" s="925">
        <f t="shared" si="71"/>
        <v>-13.234710833559602</v>
      </c>
      <c r="BB140" s="925">
        <f t="shared" si="71"/>
        <v>2.2666126560769508</v>
      </c>
      <c r="BC140" s="1130">
        <f t="shared" si="71"/>
        <v>-5.5583774491670873E-2</v>
      </c>
      <c r="BD140" s="925"/>
      <c r="BE140" s="801">
        <f>AVERAGE(BE7:BE138)</f>
        <v>1979.75</v>
      </c>
      <c r="BF140" s="925">
        <f>AVERAGE(BF7:BF138)</f>
        <v>3.8863636363636362</v>
      </c>
      <c r="BG140" s="925">
        <f>AVERAGE(BG7:BG138)</f>
        <v>6.8882113821138233</v>
      </c>
    </row>
    <row r="141" spans="1:59" x14ac:dyDescent="0.2">
      <c r="O141" s="1125"/>
      <c r="W141" s="1132"/>
      <c r="X141" s="1132"/>
      <c r="AC141" s="977"/>
      <c r="AD141" s="977"/>
      <c r="AE141" s="977"/>
      <c r="AF141" s="977"/>
      <c r="AG141" s="977"/>
      <c r="AH141" s="977"/>
      <c r="AI141" s="977"/>
      <c r="AJ141" s="977"/>
      <c r="AK141" s="977"/>
      <c r="AL141" s="1128"/>
      <c r="AM141" s="977"/>
      <c r="AN141" s="744"/>
      <c r="AO141" s="977"/>
      <c r="AQ141" s="744"/>
      <c r="AR141" s="977"/>
      <c r="AS141" s="977"/>
      <c r="AT141" s="977"/>
      <c r="AU141" s="977"/>
      <c r="AV141" s="977"/>
      <c r="AW141" s="977"/>
      <c r="AX141" s="744"/>
      <c r="AY141" s="977"/>
      <c r="BC141" s="744"/>
      <c r="BD141" s="977"/>
      <c r="BE141" s="1128"/>
      <c r="BF141" s="977"/>
    </row>
    <row r="142" spans="1:59" x14ac:dyDescent="0.2">
      <c r="A142" s="977" t="s">
        <v>4472</v>
      </c>
      <c r="I142" s="744"/>
      <c r="J142" s="977"/>
      <c r="O142" s="1125"/>
      <c r="W142" s="1132"/>
      <c r="X142" s="1132"/>
      <c r="AC142" s="977"/>
      <c r="AD142" s="977"/>
      <c r="AE142" s="977"/>
      <c r="AF142" s="977"/>
      <c r="AG142" s="977"/>
      <c r="AH142" s="977"/>
      <c r="AI142" s="977"/>
      <c r="AJ142" s="977"/>
      <c r="AK142" s="977"/>
      <c r="AL142" s="1128"/>
      <c r="AM142" s="977"/>
      <c r="AN142" s="744"/>
      <c r="AO142" s="977"/>
      <c r="AQ142" s="744"/>
      <c r="AR142" s="977"/>
      <c r="AS142" s="977"/>
      <c r="AT142" s="977"/>
      <c r="AU142" s="977"/>
      <c r="AV142" s="977"/>
      <c r="AW142" s="977"/>
      <c r="AX142" s="744"/>
      <c r="AY142" s="977"/>
      <c r="BC142" s="744"/>
      <c r="BD142" s="977"/>
      <c r="BE142" s="1128"/>
      <c r="BF142" s="977"/>
    </row>
    <row r="143" spans="1:59" x14ac:dyDescent="0.2">
      <c r="A143" s="977" t="s">
        <v>4405</v>
      </c>
      <c r="B143" s="744">
        <f t="shared" ref="B143:B153" si="72">COUNTIF($C$7:$C$138,"="&amp;$A143)</f>
        <v>4</v>
      </c>
      <c r="E143" s="940">
        <f t="shared" ref="E143:E153" si="73">AVERAGEIFS($E$7:$E$138,$C$7:$C$138,"="&amp;$A143)</f>
        <v>32.25</v>
      </c>
      <c r="I143" s="1123">
        <f t="shared" ref="I143:K153" si="74">AVERAGEIFS(I$7:I$138,$C$7:$C$138,"="&amp;$A143)</f>
        <v>43.082500000000003</v>
      </c>
      <c r="J143" s="925">
        <f t="shared" si="74"/>
        <v>3.7799014510268849</v>
      </c>
      <c r="K143" s="936">
        <f t="shared" si="74"/>
        <v>0.38624999999999998</v>
      </c>
      <c r="L143" s="940"/>
      <c r="M143" s="925">
        <f t="shared" ref="M143:M153" si="75">AVERAGEIFS(M$7:M$138,$C$7:$C$138,"="&amp;$A143)</f>
        <v>1.5449999999999999</v>
      </c>
      <c r="N143" s="940"/>
      <c r="O143" s="936">
        <f t="shared" ref="O143:O153" si="76">AVERAGEIFS(O$7:O$138,$C$7:$C$138,"="&amp;$A143)</f>
        <v>0.37375000000000003</v>
      </c>
      <c r="P143" s="940"/>
      <c r="Q143" s="940"/>
      <c r="R143" s="925">
        <f t="shared" ref="R143:X153" si="77">AVERAGEIFS(R$7:R$138,$C$7:$C$138,"="&amp;$A143)</f>
        <v>3.2896246898263057</v>
      </c>
      <c r="S143" s="925">
        <f t="shared" si="77"/>
        <v>3.3122295651097531</v>
      </c>
      <c r="T143" s="925">
        <f t="shared" si="77"/>
        <v>3.9189789829631501</v>
      </c>
      <c r="U143" s="925">
        <f t="shared" si="77"/>
        <v>4.6441932447501557</v>
      </c>
      <c r="V143" s="925">
        <f t="shared" si="77"/>
        <v>6.7586600920434723</v>
      </c>
      <c r="W143" s="936">
        <f t="shared" si="77"/>
        <v>0.78328573912769284</v>
      </c>
      <c r="X143" s="936">
        <f t="shared" si="77"/>
        <v>0.73172990137319061</v>
      </c>
      <c r="Y143" s="744"/>
      <c r="Z143" s="925">
        <f t="shared" ref="Z143:AA153" si="78">AVERAGEIFS(Z$7:Z$138,$C$7:$C$138,"="&amp;$A143)</f>
        <v>77.961933380492766</v>
      </c>
      <c r="AA143" s="925">
        <f t="shared" si="78"/>
        <v>27.66584235111166</v>
      </c>
      <c r="AB143" s="925"/>
      <c r="AC143" s="925">
        <f t="shared" ref="AC143:AL153" si="79">AVERAGEIFS(AC$7:AC$138,$C$7:$C$138,"="&amp;$A143)</f>
        <v>1.0150000000000001</v>
      </c>
      <c r="AD143" s="925">
        <f t="shared" si="79"/>
        <v>1.7849999999999999</v>
      </c>
      <c r="AE143" s="925">
        <f t="shared" si="79"/>
        <v>1.17</v>
      </c>
      <c r="AF143" s="925">
        <f t="shared" si="79"/>
        <v>1.7224999999999999</v>
      </c>
      <c r="AG143" s="925">
        <f t="shared" si="79"/>
        <v>12.200000000000001</v>
      </c>
      <c r="AH143" s="925">
        <f t="shared" si="79"/>
        <v>-147.02500000000001</v>
      </c>
      <c r="AI143" s="925">
        <f t="shared" si="79"/>
        <v>39.217499999999994</v>
      </c>
      <c r="AJ143" s="925">
        <f t="shared" si="79"/>
        <v>-10.375</v>
      </c>
      <c r="AK143" s="925">
        <f t="shared" si="79"/>
        <v>16.043333333333333</v>
      </c>
      <c r="AL143" s="801">
        <f t="shared" si="79"/>
        <v>57060</v>
      </c>
      <c r="AM143" s="925">
        <f t="shared" ref="AM143:AV153" si="80">AVERAGEIFS(AM$7:AM$138,$C$7:$C$138,"="&amp;$A143)</f>
        <v>0.24000000000000005</v>
      </c>
      <c r="AN143" s="1126">
        <f t="shared" si="80"/>
        <v>1.3025</v>
      </c>
      <c r="AO143" s="925">
        <f t="shared" si="80"/>
        <v>-19.768462707040552</v>
      </c>
      <c r="AP143" s="925">
        <f t="shared" si="80"/>
        <v>8.4240946957770397</v>
      </c>
      <c r="AQ143" s="1126">
        <f t="shared" si="80"/>
        <v>21.841049404391551</v>
      </c>
      <c r="AR143" s="925">
        <f t="shared" si="80"/>
        <v>1.5745499999999999</v>
      </c>
      <c r="AS143" s="925">
        <f t="shared" si="80"/>
        <v>1.6772087499999999</v>
      </c>
      <c r="AT143" s="925">
        <f t="shared" si="80"/>
        <v>1.8116348992500002</v>
      </c>
      <c r="AU143" s="925">
        <f t="shared" si="80"/>
        <v>1.957893871948025</v>
      </c>
      <c r="AV143" s="925">
        <f t="shared" si="80"/>
        <v>2.117084427377093</v>
      </c>
      <c r="AW143" s="925">
        <f t="shared" ref="AW143:BC153" si="81">AVERAGEIFS(AW$7:AW$138,$C$7:$C$138,"="&amp;$A143)</f>
        <v>9.1383719485751183</v>
      </c>
      <c r="AX143" s="1126">
        <f t="shared" si="81"/>
        <v>21.930667357568026</v>
      </c>
      <c r="AY143" s="925">
        <f t="shared" si="81"/>
        <v>0.9425</v>
      </c>
      <c r="AZ143" s="925">
        <f t="shared" si="81"/>
        <v>24.172499999999999</v>
      </c>
      <c r="BA143" s="925">
        <f t="shared" si="81"/>
        <v>-18.982500000000002</v>
      </c>
      <c r="BB143" s="925">
        <f t="shared" si="81"/>
        <v>1.4300000000000002</v>
      </c>
      <c r="BC143" s="1126">
        <f t="shared" si="81"/>
        <v>0.96000000000000041</v>
      </c>
      <c r="BD143" s="925"/>
      <c r="BE143" s="801">
        <f t="shared" ref="BE143:BG153" si="82">AVERAGEIFS(BE$7:BE$138,$C$7:$C$138,"="&amp;$A143)</f>
        <v>1987</v>
      </c>
      <c r="BF143" s="925">
        <f t="shared" si="82"/>
        <v>2.75</v>
      </c>
      <c r="BG143" s="925">
        <f t="shared" si="82"/>
        <v>4.625</v>
      </c>
    </row>
    <row r="144" spans="1:59" x14ac:dyDescent="0.2">
      <c r="A144" s="977" t="s">
        <v>247</v>
      </c>
      <c r="B144" s="744">
        <f t="shared" si="72"/>
        <v>7</v>
      </c>
      <c r="E144" s="940">
        <f t="shared" si="73"/>
        <v>48.857142857142854</v>
      </c>
      <c r="I144" s="1123">
        <f t="shared" si="74"/>
        <v>85.679999999999993</v>
      </c>
      <c r="J144" s="925">
        <f t="shared" si="74"/>
        <v>2.9346543131793865</v>
      </c>
      <c r="K144" s="936">
        <f t="shared" si="74"/>
        <v>0.58857142857142875</v>
      </c>
      <c r="L144" s="940"/>
      <c r="M144" s="925">
        <f t="shared" si="75"/>
        <v>2.354285714285715</v>
      </c>
      <c r="N144" s="940"/>
      <c r="O144" s="936">
        <f t="shared" si="76"/>
        <v>0.53642857142857148</v>
      </c>
      <c r="P144" s="940"/>
      <c r="Q144" s="940"/>
      <c r="R144" s="925">
        <f t="shared" si="77"/>
        <v>8.9696720452718761</v>
      </c>
      <c r="S144" s="925">
        <f t="shared" si="77"/>
        <v>7.7878153337183447</v>
      </c>
      <c r="T144" s="925">
        <f t="shared" si="77"/>
        <v>8.6484766177271819</v>
      </c>
      <c r="U144" s="925">
        <f t="shared" si="77"/>
        <v>9.7645493266302594</v>
      </c>
      <c r="V144" s="925">
        <f t="shared" si="77"/>
        <v>10.37043045148104</v>
      </c>
      <c r="W144" s="936">
        <f t="shared" si="77"/>
        <v>0.94369371121472467</v>
      </c>
      <c r="X144" s="936">
        <f t="shared" si="77"/>
        <v>1.42971547544794</v>
      </c>
      <c r="Y144" s="744"/>
      <c r="Z144" s="925">
        <f t="shared" si="78"/>
        <v>54.320267039993965</v>
      </c>
      <c r="AA144" s="925">
        <f t="shared" si="78"/>
        <v>19.127598363092428</v>
      </c>
      <c r="AB144" s="925"/>
      <c r="AC144" s="925">
        <f t="shared" si="79"/>
        <v>4.3285714285714283</v>
      </c>
      <c r="AD144" s="925">
        <f t="shared" si="79"/>
        <v>1.9349999999999998</v>
      </c>
      <c r="AE144" s="925">
        <f t="shared" si="79"/>
        <v>1.9514285714285713</v>
      </c>
      <c r="AF144" s="925">
        <f t="shared" si="79"/>
        <v>5.9833333333333343</v>
      </c>
      <c r="AG144" s="925">
        <f t="shared" si="79"/>
        <v>9.4142857142857146</v>
      </c>
      <c r="AH144" s="925">
        <f t="shared" si="79"/>
        <v>-5.5714285714285703</v>
      </c>
      <c r="AI144" s="925">
        <f t="shared" si="79"/>
        <v>9.2233333333333345</v>
      </c>
      <c r="AJ144" s="925">
        <f t="shared" si="79"/>
        <v>1.0285714285714287</v>
      </c>
      <c r="AK144" s="925">
        <f t="shared" si="79"/>
        <v>10.798333333333334</v>
      </c>
      <c r="AL144" s="801">
        <f t="shared" si="79"/>
        <v>44229.229999999996</v>
      </c>
      <c r="AM144" s="925">
        <f t="shared" si="80"/>
        <v>1.9385714285714286</v>
      </c>
      <c r="AN144" s="1126">
        <f t="shared" si="80"/>
        <v>1.1399999999999999</v>
      </c>
      <c r="AO144" s="925">
        <f t="shared" si="80"/>
        <v>-6.4283947232827785</v>
      </c>
      <c r="AP144" s="925">
        <f t="shared" si="80"/>
        <v>12.699203639809648</v>
      </c>
      <c r="AQ144" s="1126">
        <f t="shared" si="80"/>
        <v>112.0756954983986</v>
      </c>
      <c r="AR144" s="925">
        <f t="shared" si="80"/>
        <v>2.3258128571428571</v>
      </c>
      <c r="AS144" s="925">
        <f t="shared" si="80"/>
        <v>2.4805467814285715</v>
      </c>
      <c r="AT144" s="925">
        <f t="shared" si="80"/>
        <v>2.6979991940200003</v>
      </c>
      <c r="AU144" s="925">
        <f t="shared" si="80"/>
        <v>2.9353117488356832</v>
      </c>
      <c r="AV144" s="925">
        <f t="shared" si="80"/>
        <v>3.1943376116649516</v>
      </c>
      <c r="AW144" s="925">
        <f t="shared" si="81"/>
        <v>13.634008193092063</v>
      </c>
      <c r="AX144" s="1126">
        <f t="shared" si="81"/>
        <v>16.727567330132143</v>
      </c>
      <c r="AY144" s="925">
        <f t="shared" si="81"/>
        <v>0.89714285714285713</v>
      </c>
      <c r="AZ144" s="925">
        <f t="shared" si="81"/>
        <v>18.029999999999998</v>
      </c>
      <c r="BA144" s="925">
        <f t="shared" si="81"/>
        <v>-15.601428571428572</v>
      </c>
      <c r="BB144" s="925">
        <f t="shared" si="81"/>
        <v>2.56</v>
      </c>
      <c r="BC144" s="1126">
        <f t="shared" si="81"/>
        <v>-2.6157142857142857</v>
      </c>
      <c r="BD144" s="925"/>
      <c r="BE144" s="801">
        <f t="shared" si="82"/>
        <v>1970.2857142857142</v>
      </c>
      <c r="BF144" s="925">
        <f t="shared" si="82"/>
        <v>5.1428571428571432</v>
      </c>
      <c r="BG144" s="925">
        <f t="shared" si="82"/>
        <v>8.7857142857142847</v>
      </c>
    </row>
    <row r="145" spans="1:59" x14ac:dyDescent="0.2">
      <c r="A145" s="977" t="s">
        <v>128</v>
      </c>
      <c r="B145" s="744">
        <f t="shared" si="72"/>
        <v>17</v>
      </c>
      <c r="E145" s="940">
        <f t="shared" si="73"/>
        <v>47.764705882352942</v>
      </c>
      <c r="I145" s="1123">
        <f t="shared" si="74"/>
        <v>80.737058823529409</v>
      </c>
      <c r="J145" s="925">
        <f t="shared" si="74"/>
        <v>2.8245464602285453</v>
      </c>
      <c r="K145" s="936">
        <f t="shared" si="74"/>
        <v>0.55092352941176459</v>
      </c>
      <c r="L145" s="940"/>
      <c r="M145" s="925">
        <f t="shared" si="75"/>
        <v>2.2036941176470584</v>
      </c>
      <c r="N145" s="940"/>
      <c r="O145" s="936">
        <f t="shared" si="76"/>
        <v>0.4998516847515706</v>
      </c>
      <c r="P145" s="940"/>
      <c r="Q145" s="940"/>
      <c r="R145" s="925">
        <f t="shared" si="77"/>
        <v>9.4443416803206066</v>
      </c>
      <c r="S145" s="925">
        <f t="shared" si="77"/>
        <v>8.2167187478533261</v>
      </c>
      <c r="T145" s="925">
        <f t="shared" si="77"/>
        <v>6.7888355705108863</v>
      </c>
      <c r="U145" s="925">
        <f t="shared" si="77"/>
        <v>7.5173591641553941</v>
      </c>
      <c r="V145" s="925">
        <f t="shared" si="77"/>
        <v>8.2315217243318113</v>
      </c>
      <c r="W145" s="936">
        <f t="shared" si="77"/>
        <v>0.94426303255622557</v>
      </c>
      <c r="X145" s="936">
        <f t="shared" si="77"/>
        <v>4.3609642763466807</v>
      </c>
      <c r="Y145" s="744"/>
      <c r="Z145" s="925">
        <f t="shared" si="78"/>
        <v>64.832024688512689</v>
      </c>
      <c r="AA145" s="925">
        <f t="shared" si="78"/>
        <v>25.816939476505908</v>
      </c>
      <c r="AB145" s="925"/>
      <c r="AC145" s="925">
        <f t="shared" si="79"/>
        <v>3.4788235294117644</v>
      </c>
      <c r="AD145" s="925">
        <f t="shared" si="79"/>
        <v>4.8633333333333333</v>
      </c>
      <c r="AE145" s="925">
        <f t="shared" si="79"/>
        <v>2.8305882352941176</v>
      </c>
      <c r="AF145" s="925">
        <f t="shared" si="79"/>
        <v>8.0413333333333341</v>
      </c>
      <c r="AG145" s="925">
        <f t="shared" si="79"/>
        <v>44.15</v>
      </c>
      <c r="AH145" s="925">
        <f t="shared" si="79"/>
        <v>19.982352941176465</v>
      </c>
      <c r="AI145" s="925">
        <f t="shared" si="79"/>
        <v>6.036666666666668</v>
      </c>
      <c r="AJ145" s="925">
        <f t="shared" si="79"/>
        <v>5.076470588235293</v>
      </c>
      <c r="AK145" s="925">
        <f t="shared" si="79"/>
        <v>6.1693750000000005</v>
      </c>
      <c r="AL145" s="801">
        <f t="shared" si="79"/>
        <v>76228.23529411765</v>
      </c>
      <c r="AM145" s="925">
        <f t="shared" si="80"/>
        <v>3.7329411764705882</v>
      </c>
      <c r="AN145" s="1126">
        <f t="shared" si="80"/>
        <v>1.3260000000000005</v>
      </c>
      <c r="AO145" s="925">
        <f t="shared" si="80"/>
        <v>-15.475033852121969</v>
      </c>
      <c r="AP145" s="925">
        <f t="shared" si="80"/>
        <v>10.341905624383941</v>
      </c>
      <c r="AQ145" s="1126">
        <f t="shared" si="80"/>
        <v>177.25764039808149</v>
      </c>
      <c r="AR145" s="925">
        <f t="shared" si="80"/>
        <v>2.2160070368932039</v>
      </c>
      <c r="AS145" s="925">
        <f t="shared" si="80"/>
        <v>2.3430584581058826</v>
      </c>
      <c r="AT145" s="925">
        <f t="shared" si="80"/>
        <v>2.4811019225271624</v>
      </c>
      <c r="AU145" s="925">
        <f t="shared" si="80"/>
        <v>2.6289050462391241</v>
      </c>
      <c r="AV145" s="925">
        <f t="shared" si="80"/>
        <v>2.7872374970656764</v>
      </c>
      <c r="AW145" s="925">
        <f t="shared" si="81"/>
        <v>12.456309960831049</v>
      </c>
      <c r="AX145" s="1126">
        <f t="shared" si="81"/>
        <v>15.906369663277948</v>
      </c>
      <c r="AY145" s="925">
        <f t="shared" si="81"/>
        <v>0.54235294117647048</v>
      </c>
      <c r="AZ145" s="925">
        <f t="shared" si="81"/>
        <v>21.49529411764706</v>
      </c>
      <c r="BA145" s="925">
        <f t="shared" si="81"/>
        <v>-13.543529411764705</v>
      </c>
      <c r="BB145" s="925">
        <f t="shared" si="81"/>
        <v>-1.4682352941176469</v>
      </c>
      <c r="BC145" s="1126">
        <f t="shared" si="81"/>
        <v>1.4658823529411769</v>
      </c>
      <c r="BD145" s="925"/>
      <c r="BE145" s="801">
        <f t="shared" si="82"/>
        <v>1971.5882352941176</v>
      </c>
      <c r="BF145" s="925">
        <f t="shared" si="82"/>
        <v>5.0588235294117645</v>
      </c>
      <c r="BG145" s="925">
        <f t="shared" si="82"/>
        <v>10.137499999999999</v>
      </c>
    </row>
    <row r="146" spans="1:59" x14ac:dyDescent="0.2">
      <c r="A146" s="977" t="s">
        <v>179</v>
      </c>
      <c r="B146" s="744">
        <f t="shared" si="72"/>
        <v>4</v>
      </c>
      <c r="E146" s="940">
        <f t="shared" si="73"/>
        <v>36.75</v>
      </c>
      <c r="I146" s="1123">
        <f t="shared" si="74"/>
        <v>69.5</v>
      </c>
      <c r="J146" s="925">
        <f t="shared" si="74"/>
        <v>3.9091757103933849</v>
      </c>
      <c r="K146" s="936">
        <f t="shared" si="74"/>
        <v>0.72124999999999995</v>
      </c>
      <c r="L146" s="940"/>
      <c r="M146" s="925">
        <f t="shared" si="75"/>
        <v>2.8849999999999998</v>
      </c>
      <c r="N146" s="940"/>
      <c r="O146" s="936">
        <f t="shared" si="76"/>
        <v>0.66898349125000001</v>
      </c>
      <c r="P146" s="940"/>
      <c r="Q146" s="940"/>
      <c r="R146" s="925">
        <f t="shared" si="77"/>
        <v>26.54499401992307</v>
      </c>
      <c r="S146" s="925">
        <f t="shared" si="77"/>
        <v>16.6648388009705</v>
      </c>
      <c r="T146" s="925">
        <f t="shared" si="77"/>
        <v>8.0806300344360196</v>
      </c>
      <c r="U146" s="925">
        <f t="shared" si="77"/>
        <v>10.269467943692524</v>
      </c>
      <c r="V146" s="925">
        <f t="shared" si="77"/>
        <v>14.210419129896989</v>
      </c>
      <c r="W146" s="936">
        <f t="shared" si="77"/>
        <v>0.75991821183480779</v>
      </c>
      <c r="X146" s="936" t="e">
        <f t="shared" si="77"/>
        <v>#DIV/0!</v>
      </c>
      <c r="Y146" s="744"/>
      <c r="Z146" s="925">
        <f t="shared" si="78"/>
        <v>56.977798814986805</v>
      </c>
      <c r="AA146" s="925">
        <f t="shared" si="78"/>
        <v>14.639727907510197</v>
      </c>
      <c r="AB146" s="925"/>
      <c r="AC146" s="925">
        <f t="shared" si="79"/>
        <v>3.665</v>
      </c>
      <c r="AD146" s="925">
        <f t="shared" si="79"/>
        <v>0.63</v>
      </c>
      <c r="AE146" s="925">
        <f t="shared" si="79"/>
        <v>1.7324999999999999</v>
      </c>
      <c r="AF146" s="925">
        <f t="shared" si="79"/>
        <v>1.3574999999999999</v>
      </c>
      <c r="AG146" s="925">
        <f t="shared" si="79"/>
        <v>11.8</v>
      </c>
      <c r="AH146" s="925">
        <f t="shared" si="79"/>
        <v>257.82500000000005</v>
      </c>
      <c r="AI146" s="925">
        <f t="shared" si="79"/>
        <v>16.643333333333331</v>
      </c>
      <c r="AJ146" s="925">
        <f t="shared" si="79"/>
        <v>-15.774999999999999</v>
      </c>
      <c r="AK146" s="925">
        <f t="shared" si="79"/>
        <v>38.39</v>
      </c>
      <c r="AL146" s="801">
        <f t="shared" si="79"/>
        <v>134718.5325</v>
      </c>
      <c r="AM146" s="925">
        <f t="shared" si="80"/>
        <v>1.0874999999999999</v>
      </c>
      <c r="AN146" s="1126">
        <f t="shared" si="80"/>
        <v>0.1575</v>
      </c>
      <c r="AO146" s="925">
        <f t="shared" si="80"/>
        <v>-3.0093630625026204</v>
      </c>
      <c r="AP146" s="925">
        <f t="shared" si="80"/>
        <v>14.178643654085908</v>
      </c>
      <c r="AQ146" s="1126">
        <f t="shared" si="80"/>
        <v>-6.7384533612434501</v>
      </c>
      <c r="AR146" s="925">
        <f t="shared" si="80"/>
        <v>3.0772500000000007</v>
      </c>
      <c r="AS146" s="925">
        <f t="shared" si="80"/>
        <v>3.1814475000000009</v>
      </c>
      <c r="AT146" s="925">
        <f t="shared" si="80"/>
        <v>3.4267926000000002</v>
      </c>
      <c r="AU146" s="925">
        <f t="shared" si="80"/>
        <v>3.6944882205000011</v>
      </c>
      <c r="AV146" s="925">
        <f t="shared" si="80"/>
        <v>3.9867038938650019</v>
      </c>
      <c r="AW146" s="925">
        <f t="shared" si="81"/>
        <v>17.366682214365003</v>
      </c>
      <c r="AX146" s="1126">
        <f t="shared" si="81"/>
        <v>23.592066164324898</v>
      </c>
      <c r="AY146" s="925">
        <f t="shared" si="81"/>
        <v>1.01</v>
      </c>
      <c r="AZ146" s="925">
        <f t="shared" si="81"/>
        <v>17.964999999999996</v>
      </c>
      <c r="BA146" s="925">
        <f t="shared" si="81"/>
        <v>-19.46</v>
      </c>
      <c r="BB146" s="925">
        <f t="shared" si="81"/>
        <v>0.44500000000000006</v>
      </c>
      <c r="BC146" s="1126">
        <f t="shared" si="81"/>
        <v>-6.0274999999999999</v>
      </c>
      <c r="BD146" s="925"/>
      <c r="BE146" s="801">
        <f t="shared" si="82"/>
        <v>1982.75</v>
      </c>
      <c r="BF146" s="925">
        <f t="shared" si="82"/>
        <v>3.5</v>
      </c>
      <c r="BG146" s="925">
        <f t="shared" si="82"/>
        <v>7.2</v>
      </c>
    </row>
    <row r="147" spans="1:59" x14ac:dyDescent="0.2">
      <c r="A147" s="977" t="s">
        <v>108</v>
      </c>
      <c r="B147" s="744">
        <f t="shared" si="72"/>
        <v>33</v>
      </c>
      <c r="E147" s="940">
        <f t="shared" si="73"/>
        <v>33.18181818181818</v>
      </c>
      <c r="I147" s="1123">
        <f t="shared" si="74"/>
        <v>78.323030303030308</v>
      </c>
      <c r="J147" s="925">
        <f t="shared" si="74"/>
        <v>2.6006017813254112</v>
      </c>
      <c r="K147" s="936">
        <f t="shared" si="74"/>
        <v>0.59007575757575759</v>
      </c>
      <c r="L147" s="940"/>
      <c r="M147" s="925">
        <f t="shared" si="75"/>
        <v>1.7842424242424246</v>
      </c>
      <c r="N147" s="940"/>
      <c r="O147" s="936">
        <f t="shared" si="76"/>
        <v>0.55903059163059166</v>
      </c>
      <c r="P147" s="940"/>
      <c r="Q147" s="940"/>
      <c r="R147" s="925">
        <f t="shared" si="77"/>
        <v>8.3883779583580704</v>
      </c>
      <c r="S147" s="925">
        <f t="shared" si="77"/>
        <v>8.2597725443233578</v>
      </c>
      <c r="T147" s="925">
        <f t="shared" si="77"/>
        <v>5.8580982423002848</v>
      </c>
      <c r="U147" s="925">
        <f t="shared" si="77"/>
        <v>5.8187297533088973</v>
      </c>
      <c r="V147" s="925">
        <f t="shared" si="77"/>
        <v>5.4488062770024515</v>
      </c>
      <c r="W147" s="936">
        <f t="shared" si="77"/>
        <v>1.0261893793757013</v>
      </c>
      <c r="X147" s="936">
        <f t="shared" si="77"/>
        <v>1.0221689222383274</v>
      </c>
      <c r="Y147" s="744"/>
      <c r="Z147" s="925">
        <f t="shared" si="78"/>
        <v>48.416333859656568</v>
      </c>
      <c r="AA147" s="925">
        <f t="shared" si="78"/>
        <v>18.99570675862298</v>
      </c>
      <c r="AB147" s="925"/>
      <c r="AC147" s="925">
        <f t="shared" si="79"/>
        <v>3.7025000000000001</v>
      </c>
      <c r="AD147" s="925">
        <f t="shared" si="79"/>
        <v>2.0827999999999998</v>
      </c>
      <c r="AE147" s="925">
        <f t="shared" si="79"/>
        <v>4.3824999999999994</v>
      </c>
      <c r="AF147" s="925">
        <f t="shared" si="79"/>
        <v>4.0996428571428565</v>
      </c>
      <c r="AG147" s="925">
        <f t="shared" si="79"/>
        <v>24.74285714285714</v>
      </c>
      <c r="AH147" s="925">
        <f t="shared" si="79"/>
        <v>9.4071428571428584</v>
      </c>
      <c r="AI147" s="925">
        <f t="shared" si="79"/>
        <v>9.3577777777777786</v>
      </c>
      <c r="AJ147" s="925">
        <f t="shared" si="79"/>
        <v>6.3607142857142858</v>
      </c>
      <c r="AK147" s="925">
        <f t="shared" si="79"/>
        <v>10.818076923076925</v>
      </c>
      <c r="AL147" s="801">
        <f t="shared" si="79"/>
        <v>10650.344285714285</v>
      </c>
      <c r="AM147" s="925">
        <f t="shared" si="80"/>
        <v>5.3846428571428584</v>
      </c>
      <c r="AN147" s="1126">
        <f t="shared" si="80"/>
        <v>0.3621428571428571</v>
      </c>
      <c r="AO147" s="925">
        <f t="shared" si="80"/>
        <v>-10.155114360651492</v>
      </c>
      <c r="AP147" s="925">
        <f t="shared" si="80"/>
        <v>8.4193315346343081</v>
      </c>
      <c r="AQ147" s="1126">
        <f t="shared" si="80"/>
        <v>55.683592576304548</v>
      </c>
      <c r="AR147" s="925">
        <f t="shared" si="80"/>
        <v>1.8112590274170275</v>
      </c>
      <c r="AS147" s="925">
        <f t="shared" si="80"/>
        <v>1.8862176426327562</v>
      </c>
      <c r="AT147" s="925">
        <f t="shared" si="80"/>
        <v>2.0134439476444914</v>
      </c>
      <c r="AU147" s="925">
        <f t="shared" si="80"/>
        <v>2.1510512261292956</v>
      </c>
      <c r="AV147" s="925">
        <f t="shared" si="80"/>
        <v>2.299967204659247</v>
      </c>
      <c r="AW147" s="925">
        <f t="shared" si="81"/>
        <v>10.161939048482822</v>
      </c>
      <c r="AX147" s="1126">
        <f t="shared" si="81"/>
        <v>14.896328294948392</v>
      </c>
      <c r="AY147" s="925">
        <f t="shared" si="81"/>
        <v>0.91071428571428581</v>
      </c>
      <c r="AZ147" s="925">
        <f t="shared" si="81"/>
        <v>16.743928571428576</v>
      </c>
      <c r="BA147" s="925">
        <f t="shared" si="81"/>
        <v>-16.779285714285717</v>
      </c>
      <c r="BB147" s="925">
        <f t="shared" si="81"/>
        <v>0.8492857142857142</v>
      </c>
      <c r="BC147" s="1126">
        <f t="shared" si="81"/>
        <v>-4.3975</v>
      </c>
      <c r="BD147" s="925"/>
      <c r="BE147" s="801">
        <f t="shared" si="82"/>
        <v>1986.3030303030303</v>
      </c>
      <c r="BF147" s="925">
        <f t="shared" si="82"/>
        <v>2.8787878787878789</v>
      </c>
      <c r="BG147" s="925">
        <f t="shared" si="82"/>
        <v>5.3678571428571429</v>
      </c>
    </row>
    <row r="148" spans="1:59" x14ac:dyDescent="0.2">
      <c r="A148" s="977" t="s">
        <v>154</v>
      </c>
      <c r="B148" s="744">
        <f t="shared" si="72"/>
        <v>5</v>
      </c>
      <c r="E148" s="940">
        <f t="shared" si="73"/>
        <v>39</v>
      </c>
      <c r="I148" s="1123">
        <f t="shared" si="74"/>
        <v>151.35399999999998</v>
      </c>
      <c r="J148" s="925">
        <f t="shared" si="74"/>
        <v>1.5856090428387284</v>
      </c>
      <c r="K148" s="936">
        <f t="shared" si="74"/>
        <v>0.56799999999999995</v>
      </c>
      <c r="L148" s="940"/>
      <c r="M148" s="925">
        <f t="shared" si="75"/>
        <v>2.2719999999999998</v>
      </c>
      <c r="N148" s="940"/>
      <c r="O148" s="936">
        <f t="shared" si="76"/>
        <v>0.53199999999999992</v>
      </c>
      <c r="P148" s="940"/>
      <c r="Q148" s="940"/>
      <c r="R148" s="925">
        <f t="shared" si="77"/>
        <v>7.2572661997268852</v>
      </c>
      <c r="S148" s="925">
        <f t="shared" si="77"/>
        <v>7.0696336208469504</v>
      </c>
      <c r="T148" s="925">
        <f t="shared" si="77"/>
        <v>8.8607456938513618</v>
      </c>
      <c r="U148" s="925">
        <f t="shared" si="77"/>
        <v>9.4438752020776668</v>
      </c>
      <c r="V148" s="925">
        <f t="shared" si="77"/>
        <v>11.06384596254288</v>
      </c>
      <c r="W148" s="936">
        <f t="shared" si="77"/>
        <v>0.90578615682619734</v>
      </c>
      <c r="X148" s="936">
        <f t="shared" si="77"/>
        <v>1.5616104378662747</v>
      </c>
      <c r="Y148" s="744"/>
      <c r="Z148" s="925">
        <f t="shared" si="78"/>
        <v>56.402464500817572</v>
      </c>
      <c r="AA148" s="925">
        <f t="shared" si="78"/>
        <v>39.899683612763774</v>
      </c>
      <c r="AB148" s="925"/>
      <c r="AC148" s="925">
        <f t="shared" si="79"/>
        <v>4.1319999999999997</v>
      </c>
      <c r="AD148" s="925">
        <f t="shared" si="79"/>
        <v>4.5680000000000005</v>
      </c>
      <c r="AE148" s="925">
        <f t="shared" si="79"/>
        <v>4.4399999999999995</v>
      </c>
      <c r="AF148" s="925">
        <f t="shared" si="79"/>
        <v>4.7540000000000004</v>
      </c>
      <c r="AG148" s="925">
        <f t="shared" si="79"/>
        <v>6.9249999999999998</v>
      </c>
      <c r="AH148" s="925">
        <f t="shared" si="79"/>
        <v>13.2</v>
      </c>
      <c r="AI148" s="925">
        <f t="shared" si="79"/>
        <v>9.34</v>
      </c>
      <c r="AJ148" s="925">
        <f t="shared" si="79"/>
        <v>6.16</v>
      </c>
      <c r="AK148" s="925">
        <f t="shared" si="79"/>
        <v>8.6759999999999984</v>
      </c>
      <c r="AL148" s="801">
        <f t="shared" si="79"/>
        <v>123542</v>
      </c>
      <c r="AM148" s="925">
        <f t="shared" si="80"/>
        <v>0.13199999999999998</v>
      </c>
      <c r="AN148" s="1126">
        <f t="shared" si="80"/>
        <v>0.54600000000000004</v>
      </c>
      <c r="AO148" s="925">
        <f t="shared" si="80"/>
        <v>-28.870199367847381</v>
      </c>
      <c r="AP148" s="925">
        <f t="shared" si="80"/>
        <v>11.029484244916393</v>
      </c>
      <c r="AQ148" s="1126">
        <f t="shared" si="80"/>
        <v>172.64741066058573</v>
      </c>
      <c r="AR148" s="925">
        <f t="shared" si="80"/>
        <v>2.2865200000000003</v>
      </c>
      <c r="AS148" s="925">
        <f t="shared" si="80"/>
        <v>2.4727691639999998</v>
      </c>
      <c r="AT148" s="925">
        <f t="shared" si="80"/>
        <v>2.6813871898080004</v>
      </c>
      <c r="AU148" s="925">
        <f t="shared" si="80"/>
        <v>2.9082208503347911</v>
      </c>
      <c r="AV148" s="925">
        <f t="shared" si="80"/>
        <v>3.1549074798191898</v>
      </c>
      <c r="AW148" s="925">
        <f t="shared" si="81"/>
        <v>13.503804683961983</v>
      </c>
      <c r="AX148" s="1126">
        <f t="shared" si="81"/>
        <v>9.4281094046935188</v>
      </c>
      <c r="AY148" s="925">
        <f t="shared" si="81"/>
        <v>0.96399999999999986</v>
      </c>
      <c r="AZ148" s="925">
        <f t="shared" si="81"/>
        <v>20.196000000000002</v>
      </c>
      <c r="BA148" s="925">
        <f t="shared" si="81"/>
        <v>-8.8060000000000009</v>
      </c>
      <c r="BB148" s="925">
        <f t="shared" si="81"/>
        <v>3.2700000000000005</v>
      </c>
      <c r="BC148" s="1126">
        <f t="shared" si="81"/>
        <v>2.3040000000000003</v>
      </c>
      <c r="BD148" s="925"/>
      <c r="BE148" s="801">
        <f t="shared" si="82"/>
        <v>1980.4</v>
      </c>
      <c r="BF148" s="925">
        <f t="shared" si="82"/>
        <v>3.8</v>
      </c>
      <c r="BG148" s="925">
        <f t="shared" si="82"/>
        <v>3.7500000000000004</v>
      </c>
    </row>
    <row r="149" spans="1:59" x14ac:dyDescent="0.2">
      <c r="A149" s="977" t="s">
        <v>112</v>
      </c>
      <c r="B149" s="744">
        <f t="shared" si="72"/>
        <v>25</v>
      </c>
      <c r="E149" s="940">
        <f t="shared" si="73"/>
        <v>41.12</v>
      </c>
      <c r="I149" s="1123">
        <f t="shared" si="74"/>
        <v>115.11879999999999</v>
      </c>
      <c r="J149" s="925">
        <f t="shared" si="74"/>
        <v>1.9143045722779803</v>
      </c>
      <c r="K149" s="936">
        <f t="shared" si="74"/>
        <v>0.59699999999999998</v>
      </c>
      <c r="L149" s="940"/>
      <c r="M149" s="925">
        <f t="shared" si="75"/>
        <v>2.1420000000000003</v>
      </c>
      <c r="N149" s="940"/>
      <c r="O149" s="936">
        <f t="shared" si="76"/>
        <v>0.53090000000000015</v>
      </c>
      <c r="P149" s="940"/>
      <c r="Q149" s="940"/>
      <c r="R149" s="925">
        <f t="shared" si="77"/>
        <v>11.05124853465761</v>
      </c>
      <c r="S149" s="925">
        <f t="shared" si="77"/>
        <v>9.1062996078048695</v>
      </c>
      <c r="T149" s="925">
        <f t="shared" si="77"/>
        <v>7.9842150307483992</v>
      </c>
      <c r="U149" s="925">
        <f t="shared" si="77"/>
        <v>9.7192857782733793</v>
      </c>
      <c r="V149" s="925">
        <f t="shared" si="77"/>
        <v>9.3454232965171169</v>
      </c>
      <c r="W149" s="936">
        <f t="shared" si="77"/>
        <v>0.98167882872977041</v>
      </c>
      <c r="X149" s="936">
        <f t="shared" si="77"/>
        <v>2.9275006921438509</v>
      </c>
      <c r="Y149" s="744"/>
      <c r="Z149" s="925">
        <f t="shared" si="78"/>
        <v>43.378049468394551</v>
      </c>
      <c r="AA149" s="925">
        <f t="shared" si="78"/>
        <v>23.696913826037786</v>
      </c>
      <c r="AB149" s="925"/>
      <c r="AC149" s="925">
        <f t="shared" si="79"/>
        <v>5.3436000000000003</v>
      </c>
      <c r="AD149" s="925">
        <f t="shared" si="79"/>
        <v>2.0345833333333334</v>
      </c>
      <c r="AE149" s="925">
        <f t="shared" si="79"/>
        <v>2.3872</v>
      </c>
      <c r="AF149" s="925">
        <f t="shared" si="79"/>
        <v>4.928799999999999</v>
      </c>
      <c r="AG149" s="925">
        <f t="shared" si="79"/>
        <v>22.064</v>
      </c>
      <c r="AH149" s="925">
        <f t="shared" si="79"/>
        <v>11.043999999999999</v>
      </c>
      <c r="AI149" s="925">
        <f t="shared" si="79"/>
        <v>10.335200000000002</v>
      </c>
      <c r="AJ149" s="925">
        <f t="shared" si="79"/>
        <v>9.1079999999999988</v>
      </c>
      <c r="AK149" s="925">
        <f t="shared" si="79"/>
        <v>12.513333333333334</v>
      </c>
      <c r="AL149" s="801">
        <f t="shared" si="79"/>
        <v>27638.221600000001</v>
      </c>
      <c r="AM149" s="925">
        <f t="shared" si="80"/>
        <v>1.6684000000000003</v>
      </c>
      <c r="AN149" s="1126">
        <f t="shared" si="80"/>
        <v>0.83879999999999977</v>
      </c>
      <c r="AO149" s="925">
        <f t="shared" si="80"/>
        <v>-12.063323475486429</v>
      </c>
      <c r="AP149" s="925">
        <f t="shared" si="80"/>
        <v>11.63359035055136</v>
      </c>
      <c r="AQ149" s="1126">
        <f t="shared" si="80"/>
        <v>117.19906553493662</v>
      </c>
      <c r="AR149" s="925">
        <f t="shared" si="80"/>
        <v>2.2377052000000002</v>
      </c>
      <c r="AS149" s="925">
        <f t="shared" si="80"/>
        <v>2.4302552306400003</v>
      </c>
      <c r="AT149" s="925">
        <f t="shared" si="80"/>
        <v>2.6590838078676002</v>
      </c>
      <c r="AU149" s="925">
        <f t="shared" si="80"/>
        <v>2.9097698978905022</v>
      </c>
      <c r="AV149" s="925">
        <f t="shared" si="80"/>
        <v>3.1844166852616422</v>
      </c>
      <c r="AW149" s="925">
        <f t="shared" si="81"/>
        <v>13.42123082165975</v>
      </c>
      <c r="AX149" s="1126">
        <f t="shared" si="81"/>
        <v>12.056019494549171</v>
      </c>
      <c r="AY149" s="925">
        <f t="shared" si="81"/>
        <v>1.145833333333333</v>
      </c>
      <c r="AZ149" s="925">
        <f t="shared" si="81"/>
        <v>21.1904</v>
      </c>
      <c r="BA149" s="925">
        <f t="shared" si="81"/>
        <v>-16.436399999999999</v>
      </c>
      <c r="BB149" s="925">
        <f t="shared" si="81"/>
        <v>4.1520000000000019</v>
      </c>
      <c r="BC149" s="1126">
        <f t="shared" si="81"/>
        <v>-1.8280000000000001</v>
      </c>
      <c r="BD149" s="925"/>
      <c r="BE149" s="801">
        <f t="shared" si="82"/>
        <v>1978.24</v>
      </c>
      <c r="BF149" s="925">
        <f t="shared" si="82"/>
        <v>4.2</v>
      </c>
      <c r="BG149" s="925">
        <f t="shared" si="82"/>
        <v>8.5280000000000022</v>
      </c>
    </row>
    <row r="150" spans="1:59" x14ac:dyDescent="0.2">
      <c r="A150" s="977" t="s">
        <v>4252</v>
      </c>
      <c r="B150" s="744">
        <f t="shared" si="72"/>
        <v>4</v>
      </c>
      <c r="E150" s="940">
        <f t="shared" si="73"/>
        <v>36.25</v>
      </c>
      <c r="I150" s="1123">
        <f t="shared" si="74"/>
        <v>95.545000000000002</v>
      </c>
      <c r="J150" s="925">
        <f t="shared" si="74"/>
        <v>1.7689830114357892</v>
      </c>
      <c r="K150" s="936">
        <f t="shared" si="74"/>
        <v>0.41749999999999998</v>
      </c>
      <c r="L150" s="940"/>
      <c r="M150" s="925">
        <f t="shared" si="75"/>
        <v>1.67</v>
      </c>
      <c r="N150" s="940"/>
      <c r="O150" s="936">
        <f t="shared" si="76"/>
        <v>0.36</v>
      </c>
      <c r="P150" s="940"/>
      <c r="Q150" s="940"/>
      <c r="R150" s="925">
        <f t="shared" si="77"/>
        <v>16.340309993886432</v>
      </c>
      <c r="S150" s="925">
        <f t="shared" si="77"/>
        <v>15.747337178375137</v>
      </c>
      <c r="T150" s="925">
        <f t="shared" si="77"/>
        <v>12.439891098336513</v>
      </c>
      <c r="U150" s="925">
        <f t="shared" si="77"/>
        <v>13.536274884900301</v>
      </c>
      <c r="V150" s="925">
        <f t="shared" si="77"/>
        <v>13.310064141677884</v>
      </c>
      <c r="W150" s="936">
        <f t="shared" si="77"/>
        <v>1.0267060057226922</v>
      </c>
      <c r="X150" s="936">
        <f t="shared" si="77"/>
        <v>1.5712963595148441</v>
      </c>
      <c r="Y150" s="744"/>
      <c r="Z150" s="925">
        <f t="shared" si="78"/>
        <v>58.833269402012064</v>
      </c>
      <c r="AA150" s="925">
        <f t="shared" si="78"/>
        <v>38.022392712024242</v>
      </c>
      <c r="AB150" s="925"/>
      <c r="AC150" s="925">
        <f t="shared" si="79"/>
        <v>2.9449999999999998</v>
      </c>
      <c r="AD150" s="925">
        <f t="shared" si="79"/>
        <v>3.2433333333333336</v>
      </c>
      <c r="AE150" s="925">
        <f t="shared" si="79"/>
        <v>4.4224999999999994</v>
      </c>
      <c r="AF150" s="925">
        <f t="shared" si="79"/>
        <v>7.4</v>
      </c>
      <c r="AG150" s="925">
        <f t="shared" si="79"/>
        <v>26.060000000000002</v>
      </c>
      <c r="AH150" s="925">
        <f t="shared" si="79"/>
        <v>3.4666666666666668</v>
      </c>
      <c r="AI150" s="925">
        <f t="shared" si="79"/>
        <v>12.07</v>
      </c>
      <c r="AJ150" s="925">
        <f t="shared" si="79"/>
        <v>8.5666666666666682</v>
      </c>
      <c r="AK150" s="925">
        <f t="shared" si="79"/>
        <v>14.186666666666667</v>
      </c>
      <c r="AL150" s="801">
        <f t="shared" si="79"/>
        <v>18277.254999999997</v>
      </c>
      <c r="AM150" s="925">
        <f t="shared" si="80"/>
        <v>3.4024999999999999</v>
      </c>
      <c r="AN150" s="1126">
        <f t="shared" si="80"/>
        <v>0.18333333333333335</v>
      </c>
      <c r="AO150" s="925">
        <f t="shared" si="80"/>
        <v>-22.717134815688155</v>
      </c>
      <c r="AP150" s="925">
        <f t="shared" si="80"/>
        <v>15.305257896336089</v>
      </c>
      <c r="AQ150" s="1126">
        <f t="shared" si="80"/>
        <v>238.86382299244224</v>
      </c>
      <c r="AR150" s="925">
        <f t="shared" si="80"/>
        <v>1.55687</v>
      </c>
      <c r="AS150" s="925">
        <f t="shared" si="80"/>
        <v>1.6884035000000002</v>
      </c>
      <c r="AT150" s="925">
        <f t="shared" si="80"/>
        <v>1.8323657450000006</v>
      </c>
      <c r="AU150" s="925">
        <f t="shared" si="80"/>
        <v>1.9899778713500007</v>
      </c>
      <c r="AV150" s="925">
        <f t="shared" si="80"/>
        <v>2.1625824768905009</v>
      </c>
      <c r="AW150" s="925">
        <f t="shared" si="81"/>
        <v>9.2301995932405028</v>
      </c>
      <c r="AX150" s="1126">
        <f t="shared" si="81"/>
        <v>9.7440662356128698</v>
      </c>
      <c r="AY150" s="925">
        <f t="shared" si="81"/>
        <v>0.6775000000000001</v>
      </c>
      <c r="AZ150" s="925">
        <f t="shared" si="81"/>
        <v>26.385228731942217</v>
      </c>
      <c r="BA150" s="925">
        <f t="shared" si="81"/>
        <v>-9.5845689655172386</v>
      </c>
      <c r="BB150" s="925">
        <f t="shared" si="81"/>
        <v>3.5624518304431612</v>
      </c>
      <c r="BC150" s="1126">
        <f t="shared" si="81"/>
        <v>4.0702151598894591</v>
      </c>
      <c r="BD150" s="925"/>
      <c r="BE150" s="801">
        <f t="shared" si="82"/>
        <v>1983</v>
      </c>
      <c r="BF150" s="925">
        <f t="shared" si="82"/>
        <v>3.25</v>
      </c>
      <c r="BG150" s="925">
        <f t="shared" si="82"/>
        <v>12.137499999999999</v>
      </c>
    </row>
    <row r="151" spans="1:59" x14ac:dyDescent="0.2">
      <c r="A151" s="977" t="s">
        <v>123</v>
      </c>
      <c r="B151" s="744">
        <f t="shared" si="72"/>
        <v>11</v>
      </c>
      <c r="E151" s="940">
        <f t="shared" si="73"/>
        <v>39.81818181818182</v>
      </c>
      <c r="I151" s="1123">
        <f t="shared" si="74"/>
        <v>119.16181818181816</v>
      </c>
      <c r="J151" s="925">
        <f t="shared" si="74"/>
        <v>1.894236741120263</v>
      </c>
      <c r="K151" s="936">
        <f t="shared" si="74"/>
        <v>0.47045454545454546</v>
      </c>
      <c r="L151" s="940"/>
      <c r="M151" s="925">
        <f t="shared" si="75"/>
        <v>1.8818181818181818</v>
      </c>
      <c r="N151" s="940"/>
      <c r="O151" s="936">
        <f t="shared" si="76"/>
        <v>0.44499999999999995</v>
      </c>
      <c r="P151" s="940"/>
      <c r="Q151" s="940"/>
      <c r="R151" s="925">
        <f t="shared" si="77"/>
        <v>6.2988132237624237</v>
      </c>
      <c r="S151" s="925">
        <f t="shared" si="77"/>
        <v>6.3639161171231704</v>
      </c>
      <c r="T151" s="925">
        <f t="shared" si="77"/>
        <v>6.6046458026478607</v>
      </c>
      <c r="U151" s="925">
        <f t="shared" si="77"/>
        <v>7.4389162282639765</v>
      </c>
      <c r="V151" s="925">
        <f t="shared" si="77"/>
        <v>7.0650532411869724</v>
      </c>
      <c r="W151" s="936">
        <f t="shared" si="77"/>
        <v>1.0446485645432788</v>
      </c>
      <c r="X151" s="936">
        <f t="shared" si="77"/>
        <v>0.63065691659723799</v>
      </c>
      <c r="Y151" s="744"/>
      <c r="Z151" s="925">
        <f t="shared" si="78"/>
        <v>63.500095672232298</v>
      </c>
      <c r="AA151" s="925">
        <f t="shared" si="78"/>
        <v>31.536008461120709</v>
      </c>
      <c r="AB151" s="925"/>
      <c r="AC151" s="925">
        <f t="shared" si="79"/>
        <v>4.78</v>
      </c>
      <c r="AD151" s="925">
        <f t="shared" si="79"/>
        <v>3.2981818181818183</v>
      </c>
      <c r="AE151" s="925">
        <f t="shared" si="79"/>
        <v>1.7763636363636364</v>
      </c>
      <c r="AF151" s="925">
        <f t="shared" si="79"/>
        <v>4.2863636363636362</v>
      </c>
      <c r="AG151" s="925">
        <f t="shared" si="79"/>
        <v>20.589999999999996</v>
      </c>
      <c r="AH151" s="925">
        <f t="shared" si="79"/>
        <v>17.954545454545453</v>
      </c>
      <c r="AI151" s="925">
        <f t="shared" si="79"/>
        <v>11.848181818181816</v>
      </c>
      <c r="AJ151" s="925">
        <f t="shared" si="79"/>
        <v>7.8545454545454554</v>
      </c>
      <c r="AK151" s="925">
        <f t="shared" si="79"/>
        <v>10.744545454545456</v>
      </c>
      <c r="AL151" s="801">
        <f t="shared" si="79"/>
        <v>17656.363636363636</v>
      </c>
      <c r="AM151" s="925">
        <f t="shared" si="80"/>
        <v>0.50363636363636355</v>
      </c>
      <c r="AN151" s="1126">
        <f t="shared" si="80"/>
        <v>1.1009090909090908</v>
      </c>
      <c r="AO151" s="925">
        <f t="shared" si="80"/>
        <v>-22.202855491736468</v>
      </c>
      <c r="AP151" s="925">
        <f t="shared" si="80"/>
        <v>9.3331529693842405</v>
      </c>
      <c r="AQ151" s="1126">
        <f t="shared" si="80"/>
        <v>131.11282611495236</v>
      </c>
      <c r="AR151" s="925">
        <f t="shared" si="80"/>
        <v>1.933059090909091</v>
      </c>
      <c r="AS151" s="925">
        <f t="shared" si="80"/>
        <v>2.1031741054545461</v>
      </c>
      <c r="AT151" s="925">
        <f t="shared" si="80"/>
        <v>2.2995523943680003</v>
      </c>
      <c r="AU151" s="925">
        <f t="shared" si="80"/>
        <v>2.5146251769940089</v>
      </c>
      <c r="AV151" s="925">
        <f t="shared" si="80"/>
        <v>2.7501923361922165</v>
      </c>
      <c r="AW151" s="925">
        <f t="shared" si="81"/>
        <v>11.600603103917864</v>
      </c>
      <c r="AX151" s="1126">
        <f t="shared" si="81"/>
        <v>11.529512466582029</v>
      </c>
      <c r="AY151" s="925">
        <f t="shared" si="81"/>
        <v>1.0981818181818179</v>
      </c>
      <c r="AZ151" s="925">
        <f t="shared" si="81"/>
        <v>21.291818181818179</v>
      </c>
      <c r="BA151" s="925">
        <f t="shared" si="81"/>
        <v>-9.2163636363636368</v>
      </c>
      <c r="BB151" s="925">
        <f t="shared" si="81"/>
        <v>5.0154545454545447</v>
      </c>
      <c r="BC151" s="1126">
        <f t="shared" si="81"/>
        <v>2.2945454545454549</v>
      </c>
      <c r="BD151" s="925"/>
      <c r="BE151" s="801">
        <f t="shared" si="82"/>
        <v>1979.6363636363637</v>
      </c>
      <c r="BF151" s="925">
        <f t="shared" si="82"/>
        <v>3.8181818181818183</v>
      </c>
      <c r="BG151" s="925">
        <f t="shared" si="82"/>
        <v>7.3400000000000007</v>
      </c>
    </row>
    <row r="152" spans="1:59" x14ac:dyDescent="0.2">
      <c r="A152" s="977" t="s">
        <v>4381</v>
      </c>
      <c r="B152" s="744">
        <f t="shared" si="72"/>
        <v>6</v>
      </c>
      <c r="E152" s="940">
        <f t="shared" si="73"/>
        <v>31.666666666666668</v>
      </c>
      <c r="I152" s="1123">
        <f t="shared" si="74"/>
        <v>61.31</v>
      </c>
      <c r="J152" s="925">
        <f t="shared" si="74"/>
        <v>4.3288784804395384</v>
      </c>
      <c r="K152" s="936">
        <f t="shared" si="74"/>
        <v>0.50758333333333328</v>
      </c>
      <c r="L152" s="940"/>
      <c r="M152" s="925">
        <f t="shared" si="75"/>
        <v>2.331</v>
      </c>
      <c r="N152" s="940"/>
      <c r="O152" s="936">
        <f t="shared" si="76"/>
        <v>0.49641666666666667</v>
      </c>
      <c r="P152" s="940"/>
      <c r="Q152" s="940"/>
      <c r="R152" s="925">
        <f t="shared" si="77"/>
        <v>2.3478764200375903</v>
      </c>
      <c r="S152" s="925">
        <f t="shared" si="77"/>
        <v>2.8006591533729193</v>
      </c>
      <c r="T152" s="925">
        <f t="shared" si="77"/>
        <v>4.2540202785871859</v>
      </c>
      <c r="U152" s="925">
        <f t="shared" si="77"/>
        <v>4.4900234538240138</v>
      </c>
      <c r="V152" s="925">
        <f t="shared" si="77"/>
        <v>3.5401728459353889</v>
      </c>
      <c r="W152" s="936">
        <f t="shared" si="77"/>
        <v>1.2344565234746987</v>
      </c>
      <c r="X152" s="936">
        <f t="shared" si="77"/>
        <v>0.82781464785131054</v>
      </c>
      <c r="Y152" s="744"/>
      <c r="Z152" s="925">
        <f t="shared" si="78"/>
        <v>177.27393330769272</v>
      </c>
      <c r="AA152" s="925">
        <f t="shared" si="78"/>
        <v>41.662911695281309</v>
      </c>
      <c r="AB152" s="925"/>
      <c r="AC152" s="925">
        <f t="shared" si="79"/>
        <v>1.4349999999999998</v>
      </c>
      <c r="AD152" s="925">
        <f t="shared" si="79"/>
        <v>5.5939999999999994</v>
      </c>
      <c r="AE152" s="925">
        <f t="shared" si="79"/>
        <v>10.404999999999999</v>
      </c>
      <c r="AF152" s="925">
        <f t="shared" si="79"/>
        <v>3.4216666666666669</v>
      </c>
      <c r="AG152" s="925">
        <f t="shared" si="79"/>
        <v>8.9833333333333325</v>
      </c>
      <c r="AH152" s="925">
        <f t="shared" si="79"/>
        <v>10.333333333333334</v>
      </c>
      <c r="AI152" s="925">
        <f t="shared" si="79"/>
        <v>8.5824999999999996</v>
      </c>
      <c r="AJ152" s="925">
        <f t="shared" si="79"/>
        <v>9.4666666666666668</v>
      </c>
      <c r="AK152" s="925">
        <f t="shared" si="79"/>
        <v>7.8400000000000007</v>
      </c>
      <c r="AL152" s="801">
        <f t="shared" si="79"/>
        <v>6960.5766666666668</v>
      </c>
      <c r="AM152" s="925">
        <f t="shared" si="80"/>
        <v>1.7833333333333332</v>
      </c>
      <c r="AN152" s="1126">
        <f t="shared" si="80"/>
        <v>1.4850000000000001</v>
      </c>
      <c r="AO152" s="925">
        <f t="shared" si="80"/>
        <v>-32.844009761017759</v>
      </c>
      <c r="AP152" s="925">
        <f t="shared" si="80"/>
        <v>8.8189019342635522</v>
      </c>
      <c r="AQ152" s="1126">
        <f t="shared" si="80"/>
        <v>147.50610114540504</v>
      </c>
      <c r="AR152" s="925">
        <f t="shared" si="80"/>
        <v>2.3543133333333333</v>
      </c>
      <c r="AS152" s="925">
        <f t="shared" si="80"/>
        <v>2.4519622687500005</v>
      </c>
      <c r="AT152" s="925">
        <f t="shared" si="80"/>
        <v>2.6161340560958335</v>
      </c>
      <c r="AU152" s="925">
        <f t="shared" si="80"/>
        <v>2.7924404303008252</v>
      </c>
      <c r="AV152" s="925">
        <f t="shared" si="80"/>
        <v>2.9818342955410535</v>
      </c>
      <c r="AW152" s="925">
        <f t="shared" si="81"/>
        <v>13.196684384021045</v>
      </c>
      <c r="AX152" s="1126">
        <f t="shared" si="81"/>
        <v>24.694895813375989</v>
      </c>
      <c r="AY152" s="925">
        <f t="shared" si="81"/>
        <v>0.4916666666666667</v>
      </c>
      <c r="AZ152" s="925">
        <f t="shared" si="81"/>
        <v>31.094999999999999</v>
      </c>
      <c r="BA152" s="925">
        <f t="shared" si="81"/>
        <v>-4.5216666666666674</v>
      </c>
      <c r="BB152" s="925">
        <f t="shared" si="81"/>
        <v>5.2900000000000009</v>
      </c>
      <c r="BC152" s="1126">
        <f t="shared" si="81"/>
        <v>8.1866666666666674</v>
      </c>
      <c r="BD152" s="925"/>
      <c r="BE152" s="801">
        <f t="shared" si="82"/>
        <v>1987.8333333333333</v>
      </c>
      <c r="BF152" s="925">
        <f t="shared" si="82"/>
        <v>3</v>
      </c>
      <c r="BG152" s="925">
        <f t="shared" si="82"/>
        <v>3.4333333333333336</v>
      </c>
    </row>
    <row r="153" spans="1:59" x14ac:dyDescent="0.2">
      <c r="A153" s="977" t="s">
        <v>131</v>
      </c>
      <c r="B153" s="744">
        <f t="shared" si="72"/>
        <v>16</v>
      </c>
      <c r="E153" s="940">
        <f t="shared" si="73"/>
        <v>44.625</v>
      </c>
      <c r="I153" s="1123">
        <f t="shared" si="74"/>
        <v>59.635624999999997</v>
      </c>
      <c r="J153" s="925">
        <f t="shared" si="74"/>
        <v>2.4089303004813392</v>
      </c>
      <c r="K153" s="936">
        <f t="shared" si="74"/>
        <v>0.35726874999999997</v>
      </c>
      <c r="L153" s="940"/>
      <c r="M153" s="925">
        <f t="shared" si="75"/>
        <v>1.4290749999999999</v>
      </c>
      <c r="N153" s="940"/>
      <c r="O153" s="936">
        <f t="shared" si="76"/>
        <v>0.33794687499999998</v>
      </c>
      <c r="P153" s="940"/>
      <c r="Q153" s="940"/>
      <c r="R153" s="925">
        <f t="shared" si="77"/>
        <v>6.3474138342817881</v>
      </c>
      <c r="S153" s="925">
        <f t="shared" si="77"/>
        <v>6.3377155076436322</v>
      </c>
      <c r="T153" s="925">
        <f t="shared" si="77"/>
        <v>5.1643303033081658</v>
      </c>
      <c r="U153" s="925">
        <f t="shared" si="77"/>
        <v>4.7192502764823194</v>
      </c>
      <c r="V153" s="925">
        <f t="shared" si="77"/>
        <v>4.0200994594521831</v>
      </c>
      <c r="W153" s="936">
        <f t="shared" si="77"/>
        <v>1.1952885571416689</v>
      </c>
      <c r="X153" s="936">
        <f t="shared" si="77"/>
        <v>0.86326061442601298</v>
      </c>
      <c r="Y153" s="744"/>
      <c r="Z153" s="925">
        <f t="shared" si="78"/>
        <v>46.243413215199396</v>
      </c>
      <c r="AA153" s="925">
        <f t="shared" si="78"/>
        <v>21.018048865089927</v>
      </c>
      <c r="AB153" s="925"/>
      <c r="AC153" s="925">
        <f t="shared" si="79"/>
        <v>4.1131250000000001</v>
      </c>
      <c r="AD153" s="925">
        <f t="shared" si="79"/>
        <v>3.7586666666666675</v>
      </c>
      <c r="AE153" s="925">
        <f t="shared" si="79"/>
        <v>3.8656249999999996</v>
      </c>
      <c r="AF153" s="925">
        <f t="shared" si="79"/>
        <v>2.7250000000000005</v>
      </c>
      <c r="AG153" s="925">
        <f t="shared" si="79"/>
        <v>10.879999999999999</v>
      </c>
      <c r="AH153" s="925">
        <f t="shared" si="79"/>
        <v>64.918749999999989</v>
      </c>
      <c r="AI153" s="925">
        <f t="shared" si="79"/>
        <v>8.8978571428571449</v>
      </c>
      <c r="AJ153" s="925">
        <f t="shared" si="79"/>
        <v>16.243749999999999</v>
      </c>
      <c r="AK153" s="925">
        <f t="shared" si="79"/>
        <v>6.2987500000000001</v>
      </c>
      <c r="AL153" s="801">
        <f t="shared" si="79"/>
        <v>5351.5131249999995</v>
      </c>
      <c r="AM153" s="925">
        <f t="shared" si="80"/>
        <v>0.72562500000000008</v>
      </c>
      <c r="AN153" s="1126">
        <f t="shared" si="80"/>
        <v>1.0531250000000001</v>
      </c>
      <c r="AO153" s="925">
        <f t="shared" si="80"/>
        <v>-13.665600426576562</v>
      </c>
      <c r="AP153" s="925">
        <f t="shared" si="80"/>
        <v>7.1281805769636604</v>
      </c>
      <c r="AQ153" s="1126">
        <f t="shared" si="80"/>
        <v>57.318351257315648</v>
      </c>
      <c r="AR153" s="925">
        <f t="shared" si="80"/>
        <v>1.4730023437500004</v>
      </c>
      <c r="AS153" s="925">
        <f t="shared" si="80"/>
        <v>1.5524101671718751</v>
      </c>
      <c r="AT153" s="925">
        <f t="shared" si="80"/>
        <v>1.6424137363310156</v>
      </c>
      <c r="AU153" s="925">
        <f t="shared" si="80"/>
        <v>1.7384080564796838</v>
      </c>
      <c r="AV153" s="925">
        <f t="shared" si="80"/>
        <v>1.8408354561582352</v>
      </c>
      <c r="AW153" s="925">
        <f t="shared" si="81"/>
        <v>8.2470697598908096</v>
      </c>
      <c r="AX153" s="1126">
        <f t="shared" si="81"/>
        <v>13.943026431143714</v>
      </c>
      <c r="AY153" s="925">
        <f t="shared" si="81"/>
        <v>0.34062500000000001</v>
      </c>
      <c r="AZ153" s="925">
        <f t="shared" si="81"/>
        <v>26.636250000000004</v>
      </c>
      <c r="BA153" s="925">
        <f t="shared" si="81"/>
        <v>-5.9987500000000002</v>
      </c>
      <c r="BB153" s="925">
        <f t="shared" si="81"/>
        <v>2.6443750000000006</v>
      </c>
      <c r="BC153" s="1126">
        <f t="shared" si="81"/>
        <v>4.5793749999999989</v>
      </c>
      <c r="BD153" s="925"/>
      <c r="BE153" s="801">
        <f t="shared" si="82"/>
        <v>1974.875</v>
      </c>
      <c r="BF153" s="925">
        <f t="shared" si="82"/>
        <v>4.625</v>
      </c>
      <c r="BG153" s="925">
        <f t="shared" si="82"/>
        <v>3.6799999999999997</v>
      </c>
    </row>
    <row r="154" spans="1:59" x14ac:dyDescent="0.2">
      <c r="I154" s="744"/>
      <c r="J154" s="977"/>
      <c r="K154" s="1125"/>
      <c r="L154" s="977"/>
      <c r="M154" s="977"/>
      <c r="N154" s="977"/>
      <c r="R154" s="977"/>
      <c r="S154" s="977"/>
      <c r="T154" s="977"/>
      <c r="U154" s="977"/>
      <c r="V154" s="977"/>
      <c r="W154" s="977"/>
      <c r="X154" s="977"/>
      <c r="AN154" s="1127"/>
      <c r="AO154" s="977"/>
      <c r="BC154" s="744"/>
      <c r="BD154" s="700"/>
    </row>
    <row r="155" spans="1:59" x14ac:dyDescent="0.2">
      <c r="I155" s="1124"/>
      <c r="J155" s="1122"/>
      <c r="K155" s="1125"/>
      <c r="L155" s="1122"/>
      <c r="M155" s="1122"/>
      <c r="N155" s="1122"/>
      <c r="O155" s="1122"/>
      <c r="P155" s="1122"/>
      <c r="Q155" s="1122"/>
      <c r="R155" s="1122"/>
      <c r="S155" s="1122"/>
      <c r="T155" s="1122"/>
      <c r="U155" s="1122"/>
      <c r="V155" s="1122"/>
      <c r="W155" s="1122"/>
      <c r="X155" s="1122"/>
    </row>
    <row r="156" spans="1:59" x14ac:dyDescent="0.2">
      <c r="I156" s="1124"/>
      <c r="J156" s="1122"/>
      <c r="K156" s="1125"/>
      <c r="L156" s="1122"/>
      <c r="M156" s="1122"/>
      <c r="N156" s="1122"/>
      <c r="O156" s="1122"/>
      <c r="P156" s="1122"/>
      <c r="Q156" s="1122"/>
      <c r="R156" s="1122"/>
      <c r="S156" s="1122"/>
      <c r="T156" s="1122"/>
      <c r="U156" s="1122"/>
      <c r="V156" s="1122"/>
      <c r="W156" s="1122"/>
      <c r="X156" s="1122"/>
    </row>
    <row r="157" spans="1:59" x14ac:dyDescent="0.2">
      <c r="K157" s="1121"/>
    </row>
    <row r="158" spans="1:59" x14ac:dyDescent="0.2">
      <c r="K158" s="668"/>
    </row>
    <row r="159" spans="1:59" x14ac:dyDescent="0.2">
      <c r="K159" s="668"/>
    </row>
    <row r="160" spans="1:59" x14ac:dyDescent="0.2">
      <c r="K160" s="668"/>
    </row>
    <row r="161" spans="11:11" x14ac:dyDescent="0.2">
      <c r="K161" s="668"/>
    </row>
  </sheetData>
  <sheetProtection selectLockedCells="1" selectUnlockedCells="1"/>
  <mergeCells count="2">
    <mergeCell ref="AZ4:BC4"/>
    <mergeCell ref="P5:Q5"/>
  </mergeCells>
  <conditionalFormatting sqref="R7:V138">
    <cfRule type="cellIs" dxfId="67" priority="26" stopIfTrue="1" operator="lessThan">
      <formula>2</formula>
    </cfRule>
  </conditionalFormatting>
  <conditionalFormatting sqref="AQ7:AQ138">
    <cfRule type="cellIs" dxfId="66" priority="24" stopIfTrue="1" operator="lessThan">
      <formula>0</formula>
    </cfRule>
  </conditionalFormatting>
  <conditionalFormatting sqref="AP7:AP138">
    <cfRule type="cellIs" dxfId="65" priority="22" stopIfTrue="1" operator="greaterThan">
      <formula>11.99</formula>
    </cfRule>
    <cfRule type="cellIs" dxfId="64" priority="23" stopIfTrue="1" operator="lessThan">
      <formula>8</formula>
    </cfRule>
  </conditionalFormatting>
  <conditionalFormatting sqref="J7:J138">
    <cfRule type="cellIs" dxfId="63" priority="19" stopIfTrue="1" operator="greaterThan">
      <formula>10</formula>
    </cfRule>
    <cfRule type="cellIs" dxfId="62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34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977" customWidth="1"/>
    <col min="2" max="2" width="6" style="744" customWidth="1"/>
    <col min="3" max="3" width="12.28515625" style="977" customWidth="1"/>
    <col min="4" max="4" width="13.85546875" style="977" customWidth="1"/>
    <col min="5" max="5" width="4.85546875" style="700" customWidth="1"/>
    <col min="6" max="6" width="3.7109375" style="700" customWidth="1"/>
    <col min="7" max="7" width="3.85546875" style="977" customWidth="1"/>
    <col min="8" max="8" width="4" style="977" customWidth="1"/>
    <col min="9" max="9" width="6.7109375" style="977" customWidth="1"/>
    <col min="10" max="10" width="5.140625" style="677" customWidth="1"/>
    <col min="11" max="11" width="8.42578125" style="977" bestFit="1" customWidth="1"/>
    <col min="12" max="12" width="7.5703125" style="801" customWidth="1"/>
    <col min="13" max="13" width="8.7109375" style="700" bestFit="1" customWidth="1"/>
    <col min="14" max="14" width="4.5703125" style="700" customWidth="1"/>
    <col min="15" max="15" width="7.5703125" style="977" customWidth="1"/>
    <col min="16" max="17" width="7.7109375" style="977" customWidth="1"/>
    <col min="18" max="18" width="6.42578125" style="700" bestFit="1" customWidth="1"/>
    <col min="19" max="22" width="6" style="779" customWidth="1"/>
    <col min="23" max="24" width="7.42578125" style="779" customWidth="1"/>
    <col min="25" max="25" width="12.5703125" style="977" customWidth="1"/>
    <col min="26" max="26" width="7.85546875" style="677" customWidth="1"/>
    <col min="27" max="27" width="6.140625" style="977" customWidth="1"/>
    <col min="28" max="28" width="4.5703125" style="977" customWidth="1"/>
    <col min="29" max="29" width="5.42578125" style="653" bestFit="1" customWidth="1"/>
    <col min="30" max="30" width="6.140625" style="653" customWidth="1"/>
    <col min="31" max="31" width="7.140625" style="653" bestFit="1" customWidth="1"/>
    <col min="32" max="32" width="7.7109375" style="653" customWidth="1"/>
    <col min="33" max="33" width="8.7109375" style="653" customWidth="1"/>
    <col min="34" max="34" width="8.5703125" style="653" bestFit="1" customWidth="1"/>
    <col min="35" max="35" width="8.5703125" style="653" customWidth="1"/>
    <col min="36" max="36" width="8" style="653" bestFit="1" customWidth="1"/>
    <col min="37" max="37" width="8" style="653" customWidth="1"/>
    <col min="38" max="38" width="9.7109375" style="653" customWidth="1"/>
    <col min="39" max="39" width="6" style="653" bestFit="1" customWidth="1"/>
    <col min="40" max="40" width="6.42578125" style="653" customWidth="1"/>
    <col min="41" max="41" width="7" style="677" customWidth="1"/>
    <col min="42" max="43" width="7" style="977" customWidth="1"/>
    <col min="44" max="44" width="5.28515625" style="847" customWidth="1"/>
    <col min="45" max="48" width="5.28515625" style="848" customWidth="1"/>
    <col min="49" max="50" width="5.42578125" style="848" customWidth="1"/>
    <col min="51" max="51" width="5.28515625" style="677" customWidth="1"/>
    <col min="52" max="55" width="6.7109375" style="977" customWidth="1"/>
    <col min="56" max="56" width="8.85546875" style="1032"/>
    <col min="57" max="58" width="8.85546875" style="700"/>
    <col min="59" max="16384" width="8.85546875" style="977"/>
  </cols>
  <sheetData>
    <row r="1" spans="1:59" ht="12.75" customHeight="1" x14ac:dyDescent="0.2">
      <c r="A1" s="111" t="s">
        <v>394</v>
      </c>
      <c r="B1" s="743"/>
      <c r="C1" s="647" t="s">
        <v>1</v>
      </c>
      <c r="E1" s="736"/>
      <c r="G1" s="632"/>
      <c r="H1" s="402"/>
      <c r="I1" s="402"/>
      <c r="J1" s="772" t="s">
        <v>3661</v>
      </c>
      <c r="K1" s="596"/>
      <c r="L1" s="650"/>
      <c r="N1" s="730"/>
      <c r="P1" s="596"/>
      <c r="Q1" s="729"/>
      <c r="R1" s="649"/>
      <c r="S1" s="778"/>
      <c r="T1" s="778"/>
      <c r="W1" s="778"/>
      <c r="Y1" s="596"/>
      <c r="Z1" s="772" t="s">
        <v>2</v>
      </c>
      <c r="AC1" s="652" t="s">
        <v>4235</v>
      </c>
      <c r="AG1" s="784"/>
      <c r="AJ1" s="652"/>
      <c r="AK1" s="652"/>
      <c r="AL1" s="785"/>
      <c r="AO1" s="816" t="s">
        <v>4212</v>
      </c>
      <c r="AP1" s="402"/>
      <c r="AQ1" s="727"/>
      <c r="AR1" s="841" t="s">
        <v>5</v>
      </c>
      <c r="AS1" s="669"/>
      <c r="AT1" s="669"/>
      <c r="AU1" s="669"/>
      <c r="AV1" s="669"/>
      <c r="AW1" s="669"/>
      <c r="AX1" s="669"/>
      <c r="AY1" s="821" t="s">
        <v>6</v>
      </c>
      <c r="BD1" s="1031" t="s">
        <v>1864</v>
      </c>
    </row>
    <row r="2" spans="1:59" ht="12.75" customHeight="1" x14ac:dyDescent="0.2">
      <c r="A2" s="648" t="s">
        <v>7</v>
      </c>
      <c r="B2" s="743"/>
      <c r="C2" s="15" t="s">
        <v>4265</v>
      </c>
      <c r="D2" s="648"/>
      <c r="E2" s="734"/>
      <c r="F2" s="734"/>
      <c r="G2" s="402"/>
      <c r="H2" s="402"/>
      <c r="I2" s="402"/>
      <c r="J2" s="820" t="s">
        <v>4260</v>
      </c>
      <c r="K2" s="596"/>
      <c r="L2" s="650"/>
      <c r="N2" s="730"/>
      <c r="P2" s="596"/>
      <c r="Q2" s="649"/>
      <c r="R2" s="734"/>
      <c r="S2" s="780"/>
      <c r="T2" s="780"/>
      <c r="W2" s="780"/>
      <c r="Y2" s="596"/>
      <c r="Z2" s="820" t="s">
        <v>4261</v>
      </c>
      <c r="AO2" s="817" t="s">
        <v>10</v>
      </c>
      <c r="AP2" s="402"/>
      <c r="AR2" s="817" t="s">
        <v>11</v>
      </c>
      <c r="AS2" s="669"/>
      <c r="AT2" s="669"/>
      <c r="AU2" s="669"/>
      <c r="AV2" s="669"/>
      <c r="AW2" s="669"/>
      <c r="AX2" s="669"/>
      <c r="AY2" s="813" t="s">
        <v>14</v>
      </c>
    </row>
    <row r="3" spans="1:59" ht="12.75" customHeight="1" x14ac:dyDescent="0.2">
      <c r="A3" s="1030" t="s">
        <v>4487</v>
      </c>
      <c r="B3" s="811"/>
      <c r="D3" s="648"/>
      <c r="E3" s="734"/>
      <c r="F3" s="734"/>
      <c r="G3" s="402"/>
      <c r="H3" s="402"/>
      <c r="I3" s="402"/>
      <c r="J3" s="826" t="s">
        <v>12</v>
      </c>
      <c r="K3" s="596"/>
      <c r="L3" s="977"/>
      <c r="N3" s="734"/>
      <c r="P3" s="596"/>
      <c r="Q3" s="774" t="s">
        <v>8</v>
      </c>
      <c r="R3" s="734"/>
      <c r="S3" s="781"/>
      <c r="T3" s="781"/>
      <c r="W3" s="781"/>
      <c r="X3" s="782"/>
      <c r="Y3" s="596"/>
      <c r="AE3" s="654"/>
      <c r="AF3" s="654"/>
      <c r="AG3" s="654"/>
      <c r="AH3" s="654"/>
      <c r="AI3" s="654"/>
      <c r="AJ3" s="654"/>
      <c r="AK3" s="654"/>
      <c r="AL3" s="654"/>
      <c r="AM3" s="654"/>
      <c r="AN3" s="654"/>
      <c r="AO3" s="737"/>
      <c r="AP3" s="402"/>
      <c r="AR3" s="842" t="s">
        <v>13</v>
      </c>
      <c r="AS3" s="669"/>
      <c r="AT3" s="669"/>
      <c r="AU3" s="669"/>
      <c r="AV3" s="669"/>
      <c r="AW3" s="669"/>
      <c r="AX3" s="669"/>
      <c r="BA3" s="651"/>
      <c r="BB3" s="651"/>
      <c r="BC3" s="651"/>
    </row>
    <row r="4" spans="1:59" ht="12.75" customHeight="1" x14ac:dyDescent="0.2">
      <c r="A4" s="786"/>
      <c r="B4" s="596"/>
      <c r="C4" s="976"/>
      <c r="D4" s="596"/>
      <c r="E4" s="787"/>
      <c r="F4" s="787"/>
      <c r="G4" s="596"/>
      <c r="H4" s="596"/>
      <c r="I4" s="596"/>
      <c r="J4" s="827" t="s">
        <v>4474</v>
      </c>
      <c r="K4" s="976"/>
      <c r="L4" s="977"/>
      <c r="N4" s="1148"/>
      <c r="O4" s="731"/>
      <c r="P4" s="976"/>
      <c r="R4" s="1148"/>
      <c r="T4" s="781"/>
      <c r="W4" s="781"/>
      <c r="Y4" s="976"/>
      <c r="Z4" s="814" t="s">
        <v>15</v>
      </c>
      <c r="AA4" s="976"/>
      <c r="AB4" s="976"/>
      <c r="AC4" s="992"/>
      <c r="AD4" s="992"/>
      <c r="AE4" s="992"/>
      <c r="AF4" s="992"/>
      <c r="AG4" s="992"/>
      <c r="AH4" s="992"/>
      <c r="AI4" s="992"/>
      <c r="AJ4" s="992"/>
      <c r="AK4" s="992"/>
      <c r="AL4" s="992"/>
      <c r="AM4" s="992"/>
      <c r="AN4" s="992"/>
      <c r="AO4" s="737"/>
      <c r="AP4" s="402"/>
      <c r="AQ4" s="788"/>
      <c r="AR4" s="1135" t="s">
        <v>4475</v>
      </c>
      <c r="AS4" s="843"/>
      <c r="AT4" s="843"/>
      <c r="AU4" s="843"/>
      <c r="AV4" s="843"/>
      <c r="AW4" s="789" t="s">
        <v>19</v>
      </c>
      <c r="AX4" s="843"/>
      <c r="AZ4" s="1275" t="s">
        <v>20</v>
      </c>
      <c r="BA4" s="1276"/>
      <c r="BB4" s="1276"/>
      <c r="BC4" s="1277"/>
    </row>
    <row r="5" spans="1:59" ht="12.75" customHeight="1" x14ac:dyDescent="0.2">
      <c r="A5" s="976" t="s">
        <v>21</v>
      </c>
      <c r="B5" s="740" t="s">
        <v>22</v>
      </c>
      <c r="C5" s="610"/>
      <c r="D5" s="976"/>
      <c r="E5" s="790" t="s">
        <v>23</v>
      </c>
      <c r="F5" s="790" t="s">
        <v>24</v>
      </c>
      <c r="G5" s="789" t="s">
        <v>25</v>
      </c>
      <c r="H5" s="610"/>
      <c r="I5" s="791">
        <v>43496</v>
      </c>
      <c r="J5" s="732" t="s">
        <v>26</v>
      </c>
      <c r="K5" s="1148" t="s">
        <v>4257</v>
      </c>
      <c r="L5" s="1000" t="s">
        <v>4210</v>
      </c>
      <c r="M5" s="610"/>
      <c r="N5" s="1148" t="s">
        <v>28</v>
      </c>
      <c r="O5" s="1148" t="s">
        <v>4258</v>
      </c>
      <c r="P5" s="1278" t="s">
        <v>4263</v>
      </c>
      <c r="Q5" s="1278"/>
      <c r="R5" s="1148" t="s">
        <v>27</v>
      </c>
      <c r="S5" s="735" t="s">
        <v>42</v>
      </c>
      <c r="T5" s="735" t="s">
        <v>42</v>
      </c>
      <c r="U5" s="735" t="s">
        <v>42</v>
      </c>
      <c r="V5" s="735" t="s">
        <v>42</v>
      </c>
      <c r="W5" s="735" t="s">
        <v>41</v>
      </c>
      <c r="X5" s="735" t="s">
        <v>36</v>
      </c>
      <c r="Y5" s="792" t="s">
        <v>29</v>
      </c>
      <c r="Z5" s="732" t="s">
        <v>30</v>
      </c>
      <c r="AA5" s="1148" t="s">
        <v>32</v>
      </c>
      <c r="AB5" s="1148" t="s">
        <v>33</v>
      </c>
      <c r="AC5" s="776" t="s">
        <v>32</v>
      </c>
      <c r="AD5" s="776"/>
      <c r="AE5" s="776" t="s">
        <v>32</v>
      </c>
      <c r="AF5" s="776" t="s">
        <v>35</v>
      </c>
      <c r="AG5" s="776" t="s">
        <v>32</v>
      </c>
      <c r="AH5" s="776" t="s">
        <v>32</v>
      </c>
      <c r="AI5" s="776" t="s">
        <v>4236</v>
      </c>
      <c r="AJ5" s="776" t="s">
        <v>36</v>
      </c>
      <c r="AK5" s="776" t="s">
        <v>4237</v>
      </c>
      <c r="AL5" s="776" t="s">
        <v>38</v>
      </c>
      <c r="AM5" s="776" t="s">
        <v>39</v>
      </c>
      <c r="AN5" s="776" t="s">
        <v>40</v>
      </c>
      <c r="AO5" s="818" t="s">
        <v>47</v>
      </c>
      <c r="AP5" s="610" t="s">
        <v>48</v>
      </c>
      <c r="AQ5" s="1148" t="s">
        <v>31</v>
      </c>
      <c r="AR5" s="820" t="s">
        <v>49</v>
      </c>
      <c r="AS5" s="843"/>
      <c r="AT5" s="843"/>
      <c r="AU5" s="843"/>
      <c r="AV5" s="843"/>
      <c r="AW5" s="789" t="s">
        <v>50</v>
      </c>
      <c r="AX5" s="843"/>
      <c r="AY5" s="822" t="s">
        <v>51</v>
      </c>
      <c r="AZ5" s="849" t="s">
        <v>52</v>
      </c>
      <c r="BA5" s="794" t="s">
        <v>52</v>
      </c>
      <c r="BB5" s="794" t="s">
        <v>53</v>
      </c>
      <c r="BC5" s="850" t="s">
        <v>54</v>
      </c>
      <c r="BE5" s="610" t="s">
        <v>4328</v>
      </c>
      <c r="BF5" s="610" t="s">
        <v>4330</v>
      </c>
      <c r="BG5" s="700" t="s">
        <v>32</v>
      </c>
    </row>
    <row r="6" spans="1:59" s="810" customFormat="1" ht="12.75" customHeight="1" thickBot="1" x14ac:dyDescent="0.25">
      <c r="A6" s="802" t="s">
        <v>55</v>
      </c>
      <c r="B6" s="812" t="s">
        <v>56</v>
      </c>
      <c r="C6" s="803" t="s">
        <v>95</v>
      </c>
      <c r="D6" s="803" t="s">
        <v>57</v>
      </c>
      <c r="E6" s="804" t="s">
        <v>58</v>
      </c>
      <c r="F6" s="804" t="s">
        <v>59</v>
      </c>
      <c r="G6" s="805" t="s">
        <v>60</v>
      </c>
      <c r="H6" s="805" t="s">
        <v>61</v>
      </c>
      <c r="I6" s="803" t="s">
        <v>62</v>
      </c>
      <c r="J6" s="815" t="s">
        <v>63</v>
      </c>
      <c r="K6" s="803" t="s">
        <v>71</v>
      </c>
      <c r="L6" s="806" t="s">
        <v>4211</v>
      </c>
      <c r="M6" s="805" t="s">
        <v>4259</v>
      </c>
      <c r="N6" s="805" t="s">
        <v>69</v>
      </c>
      <c r="O6" s="803" t="s">
        <v>72</v>
      </c>
      <c r="P6" s="803" t="s">
        <v>67</v>
      </c>
      <c r="Q6" s="803" t="s">
        <v>68</v>
      </c>
      <c r="R6" s="803" t="s">
        <v>66</v>
      </c>
      <c r="S6" s="807" t="s">
        <v>87</v>
      </c>
      <c r="T6" s="807" t="s">
        <v>88</v>
      </c>
      <c r="U6" s="807" t="s">
        <v>51</v>
      </c>
      <c r="V6" s="807" t="s">
        <v>89</v>
      </c>
      <c r="W6" s="807" t="s">
        <v>86</v>
      </c>
      <c r="X6" s="807" t="s">
        <v>85</v>
      </c>
      <c r="Y6" s="802" t="s">
        <v>1865</v>
      </c>
      <c r="Z6" s="815" t="s">
        <v>72</v>
      </c>
      <c r="AA6" s="803" t="s">
        <v>74</v>
      </c>
      <c r="AB6" s="803" t="s">
        <v>75</v>
      </c>
      <c r="AC6" s="808" t="s">
        <v>76</v>
      </c>
      <c r="AD6" s="808" t="s">
        <v>34</v>
      </c>
      <c r="AE6" s="808" t="s">
        <v>77</v>
      </c>
      <c r="AF6" s="808" t="s">
        <v>78</v>
      </c>
      <c r="AG6" s="808" t="s">
        <v>79</v>
      </c>
      <c r="AH6" s="808" t="s">
        <v>80</v>
      </c>
      <c r="AI6" s="808" t="s">
        <v>80</v>
      </c>
      <c r="AJ6" s="808" t="s">
        <v>80</v>
      </c>
      <c r="AK6" s="808" t="s">
        <v>80</v>
      </c>
      <c r="AL6" s="808" t="s">
        <v>82</v>
      </c>
      <c r="AM6" s="808" t="s">
        <v>83</v>
      </c>
      <c r="AN6" s="808" t="s">
        <v>84</v>
      </c>
      <c r="AO6" s="819" t="s">
        <v>96</v>
      </c>
      <c r="AP6" s="805" t="s">
        <v>97</v>
      </c>
      <c r="AQ6" s="803" t="s">
        <v>73</v>
      </c>
      <c r="AR6" s="844">
        <v>2019</v>
      </c>
      <c r="AS6" s="845">
        <v>2020</v>
      </c>
      <c r="AT6" s="845">
        <v>2021</v>
      </c>
      <c r="AU6" s="845">
        <v>2022</v>
      </c>
      <c r="AV6" s="845">
        <v>2023</v>
      </c>
      <c r="AW6" s="805" t="s">
        <v>98</v>
      </c>
      <c r="AX6" s="805" t="s">
        <v>99</v>
      </c>
      <c r="AY6" s="823" t="s">
        <v>100</v>
      </c>
      <c r="AZ6" s="851" t="s">
        <v>101</v>
      </c>
      <c r="BA6" s="809" t="s">
        <v>102</v>
      </c>
      <c r="BB6" s="809" t="s">
        <v>103</v>
      </c>
      <c r="BC6" s="852" t="s">
        <v>103</v>
      </c>
      <c r="BD6" s="815" t="s">
        <v>4326</v>
      </c>
      <c r="BE6" s="805" t="s">
        <v>4329</v>
      </c>
      <c r="BF6" s="805" t="s">
        <v>4331</v>
      </c>
      <c r="BG6" s="919" t="s">
        <v>4452</v>
      </c>
    </row>
    <row r="7" spans="1:59" s="874" customFormat="1" ht="11.25" customHeight="1" x14ac:dyDescent="0.2">
      <c r="A7" s="853" t="s">
        <v>397</v>
      </c>
      <c r="B7" s="1264" t="s">
        <v>398</v>
      </c>
      <c r="C7" s="1070" t="s">
        <v>247</v>
      </c>
      <c r="D7" s="1070" t="s">
        <v>4379</v>
      </c>
      <c r="E7" s="854">
        <v>16</v>
      </c>
      <c r="F7" s="1148">
        <v>222</v>
      </c>
      <c r="G7" s="1147" t="s">
        <v>106</v>
      </c>
      <c r="H7" s="1147" t="s">
        <v>106</v>
      </c>
      <c r="I7" s="855">
        <v>50.06</v>
      </c>
      <c r="J7" s="856">
        <f t="shared" ref="J7:J70" si="0">(M7/I7)*100</f>
        <v>0.27966440271673992</v>
      </c>
      <c r="K7" s="857">
        <v>3.5000000000000003E-2</v>
      </c>
      <c r="L7" s="858">
        <v>4</v>
      </c>
      <c r="M7" s="859">
        <f t="shared" ref="M7:M70" si="1">K7*L7</f>
        <v>0.14000000000000001</v>
      </c>
      <c r="N7" s="860" t="s">
        <v>190</v>
      </c>
      <c r="O7" s="861">
        <v>0.03</v>
      </c>
      <c r="P7" s="862">
        <v>43453</v>
      </c>
      <c r="Q7" s="862">
        <v>43472</v>
      </c>
      <c r="R7" s="859">
        <f t="shared" ref="R7:R70" si="2">(K7-O7)/O7*100</f>
        <v>16.666666666666682</v>
      </c>
      <c r="S7" s="795">
        <f>IF(INDEX(Historical!$D$7:$D$1442,MATCH(B7,Historical!$B$7:$B$1449,0))=0,"n/a",(INDEX(Historical!$C$7:$C$1442,MATCH(B7,Historical!$B$7:$B$1449,0))/INDEX(Historical!$D$7:$D$1442,MATCH(B7,Historical!$B$7:$B$1449,0))-1)*100)</f>
        <v>9.0909090909090828</v>
      </c>
      <c r="T7" s="795">
        <f>IF(INDEX(Historical!$F$7:$F$1442,MATCH(B7,Historical!$B$7:$B$1449,0))=0,"n/a",((INDEX(Historical!$C$7:$C$1442,MATCH(B7,Historical!$B$7:$B$1449,0))/INDEX(Historical!$F$7:$F$1442,MATCH(B7,Historical!$B$7:$B$1449,0)))^(1/3)-1)*100)</f>
        <v>8.4803632603543733</v>
      </c>
      <c r="U7" s="795">
        <f>IF(INDEX(Historical!$H$7:$H$1442,MATCH(B7,Historical!$B$7:$B$1449,0))=0,"n/a",((INDEX(Historical!$C$7:$C$1442,MATCH(B7,Historical!$B$7:$B$1449,0))/INDEX(Historical!$H$7:$H$1442,MATCH(B7,Historical!$B$7:$B$1449,0)))^(1/5)-1)*100)</f>
        <v>12.030033714161736</v>
      </c>
      <c r="V7" s="795">
        <f>IF(INDEX(Historical!$O$7:$O$1442,MATCH(B7,Historical!$B$7:$B$1449,0))=0,"n/a",((INDEX(Historical!$C$7:$C$1442,MATCH(B7,Historical!$B$7:$B$1449,0))/INDEX(Historical!$O$7:$O$1442,MATCH(B7,Historical!$B$7:$B$1449,0)))^(1/10)-1)*100)</f>
        <v>10.894220834176149</v>
      </c>
      <c r="W7" s="863">
        <f t="shared" ref="W7:W70" si="3">IF(OR(U7&lt;=0,U7="n/a",V7&lt;=0,V7="n/a"),"n/a",U7/V7)</f>
        <v>1.1042582941243893</v>
      </c>
      <c r="X7" s="864" t="str">
        <f t="shared" ref="X7:X70" si="4">IF(OR(AJ7&lt;=0,AJ7="n/a",U7&lt;=0,U7="n/a"),"n/a",U7/AJ7)</f>
        <v>n/a</v>
      </c>
      <c r="Y7" s="886"/>
      <c r="Z7" s="856">
        <f t="shared" ref="Z7:Z70" si="5">IF(OR(AC7&lt;0.01,AC7="n/a"),"n/a",M7/AC7*100)</f>
        <v>5.6224899598393572</v>
      </c>
      <c r="AA7" s="866">
        <f t="shared" ref="AA7:AA70" si="6">IF(OR(AC7&lt;0.01,AC7="n/a"),"n/a",I7/AC7)</f>
        <v>20.104417670682729</v>
      </c>
      <c r="AB7" s="858">
        <v>12</v>
      </c>
      <c r="AC7" s="867">
        <v>2.4900000000000002</v>
      </c>
      <c r="AD7" s="867">
        <v>1.68</v>
      </c>
      <c r="AE7" s="867">
        <v>0.93</v>
      </c>
      <c r="AF7" s="867">
        <v>1.95</v>
      </c>
      <c r="AG7" s="867">
        <v>17.8</v>
      </c>
      <c r="AH7" s="867">
        <v>13.100000000000001</v>
      </c>
      <c r="AI7" s="867">
        <v>16.04</v>
      </c>
      <c r="AJ7" s="867">
        <v>-0.89999999999999991</v>
      </c>
      <c r="AK7" s="867">
        <v>12</v>
      </c>
      <c r="AL7" s="991">
        <v>3450</v>
      </c>
      <c r="AM7" s="869">
        <v>1.0999999999999999</v>
      </c>
      <c r="AN7" s="867">
        <v>0.17</v>
      </c>
      <c r="AO7" s="870">
        <f t="shared" ref="AO7:AO70" si="7">IF(U7="n/a","n/a",IF(AA7&lt;0,"n/a",IF(AA7="n/a","n/a",J7+U7-AA7)))</f>
        <v>-7.7947195538042529</v>
      </c>
      <c r="AP7" s="871">
        <f t="shared" ref="AP7:AP70" si="8">IF(U7="n/a","n/a",J7+U7)</f>
        <v>12.309698116878476</v>
      </c>
      <c r="AQ7" s="872">
        <f t="shared" ref="AQ7:AQ70" si="9">IF(OR(AC7&lt;0.01,AF7="n/a"),"n/a",(I7/SQRT(22.5*AC7*(I7/AF7))-1)*100)</f>
        <v>31.999350937514205</v>
      </c>
      <c r="AR7" s="738">
        <f>INDEX(Historical!$C$7:$C$1442,MATCH(B7,Historical!$B$7:$B$1449,0))*IF(AH7="n/a",1.03,IF(AH7&lt;0,1.01,IF(AH7&gt;10,1.1,(1+AH7/100))))</f>
        <v>0.13200000000000001</v>
      </c>
      <c r="AS7" s="866">
        <f t="shared" ref="AS7:AS70" si="10">IF($AI7="n/a",1.03*AR7,IF($AI7&lt;0,1.01*AR7,IF($AI7&gt;10,1.1*AR7,(1+$AI7/100)*AR7)))</f>
        <v>0.14520000000000002</v>
      </c>
      <c r="AT7" s="866">
        <f t="shared" ref="AT7:AV26" si="11">IF($AK7="n/a",1.03*AS7,IF($AK7&lt;0,1.01*AS7,IF($AK7&gt;10,1.1*AS7,(1+$AK7/100)*AS7)))</f>
        <v>0.15972000000000003</v>
      </c>
      <c r="AU7" s="866">
        <f t="shared" si="11"/>
        <v>0.17569200000000004</v>
      </c>
      <c r="AV7" s="866">
        <f t="shared" si="11"/>
        <v>0.19326120000000005</v>
      </c>
      <c r="AW7" s="856">
        <f t="shared" ref="AW7:AW70" si="12">SUM(AR7:AV7)</f>
        <v>0.80587320000000007</v>
      </c>
      <c r="AX7" s="873">
        <f t="shared" ref="AX7:AX70" si="13">AW7/I7*100</f>
        <v>1.6098146224530565</v>
      </c>
      <c r="AY7" s="1081">
        <v>0.45</v>
      </c>
      <c r="AZ7" s="869">
        <v>38.29</v>
      </c>
      <c r="BA7" s="869">
        <v>-10.61</v>
      </c>
      <c r="BB7" s="869">
        <v>9.86</v>
      </c>
      <c r="BC7" s="869">
        <v>8.16</v>
      </c>
      <c r="BD7" s="1033"/>
      <c r="BE7" s="700">
        <v>2004</v>
      </c>
      <c r="BF7" s="1013">
        <f t="shared" ref="BF7:BF70" si="14">IF(BE7&gt;2008,0,IF(BE7&gt;2001,1,IF(BE7&gt;1990,2,IF(BE7&gt;1980,3,IF(BE7&gt;1973,4,IF(BE7&gt;1970,5,IF(BE7&gt;1960,6,IF(BE7&gt;1958,7,IF(BE7&gt;1953,8,9)))))))))</f>
        <v>1</v>
      </c>
      <c r="BG7" s="931">
        <v>11.600000000000001</v>
      </c>
    </row>
    <row r="8" spans="1:59" ht="11.25" customHeight="1" x14ac:dyDescent="0.2">
      <c r="A8" s="984" t="s">
        <v>399</v>
      </c>
      <c r="B8" s="989" t="s">
        <v>400</v>
      </c>
      <c r="C8" s="1070" t="s">
        <v>4252</v>
      </c>
      <c r="D8" s="1070" t="s">
        <v>4387</v>
      </c>
      <c r="E8" s="828">
        <v>14</v>
      </c>
      <c r="F8" s="1148">
        <v>275</v>
      </c>
      <c r="G8" s="1148" t="s">
        <v>106</v>
      </c>
      <c r="H8" s="1148" t="s">
        <v>106</v>
      </c>
      <c r="I8" s="987">
        <v>153.55000000000001</v>
      </c>
      <c r="J8" s="738">
        <f t="shared" si="0"/>
        <v>1.9016606968414194</v>
      </c>
      <c r="K8" s="990">
        <v>1.46</v>
      </c>
      <c r="L8" s="1000">
        <v>2</v>
      </c>
      <c r="M8" s="729">
        <f t="shared" si="1"/>
        <v>2.92</v>
      </c>
      <c r="N8" s="983" t="s">
        <v>401</v>
      </c>
      <c r="O8" s="831">
        <v>1.33</v>
      </c>
      <c r="P8" s="973">
        <v>43390</v>
      </c>
      <c r="Q8" s="973">
        <v>43419</v>
      </c>
      <c r="R8" s="729">
        <f t="shared" si="2"/>
        <v>9.7744360902255547</v>
      </c>
      <c r="S8" s="795">
        <f>IF(INDEX(Historical!$D$7:$D$1442,MATCH(B8,Historical!$B$7:$B$1449,0))=0,"n/a",(INDEX(Historical!$C$7:$C$1442,MATCH(B8,Historical!$B$7:$B$1449,0))/INDEX(Historical!$D$7:$D$1442,MATCH(B8,Historical!$B$7:$B$1449,0))-1)*100)</f>
        <v>4.8872180451127845</v>
      </c>
      <c r="T8" s="795">
        <f>IF(INDEX(Historical!$F$7:$F$1442,MATCH(B8,Historical!$B$7:$B$1449,0))=0,"n/a",((INDEX(Historical!$C$7:$C$1442,MATCH(B8,Historical!$B$7:$B$1449,0))/INDEX(Historical!$F$7:$F$1442,MATCH(B8,Historical!$B$7:$B$1449,0)))^(1/3)-1)*100)</f>
        <v>9.586262193147066</v>
      </c>
      <c r="U8" s="795">
        <f>IF(INDEX(Historical!$H$7:$H$1442,MATCH(B8,Historical!$B$7:$B$1449,0))=0,"n/a",((INDEX(Historical!$C$7:$C$1442,MATCH(B8,Historical!$B$7:$B$1449,0))/INDEX(Historical!$H$7:$H$1442,MATCH(B8,Historical!$B$7:$B$1449,0)))^(1/5)-1)*100)</f>
        <v>9.9033653104016359</v>
      </c>
      <c r="V8" s="795">
        <f>IF(INDEX(Historical!$O$7:$O$1442,MATCH(B8,Historical!$B$7:$B$1449,0))=0,"n/a",((INDEX(Historical!$C$7:$C$1442,MATCH(B8,Historical!$B$7:$B$1449,0))/INDEX(Historical!$O$7:$O$1442,MATCH(B8,Historical!$B$7:$B$1449,0)))^(1/10)-1)*100)</f>
        <v>18.758148989220235</v>
      </c>
      <c r="W8" s="796">
        <f t="shared" si="3"/>
        <v>0.52795002940283786</v>
      </c>
      <c r="X8" s="797">
        <f t="shared" si="4"/>
        <v>1.6505608850669393</v>
      </c>
      <c r="Y8" s="989" t="s">
        <v>736</v>
      </c>
      <c r="Z8" s="738">
        <f t="shared" si="5"/>
        <v>43.067846607669615</v>
      </c>
      <c r="AA8" s="999">
        <f t="shared" si="6"/>
        <v>22.647492625368731</v>
      </c>
      <c r="AB8" s="1000">
        <v>8</v>
      </c>
      <c r="AC8" s="978">
        <v>6.78</v>
      </c>
      <c r="AD8" s="978">
        <v>2.61</v>
      </c>
      <c r="AE8" s="978">
        <v>2.2999999999999998</v>
      </c>
      <c r="AF8" s="978">
        <v>7.74</v>
      </c>
      <c r="AG8" s="978">
        <v>39.6</v>
      </c>
      <c r="AH8" s="978">
        <v>21.5</v>
      </c>
      <c r="AI8" s="978">
        <v>8.99</v>
      </c>
      <c r="AJ8" s="978">
        <v>6</v>
      </c>
      <c r="AK8" s="978">
        <v>8.6900000000000013</v>
      </c>
      <c r="AL8" s="991">
        <v>96780</v>
      </c>
      <c r="AM8" s="985">
        <v>0.2</v>
      </c>
      <c r="AN8" s="978">
        <v>0</v>
      </c>
      <c r="AO8" s="838">
        <f t="shared" si="7"/>
        <v>-10.842466618125675</v>
      </c>
      <c r="AP8" s="839">
        <f t="shared" si="8"/>
        <v>11.805026007243056</v>
      </c>
      <c r="AQ8" s="1001">
        <f t="shared" si="9"/>
        <v>179.11892560567875</v>
      </c>
      <c r="AR8" s="738">
        <f>INDEX(Historical!$C$7:$C$1442,MATCH(B8,Historical!$B$7:$B$1449,0))*IF(AH8="n/a",1.03,IF(AH8&lt;0,1.01,IF(AH8&gt;10,1.1,(1+AH8/100))))</f>
        <v>3.0690000000000004</v>
      </c>
      <c r="AS8" s="999">
        <f t="shared" si="10"/>
        <v>3.3449031000000007</v>
      </c>
      <c r="AT8" s="999">
        <f t="shared" si="11"/>
        <v>3.6355751793900009</v>
      </c>
      <c r="AU8" s="999">
        <f t="shared" si="11"/>
        <v>3.9515066624789918</v>
      </c>
      <c r="AV8" s="999">
        <f t="shared" si="11"/>
        <v>4.2948925914484164</v>
      </c>
      <c r="AW8" s="738">
        <f t="shared" si="12"/>
        <v>18.295877533317409</v>
      </c>
      <c r="AX8" s="846">
        <f t="shared" si="13"/>
        <v>11.915257266895088</v>
      </c>
      <c r="AY8" s="1080">
        <v>1.1000000000000001</v>
      </c>
      <c r="AZ8" s="985">
        <v>15.770000000000001</v>
      </c>
      <c r="BA8" s="985">
        <v>-12.58</v>
      </c>
      <c r="BB8" s="985">
        <v>1.34</v>
      </c>
      <c r="BC8" s="985">
        <v>-3.5900000000000003</v>
      </c>
      <c r="BE8" s="700">
        <v>2006</v>
      </c>
      <c r="BF8" s="1013">
        <f t="shared" si="14"/>
        <v>1</v>
      </c>
      <c r="BG8" s="995">
        <v>17.299999999999997</v>
      </c>
    </row>
    <row r="9" spans="1:59" ht="11.25" customHeight="1" x14ac:dyDescent="0.2">
      <c r="A9" s="984" t="s">
        <v>402</v>
      </c>
      <c r="B9" s="989" t="s">
        <v>403</v>
      </c>
      <c r="C9" s="1070" t="s">
        <v>112</v>
      </c>
      <c r="D9" s="1070" t="s">
        <v>4384</v>
      </c>
      <c r="E9" s="828">
        <v>16</v>
      </c>
      <c r="F9" s="1148">
        <v>223</v>
      </c>
      <c r="G9" s="1148" t="s">
        <v>106</v>
      </c>
      <c r="H9" s="1148" t="s">
        <v>106</v>
      </c>
      <c r="I9" s="987">
        <v>16.71</v>
      </c>
      <c r="J9" s="738">
        <f t="shared" si="0"/>
        <v>2.8725314183123873</v>
      </c>
      <c r="K9" s="990">
        <v>0.12</v>
      </c>
      <c r="L9" s="1000">
        <v>4</v>
      </c>
      <c r="M9" s="729">
        <f t="shared" si="1"/>
        <v>0.48</v>
      </c>
      <c r="N9" s="983" t="s">
        <v>404</v>
      </c>
      <c r="O9" s="831">
        <v>0.11</v>
      </c>
      <c r="P9" s="973">
        <v>43472</v>
      </c>
      <c r="Q9" s="973">
        <v>43494</v>
      </c>
      <c r="R9" s="729">
        <f t="shared" si="2"/>
        <v>9.0909090909090864</v>
      </c>
      <c r="S9" s="795">
        <f>IF(INDEX(Historical!$D$7:$D$1442,MATCH(B9,Historical!$B$7:$B$1449,0))=0,"n/a",(INDEX(Historical!$C$7:$C$1442,MATCH(B9,Historical!$B$7:$B$1449,0))/INDEX(Historical!$D$7:$D$1442,MATCH(B9,Historical!$B$7:$B$1449,0))-1)*100)</f>
        <v>4.761904761904745</v>
      </c>
      <c r="T9" s="795">
        <f>IF(INDEX(Historical!$F$7:$F$1442,MATCH(B9,Historical!$B$7:$B$1449,0))=0,"n/a",((INDEX(Historical!$C$7:$C$1442,MATCH(B9,Historical!$B$7:$B$1449,0))/INDEX(Historical!$F$7:$F$1442,MATCH(B9,Historical!$B$7:$B$1449,0)))^(1/3)-1)*100)</f>
        <v>6.917810999860885</v>
      </c>
      <c r="U9" s="795">
        <f>IF(INDEX(Historical!$H$7:$H$1442,MATCH(B9,Historical!$B$7:$B$1449,0))=0,"n/a",((INDEX(Historical!$C$7:$C$1442,MATCH(B9,Historical!$B$7:$B$1449,0))/INDEX(Historical!$H$7:$H$1442,MATCH(B9,Historical!$B$7:$B$1449,0)))^(1/5)-1)*100)</f>
        <v>7.9608473046602901</v>
      </c>
      <c r="V9" s="795">
        <f>IF(INDEX(Historical!$O$7:$O$1442,MATCH(B9,Historical!$B$7:$B$1449,0))=0,"n/a",((INDEX(Historical!$C$7:$C$1442,MATCH(B9,Historical!$B$7:$B$1449,0))/INDEX(Historical!$O$7:$O$1442,MATCH(B9,Historical!$B$7:$B$1449,0)))^(1/10)-1)*100)</f>
        <v>9.9766218946124816</v>
      </c>
      <c r="W9" s="796">
        <f t="shared" si="3"/>
        <v>0.79795018682218088</v>
      </c>
      <c r="X9" s="797">
        <f t="shared" si="4"/>
        <v>1.6937972988638914</v>
      </c>
      <c r="Y9" s="749"/>
      <c r="Z9" s="738">
        <f t="shared" si="5"/>
        <v>37.5</v>
      </c>
      <c r="AA9" s="999">
        <f t="shared" si="6"/>
        <v>13.0546875</v>
      </c>
      <c r="AB9" s="1000">
        <v>12</v>
      </c>
      <c r="AC9" s="978">
        <v>1.28</v>
      </c>
      <c r="AD9" s="978">
        <v>1.3</v>
      </c>
      <c r="AE9" s="978">
        <v>0.4</v>
      </c>
      <c r="AF9" s="978">
        <v>1.07</v>
      </c>
      <c r="AG9" s="978">
        <v>6.5</v>
      </c>
      <c r="AH9" s="978">
        <v>-13</v>
      </c>
      <c r="AI9" s="978">
        <v>12.31</v>
      </c>
      <c r="AJ9" s="978">
        <v>4.7</v>
      </c>
      <c r="AK9" s="978">
        <v>10</v>
      </c>
      <c r="AL9" s="991">
        <v>54.31</v>
      </c>
      <c r="AM9" s="985">
        <v>11.600000000000001</v>
      </c>
      <c r="AN9" s="978">
        <v>0</v>
      </c>
      <c r="AO9" s="838">
        <f t="shared" si="7"/>
        <v>-2.221308777027323</v>
      </c>
      <c r="AP9" s="839">
        <f t="shared" si="8"/>
        <v>10.833378722972677</v>
      </c>
      <c r="AQ9" s="1001">
        <f t="shared" si="9"/>
        <v>-21.207683327200812</v>
      </c>
      <c r="AR9" s="738">
        <f>INDEX(Historical!$C$7:$C$1442,MATCH(B9,Historical!$B$7:$B$1449,0))*IF(AH9="n/a",1.03,IF(AH9&lt;0,1.01,IF(AH9&gt;10,1.1,(1+AH9/100))))</f>
        <v>0.44440000000000002</v>
      </c>
      <c r="AS9" s="999">
        <f t="shared" si="10"/>
        <v>0.48884000000000005</v>
      </c>
      <c r="AT9" s="999">
        <f t="shared" si="11"/>
        <v>0.53772400000000009</v>
      </c>
      <c r="AU9" s="999">
        <f t="shared" si="11"/>
        <v>0.59149640000000014</v>
      </c>
      <c r="AV9" s="999">
        <f t="shared" si="11"/>
        <v>0.65064604000000026</v>
      </c>
      <c r="AW9" s="738">
        <f t="shared" si="12"/>
        <v>2.7131064400000007</v>
      </c>
      <c r="AX9" s="846">
        <f t="shared" si="13"/>
        <v>16.236423937761824</v>
      </c>
      <c r="AY9" s="1080">
        <v>1.1399999999999999</v>
      </c>
      <c r="AZ9" s="985">
        <v>23.78</v>
      </c>
      <c r="BA9" s="985">
        <v>-33.11</v>
      </c>
      <c r="BB9" s="985">
        <v>8.6999999999999993</v>
      </c>
      <c r="BC9" s="985">
        <v>-14.49</v>
      </c>
      <c r="BE9" s="700">
        <v>2005</v>
      </c>
      <c r="BF9" s="1013">
        <f t="shared" si="14"/>
        <v>1</v>
      </c>
      <c r="BG9" s="995">
        <v>2.9000000000000004</v>
      </c>
    </row>
    <row r="10" spans="1:59" ht="11.25" customHeight="1" x14ac:dyDescent="0.2">
      <c r="A10" s="976" t="s">
        <v>405</v>
      </c>
      <c r="B10" s="988" t="s">
        <v>406</v>
      </c>
      <c r="C10" s="1070" t="s">
        <v>123</v>
      </c>
      <c r="D10" s="1070" t="s">
        <v>4233</v>
      </c>
      <c r="E10" s="828">
        <v>24</v>
      </c>
      <c r="F10" s="1148">
        <v>135</v>
      </c>
      <c r="G10" s="1148" t="s">
        <v>37</v>
      </c>
      <c r="H10" s="1148" t="s">
        <v>37</v>
      </c>
      <c r="I10" s="978">
        <v>80.73</v>
      </c>
      <c r="J10" s="738">
        <f t="shared" si="0"/>
        <v>1.6598538337668771</v>
      </c>
      <c r="K10" s="997">
        <v>0.33500000000000002</v>
      </c>
      <c r="L10" s="1000">
        <v>4</v>
      </c>
      <c r="M10" s="729">
        <f t="shared" si="1"/>
        <v>1.34</v>
      </c>
      <c r="N10" s="983" t="s">
        <v>164</v>
      </c>
      <c r="O10" s="832">
        <v>0.32</v>
      </c>
      <c r="P10" s="694">
        <v>43173</v>
      </c>
      <c r="Q10" s="694">
        <v>43192</v>
      </c>
      <c r="R10" s="729">
        <f t="shared" si="2"/>
        <v>4.6875000000000044</v>
      </c>
      <c r="S10" s="795">
        <f>IF(INDEX(Historical!$D$7:$D$1442,MATCH(B10,Historical!$B$7:$B$1449,0))=0,"n/a",(INDEX(Historical!$C$7:$C$1442,MATCH(B10,Historical!$B$7:$B$1449,0))/INDEX(Historical!$D$7:$D$1442,MATCH(B10,Historical!$B$7:$B$1449,0))-1)*100)</f>
        <v>4.743083003952564</v>
      </c>
      <c r="T10" s="795">
        <f>IF(INDEX(Historical!$F$7:$F$1442,MATCH(B10,Historical!$B$7:$B$1449,0))=0,"n/a",((INDEX(Historical!$C$7:$C$1442,MATCH(B10,Historical!$B$7:$B$1449,0))/INDEX(Historical!$F$7:$F$1442,MATCH(B10,Historical!$B$7:$B$1449,0)))^(1/3)-1)*100)</f>
        <v>4.9873073145540125</v>
      </c>
      <c r="U10" s="795">
        <f>IF(INDEX(Historical!$H$7:$H$1442,MATCH(B10,Historical!$B$7:$B$1449,0))=0,"n/a",((INDEX(Historical!$C$7:$C$1442,MATCH(B10,Historical!$B$7:$B$1449,0))/INDEX(Historical!$H$7:$H$1442,MATCH(B10,Historical!$B$7:$B$1449,0)))^(1/5)-1)*100)</f>
        <v>6.6568932108852064</v>
      </c>
      <c r="V10" s="795">
        <f>IF(INDEX(Historical!$O$7:$O$1442,MATCH(B10,Historical!$B$7:$B$1449,0))=0,"n/a",((INDEX(Historical!$C$7:$C$1442,MATCH(B10,Historical!$B$7:$B$1449,0))/INDEX(Historical!$O$7:$O$1442,MATCH(B10,Historical!$B$7:$B$1449,0)))^(1/10)-1)*100)</f>
        <v>10.68721596482507</v>
      </c>
      <c r="W10" s="796">
        <f t="shared" si="3"/>
        <v>0.62288375502049353</v>
      </c>
      <c r="X10" s="797">
        <f t="shared" si="4"/>
        <v>1.5481147002058619</v>
      </c>
      <c r="Y10" s="989"/>
      <c r="Z10" s="738">
        <f t="shared" si="5"/>
        <v>19.448476052249639</v>
      </c>
      <c r="AA10" s="999">
        <f t="shared" si="6"/>
        <v>11.716981132075473</v>
      </c>
      <c r="AB10" s="1000">
        <v>12</v>
      </c>
      <c r="AC10" s="978">
        <v>6.89</v>
      </c>
      <c r="AD10" s="978">
        <v>0.94</v>
      </c>
      <c r="AE10" s="978">
        <v>2.62</v>
      </c>
      <c r="AF10" s="978">
        <v>2.46</v>
      </c>
      <c r="AG10" s="978">
        <v>9.4</v>
      </c>
      <c r="AH10" s="978">
        <v>8.3000000000000007</v>
      </c>
      <c r="AI10" s="978">
        <v>13.55</v>
      </c>
      <c r="AJ10" s="978">
        <v>4.3</v>
      </c>
      <c r="AK10" s="978">
        <v>12.49</v>
      </c>
      <c r="AL10" s="991">
        <v>8660</v>
      </c>
      <c r="AM10" s="985">
        <v>0.3</v>
      </c>
      <c r="AN10" s="978">
        <v>0.48</v>
      </c>
      <c r="AO10" s="838">
        <f t="shared" si="7"/>
        <v>-3.4002340874233887</v>
      </c>
      <c r="AP10" s="839">
        <f t="shared" si="8"/>
        <v>8.3167470446520841</v>
      </c>
      <c r="AQ10" s="1001">
        <f t="shared" si="9"/>
        <v>13.183771088154895</v>
      </c>
      <c r="AR10" s="738">
        <f>INDEX(Historical!$C$7:$C$1442,MATCH(B10,Historical!$B$7:$B$1449,0))*IF(AH10="n/a",1.03,IF(AH10&lt;0,1.01,IF(AH10&gt;10,1.1,(1+AH10/100))))</f>
        <v>1.4349749999999999</v>
      </c>
      <c r="AS10" s="999">
        <f t="shared" si="10"/>
        <v>1.5784724999999999</v>
      </c>
      <c r="AT10" s="999">
        <f t="shared" si="11"/>
        <v>1.7363197500000001</v>
      </c>
      <c r="AU10" s="999">
        <f t="shared" si="11"/>
        <v>1.9099517250000002</v>
      </c>
      <c r="AV10" s="999">
        <f t="shared" si="11"/>
        <v>2.1009468975000005</v>
      </c>
      <c r="AW10" s="738">
        <f t="shared" si="12"/>
        <v>8.7606658725000006</v>
      </c>
      <c r="AX10" s="846">
        <f t="shared" si="13"/>
        <v>10.851809578223708</v>
      </c>
      <c r="AY10" s="1080">
        <v>1.61</v>
      </c>
      <c r="AZ10" s="985">
        <v>12.3</v>
      </c>
      <c r="BA10" s="985">
        <v>-32.06</v>
      </c>
      <c r="BB10" s="985">
        <v>-3.46</v>
      </c>
      <c r="BC10" s="985">
        <v>-14.05</v>
      </c>
      <c r="BE10" s="700">
        <v>1995</v>
      </c>
      <c r="BF10" s="1013">
        <f t="shared" si="14"/>
        <v>2</v>
      </c>
      <c r="BG10" s="995">
        <v>4.5999999999999996</v>
      </c>
    </row>
    <row r="11" spans="1:59" ht="11.25" customHeight="1" x14ac:dyDescent="0.2">
      <c r="A11" s="984" t="s">
        <v>407</v>
      </c>
      <c r="B11" s="988" t="s">
        <v>408</v>
      </c>
      <c r="C11" s="1070" t="s">
        <v>131</v>
      </c>
      <c r="D11" s="1070" t="s">
        <v>4391</v>
      </c>
      <c r="E11" s="828">
        <v>16</v>
      </c>
      <c r="F11" s="1148">
        <v>226</v>
      </c>
      <c r="G11" s="1148" t="s">
        <v>37</v>
      </c>
      <c r="H11" s="1148" t="s">
        <v>37</v>
      </c>
      <c r="I11" s="987">
        <v>44.47</v>
      </c>
      <c r="J11" s="738">
        <f t="shared" si="0"/>
        <v>3.1931639307398245</v>
      </c>
      <c r="K11" s="990">
        <v>0.35499999999999998</v>
      </c>
      <c r="L11" s="1000">
        <v>4</v>
      </c>
      <c r="M11" s="729">
        <f t="shared" si="1"/>
        <v>1.42</v>
      </c>
      <c r="N11" s="983" t="s">
        <v>107</v>
      </c>
      <c r="O11" s="831">
        <v>0.33500000000000002</v>
      </c>
      <c r="P11" s="973">
        <v>43495</v>
      </c>
      <c r="Q11" s="973">
        <v>43511</v>
      </c>
      <c r="R11" s="729">
        <f t="shared" si="2"/>
        <v>5.9701492537313312</v>
      </c>
      <c r="S11" s="795">
        <f>IF(INDEX(Historical!$D$7:$D$1442,MATCH(B11,Historical!$B$7:$B$1449,0))=0,"n/a",(INDEX(Historical!$C$7:$C$1442,MATCH(B11,Historical!$B$7:$B$1449,0))/INDEX(Historical!$D$7:$D$1442,MATCH(B11,Historical!$B$7:$B$1449,0))-1)*100)</f>
        <v>6.3492063492063489</v>
      </c>
      <c r="T11" s="795">
        <f>IF(INDEX(Historical!$F$7:$F$1442,MATCH(B11,Historical!$B$7:$B$1449,0))=0,"n/a",((INDEX(Historical!$C$7:$C$1442,MATCH(B11,Historical!$B$7:$B$1449,0))/INDEX(Historical!$F$7:$F$1442,MATCH(B11,Historical!$B$7:$B$1449,0)))^(1/3)-1)*100)</f>
        <v>6.799865166668817</v>
      </c>
      <c r="U11" s="795">
        <f>IF(INDEX(Historical!$H$7:$H$1442,MATCH(B11,Historical!$B$7:$B$1449,0))=0,"n/a",((INDEX(Historical!$C$7:$C$1442,MATCH(B11,Historical!$B$7:$B$1449,0))/INDEX(Historical!$H$7:$H$1442,MATCH(B11,Historical!$B$7:$B$1449,0)))^(1/5)-1)*100)</f>
        <v>7.3483538217864242</v>
      </c>
      <c r="V11" s="795">
        <f>IF(INDEX(Historical!$O$7:$O$1442,MATCH(B11,Historical!$B$7:$B$1449,0))=0,"n/a",((INDEX(Historical!$C$7:$C$1442,MATCH(B11,Historical!$B$7:$B$1449,0))/INDEX(Historical!$O$7:$O$1442,MATCH(B11,Historical!$B$7:$B$1449,0)))^(1/10)-1)*100)</f>
        <v>6.7089080581391292</v>
      </c>
      <c r="W11" s="796">
        <f t="shared" si="3"/>
        <v>1.0953129418537091</v>
      </c>
      <c r="X11" s="797">
        <f t="shared" si="4"/>
        <v>1.3608062632937821</v>
      </c>
      <c r="Y11" s="749"/>
      <c r="Z11" s="738">
        <f t="shared" si="5"/>
        <v>65.740740740740733</v>
      </c>
      <c r="AA11" s="999">
        <f t="shared" si="6"/>
        <v>20.587962962962962</v>
      </c>
      <c r="AB11" s="1000">
        <v>12</v>
      </c>
      <c r="AC11" s="978">
        <v>2.16</v>
      </c>
      <c r="AD11" s="978">
        <v>2.84</v>
      </c>
      <c r="AE11" s="978">
        <v>3.04</v>
      </c>
      <c r="AF11" s="978">
        <v>2.29</v>
      </c>
      <c r="AG11" s="978">
        <v>12</v>
      </c>
      <c r="AH11" s="978">
        <v>15.8</v>
      </c>
      <c r="AI11" s="978">
        <v>4.16</v>
      </c>
      <c r="AJ11" s="978">
        <v>5.4</v>
      </c>
      <c r="AK11" s="978">
        <v>7.2499999999999991</v>
      </c>
      <c r="AL11" s="991">
        <v>10700</v>
      </c>
      <c r="AM11" s="985">
        <v>0.15</v>
      </c>
      <c r="AN11" s="978">
        <v>1.29</v>
      </c>
      <c r="AO11" s="838">
        <f t="shared" si="7"/>
        <v>-10.046445210436714</v>
      </c>
      <c r="AP11" s="839">
        <f t="shared" si="8"/>
        <v>10.541517752526248</v>
      </c>
      <c r="AQ11" s="1001">
        <f t="shared" si="9"/>
        <v>44.754865871291649</v>
      </c>
      <c r="AR11" s="738">
        <f>INDEX(Historical!$C$7:$C$1442,MATCH(B11,Historical!$B$7:$B$1449,0))*IF(AH11="n/a",1.03,IF(AH11&lt;0,1.01,IF(AH11&gt;10,1.1,(1+AH11/100))))</f>
        <v>1.4740000000000002</v>
      </c>
      <c r="AS11" s="999">
        <f t="shared" si="10"/>
        <v>1.5353184000000004</v>
      </c>
      <c r="AT11" s="999">
        <f t="shared" si="11"/>
        <v>1.6466289840000004</v>
      </c>
      <c r="AU11" s="999">
        <f t="shared" si="11"/>
        <v>1.7660095853400004</v>
      </c>
      <c r="AV11" s="999">
        <f t="shared" si="11"/>
        <v>1.8940452802771504</v>
      </c>
      <c r="AW11" s="738">
        <f t="shared" si="12"/>
        <v>8.3160022496171528</v>
      </c>
      <c r="AX11" s="846">
        <f t="shared" si="13"/>
        <v>18.700252416499108</v>
      </c>
      <c r="AY11" s="1080">
        <v>0.32</v>
      </c>
      <c r="AZ11" s="985">
        <v>20.71</v>
      </c>
      <c r="BA11" s="985">
        <v>-4.54</v>
      </c>
      <c r="BB11" s="985">
        <v>1.8800000000000001</v>
      </c>
      <c r="BC11" s="985">
        <v>4.03</v>
      </c>
      <c r="BE11" s="700">
        <v>2004</v>
      </c>
      <c r="BF11" s="1013">
        <f t="shared" si="14"/>
        <v>1</v>
      </c>
      <c r="BG11" s="995">
        <v>3.5999999999999996</v>
      </c>
    </row>
    <row r="12" spans="1:59" ht="11.25" customHeight="1" x14ac:dyDescent="0.2">
      <c r="A12" s="984" t="s">
        <v>409</v>
      </c>
      <c r="B12" s="988" t="s">
        <v>410</v>
      </c>
      <c r="C12" s="1070" t="s">
        <v>108</v>
      </c>
      <c r="D12" s="1070" t="s">
        <v>118</v>
      </c>
      <c r="E12" s="828">
        <v>15</v>
      </c>
      <c r="F12" s="1148">
        <v>250</v>
      </c>
      <c r="G12" s="1148" t="s">
        <v>106</v>
      </c>
      <c r="H12" s="1148" t="s">
        <v>106</v>
      </c>
      <c r="I12" s="987">
        <v>31.32</v>
      </c>
      <c r="J12" s="738">
        <f t="shared" si="0"/>
        <v>0.89399744572158379</v>
      </c>
      <c r="K12" s="990">
        <v>0.28000000000000003</v>
      </c>
      <c r="L12" s="1000">
        <v>1</v>
      </c>
      <c r="M12" s="729">
        <f t="shared" si="1"/>
        <v>0.28000000000000003</v>
      </c>
      <c r="N12" s="983" t="s">
        <v>172</v>
      </c>
      <c r="O12" s="831">
        <v>0.26</v>
      </c>
      <c r="P12" s="973">
        <v>43431</v>
      </c>
      <c r="Q12" s="973">
        <v>43446</v>
      </c>
      <c r="R12" s="729">
        <f t="shared" si="2"/>
        <v>7.6923076923076987</v>
      </c>
      <c r="S12" s="795">
        <f>IF(INDEX(Historical!$D$7:$D$1442,MATCH(B12,Historical!$B$7:$B$1449,0))=0,"n/a",(INDEX(Historical!$C$7:$C$1442,MATCH(B12,Historical!$B$7:$B$1449,0))/INDEX(Historical!$D$7:$D$1442,MATCH(B12,Historical!$B$7:$B$1449,0))-1)*100)</f>
        <v>7.6923076923077094</v>
      </c>
      <c r="T12" s="795">
        <f>IF(INDEX(Historical!$F$7:$F$1442,MATCH(B12,Historical!$B$7:$B$1449,0))=0,"n/a",((INDEX(Historical!$C$7:$C$1442,MATCH(B12,Historical!$B$7:$B$1449,0))/INDEX(Historical!$F$7:$F$1442,MATCH(B12,Historical!$B$7:$B$1449,0)))^(1/3)-1)*100)</f>
        <v>8.3706762661827092</v>
      </c>
      <c r="U12" s="795">
        <f>IF(INDEX(Historical!$H$7:$H$1442,MATCH(B12,Historical!$B$7:$B$1449,0))=0,"n/a",((INDEX(Historical!$C$7:$C$1442,MATCH(B12,Historical!$B$7:$B$1449,0))/INDEX(Historical!$H$7:$H$1442,MATCH(B12,Historical!$B$7:$B$1449,0)))^(1/5)-1)*100)</f>
        <v>9.2388464140373152</v>
      </c>
      <c r="V12" s="795">
        <f>IF(INDEX(Historical!$O$7:$O$1442,MATCH(B12,Historical!$B$7:$B$1449,0))=0,"n/a",((INDEX(Historical!$C$7:$C$1442,MATCH(B12,Historical!$B$7:$B$1449,0))/INDEX(Historical!$O$7:$O$1442,MATCH(B12,Historical!$B$7:$B$1449,0)))^(1/10)-1)*100)</f>
        <v>14.869835499703509</v>
      </c>
      <c r="W12" s="796">
        <f t="shared" si="3"/>
        <v>0.62131463486744887</v>
      </c>
      <c r="X12" s="797">
        <f t="shared" si="4"/>
        <v>0.43374865793602418</v>
      </c>
      <c r="Y12" s="989"/>
      <c r="Z12" s="738">
        <f t="shared" si="5"/>
        <v>5.3639846743295028</v>
      </c>
      <c r="AA12" s="999">
        <f t="shared" si="6"/>
        <v>6</v>
      </c>
      <c r="AB12" s="1000">
        <v>12</v>
      </c>
      <c r="AC12" s="978">
        <v>5.22</v>
      </c>
      <c r="AD12" s="978">
        <v>0.6</v>
      </c>
      <c r="AE12" s="978">
        <v>0.86</v>
      </c>
      <c r="AF12" s="978">
        <v>1.1399999999999999</v>
      </c>
      <c r="AG12" s="978">
        <v>17.100000000000001</v>
      </c>
      <c r="AH12" s="978">
        <v>139.69999999999999</v>
      </c>
      <c r="AI12" s="978">
        <v>-17.34</v>
      </c>
      <c r="AJ12" s="978">
        <v>21.3</v>
      </c>
      <c r="AK12" s="978">
        <v>10</v>
      </c>
      <c r="AL12" s="991">
        <v>2790</v>
      </c>
      <c r="AM12" s="985">
        <v>0.3</v>
      </c>
      <c r="AN12" s="978">
        <v>0.3</v>
      </c>
      <c r="AO12" s="838">
        <f t="shared" si="7"/>
        <v>4.1328438597588999</v>
      </c>
      <c r="AP12" s="839">
        <f t="shared" si="8"/>
        <v>10.1328438597589</v>
      </c>
      <c r="AQ12" s="1001">
        <f t="shared" si="9"/>
        <v>-44.863804991639114</v>
      </c>
      <c r="AR12" s="738">
        <f>INDEX(Historical!$C$7:$C$1442,MATCH(B12,Historical!$B$7:$B$1449,0))*IF(AH12="n/a",1.03,IF(AH12&lt;0,1.01,IF(AH12&gt;10,1.1,(1+AH12/100))))</f>
        <v>0.30800000000000005</v>
      </c>
      <c r="AS12" s="999">
        <f t="shared" si="10"/>
        <v>0.31108000000000008</v>
      </c>
      <c r="AT12" s="999">
        <f t="shared" si="11"/>
        <v>0.3421880000000001</v>
      </c>
      <c r="AU12" s="999">
        <f t="shared" si="11"/>
        <v>0.37640680000000015</v>
      </c>
      <c r="AV12" s="999">
        <f t="shared" si="11"/>
        <v>0.41404748000000019</v>
      </c>
      <c r="AW12" s="738">
        <f t="shared" si="12"/>
        <v>1.7517222800000005</v>
      </c>
      <c r="AX12" s="846">
        <f t="shared" si="13"/>
        <v>5.5929830140485333</v>
      </c>
      <c r="AY12" s="1080">
        <v>2.2999999999999998</v>
      </c>
      <c r="AZ12" s="985">
        <v>23.94</v>
      </c>
      <c r="BA12" s="985">
        <v>-18.790000000000003</v>
      </c>
      <c r="BB12" s="985">
        <v>3.2</v>
      </c>
      <c r="BC12" s="985">
        <v>-6.0699999999999994</v>
      </c>
      <c r="BE12" s="700">
        <v>2005</v>
      </c>
      <c r="BF12" s="1013">
        <f t="shared" si="14"/>
        <v>1</v>
      </c>
      <c r="BG12" s="995">
        <v>0.70000000000000007</v>
      </c>
    </row>
    <row r="13" spans="1:59" ht="11.25" customHeight="1" x14ac:dyDescent="0.2">
      <c r="A13" s="984" t="s">
        <v>411</v>
      </c>
      <c r="B13" s="988" t="s">
        <v>412</v>
      </c>
      <c r="C13" s="1070" t="s">
        <v>108</v>
      </c>
      <c r="D13" s="1070" t="s">
        <v>118</v>
      </c>
      <c r="E13" s="828">
        <v>13</v>
      </c>
      <c r="F13" s="1148">
        <v>291</v>
      </c>
      <c r="G13" s="1148" t="s">
        <v>106</v>
      </c>
      <c r="H13" s="1148" t="s">
        <v>106</v>
      </c>
      <c r="I13" s="987">
        <v>95.39</v>
      </c>
      <c r="J13" s="738">
        <f t="shared" si="0"/>
        <v>1.6773246671558866</v>
      </c>
      <c r="K13" s="990">
        <v>0.4</v>
      </c>
      <c r="L13" s="1000">
        <v>4</v>
      </c>
      <c r="M13" s="729">
        <f t="shared" si="1"/>
        <v>1.6</v>
      </c>
      <c r="N13" s="983" t="s">
        <v>413</v>
      </c>
      <c r="O13" s="831">
        <v>0.35</v>
      </c>
      <c r="P13" s="973">
        <v>43385</v>
      </c>
      <c r="Q13" s="973">
        <v>43398</v>
      </c>
      <c r="R13" s="729">
        <f t="shared" si="2"/>
        <v>14.285714285714299</v>
      </c>
      <c r="S13" s="795">
        <f>IF(INDEX(Historical!$D$7:$D$1442,MATCH(B13,Historical!$B$7:$B$1449,0))=0,"n/a",(INDEX(Historical!$C$7:$C$1442,MATCH(B13,Historical!$B$7:$B$1449,0))/INDEX(Historical!$D$7:$D$1442,MATCH(B13,Historical!$B$7:$B$1449,0))-1)*100)</f>
        <v>12.621359223300965</v>
      </c>
      <c r="T13" s="795">
        <f>IF(INDEX(Historical!$F$7:$F$1442,MATCH(B13,Historical!$B$7:$B$1449,0))=0,"n/a",((INDEX(Historical!$C$7:$C$1442,MATCH(B13,Historical!$B$7:$B$1449,0))/INDEX(Historical!$F$7:$F$1442,MATCH(B13,Historical!$B$7:$B$1449,0)))^(1/3)-1)*100)</f>
        <v>12.07539009754257</v>
      </c>
      <c r="U13" s="795">
        <f>IF(INDEX(Historical!$H$7:$H$1442,MATCH(B13,Historical!$B$7:$B$1449,0))=0,"n/a",((INDEX(Historical!$C$7:$C$1442,MATCH(B13,Historical!$B$7:$B$1449,0))/INDEX(Historical!$H$7:$H$1442,MATCH(B13,Historical!$B$7:$B$1449,0)))^(1/5)-1)*100)</f>
        <v>12.490131476427923</v>
      </c>
      <c r="V13" s="795">
        <f>IF(INDEX(Historical!$O$7:$O$1442,MATCH(B13,Historical!$B$7:$B$1449,0))=0,"n/a",((INDEX(Historical!$C$7:$C$1442,MATCH(B13,Historical!$B$7:$B$1449,0))/INDEX(Historical!$O$7:$O$1442,MATCH(B13,Historical!$B$7:$B$1449,0)))^(1/10)-1)*100)</f>
        <v>11.234574993260459</v>
      </c>
      <c r="W13" s="796">
        <f t="shared" si="3"/>
        <v>1.1117582537764592</v>
      </c>
      <c r="X13" s="797">
        <f t="shared" si="4"/>
        <v>3.0463735308360782</v>
      </c>
      <c r="Y13" s="749"/>
      <c r="Z13" s="738">
        <f t="shared" si="5"/>
        <v>17.917133258678614</v>
      </c>
      <c r="AA13" s="999">
        <f t="shared" si="6"/>
        <v>10.681970884658455</v>
      </c>
      <c r="AB13" s="1000">
        <v>12</v>
      </c>
      <c r="AC13" s="978">
        <v>8.93</v>
      </c>
      <c r="AD13" s="978">
        <v>0.85</v>
      </c>
      <c r="AE13" s="978">
        <v>1.17</v>
      </c>
      <c r="AF13" s="978">
        <v>1.65</v>
      </c>
      <c r="AG13" s="978">
        <v>14.000000000000002</v>
      </c>
      <c r="AH13" s="978">
        <v>-15.299999999999999</v>
      </c>
      <c r="AI13" s="978">
        <v>0.41000000000000003</v>
      </c>
      <c r="AJ13" s="978">
        <v>4.1000000000000005</v>
      </c>
      <c r="AK13" s="978">
        <v>12.5</v>
      </c>
      <c r="AL13" s="991">
        <v>8540</v>
      </c>
      <c r="AM13" s="985">
        <v>0.5</v>
      </c>
      <c r="AN13" s="978">
        <v>0.25</v>
      </c>
      <c r="AO13" s="838">
        <f t="shared" si="7"/>
        <v>3.4854852589253547</v>
      </c>
      <c r="AP13" s="839">
        <f t="shared" si="8"/>
        <v>14.167456143583809</v>
      </c>
      <c r="AQ13" s="1001">
        <f t="shared" si="9"/>
        <v>-11.493247063197487</v>
      </c>
      <c r="AR13" s="738">
        <f>INDEX(Historical!$C$7:$C$1442,MATCH(B13,Historical!$B$7:$B$1449,0))*IF(AH13="n/a",1.03,IF(AH13&lt;0,1.01,IF(AH13&gt;10,1.1,(1+AH13/100))))</f>
        <v>1.4644999999999999</v>
      </c>
      <c r="AS13" s="999">
        <f t="shared" si="10"/>
        <v>1.47050445</v>
      </c>
      <c r="AT13" s="999">
        <f t="shared" si="11"/>
        <v>1.617554895</v>
      </c>
      <c r="AU13" s="999">
        <f t="shared" si="11"/>
        <v>1.7793103845000002</v>
      </c>
      <c r="AV13" s="999">
        <f t="shared" si="11"/>
        <v>1.9572414229500004</v>
      </c>
      <c r="AW13" s="738">
        <f t="shared" si="12"/>
        <v>8.2891111524500012</v>
      </c>
      <c r="AX13" s="846">
        <f t="shared" si="13"/>
        <v>8.6897066280008399</v>
      </c>
      <c r="AY13" s="1080">
        <v>0.9</v>
      </c>
      <c r="AZ13" s="985">
        <v>13.320000000000002</v>
      </c>
      <c r="BA13" s="985">
        <v>-19.36</v>
      </c>
      <c r="BB13" s="985">
        <v>0.54</v>
      </c>
      <c r="BC13" s="985">
        <v>-8.73</v>
      </c>
      <c r="BE13" s="700">
        <v>2007</v>
      </c>
      <c r="BF13" s="1013">
        <f t="shared" si="14"/>
        <v>1</v>
      </c>
      <c r="BG13" s="995">
        <v>1.2</v>
      </c>
    </row>
    <row r="14" spans="1:59" ht="11.25" customHeight="1" x14ac:dyDescent="0.2">
      <c r="A14" s="984" t="s">
        <v>414</v>
      </c>
      <c r="B14" s="988" t="s">
        <v>415</v>
      </c>
      <c r="C14" s="1070" t="s">
        <v>131</v>
      </c>
      <c r="D14" s="1070" t="s">
        <v>4403</v>
      </c>
      <c r="E14" s="828">
        <v>11</v>
      </c>
      <c r="F14" s="1148">
        <v>310</v>
      </c>
      <c r="G14" s="1148" t="s">
        <v>115</v>
      </c>
      <c r="H14" s="1148" t="s">
        <v>115</v>
      </c>
      <c r="I14" s="987">
        <v>95.67</v>
      </c>
      <c r="J14" s="738">
        <f t="shared" si="0"/>
        <v>1.9023727396257972</v>
      </c>
      <c r="K14" s="990">
        <v>0.45500000000000002</v>
      </c>
      <c r="L14" s="1000">
        <v>4</v>
      </c>
      <c r="M14" s="729">
        <f t="shared" si="1"/>
        <v>1.82</v>
      </c>
      <c r="N14" s="983" t="s">
        <v>119</v>
      </c>
      <c r="O14" s="831">
        <v>0.41499999999999998</v>
      </c>
      <c r="P14" s="973">
        <v>43230</v>
      </c>
      <c r="Q14" s="973">
        <v>43252</v>
      </c>
      <c r="R14" s="729">
        <f t="shared" si="2"/>
        <v>9.6385542168674796</v>
      </c>
      <c r="S14" s="795">
        <f>IF(INDEX(Historical!$D$7:$D$1442,MATCH(B14,Historical!$B$7:$B$1449,0))=0,"n/a",(INDEX(Historical!$C$7:$C$1442,MATCH(B14,Historical!$B$7:$B$1449,0))/INDEX(Historical!$D$7:$D$1442,MATCH(B14,Historical!$B$7:$B$1449,0))-1)*100)</f>
        <v>9.8765432098765427</v>
      </c>
      <c r="T14" s="795">
        <f>IF(INDEX(Historical!$F$7:$F$1442,MATCH(B14,Historical!$B$7:$B$1449,0))=0,"n/a",((INDEX(Historical!$C$7:$C$1442,MATCH(B14,Historical!$B$7:$B$1449,0))/INDEX(Historical!$F$7:$F$1442,MATCH(B14,Historical!$B$7:$B$1449,0)))^(1/3)-1)*100)</f>
        <v>10.201994266235893</v>
      </c>
      <c r="U14" s="795">
        <f>IF(INDEX(Historical!$H$7:$H$1442,MATCH(B14,Historical!$B$7:$B$1449,0))=0,"n/a",((INDEX(Historical!$C$7:$C$1442,MATCH(B14,Historical!$B$7:$B$1449,0))/INDEX(Historical!$H$7:$H$1442,MATCH(B14,Historical!$B$7:$B$1449,0)))^(1/5)-1)*100)</f>
        <v>10.305889442764006</v>
      </c>
      <c r="V14" s="795">
        <f>IF(INDEX(Historical!$O$7:$O$1442,MATCH(B14,Historical!$B$7:$B$1449,0))=0,"n/a",((INDEX(Historical!$C$7:$C$1442,MATCH(B14,Historical!$B$7:$B$1449,0))/INDEX(Historical!$O$7:$O$1442,MATCH(B14,Historical!$B$7:$B$1449,0)))^(1/10)-1)*100)</f>
        <v>16.101010875730015</v>
      </c>
      <c r="W14" s="796">
        <f t="shared" si="3"/>
        <v>0.64007716796829628</v>
      </c>
      <c r="X14" s="797">
        <f t="shared" si="4"/>
        <v>1.3045429674384816</v>
      </c>
      <c r="Y14" s="749"/>
      <c r="Z14" s="738">
        <f t="shared" si="5"/>
        <v>56.521739130434781</v>
      </c>
      <c r="AA14" s="999">
        <f t="shared" si="6"/>
        <v>29.711180124223603</v>
      </c>
      <c r="AB14" s="1000">
        <v>12</v>
      </c>
      <c r="AC14" s="978">
        <v>3.22</v>
      </c>
      <c r="AD14" s="978">
        <v>3.63</v>
      </c>
      <c r="AE14" s="978">
        <v>5.14</v>
      </c>
      <c r="AF14" s="978">
        <v>2.95</v>
      </c>
      <c r="AG14" s="978">
        <v>8.1</v>
      </c>
      <c r="AH14" s="978">
        <v>17.7</v>
      </c>
      <c r="AI14" s="978">
        <v>8.25</v>
      </c>
      <c r="AJ14" s="978">
        <v>7.9</v>
      </c>
      <c r="AK14" s="978">
        <v>8.2000000000000011</v>
      </c>
      <c r="AL14" s="991">
        <v>17530</v>
      </c>
      <c r="AM14" s="985">
        <v>0.2</v>
      </c>
      <c r="AN14" s="978">
        <v>1.43</v>
      </c>
      <c r="AO14" s="838">
        <f t="shared" si="7"/>
        <v>-17.5029179418338</v>
      </c>
      <c r="AP14" s="839">
        <f t="shared" si="8"/>
        <v>12.208262182389802</v>
      </c>
      <c r="AQ14" s="1001">
        <f t="shared" si="9"/>
        <v>97.36934509972204</v>
      </c>
      <c r="AR14" s="738">
        <f>INDEX(Historical!$C$7:$C$1442,MATCH(B14,Historical!$B$7:$B$1449,0))*IF(AH14="n/a",1.03,IF(AH14&lt;0,1.01,IF(AH14&gt;10,1.1,(1+AH14/100))))</f>
        <v>1.9580000000000002</v>
      </c>
      <c r="AS14" s="999">
        <f t="shared" si="10"/>
        <v>2.1195350000000004</v>
      </c>
      <c r="AT14" s="999">
        <f t="shared" si="11"/>
        <v>2.2933368700000005</v>
      </c>
      <c r="AU14" s="999">
        <f t="shared" si="11"/>
        <v>2.4813904933400006</v>
      </c>
      <c r="AV14" s="999">
        <f t="shared" si="11"/>
        <v>2.6848645137938809</v>
      </c>
      <c r="AW14" s="738">
        <f t="shared" si="12"/>
        <v>11.537126877133884</v>
      </c>
      <c r="AX14" s="846">
        <f t="shared" si="13"/>
        <v>12.059294321243739</v>
      </c>
      <c r="AY14" s="1080">
        <v>0.23</v>
      </c>
      <c r="AZ14" s="985">
        <v>25.82</v>
      </c>
      <c r="BA14" s="985">
        <v>-2.56</v>
      </c>
      <c r="BB14" s="985">
        <v>3.2800000000000002</v>
      </c>
      <c r="BC14" s="985">
        <v>8.7099999999999991</v>
      </c>
      <c r="BE14" s="700">
        <v>2008</v>
      </c>
      <c r="BF14" s="1013">
        <f t="shared" si="14"/>
        <v>1</v>
      </c>
      <c r="BG14" s="995">
        <v>2.1999999999999997</v>
      </c>
    </row>
    <row r="15" spans="1:59" ht="11.25" customHeight="1" x14ac:dyDescent="0.2">
      <c r="A15" s="984" t="s">
        <v>416</v>
      </c>
      <c r="B15" s="988" t="s">
        <v>417</v>
      </c>
      <c r="C15" s="1070" t="s">
        <v>131</v>
      </c>
      <c r="D15" s="1070" t="s">
        <v>4402</v>
      </c>
      <c r="E15" s="829">
        <v>14</v>
      </c>
      <c r="F15" s="1148">
        <v>256</v>
      </c>
      <c r="G15" s="1148" t="s">
        <v>106</v>
      </c>
      <c r="H15" s="1148" t="s">
        <v>106</v>
      </c>
      <c r="I15" s="987">
        <v>30.84</v>
      </c>
      <c r="J15" s="738">
        <f t="shared" si="0"/>
        <v>12.321660181582359</v>
      </c>
      <c r="K15" s="990">
        <v>0.95</v>
      </c>
      <c r="L15" s="1000">
        <v>4</v>
      </c>
      <c r="M15" s="729">
        <f t="shared" si="1"/>
        <v>3.8</v>
      </c>
      <c r="N15" s="983" t="s">
        <v>238</v>
      </c>
      <c r="O15" s="831">
        <v>0.94</v>
      </c>
      <c r="P15" s="979">
        <v>42863</v>
      </c>
      <c r="Q15" s="979">
        <v>42873</v>
      </c>
      <c r="R15" s="729">
        <f t="shared" si="2"/>
        <v>1.0638297872340436</v>
      </c>
      <c r="S15" s="795">
        <f>IF(INDEX(Historical!$D$7:$D$1442,MATCH(B15,Historical!$B$7:$B$1449,0))=0,"n/a",(INDEX(Historical!$C$7:$C$1442,MATCH(B15,Historical!$B$7:$B$1449,0))/INDEX(Historical!$D$7:$D$1442,MATCH(B15,Historical!$B$7:$B$1449,0))-1)*100)</f>
        <v>0.26385224274407815</v>
      </c>
      <c r="T15" s="795">
        <f>IF(INDEX(Historical!$F$7:$F$1442,MATCH(B15,Historical!$B$7:$B$1449,0))=0,"n/a",((INDEX(Historical!$C$7:$C$1442,MATCH(B15,Historical!$B$7:$B$1449,0))/INDEX(Historical!$F$7:$F$1442,MATCH(B15,Historical!$B$7:$B$1449,0)))^(1/3)-1)*100)</f>
        <v>1.4442426808331632</v>
      </c>
      <c r="U15" s="795">
        <f>IF(INDEX(Historical!$H$7:$H$1442,MATCH(B15,Historical!$B$7:$B$1449,0))=0,"n/a",((INDEX(Historical!$C$7:$C$1442,MATCH(B15,Historical!$B$7:$B$1449,0))/INDEX(Historical!$H$7:$H$1442,MATCH(B15,Historical!$B$7:$B$1449,0)))^(1/5)-1)*100)</f>
        <v>2.7375258152926962</v>
      </c>
      <c r="V15" s="795">
        <f>IF(INDEX(Historical!$O$7:$O$1442,MATCH(B15,Historical!$B$7:$B$1449,0))=0,"n/a",((INDEX(Historical!$C$7:$C$1442,MATCH(B15,Historical!$B$7:$B$1449,0))/INDEX(Historical!$O$7:$O$1442,MATCH(B15,Historical!$B$7:$B$1449,0)))^(1/10)-1)*100)</f>
        <v>4.1516866896214699</v>
      </c>
      <c r="W15" s="796">
        <f t="shared" si="3"/>
        <v>0.65937678344949724</v>
      </c>
      <c r="X15" s="797" t="str">
        <f t="shared" si="4"/>
        <v>n/a</v>
      </c>
      <c r="Y15" s="763" t="s">
        <v>4460</v>
      </c>
      <c r="Z15" s="738">
        <f t="shared" si="5"/>
        <v>246.75324675324671</v>
      </c>
      <c r="AA15" s="999">
        <f t="shared" si="6"/>
        <v>20.025974025974026</v>
      </c>
      <c r="AB15" s="1000">
        <v>12</v>
      </c>
      <c r="AC15" s="978">
        <v>1.54</v>
      </c>
      <c r="AD15" s="978">
        <v>0.83</v>
      </c>
      <c r="AE15" s="978">
        <v>1.03</v>
      </c>
      <c r="AF15" s="978">
        <v>5.48</v>
      </c>
      <c r="AG15" s="978">
        <v>20.9</v>
      </c>
      <c r="AH15" s="980">
        <v>22.5</v>
      </c>
      <c r="AI15" s="980">
        <v>1.67</v>
      </c>
      <c r="AJ15" s="981">
        <v>-6.4</v>
      </c>
      <c r="AK15" s="981">
        <v>24.099999999999998</v>
      </c>
      <c r="AL15" s="991">
        <v>2910</v>
      </c>
      <c r="AM15" s="985">
        <v>25.66</v>
      </c>
      <c r="AN15" s="978">
        <v>5.35</v>
      </c>
      <c r="AO15" s="838">
        <f t="shared" si="7"/>
        <v>-4.9667880290989714</v>
      </c>
      <c r="AP15" s="839">
        <f t="shared" si="8"/>
        <v>15.059185996875055</v>
      </c>
      <c r="AQ15" s="1001">
        <f t="shared" si="9"/>
        <v>120.84920714001282</v>
      </c>
      <c r="AR15" s="738">
        <f>INDEX(Historical!$C$7:$C$1442,MATCH(B15,Historical!$B$7:$B$1449,0))*IF(AH15="n/a",1.03,IF(AH15&lt;0,1.01,IF(AH15&gt;10,1.1,(1+AH15/100))))</f>
        <v>4.18</v>
      </c>
      <c r="AS15" s="999">
        <f t="shared" si="10"/>
        <v>4.2498059999999995</v>
      </c>
      <c r="AT15" s="999">
        <f t="shared" si="11"/>
        <v>4.6747866</v>
      </c>
      <c r="AU15" s="999">
        <f t="shared" si="11"/>
        <v>5.1422652600000003</v>
      </c>
      <c r="AV15" s="999">
        <f t="shared" si="11"/>
        <v>5.656491786000001</v>
      </c>
      <c r="AW15" s="738">
        <f t="shared" si="12"/>
        <v>23.903349645999999</v>
      </c>
      <c r="AX15" s="846">
        <f t="shared" si="13"/>
        <v>77.507618826199746</v>
      </c>
      <c r="AY15" s="1080">
        <v>1</v>
      </c>
      <c r="AZ15" s="985">
        <v>35.56</v>
      </c>
      <c r="BA15" s="985">
        <v>-35.39</v>
      </c>
      <c r="BB15" s="985">
        <v>2.98</v>
      </c>
      <c r="BC15" s="985">
        <v>-18.93</v>
      </c>
      <c r="BE15" s="700">
        <v>2006</v>
      </c>
      <c r="BF15" s="1013">
        <f t="shared" si="14"/>
        <v>1</v>
      </c>
      <c r="BG15" s="995">
        <v>3.5000000000000004</v>
      </c>
    </row>
    <row r="16" spans="1:59" s="874" customFormat="1" ht="11.25" customHeight="1" x14ac:dyDescent="0.2">
      <c r="A16" s="853" t="s">
        <v>418</v>
      </c>
      <c r="B16" s="882" t="s">
        <v>419</v>
      </c>
      <c r="C16" s="1070" t="s">
        <v>108</v>
      </c>
      <c r="D16" s="1070" t="s">
        <v>4397</v>
      </c>
      <c r="E16" s="854">
        <v>14</v>
      </c>
      <c r="F16" s="1148">
        <v>263</v>
      </c>
      <c r="G16" s="1147" t="s">
        <v>115</v>
      </c>
      <c r="H16" s="1147" t="s">
        <v>115</v>
      </c>
      <c r="I16" s="855">
        <v>126.6</v>
      </c>
      <c r="J16" s="856">
        <f t="shared" si="0"/>
        <v>2.8436018957345972</v>
      </c>
      <c r="K16" s="857">
        <v>0.9</v>
      </c>
      <c r="L16" s="858">
        <v>4</v>
      </c>
      <c r="M16" s="859">
        <f t="shared" si="1"/>
        <v>3.6</v>
      </c>
      <c r="N16" s="860" t="s">
        <v>238</v>
      </c>
      <c r="O16" s="861">
        <v>0.83</v>
      </c>
      <c r="P16" s="862">
        <v>43224</v>
      </c>
      <c r="Q16" s="862">
        <v>43238</v>
      </c>
      <c r="R16" s="859">
        <f t="shared" si="2"/>
        <v>8.4337349397590433</v>
      </c>
      <c r="S16" s="795">
        <f>IF(INDEX(Historical!$D$7:$D$1442,MATCH(B16,Historical!$B$7:$B$1449,0))=0,"n/a",(INDEX(Historical!$C$7:$C$1442,MATCH(B16,Historical!$B$7:$B$1449,0))/INDEX(Historical!$D$7:$D$1442,MATCH(B16,Historical!$B$7:$B$1449,0))-1)*100)</f>
        <v>8.9506172839506135</v>
      </c>
      <c r="T16" s="795">
        <f>IF(INDEX(Historical!$F$7:$F$1442,MATCH(B16,Historical!$B$7:$B$1449,0))=0,"n/a",((INDEX(Historical!$C$7:$C$1442,MATCH(B16,Historical!$B$7:$B$1449,0))/INDEX(Historical!$F$7:$F$1442,MATCH(B16,Historical!$B$7:$B$1449,0)))^(1/3)-1)*100)</f>
        <v>10.872791070792021</v>
      </c>
      <c r="U16" s="795">
        <f>IF(INDEX(Historical!$H$7:$H$1442,MATCH(B16,Historical!$B$7:$B$1449,0))=0,"n/a",((INDEX(Historical!$C$7:$C$1442,MATCH(B16,Historical!$B$7:$B$1449,0))/INDEX(Historical!$H$7:$H$1442,MATCH(B16,Historical!$B$7:$B$1449,0)))^(1/5)-1)*100)</f>
        <v>11.922068905729265</v>
      </c>
      <c r="V16" s="795">
        <f>IF(INDEX(Historical!$O$7:$O$1442,MATCH(B16,Historical!$B$7:$B$1449,0))=0,"n/a",((INDEX(Historical!$C$7:$C$1442,MATCH(B16,Historical!$B$7:$B$1449,0))/INDEX(Historical!$O$7:$O$1442,MATCH(B16,Historical!$B$7:$B$1449,0)))^(1/10)-1)*100)</f>
        <v>18.255970605848539</v>
      </c>
      <c r="W16" s="863">
        <f t="shared" si="3"/>
        <v>0.65305039995572045</v>
      </c>
      <c r="X16" s="864">
        <f t="shared" si="4"/>
        <v>0.6113881490117572</v>
      </c>
      <c r="Y16" s="888"/>
      <c r="Z16" s="856">
        <f t="shared" si="5"/>
        <v>26.726057906458795</v>
      </c>
      <c r="AA16" s="866">
        <f t="shared" si="6"/>
        <v>9.3986636971046753</v>
      </c>
      <c r="AB16" s="858">
        <v>12</v>
      </c>
      <c r="AC16" s="867">
        <v>13.47</v>
      </c>
      <c r="AD16" s="867">
        <v>0.5</v>
      </c>
      <c r="AE16" s="867">
        <v>1.42</v>
      </c>
      <c r="AF16" s="867">
        <v>3.25</v>
      </c>
      <c r="AG16" s="867">
        <v>30.099999999999998</v>
      </c>
      <c r="AH16" s="867">
        <v>44.3</v>
      </c>
      <c r="AI16" s="867">
        <v>5.6000000000000005</v>
      </c>
      <c r="AJ16" s="867">
        <v>19.5</v>
      </c>
      <c r="AK16" s="867">
        <v>18.84</v>
      </c>
      <c r="AL16" s="868">
        <v>18280</v>
      </c>
      <c r="AM16" s="869">
        <v>0.32</v>
      </c>
      <c r="AN16" s="867">
        <v>2.71</v>
      </c>
      <c r="AO16" s="870">
        <f t="shared" si="7"/>
        <v>5.3670071043591872</v>
      </c>
      <c r="AP16" s="871">
        <f t="shared" si="8"/>
        <v>14.765670801463862</v>
      </c>
      <c r="AQ16" s="872">
        <f t="shared" si="9"/>
        <v>16.515439159299984</v>
      </c>
      <c r="AR16" s="738">
        <f>INDEX(Historical!$C$7:$C$1442,MATCH(B16,Historical!$B$7:$B$1449,0))*IF(AH16="n/a",1.03,IF(AH16&lt;0,1.01,IF(AH16&gt;10,1.1,(1+AH16/100))))</f>
        <v>3.883</v>
      </c>
      <c r="AS16" s="866">
        <f t="shared" si="10"/>
        <v>4.1004480000000001</v>
      </c>
      <c r="AT16" s="866">
        <f t="shared" si="11"/>
        <v>4.5104928000000006</v>
      </c>
      <c r="AU16" s="866">
        <f t="shared" si="11"/>
        <v>4.961542080000001</v>
      </c>
      <c r="AV16" s="866">
        <f t="shared" si="11"/>
        <v>5.4576962880000011</v>
      </c>
      <c r="AW16" s="856">
        <f t="shared" si="12"/>
        <v>22.913179168000003</v>
      </c>
      <c r="AX16" s="873">
        <f t="shared" si="13"/>
        <v>18.098877699842024</v>
      </c>
      <c r="AY16" s="1081">
        <v>1.82</v>
      </c>
      <c r="AZ16" s="869">
        <v>32.300000000000004</v>
      </c>
      <c r="BA16" s="869">
        <v>-27.150000000000002</v>
      </c>
      <c r="BB16" s="869">
        <v>9.24</v>
      </c>
      <c r="BC16" s="869">
        <v>-5.81</v>
      </c>
      <c r="BD16" s="1033"/>
      <c r="BE16" s="700">
        <v>2005</v>
      </c>
      <c r="BF16" s="1013">
        <f t="shared" si="14"/>
        <v>1</v>
      </c>
      <c r="BG16" s="931">
        <v>1.2</v>
      </c>
    </row>
    <row r="17" spans="1:59" ht="11.25" customHeight="1" x14ac:dyDescent="0.2">
      <c r="A17" s="984" t="s">
        <v>421</v>
      </c>
      <c r="B17" s="988" t="s">
        <v>422</v>
      </c>
      <c r="C17" s="1070" t="s">
        <v>154</v>
      </c>
      <c r="D17" s="1070" t="s">
        <v>4383</v>
      </c>
      <c r="E17" s="828">
        <v>14</v>
      </c>
      <c r="F17" s="1148">
        <v>277</v>
      </c>
      <c r="G17" s="1148" t="s">
        <v>106</v>
      </c>
      <c r="H17" s="1148" t="s">
        <v>106</v>
      </c>
      <c r="I17" s="987">
        <v>83.37</v>
      </c>
      <c r="J17" s="738">
        <f t="shared" si="0"/>
        <v>1.9191555715485187</v>
      </c>
      <c r="K17" s="990">
        <v>0.4</v>
      </c>
      <c r="L17" s="1000">
        <v>4</v>
      </c>
      <c r="M17" s="729">
        <f t="shared" si="1"/>
        <v>1.6</v>
      </c>
      <c r="N17" s="983" t="s">
        <v>423</v>
      </c>
      <c r="O17" s="831">
        <v>0.38</v>
      </c>
      <c r="P17" s="973">
        <v>43420</v>
      </c>
      <c r="Q17" s="973">
        <v>43437</v>
      </c>
      <c r="R17" s="729">
        <f t="shared" si="2"/>
        <v>5.2631578947368469</v>
      </c>
      <c r="S17" s="795">
        <f>IF(INDEX(Historical!$D$7:$D$1442,MATCH(B17,Historical!$B$7:$B$1449,0))=0,"n/a",(INDEX(Historical!$C$7:$C$1442,MATCH(B17,Historical!$B$7:$B$1449,0))/INDEX(Historical!$D$7:$D$1442,MATCH(B17,Historical!$B$7:$B$1449,0))-1)*100)</f>
        <v>4.4067796610169463</v>
      </c>
      <c r="T17" s="795">
        <f>IF(INDEX(Historical!$F$7:$F$1442,MATCH(B17,Historical!$B$7:$B$1449,0))=0,"n/a",((INDEX(Historical!$C$7:$C$1442,MATCH(B17,Historical!$B$7:$B$1449,0))/INDEX(Historical!$F$7:$F$1442,MATCH(B17,Historical!$B$7:$B$1449,0)))^(1/3)-1)*100)</f>
        <v>8.3706762661827092</v>
      </c>
      <c r="U17" s="795">
        <f>IF(INDEX(Historical!$H$7:$H$1442,MATCH(B17,Historical!$B$7:$B$1449,0))=0,"n/a",((INDEX(Historical!$C$7:$C$1442,MATCH(B17,Historical!$B$7:$B$1449,0))/INDEX(Historical!$H$7:$H$1442,MATCH(B17,Historical!$B$7:$B$1449,0)))^(1/5)-1)*100)</f>
        <v>12.227922266533264</v>
      </c>
      <c r="V17" s="795">
        <f>IF(INDEX(Historical!$O$7:$O$1442,MATCH(B17,Historical!$B$7:$B$1449,0))=0,"n/a",((INDEX(Historical!$C$7:$C$1442,MATCH(B17,Historical!$B$7:$B$1449,0))/INDEX(Historical!$O$7:$O$1442,MATCH(B17,Historical!$B$7:$B$1449,0)))^(1/10)-1)*100)</f>
        <v>25.217992117745247</v>
      </c>
      <c r="W17" s="796">
        <f t="shared" si="3"/>
        <v>0.48488881309185566</v>
      </c>
      <c r="X17" s="797">
        <f t="shared" si="4"/>
        <v>0.64698001410228911</v>
      </c>
      <c r="Y17" s="748"/>
      <c r="Z17" s="738">
        <f t="shared" si="5"/>
        <v>32.193158953722339</v>
      </c>
      <c r="AA17" s="999">
        <f t="shared" si="6"/>
        <v>16.774647887323944</v>
      </c>
      <c r="AB17" s="1000">
        <v>9</v>
      </c>
      <c r="AC17" s="978">
        <v>4.97</v>
      </c>
      <c r="AD17" s="978">
        <v>1.79</v>
      </c>
      <c r="AE17" s="978">
        <v>0.1</v>
      </c>
      <c r="AF17" s="978">
        <v>6.12</v>
      </c>
      <c r="AG17" s="980">
        <v>54.900000000000006</v>
      </c>
      <c r="AH17" s="980">
        <v>202.4</v>
      </c>
      <c r="AI17" s="980">
        <v>9.4700000000000006</v>
      </c>
      <c r="AJ17" s="978">
        <v>18.899999999999999</v>
      </c>
      <c r="AK17" s="978">
        <v>9.379999999999999</v>
      </c>
      <c r="AL17" s="991">
        <v>17480</v>
      </c>
      <c r="AM17" s="985">
        <v>0.2</v>
      </c>
      <c r="AN17" s="978">
        <v>1.59</v>
      </c>
      <c r="AO17" s="838">
        <f t="shared" si="7"/>
        <v>-2.627570049242161</v>
      </c>
      <c r="AP17" s="839">
        <f t="shared" si="8"/>
        <v>14.147077838081783</v>
      </c>
      <c r="AQ17" s="1001">
        <f t="shared" si="9"/>
        <v>113.60487413334259</v>
      </c>
      <c r="AR17" s="738">
        <f>INDEX(Historical!$C$7:$C$1442,MATCH(B17,Historical!$B$7:$B$1449,0))*IF(AH17="n/a",1.03,IF(AH17&lt;0,1.01,IF(AH17&gt;10,1.1,(1+AH17/100))))</f>
        <v>1.6940000000000002</v>
      </c>
      <c r="AS17" s="999">
        <f t="shared" si="10"/>
        <v>1.8544218000000001</v>
      </c>
      <c r="AT17" s="999">
        <f t="shared" si="11"/>
        <v>2.0283665648399998</v>
      </c>
      <c r="AU17" s="999">
        <f t="shared" si="11"/>
        <v>2.2186273486219914</v>
      </c>
      <c r="AV17" s="999">
        <f t="shared" si="11"/>
        <v>2.4267345939227338</v>
      </c>
      <c r="AW17" s="738">
        <f t="shared" si="12"/>
        <v>10.222150307384727</v>
      </c>
      <c r="AX17" s="846">
        <f t="shared" si="13"/>
        <v>12.261185447264875</v>
      </c>
      <c r="AY17" s="1080">
        <v>1.07</v>
      </c>
      <c r="AZ17" s="985">
        <v>20.200000000000003</v>
      </c>
      <c r="BA17" s="985">
        <v>-19.09</v>
      </c>
      <c r="BB17" s="985">
        <v>3.5999999999999996</v>
      </c>
      <c r="BC17" s="985">
        <v>-2.97</v>
      </c>
      <c r="BE17" s="700">
        <v>2006</v>
      </c>
      <c r="BF17" s="1013">
        <f t="shared" si="14"/>
        <v>1</v>
      </c>
      <c r="BG17" s="995">
        <v>4.3999999999999995</v>
      </c>
    </row>
    <row r="18" spans="1:59" ht="11.25" customHeight="1" x14ac:dyDescent="0.2">
      <c r="A18" s="984" t="s">
        <v>427</v>
      </c>
      <c r="B18" s="988" t="s">
        <v>428</v>
      </c>
      <c r="C18" s="1070" t="s">
        <v>4252</v>
      </c>
      <c r="D18" s="1070" t="s">
        <v>4388</v>
      </c>
      <c r="E18" s="828">
        <v>16</v>
      </c>
      <c r="F18" s="1148">
        <v>204</v>
      </c>
      <c r="G18" s="1148" t="s">
        <v>106</v>
      </c>
      <c r="H18" s="1148" t="s">
        <v>106</v>
      </c>
      <c r="I18" s="987">
        <v>98.86</v>
      </c>
      <c r="J18" s="738">
        <f t="shared" si="0"/>
        <v>1.9421404005664575</v>
      </c>
      <c r="K18" s="990">
        <v>0.48</v>
      </c>
      <c r="L18" s="1000">
        <v>4</v>
      </c>
      <c r="M18" s="729">
        <f t="shared" si="1"/>
        <v>1.92</v>
      </c>
      <c r="N18" s="983" t="s">
        <v>327</v>
      </c>
      <c r="O18" s="831">
        <v>0.45</v>
      </c>
      <c r="P18" s="694">
        <v>43167</v>
      </c>
      <c r="Q18" s="694">
        <v>43179</v>
      </c>
      <c r="R18" s="729">
        <f t="shared" si="2"/>
        <v>6.6666666666666599</v>
      </c>
      <c r="S18" s="795">
        <f>IF(INDEX(Historical!$D$7:$D$1442,MATCH(B18,Historical!$B$7:$B$1449,0))=0,"n/a",(INDEX(Historical!$C$7:$C$1442,MATCH(B18,Historical!$B$7:$B$1449,0))/INDEX(Historical!$D$7:$D$1442,MATCH(B18,Historical!$B$7:$B$1449,0))-1)*100)</f>
        <v>6.6666666666666652</v>
      </c>
      <c r="T18" s="795">
        <f>IF(INDEX(Historical!$F$7:$F$1442,MATCH(B18,Historical!$B$7:$B$1449,0))=0,"n/a",((INDEX(Historical!$C$7:$C$1442,MATCH(B18,Historical!$B$7:$B$1449,0))/INDEX(Historical!$F$7:$F$1442,MATCH(B18,Historical!$B$7:$B$1449,0)))^(1/3)-1)*100)</f>
        <v>6.2658569182611146</v>
      </c>
      <c r="U18" s="795">
        <f>IF(INDEX(Historical!$H$7:$H$1442,MATCH(B18,Historical!$B$7:$B$1449,0))=0,"n/a",((INDEX(Historical!$C$7:$C$1442,MATCH(B18,Historical!$B$7:$B$1449,0))/INDEX(Historical!$H$7:$H$1442,MATCH(B18,Historical!$B$7:$B$1449,0)))^(1/5)-1)*100)</f>
        <v>7.1402027941006807</v>
      </c>
      <c r="V18" s="795">
        <f>IF(INDEX(Historical!$O$7:$O$1442,MATCH(B18,Historical!$B$7:$B$1449,0))=0,"n/a",((INDEX(Historical!$C$7:$C$1442,MATCH(B18,Historical!$B$7:$B$1449,0))/INDEX(Historical!$O$7:$O$1442,MATCH(B18,Historical!$B$7:$B$1449,0)))^(1/10)-1)*100)</f>
        <v>9.4260348858074661</v>
      </c>
      <c r="W18" s="796">
        <f t="shared" si="3"/>
        <v>0.75749802335778504</v>
      </c>
      <c r="X18" s="797">
        <f t="shared" si="4"/>
        <v>0.51368365425184748</v>
      </c>
      <c r="Y18" s="988"/>
      <c r="Z18" s="738">
        <f t="shared" si="5"/>
        <v>46.715328467153277</v>
      </c>
      <c r="AA18" s="999">
        <f t="shared" si="6"/>
        <v>24.053527980535279</v>
      </c>
      <c r="AB18" s="1000">
        <v>10</v>
      </c>
      <c r="AC18" s="978">
        <v>4.1100000000000003</v>
      </c>
      <c r="AD18" s="978">
        <v>2.57</v>
      </c>
      <c r="AE18" s="978">
        <v>5.92</v>
      </c>
      <c r="AF18" s="978">
        <v>3.34</v>
      </c>
      <c r="AG18" s="978">
        <v>13.900000000000002</v>
      </c>
      <c r="AH18" s="978">
        <v>99</v>
      </c>
      <c r="AI18" s="978">
        <v>8.3000000000000007</v>
      </c>
      <c r="AJ18" s="978">
        <v>13.900000000000002</v>
      </c>
      <c r="AK18" s="978">
        <v>9.34</v>
      </c>
      <c r="AL18" s="991">
        <v>36690</v>
      </c>
      <c r="AM18" s="985">
        <v>0.1</v>
      </c>
      <c r="AN18" s="978">
        <v>0.57999999999999996</v>
      </c>
      <c r="AO18" s="838">
        <f t="shared" si="7"/>
        <v>-14.971184785868139</v>
      </c>
      <c r="AP18" s="839">
        <f t="shared" si="8"/>
        <v>9.0823431946671391</v>
      </c>
      <c r="AQ18" s="1001">
        <f t="shared" si="9"/>
        <v>88.96064664367178</v>
      </c>
      <c r="AR18" s="738">
        <f>INDEX(Historical!$C$7:$C$1442,MATCH(B18,Historical!$B$7:$B$1449,0))*IF(AH18="n/a",1.03,IF(AH18&lt;0,1.01,IF(AH18&gt;10,1.1,(1+AH18/100))))</f>
        <v>2.1120000000000001</v>
      </c>
      <c r="AS18" s="999">
        <f t="shared" si="10"/>
        <v>2.287296</v>
      </c>
      <c r="AT18" s="999">
        <f t="shared" si="11"/>
        <v>2.5009294463999998</v>
      </c>
      <c r="AU18" s="999">
        <f t="shared" si="11"/>
        <v>2.7345162566937598</v>
      </c>
      <c r="AV18" s="999">
        <f t="shared" si="11"/>
        <v>2.9899200750689565</v>
      </c>
      <c r="AW18" s="738">
        <f t="shared" si="12"/>
        <v>12.624661778162716</v>
      </c>
      <c r="AX18" s="846">
        <f t="shared" si="13"/>
        <v>12.77024254315468</v>
      </c>
      <c r="AY18" s="1080">
        <v>1.19</v>
      </c>
      <c r="AZ18" s="985">
        <v>29.03</v>
      </c>
      <c r="BA18" s="985">
        <v>-4.5699999999999994</v>
      </c>
      <c r="BB18" s="985">
        <v>11.799999999999999</v>
      </c>
      <c r="BC18" s="985">
        <v>7.28</v>
      </c>
      <c r="BE18" s="700">
        <v>2003</v>
      </c>
      <c r="BF18" s="1013">
        <f t="shared" si="14"/>
        <v>1</v>
      </c>
      <c r="BG18" s="995">
        <v>7.1999999999999993</v>
      </c>
    </row>
    <row r="19" spans="1:59" ht="11.25" customHeight="1" x14ac:dyDescent="0.2">
      <c r="A19" s="984" t="s">
        <v>430</v>
      </c>
      <c r="B19" s="988" t="s">
        <v>431</v>
      </c>
      <c r="C19" s="1070" t="s">
        <v>128</v>
      </c>
      <c r="D19" s="1070" t="s">
        <v>4398</v>
      </c>
      <c r="E19" s="828">
        <v>17</v>
      </c>
      <c r="F19" s="1148">
        <v>198</v>
      </c>
      <c r="G19" s="1148" t="s">
        <v>37</v>
      </c>
      <c r="H19" s="1148" t="s">
        <v>115</v>
      </c>
      <c r="I19" s="987">
        <v>35.049999999999997</v>
      </c>
      <c r="J19" s="738">
        <f t="shared" si="0"/>
        <v>1.9400855920114126</v>
      </c>
      <c r="K19" s="990">
        <v>0.17</v>
      </c>
      <c r="L19" s="1000">
        <v>4</v>
      </c>
      <c r="M19" s="729">
        <f t="shared" si="1"/>
        <v>0.68</v>
      </c>
      <c r="N19" s="983" t="s">
        <v>225</v>
      </c>
      <c r="O19" s="831">
        <v>0.16500000000000001</v>
      </c>
      <c r="P19" s="973">
        <v>43465</v>
      </c>
      <c r="Q19" s="973">
        <v>43488</v>
      </c>
      <c r="R19" s="729">
        <f t="shared" si="2"/>
        <v>3.0303030303030329</v>
      </c>
      <c r="S19" s="795">
        <f>IF(INDEX(Historical!$D$7:$D$1442,MATCH(B19,Historical!$B$7:$B$1449,0))=0,"n/a",(INDEX(Historical!$C$7:$C$1442,MATCH(B19,Historical!$B$7:$B$1449,0))/INDEX(Historical!$D$7:$D$1442,MATCH(B19,Historical!$B$7:$B$1449,0))-1)*100)</f>
        <v>3.125</v>
      </c>
      <c r="T19" s="795">
        <f>IF(INDEX(Historical!$F$7:$F$1442,MATCH(B19,Historical!$B$7:$B$1449,0))=0,"n/a",((INDEX(Historical!$C$7:$C$1442,MATCH(B19,Historical!$B$7:$B$1449,0))/INDEX(Historical!$F$7:$F$1442,MATCH(B19,Historical!$B$7:$B$1449,0)))^(1/3)-1)*100)</f>
        <v>5.6295191645437948</v>
      </c>
      <c r="U19" s="795">
        <f>IF(INDEX(Historical!$H$7:$H$1442,MATCH(B19,Historical!$B$7:$B$1449,0))=0,"n/a",((INDEX(Historical!$C$7:$C$1442,MATCH(B19,Historical!$B$7:$B$1449,0))/INDEX(Historical!$H$7:$H$1442,MATCH(B19,Historical!$B$7:$B$1449,0)))^(1/5)-1)*100)</f>
        <v>9.1166550047236292</v>
      </c>
      <c r="V19" s="795">
        <f>IF(INDEX(Historical!$O$7:$O$1442,MATCH(B19,Historical!$B$7:$B$1449,0))=0,"n/a",((INDEX(Historical!$C$7:$C$1442,MATCH(B19,Historical!$B$7:$B$1449,0))/INDEX(Historical!$O$7:$O$1442,MATCH(B19,Historical!$B$7:$B$1449,0)))^(1/10)-1)*100)</f>
        <v>11.782851345916479</v>
      </c>
      <c r="W19" s="796">
        <f t="shared" si="3"/>
        <v>0.77372231364720911</v>
      </c>
      <c r="X19" s="797" t="str">
        <f t="shared" si="4"/>
        <v>n/a</v>
      </c>
      <c r="Y19" s="754"/>
      <c r="Z19" s="738">
        <f t="shared" si="5"/>
        <v>138.77551020408166</v>
      </c>
      <c r="AA19" s="999">
        <f t="shared" si="6"/>
        <v>71.530612244897952</v>
      </c>
      <c r="AB19" s="1000">
        <v>12</v>
      </c>
      <c r="AC19" s="978">
        <v>0.49</v>
      </c>
      <c r="AD19" s="978">
        <v>8.94</v>
      </c>
      <c r="AE19" s="978">
        <v>0.31</v>
      </c>
      <c r="AF19" s="978">
        <v>1.22</v>
      </c>
      <c r="AG19" s="978">
        <v>10.8</v>
      </c>
      <c r="AH19" s="980">
        <v>-368.8</v>
      </c>
      <c r="AI19" s="980">
        <v>64.62</v>
      </c>
      <c r="AJ19" s="978">
        <v>-19</v>
      </c>
      <c r="AK19" s="978">
        <v>8</v>
      </c>
      <c r="AL19" s="991">
        <v>992.62</v>
      </c>
      <c r="AM19" s="985">
        <v>2.5</v>
      </c>
      <c r="AN19" s="978">
        <v>0.72</v>
      </c>
      <c r="AO19" s="838">
        <f t="shared" si="7"/>
        <v>-60.473871648162913</v>
      </c>
      <c r="AP19" s="839">
        <f t="shared" si="8"/>
        <v>11.056740596735041</v>
      </c>
      <c r="AQ19" s="1001">
        <f t="shared" si="9"/>
        <v>96.940314634522366</v>
      </c>
      <c r="AR19" s="738">
        <f>INDEX(Historical!$C$7:$C$1442,MATCH(B19,Historical!$B$7:$B$1449,0))*IF(AH19="n/a",1.03,IF(AH19&lt;0,1.01,IF(AH19&gt;10,1.1,(1+AH19/100))))</f>
        <v>0.66660000000000008</v>
      </c>
      <c r="AS19" s="999">
        <f t="shared" si="10"/>
        <v>0.73326000000000013</v>
      </c>
      <c r="AT19" s="999">
        <f t="shared" si="11"/>
        <v>0.7919208000000002</v>
      </c>
      <c r="AU19" s="999">
        <f t="shared" si="11"/>
        <v>0.85527446400000029</v>
      </c>
      <c r="AV19" s="999">
        <f t="shared" si="11"/>
        <v>0.92369642112000039</v>
      </c>
      <c r="AW19" s="738">
        <f t="shared" si="12"/>
        <v>3.9707516851200011</v>
      </c>
      <c r="AX19" s="846">
        <f t="shared" si="13"/>
        <v>11.328820784935809</v>
      </c>
      <c r="AY19" s="1080">
        <v>1.21</v>
      </c>
      <c r="AZ19" s="985">
        <v>26.900000000000002</v>
      </c>
      <c r="BA19" s="985">
        <v>-15.950000000000001</v>
      </c>
      <c r="BB19" s="985">
        <v>8.7900000000000009</v>
      </c>
      <c r="BC19" s="985">
        <v>0.92999999999999994</v>
      </c>
      <c r="BE19" s="700">
        <v>2003</v>
      </c>
      <c r="BF19" s="1013">
        <f t="shared" si="14"/>
        <v>1</v>
      </c>
      <c r="BG19" s="995">
        <v>4</v>
      </c>
    </row>
    <row r="20" spans="1:59" ht="11.25" customHeight="1" x14ac:dyDescent="0.2">
      <c r="A20" s="976" t="s">
        <v>944</v>
      </c>
      <c r="B20" s="988" t="s">
        <v>945</v>
      </c>
      <c r="C20" s="1070" t="s">
        <v>112</v>
      </c>
      <c r="D20" s="1070" t="s">
        <v>4394</v>
      </c>
      <c r="E20" s="828">
        <v>10</v>
      </c>
      <c r="F20" s="1148">
        <v>336</v>
      </c>
      <c r="G20" s="1148" t="s">
        <v>37</v>
      </c>
      <c r="H20" s="1148" t="s">
        <v>115</v>
      </c>
      <c r="I20" s="987">
        <v>59.01</v>
      </c>
      <c r="J20" s="738">
        <f t="shared" si="0"/>
        <v>2.101338756143027</v>
      </c>
      <c r="K20" s="990">
        <v>0.31</v>
      </c>
      <c r="L20" s="1000">
        <v>4</v>
      </c>
      <c r="M20" s="729">
        <f t="shared" si="1"/>
        <v>1.24</v>
      </c>
      <c r="N20" s="983" t="s">
        <v>517</v>
      </c>
      <c r="O20" s="831">
        <v>0.3</v>
      </c>
      <c r="P20" s="973">
        <v>43510</v>
      </c>
      <c r="Q20" s="973">
        <v>43524</v>
      </c>
      <c r="R20" s="729">
        <f t="shared" si="2"/>
        <v>3.3333333333333366</v>
      </c>
      <c r="S20" s="795">
        <f>IF(INDEX(Historical!$D$7:$D$1442,MATCH(B20,Historical!$B$7:$B$1449,0))=0,"n/a",(INDEX(Historical!$C$7:$C$1442,MATCH(B20,Historical!$B$7:$B$1449,0))/INDEX(Historical!$D$7:$D$1442,MATCH(B20,Historical!$B$7:$B$1449,0))-1)*100)</f>
        <v>3.4482758620689724</v>
      </c>
      <c r="T20" s="795">
        <f>IF(INDEX(Historical!$F$7:$F$1442,MATCH(B20,Historical!$B$7:$B$1449,0))=0,"n/a",((INDEX(Historical!$C$7:$C$1442,MATCH(B20,Historical!$B$7:$B$1449,0))/INDEX(Historical!$F$7:$F$1442,MATCH(B20,Historical!$B$7:$B$1449,0)))^(1/3)-1)*100)</f>
        <v>3.5744168651286268</v>
      </c>
      <c r="U20" s="795">
        <f>IF(INDEX(Historical!$H$7:$H$1442,MATCH(B20,Historical!$B$7:$B$1449,0))=0,"n/a",((INDEX(Historical!$C$7:$C$1442,MATCH(B20,Historical!$B$7:$B$1449,0))/INDEX(Historical!$H$7:$H$1442,MATCH(B20,Historical!$B$7:$B$1449,0)))^(1/5)-1)*100)</f>
        <v>5.4577943305794463</v>
      </c>
      <c r="V20" s="795">
        <f>IF(INDEX(Historical!$O$7:$O$1442,MATCH(B20,Historical!$B$7:$B$1449,0))=0,"n/a",((INDEX(Historical!$C$7:$C$1442,MATCH(B20,Historical!$B$7:$B$1449,0))/INDEX(Historical!$O$7:$O$1442,MATCH(B20,Historical!$B$7:$B$1449,0)))^(1/10)-1)*100)</f>
        <v>7.1773462536293131</v>
      </c>
      <c r="W20" s="796">
        <f t="shared" si="3"/>
        <v>0.76041953916040284</v>
      </c>
      <c r="X20" s="797">
        <f t="shared" si="4"/>
        <v>1.2128431845732104</v>
      </c>
      <c r="Y20" s="749"/>
      <c r="Z20" s="738">
        <f t="shared" si="5"/>
        <v>32.804232804232811</v>
      </c>
      <c r="AA20" s="999">
        <f t="shared" si="6"/>
        <v>15.611111111111111</v>
      </c>
      <c r="AB20" s="1000">
        <v>6</v>
      </c>
      <c r="AC20" s="978">
        <v>3.78</v>
      </c>
      <c r="AD20" s="978">
        <v>1.3</v>
      </c>
      <c r="AE20" s="978">
        <v>0.67</v>
      </c>
      <c r="AF20" s="978">
        <v>2.62</v>
      </c>
      <c r="AG20" s="978">
        <v>17.299999999999997</v>
      </c>
      <c r="AH20" s="978">
        <v>1.7000000000000002</v>
      </c>
      <c r="AI20" s="978">
        <v>8.75</v>
      </c>
      <c r="AJ20" s="978">
        <v>4.5</v>
      </c>
      <c r="AK20" s="978">
        <v>12</v>
      </c>
      <c r="AL20" s="991">
        <v>2280</v>
      </c>
      <c r="AM20" s="985">
        <v>1.2</v>
      </c>
      <c r="AN20" s="978">
        <v>1.1200000000000001</v>
      </c>
      <c r="AO20" s="838">
        <f t="shared" si="7"/>
        <v>-8.051978024388637</v>
      </c>
      <c r="AP20" s="839">
        <f t="shared" si="8"/>
        <v>7.5591330867224737</v>
      </c>
      <c r="AQ20" s="1001">
        <f t="shared" si="9"/>
        <v>34.826820792223209</v>
      </c>
      <c r="AR20" s="738">
        <f>INDEX(Historical!$C$7:$C$1442,MATCH(B20,Historical!$B$7:$B$1449,0))*IF(AH20="n/a",1.03,IF(AH20&lt;0,1.01,IF(AH20&gt;10,1.1,(1+AH20/100))))</f>
        <v>1.2203999999999999</v>
      </c>
      <c r="AS20" s="999">
        <f t="shared" si="10"/>
        <v>1.3271849999999998</v>
      </c>
      <c r="AT20" s="999">
        <f t="shared" si="11"/>
        <v>1.4599035</v>
      </c>
      <c r="AU20" s="999">
        <f t="shared" si="11"/>
        <v>1.6058938500000002</v>
      </c>
      <c r="AV20" s="999">
        <f t="shared" si="11"/>
        <v>1.7664832350000004</v>
      </c>
      <c r="AW20" s="738">
        <f t="shared" si="12"/>
        <v>7.379865585000001</v>
      </c>
      <c r="AX20" s="846">
        <f t="shared" si="13"/>
        <v>12.506127071682767</v>
      </c>
      <c r="AY20" s="1080">
        <v>1.25</v>
      </c>
      <c r="AZ20" s="985">
        <v>16.71</v>
      </c>
      <c r="BA20" s="985">
        <v>-28.34</v>
      </c>
      <c r="BB20" s="985">
        <v>0.15</v>
      </c>
      <c r="BC20" s="985">
        <v>-14.84</v>
      </c>
      <c r="BE20" s="700">
        <v>2010</v>
      </c>
      <c r="BF20" s="1013">
        <f t="shared" si="14"/>
        <v>0</v>
      </c>
      <c r="BG20" s="995">
        <v>6.9</v>
      </c>
    </row>
    <row r="21" spans="1:59" ht="11.25" customHeight="1" x14ac:dyDescent="0.2">
      <c r="A21" s="984" t="s">
        <v>436</v>
      </c>
      <c r="B21" s="988" t="s">
        <v>437</v>
      </c>
      <c r="C21" s="1070" t="s">
        <v>128</v>
      </c>
      <c r="D21" s="1070" t="s">
        <v>4389</v>
      </c>
      <c r="E21" s="828">
        <v>13</v>
      </c>
      <c r="F21" s="1148">
        <v>284</v>
      </c>
      <c r="G21" s="1148" t="s">
        <v>106</v>
      </c>
      <c r="H21" s="1148" t="s">
        <v>106</v>
      </c>
      <c r="I21" s="987">
        <v>3.08</v>
      </c>
      <c r="J21" s="738">
        <f t="shared" si="0"/>
        <v>2.9220779220779218</v>
      </c>
      <c r="K21" s="990">
        <v>2.2499999999999999E-2</v>
      </c>
      <c r="L21" s="1000">
        <v>4</v>
      </c>
      <c r="M21" s="729">
        <f t="shared" si="1"/>
        <v>0.09</v>
      </c>
      <c r="N21" s="983" t="s">
        <v>4108</v>
      </c>
      <c r="O21" s="831">
        <v>0.02</v>
      </c>
      <c r="P21" s="694">
        <v>43188</v>
      </c>
      <c r="Q21" s="694">
        <v>43217</v>
      </c>
      <c r="R21" s="729">
        <f t="shared" si="2"/>
        <v>12.499999999999993</v>
      </c>
      <c r="S21" s="795">
        <f>IF(INDEX(Historical!$D$7:$D$1442,MATCH(B21,Historical!$B$7:$B$1449,0))=0,"n/a",(INDEX(Historical!$C$7:$C$1442,MATCH(B21,Historical!$B$7:$B$1449,0))/INDEX(Historical!$D$7:$D$1442,MATCH(B21,Historical!$B$7:$B$1449,0))-1)*100)</f>
        <v>9.375</v>
      </c>
      <c r="T21" s="795">
        <f>IF(INDEX(Historical!$F$7:$F$1442,MATCH(B21,Historical!$B$7:$B$1449,0))=0,"n/a",((INDEX(Historical!$C$7:$C$1442,MATCH(B21,Historical!$B$7:$B$1449,0))/INDEX(Historical!$F$7:$F$1442,MATCH(B21,Historical!$B$7:$B$1449,0)))^(1/3)-1)*100)</f>
        <v>6.2254055032684219</v>
      </c>
      <c r="U21" s="795">
        <f>IF(INDEX(Historical!$H$7:$H$1442,MATCH(B21,Historical!$B$7:$B$1449,0))=0,"n/a",((INDEX(Historical!$C$7:$C$1442,MATCH(B21,Historical!$B$7:$B$1449,0))/INDEX(Historical!$H$7:$H$1442,MATCH(B21,Historical!$B$7:$B$1449,0)))^(1/5)-1)*100)</f>
        <v>10.968813341109108</v>
      </c>
      <c r="V21" s="795">
        <f>IF(INDEX(Historical!$O$7:$O$1442,MATCH(B21,Historical!$B$7:$B$1449,0))=0,"n/a",((INDEX(Historical!$C$7:$C$1442,MATCH(B21,Historical!$B$7:$B$1449,0))/INDEX(Historical!$O$7:$O$1442,MATCH(B21,Historical!$B$7:$B$1449,0)))^(1/10)-1)*100)</f>
        <v>11.773029030687221</v>
      </c>
      <c r="W21" s="796">
        <f t="shared" si="3"/>
        <v>0.93168999350278769</v>
      </c>
      <c r="X21" s="797" t="str">
        <f t="shared" si="4"/>
        <v>n/a</v>
      </c>
      <c r="Y21" s="752"/>
      <c r="Z21" s="738">
        <f t="shared" si="5"/>
        <v>44.999999999999993</v>
      </c>
      <c r="AA21" s="999">
        <f t="shared" si="6"/>
        <v>15.4</v>
      </c>
      <c r="AB21" s="1000">
        <v>12</v>
      </c>
      <c r="AC21" s="978">
        <v>0.2</v>
      </c>
      <c r="AD21" s="978" t="s">
        <v>137</v>
      </c>
      <c r="AE21" s="978">
        <v>2.37</v>
      </c>
      <c r="AF21" s="978">
        <v>5.53</v>
      </c>
      <c r="AG21" s="978">
        <v>40.400000000000006</v>
      </c>
      <c r="AH21" s="978" t="s">
        <v>137</v>
      </c>
      <c r="AI21" s="978" t="s">
        <v>137</v>
      </c>
      <c r="AJ21" s="978" t="s">
        <v>137</v>
      </c>
      <c r="AK21" s="978" t="s">
        <v>137</v>
      </c>
      <c r="AL21" s="991">
        <v>97.8</v>
      </c>
      <c r="AM21" s="985">
        <v>9.86</v>
      </c>
      <c r="AN21" s="978">
        <v>0.17499999999999999</v>
      </c>
      <c r="AO21" s="838">
        <f t="shared" si="7"/>
        <v>-1.509108736812971</v>
      </c>
      <c r="AP21" s="839">
        <f t="shared" si="8"/>
        <v>13.890891263187029</v>
      </c>
      <c r="AQ21" s="1001">
        <f t="shared" si="9"/>
        <v>94.550193466307746</v>
      </c>
      <c r="AR21" s="738">
        <f>INDEX(Historical!$C$7:$C$1442,MATCH(B21,Historical!$B$7:$B$1449,0))*IF(AH21="n/a",1.03,IF(AH21&lt;0,1.01,IF(AH21&gt;10,1.1,(1+AH21/100))))</f>
        <v>9.0124999999999997E-2</v>
      </c>
      <c r="AS21" s="999">
        <f t="shared" si="10"/>
        <v>9.2828750000000002E-2</v>
      </c>
      <c r="AT21" s="999">
        <f t="shared" si="11"/>
        <v>9.56136125E-2</v>
      </c>
      <c r="AU21" s="999">
        <f t="shared" si="11"/>
        <v>9.8482020875000006E-2</v>
      </c>
      <c r="AV21" s="999">
        <f t="shared" si="11"/>
        <v>0.10143648150125001</v>
      </c>
      <c r="AW21" s="738">
        <f t="shared" si="12"/>
        <v>0.47848586487625006</v>
      </c>
      <c r="AX21" s="846">
        <f t="shared" si="13"/>
        <v>15.535255353125002</v>
      </c>
      <c r="AY21" s="1080">
        <v>0.18</v>
      </c>
      <c r="AZ21" s="985">
        <v>31.623931623931647</v>
      </c>
      <c r="BA21" s="985">
        <v>-0.32362459546925182</v>
      </c>
      <c r="BB21" s="985">
        <v>5.841924398625431</v>
      </c>
      <c r="BC21" s="985">
        <v>10.791366906474821</v>
      </c>
      <c r="BD21" s="1032" t="s">
        <v>4326</v>
      </c>
      <c r="BE21" s="700">
        <v>2006</v>
      </c>
      <c r="BF21" s="1013">
        <f t="shared" si="14"/>
        <v>1</v>
      </c>
      <c r="BG21" s="995">
        <v>29.62</v>
      </c>
    </row>
    <row r="22" spans="1:59" ht="11.25" customHeight="1" x14ac:dyDescent="0.2">
      <c r="A22" s="984" t="s">
        <v>444</v>
      </c>
      <c r="B22" s="988" t="s">
        <v>445</v>
      </c>
      <c r="C22" s="1070" t="s">
        <v>108</v>
      </c>
      <c r="D22" s="1070" t="s">
        <v>118</v>
      </c>
      <c r="E22" s="828">
        <v>15</v>
      </c>
      <c r="F22" s="1148">
        <v>251</v>
      </c>
      <c r="G22" s="1148" t="s">
        <v>106</v>
      </c>
      <c r="H22" s="1148" t="s">
        <v>106</v>
      </c>
      <c r="I22" s="987">
        <v>96.39</v>
      </c>
      <c r="J22" s="738">
        <f t="shared" si="0"/>
        <v>2.4898848428260192</v>
      </c>
      <c r="K22" s="990">
        <v>0.6</v>
      </c>
      <c r="L22" s="1000">
        <v>4</v>
      </c>
      <c r="M22" s="729">
        <f t="shared" si="1"/>
        <v>2.4</v>
      </c>
      <c r="N22" s="983" t="s">
        <v>380</v>
      </c>
      <c r="O22" s="831">
        <v>0.56000000000000005</v>
      </c>
      <c r="P22" s="973">
        <v>43427</v>
      </c>
      <c r="Q22" s="973">
        <v>43451</v>
      </c>
      <c r="R22" s="729">
        <f t="shared" si="2"/>
        <v>7.1428571428571281</v>
      </c>
      <c r="S22" s="795">
        <f>IF(INDEX(Historical!$D$7:$D$1442,MATCH(B22,Historical!$B$7:$B$1449,0))=0,"n/a",(INDEX(Historical!$C$7:$C$1442,MATCH(B22,Historical!$B$7:$B$1449,0))/INDEX(Historical!$D$7:$D$1442,MATCH(B22,Historical!$B$7:$B$1449,0))-1)*100)</f>
        <v>6.0465116279069475</v>
      </c>
      <c r="T22" s="795">
        <f>IF(INDEX(Historical!$F$7:$F$1442,MATCH(B22,Historical!$B$7:$B$1449,0))=0,"n/a",((INDEX(Historical!$C$7:$C$1442,MATCH(B22,Historical!$B$7:$B$1449,0))/INDEX(Historical!$F$7:$F$1442,MATCH(B22,Historical!$B$7:$B$1449,0)))^(1/3)-1)*100)</f>
        <v>18.505387107366221</v>
      </c>
      <c r="U22" s="795">
        <f>IF(INDEX(Historical!$H$7:$H$1442,MATCH(B22,Historical!$B$7:$B$1449,0))=0,"n/a",((INDEX(Historical!$C$7:$C$1442,MATCH(B22,Historical!$B$7:$B$1449,0))/INDEX(Historical!$H$7:$H$1442,MATCH(B22,Historical!$B$7:$B$1449,0)))^(1/5)-1)*100)</f>
        <v>18.88654957871243</v>
      </c>
      <c r="V22" s="795">
        <f>IF(INDEX(Historical!$O$7:$O$1442,MATCH(B22,Historical!$B$7:$B$1449,0))=0,"n/a",((INDEX(Historical!$C$7:$C$1442,MATCH(B22,Historical!$B$7:$B$1449,0))/INDEX(Historical!$O$7:$O$1442,MATCH(B22,Historical!$B$7:$B$1449,0)))^(1/10)-1)*100)</f>
        <v>15.492586785551342</v>
      </c>
      <c r="W22" s="796">
        <f t="shared" si="3"/>
        <v>1.2190701165751323</v>
      </c>
      <c r="X22" s="797">
        <f t="shared" si="4"/>
        <v>10.492527543729128</v>
      </c>
      <c r="Y22" s="989"/>
      <c r="Z22" s="738">
        <f t="shared" si="5"/>
        <v>38.277511961722489</v>
      </c>
      <c r="AA22" s="999">
        <f t="shared" si="6"/>
        <v>15.373205741626796</v>
      </c>
      <c r="AB22" s="1000">
        <v>12</v>
      </c>
      <c r="AC22" s="978">
        <v>6.27</v>
      </c>
      <c r="AD22" s="978">
        <v>0.79</v>
      </c>
      <c r="AE22" s="978">
        <v>0.82</v>
      </c>
      <c r="AF22" s="978">
        <v>1.18</v>
      </c>
      <c r="AG22" s="978">
        <v>11</v>
      </c>
      <c r="AH22" s="980">
        <v>-32.1</v>
      </c>
      <c r="AI22" s="980">
        <v>55.58</v>
      </c>
      <c r="AJ22" s="978">
        <v>1.7999999999999998</v>
      </c>
      <c r="AK22" s="978">
        <v>19.400000000000002</v>
      </c>
      <c r="AL22" s="991">
        <v>6050</v>
      </c>
      <c r="AM22" s="985">
        <v>0.5</v>
      </c>
      <c r="AN22" s="978">
        <v>0.38</v>
      </c>
      <c r="AO22" s="838">
        <f t="shared" si="7"/>
        <v>6.0032286799116523</v>
      </c>
      <c r="AP22" s="839">
        <f t="shared" si="8"/>
        <v>21.376434421538448</v>
      </c>
      <c r="AQ22" s="1001">
        <f t="shared" si="9"/>
        <v>-10.209174497070084</v>
      </c>
      <c r="AR22" s="738">
        <f>INDEX(Historical!$C$7:$C$1442,MATCH(B22,Historical!$B$7:$B$1449,0))*IF(AH22="n/a",1.03,IF(AH22&lt;0,1.01,IF(AH22&gt;10,1.1,(1+AH22/100))))</f>
        <v>2.3028</v>
      </c>
      <c r="AS22" s="999">
        <f t="shared" si="10"/>
        <v>2.53308</v>
      </c>
      <c r="AT22" s="999">
        <f t="shared" si="11"/>
        <v>2.7863880000000001</v>
      </c>
      <c r="AU22" s="999">
        <f t="shared" si="11"/>
        <v>3.0650268000000005</v>
      </c>
      <c r="AV22" s="999">
        <f t="shared" si="11"/>
        <v>3.3715294800000009</v>
      </c>
      <c r="AW22" s="738">
        <f t="shared" si="12"/>
        <v>14.058824280000001</v>
      </c>
      <c r="AX22" s="846">
        <f t="shared" si="13"/>
        <v>14.585355617802678</v>
      </c>
      <c r="AY22" s="1080">
        <v>0.61</v>
      </c>
      <c r="AZ22" s="985">
        <v>17.11</v>
      </c>
      <c r="BA22" s="985">
        <v>-13.5</v>
      </c>
      <c r="BB22" s="985">
        <v>3.58</v>
      </c>
      <c r="BC22" s="985">
        <v>-2.7199999999999998</v>
      </c>
      <c r="BE22" s="700">
        <v>2005</v>
      </c>
      <c r="BF22" s="1013">
        <f t="shared" si="14"/>
        <v>1</v>
      </c>
      <c r="BG22" s="995">
        <v>1.4000000000000001</v>
      </c>
    </row>
    <row r="23" spans="1:59" ht="11.25" customHeight="1" x14ac:dyDescent="0.2">
      <c r="A23" s="984" t="s">
        <v>446</v>
      </c>
      <c r="B23" s="988" t="s">
        <v>447</v>
      </c>
      <c r="C23" s="1070" t="s">
        <v>154</v>
      </c>
      <c r="D23" s="1070" t="s">
        <v>4386</v>
      </c>
      <c r="E23" s="828">
        <v>16</v>
      </c>
      <c r="F23" s="1148">
        <v>214</v>
      </c>
      <c r="G23" s="1148" t="s">
        <v>106</v>
      </c>
      <c r="H23" s="1148" t="s">
        <v>106</v>
      </c>
      <c r="I23" s="987">
        <v>745.84</v>
      </c>
      <c r="J23" s="738">
        <f t="shared" si="0"/>
        <v>0.72401587471843831</v>
      </c>
      <c r="K23" s="990">
        <v>1.35</v>
      </c>
      <c r="L23" s="1000">
        <v>4</v>
      </c>
      <c r="M23" s="729">
        <f t="shared" si="1"/>
        <v>5.4</v>
      </c>
      <c r="N23" s="983" t="s">
        <v>152</v>
      </c>
      <c r="O23" s="831">
        <v>1.2</v>
      </c>
      <c r="P23" s="973">
        <v>43356</v>
      </c>
      <c r="Q23" s="973">
        <v>43371</v>
      </c>
      <c r="R23" s="729">
        <f t="shared" si="2"/>
        <v>12.500000000000011</v>
      </c>
      <c r="S23" s="795">
        <f>IF(INDEX(Historical!$D$7:$D$1442,MATCH(B23,Historical!$B$7:$B$1449,0))=0,"n/a",(INDEX(Historical!$C$7:$C$1442,MATCH(B23,Historical!$B$7:$B$1449,0))/INDEX(Historical!$D$7:$D$1442,MATCH(B23,Historical!$B$7:$B$1449,0))-1)*100)</f>
        <v>13.33333333333333</v>
      </c>
      <c r="T23" s="795">
        <f>IF(INDEX(Historical!$F$7:$F$1442,MATCH(B23,Historical!$B$7:$B$1449,0))=0,"n/a",((INDEX(Historical!$C$7:$C$1442,MATCH(B23,Historical!$B$7:$B$1449,0))/INDEX(Historical!$F$7:$F$1442,MATCH(B23,Historical!$B$7:$B$1449,0)))^(1/3)-1)*100)</f>
        <v>15.616214441920405</v>
      </c>
      <c r="U23" s="795">
        <f>IF(INDEX(Historical!$H$7:$H$1442,MATCH(B23,Historical!$B$7:$B$1449,0))=0,"n/a",((INDEX(Historical!$C$7:$C$1442,MATCH(B23,Historical!$B$7:$B$1449,0))/INDEX(Historical!$H$7:$H$1442,MATCH(B23,Historical!$B$7:$B$1449,0)))^(1/5)-1)*100)</f>
        <v>16.271101521949817</v>
      </c>
      <c r="V23" s="795">
        <f>IF(INDEX(Historical!$O$7:$O$1442,MATCH(B23,Historical!$B$7:$B$1449,0))=0,"n/a",((INDEX(Historical!$C$7:$C$1442,MATCH(B23,Historical!$B$7:$B$1449,0))/INDEX(Historical!$O$7:$O$1442,MATCH(B23,Historical!$B$7:$B$1449,0)))^(1/10)-1)*100)</f>
        <v>16.792415891192757</v>
      </c>
      <c r="W23" s="796">
        <f t="shared" si="3"/>
        <v>0.96895536814828664</v>
      </c>
      <c r="X23" s="797">
        <f t="shared" si="4"/>
        <v>1.8282136541516647</v>
      </c>
      <c r="Y23" s="752"/>
      <c r="Z23" s="738">
        <f t="shared" si="5"/>
        <v>31.63444639718805</v>
      </c>
      <c r="AA23" s="999">
        <f t="shared" si="6"/>
        <v>43.693028705330988</v>
      </c>
      <c r="AB23" s="1000">
        <v>12</v>
      </c>
      <c r="AC23" s="978">
        <v>17.07</v>
      </c>
      <c r="AD23" s="978" t="s">
        <v>137</v>
      </c>
      <c r="AE23" s="978">
        <v>9.16</v>
      </c>
      <c r="AF23" s="978">
        <v>6.74</v>
      </c>
      <c r="AG23" s="978">
        <v>18.099999999999998</v>
      </c>
      <c r="AH23" s="978">
        <v>20.200000000000003</v>
      </c>
      <c r="AI23" s="978" t="s">
        <v>137</v>
      </c>
      <c r="AJ23" s="978">
        <v>8.9</v>
      </c>
      <c r="AK23" s="978" t="s">
        <v>137</v>
      </c>
      <c r="AL23" s="991">
        <v>1390</v>
      </c>
      <c r="AM23" s="985">
        <v>0.89999999999999991</v>
      </c>
      <c r="AN23" s="978">
        <v>0</v>
      </c>
      <c r="AO23" s="838">
        <f t="shared" si="7"/>
        <v>-26.697911308662732</v>
      </c>
      <c r="AP23" s="839">
        <f t="shared" si="8"/>
        <v>16.995117396668256</v>
      </c>
      <c r="AQ23" s="1001">
        <f t="shared" si="9"/>
        <v>261.78017479859591</v>
      </c>
      <c r="AR23" s="738">
        <f>INDEX(Historical!$C$7:$C$1442,MATCH(B23,Historical!$B$7:$B$1449,0))*IF(AH23="n/a",1.03,IF(AH23&lt;0,1.01,IF(AH23&gt;10,1.1,(1+AH23/100))))</f>
        <v>5.61</v>
      </c>
      <c r="AS23" s="999">
        <f t="shared" si="10"/>
        <v>5.7783000000000007</v>
      </c>
      <c r="AT23" s="999">
        <f t="shared" si="11"/>
        <v>5.9516490000000006</v>
      </c>
      <c r="AU23" s="999">
        <f t="shared" si="11"/>
        <v>6.1301984700000007</v>
      </c>
      <c r="AV23" s="999">
        <f t="shared" si="11"/>
        <v>6.3141044241000008</v>
      </c>
      <c r="AW23" s="738">
        <f t="shared" si="12"/>
        <v>29.784251894100002</v>
      </c>
      <c r="AX23" s="846">
        <f t="shared" si="13"/>
        <v>3.9933835533224284</v>
      </c>
      <c r="AY23" s="1080">
        <v>0.51</v>
      </c>
      <c r="AZ23" s="985">
        <v>44.3</v>
      </c>
      <c r="BA23" s="985">
        <v>-6.38</v>
      </c>
      <c r="BB23" s="985">
        <v>0.13999999999999999</v>
      </c>
      <c r="BC23" s="985">
        <v>12.22</v>
      </c>
      <c r="BE23" s="700">
        <v>2003</v>
      </c>
      <c r="BF23" s="1013">
        <f t="shared" si="14"/>
        <v>1</v>
      </c>
      <c r="BG23" s="995">
        <v>16.3</v>
      </c>
    </row>
    <row r="24" spans="1:59" ht="11.25" customHeight="1" x14ac:dyDescent="0.2">
      <c r="A24" s="976" t="s">
        <v>448</v>
      </c>
      <c r="B24" s="988" t="s">
        <v>449</v>
      </c>
      <c r="C24" s="1070" t="s">
        <v>108</v>
      </c>
      <c r="D24" s="1070" t="s">
        <v>4401</v>
      </c>
      <c r="E24" s="828">
        <v>17</v>
      </c>
      <c r="F24" s="1148">
        <v>182</v>
      </c>
      <c r="G24" s="1148" t="s">
        <v>37</v>
      </c>
      <c r="H24" s="1148" t="s">
        <v>37</v>
      </c>
      <c r="I24" s="987">
        <v>32.56</v>
      </c>
      <c r="J24" s="738">
        <f t="shared" si="0"/>
        <v>2.9484029484029484</v>
      </c>
      <c r="K24" s="990">
        <v>0.24</v>
      </c>
      <c r="L24" s="1000">
        <v>4</v>
      </c>
      <c r="M24" s="729">
        <f t="shared" si="1"/>
        <v>0.96</v>
      </c>
      <c r="N24" s="983" t="s">
        <v>3989</v>
      </c>
      <c r="O24" s="831">
        <v>0.23</v>
      </c>
      <c r="P24" s="694">
        <v>43167</v>
      </c>
      <c r="Q24" s="694">
        <v>43185</v>
      </c>
      <c r="R24" s="729">
        <f t="shared" si="2"/>
        <v>4.3478260869565135</v>
      </c>
      <c r="S24" s="795">
        <f>IF(INDEX(Historical!$D$7:$D$1442,MATCH(B24,Historical!$B$7:$B$1449,0))=0,"n/a",(INDEX(Historical!$C$7:$C$1442,MATCH(B24,Historical!$B$7:$B$1449,0))/INDEX(Historical!$D$7:$D$1442,MATCH(B24,Historical!$B$7:$B$1449,0))-1)*100)</f>
        <v>4.3478260869565188</v>
      </c>
      <c r="T24" s="795">
        <f>IF(INDEX(Historical!$F$7:$F$1442,MATCH(B24,Historical!$B$7:$B$1449,0))=0,"n/a",((INDEX(Historical!$C$7:$C$1442,MATCH(B24,Historical!$B$7:$B$1449,0))/INDEX(Historical!$F$7:$F$1442,MATCH(B24,Historical!$B$7:$B$1449,0)))^(1/3)-1)*100)</f>
        <v>2.9428498400178693</v>
      </c>
      <c r="U24" s="795">
        <f>IF(INDEX(Historical!$H$7:$H$1442,MATCH(B24,Historical!$B$7:$B$1449,0))=0,"n/a",((INDEX(Historical!$C$7:$C$1442,MATCH(B24,Historical!$B$7:$B$1449,0))/INDEX(Historical!$H$7:$H$1442,MATCH(B24,Historical!$B$7:$B$1449,0)))^(1/5)-1)*100)</f>
        <v>2.7066087089351765</v>
      </c>
      <c r="V24" s="795">
        <f>IF(INDEX(Historical!$O$7:$O$1442,MATCH(B24,Historical!$B$7:$B$1449,0))=0,"n/a",((INDEX(Historical!$C$7:$C$1442,MATCH(B24,Historical!$B$7:$B$1449,0))/INDEX(Historical!$O$7:$O$1442,MATCH(B24,Historical!$B$7:$B$1449,0)))^(1/10)-1)*100)</f>
        <v>2.6370004418768911</v>
      </c>
      <c r="W24" s="796">
        <f t="shared" si="3"/>
        <v>1.0263967597247505</v>
      </c>
      <c r="X24" s="797">
        <f t="shared" si="4"/>
        <v>0.67665217723379412</v>
      </c>
      <c r="Y24" s="988"/>
      <c r="Z24" s="738">
        <f t="shared" si="5"/>
        <v>40.506329113924053</v>
      </c>
      <c r="AA24" s="999">
        <f t="shared" si="6"/>
        <v>13.738396624472575</v>
      </c>
      <c r="AB24" s="1000">
        <v>12</v>
      </c>
      <c r="AC24" s="978">
        <v>2.37</v>
      </c>
      <c r="AD24" s="978" t="s">
        <v>137</v>
      </c>
      <c r="AE24" s="978">
        <v>4.1500000000000004</v>
      </c>
      <c r="AF24" s="978">
        <v>1.39</v>
      </c>
      <c r="AG24" s="978">
        <v>9.6</v>
      </c>
      <c r="AH24" s="978">
        <v>0.8</v>
      </c>
      <c r="AI24" s="978" t="s">
        <v>137</v>
      </c>
      <c r="AJ24" s="978">
        <v>4</v>
      </c>
      <c r="AK24" s="978" t="s">
        <v>137</v>
      </c>
      <c r="AL24" s="991">
        <v>119.82</v>
      </c>
      <c r="AM24" s="985">
        <v>20.5</v>
      </c>
      <c r="AN24" s="978">
        <v>0</v>
      </c>
      <c r="AO24" s="838">
        <f t="shared" si="7"/>
        <v>-8.0833849671344495</v>
      </c>
      <c r="AP24" s="839">
        <f t="shared" si="8"/>
        <v>5.6550116573381253</v>
      </c>
      <c r="AQ24" s="1001">
        <f t="shared" si="9"/>
        <v>-7.8735861063918939</v>
      </c>
      <c r="AR24" s="738">
        <f>INDEX(Historical!$C$7:$C$1442,MATCH(B24,Historical!$B$7:$B$1449,0))*IF(AH24="n/a",1.03,IF(AH24&lt;0,1.01,IF(AH24&gt;10,1.1,(1+AH24/100))))</f>
        <v>0.96767999999999998</v>
      </c>
      <c r="AS24" s="999">
        <f t="shared" si="10"/>
        <v>0.9967104</v>
      </c>
      <c r="AT24" s="999">
        <f t="shared" si="11"/>
        <v>1.026611712</v>
      </c>
      <c r="AU24" s="999">
        <f t="shared" si="11"/>
        <v>1.0574100633600001</v>
      </c>
      <c r="AV24" s="999">
        <f t="shared" si="11"/>
        <v>1.0891323652608</v>
      </c>
      <c r="AW24" s="738">
        <f t="shared" si="12"/>
        <v>5.1375445406207998</v>
      </c>
      <c r="AX24" s="846">
        <f t="shared" si="13"/>
        <v>15.778699449081079</v>
      </c>
      <c r="AY24" s="1080">
        <v>0.41</v>
      </c>
      <c r="AZ24" s="985">
        <v>16.54</v>
      </c>
      <c r="BA24" s="985">
        <v>-39.660000000000004</v>
      </c>
      <c r="BB24" s="985">
        <v>-6.92</v>
      </c>
      <c r="BC24" s="985">
        <v>-22.52</v>
      </c>
      <c r="BE24" s="700">
        <v>2002</v>
      </c>
      <c r="BF24" s="1013">
        <f t="shared" si="14"/>
        <v>1</v>
      </c>
      <c r="BG24" s="995">
        <v>1</v>
      </c>
    </row>
    <row r="25" spans="1:59" ht="11.25" customHeight="1" x14ac:dyDescent="0.2">
      <c r="A25" s="984" t="s">
        <v>450</v>
      </c>
      <c r="B25" s="988" t="s">
        <v>451</v>
      </c>
      <c r="C25" s="1070" t="s">
        <v>131</v>
      </c>
      <c r="D25" s="1070" t="s">
        <v>4390</v>
      </c>
      <c r="E25" s="828">
        <v>16</v>
      </c>
      <c r="F25" s="1148">
        <v>202</v>
      </c>
      <c r="G25" s="1148" t="s">
        <v>37</v>
      </c>
      <c r="H25" s="1148" t="s">
        <v>37</v>
      </c>
      <c r="I25" s="987">
        <v>41.85</v>
      </c>
      <c r="J25" s="738">
        <f t="shared" si="0"/>
        <v>3.5603345280764636</v>
      </c>
      <c r="K25" s="990">
        <v>0.3725</v>
      </c>
      <c r="L25" s="1000">
        <v>4</v>
      </c>
      <c r="M25" s="729">
        <f t="shared" si="1"/>
        <v>1.49</v>
      </c>
      <c r="N25" s="983" t="s">
        <v>149</v>
      </c>
      <c r="O25" s="831">
        <v>0.35749999999999998</v>
      </c>
      <c r="P25" s="694">
        <v>43153</v>
      </c>
      <c r="Q25" s="694">
        <v>43174</v>
      </c>
      <c r="R25" s="729">
        <f t="shared" si="2"/>
        <v>4.1958041958041994</v>
      </c>
      <c r="S25" s="795">
        <f>IF(INDEX(Historical!$D$7:$D$1442,MATCH(B25,Historical!$B$7:$B$1449,0))=0,"n/a",(INDEX(Historical!$C$7:$C$1442,MATCH(B25,Historical!$B$7:$B$1449,0))/INDEX(Historical!$D$7:$D$1442,MATCH(B25,Historical!$B$7:$B$1449,0))-1)*100)</f>
        <v>4.1958041958042092</v>
      </c>
      <c r="T25" s="795">
        <f>IF(INDEX(Historical!$F$7:$F$1442,MATCH(B25,Historical!$B$7:$B$1449,0))=0,"n/a",((INDEX(Historical!$C$7:$C$1442,MATCH(B25,Historical!$B$7:$B$1449,0))/INDEX(Historical!$F$7:$F$1442,MATCH(B25,Historical!$B$7:$B$1449,0)))^(1/3)-1)*100)</f>
        <v>4.1207878770866735</v>
      </c>
      <c r="U25" s="795">
        <f>IF(INDEX(Historical!$H$7:$H$1442,MATCH(B25,Historical!$B$7:$B$1449,0))=0,"n/a",((INDEX(Historical!$C$7:$C$1442,MATCH(B25,Historical!$B$7:$B$1449,0))/INDEX(Historical!$H$7:$H$1442,MATCH(B25,Historical!$B$7:$B$1449,0)))^(1/5)-1)*100)</f>
        <v>4.0795216521546829</v>
      </c>
      <c r="V25" s="795">
        <f>IF(INDEX(Historical!$O$7:$O$1442,MATCH(B25,Historical!$B$7:$B$1449,0))=0,"n/a",((INDEX(Historical!$C$7:$C$1442,MATCH(B25,Historical!$B$7:$B$1449,0))/INDEX(Historical!$O$7:$O$1442,MATCH(B25,Historical!$B$7:$B$1449,0)))^(1/10)-1)*100)</f>
        <v>8.0024774402735801</v>
      </c>
      <c r="W25" s="796">
        <f t="shared" si="3"/>
        <v>0.50978233710774656</v>
      </c>
      <c r="X25" s="797">
        <f t="shared" si="4"/>
        <v>0.47436298280868405</v>
      </c>
      <c r="Y25" s="757" t="s">
        <v>4160</v>
      </c>
      <c r="Z25" s="738">
        <f t="shared" si="5"/>
        <v>76.410256410256423</v>
      </c>
      <c r="AA25" s="999">
        <f t="shared" si="6"/>
        <v>21.461538461538463</v>
      </c>
      <c r="AB25" s="1000">
        <v>12</v>
      </c>
      <c r="AC25" s="978">
        <v>1.95</v>
      </c>
      <c r="AD25" s="978">
        <v>3.8</v>
      </c>
      <c r="AE25" s="978">
        <v>1.92</v>
      </c>
      <c r="AF25" s="978">
        <v>1.57</v>
      </c>
      <c r="AG25" s="978">
        <v>6.8000000000000007</v>
      </c>
      <c r="AH25" s="978">
        <v>-9.5</v>
      </c>
      <c r="AI25" s="978">
        <v>6.93</v>
      </c>
      <c r="AJ25" s="978">
        <v>8.6</v>
      </c>
      <c r="AK25" s="978">
        <v>5.65</v>
      </c>
      <c r="AL25" s="991">
        <v>2730</v>
      </c>
      <c r="AM25" s="985">
        <v>0.70000000000000007</v>
      </c>
      <c r="AN25" s="978">
        <v>1.1100000000000001</v>
      </c>
      <c r="AO25" s="838">
        <f t="shared" si="7"/>
        <v>-13.821682281307318</v>
      </c>
      <c r="AP25" s="839">
        <f t="shared" si="8"/>
        <v>7.6398561802311464</v>
      </c>
      <c r="AQ25" s="1001">
        <f t="shared" si="9"/>
        <v>22.373953990972328</v>
      </c>
      <c r="AR25" s="738">
        <f>INDEX(Historical!$C$7:$C$1442,MATCH(B25,Historical!$B$7:$B$1449,0))*IF(AH25="n/a",1.03,IF(AH25&lt;0,1.01,IF(AH25&gt;10,1.1,(1+AH25/100))))</f>
        <v>1.5048999999999999</v>
      </c>
      <c r="AS25" s="999">
        <f t="shared" si="10"/>
        <v>1.6091895699999998</v>
      </c>
      <c r="AT25" s="999">
        <f t="shared" si="11"/>
        <v>1.7001087807049999</v>
      </c>
      <c r="AU25" s="999">
        <f t="shared" si="11"/>
        <v>1.7961649268148325</v>
      </c>
      <c r="AV25" s="999">
        <f t="shared" si="11"/>
        <v>1.8976482451798706</v>
      </c>
      <c r="AW25" s="738">
        <f t="shared" si="12"/>
        <v>8.5080115226997037</v>
      </c>
      <c r="AX25" s="846">
        <f t="shared" si="13"/>
        <v>20.329776637275277</v>
      </c>
      <c r="AY25" s="1080">
        <v>0.4</v>
      </c>
      <c r="AZ25" s="985">
        <v>4.83</v>
      </c>
      <c r="BA25" s="985">
        <v>-20.9</v>
      </c>
      <c r="BB25" s="985">
        <v>-6.99</v>
      </c>
      <c r="BC25" s="985">
        <v>-16.29</v>
      </c>
      <c r="BE25" s="700">
        <v>2003</v>
      </c>
      <c r="BF25" s="1013">
        <f t="shared" si="14"/>
        <v>1</v>
      </c>
      <c r="BG25" s="995">
        <v>2.1</v>
      </c>
    </row>
    <row r="26" spans="1:59" s="874" customFormat="1" ht="11.25" customHeight="1" x14ac:dyDescent="0.2">
      <c r="A26" s="853" t="s">
        <v>453</v>
      </c>
      <c r="B26" s="882" t="s">
        <v>454</v>
      </c>
      <c r="C26" s="1070" t="s">
        <v>108</v>
      </c>
      <c r="D26" s="1070" t="s">
        <v>118</v>
      </c>
      <c r="E26" s="854">
        <v>17</v>
      </c>
      <c r="F26" s="1148">
        <v>197</v>
      </c>
      <c r="G26" s="1147" t="s">
        <v>106</v>
      </c>
      <c r="H26" s="1147" t="s">
        <v>106</v>
      </c>
      <c r="I26" s="855">
        <v>53.55</v>
      </c>
      <c r="J26" s="856">
        <f t="shared" si="0"/>
        <v>2.9878618113912236</v>
      </c>
      <c r="K26" s="857">
        <v>0.4</v>
      </c>
      <c r="L26" s="858">
        <v>4</v>
      </c>
      <c r="M26" s="859">
        <f t="shared" si="1"/>
        <v>1.6</v>
      </c>
      <c r="N26" s="860" t="s">
        <v>220</v>
      </c>
      <c r="O26" s="861">
        <v>0.39</v>
      </c>
      <c r="P26" s="862">
        <v>43462</v>
      </c>
      <c r="Q26" s="862">
        <v>43480</v>
      </c>
      <c r="R26" s="859">
        <f t="shared" si="2"/>
        <v>2.5641025641025665</v>
      </c>
      <c r="S26" s="795">
        <f>IF(INDEX(Historical!$D$7:$D$1442,MATCH(B26,Historical!$B$7:$B$1449,0))=0,"n/a",(INDEX(Historical!$C$7:$C$1442,MATCH(B26,Historical!$B$7:$B$1449,0))/INDEX(Historical!$D$7:$D$1442,MATCH(B26,Historical!$B$7:$B$1449,0))-1)*100)</f>
        <v>2.6315789473684292</v>
      </c>
      <c r="T26" s="795">
        <f>IF(INDEX(Historical!$F$7:$F$1442,MATCH(B26,Historical!$B$7:$B$1449,0))=0,"n/a",((INDEX(Historical!$C$7:$C$1442,MATCH(B26,Historical!$B$7:$B$1449,0))/INDEX(Historical!$F$7:$F$1442,MATCH(B26,Historical!$B$7:$B$1449,0)))^(1/3)-1)*100)</f>
        <v>10.37961367337601</v>
      </c>
      <c r="U26" s="795">
        <f>IF(INDEX(Historical!$H$7:$H$1442,MATCH(B26,Historical!$B$7:$B$1449,0))=0,"n/a",((INDEX(Historical!$C$7:$C$1442,MATCH(B26,Historical!$B$7:$B$1449,0))/INDEX(Historical!$H$7:$H$1442,MATCH(B26,Historical!$B$7:$B$1449,0)))^(1/5)-1)*100)</f>
        <v>9.3011973943858628</v>
      </c>
      <c r="V26" s="795">
        <f>IF(INDEX(Historical!$O$7:$O$1442,MATCH(B26,Historical!$B$7:$B$1449,0))=0,"n/a",((INDEX(Historical!$C$7:$C$1442,MATCH(B26,Historical!$B$7:$B$1449,0))/INDEX(Historical!$O$7:$O$1442,MATCH(B26,Historical!$B$7:$B$1449,0)))^(1/10)-1)*100)</f>
        <v>7.7430555648374311</v>
      </c>
      <c r="W26" s="863">
        <f t="shared" si="3"/>
        <v>1.2012308728125658</v>
      </c>
      <c r="X26" s="864" t="str">
        <f t="shared" si="4"/>
        <v>n/a</v>
      </c>
      <c r="Y26" s="886"/>
      <c r="Z26" s="856">
        <f t="shared" si="5"/>
        <v>66.390041493775925</v>
      </c>
      <c r="AA26" s="866">
        <f t="shared" si="6"/>
        <v>22.219917012448132</v>
      </c>
      <c r="AB26" s="858">
        <v>12</v>
      </c>
      <c r="AC26" s="867">
        <v>2.41</v>
      </c>
      <c r="AD26" s="867">
        <v>4.4400000000000004</v>
      </c>
      <c r="AE26" s="867">
        <v>0.86</v>
      </c>
      <c r="AF26" s="876">
        <v>0.99</v>
      </c>
      <c r="AG26" s="867">
        <v>3.5999999999999996</v>
      </c>
      <c r="AH26" s="876">
        <v>-187.5</v>
      </c>
      <c r="AI26" s="876">
        <v>117.88000000000001</v>
      </c>
      <c r="AJ26" s="867">
        <v>-25.5</v>
      </c>
      <c r="AK26" s="867">
        <v>5</v>
      </c>
      <c r="AL26" s="868">
        <v>4470</v>
      </c>
      <c r="AM26" s="869">
        <v>2.1</v>
      </c>
      <c r="AN26" s="867">
        <v>0.31</v>
      </c>
      <c r="AO26" s="870">
        <f t="shared" si="7"/>
        <v>-9.930857806671046</v>
      </c>
      <c r="AP26" s="871">
        <f t="shared" si="8"/>
        <v>12.289059205777086</v>
      </c>
      <c r="AQ26" s="872">
        <f t="shared" si="9"/>
        <v>-1.1224824063772454</v>
      </c>
      <c r="AR26" s="738">
        <f>INDEX(Historical!$C$7:$C$1442,MATCH(B26,Historical!$B$7:$B$1449,0))*IF(AH26="n/a",1.03,IF(AH26&lt;0,1.01,IF(AH26&gt;10,1.1,(1+AH26/100))))</f>
        <v>1.5756000000000001</v>
      </c>
      <c r="AS26" s="866">
        <f t="shared" si="10"/>
        <v>1.7331600000000003</v>
      </c>
      <c r="AT26" s="866">
        <f t="shared" si="11"/>
        <v>1.8198180000000004</v>
      </c>
      <c r="AU26" s="866">
        <f t="shared" si="11"/>
        <v>1.9108089000000006</v>
      </c>
      <c r="AV26" s="866">
        <f t="shared" si="11"/>
        <v>2.0063493450000007</v>
      </c>
      <c r="AW26" s="856">
        <f t="shared" si="12"/>
        <v>9.0457362450000023</v>
      </c>
      <c r="AX26" s="873">
        <f t="shared" si="13"/>
        <v>16.892131176470592</v>
      </c>
      <c r="AY26" s="1081">
        <v>0.44</v>
      </c>
      <c r="AZ26" s="869">
        <v>12.9</v>
      </c>
      <c r="BA26" s="869">
        <v>-11.76</v>
      </c>
      <c r="BB26" s="869">
        <v>0.2</v>
      </c>
      <c r="BC26" s="869">
        <v>-4.1900000000000004</v>
      </c>
      <c r="BD26" s="1033"/>
      <c r="BE26" s="700">
        <v>2003</v>
      </c>
      <c r="BF26" s="1013">
        <f t="shared" si="14"/>
        <v>1</v>
      </c>
      <c r="BG26" s="931">
        <v>0.6</v>
      </c>
    </row>
    <row r="27" spans="1:59" ht="11.25" customHeight="1" x14ac:dyDescent="0.2">
      <c r="A27" s="976" t="s">
        <v>980</v>
      </c>
      <c r="B27" s="988" t="s">
        <v>981</v>
      </c>
      <c r="C27" s="1070" t="s">
        <v>123</v>
      </c>
      <c r="D27" s="1070" t="s">
        <v>4233</v>
      </c>
      <c r="E27" s="828">
        <v>10</v>
      </c>
      <c r="F27" s="1148">
        <v>331</v>
      </c>
      <c r="G27" s="1148" t="s">
        <v>106</v>
      </c>
      <c r="H27" s="1148" t="s">
        <v>106</v>
      </c>
      <c r="I27" s="987">
        <v>83.02</v>
      </c>
      <c r="J27" s="738">
        <f t="shared" si="0"/>
        <v>0.56612864370031313</v>
      </c>
      <c r="K27" s="990">
        <v>0.47</v>
      </c>
      <c r="L27" s="1000">
        <v>1</v>
      </c>
      <c r="M27" s="729">
        <f t="shared" si="1"/>
        <v>0.47</v>
      </c>
      <c r="N27" s="983" t="s">
        <v>982</v>
      </c>
      <c r="O27" s="831">
        <v>0.42</v>
      </c>
      <c r="P27" s="973">
        <v>43458</v>
      </c>
      <c r="Q27" s="973">
        <v>43483</v>
      </c>
      <c r="R27" s="729">
        <f t="shared" si="2"/>
        <v>11.904761904761903</v>
      </c>
      <c r="S27" s="795">
        <f>IF(INDEX(Historical!$D$7:$D$1442,MATCH(B27,Historical!$B$7:$B$1449,0))=0,"n/a",(INDEX(Historical!$C$7:$C$1442,MATCH(B27,Historical!$B$7:$B$1449,0))/INDEX(Historical!$D$7:$D$1442,MATCH(B27,Historical!$B$7:$B$1449,0))-1)*100)</f>
        <v>10.526315789473673</v>
      </c>
      <c r="T27" s="795">
        <f>IF(INDEX(Historical!$F$7:$F$1442,MATCH(B27,Historical!$B$7:$B$1449,0))=0,"n/a",((INDEX(Historical!$C$7:$C$1442,MATCH(B27,Historical!$B$7:$B$1449,0))/INDEX(Historical!$F$7:$F$1442,MATCH(B27,Historical!$B$7:$B$1449,0)))^(1/3)-1)*100)</f>
        <v>11.868894208139679</v>
      </c>
      <c r="U27" s="795">
        <f>IF(INDEX(Historical!$H$7:$H$1442,MATCH(B27,Historical!$B$7:$B$1449,0))=0,"n/a",((INDEX(Historical!$C$7:$C$1442,MATCH(B27,Historical!$B$7:$B$1449,0))/INDEX(Historical!$H$7:$H$1442,MATCH(B27,Historical!$B$7:$B$1449,0)))^(1/5)-1)*100)</f>
        <v>13.80604263098537</v>
      </c>
      <c r="V27" s="795">
        <f>IF(INDEX(Historical!$O$7:$O$1442,MATCH(B27,Historical!$B$7:$B$1449,0))=0,"n/a",((INDEX(Historical!$C$7:$C$1442,MATCH(B27,Historical!$B$7:$B$1449,0))/INDEX(Historical!$O$7:$O$1442,MATCH(B27,Historical!$B$7:$B$1449,0)))^(1/10)-1)*100)</f>
        <v>19.068466559994434</v>
      </c>
      <c r="W27" s="796">
        <f t="shared" si="3"/>
        <v>0.72402479704112088</v>
      </c>
      <c r="X27" s="797">
        <f t="shared" si="4"/>
        <v>1.6053537943006244</v>
      </c>
      <c r="Y27" s="989"/>
      <c r="Z27" s="738">
        <f t="shared" si="5"/>
        <v>20.524017467248907</v>
      </c>
      <c r="AA27" s="999">
        <f t="shared" si="6"/>
        <v>36.253275109170303</v>
      </c>
      <c r="AB27" s="1000">
        <v>12</v>
      </c>
      <c r="AC27" s="978">
        <v>2.29</v>
      </c>
      <c r="AD27" s="978">
        <v>1.51</v>
      </c>
      <c r="AE27" s="978">
        <v>4.17</v>
      </c>
      <c r="AF27" s="978">
        <v>3.89</v>
      </c>
      <c r="AG27" s="978">
        <v>15.4</v>
      </c>
      <c r="AH27" s="978">
        <v>13.600000000000001</v>
      </c>
      <c r="AI27" s="978">
        <v>-2.94</v>
      </c>
      <c r="AJ27" s="978">
        <v>8.6</v>
      </c>
      <c r="AK27" s="978">
        <v>24</v>
      </c>
      <c r="AL27" s="991">
        <v>2670</v>
      </c>
      <c r="AM27" s="985">
        <v>0.2</v>
      </c>
      <c r="AN27" s="978">
        <v>0.26</v>
      </c>
      <c r="AO27" s="838">
        <f t="shared" si="7"/>
        <v>-21.88110383448462</v>
      </c>
      <c r="AP27" s="839">
        <f t="shared" si="8"/>
        <v>14.372171274685684</v>
      </c>
      <c r="AQ27" s="1001">
        <f t="shared" si="9"/>
        <v>150.35551626053035</v>
      </c>
      <c r="AR27" s="738">
        <f>INDEX(Historical!$C$7:$C$1442,MATCH(B27,Historical!$B$7:$B$1449,0))*IF(AH27="n/a",1.03,IF(AH27&lt;0,1.01,IF(AH27&gt;10,1.1,(1+AH27/100))))</f>
        <v>0.46200000000000002</v>
      </c>
      <c r="AS27" s="999">
        <f t="shared" si="10"/>
        <v>0.46662000000000003</v>
      </c>
      <c r="AT27" s="999">
        <f t="shared" ref="AT27:AV46" si="15">IF($AK27="n/a",1.03*AS27,IF($AK27&lt;0,1.01*AS27,IF($AK27&gt;10,1.1*AS27,(1+$AK27/100)*AS27)))</f>
        <v>0.51328200000000013</v>
      </c>
      <c r="AU27" s="999">
        <f t="shared" si="15"/>
        <v>0.56461020000000017</v>
      </c>
      <c r="AV27" s="999">
        <f t="shared" si="15"/>
        <v>0.62107122000000026</v>
      </c>
      <c r="AW27" s="738">
        <f t="shared" si="12"/>
        <v>2.6275834200000006</v>
      </c>
      <c r="AX27" s="846">
        <f t="shared" si="13"/>
        <v>3.1650005059021926</v>
      </c>
      <c r="AY27" s="1080">
        <v>0.93</v>
      </c>
      <c r="AZ27" s="985">
        <v>18.21</v>
      </c>
      <c r="BA27" s="985">
        <v>-29.520000000000003</v>
      </c>
      <c r="BB27" s="985">
        <v>1.8599999999999999</v>
      </c>
      <c r="BC27" s="985">
        <v>-12.839999999999998</v>
      </c>
      <c r="BE27" s="700">
        <v>2010</v>
      </c>
      <c r="BF27" s="1013">
        <f t="shared" si="14"/>
        <v>0</v>
      </c>
      <c r="BG27" s="995">
        <v>10.299999999999999</v>
      </c>
    </row>
    <row r="28" spans="1:59" ht="11.25" customHeight="1" x14ac:dyDescent="0.2">
      <c r="A28" s="984" t="s">
        <v>457</v>
      </c>
      <c r="B28" s="988" t="s">
        <v>458</v>
      </c>
      <c r="C28" s="1070" t="s">
        <v>108</v>
      </c>
      <c r="D28" s="1070" t="s">
        <v>4401</v>
      </c>
      <c r="E28" s="828">
        <v>15</v>
      </c>
      <c r="F28" s="1148">
        <v>255</v>
      </c>
      <c r="G28" s="1148" t="s">
        <v>106</v>
      </c>
      <c r="H28" s="1148" t="s">
        <v>106</v>
      </c>
      <c r="I28" s="987">
        <v>41.94</v>
      </c>
      <c r="J28" s="738">
        <f t="shared" si="0"/>
        <v>1.8121125417262758</v>
      </c>
      <c r="K28" s="998">
        <v>0.19</v>
      </c>
      <c r="L28" s="1000">
        <v>4</v>
      </c>
      <c r="M28" s="729">
        <f t="shared" si="1"/>
        <v>0.76</v>
      </c>
      <c r="N28" s="983" t="s">
        <v>238</v>
      </c>
      <c r="O28" s="835">
        <v>0.17499999999999999</v>
      </c>
      <c r="P28" s="973">
        <v>43503</v>
      </c>
      <c r="Q28" s="973">
        <v>43511</v>
      </c>
      <c r="R28" s="729">
        <f t="shared" si="2"/>
        <v>8.5714285714285801</v>
      </c>
      <c r="S28" s="795">
        <f>IF(INDEX(Historical!$D$7:$D$1442,MATCH(B28,Historical!$B$7:$B$1449,0))=0,"n/a",(INDEX(Historical!$C$7:$C$1442,MATCH(B28,Historical!$B$7:$B$1449,0))/INDEX(Historical!$D$7:$D$1442,MATCH(B28,Historical!$B$7:$B$1449,0))-1)*100)</f>
        <v>13.392857142857139</v>
      </c>
      <c r="T28" s="795">
        <f>IF(INDEX(Historical!$F$7:$F$1442,MATCH(B28,Historical!$B$7:$B$1449,0))=0,"n/a",((INDEX(Historical!$C$7:$C$1442,MATCH(B28,Historical!$B$7:$B$1449,0))/INDEX(Historical!$F$7:$F$1442,MATCH(B28,Historical!$B$7:$B$1449,0)))^(1/3)-1)*100)</f>
        <v>12.164064162584353</v>
      </c>
      <c r="U28" s="795">
        <f>IF(INDEX(Historical!$H$7:$H$1442,MATCH(B28,Historical!$B$7:$B$1449,0))=0,"n/a",((INDEX(Historical!$C$7:$C$1442,MATCH(B28,Historical!$B$7:$B$1449,0))/INDEX(Historical!$H$7:$H$1442,MATCH(B28,Historical!$B$7:$B$1449,0)))^(1/5)-1)*100)</f>
        <v>11.711059850008043</v>
      </c>
      <c r="V28" s="795">
        <f>IF(INDEX(Historical!$O$7:$O$1442,MATCH(B28,Historical!$B$7:$B$1449,0))=0,"n/a",((INDEX(Historical!$C$7:$C$1442,MATCH(B28,Historical!$B$7:$B$1449,0))/INDEX(Historical!$O$7:$O$1442,MATCH(B28,Historical!$B$7:$B$1449,0)))^(1/10)-1)*100)</f>
        <v>8.532940454248461</v>
      </c>
      <c r="W28" s="796">
        <f t="shared" si="3"/>
        <v>1.3724530146202099</v>
      </c>
      <c r="X28" s="797" t="str">
        <f t="shared" si="4"/>
        <v>n/a</v>
      </c>
      <c r="Y28" s="764" t="s">
        <v>4239</v>
      </c>
      <c r="Z28" s="738">
        <f t="shared" si="5"/>
        <v>38.974358974358978</v>
      </c>
      <c r="AA28" s="999">
        <f t="shared" si="6"/>
        <v>21.507692307692306</v>
      </c>
      <c r="AB28" s="1000">
        <v>12</v>
      </c>
      <c r="AC28" s="978">
        <v>1.95</v>
      </c>
      <c r="AD28" s="978">
        <v>3.08</v>
      </c>
      <c r="AE28" s="978">
        <v>6.4</v>
      </c>
      <c r="AF28" s="978">
        <v>1.89</v>
      </c>
      <c r="AG28" s="978">
        <v>8</v>
      </c>
      <c r="AH28" s="978">
        <v>-20</v>
      </c>
      <c r="AI28" s="978">
        <v>11.72</v>
      </c>
      <c r="AJ28" s="978">
        <v>-1.6</v>
      </c>
      <c r="AK28" s="978">
        <v>7.0000000000000009</v>
      </c>
      <c r="AL28" s="991">
        <v>580.87</v>
      </c>
      <c r="AM28" s="985">
        <v>1.0999999999999999</v>
      </c>
      <c r="AN28" s="978">
        <v>0.02</v>
      </c>
      <c r="AO28" s="838">
        <f t="shared" si="7"/>
        <v>-7.9845199159579874</v>
      </c>
      <c r="AP28" s="839">
        <f t="shared" si="8"/>
        <v>13.523172391734319</v>
      </c>
      <c r="AQ28" s="1001">
        <f t="shared" si="9"/>
        <v>34.411537966282999</v>
      </c>
      <c r="AR28" s="738">
        <f>INDEX(Historical!$C$7:$C$1442,MATCH(B28,Historical!$B$7:$B$1449,0))*IF(AH28="n/a",1.03,IF(AH28&lt;0,1.01,IF(AH28&gt;10,1.1,(1+AH28/100))))</f>
        <v>0.64134999999999998</v>
      </c>
      <c r="AS28" s="999">
        <f t="shared" si="10"/>
        <v>0.70548500000000003</v>
      </c>
      <c r="AT28" s="999">
        <f t="shared" si="15"/>
        <v>0.75486895000000009</v>
      </c>
      <c r="AU28" s="999">
        <f t="shared" si="15"/>
        <v>0.8077097765000002</v>
      </c>
      <c r="AV28" s="999">
        <f t="shared" si="15"/>
        <v>0.86424946085500032</v>
      </c>
      <c r="AW28" s="738">
        <f t="shared" si="12"/>
        <v>3.7736631873550008</v>
      </c>
      <c r="AX28" s="846">
        <f t="shared" si="13"/>
        <v>8.9977663027062498</v>
      </c>
      <c r="AY28" s="1080">
        <v>0.57999999999999996</v>
      </c>
      <c r="AZ28" s="985">
        <v>32.090000000000003</v>
      </c>
      <c r="BA28" s="985">
        <v>-7.6700000000000008</v>
      </c>
      <c r="BB28" s="985">
        <v>1.77</v>
      </c>
      <c r="BC28" s="985">
        <v>1.82</v>
      </c>
      <c r="BE28" s="700">
        <v>2005</v>
      </c>
      <c r="BF28" s="1013">
        <f t="shared" si="14"/>
        <v>1</v>
      </c>
      <c r="BG28" s="995">
        <v>1</v>
      </c>
    </row>
    <row r="29" spans="1:59" ht="11.25" customHeight="1" x14ac:dyDescent="0.2">
      <c r="A29" s="976" t="s">
        <v>461</v>
      </c>
      <c r="B29" s="989" t="s">
        <v>462</v>
      </c>
      <c r="C29" s="1070" t="s">
        <v>108</v>
      </c>
      <c r="D29" s="1070" t="s">
        <v>4401</v>
      </c>
      <c r="E29" s="828">
        <v>19</v>
      </c>
      <c r="F29" s="1148">
        <v>174</v>
      </c>
      <c r="G29" s="1148" t="s">
        <v>106</v>
      </c>
      <c r="H29" s="1148" t="s">
        <v>106</v>
      </c>
      <c r="I29" s="987">
        <v>437</v>
      </c>
      <c r="J29" s="738">
        <f t="shared" si="0"/>
        <v>3.4324942791762014</v>
      </c>
      <c r="K29" s="997">
        <v>7.5</v>
      </c>
      <c r="L29" s="1000">
        <v>2</v>
      </c>
      <c r="M29" s="729">
        <f t="shared" si="1"/>
        <v>15</v>
      </c>
      <c r="N29" s="983" t="s">
        <v>231</v>
      </c>
      <c r="O29" s="832">
        <v>7.2</v>
      </c>
      <c r="P29" s="973">
        <v>43462</v>
      </c>
      <c r="Q29" s="973">
        <v>43473</v>
      </c>
      <c r="R29" s="729">
        <f t="shared" si="2"/>
        <v>4.1666666666666643</v>
      </c>
      <c r="S29" s="795">
        <f>IF(INDEX(Historical!$D$7:$D$1442,MATCH(B29,Historical!$B$7:$B$1449,0))=0,"n/a",(INDEX(Historical!$C$7:$C$1442,MATCH(B29,Historical!$B$7:$B$1449,0))/INDEX(Historical!$D$7:$D$1442,MATCH(B29,Historical!$B$7:$B$1449,0))-1)*100)</f>
        <v>5.1094890510948954</v>
      </c>
      <c r="T29" s="795">
        <f>IF(INDEX(Historical!$F$7:$F$1442,MATCH(B29,Historical!$B$7:$B$1449,0))=0,"n/a",((INDEX(Historical!$C$7:$C$1442,MATCH(B29,Historical!$B$7:$B$1449,0))/INDEX(Historical!$F$7:$F$1442,MATCH(B29,Historical!$B$7:$B$1449,0)))^(1/3)-1)*100)</f>
        <v>5.6819667993607048</v>
      </c>
      <c r="U29" s="795">
        <f>IF(INDEX(Historical!$H$7:$H$1442,MATCH(B29,Historical!$B$7:$B$1449,0))=0,"n/a",((INDEX(Historical!$C$7:$C$1442,MATCH(B29,Historical!$B$7:$B$1449,0))/INDEX(Historical!$H$7:$H$1442,MATCH(B29,Historical!$B$7:$B$1449,0)))^(1/5)-1)*100)</f>
        <v>6.1196338591859689</v>
      </c>
      <c r="V29" s="795">
        <f>IF(INDEX(Historical!$O$7:$O$1442,MATCH(B29,Historical!$B$7:$B$1449,0))=0,"n/a",((INDEX(Historical!$C$7:$C$1442,MATCH(B29,Historical!$B$7:$B$1449,0))/INDEX(Historical!$O$7:$O$1442,MATCH(B29,Historical!$B$7:$B$1449,0)))^(1/10)-1)*100)</f>
        <v>7.0296149960762833</v>
      </c>
      <c r="W29" s="796">
        <f t="shared" si="3"/>
        <v>0.87055035910242051</v>
      </c>
      <c r="X29" s="797" t="str">
        <f t="shared" si="4"/>
        <v>n/a</v>
      </c>
      <c r="Y29" s="989"/>
      <c r="Z29" s="738" t="str">
        <f t="shared" si="5"/>
        <v>n/a</v>
      </c>
      <c r="AA29" s="999" t="str">
        <f t="shared" si="6"/>
        <v>n/a</v>
      </c>
      <c r="AB29" s="1000">
        <v>12</v>
      </c>
      <c r="AC29" s="978" t="s">
        <v>137</v>
      </c>
      <c r="AD29" s="978" t="s">
        <v>137</v>
      </c>
      <c r="AE29" s="978" t="s">
        <v>137</v>
      </c>
      <c r="AF29" s="978" t="s">
        <v>137</v>
      </c>
      <c r="AG29" s="978" t="s">
        <v>137</v>
      </c>
      <c r="AH29" s="978" t="s">
        <v>137</v>
      </c>
      <c r="AI29" s="978" t="s">
        <v>137</v>
      </c>
      <c r="AJ29" s="978" t="s">
        <v>137</v>
      </c>
      <c r="AK29" s="978" t="s">
        <v>137</v>
      </c>
      <c r="AL29" s="991" t="s">
        <v>137</v>
      </c>
      <c r="AM29" s="985" t="s">
        <v>137</v>
      </c>
      <c r="AN29" s="978" t="s">
        <v>137</v>
      </c>
      <c r="AO29" s="838" t="str">
        <f t="shared" si="7"/>
        <v>n/a</v>
      </c>
      <c r="AP29" s="839">
        <f t="shared" si="8"/>
        <v>9.5521281383621712</v>
      </c>
      <c r="AQ29" s="1001" t="str">
        <f t="shared" si="9"/>
        <v>n/a</v>
      </c>
      <c r="AR29" s="738">
        <f>INDEX(Historical!$C$7:$C$1442,MATCH(B29,Historical!$B$7:$B$1449,0))*IF(AH29="n/a",1.03,IF(AH29&lt;0,1.01,IF(AH29&gt;10,1.1,(1+AH29/100))))</f>
        <v>14.832000000000001</v>
      </c>
      <c r="AS29" s="999">
        <f t="shared" si="10"/>
        <v>15.276960000000001</v>
      </c>
      <c r="AT29" s="999">
        <f t="shared" si="15"/>
        <v>15.735268800000002</v>
      </c>
      <c r="AU29" s="999">
        <f t="shared" si="15"/>
        <v>16.207326864000002</v>
      </c>
      <c r="AV29" s="999">
        <f t="shared" si="15"/>
        <v>16.693546669920003</v>
      </c>
      <c r="AW29" s="738">
        <f t="shared" si="12"/>
        <v>78.745102333920016</v>
      </c>
      <c r="AX29" s="846">
        <f t="shared" si="13"/>
        <v>18.019474218288334</v>
      </c>
      <c r="AY29" s="1080" t="s">
        <v>137</v>
      </c>
      <c r="AZ29" s="985" t="s">
        <v>137</v>
      </c>
      <c r="BA29" s="985" t="s">
        <v>137</v>
      </c>
      <c r="BB29" s="985" t="s">
        <v>137</v>
      </c>
      <c r="BC29" s="985" t="s">
        <v>137</v>
      </c>
      <c r="BD29" s="1032" t="s">
        <v>4326</v>
      </c>
      <c r="BE29" s="700">
        <v>2001</v>
      </c>
      <c r="BF29" s="1013">
        <f t="shared" si="14"/>
        <v>2</v>
      </c>
      <c r="BG29" s="995" t="s">
        <v>137</v>
      </c>
    </row>
    <row r="30" spans="1:59" ht="11.25" customHeight="1" x14ac:dyDescent="0.2">
      <c r="A30" s="976" t="s">
        <v>4447</v>
      </c>
      <c r="B30" s="988" t="s">
        <v>4244</v>
      </c>
      <c r="C30" s="1070" t="s">
        <v>108</v>
      </c>
      <c r="D30" s="1070" t="s">
        <v>4401</v>
      </c>
      <c r="E30" s="828">
        <v>23</v>
      </c>
      <c r="F30" s="1148">
        <v>149</v>
      </c>
      <c r="G30" s="1148" t="s">
        <v>106</v>
      </c>
      <c r="H30" s="1148" t="s">
        <v>106</v>
      </c>
      <c r="I30" s="987">
        <v>30.34</v>
      </c>
      <c r="J30" s="738">
        <f t="shared" si="0"/>
        <v>2.9004614370468031</v>
      </c>
      <c r="K30" s="997">
        <v>0.22</v>
      </c>
      <c r="L30" s="1000">
        <v>4</v>
      </c>
      <c r="M30" s="729">
        <f t="shared" si="1"/>
        <v>0.88</v>
      </c>
      <c r="N30" s="983" t="s">
        <v>460</v>
      </c>
      <c r="O30" s="832">
        <v>0.2</v>
      </c>
      <c r="P30" s="973">
        <v>43479</v>
      </c>
      <c r="Q30" s="973">
        <v>43487</v>
      </c>
      <c r="R30" s="729">
        <f t="shared" si="2"/>
        <v>9.9999999999999947</v>
      </c>
      <c r="S30" s="795">
        <f>IF(INDEX(Historical!$D$7:$D$1442,MATCH(B30,Historical!$B$7:$B$1449,0))=0,"n/a",(INDEX(Historical!$C$7:$C$1442,MATCH(B30,Historical!$B$7:$B$1449,0))/INDEX(Historical!$D$7:$D$1442,MATCH(B30,Historical!$B$7:$B$1449,0))-1)*100)</f>
        <v>11.971830985915499</v>
      </c>
      <c r="T30" s="795">
        <f>IF(INDEX(Historical!$F$7:$F$1442,MATCH(B30,Historical!$B$7:$B$1449,0))=0,"n/a",((INDEX(Historical!$C$7:$C$1442,MATCH(B30,Historical!$B$7:$B$1449,0))/INDEX(Historical!$F$7:$F$1442,MATCH(B30,Historical!$B$7:$B$1449,0)))^(1/3)-1)*100)</f>
        <v>13.066725033322268</v>
      </c>
      <c r="U30" s="795">
        <f>IF(INDEX(Historical!$H$7:$H$1442,MATCH(B30,Historical!$B$7:$B$1449,0))=0,"n/a",((INDEX(Historical!$C$7:$C$1442,MATCH(B30,Historical!$B$7:$B$1449,0))/INDEX(Historical!$H$7:$H$1442,MATCH(B30,Historical!$B$7:$B$1449,0)))^(1/5)-1)*100)</f>
        <v>17.169054553092657</v>
      </c>
      <c r="V30" s="795">
        <f>IF(INDEX(Historical!$O$7:$O$1442,MATCH(B30,Historical!$B$7:$B$1449,0))=0,"n/a",((INDEX(Historical!$C$7:$C$1442,MATCH(B30,Historical!$B$7:$B$1449,0))/INDEX(Historical!$O$7:$O$1442,MATCH(B30,Historical!$B$7:$B$1449,0)))^(1/10)-1)*100)</f>
        <v>20.322185454786457</v>
      </c>
      <c r="W30" s="796">
        <f t="shared" si="3"/>
        <v>0.84484292259270044</v>
      </c>
      <c r="X30" s="797">
        <f t="shared" si="4"/>
        <v>0.61982146401056515</v>
      </c>
      <c r="Y30" s="989" t="s">
        <v>4491</v>
      </c>
      <c r="Z30" s="738">
        <f t="shared" si="5"/>
        <v>27.160493827160494</v>
      </c>
      <c r="AA30" s="999">
        <f t="shared" si="6"/>
        <v>9.364197530864196</v>
      </c>
      <c r="AB30" s="1000">
        <v>12</v>
      </c>
      <c r="AC30" s="978">
        <v>3.24</v>
      </c>
      <c r="AD30" s="978">
        <v>0.78</v>
      </c>
      <c r="AE30" s="978">
        <v>3.55</v>
      </c>
      <c r="AF30" s="978">
        <v>1.07</v>
      </c>
      <c r="AG30" s="978">
        <v>13.200000000000001</v>
      </c>
      <c r="AH30" s="978">
        <v>45.4</v>
      </c>
      <c r="AI30" s="978">
        <v>2.74</v>
      </c>
      <c r="AJ30" s="978">
        <v>27.700000000000003</v>
      </c>
      <c r="AK30" s="978">
        <v>12</v>
      </c>
      <c r="AL30" s="991">
        <v>3910</v>
      </c>
      <c r="AM30" s="985">
        <v>1.4000000000000001</v>
      </c>
      <c r="AN30" s="978">
        <v>0.09</v>
      </c>
      <c r="AO30" s="838">
        <f t="shared" si="7"/>
        <v>10.705318459275265</v>
      </c>
      <c r="AP30" s="839">
        <f t="shared" si="8"/>
        <v>20.069515990139461</v>
      </c>
      <c r="AQ30" s="1001">
        <f t="shared" si="9"/>
        <v>-33.267727753941379</v>
      </c>
      <c r="AR30" s="738">
        <f>INDEX(Historical!$C$7:$C$1442,MATCH(B30,Historical!$B$7:$B$1449,0))*IF(AH30="n/a",1.03,IF(AH30&lt;0,1.01,IF(AH30&gt;10,1.1,(1+AH30/100))))</f>
        <v>0.87450000000000017</v>
      </c>
      <c r="AS30" s="999">
        <f t="shared" si="10"/>
        <v>0.89846130000000024</v>
      </c>
      <c r="AT30" s="999">
        <f t="shared" si="15"/>
        <v>0.98830743000000032</v>
      </c>
      <c r="AU30" s="999">
        <f t="shared" si="15"/>
        <v>1.0871381730000005</v>
      </c>
      <c r="AV30" s="999">
        <f t="shared" si="15"/>
        <v>1.1958519903000007</v>
      </c>
      <c r="AW30" s="738">
        <f t="shared" si="12"/>
        <v>5.0442588933000021</v>
      </c>
      <c r="AX30" s="846">
        <f t="shared" si="13"/>
        <v>16.625770907383</v>
      </c>
      <c r="AY30" s="1080">
        <v>1.88</v>
      </c>
      <c r="AZ30" s="985">
        <v>44.34</v>
      </c>
      <c r="BA30" s="985">
        <v>-43.5</v>
      </c>
      <c r="BB30" s="985">
        <v>17.760000000000002</v>
      </c>
      <c r="BC30" s="985">
        <v>-18.790000000000003</v>
      </c>
      <c r="BE30" s="700">
        <v>1997</v>
      </c>
      <c r="BF30" s="1013">
        <f t="shared" si="14"/>
        <v>2</v>
      </c>
      <c r="BG30" s="995">
        <v>2.1</v>
      </c>
    </row>
    <row r="31" spans="1:59" ht="11.25" customHeight="1" x14ac:dyDescent="0.2">
      <c r="A31" s="984" t="s">
        <v>463</v>
      </c>
      <c r="B31" s="988" t="s">
        <v>464</v>
      </c>
      <c r="C31" s="1070" t="s">
        <v>108</v>
      </c>
      <c r="D31" s="1070" t="s">
        <v>4401</v>
      </c>
      <c r="E31" s="828">
        <v>15</v>
      </c>
      <c r="F31" s="1148">
        <v>241</v>
      </c>
      <c r="G31" s="1148" t="s">
        <v>115</v>
      </c>
      <c r="H31" s="1148" t="s">
        <v>115</v>
      </c>
      <c r="I31" s="987">
        <v>23.93</v>
      </c>
      <c r="J31" s="738">
        <f t="shared" si="0"/>
        <v>3.3430839949853741</v>
      </c>
      <c r="K31" s="990">
        <v>0.2</v>
      </c>
      <c r="L31" s="1000">
        <v>4</v>
      </c>
      <c r="M31" s="729">
        <f t="shared" si="1"/>
        <v>0.8</v>
      </c>
      <c r="N31" s="983" t="s">
        <v>136</v>
      </c>
      <c r="O31" s="831">
        <v>0.18666666666666668</v>
      </c>
      <c r="P31" s="973">
        <v>43231</v>
      </c>
      <c r="Q31" s="973">
        <v>43265</v>
      </c>
      <c r="R31" s="729">
        <f t="shared" si="2"/>
        <v>7.1428571428571441</v>
      </c>
      <c r="S31" s="795">
        <f>IF(INDEX(Historical!$D$7:$D$1442,MATCH(B31,Historical!$B$7:$B$1449,0))=0,"n/a",(INDEX(Historical!$C$7:$C$1442,MATCH(B31,Historical!$B$7:$B$1449,0))/INDEX(Historical!$D$7:$D$1442,MATCH(B31,Historical!$B$7:$B$1449,0))-1)*100)</f>
        <v>5.3616071428571388</v>
      </c>
      <c r="T31" s="795">
        <f>IF(INDEX(Historical!$F$7:$F$1442,MATCH(B31,Historical!$B$7:$B$1449,0))=0,"n/a",((INDEX(Historical!$C$7:$C$1442,MATCH(B31,Historical!$B$7:$B$1449,0))/INDEX(Historical!$F$7:$F$1442,MATCH(B31,Historical!$B$7:$B$1449,0)))^(1/3)-1)*100)</f>
        <v>5.3237576630392081</v>
      </c>
      <c r="U31" s="795">
        <f>IF(INDEX(Historical!$H$7:$H$1442,MATCH(B31,Historical!$B$7:$B$1449,0))=0,"n/a",((INDEX(Historical!$C$7:$C$1442,MATCH(B31,Historical!$B$7:$B$1449,0))/INDEX(Historical!$H$7:$H$1442,MATCH(B31,Historical!$B$7:$B$1449,0)))^(1/5)-1)*100)</f>
        <v>7.2053184099442058</v>
      </c>
      <c r="V31" s="795">
        <f>IF(INDEX(Historical!$O$7:$O$1442,MATCH(B31,Historical!$B$7:$B$1449,0))=0,"n/a",((INDEX(Historical!$C$7:$C$1442,MATCH(B31,Historical!$B$7:$B$1449,0))/INDEX(Historical!$O$7:$O$1442,MATCH(B31,Historical!$B$7:$B$1449,0)))^(1/10)-1)*100)</f>
        <v>5.6669445604582425</v>
      </c>
      <c r="W31" s="796">
        <f t="shared" si="3"/>
        <v>1.2714644255072025</v>
      </c>
      <c r="X31" s="797">
        <f t="shared" si="4"/>
        <v>1.0596056485212066</v>
      </c>
      <c r="Y31" s="752"/>
      <c r="Z31" s="738">
        <f t="shared" si="5"/>
        <v>34.632034632034632</v>
      </c>
      <c r="AA31" s="999">
        <f t="shared" si="6"/>
        <v>10.359307359307358</v>
      </c>
      <c r="AB31" s="1000">
        <v>12</v>
      </c>
      <c r="AC31" s="978">
        <v>2.31</v>
      </c>
      <c r="AD31" s="978" t="s">
        <v>137</v>
      </c>
      <c r="AE31" s="978">
        <v>2.97</v>
      </c>
      <c r="AF31" s="978">
        <v>1.04</v>
      </c>
      <c r="AG31" s="978">
        <v>8.9</v>
      </c>
      <c r="AH31" s="978">
        <v>20.100000000000001</v>
      </c>
      <c r="AI31" s="978" t="s">
        <v>137</v>
      </c>
      <c r="AJ31" s="978">
        <v>6.8000000000000007</v>
      </c>
      <c r="AK31" s="978" t="s">
        <v>137</v>
      </c>
      <c r="AL31" s="991">
        <v>371.15</v>
      </c>
      <c r="AM31" s="985">
        <v>0.89999999999999991</v>
      </c>
      <c r="AN31" s="978">
        <v>0.12</v>
      </c>
      <c r="AO31" s="838">
        <f t="shared" si="7"/>
        <v>0.18909504562222068</v>
      </c>
      <c r="AP31" s="839">
        <f t="shared" si="8"/>
        <v>10.548402404929579</v>
      </c>
      <c r="AQ31" s="1001">
        <f t="shared" si="9"/>
        <v>-30.802441746098662</v>
      </c>
      <c r="AR31" s="738">
        <f>INDEX(Historical!$C$7:$C$1442,MATCH(B31,Historical!$B$7:$B$1449,0))*IF(AH31="n/a",1.03,IF(AH31&lt;0,1.01,IF(AH31&gt;10,1.1,(1+AH31/100))))</f>
        <v>0.86536999999999997</v>
      </c>
      <c r="AS31" s="999">
        <f t="shared" si="10"/>
        <v>0.89133110000000004</v>
      </c>
      <c r="AT31" s="999">
        <f t="shared" si="15"/>
        <v>0.91807103300000004</v>
      </c>
      <c r="AU31" s="999">
        <f t="shared" si="15"/>
        <v>0.94561316399000006</v>
      </c>
      <c r="AV31" s="999">
        <f t="shared" si="15"/>
        <v>0.97398155890970006</v>
      </c>
      <c r="AW31" s="738">
        <f t="shared" si="12"/>
        <v>4.5943668558997004</v>
      </c>
      <c r="AX31" s="846">
        <f t="shared" si="13"/>
        <v>19.199192878811957</v>
      </c>
      <c r="AY31" s="1080">
        <v>0.82</v>
      </c>
      <c r="AZ31" s="985">
        <v>12.61</v>
      </c>
      <c r="BA31" s="985">
        <v>-22.68</v>
      </c>
      <c r="BB31" s="985">
        <v>1.21</v>
      </c>
      <c r="BC31" s="985">
        <v>-13.38</v>
      </c>
      <c r="BE31" s="700">
        <v>2004</v>
      </c>
      <c r="BF31" s="1013">
        <f t="shared" si="14"/>
        <v>1</v>
      </c>
      <c r="BG31" s="995">
        <v>0.89999999999999991</v>
      </c>
    </row>
    <row r="32" spans="1:59" ht="11.25" customHeight="1" x14ac:dyDescent="0.2">
      <c r="A32" s="984" t="s">
        <v>465</v>
      </c>
      <c r="B32" s="988" t="s">
        <v>466</v>
      </c>
      <c r="C32" s="1070" t="s">
        <v>247</v>
      </c>
      <c r="D32" s="1070" t="s">
        <v>4379</v>
      </c>
      <c r="E32" s="828">
        <v>15</v>
      </c>
      <c r="F32" s="1148">
        <v>236</v>
      </c>
      <c r="G32" s="1148" t="s">
        <v>115</v>
      </c>
      <c r="H32" s="1148" t="s">
        <v>115</v>
      </c>
      <c r="I32" s="987">
        <v>59.24</v>
      </c>
      <c r="J32" s="738">
        <f t="shared" si="0"/>
        <v>3.0384875084402432</v>
      </c>
      <c r="K32" s="990">
        <v>0.45</v>
      </c>
      <c r="L32" s="1000">
        <v>4</v>
      </c>
      <c r="M32" s="729">
        <f t="shared" si="1"/>
        <v>1.8</v>
      </c>
      <c r="N32" s="983" t="s">
        <v>467</v>
      </c>
      <c r="O32" s="831">
        <v>0.34</v>
      </c>
      <c r="P32" s="694">
        <v>43180</v>
      </c>
      <c r="Q32" s="694">
        <v>43202</v>
      </c>
      <c r="R32" s="729">
        <f t="shared" si="2"/>
        <v>32.352941176470587</v>
      </c>
      <c r="S32" s="795">
        <f>IF(INDEX(Historical!$D$7:$D$1442,MATCH(B32,Historical!$B$7:$B$1449,0))=0,"n/a",(INDEX(Historical!$C$7:$C$1442,MATCH(B32,Historical!$B$7:$B$1449,0))/INDEX(Historical!$D$7:$D$1442,MATCH(B32,Historical!$B$7:$B$1449,0))-1)*100)</f>
        <v>32.352941176470587</v>
      </c>
      <c r="T32" s="795">
        <f>IF(INDEX(Historical!$F$7:$F$1442,MATCH(B32,Historical!$B$7:$B$1449,0))=0,"n/a",((INDEX(Historical!$C$7:$C$1442,MATCH(B32,Historical!$B$7:$B$1449,0))/INDEX(Historical!$F$7:$F$1442,MATCH(B32,Historical!$B$7:$B$1449,0)))^(1/3)-1)*100)</f>
        <v>25.072421800674839</v>
      </c>
      <c r="U32" s="795">
        <f>IF(INDEX(Historical!$H$7:$H$1442,MATCH(B32,Historical!$B$7:$B$1449,0))=0,"n/a",((INDEX(Historical!$C$7:$C$1442,MATCH(B32,Historical!$B$7:$B$1449,0))/INDEX(Historical!$H$7:$H$1442,MATCH(B32,Historical!$B$7:$B$1449,0)))^(1/5)-1)*100)</f>
        <v>21.493409089334857</v>
      </c>
      <c r="V32" s="795">
        <f>IF(INDEX(Historical!$O$7:$O$1442,MATCH(B32,Historical!$B$7:$B$1449,0))=0,"n/a",((INDEX(Historical!$C$7:$C$1442,MATCH(B32,Historical!$B$7:$B$1449,0))/INDEX(Historical!$O$7:$O$1442,MATCH(B32,Historical!$B$7:$B$1449,0)))^(1/10)-1)*100)</f>
        <v>13.005521428970447</v>
      </c>
      <c r="W32" s="796">
        <f t="shared" si="3"/>
        <v>1.6526372438599208</v>
      </c>
      <c r="X32" s="797">
        <f t="shared" si="4"/>
        <v>0.43421028463302741</v>
      </c>
      <c r="Y32" s="749"/>
      <c r="Z32" s="738">
        <f t="shared" si="5"/>
        <v>37.815126050420176</v>
      </c>
      <c r="AA32" s="999">
        <f t="shared" si="6"/>
        <v>12.445378151260504</v>
      </c>
      <c r="AB32" s="1000">
        <v>2</v>
      </c>
      <c r="AC32" s="978">
        <v>4.76</v>
      </c>
      <c r="AD32" s="978">
        <v>0.77</v>
      </c>
      <c r="AE32" s="978">
        <v>0.36</v>
      </c>
      <c r="AF32" s="978">
        <v>5.4</v>
      </c>
      <c r="AG32" s="978">
        <v>33</v>
      </c>
      <c r="AH32" s="980">
        <v>11.600000000000001</v>
      </c>
      <c r="AI32" s="980">
        <v>5.8500000000000005</v>
      </c>
      <c r="AJ32" s="978">
        <v>49.5</v>
      </c>
      <c r="AK32" s="978">
        <v>16.27</v>
      </c>
      <c r="AL32" s="991">
        <v>15470</v>
      </c>
      <c r="AM32" s="985">
        <v>0.1</v>
      </c>
      <c r="AN32" s="978">
        <v>0.44</v>
      </c>
      <c r="AO32" s="838">
        <f t="shared" si="7"/>
        <v>12.086518446514598</v>
      </c>
      <c r="AP32" s="839">
        <f t="shared" si="8"/>
        <v>24.531896597775102</v>
      </c>
      <c r="AQ32" s="1001">
        <f t="shared" si="9"/>
        <v>72.826235169968385</v>
      </c>
      <c r="AR32" s="738">
        <f>INDEX(Historical!$C$7:$C$1442,MATCH(B32,Historical!$B$7:$B$1449,0))*IF(AH32="n/a",1.03,IF(AH32&lt;0,1.01,IF(AH32&gt;10,1.1,(1+AH32/100))))</f>
        <v>1.9800000000000002</v>
      </c>
      <c r="AS32" s="999">
        <f t="shared" si="10"/>
        <v>2.0958300000000003</v>
      </c>
      <c r="AT32" s="999">
        <f t="shared" si="15"/>
        <v>2.3054130000000006</v>
      </c>
      <c r="AU32" s="999">
        <f t="shared" si="15"/>
        <v>2.5359543000000007</v>
      </c>
      <c r="AV32" s="999">
        <f t="shared" si="15"/>
        <v>2.7895497300000009</v>
      </c>
      <c r="AW32" s="738">
        <f t="shared" si="12"/>
        <v>11.706747030000002</v>
      </c>
      <c r="AX32" s="846">
        <f t="shared" si="13"/>
        <v>19.761558119513843</v>
      </c>
      <c r="AY32" s="1080">
        <v>0.94</v>
      </c>
      <c r="AZ32" s="985">
        <v>24.14</v>
      </c>
      <c r="BA32" s="985">
        <v>-29.79</v>
      </c>
      <c r="BB32" s="985">
        <v>2.25</v>
      </c>
      <c r="BC32" s="985">
        <v>-16.3</v>
      </c>
      <c r="BE32" s="700">
        <v>2004</v>
      </c>
      <c r="BF32" s="1013">
        <f t="shared" si="14"/>
        <v>1</v>
      </c>
      <c r="BG32" s="995">
        <v>8.4</v>
      </c>
    </row>
    <row r="33" spans="1:59" ht="11.25" customHeight="1" x14ac:dyDescent="0.2">
      <c r="A33" s="984" t="s">
        <v>468</v>
      </c>
      <c r="B33" s="988" t="s">
        <v>469</v>
      </c>
      <c r="C33" s="1070" t="s">
        <v>108</v>
      </c>
      <c r="D33" s="1070" t="s">
        <v>4401</v>
      </c>
      <c r="E33" s="828">
        <v>14</v>
      </c>
      <c r="F33" s="1148">
        <v>267</v>
      </c>
      <c r="G33" s="1148" t="s">
        <v>37</v>
      </c>
      <c r="H33" s="1148" t="s">
        <v>37</v>
      </c>
      <c r="I33" s="987">
        <v>83.11</v>
      </c>
      <c r="J33" s="738">
        <f t="shared" si="0"/>
        <v>2.4064492840813378</v>
      </c>
      <c r="K33" s="990">
        <v>0.5</v>
      </c>
      <c r="L33" s="1000">
        <v>4</v>
      </c>
      <c r="M33" s="729">
        <f t="shared" si="1"/>
        <v>2</v>
      </c>
      <c r="N33" s="983" t="s">
        <v>470</v>
      </c>
      <c r="O33" s="831">
        <v>0.45</v>
      </c>
      <c r="P33" s="973">
        <v>43322</v>
      </c>
      <c r="Q33" s="973">
        <v>43339</v>
      </c>
      <c r="R33" s="729">
        <f t="shared" si="2"/>
        <v>11.111111111111107</v>
      </c>
      <c r="S33" s="795">
        <f>IF(INDEX(Historical!$D$7:$D$1442,MATCH(B33,Historical!$B$7:$B$1449,0))=0,"n/a",(INDEX(Historical!$C$7:$C$1442,MATCH(B33,Historical!$B$7:$B$1449,0))/INDEX(Historical!$D$7:$D$1442,MATCH(B33,Historical!$B$7:$B$1449,0))-1)*100)</f>
        <v>7.3446327683615698</v>
      </c>
      <c r="T33" s="795">
        <f>IF(INDEX(Historical!$F$7:$F$1442,MATCH(B33,Historical!$B$7:$B$1449,0))=0,"n/a",((INDEX(Historical!$C$7:$C$1442,MATCH(B33,Historical!$B$7:$B$1449,0))/INDEX(Historical!$F$7:$F$1442,MATCH(B33,Historical!$B$7:$B$1449,0)))^(1/3)-1)*100)</f>
        <v>3.9813932143039965</v>
      </c>
      <c r="U33" s="795">
        <f>IF(INDEX(Historical!$H$7:$H$1442,MATCH(B33,Historical!$B$7:$B$1449,0))=0,"n/a",((INDEX(Historical!$C$7:$C$1442,MATCH(B33,Historical!$B$7:$B$1449,0))/INDEX(Historical!$H$7:$H$1442,MATCH(B33,Historical!$B$7:$B$1449,0)))^(1/5)-1)*100)</f>
        <v>4.2909385938183275</v>
      </c>
      <c r="V33" s="795">
        <f>IF(INDEX(Historical!$O$7:$O$1442,MATCH(B33,Historical!$B$7:$B$1449,0))=0,"n/a",((INDEX(Historical!$C$7:$C$1442,MATCH(B33,Historical!$B$7:$B$1449,0))/INDEX(Historical!$O$7:$O$1442,MATCH(B33,Historical!$B$7:$B$1449,0)))^(1/10)-1)*100)</f>
        <v>8.0623865802826202</v>
      </c>
      <c r="W33" s="796">
        <f t="shared" si="3"/>
        <v>0.53221692498747841</v>
      </c>
      <c r="X33" s="797">
        <f t="shared" si="4"/>
        <v>7.1515643230305459</v>
      </c>
      <c r="Y33" s="989"/>
      <c r="Z33" s="738">
        <f t="shared" si="5"/>
        <v>31.05590062111801</v>
      </c>
      <c r="AA33" s="999">
        <f t="shared" si="6"/>
        <v>12.905279503105589</v>
      </c>
      <c r="AB33" s="1000">
        <v>12</v>
      </c>
      <c r="AC33" s="978">
        <v>6.44</v>
      </c>
      <c r="AD33" s="978">
        <v>1.84</v>
      </c>
      <c r="AE33" s="978">
        <v>5.32</v>
      </c>
      <c r="AF33" s="978">
        <v>1.49</v>
      </c>
      <c r="AG33" s="978">
        <v>11.5</v>
      </c>
      <c r="AH33" s="978">
        <v>50</v>
      </c>
      <c r="AI33" s="978">
        <v>10.870000000000001</v>
      </c>
      <c r="AJ33" s="978">
        <v>0.6</v>
      </c>
      <c r="AK33" s="978">
        <v>7.0000000000000009</v>
      </c>
      <c r="AL33" s="991">
        <v>5950</v>
      </c>
      <c r="AM33" s="985">
        <v>53.5</v>
      </c>
      <c r="AN33" s="978">
        <v>0.05</v>
      </c>
      <c r="AO33" s="838">
        <f t="shared" si="7"/>
        <v>-6.2078916252059244</v>
      </c>
      <c r="AP33" s="839">
        <f t="shared" si="8"/>
        <v>6.6973878778996649</v>
      </c>
      <c r="AQ33" s="1001">
        <f t="shared" si="9"/>
        <v>-7.5545411015474624</v>
      </c>
      <c r="AR33" s="738">
        <f>INDEX(Historical!$C$7:$C$1442,MATCH(B33,Historical!$B$7:$B$1449,0))*IF(AH33="n/a",1.03,IF(AH33&lt;0,1.01,IF(AH33&gt;10,1.1,(1+AH33/100))))</f>
        <v>2.09</v>
      </c>
      <c r="AS33" s="999">
        <f t="shared" si="10"/>
        <v>2.2989999999999999</v>
      </c>
      <c r="AT33" s="999">
        <f t="shared" si="15"/>
        <v>2.4599299999999999</v>
      </c>
      <c r="AU33" s="999">
        <f t="shared" si="15"/>
        <v>2.6321251000000001</v>
      </c>
      <c r="AV33" s="999">
        <f t="shared" si="15"/>
        <v>2.8163738570000003</v>
      </c>
      <c r="AW33" s="738">
        <f t="shared" si="12"/>
        <v>12.297428956999999</v>
      </c>
      <c r="AX33" s="846">
        <f t="shared" si="13"/>
        <v>14.796569554806883</v>
      </c>
      <c r="AY33" s="1080">
        <v>1.1599999999999999</v>
      </c>
      <c r="AZ33" s="985">
        <v>18.8</v>
      </c>
      <c r="BA33" s="985">
        <v>-22.33</v>
      </c>
      <c r="BB33" s="985">
        <v>4.8599999999999994</v>
      </c>
      <c r="BC33" s="985">
        <v>-11.110000000000001</v>
      </c>
      <c r="BE33" s="700">
        <v>2005</v>
      </c>
      <c r="BF33" s="1013">
        <f t="shared" si="14"/>
        <v>1</v>
      </c>
      <c r="BG33" s="995">
        <v>1.2</v>
      </c>
    </row>
    <row r="34" spans="1:59" ht="11.25" customHeight="1" x14ac:dyDescent="0.2">
      <c r="A34" s="984" t="s">
        <v>471</v>
      </c>
      <c r="B34" s="988" t="s">
        <v>472</v>
      </c>
      <c r="C34" s="1070" t="s">
        <v>247</v>
      </c>
      <c r="D34" s="1070" t="s">
        <v>4415</v>
      </c>
      <c r="E34" s="829">
        <v>13</v>
      </c>
      <c r="F34" s="1148">
        <v>281</v>
      </c>
      <c r="G34" s="1148" t="s">
        <v>106</v>
      </c>
      <c r="H34" s="1148" t="s">
        <v>106</v>
      </c>
      <c r="I34" s="987">
        <v>40.520000000000003</v>
      </c>
      <c r="J34" s="738">
        <f t="shared" si="0"/>
        <v>3.7512339585389931</v>
      </c>
      <c r="K34" s="990">
        <v>0.38</v>
      </c>
      <c r="L34" s="1000">
        <v>4</v>
      </c>
      <c r="M34" s="729">
        <f t="shared" si="1"/>
        <v>1.52</v>
      </c>
      <c r="N34" s="983" t="s">
        <v>289</v>
      </c>
      <c r="O34" s="831">
        <v>0.34</v>
      </c>
      <c r="P34" s="979">
        <v>42985</v>
      </c>
      <c r="Q34" s="979">
        <v>43006</v>
      </c>
      <c r="R34" s="729">
        <f t="shared" si="2"/>
        <v>11.764705882352935</v>
      </c>
      <c r="S34" s="795">
        <f>IF(INDEX(Historical!$D$7:$D$1442,MATCH(B34,Historical!$B$7:$B$1449,0))=0,"n/a",(INDEX(Historical!$C$7:$C$1442,MATCH(B34,Historical!$B$7:$B$1449,0))/INDEX(Historical!$D$7:$D$1442,MATCH(B34,Historical!$B$7:$B$1449,0))-1)*100)</f>
        <v>5.555555555555558</v>
      </c>
      <c r="T34" s="795">
        <f>IF(INDEX(Historical!$F$7:$F$1442,MATCH(B34,Historical!$B$7:$B$1449,0))=0,"n/a",((INDEX(Historical!$C$7:$C$1442,MATCH(B34,Historical!$B$7:$B$1449,0))/INDEX(Historical!$F$7:$F$1442,MATCH(B34,Historical!$B$7:$B$1449,0)))^(1/3)-1)*100)</f>
        <v>8.1983855523197757</v>
      </c>
      <c r="U34" s="795">
        <f>IF(INDEX(Historical!$H$7:$H$1442,MATCH(B34,Historical!$B$7:$B$1449,0))=0,"n/a",((INDEX(Historical!$C$7:$C$1442,MATCH(B34,Historical!$B$7:$B$1449,0))/INDEX(Historical!$H$7:$H$1442,MATCH(B34,Historical!$B$7:$B$1449,0)))^(1/5)-1)*100)</f>
        <v>11.550670014054099</v>
      </c>
      <c r="V34" s="795">
        <f>IF(INDEX(Historical!$O$7:$O$1442,MATCH(B34,Historical!$B$7:$B$1449,0))=0,"n/a",((INDEX(Historical!$C$7:$C$1442,MATCH(B34,Historical!$B$7:$B$1449,0))/INDEX(Historical!$O$7:$O$1442,MATCH(B34,Historical!$B$7:$B$1449,0)))^(1/10)-1)*100)</f>
        <v>13.19808794496533</v>
      </c>
      <c r="W34" s="796">
        <f t="shared" si="3"/>
        <v>0.8751775304285897</v>
      </c>
      <c r="X34" s="797">
        <f t="shared" si="4"/>
        <v>2.0626196453668033</v>
      </c>
      <c r="Y34" s="988" t="s">
        <v>4464</v>
      </c>
      <c r="Z34" s="738">
        <f t="shared" si="5"/>
        <v>44.970414201183431</v>
      </c>
      <c r="AA34" s="999">
        <f t="shared" si="6"/>
        <v>11.988165680473374</v>
      </c>
      <c r="AB34" s="1000">
        <v>6</v>
      </c>
      <c r="AC34" s="978">
        <v>3.38</v>
      </c>
      <c r="AD34" s="978">
        <v>2.0099999999999998</v>
      </c>
      <c r="AE34" s="978">
        <v>0.5</v>
      </c>
      <c r="AF34" s="980" t="s">
        <v>137</v>
      </c>
      <c r="AG34" s="980">
        <v>-21.099999999999998</v>
      </c>
      <c r="AH34" s="978">
        <v>-1.5</v>
      </c>
      <c r="AI34" s="978">
        <v>5.38</v>
      </c>
      <c r="AJ34" s="978">
        <v>5.6000000000000005</v>
      </c>
      <c r="AK34" s="978">
        <v>5.9700000000000006</v>
      </c>
      <c r="AL34" s="991">
        <v>1580</v>
      </c>
      <c r="AM34" s="985">
        <v>1.3</v>
      </c>
      <c r="AN34" s="978" t="s">
        <v>137</v>
      </c>
      <c r="AO34" s="838">
        <f t="shared" si="7"/>
        <v>3.3137382921197176</v>
      </c>
      <c r="AP34" s="839">
        <f t="shared" si="8"/>
        <v>15.301903972593092</v>
      </c>
      <c r="AQ34" s="1001" t="str">
        <f t="shared" si="9"/>
        <v>n/a</v>
      </c>
      <c r="AR34" s="738">
        <f>INDEX(Historical!$C$7:$C$1442,MATCH(B34,Historical!$B$7:$B$1449,0))*IF(AH34="n/a",1.03,IF(AH34&lt;0,1.01,IF(AH34&gt;10,1.1,(1+AH34/100))))</f>
        <v>1.5352000000000001</v>
      </c>
      <c r="AS34" s="999">
        <f t="shared" si="10"/>
        <v>1.6177937600000003</v>
      </c>
      <c r="AT34" s="999">
        <f t="shared" si="15"/>
        <v>1.7143760474720005</v>
      </c>
      <c r="AU34" s="999">
        <f t="shared" si="15"/>
        <v>1.8167242975060791</v>
      </c>
      <c r="AV34" s="999">
        <f t="shared" si="15"/>
        <v>1.9251827380671922</v>
      </c>
      <c r="AW34" s="738">
        <f t="shared" si="12"/>
        <v>8.6092768430452722</v>
      </c>
      <c r="AX34" s="846">
        <f t="shared" si="13"/>
        <v>21.24698135006237</v>
      </c>
      <c r="AY34" s="1080">
        <v>0.35</v>
      </c>
      <c r="AZ34" s="985">
        <v>26.51</v>
      </c>
      <c r="BA34" s="985">
        <v>-25.16</v>
      </c>
      <c r="BB34" s="985">
        <v>-15.52</v>
      </c>
      <c r="BC34" s="985">
        <v>-13.139999999999999</v>
      </c>
      <c r="BE34" s="700">
        <v>2006</v>
      </c>
      <c r="BF34" s="1013">
        <f t="shared" si="14"/>
        <v>1</v>
      </c>
      <c r="BG34" s="995">
        <v>10.7</v>
      </c>
    </row>
    <row r="35" spans="1:59" ht="11.25" customHeight="1" x14ac:dyDescent="0.2">
      <c r="A35" s="976" t="s">
        <v>1013</v>
      </c>
      <c r="B35" s="988" t="s">
        <v>1014</v>
      </c>
      <c r="C35" s="1070" t="s">
        <v>154</v>
      </c>
      <c r="D35" s="1070" t="s">
        <v>4411</v>
      </c>
      <c r="E35" s="828">
        <v>10</v>
      </c>
      <c r="F35" s="1148">
        <v>334</v>
      </c>
      <c r="G35" s="1148" t="s">
        <v>115</v>
      </c>
      <c r="H35" s="1148" t="s">
        <v>115</v>
      </c>
      <c r="I35" s="987">
        <v>49.37</v>
      </c>
      <c r="J35" s="738">
        <f t="shared" si="0"/>
        <v>3.3218553777597735</v>
      </c>
      <c r="K35" s="990">
        <v>0.41</v>
      </c>
      <c r="L35" s="1000">
        <v>4</v>
      </c>
      <c r="M35" s="729">
        <f t="shared" si="1"/>
        <v>1.64</v>
      </c>
      <c r="N35" s="983" t="s">
        <v>140</v>
      </c>
      <c r="O35" s="831">
        <v>0.4</v>
      </c>
      <c r="P35" s="973">
        <v>43468</v>
      </c>
      <c r="Q35" s="973">
        <v>43497</v>
      </c>
      <c r="R35" s="729">
        <f t="shared" si="2"/>
        <v>2.4999999999999885</v>
      </c>
      <c r="S35" s="795">
        <f>IF(INDEX(Historical!$D$7:$D$1442,MATCH(B35,Historical!$B$7:$B$1449,0))=0,"n/a",(INDEX(Historical!$C$7:$C$1442,MATCH(B35,Historical!$B$7:$B$1449,0))/INDEX(Historical!$D$7:$D$1442,MATCH(B35,Historical!$B$7:$B$1449,0))-1)*100)</f>
        <v>2.5641025641025772</v>
      </c>
      <c r="T35" s="795">
        <f>IF(INDEX(Historical!$F$7:$F$1442,MATCH(B35,Historical!$B$7:$B$1449,0))=0,"n/a",((INDEX(Historical!$C$7:$C$1442,MATCH(B35,Historical!$B$7:$B$1449,0))/INDEX(Historical!$F$7:$F$1442,MATCH(B35,Historical!$B$7:$B$1449,0)))^(1/3)-1)*100)</f>
        <v>2.6327791369625153</v>
      </c>
      <c r="U35" s="795">
        <f>IF(INDEX(Historical!$H$7:$H$1442,MATCH(B35,Historical!$B$7:$B$1449,0))=0,"n/a",((INDEX(Historical!$C$7:$C$1442,MATCH(B35,Historical!$B$7:$B$1449,0))/INDEX(Historical!$H$7:$H$1442,MATCH(B35,Historical!$B$7:$B$1449,0)))^(1/5)-1)*100)</f>
        <v>2.7066087089351765</v>
      </c>
      <c r="V35" s="795">
        <f>IF(INDEX(Historical!$O$7:$O$1442,MATCH(B35,Historical!$B$7:$B$1449,0))=0,"n/a",((INDEX(Historical!$C$7:$C$1442,MATCH(B35,Historical!$B$7:$B$1449,0))/INDEX(Historical!$O$7:$O$1442,MATCH(B35,Historical!$B$7:$B$1449,0)))^(1/10)-1)*100)</f>
        <v>2.5816852996224604</v>
      </c>
      <c r="W35" s="796">
        <f t="shared" si="3"/>
        <v>1.0483883180227214</v>
      </c>
      <c r="X35" s="797">
        <f t="shared" si="4"/>
        <v>0.17690252999576317</v>
      </c>
      <c r="Y35" s="749"/>
      <c r="Z35" s="738">
        <f t="shared" si="5"/>
        <v>53.594771241830067</v>
      </c>
      <c r="AA35" s="999">
        <f t="shared" si="6"/>
        <v>16.133986928104573</v>
      </c>
      <c r="AB35" s="1000">
        <v>8</v>
      </c>
      <c r="AC35" s="978">
        <v>3.06</v>
      </c>
      <c r="AD35" s="978">
        <v>1.78</v>
      </c>
      <c r="AE35" s="978">
        <v>3.58</v>
      </c>
      <c r="AF35" s="978">
        <v>5.91</v>
      </c>
      <c r="AG35" s="978">
        <v>3</v>
      </c>
      <c r="AH35" s="978">
        <v>-10.9</v>
      </c>
      <c r="AI35" s="978">
        <v>6.1</v>
      </c>
      <c r="AJ35" s="978">
        <v>15.299999999999999</v>
      </c>
      <c r="AK35" s="978">
        <v>9.1</v>
      </c>
      <c r="AL35" s="991">
        <v>80730</v>
      </c>
      <c r="AM35" s="985">
        <v>0.16</v>
      </c>
      <c r="AN35" s="978">
        <v>0.54</v>
      </c>
      <c r="AO35" s="838">
        <f t="shared" si="7"/>
        <v>-10.105522841409623</v>
      </c>
      <c r="AP35" s="839">
        <f t="shared" si="8"/>
        <v>6.0284640866949495</v>
      </c>
      <c r="AQ35" s="1001">
        <f t="shared" si="9"/>
        <v>105.86064622576123</v>
      </c>
      <c r="AR35" s="738">
        <f>INDEX(Historical!$C$7:$C$1442,MATCH(B35,Historical!$B$7:$B$1449,0))*IF(AH35="n/a",1.03,IF(AH35&lt;0,1.01,IF(AH35&gt;10,1.1,(1+AH35/100))))</f>
        <v>1.6160000000000001</v>
      </c>
      <c r="AS35" s="999">
        <f t="shared" si="10"/>
        <v>1.7145760000000001</v>
      </c>
      <c r="AT35" s="999">
        <f t="shared" si="15"/>
        <v>1.8706024160000001</v>
      </c>
      <c r="AU35" s="999">
        <f t="shared" si="15"/>
        <v>2.0408272358560002</v>
      </c>
      <c r="AV35" s="999">
        <f t="shared" si="15"/>
        <v>2.2265425143188962</v>
      </c>
      <c r="AW35" s="738">
        <f t="shared" si="12"/>
        <v>9.468548166174898</v>
      </c>
      <c r="AX35" s="846">
        <f t="shared" si="13"/>
        <v>19.178748564259465</v>
      </c>
      <c r="AY35" s="1080">
        <v>0.87</v>
      </c>
      <c r="AZ35" s="985">
        <v>11.44</v>
      </c>
      <c r="BA35" s="985">
        <v>-29.520000000000003</v>
      </c>
      <c r="BB35" s="985">
        <v>-2.65</v>
      </c>
      <c r="BC35" s="985">
        <v>-9.77</v>
      </c>
      <c r="BE35" s="700">
        <v>2010</v>
      </c>
      <c r="BF35" s="1013">
        <f t="shared" si="14"/>
        <v>0</v>
      </c>
      <c r="BG35" s="995">
        <v>1.0999999999999999</v>
      </c>
    </row>
    <row r="36" spans="1:59" ht="11.25" customHeight="1" x14ac:dyDescent="0.2">
      <c r="A36" s="984" t="s">
        <v>473</v>
      </c>
      <c r="B36" s="988" t="s">
        <v>474</v>
      </c>
      <c r="C36" s="1070" t="s">
        <v>4252</v>
      </c>
      <c r="D36" s="1070" t="s">
        <v>4387</v>
      </c>
      <c r="E36" s="828">
        <v>12</v>
      </c>
      <c r="F36" s="1148">
        <v>298</v>
      </c>
      <c r="G36" s="1148" t="s">
        <v>106</v>
      </c>
      <c r="H36" s="1148" t="s">
        <v>106</v>
      </c>
      <c r="I36" s="987">
        <v>100.83</v>
      </c>
      <c r="J36" s="738">
        <f t="shared" si="0"/>
        <v>1.9240305464643459</v>
      </c>
      <c r="K36" s="990">
        <v>0.48499999999999999</v>
      </c>
      <c r="L36" s="1000">
        <v>4</v>
      </c>
      <c r="M36" s="729">
        <f t="shared" si="1"/>
        <v>1.94</v>
      </c>
      <c r="N36" s="983" t="s">
        <v>190</v>
      </c>
      <c r="O36" s="831">
        <v>0.36499999999999999</v>
      </c>
      <c r="P36" s="973">
        <v>43360</v>
      </c>
      <c r="Q36" s="973">
        <v>43376</v>
      </c>
      <c r="R36" s="729">
        <f t="shared" si="2"/>
        <v>32.87671232876712</v>
      </c>
      <c r="S36" s="795">
        <f>IF(INDEX(Historical!$D$7:$D$1442,MATCH(B36,Historical!$B$7:$B$1449,0))=0,"n/a",(INDEX(Historical!$C$7:$C$1442,MATCH(B36,Historical!$B$7:$B$1449,0))/INDEX(Historical!$D$7:$D$1442,MATCH(B36,Historical!$B$7:$B$1449,0))-1)*100)</f>
        <v>16.605166051660515</v>
      </c>
      <c r="T36" s="795">
        <f>IF(INDEX(Historical!$F$7:$F$1442,MATCH(B36,Historical!$B$7:$B$1449,0))=0,"n/a",((INDEX(Historical!$C$7:$C$1442,MATCH(B36,Historical!$B$7:$B$1449,0))/INDEX(Historical!$F$7:$F$1442,MATCH(B36,Historical!$B$7:$B$1449,0)))^(1/3)-1)*100)</f>
        <v>12.489340183017262</v>
      </c>
      <c r="U36" s="795">
        <f>IF(INDEX(Historical!$H$7:$H$1442,MATCH(B36,Historical!$B$7:$B$1449,0))=0,"n/a",((INDEX(Historical!$C$7:$C$1442,MATCH(B36,Historical!$B$7:$B$1449,0))/INDEX(Historical!$H$7:$H$1442,MATCH(B36,Historical!$B$7:$B$1449,0)))^(1/5)-1)*100)</f>
        <v>16.06978091874236</v>
      </c>
      <c r="V36" s="795">
        <f>IF(INDEX(Historical!$O$7:$O$1442,MATCH(B36,Historical!$B$7:$B$1449,0))=0,"n/a",((INDEX(Historical!$C$7:$C$1442,MATCH(B36,Historical!$B$7:$B$1449,0))/INDEX(Historical!$O$7:$O$1442,MATCH(B36,Historical!$B$7:$B$1449,0)))^(1/10)-1)*100)</f>
        <v>20.246296094670679</v>
      </c>
      <c r="W36" s="796">
        <f t="shared" si="3"/>
        <v>0.79371460555554751</v>
      </c>
      <c r="X36" s="797">
        <f t="shared" si="4"/>
        <v>0.95653457849656898</v>
      </c>
      <c r="Y36" s="988"/>
      <c r="Z36" s="738">
        <f t="shared" si="5"/>
        <v>49.743589743589745</v>
      </c>
      <c r="AA36" s="999">
        <f t="shared" si="6"/>
        <v>25.853846153846153</v>
      </c>
      <c r="AB36" s="1000">
        <v>12</v>
      </c>
      <c r="AC36" s="978">
        <v>3.9</v>
      </c>
      <c r="AD36" s="978">
        <v>2.58</v>
      </c>
      <c r="AE36" s="978">
        <v>2.68</v>
      </c>
      <c r="AF36" s="978">
        <v>9.51</v>
      </c>
      <c r="AG36" s="978">
        <v>39.900000000000006</v>
      </c>
      <c r="AH36" s="978">
        <v>36.1</v>
      </c>
      <c r="AI36" s="978">
        <v>9.76</v>
      </c>
      <c r="AJ36" s="978">
        <v>16.8</v>
      </c>
      <c r="AK36" s="978">
        <v>10</v>
      </c>
      <c r="AL36" s="991">
        <v>11740</v>
      </c>
      <c r="AM36" s="985">
        <v>0.70000000000000007</v>
      </c>
      <c r="AN36" s="978">
        <v>0</v>
      </c>
      <c r="AO36" s="838">
        <f t="shared" si="7"/>
        <v>-7.8600346886394483</v>
      </c>
      <c r="AP36" s="839">
        <f t="shared" si="8"/>
        <v>17.993811465206704</v>
      </c>
      <c r="AQ36" s="1001">
        <f t="shared" si="9"/>
        <v>230.56858553648095</v>
      </c>
      <c r="AR36" s="738">
        <f>INDEX(Historical!$C$7:$C$1442,MATCH(B36,Historical!$B$7:$B$1449,0))*IF(AH36="n/a",1.03,IF(AH36&lt;0,1.01,IF(AH36&gt;10,1.1,(1+AH36/100))))</f>
        <v>1.7380000000000002</v>
      </c>
      <c r="AS36" s="999">
        <f t="shared" si="10"/>
        <v>1.9076288000000001</v>
      </c>
      <c r="AT36" s="999">
        <f t="shared" si="15"/>
        <v>2.0983916800000002</v>
      </c>
      <c r="AU36" s="999">
        <f t="shared" si="15"/>
        <v>2.3082308480000004</v>
      </c>
      <c r="AV36" s="999">
        <f t="shared" si="15"/>
        <v>2.5390539328000008</v>
      </c>
      <c r="AW36" s="738">
        <f t="shared" si="12"/>
        <v>10.591305260800002</v>
      </c>
      <c r="AX36" s="846">
        <f t="shared" si="13"/>
        <v>10.504121056034913</v>
      </c>
      <c r="AY36" s="1080">
        <v>0.89</v>
      </c>
      <c r="AZ36" s="985">
        <v>15.22</v>
      </c>
      <c r="BA36" s="985">
        <v>-27.060000000000002</v>
      </c>
      <c r="BB36" s="985">
        <v>1.8800000000000001</v>
      </c>
      <c r="BC36" s="985">
        <v>-12.11</v>
      </c>
      <c r="BE36" s="700">
        <v>2007</v>
      </c>
      <c r="BF36" s="1013">
        <f t="shared" si="14"/>
        <v>1</v>
      </c>
      <c r="BG36" s="995">
        <v>13.600000000000001</v>
      </c>
    </row>
    <row r="37" spans="1:59" ht="11.25" customHeight="1" x14ac:dyDescent="0.2">
      <c r="A37" s="984" t="s">
        <v>475</v>
      </c>
      <c r="B37" s="988" t="s">
        <v>476</v>
      </c>
      <c r="C37" s="1070" t="s">
        <v>131</v>
      </c>
      <c r="D37" s="1070" t="s">
        <v>4390</v>
      </c>
      <c r="E37" s="828">
        <v>11</v>
      </c>
      <c r="F37" s="1148">
        <v>307</v>
      </c>
      <c r="G37" s="1148" t="s">
        <v>106</v>
      </c>
      <c r="H37" s="1148" t="s">
        <v>106</v>
      </c>
      <c r="I37" s="987">
        <v>39.159999999999997</v>
      </c>
      <c r="J37" s="738">
        <f t="shared" si="0"/>
        <v>4.8008171603677221</v>
      </c>
      <c r="K37" s="990">
        <v>0.47</v>
      </c>
      <c r="L37" s="1000">
        <v>4</v>
      </c>
      <c r="M37" s="729">
        <f t="shared" si="1"/>
        <v>1.88</v>
      </c>
      <c r="N37" s="983" t="s">
        <v>152</v>
      </c>
      <c r="O37" s="831">
        <v>0.435</v>
      </c>
      <c r="P37" s="694">
        <v>43158</v>
      </c>
      <c r="Q37" s="694">
        <v>43188</v>
      </c>
      <c r="R37" s="729">
        <f t="shared" si="2"/>
        <v>8.0459770114942479</v>
      </c>
      <c r="S37" s="795">
        <f>IF(INDEX(Historical!$D$7:$D$1442,MATCH(B37,Historical!$B$7:$B$1449,0))=0,"n/a",(INDEX(Historical!$C$7:$C$1442,MATCH(B37,Historical!$B$7:$B$1449,0))/INDEX(Historical!$D$7:$D$1442,MATCH(B37,Historical!$B$7:$B$1449,0))-1)*100)</f>
        <v>8.045977011494255</v>
      </c>
      <c r="T37" s="795">
        <f>IF(INDEX(Historical!$F$7:$F$1442,MATCH(B37,Historical!$B$7:$B$1449,0))=0,"n/a",((INDEX(Historical!$C$7:$C$1442,MATCH(B37,Historical!$B$7:$B$1449,0))/INDEX(Historical!$F$7:$F$1442,MATCH(B37,Historical!$B$7:$B$1449,0)))^(1/3)-1)*100)</f>
        <v>9.9776450231572547</v>
      </c>
      <c r="U37" s="795">
        <f>IF(INDEX(Historical!$H$7:$H$1442,MATCH(B37,Historical!$B$7:$B$1449,0))=0,"n/a",((INDEX(Historical!$C$7:$C$1442,MATCH(B37,Historical!$B$7:$B$1449,0))/INDEX(Historical!$H$7:$H$1442,MATCH(B37,Historical!$B$7:$B$1449,0)))^(1/5)-1)*100)</f>
        <v>10.393660017142414</v>
      </c>
      <c r="V37" s="795">
        <f>IF(INDEX(Historical!$O$7:$O$1442,MATCH(B37,Historical!$B$7:$B$1449,0))=0,"n/a",((INDEX(Historical!$C$7:$C$1442,MATCH(B37,Historical!$B$7:$B$1449,0))/INDEX(Historical!$O$7:$O$1442,MATCH(B37,Historical!$B$7:$B$1449,0)))^(1/10)-1)*100)</f>
        <v>12.312692928010005</v>
      </c>
      <c r="W37" s="796">
        <f t="shared" si="3"/>
        <v>0.84414190120002064</v>
      </c>
      <c r="X37" s="797">
        <f t="shared" si="4"/>
        <v>0.24924844165809149</v>
      </c>
      <c r="Y37" s="988" t="s">
        <v>477</v>
      </c>
      <c r="Z37" s="738">
        <f t="shared" si="5"/>
        <v>303.22580645161293</v>
      </c>
      <c r="AA37" s="999">
        <f t="shared" si="6"/>
        <v>63.161290322580641</v>
      </c>
      <c r="AB37" s="1000">
        <v>12</v>
      </c>
      <c r="AC37" s="978">
        <v>0.62</v>
      </c>
      <c r="AD37" s="978">
        <v>4.08</v>
      </c>
      <c r="AE37" s="978">
        <v>3.59</v>
      </c>
      <c r="AF37" s="978">
        <v>2.0699999999999998</v>
      </c>
      <c r="AG37" s="978">
        <v>3.1</v>
      </c>
      <c r="AH37" s="978">
        <v>-103.69999999999999</v>
      </c>
      <c r="AI37" s="978">
        <v>35.11</v>
      </c>
      <c r="AJ37" s="978">
        <v>41.699999999999996</v>
      </c>
      <c r="AK37" s="978">
        <v>15.61</v>
      </c>
      <c r="AL37" s="991">
        <v>15120</v>
      </c>
      <c r="AM37" s="985">
        <v>42.3</v>
      </c>
      <c r="AN37" s="978">
        <v>2.21</v>
      </c>
      <c r="AO37" s="838">
        <f t="shared" si="7"/>
        <v>-47.966813145070503</v>
      </c>
      <c r="AP37" s="839">
        <f t="shared" si="8"/>
        <v>15.194477177510137</v>
      </c>
      <c r="AQ37" s="1001">
        <f t="shared" si="9"/>
        <v>141.05681300634134</v>
      </c>
      <c r="AR37" s="738">
        <f>INDEX(Historical!$C$7:$C$1442,MATCH(B37,Historical!$B$7:$B$1449,0))*IF(AH37="n/a",1.03,IF(AH37&lt;0,1.01,IF(AH37&gt;10,1.1,(1+AH37/100))))</f>
        <v>1.8987999999999998</v>
      </c>
      <c r="AS37" s="999">
        <f t="shared" si="10"/>
        <v>2.0886800000000001</v>
      </c>
      <c r="AT37" s="999">
        <f t="shared" si="15"/>
        <v>2.2975480000000004</v>
      </c>
      <c r="AU37" s="999">
        <f t="shared" si="15"/>
        <v>2.5273028000000006</v>
      </c>
      <c r="AV37" s="999">
        <f t="shared" si="15"/>
        <v>2.7800330800000008</v>
      </c>
      <c r="AW37" s="738">
        <f t="shared" si="12"/>
        <v>11.592363880000002</v>
      </c>
      <c r="AX37" s="846">
        <f t="shared" si="13"/>
        <v>29.6025635342186</v>
      </c>
      <c r="AY37" s="1080">
        <v>0.99</v>
      </c>
      <c r="AZ37" s="985">
        <v>21.39</v>
      </c>
      <c r="BA37" s="985">
        <v>-8.89</v>
      </c>
      <c r="BB37" s="985">
        <v>4.79</v>
      </c>
      <c r="BC37" s="985">
        <v>0.5</v>
      </c>
      <c r="BE37" s="700">
        <v>2008</v>
      </c>
      <c r="BF37" s="1013">
        <f t="shared" si="14"/>
        <v>1</v>
      </c>
      <c r="BG37" s="995">
        <v>0.6</v>
      </c>
    </row>
    <row r="38" spans="1:59" ht="11.25" customHeight="1" x14ac:dyDescent="0.2">
      <c r="A38" s="984" t="s">
        <v>482</v>
      </c>
      <c r="B38" s="988" t="s">
        <v>483</v>
      </c>
      <c r="C38" s="1070" t="s">
        <v>128</v>
      </c>
      <c r="D38" s="1070" t="s">
        <v>4389</v>
      </c>
      <c r="E38" s="828">
        <v>18</v>
      </c>
      <c r="F38" s="1148">
        <v>178</v>
      </c>
      <c r="G38" s="1148" t="s">
        <v>106</v>
      </c>
      <c r="H38" s="1148" t="s">
        <v>106</v>
      </c>
      <c r="I38" s="987">
        <v>55.07</v>
      </c>
      <c r="J38" s="738">
        <f t="shared" si="0"/>
        <v>3.6317414200108948</v>
      </c>
      <c r="K38" s="990">
        <v>0.5</v>
      </c>
      <c r="L38" s="1000">
        <v>4</v>
      </c>
      <c r="M38" s="729">
        <f t="shared" si="1"/>
        <v>2</v>
      </c>
      <c r="N38" s="983" t="s">
        <v>305</v>
      </c>
      <c r="O38" s="831">
        <v>0.46</v>
      </c>
      <c r="P38" s="973">
        <v>43333</v>
      </c>
      <c r="Q38" s="973">
        <v>43348</v>
      </c>
      <c r="R38" s="729">
        <f t="shared" si="2"/>
        <v>8.6956521739130395</v>
      </c>
      <c r="S38" s="795">
        <f>IF(INDEX(Historical!$D$7:$D$1442,MATCH(B38,Historical!$B$7:$B$1449,0))=0,"n/a",(INDEX(Historical!$C$7:$C$1442,MATCH(B38,Historical!$B$7:$B$1449,0))/INDEX(Historical!$D$7:$D$1442,MATCH(B38,Historical!$B$7:$B$1449,0))-1)*100)</f>
        <v>9.0909090909090828</v>
      </c>
      <c r="T38" s="795">
        <f>IF(INDEX(Historical!$F$7:$F$1442,MATCH(B38,Historical!$B$7:$B$1449,0))=0,"n/a",((INDEX(Historical!$C$7:$C$1442,MATCH(B38,Historical!$B$7:$B$1449,0))/INDEX(Historical!$F$7:$F$1442,MATCH(B38,Historical!$B$7:$B$1449,0)))^(1/3)-1)*100)</f>
        <v>10.064241629820891</v>
      </c>
      <c r="U38" s="795">
        <f>IF(INDEX(Historical!$H$7:$H$1442,MATCH(B38,Historical!$B$7:$B$1449,0))=0,"n/a",((INDEX(Historical!$C$7:$C$1442,MATCH(B38,Historical!$B$7:$B$1449,0))/INDEX(Historical!$H$7:$H$1442,MATCH(B38,Historical!$B$7:$B$1449,0)))^(1/5)-1)*100)</f>
        <v>10.98883056567086</v>
      </c>
      <c r="V38" s="795">
        <f>IF(INDEX(Historical!$O$7:$O$1442,MATCH(B38,Historical!$B$7:$B$1449,0))=0,"n/a",((INDEX(Historical!$C$7:$C$1442,MATCH(B38,Historical!$B$7:$B$1449,0))/INDEX(Historical!$O$7:$O$1442,MATCH(B38,Historical!$B$7:$B$1449,0)))^(1/10)-1)*100)</f>
        <v>10.30542524220699</v>
      </c>
      <c r="W38" s="796">
        <f t="shared" si="3"/>
        <v>1.066315101745138</v>
      </c>
      <c r="X38" s="797" t="str">
        <f t="shared" si="4"/>
        <v>n/a</v>
      </c>
      <c r="Y38" s="988"/>
      <c r="Z38" s="738">
        <f t="shared" si="5"/>
        <v>114.94252873563218</v>
      </c>
      <c r="AA38" s="999">
        <f t="shared" si="6"/>
        <v>31.649425287356323</v>
      </c>
      <c r="AB38" s="1000">
        <v>12</v>
      </c>
      <c r="AC38" s="978">
        <v>1.74</v>
      </c>
      <c r="AD38" s="978">
        <v>3.13</v>
      </c>
      <c r="AE38" s="978">
        <v>0.17</v>
      </c>
      <c r="AF38" s="978">
        <v>1.39</v>
      </c>
      <c r="AG38" s="978">
        <v>4</v>
      </c>
      <c r="AH38" s="978">
        <v>-76.8</v>
      </c>
      <c r="AI38" s="978">
        <v>64.03</v>
      </c>
      <c r="AJ38" s="978">
        <v>-14.899999999999999</v>
      </c>
      <c r="AK38" s="978">
        <v>10.100000000000001</v>
      </c>
      <c r="AL38" s="991">
        <v>7740</v>
      </c>
      <c r="AM38" s="985">
        <v>3</v>
      </c>
      <c r="AN38" s="978">
        <v>1.31</v>
      </c>
      <c r="AO38" s="838">
        <f t="shared" si="7"/>
        <v>-17.028853301674566</v>
      </c>
      <c r="AP38" s="839">
        <f t="shared" si="8"/>
        <v>14.620571985681755</v>
      </c>
      <c r="AQ38" s="1001">
        <f t="shared" si="9"/>
        <v>39.829580640030507</v>
      </c>
      <c r="AR38" s="738">
        <f>INDEX(Historical!$C$7:$C$1442,MATCH(B38,Historical!$B$7:$B$1449,0))*IF(AH38="n/a",1.03,IF(AH38&lt;0,1.01,IF(AH38&gt;10,1.1,(1+AH38/100))))</f>
        <v>1.9392</v>
      </c>
      <c r="AS38" s="999">
        <f t="shared" si="10"/>
        <v>2.1331200000000003</v>
      </c>
      <c r="AT38" s="999">
        <f t="shared" si="15"/>
        <v>2.3464320000000005</v>
      </c>
      <c r="AU38" s="999">
        <f t="shared" si="15"/>
        <v>2.5810752000000008</v>
      </c>
      <c r="AV38" s="999">
        <f t="shared" si="15"/>
        <v>2.839182720000001</v>
      </c>
      <c r="AW38" s="738">
        <f t="shared" si="12"/>
        <v>11.839009920000002</v>
      </c>
      <c r="AX38" s="846">
        <f t="shared" si="13"/>
        <v>21.498111349191941</v>
      </c>
      <c r="AY38" s="1080">
        <v>0.96</v>
      </c>
      <c r="AZ38" s="985">
        <v>7.71</v>
      </c>
      <c r="BA38" s="985">
        <v>-33.81</v>
      </c>
      <c r="BB38" s="985">
        <v>-1.52</v>
      </c>
      <c r="BC38" s="985">
        <v>-15.040000000000001</v>
      </c>
      <c r="BE38" s="700">
        <v>2001</v>
      </c>
      <c r="BF38" s="1013">
        <f t="shared" si="14"/>
        <v>2</v>
      </c>
      <c r="BG38" s="995">
        <v>1.0999999999999999</v>
      </c>
    </row>
    <row r="39" spans="1:59" ht="11.25" customHeight="1" x14ac:dyDescent="0.2">
      <c r="A39" s="976" t="s">
        <v>484</v>
      </c>
      <c r="B39" s="988" t="s">
        <v>485</v>
      </c>
      <c r="C39" s="1070" t="s">
        <v>112</v>
      </c>
      <c r="D39" s="1070" t="s">
        <v>4417</v>
      </c>
      <c r="E39" s="828">
        <v>21</v>
      </c>
      <c r="F39" s="1148">
        <v>159</v>
      </c>
      <c r="G39" s="1148" t="s">
        <v>106</v>
      </c>
      <c r="H39" s="1148" t="s">
        <v>106</v>
      </c>
      <c r="I39" s="987">
        <v>86.77</v>
      </c>
      <c r="J39" s="738">
        <f t="shared" si="0"/>
        <v>2.3049441051054513</v>
      </c>
      <c r="K39" s="997">
        <v>0.5</v>
      </c>
      <c r="L39" s="1000">
        <v>4</v>
      </c>
      <c r="M39" s="729">
        <f t="shared" si="1"/>
        <v>2</v>
      </c>
      <c r="N39" s="983" t="s">
        <v>152</v>
      </c>
      <c r="O39" s="832">
        <v>0.46</v>
      </c>
      <c r="P39" s="973">
        <v>43448</v>
      </c>
      <c r="Q39" s="973">
        <v>43465</v>
      </c>
      <c r="R39" s="729">
        <f t="shared" si="2"/>
        <v>8.6956521739130395</v>
      </c>
      <c r="S39" s="795">
        <f>IF(INDEX(Historical!$D$7:$D$1442,MATCH(B39,Historical!$B$7:$B$1449,0))=0,"n/a",(INDEX(Historical!$C$7:$C$1442,MATCH(B39,Historical!$B$7:$B$1449,0))/INDEX(Historical!$D$7:$D$1442,MATCH(B39,Historical!$B$7:$B$1449,0))-1)*100)</f>
        <v>3.8674033149171283</v>
      </c>
      <c r="T39" s="795">
        <f>IF(INDEX(Historical!$F$7:$F$1442,MATCH(B39,Historical!$B$7:$B$1449,0))=0,"n/a",((INDEX(Historical!$C$7:$C$1442,MATCH(B39,Historical!$B$7:$B$1449,0))/INDEX(Historical!$F$7:$F$1442,MATCH(B39,Historical!$B$7:$B$1449,0)))^(1/3)-1)*100)</f>
        <v>6.1905977876208995</v>
      </c>
      <c r="U39" s="795">
        <f>IF(INDEX(Historical!$H$7:$H$1442,MATCH(B39,Historical!$B$7:$B$1449,0))=0,"n/a",((INDEX(Historical!$C$7:$C$1442,MATCH(B39,Historical!$B$7:$B$1449,0))/INDEX(Historical!$H$7:$H$1442,MATCH(B39,Historical!$B$7:$B$1449,0)))^(1/5)-1)*100)</f>
        <v>6.0732713038533337</v>
      </c>
      <c r="V39" s="795">
        <f>IF(INDEX(Historical!$O$7:$O$1442,MATCH(B39,Historical!$B$7:$B$1449,0))=0,"n/a",((INDEX(Historical!$C$7:$C$1442,MATCH(B39,Historical!$B$7:$B$1449,0))/INDEX(Historical!$O$7:$O$1442,MATCH(B39,Historical!$B$7:$B$1449,0)))^(1/10)-1)*100)</f>
        <v>7.8866027333313271</v>
      </c>
      <c r="W39" s="796">
        <f t="shared" si="3"/>
        <v>0.77007445527663387</v>
      </c>
      <c r="X39" s="797" t="str">
        <f t="shared" si="4"/>
        <v>n/a</v>
      </c>
      <c r="Y39" s="752"/>
      <c r="Z39" s="738">
        <f t="shared" si="5"/>
        <v>45.351473922902493</v>
      </c>
      <c r="AA39" s="999">
        <f t="shared" si="6"/>
        <v>19.675736961451246</v>
      </c>
      <c r="AB39" s="1000">
        <v>12</v>
      </c>
      <c r="AC39" s="978">
        <v>4.41</v>
      </c>
      <c r="AD39" s="978">
        <v>1.31</v>
      </c>
      <c r="AE39" s="978">
        <v>0.73</v>
      </c>
      <c r="AF39" s="978">
        <v>7.69</v>
      </c>
      <c r="AG39" s="978">
        <v>42</v>
      </c>
      <c r="AH39" s="978">
        <v>-2.9000000000000004</v>
      </c>
      <c r="AI39" s="978">
        <v>8.2900000000000009</v>
      </c>
      <c r="AJ39" s="978">
        <v>-1</v>
      </c>
      <c r="AK39" s="978">
        <v>14.99</v>
      </c>
      <c r="AL39" s="991">
        <v>12040</v>
      </c>
      <c r="AM39" s="985">
        <v>0.89999999999999991</v>
      </c>
      <c r="AN39" s="978">
        <v>0.9</v>
      </c>
      <c r="AO39" s="838">
        <f t="shared" si="7"/>
        <v>-11.297521552492462</v>
      </c>
      <c r="AP39" s="839">
        <f t="shared" si="8"/>
        <v>8.3782154089587841</v>
      </c>
      <c r="AQ39" s="1001">
        <f t="shared" si="9"/>
        <v>159.32083708843936</v>
      </c>
      <c r="AR39" s="738">
        <f>INDEX(Historical!$C$7:$C$1442,MATCH(B39,Historical!$B$7:$B$1449,0))*IF(AH39="n/a",1.03,IF(AH39&lt;0,1.01,IF(AH39&gt;10,1.1,(1+AH39/100))))</f>
        <v>1.8987999999999998</v>
      </c>
      <c r="AS39" s="999">
        <f t="shared" si="10"/>
        <v>2.0562105199999996</v>
      </c>
      <c r="AT39" s="999">
        <f t="shared" si="15"/>
        <v>2.2618315719999997</v>
      </c>
      <c r="AU39" s="999">
        <f t="shared" si="15"/>
        <v>2.4880147292000001</v>
      </c>
      <c r="AV39" s="999">
        <f t="shared" si="15"/>
        <v>2.7368162021200004</v>
      </c>
      <c r="AW39" s="738">
        <f t="shared" si="12"/>
        <v>11.441673023319998</v>
      </c>
      <c r="AX39" s="846">
        <f t="shared" si="13"/>
        <v>13.186208393822749</v>
      </c>
      <c r="AY39" s="1080">
        <v>0.64</v>
      </c>
      <c r="AZ39" s="985">
        <v>10.07</v>
      </c>
      <c r="BA39" s="985">
        <v>-14.26</v>
      </c>
      <c r="BB39" s="985">
        <v>0.33</v>
      </c>
      <c r="BC39" s="985">
        <v>-3.7699999999999996</v>
      </c>
      <c r="BE39" s="700">
        <v>1999</v>
      </c>
      <c r="BF39" s="1013">
        <f t="shared" si="14"/>
        <v>2</v>
      </c>
      <c r="BG39" s="995">
        <v>14.399999999999999</v>
      </c>
    </row>
    <row r="40" spans="1:59" ht="11.25" customHeight="1" x14ac:dyDescent="0.2">
      <c r="A40" s="976" t="s">
        <v>486</v>
      </c>
      <c r="B40" s="988" t="s">
        <v>487</v>
      </c>
      <c r="C40" s="1070" t="s">
        <v>108</v>
      </c>
      <c r="D40" s="1070" t="s">
        <v>4401</v>
      </c>
      <c r="E40" s="828">
        <v>21</v>
      </c>
      <c r="F40" s="1148">
        <v>161</v>
      </c>
      <c r="G40" s="1148" t="s">
        <v>106</v>
      </c>
      <c r="H40" s="1148" t="s">
        <v>106</v>
      </c>
      <c r="I40" s="987">
        <v>76.099999999999994</v>
      </c>
      <c r="J40" s="738">
        <f t="shared" si="0"/>
        <v>2.6806833114323263</v>
      </c>
      <c r="K40" s="990">
        <v>0.51</v>
      </c>
      <c r="L40" s="1000">
        <v>4</v>
      </c>
      <c r="M40" s="729">
        <f t="shared" si="1"/>
        <v>2.04</v>
      </c>
      <c r="N40" s="983" t="s">
        <v>443</v>
      </c>
      <c r="O40" s="831">
        <v>0.5</v>
      </c>
      <c r="P40" s="973">
        <v>43502</v>
      </c>
      <c r="Q40" s="973">
        <v>43517</v>
      </c>
      <c r="R40" s="729">
        <f t="shared" si="2"/>
        <v>2.0000000000000018</v>
      </c>
      <c r="S40" s="795">
        <f>IF(INDEX(Historical!$D$7:$D$1442,MATCH(B40,Historical!$B$7:$B$1449,0))=0,"n/a",(INDEX(Historical!$C$7:$C$1442,MATCH(B40,Historical!$B$7:$B$1449,0))/INDEX(Historical!$D$7:$D$1442,MATCH(B40,Historical!$B$7:$B$1449,0))-1)*100)</f>
        <v>5.3763440860215006</v>
      </c>
      <c r="T40" s="795">
        <f>IF(INDEX(Historical!$F$7:$F$1442,MATCH(B40,Historical!$B$7:$B$1449,0))=0,"n/a",((INDEX(Historical!$C$7:$C$1442,MATCH(B40,Historical!$B$7:$B$1449,0))/INDEX(Historical!$F$7:$F$1442,MATCH(B40,Historical!$B$7:$B$1449,0)))^(1/3)-1)*100)</f>
        <v>2.8792656052861521</v>
      </c>
      <c r="U40" s="795">
        <f>IF(INDEX(Historical!$H$7:$H$1442,MATCH(B40,Historical!$B$7:$B$1449,0))=0,"n/a",((INDEX(Historical!$C$7:$C$1442,MATCH(B40,Historical!$B$7:$B$1449,0))/INDEX(Historical!$H$7:$H$1442,MATCH(B40,Historical!$B$7:$B$1449,0)))^(1/5)-1)*100)</f>
        <v>4.27298097474893</v>
      </c>
      <c r="V40" s="795">
        <f>IF(INDEX(Historical!$O$7:$O$1442,MATCH(B40,Historical!$B$7:$B$1449,0))=0,"n/a",((INDEX(Historical!$C$7:$C$1442,MATCH(B40,Historical!$B$7:$B$1449,0))/INDEX(Historical!$O$7:$O$1442,MATCH(B40,Historical!$B$7:$B$1449,0)))^(1/10)-1)*100)</f>
        <v>4.3529210056618473</v>
      </c>
      <c r="W40" s="796">
        <f t="shared" si="3"/>
        <v>0.98163531320487107</v>
      </c>
      <c r="X40" s="797" t="str">
        <f t="shared" si="4"/>
        <v>n/a</v>
      </c>
      <c r="Y40" s="989"/>
      <c r="Z40" s="738">
        <f t="shared" si="5"/>
        <v>35.294117647058819</v>
      </c>
      <c r="AA40" s="999">
        <f t="shared" si="6"/>
        <v>13.166089965397923</v>
      </c>
      <c r="AB40" s="1000">
        <v>12</v>
      </c>
      <c r="AC40" s="978">
        <v>5.78</v>
      </c>
      <c r="AD40" s="978" t="s">
        <v>137</v>
      </c>
      <c r="AE40" s="978">
        <v>3</v>
      </c>
      <c r="AF40" s="978">
        <v>1.83</v>
      </c>
      <c r="AG40" s="978">
        <v>3.08</v>
      </c>
      <c r="AH40" s="978" t="s">
        <v>137</v>
      </c>
      <c r="AI40" s="978" t="s">
        <v>137</v>
      </c>
      <c r="AJ40" s="978" t="s">
        <v>137</v>
      </c>
      <c r="AK40" s="978" t="s">
        <v>137</v>
      </c>
      <c r="AL40" s="991">
        <v>306.05</v>
      </c>
      <c r="AM40" s="985">
        <v>3.82</v>
      </c>
      <c r="AN40" s="978">
        <v>0.55900000000000005</v>
      </c>
      <c r="AO40" s="838">
        <f t="shared" si="7"/>
        <v>-6.2124256792166666</v>
      </c>
      <c r="AP40" s="839">
        <f t="shared" si="8"/>
        <v>6.9536642861812563</v>
      </c>
      <c r="AQ40" s="1001">
        <f t="shared" si="9"/>
        <v>3.4814951502134317</v>
      </c>
      <c r="AR40" s="738">
        <f>INDEX(Historical!$C$7:$C$1442,MATCH(B40,Historical!$B$7:$B$1449,0))*IF(AH40="n/a",1.03,IF(AH40&lt;0,1.01,IF(AH40&gt;10,1.1,(1+AH40/100))))</f>
        <v>2.0188000000000001</v>
      </c>
      <c r="AS40" s="999">
        <f t="shared" si="10"/>
        <v>2.079364</v>
      </c>
      <c r="AT40" s="999">
        <f t="shared" si="15"/>
        <v>2.1417449199999998</v>
      </c>
      <c r="AU40" s="999">
        <f t="shared" si="15"/>
        <v>2.2059972675999999</v>
      </c>
      <c r="AV40" s="999">
        <f t="shared" si="15"/>
        <v>2.2721771856280002</v>
      </c>
      <c r="AW40" s="738">
        <f t="shared" si="12"/>
        <v>10.718083373228001</v>
      </c>
      <c r="AX40" s="846">
        <f t="shared" si="13"/>
        <v>14.084209426055194</v>
      </c>
      <c r="AY40" s="1080">
        <v>0.2</v>
      </c>
      <c r="AZ40" s="985">
        <v>6.6722736192879051</v>
      </c>
      <c r="BA40" s="985">
        <v>-19.945297706711564</v>
      </c>
      <c r="BB40" s="985">
        <v>-6.2807881773399128</v>
      </c>
      <c r="BC40" s="985">
        <v>-11.809016108471448</v>
      </c>
      <c r="BE40" s="700">
        <v>1999</v>
      </c>
      <c r="BF40" s="1013">
        <f t="shared" si="14"/>
        <v>2</v>
      </c>
      <c r="BG40" s="995">
        <v>0.25</v>
      </c>
    </row>
    <row r="41" spans="1:59" ht="11.25" customHeight="1" x14ac:dyDescent="0.2">
      <c r="A41" s="976" t="s">
        <v>488</v>
      </c>
      <c r="B41" s="988" t="s">
        <v>489</v>
      </c>
      <c r="C41" s="1070" t="s">
        <v>112</v>
      </c>
      <c r="D41" s="1070" t="s">
        <v>4419</v>
      </c>
      <c r="E41" s="828">
        <v>24</v>
      </c>
      <c r="F41" s="1148">
        <v>142</v>
      </c>
      <c r="G41" s="1148" t="s">
        <v>106</v>
      </c>
      <c r="H41" s="1148" t="s">
        <v>106</v>
      </c>
      <c r="I41" s="987">
        <v>83.52</v>
      </c>
      <c r="J41" s="738">
        <f t="shared" si="0"/>
        <v>1.9636015325670497</v>
      </c>
      <c r="K41" s="997">
        <v>0.41</v>
      </c>
      <c r="L41" s="1000">
        <v>4</v>
      </c>
      <c r="M41" s="729">
        <f t="shared" si="1"/>
        <v>1.64</v>
      </c>
      <c r="N41" s="983" t="s">
        <v>152</v>
      </c>
      <c r="O41" s="832">
        <v>0.35199999999999998</v>
      </c>
      <c r="P41" s="973">
        <v>43531</v>
      </c>
      <c r="Q41" s="973">
        <v>43553</v>
      </c>
      <c r="R41" s="729">
        <f t="shared" si="2"/>
        <v>16.477272727272727</v>
      </c>
      <c r="S41" s="795">
        <f>IF(INDEX(Historical!$D$7:$D$1442,MATCH(B41,Historical!$B$7:$B$1449,0))=0,"n/a",(INDEX(Historical!$C$7:$C$1442,MATCH(B41,Historical!$B$7:$B$1449,0))/INDEX(Historical!$D$7:$D$1442,MATCH(B41,Historical!$B$7:$B$1449,0))-1)*100)</f>
        <v>8.9775228962480913</v>
      </c>
      <c r="T41" s="795">
        <f>IF(INDEX(Historical!$F$7:$F$1442,MATCH(B41,Historical!$B$7:$B$1449,0))=0,"n/a",((INDEX(Historical!$C$7:$C$1442,MATCH(B41,Historical!$B$7:$B$1449,0))/INDEX(Historical!$F$7:$F$1442,MATCH(B41,Historical!$B$7:$B$1449,0)))^(1/3)-1)*100)</f>
        <v>12.167403270874534</v>
      </c>
      <c r="U41" s="795">
        <f>IF(INDEX(Historical!$H$7:$H$1442,MATCH(B41,Historical!$B$7:$B$1449,0))=0,"n/a",((INDEX(Historical!$C$7:$C$1442,MATCH(B41,Historical!$B$7:$B$1449,0))/INDEX(Historical!$H$7:$H$1442,MATCH(B41,Historical!$B$7:$B$1449,0)))^(1/5)-1)*100)</f>
        <v>10.868445403533045</v>
      </c>
      <c r="V41" s="795">
        <f>IF(INDEX(Historical!$O$7:$O$1442,MATCH(B41,Historical!$B$7:$B$1449,0))=0,"n/a",((INDEX(Historical!$C$7:$C$1442,MATCH(B41,Historical!$B$7:$B$1449,0))/INDEX(Historical!$O$7:$O$1442,MATCH(B41,Historical!$B$7:$B$1449,0)))^(1/10)-1)*100)</f>
        <v>12.365710653613316</v>
      </c>
      <c r="W41" s="796">
        <f t="shared" si="3"/>
        <v>0.87891797794550819</v>
      </c>
      <c r="X41" s="797">
        <f t="shared" si="4"/>
        <v>0.42454864857550956</v>
      </c>
      <c r="Y41" s="989" t="s">
        <v>490</v>
      </c>
      <c r="Z41" s="738">
        <f t="shared" si="5"/>
        <v>21.578947368421055</v>
      </c>
      <c r="AA41" s="999">
        <f t="shared" si="6"/>
        <v>10.989473684210527</v>
      </c>
      <c r="AB41" s="1000">
        <v>12</v>
      </c>
      <c r="AC41" s="978">
        <v>7.6</v>
      </c>
      <c r="AD41" s="978">
        <v>1.22</v>
      </c>
      <c r="AE41" s="978">
        <v>5.92</v>
      </c>
      <c r="AF41" s="978">
        <v>4.6399999999999997</v>
      </c>
      <c r="AG41" s="978">
        <v>34</v>
      </c>
      <c r="AH41" s="978">
        <v>104.89999999999999</v>
      </c>
      <c r="AI41" s="978">
        <v>14.2</v>
      </c>
      <c r="AJ41" s="978">
        <v>25.6</v>
      </c>
      <c r="AK41" s="978">
        <v>9.0300000000000011</v>
      </c>
      <c r="AL41" s="991">
        <v>61200</v>
      </c>
      <c r="AM41" s="985">
        <v>0.2</v>
      </c>
      <c r="AN41" s="978">
        <v>0.68</v>
      </c>
      <c r="AO41" s="838">
        <f t="shared" si="7"/>
        <v>1.8425732518895686</v>
      </c>
      <c r="AP41" s="839">
        <f t="shared" si="8"/>
        <v>12.832046936100095</v>
      </c>
      <c r="AQ41" s="1001">
        <f t="shared" si="9"/>
        <v>50.54147880934763</v>
      </c>
      <c r="AR41" s="738">
        <f>INDEX(Historical!$C$7:$C$1442,MATCH(B41,Historical!$B$7:$B$1449,0))*IF(AH41="n/a",1.03,IF(AH41&lt;0,1.01,IF(AH41&gt;10,1.1,(1+AH41/100))))</f>
        <v>1.5301000000000002</v>
      </c>
      <c r="AS41" s="999">
        <f t="shared" si="10"/>
        <v>1.6831100000000003</v>
      </c>
      <c r="AT41" s="999">
        <f t="shared" si="15"/>
        <v>1.8350948330000005</v>
      </c>
      <c r="AU41" s="999">
        <f t="shared" si="15"/>
        <v>2.0008038964199009</v>
      </c>
      <c r="AV41" s="999">
        <f t="shared" si="15"/>
        <v>2.1814764882666182</v>
      </c>
      <c r="AW41" s="738">
        <f t="shared" si="12"/>
        <v>9.2305852176865208</v>
      </c>
      <c r="AX41" s="846">
        <f t="shared" si="13"/>
        <v>11.051945902402444</v>
      </c>
      <c r="AY41" s="1080">
        <v>1.08</v>
      </c>
      <c r="AZ41" s="985">
        <v>18.7</v>
      </c>
      <c r="BA41" s="985">
        <v>-9.120000000000001</v>
      </c>
      <c r="BB41" s="985">
        <v>4.55</v>
      </c>
      <c r="BC41" s="985">
        <v>0.2</v>
      </c>
      <c r="BE41" s="700">
        <v>1998</v>
      </c>
      <c r="BF41" s="1013">
        <f t="shared" si="14"/>
        <v>2</v>
      </c>
      <c r="BG41" s="995">
        <v>14.799999999999999</v>
      </c>
    </row>
    <row r="42" spans="1:59" ht="11.25" customHeight="1" x14ac:dyDescent="0.2">
      <c r="A42" s="976" t="s">
        <v>1038</v>
      </c>
      <c r="B42" s="989" t="s">
        <v>1039</v>
      </c>
      <c r="C42" s="1070" t="s">
        <v>154</v>
      </c>
      <c r="D42" s="1070" t="s">
        <v>4386</v>
      </c>
      <c r="E42" s="828">
        <v>10</v>
      </c>
      <c r="F42" s="1148">
        <v>333</v>
      </c>
      <c r="G42" s="1148" t="s">
        <v>106</v>
      </c>
      <c r="H42" s="1148" t="s">
        <v>106</v>
      </c>
      <c r="I42" s="987">
        <v>81.42</v>
      </c>
      <c r="J42" s="738">
        <f t="shared" si="0"/>
        <v>0.24563989191844757</v>
      </c>
      <c r="K42" s="990">
        <v>0.1</v>
      </c>
      <c r="L42" s="1000">
        <v>2</v>
      </c>
      <c r="M42" s="729">
        <f t="shared" si="1"/>
        <v>0.2</v>
      </c>
      <c r="N42" s="983" t="s">
        <v>231</v>
      </c>
      <c r="O42" s="831">
        <v>8.5000000000000006E-2</v>
      </c>
      <c r="P42" s="973">
        <v>43481</v>
      </c>
      <c r="Q42" s="973">
        <v>43496</v>
      </c>
      <c r="R42" s="729">
        <f t="shared" si="2"/>
        <v>17.647058823529409</v>
      </c>
      <c r="S42" s="795">
        <f>IF(INDEX(Historical!$D$7:$D$1442,MATCH(B42,Historical!$B$7:$B$1449,0))=0,"n/a",(INDEX(Historical!$C$7:$C$1442,MATCH(B42,Historical!$B$7:$B$1449,0))/INDEX(Historical!$D$7:$D$1442,MATCH(B42,Historical!$B$7:$B$1449,0))-1)*100)</f>
        <v>21.42857142857142</v>
      </c>
      <c r="T42" s="795">
        <f>IF(INDEX(Historical!$F$7:$F$1442,MATCH(B42,Historical!$B$7:$B$1449,0))=0,"n/a",((INDEX(Historical!$C$7:$C$1442,MATCH(B42,Historical!$B$7:$B$1449,0))/INDEX(Historical!$F$7:$F$1442,MATCH(B42,Historical!$B$7:$B$1449,0)))^(1/3)-1)*100)</f>
        <v>19.348319192733697</v>
      </c>
      <c r="U42" s="795">
        <f>IF(INDEX(Historical!$H$7:$H$1442,MATCH(B42,Historical!$B$7:$B$1449,0))=0,"n/a",((INDEX(Historical!$C$7:$C$1442,MATCH(B42,Historical!$B$7:$B$1449,0))/INDEX(Historical!$H$7:$H$1442,MATCH(B42,Historical!$B$7:$B$1449,0)))^(1/5)-1)*100)</f>
        <v>18.322950135022719</v>
      </c>
      <c r="V42" s="795" t="str">
        <f>IF(INDEX(Historical!$O$7:$O$1442,MATCH(B42,Historical!$B$7:$B$1449,0))=0,"n/a",((INDEX(Historical!$C$7:$C$1442,MATCH(B42,Historical!$B$7:$B$1449,0))/INDEX(Historical!$O$7:$O$1442,MATCH(B42,Historical!$B$7:$B$1449,0)))^(1/10)-1)*100)</f>
        <v>n/a</v>
      </c>
      <c r="W42" s="796" t="str">
        <f t="shared" si="3"/>
        <v>n/a</v>
      </c>
      <c r="X42" s="797">
        <f t="shared" si="4"/>
        <v>1.167066887581065</v>
      </c>
      <c r="Y42" s="989"/>
      <c r="Z42" s="738">
        <f t="shared" si="5"/>
        <v>10.471204188481677</v>
      </c>
      <c r="AA42" s="999">
        <f t="shared" si="6"/>
        <v>42.6282722513089</v>
      </c>
      <c r="AB42" s="1000">
        <v>7</v>
      </c>
      <c r="AC42" s="978">
        <v>1.91</v>
      </c>
      <c r="AD42" s="978">
        <v>2.37</v>
      </c>
      <c r="AE42" s="978">
        <v>3.82</v>
      </c>
      <c r="AF42" s="978">
        <v>5.45</v>
      </c>
      <c r="AG42" s="978">
        <v>14.399999999999999</v>
      </c>
      <c r="AH42" s="978">
        <v>15.4</v>
      </c>
      <c r="AI42" s="978">
        <v>13.36</v>
      </c>
      <c r="AJ42" s="978">
        <v>15.7</v>
      </c>
      <c r="AK42" s="978">
        <v>18</v>
      </c>
      <c r="AL42" s="991">
        <v>3380</v>
      </c>
      <c r="AM42" s="985">
        <v>9.3000000000000007</v>
      </c>
      <c r="AN42" s="978">
        <v>0.31</v>
      </c>
      <c r="AO42" s="838">
        <f t="shared" si="7"/>
        <v>-24.059682224367734</v>
      </c>
      <c r="AP42" s="839">
        <f t="shared" si="8"/>
        <v>18.568590026941166</v>
      </c>
      <c r="AQ42" s="1001">
        <f t="shared" si="9"/>
        <v>221.33339126530149</v>
      </c>
      <c r="AR42" s="738">
        <f>INDEX(Historical!$C$7:$C$1442,MATCH(B42,Historical!$B$7:$B$1449,0))*IF(AH42="n/a",1.03,IF(AH42&lt;0,1.01,IF(AH42&gt;10,1.1,(1+AH42/100))))</f>
        <v>0.18700000000000003</v>
      </c>
      <c r="AS42" s="999">
        <f t="shared" si="10"/>
        <v>0.20570000000000005</v>
      </c>
      <c r="AT42" s="999">
        <f t="shared" si="15"/>
        <v>0.22627000000000008</v>
      </c>
      <c r="AU42" s="999">
        <f t="shared" si="15"/>
        <v>0.24889700000000012</v>
      </c>
      <c r="AV42" s="999">
        <f t="shared" si="15"/>
        <v>0.27378670000000016</v>
      </c>
      <c r="AW42" s="738">
        <f t="shared" si="12"/>
        <v>1.1416537000000004</v>
      </c>
      <c r="AX42" s="846">
        <f t="shared" si="13"/>
        <v>1.4021784573814793</v>
      </c>
      <c r="AY42" s="1080">
        <v>1.1499999999999999</v>
      </c>
      <c r="AZ42" s="985">
        <v>17.399999999999999</v>
      </c>
      <c r="BA42" s="985">
        <v>-37.81</v>
      </c>
      <c r="BB42" s="985">
        <v>2.81</v>
      </c>
      <c r="BC42" s="985">
        <v>-13.44</v>
      </c>
      <c r="BE42" s="700">
        <v>2010</v>
      </c>
      <c r="BF42" s="1013">
        <f t="shared" si="14"/>
        <v>0</v>
      </c>
      <c r="BG42" s="995">
        <v>9.3000000000000007</v>
      </c>
    </row>
    <row r="43" spans="1:59" ht="11.25" customHeight="1" x14ac:dyDescent="0.2">
      <c r="A43" s="976" t="s">
        <v>491</v>
      </c>
      <c r="B43" s="988" t="s">
        <v>492</v>
      </c>
      <c r="C43" s="1070" t="s">
        <v>154</v>
      </c>
      <c r="D43" s="1070" t="s">
        <v>4383</v>
      </c>
      <c r="E43" s="828">
        <v>23</v>
      </c>
      <c r="F43" s="1148">
        <v>146</v>
      </c>
      <c r="G43" s="1148" t="s">
        <v>106</v>
      </c>
      <c r="H43" s="1148" t="s">
        <v>106</v>
      </c>
      <c r="I43" s="978">
        <v>49.97</v>
      </c>
      <c r="J43" s="738">
        <f t="shared" si="0"/>
        <v>3.8126876125675406</v>
      </c>
      <c r="K43" s="997">
        <v>0.4763</v>
      </c>
      <c r="L43" s="1000">
        <v>4</v>
      </c>
      <c r="M43" s="729">
        <f t="shared" si="1"/>
        <v>1.9052</v>
      </c>
      <c r="N43" s="983" t="s">
        <v>493</v>
      </c>
      <c r="O43" s="832">
        <v>0.46239999999999998</v>
      </c>
      <c r="P43" s="973">
        <v>43281</v>
      </c>
      <c r="Q43" s="973">
        <v>43296</v>
      </c>
      <c r="R43" s="729">
        <f t="shared" si="2"/>
        <v>3.0060553633218046</v>
      </c>
      <c r="S43" s="795">
        <f>IF(INDEX(Historical!$D$7:$D$1442,MATCH(B43,Historical!$B$7:$B$1449,0))=0,"n/a",(INDEX(Historical!$C$7:$C$1442,MATCH(B43,Historical!$B$7:$B$1449,0))/INDEX(Historical!$D$7:$D$1442,MATCH(B43,Historical!$B$7:$B$1449,0))-1)*100)</f>
        <v>2.9298803906507187</v>
      </c>
      <c r="T43" s="795">
        <f>IF(INDEX(Historical!$F$7:$F$1442,MATCH(B43,Historical!$B$7:$B$1449,0))=0,"n/a",((INDEX(Historical!$C$7:$C$1442,MATCH(B43,Historical!$B$7:$B$1449,0))/INDEX(Historical!$F$7:$F$1442,MATCH(B43,Historical!$B$7:$B$1449,0)))^(1/3)-1)*100)</f>
        <v>8.7407975692983761</v>
      </c>
      <c r="U43" s="795">
        <f>IF(INDEX(Historical!$H$7:$H$1442,MATCH(B43,Historical!$B$7:$B$1449,0))=0,"n/a",((INDEX(Historical!$C$7:$C$1442,MATCH(B43,Historical!$B$7:$B$1449,0))/INDEX(Historical!$H$7:$H$1442,MATCH(B43,Historical!$B$7:$B$1449,0)))^(1/5)-1)*100)</f>
        <v>10.186952055679765</v>
      </c>
      <c r="V43" s="795">
        <f>IF(INDEX(Historical!$O$7:$O$1442,MATCH(B43,Historical!$B$7:$B$1449,0))=0,"n/a",((INDEX(Historical!$C$7:$C$1442,MATCH(B43,Historical!$B$7:$B$1449,0))/INDEX(Historical!$O$7:$O$1442,MATCH(B43,Historical!$B$7:$B$1449,0)))^(1/10)-1)*100)</f>
        <v>17.518395154115417</v>
      </c>
      <c r="W43" s="796">
        <f t="shared" si="3"/>
        <v>0.58150030102995187</v>
      </c>
      <c r="X43" s="797" t="str">
        <f t="shared" si="4"/>
        <v>n/a</v>
      </c>
      <c r="Y43" s="989"/>
      <c r="Z43" s="738" t="str">
        <f t="shared" si="5"/>
        <v>n/a</v>
      </c>
      <c r="AA43" s="999" t="str">
        <f t="shared" si="6"/>
        <v>n/a</v>
      </c>
      <c r="AB43" s="1000">
        <v>6</v>
      </c>
      <c r="AC43" s="978">
        <v>-0.52</v>
      </c>
      <c r="AD43" s="978" t="s">
        <v>137</v>
      </c>
      <c r="AE43" s="978">
        <v>0.11</v>
      </c>
      <c r="AF43" s="978">
        <v>2.58</v>
      </c>
      <c r="AG43" s="978">
        <v>10.8</v>
      </c>
      <c r="AH43" s="978">
        <v>-150.4</v>
      </c>
      <c r="AI43" s="978">
        <v>6.2600000000000007</v>
      </c>
      <c r="AJ43" s="978">
        <v>-32.5</v>
      </c>
      <c r="AK43" s="978">
        <v>5.2</v>
      </c>
      <c r="AL43" s="991">
        <v>15240</v>
      </c>
      <c r="AM43" s="985">
        <v>0.5</v>
      </c>
      <c r="AN43" s="978">
        <v>1.52</v>
      </c>
      <c r="AO43" s="838" t="str">
        <f t="shared" si="7"/>
        <v>n/a</v>
      </c>
      <c r="AP43" s="839">
        <f t="shared" si="8"/>
        <v>13.999639668247305</v>
      </c>
      <c r="AQ43" s="1001" t="str">
        <f t="shared" si="9"/>
        <v>n/a</v>
      </c>
      <c r="AR43" s="738">
        <f>INDEX(Historical!$C$7:$C$1442,MATCH(B43,Historical!$B$7:$B$1449,0))*IF(AH43="n/a",1.03,IF(AH43&lt;0,1.01,IF(AH43&gt;10,1.1,(1+AH43/100))))</f>
        <v>1.89476</v>
      </c>
      <c r="AS43" s="999">
        <f t="shared" si="10"/>
        <v>2.0133719760000002</v>
      </c>
      <c r="AT43" s="999">
        <f t="shared" si="15"/>
        <v>2.1180673187520003</v>
      </c>
      <c r="AU43" s="999">
        <f t="shared" si="15"/>
        <v>2.2282068193271045</v>
      </c>
      <c r="AV43" s="999">
        <f t="shared" si="15"/>
        <v>2.3440735739321141</v>
      </c>
      <c r="AW43" s="738">
        <f t="shared" si="12"/>
        <v>10.598479688011219</v>
      </c>
      <c r="AX43" s="846">
        <f t="shared" si="13"/>
        <v>21.209685187134721</v>
      </c>
      <c r="AY43" s="1080">
        <v>1.17</v>
      </c>
      <c r="AZ43" s="985">
        <v>18.5</v>
      </c>
      <c r="BA43" s="985">
        <v>-32.550000000000004</v>
      </c>
      <c r="BB43" s="985">
        <v>0.53</v>
      </c>
      <c r="BC43" s="985">
        <v>-4.49</v>
      </c>
      <c r="BE43" s="700">
        <v>1996</v>
      </c>
      <c r="BF43" s="1013">
        <f t="shared" si="14"/>
        <v>2</v>
      </c>
      <c r="BG43" s="995">
        <v>1.7999999999999998</v>
      </c>
    </row>
    <row r="44" spans="1:59" ht="11.25" customHeight="1" x14ac:dyDescent="0.2">
      <c r="A44" s="976" t="s">
        <v>494</v>
      </c>
      <c r="B44" s="988" t="s">
        <v>495</v>
      </c>
      <c r="C44" s="1070" t="s">
        <v>128</v>
      </c>
      <c r="D44" s="1070" t="s">
        <v>4398</v>
      </c>
      <c r="E44" s="828">
        <v>19</v>
      </c>
      <c r="F44" s="1148">
        <v>170</v>
      </c>
      <c r="G44" s="1148" t="s">
        <v>37</v>
      </c>
      <c r="H44" s="1148" t="s">
        <v>37</v>
      </c>
      <c r="I44" s="987">
        <v>128.68</v>
      </c>
      <c r="J44" s="738">
        <f t="shared" si="0"/>
        <v>0.90146098849860112</v>
      </c>
      <c r="K44" s="997">
        <v>0.28999999999999998</v>
      </c>
      <c r="L44" s="1000">
        <v>4</v>
      </c>
      <c r="M44" s="729">
        <f t="shared" si="1"/>
        <v>1.1599999999999999</v>
      </c>
      <c r="N44" s="983" t="s">
        <v>107</v>
      </c>
      <c r="O44" s="832">
        <v>0.26</v>
      </c>
      <c r="P44" s="973">
        <v>43312</v>
      </c>
      <c r="Q44" s="973">
        <v>43327</v>
      </c>
      <c r="R44" s="729">
        <f t="shared" si="2"/>
        <v>11.538461538461526</v>
      </c>
      <c r="S44" s="795">
        <f>IF(INDEX(Historical!$D$7:$D$1442,MATCH(B44,Historical!$B$7:$B$1449,0))=0,"n/a",(INDEX(Historical!$C$7:$C$1442,MATCH(B44,Historical!$B$7:$B$1449,0))/INDEX(Historical!$D$7:$D$1442,MATCH(B44,Historical!$B$7:$B$1449,0))-1)*100)</f>
        <v>10.000000000000009</v>
      </c>
      <c r="T44" s="795">
        <f>IF(INDEX(Historical!$F$7:$F$1442,MATCH(B44,Historical!$B$7:$B$1449,0))=0,"n/a",((INDEX(Historical!$C$7:$C$1442,MATCH(B44,Historical!$B$7:$B$1449,0))/INDEX(Historical!$F$7:$F$1442,MATCH(B44,Historical!$B$7:$B$1449,0)))^(1/3)-1)*100)</f>
        <v>9.4051585121155412</v>
      </c>
      <c r="U44" s="795">
        <f>IF(INDEX(Historical!$H$7:$H$1442,MATCH(B44,Historical!$B$7:$B$1449,0))=0,"n/a",((INDEX(Historical!$C$7:$C$1442,MATCH(B44,Historical!$B$7:$B$1449,0))/INDEX(Historical!$H$7:$H$1442,MATCH(B44,Historical!$B$7:$B$1449,0)))^(1/5)-1)*100)</f>
        <v>9.7763328719189246</v>
      </c>
      <c r="V44" s="795">
        <f>IF(INDEX(Historical!$O$7:$O$1442,MATCH(B44,Historical!$B$7:$B$1449,0))=0,"n/a",((INDEX(Historical!$C$7:$C$1442,MATCH(B44,Historical!$B$7:$B$1449,0))/INDEX(Historical!$O$7:$O$1442,MATCH(B44,Historical!$B$7:$B$1449,0)))^(1/10)-1)*100)</f>
        <v>14.66304358341195</v>
      </c>
      <c r="W44" s="796">
        <f t="shared" si="3"/>
        <v>0.66673285231032953</v>
      </c>
      <c r="X44" s="797">
        <f t="shared" si="4"/>
        <v>1.3578240099887398</v>
      </c>
      <c r="Y44" s="988"/>
      <c r="Z44" s="738">
        <f t="shared" si="5"/>
        <v>24.472573839662445</v>
      </c>
      <c r="AA44" s="999">
        <f t="shared" si="6"/>
        <v>27.147679324894515</v>
      </c>
      <c r="AB44" s="1000">
        <v>12</v>
      </c>
      <c r="AC44" s="978">
        <v>4.74</v>
      </c>
      <c r="AD44" s="978">
        <v>1.94</v>
      </c>
      <c r="AE44" s="978">
        <v>0.51</v>
      </c>
      <c r="AF44" s="978">
        <v>3.48</v>
      </c>
      <c r="AG44" s="978">
        <v>26.6</v>
      </c>
      <c r="AH44" s="978">
        <v>-15.299999999999999</v>
      </c>
      <c r="AI44" s="978">
        <v>3.1399999999999997</v>
      </c>
      <c r="AJ44" s="978">
        <v>7.1999999999999993</v>
      </c>
      <c r="AK44" s="978">
        <v>14.000000000000002</v>
      </c>
      <c r="AL44" s="991">
        <v>4720</v>
      </c>
      <c r="AM44" s="985">
        <v>0.4</v>
      </c>
      <c r="AN44" s="978">
        <v>0.96</v>
      </c>
      <c r="AO44" s="838">
        <f t="shared" si="7"/>
        <v>-16.469885464476988</v>
      </c>
      <c r="AP44" s="839">
        <f t="shared" si="8"/>
        <v>10.677793860417525</v>
      </c>
      <c r="AQ44" s="1001">
        <f t="shared" si="9"/>
        <v>104.91073834518821</v>
      </c>
      <c r="AR44" s="738">
        <f>INDEX(Historical!$C$7:$C$1442,MATCH(B44,Historical!$B$7:$B$1449,0))*IF(AH44="n/a",1.03,IF(AH44&lt;0,1.01,IF(AH44&gt;10,1.1,(1+AH44/100))))</f>
        <v>1.1110000000000002</v>
      </c>
      <c r="AS44" s="999">
        <f t="shared" si="10"/>
        <v>1.1458854000000003</v>
      </c>
      <c r="AT44" s="999">
        <f t="shared" si="15"/>
        <v>1.2604739400000005</v>
      </c>
      <c r="AU44" s="999">
        <f t="shared" si="15"/>
        <v>1.3865213340000007</v>
      </c>
      <c r="AV44" s="999">
        <f t="shared" si="15"/>
        <v>1.5251734674000008</v>
      </c>
      <c r="AW44" s="738">
        <f t="shared" si="12"/>
        <v>6.4290541414000026</v>
      </c>
      <c r="AX44" s="846">
        <f t="shared" si="13"/>
        <v>4.9961564667391993</v>
      </c>
      <c r="AY44" s="1080">
        <v>0.48</v>
      </c>
      <c r="AZ44" s="985">
        <v>42.32</v>
      </c>
      <c r="BA44" s="985">
        <v>-6.13</v>
      </c>
      <c r="BB44" s="985">
        <v>-0.26</v>
      </c>
      <c r="BC44" s="985">
        <v>10.61</v>
      </c>
      <c r="BE44" s="700">
        <v>2000</v>
      </c>
      <c r="BF44" s="1013">
        <f t="shared" si="14"/>
        <v>2</v>
      </c>
      <c r="BG44" s="995">
        <v>10</v>
      </c>
    </row>
    <row r="45" spans="1:59" s="874" customFormat="1" ht="11.25" customHeight="1" x14ac:dyDescent="0.2">
      <c r="A45" s="853" t="s">
        <v>496</v>
      </c>
      <c r="B45" s="882" t="s">
        <v>497</v>
      </c>
      <c r="C45" s="1070" t="s">
        <v>4252</v>
      </c>
      <c r="D45" s="1070" t="s">
        <v>4387</v>
      </c>
      <c r="E45" s="854">
        <v>17</v>
      </c>
      <c r="F45" s="1148">
        <v>184</v>
      </c>
      <c r="G45" s="1147" t="s">
        <v>115</v>
      </c>
      <c r="H45" s="1147" t="s">
        <v>115</v>
      </c>
      <c r="I45" s="855">
        <v>49.09</v>
      </c>
      <c r="J45" s="856">
        <f t="shared" si="0"/>
        <v>2.1185577510694644</v>
      </c>
      <c r="K45" s="857">
        <v>0.26</v>
      </c>
      <c r="L45" s="858">
        <v>4</v>
      </c>
      <c r="M45" s="859">
        <f t="shared" si="1"/>
        <v>1.04</v>
      </c>
      <c r="N45" s="860" t="s">
        <v>149</v>
      </c>
      <c r="O45" s="1082">
        <v>0.21818181818181814</v>
      </c>
      <c r="P45" s="862">
        <v>43255</v>
      </c>
      <c r="Q45" s="862">
        <v>43266</v>
      </c>
      <c r="R45" s="859">
        <f t="shared" si="2"/>
        <v>19.166666666666693</v>
      </c>
      <c r="S45" s="795">
        <f>IF(INDEX(Historical!$D$7:$D$1442,MATCH(B45,Historical!$B$7:$B$1449,0))=0,"n/a",(INDEX(Historical!$C$7:$C$1442,MATCH(B45,Historical!$B$7:$B$1449,0))/INDEX(Historical!$D$7:$D$1442,MATCH(B45,Historical!$B$7:$B$1449,0))-1)*100)</f>
        <v>20.645161290322591</v>
      </c>
      <c r="T45" s="795">
        <f>IF(INDEX(Historical!$F$7:$F$1442,MATCH(B45,Historical!$B$7:$B$1449,0))=0,"n/a",((INDEX(Historical!$C$7:$C$1442,MATCH(B45,Historical!$B$7:$B$1449,0))/INDEX(Historical!$F$7:$F$1442,MATCH(B45,Historical!$B$7:$B$1449,0)))^(1/3)-1)*100)</f>
        <v>9.6961310486523686</v>
      </c>
      <c r="U45" s="795">
        <f>IF(INDEX(Historical!$H$7:$H$1442,MATCH(B45,Historical!$B$7:$B$1449,0))=0,"n/a",((INDEX(Historical!$C$7:$C$1442,MATCH(B45,Historical!$B$7:$B$1449,0))/INDEX(Historical!$H$7:$H$1442,MATCH(B45,Historical!$B$7:$B$1449,0)))^(1/5)-1)*100)</f>
        <v>8.6806500612383921</v>
      </c>
      <c r="V45" s="795">
        <f>IF(INDEX(Historical!$O$7:$O$1442,MATCH(B45,Historical!$B$7:$B$1449,0))=0,"n/a",((INDEX(Historical!$C$7:$C$1442,MATCH(B45,Historical!$B$7:$B$1449,0))/INDEX(Historical!$O$7:$O$1442,MATCH(B45,Historical!$B$7:$B$1449,0)))^(1/10)-1)*100)</f>
        <v>10.728193536364428</v>
      </c>
      <c r="W45" s="863">
        <f t="shared" si="3"/>
        <v>0.80914368591639829</v>
      </c>
      <c r="X45" s="864">
        <f t="shared" si="4"/>
        <v>2.8935500204127975</v>
      </c>
      <c r="Y45" s="1083" t="s">
        <v>440</v>
      </c>
      <c r="Z45" s="856">
        <f t="shared" si="5"/>
        <v>51.231527093596064</v>
      </c>
      <c r="AA45" s="866">
        <f t="shared" si="6"/>
        <v>24.182266009852221</v>
      </c>
      <c r="AB45" s="858">
        <v>12</v>
      </c>
      <c r="AC45" s="867">
        <v>2.0299999999999998</v>
      </c>
      <c r="AD45" s="867" t="s">
        <v>137</v>
      </c>
      <c r="AE45" s="867">
        <v>4.8899999999999997</v>
      </c>
      <c r="AF45" s="867">
        <v>3.14</v>
      </c>
      <c r="AG45" s="867">
        <v>12.6</v>
      </c>
      <c r="AH45" s="867">
        <v>10.199999999999999</v>
      </c>
      <c r="AI45" s="867" t="s">
        <v>137</v>
      </c>
      <c r="AJ45" s="867">
        <v>3</v>
      </c>
      <c r="AK45" s="867" t="s">
        <v>137</v>
      </c>
      <c r="AL45" s="868">
        <v>725.06</v>
      </c>
      <c r="AM45" s="869">
        <v>3.1</v>
      </c>
      <c r="AN45" s="867">
        <v>1.59</v>
      </c>
      <c r="AO45" s="870">
        <f t="shared" si="7"/>
        <v>-13.383058197544365</v>
      </c>
      <c r="AP45" s="871">
        <f t="shared" si="8"/>
        <v>10.799207812307856</v>
      </c>
      <c r="AQ45" s="872">
        <f t="shared" si="9"/>
        <v>83.705459026049482</v>
      </c>
      <c r="AR45" s="738">
        <f>INDEX(Historical!$C$7:$C$1442,MATCH(B45,Historical!$B$7:$B$1449,0))*IF(AH45="n/a",1.03,IF(AH45&lt;0,1.01,IF(AH45&gt;10,1.1,(1+AH45/100))))</f>
        <v>0.93500000000000005</v>
      </c>
      <c r="AS45" s="866">
        <f t="shared" si="10"/>
        <v>0.96305000000000007</v>
      </c>
      <c r="AT45" s="866">
        <f t="shared" si="15"/>
        <v>0.99194150000000014</v>
      </c>
      <c r="AU45" s="866">
        <f t="shared" si="15"/>
        <v>1.0216997450000003</v>
      </c>
      <c r="AV45" s="866">
        <f t="shared" si="15"/>
        <v>1.0523507373500003</v>
      </c>
      <c r="AW45" s="856">
        <f t="shared" si="12"/>
        <v>4.9640419823500004</v>
      </c>
      <c r="AX45" s="873">
        <f t="shared" si="13"/>
        <v>10.112124633020981</v>
      </c>
      <c r="AY45" s="1081">
        <v>0.6</v>
      </c>
      <c r="AZ45" s="869">
        <v>8.35</v>
      </c>
      <c r="BA45" s="869">
        <v>-25.83</v>
      </c>
      <c r="BB45" s="869">
        <v>-8.7800000000000011</v>
      </c>
      <c r="BC45" s="869">
        <v>-10.639999999999999</v>
      </c>
      <c r="BD45" s="1033"/>
      <c r="BE45" s="700">
        <v>2002</v>
      </c>
      <c r="BF45" s="1013">
        <f t="shared" si="14"/>
        <v>1</v>
      </c>
      <c r="BG45" s="931">
        <v>1.7000000000000002</v>
      </c>
    </row>
    <row r="46" spans="1:59" ht="11.25" customHeight="1" x14ac:dyDescent="0.2">
      <c r="A46" s="976" t="s">
        <v>500</v>
      </c>
      <c r="B46" s="988" t="s">
        <v>501</v>
      </c>
      <c r="C46" s="1070" t="s">
        <v>108</v>
      </c>
      <c r="D46" s="1070" t="s">
        <v>4401</v>
      </c>
      <c r="E46" s="828">
        <v>21</v>
      </c>
      <c r="F46" s="1148">
        <v>157</v>
      </c>
      <c r="G46" s="1148" t="s">
        <v>115</v>
      </c>
      <c r="H46" s="1148" t="s">
        <v>115</v>
      </c>
      <c r="I46" s="978">
        <v>49.75</v>
      </c>
      <c r="J46" s="738">
        <f t="shared" si="0"/>
        <v>3.0552763819095481</v>
      </c>
      <c r="K46" s="997">
        <v>0.38</v>
      </c>
      <c r="L46" s="1000">
        <v>4</v>
      </c>
      <c r="M46" s="729">
        <f t="shared" si="1"/>
        <v>1.52</v>
      </c>
      <c r="N46" s="983" t="s">
        <v>149</v>
      </c>
      <c r="O46" s="832">
        <v>0.37</v>
      </c>
      <c r="P46" s="973">
        <v>43245</v>
      </c>
      <c r="Q46" s="973">
        <v>43265</v>
      </c>
      <c r="R46" s="729">
        <f t="shared" si="2"/>
        <v>2.7027027027027053</v>
      </c>
      <c r="S46" s="795">
        <f>IF(INDEX(Historical!$D$7:$D$1442,MATCH(B46,Historical!$B$7:$B$1449,0))=0,"n/a",(INDEX(Historical!$C$7:$C$1442,MATCH(B46,Historical!$B$7:$B$1449,0))/INDEX(Historical!$D$7:$D$1442,MATCH(B46,Historical!$B$7:$B$1449,0))-1)*100)</f>
        <v>2.7210884353741749</v>
      </c>
      <c r="T46" s="795">
        <f>IF(INDEX(Historical!$F$7:$F$1442,MATCH(B46,Historical!$B$7:$B$1449,0))=0,"n/a",((INDEX(Historical!$C$7:$C$1442,MATCH(B46,Historical!$B$7:$B$1449,0))/INDEX(Historical!$F$7:$F$1442,MATCH(B46,Historical!$B$7:$B$1449,0)))^(1/3)-1)*100)</f>
        <v>2.310281173110118</v>
      </c>
      <c r="U46" s="795">
        <f>IF(INDEX(Historical!$H$7:$H$1442,MATCH(B46,Historical!$B$7:$B$1449,0))=0,"n/a",((INDEX(Historical!$C$7:$C$1442,MATCH(B46,Historical!$B$7:$B$1449,0))/INDEX(Historical!$H$7:$H$1442,MATCH(B46,Historical!$B$7:$B$1449,0)))^(1/5)-1)*100)</f>
        <v>2.2653798367697986</v>
      </c>
      <c r="V46" s="795">
        <f>IF(INDEX(Historical!$O$7:$O$1442,MATCH(B46,Historical!$B$7:$B$1449,0))=0,"n/a",((INDEX(Historical!$C$7:$C$1442,MATCH(B46,Historical!$B$7:$B$1449,0))/INDEX(Historical!$O$7:$O$1442,MATCH(B46,Historical!$B$7:$B$1449,0)))^(1/10)-1)*100)</f>
        <v>5.3109289693083817</v>
      </c>
      <c r="W46" s="796">
        <f t="shared" si="3"/>
        <v>0.42655058086096165</v>
      </c>
      <c r="X46" s="797" t="str">
        <f t="shared" si="4"/>
        <v>n/a</v>
      </c>
      <c r="Y46" s="988"/>
      <c r="Z46" s="738" t="str">
        <f t="shared" si="5"/>
        <v>n/a</v>
      </c>
      <c r="AA46" s="999" t="str">
        <f t="shared" si="6"/>
        <v>n/a</v>
      </c>
      <c r="AB46" s="1000">
        <v>12</v>
      </c>
      <c r="AC46" s="978" t="s">
        <v>137</v>
      </c>
      <c r="AD46" s="978" t="s">
        <v>137</v>
      </c>
      <c r="AE46" s="978" t="s">
        <v>137</v>
      </c>
      <c r="AF46" s="978" t="s">
        <v>137</v>
      </c>
      <c r="AG46" s="978" t="s">
        <v>137</v>
      </c>
      <c r="AH46" s="978" t="s">
        <v>137</v>
      </c>
      <c r="AI46" s="978" t="s">
        <v>137</v>
      </c>
      <c r="AJ46" s="978" t="s">
        <v>137</v>
      </c>
      <c r="AK46" s="978" t="s">
        <v>137</v>
      </c>
      <c r="AL46" s="991" t="s">
        <v>137</v>
      </c>
      <c r="AM46" s="985" t="s">
        <v>137</v>
      </c>
      <c r="AN46" s="978" t="s">
        <v>137</v>
      </c>
      <c r="AO46" s="838" t="str">
        <f t="shared" si="7"/>
        <v>n/a</v>
      </c>
      <c r="AP46" s="839">
        <f t="shared" si="8"/>
        <v>5.3206562186793462</v>
      </c>
      <c r="AQ46" s="1001" t="str">
        <f t="shared" si="9"/>
        <v>n/a</v>
      </c>
      <c r="AR46" s="738">
        <f>INDEX(Historical!$C$7:$C$1442,MATCH(B46,Historical!$B$7:$B$1449,0))*IF(AH46="n/a",1.03,IF(AH46&lt;0,1.01,IF(AH46&gt;10,1.1,(1+AH46/100))))</f>
        <v>1.5553000000000001</v>
      </c>
      <c r="AS46" s="999">
        <f t="shared" si="10"/>
        <v>1.6019590000000001</v>
      </c>
      <c r="AT46" s="999">
        <f t="shared" si="15"/>
        <v>1.6500177700000003</v>
      </c>
      <c r="AU46" s="999">
        <f t="shared" si="15"/>
        <v>1.6995183031000003</v>
      </c>
      <c r="AV46" s="999">
        <f t="shared" si="15"/>
        <v>1.7505038521930003</v>
      </c>
      <c r="AW46" s="738">
        <f t="shared" si="12"/>
        <v>8.2572989252930018</v>
      </c>
      <c r="AX46" s="846">
        <f t="shared" si="13"/>
        <v>16.597585779483421</v>
      </c>
      <c r="AY46" s="1080" t="s">
        <v>137</v>
      </c>
      <c r="AZ46" s="985" t="s">
        <v>137</v>
      </c>
      <c r="BA46" s="985" t="s">
        <v>137</v>
      </c>
      <c r="BB46" s="985" t="s">
        <v>137</v>
      </c>
      <c r="BC46" s="985" t="s">
        <v>137</v>
      </c>
      <c r="BD46" s="1032" t="s">
        <v>4326</v>
      </c>
      <c r="BE46" s="700">
        <v>1998</v>
      </c>
      <c r="BF46" s="1013">
        <f t="shared" si="14"/>
        <v>2</v>
      </c>
      <c r="BG46" s="995" t="s">
        <v>137</v>
      </c>
    </row>
    <row r="47" spans="1:59" ht="11.25" customHeight="1" x14ac:dyDescent="0.2">
      <c r="A47" s="984" t="s">
        <v>502</v>
      </c>
      <c r="B47" s="988" t="s">
        <v>503</v>
      </c>
      <c r="C47" s="1070" t="s">
        <v>131</v>
      </c>
      <c r="D47" s="1070" t="s">
        <v>4390</v>
      </c>
      <c r="E47" s="828">
        <v>14</v>
      </c>
      <c r="F47" s="1148">
        <v>257</v>
      </c>
      <c r="G47" s="1148" t="s">
        <v>115</v>
      </c>
      <c r="H47" s="1148" t="s">
        <v>115</v>
      </c>
      <c r="I47" s="987">
        <v>30.92</v>
      </c>
      <c r="J47" s="738">
        <f t="shared" si="0"/>
        <v>3.7192755498059507</v>
      </c>
      <c r="K47" s="990">
        <v>0.28749999999999998</v>
      </c>
      <c r="L47" s="1000">
        <v>4</v>
      </c>
      <c r="M47" s="729">
        <f t="shared" si="1"/>
        <v>1.1499999999999999</v>
      </c>
      <c r="N47" s="983" t="s">
        <v>250</v>
      </c>
      <c r="O47" s="831">
        <v>0.27750000000000002</v>
      </c>
      <c r="P47" s="694">
        <v>43151</v>
      </c>
      <c r="Q47" s="694">
        <v>43173</v>
      </c>
      <c r="R47" s="729">
        <f t="shared" si="2"/>
        <v>3.6036036036035863</v>
      </c>
      <c r="S47" s="795">
        <f>IF(INDEX(Historical!$D$7:$D$1442,MATCH(B47,Historical!$B$7:$B$1449,0))=0,"n/a",(INDEX(Historical!$C$7:$C$1442,MATCH(B47,Historical!$B$7:$B$1449,0))/INDEX(Historical!$D$7:$D$1442,MATCH(B47,Historical!$B$7:$B$1449,0))-1)*100)</f>
        <v>3.9252336448598157</v>
      </c>
      <c r="T47" s="795">
        <f>IF(INDEX(Historical!$F$7:$F$1442,MATCH(B47,Historical!$B$7:$B$1449,0))=0,"n/a",((INDEX(Historical!$C$7:$C$1442,MATCH(B47,Historical!$B$7:$B$1449,0))/INDEX(Historical!$F$7:$F$1442,MATCH(B47,Historical!$B$7:$B$1449,0)))^(1/3)-1)*100)</f>
        <v>3.9496897697995026</v>
      </c>
      <c r="U47" s="795">
        <f>IF(INDEX(Historical!$H$7:$H$1442,MATCH(B47,Historical!$B$7:$B$1449,0))=0,"n/a",((INDEX(Historical!$C$7:$C$1442,MATCH(B47,Historical!$B$7:$B$1449,0))/INDEX(Historical!$H$7:$H$1442,MATCH(B47,Historical!$B$7:$B$1449,0)))^(1/5)-1)*100)</f>
        <v>6.0242817287986528</v>
      </c>
      <c r="V47" s="795">
        <f>IF(INDEX(Historical!$O$7:$O$1442,MATCH(B47,Historical!$B$7:$B$1449,0))=0,"n/a",((INDEX(Historical!$C$7:$C$1442,MATCH(B47,Historical!$B$7:$B$1449,0))/INDEX(Historical!$O$7:$O$1442,MATCH(B47,Historical!$B$7:$B$1449,0)))^(1/10)-1)*100)</f>
        <v>4.2985312627658923</v>
      </c>
      <c r="W47" s="796">
        <f t="shared" si="3"/>
        <v>1.4014744480239805</v>
      </c>
      <c r="X47" s="797">
        <f t="shared" si="4"/>
        <v>0.60242817287986528</v>
      </c>
      <c r="Y47" s="746"/>
      <c r="Z47" s="738">
        <f t="shared" si="5"/>
        <v>117.3469387755102</v>
      </c>
      <c r="AA47" s="999">
        <f t="shared" si="6"/>
        <v>31.551020408163268</v>
      </c>
      <c r="AB47" s="1000">
        <v>12</v>
      </c>
      <c r="AC47" s="978">
        <v>0.98</v>
      </c>
      <c r="AD47" s="978">
        <v>3.14</v>
      </c>
      <c r="AE47" s="978">
        <v>1.54</v>
      </c>
      <c r="AF47" s="978">
        <v>2.83</v>
      </c>
      <c r="AG47" s="978">
        <v>32.5</v>
      </c>
      <c r="AH47" s="980">
        <v>57.199999999999996</v>
      </c>
      <c r="AI47" s="980">
        <v>7.0000000000000009</v>
      </c>
      <c r="AJ47" s="978">
        <v>10</v>
      </c>
      <c r="AK47" s="978">
        <v>10.050000000000001</v>
      </c>
      <c r="AL47" s="991">
        <v>15670</v>
      </c>
      <c r="AM47" s="985">
        <v>0.1</v>
      </c>
      <c r="AN47" s="978">
        <v>1.79</v>
      </c>
      <c r="AO47" s="838">
        <f t="shared" si="7"/>
        <v>-21.807463129558663</v>
      </c>
      <c r="AP47" s="839">
        <f t="shared" si="8"/>
        <v>9.7435572786046034</v>
      </c>
      <c r="AQ47" s="1001">
        <f t="shared" si="9"/>
        <v>99.208866106910293</v>
      </c>
      <c r="AR47" s="738">
        <f>INDEX(Historical!$C$7:$C$1442,MATCH(B47,Historical!$B$7:$B$1449,0))*IF(AH47="n/a",1.03,IF(AH47&lt;0,1.01,IF(AH47&gt;10,1.1,(1+AH47/100))))</f>
        <v>1.2232000000000003</v>
      </c>
      <c r="AS47" s="999">
        <f t="shared" si="10"/>
        <v>1.3088240000000004</v>
      </c>
      <c r="AT47" s="999">
        <f t="shared" ref="AT47:AV66" si="16">IF($AK47="n/a",1.03*AS47,IF($AK47&lt;0,1.01*AS47,IF($AK47&gt;10,1.1*AS47,(1+$AK47/100)*AS47)))</f>
        <v>1.4397064000000006</v>
      </c>
      <c r="AU47" s="999">
        <f t="shared" si="16"/>
        <v>1.5836770400000009</v>
      </c>
      <c r="AV47" s="999">
        <f t="shared" si="16"/>
        <v>1.7420447440000011</v>
      </c>
      <c r="AW47" s="738">
        <f t="shared" si="12"/>
        <v>7.2974521840000026</v>
      </c>
      <c r="AX47" s="846">
        <f t="shared" si="13"/>
        <v>23.601074333764561</v>
      </c>
      <c r="AY47" s="1080">
        <v>0.41</v>
      </c>
      <c r="AZ47" s="985">
        <v>24.63</v>
      </c>
      <c r="BA47" s="985">
        <v>1.7399999999999998</v>
      </c>
      <c r="BB47" s="985">
        <v>7.91</v>
      </c>
      <c r="BC47" s="985">
        <v>12.049999999999999</v>
      </c>
      <c r="BE47" s="700">
        <v>2006</v>
      </c>
      <c r="BF47" s="1013">
        <f t="shared" si="14"/>
        <v>1</v>
      </c>
      <c r="BG47" s="995">
        <v>6.9</v>
      </c>
    </row>
    <row r="48" spans="1:59" ht="11.25" customHeight="1" x14ac:dyDescent="0.2">
      <c r="A48" s="976" t="s">
        <v>1063</v>
      </c>
      <c r="B48" s="988" t="s">
        <v>1064</v>
      </c>
      <c r="C48" s="1070" t="s">
        <v>154</v>
      </c>
      <c r="D48" s="1070" t="s">
        <v>4383</v>
      </c>
      <c r="E48" s="828">
        <v>10</v>
      </c>
      <c r="F48" s="1148">
        <v>324</v>
      </c>
      <c r="G48" s="1148" t="s">
        <v>37</v>
      </c>
      <c r="H48" s="1148" t="s">
        <v>37</v>
      </c>
      <c r="I48" s="987">
        <v>297.94</v>
      </c>
      <c r="J48" s="738">
        <f t="shared" si="0"/>
        <v>0.40276565751493587</v>
      </c>
      <c r="K48" s="990">
        <v>0.3</v>
      </c>
      <c r="L48" s="1000">
        <v>4</v>
      </c>
      <c r="M48" s="729">
        <f t="shared" si="1"/>
        <v>1.2</v>
      </c>
      <c r="N48" s="983" t="s">
        <v>119</v>
      </c>
      <c r="O48" s="831">
        <v>0.28000000000000003</v>
      </c>
      <c r="P48" s="973">
        <v>43322</v>
      </c>
      <c r="Q48" s="973">
        <v>43343</v>
      </c>
      <c r="R48" s="729">
        <f t="shared" si="2"/>
        <v>7.1428571428571281</v>
      </c>
      <c r="S48" s="795">
        <f>IF(INDEX(Historical!$D$7:$D$1442,MATCH(B48,Historical!$B$7:$B$1449,0))=0,"n/a",(INDEX(Historical!$C$7:$C$1442,MATCH(B48,Historical!$B$7:$B$1449,0))/INDEX(Historical!$D$7:$D$1442,MATCH(B48,Historical!$B$7:$B$1449,0))-1)*100)</f>
        <v>7.4074074074073959</v>
      </c>
      <c r="T48" s="795">
        <f>IF(INDEX(Historical!$F$7:$F$1442,MATCH(B48,Historical!$B$7:$B$1449,0))=0,"n/a",((INDEX(Historical!$C$7:$C$1442,MATCH(B48,Historical!$B$7:$B$1449,0))/INDEX(Historical!$F$7:$F$1442,MATCH(B48,Historical!$B$7:$B$1449,0)))^(1/3)-1)*100)</f>
        <v>8.0330707256288658</v>
      </c>
      <c r="U48" s="795">
        <f>IF(INDEX(Historical!$H$7:$H$1442,MATCH(B48,Historical!$B$7:$B$1449,0))=0,"n/a",((INDEX(Historical!$C$7:$C$1442,MATCH(B48,Historical!$B$7:$B$1449,0))/INDEX(Historical!$H$7:$H$1442,MATCH(B48,Historical!$B$7:$B$1449,0)))^(1/5)-1)*100)</f>
        <v>8.8250510077843671</v>
      </c>
      <c r="V48" s="795">
        <f>IF(INDEX(Historical!$O$7:$O$1442,MATCH(B48,Historical!$B$7:$B$1449,0))=0,"n/a",((INDEX(Historical!$C$7:$C$1442,MATCH(B48,Historical!$B$7:$B$1449,0))/INDEX(Historical!$O$7:$O$1442,MATCH(B48,Historical!$B$7:$B$1449,0)))^(1/10)-1)*100)</f>
        <v>17.064354502381818</v>
      </c>
      <c r="W48" s="796">
        <f t="shared" si="3"/>
        <v>0.5171628968767954</v>
      </c>
      <c r="X48" s="797">
        <f t="shared" si="4"/>
        <v>2.8467906476723766</v>
      </c>
      <c r="Y48" s="757"/>
      <c r="Z48" s="738">
        <f t="shared" si="5"/>
        <v>10.204081632653061</v>
      </c>
      <c r="AA48" s="999">
        <f t="shared" si="6"/>
        <v>25.335034013605444</v>
      </c>
      <c r="AB48" s="1000">
        <v>12</v>
      </c>
      <c r="AC48" s="978">
        <v>11.76</v>
      </c>
      <c r="AD48" s="978">
        <v>1.83</v>
      </c>
      <c r="AE48" s="978">
        <v>2.71</v>
      </c>
      <c r="AF48" s="978">
        <v>8.43</v>
      </c>
      <c r="AG48" s="978">
        <v>37.9</v>
      </c>
      <c r="AH48" s="978">
        <v>-17.100000000000001</v>
      </c>
      <c r="AI48" s="978">
        <v>5.91</v>
      </c>
      <c r="AJ48" s="978">
        <v>3.1</v>
      </c>
      <c r="AK48" s="978">
        <v>13.850000000000001</v>
      </c>
      <c r="AL48" s="991">
        <v>4760</v>
      </c>
      <c r="AM48" s="985">
        <v>1.3</v>
      </c>
      <c r="AN48" s="978">
        <v>0.23</v>
      </c>
      <c r="AO48" s="838">
        <f t="shared" si="7"/>
        <v>-16.107217348306143</v>
      </c>
      <c r="AP48" s="839">
        <f t="shared" si="8"/>
        <v>9.2278166652993026</v>
      </c>
      <c r="AQ48" s="1001">
        <f t="shared" si="9"/>
        <v>208.0940236967308</v>
      </c>
      <c r="AR48" s="738">
        <f>INDEX(Historical!$C$7:$C$1442,MATCH(B48,Historical!$B$7:$B$1449,0))*IF(AH48="n/a",1.03,IF(AH48&lt;0,1.01,IF(AH48&gt;10,1.1,(1+AH48/100))))</f>
        <v>1.1716</v>
      </c>
      <c r="AS48" s="999">
        <f t="shared" si="10"/>
        <v>1.2408415599999998</v>
      </c>
      <c r="AT48" s="999">
        <f t="shared" si="16"/>
        <v>1.3649257159999999</v>
      </c>
      <c r="AU48" s="999">
        <f t="shared" si="16"/>
        <v>1.5014182876</v>
      </c>
      <c r="AV48" s="999">
        <f t="shared" si="16"/>
        <v>1.65156011636</v>
      </c>
      <c r="AW48" s="738">
        <f t="shared" si="12"/>
        <v>6.9303456799599994</v>
      </c>
      <c r="AX48" s="846">
        <f t="shared" si="13"/>
        <v>2.3260876954957372</v>
      </c>
      <c r="AY48" s="1080">
        <v>1.22</v>
      </c>
      <c r="AZ48" s="985">
        <v>22.13</v>
      </c>
      <c r="BA48" s="985">
        <v>-11.32</v>
      </c>
      <c r="BB48" s="985">
        <v>2.64</v>
      </c>
      <c r="BC48" s="985">
        <v>-3.8899999999999997</v>
      </c>
      <c r="BE48" s="700">
        <v>2009</v>
      </c>
      <c r="BF48" s="1013">
        <f t="shared" si="14"/>
        <v>0</v>
      </c>
      <c r="BG48" s="995">
        <v>22</v>
      </c>
    </row>
    <row r="49" spans="1:59" ht="11.25" customHeight="1" x14ac:dyDescent="0.2">
      <c r="A49" s="984" t="s">
        <v>504</v>
      </c>
      <c r="B49" s="988" t="s">
        <v>505</v>
      </c>
      <c r="C49" s="1070" t="s">
        <v>131</v>
      </c>
      <c r="D49" s="1070" t="s">
        <v>4402</v>
      </c>
      <c r="E49" s="828">
        <v>15</v>
      </c>
      <c r="F49" s="1148">
        <v>243</v>
      </c>
      <c r="G49" s="1148" t="s">
        <v>37</v>
      </c>
      <c r="H49" s="1148" t="s">
        <v>37</v>
      </c>
      <c r="I49" s="987">
        <v>90.57</v>
      </c>
      <c r="J49" s="738">
        <f t="shared" si="0"/>
        <v>1.6340951750027606</v>
      </c>
      <c r="K49" s="990">
        <v>0.37</v>
      </c>
      <c r="L49" s="1000">
        <v>4</v>
      </c>
      <c r="M49" s="729">
        <f t="shared" si="1"/>
        <v>1.48</v>
      </c>
      <c r="N49" s="983" t="s">
        <v>506</v>
      </c>
      <c r="O49" s="831">
        <v>0.32500000000000001</v>
      </c>
      <c r="P49" s="973">
        <v>43265</v>
      </c>
      <c r="Q49" s="973">
        <v>43286</v>
      </c>
      <c r="R49" s="729">
        <f t="shared" si="2"/>
        <v>13.846153846153841</v>
      </c>
      <c r="S49" s="795">
        <f>IF(INDEX(Historical!$D$7:$D$1442,MATCH(B49,Historical!$B$7:$B$1449,0))=0,"n/a",(INDEX(Historical!$C$7:$C$1442,MATCH(B49,Historical!$B$7:$B$1449,0))/INDEX(Historical!$D$7:$D$1442,MATCH(B49,Historical!$B$7:$B$1449,0))-1)*100)</f>
        <v>10.317460317460302</v>
      </c>
      <c r="T49" s="795">
        <f>IF(INDEX(Historical!$F$7:$F$1442,MATCH(B49,Historical!$B$7:$B$1449,0))=0,"n/a",((INDEX(Historical!$C$7:$C$1442,MATCH(B49,Historical!$B$7:$B$1449,0))/INDEX(Historical!$F$7:$F$1442,MATCH(B49,Historical!$B$7:$B$1449,0)))^(1/3)-1)*100)</f>
        <v>7.6250363037521085</v>
      </c>
      <c r="U49" s="795">
        <f>IF(INDEX(Historical!$H$7:$H$1442,MATCH(B49,Historical!$B$7:$B$1449,0))=0,"n/a",((INDEX(Historical!$C$7:$C$1442,MATCH(B49,Historical!$B$7:$B$1449,0))/INDEX(Historical!$H$7:$H$1442,MATCH(B49,Historical!$B$7:$B$1449,0)))^(1/5)-1)*100)</f>
        <v>6.5252333625098968</v>
      </c>
      <c r="V49" s="795">
        <f>IF(INDEX(Historical!$O$7:$O$1442,MATCH(B49,Historical!$B$7:$B$1449,0))=0,"n/a",((INDEX(Historical!$C$7:$C$1442,MATCH(B49,Historical!$B$7:$B$1449,0))/INDEX(Historical!$O$7:$O$1442,MATCH(B49,Historical!$B$7:$B$1449,0)))^(1/10)-1)*100)</f>
        <v>5.6799213339194354</v>
      </c>
      <c r="W49" s="796">
        <f t="shared" si="3"/>
        <v>1.148824601415237</v>
      </c>
      <c r="X49" s="797">
        <f t="shared" si="4"/>
        <v>1.0697103872967044</v>
      </c>
      <c r="Y49" s="752"/>
      <c r="Z49" s="738">
        <f t="shared" si="5"/>
        <v>48.051948051948052</v>
      </c>
      <c r="AA49" s="999">
        <f t="shared" si="6"/>
        <v>29.405844155844154</v>
      </c>
      <c r="AB49" s="1000">
        <v>12</v>
      </c>
      <c r="AC49" s="978">
        <v>3.08</v>
      </c>
      <c r="AD49" s="978">
        <v>4.9000000000000004</v>
      </c>
      <c r="AE49" s="978">
        <v>2.13</v>
      </c>
      <c r="AF49" s="978">
        <v>2.92</v>
      </c>
      <c r="AG49" s="978">
        <v>12.9</v>
      </c>
      <c r="AH49" s="978">
        <v>-6.5</v>
      </c>
      <c r="AI49" s="978">
        <v>8.32</v>
      </c>
      <c r="AJ49" s="978">
        <v>6.1</v>
      </c>
      <c r="AK49" s="978">
        <v>6</v>
      </c>
      <c r="AL49" s="991">
        <v>1480</v>
      </c>
      <c r="AM49" s="985">
        <v>0.8</v>
      </c>
      <c r="AN49" s="978">
        <v>1.02</v>
      </c>
      <c r="AO49" s="838">
        <f t="shared" si="7"/>
        <v>-21.246515618331497</v>
      </c>
      <c r="AP49" s="839">
        <f t="shared" si="8"/>
        <v>8.159328537512657</v>
      </c>
      <c r="AQ49" s="1001">
        <f t="shared" si="9"/>
        <v>95.351608855036261</v>
      </c>
      <c r="AR49" s="738">
        <f>INDEX(Historical!$C$7:$C$1442,MATCH(B49,Historical!$B$7:$B$1449,0))*IF(AH49="n/a",1.03,IF(AH49&lt;0,1.01,IF(AH49&gt;10,1.1,(1+AH49/100))))</f>
        <v>1.4038999999999999</v>
      </c>
      <c r="AS49" s="999">
        <f t="shared" si="10"/>
        <v>1.5207044799999998</v>
      </c>
      <c r="AT49" s="999">
        <f t="shared" si="16"/>
        <v>1.6119467487999999</v>
      </c>
      <c r="AU49" s="999">
        <f t="shared" si="16"/>
        <v>1.7086635537279999</v>
      </c>
      <c r="AV49" s="999">
        <f t="shared" si="16"/>
        <v>1.8111833669516799</v>
      </c>
      <c r="AW49" s="738">
        <f t="shared" si="12"/>
        <v>8.0563981494796799</v>
      </c>
      <c r="AX49" s="846">
        <f t="shared" si="13"/>
        <v>8.8952171243012934</v>
      </c>
      <c r="AY49" s="1080">
        <v>0.23</v>
      </c>
      <c r="AZ49" s="985">
        <v>36.5</v>
      </c>
      <c r="BA49" s="985">
        <v>-3.0300000000000002</v>
      </c>
      <c r="BB49" s="985">
        <v>6.34</v>
      </c>
      <c r="BC49" s="985">
        <v>9.9500000000000011</v>
      </c>
      <c r="BE49" s="700">
        <v>2004</v>
      </c>
      <c r="BF49" s="1013">
        <f t="shared" si="14"/>
        <v>1</v>
      </c>
      <c r="BG49" s="995">
        <v>4.5</v>
      </c>
    </row>
    <row r="50" spans="1:59" ht="11.25" customHeight="1" x14ac:dyDescent="0.2">
      <c r="A50" s="976" t="s">
        <v>511</v>
      </c>
      <c r="B50" s="988" t="s">
        <v>512</v>
      </c>
      <c r="C50" s="1070" t="s">
        <v>128</v>
      </c>
      <c r="D50" s="1070" t="s">
        <v>4416</v>
      </c>
      <c r="E50" s="828">
        <v>22</v>
      </c>
      <c r="F50" s="1148">
        <v>151</v>
      </c>
      <c r="G50" s="1148" t="s">
        <v>115</v>
      </c>
      <c r="H50" s="1148" t="s">
        <v>115</v>
      </c>
      <c r="I50" s="987">
        <v>64.61</v>
      </c>
      <c r="J50" s="738">
        <f t="shared" si="0"/>
        <v>1.3465407831605014</v>
      </c>
      <c r="K50" s="997">
        <v>0.2175</v>
      </c>
      <c r="L50" s="1000">
        <v>4</v>
      </c>
      <c r="M50" s="729">
        <f t="shared" si="1"/>
        <v>0.87</v>
      </c>
      <c r="N50" s="983" t="s">
        <v>119</v>
      </c>
      <c r="O50" s="832">
        <v>0.19</v>
      </c>
      <c r="P50" s="694">
        <v>43145</v>
      </c>
      <c r="Q50" s="694">
        <v>43160</v>
      </c>
      <c r="R50" s="729">
        <f t="shared" si="2"/>
        <v>14.473684210526313</v>
      </c>
      <c r="S50" s="795">
        <f>IF(INDEX(Historical!$D$7:$D$1442,MATCH(B50,Historical!$B$7:$B$1449,0))=0,"n/a",(INDEX(Historical!$C$7:$C$1442,MATCH(B50,Historical!$B$7:$B$1449,0))/INDEX(Historical!$D$7:$D$1442,MATCH(B50,Historical!$B$7:$B$1449,0))-1)*100)</f>
        <v>14.736842105263159</v>
      </c>
      <c r="T50" s="795">
        <f>IF(INDEX(Historical!$F$7:$F$1442,MATCH(B50,Historical!$B$7:$B$1449,0))=0,"n/a",((INDEX(Historical!$C$7:$C$1442,MATCH(B50,Historical!$B$7:$B$1449,0))/INDEX(Historical!$F$7:$F$1442,MATCH(B50,Historical!$B$7:$B$1449,0)))^(1/3)-1)*100)</f>
        <v>9.1810401419760481</v>
      </c>
      <c r="U50" s="795">
        <f>IF(INDEX(Historical!$H$7:$H$1442,MATCH(B50,Historical!$B$7:$B$1449,0))=0,"n/a",((INDEX(Historical!$C$7:$C$1442,MATCH(B50,Historical!$B$7:$B$1449,0))/INDEX(Historical!$H$7:$H$1442,MATCH(B50,Historical!$B$7:$B$1449,0)))^(1/5)-1)*100)</f>
        <v>9.2611309622839588</v>
      </c>
      <c r="V50" s="795">
        <f>IF(INDEX(Historical!$O$7:$O$1442,MATCH(B50,Historical!$B$7:$B$1449,0))=0,"n/a",((INDEX(Historical!$C$7:$C$1442,MATCH(B50,Historical!$B$7:$B$1449,0))/INDEX(Historical!$O$7:$O$1442,MATCH(B50,Historical!$B$7:$B$1449,0)))^(1/10)-1)*100)</f>
        <v>26.214646690880027</v>
      </c>
      <c r="W50" s="796">
        <f t="shared" si="3"/>
        <v>0.35328078503174604</v>
      </c>
      <c r="X50" s="797">
        <f t="shared" si="4"/>
        <v>1.1025155907480904</v>
      </c>
      <c r="Y50" s="749"/>
      <c r="Z50" s="738">
        <f t="shared" si="5"/>
        <v>39.013452914798208</v>
      </c>
      <c r="AA50" s="999">
        <f t="shared" si="6"/>
        <v>28.973094170403588</v>
      </c>
      <c r="AB50" s="1000">
        <v>12</v>
      </c>
      <c r="AC50" s="978">
        <v>2.23</v>
      </c>
      <c r="AD50" s="978">
        <v>2.62</v>
      </c>
      <c r="AE50" s="978">
        <v>3.92</v>
      </c>
      <c r="AF50" s="978">
        <v>6.74</v>
      </c>
      <c r="AG50" s="978">
        <v>37.200000000000003</v>
      </c>
      <c r="AH50" s="978">
        <v>4.9000000000000004</v>
      </c>
      <c r="AI50" s="978">
        <v>8.48</v>
      </c>
      <c r="AJ50" s="978">
        <v>8.4</v>
      </c>
      <c r="AK50" s="978">
        <v>11.09</v>
      </c>
      <c r="AL50" s="991">
        <v>16090</v>
      </c>
      <c r="AM50" s="985">
        <v>0.2</v>
      </c>
      <c r="AN50" s="978">
        <v>0.89</v>
      </c>
      <c r="AO50" s="838">
        <f t="shared" si="7"/>
        <v>-18.365422424959128</v>
      </c>
      <c r="AP50" s="839">
        <f t="shared" si="8"/>
        <v>10.60767174544446</v>
      </c>
      <c r="AQ50" s="1001">
        <f t="shared" si="9"/>
        <v>194.60229667093017</v>
      </c>
      <c r="AR50" s="738">
        <f>INDEX(Historical!$C$7:$C$1442,MATCH(B50,Historical!$B$7:$B$1449,0))*IF(AH50="n/a",1.03,IF(AH50&lt;0,1.01,IF(AH50&gt;10,1.1,(1+AH50/100))))</f>
        <v>0.91472799999999999</v>
      </c>
      <c r="AS50" s="999">
        <f t="shared" si="10"/>
        <v>0.9922969344</v>
      </c>
      <c r="AT50" s="999">
        <f t="shared" si="16"/>
        <v>1.09152662784</v>
      </c>
      <c r="AU50" s="999">
        <f t="shared" si="16"/>
        <v>1.200679290624</v>
      </c>
      <c r="AV50" s="999">
        <f t="shared" si="16"/>
        <v>1.3207472196864001</v>
      </c>
      <c r="AW50" s="738">
        <f t="shared" si="12"/>
        <v>5.5199780725503995</v>
      </c>
      <c r="AX50" s="846">
        <f t="shared" si="13"/>
        <v>8.5435351687825403</v>
      </c>
      <c r="AY50" s="1080">
        <v>0.24</v>
      </c>
      <c r="AZ50" s="985">
        <v>43.99</v>
      </c>
      <c r="BA50" s="985">
        <v>-7.02</v>
      </c>
      <c r="BB50" s="985">
        <v>-1.8800000000000001</v>
      </c>
      <c r="BC50" s="985">
        <v>12.65</v>
      </c>
      <c r="BE50" s="700">
        <v>1997</v>
      </c>
      <c r="BF50" s="1013">
        <f t="shared" si="14"/>
        <v>2</v>
      </c>
      <c r="BG50" s="995">
        <v>14.000000000000002</v>
      </c>
    </row>
    <row r="51" spans="1:59" ht="11.25" customHeight="1" x14ac:dyDescent="0.2">
      <c r="A51" s="976" t="s">
        <v>513</v>
      </c>
      <c r="B51" s="988" t="s">
        <v>514</v>
      </c>
      <c r="C51" s="1070" t="s">
        <v>108</v>
      </c>
      <c r="D51" s="1070" t="s">
        <v>4401</v>
      </c>
      <c r="E51" s="828">
        <v>20</v>
      </c>
      <c r="F51" s="1148">
        <v>167</v>
      </c>
      <c r="G51" s="1148" t="s">
        <v>106</v>
      </c>
      <c r="H51" s="1148" t="s">
        <v>106</v>
      </c>
      <c r="I51" s="987">
        <v>57.1</v>
      </c>
      <c r="J51" s="738">
        <f t="shared" si="0"/>
        <v>3.0823117338003501</v>
      </c>
      <c r="K51" s="997">
        <v>0.44</v>
      </c>
      <c r="L51" s="1000">
        <v>4</v>
      </c>
      <c r="M51" s="729">
        <f t="shared" si="1"/>
        <v>1.76</v>
      </c>
      <c r="N51" s="983" t="s">
        <v>320</v>
      </c>
      <c r="O51" s="832">
        <v>0.435</v>
      </c>
      <c r="P51" s="973">
        <v>43356</v>
      </c>
      <c r="Q51" s="973">
        <v>43371</v>
      </c>
      <c r="R51" s="729">
        <f t="shared" si="2"/>
        <v>1.1494252873563229</v>
      </c>
      <c r="S51" s="795">
        <f>IF(INDEX(Historical!$D$7:$D$1442,MATCH(B51,Historical!$B$7:$B$1449,0))=0,"n/a",(INDEX(Historical!$C$7:$C$1442,MATCH(B51,Historical!$B$7:$B$1449,0))/INDEX(Historical!$D$7:$D$1442,MATCH(B51,Historical!$B$7:$B$1449,0))-1)*100)</f>
        <v>2.941176470588247</v>
      </c>
      <c r="T51" s="795">
        <f>IF(INDEX(Historical!$F$7:$F$1442,MATCH(B51,Historical!$B$7:$B$1449,0))=0,"n/a",((INDEX(Historical!$C$7:$C$1442,MATCH(B51,Historical!$B$7:$B$1449,0))/INDEX(Historical!$F$7:$F$1442,MATCH(B51,Historical!$B$7:$B$1449,0)))^(1/3)-1)*100)</f>
        <v>2.3961154704533749</v>
      </c>
      <c r="U51" s="795">
        <f>IF(INDEX(Historical!$H$7:$H$1442,MATCH(B51,Historical!$B$7:$B$1449,0))=0,"n/a",((INDEX(Historical!$C$7:$C$1442,MATCH(B51,Historical!$B$7:$B$1449,0))/INDEX(Historical!$H$7:$H$1442,MATCH(B51,Historical!$B$7:$B$1449,0)))^(1/5)-1)*100)</f>
        <v>7.6960855891058388</v>
      </c>
      <c r="V51" s="795">
        <f>IF(INDEX(Historical!$O$7:$O$1442,MATCH(B51,Historical!$B$7:$B$1449,0))=0,"n/a",((INDEX(Historical!$C$7:$C$1442,MATCH(B51,Historical!$B$7:$B$1449,0))/INDEX(Historical!$O$7:$O$1442,MATCH(B51,Historical!$B$7:$B$1449,0)))^(1/10)-1)*100)</f>
        <v>7.3045008272090595</v>
      </c>
      <c r="W51" s="796">
        <f t="shared" si="3"/>
        <v>1.0536086956740613</v>
      </c>
      <c r="X51" s="797" t="str">
        <f t="shared" si="4"/>
        <v>n/a</v>
      </c>
      <c r="Y51" s="989"/>
      <c r="Z51" s="738" t="str">
        <f t="shared" si="5"/>
        <v>n/a</v>
      </c>
      <c r="AA51" s="999" t="str">
        <f t="shared" si="6"/>
        <v>n/a</v>
      </c>
      <c r="AB51" s="1000">
        <v>12</v>
      </c>
      <c r="AC51" s="978" t="s">
        <v>137</v>
      </c>
      <c r="AD51" s="978" t="s">
        <v>137</v>
      </c>
      <c r="AE51" s="978" t="s">
        <v>137</v>
      </c>
      <c r="AF51" s="978" t="s">
        <v>137</v>
      </c>
      <c r="AG51" s="978" t="s">
        <v>137</v>
      </c>
      <c r="AH51" s="978" t="s">
        <v>137</v>
      </c>
      <c r="AI51" s="978" t="s">
        <v>137</v>
      </c>
      <c r="AJ51" s="978" t="s">
        <v>137</v>
      </c>
      <c r="AK51" s="978" t="s">
        <v>137</v>
      </c>
      <c r="AL51" s="991" t="s">
        <v>137</v>
      </c>
      <c r="AM51" s="985" t="s">
        <v>137</v>
      </c>
      <c r="AN51" s="978" t="s">
        <v>137</v>
      </c>
      <c r="AO51" s="838" t="str">
        <f t="shared" si="7"/>
        <v>n/a</v>
      </c>
      <c r="AP51" s="839">
        <f t="shared" si="8"/>
        <v>10.778397322906189</v>
      </c>
      <c r="AQ51" s="1001" t="str">
        <f t="shared" si="9"/>
        <v>n/a</v>
      </c>
      <c r="AR51" s="738">
        <f>INDEX(Historical!$C$7:$C$1442,MATCH(B51,Historical!$B$7:$B$1449,0))*IF(AH51="n/a",1.03,IF(AH51&lt;0,1.01,IF(AH51&gt;10,1.1,(1+AH51/100))))</f>
        <v>1.8025</v>
      </c>
      <c r="AS51" s="999">
        <f t="shared" si="10"/>
        <v>1.8565750000000001</v>
      </c>
      <c r="AT51" s="999">
        <f t="shared" si="16"/>
        <v>1.9122722500000002</v>
      </c>
      <c r="AU51" s="999">
        <f t="shared" si="16"/>
        <v>1.9696404175000002</v>
      </c>
      <c r="AV51" s="999">
        <f t="shared" si="16"/>
        <v>2.0287296300250004</v>
      </c>
      <c r="AW51" s="738">
        <f t="shared" si="12"/>
        <v>9.5697172975250009</v>
      </c>
      <c r="AX51" s="846">
        <f t="shared" si="13"/>
        <v>16.759574951882662</v>
      </c>
      <c r="AY51" s="1080" t="s">
        <v>137</v>
      </c>
      <c r="AZ51" s="985" t="s">
        <v>137</v>
      </c>
      <c r="BA51" s="985" t="s">
        <v>137</v>
      </c>
      <c r="BB51" s="985" t="s">
        <v>137</v>
      </c>
      <c r="BC51" s="985" t="s">
        <v>137</v>
      </c>
      <c r="BD51" s="1032" t="s">
        <v>4326</v>
      </c>
      <c r="BE51" s="700">
        <v>1999</v>
      </c>
      <c r="BF51" s="1013">
        <f t="shared" si="14"/>
        <v>2</v>
      </c>
      <c r="BG51" s="995" t="s">
        <v>137</v>
      </c>
    </row>
    <row r="52" spans="1:59" ht="11.25" customHeight="1" x14ac:dyDescent="0.2">
      <c r="A52" s="984" t="s">
        <v>515</v>
      </c>
      <c r="B52" s="988" t="s">
        <v>516</v>
      </c>
      <c r="C52" s="1070" t="s">
        <v>131</v>
      </c>
      <c r="D52" s="1070" t="s">
        <v>4390</v>
      </c>
      <c r="E52" s="828">
        <v>13</v>
      </c>
      <c r="F52" s="1148">
        <v>294</v>
      </c>
      <c r="G52" s="1148" t="s">
        <v>37</v>
      </c>
      <c r="H52" s="1148" t="s">
        <v>37</v>
      </c>
      <c r="I52" s="987">
        <v>52.14</v>
      </c>
      <c r="J52" s="738">
        <f t="shared" si="0"/>
        <v>2.9344073647871118</v>
      </c>
      <c r="K52" s="990">
        <v>0.38250000000000001</v>
      </c>
      <c r="L52" s="1000">
        <v>4</v>
      </c>
      <c r="M52" s="729">
        <f t="shared" si="1"/>
        <v>1.53</v>
      </c>
      <c r="N52" s="983" t="s">
        <v>517</v>
      </c>
      <c r="O52" s="831">
        <v>0.35749999999999998</v>
      </c>
      <c r="P52" s="973">
        <v>43496</v>
      </c>
      <c r="Q52" s="973">
        <v>43524</v>
      </c>
      <c r="R52" s="729">
        <f t="shared" si="2"/>
        <v>6.9930069930069987</v>
      </c>
      <c r="S52" s="795">
        <f>IF(INDEX(Historical!$D$7:$D$1442,MATCH(B52,Historical!$B$7:$B$1449,0))=0,"n/a",(INDEX(Historical!$C$7:$C$1442,MATCH(B52,Historical!$B$7:$B$1449,0))/INDEX(Historical!$D$7:$D$1442,MATCH(B52,Historical!$B$7:$B$1449,0))-1)*100)</f>
        <v>7.3684210526315574</v>
      </c>
      <c r="T52" s="795">
        <f>IF(INDEX(Historical!$F$7:$F$1442,MATCH(B52,Historical!$B$7:$B$1449,0))=0,"n/a",((INDEX(Historical!$C$7:$C$1442,MATCH(B52,Historical!$B$7:$B$1449,0))/INDEX(Historical!$F$7:$F$1442,MATCH(B52,Historical!$B$7:$B$1449,0)))^(1/3)-1)*100)</f>
        <v>7.174156154217215</v>
      </c>
      <c r="U52" s="795">
        <f>IF(INDEX(Historical!$H$7:$H$1442,MATCH(B52,Historical!$B$7:$B$1449,0))=0,"n/a",((INDEX(Historical!$C$7:$C$1442,MATCH(B52,Historical!$B$7:$B$1449,0))/INDEX(Historical!$H$7:$H$1442,MATCH(B52,Historical!$B$7:$B$1449,0)))^(1/5)-1)*100)</f>
        <v>6.9610375725068785</v>
      </c>
      <c r="V52" s="795">
        <f>IF(INDEX(Historical!$O$7:$O$1442,MATCH(B52,Historical!$B$7:$B$1449,0))=0,"n/a",((INDEX(Historical!$C$7:$C$1442,MATCH(B52,Historical!$B$7:$B$1449,0))/INDEX(Historical!$O$7:$O$1442,MATCH(B52,Historical!$B$7:$B$1449,0)))^(1/10)-1)*100)</f>
        <v>14.773749762475386</v>
      </c>
      <c r="W52" s="796">
        <f t="shared" si="3"/>
        <v>0.47117608490889556</v>
      </c>
      <c r="X52" s="797">
        <f t="shared" si="4"/>
        <v>0.75663451875074772</v>
      </c>
      <c r="Y52" s="988"/>
      <c r="Z52" s="738">
        <f t="shared" si="5"/>
        <v>62.195121951219512</v>
      </c>
      <c r="AA52" s="999">
        <f t="shared" si="6"/>
        <v>21.195121951219512</v>
      </c>
      <c r="AB52" s="1000">
        <v>12</v>
      </c>
      <c r="AC52" s="978">
        <v>2.46</v>
      </c>
      <c r="AD52" s="978">
        <v>2.99</v>
      </c>
      <c r="AE52" s="978">
        <v>2.2000000000000002</v>
      </c>
      <c r="AF52" s="978">
        <v>3.1</v>
      </c>
      <c r="AG52" s="978">
        <v>11.799999999999999</v>
      </c>
      <c r="AH52" s="978">
        <v>9.6</v>
      </c>
      <c r="AI52" s="978">
        <v>6.98</v>
      </c>
      <c r="AJ52" s="978">
        <v>9.1999999999999993</v>
      </c>
      <c r="AK52" s="978">
        <v>7.0900000000000007</v>
      </c>
      <c r="AL52" s="991">
        <v>15030</v>
      </c>
      <c r="AM52" s="985">
        <v>0.4</v>
      </c>
      <c r="AN52" s="978">
        <v>2.36</v>
      </c>
      <c r="AO52" s="838">
        <f t="shared" si="7"/>
        <v>-11.299677013925521</v>
      </c>
      <c r="AP52" s="839">
        <f t="shared" si="8"/>
        <v>9.8954449372939912</v>
      </c>
      <c r="AQ52" s="1001">
        <f t="shared" si="9"/>
        <v>70.886418482219398</v>
      </c>
      <c r="AR52" s="738">
        <f>INDEX(Historical!$C$7:$C$1442,MATCH(B52,Historical!$B$7:$B$1449,0))*IF(AH52="n/a",1.03,IF(AH52&lt;0,1.01,IF(AH52&gt;10,1.1,(1+AH52/100))))</f>
        <v>1.565088</v>
      </c>
      <c r="AS52" s="999">
        <f t="shared" si="10"/>
        <v>1.6743311424000002</v>
      </c>
      <c r="AT52" s="999">
        <f t="shared" si="16"/>
        <v>1.7930412203961601</v>
      </c>
      <c r="AU52" s="999">
        <f t="shared" si="16"/>
        <v>1.9201678429222477</v>
      </c>
      <c r="AV52" s="999">
        <f t="shared" si="16"/>
        <v>2.0563077429854348</v>
      </c>
      <c r="AW52" s="738">
        <f t="shared" si="12"/>
        <v>9.0089359487038418</v>
      </c>
      <c r="AX52" s="846">
        <f t="shared" si="13"/>
        <v>17.278358167824784</v>
      </c>
      <c r="AY52" s="1080">
        <v>0.16</v>
      </c>
      <c r="AZ52" s="985">
        <v>28.799999999999997</v>
      </c>
      <c r="BA52" s="985">
        <v>-3.1199999999999997</v>
      </c>
      <c r="BB52" s="985">
        <v>2.5100000000000002</v>
      </c>
      <c r="BC52" s="985">
        <v>7.5399999999999991</v>
      </c>
      <c r="BE52" s="700">
        <v>2007</v>
      </c>
      <c r="BF52" s="1013">
        <f t="shared" si="14"/>
        <v>1</v>
      </c>
      <c r="BG52" s="995">
        <v>2.2999999999999998</v>
      </c>
    </row>
    <row r="53" spans="1:59" ht="11.25" customHeight="1" x14ac:dyDescent="0.2">
      <c r="A53" s="984" t="s">
        <v>518</v>
      </c>
      <c r="B53" s="988" t="s">
        <v>519</v>
      </c>
      <c r="C53" s="1070" t="s">
        <v>247</v>
      </c>
      <c r="D53" s="1070" t="s">
        <v>4420</v>
      </c>
      <c r="E53" s="828">
        <v>13</v>
      </c>
      <c r="F53" s="1148">
        <v>292</v>
      </c>
      <c r="G53" s="1148" t="s">
        <v>106</v>
      </c>
      <c r="H53" s="1148" t="s">
        <v>106</v>
      </c>
      <c r="I53" s="987">
        <v>89.19</v>
      </c>
      <c r="J53" s="738">
        <f t="shared" si="0"/>
        <v>1.0763538513286244</v>
      </c>
      <c r="K53" s="990">
        <v>0.24</v>
      </c>
      <c r="L53" s="1000">
        <v>4</v>
      </c>
      <c r="M53" s="729">
        <f t="shared" si="1"/>
        <v>0.96</v>
      </c>
      <c r="N53" s="983" t="s">
        <v>610</v>
      </c>
      <c r="O53" s="831">
        <v>0.22</v>
      </c>
      <c r="P53" s="973">
        <v>43418</v>
      </c>
      <c r="Q53" s="973">
        <v>43433</v>
      </c>
      <c r="R53" s="729">
        <f t="shared" si="2"/>
        <v>9.0909090909090864</v>
      </c>
      <c r="S53" s="795">
        <f>IF(INDEX(Historical!$D$7:$D$1442,MATCH(B53,Historical!$B$7:$B$1449,0))=0,"n/a",(INDEX(Historical!$C$7:$C$1442,MATCH(B53,Historical!$B$7:$B$1449,0))/INDEX(Historical!$D$7:$D$1442,MATCH(B53,Historical!$B$7:$B$1449,0))-1)*100)</f>
        <v>23.287671232876718</v>
      </c>
      <c r="T53" s="795">
        <f>IF(INDEX(Historical!$F$7:$F$1442,MATCH(B53,Historical!$B$7:$B$1449,0))=0,"n/a",((INDEX(Historical!$C$7:$C$1442,MATCH(B53,Historical!$B$7:$B$1449,0))/INDEX(Historical!$F$7:$F$1442,MATCH(B53,Historical!$B$7:$B$1449,0)))^(1/3)-1)*100)</f>
        <v>13.227071089979447</v>
      </c>
      <c r="U53" s="795">
        <f>IF(INDEX(Historical!$H$7:$H$1442,MATCH(B53,Historical!$B$7:$B$1449,0))=0,"n/a",((INDEX(Historical!$C$7:$C$1442,MATCH(B53,Historical!$B$7:$B$1449,0))/INDEX(Historical!$H$7:$H$1442,MATCH(B53,Historical!$B$7:$B$1449,0)))^(1/5)-1)*100)</f>
        <v>14.61625722973292</v>
      </c>
      <c r="V53" s="795">
        <f>IF(INDEX(Historical!$O$7:$O$1442,MATCH(B53,Historical!$B$7:$B$1449,0))=0,"n/a",((INDEX(Historical!$C$7:$C$1442,MATCH(B53,Historical!$B$7:$B$1449,0))/INDEX(Historical!$O$7:$O$1442,MATCH(B53,Historical!$B$7:$B$1449,0)))^(1/10)-1)*100)</f>
        <v>10.894307469981591</v>
      </c>
      <c r="W53" s="796">
        <f t="shared" si="3"/>
        <v>1.3416417032479457</v>
      </c>
      <c r="X53" s="797">
        <f t="shared" si="4"/>
        <v>6.9601224903490095</v>
      </c>
      <c r="Y53" s="989"/>
      <c r="Z53" s="738">
        <f t="shared" si="5"/>
        <v>42.290748898678409</v>
      </c>
      <c r="AA53" s="999">
        <f t="shared" si="6"/>
        <v>39.290748898678416</v>
      </c>
      <c r="AB53" s="1000">
        <v>12</v>
      </c>
      <c r="AC53" s="978">
        <v>2.27</v>
      </c>
      <c r="AD53" s="978">
        <v>3.36</v>
      </c>
      <c r="AE53" s="978">
        <v>2.2799999999999998</v>
      </c>
      <c r="AF53" s="978">
        <v>3.73</v>
      </c>
      <c r="AG53" s="978">
        <v>9</v>
      </c>
      <c r="AH53" s="978">
        <v>-40.1</v>
      </c>
      <c r="AI53" s="978">
        <v>13.03</v>
      </c>
      <c r="AJ53" s="978">
        <v>2.1</v>
      </c>
      <c r="AK53" s="978">
        <v>11.700000000000001</v>
      </c>
      <c r="AL53" s="991">
        <v>6070</v>
      </c>
      <c r="AM53" s="985">
        <v>3.3000000000000003</v>
      </c>
      <c r="AN53" s="978">
        <v>0</v>
      </c>
      <c r="AO53" s="838">
        <f t="shared" si="7"/>
        <v>-23.598137817616873</v>
      </c>
      <c r="AP53" s="839">
        <f t="shared" si="8"/>
        <v>15.692611081061544</v>
      </c>
      <c r="AQ53" s="1001">
        <f t="shared" si="9"/>
        <v>155.21624242292216</v>
      </c>
      <c r="AR53" s="738">
        <f>INDEX(Historical!$C$7:$C$1442,MATCH(B53,Historical!$B$7:$B$1449,0))*IF(AH53="n/a",1.03,IF(AH53&lt;0,1.01,IF(AH53&gt;10,1.1,(1+AH53/100))))</f>
        <v>0.90900000000000003</v>
      </c>
      <c r="AS53" s="999">
        <f t="shared" si="10"/>
        <v>0.99990000000000012</v>
      </c>
      <c r="AT53" s="999">
        <f t="shared" si="16"/>
        <v>1.0998900000000003</v>
      </c>
      <c r="AU53" s="999">
        <f t="shared" si="16"/>
        <v>1.2098790000000004</v>
      </c>
      <c r="AV53" s="999">
        <f t="shared" si="16"/>
        <v>1.3308669000000004</v>
      </c>
      <c r="AW53" s="738">
        <f t="shared" si="12"/>
        <v>5.5495359000000004</v>
      </c>
      <c r="AX53" s="846">
        <f t="shared" si="13"/>
        <v>6.2221503531786082</v>
      </c>
      <c r="AY53" s="1080">
        <v>0.67</v>
      </c>
      <c r="AZ53" s="985">
        <v>26.77</v>
      </c>
      <c r="BA53" s="985">
        <v>-6.84</v>
      </c>
      <c r="BB53" s="985">
        <v>3.3099999999999996</v>
      </c>
      <c r="BC53" s="985">
        <v>0.94000000000000006</v>
      </c>
      <c r="BE53" s="700">
        <v>2006</v>
      </c>
      <c r="BF53" s="1013">
        <f t="shared" si="14"/>
        <v>1</v>
      </c>
      <c r="BG53" s="995">
        <v>6.6000000000000005</v>
      </c>
    </row>
    <row r="54" spans="1:59" s="874" customFormat="1" ht="11.25" customHeight="1" x14ac:dyDescent="0.2">
      <c r="A54" s="853" t="s">
        <v>521</v>
      </c>
      <c r="B54" s="882" t="s">
        <v>522</v>
      </c>
      <c r="C54" s="1070" t="s">
        <v>4405</v>
      </c>
      <c r="D54" s="1070" t="s">
        <v>523</v>
      </c>
      <c r="E54" s="854">
        <v>12</v>
      </c>
      <c r="F54" s="1148">
        <v>306</v>
      </c>
      <c r="G54" s="1147" t="s">
        <v>106</v>
      </c>
      <c r="H54" s="1147" t="s">
        <v>106</v>
      </c>
      <c r="I54" s="855">
        <v>36.57</v>
      </c>
      <c r="J54" s="856">
        <f t="shared" si="0"/>
        <v>2.2969647251845773</v>
      </c>
      <c r="K54" s="857">
        <v>0.21</v>
      </c>
      <c r="L54" s="858">
        <v>4</v>
      </c>
      <c r="M54" s="859">
        <f t="shared" si="1"/>
        <v>0.84</v>
      </c>
      <c r="N54" s="860" t="s">
        <v>413</v>
      </c>
      <c r="O54" s="861">
        <v>0.19</v>
      </c>
      <c r="P54" s="862">
        <v>43557</v>
      </c>
      <c r="Q54" s="862">
        <v>43579</v>
      </c>
      <c r="R54" s="859">
        <f t="shared" si="2"/>
        <v>10.52631578947368</v>
      </c>
      <c r="S54" s="795">
        <f>IF(INDEX(Historical!$D$7:$D$1442,MATCH(B54,Historical!$B$7:$B$1449,0))=0,"n/a",(INDEX(Historical!$C$7:$C$1442,MATCH(B54,Historical!$B$7:$B$1449,0))/INDEX(Historical!$D$7:$D$1442,MATCH(B54,Historical!$B$7:$B$1449,0))-1)*100)</f>
        <v>19.262295081967196</v>
      </c>
      <c r="T54" s="795">
        <f>IF(INDEX(Historical!$F$7:$F$1442,MATCH(B54,Historical!$B$7:$B$1449,0))=0,"n/a",((INDEX(Historical!$C$7:$C$1442,MATCH(B54,Historical!$B$7:$B$1449,0))/INDEX(Historical!$F$7:$F$1442,MATCH(B54,Historical!$B$7:$B$1449,0)))^(1/3)-1)*100)</f>
        <v>14.275411159088836</v>
      </c>
      <c r="U54" s="795">
        <f>IF(INDEX(Historical!$H$7:$H$1442,MATCH(B54,Historical!$B$7:$B$1449,0))=0,"n/a",((INDEX(Historical!$C$7:$C$1442,MATCH(B54,Historical!$B$7:$B$1449,0))/INDEX(Historical!$H$7:$H$1442,MATCH(B54,Historical!$B$7:$B$1449,0)))^(1/5)-1)*100)</f>
        <v>14.248461186473316</v>
      </c>
      <c r="V54" s="795">
        <f>IF(INDEX(Historical!$O$7:$O$1442,MATCH(B54,Historical!$B$7:$B$1449,0))=0,"n/a",((INDEX(Historical!$C$7:$C$1442,MATCH(B54,Historical!$B$7:$B$1449,0))/INDEX(Historical!$O$7:$O$1442,MATCH(B54,Historical!$B$7:$B$1449,0)))^(1/10)-1)*100)</f>
        <v>22.740015029103144</v>
      </c>
      <c r="W54" s="863">
        <f t="shared" si="3"/>
        <v>0.62658099250320809</v>
      </c>
      <c r="X54" s="864">
        <f t="shared" si="4"/>
        <v>1.1308302528947076</v>
      </c>
      <c r="Y54" s="865"/>
      <c r="Z54" s="856">
        <f t="shared" si="5"/>
        <v>34.285714285714278</v>
      </c>
      <c r="AA54" s="866">
        <f t="shared" si="6"/>
        <v>14.926530612244896</v>
      </c>
      <c r="AB54" s="858">
        <v>12</v>
      </c>
      <c r="AC54" s="867">
        <v>2.4500000000000002</v>
      </c>
      <c r="AD54" s="867">
        <v>1.1200000000000001</v>
      </c>
      <c r="AE54" s="867">
        <v>1.78</v>
      </c>
      <c r="AF54" s="867">
        <v>2.33</v>
      </c>
      <c r="AG54" s="867">
        <v>34.200000000000003</v>
      </c>
      <c r="AH54" s="867">
        <v>17.599999999999998</v>
      </c>
      <c r="AI54" s="867">
        <v>13.389999999999999</v>
      </c>
      <c r="AJ54" s="867">
        <v>12.6</v>
      </c>
      <c r="AK54" s="867">
        <v>13.350000000000001</v>
      </c>
      <c r="AL54" s="868">
        <v>168510</v>
      </c>
      <c r="AM54" s="869">
        <v>0.1</v>
      </c>
      <c r="AN54" s="867">
        <v>1.02</v>
      </c>
      <c r="AO54" s="870">
        <f t="shared" si="7"/>
        <v>1.6188952994129977</v>
      </c>
      <c r="AP54" s="871">
        <f t="shared" si="8"/>
        <v>16.545425911657894</v>
      </c>
      <c r="AQ54" s="872">
        <f t="shared" si="9"/>
        <v>24.327196142598929</v>
      </c>
      <c r="AR54" s="738">
        <f>INDEX(Historical!$C$7:$C$1442,MATCH(B54,Historical!$B$7:$B$1449,0))*IF(AH54="n/a",1.03,IF(AH54&lt;0,1.01,IF(AH54&gt;10,1.1,(1+AH54/100))))</f>
        <v>0.80025000000000013</v>
      </c>
      <c r="AS54" s="866">
        <f t="shared" si="10"/>
        <v>0.88027500000000025</v>
      </c>
      <c r="AT54" s="866">
        <f t="shared" si="16"/>
        <v>0.9683025000000004</v>
      </c>
      <c r="AU54" s="866">
        <f t="shared" si="16"/>
        <v>1.0651327500000005</v>
      </c>
      <c r="AV54" s="866">
        <f t="shared" si="16"/>
        <v>1.1716460250000007</v>
      </c>
      <c r="AW54" s="856">
        <f t="shared" si="12"/>
        <v>4.8856062750000024</v>
      </c>
      <c r="AX54" s="873">
        <f t="shared" si="13"/>
        <v>13.359601517637415</v>
      </c>
      <c r="AY54" s="1081">
        <v>1.07</v>
      </c>
      <c r="AZ54" s="869">
        <v>20.18</v>
      </c>
      <c r="BA54" s="869">
        <v>-14.42</v>
      </c>
      <c r="BB54" s="869">
        <v>0.67</v>
      </c>
      <c r="BC54" s="869">
        <v>4.6100000000000003</v>
      </c>
      <c r="BD54" s="1033"/>
      <c r="BE54" s="700">
        <v>2008</v>
      </c>
      <c r="BF54" s="1013">
        <f t="shared" si="14"/>
        <v>1</v>
      </c>
      <c r="BG54" s="931">
        <v>12.4</v>
      </c>
    </row>
    <row r="55" spans="1:59" ht="11.25" customHeight="1" x14ac:dyDescent="0.2">
      <c r="A55" s="976" t="s">
        <v>1093</v>
      </c>
      <c r="B55" s="988" t="s">
        <v>1094</v>
      </c>
      <c r="C55" s="1070" t="s">
        <v>108</v>
      </c>
      <c r="D55" s="1070" t="s">
        <v>4401</v>
      </c>
      <c r="E55" s="828">
        <v>10</v>
      </c>
      <c r="F55" s="1148">
        <v>337</v>
      </c>
      <c r="G55" s="1148" t="s">
        <v>37</v>
      </c>
      <c r="H55" s="1148" t="s">
        <v>37</v>
      </c>
      <c r="I55" s="987">
        <v>78.739999999999995</v>
      </c>
      <c r="J55" s="738">
        <f t="shared" si="0"/>
        <v>3.4036068072136145</v>
      </c>
      <c r="K55" s="990">
        <v>0.67</v>
      </c>
      <c r="L55" s="1000">
        <v>4</v>
      </c>
      <c r="M55" s="729">
        <f t="shared" si="1"/>
        <v>2.68</v>
      </c>
      <c r="N55" s="983" t="s">
        <v>146</v>
      </c>
      <c r="O55" s="831">
        <v>0.6</v>
      </c>
      <c r="P55" s="973">
        <v>43538</v>
      </c>
      <c r="Q55" s="973">
        <v>43556</v>
      </c>
      <c r="R55" s="729">
        <f t="shared" si="2"/>
        <v>11.666666666666679</v>
      </c>
      <c r="S55" s="795">
        <f>IF(INDEX(Historical!$D$7:$D$1442,MATCH(B55,Historical!$B$7:$B$1449,0))=0,"n/a",(INDEX(Historical!$C$7:$C$1442,MATCH(B55,Historical!$B$7:$B$1449,0))/INDEX(Historical!$D$7:$D$1442,MATCH(B55,Historical!$B$7:$B$1449,0))-1)*100)</f>
        <v>70.370370370370367</v>
      </c>
      <c r="T55" s="795">
        <f>IF(INDEX(Historical!$F$7:$F$1442,MATCH(B55,Historical!$B$7:$B$1449,0))=0,"n/a",((INDEX(Historical!$C$7:$C$1442,MATCH(B55,Historical!$B$7:$B$1449,0))/INDEX(Historical!$F$7:$F$1442,MATCH(B55,Historical!$B$7:$B$1449,0)))^(1/3)-1)*100)</f>
        <v>30.918591282634388</v>
      </c>
      <c r="U55" s="795">
        <f>IF(INDEX(Historical!$H$7:$H$1442,MATCH(B55,Historical!$B$7:$B$1449,0))=0,"n/a",((INDEX(Historical!$C$7:$C$1442,MATCH(B55,Historical!$B$7:$B$1449,0))/INDEX(Historical!$H$7:$H$1442,MATCH(B55,Historical!$B$7:$B$1449,0)))^(1/5)-1)*100)</f>
        <v>22.759405763620876</v>
      </c>
      <c r="V55" s="795">
        <f>IF(INDEX(Historical!$O$7:$O$1442,MATCH(B55,Historical!$B$7:$B$1449,0))=0,"n/a",((INDEX(Historical!$C$7:$C$1442,MATCH(B55,Historical!$B$7:$B$1449,0))/INDEX(Historical!$O$7:$O$1442,MATCH(B55,Historical!$B$7:$B$1449,0)))^(1/10)-1)*100)</f>
        <v>-3.4723678024016214</v>
      </c>
      <c r="W55" s="796" t="str">
        <f t="shared" si="3"/>
        <v>n/a</v>
      </c>
      <c r="X55" s="797">
        <f t="shared" si="4"/>
        <v>1.8809426250926344</v>
      </c>
      <c r="Y55" s="989"/>
      <c r="Z55" s="738">
        <f t="shared" si="5"/>
        <v>37.482517482517487</v>
      </c>
      <c r="AA55" s="999">
        <f t="shared" si="6"/>
        <v>11.012587412587411</v>
      </c>
      <c r="AB55" s="1000">
        <v>12</v>
      </c>
      <c r="AC55" s="978">
        <v>7.15</v>
      </c>
      <c r="AD55" s="978">
        <v>0.56000000000000005</v>
      </c>
      <c r="AE55" s="978">
        <v>4.84</v>
      </c>
      <c r="AF55" s="978">
        <v>1.69</v>
      </c>
      <c r="AG55" s="978">
        <v>11.799999999999999</v>
      </c>
      <c r="AH55" s="978">
        <v>77.600000000000009</v>
      </c>
      <c r="AI55" s="978">
        <v>6.54</v>
      </c>
      <c r="AJ55" s="978">
        <v>12.1</v>
      </c>
      <c r="AK55" s="978">
        <v>19.8</v>
      </c>
      <c r="AL55" s="991">
        <v>12670</v>
      </c>
      <c r="AM55" s="985">
        <v>0.1</v>
      </c>
      <c r="AN55" s="978">
        <v>0.82</v>
      </c>
      <c r="AO55" s="838">
        <f t="shared" si="7"/>
        <v>15.150425158247078</v>
      </c>
      <c r="AP55" s="839">
        <f t="shared" si="8"/>
        <v>26.163012570834489</v>
      </c>
      <c r="AQ55" s="1001">
        <f t="shared" si="9"/>
        <v>-9.0512409778079181</v>
      </c>
      <c r="AR55" s="738">
        <f>INDEX(Historical!$C$7:$C$1442,MATCH(B55,Historical!$B$7:$B$1449,0))*IF(AH55="n/a",1.03,IF(AH55&lt;0,1.01,IF(AH55&gt;10,1.1,(1+AH55/100))))</f>
        <v>2.0240000000000005</v>
      </c>
      <c r="AS55" s="999">
        <f t="shared" si="10"/>
        <v>2.1563696000000001</v>
      </c>
      <c r="AT55" s="999">
        <f t="shared" si="16"/>
        <v>2.3720065600000004</v>
      </c>
      <c r="AU55" s="999">
        <f t="shared" si="16"/>
        <v>2.6092072160000006</v>
      </c>
      <c r="AV55" s="999">
        <f t="shared" si="16"/>
        <v>2.8701279376000008</v>
      </c>
      <c r="AW55" s="738">
        <f t="shared" si="12"/>
        <v>12.031711313600004</v>
      </c>
      <c r="AX55" s="846">
        <f t="shared" si="13"/>
        <v>15.280303928879865</v>
      </c>
      <c r="AY55" s="1080">
        <v>1.49</v>
      </c>
      <c r="AZ55" s="985">
        <v>23.630000000000003</v>
      </c>
      <c r="BA55" s="985">
        <v>-23.3</v>
      </c>
      <c r="BB55" s="985">
        <v>5.17</v>
      </c>
      <c r="BC55" s="985">
        <v>-11.12</v>
      </c>
      <c r="BE55" s="700">
        <v>2010</v>
      </c>
      <c r="BF55" s="1013">
        <f t="shared" si="14"/>
        <v>0</v>
      </c>
      <c r="BG55" s="995">
        <v>1.3</v>
      </c>
    </row>
    <row r="56" spans="1:59" ht="11.25" customHeight="1" x14ac:dyDescent="0.2">
      <c r="A56" s="984" t="s">
        <v>1101</v>
      </c>
      <c r="B56" s="988" t="s">
        <v>1102</v>
      </c>
      <c r="C56" s="1070" t="s">
        <v>4381</v>
      </c>
      <c r="D56" s="1070" t="s">
        <v>4382</v>
      </c>
      <c r="E56" s="828">
        <v>10</v>
      </c>
      <c r="F56" s="1148">
        <v>328</v>
      </c>
      <c r="G56" s="1148" t="s">
        <v>106</v>
      </c>
      <c r="H56" s="1148" t="s">
        <v>106</v>
      </c>
      <c r="I56" s="987">
        <v>98.79</v>
      </c>
      <c r="J56" s="738">
        <f t="shared" si="0"/>
        <v>4.4538920943415325</v>
      </c>
      <c r="K56" s="990">
        <v>1.1000000000000001</v>
      </c>
      <c r="L56" s="1000">
        <v>4</v>
      </c>
      <c r="M56" s="729">
        <f t="shared" si="1"/>
        <v>4.4000000000000004</v>
      </c>
      <c r="N56" s="983" t="s">
        <v>220</v>
      </c>
      <c r="O56" s="831">
        <v>1.03</v>
      </c>
      <c r="P56" s="973">
        <v>43462</v>
      </c>
      <c r="Q56" s="973">
        <v>43480</v>
      </c>
      <c r="R56" s="729">
        <f t="shared" si="2"/>
        <v>6.7961165048543739</v>
      </c>
      <c r="S56" s="795">
        <f>IF(INDEX(Historical!$D$7:$D$1442,MATCH(B56,Historical!$B$7:$B$1449,0))=0,"n/a",(INDEX(Historical!$C$7:$C$1442,MATCH(B56,Historical!$B$7:$B$1449,0))/INDEX(Historical!$D$7:$D$1442,MATCH(B56,Historical!$B$7:$B$1449,0))-1)*100)</f>
        <v>11.666666666666647</v>
      </c>
      <c r="T56" s="795">
        <f>IF(INDEX(Historical!$F$7:$F$1442,MATCH(B56,Historical!$B$7:$B$1449,0))=0,"n/a",((INDEX(Historical!$C$7:$C$1442,MATCH(B56,Historical!$B$7:$B$1449,0))/INDEX(Historical!$F$7:$F$1442,MATCH(B56,Historical!$B$7:$B$1449,0)))^(1/3)-1)*100)</f>
        <v>33.753634030255753</v>
      </c>
      <c r="U56" s="795">
        <f>IF(INDEX(Historical!$H$7:$H$1442,MATCH(B56,Historical!$B$7:$B$1449,0))=0,"n/a",((INDEX(Historical!$C$7:$C$1442,MATCH(B56,Historical!$B$7:$B$1449,0))/INDEX(Historical!$H$7:$H$1442,MATCH(B56,Historical!$B$7:$B$1449,0)))^(1/5)-1)*100)</f>
        <v>30.065004264807762</v>
      </c>
      <c r="V56" s="795" t="str">
        <f>IF(INDEX(Historical!$O$7:$O$1442,MATCH(B56,Historical!$B$7:$B$1449,0))=0,"n/a",((INDEX(Historical!$C$7:$C$1442,MATCH(B56,Historical!$B$7:$B$1449,0))/INDEX(Historical!$O$7:$O$1442,MATCH(B56,Historical!$B$7:$B$1449,0)))^(1/10)-1)*100)</f>
        <v>n/a</v>
      </c>
      <c r="W56" s="796" t="str">
        <f t="shared" si="3"/>
        <v>n/a</v>
      </c>
      <c r="X56" s="797">
        <f t="shared" si="4"/>
        <v>0.5672642314114672</v>
      </c>
      <c r="Y56" s="749"/>
      <c r="Z56" s="738">
        <f t="shared" si="5"/>
        <v>207.54716981132074</v>
      </c>
      <c r="AA56" s="999">
        <f t="shared" si="6"/>
        <v>46.599056603773583</v>
      </c>
      <c r="AB56" s="1000">
        <v>12</v>
      </c>
      <c r="AC56" s="978">
        <v>2.12</v>
      </c>
      <c r="AD56" s="978">
        <v>3.12</v>
      </c>
      <c r="AE56" s="978">
        <v>8.9600000000000009</v>
      </c>
      <c r="AF56" s="978">
        <v>13.3</v>
      </c>
      <c r="AG56" s="978">
        <v>27.3</v>
      </c>
      <c r="AH56" s="978">
        <v>19.400000000000002</v>
      </c>
      <c r="AI56" s="978">
        <v>-0.59</v>
      </c>
      <c r="AJ56" s="978">
        <v>53</v>
      </c>
      <c r="AK56" s="978">
        <v>14.95</v>
      </c>
      <c r="AL56" s="991">
        <v>4760</v>
      </c>
      <c r="AM56" s="985">
        <v>0.70000000000000007</v>
      </c>
      <c r="AN56" s="978">
        <v>4.07</v>
      </c>
      <c r="AO56" s="838">
        <f t="shared" si="7"/>
        <v>-12.080160244624288</v>
      </c>
      <c r="AP56" s="839">
        <f t="shared" si="8"/>
        <v>34.518896359149295</v>
      </c>
      <c r="AQ56" s="1001">
        <f t="shared" si="9"/>
        <v>424.83540396762646</v>
      </c>
      <c r="AR56" s="738">
        <f>INDEX(Historical!$C$7:$C$1442,MATCH(B56,Historical!$B$7:$B$1449,0))*IF(AH56="n/a",1.03,IF(AH56&lt;0,1.01,IF(AH56&gt;10,1.1,(1+AH56/100))))</f>
        <v>4.4219999999999997</v>
      </c>
      <c r="AS56" s="999">
        <f t="shared" si="10"/>
        <v>4.4662199999999999</v>
      </c>
      <c r="AT56" s="999">
        <f t="shared" si="16"/>
        <v>4.9128420000000004</v>
      </c>
      <c r="AU56" s="999">
        <f t="shared" si="16"/>
        <v>5.4041262000000012</v>
      </c>
      <c r="AV56" s="999">
        <f t="shared" si="16"/>
        <v>5.9445388200000018</v>
      </c>
      <c r="AW56" s="738">
        <f t="shared" si="12"/>
        <v>25.149727020000004</v>
      </c>
      <c r="AX56" s="846">
        <f t="shared" si="13"/>
        <v>25.457765988460373</v>
      </c>
      <c r="AY56" s="1080">
        <v>0.71</v>
      </c>
      <c r="AZ56" s="985">
        <v>19.54</v>
      </c>
      <c r="BA56" s="985">
        <v>-16.150000000000002</v>
      </c>
      <c r="BB56" s="985">
        <v>6.5600000000000005</v>
      </c>
      <c r="BC56" s="985">
        <v>-5.28</v>
      </c>
      <c r="BE56" s="700">
        <v>2010</v>
      </c>
      <c r="BF56" s="1013">
        <f t="shared" si="14"/>
        <v>0</v>
      </c>
      <c r="BG56" s="995">
        <v>4.3</v>
      </c>
    </row>
    <row r="57" spans="1:59" ht="11.25" customHeight="1" x14ac:dyDescent="0.2">
      <c r="A57" s="984" t="s">
        <v>526</v>
      </c>
      <c r="B57" s="988" t="s">
        <v>527</v>
      </c>
      <c r="C57" s="1070" t="s">
        <v>128</v>
      </c>
      <c r="D57" s="1070" t="s">
        <v>4398</v>
      </c>
      <c r="E57" s="828">
        <v>15</v>
      </c>
      <c r="F57" s="1148">
        <v>240</v>
      </c>
      <c r="G57" s="1148" t="s">
        <v>115</v>
      </c>
      <c r="H57" s="1148" t="s">
        <v>115</v>
      </c>
      <c r="I57" s="987">
        <v>214.63</v>
      </c>
      <c r="J57" s="738">
        <f t="shared" si="0"/>
        <v>1.0622932488468526</v>
      </c>
      <c r="K57" s="990">
        <v>0.56999999999999995</v>
      </c>
      <c r="L57" s="1000">
        <v>4</v>
      </c>
      <c r="M57" s="729">
        <f t="shared" si="1"/>
        <v>2.2799999999999998</v>
      </c>
      <c r="N57" s="983" t="s">
        <v>528</v>
      </c>
      <c r="O57" s="831">
        <v>0.5</v>
      </c>
      <c r="P57" s="973">
        <v>43230</v>
      </c>
      <c r="Q57" s="973">
        <v>43245</v>
      </c>
      <c r="R57" s="729">
        <f t="shared" si="2"/>
        <v>13.999999999999989</v>
      </c>
      <c r="S57" s="795">
        <f>IF(INDEX(Historical!$D$7:$D$1442,MATCH(B57,Historical!$B$7:$B$1449,0))=0,"n/a",(INDEX(Historical!$C$7:$C$1442,MATCH(B57,Historical!$B$7:$B$1449,0))/INDEX(Historical!$D$7:$D$1442,MATCH(B57,Historical!$B$7:$B$1449,0))-1)*100)</f>
        <v>13.33333333333333</v>
      </c>
      <c r="T57" s="795">
        <f>IF(INDEX(Historical!$F$7:$F$1442,MATCH(B57,Historical!$B$7:$B$1449,0))=0,"n/a",((INDEX(Historical!$C$7:$C$1442,MATCH(B57,Historical!$B$7:$B$1449,0))/INDEX(Historical!$F$7:$F$1442,MATCH(B57,Historical!$B$7:$B$1449,0)))^(1/3)-1)*100)</f>
        <v>12.431315835118117</v>
      </c>
      <c r="U57" s="795">
        <f>IF(INDEX(Historical!$H$7:$H$1442,MATCH(B57,Historical!$B$7:$B$1449,0))=0,"n/a",((INDEX(Historical!$C$7:$C$1442,MATCH(B57,Historical!$B$7:$B$1449,0))/INDEX(Historical!$H$7:$H$1442,MATCH(B57,Historical!$B$7:$B$1449,0)))^(1/5)-1)*100)</f>
        <v>12.896647433460107</v>
      </c>
      <c r="V57" s="795">
        <f>IF(INDEX(Historical!$O$7:$O$1442,MATCH(B57,Historical!$B$7:$B$1449,0))=0,"n/a",((INDEX(Historical!$C$7:$C$1442,MATCH(B57,Historical!$B$7:$B$1449,0))/INDEX(Historical!$O$7:$O$1442,MATCH(B57,Historical!$B$7:$B$1449,0)))^(1/10)-1)*100)</f>
        <v>13.462206655893727</v>
      </c>
      <c r="W57" s="796">
        <f t="shared" si="3"/>
        <v>0.95798911449736068</v>
      </c>
      <c r="X57" s="797">
        <f t="shared" si="4"/>
        <v>1.432960825940012</v>
      </c>
      <c r="Y57" s="749"/>
      <c r="Z57" s="738">
        <f t="shared" si="5"/>
        <v>30.727762803234498</v>
      </c>
      <c r="AA57" s="999">
        <f t="shared" si="6"/>
        <v>28.925876010781671</v>
      </c>
      <c r="AB57" s="1000">
        <v>8</v>
      </c>
      <c r="AC57" s="978">
        <v>7.42</v>
      </c>
      <c r="AD57" s="978">
        <v>2.6</v>
      </c>
      <c r="AE57" s="978">
        <v>0.66</v>
      </c>
      <c r="AF57" s="978">
        <v>7.16</v>
      </c>
      <c r="AG57" s="978">
        <v>26.200000000000003</v>
      </c>
      <c r="AH57" s="978">
        <v>17.5</v>
      </c>
      <c r="AI57" s="978">
        <v>8.92</v>
      </c>
      <c r="AJ57" s="978">
        <v>9</v>
      </c>
      <c r="AK57" s="978">
        <v>11.12</v>
      </c>
      <c r="AL57" s="991">
        <v>95100</v>
      </c>
      <c r="AM57" s="985">
        <v>0.4</v>
      </c>
      <c r="AN57" s="978">
        <v>0</v>
      </c>
      <c r="AO57" s="838">
        <f t="shared" si="7"/>
        <v>-14.966935328474712</v>
      </c>
      <c r="AP57" s="839">
        <f t="shared" si="8"/>
        <v>13.95894068230696</v>
      </c>
      <c r="AQ57" s="1001">
        <f t="shared" si="9"/>
        <v>203.39506495451457</v>
      </c>
      <c r="AR57" s="738">
        <f>INDEX(Historical!$C$7:$C$1442,MATCH(B57,Historical!$B$7:$B$1449,0))*IF(AH57="n/a",1.03,IF(AH57&lt;0,1.01,IF(AH57&gt;10,1.1,(1+AH57/100))))</f>
        <v>2.431</v>
      </c>
      <c r="AS57" s="999">
        <f t="shared" si="10"/>
        <v>2.6478451999999999</v>
      </c>
      <c r="AT57" s="999">
        <f t="shared" si="16"/>
        <v>2.91262972</v>
      </c>
      <c r="AU57" s="999">
        <f t="shared" si="16"/>
        <v>3.2038926920000002</v>
      </c>
      <c r="AV57" s="999">
        <f t="shared" si="16"/>
        <v>3.5242819612000003</v>
      </c>
      <c r="AW57" s="738">
        <f t="shared" si="12"/>
        <v>14.7196495732</v>
      </c>
      <c r="AX57" s="846">
        <f t="shared" si="13"/>
        <v>6.8581510381586916</v>
      </c>
      <c r="AY57" s="1080">
        <v>0.95</v>
      </c>
      <c r="AZ57" s="985">
        <v>22.09</v>
      </c>
      <c r="BA57" s="985">
        <v>-12.45</v>
      </c>
      <c r="BB57" s="985">
        <v>0.36</v>
      </c>
      <c r="BC57" s="985">
        <v>-0.73</v>
      </c>
      <c r="BE57" s="700">
        <v>2004</v>
      </c>
      <c r="BF57" s="1013">
        <f t="shared" si="14"/>
        <v>1</v>
      </c>
      <c r="BG57" s="995">
        <v>8</v>
      </c>
    </row>
    <row r="58" spans="1:59" ht="11.25" customHeight="1" x14ac:dyDescent="0.2">
      <c r="A58" s="984" t="s">
        <v>529</v>
      </c>
      <c r="B58" s="988" t="s">
        <v>530</v>
      </c>
      <c r="C58" s="1070" t="s">
        <v>247</v>
      </c>
      <c r="D58" s="1070" t="s">
        <v>4415</v>
      </c>
      <c r="E58" s="828">
        <v>16</v>
      </c>
      <c r="F58" s="1148">
        <v>211</v>
      </c>
      <c r="G58" s="1148" t="s">
        <v>37</v>
      </c>
      <c r="H58" s="1148" t="s">
        <v>37</v>
      </c>
      <c r="I58" s="987">
        <v>167.28</v>
      </c>
      <c r="J58" s="738">
        <f t="shared" si="0"/>
        <v>2.9890004782400763</v>
      </c>
      <c r="K58" s="990">
        <v>1.25</v>
      </c>
      <c r="L58" s="1000">
        <v>4</v>
      </c>
      <c r="M58" s="729">
        <f t="shared" si="1"/>
        <v>5</v>
      </c>
      <c r="N58" s="983" t="s">
        <v>187</v>
      </c>
      <c r="O58" s="831">
        <v>1.2</v>
      </c>
      <c r="P58" s="973">
        <v>43293</v>
      </c>
      <c r="Q58" s="973">
        <v>43318</v>
      </c>
      <c r="R58" s="729">
        <f t="shared" si="2"/>
        <v>4.1666666666666705</v>
      </c>
      <c r="S58" s="795">
        <f>IF(INDEX(Historical!$D$7:$D$1442,MATCH(B58,Historical!$B$7:$B$1449,0))=0,"n/a",(INDEX(Historical!$C$7:$C$1442,MATCH(B58,Historical!$B$7:$B$1449,0))/INDEX(Historical!$D$7:$D$1442,MATCH(B58,Historical!$B$7:$B$1449,0))-1)*100)</f>
        <v>4.2553191489361986</v>
      </c>
      <c r="T58" s="795">
        <f>IF(INDEX(Historical!$F$7:$F$1442,MATCH(B58,Historical!$B$7:$B$1449,0))=0,"n/a",((INDEX(Historical!$C$7:$C$1442,MATCH(B58,Historical!$B$7:$B$1449,0))/INDEX(Historical!$F$7:$F$1442,MATCH(B58,Historical!$B$7:$B$1449,0)))^(1/3)-1)*100)</f>
        <v>5.2726599609396629</v>
      </c>
      <c r="U58" s="795">
        <f>IF(INDEX(Historical!$H$7:$H$1442,MATCH(B58,Historical!$B$7:$B$1449,0))=0,"n/a",((INDEX(Historical!$C$7:$C$1442,MATCH(B58,Historical!$B$7:$B$1449,0))/INDEX(Historical!$H$7:$H$1442,MATCH(B58,Historical!$B$7:$B$1449,0)))^(1/5)-1)*100)</f>
        <v>14.406635585872296</v>
      </c>
      <c r="V58" s="795">
        <f>IF(INDEX(Historical!$O$7:$O$1442,MATCH(B58,Historical!$B$7:$B$1449,0))=0,"n/a",((INDEX(Historical!$C$7:$C$1442,MATCH(B58,Historical!$B$7:$B$1449,0))/INDEX(Historical!$O$7:$O$1442,MATCH(B58,Historical!$B$7:$B$1449,0)))^(1/10)-1)*100)</f>
        <v>20.808206256236673</v>
      </c>
      <c r="W58" s="796">
        <f t="shared" si="3"/>
        <v>0.69235355553794131</v>
      </c>
      <c r="X58" s="797">
        <f t="shared" si="4"/>
        <v>1.108202737374792</v>
      </c>
      <c r="Y58" s="753"/>
      <c r="Z58" s="738">
        <f t="shared" si="5"/>
        <v>55.187637969094915</v>
      </c>
      <c r="AA58" s="999">
        <f t="shared" si="6"/>
        <v>18.463576158940395</v>
      </c>
      <c r="AB58" s="1000">
        <v>7</v>
      </c>
      <c r="AC58" s="978">
        <v>9.06</v>
      </c>
      <c r="AD58" s="978">
        <v>46.15</v>
      </c>
      <c r="AE58" s="978">
        <v>1.32</v>
      </c>
      <c r="AF58" s="978">
        <v>6.7</v>
      </c>
      <c r="AG58" s="978">
        <v>40.799999999999997</v>
      </c>
      <c r="AH58" s="978">
        <v>7.7</v>
      </c>
      <c r="AI58" s="978">
        <v>5.17</v>
      </c>
      <c r="AJ58" s="978">
        <v>13</v>
      </c>
      <c r="AK58" s="978">
        <v>0.4</v>
      </c>
      <c r="AL58" s="991">
        <v>4040</v>
      </c>
      <c r="AM58" s="985">
        <v>1.0999999999999999</v>
      </c>
      <c r="AN58" s="978">
        <v>0.67</v>
      </c>
      <c r="AO58" s="838">
        <f t="shared" si="7"/>
        <v>-1.0679400948280211</v>
      </c>
      <c r="AP58" s="839">
        <f t="shared" si="8"/>
        <v>17.395636064112374</v>
      </c>
      <c r="AQ58" s="1001">
        <f t="shared" si="9"/>
        <v>134.47905404193418</v>
      </c>
      <c r="AR58" s="738">
        <f>INDEX(Historical!$C$7:$C$1442,MATCH(B58,Historical!$B$7:$B$1449,0))*IF(AH58="n/a",1.03,IF(AH58&lt;0,1.01,IF(AH58&gt;10,1.1,(1+AH58/100))))</f>
        <v>5.2773000000000003</v>
      </c>
      <c r="AS58" s="999">
        <f t="shared" si="10"/>
        <v>5.5501364100000004</v>
      </c>
      <c r="AT58" s="999">
        <f t="shared" si="16"/>
        <v>5.57233695564</v>
      </c>
      <c r="AU58" s="999">
        <f t="shared" si="16"/>
        <v>5.5946263034625598</v>
      </c>
      <c r="AV58" s="999">
        <f t="shared" si="16"/>
        <v>5.6170048086764099</v>
      </c>
      <c r="AW58" s="738">
        <f t="shared" si="12"/>
        <v>27.611404477778972</v>
      </c>
      <c r="AX58" s="846">
        <f t="shared" si="13"/>
        <v>16.506100237792307</v>
      </c>
      <c r="AY58" s="1080">
        <v>0.5</v>
      </c>
      <c r="AZ58" s="985">
        <v>18.11</v>
      </c>
      <c r="BA58" s="985">
        <v>-9.58</v>
      </c>
      <c r="BB58" s="985">
        <v>-1.3599999999999999</v>
      </c>
      <c r="BC58" s="985">
        <v>5.83</v>
      </c>
      <c r="BE58" s="700">
        <v>2003</v>
      </c>
      <c r="BF58" s="1013">
        <f t="shared" si="14"/>
        <v>1</v>
      </c>
      <c r="BG58" s="995">
        <v>16</v>
      </c>
    </row>
    <row r="59" spans="1:59" ht="11.25" customHeight="1" x14ac:dyDescent="0.2">
      <c r="A59" s="984" t="s">
        <v>531</v>
      </c>
      <c r="B59" s="988" t="s">
        <v>532</v>
      </c>
      <c r="C59" s="1070" t="s">
        <v>112</v>
      </c>
      <c r="D59" s="1070" t="s">
        <v>4419</v>
      </c>
      <c r="E59" s="828">
        <v>14</v>
      </c>
      <c r="F59" s="1148">
        <v>258</v>
      </c>
      <c r="G59" s="1148" t="s">
        <v>37</v>
      </c>
      <c r="H59" s="1148" t="s">
        <v>37</v>
      </c>
      <c r="I59" s="987">
        <v>65.7</v>
      </c>
      <c r="J59" s="738">
        <f t="shared" si="0"/>
        <v>1.3394216133942161</v>
      </c>
      <c r="K59" s="990">
        <v>0.22</v>
      </c>
      <c r="L59" s="1000">
        <v>4</v>
      </c>
      <c r="M59" s="729">
        <f t="shared" si="1"/>
        <v>0.88</v>
      </c>
      <c r="N59" s="983" t="s">
        <v>149</v>
      </c>
      <c r="O59" s="831">
        <v>0.2</v>
      </c>
      <c r="P59" s="694">
        <v>43159</v>
      </c>
      <c r="Q59" s="694">
        <v>43174</v>
      </c>
      <c r="R59" s="729">
        <f t="shared" si="2"/>
        <v>9.9999999999999947</v>
      </c>
      <c r="S59" s="795">
        <f>IF(INDEX(Historical!$D$7:$D$1442,MATCH(B59,Historical!$B$7:$B$1449,0))=0,"n/a",(INDEX(Historical!$C$7:$C$1442,MATCH(B59,Historical!$B$7:$B$1449,0))/INDEX(Historical!$D$7:$D$1442,MATCH(B59,Historical!$B$7:$B$1449,0))-1)*100)</f>
        <v>12.820512820512819</v>
      </c>
      <c r="T59" s="795">
        <f>IF(INDEX(Historical!$F$7:$F$1442,MATCH(B59,Historical!$B$7:$B$1449,0))=0,"n/a",((INDEX(Historical!$C$7:$C$1442,MATCH(B59,Historical!$B$7:$B$1449,0))/INDEX(Historical!$F$7:$F$1442,MATCH(B59,Historical!$B$7:$B$1449,0)))^(1/3)-1)*100)</f>
        <v>7.9265291666473336</v>
      </c>
      <c r="U59" s="795">
        <f>IF(INDEX(Historical!$H$7:$H$1442,MATCH(B59,Historical!$B$7:$B$1449,0))=0,"n/a",((INDEX(Historical!$C$7:$C$1442,MATCH(B59,Historical!$B$7:$B$1449,0))/INDEX(Historical!$H$7:$H$1442,MATCH(B59,Historical!$B$7:$B$1449,0)))^(1/5)-1)*100)</f>
        <v>8.3243600694195905</v>
      </c>
      <c r="V59" s="795">
        <f>IF(INDEX(Historical!$O$7:$O$1442,MATCH(B59,Historical!$B$7:$B$1449,0))=0,"n/a",((INDEX(Historical!$C$7:$C$1442,MATCH(B59,Historical!$B$7:$B$1449,0))/INDEX(Historical!$O$7:$O$1442,MATCH(B59,Historical!$B$7:$B$1449,0)))^(1/10)-1)*100)</f>
        <v>13.112687251123646</v>
      </c>
      <c r="W59" s="796">
        <f t="shared" si="3"/>
        <v>0.6348325030558678</v>
      </c>
      <c r="X59" s="797">
        <f t="shared" si="4"/>
        <v>2.2498270457890786</v>
      </c>
      <c r="Y59" s="752"/>
      <c r="Z59" s="738">
        <f t="shared" si="5"/>
        <v>22.857142857142858</v>
      </c>
      <c r="AA59" s="999">
        <f t="shared" si="6"/>
        <v>17.064935064935064</v>
      </c>
      <c r="AB59" s="1000">
        <v>12</v>
      </c>
      <c r="AC59" s="978">
        <v>3.85</v>
      </c>
      <c r="AD59" s="978">
        <v>1.46</v>
      </c>
      <c r="AE59" s="978">
        <v>4.5599999999999996</v>
      </c>
      <c r="AF59" s="978">
        <v>4.07</v>
      </c>
      <c r="AG59" s="978">
        <v>43.4</v>
      </c>
      <c r="AH59" s="978">
        <v>18.899999999999999</v>
      </c>
      <c r="AI59" s="978">
        <v>11.97</v>
      </c>
      <c r="AJ59" s="978">
        <v>3.6999999999999997</v>
      </c>
      <c r="AK59" s="978">
        <v>11.68</v>
      </c>
      <c r="AL59" s="991">
        <v>55840</v>
      </c>
      <c r="AM59" s="985">
        <v>0.1</v>
      </c>
      <c r="AN59" s="978">
        <v>1</v>
      </c>
      <c r="AO59" s="838">
        <f t="shared" si="7"/>
        <v>-7.4011533821212581</v>
      </c>
      <c r="AP59" s="839">
        <f t="shared" si="8"/>
        <v>9.6637816828138057</v>
      </c>
      <c r="AQ59" s="1001">
        <f t="shared" si="9"/>
        <v>75.694540121688021</v>
      </c>
      <c r="AR59" s="738">
        <f>INDEX(Historical!$C$7:$C$1442,MATCH(B59,Historical!$B$7:$B$1449,0))*IF(AH59="n/a",1.03,IF(AH59&lt;0,1.01,IF(AH59&gt;10,1.1,(1+AH59/100))))</f>
        <v>0.96800000000000008</v>
      </c>
      <c r="AS59" s="999">
        <f t="shared" si="10"/>
        <v>1.0648000000000002</v>
      </c>
      <c r="AT59" s="999">
        <f t="shared" si="16"/>
        <v>1.1712800000000003</v>
      </c>
      <c r="AU59" s="999">
        <f t="shared" si="16"/>
        <v>1.2884080000000004</v>
      </c>
      <c r="AV59" s="999">
        <f t="shared" si="16"/>
        <v>1.4172488000000005</v>
      </c>
      <c r="AW59" s="738">
        <f t="shared" si="12"/>
        <v>5.9097368000000019</v>
      </c>
      <c r="AX59" s="846">
        <f t="shared" si="13"/>
        <v>8.9950331811263347</v>
      </c>
      <c r="AY59" s="1080">
        <v>1.28</v>
      </c>
      <c r="AZ59" s="985">
        <v>35.659999999999997</v>
      </c>
      <c r="BA59" s="985">
        <v>-13.819999999999999</v>
      </c>
      <c r="BB59" s="985">
        <v>-1.01</v>
      </c>
      <c r="BC59" s="985">
        <v>-2.98</v>
      </c>
      <c r="BE59" s="700">
        <v>2005</v>
      </c>
      <c r="BF59" s="1013">
        <f t="shared" si="14"/>
        <v>1</v>
      </c>
      <c r="BG59" s="995">
        <v>16.8</v>
      </c>
    </row>
    <row r="60" spans="1:59" ht="11.25" customHeight="1" x14ac:dyDescent="0.2">
      <c r="A60" s="984" t="s">
        <v>535</v>
      </c>
      <c r="B60" s="988" t="s">
        <v>536</v>
      </c>
      <c r="C60" s="1070" t="s">
        <v>112</v>
      </c>
      <c r="D60" s="1070" t="s">
        <v>213</v>
      </c>
      <c r="E60" s="828">
        <v>13</v>
      </c>
      <c r="F60" s="1148">
        <v>290</v>
      </c>
      <c r="G60" s="1148" t="s">
        <v>37</v>
      </c>
      <c r="H60" s="1148" t="s">
        <v>37</v>
      </c>
      <c r="I60" s="987">
        <v>147.11000000000001</v>
      </c>
      <c r="J60" s="738">
        <f t="shared" si="0"/>
        <v>3.0997212969886472</v>
      </c>
      <c r="K60" s="990">
        <v>1.1399999999999999</v>
      </c>
      <c r="L60" s="1000">
        <v>4</v>
      </c>
      <c r="M60" s="729">
        <f t="shared" si="1"/>
        <v>4.5599999999999996</v>
      </c>
      <c r="N60" s="983" t="s">
        <v>119</v>
      </c>
      <c r="O60" s="831">
        <v>1.08</v>
      </c>
      <c r="P60" s="973">
        <v>43333</v>
      </c>
      <c r="Q60" s="973">
        <v>43347</v>
      </c>
      <c r="R60" s="729">
        <f t="shared" si="2"/>
        <v>5.5555555555555394</v>
      </c>
      <c r="S60" s="795">
        <f>IF(INDEX(Historical!$D$7:$D$1442,MATCH(B60,Historical!$B$7:$B$1449,0))=0,"n/a",(INDEX(Historical!$C$7:$C$1442,MATCH(B60,Historical!$B$7:$B$1449,0))/INDEX(Historical!$D$7:$D$1442,MATCH(B60,Historical!$B$7:$B$1449,0))-1)*100)</f>
        <v>5.463182897862251</v>
      </c>
      <c r="T60" s="795">
        <f>IF(INDEX(Historical!$F$7:$F$1442,MATCH(B60,Historical!$B$7:$B$1449,0))=0,"n/a",((INDEX(Historical!$C$7:$C$1442,MATCH(B60,Historical!$B$7:$B$1449,0))/INDEX(Historical!$F$7:$F$1442,MATCH(B60,Historical!$B$7:$B$1449,0)))^(1/3)-1)*100)</f>
        <v>8.1496914028304168</v>
      </c>
      <c r="U60" s="795">
        <f>IF(INDEX(Historical!$H$7:$H$1442,MATCH(B60,Historical!$B$7:$B$1449,0))=0,"n/a",((INDEX(Historical!$C$7:$C$1442,MATCH(B60,Historical!$B$7:$B$1449,0))/INDEX(Historical!$H$7:$H$1442,MATCH(B60,Historical!$B$7:$B$1449,0)))^(1/5)-1)*100)</f>
        <v>14.561869041176557</v>
      </c>
      <c r="V60" s="795">
        <f>IF(INDEX(Historical!$O$7:$O$1442,MATCH(B60,Historical!$B$7:$B$1449,0))=0,"n/a",((INDEX(Historical!$C$7:$C$1442,MATCH(B60,Historical!$B$7:$B$1449,0))/INDEX(Historical!$O$7:$O$1442,MATCH(B60,Historical!$B$7:$B$1449,0)))^(1/10)-1)*100)</f>
        <v>22.158353917150887</v>
      </c>
      <c r="W60" s="796">
        <f t="shared" si="3"/>
        <v>0.65717287013388925</v>
      </c>
      <c r="X60" s="797">
        <f t="shared" si="4"/>
        <v>3.4671116764706085</v>
      </c>
      <c r="Y60" s="988"/>
      <c r="Z60" s="738">
        <f t="shared" si="5"/>
        <v>34.259954921111941</v>
      </c>
      <c r="AA60" s="999">
        <f t="shared" si="6"/>
        <v>11.05259203606311</v>
      </c>
      <c r="AB60" s="1000">
        <v>12</v>
      </c>
      <c r="AC60" s="978">
        <v>13.31</v>
      </c>
      <c r="AD60" s="978">
        <v>0.94</v>
      </c>
      <c r="AE60" s="978">
        <v>1.03</v>
      </c>
      <c r="AF60" s="978">
        <v>3.3</v>
      </c>
      <c r="AG60" s="978">
        <v>17.7</v>
      </c>
      <c r="AH60" s="978">
        <v>29.299999999999997</v>
      </c>
      <c r="AI60" s="978">
        <v>12.94</v>
      </c>
      <c r="AJ60" s="978">
        <v>4.2</v>
      </c>
      <c r="AK60" s="978">
        <v>11.700000000000001</v>
      </c>
      <c r="AL60" s="991">
        <v>23730</v>
      </c>
      <c r="AM60" s="985">
        <v>0.1</v>
      </c>
      <c r="AN60" s="978">
        <v>0.34</v>
      </c>
      <c r="AO60" s="838">
        <f t="shared" si="7"/>
        <v>6.6089983021020942</v>
      </c>
      <c r="AP60" s="839">
        <f t="shared" si="8"/>
        <v>17.661590338165205</v>
      </c>
      <c r="AQ60" s="1001">
        <f t="shared" si="9"/>
        <v>27.320337415352558</v>
      </c>
      <c r="AR60" s="738">
        <f>INDEX(Historical!$C$7:$C$1442,MATCH(B60,Historical!$B$7:$B$1449,0))*IF(AH60="n/a",1.03,IF(AH60&lt;0,1.01,IF(AH60&gt;10,1.1,(1+AH60/100))))</f>
        <v>4.8840000000000012</v>
      </c>
      <c r="AS60" s="999">
        <f t="shared" si="10"/>
        <v>5.3724000000000016</v>
      </c>
      <c r="AT60" s="999">
        <f t="shared" si="16"/>
        <v>5.9096400000000022</v>
      </c>
      <c r="AU60" s="999">
        <f t="shared" si="16"/>
        <v>6.5006040000000027</v>
      </c>
      <c r="AV60" s="999">
        <f t="shared" si="16"/>
        <v>7.1506644000000037</v>
      </c>
      <c r="AW60" s="738">
        <f t="shared" si="12"/>
        <v>29.817308400000012</v>
      </c>
      <c r="AX60" s="846">
        <f t="shared" si="13"/>
        <v>20.268716198762839</v>
      </c>
      <c r="AY60" s="1080">
        <v>1.1299999999999999</v>
      </c>
      <c r="AZ60" s="985">
        <v>18.260000000000002</v>
      </c>
      <c r="BA60" s="985">
        <v>-23.06</v>
      </c>
      <c r="BB60" s="985">
        <v>5.12</v>
      </c>
      <c r="BC60" s="985">
        <v>3</v>
      </c>
      <c r="BE60" s="700">
        <v>2006</v>
      </c>
      <c r="BF60" s="1013">
        <f t="shared" si="14"/>
        <v>1</v>
      </c>
      <c r="BG60" s="995">
        <v>6.9</v>
      </c>
    </row>
    <row r="61" spans="1:59" ht="11.25" customHeight="1" x14ac:dyDescent="0.2">
      <c r="A61" s="984" t="s">
        <v>540</v>
      </c>
      <c r="B61" s="988" t="s">
        <v>541</v>
      </c>
      <c r="C61" s="1070" t="s">
        <v>4381</v>
      </c>
      <c r="D61" s="1070" t="s">
        <v>4382</v>
      </c>
      <c r="E61" s="828">
        <v>14</v>
      </c>
      <c r="F61" s="1148">
        <v>259</v>
      </c>
      <c r="G61" s="1148" t="s">
        <v>106</v>
      </c>
      <c r="H61" s="1148" t="s">
        <v>106</v>
      </c>
      <c r="I61" s="987">
        <v>108.34</v>
      </c>
      <c r="J61" s="738">
        <f t="shared" si="0"/>
        <v>3.7290012922281708</v>
      </c>
      <c r="K61" s="990">
        <v>1.01</v>
      </c>
      <c r="L61" s="1000">
        <v>4</v>
      </c>
      <c r="M61" s="729">
        <f t="shared" si="1"/>
        <v>4.04</v>
      </c>
      <c r="N61" s="983" t="s">
        <v>320</v>
      </c>
      <c r="O61" s="831">
        <v>0.93</v>
      </c>
      <c r="P61" s="694">
        <v>43173</v>
      </c>
      <c r="Q61" s="694">
        <v>43189</v>
      </c>
      <c r="R61" s="729">
        <f t="shared" si="2"/>
        <v>8.6021505376344045</v>
      </c>
      <c r="S61" s="795">
        <f>IF(INDEX(Historical!$D$7:$D$1442,MATCH(B61,Historical!$B$7:$B$1449,0))=0,"n/a",(INDEX(Historical!$C$7:$C$1442,MATCH(B61,Historical!$B$7:$B$1449,0))/INDEX(Historical!$D$7:$D$1442,MATCH(B61,Historical!$B$7:$B$1449,0))-1)*100)</f>
        <v>6.4516129032258007</v>
      </c>
      <c r="T61" s="795">
        <f>IF(INDEX(Historical!$F$7:$F$1442,MATCH(B61,Historical!$B$7:$B$1449,0))=0,"n/a",((INDEX(Historical!$C$7:$C$1442,MATCH(B61,Historical!$B$7:$B$1449,0))/INDEX(Historical!$F$7:$F$1442,MATCH(B61,Historical!$B$7:$B$1449,0)))^(1/3)-1)*100)</f>
        <v>5.2136506100324498</v>
      </c>
      <c r="U61" s="795">
        <f>IF(INDEX(Historical!$H$7:$H$1442,MATCH(B61,Historical!$B$7:$B$1449,0))=0,"n/a",((INDEX(Historical!$C$7:$C$1442,MATCH(B61,Historical!$B$7:$B$1449,0))/INDEX(Historical!$H$7:$H$1442,MATCH(B61,Historical!$B$7:$B$1449,0)))^(1/5)-1)*100)</f>
        <v>4.8837286784054301</v>
      </c>
      <c r="V61" s="795">
        <f>IF(INDEX(Historical!$O$7:$O$1442,MATCH(B61,Historical!$B$7:$B$1449,0))=0,"n/a",((INDEX(Historical!$C$7:$C$1442,MATCH(B61,Historical!$B$7:$B$1449,0))/INDEX(Historical!$O$7:$O$1442,MATCH(B61,Historical!$B$7:$B$1449,0)))^(1/10)-1)*100)</f>
        <v>12.312307497579745</v>
      </c>
      <c r="W61" s="796">
        <f t="shared" si="3"/>
        <v>0.39665421606513923</v>
      </c>
      <c r="X61" s="797" t="str">
        <f t="shared" si="4"/>
        <v>n/a</v>
      </c>
      <c r="Y61" s="988"/>
      <c r="Z61" s="738">
        <f t="shared" si="5"/>
        <v>306.06060606060606</v>
      </c>
      <c r="AA61" s="999">
        <f t="shared" si="6"/>
        <v>82.075757575757578</v>
      </c>
      <c r="AB61" s="1000">
        <v>12</v>
      </c>
      <c r="AC61" s="978">
        <v>1.32</v>
      </c>
      <c r="AD61" s="978" t="s">
        <v>137</v>
      </c>
      <c r="AE61" s="978">
        <v>7.44</v>
      </c>
      <c r="AF61" s="978">
        <v>2.54</v>
      </c>
      <c r="AG61" s="978">
        <v>3</v>
      </c>
      <c r="AH61" s="978">
        <v>-55.1</v>
      </c>
      <c r="AI61" s="978">
        <v>-9.33</v>
      </c>
      <c r="AJ61" s="978">
        <v>-7.7</v>
      </c>
      <c r="AK61" s="978">
        <v>-4.51</v>
      </c>
      <c r="AL61" s="991">
        <v>22330</v>
      </c>
      <c r="AM61" s="985">
        <v>0.05</v>
      </c>
      <c r="AN61" s="978">
        <v>1.05</v>
      </c>
      <c r="AO61" s="838">
        <f t="shared" si="7"/>
        <v>-73.463027605123983</v>
      </c>
      <c r="AP61" s="839">
        <f t="shared" si="8"/>
        <v>8.6127299706336018</v>
      </c>
      <c r="AQ61" s="1001">
        <f t="shared" si="9"/>
        <v>204.39187041445567</v>
      </c>
      <c r="AR61" s="738">
        <f>INDEX(Historical!$C$7:$C$1442,MATCH(B61,Historical!$B$7:$B$1449,0))*IF(AH61="n/a",1.03,IF(AH61&lt;0,1.01,IF(AH61&gt;10,1.1,(1+AH61/100))))</f>
        <v>3.9996</v>
      </c>
      <c r="AS61" s="999">
        <f t="shared" si="10"/>
        <v>4.0395960000000004</v>
      </c>
      <c r="AT61" s="999">
        <f t="shared" si="16"/>
        <v>4.0799919600000001</v>
      </c>
      <c r="AU61" s="999">
        <f t="shared" si="16"/>
        <v>4.1207918796000005</v>
      </c>
      <c r="AV61" s="999">
        <f t="shared" si="16"/>
        <v>4.1619997983960006</v>
      </c>
      <c r="AW61" s="738">
        <f t="shared" si="12"/>
        <v>20.401979637996003</v>
      </c>
      <c r="AX61" s="846">
        <f t="shared" si="13"/>
        <v>18.831437731212851</v>
      </c>
      <c r="AY61" s="1080">
        <v>0.52</v>
      </c>
      <c r="AZ61" s="985">
        <v>12.2</v>
      </c>
      <c r="BA61" s="985">
        <v>-13.4</v>
      </c>
      <c r="BB61" s="985">
        <v>-0.37</v>
      </c>
      <c r="BC61" s="985">
        <v>-3.1300000000000003</v>
      </c>
      <c r="BE61" s="700">
        <v>2005</v>
      </c>
      <c r="BF61" s="1013">
        <f t="shared" si="14"/>
        <v>1</v>
      </c>
      <c r="BG61" s="995">
        <v>1.3</v>
      </c>
    </row>
    <row r="62" spans="1:59" ht="11.25" customHeight="1" x14ac:dyDescent="0.2">
      <c r="A62" s="984" t="s">
        <v>542</v>
      </c>
      <c r="B62" s="988" t="s">
        <v>543</v>
      </c>
      <c r="C62" s="1070" t="s">
        <v>131</v>
      </c>
      <c r="D62" s="1070" t="s">
        <v>4390</v>
      </c>
      <c r="E62" s="828">
        <v>16</v>
      </c>
      <c r="F62" s="1148">
        <v>228</v>
      </c>
      <c r="G62" s="1148" t="s">
        <v>37</v>
      </c>
      <c r="H62" s="1148" t="s">
        <v>115</v>
      </c>
      <c r="I62" s="987">
        <v>70.239999999999995</v>
      </c>
      <c r="J62" s="738">
        <f t="shared" si="0"/>
        <v>5.2249430523917999</v>
      </c>
      <c r="K62" s="990">
        <v>0.91749999999999998</v>
      </c>
      <c r="L62" s="1000">
        <v>4</v>
      </c>
      <c r="M62" s="729">
        <f t="shared" si="1"/>
        <v>3.67</v>
      </c>
      <c r="N62" s="983" t="s">
        <v>327</v>
      </c>
      <c r="O62" s="831">
        <v>0.83499999999999996</v>
      </c>
      <c r="P62" s="973">
        <v>43544</v>
      </c>
      <c r="Q62" s="973">
        <v>43524</v>
      </c>
      <c r="R62" s="729">
        <f t="shared" si="2"/>
        <v>9.8802395209580869</v>
      </c>
      <c r="S62" s="795">
        <f>IF(INDEX(Historical!$D$7:$D$1442,MATCH(B62,Historical!$B$7:$B$1449,0))=0,"n/a",(INDEX(Historical!$C$7:$C$1442,MATCH(B62,Historical!$B$7:$B$1449,0))/INDEX(Historical!$D$7:$D$1442,MATCH(B62,Historical!$B$7:$B$1449,0))-1)*100)</f>
        <v>10.049423393739687</v>
      </c>
      <c r="T62" s="795">
        <f>IF(INDEX(Historical!$F$7:$F$1442,MATCH(B62,Historical!$B$7:$B$1449,0))=0,"n/a",((INDEX(Historical!$C$7:$C$1442,MATCH(B62,Historical!$B$7:$B$1449,0))/INDEX(Historical!$F$7:$F$1442,MATCH(B62,Historical!$B$7:$B$1449,0)))^(1/3)-1)*100)</f>
        <v>8.8467754100453924</v>
      </c>
      <c r="U62" s="795">
        <f>IF(INDEX(Historical!$H$7:$H$1442,MATCH(B62,Historical!$B$7:$B$1449,0))=0,"n/a",((INDEX(Historical!$C$7:$C$1442,MATCH(B62,Historical!$B$7:$B$1449,0))/INDEX(Historical!$H$7:$H$1442,MATCH(B62,Historical!$B$7:$B$1449,0)))^(1/5)-1)*100)</f>
        <v>8.2213107607815417</v>
      </c>
      <c r="V62" s="795">
        <f>IF(INDEX(Historical!$O$7:$O$1442,MATCH(B62,Historical!$B$7:$B$1449,0))=0,"n/a",((INDEX(Historical!$C$7:$C$1442,MATCH(B62,Historical!$B$7:$B$1449,0))/INDEX(Historical!$O$7:$O$1442,MATCH(B62,Historical!$B$7:$B$1449,0)))^(1/10)-1)*100)</f>
        <v>7.7727433606074259</v>
      </c>
      <c r="W62" s="796">
        <f t="shared" si="3"/>
        <v>1.0577103063054254</v>
      </c>
      <c r="X62" s="797">
        <f t="shared" si="4"/>
        <v>1.3049699620288162</v>
      </c>
      <c r="Y62" s="761"/>
      <c r="Z62" s="738">
        <f t="shared" si="5"/>
        <v>105.45977011494251</v>
      </c>
      <c r="AA62" s="999">
        <f t="shared" si="6"/>
        <v>20.183908045977009</v>
      </c>
      <c r="AB62" s="1000">
        <v>12</v>
      </c>
      <c r="AC62" s="978">
        <v>3.48</v>
      </c>
      <c r="AD62" s="978">
        <v>3.08</v>
      </c>
      <c r="AE62" s="978">
        <v>4</v>
      </c>
      <c r="AF62" s="978">
        <v>2.4900000000000002</v>
      </c>
      <c r="AG62" s="978">
        <v>17.5</v>
      </c>
      <c r="AH62" s="978">
        <v>-1.7999999999999998</v>
      </c>
      <c r="AI62" s="978">
        <v>4.01</v>
      </c>
      <c r="AJ62" s="978">
        <v>6.3</v>
      </c>
      <c r="AK62" s="978">
        <v>6.54</v>
      </c>
      <c r="AL62" s="991">
        <v>52800</v>
      </c>
      <c r="AM62" s="985">
        <v>0.27999999999999997</v>
      </c>
      <c r="AN62" s="978">
        <v>2.0699999999999998</v>
      </c>
      <c r="AO62" s="838">
        <f t="shared" si="7"/>
        <v>-6.737654232803667</v>
      </c>
      <c r="AP62" s="839">
        <f t="shared" si="8"/>
        <v>13.446253813173342</v>
      </c>
      <c r="AQ62" s="1001">
        <f t="shared" si="9"/>
        <v>49.455204785741394</v>
      </c>
      <c r="AR62" s="738">
        <f>INDEX(Historical!$C$7:$C$1442,MATCH(B62,Historical!$B$7:$B$1449,0))*IF(AH62="n/a",1.03,IF(AH62&lt;0,1.01,IF(AH62&gt;10,1.1,(1+AH62/100))))</f>
        <v>3.3733999999999997</v>
      </c>
      <c r="AS62" s="999">
        <f t="shared" si="10"/>
        <v>3.5086733399999996</v>
      </c>
      <c r="AT62" s="999">
        <f t="shared" si="16"/>
        <v>3.7381405764359994</v>
      </c>
      <c r="AU62" s="999">
        <f t="shared" si="16"/>
        <v>3.9826149701349136</v>
      </c>
      <c r="AV62" s="999">
        <f t="shared" si="16"/>
        <v>4.243077989181737</v>
      </c>
      <c r="AW62" s="738">
        <f t="shared" si="12"/>
        <v>18.845906875752647</v>
      </c>
      <c r="AX62" s="846">
        <f t="shared" si="13"/>
        <v>26.830733023565845</v>
      </c>
      <c r="AY62" s="1080">
        <v>0.22</v>
      </c>
      <c r="AZ62" s="985">
        <v>14.16</v>
      </c>
      <c r="BA62" s="985">
        <v>-9</v>
      </c>
      <c r="BB62" s="985">
        <v>-3.1199999999999997</v>
      </c>
      <c r="BC62" s="985">
        <v>0.54999999999999993</v>
      </c>
      <c r="BE62" s="700">
        <v>2004</v>
      </c>
      <c r="BF62" s="1013">
        <f t="shared" si="14"/>
        <v>1</v>
      </c>
      <c r="BG62" s="995">
        <v>4</v>
      </c>
    </row>
    <row r="63" spans="1:59" s="874" customFormat="1" ht="11.25" customHeight="1" x14ac:dyDescent="0.2">
      <c r="A63" s="853" t="s">
        <v>544</v>
      </c>
      <c r="B63" s="882" t="s">
        <v>545</v>
      </c>
      <c r="C63" s="1070" t="s">
        <v>108</v>
      </c>
      <c r="D63" s="1070" t="s">
        <v>118</v>
      </c>
      <c r="E63" s="854">
        <v>16</v>
      </c>
      <c r="F63" s="1148">
        <v>206</v>
      </c>
      <c r="G63" s="1147" t="s">
        <v>37</v>
      </c>
      <c r="H63" s="1147" t="s">
        <v>37</v>
      </c>
      <c r="I63" s="855">
        <v>13.17</v>
      </c>
      <c r="J63" s="856">
        <f t="shared" si="0"/>
        <v>4.3280182232346238</v>
      </c>
      <c r="K63" s="857">
        <v>0.14249999999999999</v>
      </c>
      <c r="L63" s="858">
        <v>4</v>
      </c>
      <c r="M63" s="859">
        <f t="shared" si="1"/>
        <v>0.56999999999999995</v>
      </c>
      <c r="N63" s="860" t="s">
        <v>107</v>
      </c>
      <c r="O63" s="861">
        <v>0.14000000000000001</v>
      </c>
      <c r="P63" s="862">
        <v>43220</v>
      </c>
      <c r="Q63" s="862">
        <v>43235</v>
      </c>
      <c r="R63" s="859">
        <f t="shared" si="2"/>
        <v>1.7857142857142672</v>
      </c>
      <c r="S63" s="795">
        <f>IF(INDEX(Historical!$D$7:$D$1442,MATCH(B63,Historical!$B$7:$B$1449,0))=0,"n/a",(INDEX(Historical!$C$7:$C$1442,MATCH(B63,Historical!$B$7:$B$1449,0))/INDEX(Historical!$D$7:$D$1442,MATCH(B63,Historical!$B$7:$B$1449,0))-1)*100)</f>
        <v>1.7937219730941534</v>
      </c>
      <c r="T63" s="795">
        <f>IF(INDEX(Historical!$F$7:$F$1442,MATCH(B63,Historical!$B$7:$B$1449,0))=0,"n/a",((INDEX(Historical!$C$7:$C$1442,MATCH(B63,Historical!$B$7:$B$1449,0))/INDEX(Historical!$F$7:$F$1442,MATCH(B63,Historical!$B$7:$B$1449,0)))^(1/3)-1)*100)</f>
        <v>1.8901136172795763</v>
      </c>
      <c r="U63" s="795">
        <f>IF(INDEX(Historical!$H$7:$H$1442,MATCH(B63,Historical!$B$7:$B$1449,0))=0,"n/a",((INDEX(Historical!$C$7:$C$1442,MATCH(B63,Historical!$B$7:$B$1449,0))/INDEX(Historical!$H$7:$H$1442,MATCH(B63,Historical!$B$7:$B$1449,0)))^(1/5)-1)*100)</f>
        <v>2.3610889844085881</v>
      </c>
      <c r="V63" s="795">
        <f>IF(INDEX(Historical!$O$7:$O$1442,MATCH(B63,Historical!$B$7:$B$1449,0))=0,"n/a",((INDEX(Historical!$C$7:$C$1442,MATCH(B63,Historical!$B$7:$B$1449,0))/INDEX(Historical!$O$7:$O$1442,MATCH(B63,Historical!$B$7:$B$1449,0)))^(1/10)-1)*100)</f>
        <v>3.431085898992281</v>
      </c>
      <c r="W63" s="863">
        <f t="shared" si="3"/>
        <v>0.68814627611102541</v>
      </c>
      <c r="X63" s="864" t="str">
        <f t="shared" si="4"/>
        <v>n/a</v>
      </c>
      <c r="Y63" s="882"/>
      <c r="Z63" s="856" t="str">
        <f t="shared" si="5"/>
        <v>n/a</v>
      </c>
      <c r="AA63" s="866" t="str">
        <f t="shared" si="6"/>
        <v>n/a</v>
      </c>
      <c r="AB63" s="858">
        <v>12</v>
      </c>
      <c r="AC63" s="867">
        <v>-0.74</v>
      </c>
      <c r="AD63" s="867" t="s">
        <v>137</v>
      </c>
      <c r="AE63" s="867">
        <v>0.47</v>
      </c>
      <c r="AF63" s="867">
        <v>0.9</v>
      </c>
      <c r="AG63" s="867">
        <v>-4.8</v>
      </c>
      <c r="AH63" s="867">
        <v>-78.2</v>
      </c>
      <c r="AI63" s="867">
        <v>312.8</v>
      </c>
      <c r="AJ63" s="867">
        <v>-22.6</v>
      </c>
      <c r="AK63" s="867">
        <v>10</v>
      </c>
      <c r="AL63" s="868">
        <v>363.89</v>
      </c>
      <c r="AM63" s="869">
        <v>1.2</v>
      </c>
      <c r="AN63" s="867">
        <v>0.16</v>
      </c>
      <c r="AO63" s="870" t="str">
        <f t="shared" si="7"/>
        <v>n/a</v>
      </c>
      <c r="AP63" s="871">
        <f t="shared" si="8"/>
        <v>6.6891072076432119</v>
      </c>
      <c r="AQ63" s="872" t="str">
        <f t="shared" si="9"/>
        <v>n/a</v>
      </c>
      <c r="AR63" s="738">
        <f>INDEX(Historical!$C$7:$C$1442,MATCH(B63,Historical!$B$7:$B$1449,0))*IF(AH63="n/a",1.03,IF(AH63&lt;0,1.01,IF(AH63&gt;10,1.1,(1+AH63/100))))</f>
        <v>0.57317499999999999</v>
      </c>
      <c r="AS63" s="866">
        <f t="shared" si="10"/>
        <v>0.63049250000000001</v>
      </c>
      <c r="AT63" s="866">
        <f t="shared" si="16"/>
        <v>0.69354175000000007</v>
      </c>
      <c r="AU63" s="866">
        <f t="shared" si="16"/>
        <v>0.76289592500000014</v>
      </c>
      <c r="AV63" s="866">
        <f t="shared" si="16"/>
        <v>0.83918551750000026</v>
      </c>
      <c r="AW63" s="856">
        <f t="shared" si="12"/>
        <v>3.4992906925000002</v>
      </c>
      <c r="AX63" s="873">
        <f t="shared" si="13"/>
        <v>26.570164711465456</v>
      </c>
      <c r="AY63" s="1081">
        <v>0.35</v>
      </c>
      <c r="AZ63" s="869">
        <v>3.38</v>
      </c>
      <c r="BA63" s="869">
        <v>-26.169999999999998</v>
      </c>
      <c r="BB63" s="869">
        <v>-4.47</v>
      </c>
      <c r="BC63" s="869">
        <v>-5.92</v>
      </c>
      <c r="BD63" s="1033"/>
      <c r="BE63" s="700">
        <v>2003</v>
      </c>
      <c r="BF63" s="1013">
        <f t="shared" si="14"/>
        <v>1</v>
      </c>
      <c r="BG63" s="931">
        <v>-1.2</v>
      </c>
    </row>
    <row r="64" spans="1:59" ht="11.25" customHeight="1" x14ac:dyDescent="0.2">
      <c r="A64" s="984" t="s">
        <v>546</v>
      </c>
      <c r="B64" s="989" t="s">
        <v>547</v>
      </c>
      <c r="C64" s="1070" t="s">
        <v>108</v>
      </c>
      <c r="D64" s="1070" t="s">
        <v>118</v>
      </c>
      <c r="E64" s="828">
        <v>16</v>
      </c>
      <c r="F64" s="1148">
        <v>207</v>
      </c>
      <c r="G64" s="1148" t="s">
        <v>106</v>
      </c>
      <c r="H64" s="1148" t="s">
        <v>106</v>
      </c>
      <c r="I64" s="987">
        <v>12.06</v>
      </c>
      <c r="J64" s="738">
        <f t="shared" si="0"/>
        <v>4.1459369817578775</v>
      </c>
      <c r="K64" s="990">
        <v>0.125</v>
      </c>
      <c r="L64" s="1000">
        <v>4</v>
      </c>
      <c r="M64" s="729">
        <f t="shared" si="1"/>
        <v>0.5</v>
      </c>
      <c r="N64" s="983" t="s">
        <v>107</v>
      </c>
      <c r="O64" s="831">
        <v>0.1225</v>
      </c>
      <c r="P64" s="973">
        <v>43220</v>
      </c>
      <c r="Q64" s="973">
        <v>43235</v>
      </c>
      <c r="R64" s="729">
        <f t="shared" si="2"/>
        <v>2.0408163265306141</v>
      </c>
      <c r="S64" s="795">
        <f>IF(INDEX(Historical!$D$7:$D$1442,MATCH(B64,Historical!$B$7:$B$1449,0))=0,"n/a",(INDEX(Historical!$C$7:$C$1442,MATCH(B64,Historical!$B$7:$B$1449,0))/INDEX(Historical!$D$7:$D$1442,MATCH(B64,Historical!$B$7:$B$1449,0))-1)*100)</f>
        <v>2.051282051282044</v>
      </c>
      <c r="T64" s="795">
        <f>IF(INDEX(Historical!$F$7:$F$1442,MATCH(B64,Historical!$B$7:$B$1449,0))=0,"n/a",((INDEX(Historical!$C$7:$C$1442,MATCH(B64,Historical!$B$7:$B$1449,0))/INDEX(Historical!$F$7:$F$1442,MATCH(B64,Historical!$B$7:$B$1449,0)))^(1/3)-1)*100)</f>
        <v>2.0221558890183511</v>
      </c>
      <c r="U64" s="795">
        <f>IF(INDEX(Historical!$H$7:$H$1442,MATCH(B64,Historical!$B$7:$B$1449,0))=0,"n/a",((INDEX(Historical!$C$7:$C$1442,MATCH(B64,Historical!$B$7:$B$1449,0))/INDEX(Historical!$H$7:$H$1442,MATCH(B64,Historical!$B$7:$B$1449,0)))^(1/5)-1)*100)</f>
        <v>1.802006436815784</v>
      </c>
      <c r="V64" s="795">
        <f>IF(INDEX(Historical!$O$7:$O$1442,MATCH(B64,Historical!$B$7:$B$1449,0))=0,"n/a",((INDEX(Historical!$C$7:$C$1442,MATCH(B64,Historical!$B$7:$B$1449,0))/INDEX(Historical!$O$7:$O$1442,MATCH(B64,Historical!$B$7:$B$1449,0)))^(1/10)-1)*100)</f>
        <v>3.4323693302833247</v>
      </c>
      <c r="W64" s="796">
        <f t="shared" si="3"/>
        <v>0.52500365299180596</v>
      </c>
      <c r="X64" s="797" t="str">
        <f t="shared" si="4"/>
        <v>n/a</v>
      </c>
      <c r="Y64" s="988"/>
      <c r="Z64" s="738" t="str">
        <f t="shared" si="5"/>
        <v>n/a</v>
      </c>
      <c r="AA64" s="999" t="str">
        <f t="shared" si="6"/>
        <v>n/a</v>
      </c>
      <c r="AB64" s="1000">
        <v>12</v>
      </c>
      <c r="AC64" s="978">
        <v>-0.76</v>
      </c>
      <c r="AD64" s="978" t="s">
        <v>137</v>
      </c>
      <c r="AE64" s="978">
        <v>0.43</v>
      </c>
      <c r="AF64" s="978">
        <v>0.81</v>
      </c>
      <c r="AG64" s="978">
        <v>-4.75</v>
      </c>
      <c r="AH64" s="978" t="s">
        <v>137</v>
      </c>
      <c r="AI64" s="978" t="s">
        <v>137</v>
      </c>
      <c r="AJ64" s="978" t="s">
        <v>137</v>
      </c>
      <c r="AK64" s="978" t="s">
        <v>137</v>
      </c>
      <c r="AL64" s="991">
        <v>335.36</v>
      </c>
      <c r="AM64" s="985">
        <v>17.419999999999998</v>
      </c>
      <c r="AN64" s="978">
        <v>0.156</v>
      </c>
      <c r="AO64" s="838" t="str">
        <f t="shared" si="7"/>
        <v>n/a</v>
      </c>
      <c r="AP64" s="839">
        <f t="shared" si="8"/>
        <v>5.9479434185736615</v>
      </c>
      <c r="AQ64" s="1001" t="str">
        <f t="shared" si="9"/>
        <v>n/a</v>
      </c>
      <c r="AR64" s="738">
        <f>INDEX(Historical!$C$7:$C$1442,MATCH(B64,Historical!$B$7:$B$1449,0))*IF(AH64="n/a",1.03,IF(AH64&lt;0,1.01,IF(AH64&gt;10,1.1,(1+AH64/100))))</f>
        <v>0.51242500000000002</v>
      </c>
      <c r="AS64" s="999">
        <f t="shared" si="10"/>
        <v>0.52779775000000007</v>
      </c>
      <c r="AT64" s="999">
        <f t="shared" si="16"/>
        <v>0.54363168250000005</v>
      </c>
      <c r="AU64" s="999">
        <f t="shared" si="16"/>
        <v>0.55994063297500007</v>
      </c>
      <c r="AV64" s="999">
        <f t="shared" si="16"/>
        <v>0.57673885196425012</v>
      </c>
      <c r="AW64" s="738">
        <f t="shared" si="12"/>
        <v>2.7205339174392504</v>
      </c>
      <c r="AX64" s="846">
        <f t="shared" si="13"/>
        <v>22.558324356876039</v>
      </c>
      <c r="AY64" s="1080">
        <v>0.02</v>
      </c>
      <c r="AZ64" s="985">
        <v>4.6875</v>
      </c>
      <c r="BA64" s="985">
        <v>-22.44372990353698</v>
      </c>
      <c r="BB64" s="985">
        <v>-0.41288191577207867</v>
      </c>
      <c r="BC64" s="985">
        <v>-8.4977238239757114</v>
      </c>
      <c r="BE64" s="700">
        <v>2003</v>
      </c>
      <c r="BF64" s="1013">
        <f t="shared" si="14"/>
        <v>1</v>
      </c>
      <c r="BG64" s="995">
        <v>-1.1599999999999999</v>
      </c>
    </row>
    <row r="65" spans="1:59" ht="11.25" customHeight="1" x14ac:dyDescent="0.2">
      <c r="A65" s="976" t="s">
        <v>1133</v>
      </c>
      <c r="B65" s="988" t="s">
        <v>1134</v>
      </c>
      <c r="C65" s="1070" t="s">
        <v>131</v>
      </c>
      <c r="D65" s="1070" t="s">
        <v>4390</v>
      </c>
      <c r="E65" s="828">
        <v>10</v>
      </c>
      <c r="F65" s="1148">
        <v>330</v>
      </c>
      <c r="G65" s="1148" t="s">
        <v>115</v>
      </c>
      <c r="H65" s="1148" t="s">
        <v>115</v>
      </c>
      <c r="I65" s="987">
        <v>117.75</v>
      </c>
      <c r="J65" s="738">
        <f t="shared" si="0"/>
        <v>3.2101910828025479</v>
      </c>
      <c r="K65" s="990">
        <v>0.94499999999999995</v>
      </c>
      <c r="L65" s="1000">
        <v>4</v>
      </c>
      <c r="M65" s="729">
        <f t="shared" si="1"/>
        <v>3.78</v>
      </c>
      <c r="N65" s="983" t="s">
        <v>493</v>
      </c>
      <c r="O65" s="831">
        <v>0.88249999999999995</v>
      </c>
      <c r="P65" s="973">
        <v>43448</v>
      </c>
      <c r="Q65" s="973">
        <v>43480</v>
      </c>
      <c r="R65" s="729">
        <f t="shared" si="2"/>
        <v>7.0821529745042495</v>
      </c>
      <c r="S65" s="795">
        <f>IF(INDEX(Historical!$D$7:$D$1442,MATCH(B65,Historical!$B$7:$B$1449,0))=0,"n/a",(INDEX(Historical!$C$7:$C$1442,MATCH(B65,Historical!$B$7:$B$1449,0))/INDEX(Historical!$D$7:$D$1442,MATCH(B65,Historical!$B$7:$B$1449,0))-1)*100)</f>
        <v>6.9090909090909092</v>
      </c>
      <c r="T65" s="795">
        <f>IF(INDEX(Historical!$F$7:$F$1442,MATCH(B65,Historical!$B$7:$B$1449,0))=0,"n/a",((INDEX(Historical!$C$7:$C$1442,MATCH(B65,Historical!$B$7:$B$1449,0))/INDEX(Historical!$F$7:$F$1442,MATCH(B65,Historical!$B$7:$B$1449,0)))^(1/3)-1)*100)</f>
        <v>8.0082298255290674</v>
      </c>
      <c r="U65" s="795">
        <f>IF(INDEX(Historical!$H$7:$H$1442,MATCH(B65,Historical!$B$7:$B$1449,0))=0,"n/a",((INDEX(Historical!$C$7:$C$1442,MATCH(B65,Historical!$B$7:$B$1449,0))/INDEX(Historical!$H$7:$H$1442,MATCH(B65,Historical!$B$7:$B$1449,0)))^(1/5)-1)*100)</f>
        <v>6.7081717697138554</v>
      </c>
      <c r="V65" s="795">
        <f>IF(INDEX(Historical!$O$7:$O$1442,MATCH(B65,Historical!$B$7:$B$1449,0))=0,"n/a",((INDEX(Historical!$C$7:$C$1442,MATCH(B65,Historical!$B$7:$B$1449,0))/INDEX(Historical!$O$7:$O$1442,MATCH(B65,Historical!$B$7:$B$1449,0)))^(1/10)-1)*100)</f>
        <v>5.2250816838336878</v>
      </c>
      <c r="W65" s="796">
        <f t="shared" si="3"/>
        <v>1.2838405551570271</v>
      </c>
      <c r="X65" s="797">
        <f t="shared" si="4"/>
        <v>0.54537981867592322</v>
      </c>
      <c r="Y65" s="749"/>
      <c r="Z65" s="738">
        <f t="shared" si="5"/>
        <v>50.874831763122472</v>
      </c>
      <c r="AA65" s="999">
        <f t="shared" si="6"/>
        <v>15.847913862718709</v>
      </c>
      <c r="AB65" s="1000">
        <v>12</v>
      </c>
      <c r="AC65" s="978">
        <v>7.43</v>
      </c>
      <c r="AD65" s="978">
        <v>2.89</v>
      </c>
      <c r="AE65" s="978">
        <v>1.58</v>
      </c>
      <c r="AF65" s="978">
        <v>2.1</v>
      </c>
      <c r="AG65" s="978">
        <v>12.3</v>
      </c>
      <c r="AH65" s="978">
        <v>42.5</v>
      </c>
      <c r="AI65" s="978">
        <v>-1.41</v>
      </c>
      <c r="AJ65" s="978">
        <v>12.3</v>
      </c>
      <c r="AK65" s="978">
        <v>5.4899999999999993</v>
      </c>
      <c r="AL65" s="991">
        <v>21680</v>
      </c>
      <c r="AM65" s="985">
        <v>0.1</v>
      </c>
      <c r="AN65" s="978">
        <v>1.34</v>
      </c>
      <c r="AO65" s="838">
        <f t="shared" si="7"/>
        <v>-5.9295510102023066</v>
      </c>
      <c r="AP65" s="839">
        <f t="shared" si="8"/>
        <v>9.9183628525164025</v>
      </c>
      <c r="AQ65" s="1001">
        <f t="shared" si="9"/>
        <v>21.619843248833348</v>
      </c>
      <c r="AR65" s="738">
        <f>INDEX(Historical!$C$7:$C$1442,MATCH(B65,Historical!$B$7:$B$1449,0))*IF(AH65="n/a",1.03,IF(AH65&lt;0,1.01,IF(AH65&gt;10,1.1,(1+AH65/100))))</f>
        <v>3.8808000000000002</v>
      </c>
      <c r="AS65" s="999">
        <f t="shared" si="10"/>
        <v>3.9196080000000002</v>
      </c>
      <c r="AT65" s="999">
        <f t="shared" si="16"/>
        <v>4.1347944792</v>
      </c>
      <c r="AU65" s="999">
        <f t="shared" si="16"/>
        <v>4.3617946961080793</v>
      </c>
      <c r="AV65" s="999">
        <f t="shared" si="16"/>
        <v>4.6012572249244128</v>
      </c>
      <c r="AW65" s="738">
        <f t="shared" si="12"/>
        <v>20.898254400232492</v>
      </c>
      <c r="AX65" s="846">
        <f t="shared" si="13"/>
        <v>17.747986751789803</v>
      </c>
      <c r="AY65" s="1080">
        <v>0.28000000000000003</v>
      </c>
      <c r="AZ65" s="985">
        <v>24.93</v>
      </c>
      <c r="BA65" s="985">
        <v>-2.69</v>
      </c>
      <c r="BB65" s="985">
        <v>2.7199999999999998</v>
      </c>
      <c r="BC65" s="985">
        <v>7.8</v>
      </c>
      <c r="BE65" s="700">
        <v>2010</v>
      </c>
      <c r="BF65" s="1013">
        <f t="shared" si="14"/>
        <v>0</v>
      </c>
      <c r="BG65" s="995">
        <v>3.5000000000000004</v>
      </c>
    </row>
    <row r="66" spans="1:59" ht="11.25" customHeight="1" x14ac:dyDescent="0.2">
      <c r="A66" s="984" t="s">
        <v>548</v>
      </c>
      <c r="B66" s="988" t="s">
        <v>549</v>
      </c>
      <c r="C66" s="1070" t="s">
        <v>131</v>
      </c>
      <c r="D66" s="1070" t="s">
        <v>4391</v>
      </c>
      <c r="E66" s="828">
        <v>14</v>
      </c>
      <c r="F66" s="1148">
        <v>270</v>
      </c>
      <c r="G66" s="1148" t="s">
        <v>37</v>
      </c>
      <c r="H66" s="1148" t="s">
        <v>37</v>
      </c>
      <c r="I66" s="987">
        <v>87.78</v>
      </c>
      <c r="J66" s="738">
        <f t="shared" si="0"/>
        <v>4.2264752791068583</v>
      </c>
      <c r="K66" s="990">
        <v>0.92749999999999999</v>
      </c>
      <c r="L66" s="1000">
        <v>4</v>
      </c>
      <c r="M66" s="729">
        <f t="shared" si="1"/>
        <v>3.71</v>
      </c>
      <c r="N66" s="983" t="s">
        <v>380</v>
      </c>
      <c r="O66" s="831">
        <v>0.89</v>
      </c>
      <c r="P66" s="973">
        <v>43328</v>
      </c>
      <c r="Q66" s="973">
        <v>43360</v>
      </c>
      <c r="R66" s="729">
        <f t="shared" si="2"/>
        <v>4.2134831460674125</v>
      </c>
      <c r="S66" s="795">
        <f>IF(INDEX(Historical!$D$7:$D$1442,MATCH(B66,Historical!$B$7:$B$1449,0))=0,"n/a",(INDEX(Historical!$C$7:$C$1442,MATCH(B66,Historical!$B$7:$B$1449,0))/INDEX(Historical!$D$7:$D$1442,MATCH(B66,Historical!$B$7:$B$1449,0))-1)*100)</f>
        <v>4.183381088825211</v>
      </c>
      <c r="T66" s="795">
        <f>IF(INDEX(Historical!$F$7:$F$1442,MATCH(B66,Historical!$B$7:$B$1449,0))=0,"n/a",((INDEX(Historical!$C$7:$C$1442,MATCH(B66,Historical!$B$7:$B$1449,0))/INDEX(Historical!$F$7:$F$1442,MATCH(B66,Historical!$B$7:$B$1449,0)))^(1/3)-1)*100)</f>
        <v>3.9185204456611222</v>
      </c>
      <c r="U66" s="795">
        <f>IF(INDEX(Historical!$H$7:$H$1442,MATCH(B66,Historical!$B$7:$B$1449,0))=0,"n/a",((INDEX(Historical!$C$7:$C$1442,MATCH(B66,Historical!$B$7:$B$1449,0))/INDEX(Historical!$H$7:$H$1442,MATCH(B66,Historical!$B$7:$B$1449,0)))^(1/5)-1)*100)</f>
        <v>3.3077918971311515</v>
      </c>
      <c r="V66" s="795">
        <f>IF(INDEX(Historical!$O$7:$O$1442,MATCH(B66,Historical!$B$7:$B$1449,0))=0,"n/a",((INDEX(Historical!$C$7:$C$1442,MATCH(B66,Historical!$B$7:$B$1449,0))/INDEX(Historical!$O$7:$O$1442,MATCH(B66,Historical!$B$7:$B$1449,0)))^(1/10)-1)*100)</f>
        <v>3.0210592757476062</v>
      </c>
      <c r="W66" s="796">
        <f t="shared" si="3"/>
        <v>1.0949112861456811</v>
      </c>
      <c r="X66" s="797">
        <f t="shared" si="4"/>
        <v>0.38020596518748873</v>
      </c>
      <c r="Y66" s="757"/>
      <c r="Z66" s="738">
        <f t="shared" si="5"/>
        <v>93.686868686868678</v>
      </c>
      <c r="AA66" s="999">
        <f t="shared" si="6"/>
        <v>22.166666666666668</v>
      </c>
      <c r="AB66" s="1000">
        <v>12</v>
      </c>
      <c r="AC66" s="978">
        <v>3.96</v>
      </c>
      <c r="AD66" s="978">
        <v>5.03</v>
      </c>
      <c r="AE66" s="978">
        <v>2.61</v>
      </c>
      <c r="AF66" s="978">
        <v>1.46</v>
      </c>
      <c r="AG66" s="978">
        <v>6.9</v>
      </c>
      <c r="AH66" s="978">
        <v>13.900000000000002</v>
      </c>
      <c r="AI66" s="978">
        <v>4.38</v>
      </c>
      <c r="AJ66" s="978">
        <v>8.6999999999999993</v>
      </c>
      <c r="AK66" s="978">
        <v>4.41</v>
      </c>
      <c r="AL66" s="991">
        <v>63200</v>
      </c>
      <c r="AM66" s="985">
        <v>6.9999999999999993E-2</v>
      </c>
      <c r="AN66" s="978">
        <v>1.32</v>
      </c>
      <c r="AO66" s="838">
        <f t="shared" si="7"/>
        <v>-14.632399490428657</v>
      </c>
      <c r="AP66" s="839">
        <f t="shared" si="8"/>
        <v>7.5342671762380098</v>
      </c>
      <c r="AQ66" s="1001">
        <f t="shared" si="9"/>
        <v>19.932079543813884</v>
      </c>
      <c r="AR66" s="738">
        <f>INDEX(Historical!$C$7:$C$1442,MATCH(B66,Historical!$B$7:$B$1449,0))*IF(AH66="n/a",1.03,IF(AH66&lt;0,1.01,IF(AH66&gt;10,1.1,(1+AH66/100))))</f>
        <v>3.9996000000000005</v>
      </c>
      <c r="AS66" s="999">
        <f t="shared" si="10"/>
        <v>4.1747824800000011</v>
      </c>
      <c r="AT66" s="999">
        <f t="shared" si="16"/>
        <v>4.3588903873680014</v>
      </c>
      <c r="AU66" s="999">
        <f t="shared" si="16"/>
        <v>4.5511174534509307</v>
      </c>
      <c r="AV66" s="999">
        <f t="shared" si="16"/>
        <v>4.751821733148117</v>
      </c>
      <c r="AW66" s="738">
        <f t="shared" si="12"/>
        <v>21.836212053967049</v>
      </c>
      <c r="AX66" s="846">
        <f t="shared" si="13"/>
        <v>24.876067502810493</v>
      </c>
      <c r="AY66" s="1080">
        <v>0.03</v>
      </c>
      <c r="AZ66" s="985">
        <v>21.98</v>
      </c>
      <c r="BA66" s="985">
        <v>-3.91</v>
      </c>
      <c r="BB66" s="985">
        <v>0.98</v>
      </c>
      <c r="BC66" s="985">
        <v>7.6300000000000008</v>
      </c>
      <c r="BE66" s="700">
        <v>2005</v>
      </c>
      <c r="BF66" s="1013">
        <f t="shared" si="14"/>
        <v>1</v>
      </c>
      <c r="BG66" s="995">
        <v>2.1</v>
      </c>
    </row>
    <row r="67" spans="1:59" ht="11.25" customHeight="1" x14ac:dyDescent="0.2">
      <c r="A67" s="976" t="s">
        <v>552</v>
      </c>
      <c r="B67" s="988" t="s">
        <v>553</v>
      </c>
      <c r="C67" s="1070" t="s">
        <v>108</v>
      </c>
      <c r="D67" s="1070" t="s">
        <v>4401</v>
      </c>
      <c r="E67" s="828">
        <v>19</v>
      </c>
      <c r="F67" s="1148">
        <v>171</v>
      </c>
      <c r="G67" s="1148" t="s">
        <v>106</v>
      </c>
      <c r="H67" s="1148" t="s">
        <v>106</v>
      </c>
      <c r="I67" s="978">
        <v>17.75</v>
      </c>
      <c r="J67" s="738">
        <f t="shared" si="0"/>
        <v>2.084507042253521</v>
      </c>
      <c r="K67" s="997">
        <v>9.2499999999999999E-2</v>
      </c>
      <c r="L67" s="1000">
        <v>4</v>
      </c>
      <c r="M67" s="729">
        <f t="shared" si="1"/>
        <v>0.37</v>
      </c>
      <c r="N67" s="983" t="s">
        <v>119</v>
      </c>
      <c r="O67" s="832">
        <v>0.09</v>
      </c>
      <c r="P67" s="973">
        <v>43328</v>
      </c>
      <c r="Q67" s="973">
        <v>43350</v>
      </c>
      <c r="R67" s="729">
        <f t="shared" si="2"/>
        <v>2.7777777777777803</v>
      </c>
      <c r="S67" s="795">
        <f>IF(INDEX(Historical!$D$7:$D$1442,MATCH(B67,Historical!$B$7:$B$1449,0))=0,"n/a",(INDEX(Historical!$C$7:$C$1442,MATCH(B67,Historical!$B$7:$B$1449,0))/INDEX(Historical!$D$7:$D$1442,MATCH(B67,Historical!$B$7:$B$1449,0))-1)*100)</f>
        <v>7.3529411764706065</v>
      </c>
      <c r="T67" s="795">
        <f>IF(INDEX(Historical!$F$7:$F$1442,MATCH(B67,Historical!$B$7:$B$1449,0))=0,"n/a",((INDEX(Historical!$C$7:$C$1442,MATCH(B67,Historical!$B$7:$B$1449,0))/INDEX(Historical!$F$7:$F$1442,MATCH(B67,Historical!$B$7:$B$1449,0)))^(1/3)-1)*100)</f>
        <v>6.1689873505176962</v>
      </c>
      <c r="U67" s="795">
        <f>IF(INDEX(Historical!$H$7:$H$1442,MATCH(B67,Historical!$B$7:$B$1449,0))=0,"n/a",((INDEX(Historical!$C$7:$C$1442,MATCH(B67,Historical!$B$7:$B$1449,0))/INDEX(Historical!$H$7:$H$1442,MATCH(B67,Historical!$B$7:$B$1449,0)))^(1/5)-1)*100)</f>
        <v>4.798284694844579</v>
      </c>
      <c r="V67" s="795">
        <f>IF(INDEX(Historical!$O$7:$O$1442,MATCH(B67,Historical!$B$7:$B$1449,0))=0,"n/a",((INDEX(Historical!$C$7:$C$1442,MATCH(B67,Historical!$B$7:$B$1449,0))/INDEX(Historical!$O$7:$O$1442,MATCH(B67,Historical!$B$7:$B$1449,0)))^(1/10)-1)*100)</f>
        <v>3.4265040720800943</v>
      </c>
      <c r="W67" s="796">
        <f t="shared" si="3"/>
        <v>1.4003440807037277</v>
      </c>
      <c r="X67" s="797">
        <f t="shared" si="4"/>
        <v>0.16545809292567515</v>
      </c>
      <c r="Y67" s="752"/>
      <c r="Z67" s="738">
        <f t="shared" si="5"/>
        <v>41.111111111111107</v>
      </c>
      <c r="AA67" s="999">
        <f t="shared" si="6"/>
        <v>19.722222222222221</v>
      </c>
      <c r="AB67" s="1000">
        <v>6</v>
      </c>
      <c r="AC67" s="978">
        <v>0.9</v>
      </c>
      <c r="AD67" s="978">
        <v>1.97</v>
      </c>
      <c r="AE67" s="978">
        <v>3.51</v>
      </c>
      <c r="AF67" s="980">
        <v>1.05</v>
      </c>
      <c r="AG67" s="978">
        <v>4.5999999999999996</v>
      </c>
      <c r="AH67" s="978">
        <v>-11.700000000000001</v>
      </c>
      <c r="AI67" s="978">
        <v>71.350000000000009</v>
      </c>
      <c r="AJ67" s="978">
        <v>28.999999999999996</v>
      </c>
      <c r="AK67" s="978">
        <v>10</v>
      </c>
      <c r="AL67" s="991">
        <v>116.26</v>
      </c>
      <c r="AM67" s="985">
        <v>3.1</v>
      </c>
      <c r="AN67" s="978">
        <v>0.27</v>
      </c>
      <c r="AO67" s="838">
        <f t="shared" si="7"/>
        <v>-12.839430485124122</v>
      </c>
      <c r="AP67" s="839">
        <f t="shared" si="8"/>
        <v>6.8827917370981</v>
      </c>
      <c r="AQ67" s="1001">
        <f t="shared" si="9"/>
        <v>-4.0640645862891178</v>
      </c>
      <c r="AR67" s="738">
        <f>INDEX(Historical!$C$7:$C$1442,MATCH(B67,Historical!$B$7:$B$1449,0))*IF(AH67="n/a",1.03,IF(AH67&lt;0,1.01,IF(AH67&gt;10,1.1,(1+AH67/100))))</f>
        <v>0.36864999999999998</v>
      </c>
      <c r="AS67" s="999">
        <f t="shared" si="10"/>
        <v>0.40551500000000001</v>
      </c>
      <c r="AT67" s="999">
        <f t="shared" ref="AT67:AV86" si="17">IF($AK67="n/a",1.03*AS67,IF($AK67&lt;0,1.01*AS67,IF($AK67&gt;10,1.1*AS67,(1+$AK67/100)*AS67)))</f>
        <v>0.44606650000000003</v>
      </c>
      <c r="AU67" s="999">
        <f t="shared" si="17"/>
        <v>0.49067315000000006</v>
      </c>
      <c r="AV67" s="999">
        <f t="shared" si="17"/>
        <v>0.53974046500000006</v>
      </c>
      <c r="AW67" s="738">
        <f t="shared" si="12"/>
        <v>2.2506451150000002</v>
      </c>
      <c r="AX67" s="846">
        <f t="shared" si="13"/>
        <v>12.679690788732396</v>
      </c>
      <c r="AY67" s="1080">
        <v>0.45</v>
      </c>
      <c r="AZ67" s="985">
        <v>25</v>
      </c>
      <c r="BA67" s="985">
        <v>-16.470000000000002</v>
      </c>
      <c r="BB67" s="985">
        <v>4.5999999999999996</v>
      </c>
      <c r="BC67" s="985">
        <v>-3.93</v>
      </c>
      <c r="BE67" s="700">
        <v>2000</v>
      </c>
      <c r="BF67" s="1013">
        <f t="shared" si="14"/>
        <v>2</v>
      </c>
      <c r="BG67" s="995">
        <v>0.5</v>
      </c>
    </row>
    <row r="68" spans="1:59" ht="11.25" customHeight="1" x14ac:dyDescent="0.2">
      <c r="A68" s="984" t="s">
        <v>554</v>
      </c>
      <c r="B68" s="988" t="s">
        <v>555</v>
      </c>
      <c r="C68" s="1070" t="s">
        <v>131</v>
      </c>
      <c r="D68" s="1070" t="s">
        <v>4391</v>
      </c>
      <c r="E68" s="828">
        <v>16</v>
      </c>
      <c r="F68" s="1148">
        <v>224</v>
      </c>
      <c r="G68" s="1148" t="s">
        <v>37</v>
      </c>
      <c r="H68" s="1148" t="s">
        <v>37</v>
      </c>
      <c r="I68" s="987">
        <v>56.97</v>
      </c>
      <c r="J68" s="738">
        <f t="shared" si="0"/>
        <v>4.300509039845533</v>
      </c>
      <c r="K68" s="990">
        <v>0.61250000000000004</v>
      </c>
      <c r="L68" s="1000">
        <v>4</v>
      </c>
      <c r="M68" s="729">
        <f t="shared" si="1"/>
        <v>2.4500000000000002</v>
      </c>
      <c r="N68" s="983" t="s">
        <v>161</v>
      </c>
      <c r="O68" s="831">
        <v>0.60499999999999998</v>
      </c>
      <c r="P68" s="973">
        <v>43462</v>
      </c>
      <c r="Q68" s="973">
        <v>43496</v>
      </c>
      <c r="R68" s="729">
        <f t="shared" si="2"/>
        <v>1.2396694214876136</v>
      </c>
      <c r="S68" s="795">
        <f>IF(INDEX(Historical!$D$7:$D$1442,MATCH(B68,Historical!$B$7:$B$1449,0))=0,"n/a",(INDEX(Historical!$C$7:$C$1442,MATCH(B68,Historical!$B$7:$B$1449,0))/INDEX(Historical!$D$7:$D$1442,MATCH(B68,Historical!$B$7:$B$1449,0))-1)*100)</f>
        <v>11.520737327188947</v>
      </c>
      <c r="T68" s="795">
        <f>IF(INDEX(Historical!$F$7:$F$1442,MATCH(B68,Historical!$B$7:$B$1449,0))=0,"n/a",((INDEX(Historical!$C$7:$C$1442,MATCH(B68,Historical!$B$7:$B$1449,0))/INDEX(Historical!$F$7:$F$1442,MATCH(B68,Historical!$B$7:$B$1449,0)))^(1/3)-1)*100)</f>
        <v>13.161743899720291</v>
      </c>
      <c r="U68" s="795">
        <f>IF(INDEX(Historical!$H$7:$H$1442,MATCH(B68,Historical!$B$7:$B$1449,0))=0,"n/a",((INDEX(Historical!$C$7:$C$1442,MATCH(B68,Historical!$B$7:$B$1449,0))/INDEX(Historical!$H$7:$H$1442,MATCH(B68,Historical!$B$7:$B$1449,0)))^(1/5)-1)*100)</f>
        <v>12.381886858923451</v>
      </c>
      <c r="V68" s="795">
        <f>IF(INDEX(Historical!$O$7:$O$1442,MATCH(B68,Historical!$B$7:$B$1449,0))=0,"n/a",((INDEX(Historical!$C$7:$C$1442,MATCH(B68,Historical!$B$7:$B$1449,0))/INDEX(Historical!$O$7:$O$1442,MATCH(B68,Historical!$B$7:$B$1449,0)))^(1/10)-1)*100)</f>
        <v>7.0891702396578271</v>
      </c>
      <c r="W68" s="796">
        <f t="shared" si="3"/>
        <v>1.7465918351991907</v>
      </c>
      <c r="X68" s="797" t="str">
        <f t="shared" si="4"/>
        <v>n/a</v>
      </c>
      <c r="Y68" s="746"/>
      <c r="Z68" s="738">
        <f t="shared" si="5"/>
        <v>86.26760563380283</v>
      </c>
      <c r="AA68" s="999">
        <f t="shared" si="6"/>
        <v>20.05985915492958</v>
      </c>
      <c r="AB68" s="1000">
        <v>12</v>
      </c>
      <c r="AC68" s="978">
        <v>2.84</v>
      </c>
      <c r="AD68" s="978">
        <v>5.35</v>
      </c>
      <c r="AE68" s="978">
        <v>1.44</v>
      </c>
      <c r="AF68" s="978">
        <v>1.54</v>
      </c>
      <c r="AG68" s="978">
        <v>3.9</v>
      </c>
      <c r="AH68" s="980">
        <v>-20.200000000000003</v>
      </c>
      <c r="AI68" s="980">
        <v>8.09</v>
      </c>
      <c r="AJ68" s="978">
        <v>-7.3999999999999995</v>
      </c>
      <c r="AK68" s="978">
        <v>3.75</v>
      </c>
      <c r="AL68" s="991">
        <v>18570</v>
      </c>
      <c r="AM68" s="985">
        <v>0.06</v>
      </c>
      <c r="AN68" s="978">
        <v>1.22</v>
      </c>
      <c r="AO68" s="838">
        <f t="shared" si="7"/>
        <v>-3.3774632561605955</v>
      </c>
      <c r="AP68" s="839">
        <f t="shared" si="8"/>
        <v>16.682395898768984</v>
      </c>
      <c r="AQ68" s="1001">
        <f t="shared" si="9"/>
        <v>17.174481671264829</v>
      </c>
      <c r="AR68" s="738">
        <f>INDEX(Historical!$C$7:$C$1442,MATCH(B68,Historical!$B$7:$B$1449,0))*IF(AH68="n/a",1.03,IF(AH68&lt;0,1.01,IF(AH68&gt;10,1.1,(1+AH68/100))))</f>
        <v>2.4441999999999999</v>
      </c>
      <c r="AS68" s="999">
        <f t="shared" si="10"/>
        <v>2.6419357799999998</v>
      </c>
      <c r="AT68" s="999">
        <f t="shared" si="17"/>
        <v>2.74100837175</v>
      </c>
      <c r="AU68" s="999">
        <f t="shared" si="17"/>
        <v>2.8437961856906253</v>
      </c>
      <c r="AV68" s="999">
        <f t="shared" si="17"/>
        <v>2.9504385426540241</v>
      </c>
      <c r="AW68" s="738">
        <f t="shared" si="12"/>
        <v>13.62137888009465</v>
      </c>
      <c r="AX68" s="846">
        <f t="shared" si="13"/>
        <v>23.90974000367676</v>
      </c>
      <c r="AY68" s="1080">
        <v>-0.03</v>
      </c>
      <c r="AZ68" s="985">
        <v>25.21</v>
      </c>
      <c r="BA68" s="985">
        <v>-19.759999999999998</v>
      </c>
      <c r="BB68" s="985">
        <v>1.31</v>
      </c>
      <c r="BC68" s="985">
        <v>-9.7000000000000011</v>
      </c>
      <c r="BE68" s="700">
        <v>2004</v>
      </c>
      <c r="BF68" s="1013">
        <f t="shared" si="14"/>
        <v>1</v>
      </c>
      <c r="BG68" s="995">
        <v>0.89999999999999991</v>
      </c>
    </row>
    <row r="69" spans="1:59" ht="11.25" customHeight="1" x14ac:dyDescent="0.2">
      <c r="A69" s="984" t="s">
        <v>556</v>
      </c>
      <c r="B69" s="988" t="s">
        <v>557</v>
      </c>
      <c r="C69" s="1070" t="s">
        <v>179</v>
      </c>
      <c r="D69" s="1070" t="s">
        <v>4399</v>
      </c>
      <c r="E69" s="828">
        <v>23</v>
      </c>
      <c r="F69" s="1148">
        <v>150</v>
      </c>
      <c r="G69" s="1148" t="s">
        <v>37</v>
      </c>
      <c r="H69" s="1148" t="s">
        <v>37</v>
      </c>
      <c r="I69" s="978">
        <v>36.619999999999997</v>
      </c>
      <c r="J69" s="738">
        <f t="shared" si="0"/>
        <v>6.1168760240305851</v>
      </c>
      <c r="K69" s="997">
        <v>0.56000000000000005</v>
      </c>
      <c r="L69" s="1000">
        <v>4</v>
      </c>
      <c r="M69" s="729">
        <f t="shared" si="1"/>
        <v>2.2400000000000002</v>
      </c>
      <c r="N69" s="983" t="s">
        <v>119</v>
      </c>
      <c r="O69" s="832">
        <v>0.51</v>
      </c>
      <c r="P69" s="973">
        <v>43510</v>
      </c>
      <c r="Q69" s="973">
        <v>43525</v>
      </c>
      <c r="R69" s="729">
        <f t="shared" si="2"/>
        <v>9.8039215686274588</v>
      </c>
      <c r="S69" s="795">
        <f>IF(INDEX(Historical!$D$7:$D$1442,MATCH(B69,Historical!$B$7:$B$1449,0))=0,"n/a",(INDEX(Historical!$C$7:$C$1442,MATCH(B69,Historical!$B$7:$B$1449,0))/INDEX(Historical!$D$7:$D$1442,MATCH(B69,Historical!$B$7:$B$1449,0))-1)*100)</f>
        <v>11.368859677384702</v>
      </c>
      <c r="T69" s="795">
        <f>IF(INDEX(Historical!$F$7:$F$1442,MATCH(B69,Historical!$B$7:$B$1449,0))=0,"n/a",((INDEX(Historical!$C$7:$C$1442,MATCH(B69,Historical!$B$7:$B$1449,0))/INDEX(Historical!$F$7:$F$1442,MATCH(B69,Historical!$B$7:$B$1449,0)))^(1/3)-1)*100)</f>
        <v>12.168230714720686</v>
      </c>
      <c r="U69" s="795">
        <f>IF(INDEX(Historical!$H$7:$H$1442,MATCH(B69,Historical!$B$7:$B$1449,0))=0,"n/a",((INDEX(Historical!$C$7:$C$1442,MATCH(B69,Historical!$B$7:$B$1449,0))/INDEX(Historical!$H$7:$H$1442,MATCH(B69,Historical!$B$7:$B$1449,0)))^(1/5)-1)*100)</f>
        <v>10.906769740699062</v>
      </c>
      <c r="V69" s="795">
        <f>IF(INDEX(Historical!$O$7:$O$1442,MATCH(B69,Historical!$B$7:$B$1449,0))=0,"n/a",((INDEX(Historical!$C$7:$C$1442,MATCH(B69,Historical!$B$7:$B$1449,0))/INDEX(Historical!$O$7:$O$1442,MATCH(B69,Historical!$B$7:$B$1449,0)))^(1/10)-1)*100)</f>
        <v>12.752876686943848</v>
      </c>
      <c r="W69" s="796">
        <f t="shared" si="3"/>
        <v>0.85523995945677145</v>
      </c>
      <c r="X69" s="797" t="str">
        <f t="shared" si="4"/>
        <v>n/a</v>
      </c>
      <c r="Y69" s="989" t="s">
        <v>490</v>
      </c>
      <c r="Z69" s="738" t="str">
        <f t="shared" si="5"/>
        <v>n/a</v>
      </c>
      <c r="AA69" s="999" t="str">
        <f t="shared" si="6"/>
        <v>n/a</v>
      </c>
      <c r="AB69" s="1000">
        <v>12</v>
      </c>
      <c r="AC69" s="978">
        <v>-0.2</v>
      </c>
      <c r="AD69" s="978" t="s">
        <v>137</v>
      </c>
      <c r="AE69" s="978">
        <v>2.0499999999999998</v>
      </c>
      <c r="AF69" s="978">
        <v>1.57</v>
      </c>
      <c r="AG69" s="978">
        <v>3.1</v>
      </c>
      <c r="AH69" s="980">
        <v>-83.7</v>
      </c>
      <c r="AI69" s="980">
        <v>-7.53</v>
      </c>
      <c r="AJ69" s="978">
        <v>-18.3</v>
      </c>
      <c r="AK69" s="978">
        <v>7.8299999999999992</v>
      </c>
      <c r="AL69" s="991">
        <v>73100</v>
      </c>
      <c r="AM69" s="985">
        <v>9.1999999999999993</v>
      </c>
      <c r="AN69" s="978">
        <v>1.2</v>
      </c>
      <c r="AO69" s="838" t="str">
        <f t="shared" si="7"/>
        <v>n/a</v>
      </c>
      <c r="AP69" s="839">
        <f t="shared" si="8"/>
        <v>17.023645764729647</v>
      </c>
      <c r="AQ69" s="1001" t="str">
        <f t="shared" si="9"/>
        <v>n/a</v>
      </c>
      <c r="AR69" s="738">
        <f>INDEX(Historical!$C$7:$C$1442,MATCH(B69,Historical!$B$7:$B$1449,0))*IF(AH69="n/a",1.03,IF(AH69&lt;0,1.01,IF(AH69&gt;10,1.1,(1+AH69/100))))</f>
        <v>2.0947399999999998</v>
      </c>
      <c r="AS69" s="999">
        <f t="shared" si="10"/>
        <v>2.1156873999999997</v>
      </c>
      <c r="AT69" s="999">
        <f t="shared" si="17"/>
        <v>2.2813457234199999</v>
      </c>
      <c r="AU69" s="999">
        <f t="shared" si="17"/>
        <v>2.4599750935637861</v>
      </c>
      <c r="AV69" s="999">
        <f t="shared" si="17"/>
        <v>2.6525911433898308</v>
      </c>
      <c r="AW69" s="738">
        <f t="shared" si="12"/>
        <v>11.604339360373617</v>
      </c>
      <c r="AX69" s="846">
        <f t="shared" si="13"/>
        <v>31.688529110796331</v>
      </c>
      <c r="AY69" s="1080">
        <v>0.61</v>
      </c>
      <c r="AZ69" s="985">
        <v>27.060000000000002</v>
      </c>
      <c r="BA69" s="985">
        <v>-0.86999999999999988</v>
      </c>
      <c r="BB69" s="985">
        <v>10.81</v>
      </c>
      <c r="BC69" s="985">
        <v>10.37</v>
      </c>
      <c r="BE69" s="700">
        <v>1997</v>
      </c>
      <c r="BF69" s="1013">
        <f t="shared" si="14"/>
        <v>2</v>
      </c>
      <c r="BG69" s="995">
        <v>1</v>
      </c>
    </row>
    <row r="70" spans="1:59" ht="11.25" customHeight="1" x14ac:dyDescent="0.2">
      <c r="A70" s="984" t="s">
        <v>4371</v>
      </c>
      <c r="B70" s="988" t="s">
        <v>4370</v>
      </c>
      <c r="C70" s="1070" t="s">
        <v>179</v>
      </c>
      <c r="D70" s="1070" t="s">
        <v>4399</v>
      </c>
      <c r="E70" s="828">
        <v>13</v>
      </c>
      <c r="F70" s="1148">
        <v>283</v>
      </c>
      <c r="G70" s="1148" t="s">
        <v>106</v>
      </c>
      <c r="H70" s="1148" t="s">
        <v>106</v>
      </c>
      <c r="I70" s="987">
        <v>14.71</v>
      </c>
      <c r="J70" s="738">
        <f t="shared" si="0"/>
        <v>8.2936777702243365</v>
      </c>
      <c r="K70" s="990">
        <v>0.30499999999999999</v>
      </c>
      <c r="L70" s="1000">
        <v>4</v>
      </c>
      <c r="M70" s="729">
        <f t="shared" si="1"/>
        <v>1.22</v>
      </c>
      <c r="N70" s="983" t="s">
        <v>1248</v>
      </c>
      <c r="O70" s="831">
        <v>0.29499999999999998</v>
      </c>
      <c r="P70" s="694">
        <v>43138</v>
      </c>
      <c r="Q70" s="694">
        <v>43151</v>
      </c>
      <c r="R70" s="729">
        <f t="shared" si="2"/>
        <v>3.3898305084745797</v>
      </c>
      <c r="S70" s="795">
        <f>IF(INDEX(Historical!$D$7:$D$1442,MATCH(B70,Historical!$B$7:$B$1449,0))=0,"n/a",(INDEX(Historical!$C$7:$C$1442,MATCH(B70,Historical!$B$7:$B$1449,0))/INDEX(Historical!$D$7:$D$1442,MATCH(B70,Historical!$B$7:$B$1449,0))-1)*100)</f>
        <v>6.0869565217391397</v>
      </c>
      <c r="T70" s="795">
        <f>IF(INDEX(Historical!$F$7:$F$1442,MATCH(B70,Historical!$B$7:$B$1449,0))=0,"n/a",((INDEX(Historical!$C$7:$C$1442,MATCH(B70,Historical!$B$7:$B$1449,0))/INDEX(Historical!$F$7:$F$1442,MATCH(B70,Historical!$B$7:$B$1449,0)))^(1/3)-1)*100)</f>
        <v>6.1499725766982261</v>
      </c>
      <c r="U70" s="795">
        <f>IF(INDEX(Historical!$H$7:$H$1442,MATCH(B70,Historical!$B$7:$B$1449,0))=0,"n/a",((INDEX(Historical!$C$7:$C$1442,MATCH(B70,Historical!$B$7:$B$1449,0))/INDEX(Historical!$H$7:$H$1442,MATCH(B70,Historical!$B$7:$B$1449,0)))^(1/5)-1)*100)</f>
        <v>13.354587529309182</v>
      </c>
      <c r="V70" s="795">
        <f>IF(INDEX(Historical!$O$7:$O$1442,MATCH(B70,Historical!$B$7:$B$1449,0))=0,"n/a",((INDEX(Historical!$C$7:$C$1442,MATCH(B70,Historical!$B$7:$B$1449,0))/INDEX(Historical!$O$7:$O$1442,MATCH(B70,Historical!$B$7:$B$1449,0)))^(1/10)-1)*100)</f>
        <v>9.6070580511149473</v>
      </c>
      <c r="W70" s="796">
        <f t="shared" si="3"/>
        <v>1.3900808612017614</v>
      </c>
      <c r="X70" s="797" t="str">
        <f t="shared" si="4"/>
        <v>n/a</v>
      </c>
      <c r="Y70" s="752"/>
      <c r="Z70" s="738" t="str">
        <f t="shared" si="5"/>
        <v>n/a</v>
      </c>
      <c r="AA70" s="999" t="str">
        <f t="shared" si="6"/>
        <v>n/a</v>
      </c>
      <c r="AB70" s="1000">
        <v>12</v>
      </c>
      <c r="AC70" s="978">
        <v>-0.37</v>
      </c>
      <c r="AD70" s="978" t="s">
        <v>137</v>
      </c>
      <c r="AE70" s="978">
        <v>0.71</v>
      </c>
      <c r="AF70" s="978" t="s">
        <v>137</v>
      </c>
      <c r="AG70" s="981">
        <v>-99.7</v>
      </c>
      <c r="AH70" s="980">
        <v>-149.4</v>
      </c>
      <c r="AI70" s="980">
        <v>3.74</v>
      </c>
      <c r="AJ70" s="978">
        <v>-30.099999999999998</v>
      </c>
      <c r="AK70" s="978">
        <v>21.48</v>
      </c>
      <c r="AL70" s="991">
        <v>37910</v>
      </c>
      <c r="AM70" s="985">
        <v>2.8000000000000003</v>
      </c>
      <c r="AN70" s="978" t="s">
        <v>137</v>
      </c>
      <c r="AO70" s="838" t="str">
        <f t="shared" si="7"/>
        <v>n/a</v>
      </c>
      <c r="AP70" s="839">
        <f t="shared" si="8"/>
        <v>21.64826529953352</v>
      </c>
      <c r="AQ70" s="1001" t="str">
        <f t="shared" si="9"/>
        <v>n/a</v>
      </c>
      <c r="AR70" s="738">
        <f>INDEX(Historical!$C$7:$C$1442,MATCH(B70,Historical!$B$7:$B$1449,0))*IF(AH70="n/a",1.03,IF(AH70&lt;0,1.01,IF(AH70&gt;10,1.1,(1+AH70/100))))</f>
        <v>1.2322</v>
      </c>
      <c r="AS70" s="999">
        <f t="shared" si="10"/>
        <v>1.2782842800000001</v>
      </c>
      <c r="AT70" s="999">
        <f t="shared" si="17"/>
        <v>1.4061127080000002</v>
      </c>
      <c r="AU70" s="999">
        <f t="shared" si="17"/>
        <v>1.5467239788000005</v>
      </c>
      <c r="AV70" s="999">
        <f t="shared" si="17"/>
        <v>1.7013963766800007</v>
      </c>
      <c r="AW70" s="738">
        <f t="shared" si="12"/>
        <v>7.1647173434800013</v>
      </c>
      <c r="AX70" s="846">
        <f t="shared" si="13"/>
        <v>48.706440132426927</v>
      </c>
      <c r="AY70" s="1080">
        <v>1.74</v>
      </c>
      <c r="AZ70" s="985">
        <v>25.94</v>
      </c>
      <c r="BA70" s="985">
        <v>-23.35</v>
      </c>
      <c r="BB70" s="985">
        <v>4.25</v>
      </c>
      <c r="BC70" s="985">
        <v>-10.040000000000001</v>
      </c>
      <c r="BE70" s="700">
        <v>2006</v>
      </c>
      <c r="BF70" s="1013">
        <f t="shared" si="14"/>
        <v>1</v>
      </c>
      <c r="BG70" s="995">
        <v>1.6</v>
      </c>
    </row>
    <row r="71" spans="1:59" ht="11.25" customHeight="1" x14ac:dyDescent="0.2">
      <c r="A71" s="984" t="s">
        <v>561</v>
      </c>
      <c r="B71" s="988" t="s">
        <v>562</v>
      </c>
      <c r="C71" s="1070" t="s">
        <v>154</v>
      </c>
      <c r="D71" s="1070" t="s">
        <v>4383</v>
      </c>
      <c r="E71" s="828">
        <v>12</v>
      </c>
      <c r="F71" s="1148">
        <v>304</v>
      </c>
      <c r="G71" s="1148" t="s">
        <v>106</v>
      </c>
      <c r="H71" s="1148" t="s">
        <v>106</v>
      </c>
      <c r="I71" s="987">
        <v>43.57</v>
      </c>
      <c r="J71" s="738">
        <f t="shared" ref="J71:J134" si="18">(M71/I71)*100</f>
        <v>0.43607987147119581</v>
      </c>
      <c r="K71" s="990">
        <v>4.7500000000000001E-2</v>
      </c>
      <c r="L71" s="1000">
        <v>4</v>
      </c>
      <c r="M71" s="729">
        <f t="shared" ref="M71:M134" si="19">K71*L71</f>
        <v>0.19</v>
      </c>
      <c r="N71" s="983" t="s">
        <v>161</v>
      </c>
      <c r="O71" s="831">
        <v>4.4999999999999998E-2</v>
      </c>
      <c r="P71" s="973">
        <v>43462</v>
      </c>
      <c r="Q71" s="973">
        <v>43496</v>
      </c>
      <c r="R71" s="729">
        <f t="shared" ref="R71:R134" si="20">(K71-O71)/O71*100</f>
        <v>5.5555555555555607</v>
      </c>
      <c r="S71" s="795">
        <f>IF(INDEX(Historical!$D$7:$D$1442,MATCH(B71,Historical!$B$7:$B$1449,0))=0,"n/a",(INDEX(Historical!$C$7:$C$1442,MATCH(B71,Historical!$B$7:$B$1449,0))/INDEX(Historical!$D$7:$D$1442,MATCH(B71,Historical!$B$7:$B$1449,0))-1)*100)</f>
        <v>7.3529411764705843</v>
      </c>
      <c r="T71" s="795">
        <f>IF(INDEX(Historical!$F$7:$F$1442,MATCH(B71,Historical!$B$7:$B$1449,0))=0,"n/a",((INDEX(Historical!$C$7:$C$1442,MATCH(B71,Historical!$B$7:$B$1449,0))/INDEX(Historical!$F$7:$F$1442,MATCH(B71,Historical!$B$7:$B$1449,0)))^(1/3)-1)*100)</f>
        <v>6.7555682453010135</v>
      </c>
      <c r="U71" s="795">
        <f>IF(INDEX(Historical!$H$7:$H$1442,MATCH(B71,Historical!$B$7:$B$1449,0))=0,"n/a",((INDEX(Historical!$C$7:$C$1442,MATCH(B71,Historical!$B$7:$B$1449,0))/INDEX(Historical!$H$7:$H$1442,MATCH(B71,Historical!$B$7:$B$1449,0)))^(1/5)-1)*100)</f>
        <v>19.916129087035216</v>
      </c>
      <c r="V71" s="795">
        <f>IF(INDEX(Historical!$O$7:$O$1442,MATCH(B71,Historical!$B$7:$B$1449,0))=0,"n/a",((INDEX(Historical!$C$7:$C$1442,MATCH(B71,Historical!$B$7:$B$1449,0))/INDEX(Historical!$O$7:$O$1442,MATCH(B71,Historical!$B$7:$B$1449,0)))^(1/10)-1)*100)</f>
        <v>14.95401302466326</v>
      </c>
      <c r="W71" s="796">
        <f t="shared" ref="W71:W134" si="21">IF(OR(U71&lt;=0,U71="n/a",V71&lt;=0,V71="n/a"),"n/a",U71/V71)</f>
        <v>1.3318250461724268</v>
      </c>
      <c r="X71" s="797" t="str">
        <f t="shared" ref="X71:X134" si="22">IF(OR(AJ71&lt;=0,AJ71="n/a",U71&lt;=0,U71="n/a"),"n/a",U71/AJ71)</f>
        <v>n/a</v>
      </c>
      <c r="Y71" s="746"/>
      <c r="Z71" s="738">
        <f t="shared" ref="Z71:Z134" si="23">IF(OR(AC71&lt;0.01,AC71="n/a"),"n/a",M71/AC71*100)</f>
        <v>12.666666666666668</v>
      </c>
      <c r="AA71" s="999">
        <f t="shared" ref="AA71:AA134" si="24">IF(OR(AC71&lt;0.01,AC71="n/a"),"n/a",I71/AC71)</f>
        <v>29.046666666666667</v>
      </c>
      <c r="AB71" s="1000">
        <v>12</v>
      </c>
      <c r="AC71" s="978">
        <v>1.5</v>
      </c>
      <c r="AD71" s="978">
        <v>1.93</v>
      </c>
      <c r="AE71" s="978">
        <v>1.1200000000000001</v>
      </c>
      <c r="AF71" s="978">
        <v>4.04</v>
      </c>
      <c r="AG71" s="978">
        <v>14.6</v>
      </c>
      <c r="AH71" s="978">
        <v>-12.4</v>
      </c>
      <c r="AI71" s="978">
        <v>14.04</v>
      </c>
      <c r="AJ71" s="978">
        <v>-2.5</v>
      </c>
      <c r="AK71" s="978">
        <v>15</v>
      </c>
      <c r="AL71" s="991">
        <v>2240</v>
      </c>
      <c r="AM71" s="985">
        <v>1.2</v>
      </c>
      <c r="AN71" s="978">
        <v>0.46</v>
      </c>
      <c r="AO71" s="838">
        <f t="shared" ref="AO71:AO134" si="25">IF(U71="n/a","n/a",IF(AA71&lt;0,"n/a",IF(AA71="n/a","n/a",J71+U71-AA71)))</f>
        <v>-8.6944577081602539</v>
      </c>
      <c r="AP71" s="839">
        <f t="shared" ref="AP71:AP134" si="26">IF(U71="n/a","n/a",J71+U71)</f>
        <v>20.352208958506413</v>
      </c>
      <c r="AQ71" s="1001">
        <f t="shared" ref="AQ71:AQ134" si="27">IF(OR(AC71&lt;0.01,AF71="n/a"),"n/a",(I71/SQRT(22.5*AC71*(I71/AF71))-1)*100)</f>
        <v>128.37448128830795</v>
      </c>
      <c r="AR71" s="738">
        <f>INDEX(Historical!$C$7:$C$1442,MATCH(B71,Historical!$B$7:$B$1449,0))*IF(AH71="n/a",1.03,IF(AH71&lt;0,1.01,IF(AH71&gt;10,1.1,(1+AH71/100))))</f>
        <v>0.18432499999999999</v>
      </c>
      <c r="AS71" s="999">
        <f t="shared" ref="AS71:AS134" si="28">IF($AI71="n/a",1.03*AR71,IF($AI71&lt;0,1.01*AR71,IF($AI71&gt;10,1.1*AR71,(1+$AI71/100)*AR71)))</f>
        <v>0.20275750000000001</v>
      </c>
      <c r="AT71" s="999">
        <f t="shared" si="17"/>
        <v>0.22303325000000002</v>
      </c>
      <c r="AU71" s="999">
        <f t="shared" si="17"/>
        <v>0.24533657500000003</v>
      </c>
      <c r="AV71" s="999">
        <f t="shared" si="17"/>
        <v>0.26987023250000003</v>
      </c>
      <c r="AW71" s="738">
        <f t="shared" ref="AW71:AW134" si="29">SUM(AR71:AV71)</f>
        <v>1.1253225575000001</v>
      </c>
      <c r="AX71" s="846">
        <f t="shared" ref="AX71:AX134" si="30">AW71/I71*100</f>
        <v>2.5827921907275653</v>
      </c>
      <c r="AY71" s="1080">
        <v>0.86</v>
      </c>
      <c r="AZ71" s="985">
        <v>101.05999999999999</v>
      </c>
      <c r="BA71" s="985">
        <v>-11.01</v>
      </c>
      <c r="BB71" s="985">
        <v>3.06</v>
      </c>
      <c r="BC71" s="985">
        <v>14.23</v>
      </c>
      <c r="BE71" s="700">
        <v>2008</v>
      </c>
      <c r="BF71" s="1013">
        <f t="shared" ref="BF71:BF134" si="31">IF(BE71&gt;2008,0,IF(BE71&gt;2001,1,IF(BE71&gt;1990,2,IF(BE71&gt;1980,3,IF(BE71&gt;1973,4,IF(BE71&gt;1970,5,IF(BE71&gt;1960,6,IF(BE71&gt;1958,7,IF(BE71&gt;1953,8,9)))))))))</f>
        <v>1</v>
      </c>
      <c r="BG71" s="995">
        <v>6.9</v>
      </c>
    </row>
    <row r="72" spans="1:59" ht="11.25" customHeight="1" x14ac:dyDescent="0.2">
      <c r="A72" s="976" t="s">
        <v>565</v>
      </c>
      <c r="B72" s="988" t="s">
        <v>566</v>
      </c>
      <c r="C72" s="1070" t="s">
        <v>179</v>
      </c>
      <c r="D72" s="1070" t="s">
        <v>4399</v>
      </c>
      <c r="E72" s="828">
        <v>22</v>
      </c>
      <c r="F72" s="1148">
        <v>156</v>
      </c>
      <c r="G72" s="1148" t="s">
        <v>37</v>
      </c>
      <c r="H72" s="1148" t="s">
        <v>106</v>
      </c>
      <c r="I72" s="987">
        <v>27.67</v>
      </c>
      <c r="J72" s="738">
        <f t="shared" si="18"/>
        <v>6.2883989880737259</v>
      </c>
      <c r="K72" s="997">
        <v>0.435</v>
      </c>
      <c r="L72" s="1000">
        <v>4</v>
      </c>
      <c r="M72" s="729">
        <f t="shared" si="19"/>
        <v>1.74</v>
      </c>
      <c r="N72" s="983" t="s">
        <v>122</v>
      </c>
      <c r="O72" s="832">
        <v>0.4325</v>
      </c>
      <c r="P72" s="973">
        <v>43495</v>
      </c>
      <c r="Q72" s="973">
        <v>43504</v>
      </c>
      <c r="R72" s="729">
        <f t="shared" si="20"/>
        <v>0.57803468208092534</v>
      </c>
      <c r="S72" s="795">
        <f>IF(INDEX(Historical!$D$7:$D$1442,MATCH(B72,Historical!$B$7:$B$1449,0))=0,"n/a",(INDEX(Historical!$C$7:$C$1442,MATCH(B72,Historical!$B$7:$B$1449,0))/INDEX(Historical!$D$7:$D$1442,MATCH(B72,Historical!$B$7:$B$1449,0))-1)*100)</f>
        <v>2.9085457271364357</v>
      </c>
      <c r="T72" s="795">
        <f>IF(INDEX(Historical!$F$7:$F$1442,MATCH(B72,Historical!$B$7:$B$1449,0))=0,"n/a",((INDEX(Historical!$C$7:$C$1442,MATCH(B72,Historical!$B$7:$B$1449,0))/INDEX(Historical!$F$7:$F$1442,MATCH(B72,Historical!$B$7:$B$1449,0)))^(1/3)-1)*100)</f>
        <v>4.3550439707561672</v>
      </c>
      <c r="U72" s="795">
        <f>IF(INDEX(Historical!$H$7:$H$1442,MATCH(B72,Historical!$B$7:$B$1449,0))=0,"n/a",((INDEX(Historical!$C$7:$C$1442,MATCH(B72,Historical!$B$7:$B$1449,0))/INDEX(Historical!$H$7:$H$1442,MATCH(B72,Historical!$B$7:$B$1449,0)))^(1/5)-1)*100)</f>
        <v>4.9147869393085131</v>
      </c>
      <c r="V72" s="795">
        <f>IF(INDEX(Historical!$O$7:$O$1442,MATCH(B72,Historical!$B$7:$B$1449,0))=0,"n/a",((INDEX(Historical!$C$7:$C$1442,MATCH(B72,Historical!$B$7:$B$1449,0))/INDEX(Historical!$O$7:$O$1442,MATCH(B72,Historical!$B$7:$B$1449,0)))^(1/10)-1)*100)</f>
        <v>5.3138274360435389</v>
      </c>
      <c r="W72" s="796">
        <f t="shared" si="21"/>
        <v>0.92490525867883</v>
      </c>
      <c r="X72" s="797" t="str">
        <f t="shared" si="22"/>
        <v>n/a</v>
      </c>
      <c r="Y72" s="989"/>
      <c r="Z72" s="738">
        <f t="shared" si="23"/>
        <v>104.19161676646706</v>
      </c>
      <c r="AA72" s="999">
        <f t="shared" si="24"/>
        <v>16.568862275449103</v>
      </c>
      <c r="AB72" s="1000">
        <v>12</v>
      </c>
      <c r="AC72" s="978">
        <v>1.67</v>
      </c>
      <c r="AD72" s="978">
        <v>1.78</v>
      </c>
      <c r="AE72" s="978">
        <v>1.67</v>
      </c>
      <c r="AF72" s="978">
        <v>2.62</v>
      </c>
      <c r="AG72" s="978">
        <v>16</v>
      </c>
      <c r="AH72" s="978">
        <v>29.9</v>
      </c>
      <c r="AI72" s="978">
        <v>7.53</v>
      </c>
      <c r="AJ72" s="978">
        <v>-0.89999999999999991</v>
      </c>
      <c r="AK72" s="978">
        <v>9.32</v>
      </c>
      <c r="AL72" s="991">
        <v>59590</v>
      </c>
      <c r="AM72" s="985">
        <v>0.2</v>
      </c>
      <c r="AN72" s="978">
        <v>1.1200000000000001</v>
      </c>
      <c r="AO72" s="838">
        <f t="shared" si="25"/>
        <v>-5.365676348066863</v>
      </c>
      <c r="AP72" s="839">
        <f t="shared" si="26"/>
        <v>11.20318592738224</v>
      </c>
      <c r="AQ72" s="1001">
        <f t="shared" si="27"/>
        <v>38.901114565045326</v>
      </c>
      <c r="AR72" s="738">
        <f>INDEX(Historical!$C$7:$C$1442,MATCH(B72,Historical!$B$7:$B$1449,0))*IF(AH72="n/a",1.03,IF(AH72&lt;0,1.01,IF(AH72&gt;10,1.1,(1+AH72/100))))</f>
        <v>1.8876000000000002</v>
      </c>
      <c r="AS72" s="999">
        <f t="shared" si="28"/>
        <v>2.0297362799999998</v>
      </c>
      <c r="AT72" s="999">
        <f t="shared" si="17"/>
        <v>2.2189077012959997</v>
      </c>
      <c r="AU72" s="999">
        <f t="shared" si="17"/>
        <v>2.4257098990567867</v>
      </c>
      <c r="AV72" s="999">
        <f t="shared" si="17"/>
        <v>2.6517860616488789</v>
      </c>
      <c r="AW72" s="738">
        <f t="shared" si="29"/>
        <v>11.213739942001665</v>
      </c>
      <c r="AX72" s="846">
        <f t="shared" si="30"/>
        <v>40.526707415979992</v>
      </c>
      <c r="AY72" s="1080">
        <v>0.92</v>
      </c>
      <c r="AZ72" s="985">
        <v>21.709999999999997</v>
      </c>
      <c r="BA72" s="985">
        <v>-7.9200000000000008</v>
      </c>
      <c r="BB72" s="985">
        <v>5.3900000000000006</v>
      </c>
      <c r="BC72" s="985">
        <v>-0.24</v>
      </c>
      <c r="BE72" s="700">
        <v>1998</v>
      </c>
      <c r="BF72" s="1013">
        <f t="shared" si="31"/>
        <v>2</v>
      </c>
      <c r="BG72" s="995">
        <v>6.5</v>
      </c>
    </row>
    <row r="73" spans="1:59" s="874" customFormat="1" ht="11.25" customHeight="1" x14ac:dyDescent="0.2">
      <c r="A73" s="853" t="s">
        <v>568</v>
      </c>
      <c r="B73" s="882" t="s">
        <v>569</v>
      </c>
      <c r="C73" s="1070" t="s">
        <v>4381</v>
      </c>
      <c r="D73" s="1070" t="s">
        <v>4382</v>
      </c>
      <c r="E73" s="854">
        <v>14</v>
      </c>
      <c r="F73" s="1148">
        <v>261</v>
      </c>
      <c r="G73" s="1147" t="s">
        <v>37</v>
      </c>
      <c r="H73" s="1147" t="s">
        <v>37</v>
      </c>
      <c r="I73" s="855">
        <v>105.88</v>
      </c>
      <c r="J73" s="856">
        <f t="shared" si="18"/>
        <v>2.0778239516433703</v>
      </c>
      <c r="K73" s="857">
        <v>0.55000000000000004</v>
      </c>
      <c r="L73" s="858">
        <v>4</v>
      </c>
      <c r="M73" s="859">
        <f t="shared" si="19"/>
        <v>2.2000000000000002</v>
      </c>
      <c r="N73" s="860" t="s">
        <v>241</v>
      </c>
      <c r="O73" s="861">
        <v>0.48749999999999999</v>
      </c>
      <c r="P73" s="878">
        <v>43188</v>
      </c>
      <c r="Q73" s="878">
        <v>43203</v>
      </c>
      <c r="R73" s="859">
        <f t="shared" si="20"/>
        <v>12.820512820512834</v>
      </c>
      <c r="S73" s="795">
        <f>IF(INDEX(Historical!$D$7:$D$1442,MATCH(B73,Historical!$B$7:$B$1449,0))=0,"n/a",(INDEX(Historical!$C$7:$C$1442,MATCH(B73,Historical!$B$7:$B$1449,0))/INDEX(Historical!$D$7:$D$1442,MATCH(B73,Historical!$B$7:$B$1449,0))-1)*100)</f>
        <v>13.271523178807954</v>
      </c>
      <c r="T73" s="795">
        <f>IF(INDEX(Historical!$F$7:$F$1442,MATCH(B73,Historical!$B$7:$B$1449,0))=0,"n/a",((INDEX(Historical!$C$7:$C$1442,MATCH(B73,Historical!$B$7:$B$1449,0))/INDEX(Historical!$F$7:$F$1442,MATCH(B73,Historical!$B$7:$B$1449,0)))^(1/3)-1)*100)</f>
        <v>13.818598300523499</v>
      </c>
      <c r="U73" s="795">
        <f>IF(INDEX(Historical!$H$7:$H$1442,MATCH(B73,Historical!$B$7:$B$1449,0))=0,"n/a",((INDEX(Historical!$C$7:$C$1442,MATCH(B73,Historical!$B$7:$B$1449,0))/INDEX(Historical!$H$7:$H$1442,MATCH(B73,Historical!$B$7:$B$1449,0)))^(1/5)-1)*100)</f>
        <v>17.154559943705429</v>
      </c>
      <c r="V73" s="795">
        <f>IF(INDEX(Historical!$O$7:$O$1442,MATCH(B73,Historical!$B$7:$B$1449,0))=0,"n/a",((INDEX(Historical!$C$7:$C$1442,MATCH(B73,Historical!$B$7:$B$1449,0))/INDEX(Historical!$O$7:$O$1442,MATCH(B73,Historical!$B$7:$B$1449,0)))^(1/10)-1)*100)</f>
        <v>19.013888043472061</v>
      </c>
      <c r="W73" s="863">
        <f t="shared" si="21"/>
        <v>0.90221210435679489</v>
      </c>
      <c r="X73" s="864">
        <f t="shared" si="22"/>
        <v>0.53607999824079466</v>
      </c>
      <c r="Y73" s="879"/>
      <c r="Z73" s="856">
        <f t="shared" si="23"/>
        <v>99.099099099099092</v>
      </c>
      <c r="AA73" s="866">
        <f t="shared" si="24"/>
        <v>47.693693693693689</v>
      </c>
      <c r="AB73" s="858">
        <v>12</v>
      </c>
      <c r="AC73" s="867">
        <v>2.2200000000000002</v>
      </c>
      <c r="AD73" s="867">
        <v>4.1100000000000003</v>
      </c>
      <c r="AE73" s="867">
        <v>9.7799999999999994</v>
      </c>
      <c r="AF73" s="867">
        <v>8.44</v>
      </c>
      <c r="AG73" s="867">
        <v>19.7</v>
      </c>
      <c r="AH73" s="867">
        <v>12.9</v>
      </c>
      <c r="AI73" s="867">
        <v>12.22</v>
      </c>
      <c r="AJ73" s="867">
        <v>32</v>
      </c>
      <c r="AK73" s="867">
        <v>11.600000000000001</v>
      </c>
      <c r="AL73" s="868">
        <v>9410</v>
      </c>
      <c r="AM73" s="869">
        <v>1.7000000000000002</v>
      </c>
      <c r="AN73" s="867">
        <v>2.0499999999999998</v>
      </c>
      <c r="AO73" s="870">
        <f t="shared" si="25"/>
        <v>-28.461309798344889</v>
      </c>
      <c r="AP73" s="871">
        <f t="shared" si="26"/>
        <v>19.2323838953488</v>
      </c>
      <c r="AQ73" s="872">
        <f t="shared" si="27"/>
        <v>322.97085519494647</v>
      </c>
      <c r="AR73" s="738">
        <f>INDEX(Historical!$C$7:$C$1442,MATCH(B73,Historical!$B$7:$B$1449,0))*IF(AH73="n/a",1.03,IF(AH73&lt;0,1.01,IF(AH73&gt;10,1.1,(1+AH73/100))))</f>
        <v>2.3517999999999999</v>
      </c>
      <c r="AS73" s="866">
        <f t="shared" si="28"/>
        <v>2.5869800000000001</v>
      </c>
      <c r="AT73" s="866">
        <f t="shared" si="17"/>
        <v>2.8456780000000004</v>
      </c>
      <c r="AU73" s="866">
        <f t="shared" si="17"/>
        <v>3.1302458000000009</v>
      </c>
      <c r="AV73" s="866">
        <f t="shared" si="17"/>
        <v>3.4432703800000013</v>
      </c>
      <c r="AW73" s="856">
        <f t="shared" si="29"/>
        <v>14.357974180000003</v>
      </c>
      <c r="AX73" s="873">
        <f t="shared" si="30"/>
        <v>13.560610294673218</v>
      </c>
      <c r="AY73" s="1081">
        <v>0.31</v>
      </c>
      <c r="AZ73" s="869">
        <v>32.71</v>
      </c>
      <c r="BA73" s="869">
        <v>1.32</v>
      </c>
      <c r="BB73" s="869">
        <v>6.99</v>
      </c>
      <c r="BC73" s="869">
        <v>12.389999999999999</v>
      </c>
      <c r="BD73" s="1033"/>
      <c r="BE73" s="700">
        <v>2005</v>
      </c>
      <c r="BF73" s="1013">
        <f t="shared" si="31"/>
        <v>1</v>
      </c>
      <c r="BG73" s="931">
        <v>5.6000000000000005</v>
      </c>
    </row>
    <row r="74" spans="1:59" ht="11.25" customHeight="1" x14ac:dyDescent="0.2">
      <c r="A74" s="976" t="s">
        <v>570</v>
      </c>
      <c r="B74" s="988" t="s">
        <v>571</v>
      </c>
      <c r="C74" s="1070" t="s">
        <v>4381</v>
      </c>
      <c r="D74" s="1070" t="s">
        <v>4382</v>
      </c>
      <c r="E74" s="828">
        <v>24</v>
      </c>
      <c r="F74" s="1148">
        <v>136</v>
      </c>
      <c r="G74" s="1148" t="s">
        <v>37</v>
      </c>
      <c r="H74" s="1148" t="s">
        <v>115</v>
      </c>
      <c r="I74" s="978">
        <v>271.2</v>
      </c>
      <c r="J74" s="738">
        <f t="shared" si="18"/>
        <v>2.7433628318584073</v>
      </c>
      <c r="K74" s="997">
        <v>1.86</v>
      </c>
      <c r="L74" s="1000">
        <v>4</v>
      </c>
      <c r="M74" s="729">
        <f t="shared" si="19"/>
        <v>7.44</v>
      </c>
      <c r="N74" s="983" t="s">
        <v>220</v>
      </c>
      <c r="O74" s="832">
        <v>1.75</v>
      </c>
      <c r="P74" s="694">
        <v>43187</v>
      </c>
      <c r="Q74" s="694">
        <v>43206</v>
      </c>
      <c r="R74" s="729">
        <f t="shared" si="20"/>
        <v>6.2857142857142918</v>
      </c>
      <c r="S74" s="795">
        <f>IF(INDEX(Historical!$D$7:$D$1442,MATCH(B74,Historical!$B$7:$B$1449,0))=0,"n/a",(INDEX(Historical!$C$7:$C$1442,MATCH(B74,Historical!$B$7:$B$1449,0))/INDEX(Historical!$D$7:$D$1442,MATCH(B74,Historical!$B$7:$B$1449,0))-1)*100)</f>
        <v>7.0072992700729975</v>
      </c>
      <c r="T74" s="795">
        <f>IF(INDEX(Historical!$F$7:$F$1442,MATCH(B74,Historical!$B$7:$B$1449,0))=0,"n/a",((INDEX(Historical!$C$7:$C$1442,MATCH(B74,Historical!$B$7:$B$1449,0))/INDEX(Historical!$F$7:$F$1442,MATCH(B74,Historical!$B$7:$B$1449,0)))^(1/3)-1)*100)</f>
        <v>9.2586641609718292</v>
      </c>
      <c r="U74" s="795">
        <f>IF(INDEX(Historical!$H$7:$H$1442,MATCH(B74,Historical!$B$7:$B$1449,0))=0,"n/a",((INDEX(Historical!$C$7:$C$1442,MATCH(B74,Historical!$B$7:$B$1449,0))/INDEX(Historical!$H$7:$H$1442,MATCH(B74,Historical!$B$7:$B$1449,0)))^(1/5)-1)*100)</f>
        <v>9.15623981134841</v>
      </c>
      <c r="V74" s="795">
        <f>IF(INDEX(Historical!$O$7:$O$1442,MATCH(B74,Historical!$B$7:$B$1449,0))=0,"n/a",((INDEX(Historical!$C$7:$C$1442,MATCH(B74,Historical!$B$7:$B$1449,0))/INDEX(Historical!$O$7:$O$1442,MATCH(B74,Historical!$B$7:$B$1449,0)))^(1/10)-1)*100)</f>
        <v>6.2705939556533252</v>
      </c>
      <c r="W74" s="796">
        <f t="shared" si="21"/>
        <v>1.460187005585571</v>
      </c>
      <c r="X74" s="797">
        <f t="shared" si="22"/>
        <v>0.55830730557002495</v>
      </c>
      <c r="Y74" s="988"/>
      <c r="Z74" s="738">
        <f t="shared" si="23"/>
        <v>131.21693121693124</v>
      </c>
      <c r="AA74" s="999">
        <f t="shared" si="24"/>
        <v>47.830687830687829</v>
      </c>
      <c r="AB74" s="1000">
        <v>12</v>
      </c>
      <c r="AC74" s="978">
        <v>5.67</v>
      </c>
      <c r="AD74" s="978">
        <v>6.06</v>
      </c>
      <c r="AE74" s="978">
        <v>12.81</v>
      </c>
      <c r="AF74" s="978">
        <v>2.84</v>
      </c>
      <c r="AG74" s="978">
        <v>5.8999999999999995</v>
      </c>
      <c r="AH74" s="978">
        <v>4.5</v>
      </c>
      <c r="AI74" s="978">
        <v>-5.13</v>
      </c>
      <c r="AJ74" s="978">
        <v>16.400000000000002</v>
      </c>
      <c r="AK74" s="978">
        <v>7.9</v>
      </c>
      <c r="AL74" s="991">
        <v>17830</v>
      </c>
      <c r="AM74" s="985">
        <v>0.1</v>
      </c>
      <c r="AN74" s="978">
        <v>0.89</v>
      </c>
      <c r="AO74" s="838">
        <f t="shared" si="25"/>
        <v>-35.93108518748101</v>
      </c>
      <c r="AP74" s="839">
        <f t="shared" si="26"/>
        <v>11.899602643206817</v>
      </c>
      <c r="AQ74" s="1001">
        <f t="shared" si="27"/>
        <v>145.70909035700774</v>
      </c>
      <c r="AR74" s="738">
        <f>INDEX(Historical!$C$7:$C$1442,MATCH(B74,Historical!$B$7:$B$1449,0))*IF(AH74="n/a",1.03,IF(AH74&lt;0,1.01,IF(AH74&gt;10,1.1,(1+AH74/100))))</f>
        <v>7.6598499999999996</v>
      </c>
      <c r="AS74" s="999">
        <f t="shared" si="28"/>
        <v>7.7364484999999998</v>
      </c>
      <c r="AT74" s="999">
        <f t="shared" si="17"/>
        <v>8.3476279314999999</v>
      </c>
      <c r="AU74" s="999">
        <f t="shared" si="17"/>
        <v>9.0070905380884998</v>
      </c>
      <c r="AV74" s="999">
        <f t="shared" si="17"/>
        <v>9.7186506905974905</v>
      </c>
      <c r="AW74" s="738">
        <f t="shared" si="29"/>
        <v>42.469667660185991</v>
      </c>
      <c r="AX74" s="846">
        <f t="shared" si="30"/>
        <v>15.659906954345868</v>
      </c>
      <c r="AY74" s="1080">
        <v>0.47</v>
      </c>
      <c r="AZ74" s="985">
        <v>26.71</v>
      </c>
      <c r="BA74" s="985">
        <v>-1.9300000000000002</v>
      </c>
      <c r="BB74" s="985">
        <v>6.2600000000000007</v>
      </c>
      <c r="BC74" s="985">
        <v>10.780000000000001</v>
      </c>
      <c r="BE74" s="700">
        <v>1995</v>
      </c>
      <c r="BF74" s="1013">
        <f t="shared" si="31"/>
        <v>2</v>
      </c>
      <c r="BG74" s="995">
        <v>3</v>
      </c>
    </row>
    <row r="75" spans="1:59" ht="11.25" customHeight="1" x14ac:dyDescent="0.2">
      <c r="A75" s="984" t="s">
        <v>573</v>
      </c>
      <c r="B75" s="988" t="s">
        <v>574</v>
      </c>
      <c r="C75" s="1070" t="s">
        <v>108</v>
      </c>
      <c r="D75" s="1070" t="s">
        <v>4397</v>
      </c>
      <c r="E75" s="828">
        <v>12</v>
      </c>
      <c r="F75" s="1148">
        <v>296</v>
      </c>
      <c r="G75" s="1148" t="s">
        <v>106</v>
      </c>
      <c r="H75" s="1148" t="s">
        <v>106</v>
      </c>
      <c r="I75" s="987">
        <v>89.45</v>
      </c>
      <c r="J75" s="738">
        <f t="shared" si="18"/>
        <v>2.2358859698155391</v>
      </c>
      <c r="K75" s="990">
        <v>0.5</v>
      </c>
      <c r="L75" s="1000">
        <v>4</v>
      </c>
      <c r="M75" s="729">
        <f t="shared" si="19"/>
        <v>2</v>
      </c>
      <c r="N75" s="983" t="s">
        <v>250</v>
      </c>
      <c r="O75" s="831">
        <v>0.4</v>
      </c>
      <c r="P75" s="973">
        <v>43244</v>
      </c>
      <c r="Q75" s="973">
        <v>43259</v>
      </c>
      <c r="R75" s="729">
        <f t="shared" si="20"/>
        <v>24.999999999999993</v>
      </c>
      <c r="S75" s="795">
        <f>IF(INDEX(Historical!$D$7:$D$1442,MATCH(B75,Historical!$B$7:$B$1449,0))=0,"n/a",(INDEX(Historical!$C$7:$C$1442,MATCH(B75,Historical!$B$7:$B$1449,0))/INDEX(Historical!$D$7:$D$1442,MATCH(B75,Historical!$B$7:$B$1449,0))-1)*100)</f>
        <v>33.802816901408448</v>
      </c>
      <c r="T75" s="795">
        <f>IF(INDEX(Historical!$F$7:$F$1442,MATCH(B75,Historical!$B$7:$B$1449,0))=0,"n/a",((INDEX(Historical!$C$7:$C$1442,MATCH(B75,Historical!$B$7:$B$1449,0))/INDEX(Historical!$F$7:$F$1442,MATCH(B75,Historical!$B$7:$B$1449,0)))^(1/3)-1)*100)</f>
        <v>18.218448001194499</v>
      </c>
      <c r="U75" s="795">
        <f>IF(INDEX(Historical!$H$7:$H$1442,MATCH(B75,Historical!$B$7:$B$1449,0))=0,"n/a",((INDEX(Historical!$C$7:$C$1442,MATCH(B75,Historical!$B$7:$B$1449,0))/INDEX(Historical!$H$7:$H$1442,MATCH(B75,Historical!$B$7:$B$1449,0)))^(1/5)-1)*100)</f>
        <v>15.862379029749496</v>
      </c>
      <c r="V75" s="795">
        <f>IF(INDEX(Historical!$O$7:$O$1442,MATCH(B75,Historical!$B$7:$B$1449,0))=0,"n/a",((INDEX(Historical!$C$7:$C$1442,MATCH(B75,Historical!$B$7:$B$1449,0))/INDEX(Historical!$O$7:$O$1442,MATCH(B75,Historical!$B$7:$B$1449,0)))^(1/10)-1)*100)</f>
        <v>14.749614804713417</v>
      </c>
      <c r="W75" s="796">
        <f t="shared" si="21"/>
        <v>1.0754436125803422</v>
      </c>
      <c r="X75" s="797">
        <f t="shared" si="22"/>
        <v>0.34039439978003211</v>
      </c>
      <c r="Y75" s="988"/>
      <c r="Z75" s="738">
        <f t="shared" si="23"/>
        <v>26.737967914438499</v>
      </c>
      <c r="AA75" s="999">
        <f t="shared" si="24"/>
        <v>11.958556149732621</v>
      </c>
      <c r="AB75" s="1000">
        <v>12</v>
      </c>
      <c r="AC75" s="978">
        <v>7.48</v>
      </c>
      <c r="AD75" s="978">
        <v>0.83</v>
      </c>
      <c r="AE75" s="978">
        <v>2.2599999999999998</v>
      </c>
      <c r="AF75" s="978">
        <v>5.48</v>
      </c>
      <c r="AG75" s="978">
        <v>32.6</v>
      </c>
      <c r="AH75" s="978">
        <v>146.4</v>
      </c>
      <c r="AI75" s="978">
        <v>1.49</v>
      </c>
      <c r="AJ75" s="978">
        <v>46.6</v>
      </c>
      <c r="AK75" s="978">
        <v>14.499999999999998</v>
      </c>
      <c r="AL75" s="991">
        <v>4190</v>
      </c>
      <c r="AM75" s="985">
        <v>0.5</v>
      </c>
      <c r="AN75" s="978">
        <v>0.28999999999999998</v>
      </c>
      <c r="AO75" s="838">
        <f t="shared" si="25"/>
        <v>6.1397088498324148</v>
      </c>
      <c r="AP75" s="839">
        <f t="shared" si="26"/>
        <v>18.098264999565036</v>
      </c>
      <c r="AQ75" s="1001">
        <f t="shared" si="27"/>
        <v>70.662614145290576</v>
      </c>
      <c r="AR75" s="738">
        <f>INDEX(Historical!$C$7:$C$1442,MATCH(B75,Historical!$B$7:$B$1449,0))*IF(AH75="n/a",1.03,IF(AH75&lt;0,1.01,IF(AH75&gt;10,1.1,(1+AH75/100))))</f>
        <v>2.09</v>
      </c>
      <c r="AS75" s="999">
        <f t="shared" si="28"/>
        <v>2.1211409999999997</v>
      </c>
      <c r="AT75" s="999">
        <f t="shared" si="17"/>
        <v>2.3332550999999997</v>
      </c>
      <c r="AU75" s="999">
        <f t="shared" si="17"/>
        <v>2.5665806099999999</v>
      </c>
      <c r="AV75" s="999">
        <f t="shared" si="17"/>
        <v>2.8232386710000004</v>
      </c>
      <c r="AW75" s="738">
        <f t="shared" si="29"/>
        <v>11.934215381</v>
      </c>
      <c r="AX75" s="846">
        <f t="shared" si="30"/>
        <v>13.341772365567357</v>
      </c>
      <c r="AY75" s="1080">
        <v>1.77</v>
      </c>
      <c r="AZ75" s="985">
        <v>38.96</v>
      </c>
      <c r="BA75" s="985">
        <v>-23.87</v>
      </c>
      <c r="BB75" s="985">
        <v>14.41</v>
      </c>
      <c r="BC75" s="985">
        <v>-7.23</v>
      </c>
      <c r="BE75" s="700">
        <v>2007</v>
      </c>
      <c r="BF75" s="1013">
        <f t="shared" si="31"/>
        <v>1</v>
      </c>
      <c r="BG75" s="995">
        <v>12.3</v>
      </c>
    </row>
    <row r="76" spans="1:59" ht="11.25" customHeight="1" x14ac:dyDescent="0.2">
      <c r="A76" s="993" t="s">
        <v>4324</v>
      </c>
      <c r="B76" s="988" t="s">
        <v>4323</v>
      </c>
      <c r="C76" s="1070" t="s">
        <v>131</v>
      </c>
      <c r="D76" s="1070" t="s">
        <v>4391</v>
      </c>
      <c r="E76" s="1020">
        <v>14</v>
      </c>
      <c r="F76" s="1148">
        <v>278</v>
      </c>
      <c r="G76" s="1148" t="s">
        <v>106</v>
      </c>
      <c r="H76" s="1148" t="s">
        <v>106</v>
      </c>
      <c r="I76" s="987">
        <v>57.32</v>
      </c>
      <c r="J76" s="738">
        <f t="shared" si="18"/>
        <v>3.3147243545010467</v>
      </c>
      <c r="K76" s="990">
        <v>0.47499999999999998</v>
      </c>
      <c r="L76" s="1000">
        <v>4</v>
      </c>
      <c r="M76" s="729">
        <f t="shared" si="19"/>
        <v>1.9</v>
      </c>
      <c r="N76" s="719" t="s">
        <v>111</v>
      </c>
      <c r="O76" s="831">
        <v>0.46</v>
      </c>
      <c r="P76" s="973">
        <v>43432</v>
      </c>
      <c r="Q76" s="973">
        <v>43454</v>
      </c>
      <c r="R76" s="729">
        <f t="shared" si="20"/>
        <v>3.2608695652173822</v>
      </c>
      <c r="S76" s="795">
        <f>IF(INDEX(Historical!$D$7:$D$1442,MATCH(B76,Historical!$B$7:$B$1449,0))=0,"n/a",(INDEX(Historical!$C$7:$C$1442,MATCH(B76,Historical!$B$7:$B$1449,0))/INDEX(Historical!$D$7:$D$1442,MATCH(B76,Historical!$B$7:$B$1449,0))-1)*100)</f>
        <v>9.8101265822784889</v>
      </c>
      <c r="T76" s="795">
        <f>IF(INDEX(Historical!$F$7:$F$1442,MATCH(B76,Historical!$B$7:$B$1449,0))=0,"n/a",((INDEX(Historical!$C$7:$C$1442,MATCH(B76,Historical!$B$7:$B$1449,0))/INDEX(Historical!$F$7:$F$1442,MATCH(B76,Historical!$B$7:$B$1449,0)))^(1/3)-1)*100)</f>
        <v>6.6566193430683374</v>
      </c>
      <c r="U76" s="795">
        <f>IF(INDEX(Historical!$H$7:$H$1442,MATCH(B76,Historical!$B$7:$B$1449,0))=0,"n/a",((INDEX(Historical!$C$7:$C$1442,MATCH(B76,Historical!$B$7:$B$1449,0))/INDEX(Historical!$H$7:$H$1442,MATCH(B76,Historical!$B$7:$B$1449,0)))^(1/5)-1)*100)</f>
        <v>4.9910101337458768</v>
      </c>
      <c r="V76" s="795">
        <f>IF(INDEX(Historical!$O$7:$O$1442,MATCH(B76,Historical!$B$7:$B$1449,0))=0,"n/a",((INDEX(Historical!$C$7:$C$1442,MATCH(B76,Historical!$B$7:$B$1449,0))/INDEX(Historical!$O$7:$O$1442,MATCH(B76,Historical!$B$7:$B$1449,0)))^(1/10)-1)*100)</f>
        <v>4.2892304421540572</v>
      </c>
      <c r="W76" s="796">
        <f t="shared" si="21"/>
        <v>1.1636143595118627</v>
      </c>
      <c r="X76" s="797">
        <f t="shared" si="22"/>
        <v>4.5372819397689792</v>
      </c>
      <c r="Y76" s="989" t="s">
        <v>4325</v>
      </c>
      <c r="Z76" s="738">
        <f t="shared" si="23"/>
        <v>76.92307692307692</v>
      </c>
      <c r="AA76" s="999">
        <f t="shared" si="24"/>
        <v>23.20647773279352</v>
      </c>
      <c r="AB76" s="1000">
        <v>12</v>
      </c>
      <c r="AC76" s="978">
        <v>2.4700000000000002</v>
      </c>
      <c r="AD76" s="978">
        <v>2.52</v>
      </c>
      <c r="AE76" s="978">
        <v>4.1399999999999997</v>
      </c>
      <c r="AF76" s="978">
        <v>1.44</v>
      </c>
      <c r="AG76" s="978">
        <v>7.5</v>
      </c>
      <c r="AH76" s="978">
        <v>-6.6000000000000005</v>
      </c>
      <c r="AI76" s="978">
        <v>14.729999999999999</v>
      </c>
      <c r="AJ76" s="978">
        <v>1.0999999999999999</v>
      </c>
      <c r="AK76" s="978">
        <v>9.1999999999999993</v>
      </c>
      <c r="AL76" s="991">
        <v>15200</v>
      </c>
      <c r="AM76" s="985">
        <v>0.2</v>
      </c>
      <c r="AN76" s="978">
        <v>0.78</v>
      </c>
      <c r="AO76" s="838">
        <f t="shared" si="25"/>
        <v>-14.900743244546597</v>
      </c>
      <c r="AP76" s="839">
        <f t="shared" si="26"/>
        <v>8.3057344882469231</v>
      </c>
      <c r="AQ76" s="1001">
        <f t="shared" si="27"/>
        <v>21.869379866264403</v>
      </c>
      <c r="AR76" s="738">
        <f>INDEX(Historical!$C$7:$C$1442,MATCH(B76,Historical!$B$7:$B$1449,0))*IF(AH76="n/a",1.03,IF(AH76&lt;0,1.01,IF(AH76&gt;10,1.1,(1+AH76/100))))</f>
        <v>1.7523500000000001</v>
      </c>
      <c r="AS76" s="999">
        <f t="shared" si="28"/>
        <v>1.9275850000000003</v>
      </c>
      <c r="AT76" s="999">
        <f t="shared" si="17"/>
        <v>2.1049228200000005</v>
      </c>
      <c r="AU76" s="999">
        <f t="shared" si="17"/>
        <v>2.2985757194400009</v>
      </c>
      <c r="AV76" s="999">
        <f t="shared" si="17"/>
        <v>2.5100446856284813</v>
      </c>
      <c r="AW76" s="738">
        <f t="shared" si="29"/>
        <v>10.593478225068482</v>
      </c>
      <c r="AX76" s="846">
        <f t="shared" si="30"/>
        <v>18.481294879742642</v>
      </c>
      <c r="AY76" s="1080">
        <v>0.3</v>
      </c>
      <c r="AZ76" s="985">
        <v>21.8</v>
      </c>
      <c r="BA76" s="985">
        <v>-6.1899999999999995</v>
      </c>
      <c r="BB76" s="985">
        <v>-1.1400000000000001</v>
      </c>
      <c r="BC76" s="985">
        <v>2.08</v>
      </c>
      <c r="BE76" s="700">
        <v>2005</v>
      </c>
      <c r="BF76" s="1013">
        <f t="shared" si="31"/>
        <v>1</v>
      </c>
      <c r="BG76" s="995">
        <v>2.9000000000000004</v>
      </c>
    </row>
    <row r="77" spans="1:59" ht="11.25" customHeight="1" x14ac:dyDescent="0.2">
      <c r="A77" s="976" t="s">
        <v>575</v>
      </c>
      <c r="B77" s="988" t="s">
        <v>576</v>
      </c>
      <c r="C77" s="1070" t="s">
        <v>131</v>
      </c>
      <c r="D77" s="1070" t="s">
        <v>4391</v>
      </c>
      <c r="E77" s="828">
        <v>20</v>
      </c>
      <c r="F77" s="1148">
        <v>165</v>
      </c>
      <c r="G77" s="1148" t="s">
        <v>37</v>
      </c>
      <c r="H77" s="1148" t="s">
        <v>115</v>
      </c>
      <c r="I77" s="987">
        <v>69.41</v>
      </c>
      <c r="J77" s="738">
        <f t="shared" si="18"/>
        <v>2.9102434807664603</v>
      </c>
      <c r="K77" s="997">
        <v>0.505</v>
      </c>
      <c r="L77" s="1000">
        <v>4</v>
      </c>
      <c r="M77" s="729">
        <f t="shared" si="19"/>
        <v>2.02</v>
      </c>
      <c r="N77" s="983" t="s">
        <v>357</v>
      </c>
      <c r="O77" s="832">
        <v>0.47499999999999998</v>
      </c>
      <c r="P77" s="694">
        <v>43164</v>
      </c>
      <c r="Q77" s="694">
        <v>43189</v>
      </c>
      <c r="R77" s="729">
        <f t="shared" si="20"/>
        <v>6.3157894736842159</v>
      </c>
      <c r="S77" s="795">
        <f>IF(INDEX(Historical!$D$7:$D$1442,MATCH(B77,Historical!$B$7:$B$1449,0))=0,"n/a",(INDEX(Historical!$C$7:$C$1442,MATCH(B77,Historical!$B$7:$B$1449,0))/INDEX(Historical!$D$7:$D$1442,MATCH(B77,Historical!$B$7:$B$1449,0))-1)*100)</f>
        <v>6.315789473684208</v>
      </c>
      <c r="T77" s="795">
        <f>IF(INDEX(Historical!$F$7:$F$1442,MATCH(B77,Historical!$B$7:$B$1449,0))=0,"n/a",((INDEX(Historical!$C$7:$C$1442,MATCH(B77,Historical!$B$7:$B$1449,0))/INDEX(Historical!$F$7:$F$1442,MATCH(B77,Historical!$B$7:$B$1449,0)))^(1/3)-1)*100)</f>
        <v>6.5479175828152769</v>
      </c>
      <c r="U77" s="795">
        <f>IF(INDEX(Historical!$H$7:$H$1442,MATCH(B77,Historical!$B$7:$B$1449,0))=0,"n/a",((INDEX(Historical!$C$7:$C$1442,MATCH(B77,Historical!$B$7:$B$1449,0))/INDEX(Historical!$H$7:$H$1442,MATCH(B77,Historical!$B$7:$B$1449,0)))^(1/5)-1)*100)</f>
        <v>6.5630904255261191</v>
      </c>
      <c r="V77" s="795">
        <f>IF(INDEX(Historical!$O$7:$O$1442,MATCH(B77,Historical!$B$7:$B$1449,0))=0,"n/a",((INDEX(Historical!$C$7:$C$1442,MATCH(B77,Historical!$B$7:$B$1449,0))/INDEX(Historical!$O$7:$O$1442,MATCH(B77,Historical!$B$7:$B$1449,0)))^(1/10)-1)*100)</f>
        <v>9.3678669828320515</v>
      </c>
      <c r="W77" s="796">
        <f t="shared" si="21"/>
        <v>0.70059603083112898</v>
      </c>
      <c r="X77" s="797">
        <f t="shared" si="22"/>
        <v>0.6310663870698191</v>
      </c>
      <c r="Y77" s="745"/>
      <c r="Z77" s="738">
        <f t="shared" si="23"/>
        <v>61.773700305810394</v>
      </c>
      <c r="AA77" s="999">
        <f t="shared" si="24"/>
        <v>21.226299694189603</v>
      </c>
      <c r="AB77" s="1000">
        <v>12</v>
      </c>
      <c r="AC77" s="978">
        <v>3.27</v>
      </c>
      <c r="AD77" s="978">
        <v>3.64</v>
      </c>
      <c r="AE77" s="978">
        <v>2.68</v>
      </c>
      <c r="AF77" s="978">
        <v>1.93</v>
      </c>
      <c r="AG77" s="978">
        <v>9.1999999999999993</v>
      </c>
      <c r="AH77" s="980">
        <v>5</v>
      </c>
      <c r="AI77" s="980">
        <v>6.3100000000000005</v>
      </c>
      <c r="AJ77" s="978">
        <v>10.4</v>
      </c>
      <c r="AK77" s="978">
        <v>5.83</v>
      </c>
      <c r="AL77" s="991">
        <v>22380</v>
      </c>
      <c r="AM77" s="985">
        <v>0.2</v>
      </c>
      <c r="AN77" s="978">
        <v>1.25</v>
      </c>
      <c r="AO77" s="838">
        <f t="shared" si="25"/>
        <v>-11.752965787897024</v>
      </c>
      <c r="AP77" s="839">
        <f t="shared" si="26"/>
        <v>9.473333906292579</v>
      </c>
      <c r="AQ77" s="1001">
        <f t="shared" si="27"/>
        <v>34.934977608206097</v>
      </c>
      <c r="AR77" s="738">
        <f>INDEX(Historical!$C$7:$C$1442,MATCH(B77,Historical!$B$7:$B$1449,0))*IF(AH77="n/a",1.03,IF(AH77&lt;0,1.01,IF(AH77&gt;10,1.1,(1+AH77/100))))</f>
        <v>2.121</v>
      </c>
      <c r="AS77" s="999">
        <f t="shared" si="28"/>
        <v>2.2548350999999998</v>
      </c>
      <c r="AT77" s="999">
        <f t="shared" si="17"/>
        <v>2.3862919863299998</v>
      </c>
      <c r="AU77" s="999">
        <f t="shared" si="17"/>
        <v>2.525412809133039</v>
      </c>
      <c r="AV77" s="999">
        <f t="shared" si="17"/>
        <v>2.6726443759054952</v>
      </c>
      <c r="AW77" s="738">
        <f t="shared" si="29"/>
        <v>11.960184271368533</v>
      </c>
      <c r="AX77" s="846">
        <f t="shared" si="30"/>
        <v>17.231212031938529</v>
      </c>
      <c r="AY77" s="1080">
        <v>0.31</v>
      </c>
      <c r="AZ77" s="985">
        <v>31.56</v>
      </c>
      <c r="BA77" s="985">
        <v>-1.59</v>
      </c>
      <c r="BB77" s="985">
        <v>3.74</v>
      </c>
      <c r="BC77" s="985">
        <v>12.18</v>
      </c>
      <c r="BE77" s="700">
        <v>1999</v>
      </c>
      <c r="BF77" s="1013">
        <f t="shared" si="31"/>
        <v>2</v>
      </c>
      <c r="BG77" s="995">
        <v>2.8000000000000003</v>
      </c>
    </row>
    <row r="78" spans="1:59" ht="11.25" customHeight="1" x14ac:dyDescent="0.2">
      <c r="A78" s="976" t="s">
        <v>577</v>
      </c>
      <c r="B78" s="988" t="s">
        <v>578</v>
      </c>
      <c r="C78" s="1070" t="s">
        <v>112</v>
      </c>
      <c r="D78" s="1070" t="s">
        <v>4417</v>
      </c>
      <c r="E78" s="828">
        <v>24</v>
      </c>
      <c r="F78" s="1148">
        <v>138</v>
      </c>
      <c r="G78" s="1148" t="s">
        <v>106</v>
      </c>
      <c r="H78" s="1148" t="s">
        <v>106</v>
      </c>
      <c r="I78" s="978">
        <v>69.3</v>
      </c>
      <c r="J78" s="738">
        <f t="shared" si="18"/>
        <v>1.2987012987012987</v>
      </c>
      <c r="K78" s="997">
        <v>0.45</v>
      </c>
      <c r="L78" s="1000">
        <v>2</v>
      </c>
      <c r="M78" s="729">
        <f t="shared" si="19"/>
        <v>0.9</v>
      </c>
      <c r="N78" s="983" t="s">
        <v>579</v>
      </c>
      <c r="O78" s="832">
        <v>0.42</v>
      </c>
      <c r="P78" s="973">
        <v>43251</v>
      </c>
      <c r="Q78" s="973">
        <v>43266</v>
      </c>
      <c r="R78" s="729">
        <f t="shared" si="20"/>
        <v>7.1428571428571495</v>
      </c>
      <c r="S78" s="795">
        <f>IF(INDEX(Historical!$D$7:$D$1442,MATCH(B78,Historical!$B$7:$B$1449,0))=0,"n/a",(INDEX(Historical!$C$7:$C$1442,MATCH(B78,Historical!$B$7:$B$1449,0))/INDEX(Historical!$D$7:$D$1442,MATCH(B78,Historical!$B$7:$B$1449,0))-1)*100)</f>
        <v>7.1428571428571397</v>
      </c>
      <c r="T78" s="795">
        <f>IF(INDEX(Historical!$F$7:$F$1442,MATCH(B78,Historical!$B$7:$B$1449,0))=0,"n/a",((INDEX(Historical!$C$7:$C$1442,MATCH(B78,Historical!$B$7:$B$1449,0))/INDEX(Historical!$F$7:$F$1442,MATCH(B78,Historical!$B$7:$B$1449,0)))^(1/3)-1)*100)</f>
        <v>7.7217345015941907</v>
      </c>
      <c r="U78" s="795">
        <f>IF(INDEX(Historical!$H$7:$H$1442,MATCH(B78,Historical!$B$7:$B$1449,0))=0,"n/a",((INDEX(Historical!$C$7:$C$1442,MATCH(B78,Historical!$B$7:$B$1449,0))/INDEX(Historical!$H$7:$H$1442,MATCH(B78,Historical!$B$7:$B$1449,0)))^(1/5)-1)*100)</f>
        <v>8.4471771197698544</v>
      </c>
      <c r="V78" s="795">
        <f>IF(INDEX(Historical!$O$7:$O$1442,MATCH(B78,Historical!$B$7:$B$1449,0))=0,"n/a",((INDEX(Historical!$C$7:$C$1442,MATCH(B78,Historical!$B$7:$B$1449,0))/INDEX(Historical!$O$7:$O$1442,MATCH(B78,Historical!$B$7:$B$1449,0)))^(1/10)-1)*100)</f>
        <v>10.894307469981591</v>
      </c>
      <c r="W78" s="796">
        <f t="shared" si="21"/>
        <v>0.77537531807738935</v>
      </c>
      <c r="X78" s="797">
        <f t="shared" si="22"/>
        <v>0.88917653892314252</v>
      </c>
      <c r="Y78" s="989"/>
      <c r="Z78" s="738">
        <f t="shared" si="23"/>
        <v>28.30188679245283</v>
      </c>
      <c r="AA78" s="999">
        <f t="shared" si="24"/>
        <v>21.792452830188676</v>
      </c>
      <c r="AB78" s="1000">
        <v>12</v>
      </c>
      <c r="AC78" s="978">
        <v>3.18</v>
      </c>
      <c r="AD78" s="978">
        <v>1.78</v>
      </c>
      <c r="AE78" s="978">
        <v>1.54</v>
      </c>
      <c r="AF78" s="978">
        <v>6.14</v>
      </c>
      <c r="AG78" s="978">
        <v>31</v>
      </c>
      <c r="AH78" s="978">
        <v>5.0999999999999996</v>
      </c>
      <c r="AI78" s="978">
        <v>3.42</v>
      </c>
      <c r="AJ78" s="978">
        <v>9.5</v>
      </c>
      <c r="AK78" s="978">
        <v>12.2</v>
      </c>
      <c r="AL78" s="991">
        <v>12020</v>
      </c>
      <c r="AM78" s="985">
        <v>0.1</v>
      </c>
      <c r="AN78" s="978">
        <v>0</v>
      </c>
      <c r="AO78" s="838">
        <f t="shared" si="25"/>
        <v>-12.046574411717522</v>
      </c>
      <c r="AP78" s="839">
        <f t="shared" si="26"/>
        <v>9.745878418471154</v>
      </c>
      <c r="AQ78" s="1001">
        <f t="shared" si="27"/>
        <v>143.86304022942284</v>
      </c>
      <c r="AR78" s="738">
        <f>INDEX(Historical!$C$7:$C$1442,MATCH(B78,Historical!$B$7:$B$1449,0))*IF(AH78="n/a",1.03,IF(AH78&lt;0,1.01,IF(AH78&gt;10,1.1,(1+AH78/100))))</f>
        <v>0.94589999999999996</v>
      </c>
      <c r="AS78" s="999">
        <f t="shared" si="28"/>
        <v>0.97824977999999996</v>
      </c>
      <c r="AT78" s="999">
        <f t="shared" si="17"/>
        <v>1.0760747580000001</v>
      </c>
      <c r="AU78" s="999">
        <f t="shared" si="17"/>
        <v>1.1836822338000001</v>
      </c>
      <c r="AV78" s="999">
        <f t="shared" si="17"/>
        <v>1.3020504571800002</v>
      </c>
      <c r="AW78" s="738">
        <f t="shared" si="29"/>
        <v>5.4859572289800003</v>
      </c>
      <c r="AX78" s="846">
        <f t="shared" si="30"/>
        <v>7.9162441976623379</v>
      </c>
      <c r="AY78" s="1080">
        <v>0.76</v>
      </c>
      <c r="AZ78" s="985">
        <v>17.260000000000002</v>
      </c>
      <c r="BA78" s="985">
        <v>-11.34</v>
      </c>
      <c r="BB78" s="985">
        <v>-0.97</v>
      </c>
      <c r="BC78" s="985">
        <v>-2.96</v>
      </c>
      <c r="BE78" s="700">
        <v>1995</v>
      </c>
      <c r="BF78" s="1013">
        <f t="shared" si="31"/>
        <v>2</v>
      </c>
      <c r="BG78" s="995">
        <v>18.899999999999999</v>
      </c>
    </row>
    <row r="79" spans="1:59" ht="11.25" customHeight="1" x14ac:dyDescent="0.2">
      <c r="A79" s="976" t="s">
        <v>580</v>
      </c>
      <c r="B79" s="988" t="s">
        <v>581</v>
      </c>
      <c r="C79" s="1070" t="s">
        <v>108</v>
      </c>
      <c r="D79" s="1070" t="s">
        <v>4397</v>
      </c>
      <c r="E79" s="828">
        <v>20</v>
      </c>
      <c r="F79" s="1148">
        <v>166</v>
      </c>
      <c r="G79" s="1148" t="s">
        <v>106</v>
      </c>
      <c r="H79" s="1148" t="s">
        <v>106</v>
      </c>
      <c r="I79" s="987">
        <v>218.63</v>
      </c>
      <c r="J79" s="738">
        <f t="shared" si="18"/>
        <v>1.1709280519599323</v>
      </c>
      <c r="K79" s="997">
        <v>0.64</v>
      </c>
      <c r="L79" s="1000">
        <v>4</v>
      </c>
      <c r="M79" s="729">
        <f t="shared" si="19"/>
        <v>2.56</v>
      </c>
      <c r="N79" s="983" t="s">
        <v>327</v>
      </c>
      <c r="O79" s="832">
        <v>0.56000000000000005</v>
      </c>
      <c r="P79" s="973">
        <v>43250</v>
      </c>
      <c r="Q79" s="973">
        <v>43270</v>
      </c>
      <c r="R79" s="729">
        <f t="shared" si="20"/>
        <v>14.285714285714276</v>
      </c>
      <c r="S79" s="795">
        <f>IF(INDEX(Historical!$D$7:$D$1442,MATCH(B79,Historical!$B$7:$B$1449,0))=0,"n/a",(INDEX(Historical!$C$7:$C$1442,MATCH(B79,Historical!$B$7:$B$1449,0))/INDEX(Historical!$D$7:$D$1442,MATCH(B79,Historical!$B$7:$B$1449,0))-1)*100)</f>
        <v>13.761467889908241</v>
      </c>
      <c r="T79" s="795">
        <f>IF(INDEX(Historical!$F$7:$F$1442,MATCH(B79,Historical!$B$7:$B$1449,0))=0,"n/a",((INDEX(Historical!$C$7:$C$1442,MATCH(B79,Historical!$B$7:$B$1449,0))/INDEX(Historical!$F$7:$F$1442,MATCH(B79,Historical!$B$7:$B$1449,0)))^(1/3)-1)*100)</f>
        <v>13.19272714569264</v>
      </c>
      <c r="U79" s="795">
        <f>IF(INDEX(Historical!$H$7:$H$1442,MATCH(B79,Historical!$B$7:$B$1449,0))=0,"n/a",((INDEX(Historical!$C$7:$C$1442,MATCH(B79,Historical!$B$7:$B$1449,0))/INDEX(Historical!$H$7:$H$1442,MATCH(B79,Historical!$B$7:$B$1449,0)))^(1/5)-1)*100)</f>
        <v>12.767137012376306</v>
      </c>
      <c r="V79" s="795">
        <f>IF(INDEX(Historical!$O$7:$O$1442,MATCH(B79,Historical!$B$7:$B$1449,0))=0,"n/a",((INDEX(Historical!$C$7:$C$1442,MATCH(B79,Historical!$B$7:$B$1449,0))/INDEX(Historical!$O$7:$O$1442,MATCH(B79,Historical!$B$7:$B$1449,0)))^(1/10)-1)*100)</f>
        <v>14.153905529404565</v>
      </c>
      <c r="W79" s="796">
        <f t="shared" si="21"/>
        <v>0.90202220057585769</v>
      </c>
      <c r="X79" s="797">
        <f t="shared" si="22"/>
        <v>1.1821423159607689</v>
      </c>
      <c r="Y79" s="988"/>
      <c r="Z79" s="738">
        <f t="shared" si="23"/>
        <v>32.947232947232955</v>
      </c>
      <c r="AA79" s="999">
        <f t="shared" si="24"/>
        <v>28.137709137709138</v>
      </c>
      <c r="AB79" s="1000">
        <v>8</v>
      </c>
      <c r="AC79" s="978">
        <v>7.77</v>
      </c>
      <c r="AD79" s="978">
        <v>2.39</v>
      </c>
      <c r="AE79" s="978">
        <v>6.05</v>
      </c>
      <c r="AF79" s="978">
        <v>15.4</v>
      </c>
      <c r="AG79" s="978">
        <v>50.8</v>
      </c>
      <c r="AH79" s="978">
        <v>14.099999999999998</v>
      </c>
      <c r="AI79" s="978">
        <v>9.83</v>
      </c>
      <c r="AJ79" s="978">
        <v>10.8</v>
      </c>
      <c r="AK79" s="978">
        <v>11.75</v>
      </c>
      <c r="AL79" s="991">
        <v>8300</v>
      </c>
      <c r="AM79" s="985">
        <v>1.7000000000000002</v>
      </c>
      <c r="AN79" s="978">
        <v>1.06</v>
      </c>
      <c r="AO79" s="838">
        <f t="shared" si="25"/>
        <v>-14.199644073372898</v>
      </c>
      <c r="AP79" s="839">
        <f t="shared" si="26"/>
        <v>13.938065064336239</v>
      </c>
      <c r="AQ79" s="1001">
        <f t="shared" si="27"/>
        <v>338.84733904512512</v>
      </c>
      <c r="AR79" s="738">
        <f>INDEX(Historical!$C$7:$C$1442,MATCH(B79,Historical!$B$7:$B$1449,0))*IF(AH79="n/a",1.03,IF(AH79&lt;0,1.01,IF(AH79&gt;10,1.1,(1+AH79/100))))</f>
        <v>2.7280000000000002</v>
      </c>
      <c r="AS79" s="999">
        <f t="shared" si="28"/>
        <v>2.9961624000000002</v>
      </c>
      <c r="AT79" s="999">
        <f t="shared" si="17"/>
        <v>3.2957786400000004</v>
      </c>
      <c r="AU79" s="999">
        <f t="shared" si="17"/>
        <v>3.6253565040000009</v>
      </c>
      <c r="AV79" s="999">
        <f t="shared" si="17"/>
        <v>3.9878921544000012</v>
      </c>
      <c r="AW79" s="738">
        <f t="shared" si="29"/>
        <v>16.633189698400002</v>
      </c>
      <c r="AX79" s="846">
        <f t="shared" si="30"/>
        <v>7.6079173482138787</v>
      </c>
      <c r="AY79" s="1080">
        <v>1.05</v>
      </c>
      <c r="AZ79" s="985">
        <v>18.509999999999998</v>
      </c>
      <c r="BA79" s="985">
        <v>-8.1199999999999992</v>
      </c>
      <c r="BB79" s="985">
        <v>1.78</v>
      </c>
      <c r="BC79" s="985">
        <v>2.85</v>
      </c>
      <c r="BE79" s="700">
        <v>1999</v>
      </c>
      <c r="BF79" s="1013">
        <f t="shared" si="31"/>
        <v>2</v>
      </c>
      <c r="BG79" s="995">
        <v>19.8</v>
      </c>
    </row>
    <row r="80" spans="1:59" ht="11.25" customHeight="1" x14ac:dyDescent="0.2">
      <c r="A80" s="984" t="s">
        <v>582</v>
      </c>
      <c r="B80" s="988" t="s">
        <v>583</v>
      </c>
      <c r="C80" s="1070" t="s">
        <v>108</v>
      </c>
      <c r="D80" s="1070" t="s">
        <v>4401</v>
      </c>
      <c r="E80" s="828">
        <v>15</v>
      </c>
      <c r="F80" s="1148">
        <v>253</v>
      </c>
      <c r="G80" s="1148" t="s">
        <v>106</v>
      </c>
      <c r="H80" s="1148" t="s">
        <v>106</v>
      </c>
      <c r="I80" s="987">
        <v>31.53</v>
      </c>
      <c r="J80" s="738">
        <f t="shared" si="18"/>
        <v>1.9029495718363463</v>
      </c>
      <c r="K80" s="990">
        <v>0.15</v>
      </c>
      <c r="L80" s="1000">
        <v>4</v>
      </c>
      <c r="M80" s="729">
        <f t="shared" si="19"/>
        <v>0.6</v>
      </c>
      <c r="N80" s="983" t="s">
        <v>460</v>
      </c>
      <c r="O80" s="831">
        <v>0.14000000000000001</v>
      </c>
      <c r="P80" s="973">
        <v>43462</v>
      </c>
      <c r="Q80" s="973">
        <v>43485</v>
      </c>
      <c r="R80" s="729">
        <f t="shared" si="20"/>
        <v>7.1428571428571281</v>
      </c>
      <c r="S80" s="795">
        <f>IF(INDEX(Historical!$D$7:$D$1442,MATCH(B80,Historical!$B$7:$B$1449,0))=0,"n/a",(INDEX(Historical!$C$7:$C$1442,MATCH(B80,Historical!$B$7:$B$1449,0))/INDEX(Historical!$D$7:$D$1442,MATCH(B80,Historical!$B$7:$B$1449,0))-1)*100)</f>
        <v>11.340206185567014</v>
      </c>
      <c r="T80" s="795">
        <f>IF(INDEX(Historical!$F$7:$F$1442,MATCH(B80,Historical!$B$7:$B$1449,0))=0,"n/a",((INDEX(Historical!$C$7:$C$1442,MATCH(B80,Historical!$B$7:$B$1449,0))/INDEX(Historical!$F$7:$F$1442,MATCH(B80,Historical!$B$7:$B$1449,0)))^(1/3)-1)*100)</f>
        <v>7.888486678770068</v>
      </c>
      <c r="U80" s="795">
        <f>IF(INDEX(Historical!$H$7:$H$1442,MATCH(B80,Historical!$B$7:$B$1449,0))=0,"n/a",((INDEX(Historical!$C$7:$C$1442,MATCH(B80,Historical!$B$7:$B$1449,0))/INDEX(Historical!$H$7:$H$1442,MATCH(B80,Historical!$B$7:$B$1449,0)))^(1/5)-1)*100)</f>
        <v>6.1858758794934632</v>
      </c>
      <c r="V80" s="795">
        <f>IF(INDEX(Historical!$O$7:$O$1442,MATCH(B80,Historical!$B$7:$B$1449,0))=0,"n/a",((INDEX(Historical!$C$7:$C$1442,MATCH(B80,Historical!$B$7:$B$1449,0))/INDEX(Historical!$O$7:$O$1442,MATCH(B80,Historical!$B$7:$B$1449,0)))^(1/10)-1)*100)</f>
        <v>5.0480468452381411</v>
      </c>
      <c r="W80" s="796">
        <f t="shared" si="21"/>
        <v>1.2253998564471811</v>
      </c>
      <c r="X80" s="797">
        <f t="shared" si="22"/>
        <v>1.0852413823672742</v>
      </c>
      <c r="Y80" s="989"/>
      <c r="Z80" s="738">
        <f t="shared" si="23"/>
        <v>36.585365853658537</v>
      </c>
      <c r="AA80" s="999">
        <f t="shared" si="24"/>
        <v>19.225609756097562</v>
      </c>
      <c r="AB80" s="1000">
        <v>12</v>
      </c>
      <c r="AC80" s="978">
        <v>1.64</v>
      </c>
      <c r="AD80" s="978" t="s">
        <v>137</v>
      </c>
      <c r="AE80" s="978">
        <v>6.26</v>
      </c>
      <c r="AF80" s="978">
        <v>2.08</v>
      </c>
      <c r="AG80" s="978">
        <v>11</v>
      </c>
      <c r="AH80" s="978">
        <v>8.6999999999999993</v>
      </c>
      <c r="AI80" s="978">
        <v>16.669999999999998</v>
      </c>
      <c r="AJ80" s="978">
        <v>5.7</v>
      </c>
      <c r="AK80" s="978" t="s">
        <v>137</v>
      </c>
      <c r="AL80" s="991">
        <v>283.45</v>
      </c>
      <c r="AM80" s="985">
        <v>3.5000000000000004</v>
      </c>
      <c r="AN80" s="978">
        <v>0</v>
      </c>
      <c r="AO80" s="838">
        <f t="shared" si="25"/>
        <v>-11.136784304767753</v>
      </c>
      <c r="AP80" s="839">
        <f t="shared" si="26"/>
        <v>8.088825451329809</v>
      </c>
      <c r="AQ80" s="1001">
        <f t="shared" si="27"/>
        <v>33.315445954627855</v>
      </c>
      <c r="AR80" s="738">
        <f>INDEX(Historical!$C$7:$C$1442,MATCH(B80,Historical!$B$7:$B$1449,0))*IF(AH80="n/a",1.03,IF(AH80&lt;0,1.01,IF(AH80&gt;10,1.1,(1+AH80/100))))</f>
        <v>0.58698000000000006</v>
      </c>
      <c r="AS80" s="999">
        <f t="shared" si="28"/>
        <v>0.64567800000000009</v>
      </c>
      <c r="AT80" s="999">
        <f t="shared" si="17"/>
        <v>0.66504834000000013</v>
      </c>
      <c r="AU80" s="999">
        <f t="shared" si="17"/>
        <v>0.68499979020000012</v>
      </c>
      <c r="AV80" s="999">
        <f t="shared" si="17"/>
        <v>0.70554978390600009</v>
      </c>
      <c r="AW80" s="738">
        <f t="shared" si="29"/>
        <v>3.2882559141060006</v>
      </c>
      <c r="AX80" s="846">
        <f t="shared" si="30"/>
        <v>10.428975306393912</v>
      </c>
      <c r="AY80" s="1080">
        <v>0.22</v>
      </c>
      <c r="AZ80" s="985">
        <v>5.91</v>
      </c>
      <c r="BA80" s="985">
        <v>-36.93</v>
      </c>
      <c r="BB80" s="985">
        <v>-15.57</v>
      </c>
      <c r="BC80" s="985">
        <v>-24.6</v>
      </c>
      <c r="BE80" s="700">
        <v>2005</v>
      </c>
      <c r="BF80" s="1013">
        <f t="shared" si="31"/>
        <v>1</v>
      </c>
      <c r="BG80" s="995">
        <v>1.4000000000000001</v>
      </c>
    </row>
    <row r="81" spans="1:59" ht="11.25" customHeight="1" x14ac:dyDescent="0.2">
      <c r="A81" s="976" t="s">
        <v>584</v>
      </c>
      <c r="B81" s="988" t="s">
        <v>585</v>
      </c>
      <c r="C81" s="1070" t="s">
        <v>112</v>
      </c>
      <c r="D81" s="1070" t="s">
        <v>4394</v>
      </c>
      <c r="E81" s="828">
        <v>20</v>
      </c>
      <c r="F81" s="1148">
        <v>169</v>
      </c>
      <c r="G81" s="1148" t="s">
        <v>106</v>
      </c>
      <c r="H81" s="1148" t="s">
        <v>106</v>
      </c>
      <c r="I81" s="987">
        <v>60.46</v>
      </c>
      <c r="J81" s="738">
        <f t="shared" si="18"/>
        <v>2.8448561032087332</v>
      </c>
      <c r="K81" s="990">
        <v>0.43</v>
      </c>
      <c r="L81" s="1000">
        <v>4</v>
      </c>
      <c r="M81" s="729">
        <f t="shared" si="19"/>
        <v>1.72</v>
      </c>
      <c r="N81" s="983" t="s">
        <v>470</v>
      </c>
      <c r="O81" s="831">
        <v>0.4</v>
      </c>
      <c r="P81" s="973">
        <v>43496</v>
      </c>
      <c r="Q81" s="973">
        <v>43523</v>
      </c>
      <c r="R81" s="729">
        <f t="shared" si="20"/>
        <v>7.4999999999999929</v>
      </c>
      <c r="S81" s="795">
        <f>IF(INDEX(Historical!$D$7:$D$1442,MATCH(B81,Historical!$B$7:$B$1449,0))=0,"n/a",(INDEX(Historical!$C$7:$C$1442,MATCH(B81,Historical!$B$7:$B$1449,0))/INDEX(Historical!$D$7:$D$1442,MATCH(B81,Historical!$B$7:$B$1449,0))-1)*100)</f>
        <v>20.3125</v>
      </c>
      <c r="T81" s="795">
        <f>IF(INDEX(Historical!$F$7:$F$1442,MATCH(B81,Historical!$B$7:$B$1449,0))=0,"n/a",((INDEX(Historical!$C$7:$C$1442,MATCH(B81,Historical!$B$7:$B$1449,0))/INDEX(Historical!$F$7:$F$1442,MATCH(B81,Historical!$B$7:$B$1449,0)))^(1/3)-1)*100)</f>
        <v>11.199004528465784</v>
      </c>
      <c r="U81" s="795">
        <f>IF(INDEX(Historical!$H$7:$H$1442,MATCH(B81,Historical!$B$7:$B$1449,0))=0,"n/a",((INDEX(Historical!$C$7:$C$1442,MATCH(B81,Historical!$B$7:$B$1449,0))/INDEX(Historical!$H$7:$H$1442,MATCH(B81,Historical!$B$7:$B$1449,0)))^(1/5)-1)*100)</f>
        <v>13.995090255865472</v>
      </c>
      <c r="V81" s="795">
        <f>IF(INDEX(Historical!$O$7:$O$1442,MATCH(B81,Historical!$B$7:$B$1449,0))=0,"n/a",((INDEX(Historical!$C$7:$C$1442,MATCH(B81,Historical!$B$7:$B$1449,0))/INDEX(Historical!$O$7:$O$1442,MATCH(B81,Historical!$B$7:$B$1449,0)))^(1/10)-1)*100)</f>
        <v>19.468864872916459</v>
      </c>
      <c r="W81" s="796">
        <f t="shared" si="21"/>
        <v>0.71884469624802483</v>
      </c>
      <c r="X81" s="797">
        <f t="shared" si="22"/>
        <v>2.221442897756424</v>
      </c>
      <c r="Y81" s="752"/>
      <c r="Z81" s="738">
        <f t="shared" si="23"/>
        <v>65.399239543726239</v>
      </c>
      <c r="AA81" s="999">
        <f t="shared" si="24"/>
        <v>22.988593155893536</v>
      </c>
      <c r="AB81" s="1000">
        <v>12</v>
      </c>
      <c r="AC81" s="978">
        <v>2.63</v>
      </c>
      <c r="AD81" s="978">
        <v>1.21</v>
      </c>
      <c r="AE81" s="978">
        <v>3.49</v>
      </c>
      <c r="AF81" s="978">
        <v>7.49</v>
      </c>
      <c r="AG81" s="978">
        <v>30.9</v>
      </c>
      <c r="AH81" s="978">
        <v>11.3</v>
      </c>
      <c r="AI81" s="978">
        <v>7.8100000000000005</v>
      </c>
      <c r="AJ81" s="978">
        <v>6.3</v>
      </c>
      <c r="AK81" s="978">
        <v>19</v>
      </c>
      <c r="AL81" s="991">
        <v>17350</v>
      </c>
      <c r="AM81" s="985">
        <v>0.1</v>
      </c>
      <c r="AN81" s="978">
        <v>0.17</v>
      </c>
      <c r="AO81" s="838">
        <f t="shared" si="25"/>
        <v>-6.1486467968193317</v>
      </c>
      <c r="AP81" s="839">
        <f t="shared" si="26"/>
        <v>16.839946359074204</v>
      </c>
      <c r="AQ81" s="1001">
        <f t="shared" si="27"/>
        <v>176.63418503113664</v>
      </c>
      <c r="AR81" s="738">
        <f>INDEX(Historical!$C$7:$C$1442,MATCH(B81,Historical!$B$7:$B$1449,0))*IF(AH81="n/a",1.03,IF(AH81&lt;0,1.01,IF(AH81&gt;10,1.1,(1+AH81/100))))</f>
        <v>1.6940000000000002</v>
      </c>
      <c r="AS81" s="999">
        <f t="shared" si="28"/>
        <v>1.8263014000000002</v>
      </c>
      <c r="AT81" s="999">
        <f t="shared" si="17"/>
        <v>2.0089315400000003</v>
      </c>
      <c r="AU81" s="999">
        <f t="shared" si="17"/>
        <v>2.2098246940000004</v>
      </c>
      <c r="AV81" s="999">
        <f t="shared" si="17"/>
        <v>2.4308071634000008</v>
      </c>
      <c r="AW81" s="738">
        <f t="shared" si="29"/>
        <v>10.169864797400001</v>
      </c>
      <c r="AX81" s="846">
        <f t="shared" si="30"/>
        <v>16.820815080052927</v>
      </c>
      <c r="AY81" s="1080">
        <v>1.1299999999999999</v>
      </c>
      <c r="AZ81" s="985">
        <v>27.63</v>
      </c>
      <c r="BA81" s="985">
        <v>-1.1100000000000001</v>
      </c>
      <c r="BB81" s="985">
        <v>9.2100000000000009</v>
      </c>
      <c r="BC81" s="985">
        <v>10.97</v>
      </c>
      <c r="BE81" s="700">
        <v>2000</v>
      </c>
      <c r="BF81" s="1013">
        <f t="shared" si="31"/>
        <v>2</v>
      </c>
      <c r="BG81" s="995">
        <v>22.3</v>
      </c>
    </row>
    <row r="82" spans="1:59" ht="11.25" customHeight="1" x14ac:dyDescent="0.2">
      <c r="A82" s="976" t="s">
        <v>586</v>
      </c>
      <c r="B82" s="988" t="s">
        <v>587</v>
      </c>
      <c r="C82" s="1070" t="s">
        <v>112</v>
      </c>
      <c r="D82" s="1070" t="s">
        <v>4417</v>
      </c>
      <c r="E82" s="828">
        <v>17</v>
      </c>
      <c r="F82" s="1148">
        <v>188</v>
      </c>
      <c r="G82" s="1148" t="s">
        <v>115</v>
      </c>
      <c r="H82" s="1148" t="s">
        <v>115</v>
      </c>
      <c r="I82" s="987">
        <v>177.57</v>
      </c>
      <c r="J82" s="738">
        <f t="shared" si="18"/>
        <v>1.4642112969533143</v>
      </c>
      <c r="K82" s="990">
        <v>0.65</v>
      </c>
      <c r="L82" s="1000">
        <v>4</v>
      </c>
      <c r="M82" s="729">
        <f t="shared" si="19"/>
        <v>2.6</v>
      </c>
      <c r="N82" s="983" t="s">
        <v>588</v>
      </c>
      <c r="O82" s="831">
        <v>0.5</v>
      </c>
      <c r="P82" s="973">
        <v>43273</v>
      </c>
      <c r="Q82" s="973">
        <v>43290</v>
      </c>
      <c r="R82" s="729">
        <f t="shared" si="20"/>
        <v>30.000000000000004</v>
      </c>
      <c r="S82" s="795">
        <f>IF(INDEX(Historical!$D$7:$D$1442,MATCH(B82,Historical!$B$7:$B$1449,0))=0,"n/a",(INDEX(Historical!$C$7:$C$1442,MATCH(B82,Historical!$B$7:$B$1449,0))/INDEX(Historical!$D$7:$D$1442,MATCH(B82,Historical!$B$7:$B$1449,0))-1)*100)</f>
        <v>27.777777777777768</v>
      </c>
      <c r="T82" s="795">
        <f>IF(INDEX(Historical!$F$7:$F$1442,MATCH(B82,Historical!$B$7:$B$1449,0))=0,"n/a",((INDEX(Historical!$C$7:$C$1442,MATCH(B82,Historical!$B$7:$B$1449,0))/INDEX(Historical!$F$7:$F$1442,MATCH(B82,Historical!$B$7:$B$1449,0)))^(1/3)-1)*100)</f>
        <v>36.71886432341158</v>
      </c>
      <c r="U82" s="795">
        <f>IF(INDEX(Historical!$H$7:$H$1442,MATCH(B82,Historical!$B$7:$B$1449,0))=0,"n/a",((INDEX(Historical!$C$7:$C$1442,MATCH(B82,Historical!$B$7:$B$1449,0))/INDEX(Historical!$H$7:$H$1442,MATCH(B82,Historical!$B$7:$B$1449,0)))^(1/5)-1)*100)</f>
        <v>31.722501143559857</v>
      </c>
      <c r="V82" s="795">
        <f>IF(INDEX(Historical!$O$7:$O$1442,MATCH(B82,Historical!$B$7:$B$1449,0))=0,"n/a",((INDEX(Historical!$C$7:$C$1442,MATCH(B82,Historical!$B$7:$B$1449,0))/INDEX(Historical!$O$7:$O$1442,MATCH(B82,Historical!$B$7:$B$1449,0)))^(1/10)-1)*100)</f>
        <v>18.256749658914686</v>
      </c>
      <c r="W82" s="796">
        <f t="shared" si="21"/>
        <v>1.7375766078968995</v>
      </c>
      <c r="X82" s="797">
        <f t="shared" si="22"/>
        <v>6.6088544049083033</v>
      </c>
      <c r="Y82" s="988"/>
      <c r="Z82" s="738">
        <f t="shared" si="23"/>
        <v>22.907488986784141</v>
      </c>
      <c r="AA82" s="999">
        <f t="shared" si="24"/>
        <v>15.644933920704846</v>
      </c>
      <c r="AB82" s="1000">
        <v>5</v>
      </c>
      <c r="AC82" s="978">
        <v>11.35</v>
      </c>
      <c r="AD82" s="978">
        <v>1.61</v>
      </c>
      <c r="AE82" s="978">
        <v>0.67</v>
      </c>
      <c r="AF82" s="978">
        <v>2.41</v>
      </c>
      <c r="AG82" s="978">
        <v>25.900000000000002</v>
      </c>
      <c r="AH82" s="978">
        <v>-2.2999999999999998</v>
      </c>
      <c r="AI82" s="978">
        <v>12.19</v>
      </c>
      <c r="AJ82" s="978">
        <v>4.8</v>
      </c>
      <c r="AK82" s="978">
        <v>9.7100000000000009</v>
      </c>
      <c r="AL82" s="991">
        <v>46020</v>
      </c>
      <c r="AM82" s="985">
        <v>5.7</v>
      </c>
      <c r="AN82" s="978">
        <v>0.9</v>
      </c>
      <c r="AO82" s="838">
        <f t="shared" si="25"/>
        <v>17.541778519808325</v>
      </c>
      <c r="AP82" s="839">
        <f t="shared" si="26"/>
        <v>33.186712440513169</v>
      </c>
      <c r="AQ82" s="1001">
        <f t="shared" si="27"/>
        <v>29.450618210443768</v>
      </c>
      <c r="AR82" s="738">
        <f>INDEX(Historical!$C$7:$C$1442,MATCH(B82,Historical!$B$7:$B$1449,0))*IF(AH82="n/a",1.03,IF(AH82&lt;0,1.01,IF(AH82&gt;10,1.1,(1+AH82/100))))</f>
        <v>2.323</v>
      </c>
      <c r="AS82" s="999">
        <f t="shared" si="28"/>
        <v>2.5553000000000003</v>
      </c>
      <c r="AT82" s="999">
        <f t="shared" si="17"/>
        <v>2.8034196300000005</v>
      </c>
      <c r="AU82" s="999">
        <f t="shared" si="17"/>
        <v>3.0756316760730003</v>
      </c>
      <c r="AV82" s="999">
        <f t="shared" si="17"/>
        <v>3.3742755118196883</v>
      </c>
      <c r="AW82" s="738">
        <f t="shared" si="29"/>
        <v>14.131626817892689</v>
      </c>
      <c r="AX82" s="846">
        <f t="shared" si="30"/>
        <v>7.9583413965718819</v>
      </c>
      <c r="AY82" s="1080">
        <v>1.63</v>
      </c>
      <c r="AZ82" s="985">
        <v>17.64</v>
      </c>
      <c r="BA82" s="985">
        <v>-33.54</v>
      </c>
      <c r="BB82" s="985">
        <v>-5.0500000000000007</v>
      </c>
      <c r="BC82" s="985">
        <v>-21.88</v>
      </c>
      <c r="BE82" s="700">
        <v>2002</v>
      </c>
      <c r="BF82" s="1013">
        <f t="shared" si="31"/>
        <v>1</v>
      </c>
      <c r="BG82" s="995">
        <v>9.5</v>
      </c>
    </row>
    <row r="83" spans="1:59" s="874" customFormat="1" ht="11.25" customHeight="1" x14ac:dyDescent="0.2">
      <c r="A83" s="1064" t="s">
        <v>589</v>
      </c>
      <c r="B83" s="882" t="s">
        <v>590</v>
      </c>
      <c r="C83" s="1070" t="s">
        <v>108</v>
      </c>
      <c r="D83" s="1070" t="s">
        <v>4401</v>
      </c>
      <c r="E83" s="854">
        <v>12</v>
      </c>
      <c r="F83" s="1148">
        <v>301</v>
      </c>
      <c r="G83" s="1147" t="s">
        <v>106</v>
      </c>
      <c r="H83" s="1147" t="s">
        <v>106</v>
      </c>
      <c r="I83" s="855">
        <v>41.45</v>
      </c>
      <c r="J83" s="856">
        <f t="shared" si="18"/>
        <v>2.7020506634499397</v>
      </c>
      <c r="K83" s="857">
        <v>0.28000000000000003</v>
      </c>
      <c r="L83" s="858">
        <v>4</v>
      </c>
      <c r="M83" s="859">
        <f t="shared" si="19"/>
        <v>1.1200000000000001</v>
      </c>
      <c r="N83" s="860" t="s">
        <v>241</v>
      </c>
      <c r="O83" s="861">
        <v>0.27</v>
      </c>
      <c r="P83" s="862">
        <v>43462</v>
      </c>
      <c r="Q83" s="862">
        <v>43480</v>
      </c>
      <c r="R83" s="859">
        <f t="shared" si="20"/>
        <v>3.7037037037037068</v>
      </c>
      <c r="S83" s="795">
        <f>IF(INDEX(Historical!$D$7:$D$1442,MATCH(B83,Historical!$B$7:$B$1449,0))=0,"n/a",(INDEX(Historical!$C$7:$C$1442,MATCH(B83,Historical!$B$7:$B$1449,0))/INDEX(Historical!$D$7:$D$1442,MATCH(B83,Historical!$B$7:$B$1449,0))-1)*100)</f>
        <v>36.567164179104481</v>
      </c>
      <c r="T83" s="795">
        <f>IF(INDEX(Historical!$F$7:$F$1442,MATCH(B83,Historical!$B$7:$B$1449,0))=0,"n/a",((INDEX(Historical!$C$7:$C$1442,MATCH(B83,Historical!$B$7:$B$1449,0))/INDEX(Historical!$F$7:$F$1442,MATCH(B83,Historical!$B$7:$B$1449,0)))^(1/3)-1)*100)</f>
        <v>16.079378984500803</v>
      </c>
      <c r="U83" s="795">
        <f>IF(INDEX(Historical!$H$7:$H$1442,MATCH(B83,Historical!$B$7:$B$1449,0))=0,"n/a",((INDEX(Historical!$C$7:$C$1442,MATCH(B83,Historical!$B$7:$B$1449,0))/INDEX(Historical!$H$7:$H$1442,MATCH(B83,Historical!$B$7:$B$1449,0)))^(1/5)-1)*100)</f>
        <v>18.294567206553204</v>
      </c>
      <c r="V83" s="795">
        <f>IF(INDEX(Historical!$O$7:$O$1442,MATCH(B83,Historical!$B$7:$B$1449,0))=0,"n/a",((INDEX(Historical!$C$7:$C$1442,MATCH(B83,Historical!$B$7:$B$1449,0))/INDEX(Historical!$O$7:$O$1442,MATCH(B83,Historical!$B$7:$B$1449,0)))^(1/10)-1)*100)</f>
        <v>12.671949998921338</v>
      </c>
      <c r="W83" s="863">
        <f t="shared" si="21"/>
        <v>1.4437057602113703</v>
      </c>
      <c r="X83" s="864" t="str">
        <f t="shared" si="22"/>
        <v>n/a</v>
      </c>
      <c r="Y83" s="1072"/>
      <c r="Z83" s="856" t="str">
        <f t="shared" si="23"/>
        <v>n/a</v>
      </c>
      <c r="AA83" s="866" t="str">
        <f t="shared" si="24"/>
        <v>n/a</v>
      </c>
      <c r="AB83" s="858">
        <v>12</v>
      </c>
      <c r="AC83" s="867" t="s">
        <v>137</v>
      </c>
      <c r="AD83" s="867" t="s">
        <v>137</v>
      </c>
      <c r="AE83" s="867" t="s">
        <v>137</v>
      </c>
      <c r="AF83" s="867" t="s">
        <v>137</v>
      </c>
      <c r="AG83" s="867" t="s">
        <v>137</v>
      </c>
      <c r="AH83" s="867" t="s">
        <v>137</v>
      </c>
      <c r="AI83" s="867" t="s">
        <v>137</v>
      </c>
      <c r="AJ83" s="867" t="s">
        <v>137</v>
      </c>
      <c r="AK83" s="867" t="s">
        <v>137</v>
      </c>
      <c r="AL83" s="868" t="s">
        <v>137</v>
      </c>
      <c r="AM83" s="869" t="s">
        <v>137</v>
      </c>
      <c r="AN83" s="867" t="s">
        <v>137</v>
      </c>
      <c r="AO83" s="870" t="str">
        <f t="shared" si="25"/>
        <v>n/a</v>
      </c>
      <c r="AP83" s="871">
        <f t="shared" si="26"/>
        <v>20.996617870003142</v>
      </c>
      <c r="AQ83" s="872" t="str">
        <f t="shared" si="27"/>
        <v>n/a</v>
      </c>
      <c r="AR83" s="738">
        <f>INDEX(Historical!$C$7:$C$1442,MATCH(B83,Historical!$B$7:$B$1449,0))*IF(AH83="n/a",1.03,IF(AH83&lt;0,1.01,IF(AH83&gt;10,1.1,(1+AH83/100))))</f>
        <v>0.94245000000000001</v>
      </c>
      <c r="AS83" s="866">
        <f t="shared" si="28"/>
        <v>0.97072350000000007</v>
      </c>
      <c r="AT83" s="866">
        <f t="shared" si="17"/>
        <v>0.99984520500000007</v>
      </c>
      <c r="AU83" s="866">
        <f t="shared" si="17"/>
        <v>1.0298405611500001</v>
      </c>
      <c r="AV83" s="866">
        <f t="shared" si="17"/>
        <v>1.0607357779845001</v>
      </c>
      <c r="AW83" s="856">
        <f t="shared" si="29"/>
        <v>5.0035950441345003</v>
      </c>
      <c r="AX83" s="873">
        <f t="shared" si="30"/>
        <v>12.071399382712906</v>
      </c>
      <c r="AY83" s="1081" t="s">
        <v>137</v>
      </c>
      <c r="AZ83" s="869" t="s">
        <v>137</v>
      </c>
      <c r="BA83" s="869" t="s">
        <v>137</v>
      </c>
      <c r="BB83" s="869" t="s">
        <v>137</v>
      </c>
      <c r="BC83" s="869" t="s">
        <v>137</v>
      </c>
      <c r="BD83" s="1033" t="s">
        <v>4326</v>
      </c>
      <c r="BE83" s="700">
        <v>2008</v>
      </c>
      <c r="BF83" s="1013">
        <f t="shared" si="31"/>
        <v>1</v>
      </c>
      <c r="BG83" s="931" t="s">
        <v>137</v>
      </c>
    </row>
    <row r="84" spans="1:59" ht="11.25" customHeight="1" x14ac:dyDescent="0.2">
      <c r="A84" s="976" t="s">
        <v>591</v>
      </c>
      <c r="B84" s="988" t="s">
        <v>592</v>
      </c>
      <c r="C84" s="1070" t="s">
        <v>108</v>
      </c>
      <c r="D84" s="1070" t="s">
        <v>4401</v>
      </c>
      <c r="E84" s="828">
        <v>23</v>
      </c>
      <c r="F84" s="1148">
        <v>148</v>
      </c>
      <c r="G84" s="1148" t="s">
        <v>37</v>
      </c>
      <c r="H84" s="1148" t="s">
        <v>37</v>
      </c>
      <c r="I84" s="978">
        <v>20.72</v>
      </c>
      <c r="J84" s="738">
        <f t="shared" si="18"/>
        <v>3.2818532818532824</v>
      </c>
      <c r="K84" s="997">
        <v>0.17</v>
      </c>
      <c r="L84" s="1000">
        <v>4</v>
      </c>
      <c r="M84" s="729">
        <f t="shared" si="19"/>
        <v>0.68</v>
      </c>
      <c r="N84" s="983" t="s">
        <v>460</v>
      </c>
      <c r="O84" s="832">
        <v>0.15</v>
      </c>
      <c r="P84" s="973">
        <v>43382</v>
      </c>
      <c r="Q84" s="973">
        <v>43392</v>
      </c>
      <c r="R84" s="729">
        <f t="shared" si="20"/>
        <v>13.333333333333346</v>
      </c>
      <c r="S84" s="795">
        <f>IF(INDEX(Historical!$D$7:$D$1442,MATCH(B84,Historical!$B$7:$B$1449,0))=0,"n/a",(INDEX(Historical!$C$7:$C$1442,MATCH(B84,Historical!$B$7:$B$1449,0))/INDEX(Historical!$D$7:$D$1442,MATCH(B84,Historical!$B$7:$B$1449,0))-1)*100)</f>
        <v>8.7719298245613864</v>
      </c>
      <c r="T84" s="795">
        <f>IF(INDEX(Historical!$F$7:$F$1442,MATCH(B84,Historical!$B$7:$B$1449,0))=0,"n/a",((INDEX(Historical!$C$7:$C$1442,MATCH(B84,Historical!$B$7:$B$1449,0))/INDEX(Historical!$F$7:$F$1442,MATCH(B84,Historical!$B$7:$B$1449,0)))^(1/3)-1)*100)</f>
        <v>6.4953735209395624</v>
      </c>
      <c r="U84" s="795">
        <f>IF(INDEX(Historical!$H$7:$H$1442,MATCH(B84,Historical!$B$7:$B$1449,0))=0,"n/a",((INDEX(Historical!$C$7:$C$1442,MATCH(B84,Historical!$B$7:$B$1449,0))/INDEX(Historical!$H$7:$H$1442,MATCH(B84,Historical!$B$7:$B$1449,0)))^(1/5)-1)*100)</f>
        <v>6.672031681206736</v>
      </c>
      <c r="V84" s="795">
        <f>IF(INDEX(Historical!$O$7:$O$1442,MATCH(B84,Historical!$B$7:$B$1449,0))=0,"n/a",((INDEX(Historical!$C$7:$C$1442,MATCH(B84,Historical!$B$7:$B$1449,0))/INDEX(Historical!$O$7:$O$1442,MATCH(B84,Historical!$B$7:$B$1449,0)))^(1/10)-1)*100)</f>
        <v>8.2737966788736905</v>
      </c>
      <c r="W84" s="796">
        <f t="shared" si="21"/>
        <v>0.80640508102442243</v>
      </c>
      <c r="X84" s="797">
        <f t="shared" si="22"/>
        <v>0.85538867707778665</v>
      </c>
      <c r="Y84" s="749"/>
      <c r="Z84" s="738">
        <f t="shared" si="23"/>
        <v>43.037974683544306</v>
      </c>
      <c r="AA84" s="999">
        <f t="shared" si="24"/>
        <v>13.11392405063291</v>
      </c>
      <c r="AB84" s="1000">
        <v>12</v>
      </c>
      <c r="AC84" s="978">
        <v>1.58</v>
      </c>
      <c r="AD84" s="978">
        <v>1.88</v>
      </c>
      <c r="AE84" s="978">
        <v>3.96</v>
      </c>
      <c r="AF84" s="978">
        <v>1.38</v>
      </c>
      <c r="AG84" s="978">
        <v>10.6</v>
      </c>
      <c r="AH84" s="978">
        <v>9.8000000000000007</v>
      </c>
      <c r="AI84" s="978">
        <v>4.58</v>
      </c>
      <c r="AJ84" s="978">
        <v>7.8</v>
      </c>
      <c r="AK84" s="978">
        <v>7.0000000000000009</v>
      </c>
      <c r="AL84" s="991">
        <v>525.25</v>
      </c>
      <c r="AM84" s="985">
        <v>3.1</v>
      </c>
      <c r="AN84" s="978">
        <v>1.06</v>
      </c>
      <c r="AO84" s="838">
        <f t="shared" si="25"/>
        <v>-3.1600390875728923</v>
      </c>
      <c r="AP84" s="839">
        <f t="shared" si="26"/>
        <v>9.9538849630600179</v>
      </c>
      <c r="AQ84" s="1001">
        <f t="shared" si="27"/>
        <v>-10.316073061808616</v>
      </c>
      <c r="AR84" s="738">
        <f>INDEX(Historical!$C$7:$C$1442,MATCH(B84,Historical!$B$7:$B$1449,0))*IF(AH84="n/a",1.03,IF(AH84&lt;0,1.01,IF(AH84&gt;10,1.1,(1+AH84/100))))</f>
        <v>0.68076000000000003</v>
      </c>
      <c r="AS84" s="999">
        <f t="shared" si="28"/>
        <v>0.71193880800000009</v>
      </c>
      <c r="AT84" s="999">
        <f t="shared" si="17"/>
        <v>0.76177452456000017</v>
      </c>
      <c r="AU84" s="999">
        <f t="shared" si="17"/>
        <v>0.81509874127920023</v>
      </c>
      <c r="AV84" s="999">
        <f t="shared" si="17"/>
        <v>0.87215565316874433</v>
      </c>
      <c r="AW84" s="738">
        <f t="shared" si="29"/>
        <v>3.8417277270079446</v>
      </c>
      <c r="AX84" s="846">
        <f t="shared" si="30"/>
        <v>18.541156983629079</v>
      </c>
      <c r="AY84" s="1080">
        <v>0.66</v>
      </c>
      <c r="AZ84" s="985">
        <v>18.2</v>
      </c>
      <c r="BA84" s="985">
        <v>-30.12</v>
      </c>
      <c r="BB84" s="985">
        <v>1</v>
      </c>
      <c r="BC84" s="985">
        <v>-8.86</v>
      </c>
      <c r="BE84" s="700">
        <v>1997</v>
      </c>
      <c r="BF84" s="1013">
        <f t="shared" si="31"/>
        <v>2</v>
      </c>
      <c r="BG84" s="995">
        <v>0.89999999999999991</v>
      </c>
    </row>
    <row r="85" spans="1:59" ht="11.25" customHeight="1" x14ac:dyDescent="0.2">
      <c r="A85" s="984" t="s">
        <v>596</v>
      </c>
      <c r="B85" s="988" t="s">
        <v>597</v>
      </c>
      <c r="C85" s="1070" t="s">
        <v>128</v>
      </c>
      <c r="D85" s="1070" t="s">
        <v>4389</v>
      </c>
      <c r="E85" s="828">
        <v>17</v>
      </c>
      <c r="F85" s="1148">
        <v>185</v>
      </c>
      <c r="G85" s="1148" t="s">
        <v>37</v>
      </c>
      <c r="H85" s="1148" t="s">
        <v>115</v>
      </c>
      <c r="I85" s="987">
        <v>19.66</v>
      </c>
      <c r="J85" s="738">
        <f t="shared" si="18"/>
        <v>3.6622583926754833</v>
      </c>
      <c r="K85" s="990">
        <v>0.18</v>
      </c>
      <c r="L85" s="1000">
        <v>4</v>
      </c>
      <c r="M85" s="729">
        <f t="shared" si="19"/>
        <v>0.72</v>
      </c>
      <c r="N85" s="983" t="s">
        <v>598</v>
      </c>
      <c r="O85" s="831">
        <v>0.17</v>
      </c>
      <c r="P85" s="973">
        <v>43257</v>
      </c>
      <c r="Q85" s="973">
        <v>43272</v>
      </c>
      <c r="R85" s="729">
        <f t="shared" si="20"/>
        <v>5.8823529411764595</v>
      </c>
      <c r="S85" s="795">
        <f>IF(INDEX(Historical!$D$7:$D$1442,MATCH(B85,Historical!$B$7:$B$1449,0))=0,"n/a",(INDEX(Historical!$C$7:$C$1442,MATCH(B85,Historical!$B$7:$B$1449,0))/INDEX(Historical!$D$7:$D$1442,MATCH(B85,Historical!$B$7:$B$1449,0))-1)*100)</f>
        <v>5.9701492537313383</v>
      </c>
      <c r="T85" s="795">
        <f>IF(INDEX(Historical!$F$7:$F$1442,MATCH(B85,Historical!$B$7:$B$1449,0))=0,"n/a",((INDEX(Historical!$C$7:$C$1442,MATCH(B85,Historical!$B$7:$B$1449,0))/INDEX(Historical!$F$7:$F$1442,MATCH(B85,Historical!$B$7:$B$1449,0)))^(1/3)-1)*100)</f>
        <v>7.7533615540578138</v>
      </c>
      <c r="U85" s="795">
        <f>IF(INDEX(Historical!$H$7:$H$1442,MATCH(B85,Historical!$B$7:$B$1449,0))=0,"n/a",((INDEX(Historical!$C$7:$C$1442,MATCH(B85,Historical!$B$7:$B$1449,0))/INDEX(Historical!$H$7:$H$1442,MATCH(B85,Historical!$B$7:$B$1449,0)))^(1/5)-1)*100)</f>
        <v>9.8354357003431758</v>
      </c>
      <c r="V85" s="795">
        <f>IF(INDEX(Historical!$O$7:$O$1442,MATCH(B85,Historical!$B$7:$B$1449,0))=0,"n/a",((INDEX(Historical!$C$7:$C$1442,MATCH(B85,Historical!$B$7:$B$1449,0))/INDEX(Historical!$O$7:$O$1442,MATCH(B85,Historical!$B$7:$B$1449,0)))^(1/10)-1)*100)</f>
        <v>10.758560376435412</v>
      </c>
      <c r="W85" s="796">
        <f t="shared" si="21"/>
        <v>0.91419626383152841</v>
      </c>
      <c r="X85" s="797" t="str">
        <f t="shared" si="22"/>
        <v>n/a</v>
      </c>
      <c r="Y85" s="989"/>
      <c r="Z85" s="738">
        <f t="shared" si="23"/>
        <v>91.139240506329116</v>
      </c>
      <c r="AA85" s="999">
        <f t="shared" si="24"/>
        <v>24.886075949367086</v>
      </c>
      <c r="AB85" s="1000">
        <v>12</v>
      </c>
      <c r="AC85" s="978">
        <v>0.79</v>
      </c>
      <c r="AD85" s="978">
        <v>4.72</v>
      </c>
      <c r="AE85" s="978">
        <v>1.06</v>
      </c>
      <c r="AF85" s="978">
        <v>3.25</v>
      </c>
      <c r="AG85" s="980">
        <v>16.8</v>
      </c>
      <c r="AH85" s="978">
        <v>-37.799999999999997</v>
      </c>
      <c r="AI85" s="978">
        <v>2.4899999999999998</v>
      </c>
      <c r="AJ85" s="978">
        <v>-5.8999999999999995</v>
      </c>
      <c r="AK85" s="978">
        <v>5.28</v>
      </c>
      <c r="AL85" s="991">
        <v>4170</v>
      </c>
      <c r="AM85" s="985">
        <v>12.57</v>
      </c>
      <c r="AN85" s="978">
        <v>0.65</v>
      </c>
      <c r="AO85" s="838">
        <f t="shared" si="25"/>
        <v>-11.388381856348428</v>
      </c>
      <c r="AP85" s="839">
        <f t="shared" si="26"/>
        <v>13.497694093018659</v>
      </c>
      <c r="AQ85" s="1001">
        <f t="shared" si="27"/>
        <v>89.595765113796205</v>
      </c>
      <c r="AR85" s="738">
        <f>INDEX(Historical!$C$7:$C$1442,MATCH(B85,Historical!$B$7:$B$1449,0))*IF(AH85="n/a",1.03,IF(AH85&lt;0,1.01,IF(AH85&gt;10,1.1,(1+AH85/100))))</f>
        <v>0.71709999999999996</v>
      </c>
      <c r="AS85" s="999">
        <f t="shared" si="28"/>
        <v>0.73495578999999989</v>
      </c>
      <c r="AT85" s="999">
        <f t="shared" si="17"/>
        <v>0.77376145571199983</v>
      </c>
      <c r="AU85" s="999">
        <f t="shared" si="17"/>
        <v>0.81461606057359337</v>
      </c>
      <c r="AV85" s="999">
        <f t="shared" si="17"/>
        <v>0.85762778857187905</v>
      </c>
      <c r="AW85" s="738">
        <f t="shared" si="29"/>
        <v>3.8980610948574714</v>
      </c>
      <c r="AX85" s="846">
        <f t="shared" si="30"/>
        <v>19.827370777504942</v>
      </c>
      <c r="AY85" s="1080">
        <v>0.45</v>
      </c>
      <c r="AZ85" s="985">
        <v>10.57</v>
      </c>
      <c r="BA85" s="985">
        <v>-13.83</v>
      </c>
      <c r="BB85" s="985">
        <v>2.6</v>
      </c>
      <c r="BC85" s="985">
        <v>-1.8900000000000001</v>
      </c>
      <c r="BE85" s="700">
        <v>2002</v>
      </c>
      <c r="BF85" s="1013">
        <f t="shared" si="31"/>
        <v>1</v>
      </c>
      <c r="BG85" s="995">
        <v>8</v>
      </c>
    </row>
    <row r="86" spans="1:59" ht="11.25" customHeight="1" x14ac:dyDescent="0.2">
      <c r="A86" s="984" t="s">
        <v>1231</v>
      </c>
      <c r="B86" s="988" t="s">
        <v>1232</v>
      </c>
      <c r="C86" s="1070" t="s">
        <v>123</v>
      </c>
      <c r="D86" s="1070" t="s">
        <v>4418</v>
      </c>
      <c r="E86" s="828">
        <v>11</v>
      </c>
      <c r="F86" s="1148">
        <v>311</v>
      </c>
      <c r="G86" s="1148" t="s">
        <v>106</v>
      </c>
      <c r="H86" s="1148" t="s">
        <v>106</v>
      </c>
      <c r="I86" s="987">
        <v>77.64</v>
      </c>
      <c r="J86" s="738">
        <f t="shared" si="18"/>
        <v>1.2364760432766615</v>
      </c>
      <c r="K86" s="990">
        <v>0.24</v>
      </c>
      <c r="L86" s="1000">
        <v>4</v>
      </c>
      <c r="M86" s="729">
        <f t="shared" si="19"/>
        <v>0.96</v>
      </c>
      <c r="N86" s="983" t="s">
        <v>152</v>
      </c>
      <c r="O86" s="831">
        <v>0.23</v>
      </c>
      <c r="P86" s="973">
        <v>43264</v>
      </c>
      <c r="Q86" s="973">
        <v>43279</v>
      </c>
      <c r="R86" s="729">
        <f t="shared" si="20"/>
        <v>4.3478260869565135</v>
      </c>
      <c r="S86" s="795">
        <f>IF(INDEX(Historical!$D$7:$D$1442,MATCH(B86,Historical!$B$7:$B$1449,0))=0,"n/a",(INDEX(Historical!$C$7:$C$1442,MATCH(B86,Historical!$B$7:$B$1449,0))/INDEX(Historical!$D$7:$D$1442,MATCH(B86,Historical!$B$7:$B$1449,0))-1)*100)</f>
        <v>4.39560439560438</v>
      </c>
      <c r="T86" s="795">
        <f>IF(INDEX(Historical!$F$7:$F$1442,MATCH(B86,Historical!$B$7:$B$1449,0))=0,"n/a",((INDEX(Historical!$C$7:$C$1442,MATCH(B86,Historical!$B$7:$B$1449,0))/INDEX(Historical!$F$7:$F$1442,MATCH(B86,Historical!$B$7:$B$1449,0)))^(1/3)-1)*100)</f>
        <v>4.604051127515274</v>
      </c>
      <c r="U86" s="795">
        <f>IF(INDEX(Historical!$H$7:$H$1442,MATCH(B86,Historical!$B$7:$B$1449,0))=0,"n/a",((INDEX(Historical!$C$7:$C$1442,MATCH(B86,Historical!$B$7:$B$1449,0))/INDEX(Historical!$H$7:$H$1442,MATCH(B86,Historical!$B$7:$B$1449,0)))^(1/5)-1)*100)</f>
        <v>5.7007872172952334</v>
      </c>
      <c r="V86" s="795" t="str">
        <f>IF(INDEX(Historical!$O$7:$O$1442,MATCH(B86,Historical!$B$7:$B$1449,0))=0,"n/a",((INDEX(Historical!$C$7:$C$1442,MATCH(B86,Historical!$B$7:$B$1449,0))/INDEX(Historical!$O$7:$O$1442,MATCH(B86,Historical!$B$7:$B$1449,0)))^(1/10)-1)*100)</f>
        <v>n/a</v>
      </c>
      <c r="W86" s="796" t="str">
        <f t="shared" si="21"/>
        <v>n/a</v>
      </c>
      <c r="X86" s="797" t="str">
        <f t="shared" si="22"/>
        <v>n/a</v>
      </c>
      <c r="Y86" s="988" t="s">
        <v>1233</v>
      </c>
      <c r="Z86" s="738">
        <f t="shared" si="23"/>
        <v>84.21052631578948</v>
      </c>
      <c r="AA86" s="999">
        <f t="shared" si="24"/>
        <v>68.10526315789474</v>
      </c>
      <c r="AB86" s="1000">
        <v>12</v>
      </c>
      <c r="AC86" s="978">
        <v>1.1399999999999999</v>
      </c>
      <c r="AD86" s="978">
        <v>8.8699999999999992</v>
      </c>
      <c r="AE86" s="978">
        <v>21.6</v>
      </c>
      <c r="AF86" s="978">
        <v>3.05</v>
      </c>
      <c r="AG86" s="978" t="s">
        <v>137</v>
      </c>
      <c r="AH86" s="978">
        <v>14.899999999999999</v>
      </c>
      <c r="AI86" s="978">
        <v>6.5</v>
      </c>
      <c r="AJ86" s="978">
        <v>-2.8899999999999997</v>
      </c>
      <c r="AK86" s="978">
        <v>7.6700000000000008</v>
      </c>
      <c r="AL86" s="991">
        <v>14470</v>
      </c>
      <c r="AM86" s="985">
        <v>2.0099999999999998</v>
      </c>
      <c r="AN86" s="978" t="s">
        <v>137</v>
      </c>
      <c r="AO86" s="838">
        <f t="shared" si="25"/>
        <v>-61.167999897322844</v>
      </c>
      <c r="AP86" s="839">
        <f t="shared" si="26"/>
        <v>6.9372632605718945</v>
      </c>
      <c r="AQ86" s="1001">
        <f t="shared" si="27"/>
        <v>203.84283410384603</v>
      </c>
      <c r="AR86" s="738">
        <f>INDEX(Historical!$C$7:$C$1442,MATCH(B86,Historical!$B$7:$B$1449,0))*IF(AH86="n/a",1.03,IF(AH86&lt;0,1.01,IF(AH86&gt;10,1.1,(1+AH86/100))))</f>
        <v>1.0449999999999999</v>
      </c>
      <c r="AS86" s="999">
        <f t="shared" si="28"/>
        <v>1.1129249999999999</v>
      </c>
      <c r="AT86" s="999">
        <f t="shared" si="17"/>
        <v>1.1982863474999998</v>
      </c>
      <c r="AU86" s="999">
        <f t="shared" si="17"/>
        <v>1.2901949103532497</v>
      </c>
      <c r="AV86" s="999">
        <f t="shared" si="17"/>
        <v>1.3891528599773439</v>
      </c>
      <c r="AW86" s="738">
        <f t="shared" si="29"/>
        <v>6.0355591178305925</v>
      </c>
      <c r="AX86" s="846">
        <f t="shared" si="30"/>
        <v>7.7737752676849459</v>
      </c>
      <c r="AY86" s="1080" t="s">
        <v>137</v>
      </c>
      <c r="AZ86" s="985">
        <v>33.26</v>
      </c>
      <c r="BA86" s="985">
        <v>0.36</v>
      </c>
      <c r="BB86" s="985">
        <v>10.530000000000001</v>
      </c>
      <c r="BC86" s="985">
        <v>12.659999999999998</v>
      </c>
      <c r="BE86" s="700">
        <v>2008</v>
      </c>
      <c r="BF86" s="1013">
        <f t="shared" si="31"/>
        <v>1</v>
      </c>
      <c r="BG86" s="995" t="s">
        <v>137</v>
      </c>
    </row>
    <row r="87" spans="1:59" ht="11.25" customHeight="1" x14ac:dyDescent="0.2">
      <c r="A87" s="984" t="s">
        <v>602</v>
      </c>
      <c r="B87" s="988" t="s">
        <v>603</v>
      </c>
      <c r="C87" s="1070" t="s">
        <v>128</v>
      </c>
      <c r="D87" s="1070" t="s">
        <v>4389</v>
      </c>
      <c r="E87" s="829">
        <v>15</v>
      </c>
      <c r="F87" s="1148">
        <v>230</v>
      </c>
      <c r="G87" s="1148" t="s">
        <v>37</v>
      </c>
      <c r="H87" s="1148" t="s">
        <v>37</v>
      </c>
      <c r="I87" s="987">
        <v>44.44</v>
      </c>
      <c r="J87" s="738">
        <f t="shared" si="18"/>
        <v>4.4104410441044104</v>
      </c>
      <c r="K87" s="990">
        <v>0.49</v>
      </c>
      <c r="L87" s="1000">
        <v>4</v>
      </c>
      <c r="M87" s="729">
        <f t="shared" si="19"/>
        <v>1.96</v>
      </c>
      <c r="N87" s="983" t="s">
        <v>140</v>
      </c>
      <c r="O87" s="831">
        <v>0.48</v>
      </c>
      <c r="P87" s="979">
        <v>42922</v>
      </c>
      <c r="Q87" s="979">
        <v>42948</v>
      </c>
      <c r="R87" s="729">
        <f t="shared" si="20"/>
        <v>2.0833333333333353</v>
      </c>
      <c r="S87" s="795">
        <f>IF(INDEX(Historical!$D$7:$D$1442,MATCH(B87,Historical!$B$7:$B$1449,0))=0,"n/a",(INDEX(Historical!$C$7:$C$1442,MATCH(B87,Historical!$B$7:$B$1449,0))/INDEX(Historical!$D$7:$D$1442,MATCH(B87,Historical!$B$7:$B$1449,0))-1)*100)</f>
        <v>1.0309278350515427</v>
      </c>
      <c r="T87" s="795">
        <f>IF(INDEX(Historical!$F$7:$F$1442,MATCH(B87,Historical!$B$7:$B$1449,0))=0,"n/a",((INDEX(Historical!$C$7:$C$1442,MATCH(B87,Historical!$B$7:$B$1449,0))/INDEX(Historical!$F$7:$F$1442,MATCH(B87,Historical!$B$7:$B$1449,0)))^(1/3)-1)*100)</f>
        <v>4.2485419231414134</v>
      </c>
      <c r="U87" s="795">
        <f>IF(INDEX(Historical!$H$7:$H$1442,MATCH(B87,Historical!$B$7:$B$1449,0))=0,"n/a",((INDEX(Historical!$C$7:$C$1442,MATCH(B87,Historical!$B$7:$B$1449,0))/INDEX(Historical!$H$7:$H$1442,MATCH(B87,Historical!$B$7:$B$1449,0)))^(1/5)-1)*100)</f>
        <v>6.6580269300007711</v>
      </c>
      <c r="V87" s="795">
        <f>IF(INDEX(Historical!$O$7:$O$1442,MATCH(B87,Historical!$B$7:$B$1449,0))=0,"n/a",((INDEX(Historical!$C$7:$C$1442,MATCH(B87,Historical!$B$7:$B$1449,0))/INDEX(Historical!$O$7:$O$1442,MATCH(B87,Historical!$B$7:$B$1449,0)))^(1/10)-1)*100)</f>
        <v>9.0385863261510444</v>
      </c>
      <c r="W87" s="796">
        <f t="shared" si="21"/>
        <v>0.73662259669272845</v>
      </c>
      <c r="X87" s="797" t="str">
        <f t="shared" si="22"/>
        <v>n/a</v>
      </c>
      <c r="Y87" s="763" t="s">
        <v>4462</v>
      </c>
      <c r="Z87" s="738">
        <f t="shared" si="23"/>
        <v>77.470355731225311</v>
      </c>
      <c r="AA87" s="999">
        <f t="shared" si="24"/>
        <v>17.565217391304348</v>
      </c>
      <c r="AB87" s="1000">
        <v>5</v>
      </c>
      <c r="AC87" s="978">
        <v>2.5299999999999998</v>
      </c>
      <c r="AD87" s="978">
        <v>2.9</v>
      </c>
      <c r="AE87" s="978">
        <v>1.64</v>
      </c>
      <c r="AF87" s="978">
        <v>4</v>
      </c>
      <c r="AG87" s="978">
        <v>33.900000000000006</v>
      </c>
      <c r="AH87" s="978">
        <v>-1</v>
      </c>
      <c r="AI87" s="978">
        <v>5.57</v>
      </c>
      <c r="AJ87" s="978">
        <v>-0.3</v>
      </c>
      <c r="AK87" s="978">
        <v>6.05</v>
      </c>
      <c r="AL87" s="991">
        <v>26660</v>
      </c>
      <c r="AM87" s="985">
        <v>0.1</v>
      </c>
      <c r="AN87" s="978">
        <v>2.29</v>
      </c>
      <c r="AO87" s="838">
        <f t="shared" si="25"/>
        <v>-6.4967494171991653</v>
      </c>
      <c r="AP87" s="839">
        <f t="shared" si="26"/>
        <v>11.068467974105182</v>
      </c>
      <c r="AQ87" s="1001">
        <f t="shared" si="27"/>
        <v>76.711779856625924</v>
      </c>
      <c r="AR87" s="738">
        <f>INDEX(Historical!$C$7:$C$1442,MATCH(B87,Historical!$B$7:$B$1449,0))*IF(AH87="n/a",1.03,IF(AH87&lt;0,1.01,IF(AH87&gt;10,1.1,(1+AH87/100))))</f>
        <v>1.9796</v>
      </c>
      <c r="AS87" s="999">
        <f t="shared" si="28"/>
        <v>2.0898637200000003</v>
      </c>
      <c r="AT87" s="999">
        <f t="shared" ref="AT87:AV106" si="32">IF($AK87="n/a",1.03*AS87,IF($AK87&lt;0,1.01*AS87,IF($AK87&gt;10,1.1*AS87,(1+$AK87/100)*AS87)))</f>
        <v>2.2163004750600002</v>
      </c>
      <c r="AU87" s="999">
        <f t="shared" si="32"/>
        <v>2.35038665380113</v>
      </c>
      <c r="AV87" s="999">
        <f t="shared" si="32"/>
        <v>2.4925850463560986</v>
      </c>
      <c r="AW87" s="738">
        <f t="shared" si="29"/>
        <v>11.128735895217229</v>
      </c>
      <c r="AX87" s="846">
        <f t="shared" si="30"/>
        <v>25.042159980236789</v>
      </c>
      <c r="AY87" s="1080">
        <v>0.71</v>
      </c>
      <c r="AZ87" s="985">
        <v>22.02</v>
      </c>
      <c r="BA87" s="985">
        <v>-24.69</v>
      </c>
      <c r="BB87" s="985">
        <v>8.42</v>
      </c>
      <c r="BC87" s="985">
        <v>2.09</v>
      </c>
      <c r="BE87" s="700">
        <v>2005</v>
      </c>
      <c r="BF87" s="1013">
        <f t="shared" si="31"/>
        <v>1</v>
      </c>
      <c r="BG87" s="995">
        <v>7.1</v>
      </c>
    </row>
    <row r="88" spans="1:59" ht="11.25" customHeight="1" x14ac:dyDescent="0.2">
      <c r="A88" s="976" t="s">
        <v>604</v>
      </c>
      <c r="B88" s="988" t="s">
        <v>605</v>
      </c>
      <c r="C88" s="1070" t="s">
        <v>112</v>
      </c>
      <c r="D88" s="1070" t="s">
        <v>213</v>
      </c>
      <c r="E88" s="828">
        <v>22</v>
      </c>
      <c r="F88" s="1148">
        <v>155</v>
      </c>
      <c r="G88" s="1148" t="s">
        <v>37</v>
      </c>
      <c r="H88" s="1148" t="s">
        <v>37</v>
      </c>
      <c r="I88" s="987">
        <v>43.33</v>
      </c>
      <c r="J88" s="738">
        <f t="shared" si="18"/>
        <v>1.4770366951303948</v>
      </c>
      <c r="K88" s="997">
        <v>0.16</v>
      </c>
      <c r="L88" s="1000">
        <v>4</v>
      </c>
      <c r="M88" s="729">
        <f t="shared" si="19"/>
        <v>0.64</v>
      </c>
      <c r="N88" s="983" t="s">
        <v>567</v>
      </c>
      <c r="O88" s="832">
        <v>0.13250000000000001</v>
      </c>
      <c r="P88" s="973">
        <v>43483</v>
      </c>
      <c r="Q88" s="973">
        <v>43502</v>
      </c>
      <c r="R88" s="729">
        <f t="shared" si="20"/>
        <v>20.75471698113207</v>
      </c>
      <c r="S88" s="795">
        <f>IF(INDEX(Historical!$D$7:$D$1442,MATCH(B88,Historical!$B$7:$B$1449,0))=0,"n/a",(INDEX(Historical!$C$7:$C$1442,MATCH(B88,Historical!$B$7:$B$1449,0))/INDEX(Historical!$D$7:$D$1442,MATCH(B88,Historical!$B$7:$B$1449,0))-1)*100)</f>
        <v>10.000000000000009</v>
      </c>
      <c r="T88" s="795">
        <f>IF(INDEX(Historical!$F$7:$F$1442,MATCH(B88,Historical!$B$7:$B$1449,0))=0,"n/a",((INDEX(Historical!$C$7:$C$1442,MATCH(B88,Historical!$B$7:$B$1449,0))/INDEX(Historical!$F$7:$F$1442,MATCH(B88,Historical!$B$7:$B$1449,0)))^(1/3)-1)*100)</f>
        <v>9.6961310486523686</v>
      </c>
      <c r="U88" s="795">
        <f>IF(INDEX(Historical!$H$7:$H$1442,MATCH(B88,Historical!$B$7:$B$1449,0))=0,"n/a",((INDEX(Historical!$C$7:$C$1442,MATCH(B88,Historical!$B$7:$B$1449,0))/INDEX(Historical!$H$7:$H$1442,MATCH(B88,Historical!$B$7:$B$1449,0)))^(1/5)-1)*100)</f>
        <v>9.6354580632308728</v>
      </c>
      <c r="V88" s="795">
        <f>IF(INDEX(Historical!$O$7:$O$1442,MATCH(B88,Historical!$B$7:$B$1449,0))=0,"n/a",((INDEX(Historical!$C$7:$C$1442,MATCH(B88,Historical!$B$7:$B$1449,0))/INDEX(Historical!$O$7:$O$1442,MATCH(B88,Historical!$B$7:$B$1449,0)))^(1/10)-1)*100)</f>
        <v>7.9076776107973368</v>
      </c>
      <c r="W88" s="796">
        <f t="shared" si="21"/>
        <v>1.2184940430644748</v>
      </c>
      <c r="X88" s="797">
        <f t="shared" si="22"/>
        <v>0.2199876270144035</v>
      </c>
      <c r="Y88" s="746"/>
      <c r="Z88" s="738">
        <f t="shared" si="23"/>
        <v>32.820512820512818</v>
      </c>
      <c r="AA88" s="999">
        <f t="shared" si="24"/>
        <v>22.22051282051282</v>
      </c>
      <c r="AB88" s="1000">
        <v>12</v>
      </c>
      <c r="AC88" s="978">
        <v>1.95</v>
      </c>
      <c r="AD88" s="978">
        <v>2.78</v>
      </c>
      <c r="AE88" s="978">
        <v>4.42</v>
      </c>
      <c r="AF88" s="978">
        <v>9.1</v>
      </c>
      <c r="AG88" s="978">
        <v>41.099999999999994</v>
      </c>
      <c r="AH88" s="978">
        <v>594.20000000000005</v>
      </c>
      <c r="AI88" s="978">
        <v>7.5200000000000005</v>
      </c>
      <c r="AJ88" s="978">
        <v>43.8</v>
      </c>
      <c r="AK88" s="978">
        <v>8</v>
      </c>
      <c r="AL88" s="991">
        <v>7170</v>
      </c>
      <c r="AM88" s="985">
        <v>0.2</v>
      </c>
      <c r="AN88" s="978">
        <v>0.34</v>
      </c>
      <c r="AO88" s="838">
        <f t="shared" si="25"/>
        <v>-11.108018062151553</v>
      </c>
      <c r="AP88" s="839">
        <f t="shared" si="26"/>
        <v>11.112494758361267</v>
      </c>
      <c r="AQ88" s="1001">
        <f t="shared" si="27"/>
        <v>199.78263730514749</v>
      </c>
      <c r="AR88" s="738">
        <f>INDEX(Historical!$C$7:$C$1442,MATCH(B88,Historical!$B$7:$B$1449,0))*IF(AH88="n/a",1.03,IF(AH88&lt;0,1.01,IF(AH88&gt;10,1.1,(1+AH88/100))))</f>
        <v>0.58080000000000009</v>
      </c>
      <c r="AS88" s="999">
        <f t="shared" si="28"/>
        <v>0.62447616000000006</v>
      </c>
      <c r="AT88" s="999">
        <f t="shared" si="32"/>
        <v>0.67443425280000013</v>
      </c>
      <c r="AU88" s="999">
        <f t="shared" si="32"/>
        <v>0.72838899302400018</v>
      </c>
      <c r="AV88" s="999">
        <f t="shared" si="32"/>
        <v>0.78666011246592027</v>
      </c>
      <c r="AW88" s="738">
        <f t="shared" si="29"/>
        <v>3.3947595182899208</v>
      </c>
      <c r="AX88" s="846">
        <f t="shared" si="30"/>
        <v>7.8346630932146804</v>
      </c>
      <c r="AY88" s="1080">
        <v>1</v>
      </c>
      <c r="AZ88" s="985">
        <v>15.98</v>
      </c>
      <c r="BA88" s="985">
        <v>-10.35</v>
      </c>
      <c r="BB88" s="985">
        <v>2.78</v>
      </c>
      <c r="BC88" s="985">
        <v>-2.59</v>
      </c>
      <c r="BE88" s="700">
        <v>1998</v>
      </c>
      <c r="BF88" s="1013">
        <f t="shared" si="31"/>
        <v>2</v>
      </c>
      <c r="BG88" s="995">
        <v>20.8</v>
      </c>
    </row>
    <row r="89" spans="1:59" ht="11.25" customHeight="1" x14ac:dyDescent="0.2">
      <c r="A89" s="984" t="s">
        <v>606</v>
      </c>
      <c r="B89" s="988" t="s">
        <v>607</v>
      </c>
      <c r="C89" s="1070" t="s">
        <v>108</v>
      </c>
      <c r="D89" s="1070" t="s">
        <v>118</v>
      </c>
      <c r="E89" s="828">
        <v>14</v>
      </c>
      <c r="F89" s="1148">
        <v>279</v>
      </c>
      <c r="G89" s="1148" t="s">
        <v>106</v>
      </c>
      <c r="H89" s="1148" t="s">
        <v>106</v>
      </c>
      <c r="I89" s="987">
        <v>114.04</v>
      </c>
      <c r="J89" s="738">
        <f t="shared" si="18"/>
        <v>2.1045247281655555</v>
      </c>
      <c r="K89" s="990">
        <v>0.6</v>
      </c>
      <c r="L89" s="1000">
        <v>4</v>
      </c>
      <c r="M89" s="729">
        <f t="shared" si="19"/>
        <v>2.4</v>
      </c>
      <c r="N89" s="983" t="s">
        <v>152</v>
      </c>
      <c r="O89" s="831">
        <v>0.54</v>
      </c>
      <c r="P89" s="973">
        <v>43448</v>
      </c>
      <c r="Q89" s="973">
        <v>43462</v>
      </c>
      <c r="R89" s="729">
        <f t="shared" si="20"/>
        <v>11.1111111111111</v>
      </c>
      <c r="S89" s="795">
        <f>IF(INDEX(Historical!$D$7:$D$1442,MATCH(B89,Historical!$B$7:$B$1449,0))=0,"n/a",(INDEX(Historical!$C$7:$C$1442,MATCH(B89,Historical!$B$7:$B$1449,0))/INDEX(Historical!$D$7:$D$1442,MATCH(B89,Historical!$B$7:$B$1449,0))-1)*100)</f>
        <v>8.8235294117647189</v>
      </c>
      <c r="T89" s="795">
        <f>IF(INDEX(Historical!$F$7:$F$1442,MATCH(B89,Historical!$B$7:$B$1449,0))=0,"n/a",((INDEX(Historical!$C$7:$C$1442,MATCH(B89,Historical!$B$7:$B$1449,0))/INDEX(Historical!$F$7:$F$1442,MATCH(B89,Historical!$B$7:$B$1449,0)))^(1/3)-1)*100)</f>
        <v>9.5188201829122363</v>
      </c>
      <c r="U89" s="795">
        <f>IF(INDEX(Historical!$H$7:$H$1442,MATCH(B89,Historical!$B$7:$B$1449,0))=0,"n/a",((INDEX(Historical!$C$7:$C$1442,MATCH(B89,Historical!$B$7:$B$1449,0))/INDEX(Historical!$H$7:$H$1442,MATCH(B89,Historical!$B$7:$B$1449,0)))^(1/5)-1)*100)</f>
        <v>10.296774759988491</v>
      </c>
      <c r="V89" s="795">
        <f>IF(INDEX(Historical!$O$7:$O$1442,MATCH(B89,Historical!$B$7:$B$1449,0))=0,"n/a",((INDEX(Historical!$C$7:$C$1442,MATCH(B89,Historical!$B$7:$B$1449,0))/INDEX(Historical!$O$7:$O$1442,MATCH(B89,Historical!$B$7:$B$1449,0)))^(1/10)-1)*100)</f>
        <v>17.304330741852002</v>
      </c>
      <c r="W89" s="796">
        <f t="shared" si="21"/>
        <v>0.59504033490788877</v>
      </c>
      <c r="X89" s="797">
        <f t="shared" si="22"/>
        <v>0.26538079278320847</v>
      </c>
      <c r="Y89" s="989"/>
      <c r="Z89" s="738">
        <f t="shared" si="23"/>
        <v>31.746031746031743</v>
      </c>
      <c r="AA89" s="999">
        <f t="shared" si="24"/>
        <v>15.084656084656086</v>
      </c>
      <c r="AB89" s="1000">
        <v>12</v>
      </c>
      <c r="AC89" s="978">
        <v>7.56</v>
      </c>
      <c r="AD89" s="978" t="s">
        <v>137</v>
      </c>
      <c r="AE89" s="978">
        <v>1.03</v>
      </c>
      <c r="AF89" s="978">
        <v>1.63</v>
      </c>
      <c r="AG89" s="978">
        <v>11.3</v>
      </c>
      <c r="AH89" s="978">
        <v>45</v>
      </c>
      <c r="AI89" s="978">
        <v>21.93</v>
      </c>
      <c r="AJ89" s="980">
        <v>38.800000000000004</v>
      </c>
      <c r="AK89" s="980">
        <v>-1.0999999999999999</v>
      </c>
      <c r="AL89" s="991">
        <v>4880</v>
      </c>
      <c r="AM89" s="985">
        <v>0.2</v>
      </c>
      <c r="AN89" s="978">
        <v>0.26</v>
      </c>
      <c r="AO89" s="838">
        <f t="shared" si="25"/>
        <v>-2.6833565965020387</v>
      </c>
      <c r="AP89" s="839">
        <f t="shared" si="26"/>
        <v>12.401299488154047</v>
      </c>
      <c r="AQ89" s="1001">
        <f t="shared" si="27"/>
        <v>4.5370522680077796</v>
      </c>
      <c r="AR89" s="738">
        <f>INDEX(Historical!$C$7:$C$1442,MATCH(B89,Historical!$B$7:$B$1449,0))*IF(AH89="n/a",1.03,IF(AH89&lt;0,1.01,IF(AH89&gt;10,1.1,(1+AH89/100))))</f>
        <v>2.4420000000000006</v>
      </c>
      <c r="AS89" s="999">
        <f t="shared" si="28"/>
        <v>2.6862000000000008</v>
      </c>
      <c r="AT89" s="999">
        <f t="shared" si="32"/>
        <v>2.7130620000000008</v>
      </c>
      <c r="AU89" s="999">
        <f t="shared" si="32"/>
        <v>2.7401926200000006</v>
      </c>
      <c r="AV89" s="999">
        <f t="shared" si="32"/>
        <v>2.7675945462000007</v>
      </c>
      <c r="AW89" s="738">
        <f t="shared" si="29"/>
        <v>13.349049166200004</v>
      </c>
      <c r="AX89" s="846">
        <f t="shared" si="30"/>
        <v>11.70558502823571</v>
      </c>
      <c r="AY89" s="1080">
        <v>0.76</v>
      </c>
      <c r="AZ89" s="985">
        <v>13.84</v>
      </c>
      <c r="BA89" s="985">
        <v>-9.5</v>
      </c>
      <c r="BB89" s="985">
        <v>5.25</v>
      </c>
      <c r="BC89" s="985">
        <v>0.8</v>
      </c>
      <c r="BE89" s="700">
        <v>2006</v>
      </c>
      <c r="BF89" s="1013">
        <f t="shared" si="31"/>
        <v>1</v>
      </c>
      <c r="BG89" s="995">
        <v>2.1999999999999997</v>
      </c>
    </row>
    <row r="90" spans="1:59" ht="11.25" customHeight="1" x14ac:dyDescent="0.2">
      <c r="A90" s="984" t="s">
        <v>608</v>
      </c>
      <c r="B90" s="988" t="s">
        <v>609</v>
      </c>
      <c r="C90" s="1070" t="s">
        <v>112</v>
      </c>
      <c r="D90" s="1070" t="s">
        <v>4407</v>
      </c>
      <c r="E90" s="828">
        <v>17</v>
      </c>
      <c r="F90" s="1148">
        <v>192</v>
      </c>
      <c r="G90" s="1148" t="s">
        <v>37</v>
      </c>
      <c r="H90" s="1148" t="s">
        <v>37</v>
      </c>
      <c r="I90" s="987">
        <v>153.18</v>
      </c>
      <c r="J90" s="738">
        <f t="shared" si="18"/>
        <v>1.7887452670061366</v>
      </c>
      <c r="K90" s="990">
        <v>0.68500000000000005</v>
      </c>
      <c r="L90" s="1000">
        <v>4</v>
      </c>
      <c r="M90" s="729">
        <f t="shared" si="19"/>
        <v>2.74</v>
      </c>
      <c r="N90" s="983" t="s">
        <v>610</v>
      </c>
      <c r="O90" s="831">
        <v>0.56999999999999995</v>
      </c>
      <c r="P90" s="694">
        <v>43349</v>
      </c>
      <c r="Q90" s="694">
        <v>43364</v>
      </c>
      <c r="R90" s="729">
        <f t="shared" si="20"/>
        <v>20.175438596491247</v>
      </c>
      <c r="S90" s="795">
        <f>IF(INDEX(Historical!$D$7:$D$1442,MATCH(B90,Historical!$B$7:$B$1449,0))=0,"n/a",(INDEX(Historical!$C$7:$C$1442,MATCH(B90,Historical!$B$7:$B$1449,0))/INDEX(Historical!$D$7:$D$1442,MATCH(B90,Historical!$B$7:$B$1449,0))-1)*100)</f>
        <v>14.090909090909065</v>
      </c>
      <c r="T90" s="795">
        <f>IF(INDEX(Historical!$F$7:$F$1442,MATCH(B90,Historical!$B$7:$B$1449,0))=0,"n/a",((INDEX(Historical!$C$7:$C$1442,MATCH(B90,Historical!$B$7:$B$1449,0))/INDEX(Historical!$F$7:$F$1442,MATCH(B90,Historical!$B$7:$B$1449,0)))^(1/3)-1)*100)</f>
        <v>8.9659134497745754</v>
      </c>
      <c r="U90" s="795">
        <f>IF(INDEX(Historical!$H$7:$H$1442,MATCH(B90,Historical!$B$7:$B$1449,0))=0,"n/a",((INDEX(Historical!$C$7:$C$1442,MATCH(B90,Historical!$B$7:$B$1449,0))/INDEX(Historical!$H$7:$H$1442,MATCH(B90,Historical!$B$7:$B$1449,0)))^(1/5)-1)*100)</f>
        <v>9.6991662752555552</v>
      </c>
      <c r="V90" s="795">
        <f>IF(INDEX(Historical!$O$7:$O$1442,MATCH(B90,Historical!$B$7:$B$1449,0))=0,"n/a",((INDEX(Historical!$C$7:$C$1442,MATCH(B90,Historical!$B$7:$B$1449,0))/INDEX(Historical!$O$7:$O$1442,MATCH(B90,Historical!$B$7:$B$1449,0)))^(1/10)-1)*100)</f>
        <v>13.620728143755834</v>
      </c>
      <c r="W90" s="796">
        <f t="shared" si="21"/>
        <v>0.71208867638269069</v>
      </c>
      <c r="X90" s="797">
        <f t="shared" si="22"/>
        <v>1.4695706477659931</v>
      </c>
      <c r="Y90" s="989"/>
      <c r="Z90" s="738">
        <f t="shared" si="23"/>
        <v>44.552845528455286</v>
      </c>
      <c r="AA90" s="999">
        <f t="shared" si="24"/>
        <v>24.907317073170731</v>
      </c>
      <c r="AB90" s="1000">
        <v>6</v>
      </c>
      <c r="AC90" s="978">
        <v>6.15</v>
      </c>
      <c r="AD90" s="978">
        <v>1.45</v>
      </c>
      <c r="AE90" s="978">
        <v>2.86</v>
      </c>
      <c r="AF90" s="978">
        <v>5.57</v>
      </c>
      <c r="AG90" s="978">
        <v>24.4</v>
      </c>
      <c r="AH90" s="978">
        <v>12.2</v>
      </c>
      <c r="AI90" s="978">
        <v>13.56</v>
      </c>
      <c r="AJ90" s="978">
        <v>6.6000000000000005</v>
      </c>
      <c r="AK90" s="978">
        <v>17.21</v>
      </c>
      <c r="AL90" s="991">
        <v>18060</v>
      </c>
      <c r="AM90" s="985">
        <v>0.4</v>
      </c>
      <c r="AN90" s="978">
        <v>1.24</v>
      </c>
      <c r="AO90" s="838">
        <f t="shared" si="25"/>
        <v>-13.419405530909039</v>
      </c>
      <c r="AP90" s="839">
        <f t="shared" si="26"/>
        <v>11.487911542261692</v>
      </c>
      <c r="AQ90" s="1001">
        <f t="shared" si="27"/>
        <v>148.3132037457363</v>
      </c>
      <c r="AR90" s="738">
        <f>INDEX(Historical!$C$7:$C$1442,MATCH(B90,Historical!$B$7:$B$1449,0))*IF(AH90="n/a",1.03,IF(AH90&lt;0,1.01,IF(AH90&gt;10,1.1,(1+AH90/100))))</f>
        <v>2.7610000000000001</v>
      </c>
      <c r="AS90" s="999">
        <f t="shared" si="28"/>
        <v>3.0371000000000006</v>
      </c>
      <c r="AT90" s="999">
        <f t="shared" si="32"/>
        <v>3.3408100000000007</v>
      </c>
      <c r="AU90" s="999">
        <f t="shared" si="32"/>
        <v>3.674891000000001</v>
      </c>
      <c r="AV90" s="999">
        <f t="shared" si="32"/>
        <v>4.0423801000000017</v>
      </c>
      <c r="AW90" s="738">
        <f t="shared" si="29"/>
        <v>16.856181100000004</v>
      </c>
      <c r="AX90" s="846">
        <f t="shared" si="30"/>
        <v>11.004165752709232</v>
      </c>
      <c r="AY90" s="1080">
        <v>1.18</v>
      </c>
      <c r="AZ90" s="985">
        <v>24.29</v>
      </c>
      <c r="BA90" s="985">
        <v>-12.72</v>
      </c>
      <c r="BB90" s="985">
        <v>9.06</v>
      </c>
      <c r="BC90" s="985">
        <v>0.06</v>
      </c>
      <c r="BE90" s="700">
        <v>2002</v>
      </c>
      <c r="BF90" s="1013">
        <f t="shared" si="31"/>
        <v>1</v>
      </c>
      <c r="BG90" s="995">
        <v>7.8</v>
      </c>
    </row>
    <row r="91" spans="1:59" ht="11.25" customHeight="1" x14ac:dyDescent="0.2">
      <c r="A91" s="984" t="s">
        <v>611</v>
      </c>
      <c r="B91" s="988" t="s">
        <v>612</v>
      </c>
      <c r="C91" s="1070" t="s">
        <v>247</v>
      </c>
      <c r="D91" s="1070" t="s">
        <v>4408</v>
      </c>
      <c r="E91" s="828">
        <v>15</v>
      </c>
      <c r="F91" s="1148">
        <v>239</v>
      </c>
      <c r="G91" s="1148" t="s">
        <v>115</v>
      </c>
      <c r="H91" s="1148" t="s">
        <v>115</v>
      </c>
      <c r="I91" s="987">
        <v>90.56</v>
      </c>
      <c r="J91" s="738">
        <f t="shared" si="18"/>
        <v>2.782685512367491</v>
      </c>
      <c r="K91" s="990">
        <v>0.63</v>
      </c>
      <c r="L91" s="1000">
        <v>4</v>
      </c>
      <c r="M91" s="729">
        <f t="shared" si="19"/>
        <v>2.52</v>
      </c>
      <c r="N91" s="983" t="s">
        <v>107</v>
      </c>
      <c r="O91" s="831">
        <v>0.56999999999999995</v>
      </c>
      <c r="P91" s="973">
        <v>43220</v>
      </c>
      <c r="Q91" s="973">
        <v>43235</v>
      </c>
      <c r="R91" s="729">
        <f t="shared" si="20"/>
        <v>10.526315789473696</v>
      </c>
      <c r="S91" s="795">
        <f>IF(INDEX(Historical!$D$7:$D$1442,MATCH(B91,Historical!$B$7:$B$1449,0))=0,"n/a",(INDEX(Historical!$C$7:$C$1442,MATCH(B91,Historical!$B$7:$B$1449,0))/INDEX(Historical!$D$7:$D$1442,MATCH(B91,Historical!$B$7:$B$1449,0))-1)*100)</f>
        <v>10.810810810810811</v>
      </c>
      <c r="T91" s="795">
        <f>IF(INDEX(Historical!$F$7:$F$1442,MATCH(B91,Historical!$B$7:$B$1449,0))=0,"n/a",((INDEX(Historical!$C$7:$C$1442,MATCH(B91,Historical!$B$7:$B$1449,0))/INDEX(Historical!$F$7:$F$1442,MATCH(B91,Historical!$B$7:$B$1449,0)))^(1/3)-1)*100)</f>
        <v>10.769155346682258</v>
      </c>
      <c r="U91" s="795">
        <f>IF(INDEX(Historical!$H$7:$H$1442,MATCH(B91,Historical!$B$7:$B$1449,0))=0,"n/a",((INDEX(Historical!$C$7:$C$1442,MATCH(B91,Historical!$B$7:$B$1449,0))/INDEX(Historical!$H$7:$H$1442,MATCH(B91,Historical!$B$7:$B$1449,0)))^(1/5)-1)*100)</f>
        <v>9.5373176577513874</v>
      </c>
      <c r="V91" s="795">
        <f>IF(INDEX(Historical!$O$7:$O$1442,MATCH(B91,Historical!$B$7:$B$1449,0))=0,"n/a",((INDEX(Historical!$C$7:$C$1442,MATCH(B91,Historical!$B$7:$B$1449,0))/INDEX(Historical!$O$7:$O$1442,MATCH(B91,Historical!$B$7:$B$1449,0)))^(1/10)-1)*100)</f>
        <v>12.463644065402768</v>
      </c>
      <c r="W91" s="796">
        <f t="shared" si="21"/>
        <v>0.76521100953336518</v>
      </c>
      <c r="X91" s="797">
        <f t="shared" si="22"/>
        <v>0.5577378747223033</v>
      </c>
      <c r="Y91" s="746"/>
      <c r="Z91" s="738">
        <f t="shared" si="23"/>
        <v>57.403189066059234</v>
      </c>
      <c r="AA91" s="999">
        <f t="shared" si="24"/>
        <v>20.62870159453303</v>
      </c>
      <c r="AB91" s="1000">
        <v>12</v>
      </c>
      <c r="AC91" s="978">
        <v>4.3899999999999997</v>
      </c>
      <c r="AD91" s="978">
        <v>5.0999999999999996</v>
      </c>
      <c r="AE91" s="978">
        <v>2.37</v>
      </c>
      <c r="AF91" s="978">
        <v>6.1</v>
      </c>
      <c r="AG91" s="978">
        <v>11.700000000000001</v>
      </c>
      <c r="AH91" s="978">
        <v>29.299999999999997</v>
      </c>
      <c r="AI91" s="978">
        <v>18.43</v>
      </c>
      <c r="AJ91" s="978">
        <v>17.100000000000001</v>
      </c>
      <c r="AK91" s="978">
        <v>4.05</v>
      </c>
      <c r="AL91" s="991">
        <v>11360</v>
      </c>
      <c r="AM91" s="985">
        <v>0.4</v>
      </c>
      <c r="AN91" s="978">
        <v>0.91</v>
      </c>
      <c r="AO91" s="838">
        <f t="shared" si="25"/>
        <v>-8.3086984244141515</v>
      </c>
      <c r="AP91" s="839">
        <f t="shared" si="26"/>
        <v>12.320003170118879</v>
      </c>
      <c r="AQ91" s="1001">
        <f t="shared" si="27"/>
        <v>136.48827053520853</v>
      </c>
      <c r="AR91" s="738">
        <f>INDEX(Historical!$C$7:$C$1442,MATCH(B91,Historical!$B$7:$B$1449,0))*IF(AH91="n/a",1.03,IF(AH91&lt;0,1.01,IF(AH91&gt;10,1.1,(1+AH91/100))))</f>
        <v>2.706</v>
      </c>
      <c r="AS91" s="999">
        <f t="shared" si="28"/>
        <v>2.9766000000000004</v>
      </c>
      <c r="AT91" s="999">
        <f t="shared" si="32"/>
        <v>3.0971523000000003</v>
      </c>
      <c r="AU91" s="999">
        <f t="shared" si="32"/>
        <v>3.2225869681500003</v>
      </c>
      <c r="AV91" s="999">
        <f t="shared" si="32"/>
        <v>3.3531017403600751</v>
      </c>
      <c r="AW91" s="738">
        <f t="shared" si="29"/>
        <v>15.355441008510077</v>
      </c>
      <c r="AX91" s="846">
        <f t="shared" si="30"/>
        <v>16.956096519997878</v>
      </c>
      <c r="AY91" s="1080">
        <v>0.98</v>
      </c>
      <c r="AZ91" s="985">
        <v>17.86</v>
      </c>
      <c r="BA91" s="985">
        <v>-17.37</v>
      </c>
      <c r="BB91" s="985">
        <v>3.83</v>
      </c>
      <c r="BC91" s="985">
        <v>-2.98</v>
      </c>
      <c r="BE91" s="700">
        <v>2004</v>
      </c>
      <c r="BF91" s="1013">
        <f t="shared" si="31"/>
        <v>1</v>
      </c>
      <c r="BG91" s="995">
        <v>4</v>
      </c>
    </row>
    <row r="92" spans="1:59" ht="11.25" customHeight="1" x14ac:dyDescent="0.2">
      <c r="A92" s="984" t="s">
        <v>613</v>
      </c>
      <c r="B92" s="988" t="s">
        <v>614</v>
      </c>
      <c r="C92" s="1070" t="s">
        <v>123</v>
      </c>
      <c r="D92" s="1070" t="s">
        <v>4233</v>
      </c>
      <c r="E92" s="828">
        <v>14</v>
      </c>
      <c r="F92" s="1148">
        <v>268</v>
      </c>
      <c r="G92" s="1148" t="s">
        <v>37</v>
      </c>
      <c r="H92" s="1148" t="s">
        <v>37</v>
      </c>
      <c r="I92" s="987">
        <v>41.49</v>
      </c>
      <c r="J92" s="738">
        <f t="shared" si="18"/>
        <v>2.1691973969631237</v>
      </c>
      <c r="K92" s="990">
        <v>0.22500000000000001</v>
      </c>
      <c r="L92" s="1000">
        <v>4</v>
      </c>
      <c r="M92" s="729">
        <f t="shared" si="19"/>
        <v>0.9</v>
      </c>
      <c r="N92" s="983" t="s">
        <v>210</v>
      </c>
      <c r="O92" s="835">
        <v>0.22</v>
      </c>
      <c r="P92" s="973">
        <v>43328</v>
      </c>
      <c r="Q92" s="973">
        <v>43343</v>
      </c>
      <c r="R92" s="729">
        <f t="shared" si="20"/>
        <v>2.2727272727272747</v>
      </c>
      <c r="S92" s="795">
        <f>IF(INDEX(Historical!$D$7:$D$1442,MATCH(B92,Historical!$B$7:$B$1449,0))=0,"n/a",(INDEX(Historical!$C$7:$C$1442,MATCH(B92,Historical!$B$7:$B$1449,0))/INDEX(Historical!$D$7:$D$1442,MATCH(B92,Historical!$B$7:$B$1449,0))-1)*100)</f>
        <v>3.488372093023262</v>
      </c>
      <c r="T92" s="795">
        <f>IF(INDEX(Historical!$F$7:$F$1442,MATCH(B92,Historical!$B$7:$B$1449,0))=0,"n/a",((INDEX(Historical!$C$7:$C$1442,MATCH(B92,Historical!$B$7:$B$1449,0))/INDEX(Historical!$F$7:$F$1442,MATCH(B92,Historical!$B$7:$B$1449,0)))^(1/3)-1)*100)</f>
        <v>4.4957116445886403</v>
      </c>
      <c r="U92" s="795">
        <f>IF(INDEX(Historical!$H$7:$H$1442,MATCH(B92,Historical!$B$7:$B$1449,0))=0,"n/a",((INDEX(Historical!$C$7:$C$1442,MATCH(B92,Historical!$B$7:$B$1449,0))/INDEX(Historical!$H$7:$H$1442,MATCH(B92,Historical!$B$7:$B$1449,0)))^(1/5)-1)*100)</f>
        <v>4.9200269147087194</v>
      </c>
      <c r="V92" s="795">
        <f>IF(INDEX(Historical!$O$7:$O$1442,MATCH(B92,Historical!$B$7:$B$1449,0))=0,"n/a",((INDEX(Historical!$C$7:$C$1442,MATCH(B92,Historical!$B$7:$B$1449,0))/INDEX(Historical!$O$7:$O$1442,MATCH(B92,Historical!$B$7:$B$1449,0)))^(1/10)-1)*100)</f>
        <v>5.9356169611174403</v>
      </c>
      <c r="W92" s="796">
        <f t="shared" si="21"/>
        <v>0.82889899178778448</v>
      </c>
      <c r="X92" s="797" t="str">
        <f t="shared" si="22"/>
        <v>n/a</v>
      </c>
      <c r="Y92" s="989" t="s">
        <v>4266</v>
      </c>
      <c r="Z92" s="738" t="str">
        <f t="shared" si="23"/>
        <v>n/a</v>
      </c>
      <c r="AA92" s="999" t="str">
        <f t="shared" si="24"/>
        <v>n/a</v>
      </c>
      <c r="AB92" s="1000">
        <v>3</v>
      </c>
      <c r="AC92" s="978">
        <v>-1.66</v>
      </c>
      <c r="AD92" s="978" t="s">
        <v>137</v>
      </c>
      <c r="AE92" s="978">
        <v>0.81</v>
      </c>
      <c r="AF92" s="978">
        <v>2.0299999999999998</v>
      </c>
      <c r="AG92" s="978">
        <v>-1.7000000000000002</v>
      </c>
      <c r="AH92" s="978">
        <v>-202.2</v>
      </c>
      <c r="AI92" s="978" t="s">
        <v>137</v>
      </c>
      <c r="AJ92" s="978">
        <v>-27.3</v>
      </c>
      <c r="AK92" s="978" t="s">
        <v>137</v>
      </c>
      <c r="AL92" s="991">
        <v>437.72</v>
      </c>
      <c r="AM92" s="985">
        <v>1.3</v>
      </c>
      <c r="AN92" s="978">
        <v>0.39</v>
      </c>
      <c r="AO92" s="838" t="str">
        <f t="shared" si="25"/>
        <v>n/a</v>
      </c>
      <c r="AP92" s="839">
        <f t="shared" si="26"/>
        <v>7.0892243116718436</v>
      </c>
      <c r="AQ92" s="1001" t="str">
        <f t="shared" si="27"/>
        <v>n/a</v>
      </c>
      <c r="AR92" s="738">
        <f>INDEX(Historical!$C$7:$C$1442,MATCH(B92,Historical!$B$7:$B$1449,0))*IF(AH92="n/a",1.03,IF(AH92&lt;0,1.01,IF(AH92&gt;10,1.1,(1+AH92/100))))</f>
        <v>0.89890000000000003</v>
      </c>
      <c r="AS92" s="999">
        <f t="shared" si="28"/>
        <v>0.92586700000000011</v>
      </c>
      <c r="AT92" s="999">
        <f t="shared" si="32"/>
        <v>0.95364301000000018</v>
      </c>
      <c r="AU92" s="999">
        <f t="shared" si="32"/>
        <v>0.98225230030000021</v>
      </c>
      <c r="AV92" s="999">
        <f t="shared" si="32"/>
        <v>1.0117198693090002</v>
      </c>
      <c r="AW92" s="738">
        <f t="shared" si="29"/>
        <v>4.772382179609</v>
      </c>
      <c r="AX92" s="846">
        <f t="shared" si="30"/>
        <v>11.502487779245602</v>
      </c>
      <c r="AY92" s="1080">
        <v>0.87</v>
      </c>
      <c r="AZ92" s="985">
        <v>35.809999999999995</v>
      </c>
      <c r="BA92" s="985">
        <v>-5.7799999999999994</v>
      </c>
      <c r="BB92" s="985">
        <v>0.32</v>
      </c>
      <c r="BC92" s="985">
        <v>9.0399999999999991</v>
      </c>
      <c r="BE92" s="700">
        <v>2005</v>
      </c>
      <c r="BF92" s="1013">
        <f t="shared" si="31"/>
        <v>1</v>
      </c>
      <c r="BG92" s="995">
        <v>-0.89999999999999991</v>
      </c>
    </row>
    <row r="93" spans="1:59" ht="11.25" customHeight="1" x14ac:dyDescent="0.2">
      <c r="A93" s="976" t="s">
        <v>616</v>
      </c>
      <c r="B93" s="988" t="s">
        <v>617</v>
      </c>
      <c r="C93" s="1070" t="s">
        <v>108</v>
      </c>
      <c r="D93" s="1070" t="s">
        <v>4401</v>
      </c>
      <c r="E93" s="828">
        <v>17</v>
      </c>
      <c r="F93" s="1148">
        <v>189</v>
      </c>
      <c r="G93" s="1148" t="s">
        <v>106</v>
      </c>
      <c r="H93" s="1148" t="s">
        <v>106</v>
      </c>
      <c r="I93" s="987">
        <v>98.22</v>
      </c>
      <c r="J93" s="738">
        <f t="shared" si="18"/>
        <v>0.55691305233150079</v>
      </c>
      <c r="K93" s="990">
        <v>0.54700000000000004</v>
      </c>
      <c r="L93" s="1000">
        <v>1</v>
      </c>
      <c r="M93" s="729">
        <f t="shared" si="19"/>
        <v>0.54700000000000004</v>
      </c>
      <c r="N93" s="983" t="s">
        <v>618</v>
      </c>
      <c r="O93" s="831">
        <v>0.49399999999999999</v>
      </c>
      <c r="P93" s="973">
        <v>43252</v>
      </c>
      <c r="Q93" s="973">
        <v>43292</v>
      </c>
      <c r="R93" s="729">
        <f t="shared" si="20"/>
        <v>10.728744939271264</v>
      </c>
      <c r="S93" s="795">
        <f>IF(INDEX(Historical!$D$7:$D$1442,MATCH(B93,Historical!$B$7:$B$1449,0))=0,"n/a",(INDEX(Historical!$C$7:$C$1442,MATCH(B93,Historical!$B$7:$B$1449,0))/INDEX(Historical!$D$7:$D$1442,MATCH(B93,Historical!$B$7:$B$1449,0))-1)*100)</f>
        <v>10.953346855983792</v>
      </c>
      <c r="T93" s="795">
        <f>IF(INDEX(Historical!$F$7:$F$1442,MATCH(B93,Historical!$B$7:$B$1449,0))=0,"n/a",((INDEX(Historical!$C$7:$C$1442,MATCH(B93,Historical!$B$7:$B$1449,0))/INDEX(Historical!$F$7:$F$1442,MATCH(B93,Historical!$B$7:$B$1449,0)))^(1/3)-1)*100)</f>
        <v>13.509038896498815</v>
      </c>
      <c r="U93" s="795">
        <f>IF(INDEX(Historical!$H$7:$H$1442,MATCH(B93,Historical!$B$7:$B$1449,0))=0,"n/a",((INDEX(Historical!$C$7:$C$1442,MATCH(B93,Historical!$B$7:$B$1449,0))/INDEX(Historical!$H$7:$H$1442,MATCH(B93,Historical!$B$7:$B$1449,0)))^(1/5)-1)*100)</f>
        <v>12.251351440996583</v>
      </c>
      <c r="V93" s="795">
        <f>IF(INDEX(Historical!$O$7:$O$1442,MATCH(B93,Historical!$B$7:$B$1449,0))=0,"n/a",((INDEX(Historical!$C$7:$C$1442,MATCH(B93,Historical!$B$7:$B$1449,0))/INDEX(Historical!$O$7:$O$1442,MATCH(B93,Historical!$B$7:$B$1449,0)))^(1/10)-1)*100)</f>
        <v>16.558701752861982</v>
      </c>
      <c r="W93" s="796">
        <f t="shared" si="21"/>
        <v>0.7398739118469283</v>
      </c>
      <c r="X93" s="797">
        <f t="shared" si="22"/>
        <v>0.57249305799049455</v>
      </c>
      <c r="Y93" s="989" t="s">
        <v>4220</v>
      </c>
      <c r="Z93" s="738">
        <f t="shared" si="23"/>
        <v>18.927335640138409</v>
      </c>
      <c r="AA93" s="999">
        <f t="shared" si="24"/>
        <v>33.98615916955017</v>
      </c>
      <c r="AB93" s="1000">
        <v>3</v>
      </c>
      <c r="AC93" s="978">
        <v>2.89</v>
      </c>
      <c r="AD93" s="978">
        <v>1.1299999999999999</v>
      </c>
      <c r="AE93" s="978">
        <v>6.7</v>
      </c>
      <c r="AF93" s="978">
        <v>5.1100000000000003</v>
      </c>
      <c r="AG93" s="978" t="s">
        <v>137</v>
      </c>
      <c r="AH93" s="978">
        <v>25.2</v>
      </c>
      <c r="AI93" s="978">
        <v>19.939999999999998</v>
      </c>
      <c r="AJ93" s="978">
        <v>21.4</v>
      </c>
      <c r="AK93" s="978">
        <v>30</v>
      </c>
      <c r="AL93" s="991">
        <v>79600</v>
      </c>
      <c r="AM93" s="985" t="s">
        <v>137</v>
      </c>
      <c r="AN93" s="978">
        <v>0.79</v>
      </c>
      <c r="AO93" s="838">
        <f t="shared" si="25"/>
        <v>-21.177894676222088</v>
      </c>
      <c r="AP93" s="839">
        <f t="shared" si="26"/>
        <v>12.808264493328084</v>
      </c>
      <c r="AQ93" s="1001">
        <f t="shared" si="27"/>
        <v>177.82430367762322</v>
      </c>
      <c r="AR93" s="738">
        <f>INDEX(Historical!$C$7:$C$1442,MATCH(B93,Historical!$B$7:$B$1449,0))*IF(AH93="n/a",1.03,IF(AH93&lt;0,1.01,IF(AH93&gt;10,1.1,(1+AH93/100))))</f>
        <v>0.60170000000000012</v>
      </c>
      <c r="AS93" s="999">
        <f t="shared" si="28"/>
        <v>0.66187000000000018</v>
      </c>
      <c r="AT93" s="999">
        <f t="shared" si="32"/>
        <v>0.72805700000000029</v>
      </c>
      <c r="AU93" s="999">
        <f t="shared" si="32"/>
        <v>0.80086270000000037</v>
      </c>
      <c r="AV93" s="999">
        <f t="shared" si="32"/>
        <v>0.8809489700000005</v>
      </c>
      <c r="AW93" s="738">
        <f t="shared" si="29"/>
        <v>3.6734386700000012</v>
      </c>
      <c r="AX93" s="846">
        <f t="shared" si="30"/>
        <v>3.7400108633679507</v>
      </c>
      <c r="AY93" s="1080">
        <v>0.67</v>
      </c>
      <c r="AZ93" s="985">
        <v>14.97</v>
      </c>
      <c r="BA93" s="985">
        <v>-12.379999999999999</v>
      </c>
      <c r="BB93" s="985">
        <v>-2.0099999999999998</v>
      </c>
      <c r="BC93" s="985">
        <v>-0.86</v>
      </c>
      <c r="BE93" s="700">
        <v>2002</v>
      </c>
      <c r="BF93" s="1013">
        <f t="shared" si="31"/>
        <v>1</v>
      </c>
      <c r="BG93" s="995" t="s">
        <v>137</v>
      </c>
    </row>
    <row r="94" spans="1:59" ht="11.25" customHeight="1" x14ac:dyDescent="0.2">
      <c r="A94" s="984" t="s">
        <v>619</v>
      </c>
      <c r="B94" s="988" t="s">
        <v>620</v>
      </c>
      <c r="C94" s="1070" t="s">
        <v>112</v>
      </c>
      <c r="D94" s="1070" t="s">
        <v>4384</v>
      </c>
      <c r="E94" s="828">
        <v>16</v>
      </c>
      <c r="F94" s="1148">
        <v>218</v>
      </c>
      <c r="G94" s="1148" t="s">
        <v>37</v>
      </c>
      <c r="H94" s="1148" t="s">
        <v>106</v>
      </c>
      <c r="I94" s="987">
        <v>43.62</v>
      </c>
      <c r="J94" s="738">
        <f t="shared" si="18"/>
        <v>1.788170563961486</v>
      </c>
      <c r="K94" s="990">
        <v>0.19500000000000001</v>
      </c>
      <c r="L94" s="1000">
        <v>4</v>
      </c>
      <c r="M94" s="729">
        <f t="shared" si="19"/>
        <v>0.78</v>
      </c>
      <c r="N94" s="983" t="s">
        <v>152</v>
      </c>
      <c r="O94" s="831">
        <v>0.1938</v>
      </c>
      <c r="P94" s="973">
        <v>43425</v>
      </c>
      <c r="Q94" s="973">
        <v>43462</v>
      </c>
      <c r="R94" s="729">
        <f t="shared" si="20"/>
        <v>0.61919504643963186</v>
      </c>
      <c r="S94" s="795">
        <f>IF(INDEX(Historical!$D$7:$D$1442,MATCH(B94,Historical!$B$7:$B$1449,0))=0,"n/a",(INDEX(Historical!$C$7:$C$1442,MATCH(B94,Historical!$B$7:$B$1449,0))/INDEX(Historical!$D$7:$D$1442,MATCH(B94,Historical!$B$7:$B$1449,0))-1)*100)</f>
        <v>2.6578073089700949</v>
      </c>
      <c r="T94" s="795">
        <f>IF(INDEX(Historical!$F$7:$F$1442,MATCH(B94,Historical!$B$7:$B$1449,0))=0,"n/a",((INDEX(Historical!$C$7:$C$1442,MATCH(B94,Historical!$B$7:$B$1449,0))/INDEX(Historical!$F$7:$F$1442,MATCH(B94,Historical!$B$7:$B$1449,0)))^(1/3)-1)*100)</f>
        <v>2.7076957882373964</v>
      </c>
      <c r="U94" s="795">
        <f>IF(INDEX(Historical!$H$7:$H$1442,MATCH(B94,Historical!$B$7:$B$1449,0))=0,"n/a",((INDEX(Historical!$C$7:$C$1442,MATCH(B94,Historical!$B$7:$B$1449,0))/INDEX(Historical!$H$7:$H$1442,MATCH(B94,Historical!$B$7:$B$1449,0)))^(1/5)-1)*100)</f>
        <v>2.8113921485983351</v>
      </c>
      <c r="V94" s="795">
        <f>IF(INDEX(Historical!$O$7:$O$1442,MATCH(B94,Historical!$B$7:$B$1449,0))=0,"n/a",((INDEX(Historical!$C$7:$C$1442,MATCH(B94,Historical!$B$7:$B$1449,0))/INDEX(Historical!$O$7:$O$1442,MATCH(B94,Historical!$B$7:$B$1449,0)))^(1/10)-1)*100)</f>
        <v>7.1656989825312323</v>
      </c>
      <c r="W94" s="796">
        <f t="shared" si="21"/>
        <v>0.39234025256322319</v>
      </c>
      <c r="X94" s="797">
        <f t="shared" si="22"/>
        <v>0.19938951408498834</v>
      </c>
      <c r="Y94" s="989"/>
      <c r="Z94" s="738">
        <f t="shared" si="23"/>
        <v>75.728155339805824</v>
      </c>
      <c r="AA94" s="999">
        <f t="shared" si="24"/>
        <v>42.349514563106794</v>
      </c>
      <c r="AB94" s="1000">
        <v>12</v>
      </c>
      <c r="AC94" s="978">
        <v>1.03</v>
      </c>
      <c r="AD94" s="978">
        <v>2.75</v>
      </c>
      <c r="AE94" s="978">
        <v>1.61</v>
      </c>
      <c r="AF94" s="978">
        <v>7.69</v>
      </c>
      <c r="AG94" s="978">
        <v>17.8</v>
      </c>
      <c r="AH94" s="978">
        <v>18.399999999999999</v>
      </c>
      <c r="AI94" s="978">
        <v>14.91</v>
      </c>
      <c r="AJ94" s="978">
        <v>14.099999999999998</v>
      </c>
      <c r="AK94" s="978">
        <v>15.440000000000001</v>
      </c>
      <c r="AL94" s="991">
        <v>3240</v>
      </c>
      <c r="AM94" s="985">
        <v>0.2</v>
      </c>
      <c r="AN94" s="978">
        <v>0.02</v>
      </c>
      <c r="AO94" s="838">
        <f t="shared" si="25"/>
        <v>-37.749951850546971</v>
      </c>
      <c r="AP94" s="839">
        <f t="shared" si="26"/>
        <v>4.5995627125598215</v>
      </c>
      <c r="AQ94" s="1001">
        <f t="shared" si="27"/>
        <v>280.44872160839589</v>
      </c>
      <c r="AR94" s="738">
        <f>INDEX(Historical!$C$7:$C$1442,MATCH(B94,Historical!$B$7:$B$1449,0))*IF(AH94="n/a",1.03,IF(AH94&lt;0,1.01,IF(AH94&gt;10,1.1,(1+AH94/100))))</f>
        <v>0.84975000000000001</v>
      </c>
      <c r="AS94" s="999">
        <f t="shared" si="28"/>
        <v>0.93472500000000003</v>
      </c>
      <c r="AT94" s="999">
        <f t="shared" si="32"/>
        <v>1.0281975000000001</v>
      </c>
      <c r="AU94" s="999">
        <f t="shared" si="32"/>
        <v>1.1310172500000002</v>
      </c>
      <c r="AV94" s="999">
        <f t="shared" si="32"/>
        <v>1.2441189750000003</v>
      </c>
      <c r="AW94" s="738">
        <f t="shared" si="29"/>
        <v>5.1878087250000009</v>
      </c>
      <c r="AX94" s="846">
        <f t="shared" si="30"/>
        <v>11.893188273727651</v>
      </c>
      <c r="AY94" s="1080">
        <v>0.89</v>
      </c>
      <c r="AZ94" s="985">
        <v>24.490000000000002</v>
      </c>
      <c r="BA94" s="985">
        <v>-21.43</v>
      </c>
      <c r="BB94" s="985">
        <v>1.95</v>
      </c>
      <c r="BC94" s="985">
        <v>5.8000000000000007</v>
      </c>
      <c r="BE94" s="700">
        <v>2003</v>
      </c>
      <c r="BF94" s="1013">
        <f t="shared" si="31"/>
        <v>1</v>
      </c>
      <c r="BG94" s="995">
        <v>10.7</v>
      </c>
    </row>
    <row r="95" spans="1:59" ht="11.25" customHeight="1" x14ac:dyDescent="0.2">
      <c r="A95" s="984" t="s">
        <v>4240</v>
      </c>
      <c r="B95" s="988" t="s">
        <v>4241</v>
      </c>
      <c r="C95" s="1070" t="s">
        <v>112</v>
      </c>
      <c r="D95" s="1070" t="s">
        <v>4407</v>
      </c>
      <c r="E95" s="828">
        <v>12</v>
      </c>
      <c r="F95" s="1148">
        <v>303</v>
      </c>
      <c r="G95" s="1148" t="s">
        <v>106</v>
      </c>
      <c r="H95" s="1148" t="s">
        <v>106</v>
      </c>
      <c r="I95" s="987">
        <v>84.5</v>
      </c>
      <c r="J95" s="738">
        <f t="shared" si="18"/>
        <v>0.16568047337278108</v>
      </c>
      <c r="K95" s="990">
        <v>7.0000000000000007E-2</v>
      </c>
      <c r="L95" s="1000">
        <v>2</v>
      </c>
      <c r="M95" s="729">
        <f t="shared" si="19"/>
        <v>0.14000000000000001</v>
      </c>
      <c r="N95" s="983" t="s">
        <v>231</v>
      </c>
      <c r="O95" s="831">
        <v>0.06</v>
      </c>
      <c r="P95" s="973">
        <v>43467</v>
      </c>
      <c r="Q95" s="973">
        <v>43482</v>
      </c>
      <c r="R95" s="729">
        <f t="shared" si="20"/>
        <v>16.666666666666682</v>
      </c>
      <c r="S95" s="795">
        <f>IF(INDEX(Historical!$D$7:$D$1442,MATCH(B95,Historical!$B$7:$B$1449,0))=0,"n/a",(INDEX(Historical!$C$7:$C$1442,MATCH(B95,Historical!$B$7:$B$1449,0))/INDEX(Historical!$D$7:$D$1442,MATCH(B95,Historical!$B$7:$B$1449,0))-1)*100)</f>
        <v>7.7081192189105918</v>
      </c>
      <c r="T95" s="795">
        <f>IF(INDEX(Historical!$F$7:$F$1442,MATCH(B95,Historical!$B$7:$B$1449,0))=0,"n/a",((INDEX(Historical!$C$7:$C$1442,MATCH(B95,Historical!$B$7:$B$1449,0))/INDEX(Historical!$F$7:$F$1442,MATCH(B95,Historical!$B$7:$B$1449,0)))^(1/3)-1)*100)</f>
        <v>13.540138619438501</v>
      </c>
      <c r="U95" s="795">
        <f>IF(INDEX(Historical!$H$7:$H$1442,MATCH(B95,Historical!$B$7:$B$1449,0))=0,"n/a",((INDEX(Historical!$C$7:$C$1442,MATCH(B95,Historical!$B$7:$B$1449,0))/INDEX(Historical!$H$7:$H$1442,MATCH(B95,Historical!$B$7:$B$1449,0)))^(1/5)-1)*100)</f>
        <v>14.479260333706744</v>
      </c>
      <c r="V95" s="795">
        <f>IF(INDEX(Historical!$O$7:$O$1442,MATCH(B95,Historical!$B$7:$B$1449,0))=0,"n/a",((INDEX(Historical!$C$7:$C$1442,MATCH(B95,Historical!$B$7:$B$1449,0))/INDEX(Historical!$O$7:$O$1442,MATCH(B95,Historical!$B$7:$B$1449,0)))^(1/10)-1)*100)</f>
        <v>17.439501414029014</v>
      </c>
      <c r="W95" s="796">
        <f t="shared" si="21"/>
        <v>0.8302565532096613</v>
      </c>
      <c r="X95" s="797">
        <f t="shared" si="22"/>
        <v>0.79556375459927164</v>
      </c>
      <c r="Y95" s="764"/>
      <c r="Z95" s="738">
        <f t="shared" si="23"/>
        <v>7.7348066298342548</v>
      </c>
      <c r="AA95" s="999">
        <f t="shared" si="24"/>
        <v>46.685082872928177</v>
      </c>
      <c r="AB95" s="1000">
        <v>10</v>
      </c>
      <c r="AC95" s="978">
        <v>1.81</v>
      </c>
      <c r="AD95" s="978">
        <v>3.11</v>
      </c>
      <c r="AE95" s="978">
        <v>5.53</v>
      </c>
      <c r="AF95" s="978">
        <v>8.0299999999999994</v>
      </c>
      <c r="AG95" s="978">
        <v>19.8</v>
      </c>
      <c r="AH95" s="978">
        <v>31.8</v>
      </c>
      <c r="AI95" s="978">
        <v>10.82</v>
      </c>
      <c r="AJ95" s="978">
        <v>18.2</v>
      </c>
      <c r="AK95" s="978">
        <v>15.040000000000001</v>
      </c>
      <c r="AL95" s="991">
        <v>9820</v>
      </c>
      <c r="AM95" s="985">
        <v>5</v>
      </c>
      <c r="AN95" s="978">
        <v>0.38</v>
      </c>
      <c r="AO95" s="838">
        <f t="shared" si="25"/>
        <v>-32.040142065848656</v>
      </c>
      <c r="AP95" s="839">
        <f t="shared" si="26"/>
        <v>14.644940807079525</v>
      </c>
      <c r="AQ95" s="1001">
        <f t="shared" si="27"/>
        <v>308.18362723417795</v>
      </c>
      <c r="AR95" s="738">
        <f>INDEX(Historical!$C$7:$C$1442,MATCH(B95,Historical!$B$7:$B$1449,0))*IF(AH95="n/a",1.03,IF(AH95&lt;0,1.01,IF(AH95&gt;10,1.1,(1+AH95/100))))</f>
        <v>0.11528000000000001</v>
      </c>
      <c r="AS95" s="999">
        <f t="shared" si="28"/>
        <v>0.12680800000000003</v>
      </c>
      <c r="AT95" s="999">
        <f t="shared" si="32"/>
        <v>0.13948880000000005</v>
      </c>
      <c r="AU95" s="999">
        <f t="shared" si="32"/>
        <v>0.15343768000000008</v>
      </c>
      <c r="AV95" s="999">
        <f t="shared" si="32"/>
        <v>0.16878144800000008</v>
      </c>
      <c r="AW95" s="738">
        <f t="shared" si="29"/>
        <v>0.70379592800000013</v>
      </c>
      <c r="AX95" s="846">
        <f t="shared" si="30"/>
        <v>0.83289458934911254</v>
      </c>
      <c r="AY95" s="1080">
        <v>0.83</v>
      </c>
      <c r="AZ95" s="985">
        <v>44.79</v>
      </c>
      <c r="BA95" s="985">
        <v>-10.220000000000001</v>
      </c>
      <c r="BB95" s="985">
        <v>5.99</v>
      </c>
      <c r="BC95" s="985">
        <v>5.96</v>
      </c>
      <c r="BE95" s="700">
        <v>2008</v>
      </c>
      <c r="BF95" s="1013">
        <f t="shared" si="31"/>
        <v>1</v>
      </c>
      <c r="BG95" s="995">
        <v>9.9</v>
      </c>
    </row>
    <row r="96" spans="1:59" ht="11.25" customHeight="1" x14ac:dyDescent="0.2">
      <c r="A96" s="984" t="s">
        <v>621</v>
      </c>
      <c r="B96" s="988" t="s">
        <v>622</v>
      </c>
      <c r="C96" s="1070" t="s">
        <v>112</v>
      </c>
      <c r="D96" s="1070" t="s">
        <v>213</v>
      </c>
      <c r="E96" s="828">
        <v>12</v>
      </c>
      <c r="F96" s="1148">
        <v>300</v>
      </c>
      <c r="G96" s="1148" t="s">
        <v>106</v>
      </c>
      <c r="H96" s="1148" t="s">
        <v>106</v>
      </c>
      <c r="I96" s="987">
        <v>42.4</v>
      </c>
      <c r="J96" s="738">
        <f t="shared" si="18"/>
        <v>1.9811320754716981</v>
      </c>
      <c r="K96" s="990">
        <v>0.21</v>
      </c>
      <c r="L96" s="1000">
        <v>4</v>
      </c>
      <c r="M96" s="729">
        <f t="shared" si="19"/>
        <v>0.84</v>
      </c>
      <c r="N96" s="983" t="s">
        <v>152</v>
      </c>
      <c r="O96" s="831">
        <v>0.20749999999999999</v>
      </c>
      <c r="P96" s="973">
        <v>43448</v>
      </c>
      <c r="Q96" s="973">
        <v>43465</v>
      </c>
      <c r="R96" s="729">
        <f t="shared" si="20"/>
        <v>1.2048192771084349</v>
      </c>
      <c r="S96" s="795">
        <f>IF(INDEX(Historical!$D$7:$D$1442,MATCH(B96,Historical!$B$7:$B$1449,0))=0,"n/a",(INDEX(Historical!$C$7:$C$1442,MATCH(B96,Historical!$B$7:$B$1449,0))/INDEX(Historical!$D$7:$D$1442,MATCH(B96,Historical!$B$7:$B$1449,0))-1)*100)</f>
        <v>1.0334346504559111</v>
      </c>
      <c r="T96" s="795">
        <f>IF(INDEX(Historical!$F$7:$F$1442,MATCH(B96,Historical!$B$7:$B$1449,0))=0,"n/a",((INDEX(Historical!$C$7:$C$1442,MATCH(B96,Historical!$B$7:$B$1449,0))/INDEX(Historical!$F$7:$F$1442,MATCH(B96,Historical!$B$7:$B$1449,0)))^(1/3)-1)*100)</f>
        <v>1.1700568967477176</v>
      </c>
      <c r="U96" s="795">
        <f>IF(INDEX(Historical!$H$7:$H$1442,MATCH(B96,Historical!$B$7:$B$1449,0))=0,"n/a",((INDEX(Historical!$C$7:$C$1442,MATCH(B96,Historical!$B$7:$B$1449,0))/INDEX(Historical!$H$7:$H$1442,MATCH(B96,Historical!$B$7:$B$1449,0)))^(1/5)-1)*100)</f>
        <v>1.2099791786264635</v>
      </c>
      <c r="V96" s="795">
        <f>IF(INDEX(Historical!$O$7:$O$1442,MATCH(B96,Historical!$B$7:$B$1449,0))=0,"n/a",((INDEX(Historical!$C$7:$C$1442,MATCH(B96,Historical!$B$7:$B$1449,0))/INDEX(Historical!$O$7:$O$1442,MATCH(B96,Historical!$B$7:$B$1449,0)))^(1/10)-1)*100)</f>
        <v>4.213464378001186</v>
      </c>
      <c r="W96" s="796">
        <f t="shared" si="21"/>
        <v>0.28716967086368539</v>
      </c>
      <c r="X96" s="797">
        <f t="shared" si="22"/>
        <v>0.18905924666038493</v>
      </c>
      <c r="Y96" s="989" t="s">
        <v>153</v>
      </c>
      <c r="Z96" s="738">
        <f t="shared" si="23"/>
        <v>56.756756756756758</v>
      </c>
      <c r="AA96" s="999">
        <f t="shared" si="24"/>
        <v>28.648648648648649</v>
      </c>
      <c r="AB96" s="1000">
        <v>9</v>
      </c>
      <c r="AC96" s="978">
        <v>1.48</v>
      </c>
      <c r="AD96" s="978">
        <v>2.29</v>
      </c>
      <c r="AE96" s="978">
        <v>1.5</v>
      </c>
      <c r="AF96" s="978">
        <v>3.64</v>
      </c>
      <c r="AG96" s="978">
        <v>10.6</v>
      </c>
      <c r="AH96" s="978">
        <v>-30.4</v>
      </c>
      <c r="AI96" s="978">
        <v>9.31</v>
      </c>
      <c r="AJ96" s="978">
        <v>6.4</v>
      </c>
      <c r="AK96" s="978">
        <v>12.5</v>
      </c>
      <c r="AL96" s="991">
        <v>2660</v>
      </c>
      <c r="AM96" s="985">
        <v>0.4</v>
      </c>
      <c r="AN96" s="978">
        <v>0.47</v>
      </c>
      <c r="AO96" s="838">
        <f t="shared" si="25"/>
        <v>-25.457537394550489</v>
      </c>
      <c r="AP96" s="839">
        <f t="shared" si="26"/>
        <v>3.1911112540981614</v>
      </c>
      <c r="AQ96" s="1001">
        <f t="shared" si="27"/>
        <v>115.28387572493011</v>
      </c>
      <c r="AR96" s="738">
        <f>INDEX(Historical!$C$7:$C$1442,MATCH(B96,Historical!$B$7:$B$1449,0))*IF(AH96="n/a",1.03,IF(AH96&lt;0,1.01,IF(AH96&gt;10,1.1,(1+AH96/100))))</f>
        <v>0.83931</v>
      </c>
      <c r="AS96" s="999">
        <f t="shared" si="28"/>
        <v>0.91744976099999997</v>
      </c>
      <c r="AT96" s="999">
        <f t="shared" si="32"/>
        <v>1.0091947371000001</v>
      </c>
      <c r="AU96" s="999">
        <f t="shared" si="32"/>
        <v>1.1101142108100002</v>
      </c>
      <c r="AV96" s="999">
        <f t="shared" si="32"/>
        <v>1.2211256318910002</v>
      </c>
      <c r="AW96" s="738">
        <f t="shared" si="29"/>
        <v>5.0971943408009999</v>
      </c>
      <c r="AX96" s="846">
        <f t="shared" si="30"/>
        <v>12.021684766040094</v>
      </c>
      <c r="AY96" s="1080">
        <v>1.28</v>
      </c>
      <c r="AZ96" s="985">
        <v>17.080000000000002</v>
      </c>
      <c r="BA96" s="985">
        <v>-20.61</v>
      </c>
      <c r="BB96" s="985">
        <v>4.1399999999999997</v>
      </c>
      <c r="BC96" s="985">
        <v>-9.9500000000000011</v>
      </c>
      <c r="BE96" s="700">
        <v>2008</v>
      </c>
      <c r="BF96" s="1013">
        <f t="shared" si="31"/>
        <v>1</v>
      </c>
      <c r="BG96" s="995">
        <v>3.9</v>
      </c>
    </row>
    <row r="97" spans="1:59" ht="11.25" customHeight="1" x14ac:dyDescent="0.2">
      <c r="A97" s="976" t="s">
        <v>623</v>
      </c>
      <c r="B97" s="988" t="s">
        <v>624</v>
      </c>
      <c r="C97" s="1070" t="s">
        <v>108</v>
      </c>
      <c r="D97" s="1070" t="s">
        <v>4393</v>
      </c>
      <c r="E97" s="828">
        <v>12</v>
      </c>
      <c r="F97" s="1148">
        <v>302</v>
      </c>
      <c r="G97" s="1148" t="s">
        <v>106</v>
      </c>
      <c r="H97" s="1148" t="s">
        <v>106</v>
      </c>
      <c r="I97" s="978">
        <v>184.9</v>
      </c>
      <c r="J97" s="738">
        <f t="shared" si="18"/>
        <v>0.80043266630611143</v>
      </c>
      <c r="K97" s="997">
        <v>0.37</v>
      </c>
      <c r="L97" s="1000">
        <v>4</v>
      </c>
      <c r="M97" s="729">
        <f t="shared" si="19"/>
        <v>1.48</v>
      </c>
      <c r="N97" s="983" t="s">
        <v>625</v>
      </c>
      <c r="O97" s="832">
        <v>0.36</v>
      </c>
      <c r="P97" s="973">
        <v>43469</v>
      </c>
      <c r="Q97" s="973">
        <v>43481</v>
      </c>
      <c r="R97" s="729">
        <f t="shared" si="20"/>
        <v>2.7777777777777803</v>
      </c>
      <c r="S97" s="795">
        <f>IF(INDEX(Historical!$D$7:$D$1442,MATCH(B97,Historical!$B$7:$B$1449,0))=0,"n/a",(INDEX(Historical!$C$7:$C$1442,MATCH(B97,Historical!$B$7:$B$1449,0))/INDEX(Historical!$D$7:$D$1442,MATCH(B97,Historical!$B$7:$B$1449,0))-1)*100)</f>
        <v>6.9230769230769207</v>
      </c>
      <c r="T97" s="795">
        <f>IF(INDEX(Historical!$F$7:$F$1442,MATCH(B97,Historical!$B$7:$B$1449,0))=0,"n/a",((INDEX(Historical!$C$7:$C$1442,MATCH(B97,Historical!$B$7:$B$1449,0))/INDEX(Historical!$F$7:$F$1442,MATCH(B97,Historical!$B$7:$B$1449,0)))^(1/3)-1)*100)</f>
        <v>6.832481505512833</v>
      </c>
      <c r="U97" s="795">
        <f>IF(INDEX(Historical!$H$7:$H$1442,MATCH(B97,Historical!$B$7:$B$1449,0))=0,"n/a",((INDEX(Historical!$C$7:$C$1442,MATCH(B97,Historical!$B$7:$B$1449,0))/INDEX(Historical!$H$7:$H$1442,MATCH(B97,Historical!$B$7:$B$1449,0)))^(1/5)-1)*100)</f>
        <v>5.7706322148565414</v>
      </c>
      <c r="V97" s="795">
        <f>IF(INDEX(Historical!$O$7:$O$1442,MATCH(B97,Historical!$B$7:$B$1449,0))=0,"n/a",((INDEX(Historical!$C$7:$C$1442,MATCH(B97,Historical!$B$7:$B$1449,0))/INDEX(Historical!$O$7:$O$1442,MATCH(B97,Historical!$B$7:$B$1449,0)))^(1/10)-1)*100)</f>
        <v>5.548721748643537</v>
      </c>
      <c r="W97" s="796">
        <f t="shared" si="21"/>
        <v>1.0399930788144591</v>
      </c>
      <c r="X97" s="797">
        <f t="shared" si="22"/>
        <v>0.41816175469974937</v>
      </c>
      <c r="Y97" s="751"/>
      <c r="Z97" s="738">
        <f t="shared" si="23"/>
        <v>10.647482014388489</v>
      </c>
      <c r="AA97" s="999">
        <f t="shared" si="24"/>
        <v>13.302158273381295</v>
      </c>
      <c r="AB97" s="1000">
        <v>12</v>
      </c>
      <c r="AC97" s="978">
        <v>13.9</v>
      </c>
      <c r="AD97" s="978" t="s">
        <v>137</v>
      </c>
      <c r="AE97" s="978">
        <v>4.22</v>
      </c>
      <c r="AF97" s="978">
        <v>1.88</v>
      </c>
      <c r="AG97" s="978">
        <v>15.2</v>
      </c>
      <c r="AH97" s="978">
        <v>9.4</v>
      </c>
      <c r="AI97" s="978" t="s">
        <v>137</v>
      </c>
      <c r="AJ97" s="978">
        <v>13.8</v>
      </c>
      <c r="AK97" s="978" t="s">
        <v>137</v>
      </c>
      <c r="AL97" s="991">
        <v>397.53</v>
      </c>
      <c r="AM97" s="985">
        <v>3</v>
      </c>
      <c r="AN97" s="978">
        <v>0</v>
      </c>
      <c r="AO97" s="838">
        <f t="shared" si="25"/>
        <v>-6.731093392218642</v>
      </c>
      <c r="AP97" s="839">
        <f t="shared" si="26"/>
        <v>6.5710648811626529</v>
      </c>
      <c r="AQ97" s="1001">
        <f t="shared" si="27"/>
        <v>5.4262407856935591</v>
      </c>
      <c r="AR97" s="738">
        <f>INDEX(Historical!$C$7:$C$1442,MATCH(B97,Historical!$B$7:$B$1449,0))*IF(AH97="n/a",1.03,IF(AH97&lt;0,1.01,IF(AH97&gt;10,1.1,(1+AH97/100))))</f>
        <v>1.5206599999999999</v>
      </c>
      <c r="AS97" s="999">
        <f t="shared" si="28"/>
        <v>1.5662798</v>
      </c>
      <c r="AT97" s="999">
        <f t="shared" si="32"/>
        <v>1.613268194</v>
      </c>
      <c r="AU97" s="999">
        <f t="shared" si="32"/>
        <v>1.6616662398199999</v>
      </c>
      <c r="AV97" s="999">
        <f t="shared" si="32"/>
        <v>1.7115162270146</v>
      </c>
      <c r="AW97" s="738">
        <f t="shared" si="29"/>
        <v>8.0733904608345988</v>
      </c>
      <c r="AX97" s="846">
        <f t="shared" si="30"/>
        <v>4.3663550356055163</v>
      </c>
      <c r="AY97" s="1080">
        <v>0.82</v>
      </c>
      <c r="AZ97" s="985">
        <v>2.63</v>
      </c>
      <c r="BA97" s="985">
        <v>-19.400000000000002</v>
      </c>
      <c r="BB97" s="985">
        <v>-8.83</v>
      </c>
      <c r="BC97" s="985">
        <v>-12.41</v>
      </c>
      <c r="BE97" s="700">
        <v>2008</v>
      </c>
      <c r="BF97" s="1013">
        <f t="shared" si="31"/>
        <v>1</v>
      </c>
      <c r="BG97" s="995">
        <v>1.3</v>
      </c>
    </row>
    <row r="98" spans="1:59" ht="11.25" customHeight="1" x14ac:dyDescent="0.2">
      <c r="A98" s="984" t="s">
        <v>626</v>
      </c>
      <c r="B98" s="988" t="s">
        <v>627</v>
      </c>
      <c r="C98" s="1070" t="s">
        <v>179</v>
      </c>
      <c r="D98" s="1070" t="s">
        <v>4399</v>
      </c>
      <c r="E98" s="828">
        <v>15</v>
      </c>
      <c r="F98" s="1148">
        <v>254</v>
      </c>
      <c r="G98" s="1148" t="s">
        <v>106</v>
      </c>
      <c r="H98" s="1148" t="s">
        <v>106</v>
      </c>
      <c r="I98" s="987">
        <v>30.68</v>
      </c>
      <c r="J98" s="738">
        <f t="shared" si="18"/>
        <v>8.7027379400260756</v>
      </c>
      <c r="K98" s="990">
        <v>0.66749999999999998</v>
      </c>
      <c r="L98" s="1000">
        <v>4</v>
      </c>
      <c r="M98" s="729">
        <f t="shared" si="19"/>
        <v>2.67</v>
      </c>
      <c r="N98" s="983" t="s">
        <v>698</v>
      </c>
      <c r="O98" s="831">
        <v>0.66500000000000004</v>
      </c>
      <c r="P98" s="973">
        <v>43497</v>
      </c>
      <c r="Q98" s="973">
        <v>43510</v>
      </c>
      <c r="R98" s="729">
        <f t="shared" si="20"/>
        <v>0.37593984962405208</v>
      </c>
      <c r="S98" s="795">
        <f>IF(INDEX(Historical!$D$7:$D$1442,MATCH(B98,Historical!$B$7:$B$1449,0))=0,"n/a",(INDEX(Historical!$C$7:$C$1442,MATCH(B98,Historical!$B$7:$B$1449,0))/INDEX(Historical!$D$7:$D$1442,MATCH(B98,Historical!$B$7:$B$1449,0))-1)*100)</f>
        <v>4.9900199600798389</v>
      </c>
      <c r="T98" s="795">
        <f>IF(INDEX(Historical!$F$7:$F$1442,MATCH(B98,Historical!$B$7:$B$1449,0))=0,"n/a",((INDEX(Historical!$C$7:$C$1442,MATCH(B98,Historical!$B$7:$B$1449,0))/INDEX(Historical!$F$7:$F$1442,MATCH(B98,Historical!$B$7:$B$1449,0)))^(1/3)-1)*100)</f>
        <v>6.6593372510931337</v>
      </c>
      <c r="U98" s="795">
        <f>IF(INDEX(Historical!$H$7:$H$1442,MATCH(B98,Historical!$B$7:$B$1449,0))=0,"n/a",((INDEX(Historical!$C$7:$C$1442,MATCH(B98,Historical!$B$7:$B$1449,0))/INDEX(Historical!$H$7:$H$1442,MATCH(B98,Historical!$B$7:$B$1449,0)))^(1/5)-1)*100)</f>
        <v>6.4400335891258154</v>
      </c>
      <c r="V98" s="795">
        <f>IF(INDEX(Historical!$O$7:$O$1442,MATCH(B98,Historical!$B$7:$B$1449,0))=0,"n/a",((INDEX(Historical!$C$7:$C$1442,MATCH(B98,Historical!$B$7:$B$1449,0))/INDEX(Historical!$O$7:$O$1442,MATCH(B98,Historical!$B$7:$B$1449,0)))^(1/10)-1)*100)</f>
        <v>5.9179101809656132</v>
      </c>
      <c r="W98" s="796">
        <f t="shared" si="21"/>
        <v>1.0882276668949051</v>
      </c>
      <c r="X98" s="797">
        <f t="shared" si="22"/>
        <v>0.53223418091948893</v>
      </c>
      <c r="Y98" s="989"/>
      <c r="Z98" s="738">
        <f t="shared" si="23"/>
        <v>120.81447963800905</v>
      </c>
      <c r="AA98" s="999">
        <f t="shared" si="24"/>
        <v>13.882352941176471</v>
      </c>
      <c r="AB98" s="1000">
        <v>12</v>
      </c>
      <c r="AC98" s="978">
        <v>2.21</v>
      </c>
      <c r="AD98" s="978" t="s">
        <v>137</v>
      </c>
      <c r="AE98" s="978">
        <v>6.38</v>
      </c>
      <c r="AF98" s="978">
        <v>7.24</v>
      </c>
      <c r="AG98" s="978">
        <v>48.199999999999996</v>
      </c>
      <c r="AH98" s="978">
        <v>34.799999999999997</v>
      </c>
      <c r="AI98" s="978">
        <v>6.5</v>
      </c>
      <c r="AJ98" s="978">
        <v>12.1</v>
      </c>
      <c r="AK98" s="978">
        <v>-5.19</v>
      </c>
      <c r="AL98" s="991">
        <v>3210</v>
      </c>
      <c r="AM98" s="985">
        <v>0.1</v>
      </c>
      <c r="AN98" s="978">
        <v>3.17</v>
      </c>
      <c r="AO98" s="838">
        <f t="shared" si="25"/>
        <v>1.2604185879754191</v>
      </c>
      <c r="AP98" s="839">
        <f t="shared" si="26"/>
        <v>15.14277152915189</v>
      </c>
      <c r="AQ98" s="1001">
        <f t="shared" si="27"/>
        <v>111.35355875259263</v>
      </c>
      <c r="AR98" s="738">
        <f>INDEX(Historical!$C$7:$C$1442,MATCH(B98,Historical!$B$7:$B$1449,0))*IF(AH98="n/a",1.03,IF(AH98&lt;0,1.01,IF(AH98&gt;10,1.1,(1+AH98/100))))</f>
        <v>2.8930000000000002</v>
      </c>
      <c r="AS98" s="999">
        <f t="shared" si="28"/>
        <v>3.081045</v>
      </c>
      <c r="AT98" s="999">
        <f t="shared" si="32"/>
        <v>3.1118554500000002</v>
      </c>
      <c r="AU98" s="999">
        <f t="shared" si="32"/>
        <v>3.1429740045000001</v>
      </c>
      <c r="AV98" s="999">
        <f t="shared" si="32"/>
        <v>3.1744037445450002</v>
      </c>
      <c r="AW98" s="738">
        <f t="shared" si="29"/>
        <v>15.403278199045001</v>
      </c>
      <c r="AX98" s="846">
        <f t="shared" si="30"/>
        <v>50.206252278503918</v>
      </c>
      <c r="AY98" s="1080">
        <v>0.84</v>
      </c>
      <c r="AZ98" s="985">
        <v>17.62</v>
      </c>
      <c r="BA98" s="985">
        <v>-9.76</v>
      </c>
      <c r="BB98" s="985">
        <v>5.19</v>
      </c>
      <c r="BC98" s="985">
        <v>2.91</v>
      </c>
      <c r="BE98" s="700">
        <v>2005</v>
      </c>
      <c r="BF98" s="1013">
        <f t="shared" si="31"/>
        <v>1</v>
      </c>
      <c r="BG98" s="995">
        <v>10.199999999999999</v>
      </c>
    </row>
    <row r="99" spans="1:59" ht="11.25" customHeight="1" x14ac:dyDescent="0.2">
      <c r="A99" s="976" t="s">
        <v>628</v>
      </c>
      <c r="B99" s="988" t="s">
        <v>629</v>
      </c>
      <c r="C99" s="1070" t="s">
        <v>108</v>
      </c>
      <c r="D99" s="1070" t="s">
        <v>4401</v>
      </c>
      <c r="E99" s="828">
        <v>14</v>
      </c>
      <c r="F99" s="1148">
        <v>276</v>
      </c>
      <c r="G99" s="1148" t="s">
        <v>106</v>
      </c>
      <c r="H99" s="1148" t="s">
        <v>106</v>
      </c>
      <c r="I99" s="987">
        <v>105.3</v>
      </c>
      <c r="J99" s="738">
        <f t="shared" si="18"/>
        <v>1.6714150047483383</v>
      </c>
      <c r="K99" s="990">
        <v>0.44</v>
      </c>
      <c r="L99" s="1000">
        <v>4</v>
      </c>
      <c r="M99" s="729">
        <f t="shared" si="19"/>
        <v>1.76</v>
      </c>
      <c r="N99" s="983" t="s">
        <v>520</v>
      </c>
      <c r="O99" s="831">
        <v>0.41</v>
      </c>
      <c r="P99" s="973">
        <v>43418</v>
      </c>
      <c r="Q99" s="973">
        <v>43434</v>
      </c>
      <c r="R99" s="729">
        <f t="shared" si="20"/>
        <v>7.3170731707317138</v>
      </c>
      <c r="S99" s="795">
        <f>IF(INDEX(Historical!$D$7:$D$1442,MATCH(B99,Historical!$B$7:$B$1449,0))=0,"n/a",(INDEX(Historical!$C$7:$C$1442,MATCH(B99,Historical!$B$7:$B$1449,0))/INDEX(Historical!$D$7:$D$1442,MATCH(B99,Historical!$B$7:$B$1449,0))-1)*100)</f>
        <v>34.136546184738961</v>
      </c>
      <c r="T99" s="795">
        <f>IF(INDEX(Historical!$F$7:$F$1442,MATCH(B99,Historical!$B$7:$B$1449,0))=0,"n/a",((INDEX(Historical!$C$7:$C$1442,MATCH(B99,Historical!$B$7:$B$1449,0))/INDEX(Historical!$F$7:$F$1442,MATCH(B99,Historical!$B$7:$B$1449,0)))^(1/3)-1)*100)</f>
        <v>15.637201230263354</v>
      </c>
      <c r="U99" s="795">
        <f>IF(INDEX(Historical!$H$7:$H$1442,MATCH(B99,Historical!$B$7:$B$1449,0))=0,"n/a",((INDEX(Historical!$C$7:$C$1442,MATCH(B99,Historical!$B$7:$B$1449,0))/INDEX(Historical!$H$7:$H$1442,MATCH(B99,Historical!$B$7:$B$1449,0)))^(1/5)-1)*100)</f>
        <v>10.80090157890703</v>
      </c>
      <c r="V99" s="795">
        <f>IF(INDEX(Historical!$O$7:$O$1442,MATCH(B99,Historical!$B$7:$B$1449,0))=0,"n/a",((INDEX(Historical!$C$7:$C$1442,MATCH(B99,Historical!$B$7:$B$1449,0))/INDEX(Historical!$O$7:$O$1442,MATCH(B99,Historical!$B$7:$B$1449,0)))^(1/10)-1)*100)</f>
        <v>12.447706718009165</v>
      </c>
      <c r="W99" s="796">
        <f t="shared" si="21"/>
        <v>0.86770212566789029</v>
      </c>
      <c r="X99" s="797" t="str">
        <f t="shared" si="22"/>
        <v>n/a</v>
      </c>
      <c r="Y99" s="753"/>
      <c r="Z99" s="738" t="str">
        <f t="shared" si="23"/>
        <v>n/a</v>
      </c>
      <c r="AA99" s="999" t="str">
        <f t="shared" si="24"/>
        <v>n/a</v>
      </c>
      <c r="AB99" s="1000">
        <v>12</v>
      </c>
      <c r="AC99" s="978" t="s">
        <v>137</v>
      </c>
      <c r="AD99" s="978" t="s">
        <v>137</v>
      </c>
      <c r="AE99" s="978" t="s">
        <v>137</v>
      </c>
      <c r="AF99" s="978" t="s">
        <v>137</v>
      </c>
      <c r="AG99" s="978" t="s">
        <v>137</v>
      </c>
      <c r="AH99" s="978" t="s">
        <v>137</v>
      </c>
      <c r="AI99" s="978" t="s">
        <v>137</v>
      </c>
      <c r="AJ99" s="978" t="s">
        <v>137</v>
      </c>
      <c r="AK99" s="978" t="s">
        <v>137</v>
      </c>
      <c r="AL99" s="991" t="s">
        <v>137</v>
      </c>
      <c r="AM99" s="985" t="s">
        <v>137</v>
      </c>
      <c r="AN99" s="978" t="s">
        <v>137</v>
      </c>
      <c r="AO99" s="838" t="str">
        <f t="shared" si="25"/>
        <v>n/a</v>
      </c>
      <c r="AP99" s="839">
        <f t="shared" si="26"/>
        <v>12.472316583655369</v>
      </c>
      <c r="AQ99" s="1001" t="str">
        <f t="shared" si="27"/>
        <v>n/a</v>
      </c>
      <c r="AR99" s="738">
        <f>INDEX(Historical!$C$7:$C$1442,MATCH(B99,Historical!$B$7:$B$1449,0))*IF(AH99="n/a",1.03,IF(AH99&lt;0,1.01,IF(AH99&gt;10,1.1,(1+AH99/100))))</f>
        <v>1.7201</v>
      </c>
      <c r="AS99" s="999">
        <f t="shared" si="28"/>
        <v>1.771703</v>
      </c>
      <c r="AT99" s="999">
        <f t="shared" si="32"/>
        <v>1.8248540900000001</v>
      </c>
      <c r="AU99" s="999">
        <f t="shared" si="32"/>
        <v>1.8795997127000001</v>
      </c>
      <c r="AV99" s="999">
        <f t="shared" si="32"/>
        <v>1.9359877040810003</v>
      </c>
      <c r="AW99" s="738">
        <f t="shared" si="29"/>
        <v>9.1322445067809994</v>
      </c>
      <c r="AX99" s="846">
        <f t="shared" si="30"/>
        <v>8.6725968725365608</v>
      </c>
      <c r="AY99" s="1080" t="s">
        <v>137</v>
      </c>
      <c r="AZ99" s="985" t="s">
        <v>137</v>
      </c>
      <c r="BA99" s="985" t="s">
        <v>137</v>
      </c>
      <c r="BB99" s="985" t="s">
        <v>137</v>
      </c>
      <c r="BC99" s="985" t="s">
        <v>137</v>
      </c>
      <c r="BD99" s="1032" t="s">
        <v>4326</v>
      </c>
      <c r="BE99" s="700">
        <v>2005</v>
      </c>
      <c r="BF99" s="1013">
        <f t="shared" si="31"/>
        <v>1</v>
      </c>
      <c r="BG99" s="995" t="s">
        <v>137</v>
      </c>
    </row>
    <row r="100" spans="1:59" ht="11.25" customHeight="1" x14ac:dyDescent="0.2">
      <c r="A100" s="984" t="s">
        <v>630</v>
      </c>
      <c r="B100" s="989" t="s">
        <v>631</v>
      </c>
      <c r="C100" s="1070" t="s">
        <v>112</v>
      </c>
      <c r="D100" s="1070" t="s">
        <v>4425</v>
      </c>
      <c r="E100" s="828">
        <v>11</v>
      </c>
      <c r="F100" s="1148">
        <v>316</v>
      </c>
      <c r="G100" s="1148" t="s">
        <v>37</v>
      </c>
      <c r="H100" s="1148" t="s">
        <v>37</v>
      </c>
      <c r="I100" s="987">
        <v>109.33</v>
      </c>
      <c r="J100" s="738">
        <f t="shared" si="18"/>
        <v>3.0732644287935607</v>
      </c>
      <c r="K100" s="990">
        <v>0.84</v>
      </c>
      <c r="L100" s="1000">
        <v>4</v>
      </c>
      <c r="M100" s="729">
        <f t="shared" si="19"/>
        <v>3.36</v>
      </c>
      <c r="N100" s="983" t="s">
        <v>149</v>
      </c>
      <c r="O100" s="831">
        <v>0.77</v>
      </c>
      <c r="P100" s="973">
        <v>43433</v>
      </c>
      <c r="Q100" s="973">
        <v>43448</v>
      </c>
      <c r="R100" s="729">
        <f t="shared" si="20"/>
        <v>9.0909090909090846</v>
      </c>
      <c r="S100" s="795">
        <f>IF(INDEX(Historical!$D$7:$D$1442,MATCH(B100,Historical!$B$7:$B$1449,0))=0,"n/a",(INDEX(Historical!$C$7:$C$1442,MATCH(B100,Historical!$B$7:$B$1449,0))/INDEX(Historical!$D$7:$D$1442,MATCH(B100,Historical!$B$7:$B$1449,0))-1)*100)</f>
        <v>9.7560975609756184</v>
      </c>
      <c r="T100" s="795">
        <f>IF(INDEX(Historical!$F$7:$F$1442,MATCH(B100,Historical!$B$7:$B$1449,0))=0,"n/a",((INDEX(Historical!$C$7:$C$1442,MATCH(B100,Historical!$B$7:$B$1449,0))/INDEX(Historical!$F$7:$F$1442,MATCH(B100,Historical!$B$7:$B$1449,0)))^(1/3)-1)*100)</f>
        <v>12.035118663929101</v>
      </c>
      <c r="U100" s="795">
        <f>IF(INDEX(Historical!$H$7:$H$1442,MATCH(B100,Historical!$B$7:$B$1449,0))=0,"n/a",((INDEX(Historical!$C$7:$C$1442,MATCH(B100,Historical!$B$7:$B$1449,0))/INDEX(Historical!$H$7:$H$1442,MATCH(B100,Historical!$B$7:$B$1449,0)))^(1/5)-1)*100)</f>
        <v>11.231492620246829</v>
      </c>
      <c r="V100" s="795">
        <f>IF(INDEX(Historical!$O$7:$O$1442,MATCH(B100,Historical!$B$7:$B$1449,0))=0,"n/a",((INDEX(Historical!$C$7:$C$1442,MATCH(B100,Historical!$B$7:$B$1449,0))/INDEX(Historical!$O$7:$O$1442,MATCH(B100,Historical!$B$7:$B$1449,0)))^(1/10)-1)*100)</f>
        <v>8.7619948433992789</v>
      </c>
      <c r="W100" s="796">
        <f t="shared" si="21"/>
        <v>1.2818419573378215</v>
      </c>
      <c r="X100" s="797">
        <f t="shared" si="22"/>
        <v>6.6067603648510751</v>
      </c>
      <c r="Y100" s="989"/>
      <c r="Z100" s="738">
        <f t="shared" si="23"/>
        <v>52.913385826771652</v>
      </c>
      <c r="AA100" s="999">
        <f t="shared" si="24"/>
        <v>17.217322834645671</v>
      </c>
      <c r="AB100" s="1000">
        <v>12</v>
      </c>
      <c r="AC100" s="978">
        <v>6.35</v>
      </c>
      <c r="AD100" s="978">
        <v>1.72</v>
      </c>
      <c r="AE100" s="978">
        <v>1.4</v>
      </c>
      <c r="AF100" s="978">
        <v>3.4</v>
      </c>
      <c r="AG100" s="978">
        <v>17.299999999999997</v>
      </c>
      <c r="AH100" s="978">
        <v>3.5999999999999996</v>
      </c>
      <c r="AI100" s="978">
        <v>6.93</v>
      </c>
      <c r="AJ100" s="978">
        <v>1.7000000000000002</v>
      </c>
      <c r="AK100" s="978">
        <v>10</v>
      </c>
      <c r="AL100" s="991">
        <v>5970</v>
      </c>
      <c r="AM100" s="985">
        <v>0.5</v>
      </c>
      <c r="AN100" s="978">
        <v>1.1000000000000001</v>
      </c>
      <c r="AO100" s="838">
        <f t="shared" si="25"/>
        <v>-2.9125657856052811</v>
      </c>
      <c r="AP100" s="839">
        <f t="shared" si="26"/>
        <v>14.30475704904039</v>
      </c>
      <c r="AQ100" s="1001">
        <f t="shared" si="27"/>
        <v>61.298753370942464</v>
      </c>
      <c r="AR100" s="738">
        <f>INDEX(Historical!$C$7:$C$1442,MATCH(B100,Historical!$B$7:$B$1449,0))*IF(AH100="n/a",1.03,IF(AH100&lt;0,1.01,IF(AH100&gt;10,1.1,(1+AH100/100))))</f>
        <v>3.2633999999999999</v>
      </c>
      <c r="AS100" s="999">
        <f t="shared" si="28"/>
        <v>3.4895536199999997</v>
      </c>
      <c r="AT100" s="999">
        <f t="shared" si="32"/>
        <v>3.838508982</v>
      </c>
      <c r="AU100" s="999">
        <f t="shared" si="32"/>
        <v>4.2223598802</v>
      </c>
      <c r="AV100" s="999">
        <f t="shared" si="32"/>
        <v>4.6445958682200006</v>
      </c>
      <c r="AW100" s="738">
        <f t="shared" si="29"/>
        <v>19.458418350420001</v>
      </c>
      <c r="AX100" s="846">
        <f t="shared" si="30"/>
        <v>17.797876475276688</v>
      </c>
      <c r="AY100" s="1080">
        <v>1.38</v>
      </c>
      <c r="AZ100" s="985">
        <v>18.990000000000002</v>
      </c>
      <c r="BA100" s="985">
        <v>-22.009999999999998</v>
      </c>
      <c r="BB100" s="985">
        <v>5.52</v>
      </c>
      <c r="BC100" s="985">
        <v>-3.34</v>
      </c>
      <c r="BE100" s="700">
        <v>2009</v>
      </c>
      <c r="BF100" s="1013">
        <f t="shared" si="31"/>
        <v>0</v>
      </c>
      <c r="BG100" s="995">
        <v>6.2</v>
      </c>
    </row>
    <row r="101" spans="1:59" s="874" customFormat="1" ht="11.25" customHeight="1" x14ac:dyDescent="0.2">
      <c r="A101" s="877" t="s">
        <v>1336</v>
      </c>
      <c r="B101" s="882" t="s">
        <v>1337</v>
      </c>
      <c r="C101" s="1070" t="s">
        <v>128</v>
      </c>
      <c r="D101" s="1070" t="s">
        <v>193</v>
      </c>
      <c r="E101" s="854">
        <v>10</v>
      </c>
      <c r="F101" s="1148">
        <v>329</v>
      </c>
      <c r="G101" s="1147" t="s">
        <v>106</v>
      </c>
      <c r="H101" s="1147" t="s">
        <v>106</v>
      </c>
      <c r="I101" s="855">
        <v>66.459999999999994</v>
      </c>
      <c r="J101" s="856">
        <f t="shared" si="18"/>
        <v>1.655130905808005</v>
      </c>
      <c r="K101" s="857">
        <v>0.27500000000000002</v>
      </c>
      <c r="L101" s="858">
        <v>4</v>
      </c>
      <c r="M101" s="859">
        <f t="shared" si="19"/>
        <v>1.1000000000000001</v>
      </c>
      <c r="N101" s="860" t="s">
        <v>493</v>
      </c>
      <c r="O101" s="861">
        <v>0.21</v>
      </c>
      <c r="P101" s="862">
        <v>43462</v>
      </c>
      <c r="Q101" s="862">
        <v>43480</v>
      </c>
      <c r="R101" s="859">
        <f t="shared" si="20"/>
        <v>30.95238095238097</v>
      </c>
      <c r="S101" s="795">
        <f>IF(INDEX(Historical!$D$7:$D$1442,MATCH(B101,Historical!$B$7:$B$1449,0))=0,"n/a",(INDEX(Historical!$C$7:$C$1442,MATCH(B101,Historical!$B$7:$B$1449,0))/INDEX(Historical!$D$7:$D$1442,MATCH(B101,Historical!$B$7:$B$1449,0))-1)*100)</f>
        <v>23.529411764705866</v>
      </c>
      <c r="T101" s="795">
        <f>IF(INDEX(Historical!$F$7:$F$1442,MATCH(B101,Historical!$B$7:$B$1449,0))=0,"n/a",((INDEX(Historical!$C$7:$C$1442,MATCH(B101,Historical!$B$7:$B$1449,0))/INDEX(Historical!$F$7:$F$1442,MATCH(B101,Historical!$B$7:$B$1449,0)))^(1/3)-1)*100)</f>
        <v>18.096321418390836</v>
      </c>
      <c r="U101" s="795">
        <f>IF(INDEX(Historical!$H$7:$H$1442,MATCH(B101,Historical!$B$7:$B$1449,0))=0,"n/a",((INDEX(Historical!$C$7:$C$1442,MATCH(B101,Historical!$B$7:$B$1449,0))/INDEX(Historical!$H$7:$H$1442,MATCH(B101,Historical!$B$7:$B$1449,0)))^(1/5)-1)*100)</f>
        <v>13.80604263098537</v>
      </c>
      <c r="V101" s="795">
        <f>IF(INDEX(Historical!$O$7:$O$1442,MATCH(B101,Historical!$B$7:$B$1449,0))=0,"n/a",((INDEX(Historical!$C$7:$C$1442,MATCH(B101,Historical!$B$7:$B$1449,0))/INDEX(Historical!$O$7:$O$1442,MATCH(B101,Historical!$B$7:$B$1449,0)))^(1/10)-1)*100)</f>
        <v>20.220216606602072</v>
      </c>
      <c r="W101" s="863">
        <f t="shared" si="21"/>
        <v>0.68278411154495644</v>
      </c>
      <c r="X101" s="864" t="str">
        <f t="shared" si="22"/>
        <v>n/a</v>
      </c>
      <c r="Y101" s="865"/>
      <c r="Z101" s="856">
        <f t="shared" si="23"/>
        <v>67.484662576687128</v>
      </c>
      <c r="AA101" s="866">
        <f t="shared" si="24"/>
        <v>40.773006134969322</v>
      </c>
      <c r="AB101" s="858">
        <v>12</v>
      </c>
      <c r="AC101" s="867">
        <v>1.63</v>
      </c>
      <c r="AD101" s="867">
        <v>3.4</v>
      </c>
      <c r="AE101" s="867">
        <v>3.15</v>
      </c>
      <c r="AF101" s="867">
        <v>4.63</v>
      </c>
      <c r="AG101" s="867">
        <v>11.3</v>
      </c>
      <c r="AH101" s="867">
        <v>27.6</v>
      </c>
      <c r="AI101" s="867">
        <v>13.350000000000001</v>
      </c>
      <c r="AJ101" s="867">
        <v>-20.399999999999999</v>
      </c>
      <c r="AK101" s="867">
        <v>12</v>
      </c>
      <c r="AL101" s="868">
        <v>2040</v>
      </c>
      <c r="AM101" s="869">
        <v>0.4</v>
      </c>
      <c r="AN101" s="867">
        <v>0.12</v>
      </c>
      <c r="AO101" s="870">
        <f t="shared" si="25"/>
        <v>-25.311832598175947</v>
      </c>
      <c r="AP101" s="871">
        <f t="shared" si="26"/>
        <v>15.461173536793375</v>
      </c>
      <c r="AQ101" s="872">
        <f t="shared" si="27"/>
        <v>189.65805004821959</v>
      </c>
      <c r="AR101" s="738">
        <f>INDEX(Historical!$C$7:$C$1442,MATCH(B101,Historical!$B$7:$B$1449,0))*IF(AH101="n/a",1.03,IF(AH101&lt;0,1.01,IF(AH101&gt;10,1.1,(1+AH101/100))))</f>
        <v>0.92400000000000004</v>
      </c>
      <c r="AS101" s="866">
        <f t="shared" si="28"/>
        <v>1.0164000000000002</v>
      </c>
      <c r="AT101" s="866">
        <f t="shared" si="32"/>
        <v>1.1180400000000004</v>
      </c>
      <c r="AU101" s="866">
        <f t="shared" si="32"/>
        <v>1.2298440000000006</v>
      </c>
      <c r="AV101" s="866">
        <f t="shared" si="32"/>
        <v>1.3528284000000008</v>
      </c>
      <c r="AW101" s="856">
        <f t="shared" si="29"/>
        <v>5.6411124000000026</v>
      </c>
      <c r="AX101" s="873">
        <f t="shared" si="30"/>
        <v>8.4879813421607029</v>
      </c>
      <c r="AY101" s="1081">
        <v>0.9</v>
      </c>
      <c r="AZ101" s="869">
        <v>60.9</v>
      </c>
      <c r="BA101" s="869">
        <v>-1.54</v>
      </c>
      <c r="BB101" s="869">
        <v>7.9399999999999995</v>
      </c>
      <c r="BC101" s="869">
        <v>13.8</v>
      </c>
      <c r="BD101" s="1033"/>
      <c r="BE101" s="700">
        <v>2010</v>
      </c>
      <c r="BF101" s="1013">
        <f t="shared" si="31"/>
        <v>0</v>
      </c>
      <c r="BG101" s="931">
        <v>6.4</v>
      </c>
    </row>
    <row r="102" spans="1:59" ht="11.25" customHeight="1" x14ac:dyDescent="0.2">
      <c r="A102" s="976" t="s">
        <v>634</v>
      </c>
      <c r="B102" s="988" t="s">
        <v>635</v>
      </c>
      <c r="C102" s="1070" t="s">
        <v>4252</v>
      </c>
      <c r="D102" s="1070" t="s">
        <v>4387</v>
      </c>
      <c r="E102" s="828">
        <v>23</v>
      </c>
      <c r="F102" s="1148">
        <v>145</v>
      </c>
      <c r="G102" s="1148" t="s">
        <v>115</v>
      </c>
      <c r="H102" s="1148" t="s">
        <v>115</v>
      </c>
      <c r="I102" s="978">
        <v>134.41999999999999</v>
      </c>
      <c r="J102" s="738">
        <f t="shared" si="18"/>
        <v>4.671923820859992</v>
      </c>
      <c r="K102" s="997">
        <v>1.57</v>
      </c>
      <c r="L102" s="1000">
        <v>4</v>
      </c>
      <c r="M102" s="729">
        <f t="shared" si="19"/>
        <v>6.28</v>
      </c>
      <c r="N102" s="983" t="s">
        <v>228</v>
      </c>
      <c r="O102" s="832">
        <v>1.5</v>
      </c>
      <c r="P102" s="973">
        <v>43229</v>
      </c>
      <c r="Q102" s="973">
        <v>43260</v>
      </c>
      <c r="R102" s="729">
        <f t="shared" si="20"/>
        <v>4.6666666666666714</v>
      </c>
      <c r="S102" s="795">
        <f>IF(INDEX(Historical!$D$7:$D$1442,MATCH(B102,Historical!$B$7:$B$1449,0))=0,"n/a",(INDEX(Historical!$C$7:$C$1442,MATCH(B102,Historical!$B$7:$B$1449,0))/INDEX(Historical!$D$7:$D$1442,MATCH(B102,Historical!$B$7:$B$1449,0))-1)*100)</f>
        <v>5.2542372881355881</v>
      </c>
      <c r="T102" s="795">
        <f>IF(INDEX(Historical!$F$7:$F$1442,MATCH(B102,Historical!$B$7:$B$1449,0))=0,"n/a",((INDEX(Historical!$C$7:$C$1442,MATCH(B102,Historical!$B$7:$B$1449,0))/INDEX(Historical!$F$7:$F$1442,MATCH(B102,Historical!$B$7:$B$1449,0)))^(1/3)-1)*100)</f>
        <v>7.4914361304784016</v>
      </c>
      <c r="U102" s="795">
        <f>IF(INDEX(Historical!$H$7:$H$1442,MATCH(B102,Historical!$B$7:$B$1449,0))=0,"n/a",((INDEX(Historical!$C$7:$C$1442,MATCH(B102,Historical!$B$7:$B$1449,0))/INDEX(Historical!$H$7:$H$1442,MATCH(B102,Historical!$B$7:$B$1449,0)))^(1/5)-1)*100)</f>
        <v>10.911856607956283</v>
      </c>
      <c r="V102" s="795">
        <f>IF(INDEX(Historical!$O$7:$O$1442,MATCH(B102,Historical!$B$7:$B$1449,0))=0,"n/a",((INDEX(Historical!$C$7:$C$1442,MATCH(B102,Historical!$B$7:$B$1449,0))/INDEX(Historical!$O$7:$O$1442,MATCH(B102,Historical!$B$7:$B$1449,0)))^(1/10)-1)*100)</f>
        <v>12.572885948905977</v>
      </c>
      <c r="W102" s="796">
        <f t="shared" si="21"/>
        <v>0.86788798151038438</v>
      </c>
      <c r="X102" s="797" t="str">
        <f t="shared" si="22"/>
        <v>n/a</v>
      </c>
      <c r="Y102" s="988"/>
      <c r="Z102" s="738">
        <f t="shared" si="23"/>
        <v>53.355989804587942</v>
      </c>
      <c r="AA102" s="999">
        <f t="shared" si="24"/>
        <v>11.420560747663551</v>
      </c>
      <c r="AB102" s="1000">
        <v>12</v>
      </c>
      <c r="AC102" s="978">
        <v>11.77</v>
      </c>
      <c r="AD102" s="978">
        <v>11.9</v>
      </c>
      <c r="AE102" s="978">
        <v>1.54</v>
      </c>
      <c r="AF102" s="978">
        <v>6.19</v>
      </c>
      <c r="AG102" s="980">
        <v>31.1</v>
      </c>
      <c r="AH102" s="978">
        <v>-3.3000000000000003</v>
      </c>
      <c r="AI102" s="978">
        <v>1.6500000000000001</v>
      </c>
      <c r="AJ102" s="978">
        <v>-4</v>
      </c>
      <c r="AK102" s="978">
        <v>0.96</v>
      </c>
      <c r="AL102" s="991">
        <v>122480</v>
      </c>
      <c r="AM102" s="985">
        <v>0.1</v>
      </c>
      <c r="AN102" s="978">
        <v>2.37</v>
      </c>
      <c r="AO102" s="838">
        <f t="shared" si="25"/>
        <v>4.1632196811527251</v>
      </c>
      <c r="AP102" s="839">
        <f t="shared" si="26"/>
        <v>15.583780428816276</v>
      </c>
      <c r="AQ102" s="1001">
        <f t="shared" si="27"/>
        <v>77.254708168828671</v>
      </c>
      <c r="AR102" s="738">
        <f>INDEX(Historical!$C$7:$C$1442,MATCH(B102,Historical!$B$7:$B$1449,0))*IF(AH102="n/a",1.03,IF(AH102&lt;0,1.01,IF(AH102&gt;10,1.1,(1+AH102/100))))</f>
        <v>6.2721</v>
      </c>
      <c r="AS102" s="999">
        <f t="shared" si="28"/>
        <v>6.3755896499999993</v>
      </c>
      <c r="AT102" s="999">
        <f t="shared" si="32"/>
        <v>6.43679531064</v>
      </c>
      <c r="AU102" s="999">
        <f t="shared" si="32"/>
        <v>6.4985885456221446</v>
      </c>
      <c r="AV102" s="999">
        <f t="shared" si="32"/>
        <v>6.5609749956601178</v>
      </c>
      <c r="AW102" s="738">
        <f t="shared" si="29"/>
        <v>32.144048501922263</v>
      </c>
      <c r="AX102" s="846">
        <f t="shared" si="30"/>
        <v>23.9131442507977</v>
      </c>
      <c r="AY102" s="1080">
        <v>1.2</v>
      </c>
      <c r="AZ102" s="985">
        <v>26.88</v>
      </c>
      <c r="BA102" s="985">
        <v>-18.529999999999998</v>
      </c>
      <c r="BB102" s="985">
        <v>11.4</v>
      </c>
      <c r="BC102" s="985">
        <v>-1.8800000000000001</v>
      </c>
      <c r="BE102" s="700">
        <v>1996</v>
      </c>
      <c r="BF102" s="1013">
        <f t="shared" si="31"/>
        <v>2</v>
      </c>
      <c r="BG102" s="995">
        <v>4.7</v>
      </c>
    </row>
    <row r="103" spans="1:59" ht="11.25" customHeight="1" x14ac:dyDescent="0.2">
      <c r="A103" s="984" t="s">
        <v>636</v>
      </c>
      <c r="B103" s="988" t="s">
        <v>637</v>
      </c>
      <c r="C103" s="1070" t="s">
        <v>123</v>
      </c>
      <c r="D103" s="1070" t="s">
        <v>4233</v>
      </c>
      <c r="E103" s="828">
        <v>16</v>
      </c>
      <c r="F103" s="1148">
        <v>215</v>
      </c>
      <c r="G103" s="1148" t="s">
        <v>37</v>
      </c>
      <c r="H103" s="1148" t="s">
        <v>37</v>
      </c>
      <c r="I103" s="987">
        <v>141.78</v>
      </c>
      <c r="J103" s="738">
        <f t="shared" si="18"/>
        <v>2.0595288475102271</v>
      </c>
      <c r="K103" s="990">
        <v>0.73</v>
      </c>
      <c r="L103" s="1000">
        <v>4</v>
      </c>
      <c r="M103" s="729">
        <f t="shared" si="19"/>
        <v>2.92</v>
      </c>
      <c r="N103" s="983" t="s">
        <v>588</v>
      </c>
      <c r="O103" s="831">
        <v>0.69</v>
      </c>
      <c r="P103" s="973">
        <v>43364</v>
      </c>
      <c r="Q103" s="973">
        <v>43378</v>
      </c>
      <c r="R103" s="729">
        <f t="shared" si="20"/>
        <v>5.7971014492753676</v>
      </c>
      <c r="S103" s="795">
        <f>IF(INDEX(Historical!$D$7:$D$1442,MATCH(B103,Historical!$B$7:$B$1449,0))=0,"n/a",(INDEX(Historical!$C$7:$C$1442,MATCH(B103,Historical!$B$7:$B$1449,0))/INDEX(Historical!$D$7:$D$1442,MATCH(B103,Historical!$B$7:$B$1449,0))-1)*100)</f>
        <v>7.2796934865900331</v>
      </c>
      <c r="T103" s="795">
        <f>IF(INDEX(Historical!$F$7:$F$1442,MATCH(B103,Historical!$B$7:$B$1449,0))=0,"n/a",((INDEX(Historical!$C$7:$C$1442,MATCH(B103,Historical!$B$7:$B$1449,0))/INDEX(Historical!$F$7:$F$1442,MATCH(B103,Historical!$B$7:$B$1449,0)))^(1/3)-1)*100)</f>
        <v>12.433898207203997</v>
      </c>
      <c r="U103" s="795">
        <f>IF(INDEX(Historical!$H$7:$H$1442,MATCH(B103,Historical!$B$7:$B$1449,0))=0,"n/a",((INDEX(Historical!$C$7:$C$1442,MATCH(B103,Historical!$B$7:$B$1449,0))/INDEX(Historical!$H$7:$H$1442,MATCH(B103,Historical!$B$7:$B$1449,0)))^(1/5)-1)*100)</f>
        <v>14.706435356463965</v>
      </c>
      <c r="V103" s="795">
        <f>IF(INDEX(Historical!$O$7:$O$1442,MATCH(B103,Historical!$B$7:$B$1449,0))=0,"n/a",((INDEX(Historical!$C$7:$C$1442,MATCH(B103,Historical!$B$7:$B$1449,0))/INDEX(Historical!$O$7:$O$1442,MATCH(B103,Historical!$B$7:$B$1449,0)))^(1/10)-1)*100)</f>
        <v>11.53290595998957</v>
      </c>
      <c r="W103" s="796">
        <f t="shared" si="21"/>
        <v>1.2751717049878091</v>
      </c>
      <c r="X103" s="797">
        <f t="shared" si="22"/>
        <v>1.2154078806995012</v>
      </c>
      <c r="Y103" s="749"/>
      <c r="Z103" s="738">
        <f t="shared" si="23"/>
        <v>56.153846153846153</v>
      </c>
      <c r="AA103" s="999">
        <f t="shared" si="24"/>
        <v>27.265384615384615</v>
      </c>
      <c r="AB103" s="1000">
        <v>12</v>
      </c>
      <c r="AC103" s="978">
        <v>5.2</v>
      </c>
      <c r="AD103" s="978">
        <v>2.87</v>
      </c>
      <c r="AE103" s="978">
        <v>4.17</v>
      </c>
      <c r="AF103" s="978">
        <v>2.86</v>
      </c>
      <c r="AG103" s="978">
        <v>12.3</v>
      </c>
      <c r="AH103" s="978">
        <v>8.2000000000000011</v>
      </c>
      <c r="AI103" s="978">
        <v>4.9799999999999995</v>
      </c>
      <c r="AJ103" s="978">
        <v>12.1</v>
      </c>
      <c r="AK103" s="978">
        <v>9.5</v>
      </c>
      <c r="AL103" s="991">
        <v>15050</v>
      </c>
      <c r="AM103" s="985">
        <v>18.899999999999999</v>
      </c>
      <c r="AN103" s="978">
        <v>1.0900000000000001</v>
      </c>
      <c r="AO103" s="838">
        <f t="shared" si="25"/>
        <v>-10.499420411410423</v>
      </c>
      <c r="AP103" s="839">
        <f t="shared" si="26"/>
        <v>16.765964203974193</v>
      </c>
      <c r="AQ103" s="1001">
        <f t="shared" si="27"/>
        <v>86.164801542432642</v>
      </c>
      <c r="AR103" s="738">
        <f>INDEX(Historical!$C$7:$C$1442,MATCH(B103,Historical!$B$7:$B$1449,0))*IF(AH103="n/a",1.03,IF(AH103&lt;0,1.01,IF(AH103&gt;10,1.1,(1+AH103/100))))</f>
        <v>3.0295999999999998</v>
      </c>
      <c r="AS103" s="999">
        <f t="shared" si="28"/>
        <v>3.1804740800000002</v>
      </c>
      <c r="AT103" s="999">
        <f t="shared" si="32"/>
        <v>3.4826191176000001</v>
      </c>
      <c r="AU103" s="999">
        <f t="shared" si="32"/>
        <v>3.8134679337719999</v>
      </c>
      <c r="AV103" s="999">
        <f t="shared" si="32"/>
        <v>4.1757473874803397</v>
      </c>
      <c r="AW103" s="738">
        <f t="shared" si="29"/>
        <v>17.681908518852339</v>
      </c>
      <c r="AX103" s="846">
        <f t="shared" si="30"/>
        <v>12.471370093703159</v>
      </c>
      <c r="AY103" s="1080">
        <v>0.85</v>
      </c>
      <c r="AZ103" s="985">
        <v>16.11</v>
      </c>
      <c r="BA103" s="985">
        <v>-6.25</v>
      </c>
      <c r="BB103" s="985">
        <v>3.9800000000000004</v>
      </c>
      <c r="BC103" s="985">
        <v>6.09</v>
      </c>
      <c r="BE103" s="700">
        <v>2003</v>
      </c>
      <c r="BF103" s="1013">
        <f t="shared" si="31"/>
        <v>1</v>
      </c>
      <c r="BG103" s="995">
        <v>4.8</v>
      </c>
    </row>
    <row r="104" spans="1:59" ht="11.25" customHeight="1" x14ac:dyDescent="0.2">
      <c r="A104" s="984" t="s">
        <v>638</v>
      </c>
      <c r="B104" s="988" t="s">
        <v>639</v>
      </c>
      <c r="C104" s="1070" t="s">
        <v>247</v>
      </c>
      <c r="D104" s="1070" t="s">
        <v>4415</v>
      </c>
      <c r="E104" s="828">
        <v>13</v>
      </c>
      <c r="F104" s="1148">
        <v>287</v>
      </c>
      <c r="G104" s="1148" t="s">
        <v>106</v>
      </c>
      <c r="H104" s="1148" t="s">
        <v>106</v>
      </c>
      <c r="I104" s="987">
        <v>43.45</v>
      </c>
      <c r="J104" s="738">
        <f t="shared" si="18"/>
        <v>1.0817031070195626</v>
      </c>
      <c r="K104" s="990">
        <v>0.47</v>
      </c>
      <c r="L104" s="1000">
        <v>1</v>
      </c>
      <c r="M104" s="729">
        <f t="shared" si="19"/>
        <v>0.47</v>
      </c>
      <c r="N104" s="983" t="s">
        <v>640</v>
      </c>
      <c r="O104" s="831">
        <v>0.43</v>
      </c>
      <c r="P104" s="973">
        <v>43250</v>
      </c>
      <c r="Q104" s="973">
        <v>43280</v>
      </c>
      <c r="R104" s="729">
        <f t="shared" si="20"/>
        <v>9.302325581395344</v>
      </c>
      <c r="S104" s="795">
        <f>IF(INDEX(Historical!$D$7:$D$1442,MATCH(B104,Historical!$B$7:$B$1449,0))=0,"n/a",(INDEX(Historical!$C$7:$C$1442,MATCH(B104,Historical!$B$7:$B$1449,0))/INDEX(Historical!$D$7:$D$1442,MATCH(B104,Historical!$B$7:$B$1449,0))-1)*100)</f>
        <v>9.302325581395344</v>
      </c>
      <c r="T104" s="795">
        <f>IF(INDEX(Historical!$F$7:$F$1442,MATCH(B104,Historical!$B$7:$B$1449,0))=0,"n/a",((INDEX(Historical!$C$7:$C$1442,MATCH(B104,Historical!$B$7:$B$1449,0))/INDEX(Historical!$F$7:$F$1442,MATCH(B104,Historical!$B$7:$B$1449,0)))^(1/3)-1)*100)</f>
        <v>21.817075763371019</v>
      </c>
      <c r="U104" s="795">
        <f>IF(INDEX(Historical!$H$7:$H$1442,MATCH(B104,Historical!$B$7:$B$1449,0))=0,"n/a",((INDEX(Historical!$C$7:$C$1442,MATCH(B104,Historical!$B$7:$B$1449,0))/INDEX(Historical!$H$7:$H$1442,MATCH(B104,Historical!$B$7:$B$1449,0)))^(1/5)-1)*100)</f>
        <v>16.395190493396548</v>
      </c>
      <c r="V104" s="795">
        <f>IF(INDEX(Historical!$O$7:$O$1442,MATCH(B104,Historical!$B$7:$B$1449,0))=0,"n/a",((INDEX(Historical!$C$7:$C$1442,MATCH(B104,Historical!$B$7:$B$1449,0))/INDEX(Historical!$O$7:$O$1442,MATCH(B104,Historical!$B$7:$B$1449,0)))^(1/10)-1)*100)</f>
        <v>14.628249734011224</v>
      </c>
      <c r="W104" s="796">
        <f t="shared" si="21"/>
        <v>1.120789622238751</v>
      </c>
      <c r="X104" s="797">
        <f t="shared" si="22"/>
        <v>1.0183348132544439</v>
      </c>
      <c r="Y104" s="989"/>
      <c r="Z104" s="738">
        <f t="shared" si="23"/>
        <v>16.095890410958905</v>
      </c>
      <c r="AA104" s="999">
        <f t="shared" si="24"/>
        <v>14.880136986301371</v>
      </c>
      <c r="AB104" s="1000">
        <v>11</v>
      </c>
      <c r="AC104" s="978">
        <v>2.92</v>
      </c>
      <c r="AD104" s="978">
        <v>1.79</v>
      </c>
      <c r="AE104" s="978">
        <v>2.72</v>
      </c>
      <c r="AF104" s="978">
        <v>1.17</v>
      </c>
      <c r="AG104" s="978">
        <v>16.5</v>
      </c>
      <c r="AH104" s="978">
        <v>49.5</v>
      </c>
      <c r="AI104" s="978">
        <v>5.26</v>
      </c>
      <c r="AJ104" s="978">
        <v>16.100000000000001</v>
      </c>
      <c r="AK104" s="978">
        <v>8.3000000000000007</v>
      </c>
      <c r="AL104" s="991">
        <v>1920</v>
      </c>
      <c r="AM104" s="985">
        <v>0.5</v>
      </c>
      <c r="AN104" s="978">
        <v>0.16</v>
      </c>
      <c r="AO104" s="838">
        <f t="shared" si="25"/>
        <v>2.5967566141147405</v>
      </c>
      <c r="AP104" s="839">
        <f t="shared" si="26"/>
        <v>17.476893600416112</v>
      </c>
      <c r="AQ104" s="1001">
        <f t="shared" si="27"/>
        <v>-12.035966253947217</v>
      </c>
      <c r="AR104" s="738">
        <f>INDEX(Historical!$C$7:$C$1442,MATCH(B104,Historical!$B$7:$B$1449,0))*IF(AH104="n/a",1.03,IF(AH104&lt;0,1.01,IF(AH104&gt;10,1.1,(1+AH104/100))))</f>
        <v>0.51700000000000002</v>
      </c>
      <c r="AS104" s="999">
        <f t="shared" si="28"/>
        <v>0.54419419999999996</v>
      </c>
      <c r="AT104" s="999">
        <f t="shared" si="32"/>
        <v>0.58936231859999999</v>
      </c>
      <c r="AU104" s="999">
        <f t="shared" si="32"/>
        <v>0.63827939104379994</v>
      </c>
      <c r="AV104" s="999">
        <f t="shared" si="32"/>
        <v>0.69125658050043526</v>
      </c>
      <c r="AW104" s="738">
        <f t="shared" si="29"/>
        <v>2.9800924901442354</v>
      </c>
      <c r="AX104" s="846">
        <f t="shared" si="30"/>
        <v>6.8586708633929465</v>
      </c>
      <c r="AY104" s="1080">
        <v>0.91</v>
      </c>
      <c r="AZ104" s="985">
        <v>23.72</v>
      </c>
      <c r="BA104" s="985">
        <v>-13.01</v>
      </c>
      <c r="BB104" s="985">
        <v>0.61</v>
      </c>
      <c r="BC104" s="985">
        <v>2.1999999999999997</v>
      </c>
      <c r="BE104" s="700">
        <v>2006</v>
      </c>
      <c r="BF104" s="1013">
        <f t="shared" si="31"/>
        <v>1</v>
      </c>
      <c r="BG104" s="995">
        <v>11.5</v>
      </c>
    </row>
    <row r="105" spans="1:59" ht="11.25" customHeight="1" x14ac:dyDescent="0.2">
      <c r="A105" s="976" t="s">
        <v>641</v>
      </c>
      <c r="B105" s="988" t="s">
        <v>642</v>
      </c>
      <c r="C105" s="1070" t="s">
        <v>108</v>
      </c>
      <c r="D105" s="1070" t="s">
        <v>4401</v>
      </c>
      <c r="E105" s="829">
        <v>13</v>
      </c>
      <c r="F105" s="1148">
        <v>282</v>
      </c>
      <c r="G105" s="1148" t="s">
        <v>106</v>
      </c>
      <c r="H105" s="1148" t="s">
        <v>106</v>
      </c>
      <c r="I105" s="987">
        <v>23</v>
      </c>
      <c r="J105" s="738">
        <f t="shared" si="18"/>
        <v>4.5217391304347831</v>
      </c>
      <c r="K105" s="990">
        <v>0.26</v>
      </c>
      <c r="L105" s="1000">
        <v>4</v>
      </c>
      <c r="M105" s="729">
        <f t="shared" si="19"/>
        <v>1.04</v>
      </c>
      <c r="N105" s="983" t="s">
        <v>152</v>
      </c>
      <c r="O105" s="831">
        <v>0.25</v>
      </c>
      <c r="P105" s="979">
        <v>43004</v>
      </c>
      <c r="Q105" s="979">
        <v>43007</v>
      </c>
      <c r="R105" s="729">
        <f t="shared" si="20"/>
        <v>4.0000000000000036</v>
      </c>
      <c r="S105" s="795">
        <f>IF(INDEX(Historical!$D$7:$D$1442,MATCH(B105,Historical!$B$7:$B$1449,0))=0,"n/a",(INDEX(Historical!$C$7:$C$1442,MATCH(B105,Historical!$B$7:$B$1449,0))/INDEX(Historical!$D$7:$D$1442,MATCH(B105,Historical!$B$7:$B$1449,0))-1)*100)</f>
        <v>1.9607843137254832</v>
      </c>
      <c r="T105" s="795">
        <f>IF(INDEX(Historical!$F$7:$F$1442,MATCH(B105,Historical!$B$7:$B$1449,0))=0,"n/a",((INDEX(Historical!$C$7:$C$1442,MATCH(B105,Historical!$B$7:$B$1449,0))/INDEX(Historical!$F$7:$F$1442,MATCH(B105,Historical!$B$7:$B$1449,0)))^(1/3)-1)*100)</f>
        <v>3.4272939158597637</v>
      </c>
      <c r="U105" s="795">
        <f>IF(INDEX(Historical!$H$7:$H$1442,MATCH(B105,Historical!$B$7:$B$1449,0))=0,"n/a",((INDEX(Historical!$C$7:$C$1442,MATCH(B105,Historical!$B$7:$B$1449,0))/INDEX(Historical!$H$7:$H$1442,MATCH(B105,Historical!$B$7:$B$1449,0)))^(1/5)-1)*100)</f>
        <v>4.3640227150435917</v>
      </c>
      <c r="V105" s="795">
        <f>IF(INDEX(Historical!$O$7:$O$1442,MATCH(B105,Historical!$B$7:$B$1449,0))=0,"n/a",((INDEX(Historical!$C$7:$C$1442,MATCH(B105,Historical!$B$7:$B$1449,0))/INDEX(Historical!$O$7:$O$1442,MATCH(B105,Historical!$B$7:$B$1449,0)))^(1/10)-1)*100)</f>
        <v>8.0386652698788641</v>
      </c>
      <c r="W105" s="796">
        <f t="shared" si="21"/>
        <v>0.54287901890824142</v>
      </c>
      <c r="X105" s="797" t="str">
        <f t="shared" si="22"/>
        <v>n/a</v>
      </c>
      <c r="Y105" s="763" t="s">
        <v>4460</v>
      </c>
      <c r="Z105" s="738" t="str">
        <f t="shared" si="23"/>
        <v>n/a</v>
      </c>
      <c r="AA105" s="999" t="str">
        <f t="shared" si="24"/>
        <v>n/a</v>
      </c>
      <c r="AB105" s="1000">
        <v>12</v>
      </c>
      <c r="AC105" s="978" t="s">
        <v>137</v>
      </c>
      <c r="AD105" s="978" t="s">
        <v>137</v>
      </c>
      <c r="AE105" s="978" t="s">
        <v>137</v>
      </c>
      <c r="AF105" s="978" t="s">
        <v>137</v>
      </c>
      <c r="AG105" s="978" t="s">
        <v>137</v>
      </c>
      <c r="AH105" s="978" t="s">
        <v>137</v>
      </c>
      <c r="AI105" s="978" t="s">
        <v>137</v>
      </c>
      <c r="AJ105" s="978" t="s">
        <v>137</v>
      </c>
      <c r="AK105" s="978" t="s">
        <v>137</v>
      </c>
      <c r="AL105" s="991" t="s">
        <v>137</v>
      </c>
      <c r="AM105" s="985" t="s">
        <v>137</v>
      </c>
      <c r="AN105" s="978" t="s">
        <v>137</v>
      </c>
      <c r="AO105" s="838" t="str">
        <f t="shared" si="25"/>
        <v>n/a</v>
      </c>
      <c r="AP105" s="839">
        <f t="shared" si="26"/>
        <v>8.885761845478374</v>
      </c>
      <c r="AQ105" s="1001" t="str">
        <f t="shared" si="27"/>
        <v>n/a</v>
      </c>
      <c r="AR105" s="738">
        <f>INDEX(Historical!$C$7:$C$1442,MATCH(B105,Historical!$B$7:$B$1449,0))*IF(AH105="n/a",1.03,IF(AH105&lt;0,1.01,IF(AH105&gt;10,1.1,(1+AH105/100))))</f>
        <v>1.0712000000000002</v>
      </c>
      <c r="AS105" s="999">
        <f t="shared" si="28"/>
        <v>1.1033360000000001</v>
      </c>
      <c r="AT105" s="999">
        <f t="shared" si="32"/>
        <v>1.1364360800000002</v>
      </c>
      <c r="AU105" s="999">
        <f t="shared" si="32"/>
        <v>1.1705291624000003</v>
      </c>
      <c r="AV105" s="999">
        <f t="shared" si="32"/>
        <v>1.2056450372720002</v>
      </c>
      <c r="AW105" s="738">
        <f t="shared" si="29"/>
        <v>5.6871462796720005</v>
      </c>
      <c r="AX105" s="846">
        <f t="shared" si="30"/>
        <v>24.726722955095653</v>
      </c>
      <c r="AY105" s="1080" t="s">
        <v>137</v>
      </c>
      <c r="AZ105" s="985" t="s">
        <v>137</v>
      </c>
      <c r="BA105" s="985" t="s">
        <v>137</v>
      </c>
      <c r="BB105" s="985" t="s">
        <v>137</v>
      </c>
      <c r="BC105" s="985" t="s">
        <v>137</v>
      </c>
      <c r="BD105" s="1032" t="s">
        <v>4326</v>
      </c>
      <c r="BE105" s="700">
        <v>2007</v>
      </c>
      <c r="BF105" s="1013">
        <f t="shared" si="31"/>
        <v>1</v>
      </c>
      <c r="BG105" s="995" t="s">
        <v>137</v>
      </c>
    </row>
    <row r="106" spans="1:59" ht="11.25" customHeight="1" x14ac:dyDescent="0.2">
      <c r="A106" s="984" t="s">
        <v>645</v>
      </c>
      <c r="B106" s="988" t="s">
        <v>646</v>
      </c>
      <c r="C106" s="1070" t="s">
        <v>128</v>
      </c>
      <c r="D106" s="1070" t="s">
        <v>4389</v>
      </c>
      <c r="E106" s="828">
        <v>15</v>
      </c>
      <c r="F106" s="1148">
        <v>252</v>
      </c>
      <c r="G106" s="1148" t="s">
        <v>106</v>
      </c>
      <c r="H106" s="1148" t="s">
        <v>106</v>
      </c>
      <c r="I106" s="987">
        <v>154.35</v>
      </c>
      <c r="J106" s="738">
        <f t="shared" si="18"/>
        <v>1.2957563977972142</v>
      </c>
      <c r="K106" s="990">
        <v>0.5</v>
      </c>
      <c r="L106" s="1000">
        <v>4</v>
      </c>
      <c r="M106" s="729">
        <f t="shared" si="19"/>
        <v>2</v>
      </c>
      <c r="N106" s="983" t="s">
        <v>266</v>
      </c>
      <c r="O106" s="831">
        <v>0.45</v>
      </c>
      <c r="P106" s="973">
        <v>43451</v>
      </c>
      <c r="Q106" s="973">
        <v>43469</v>
      </c>
      <c r="R106" s="729">
        <f t="shared" si="20"/>
        <v>11.111111111111107</v>
      </c>
      <c r="S106" s="795">
        <f>IF(INDEX(Historical!$D$7:$D$1442,MATCH(B106,Historical!$B$7:$B$1449,0))=0,"n/a",(INDEX(Historical!$C$7:$C$1442,MATCH(B106,Historical!$B$7:$B$1449,0))/INDEX(Historical!$D$7:$D$1442,MATCH(B106,Historical!$B$7:$B$1449,0))-1)*100)</f>
        <v>7.1428571428571397</v>
      </c>
      <c r="T106" s="795">
        <f>IF(INDEX(Historical!$F$7:$F$1442,MATCH(B106,Historical!$B$7:$B$1449,0))=0,"n/a",((INDEX(Historical!$C$7:$C$1442,MATCH(B106,Historical!$B$7:$B$1449,0))/INDEX(Historical!$F$7:$F$1442,MATCH(B106,Historical!$B$7:$B$1449,0)))^(1/3)-1)*100)</f>
        <v>7.7217345015941907</v>
      </c>
      <c r="U106" s="795">
        <f>IF(INDEX(Historical!$H$7:$H$1442,MATCH(B106,Historical!$B$7:$B$1449,0))=0,"n/a",((INDEX(Historical!$C$7:$C$1442,MATCH(B106,Historical!$B$7:$B$1449,0))/INDEX(Historical!$H$7:$H$1442,MATCH(B106,Historical!$B$7:$B$1449,0)))^(1/5)-1)*100)</f>
        <v>22.975474292468157</v>
      </c>
      <c r="V106" s="795">
        <f>IF(INDEX(Historical!$O$7:$O$1442,MATCH(B106,Historical!$B$7:$B$1449,0))=0,"n/a",((INDEX(Historical!$C$7:$C$1442,MATCH(B106,Historical!$B$7:$B$1449,0))/INDEX(Historical!$O$7:$O$1442,MATCH(B106,Historical!$B$7:$B$1449,0)))^(1/10)-1)*100)</f>
        <v>17.140501260826912</v>
      </c>
      <c r="W106" s="796">
        <f t="shared" si="21"/>
        <v>1.3404202095872513</v>
      </c>
      <c r="X106" s="797">
        <f t="shared" si="22"/>
        <v>7.1798357163962985</v>
      </c>
      <c r="Y106" s="754"/>
      <c r="Z106" s="738">
        <f t="shared" si="23"/>
        <v>50.251256281407031</v>
      </c>
      <c r="AA106" s="999">
        <f t="shared" si="24"/>
        <v>38.781407035175882</v>
      </c>
      <c r="AB106" s="1000">
        <v>9</v>
      </c>
      <c r="AC106" s="978">
        <v>3.98</v>
      </c>
      <c r="AD106" s="978">
        <v>6.46</v>
      </c>
      <c r="AE106" s="978">
        <v>2.57</v>
      </c>
      <c r="AF106" s="978">
        <v>3.81</v>
      </c>
      <c r="AG106" s="978">
        <v>14.2</v>
      </c>
      <c r="AH106" s="978">
        <v>-5.3</v>
      </c>
      <c r="AI106" s="978">
        <v>6.38</v>
      </c>
      <c r="AJ106" s="978">
        <v>3.2</v>
      </c>
      <c r="AK106" s="978">
        <v>6</v>
      </c>
      <c r="AL106" s="991">
        <v>2920</v>
      </c>
      <c r="AM106" s="985">
        <v>20.100000000000001</v>
      </c>
      <c r="AN106" s="978">
        <v>0</v>
      </c>
      <c r="AO106" s="838">
        <f t="shared" si="25"/>
        <v>-14.510176344910512</v>
      </c>
      <c r="AP106" s="839">
        <f t="shared" si="26"/>
        <v>24.271230690265369</v>
      </c>
      <c r="AQ106" s="1001">
        <f t="shared" si="27"/>
        <v>156.26129096340543</v>
      </c>
      <c r="AR106" s="738">
        <f>INDEX(Historical!$C$7:$C$1442,MATCH(B106,Historical!$B$7:$B$1449,0))*IF(AH106="n/a",1.03,IF(AH106&lt;0,1.01,IF(AH106&gt;10,1.1,(1+AH106/100))))</f>
        <v>1.8180000000000001</v>
      </c>
      <c r="AS106" s="999">
        <f t="shared" si="28"/>
        <v>1.9339884000000003</v>
      </c>
      <c r="AT106" s="999">
        <f t="shared" si="32"/>
        <v>2.0500277040000006</v>
      </c>
      <c r="AU106" s="999">
        <f t="shared" si="32"/>
        <v>2.1730293662400006</v>
      </c>
      <c r="AV106" s="999">
        <f t="shared" si="32"/>
        <v>2.303411128214401</v>
      </c>
      <c r="AW106" s="738">
        <f t="shared" si="29"/>
        <v>10.278456598454403</v>
      </c>
      <c r="AX106" s="846">
        <f t="shared" si="30"/>
        <v>6.6591879484641421</v>
      </c>
      <c r="AY106" s="1080">
        <v>0.48</v>
      </c>
      <c r="AZ106" s="985">
        <v>22.52</v>
      </c>
      <c r="BA106" s="985">
        <v>-5.21</v>
      </c>
      <c r="BB106" s="985">
        <v>3.34</v>
      </c>
      <c r="BC106" s="985">
        <v>4.33</v>
      </c>
      <c r="BE106" s="700">
        <v>2005</v>
      </c>
      <c r="BF106" s="1013">
        <f t="shared" si="31"/>
        <v>1</v>
      </c>
      <c r="BG106" s="995">
        <v>11.5</v>
      </c>
    </row>
    <row r="107" spans="1:59" ht="11.25" customHeight="1" x14ac:dyDescent="0.2">
      <c r="A107" s="976" t="s">
        <v>643</v>
      </c>
      <c r="B107" s="988" t="s">
        <v>644</v>
      </c>
      <c r="C107" s="1070" t="s">
        <v>128</v>
      </c>
      <c r="D107" s="1070" t="s">
        <v>4389</v>
      </c>
      <c r="E107" s="828">
        <v>21</v>
      </c>
      <c r="F107" s="1148">
        <v>158</v>
      </c>
      <c r="G107" s="1148" t="s">
        <v>37</v>
      </c>
      <c r="H107" s="1148" t="s">
        <v>115</v>
      </c>
      <c r="I107" s="987">
        <v>104.88</v>
      </c>
      <c r="J107" s="738">
        <f t="shared" si="18"/>
        <v>3.2418001525553013</v>
      </c>
      <c r="K107" s="997">
        <v>0.85</v>
      </c>
      <c r="L107" s="1000">
        <v>4</v>
      </c>
      <c r="M107" s="729">
        <f t="shared" si="19"/>
        <v>3.4</v>
      </c>
      <c r="N107" s="983" t="s">
        <v>119</v>
      </c>
      <c r="O107" s="832">
        <v>0.78</v>
      </c>
      <c r="P107" s="973">
        <v>43328</v>
      </c>
      <c r="Q107" s="973">
        <v>43347</v>
      </c>
      <c r="R107" s="729">
        <f t="shared" si="20"/>
        <v>8.9743589743589673</v>
      </c>
      <c r="S107" s="795">
        <f>IF(INDEX(Historical!$D$7:$D$1442,MATCH(B107,Historical!$B$7:$B$1449,0))=0,"n/a",(INDEX(Historical!$C$7:$C$1442,MATCH(B107,Historical!$B$7:$B$1449,0))/INDEX(Historical!$D$7:$D$1442,MATCH(B107,Historical!$B$7:$B$1449,0))-1)*100)</f>
        <v>6.5359477124182996</v>
      </c>
      <c r="T107" s="795">
        <f>IF(INDEX(Historical!$F$7:$F$1442,MATCH(B107,Historical!$B$7:$B$1449,0))=0,"n/a",((INDEX(Historical!$C$7:$C$1442,MATCH(B107,Historical!$B$7:$B$1449,0))/INDEX(Historical!$F$7:$F$1442,MATCH(B107,Historical!$B$7:$B$1449,0)))^(1/3)-1)*100)</f>
        <v>7.5570221124002579</v>
      </c>
      <c r="U107" s="795">
        <f>IF(INDEX(Historical!$H$7:$H$1442,MATCH(B107,Historical!$B$7:$B$1449,0))=0,"n/a",((INDEX(Historical!$C$7:$C$1442,MATCH(B107,Historical!$B$7:$B$1449,0))/INDEX(Historical!$H$7:$H$1442,MATCH(B107,Historical!$B$7:$B$1449,0)))^(1/5)-1)*100)</f>
        <v>8.182990844871064</v>
      </c>
      <c r="V107" s="795">
        <f>IF(INDEX(Historical!$O$7:$O$1442,MATCH(B107,Historical!$B$7:$B$1449,0))=0,"n/a",((INDEX(Historical!$C$7:$C$1442,MATCH(B107,Historical!$B$7:$B$1449,0))/INDEX(Historical!$O$7:$O$1442,MATCH(B107,Historical!$B$7:$B$1449,0)))^(1/10)-1)*100)</f>
        <v>9.9726538398028808</v>
      </c>
      <c r="W107" s="796">
        <f t="shared" si="21"/>
        <v>0.82054295439505687</v>
      </c>
      <c r="X107" s="797" t="str">
        <f t="shared" si="22"/>
        <v>n/a</v>
      </c>
      <c r="Y107" s="989"/>
      <c r="Z107" s="738">
        <f t="shared" si="23"/>
        <v>67.864271457085835</v>
      </c>
      <c r="AA107" s="999">
        <f t="shared" si="24"/>
        <v>20.934131736526947</v>
      </c>
      <c r="AB107" s="1000">
        <v>4</v>
      </c>
      <c r="AC107" s="978">
        <v>5.01</v>
      </c>
      <c r="AD107" s="978">
        <v>2.4900000000000002</v>
      </c>
      <c r="AE107" s="978">
        <v>1.57</v>
      </c>
      <c r="AF107" s="978">
        <v>1.48</v>
      </c>
      <c r="AG107" s="978">
        <v>16.8</v>
      </c>
      <c r="AH107" s="978">
        <v>-1.7999999999999998</v>
      </c>
      <c r="AI107" s="978">
        <v>2.76</v>
      </c>
      <c r="AJ107" s="978">
        <v>0</v>
      </c>
      <c r="AK107" s="978">
        <v>8.4</v>
      </c>
      <c r="AL107" s="991">
        <v>11970</v>
      </c>
      <c r="AM107" s="985">
        <v>1.0999999999999999</v>
      </c>
      <c r="AN107" s="978">
        <v>0.78</v>
      </c>
      <c r="AO107" s="838">
        <f t="shared" si="25"/>
        <v>-9.5093407391005815</v>
      </c>
      <c r="AP107" s="839">
        <f t="shared" si="26"/>
        <v>11.424790997426365</v>
      </c>
      <c r="AQ107" s="1001">
        <f t="shared" si="27"/>
        <v>17.345671643056136</v>
      </c>
      <c r="AR107" s="738">
        <f>INDEX(Historical!$C$7:$C$1442,MATCH(B107,Historical!$B$7:$B$1449,0))*IF(AH107="n/a",1.03,IF(AH107&lt;0,1.01,IF(AH107&gt;10,1.1,(1+AH107/100))))</f>
        <v>3.2925999999999997</v>
      </c>
      <c r="AS107" s="999">
        <f t="shared" si="28"/>
        <v>3.3834757600000001</v>
      </c>
      <c r="AT107" s="999">
        <f t="shared" ref="AT107:AV126" si="33">IF($AK107="n/a",1.03*AS107,IF($AK107&lt;0,1.01*AS107,IF($AK107&gt;10,1.1*AS107,(1+$AK107/100)*AS107)))</f>
        <v>3.6676877238400003</v>
      </c>
      <c r="AU107" s="999">
        <f t="shared" si="33"/>
        <v>3.9757734926425607</v>
      </c>
      <c r="AV107" s="999">
        <f t="shared" si="33"/>
        <v>4.3097384660245366</v>
      </c>
      <c r="AW107" s="738">
        <f t="shared" si="29"/>
        <v>18.629275442507097</v>
      </c>
      <c r="AX107" s="846">
        <f t="shared" si="30"/>
        <v>17.762467050445366</v>
      </c>
      <c r="AY107" s="1080">
        <v>0.5</v>
      </c>
      <c r="AZ107" s="985">
        <v>14.85</v>
      </c>
      <c r="BA107" s="985">
        <v>-21.37</v>
      </c>
      <c r="BB107" s="985">
        <v>3.04</v>
      </c>
      <c r="BC107" s="985">
        <v>-2.15</v>
      </c>
      <c r="BE107" s="700">
        <v>1998</v>
      </c>
      <c r="BF107" s="1013">
        <f t="shared" si="31"/>
        <v>2</v>
      </c>
      <c r="BG107" s="995">
        <v>8.2000000000000011</v>
      </c>
    </row>
    <row r="108" spans="1:59" ht="11.25" customHeight="1" x14ac:dyDescent="0.2">
      <c r="A108" s="984" t="s">
        <v>647</v>
      </c>
      <c r="B108" s="988" t="s">
        <v>648</v>
      </c>
      <c r="C108" s="1070" t="s">
        <v>112</v>
      </c>
      <c r="D108" s="1070" t="s">
        <v>4419</v>
      </c>
      <c r="E108" s="828">
        <v>16</v>
      </c>
      <c r="F108" s="1148">
        <v>227</v>
      </c>
      <c r="G108" s="1148" t="s">
        <v>106</v>
      </c>
      <c r="H108" s="1148" t="s">
        <v>106</v>
      </c>
      <c r="I108" s="987">
        <v>107.04</v>
      </c>
      <c r="J108" s="738">
        <f t="shared" si="18"/>
        <v>0.97159940209267559</v>
      </c>
      <c r="K108" s="990">
        <v>0.26</v>
      </c>
      <c r="L108" s="1000">
        <v>4</v>
      </c>
      <c r="M108" s="729">
        <f t="shared" si="19"/>
        <v>1.04</v>
      </c>
      <c r="N108" s="983" t="s">
        <v>435</v>
      </c>
      <c r="O108" s="831">
        <v>0.24</v>
      </c>
      <c r="P108" s="973">
        <v>43503</v>
      </c>
      <c r="Q108" s="973">
        <v>43518</v>
      </c>
      <c r="R108" s="729">
        <f t="shared" si="20"/>
        <v>8.333333333333341</v>
      </c>
      <c r="S108" s="795">
        <f>IF(INDEX(Historical!$D$7:$D$1442,MATCH(B108,Historical!$B$7:$B$1449,0))=0,"n/a",(INDEX(Historical!$C$7:$C$1442,MATCH(B108,Historical!$B$7:$B$1449,0))/INDEX(Historical!$D$7:$D$1442,MATCH(B108,Historical!$B$7:$B$1449,0))-1)*100)</f>
        <v>4.3478260869565188</v>
      </c>
      <c r="T108" s="795">
        <f>IF(INDEX(Historical!$F$7:$F$1442,MATCH(B108,Historical!$B$7:$B$1449,0))=0,"n/a",((INDEX(Historical!$C$7:$C$1442,MATCH(B108,Historical!$B$7:$B$1449,0))/INDEX(Historical!$F$7:$F$1442,MATCH(B108,Historical!$B$7:$B$1449,0)))^(1/3)-1)*100)</f>
        <v>4.5515917149420382</v>
      </c>
      <c r="U108" s="795">
        <f>IF(INDEX(Historical!$H$7:$H$1442,MATCH(B108,Historical!$B$7:$B$1449,0))=0,"n/a",((INDEX(Historical!$C$7:$C$1442,MATCH(B108,Historical!$B$7:$B$1449,0))/INDEX(Historical!$H$7:$H$1442,MATCH(B108,Historical!$B$7:$B$1449,0)))^(1/5)-1)*100)</f>
        <v>9.8560543306117854</v>
      </c>
      <c r="V108" s="795">
        <f>IF(INDEX(Historical!$O$7:$O$1442,MATCH(B108,Historical!$B$7:$B$1449,0))=0,"n/a",((INDEX(Historical!$C$7:$C$1442,MATCH(B108,Historical!$B$7:$B$1449,0))/INDEX(Historical!$O$7:$O$1442,MATCH(B108,Historical!$B$7:$B$1449,0)))^(1/10)-1)*100)</f>
        <v>9.1493425617896982</v>
      </c>
      <c r="W108" s="796">
        <f t="shared" si="21"/>
        <v>1.0772418088020357</v>
      </c>
      <c r="X108" s="797">
        <f t="shared" si="22"/>
        <v>0.50285991482713188</v>
      </c>
      <c r="Y108" s="749"/>
      <c r="Z108" s="738">
        <f t="shared" si="23"/>
        <v>24.129930394431558</v>
      </c>
      <c r="AA108" s="999">
        <f t="shared" si="24"/>
        <v>24.835266821345712</v>
      </c>
      <c r="AB108" s="1000">
        <v>12</v>
      </c>
      <c r="AC108" s="978">
        <v>4.3099999999999996</v>
      </c>
      <c r="AD108" s="978">
        <v>1.72</v>
      </c>
      <c r="AE108" s="978">
        <v>1.34</v>
      </c>
      <c r="AF108" s="978">
        <v>5.62</v>
      </c>
      <c r="AG108" s="978">
        <v>38.299999999999997</v>
      </c>
      <c r="AH108" s="978">
        <v>65.7</v>
      </c>
      <c r="AI108" s="978">
        <v>10.71</v>
      </c>
      <c r="AJ108" s="978">
        <v>19.600000000000001</v>
      </c>
      <c r="AK108" s="978">
        <v>14.41</v>
      </c>
      <c r="AL108" s="991">
        <v>11500</v>
      </c>
      <c r="AM108" s="985">
        <v>2.5</v>
      </c>
      <c r="AN108" s="978">
        <v>0.51</v>
      </c>
      <c r="AO108" s="838">
        <f t="shared" si="25"/>
        <v>-14.007613088641252</v>
      </c>
      <c r="AP108" s="839">
        <f t="shared" si="26"/>
        <v>10.82765373270446</v>
      </c>
      <c r="AQ108" s="1001">
        <f t="shared" si="27"/>
        <v>149.06420371369919</v>
      </c>
      <c r="AR108" s="738">
        <f>INDEX(Historical!$C$7:$C$1442,MATCH(B108,Historical!$B$7:$B$1449,0))*IF(AH108="n/a",1.03,IF(AH108&lt;0,1.01,IF(AH108&gt;10,1.1,(1+AH108/100))))</f>
        <v>1.056</v>
      </c>
      <c r="AS108" s="999">
        <f t="shared" si="28"/>
        <v>1.1616000000000002</v>
      </c>
      <c r="AT108" s="999">
        <f t="shared" si="33"/>
        <v>1.2777600000000002</v>
      </c>
      <c r="AU108" s="999">
        <f t="shared" si="33"/>
        <v>1.4055360000000003</v>
      </c>
      <c r="AV108" s="999">
        <f t="shared" si="33"/>
        <v>1.5460896000000004</v>
      </c>
      <c r="AW108" s="738">
        <f t="shared" si="29"/>
        <v>6.4469856000000005</v>
      </c>
      <c r="AX108" s="846">
        <f t="shared" si="30"/>
        <v>6.0229686098654707</v>
      </c>
      <c r="AY108" s="1080">
        <v>1.05</v>
      </c>
      <c r="AZ108" s="985">
        <v>21.11</v>
      </c>
      <c r="BA108" s="985">
        <v>-18.75</v>
      </c>
      <c r="BB108" s="985">
        <v>7.5399999999999991</v>
      </c>
      <c r="BC108" s="985">
        <v>-7.02</v>
      </c>
      <c r="BE108" s="700">
        <v>2004</v>
      </c>
      <c r="BF108" s="1013">
        <f t="shared" si="31"/>
        <v>1</v>
      </c>
      <c r="BG108" s="995">
        <v>16.600000000000001</v>
      </c>
    </row>
    <row r="109" spans="1:59" ht="11.25" customHeight="1" x14ac:dyDescent="0.2">
      <c r="A109" s="984" t="s">
        <v>653</v>
      </c>
      <c r="B109" s="988" t="s">
        <v>654</v>
      </c>
      <c r="C109" s="1070" t="s">
        <v>128</v>
      </c>
      <c r="D109" s="1070" t="s">
        <v>4389</v>
      </c>
      <c r="E109" s="828">
        <v>15</v>
      </c>
      <c r="F109" s="1148">
        <v>247</v>
      </c>
      <c r="G109" s="1148" t="s">
        <v>37</v>
      </c>
      <c r="H109" s="1148" t="s">
        <v>37</v>
      </c>
      <c r="I109" s="987">
        <v>59.01</v>
      </c>
      <c r="J109" s="738">
        <f t="shared" si="18"/>
        <v>3.7959667852906289</v>
      </c>
      <c r="K109" s="990">
        <v>0.56000000000000005</v>
      </c>
      <c r="L109" s="1000">
        <v>4</v>
      </c>
      <c r="M109" s="729">
        <f t="shared" si="19"/>
        <v>2.2400000000000002</v>
      </c>
      <c r="N109" s="983" t="s">
        <v>149</v>
      </c>
      <c r="O109" s="831">
        <v>0.54</v>
      </c>
      <c r="P109" s="973">
        <v>43343</v>
      </c>
      <c r="Q109" s="973">
        <v>43360</v>
      </c>
      <c r="R109" s="729">
        <f t="shared" si="20"/>
        <v>3.7037037037037068</v>
      </c>
      <c r="S109" s="795">
        <f>IF(INDEX(Historical!$D$7:$D$1442,MATCH(B109,Historical!$B$7:$B$1449,0))=0,"n/a",(INDEX(Historical!$C$7:$C$1442,MATCH(B109,Historical!$B$7:$B$1449,0))/INDEX(Historical!$D$7:$D$1442,MATCH(B109,Historical!$B$7:$B$1449,0))-1)*100)</f>
        <v>3.7735849056603765</v>
      </c>
      <c r="T109" s="795">
        <f>IF(INDEX(Historical!$F$7:$F$1442,MATCH(B109,Historical!$B$7:$B$1449,0))=0,"n/a",((INDEX(Historical!$C$7:$C$1442,MATCH(B109,Historical!$B$7:$B$1449,0))/INDEX(Historical!$F$7:$F$1442,MATCH(B109,Historical!$B$7:$B$1449,0)))^(1/3)-1)*100)</f>
        <v>3.5744168651286268</v>
      </c>
      <c r="U109" s="795">
        <f>IF(INDEX(Historical!$H$7:$H$1442,MATCH(B109,Historical!$B$7:$B$1449,0))=0,"n/a",((INDEX(Historical!$C$7:$C$1442,MATCH(B109,Historical!$B$7:$B$1449,0))/INDEX(Historical!$H$7:$H$1442,MATCH(B109,Historical!$B$7:$B$1449,0)))^(1/5)-1)*100)</f>
        <v>4.0950396969256841</v>
      </c>
      <c r="V109" s="795">
        <f>IF(INDEX(Historical!$O$7:$O$1442,MATCH(B109,Historical!$B$7:$B$1449,0))=0,"n/a",((INDEX(Historical!$C$7:$C$1442,MATCH(B109,Historical!$B$7:$B$1449,0))/INDEX(Historical!$O$7:$O$1442,MATCH(B109,Historical!$B$7:$B$1449,0)))^(1/10)-1)*100)</f>
        <v>5.4017770031711043</v>
      </c>
      <c r="W109" s="796">
        <f t="shared" si="21"/>
        <v>0.75809121600571405</v>
      </c>
      <c r="X109" s="797">
        <f t="shared" si="22"/>
        <v>0.63984995264463806</v>
      </c>
      <c r="Y109" s="757"/>
      <c r="Z109" s="738">
        <f t="shared" si="23"/>
        <v>42.10526315789474</v>
      </c>
      <c r="AA109" s="999">
        <f t="shared" si="24"/>
        <v>11.092105263157894</v>
      </c>
      <c r="AB109" s="1000">
        <v>12</v>
      </c>
      <c r="AC109" s="978">
        <v>5.32</v>
      </c>
      <c r="AD109" s="978">
        <v>3.31</v>
      </c>
      <c r="AE109" s="978">
        <v>1.52</v>
      </c>
      <c r="AF109" s="978">
        <v>6.72</v>
      </c>
      <c r="AG109" s="978">
        <v>69.699999999999989</v>
      </c>
      <c r="AH109" s="978">
        <v>85.5</v>
      </c>
      <c r="AI109" s="978">
        <v>-0.13999999999999999</v>
      </c>
      <c r="AJ109" s="978">
        <v>6.4</v>
      </c>
      <c r="AK109" s="978">
        <v>3.35</v>
      </c>
      <c r="AL109" s="991">
        <v>20440</v>
      </c>
      <c r="AM109" s="985">
        <v>0.70000000000000007</v>
      </c>
      <c r="AN109" s="978">
        <v>2.93</v>
      </c>
      <c r="AO109" s="838">
        <f t="shared" si="25"/>
        <v>-3.2010987809415807</v>
      </c>
      <c r="AP109" s="839">
        <f t="shared" si="26"/>
        <v>7.8910064822163131</v>
      </c>
      <c r="AQ109" s="1001">
        <f t="shared" si="27"/>
        <v>82.012145343742276</v>
      </c>
      <c r="AR109" s="738">
        <f>INDEX(Historical!$C$7:$C$1442,MATCH(B109,Historical!$B$7:$B$1449,0))*IF(AH109="n/a",1.03,IF(AH109&lt;0,1.01,IF(AH109&gt;10,1.1,(1+AH109/100))))</f>
        <v>2.4200000000000004</v>
      </c>
      <c r="AS109" s="999">
        <f t="shared" si="28"/>
        <v>2.4442000000000004</v>
      </c>
      <c r="AT109" s="999">
        <f t="shared" si="33"/>
        <v>2.5260807000000005</v>
      </c>
      <c r="AU109" s="999">
        <f t="shared" si="33"/>
        <v>2.6107044034500007</v>
      </c>
      <c r="AV109" s="999">
        <f t="shared" si="33"/>
        <v>2.6981630009655757</v>
      </c>
      <c r="AW109" s="738">
        <f t="shared" si="29"/>
        <v>12.699148104415578</v>
      </c>
      <c r="AX109" s="846">
        <f t="shared" si="30"/>
        <v>21.520332324039281</v>
      </c>
      <c r="AY109" s="1080">
        <v>0.56000000000000005</v>
      </c>
      <c r="AZ109" s="985">
        <v>7.08</v>
      </c>
      <c r="BA109" s="985">
        <v>-21.3</v>
      </c>
      <c r="BB109" s="985">
        <v>-0.83</v>
      </c>
      <c r="BC109" s="985">
        <v>-10.26</v>
      </c>
      <c r="BE109" s="700">
        <v>2004</v>
      </c>
      <c r="BF109" s="1013">
        <f t="shared" si="31"/>
        <v>1</v>
      </c>
      <c r="BG109" s="995">
        <v>10.7</v>
      </c>
    </row>
    <row r="110" spans="1:59" ht="11.25" customHeight="1" x14ac:dyDescent="0.2">
      <c r="A110" s="984" t="s">
        <v>655</v>
      </c>
      <c r="B110" s="988" t="s">
        <v>656</v>
      </c>
      <c r="C110" s="1070" t="s">
        <v>128</v>
      </c>
      <c r="D110" s="1070" t="s">
        <v>4398</v>
      </c>
      <c r="E110" s="828">
        <v>13</v>
      </c>
      <c r="F110" s="1148">
        <v>289</v>
      </c>
      <c r="G110" s="1148" t="s">
        <v>106</v>
      </c>
      <c r="H110" s="1148" t="s">
        <v>106</v>
      </c>
      <c r="I110" s="987">
        <v>28.33</v>
      </c>
      <c r="J110" s="738">
        <f t="shared" si="18"/>
        <v>1.9767031415460645</v>
      </c>
      <c r="K110" s="990">
        <v>0.14000000000000001</v>
      </c>
      <c r="L110" s="1000">
        <v>4</v>
      </c>
      <c r="M110" s="729">
        <f t="shared" si="19"/>
        <v>0.56000000000000005</v>
      </c>
      <c r="N110" s="983" t="s">
        <v>119</v>
      </c>
      <c r="O110" s="831">
        <v>0.125</v>
      </c>
      <c r="P110" s="973">
        <v>43326</v>
      </c>
      <c r="Q110" s="973">
        <v>43344</v>
      </c>
      <c r="R110" s="729">
        <f t="shared" si="20"/>
        <v>12.000000000000011</v>
      </c>
      <c r="S110" s="795">
        <f>IF(INDEX(Historical!$D$7:$D$1442,MATCH(B110,Historical!$B$7:$B$1449,0))=0,"n/a",(INDEX(Historical!$C$7:$C$1442,MATCH(B110,Historical!$B$7:$B$1449,0))/INDEX(Historical!$D$7:$D$1442,MATCH(B110,Historical!$B$7:$B$1449,0))-1)*100)</f>
        <v>8.163265306122458</v>
      </c>
      <c r="T110" s="795">
        <f>IF(INDEX(Historical!$F$7:$F$1442,MATCH(B110,Historical!$B$7:$B$1449,0))=0,"n/a",((INDEX(Historical!$C$7:$C$1442,MATCH(B110,Historical!$B$7:$B$1449,0))/INDEX(Historical!$F$7:$F$1442,MATCH(B110,Historical!$B$7:$B$1449,0)))^(1/3)-1)*100)</f>
        <v>10.295956506668368</v>
      </c>
      <c r="U110" s="795">
        <f>IF(INDEX(Historical!$H$7:$H$1442,MATCH(B110,Historical!$B$7:$B$1449,0))=0,"n/a",((INDEX(Historical!$C$7:$C$1442,MATCH(B110,Historical!$B$7:$B$1449,0))/INDEX(Historical!$H$7:$H$1442,MATCH(B110,Historical!$B$7:$B$1449,0)))^(1/5)-1)*100)</f>
        <v>11.502896690310127</v>
      </c>
      <c r="V110" s="795">
        <f>IF(INDEX(Historical!$O$7:$O$1442,MATCH(B110,Historical!$B$7:$B$1449,0))=0,"n/a",((INDEX(Historical!$C$7:$C$1442,MATCH(B110,Historical!$B$7:$B$1449,0))/INDEX(Historical!$O$7:$O$1442,MATCH(B110,Historical!$B$7:$B$1449,0)))^(1/10)-1)*100)</f>
        <v>11.879026051002327</v>
      </c>
      <c r="W110" s="796">
        <f t="shared" si="21"/>
        <v>0.96833668357344305</v>
      </c>
      <c r="X110" s="797" t="str">
        <f t="shared" si="22"/>
        <v>n/a</v>
      </c>
      <c r="Y110" s="752"/>
      <c r="Z110" s="738">
        <f t="shared" si="23"/>
        <v>16.969696969696972</v>
      </c>
      <c r="AA110" s="999">
        <f t="shared" si="24"/>
        <v>8.5848484848484841</v>
      </c>
      <c r="AB110" s="1000">
        <v>1</v>
      </c>
      <c r="AC110" s="978">
        <v>3.3</v>
      </c>
      <c r="AD110" s="978">
        <v>1.56</v>
      </c>
      <c r="AE110" s="978">
        <v>0.19</v>
      </c>
      <c r="AF110" s="978">
        <v>2.95</v>
      </c>
      <c r="AG110" s="978">
        <v>50.7</v>
      </c>
      <c r="AH110" s="978">
        <v>-47.599999999999994</v>
      </c>
      <c r="AI110" s="978">
        <v>5.74</v>
      </c>
      <c r="AJ110" s="978">
        <v>-5</v>
      </c>
      <c r="AK110" s="978">
        <v>5.5100000000000007</v>
      </c>
      <c r="AL110" s="991">
        <v>23070</v>
      </c>
      <c r="AM110" s="985">
        <v>0.6</v>
      </c>
      <c r="AN110" s="978">
        <v>1.96</v>
      </c>
      <c r="AO110" s="838">
        <f t="shared" si="25"/>
        <v>4.8947513470077073</v>
      </c>
      <c r="AP110" s="839">
        <f t="shared" si="26"/>
        <v>13.479599831856191</v>
      </c>
      <c r="AQ110" s="1001">
        <f t="shared" si="27"/>
        <v>6.092837815237262</v>
      </c>
      <c r="AR110" s="738">
        <f>INDEX(Historical!$C$7:$C$1442,MATCH(B110,Historical!$B$7:$B$1449,0))*IF(AH110="n/a",1.03,IF(AH110&lt;0,1.01,IF(AH110&gt;10,1.1,(1+AH110/100))))</f>
        <v>0.5353</v>
      </c>
      <c r="AS110" s="999">
        <f t="shared" si="28"/>
        <v>0.56602621999999991</v>
      </c>
      <c r="AT110" s="999">
        <f t="shared" si="33"/>
        <v>0.5972142647219999</v>
      </c>
      <c r="AU110" s="999">
        <f t="shared" si="33"/>
        <v>0.63012077070818207</v>
      </c>
      <c r="AV110" s="999">
        <f t="shared" si="33"/>
        <v>0.66484042517420283</v>
      </c>
      <c r="AW110" s="738">
        <f t="shared" si="29"/>
        <v>2.9935016806043846</v>
      </c>
      <c r="AX110" s="846">
        <f t="shared" si="30"/>
        <v>10.566543171918054</v>
      </c>
      <c r="AY110" s="1080">
        <v>0.76</v>
      </c>
      <c r="AZ110" s="985">
        <v>23.98</v>
      </c>
      <c r="BA110" s="985">
        <v>-13.469999999999999</v>
      </c>
      <c r="BB110" s="985">
        <v>-1.5599999999999998</v>
      </c>
      <c r="BC110" s="985">
        <v>0.4</v>
      </c>
      <c r="BE110" s="700">
        <v>2006</v>
      </c>
      <c r="BF110" s="1013">
        <f t="shared" si="31"/>
        <v>1</v>
      </c>
      <c r="BG110" s="995">
        <v>9.9</v>
      </c>
    </row>
    <row r="111" spans="1:59" s="874" customFormat="1" ht="11.25" customHeight="1" x14ac:dyDescent="0.2">
      <c r="A111" s="853" t="s">
        <v>657</v>
      </c>
      <c r="B111" s="882" t="s">
        <v>658</v>
      </c>
      <c r="C111" s="1070" t="s">
        <v>112</v>
      </c>
      <c r="D111" s="1070" t="s">
        <v>4407</v>
      </c>
      <c r="E111" s="854">
        <v>15</v>
      </c>
      <c r="F111" s="1148">
        <v>232</v>
      </c>
      <c r="G111" s="1147" t="s">
        <v>106</v>
      </c>
      <c r="H111" s="1147" t="s">
        <v>106</v>
      </c>
      <c r="I111" s="855">
        <v>196.88</v>
      </c>
      <c r="J111" s="856">
        <f t="shared" si="18"/>
        <v>1.6253555465258025</v>
      </c>
      <c r="K111" s="857">
        <v>0.8</v>
      </c>
      <c r="L111" s="858">
        <v>4</v>
      </c>
      <c r="M111" s="859">
        <f t="shared" si="19"/>
        <v>3.2</v>
      </c>
      <c r="N111" s="860" t="s">
        <v>149</v>
      </c>
      <c r="O111" s="861">
        <v>0.75</v>
      </c>
      <c r="P111" s="878">
        <v>43159</v>
      </c>
      <c r="Q111" s="878">
        <v>43174</v>
      </c>
      <c r="R111" s="859">
        <f t="shared" si="20"/>
        <v>6.6666666666666723</v>
      </c>
      <c r="S111" s="795">
        <f>IF(INDEX(Historical!$D$7:$D$1442,MATCH(B111,Historical!$B$7:$B$1449,0))=0,"n/a",(INDEX(Historical!$C$7:$C$1442,MATCH(B111,Historical!$B$7:$B$1449,0))/INDEX(Historical!$D$7:$D$1442,MATCH(B111,Historical!$B$7:$B$1449,0))-1)*100)</f>
        <v>6.6666666666666652</v>
      </c>
      <c r="T111" s="795">
        <f>IF(INDEX(Historical!$F$7:$F$1442,MATCH(B111,Historical!$B$7:$B$1449,0))=0,"n/a",((INDEX(Historical!$C$7:$C$1442,MATCH(B111,Historical!$B$7:$B$1449,0))/INDEX(Historical!$F$7:$F$1442,MATCH(B111,Historical!$B$7:$B$1449,0)))^(1/3)-1)*100)</f>
        <v>7.1664579674248774</v>
      </c>
      <c r="U111" s="795">
        <f>IF(INDEX(Historical!$H$7:$H$1442,MATCH(B111,Historical!$B$7:$B$1449,0))=0,"n/a",((INDEX(Historical!$C$7:$C$1442,MATCH(B111,Historical!$B$7:$B$1449,0))/INDEX(Historical!$H$7:$H$1442,MATCH(B111,Historical!$B$7:$B$1449,0)))^(1/5)-1)*100)</f>
        <v>7.7818067712725814</v>
      </c>
      <c r="V111" s="795">
        <f>IF(INDEX(Historical!$O$7:$O$1442,MATCH(B111,Historical!$B$7:$B$1449,0))=0,"n/a",((INDEX(Historical!$C$7:$C$1442,MATCH(B111,Historical!$B$7:$B$1449,0))/INDEX(Historical!$O$7:$O$1442,MATCH(B111,Historical!$B$7:$B$1449,0)))^(1/10)-1)*100)</f>
        <v>10.754327159301692</v>
      </c>
      <c r="W111" s="863">
        <f t="shared" si="21"/>
        <v>0.72359773475385658</v>
      </c>
      <c r="X111" s="864">
        <f t="shared" si="22"/>
        <v>7.0743697920659843</v>
      </c>
      <c r="Y111" s="882"/>
      <c r="Z111" s="856">
        <f t="shared" si="23"/>
        <v>29.739776951672862</v>
      </c>
      <c r="AA111" s="866">
        <f t="shared" si="24"/>
        <v>18.297397769516728</v>
      </c>
      <c r="AB111" s="858">
        <v>12</v>
      </c>
      <c r="AC111" s="867">
        <v>10.76</v>
      </c>
      <c r="AD111" s="867">
        <v>1.1599999999999999</v>
      </c>
      <c r="AE111" s="867">
        <v>1.72</v>
      </c>
      <c r="AF111" s="867">
        <v>2.74</v>
      </c>
      <c r="AG111" s="867">
        <v>20</v>
      </c>
      <c r="AH111" s="867">
        <v>7.8</v>
      </c>
      <c r="AI111" s="867">
        <v>11.63</v>
      </c>
      <c r="AJ111" s="867">
        <v>1.0999999999999999</v>
      </c>
      <c r="AK111" s="867">
        <v>15.8</v>
      </c>
      <c r="AL111" s="868">
        <v>15460</v>
      </c>
      <c r="AM111" s="869">
        <v>0.5</v>
      </c>
      <c r="AN111" s="867">
        <v>0</v>
      </c>
      <c r="AO111" s="870">
        <f t="shared" si="25"/>
        <v>-8.8902354517183433</v>
      </c>
      <c r="AP111" s="871">
        <f t="shared" si="26"/>
        <v>9.4071623177983845</v>
      </c>
      <c r="AQ111" s="872">
        <f t="shared" si="27"/>
        <v>49.272115262289205</v>
      </c>
      <c r="AR111" s="738">
        <f>INDEX(Historical!$C$7:$C$1442,MATCH(B111,Historical!$B$7:$B$1449,0))*IF(AH111="n/a",1.03,IF(AH111&lt;0,1.01,IF(AH111&gt;10,1.1,(1+AH111/100))))</f>
        <v>3.4496000000000002</v>
      </c>
      <c r="AS111" s="866">
        <f t="shared" si="28"/>
        <v>3.7945600000000006</v>
      </c>
      <c r="AT111" s="866">
        <f t="shared" si="33"/>
        <v>4.1740160000000008</v>
      </c>
      <c r="AU111" s="866">
        <f t="shared" si="33"/>
        <v>4.5914176000000015</v>
      </c>
      <c r="AV111" s="866">
        <f t="shared" si="33"/>
        <v>5.0505593600000021</v>
      </c>
      <c r="AW111" s="856">
        <f t="shared" si="29"/>
        <v>21.060152960000003</v>
      </c>
      <c r="AX111" s="873">
        <f t="shared" si="30"/>
        <v>10.696948882568064</v>
      </c>
      <c r="AY111" s="1081">
        <v>1.19</v>
      </c>
      <c r="AZ111" s="869">
        <v>24.01</v>
      </c>
      <c r="BA111" s="869">
        <v>-12</v>
      </c>
      <c r="BB111" s="869">
        <v>9.27</v>
      </c>
      <c r="BC111" s="869">
        <v>-0.32</v>
      </c>
      <c r="BD111" s="1033"/>
      <c r="BE111" s="700">
        <v>2004</v>
      </c>
      <c r="BF111" s="1013">
        <f t="shared" si="31"/>
        <v>1</v>
      </c>
      <c r="BG111" s="931">
        <v>8.2000000000000011</v>
      </c>
    </row>
    <row r="112" spans="1:59" ht="11.25" customHeight="1" x14ac:dyDescent="0.2">
      <c r="A112" s="976" t="s">
        <v>659</v>
      </c>
      <c r="B112" s="988" t="s">
        <v>660</v>
      </c>
      <c r="C112" s="1070" t="s">
        <v>108</v>
      </c>
      <c r="D112" s="1070" t="s">
        <v>4401</v>
      </c>
      <c r="E112" s="828">
        <v>17</v>
      </c>
      <c r="F112" s="1148">
        <v>181</v>
      </c>
      <c r="G112" s="1148" t="s">
        <v>106</v>
      </c>
      <c r="H112" s="1148" t="s">
        <v>106</v>
      </c>
      <c r="I112" s="987">
        <v>23.13</v>
      </c>
      <c r="J112" s="738">
        <f t="shared" si="18"/>
        <v>3.4587116299178557</v>
      </c>
      <c r="K112" s="990">
        <v>0.2</v>
      </c>
      <c r="L112" s="1000">
        <v>4</v>
      </c>
      <c r="M112" s="729">
        <f t="shared" si="19"/>
        <v>0.8</v>
      </c>
      <c r="N112" s="983" t="s">
        <v>429</v>
      </c>
      <c r="O112" s="833">
        <v>0.19047619047619047</v>
      </c>
      <c r="P112" s="694">
        <v>43151</v>
      </c>
      <c r="Q112" s="694">
        <v>43166</v>
      </c>
      <c r="R112" s="729">
        <f t="shared" si="20"/>
        <v>5.0000000000000115</v>
      </c>
      <c r="S112" s="795">
        <f>IF(INDEX(Historical!$D$7:$D$1442,MATCH(B112,Historical!$B$7:$B$1449,0))=0,"n/a",(INDEX(Historical!$C$7:$C$1442,MATCH(B112,Historical!$B$7:$B$1449,0))/INDEX(Historical!$D$7:$D$1442,MATCH(B112,Historical!$B$7:$B$1449,0))-1)*100)</f>
        <v>10.250000000000025</v>
      </c>
      <c r="T112" s="795">
        <f>IF(INDEX(Historical!$F$7:$F$1442,MATCH(B112,Historical!$B$7:$B$1449,0))=0,"n/a",((INDEX(Historical!$C$7:$C$1442,MATCH(B112,Historical!$B$7:$B$1449,0))/INDEX(Historical!$F$7:$F$1442,MATCH(B112,Historical!$B$7:$B$1449,0)))^(1/3)-1)*100)</f>
        <v>6.8107006600656161</v>
      </c>
      <c r="U112" s="795">
        <f>IF(INDEX(Historical!$H$7:$H$1442,MATCH(B112,Historical!$B$7:$B$1449,0))=0,"n/a",((INDEX(Historical!$C$7:$C$1442,MATCH(B112,Historical!$B$7:$B$1449,0))/INDEX(Historical!$H$7:$H$1442,MATCH(B112,Historical!$B$7:$B$1449,0)))^(1/5)-1)*100)</f>
        <v>6.0829823955957485</v>
      </c>
      <c r="V112" s="795">
        <f>IF(INDEX(Historical!$O$7:$O$1442,MATCH(B112,Historical!$B$7:$B$1449,0))=0,"n/a",((INDEX(Historical!$C$7:$C$1442,MATCH(B112,Historical!$B$7:$B$1449,0))/INDEX(Historical!$O$7:$O$1442,MATCH(B112,Historical!$B$7:$B$1449,0)))^(1/10)-1)*100)</f>
        <v>5.5400321148199261</v>
      </c>
      <c r="W112" s="796">
        <f t="shared" si="21"/>
        <v>1.0980048977195271</v>
      </c>
      <c r="X112" s="797" t="str">
        <f t="shared" si="22"/>
        <v>n/a</v>
      </c>
      <c r="Y112" s="758" t="s">
        <v>440</v>
      </c>
      <c r="Z112" s="738">
        <f t="shared" si="23"/>
        <v>34.632034632034632</v>
      </c>
      <c r="AA112" s="999">
        <f t="shared" si="24"/>
        <v>10.012987012987013</v>
      </c>
      <c r="AB112" s="1000">
        <v>12</v>
      </c>
      <c r="AC112" s="978">
        <v>2.31</v>
      </c>
      <c r="AD112" s="978" t="s">
        <v>137</v>
      </c>
      <c r="AE112" s="978">
        <v>3.11</v>
      </c>
      <c r="AF112" s="978">
        <v>1.1599999999999999</v>
      </c>
      <c r="AG112" s="978">
        <v>12.1</v>
      </c>
      <c r="AH112" s="978">
        <v>-55.900000000000006</v>
      </c>
      <c r="AI112" s="978" t="s">
        <v>137</v>
      </c>
      <c r="AJ112" s="978">
        <v>-10.5</v>
      </c>
      <c r="AK112" s="978" t="s">
        <v>137</v>
      </c>
      <c r="AL112" s="991">
        <v>99.21</v>
      </c>
      <c r="AM112" s="985">
        <v>15.7</v>
      </c>
      <c r="AN112" s="978">
        <v>0.41</v>
      </c>
      <c r="AO112" s="838">
        <f t="shared" si="25"/>
        <v>-0.47129298747340975</v>
      </c>
      <c r="AP112" s="839">
        <f t="shared" si="26"/>
        <v>9.5416940255136033</v>
      </c>
      <c r="AQ112" s="1001">
        <f t="shared" si="27"/>
        <v>-28.151192896116349</v>
      </c>
      <c r="AR112" s="738">
        <f>INDEX(Historical!$C$7:$C$1442,MATCH(B112,Historical!$B$7:$B$1449,0))*IF(AH112="n/a",1.03,IF(AH112&lt;0,1.01,IF(AH112&gt;10,1.1,(1+AH112/100))))</f>
        <v>0.80800000000000005</v>
      </c>
      <c r="AS112" s="999">
        <f t="shared" si="28"/>
        <v>0.83224000000000009</v>
      </c>
      <c r="AT112" s="999">
        <f t="shared" si="33"/>
        <v>0.85720720000000017</v>
      </c>
      <c r="AU112" s="999">
        <f t="shared" si="33"/>
        <v>0.88292341600000024</v>
      </c>
      <c r="AV112" s="999">
        <f t="shared" si="33"/>
        <v>0.90941111848000022</v>
      </c>
      <c r="AW112" s="738">
        <f t="shared" si="29"/>
        <v>4.2897817344800009</v>
      </c>
      <c r="AX112" s="846">
        <f t="shared" si="30"/>
        <v>18.546397468568962</v>
      </c>
      <c r="AY112" s="1080">
        <v>0.47</v>
      </c>
      <c r="AZ112" s="985">
        <v>10.119999999999999</v>
      </c>
      <c r="BA112" s="985">
        <v>-17.630000000000003</v>
      </c>
      <c r="BB112" s="985">
        <v>-1.6199999999999999</v>
      </c>
      <c r="BC112" s="985">
        <v>-11.85</v>
      </c>
      <c r="BE112" s="700">
        <v>2002</v>
      </c>
      <c r="BF112" s="1013">
        <f t="shared" si="31"/>
        <v>1</v>
      </c>
      <c r="BG112" s="995">
        <v>1.0999999999999999</v>
      </c>
    </row>
    <row r="113" spans="1:59" ht="11.25" customHeight="1" x14ac:dyDescent="0.2">
      <c r="A113" s="984" t="s">
        <v>661</v>
      </c>
      <c r="B113" s="988" t="s">
        <v>662</v>
      </c>
      <c r="C113" s="1070" t="s">
        <v>112</v>
      </c>
      <c r="D113" s="1070" t="s">
        <v>4419</v>
      </c>
      <c r="E113" s="828">
        <v>14</v>
      </c>
      <c r="F113" s="1148">
        <v>269</v>
      </c>
      <c r="G113" s="1148" t="s">
        <v>106</v>
      </c>
      <c r="H113" s="1148" t="s">
        <v>106</v>
      </c>
      <c r="I113" s="987">
        <v>101.58</v>
      </c>
      <c r="J113" s="738">
        <f t="shared" si="18"/>
        <v>0.64973419964559964</v>
      </c>
      <c r="K113" s="990">
        <v>0.16500000000000001</v>
      </c>
      <c r="L113" s="1000">
        <v>4</v>
      </c>
      <c r="M113" s="729">
        <f t="shared" si="19"/>
        <v>0.66</v>
      </c>
      <c r="N113" s="983" t="s">
        <v>595</v>
      </c>
      <c r="O113" s="831">
        <v>0.15</v>
      </c>
      <c r="P113" s="973">
        <v>43322</v>
      </c>
      <c r="Q113" s="973">
        <v>43343</v>
      </c>
      <c r="R113" s="729">
        <f t="shared" si="20"/>
        <v>10.000000000000009</v>
      </c>
      <c r="S113" s="795">
        <f>IF(INDEX(Historical!$D$7:$D$1442,MATCH(B113,Historical!$B$7:$B$1449,0))=0,"n/a",(INDEX(Historical!$C$7:$C$1442,MATCH(B113,Historical!$B$7:$B$1449,0))/INDEX(Historical!$D$7:$D$1442,MATCH(B113,Historical!$B$7:$B$1449,0))-1)*100)</f>
        <v>65.789473684210535</v>
      </c>
      <c r="T113" s="795">
        <f>IF(INDEX(Historical!$F$7:$F$1442,MATCH(B113,Historical!$B$7:$B$1449,0))=0,"n/a",((INDEX(Historical!$C$7:$C$1442,MATCH(B113,Historical!$B$7:$B$1449,0))/INDEX(Historical!$F$7:$F$1442,MATCH(B113,Historical!$B$7:$B$1449,0)))^(1/3)-1)*100)</f>
        <v>28.057916498749425</v>
      </c>
      <c r="U113" s="795">
        <f>IF(INDEX(Historical!$H$7:$H$1442,MATCH(B113,Historical!$B$7:$B$1449,0))=0,"n/a",((INDEX(Historical!$C$7:$C$1442,MATCH(B113,Historical!$B$7:$B$1449,0))/INDEX(Historical!$H$7:$H$1442,MATCH(B113,Historical!$B$7:$B$1449,0)))^(1/5)-1)*100)</f>
        <v>20.304011267322686</v>
      </c>
      <c r="V113" s="795">
        <f>IF(INDEX(Historical!$O$7:$O$1442,MATCH(B113,Historical!$B$7:$B$1449,0))=0,"n/a",((INDEX(Historical!$C$7:$C$1442,MATCH(B113,Historical!$B$7:$B$1449,0))/INDEX(Historical!$O$7:$O$1442,MATCH(B113,Historical!$B$7:$B$1449,0)))^(1/10)-1)*100)</f>
        <v>15.053778275661367</v>
      </c>
      <c r="W113" s="796">
        <f t="shared" si="21"/>
        <v>1.3487651336109943</v>
      </c>
      <c r="X113" s="797">
        <f t="shared" si="22"/>
        <v>2.9858840099003947</v>
      </c>
      <c r="Y113" s="753"/>
      <c r="Z113" s="738">
        <f t="shared" si="23"/>
        <v>13.807531380753138</v>
      </c>
      <c r="AA113" s="999">
        <f t="shared" si="24"/>
        <v>21.2510460251046</v>
      </c>
      <c r="AB113" s="1000">
        <v>12</v>
      </c>
      <c r="AC113" s="978">
        <v>4.78</v>
      </c>
      <c r="AD113" s="978">
        <v>1.07</v>
      </c>
      <c r="AE113" s="978">
        <v>0.93</v>
      </c>
      <c r="AF113" s="978">
        <v>5.77</v>
      </c>
      <c r="AG113" s="978">
        <v>36.799999999999997</v>
      </c>
      <c r="AH113" s="978">
        <v>15.299999999999999</v>
      </c>
      <c r="AI113" s="978">
        <v>5.21</v>
      </c>
      <c r="AJ113" s="978">
        <v>6.8000000000000007</v>
      </c>
      <c r="AK113" s="978">
        <v>19.869999999999997</v>
      </c>
      <c r="AL113" s="991">
        <v>4180</v>
      </c>
      <c r="AM113" s="985">
        <v>0.2</v>
      </c>
      <c r="AN113" s="978">
        <v>0.21</v>
      </c>
      <c r="AO113" s="838">
        <f t="shared" si="25"/>
        <v>-0.29730055813631395</v>
      </c>
      <c r="AP113" s="839">
        <f t="shared" si="26"/>
        <v>20.953745466968286</v>
      </c>
      <c r="AQ113" s="1001">
        <f t="shared" si="27"/>
        <v>133.44619705129634</v>
      </c>
      <c r="AR113" s="738">
        <f>INDEX(Historical!$C$7:$C$1442,MATCH(B113,Historical!$B$7:$B$1449,0))*IF(AH113="n/a",1.03,IF(AH113&lt;0,1.01,IF(AH113&gt;10,1.1,(1+AH113/100))))</f>
        <v>0.69300000000000006</v>
      </c>
      <c r="AS113" s="999">
        <f t="shared" si="28"/>
        <v>0.72910530000000007</v>
      </c>
      <c r="AT113" s="999">
        <f t="shared" si="33"/>
        <v>0.8020158300000001</v>
      </c>
      <c r="AU113" s="999">
        <f t="shared" si="33"/>
        <v>0.88221741300000023</v>
      </c>
      <c r="AV113" s="999">
        <f t="shared" si="33"/>
        <v>0.97043915430000038</v>
      </c>
      <c r="AW113" s="738">
        <f t="shared" si="29"/>
        <v>4.0767776973000007</v>
      </c>
      <c r="AX113" s="846">
        <f t="shared" si="30"/>
        <v>4.0133665064973432</v>
      </c>
      <c r="AY113" s="1080">
        <v>1.18</v>
      </c>
      <c r="AZ113" s="985">
        <v>12.58</v>
      </c>
      <c r="BA113" s="985">
        <v>-21.07</v>
      </c>
      <c r="BB113" s="985">
        <v>1.4000000000000001</v>
      </c>
      <c r="BC113" s="985">
        <v>-6.68</v>
      </c>
      <c r="BE113" s="700">
        <v>2005</v>
      </c>
      <c r="BF113" s="1013">
        <f t="shared" si="31"/>
        <v>1</v>
      </c>
      <c r="BG113" s="995">
        <v>18.7</v>
      </c>
    </row>
    <row r="114" spans="1:59" ht="11.25" customHeight="1" x14ac:dyDescent="0.2">
      <c r="A114" s="984" t="s">
        <v>663</v>
      </c>
      <c r="B114" s="988" t="s">
        <v>664</v>
      </c>
      <c r="C114" s="1070" t="s">
        <v>108</v>
      </c>
      <c r="D114" s="1070" t="s">
        <v>4397</v>
      </c>
      <c r="E114" s="828">
        <v>11</v>
      </c>
      <c r="F114" s="1148">
        <v>309</v>
      </c>
      <c r="G114" s="1148" t="s">
        <v>106</v>
      </c>
      <c r="H114" s="1148" t="s">
        <v>106</v>
      </c>
      <c r="I114" s="987">
        <v>39.79</v>
      </c>
      <c r="J114" s="738">
        <f t="shared" si="18"/>
        <v>4.4232219150540342</v>
      </c>
      <c r="K114" s="990">
        <v>0.44</v>
      </c>
      <c r="L114" s="1000">
        <v>4</v>
      </c>
      <c r="M114" s="729">
        <f t="shared" si="19"/>
        <v>1.76</v>
      </c>
      <c r="N114" s="983" t="s">
        <v>238</v>
      </c>
      <c r="O114" s="831">
        <v>0.41</v>
      </c>
      <c r="P114" s="973">
        <v>43224</v>
      </c>
      <c r="Q114" s="973">
        <v>43238</v>
      </c>
      <c r="R114" s="729">
        <f t="shared" si="20"/>
        <v>7.3170731707317138</v>
      </c>
      <c r="S114" s="795">
        <f>IF(INDEX(Historical!$D$7:$D$1442,MATCH(B114,Historical!$B$7:$B$1449,0))=0,"n/a",(INDEX(Historical!$C$7:$C$1442,MATCH(B114,Historical!$B$7:$B$1449,0))/INDEX(Historical!$D$7:$D$1442,MATCH(B114,Historical!$B$7:$B$1449,0))-1)*100)</f>
        <v>7.453416149068337</v>
      </c>
      <c r="T114" s="795">
        <f>IF(INDEX(Historical!$F$7:$F$1442,MATCH(B114,Historical!$B$7:$B$1449,0))=0,"n/a",((INDEX(Historical!$C$7:$C$1442,MATCH(B114,Historical!$B$7:$B$1449,0))/INDEX(Historical!$F$7:$F$1442,MATCH(B114,Historical!$B$7:$B$1449,0)))^(1/3)-1)*100)</f>
        <v>8.6185776739880815</v>
      </c>
      <c r="U114" s="795">
        <f>IF(INDEX(Historical!$H$7:$H$1442,MATCH(B114,Historical!$B$7:$B$1449,0))=0,"n/a",((INDEX(Historical!$C$7:$C$1442,MATCH(B114,Historical!$B$7:$B$1449,0))/INDEX(Historical!$H$7:$H$1442,MATCH(B114,Historical!$B$7:$B$1449,0)))^(1/5)-1)*100)</f>
        <v>12.736487517594664</v>
      </c>
      <c r="V114" s="795">
        <f>IF(INDEX(Historical!$O$7:$O$1442,MATCH(B114,Historical!$B$7:$B$1449,0))=0,"n/a",((INDEX(Historical!$C$7:$C$1442,MATCH(B114,Historical!$B$7:$B$1449,0))/INDEX(Historical!$O$7:$O$1442,MATCH(B114,Historical!$B$7:$B$1449,0)))^(1/10)-1)*100)</f>
        <v>15.770687190628752</v>
      </c>
      <c r="W114" s="796">
        <f t="shared" si="21"/>
        <v>0.80760510709786515</v>
      </c>
      <c r="X114" s="797">
        <f t="shared" si="22"/>
        <v>0.25121277155019062</v>
      </c>
      <c r="Y114" s="989" t="s">
        <v>477</v>
      </c>
      <c r="Z114" s="738">
        <f t="shared" si="23"/>
        <v>29.431438127090299</v>
      </c>
      <c r="AA114" s="999">
        <f t="shared" si="24"/>
        <v>6.6538461538461533</v>
      </c>
      <c r="AB114" s="1000">
        <v>12</v>
      </c>
      <c r="AC114" s="978">
        <v>5.98</v>
      </c>
      <c r="AD114" s="978">
        <v>1.45</v>
      </c>
      <c r="AE114" s="978">
        <v>1.77</v>
      </c>
      <c r="AF114" s="978">
        <v>4.46</v>
      </c>
      <c r="AG114" s="980">
        <v>30.599999999999998</v>
      </c>
      <c r="AH114" s="978">
        <v>74.2</v>
      </c>
      <c r="AI114" s="978">
        <v>-0.16999999999999998</v>
      </c>
      <c r="AJ114" s="978">
        <v>50.7</v>
      </c>
      <c r="AK114" s="978">
        <v>4.5999999999999996</v>
      </c>
      <c r="AL114" s="991">
        <v>5080</v>
      </c>
      <c r="AM114" s="985">
        <v>0.4</v>
      </c>
      <c r="AN114" s="978">
        <v>1.34</v>
      </c>
      <c r="AO114" s="838">
        <f t="shared" si="25"/>
        <v>10.505863278802543</v>
      </c>
      <c r="AP114" s="839">
        <f t="shared" si="26"/>
        <v>17.159709432648697</v>
      </c>
      <c r="AQ114" s="1001">
        <f t="shared" si="27"/>
        <v>14.845120529353384</v>
      </c>
      <c r="AR114" s="738">
        <f>INDEX(Historical!$C$7:$C$1442,MATCH(B114,Historical!$B$7:$B$1449,0))*IF(AH114="n/a",1.03,IF(AH114&lt;0,1.01,IF(AH114&gt;10,1.1,(1+AH114/100))))</f>
        <v>1.903</v>
      </c>
      <c r="AS114" s="999">
        <f t="shared" si="28"/>
        <v>1.9220300000000001</v>
      </c>
      <c r="AT114" s="999">
        <f t="shared" si="33"/>
        <v>2.0104433800000003</v>
      </c>
      <c r="AU114" s="999">
        <f t="shared" si="33"/>
        <v>2.1029237754800003</v>
      </c>
      <c r="AV114" s="999">
        <f t="shared" si="33"/>
        <v>2.1996582691520805</v>
      </c>
      <c r="AW114" s="738">
        <f t="shared" si="29"/>
        <v>10.138055424632082</v>
      </c>
      <c r="AX114" s="846">
        <f t="shared" si="30"/>
        <v>25.478902801286964</v>
      </c>
      <c r="AY114" s="1080">
        <v>1.62</v>
      </c>
      <c r="AZ114" s="985">
        <v>18.63</v>
      </c>
      <c r="BA114" s="985">
        <v>-32.049999999999997</v>
      </c>
      <c r="BB114" s="985">
        <v>5.63</v>
      </c>
      <c r="BC114" s="985">
        <v>-14.180000000000001</v>
      </c>
      <c r="BE114" s="700">
        <v>2008</v>
      </c>
      <c r="BF114" s="1013">
        <f t="shared" si="31"/>
        <v>1</v>
      </c>
      <c r="BG114" s="995">
        <v>7.0000000000000009</v>
      </c>
    </row>
    <row r="115" spans="1:59" ht="11.25" customHeight="1" x14ac:dyDescent="0.2">
      <c r="A115" s="976" t="s">
        <v>1419</v>
      </c>
      <c r="B115" s="988" t="s">
        <v>1420</v>
      </c>
      <c r="C115" s="1070" t="s">
        <v>128</v>
      </c>
      <c r="D115" s="1070" t="s">
        <v>4389</v>
      </c>
      <c r="E115" s="828">
        <v>11</v>
      </c>
      <c r="F115" s="1148">
        <v>317</v>
      </c>
      <c r="G115" s="1148" t="s">
        <v>106</v>
      </c>
      <c r="H115" s="1148" t="s">
        <v>106</v>
      </c>
      <c r="I115" s="987">
        <v>22.03</v>
      </c>
      <c r="J115" s="738">
        <f t="shared" si="18"/>
        <v>1.3617793917385383</v>
      </c>
      <c r="K115" s="990">
        <v>7.4999999999999997E-2</v>
      </c>
      <c r="L115" s="1000">
        <v>4</v>
      </c>
      <c r="M115" s="729">
        <f t="shared" si="19"/>
        <v>0.3</v>
      </c>
      <c r="N115" s="983" t="s">
        <v>572</v>
      </c>
      <c r="O115" s="831">
        <v>6.25E-2</v>
      </c>
      <c r="P115" s="973">
        <v>43462</v>
      </c>
      <c r="Q115" s="973">
        <v>43480</v>
      </c>
      <c r="R115" s="729">
        <f t="shared" si="20"/>
        <v>19.999999999999996</v>
      </c>
      <c r="S115" s="795">
        <f>IF(INDEX(Historical!$D$7:$D$1442,MATCH(B115,Historical!$B$7:$B$1449,0))=0,"n/a",(INDEX(Historical!$C$7:$C$1442,MATCH(B115,Historical!$B$7:$B$1449,0))/INDEX(Historical!$D$7:$D$1442,MATCH(B115,Historical!$B$7:$B$1449,0))-1)*100)</f>
        <v>13.636363636363647</v>
      </c>
      <c r="T115" s="795">
        <f>IF(INDEX(Historical!$F$7:$F$1442,MATCH(B115,Historical!$B$7:$B$1449,0))=0,"n/a",((INDEX(Historical!$C$7:$C$1442,MATCH(B115,Historical!$B$7:$B$1449,0))/INDEX(Historical!$F$7:$F$1442,MATCH(B115,Historical!$B$7:$B$1449,0)))^(1/3)-1)*100)</f>
        <v>11.57215834702825</v>
      </c>
      <c r="U115" s="795">
        <f>IF(INDEX(Historical!$H$7:$H$1442,MATCH(B115,Historical!$B$7:$B$1449,0))=0,"n/a",((INDEX(Historical!$C$7:$C$1442,MATCH(B115,Historical!$B$7:$B$1449,0))/INDEX(Historical!$H$7:$H$1442,MATCH(B115,Historical!$B$7:$B$1449,0)))^(1/5)-1)*100)</f>
        <v>10.756634324829006</v>
      </c>
      <c r="V115" s="795" t="str">
        <f>IF(INDEX(Historical!$O$7:$O$1442,MATCH(B115,Historical!$B$7:$B$1449,0))=0,"n/a",((INDEX(Historical!$C$7:$C$1442,MATCH(B115,Historical!$B$7:$B$1449,0))/INDEX(Historical!$O$7:$O$1442,MATCH(B115,Historical!$B$7:$B$1449,0)))^(1/10)-1)*100)</f>
        <v>n/a</v>
      </c>
      <c r="W115" s="796" t="str">
        <f t="shared" si="21"/>
        <v>n/a</v>
      </c>
      <c r="X115" s="797">
        <f t="shared" si="22"/>
        <v>1.0976157474315311</v>
      </c>
      <c r="Y115" s="749"/>
      <c r="Z115" s="738">
        <f t="shared" si="23"/>
        <v>49.180327868852459</v>
      </c>
      <c r="AA115" s="999">
        <f t="shared" si="24"/>
        <v>36.114754098360656</v>
      </c>
      <c r="AB115" s="1000">
        <v>10</v>
      </c>
      <c r="AC115" s="978">
        <v>0.61</v>
      </c>
      <c r="AD115" s="978">
        <v>2.41</v>
      </c>
      <c r="AE115" s="978">
        <v>3.08</v>
      </c>
      <c r="AF115" s="978">
        <v>1.77</v>
      </c>
      <c r="AG115" s="978">
        <v>10.5</v>
      </c>
      <c r="AH115" s="978">
        <v>37.4</v>
      </c>
      <c r="AI115" s="978">
        <v>49.5</v>
      </c>
      <c r="AJ115" s="978">
        <v>9.8000000000000007</v>
      </c>
      <c r="AK115" s="978">
        <v>15</v>
      </c>
      <c r="AL115" s="991">
        <v>398.96</v>
      </c>
      <c r="AM115" s="985">
        <v>11.3</v>
      </c>
      <c r="AN115" s="978">
        <v>0.37</v>
      </c>
      <c r="AO115" s="838">
        <f t="shared" si="25"/>
        <v>-23.996340381793111</v>
      </c>
      <c r="AP115" s="839">
        <f t="shared" si="26"/>
        <v>12.118413716567545</v>
      </c>
      <c r="AQ115" s="1001">
        <f t="shared" si="27"/>
        <v>68.553472892265589</v>
      </c>
      <c r="AR115" s="738">
        <f>INDEX(Historical!$C$7:$C$1442,MATCH(B115,Historical!$B$7:$B$1449,0))*IF(AH115="n/a",1.03,IF(AH115&lt;0,1.01,IF(AH115&gt;10,1.1,(1+AH115/100))))</f>
        <v>0.27500000000000002</v>
      </c>
      <c r="AS115" s="999">
        <f t="shared" si="28"/>
        <v>0.30250000000000005</v>
      </c>
      <c r="AT115" s="999">
        <f t="shared" si="33"/>
        <v>0.3327500000000001</v>
      </c>
      <c r="AU115" s="999">
        <f t="shared" si="33"/>
        <v>0.36602500000000016</v>
      </c>
      <c r="AV115" s="999">
        <f t="shared" si="33"/>
        <v>0.40262750000000019</v>
      </c>
      <c r="AW115" s="738">
        <f t="shared" si="29"/>
        <v>1.6789025000000006</v>
      </c>
      <c r="AX115" s="846">
        <f t="shared" si="30"/>
        <v>7.6209827507943739</v>
      </c>
      <c r="AY115" s="1080">
        <v>0.96</v>
      </c>
      <c r="AZ115" s="985">
        <v>21.91</v>
      </c>
      <c r="BA115" s="985">
        <v>-34.08</v>
      </c>
      <c r="BB115" s="985">
        <v>1.46</v>
      </c>
      <c r="BC115" s="985">
        <v>-11.74</v>
      </c>
      <c r="BE115" s="700">
        <v>2009</v>
      </c>
      <c r="BF115" s="1013">
        <f t="shared" si="31"/>
        <v>0</v>
      </c>
      <c r="BG115" s="995">
        <v>5.0999999999999996</v>
      </c>
    </row>
    <row r="116" spans="1:59" ht="11.25" customHeight="1" x14ac:dyDescent="0.2">
      <c r="A116" s="976" t="s">
        <v>665</v>
      </c>
      <c r="B116" s="988" t="s">
        <v>666</v>
      </c>
      <c r="C116" s="1070" t="s">
        <v>112</v>
      </c>
      <c r="D116" s="1070" t="s">
        <v>213</v>
      </c>
      <c r="E116" s="828">
        <v>24</v>
      </c>
      <c r="F116" s="1148">
        <v>141</v>
      </c>
      <c r="G116" s="1148" t="s">
        <v>37</v>
      </c>
      <c r="H116" s="1148" t="s">
        <v>37</v>
      </c>
      <c r="I116" s="978">
        <v>86.44</v>
      </c>
      <c r="J116" s="738">
        <f t="shared" si="18"/>
        <v>2.1749190189726977</v>
      </c>
      <c r="K116" s="997">
        <v>0.47</v>
      </c>
      <c r="L116" s="1000">
        <v>4</v>
      </c>
      <c r="M116" s="729">
        <f t="shared" si="19"/>
        <v>1.88</v>
      </c>
      <c r="N116" s="983" t="s">
        <v>467</v>
      </c>
      <c r="O116" s="832">
        <v>0.39</v>
      </c>
      <c r="P116" s="973">
        <v>43462</v>
      </c>
      <c r="Q116" s="973">
        <v>43480</v>
      </c>
      <c r="R116" s="729">
        <f t="shared" si="20"/>
        <v>20.5128205128205</v>
      </c>
      <c r="S116" s="795">
        <f>IF(INDEX(Historical!$D$7:$D$1442,MATCH(B116,Historical!$B$7:$B$1449,0))=0,"n/a",(INDEX(Historical!$C$7:$C$1442,MATCH(B116,Historical!$B$7:$B$1449,0))/INDEX(Historical!$D$7:$D$1442,MATCH(B116,Historical!$B$7:$B$1449,0))-1)*100)</f>
        <v>11.428571428571432</v>
      </c>
      <c r="T116" s="795">
        <f>IF(INDEX(Historical!$F$7:$F$1442,MATCH(B116,Historical!$B$7:$B$1449,0))=0,"n/a",((INDEX(Historical!$C$7:$C$1442,MATCH(B116,Historical!$B$7:$B$1449,0))/INDEX(Historical!$F$7:$F$1442,MATCH(B116,Historical!$B$7:$B$1449,0)))^(1/3)-1)*100)</f>
        <v>10.37961367337601</v>
      </c>
      <c r="U116" s="795">
        <f>IF(INDEX(Historical!$H$7:$H$1442,MATCH(B116,Historical!$B$7:$B$1449,0))=0,"n/a",((INDEX(Historical!$C$7:$C$1442,MATCH(B116,Historical!$B$7:$B$1449,0))/INDEX(Historical!$H$7:$H$1442,MATCH(B116,Historical!$B$7:$B$1449,0)))^(1/5)-1)*100)</f>
        <v>14.289655141156077</v>
      </c>
      <c r="V116" s="795">
        <f>IF(INDEX(Historical!$O$7:$O$1442,MATCH(B116,Historical!$B$7:$B$1449,0))=0,"n/a",((INDEX(Historical!$C$7:$C$1442,MATCH(B116,Historical!$B$7:$B$1449,0))/INDEX(Historical!$O$7:$O$1442,MATCH(B116,Historical!$B$7:$B$1449,0)))^(1/10)-1)*100)</f>
        <v>12.050928441551644</v>
      </c>
      <c r="W116" s="796">
        <f t="shared" si="21"/>
        <v>1.1857721345257761</v>
      </c>
      <c r="X116" s="797">
        <f t="shared" si="22"/>
        <v>2.2681992287549329</v>
      </c>
      <c r="Y116" s="749"/>
      <c r="Z116" s="738">
        <f t="shared" si="23"/>
        <v>48.205128205128204</v>
      </c>
      <c r="AA116" s="999">
        <f t="shared" si="24"/>
        <v>22.164102564102564</v>
      </c>
      <c r="AB116" s="1000">
        <v>12</v>
      </c>
      <c r="AC116" s="978">
        <v>3.9</v>
      </c>
      <c r="AD116" s="978">
        <v>1.5</v>
      </c>
      <c r="AE116" s="978">
        <v>1.78</v>
      </c>
      <c r="AF116" s="978">
        <v>6.04</v>
      </c>
      <c r="AG116" s="978">
        <v>23.7</v>
      </c>
      <c r="AH116" s="978">
        <v>42.3</v>
      </c>
      <c r="AI116" s="978">
        <v>13.05</v>
      </c>
      <c r="AJ116" s="978">
        <v>6.3</v>
      </c>
      <c r="AK116" s="978">
        <v>14.75</v>
      </c>
      <c r="AL116" s="991">
        <v>5390</v>
      </c>
      <c r="AM116" s="985">
        <v>1.2</v>
      </c>
      <c r="AN116" s="978">
        <v>0.75</v>
      </c>
      <c r="AO116" s="838">
        <f t="shared" si="25"/>
        <v>-5.6995284039737903</v>
      </c>
      <c r="AP116" s="839">
        <f t="shared" si="26"/>
        <v>16.464574160128773</v>
      </c>
      <c r="AQ116" s="1001">
        <f t="shared" si="27"/>
        <v>143.92273775583527</v>
      </c>
      <c r="AR116" s="738">
        <f>INDEX(Historical!$C$7:$C$1442,MATCH(B116,Historical!$B$7:$B$1449,0))*IF(AH116="n/a",1.03,IF(AH116&lt;0,1.01,IF(AH116&gt;10,1.1,(1+AH116/100))))</f>
        <v>1.7160000000000002</v>
      </c>
      <c r="AS116" s="999">
        <f t="shared" si="28"/>
        <v>1.8876000000000004</v>
      </c>
      <c r="AT116" s="999">
        <f t="shared" si="33"/>
        <v>2.0763600000000006</v>
      </c>
      <c r="AU116" s="999">
        <f t="shared" si="33"/>
        <v>2.283996000000001</v>
      </c>
      <c r="AV116" s="999">
        <f t="shared" si="33"/>
        <v>2.5123956000000014</v>
      </c>
      <c r="AW116" s="738">
        <f t="shared" si="29"/>
        <v>10.476351600000005</v>
      </c>
      <c r="AX116" s="846">
        <f t="shared" si="30"/>
        <v>12.119795927811204</v>
      </c>
      <c r="AY116" s="1080">
        <v>1.23</v>
      </c>
      <c r="AZ116" s="985">
        <v>19.600000000000001</v>
      </c>
      <c r="BA116" s="985">
        <v>-12.91</v>
      </c>
      <c r="BB116" s="985">
        <v>6.370000000000001</v>
      </c>
      <c r="BC116" s="985">
        <v>-1.21</v>
      </c>
      <c r="BE116" s="700">
        <v>1996</v>
      </c>
      <c r="BF116" s="1013">
        <f t="shared" si="31"/>
        <v>2</v>
      </c>
      <c r="BG116" s="995">
        <v>9.1999999999999993</v>
      </c>
    </row>
    <row r="117" spans="1:59" ht="11.25" customHeight="1" x14ac:dyDescent="0.2">
      <c r="A117" s="984" t="s">
        <v>667</v>
      </c>
      <c r="B117" s="988" t="s">
        <v>668</v>
      </c>
      <c r="C117" s="1070" t="s">
        <v>112</v>
      </c>
      <c r="D117" s="1070" t="s">
        <v>213</v>
      </c>
      <c r="E117" s="828">
        <v>16</v>
      </c>
      <c r="F117" s="1148">
        <v>213</v>
      </c>
      <c r="G117" s="1148" t="s">
        <v>106</v>
      </c>
      <c r="H117" s="1148" t="s">
        <v>106</v>
      </c>
      <c r="I117" s="987">
        <v>85.88</v>
      </c>
      <c r="J117" s="738">
        <f t="shared" si="18"/>
        <v>1.4438751746623195</v>
      </c>
      <c r="K117" s="990">
        <v>0.31</v>
      </c>
      <c r="L117" s="1000">
        <v>4</v>
      </c>
      <c r="M117" s="729">
        <f t="shared" si="19"/>
        <v>1.24</v>
      </c>
      <c r="N117" s="983" t="s">
        <v>210</v>
      </c>
      <c r="O117" s="831">
        <v>0.3</v>
      </c>
      <c r="P117" s="973">
        <v>43328</v>
      </c>
      <c r="Q117" s="973">
        <v>43343</v>
      </c>
      <c r="R117" s="729">
        <f t="shared" si="20"/>
        <v>3.3333333333333366</v>
      </c>
      <c r="S117" s="795">
        <f>IF(INDEX(Historical!$D$7:$D$1442,MATCH(B117,Historical!$B$7:$B$1449,0))=0,"n/a",(INDEX(Historical!$C$7:$C$1442,MATCH(B117,Historical!$B$7:$B$1449,0))/INDEX(Historical!$D$7:$D$1442,MATCH(B117,Historical!$B$7:$B$1449,0))-1)*100)</f>
        <v>3.3898305084745894</v>
      </c>
      <c r="T117" s="795">
        <f>IF(INDEX(Historical!$F$7:$F$1442,MATCH(B117,Historical!$B$7:$B$1449,0))=0,"n/a",((INDEX(Historical!$C$7:$C$1442,MATCH(B117,Historical!$B$7:$B$1449,0))/INDEX(Historical!$F$7:$F$1442,MATCH(B117,Historical!$B$7:$B$1449,0)))^(1/3)-1)*100)</f>
        <v>3.5116064089332433</v>
      </c>
      <c r="U117" s="795">
        <f>IF(INDEX(Historical!$H$7:$H$1442,MATCH(B117,Historical!$B$7:$B$1449,0))=0,"n/a",((INDEX(Historical!$C$7:$C$1442,MATCH(B117,Historical!$B$7:$B$1449,0))/INDEX(Historical!$H$7:$H$1442,MATCH(B117,Historical!$B$7:$B$1449,0)))^(1/5)-1)*100)</f>
        <v>20.014231947553228</v>
      </c>
      <c r="V117" s="795">
        <f>IF(INDEX(Historical!$O$7:$O$1442,MATCH(B117,Historical!$B$7:$B$1449,0))=0,"n/a",((INDEX(Historical!$C$7:$C$1442,MATCH(B117,Historical!$B$7:$B$1449,0))/INDEX(Historical!$O$7:$O$1442,MATCH(B117,Historical!$B$7:$B$1449,0)))^(1/10)-1)*100)</f>
        <v>15.450597069952444</v>
      </c>
      <c r="W117" s="796">
        <f t="shared" si="21"/>
        <v>1.2953694835829948</v>
      </c>
      <c r="X117" s="797" t="str">
        <f t="shared" si="22"/>
        <v>n/a</v>
      </c>
      <c r="Y117" s="989"/>
      <c r="Z117" s="738">
        <f t="shared" si="23"/>
        <v>64.248704663212436</v>
      </c>
      <c r="AA117" s="999">
        <f t="shared" si="24"/>
        <v>44.497409326424872</v>
      </c>
      <c r="AB117" s="1000">
        <v>8</v>
      </c>
      <c r="AC117" s="978">
        <v>1.93</v>
      </c>
      <c r="AD117" s="978">
        <v>1.94</v>
      </c>
      <c r="AE117" s="978">
        <v>1.73</v>
      </c>
      <c r="AF117" s="978">
        <v>3.34</v>
      </c>
      <c r="AG117" s="978">
        <v>6.6000000000000005</v>
      </c>
      <c r="AH117" s="978">
        <v>-2.4</v>
      </c>
      <c r="AI117" s="978">
        <v>35.78</v>
      </c>
      <c r="AJ117" s="978">
        <v>-17.299999999999997</v>
      </c>
      <c r="AK117" s="978">
        <v>22.900000000000002</v>
      </c>
      <c r="AL117" s="991">
        <v>927.5</v>
      </c>
      <c r="AM117" s="985">
        <v>1.3</v>
      </c>
      <c r="AN117" s="978">
        <v>0.42</v>
      </c>
      <c r="AO117" s="838">
        <f t="shared" si="25"/>
        <v>-23.039302204209324</v>
      </c>
      <c r="AP117" s="839">
        <f t="shared" si="26"/>
        <v>21.458107122215548</v>
      </c>
      <c r="AQ117" s="1001">
        <f t="shared" si="27"/>
        <v>157.00959528154158</v>
      </c>
      <c r="AR117" s="738">
        <f>INDEX(Historical!$C$7:$C$1442,MATCH(B117,Historical!$B$7:$B$1449,0))*IF(AH117="n/a",1.03,IF(AH117&lt;0,1.01,IF(AH117&gt;10,1.1,(1+AH117/100))))</f>
        <v>1.2322</v>
      </c>
      <c r="AS117" s="999">
        <f t="shared" si="28"/>
        <v>1.3554200000000001</v>
      </c>
      <c r="AT117" s="999">
        <f t="shared" si="33"/>
        <v>1.4909620000000001</v>
      </c>
      <c r="AU117" s="999">
        <f t="shared" si="33"/>
        <v>1.6400582000000004</v>
      </c>
      <c r="AV117" s="999">
        <f t="shared" si="33"/>
        <v>1.8040640200000004</v>
      </c>
      <c r="AW117" s="738">
        <f t="shared" si="29"/>
        <v>7.5227042200000014</v>
      </c>
      <c r="AX117" s="846">
        <f t="shared" si="30"/>
        <v>8.7595531206334432</v>
      </c>
      <c r="AY117" s="1080">
        <v>0.36</v>
      </c>
      <c r="AZ117" s="985">
        <v>2.77</v>
      </c>
      <c r="BA117" s="985">
        <v>-21.57</v>
      </c>
      <c r="BB117" s="985">
        <v>-8.35</v>
      </c>
      <c r="BC117" s="985">
        <v>-9.56</v>
      </c>
      <c r="BE117" s="700">
        <v>2003</v>
      </c>
      <c r="BF117" s="1013">
        <f t="shared" si="31"/>
        <v>1</v>
      </c>
      <c r="BG117" s="995">
        <v>3.5999999999999996</v>
      </c>
    </row>
    <row r="118" spans="1:59" ht="11.25" customHeight="1" x14ac:dyDescent="0.2">
      <c r="A118" s="984" t="s">
        <v>669</v>
      </c>
      <c r="B118" s="988" t="s">
        <v>670</v>
      </c>
      <c r="C118" s="1070" t="s">
        <v>112</v>
      </c>
      <c r="D118" s="1070" t="s">
        <v>4407</v>
      </c>
      <c r="E118" s="828">
        <v>16</v>
      </c>
      <c r="F118" s="1148">
        <v>219</v>
      </c>
      <c r="G118" s="1148" t="s">
        <v>115</v>
      </c>
      <c r="H118" s="1148" t="s">
        <v>115</v>
      </c>
      <c r="I118" s="987">
        <v>289.69</v>
      </c>
      <c r="J118" s="738">
        <f t="shared" si="18"/>
        <v>3.0377299872277264</v>
      </c>
      <c r="K118" s="990">
        <v>2.2000000000000002</v>
      </c>
      <c r="L118" s="1000">
        <v>4</v>
      </c>
      <c r="M118" s="729">
        <f t="shared" si="19"/>
        <v>8.8000000000000007</v>
      </c>
      <c r="N118" s="983" t="s">
        <v>152</v>
      </c>
      <c r="O118" s="831">
        <v>2</v>
      </c>
      <c r="P118" s="973">
        <v>43434</v>
      </c>
      <c r="Q118" s="973">
        <v>43462</v>
      </c>
      <c r="R118" s="729">
        <f t="shared" si="20"/>
        <v>10.000000000000009</v>
      </c>
      <c r="S118" s="795">
        <f>IF(INDEX(Historical!$D$7:$D$1442,MATCH(B118,Historical!$B$7:$B$1449,0))=0,"n/a",(INDEX(Historical!$C$7:$C$1442,MATCH(B118,Historical!$B$7:$B$1449,0))/INDEX(Historical!$D$7:$D$1442,MATCH(B118,Historical!$B$7:$B$1449,0))-1)*100)</f>
        <v>9.9195710455763919</v>
      </c>
      <c r="T118" s="795">
        <f>IF(INDEX(Historical!$F$7:$F$1442,MATCH(B118,Historical!$B$7:$B$1449,0))=0,"n/a",((INDEX(Historical!$C$7:$C$1442,MATCH(B118,Historical!$B$7:$B$1449,0))/INDEX(Historical!$F$7:$F$1442,MATCH(B118,Historical!$B$7:$B$1449,0)))^(1/3)-1)*100)</f>
        <v>10.064241629820891</v>
      </c>
      <c r="U118" s="795">
        <f>IF(INDEX(Historical!$H$7:$H$1442,MATCH(B118,Historical!$B$7:$B$1449,0))=0,"n/a",((INDEX(Historical!$C$7:$C$1442,MATCH(B118,Historical!$B$7:$B$1449,0))/INDEX(Historical!$H$7:$H$1442,MATCH(B118,Historical!$B$7:$B$1449,0)))^(1/5)-1)*100)</f>
        <v>11.397948036276562</v>
      </c>
      <c r="V118" s="795">
        <f>IF(INDEX(Historical!$O$7:$O$1442,MATCH(B118,Historical!$B$7:$B$1449,0))=0,"n/a",((INDEX(Historical!$C$7:$C$1442,MATCH(B118,Historical!$B$7:$B$1449,0))/INDEX(Historical!$O$7:$O$1442,MATCH(B118,Historical!$B$7:$B$1449,0)))^(1/10)-1)*100)</f>
        <v>16.181311931182574</v>
      </c>
      <c r="W118" s="796">
        <f t="shared" si="21"/>
        <v>0.70438961221134866</v>
      </c>
      <c r="X118" s="797">
        <f t="shared" si="22"/>
        <v>1.2255858103523183</v>
      </c>
      <c r="Y118" s="988"/>
      <c r="Z118" s="738">
        <f t="shared" si="23"/>
        <v>51.103368176538908</v>
      </c>
      <c r="AA118" s="999">
        <f t="shared" si="24"/>
        <v>16.822880371660862</v>
      </c>
      <c r="AB118" s="1000">
        <v>12</v>
      </c>
      <c r="AC118" s="978">
        <v>17.22</v>
      </c>
      <c r="AD118" s="978">
        <v>0.37</v>
      </c>
      <c r="AE118" s="978">
        <v>1.51</v>
      </c>
      <c r="AF118" s="980">
        <v>87.26</v>
      </c>
      <c r="AG118" s="980" t="s">
        <v>137</v>
      </c>
      <c r="AH118" s="978">
        <v>5.4</v>
      </c>
      <c r="AI118" s="978">
        <v>11.14</v>
      </c>
      <c r="AJ118" s="978">
        <v>9.3000000000000007</v>
      </c>
      <c r="AK118" s="978">
        <v>45.769999999999996</v>
      </c>
      <c r="AL118" s="991">
        <v>82360</v>
      </c>
      <c r="AM118" s="985">
        <v>0.1</v>
      </c>
      <c r="AN118" s="978">
        <v>15.62</v>
      </c>
      <c r="AO118" s="838">
        <f t="shared" si="25"/>
        <v>-2.3872023481565741</v>
      </c>
      <c r="AP118" s="839">
        <f t="shared" si="26"/>
        <v>14.435678023504288</v>
      </c>
      <c r="AQ118" s="1001">
        <f t="shared" si="27"/>
        <v>707.73057698196112</v>
      </c>
      <c r="AR118" s="738">
        <f>INDEX(Historical!$C$7:$C$1442,MATCH(B118,Historical!$B$7:$B$1449,0))*IF(AH118="n/a",1.03,IF(AH118&lt;0,1.01,IF(AH118&gt;10,1.1,(1+AH118/100))))</f>
        <v>8.6427999999999994</v>
      </c>
      <c r="AS118" s="999">
        <f t="shared" si="28"/>
        <v>9.5070800000000002</v>
      </c>
      <c r="AT118" s="999">
        <f t="shared" si="33"/>
        <v>10.457788000000001</v>
      </c>
      <c r="AU118" s="999">
        <f t="shared" si="33"/>
        <v>11.503566800000002</v>
      </c>
      <c r="AV118" s="999">
        <f t="shared" si="33"/>
        <v>12.653923480000003</v>
      </c>
      <c r="AW118" s="738">
        <f t="shared" si="29"/>
        <v>52.765158280000009</v>
      </c>
      <c r="AX118" s="846">
        <f t="shared" si="30"/>
        <v>18.214352680451519</v>
      </c>
      <c r="AY118" s="1080">
        <v>1</v>
      </c>
      <c r="AZ118" s="985">
        <v>20.11</v>
      </c>
      <c r="BA118" s="985">
        <v>-20.200000000000003</v>
      </c>
      <c r="BB118" s="985">
        <v>2.9000000000000004</v>
      </c>
      <c r="BC118" s="985">
        <v>-6.92</v>
      </c>
      <c r="BE118" s="700">
        <v>2003</v>
      </c>
      <c r="BF118" s="1013">
        <f t="shared" si="31"/>
        <v>1</v>
      </c>
      <c r="BG118" s="995">
        <v>6.9</v>
      </c>
    </row>
    <row r="119" spans="1:59" ht="11.25" customHeight="1" x14ac:dyDescent="0.2">
      <c r="A119" s="976" t="s">
        <v>671</v>
      </c>
      <c r="B119" s="988" t="s">
        <v>672</v>
      </c>
      <c r="C119" s="1070" t="s">
        <v>108</v>
      </c>
      <c r="D119" s="1070" t="s">
        <v>4401</v>
      </c>
      <c r="E119" s="828">
        <v>19</v>
      </c>
      <c r="F119" s="1148">
        <v>172</v>
      </c>
      <c r="G119" s="1148" t="s">
        <v>106</v>
      </c>
      <c r="H119" s="1148" t="s">
        <v>106</v>
      </c>
      <c r="I119" s="987">
        <v>40.01</v>
      </c>
      <c r="J119" s="738">
        <f t="shared" si="18"/>
        <v>2.999250187453137</v>
      </c>
      <c r="K119" s="990">
        <v>0.3</v>
      </c>
      <c r="L119" s="1000">
        <v>4</v>
      </c>
      <c r="M119" s="729">
        <f t="shared" si="19"/>
        <v>1.2</v>
      </c>
      <c r="N119" s="983" t="s">
        <v>493</v>
      </c>
      <c r="O119" s="831">
        <v>0.27</v>
      </c>
      <c r="P119" s="973">
        <v>43370</v>
      </c>
      <c r="Q119" s="973">
        <v>43388</v>
      </c>
      <c r="R119" s="729">
        <f t="shared" si="20"/>
        <v>11.1111111111111</v>
      </c>
      <c r="S119" s="795">
        <f>IF(INDEX(Historical!$D$7:$D$1442,MATCH(B119,Historical!$B$7:$B$1449,0))=0,"n/a",(INDEX(Historical!$C$7:$C$1442,MATCH(B119,Historical!$B$7:$B$1449,0))/INDEX(Historical!$D$7:$D$1442,MATCH(B119,Historical!$B$7:$B$1449,0))-1)*100)</f>
        <v>7.7669902912621325</v>
      </c>
      <c r="T119" s="795">
        <f>IF(INDEX(Historical!$F$7:$F$1442,MATCH(B119,Historical!$B$7:$B$1449,0))=0,"n/a",((INDEX(Historical!$C$7:$C$1442,MATCH(B119,Historical!$B$7:$B$1449,0))/INDEX(Historical!$F$7:$F$1442,MATCH(B119,Historical!$B$7:$B$1449,0)))^(1/3)-1)*100)</f>
        <v>12.965046268916458</v>
      </c>
      <c r="U119" s="795">
        <f>IF(INDEX(Historical!$H$7:$H$1442,MATCH(B119,Historical!$B$7:$B$1449,0))=0,"n/a",((INDEX(Historical!$C$7:$C$1442,MATCH(B119,Historical!$B$7:$B$1449,0))/INDEX(Historical!$H$7:$H$1442,MATCH(B119,Historical!$B$7:$B$1449,0)))^(1/5)-1)*100)</f>
        <v>13.730973168918537</v>
      </c>
      <c r="V119" s="795">
        <f>IF(INDEX(Historical!$O$7:$O$1442,MATCH(B119,Historical!$B$7:$B$1449,0))=0,"n/a",((INDEX(Historical!$C$7:$C$1442,MATCH(B119,Historical!$B$7:$B$1449,0))/INDEX(Historical!$O$7:$O$1442,MATCH(B119,Historical!$B$7:$B$1449,0)))^(1/10)-1)*100)</f>
        <v>11.413675244823395</v>
      </c>
      <c r="W119" s="796">
        <f t="shared" si="21"/>
        <v>1.2030281985766276</v>
      </c>
      <c r="X119" s="797" t="str">
        <f t="shared" si="22"/>
        <v>n/a</v>
      </c>
      <c r="Y119" s="988"/>
      <c r="Z119" s="738" t="str">
        <f t="shared" si="23"/>
        <v>n/a</v>
      </c>
      <c r="AA119" s="999" t="str">
        <f t="shared" si="24"/>
        <v>n/a</v>
      </c>
      <c r="AB119" s="1000">
        <v>12</v>
      </c>
      <c r="AC119" s="978" t="s">
        <v>137</v>
      </c>
      <c r="AD119" s="978" t="s">
        <v>137</v>
      </c>
      <c r="AE119" s="978" t="s">
        <v>137</v>
      </c>
      <c r="AF119" s="978" t="s">
        <v>137</v>
      </c>
      <c r="AG119" s="978" t="s">
        <v>137</v>
      </c>
      <c r="AH119" s="978" t="s">
        <v>137</v>
      </c>
      <c r="AI119" s="978" t="s">
        <v>137</v>
      </c>
      <c r="AJ119" s="978" t="s">
        <v>137</v>
      </c>
      <c r="AK119" s="978" t="s">
        <v>137</v>
      </c>
      <c r="AL119" s="991" t="s">
        <v>137</v>
      </c>
      <c r="AM119" s="985" t="s">
        <v>137</v>
      </c>
      <c r="AN119" s="978" t="s">
        <v>137</v>
      </c>
      <c r="AO119" s="838" t="str">
        <f t="shared" si="25"/>
        <v>n/a</v>
      </c>
      <c r="AP119" s="839">
        <f t="shared" si="26"/>
        <v>16.730223356371674</v>
      </c>
      <c r="AQ119" s="1001" t="str">
        <f t="shared" si="27"/>
        <v>n/a</v>
      </c>
      <c r="AR119" s="738">
        <f>INDEX(Historical!$C$7:$C$1442,MATCH(B119,Historical!$B$7:$B$1449,0))*IF(AH119="n/a",1.03,IF(AH119&lt;0,1.01,IF(AH119&gt;10,1.1,(1+AH119/100))))</f>
        <v>1.1433000000000002</v>
      </c>
      <c r="AS119" s="999">
        <f t="shared" si="28"/>
        <v>1.1775990000000003</v>
      </c>
      <c r="AT119" s="999">
        <f t="shared" si="33"/>
        <v>1.2129269700000003</v>
      </c>
      <c r="AU119" s="999">
        <f t="shared" si="33"/>
        <v>1.2493147791000003</v>
      </c>
      <c r="AV119" s="999">
        <f t="shared" si="33"/>
        <v>1.2867942224730005</v>
      </c>
      <c r="AW119" s="738">
        <f t="shared" si="29"/>
        <v>6.0699349715730015</v>
      </c>
      <c r="AX119" s="846">
        <f t="shared" si="30"/>
        <v>15.171044667765562</v>
      </c>
      <c r="AY119" s="1080" t="s">
        <v>137</v>
      </c>
      <c r="AZ119" s="985" t="s">
        <v>137</v>
      </c>
      <c r="BA119" s="985" t="s">
        <v>137</v>
      </c>
      <c r="BB119" s="985" t="s">
        <v>137</v>
      </c>
      <c r="BC119" s="985" t="s">
        <v>137</v>
      </c>
      <c r="BD119" s="1032" t="s">
        <v>4326</v>
      </c>
      <c r="BE119" s="700">
        <v>2001</v>
      </c>
      <c r="BF119" s="1013">
        <f t="shared" si="31"/>
        <v>2</v>
      </c>
      <c r="BG119" s="995" t="s">
        <v>137</v>
      </c>
    </row>
    <row r="120" spans="1:59" s="874" customFormat="1" ht="11.25" customHeight="1" x14ac:dyDescent="0.2">
      <c r="A120" s="733" t="s">
        <v>673</v>
      </c>
      <c r="B120" s="882" t="s">
        <v>674</v>
      </c>
      <c r="C120" s="1070" t="s">
        <v>179</v>
      </c>
      <c r="D120" s="1070" t="s">
        <v>4399</v>
      </c>
      <c r="E120" s="854">
        <v>19</v>
      </c>
      <c r="F120" s="1148">
        <v>175</v>
      </c>
      <c r="G120" s="1147" t="s">
        <v>106</v>
      </c>
      <c r="H120" s="1147" t="s">
        <v>106</v>
      </c>
      <c r="I120" s="855">
        <v>61.45</v>
      </c>
      <c r="J120" s="856">
        <f t="shared" si="18"/>
        <v>6.4930838079739619</v>
      </c>
      <c r="K120" s="880">
        <v>0.99750000000000005</v>
      </c>
      <c r="L120" s="858">
        <v>4</v>
      </c>
      <c r="M120" s="859">
        <f t="shared" si="19"/>
        <v>3.99</v>
      </c>
      <c r="N120" s="860" t="s">
        <v>107</v>
      </c>
      <c r="O120" s="881">
        <v>0.97750000000000004</v>
      </c>
      <c r="P120" s="862">
        <v>43502</v>
      </c>
      <c r="Q120" s="862">
        <v>43510</v>
      </c>
      <c r="R120" s="859">
        <f t="shared" si="20"/>
        <v>2.0460358056266004</v>
      </c>
      <c r="S120" s="795">
        <f>IF(INDEX(Historical!$D$7:$D$1442,MATCH(B120,Historical!$B$7:$B$1449,0))=0,"n/a",(INDEX(Historical!$C$7:$C$1442,MATCH(B120,Historical!$B$7:$B$1449,0))/INDEX(Historical!$D$7:$D$1442,MATCH(B120,Historical!$B$7:$B$1449,0))-1)*100)</f>
        <v>7.6650106458481249</v>
      </c>
      <c r="T120" s="795">
        <f>IF(INDEX(Historical!$F$7:$F$1442,MATCH(B120,Historical!$B$7:$B$1449,0))=0,"n/a",((INDEX(Historical!$C$7:$C$1442,MATCH(B120,Historical!$B$7:$B$1449,0))/INDEX(Historical!$F$7:$F$1442,MATCH(B120,Historical!$B$7:$B$1449,0)))^(1/3)-1)*100)</f>
        <v>9.1680811549087693</v>
      </c>
      <c r="U120" s="795">
        <f>IF(INDEX(Historical!$H$7:$H$1442,MATCH(B120,Historical!$B$7:$B$1449,0))=0,"n/a",((INDEX(Historical!$C$7:$C$1442,MATCH(B120,Historical!$B$7:$B$1449,0))/INDEX(Historical!$H$7:$H$1442,MATCH(B120,Historical!$B$7:$B$1449,0)))^(1/5)-1)*100)</f>
        <v>12.575717597746516</v>
      </c>
      <c r="V120" s="795">
        <f>IF(INDEX(Historical!$O$7:$O$1442,MATCH(B120,Historical!$B$7:$B$1449,0))=0,"n/a",((INDEX(Historical!$C$7:$C$1442,MATCH(B120,Historical!$B$7:$B$1449,0))/INDEX(Historical!$O$7:$O$1442,MATCH(B120,Historical!$B$7:$B$1449,0)))^(1/10)-1)*100)</f>
        <v>10.791577584678326</v>
      </c>
      <c r="W120" s="863">
        <f t="shared" si="21"/>
        <v>1.1653270802223836</v>
      </c>
      <c r="X120" s="864">
        <f t="shared" si="22"/>
        <v>0.86135052039359705</v>
      </c>
      <c r="Y120" s="875"/>
      <c r="Z120" s="856">
        <f t="shared" si="23"/>
        <v>72.413793103448285</v>
      </c>
      <c r="AA120" s="866">
        <f t="shared" si="24"/>
        <v>11.152450090744102</v>
      </c>
      <c r="AB120" s="858">
        <v>12</v>
      </c>
      <c r="AC120" s="867">
        <v>5.51</v>
      </c>
      <c r="AD120" s="867">
        <v>1.44</v>
      </c>
      <c r="AE120" s="867">
        <v>5.33</v>
      </c>
      <c r="AF120" s="867">
        <v>5.51</v>
      </c>
      <c r="AG120" s="867">
        <v>56.100000000000009</v>
      </c>
      <c r="AH120" s="867">
        <v>8.2000000000000011</v>
      </c>
      <c r="AI120" s="867">
        <v>-16.950000000000003</v>
      </c>
      <c r="AJ120" s="867">
        <v>14.6</v>
      </c>
      <c r="AK120" s="867">
        <v>7.7399999999999993</v>
      </c>
      <c r="AL120" s="868">
        <v>14030</v>
      </c>
      <c r="AM120" s="869">
        <v>0.1</v>
      </c>
      <c r="AN120" s="867">
        <v>1.68</v>
      </c>
      <c r="AO120" s="870">
        <f t="shared" si="25"/>
        <v>7.9163513149763762</v>
      </c>
      <c r="AP120" s="871">
        <f t="shared" si="26"/>
        <v>19.068801405720478</v>
      </c>
      <c r="AQ120" s="872">
        <f t="shared" si="27"/>
        <v>65.260736749873899</v>
      </c>
      <c r="AR120" s="738">
        <f>INDEX(Historical!$C$7:$C$1442,MATCH(B120,Historical!$B$7:$B$1449,0))*IF(AH120="n/a",1.03,IF(AH120&lt;0,1.01,IF(AH120&gt;10,1.1,(1+AH120/100))))</f>
        <v>4.103485</v>
      </c>
      <c r="AS120" s="866">
        <f t="shared" si="28"/>
        <v>4.14451985</v>
      </c>
      <c r="AT120" s="866">
        <f t="shared" si="33"/>
        <v>4.4653056863899998</v>
      </c>
      <c r="AU120" s="866">
        <f t="shared" si="33"/>
        <v>4.8109203465165855</v>
      </c>
      <c r="AV120" s="866">
        <f t="shared" si="33"/>
        <v>5.1832855813369685</v>
      </c>
      <c r="AW120" s="856">
        <f t="shared" si="29"/>
        <v>22.707516464243554</v>
      </c>
      <c r="AX120" s="873">
        <f t="shared" si="30"/>
        <v>36.952833953203502</v>
      </c>
      <c r="AY120" s="1081">
        <v>0.84</v>
      </c>
      <c r="AZ120" s="869">
        <v>13.270000000000001</v>
      </c>
      <c r="BA120" s="869">
        <v>-15.709999999999999</v>
      </c>
      <c r="BB120" s="869">
        <v>2.46</v>
      </c>
      <c r="BC120" s="869">
        <v>-6.78</v>
      </c>
      <c r="BD120" s="1033"/>
      <c r="BE120" s="700">
        <v>2001</v>
      </c>
      <c r="BF120" s="1013">
        <f t="shared" si="31"/>
        <v>2</v>
      </c>
      <c r="BG120" s="931">
        <v>16.8</v>
      </c>
    </row>
    <row r="121" spans="1:59" ht="11.25" customHeight="1" x14ac:dyDescent="0.2">
      <c r="A121" s="976" t="s">
        <v>1456</v>
      </c>
      <c r="B121" s="988" t="s">
        <v>1457</v>
      </c>
      <c r="C121" s="1070" t="s">
        <v>108</v>
      </c>
      <c r="D121" s="1070" t="s">
        <v>4397</v>
      </c>
      <c r="E121" s="828">
        <v>11</v>
      </c>
      <c r="F121" s="1148">
        <v>318</v>
      </c>
      <c r="G121" s="1148" t="s">
        <v>106</v>
      </c>
      <c r="H121" s="1148" t="s">
        <v>106</v>
      </c>
      <c r="I121" s="987">
        <v>214.77</v>
      </c>
      <c r="J121" s="738">
        <f t="shared" si="18"/>
        <v>0.94985333147087569</v>
      </c>
      <c r="K121" s="990">
        <v>0.51</v>
      </c>
      <c r="L121" s="1000">
        <v>4</v>
      </c>
      <c r="M121" s="729">
        <f t="shared" si="19"/>
        <v>2.04</v>
      </c>
      <c r="N121" s="983" t="s">
        <v>517</v>
      </c>
      <c r="O121" s="831">
        <v>0.42</v>
      </c>
      <c r="P121" s="973">
        <v>43508</v>
      </c>
      <c r="Q121" s="973">
        <v>43523</v>
      </c>
      <c r="R121" s="729">
        <f t="shared" si="20"/>
        <v>21.428571428571434</v>
      </c>
      <c r="S121" s="795">
        <f>IF(INDEX(Historical!$D$7:$D$1442,MATCH(B121,Historical!$B$7:$B$1449,0))=0,"n/a",(INDEX(Historical!$C$7:$C$1442,MATCH(B121,Historical!$B$7:$B$1449,0))/INDEX(Historical!$D$7:$D$1442,MATCH(B121,Historical!$B$7:$B$1449,0))-1)*100)</f>
        <v>27.27272727272727</v>
      </c>
      <c r="T121" s="795">
        <f>IF(INDEX(Historical!$F$7:$F$1442,MATCH(B121,Historical!$B$7:$B$1449,0))=0,"n/a",((INDEX(Historical!$C$7:$C$1442,MATCH(B121,Historical!$B$7:$B$1449,0))/INDEX(Historical!$F$7:$F$1442,MATCH(B121,Historical!$B$7:$B$1449,0)))^(1/3)-1)*100)</f>
        <v>28.057916498749425</v>
      </c>
      <c r="U121" s="795">
        <f>IF(INDEX(Historical!$H$7:$H$1442,MATCH(B121,Historical!$B$7:$B$1449,0))=0,"n/a",((INDEX(Historical!$C$7:$C$1442,MATCH(B121,Historical!$B$7:$B$1449,0))/INDEX(Historical!$H$7:$H$1442,MATCH(B121,Historical!$B$7:$B$1449,0)))^(1/5)-1)*100)</f>
        <v>26.433216777748171</v>
      </c>
      <c r="V121" s="795" t="str">
        <f>IF(INDEX(Historical!$O$7:$O$1442,MATCH(B121,Historical!$B$7:$B$1449,0))=0,"n/a",((INDEX(Historical!$C$7:$C$1442,MATCH(B121,Historical!$B$7:$B$1449,0))/INDEX(Historical!$O$7:$O$1442,MATCH(B121,Historical!$B$7:$B$1449,0)))^(1/10)-1)*100)</f>
        <v>n/a</v>
      </c>
      <c r="W121" s="796" t="str">
        <f t="shared" si="21"/>
        <v>n/a</v>
      </c>
      <c r="X121" s="797">
        <f t="shared" si="22"/>
        <v>1.2708277296994313</v>
      </c>
      <c r="Y121" s="988"/>
      <c r="Z121" s="738">
        <f t="shared" si="23"/>
        <v>44.835164835164839</v>
      </c>
      <c r="AA121" s="999">
        <f t="shared" si="24"/>
        <v>47.202197802197809</v>
      </c>
      <c r="AB121" s="1000">
        <v>12</v>
      </c>
      <c r="AC121" s="978">
        <v>4.55</v>
      </c>
      <c r="AD121" s="978">
        <v>1.84</v>
      </c>
      <c r="AE121" s="978">
        <v>19.04</v>
      </c>
      <c r="AF121" s="978">
        <v>13.71</v>
      </c>
      <c r="AG121" s="978">
        <v>29.299999999999997</v>
      </c>
      <c r="AH121" s="978">
        <v>25.6</v>
      </c>
      <c r="AI121" s="978">
        <v>14.49</v>
      </c>
      <c r="AJ121" s="978">
        <v>20.8</v>
      </c>
      <c r="AK121" s="978">
        <v>25.7</v>
      </c>
      <c r="AL121" s="991">
        <v>8050.0000000000009</v>
      </c>
      <c r="AM121" s="985">
        <v>3.5000000000000004</v>
      </c>
      <c r="AN121" s="978">
        <v>0</v>
      </c>
      <c r="AO121" s="838">
        <f t="shared" si="25"/>
        <v>-19.819127692978761</v>
      </c>
      <c r="AP121" s="839">
        <f t="shared" si="26"/>
        <v>27.383070109219048</v>
      </c>
      <c r="AQ121" s="1001">
        <f t="shared" si="27"/>
        <v>436.30096520025512</v>
      </c>
      <c r="AR121" s="738">
        <f>INDEX(Historical!$C$7:$C$1442,MATCH(B121,Historical!$B$7:$B$1449,0))*IF(AH121="n/a",1.03,IF(AH121&lt;0,1.01,IF(AH121&gt;10,1.1,(1+AH121/100))))</f>
        <v>1.8480000000000001</v>
      </c>
      <c r="AS121" s="999">
        <f t="shared" si="28"/>
        <v>2.0328000000000004</v>
      </c>
      <c r="AT121" s="999">
        <f t="shared" si="33"/>
        <v>2.2360800000000007</v>
      </c>
      <c r="AU121" s="999">
        <f t="shared" si="33"/>
        <v>2.4596880000000012</v>
      </c>
      <c r="AV121" s="999">
        <f t="shared" si="33"/>
        <v>2.7056568000000016</v>
      </c>
      <c r="AW121" s="738">
        <f t="shared" si="29"/>
        <v>11.282224800000005</v>
      </c>
      <c r="AX121" s="846">
        <f t="shared" si="30"/>
        <v>5.2531660846486954</v>
      </c>
      <c r="AY121" s="1080">
        <v>0.12</v>
      </c>
      <c r="AZ121" s="985">
        <v>24.8</v>
      </c>
      <c r="BA121" s="985">
        <v>-7.16</v>
      </c>
      <c r="BB121" s="985">
        <v>-0.31</v>
      </c>
      <c r="BC121" s="985">
        <v>5.74</v>
      </c>
      <c r="BE121" s="700">
        <v>2009</v>
      </c>
      <c r="BF121" s="1013">
        <f t="shared" si="31"/>
        <v>0</v>
      </c>
      <c r="BG121" s="995">
        <v>26.400000000000002</v>
      </c>
    </row>
    <row r="122" spans="1:59" ht="11.25" customHeight="1" x14ac:dyDescent="0.2">
      <c r="A122" s="976" t="s">
        <v>675</v>
      </c>
      <c r="B122" s="988" t="s">
        <v>676</v>
      </c>
      <c r="C122" s="1070" t="s">
        <v>112</v>
      </c>
      <c r="D122" s="1070" t="s">
        <v>4384</v>
      </c>
      <c r="E122" s="828">
        <v>24</v>
      </c>
      <c r="F122" s="1148">
        <v>140</v>
      </c>
      <c r="G122" s="1148" t="s">
        <v>106</v>
      </c>
      <c r="H122" s="1148" t="s">
        <v>106</v>
      </c>
      <c r="I122" s="978">
        <v>44.49</v>
      </c>
      <c r="J122" s="738">
        <f t="shared" si="18"/>
        <v>1.798156889188582</v>
      </c>
      <c r="K122" s="997">
        <v>0.2</v>
      </c>
      <c r="L122" s="1000">
        <v>4</v>
      </c>
      <c r="M122" s="729">
        <f t="shared" si="19"/>
        <v>0.8</v>
      </c>
      <c r="N122" s="983" t="s">
        <v>143</v>
      </c>
      <c r="O122" s="832">
        <v>0.19</v>
      </c>
      <c r="P122" s="973">
        <v>43427</v>
      </c>
      <c r="Q122" s="973">
        <v>43444</v>
      </c>
      <c r="R122" s="729">
        <f t="shared" si="20"/>
        <v>5.2631578947368469</v>
      </c>
      <c r="S122" s="795">
        <f>IF(INDEX(Historical!$D$7:$D$1442,MATCH(B122,Historical!$B$7:$B$1449,0))=0,"n/a",(INDEX(Historical!$C$7:$C$1442,MATCH(B122,Historical!$B$7:$B$1449,0))/INDEX(Historical!$D$7:$D$1442,MATCH(B122,Historical!$B$7:$B$1449,0))-1)*100)</f>
        <v>10.000000000000009</v>
      </c>
      <c r="T122" s="795">
        <f>IF(INDEX(Historical!$F$7:$F$1442,MATCH(B122,Historical!$B$7:$B$1449,0))=0,"n/a",((INDEX(Historical!$C$7:$C$1442,MATCH(B122,Historical!$B$7:$B$1449,0))/INDEX(Historical!$F$7:$F$1442,MATCH(B122,Historical!$B$7:$B$1449,0)))^(1/3)-1)*100)</f>
        <v>12.555223611563671</v>
      </c>
      <c r="U122" s="795">
        <f>IF(INDEX(Historical!$H$7:$H$1442,MATCH(B122,Historical!$B$7:$B$1449,0))=0,"n/a",((INDEX(Historical!$C$7:$C$1442,MATCH(B122,Historical!$B$7:$B$1449,0))/INDEX(Historical!$H$7:$H$1442,MATCH(B122,Historical!$B$7:$B$1449,0)))^(1/5)-1)*100)</f>
        <v>13.433510763534517</v>
      </c>
      <c r="V122" s="795">
        <f>IF(INDEX(Historical!$O$7:$O$1442,MATCH(B122,Historical!$B$7:$B$1449,0))=0,"n/a",((INDEX(Historical!$C$7:$C$1442,MATCH(B122,Historical!$B$7:$B$1449,0))/INDEX(Historical!$O$7:$O$1442,MATCH(B122,Historical!$B$7:$B$1449,0)))^(1/10)-1)*100)</f>
        <v>12.132747661084519</v>
      </c>
      <c r="W122" s="796">
        <f t="shared" si="21"/>
        <v>1.1072109252401385</v>
      </c>
      <c r="X122" s="797">
        <f t="shared" si="22"/>
        <v>2.8581937794754291</v>
      </c>
      <c r="Y122" s="988"/>
      <c r="Z122" s="738">
        <f t="shared" si="23"/>
        <v>32.653061224489797</v>
      </c>
      <c r="AA122" s="999">
        <f t="shared" si="24"/>
        <v>18.159183673469386</v>
      </c>
      <c r="AB122" s="1000">
        <v>9</v>
      </c>
      <c r="AC122" s="978">
        <v>2.4500000000000002</v>
      </c>
      <c r="AD122" s="978" t="s">
        <v>137</v>
      </c>
      <c r="AE122" s="978">
        <v>0.87</v>
      </c>
      <c r="AF122" s="978">
        <v>1.62</v>
      </c>
      <c r="AG122" s="978">
        <v>12.7</v>
      </c>
      <c r="AH122" s="978">
        <v>7.5</v>
      </c>
      <c r="AI122" s="978">
        <v>8.19</v>
      </c>
      <c r="AJ122" s="978">
        <v>4.7</v>
      </c>
      <c r="AK122" s="978">
        <v>-10</v>
      </c>
      <c r="AL122" s="991">
        <v>1390</v>
      </c>
      <c r="AM122" s="985">
        <v>2.5</v>
      </c>
      <c r="AN122" s="978">
        <v>1.1100000000000001</v>
      </c>
      <c r="AO122" s="838">
        <f t="shared" si="25"/>
        <v>-2.9275160207462854</v>
      </c>
      <c r="AP122" s="839">
        <f t="shared" si="26"/>
        <v>15.2316676527231</v>
      </c>
      <c r="AQ122" s="1001">
        <f t="shared" si="27"/>
        <v>14.344270713044294</v>
      </c>
      <c r="AR122" s="738">
        <f>INDEX(Historical!$C$7:$C$1442,MATCH(B122,Historical!$B$7:$B$1449,0))*IF(AH122="n/a",1.03,IF(AH122&lt;0,1.01,IF(AH122&gt;10,1.1,(1+AH122/100))))</f>
        <v>0.82774999999999999</v>
      </c>
      <c r="AS122" s="999">
        <f t="shared" si="28"/>
        <v>0.89554272500000009</v>
      </c>
      <c r="AT122" s="999">
        <f t="shared" si="33"/>
        <v>0.90449815225000008</v>
      </c>
      <c r="AU122" s="999">
        <f t="shared" si="33"/>
        <v>0.91354313377250007</v>
      </c>
      <c r="AV122" s="999">
        <f t="shared" si="33"/>
        <v>0.92267856511022506</v>
      </c>
      <c r="AW122" s="738">
        <f t="shared" si="29"/>
        <v>4.464012576132725</v>
      </c>
      <c r="AX122" s="846">
        <f t="shared" si="30"/>
        <v>10.033743708996909</v>
      </c>
      <c r="AY122" s="1080">
        <v>1.1000000000000001</v>
      </c>
      <c r="AZ122" s="985">
        <v>17.98</v>
      </c>
      <c r="BA122" s="985">
        <v>-27.36</v>
      </c>
      <c r="BB122" s="985">
        <v>6.02</v>
      </c>
      <c r="BC122" s="985">
        <v>-9.7199999999999989</v>
      </c>
      <c r="BE122" s="700">
        <v>1996</v>
      </c>
      <c r="BF122" s="1013">
        <f t="shared" si="31"/>
        <v>2</v>
      </c>
      <c r="BG122" s="995">
        <v>4.5</v>
      </c>
    </row>
    <row r="123" spans="1:59" ht="11.25" customHeight="1" x14ac:dyDescent="0.2">
      <c r="A123" s="984" t="s">
        <v>677</v>
      </c>
      <c r="B123" s="988" t="s">
        <v>678</v>
      </c>
      <c r="C123" s="1070" t="s">
        <v>4252</v>
      </c>
      <c r="D123" s="1070" t="s">
        <v>4388</v>
      </c>
      <c r="E123" s="828">
        <v>17</v>
      </c>
      <c r="F123" s="1148">
        <v>190</v>
      </c>
      <c r="G123" s="1148" t="s">
        <v>106</v>
      </c>
      <c r="H123" s="1148" t="s">
        <v>106</v>
      </c>
      <c r="I123" s="987">
        <v>54.27</v>
      </c>
      <c r="J123" s="738">
        <f t="shared" si="18"/>
        <v>3.3904551317486638</v>
      </c>
      <c r="K123" s="990">
        <v>0.46</v>
      </c>
      <c r="L123" s="1000">
        <v>4</v>
      </c>
      <c r="M123" s="729">
        <f t="shared" si="19"/>
        <v>1.84</v>
      </c>
      <c r="N123" s="983" t="s">
        <v>149</v>
      </c>
      <c r="O123" s="831">
        <v>0.42</v>
      </c>
      <c r="P123" s="973">
        <v>43341</v>
      </c>
      <c r="Q123" s="973">
        <v>43356</v>
      </c>
      <c r="R123" s="729">
        <f t="shared" si="20"/>
        <v>9.5238095238095326</v>
      </c>
      <c r="S123" s="795">
        <f>IF(INDEX(Historical!$D$7:$D$1442,MATCH(B123,Historical!$B$7:$B$1449,0))=0,"n/a",(INDEX(Historical!$C$7:$C$1442,MATCH(B123,Historical!$B$7:$B$1449,0))/INDEX(Historical!$D$7:$D$1442,MATCH(B123,Historical!$B$7:$B$1449,0))-1)*100)</f>
        <v>27.536231884057983</v>
      </c>
      <c r="T123" s="795">
        <f>IF(INDEX(Historical!$F$7:$F$1442,MATCH(B123,Historical!$B$7:$B$1449,0))=0,"n/a",((INDEX(Historical!$C$7:$C$1442,MATCH(B123,Historical!$B$7:$B$1449,0))/INDEX(Historical!$F$7:$F$1442,MATCH(B123,Historical!$B$7:$B$1449,0)))^(1/3)-1)*100)</f>
        <v>14.90834232364584</v>
      </c>
      <c r="U123" s="795">
        <f>IF(INDEX(Historical!$H$7:$H$1442,MATCH(B123,Historical!$B$7:$B$1449,0))=0,"n/a",((INDEX(Historical!$C$7:$C$1442,MATCH(B123,Historical!$B$7:$B$1449,0))/INDEX(Historical!$H$7:$H$1442,MATCH(B123,Historical!$B$7:$B$1449,0)))^(1/5)-1)*100)</f>
        <v>11.970220528043152</v>
      </c>
      <c r="V123" s="795">
        <f>IF(INDEX(Historical!$O$7:$O$1442,MATCH(B123,Historical!$B$7:$B$1449,0))=0,"n/a",((INDEX(Historical!$C$7:$C$1442,MATCH(B123,Historical!$B$7:$B$1449,0))/INDEX(Historical!$O$7:$O$1442,MATCH(B123,Historical!$B$7:$B$1449,0)))^(1/10)-1)*100)</f>
        <v>8.5478176819006269</v>
      </c>
      <c r="W123" s="796">
        <f t="shared" si="21"/>
        <v>1.4003832292058838</v>
      </c>
      <c r="X123" s="797">
        <f t="shared" si="22"/>
        <v>1.1187121988825377</v>
      </c>
      <c r="Y123" s="988"/>
      <c r="Z123" s="738">
        <f t="shared" si="23"/>
        <v>68.656716417910445</v>
      </c>
      <c r="AA123" s="999">
        <f t="shared" si="24"/>
        <v>20.25</v>
      </c>
      <c r="AB123" s="1000">
        <v>6</v>
      </c>
      <c r="AC123" s="978">
        <v>2.68</v>
      </c>
      <c r="AD123" s="978">
        <v>1.48</v>
      </c>
      <c r="AE123" s="978">
        <v>5.93</v>
      </c>
      <c r="AF123" s="978">
        <v>7.89</v>
      </c>
      <c r="AG123" s="978" t="s">
        <v>137</v>
      </c>
      <c r="AH123" s="978">
        <v>26.6</v>
      </c>
      <c r="AI123" s="978">
        <v>6.54</v>
      </c>
      <c r="AJ123" s="978">
        <v>10.7</v>
      </c>
      <c r="AK123" s="978">
        <v>13.639999999999999</v>
      </c>
      <c r="AL123" s="991">
        <v>15090</v>
      </c>
      <c r="AM123" s="985">
        <v>0.3</v>
      </c>
      <c r="AN123" s="978">
        <v>0.78</v>
      </c>
      <c r="AO123" s="838">
        <f t="shared" si="25"/>
        <v>-4.8893243402081836</v>
      </c>
      <c r="AP123" s="839">
        <f t="shared" si="26"/>
        <v>15.360675659791816</v>
      </c>
      <c r="AQ123" s="1001">
        <f t="shared" si="27"/>
        <v>166.47701589442946</v>
      </c>
      <c r="AR123" s="738">
        <f>INDEX(Historical!$C$7:$C$1442,MATCH(B123,Historical!$B$7:$B$1449,0))*IF(AH123="n/a",1.03,IF(AH123&lt;0,1.01,IF(AH123&gt;10,1.1,(1+AH123/100))))</f>
        <v>1.9360000000000002</v>
      </c>
      <c r="AS123" s="999">
        <f t="shared" si="28"/>
        <v>2.0626144000000002</v>
      </c>
      <c r="AT123" s="999">
        <f t="shared" si="33"/>
        <v>2.2688758400000002</v>
      </c>
      <c r="AU123" s="999">
        <f t="shared" si="33"/>
        <v>2.4957634240000006</v>
      </c>
      <c r="AV123" s="999">
        <f t="shared" si="33"/>
        <v>2.7453397664000008</v>
      </c>
      <c r="AW123" s="738">
        <f t="shared" si="29"/>
        <v>11.508593430400001</v>
      </c>
      <c r="AX123" s="846">
        <f t="shared" si="30"/>
        <v>21.206179160493829</v>
      </c>
      <c r="AY123" s="1080">
        <v>1.38</v>
      </c>
      <c r="AZ123" s="985">
        <v>16.36</v>
      </c>
      <c r="BA123" s="985">
        <v>-15.73</v>
      </c>
      <c r="BB123" s="985">
        <v>3.4799999999999995</v>
      </c>
      <c r="BC123" s="985">
        <v>-3.7800000000000002</v>
      </c>
      <c r="BE123" s="700">
        <v>2002</v>
      </c>
      <c r="BF123" s="1013">
        <f t="shared" si="31"/>
        <v>1</v>
      </c>
      <c r="BG123" s="995" t="s">
        <v>137</v>
      </c>
    </row>
    <row r="124" spans="1:59" ht="11.25" customHeight="1" x14ac:dyDescent="0.2">
      <c r="A124" s="984" t="s">
        <v>679</v>
      </c>
      <c r="B124" s="988" t="s">
        <v>680</v>
      </c>
      <c r="C124" s="1070" t="s">
        <v>154</v>
      </c>
      <c r="D124" s="1070" t="s">
        <v>4383</v>
      </c>
      <c r="E124" s="828">
        <v>11</v>
      </c>
      <c r="F124" s="1148">
        <v>314</v>
      </c>
      <c r="G124" s="1148" t="s">
        <v>115</v>
      </c>
      <c r="H124" s="1148" t="s">
        <v>115</v>
      </c>
      <c r="I124" s="987">
        <v>128.25</v>
      </c>
      <c r="J124" s="738">
        <f t="shared" si="18"/>
        <v>1.2163742690058481</v>
      </c>
      <c r="K124" s="990">
        <v>0.39</v>
      </c>
      <c r="L124" s="1000">
        <v>4</v>
      </c>
      <c r="M124" s="729">
        <f t="shared" si="19"/>
        <v>1.56</v>
      </c>
      <c r="N124" s="983" t="s">
        <v>164</v>
      </c>
      <c r="O124" s="831">
        <v>0.34</v>
      </c>
      <c r="P124" s="973">
        <v>43343</v>
      </c>
      <c r="Q124" s="973">
        <v>43374</v>
      </c>
      <c r="R124" s="729">
        <f t="shared" si="20"/>
        <v>14.705882352941172</v>
      </c>
      <c r="S124" s="795">
        <f>IF(INDEX(Historical!$D$7:$D$1442,MATCH(B124,Historical!$B$7:$B$1449,0))=0,"n/a",(INDEX(Historical!$C$7:$C$1442,MATCH(B124,Historical!$B$7:$B$1449,0))/INDEX(Historical!$D$7:$D$1442,MATCH(B124,Historical!$B$7:$B$1449,0))-1)*100)</f>
        <v>19.491525423728785</v>
      </c>
      <c r="T124" s="795">
        <f>IF(INDEX(Historical!$F$7:$F$1442,MATCH(B124,Historical!$B$7:$B$1449,0))=0,"n/a",((INDEX(Historical!$C$7:$C$1442,MATCH(B124,Historical!$B$7:$B$1449,0))/INDEX(Historical!$F$7:$F$1442,MATCH(B124,Historical!$B$7:$B$1449,0)))^(1/3)-1)*100)</f>
        <v>10.678158464107224</v>
      </c>
      <c r="U124" s="795">
        <f>IF(INDEX(Historical!$H$7:$H$1442,MATCH(B124,Historical!$B$7:$B$1449,0))=0,"n/a",((INDEX(Historical!$C$7:$C$1442,MATCH(B124,Historical!$B$7:$B$1449,0))/INDEX(Historical!$H$7:$H$1442,MATCH(B124,Historical!$B$7:$B$1449,0)))^(1/5)-1)*100)</f>
        <v>9.8872457196067742</v>
      </c>
      <c r="V124" s="795">
        <f>IF(INDEX(Historical!$O$7:$O$1442,MATCH(B124,Historical!$B$7:$B$1449,0))=0,"n/a",((INDEX(Historical!$C$7:$C$1442,MATCH(B124,Historical!$B$7:$B$1449,0))/INDEX(Historical!$O$7:$O$1442,MATCH(B124,Historical!$B$7:$B$1449,0)))^(1/10)-1)*100)</f>
        <v>12.87479699002767</v>
      </c>
      <c r="W124" s="796">
        <f t="shared" si="21"/>
        <v>0.76795352402566497</v>
      </c>
      <c r="X124" s="797" t="str">
        <f t="shared" si="22"/>
        <v>n/a</v>
      </c>
      <c r="Y124" s="752"/>
      <c r="Z124" s="738" t="str">
        <f t="shared" si="23"/>
        <v>n/a</v>
      </c>
      <c r="AA124" s="999" t="str">
        <f t="shared" si="24"/>
        <v>n/a</v>
      </c>
      <c r="AB124" s="1000">
        <v>3</v>
      </c>
      <c r="AC124" s="978">
        <v>-7.99</v>
      </c>
      <c r="AD124" s="978" t="s">
        <v>137</v>
      </c>
      <c r="AE124" s="978">
        <v>0.12</v>
      </c>
      <c r="AF124" s="978">
        <v>2.72</v>
      </c>
      <c r="AG124" s="978">
        <v>1.2</v>
      </c>
      <c r="AH124" s="978">
        <v>-116.5</v>
      </c>
      <c r="AI124" s="978">
        <v>5.54</v>
      </c>
      <c r="AJ124" s="978">
        <v>-21.8</v>
      </c>
      <c r="AK124" s="978">
        <v>5.96</v>
      </c>
      <c r="AL124" s="991">
        <v>25390</v>
      </c>
      <c r="AM124" s="985">
        <v>0.28999999999999998</v>
      </c>
      <c r="AN124" s="978">
        <v>0.97</v>
      </c>
      <c r="AO124" s="838" t="str">
        <f t="shared" si="25"/>
        <v>n/a</v>
      </c>
      <c r="AP124" s="839">
        <f t="shared" si="26"/>
        <v>11.103619988612623</v>
      </c>
      <c r="AQ124" s="1001" t="str">
        <f t="shared" si="27"/>
        <v>n/a</v>
      </c>
      <c r="AR124" s="738">
        <f>INDEX(Historical!$C$7:$C$1442,MATCH(B124,Historical!$B$7:$B$1449,0))*IF(AH124="n/a",1.03,IF(AH124&lt;0,1.01,IF(AH124&gt;10,1.1,(1+AH124/100))))</f>
        <v>1.4240999999999999</v>
      </c>
      <c r="AS124" s="999">
        <f t="shared" si="28"/>
        <v>1.5029951399999997</v>
      </c>
      <c r="AT124" s="999">
        <f t="shared" si="33"/>
        <v>1.5925736503439998</v>
      </c>
      <c r="AU124" s="999">
        <f t="shared" si="33"/>
        <v>1.6874910399045022</v>
      </c>
      <c r="AV124" s="999">
        <f t="shared" si="33"/>
        <v>1.7880655058828108</v>
      </c>
      <c r="AW124" s="738">
        <f t="shared" si="29"/>
        <v>7.9952253361313126</v>
      </c>
      <c r="AX124" s="846">
        <f t="shared" si="30"/>
        <v>6.2340938293421546</v>
      </c>
      <c r="AY124" s="1080">
        <v>1.21</v>
      </c>
      <c r="AZ124" s="985">
        <v>20.87</v>
      </c>
      <c r="BA124" s="985">
        <v>-26.3</v>
      </c>
      <c r="BB124" s="985">
        <v>6.59</v>
      </c>
      <c r="BC124" s="985">
        <v>-3.0300000000000002</v>
      </c>
      <c r="BE124" s="700">
        <v>2008</v>
      </c>
      <c r="BF124" s="1013">
        <f t="shared" si="31"/>
        <v>1</v>
      </c>
      <c r="BG124" s="995">
        <v>0.2</v>
      </c>
    </row>
    <row r="125" spans="1:59" ht="11.25" customHeight="1" x14ac:dyDescent="0.2">
      <c r="A125" s="984" t="s">
        <v>683</v>
      </c>
      <c r="B125" s="988" t="s">
        <v>684</v>
      </c>
      <c r="C125" s="1070" t="s">
        <v>4252</v>
      </c>
      <c r="D125" s="1070" t="s">
        <v>4388</v>
      </c>
      <c r="E125" s="828">
        <v>17</v>
      </c>
      <c r="F125" s="1148">
        <v>193</v>
      </c>
      <c r="G125" s="1148" t="s">
        <v>106</v>
      </c>
      <c r="H125" s="1148" t="s">
        <v>106</v>
      </c>
      <c r="I125" s="987">
        <v>80.37</v>
      </c>
      <c r="J125" s="738">
        <f t="shared" si="18"/>
        <v>1.8141097424412094</v>
      </c>
      <c r="K125" s="990">
        <v>0.36449999999999999</v>
      </c>
      <c r="L125" s="1000">
        <v>4</v>
      </c>
      <c r="M125" s="729">
        <f t="shared" si="19"/>
        <v>1.458</v>
      </c>
      <c r="N125" s="983" t="s">
        <v>798</v>
      </c>
      <c r="O125" s="831">
        <v>0.36399999999999999</v>
      </c>
      <c r="P125" s="973">
        <v>43424</v>
      </c>
      <c r="Q125" s="973">
        <v>43439</v>
      </c>
      <c r="R125" s="729">
        <f t="shared" si="20"/>
        <v>0.13736263736263749</v>
      </c>
      <c r="S125" s="795">
        <f>IF(INDEX(Historical!$D$7:$D$1442,MATCH(B125,Historical!$B$7:$B$1449,0))=0,"n/a",(INDEX(Historical!$C$7:$C$1442,MATCH(B125,Historical!$B$7:$B$1449,0))/INDEX(Historical!$D$7:$D$1442,MATCH(B125,Historical!$B$7:$B$1449,0))-1)*100)</f>
        <v>0.55286800276435066</v>
      </c>
      <c r="T125" s="795">
        <f>IF(INDEX(Historical!$F$7:$F$1442,MATCH(B125,Historical!$B$7:$B$1449,0))=0,"n/a",((INDEX(Historical!$C$7:$C$1442,MATCH(B125,Historical!$B$7:$B$1449,0))/INDEX(Historical!$F$7:$F$1442,MATCH(B125,Historical!$B$7:$B$1449,0)))^(1/3)-1)*100)</f>
        <v>0.53254072000277208</v>
      </c>
      <c r="U125" s="795">
        <f>IF(INDEX(Historical!$H$7:$H$1442,MATCH(B125,Historical!$B$7:$B$1449,0))=0,"n/a",((INDEX(Historical!$C$7:$C$1442,MATCH(B125,Historical!$B$7:$B$1449,0))/INDEX(Historical!$H$7:$H$1442,MATCH(B125,Historical!$B$7:$B$1449,0)))^(1/5)-1)*100)</f>
        <v>0.55908446688530677</v>
      </c>
      <c r="V125" s="795">
        <f>IF(INDEX(Historical!$O$7:$O$1442,MATCH(B125,Historical!$B$7:$B$1449,0))=0,"n/a",((INDEX(Historical!$C$7:$C$1442,MATCH(B125,Historical!$B$7:$B$1449,0))/INDEX(Historical!$O$7:$O$1442,MATCH(B125,Historical!$B$7:$B$1449,0)))^(1/10)-1)*100)</f>
        <v>0.92510433393966363</v>
      </c>
      <c r="W125" s="796">
        <f t="shared" si="21"/>
        <v>0.60434747344051565</v>
      </c>
      <c r="X125" s="797">
        <f t="shared" si="22"/>
        <v>1.4712749128560704E-2</v>
      </c>
      <c r="Y125" s="989"/>
      <c r="Z125" s="738">
        <f t="shared" si="23"/>
        <v>64.229074889867846</v>
      </c>
      <c r="AA125" s="999">
        <f t="shared" si="24"/>
        <v>35.405286343612339</v>
      </c>
      <c r="AB125" s="1000">
        <v>3</v>
      </c>
      <c r="AC125" s="978">
        <v>2.27</v>
      </c>
      <c r="AD125" s="978">
        <v>2.83</v>
      </c>
      <c r="AE125" s="978">
        <v>4.08</v>
      </c>
      <c r="AF125" s="978">
        <v>3.66</v>
      </c>
      <c r="AG125" s="978">
        <v>0.70000000000000007</v>
      </c>
      <c r="AH125" s="978">
        <v>327.09999999999997</v>
      </c>
      <c r="AI125" s="978">
        <v>8.92</v>
      </c>
      <c r="AJ125" s="978">
        <v>38</v>
      </c>
      <c r="AK125" s="978">
        <v>12.5</v>
      </c>
      <c r="AL125" s="991">
        <v>18950</v>
      </c>
      <c r="AM125" s="985">
        <v>2.1999999999999997</v>
      </c>
      <c r="AN125" s="978">
        <v>2.11</v>
      </c>
      <c r="AO125" s="838">
        <f t="shared" si="25"/>
        <v>-33.032092134285826</v>
      </c>
      <c r="AP125" s="839">
        <f t="shared" si="26"/>
        <v>2.3731942093265159</v>
      </c>
      <c r="AQ125" s="1001">
        <f t="shared" si="27"/>
        <v>139.98458100249428</v>
      </c>
      <c r="AR125" s="738">
        <f>INDEX(Historical!$C$7:$C$1442,MATCH(B125,Historical!$B$7:$B$1449,0))*IF(AH125="n/a",1.03,IF(AH125&lt;0,1.01,IF(AH125&gt;10,1.1,(1+AH125/100))))</f>
        <v>1.6005000000000003</v>
      </c>
      <c r="AS125" s="999">
        <f t="shared" si="28"/>
        <v>1.7432646000000003</v>
      </c>
      <c r="AT125" s="999">
        <f t="shared" si="33"/>
        <v>1.9175910600000003</v>
      </c>
      <c r="AU125" s="999">
        <f t="shared" si="33"/>
        <v>2.1093501660000005</v>
      </c>
      <c r="AV125" s="999">
        <f t="shared" si="33"/>
        <v>2.3202851826000006</v>
      </c>
      <c r="AW125" s="738">
        <f t="shared" si="29"/>
        <v>9.6909910086000028</v>
      </c>
      <c r="AX125" s="846">
        <f t="shared" si="30"/>
        <v>12.057970646509894</v>
      </c>
      <c r="AY125" s="1080">
        <v>1.17</v>
      </c>
      <c r="AZ125" s="985">
        <v>32.409999999999997</v>
      </c>
      <c r="BA125" s="985">
        <v>-22.869999999999997</v>
      </c>
      <c r="BB125" s="985">
        <v>9.06</v>
      </c>
      <c r="BC125" s="985">
        <v>-3</v>
      </c>
      <c r="BE125" s="700">
        <v>2002</v>
      </c>
      <c r="BF125" s="1013">
        <f t="shared" si="31"/>
        <v>1</v>
      </c>
      <c r="BG125" s="995">
        <v>0.2</v>
      </c>
    </row>
    <row r="126" spans="1:59" ht="11.25" customHeight="1" x14ac:dyDescent="0.2">
      <c r="A126" s="984" t="s">
        <v>685</v>
      </c>
      <c r="B126" s="988" t="s">
        <v>686</v>
      </c>
      <c r="C126" s="1070" t="s">
        <v>4252</v>
      </c>
      <c r="D126" s="1070" t="s">
        <v>4431</v>
      </c>
      <c r="E126" s="828">
        <v>17</v>
      </c>
      <c r="F126" s="1148">
        <v>194</v>
      </c>
      <c r="G126" s="1148" t="s">
        <v>37</v>
      </c>
      <c r="H126" s="1148" t="s">
        <v>115</v>
      </c>
      <c r="I126" s="987">
        <v>104.43</v>
      </c>
      <c r="J126" s="738">
        <f t="shared" si="18"/>
        <v>1.761945801015034</v>
      </c>
      <c r="K126" s="990">
        <v>0.46</v>
      </c>
      <c r="L126" s="1000">
        <v>4</v>
      </c>
      <c r="M126" s="729">
        <f t="shared" si="19"/>
        <v>1.84</v>
      </c>
      <c r="N126" s="983" t="s">
        <v>136</v>
      </c>
      <c r="O126" s="831">
        <v>0.42</v>
      </c>
      <c r="P126" s="973">
        <v>43418</v>
      </c>
      <c r="Q126" s="973">
        <v>43447</v>
      </c>
      <c r="R126" s="729">
        <f t="shared" si="20"/>
        <v>9.5238095238095326</v>
      </c>
      <c r="S126" s="795">
        <f>IF(INDEX(Historical!$D$7:$D$1442,MATCH(B126,Historical!$B$7:$B$1449,0))=0,"n/a",(INDEX(Historical!$C$7:$C$1442,MATCH(B126,Historical!$B$7:$B$1449,0))/INDEX(Historical!$D$7:$D$1442,MATCH(B126,Historical!$B$7:$B$1449,0))-1)*100)</f>
        <v>8.1761006289308149</v>
      </c>
      <c r="T126" s="795">
        <f>IF(INDEX(Historical!$F$7:$F$1442,MATCH(B126,Historical!$B$7:$B$1449,0))=0,"n/a",((INDEX(Historical!$C$7:$C$1442,MATCH(B126,Historical!$B$7:$B$1449,0))/INDEX(Historical!$F$7:$F$1442,MATCH(B126,Historical!$B$7:$B$1449,0)))^(1/3)-1)*100)</f>
        <v>10.064241629820891</v>
      </c>
      <c r="U126" s="795">
        <f>IF(INDEX(Historical!$H$7:$H$1442,MATCH(B126,Historical!$B$7:$B$1449,0))=0,"n/a",((INDEX(Historical!$C$7:$C$1442,MATCH(B126,Historical!$B$7:$B$1449,0))/INDEX(Historical!$H$7:$H$1442,MATCH(B126,Historical!$B$7:$B$1449,0)))^(1/5)-1)*100)</f>
        <v>12.137622091418399</v>
      </c>
      <c r="V126" s="795">
        <f>IF(INDEX(Historical!$O$7:$O$1442,MATCH(B126,Historical!$B$7:$B$1449,0))=0,"n/a",((INDEX(Historical!$C$7:$C$1442,MATCH(B126,Historical!$B$7:$B$1449,0))/INDEX(Historical!$O$7:$O$1442,MATCH(B126,Historical!$B$7:$B$1449,0)))^(1/10)-1)*100)</f>
        <v>14.097745081381818</v>
      </c>
      <c r="W126" s="796">
        <f t="shared" si="21"/>
        <v>0.86096194968427575</v>
      </c>
      <c r="X126" s="797">
        <f t="shared" si="22"/>
        <v>1.4279555401668704</v>
      </c>
      <c r="Y126" s="988" t="s">
        <v>153</v>
      </c>
      <c r="Z126" s="738">
        <f t="shared" si="23"/>
        <v>43.914081145584724</v>
      </c>
      <c r="AA126" s="999">
        <f t="shared" si="24"/>
        <v>24.923627684964199</v>
      </c>
      <c r="AB126" s="1000">
        <v>6</v>
      </c>
      <c r="AC126" s="978">
        <v>4.1900000000000004</v>
      </c>
      <c r="AD126" s="978">
        <v>1.74</v>
      </c>
      <c r="AE126" s="978">
        <v>6.91</v>
      </c>
      <c r="AF126" s="978">
        <v>9.32</v>
      </c>
      <c r="AG126" s="978">
        <v>23.1</v>
      </c>
      <c r="AH126" s="978">
        <v>19.3</v>
      </c>
      <c r="AI126" s="978">
        <v>13.28</v>
      </c>
      <c r="AJ126" s="978">
        <v>8.5</v>
      </c>
      <c r="AK126" s="978">
        <v>14.35</v>
      </c>
      <c r="AL126" s="991">
        <v>794370</v>
      </c>
      <c r="AM126" s="985">
        <v>0.1</v>
      </c>
      <c r="AN126" s="978">
        <v>0.94</v>
      </c>
      <c r="AO126" s="838">
        <f t="shared" si="25"/>
        <v>-11.024059792530766</v>
      </c>
      <c r="AP126" s="839">
        <f t="shared" si="26"/>
        <v>13.899567892433433</v>
      </c>
      <c r="AQ126" s="1001">
        <f t="shared" si="27"/>
        <v>221.30858135918453</v>
      </c>
      <c r="AR126" s="738">
        <f>INDEX(Historical!$C$7:$C$1442,MATCH(B126,Historical!$B$7:$B$1449,0))*IF(AH126="n/a",1.03,IF(AH126&lt;0,1.01,IF(AH126&gt;10,1.1,(1+AH126/100))))</f>
        <v>1.8920000000000001</v>
      </c>
      <c r="AS126" s="999">
        <f t="shared" si="28"/>
        <v>2.0812000000000004</v>
      </c>
      <c r="AT126" s="999">
        <f t="shared" si="33"/>
        <v>2.2893200000000005</v>
      </c>
      <c r="AU126" s="999">
        <f t="shared" si="33"/>
        <v>2.5182520000000008</v>
      </c>
      <c r="AV126" s="999">
        <f t="shared" si="33"/>
        <v>2.7700772000000011</v>
      </c>
      <c r="AW126" s="738">
        <f t="shared" si="29"/>
        <v>11.550849200000002</v>
      </c>
      <c r="AX126" s="846">
        <f t="shared" si="30"/>
        <v>11.060853394618405</v>
      </c>
      <c r="AY126" s="1080">
        <v>1.24</v>
      </c>
      <c r="AZ126" s="985">
        <v>24.57</v>
      </c>
      <c r="BA126" s="985">
        <v>-10.11</v>
      </c>
      <c r="BB126" s="985">
        <v>-0.35000000000000003</v>
      </c>
      <c r="BC126" s="985">
        <v>-0.3</v>
      </c>
      <c r="BE126" s="700">
        <v>2002</v>
      </c>
      <c r="BF126" s="1013">
        <f t="shared" si="31"/>
        <v>1</v>
      </c>
      <c r="BG126" s="995">
        <v>7.3999999999999995</v>
      </c>
    </row>
    <row r="127" spans="1:59" ht="11.25" customHeight="1" x14ac:dyDescent="0.2">
      <c r="A127" s="984" t="s">
        <v>4186</v>
      </c>
      <c r="B127" s="988" t="s">
        <v>689</v>
      </c>
      <c r="C127" s="1070" t="s">
        <v>247</v>
      </c>
      <c r="D127" s="1070" t="s">
        <v>4379</v>
      </c>
      <c r="E127" s="828">
        <v>14</v>
      </c>
      <c r="F127" s="1148">
        <v>264</v>
      </c>
      <c r="G127" s="1148" t="s">
        <v>106</v>
      </c>
      <c r="H127" s="1148" t="s">
        <v>106</v>
      </c>
      <c r="I127" s="987">
        <v>71.66</v>
      </c>
      <c r="J127" s="738">
        <f t="shared" si="18"/>
        <v>1.1163829193413344</v>
      </c>
      <c r="K127" s="990">
        <v>0.2</v>
      </c>
      <c r="L127" s="1000">
        <v>4</v>
      </c>
      <c r="M127" s="729">
        <f t="shared" si="19"/>
        <v>0.8</v>
      </c>
      <c r="N127" s="983" t="s">
        <v>111</v>
      </c>
      <c r="O127" s="831">
        <v>0.18</v>
      </c>
      <c r="P127" s="973">
        <v>43252</v>
      </c>
      <c r="Q127" s="973">
        <v>43265</v>
      </c>
      <c r="R127" s="729">
        <f t="shared" si="20"/>
        <v>11.111111111111121</v>
      </c>
      <c r="S127" s="795">
        <f>IF(INDEX(Historical!$D$7:$D$1442,MATCH(B127,Historical!$B$7:$B$1449,0))=0,"n/a",(INDEX(Historical!$C$7:$C$1442,MATCH(B127,Historical!$B$7:$B$1449,0))/INDEX(Historical!$D$7:$D$1442,MATCH(B127,Historical!$B$7:$B$1449,0))-1)*100)</f>
        <v>9.8591549295774517</v>
      </c>
      <c r="T127" s="795">
        <f>IF(INDEX(Historical!$F$7:$F$1442,MATCH(B127,Historical!$B$7:$B$1449,0))=0,"n/a",((INDEX(Historical!$C$7:$C$1442,MATCH(B127,Historical!$B$7:$B$1449,0))/INDEX(Historical!$F$7:$F$1442,MATCH(B127,Historical!$B$7:$B$1449,0)))^(1/3)-1)*100)</f>
        <v>10.37961367337601</v>
      </c>
      <c r="U127" s="795">
        <f>IF(INDEX(Historical!$H$7:$H$1442,MATCH(B127,Historical!$B$7:$B$1449,0))=0,"n/a",((INDEX(Historical!$C$7:$C$1442,MATCH(B127,Historical!$B$7:$B$1449,0))/INDEX(Historical!$H$7:$H$1442,MATCH(B127,Historical!$B$7:$B$1449,0)))^(1/5)-1)*100)</f>
        <v>12.648452347095173</v>
      </c>
      <c r="V127" s="795">
        <f>IF(INDEX(Historical!$O$7:$O$1442,MATCH(B127,Historical!$B$7:$B$1449,0))=0,"n/a",((INDEX(Historical!$C$7:$C$1442,MATCH(B127,Historical!$B$7:$B$1449,0))/INDEX(Historical!$O$7:$O$1442,MATCH(B127,Historical!$B$7:$B$1449,0)))^(1/10)-1)*100)</f>
        <v>17.164882683060824</v>
      </c>
      <c r="W127" s="796">
        <f t="shared" si="21"/>
        <v>0.73687962688945763</v>
      </c>
      <c r="X127" s="797">
        <f t="shared" si="22"/>
        <v>1.3455800369250184</v>
      </c>
      <c r="Y127" s="749"/>
      <c r="Z127" s="738">
        <f t="shared" si="23"/>
        <v>35.398230088495581</v>
      </c>
      <c r="AA127" s="999">
        <f t="shared" si="24"/>
        <v>31.707964601769913</v>
      </c>
      <c r="AB127" s="1000">
        <v>3</v>
      </c>
      <c r="AC127" s="978">
        <v>2.2599999999999998</v>
      </c>
      <c r="AD127" s="978">
        <v>1.76</v>
      </c>
      <c r="AE127" s="978">
        <v>2.02</v>
      </c>
      <c r="AF127" s="978">
        <v>3.56</v>
      </c>
      <c r="AG127" s="978">
        <v>11.200000000000001</v>
      </c>
      <c r="AH127" s="978">
        <v>11.600000000000001</v>
      </c>
      <c r="AI127" s="978">
        <v>12.120000000000001</v>
      </c>
      <c r="AJ127" s="978">
        <v>9.4</v>
      </c>
      <c r="AK127" s="978">
        <v>18</v>
      </c>
      <c r="AL127" s="991">
        <v>2380</v>
      </c>
      <c r="AM127" s="985">
        <v>2.4</v>
      </c>
      <c r="AN127" s="978">
        <v>0.6</v>
      </c>
      <c r="AO127" s="838">
        <f t="shared" si="25"/>
        <v>-17.943129335333406</v>
      </c>
      <c r="AP127" s="839">
        <f t="shared" si="26"/>
        <v>13.764835266436506</v>
      </c>
      <c r="AQ127" s="1001">
        <f t="shared" si="27"/>
        <v>123.98447761922245</v>
      </c>
      <c r="AR127" s="738">
        <f>INDEX(Historical!$C$7:$C$1442,MATCH(B127,Historical!$B$7:$B$1449,0))*IF(AH127="n/a",1.03,IF(AH127&lt;0,1.01,IF(AH127&gt;10,1.1,(1+AH127/100))))</f>
        <v>0.8580000000000001</v>
      </c>
      <c r="AS127" s="999">
        <f t="shared" si="28"/>
        <v>0.94380000000000019</v>
      </c>
      <c r="AT127" s="999">
        <f t="shared" ref="AT127:AV146" si="34">IF($AK127="n/a",1.03*AS127,IF($AK127&lt;0,1.01*AS127,IF($AK127&gt;10,1.1*AS127,(1+$AK127/100)*AS127)))</f>
        <v>1.0381800000000003</v>
      </c>
      <c r="AU127" s="999">
        <f t="shared" si="34"/>
        <v>1.1419980000000005</v>
      </c>
      <c r="AV127" s="999">
        <f t="shared" si="34"/>
        <v>1.2561978000000007</v>
      </c>
      <c r="AW127" s="738">
        <f t="shared" si="29"/>
        <v>5.2381758000000023</v>
      </c>
      <c r="AX127" s="846">
        <f t="shared" si="30"/>
        <v>7.3097624895339139</v>
      </c>
      <c r="AY127" s="1080">
        <v>0.81</v>
      </c>
      <c r="AZ127" s="985">
        <v>42.61</v>
      </c>
      <c r="BA127" s="985">
        <v>-15.07</v>
      </c>
      <c r="BB127" s="985">
        <v>-2.88</v>
      </c>
      <c r="BC127" s="985">
        <v>7.0499999999999989</v>
      </c>
      <c r="BE127" s="700">
        <v>2005</v>
      </c>
      <c r="BF127" s="1013">
        <f t="shared" si="31"/>
        <v>1</v>
      </c>
      <c r="BG127" s="995">
        <v>5.7</v>
      </c>
    </row>
    <row r="128" spans="1:59" ht="11.25" customHeight="1" x14ac:dyDescent="0.2">
      <c r="A128" s="984" t="s">
        <v>690</v>
      </c>
      <c r="B128" s="988" t="s">
        <v>691</v>
      </c>
      <c r="C128" s="1070" t="s">
        <v>112</v>
      </c>
      <c r="D128" s="1070" t="s">
        <v>4394</v>
      </c>
      <c r="E128" s="828">
        <v>16</v>
      </c>
      <c r="F128" s="1148">
        <v>217</v>
      </c>
      <c r="G128" s="1148" t="s">
        <v>106</v>
      </c>
      <c r="H128" s="1148" t="s">
        <v>106</v>
      </c>
      <c r="I128" s="987">
        <v>83.49</v>
      </c>
      <c r="J128" s="738">
        <f t="shared" si="18"/>
        <v>3.018325547969817</v>
      </c>
      <c r="K128" s="990">
        <v>0.63</v>
      </c>
      <c r="L128" s="1000">
        <v>4</v>
      </c>
      <c r="M128" s="729">
        <f t="shared" si="19"/>
        <v>2.52</v>
      </c>
      <c r="N128" s="983" t="s">
        <v>725</v>
      </c>
      <c r="O128" s="831">
        <v>0.57999999999999996</v>
      </c>
      <c r="P128" s="973">
        <v>43413</v>
      </c>
      <c r="Q128" s="973">
        <v>43431</v>
      </c>
      <c r="R128" s="729">
        <f t="shared" si="20"/>
        <v>8.6206896551724235</v>
      </c>
      <c r="S128" s="795">
        <f>IF(INDEX(Historical!$D$7:$D$1442,MATCH(B128,Historical!$B$7:$B$1449,0))=0,"n/a",(INDEX(Historical!$C$7:$C$1442,MATCH(B128,Historical!$B$7:$B$1449,0))/INDEX(Historical!$D$7:$D$1442,MATCH(B128,Historical!$B$7:$B$1449,0))-1)*100)</f>
        <v>29.508196721311485</v>
      </c>
      <c r="T128" s="795">
        <f>IF(INDEX(Historical!$F$7:$F$1442,MATCH(B128,Historical!$B$7:$B$1449,0))=0,"n/a",((INDEX(Historical!$C$7:$C$1442,MATCH(B128,Historical!$B$7:$B$1449,0))/INDEX(Historical!$F$7:$F$1442,MATCH(B128,Historical!$B$7:$B$1449,0)))^(1/3)-1)*100)</f>
        <v>13.288783635834456</v>
      </c>
      <c r="U128" s="795">
        <f>IF(INDEX(Historical!$H$7:$H$1442,MATCH(B128,Historical!$B$7:$B$1449,0))=0,"n/a",((INDEX(Historical!$C$7:$C$1442,MATCH(B128,Historical!$B$7:$B$1449,0))/INDEX(Historical!$H$7:$H$1442,MATCH(B128,Historical!$B$7:$B$1449,0)))^(1/5)-1)*100)</f>
        <v>14.016747231069825</v>
      </c>
      <c r="V128" s="795">
        <f>IF(INDEX(Historical!$O$7:$O$1442,MATCH(B128,Historical!$B$7:$B$1449,0))=0,"n/a",((INDEX(Historical!$C$7:$C$1442,MATCH(B128,Historical!$B$7:$B$1449,0))/INDEX(Historical!$O$7:$O$1442,MATCH(B128,Historical!$B$7:$B$1449,0)))^(1/10)-1)*100)</f>
        <v>12.04525655621287</v>
      </c>
      <c r="W128" s="796">
        <f t="shared" si="21"/>
        <v>1.1636736142278408</v>
      </c>
      <c r="X128" s="797">
        <f t="shared" si="22"/>
        <v>2.2248805128682263</v>
      </c>
      <c r="Y128" s="751"/>
      <c r="Z128" s="738">
        <f t="shared" si="23"/>
        <v>54.310344827586206</v>
      </c>
      <c r="AA128" s="999">
        <f t="shared" si="24"/>
        <v>17.993534482758619</v>
      </c>
      <c r="AB128" s="1000">
        <v>8</v>
      </c>
      <c r="AC128" s="978">
        <v>4.6399999999999997</v>
      </c>
      <c r="AD128" s="978">
        <v>1.59</v>
      </c>
      <c r="AE128" s="978">
        <v>1.4</v>
      </c>
      <c r="AF128" s="978">
        <v>3.37</v>
      </c>
      <c r="AG128" s="978" t="s">
        <v>137</v>
      </c>
      <c r="AH128" s="978">
        <v>25.5</v>
      </c>
      <c r="AI128" s="978">
        <v>9.43</v>
      </c>
      <c r="AJ128" s="978">
        <v>6.3</v>
      </c>
      <c r="AK128" s="978">
        <v>11.3</v>
      </c>
      <c r="AL128" s="991">
        <v>4560</v>
      </c>
      <c r="AM128" s="985">
        <v>0.6</v>
      </c>
      <c r="AN128" s="978">
        <v>0.38</v>
      </c>
      <c r="AO128" s="838">
        <f t="shared" si="25"/>
        <v>-0.95846170371897799</v>
      </c>
      <c r="AP128" s="839">
        <f t="shared" si="26"/>
        <v>17.035072779039641</v>
      </c>
      <c r="AQ128" s="1001">
        <f t="shared" si="27"/>
        <v>64.165514320011852</v>
      </c>
      <c r="AR128" s="738">
        <f>INDEX(Historical!$C$7:$C$1442,MATCH(B128,Historical!$B$7:$B$1449,0))*IF(AH128="n/a",1.03,IF(AH128&lt;0,1.01,IF(AH128&gt;10,1.1,(1+AH128/100))))</f>
        <v>2.6070000000000002</v>
      </c>
      <c r="AS128" s="999">
        <f t="shared" si="28"/>
        <v>2.8528401000000003</v>
      </c>
      <c r="AT128" s="999">
        <f t="shared" si="34"/>
        <v>3.1381241100000006</v>
      </c>
      <c r="AU128" s="999">
        <f t="shared" si="34"/>
        <v>3.4519365210000008</v>
      </c>
      <c r="AV128" s="999">
        <f t="shared" si="34"/>
        <v>3.7971301731000011</v>
      </c>
      <c r="AW128" s="738">
        <f t="shared" si="29"/>
        <v>15.847030904100002</v>
      </c>
      <c r="AX128" s="846">
        <f t="shared" si="30"/>
        <v>18.980753268774709</v>
      </c>
      <c r="AY128" s="1080">
        <v>0.83</v>
      </c>
      <c r="AZ128" s="985">
        <v>13.930000000000001</v>
      </c>
      <c r="BA128" s="985">
        <v>-13.55</v>
      </c>
      <c r="BB128" s="985">
        <v>2.4899999999999998</v>
      </c>
      <c r="BC128" s="985">
        <v>-2.2800000000000002</v>
      </c>
      <c r="BE128" s="700">
        <v>2003</v>
      </c>
      <c r="BF128" s="1013">
        <f t="shared" si="31"/>
        <v>1</v>
      </c>
      <c r="BG128" s="995" t="s">
        <v>137</v>
      </c>
    </row>
    <row r="129" spans="1:59" ht="11.25" customHeight="1" x14ac:dyDescent="0.2">
      <c r="A129" s="976" t="s">
        <v>692</v>
      </c>
      <c r="B129" s="988" t="s">
        <v>693</v>
      </c>
      <c r="C129" s="1070" t="s">
        <v>108</v>
      </c>
      <c r="D129" s="1070" t="s">
        <v>4401</v>
      </c>
      <c r="E129" s="828">
        <v>17</v>
      </c>
      <c r="F129" s="1148">
        <v>191</v>
      </c>
      <c r="G129" s="1148" t="s">
        <v>37</v>
      </c>
      <c r="H129" s="1148" t="s">
        <v>106</v>
      </c>
      <c r="I129" s="987">
        <v>32.549999999999997</v>
      </c>
      <c r="J129" s="738">
        <f t="shared" si="18"/>
        <v>4.0552995391705071</v>
      </c>
      <c r="K129" s="997">
        <v>0.33</v>
      </c>
      <c r="L129" s="1000">
        <v>4</v>
      </c>
      <c r="M129" s="729">
        <f t="shared" si="19"/>
        <v>1.32</v>
      </c>
      <c r="N129" s="983" t="s">
        <v>149</v>
      </c>
      <c r="O129" s="832">
        <v>0.32</v>
      </c>
      <c r="P129" s="973">
        <v>43347</v>
      </c>
      <c r="Q129" s="973">
        <v>43358</v>
      </c>
      <c r="R129" s="729">
        <f t="shared" si="20"/>
        <v>3.1250000000000027</v>
      </c>
      <c r="S129" s="795">
        <f>IF(INDEX(Historical!$D$7:$D$1442,MATCH(B129,Historical!$B$7:$B$1449,0))=0,"n/a",(INDEX(Historical!$C$7:$C$1442,MATCH(B129,Historical!$B$7:$B$1449,0))/INDEX(Historical!$D$7:$D$1442,MATCH(B129,Historical!$B$7:$B$1449,0))-1)*100)</f>
        <v>6.5573770491803351</v>
      </c>
      <c r="T129" s="795">
        <f>IF(INDEX(Historical!$F$7:$F$1442,MATCH(B129,Historical!$B$7:$B$1449,0))=0,"n/a",((INDEX(Historical!$C$7:$C$1442,MATCH(B129,Historical!$B$7:$B$1449,0))/INDEX(Historical!$F$7:$F$1442,MATCH(B129,Historical!$B$7:$B$1449,0)))^(1/3)-1)*100)</f>
        <v>9.1392883061105934</v>
      </c>
      <c r="U129" s="795">
        <f>IF(INDEX(Historical!$H$7:$H$1442,MATCH(B129,Historical!$B$7:$B$1449,0))=0,"n/a",((INDEX(Historical!$C$7:$C$1442,MATCH(B129,Historical!$B$7:$B$1449,0))/INDEX(Historical!$H$7:$H$1442,MATCH(B129,Historical!$B$7:$B$1449,0)))^(1/5)-1)*100)</f>
        <v>10.197228772148016</v>
      </c>
      <c r="V129" s="795">
        <f>IF(INDEX(Historical!$O$7:$O$1442,MATCH(B129,Historical!$B$7:$B$1449,0))=0,"n/a",((INDEX(Historical!$C$7:$C$1442,MATCH(B129,Historical!$B$7:$B$1449,0))/INDEX(Historical!$O$7:$O$1442,MATCH(B129,Historical!$B$7:$B$1449,0)))^(1/10)-1)*100)</f>
        <v>8.9828262537239301</v>
      </c>
      <c r="W129" s="796">
        <f t="shared" si="21"/>
        <v>1.1351915849335994</v>
      </c>
      <c r="X129" s="797" t="str">
        <f t="shared" si="22"/>
        <v>n/a</v>
      </c>
      <c r="Y129" s="989"/>
      <c r="Z129" s="738" t="str">
        <f t="shared" si="23"/>
        <v>n/a</v>
      </c>
      <c r="AA129" s="999" t="str">
        <f t="shared" si="24"/>
        <v>n/a</v>
      </c>
      <c r="AB129" s="1000">
        <v>12</v>
      </c>
      <c r="AC129" s="978" t="s">
        <v>137</v>
      </c>
      <c r="AD129" s="978" t="s">
        <v>137</v>
      </c>
      <c r="AE129" s="978" t="s">
        <v>137</v>
      </c>
      <c r="AF129" s="978" t="s">
        <v>137</v>
      </c>
      <c r="AG129" s="978" t="s">
        <v>137</v>
      </c>
      <c r="AH129" s="978" t="s">
        <v>137</v>
      </c>
      <c r="AI129" s="978" t="s">
        <v>137</v>
      </c>
      <c r="AJ129" s="978" t="s">
        <v>137</v>
      </c>
      <c r="AK129" s="978" t="s">
        <v>137</v>
      </c>
      <c r="AL129" s="991" t="s">
        <v>137</v>
      </c>
      <c r="AM129" s="985" t="s">
        <v>137</v>
      </c>
      <c r="AN129" s="978" t="s">
        <v>137</v>
      </c>
      <c r="AO129" s="838" t="str">
        <f t="shared" si="25"/>
        <v>n/a</v>
      </c>
      <c r="AP129" s="839">
        <f t="shared" si="26"/>
        <v>14.252528311318523</v>
      </c>
      <c r="AQ129" s="1001" t="str">
        <f t="shared" si="27"/>
        <v>n/a</v>
      </c>
      <c r="AR129" s="738">
        <f>INDEX(Historical!$C$7:$C$1442,MATCH(B129,Historical!$B$7:$B$1449,0))*IF(AH129="n/a",1.03,IF(AH129&lt;0,1.01,IF(AH129&gt;10,1.1,(1+AH129/100))))</f>
        <v>1.3390000000000002</v>
      </c>
      <c r="AS129" s="999">
        <f t="shared" si="28"/>
        <v>1.3791700000000002</v>
      </c>
      <c r="AT129" s="999">
        <f t="shared" si="34"/>
        <v>1.4205451000000002</v>
      </c>
      <c r="AU129" s="999">
        <f t="shared" si="34"/>
        <v>1.4631614530000003</v>
      </c>
      <c r="AV129" s="999">
        <f t="shared" si="34"/>
        <v>1.5070562965900003</v>
      </c>
      <c r="AW129" s="738">
        <f t="shared" si="29"/>
        <v>7.1089328495900013</v>
      </c>
      <c r="AX129" s="846">
        <f t="shared" si="30"/>
        <v>21.840039476466981</v>
      </c>
      <c r="AY129" s="1080" t="s">
        <v>137</v>
      </c>
      <c r="AZ129" s="985" t="s">
        <v>137</v>
      </c>
      <c r="BA129" s="985" t="s">
        <v>137</v>
      </c>
      <c r="BB129" s="985" t="s">
        <v>137</v>
      </c>
      <c r="BC129" s="985" t="s">
        <v>137</v>
      </c>
      <c r="BD129" s="1032" t="s">
        <v>4326</v>
      </c>
      <c r="BE129" s="700">
        <v>2002</v>
      </c>
      <c r="BF129" s="1013">
        <f t="shared" si="31"/>
        <v>1</v>
      </c>
      <c r="BG129" s="995" t="s">
        <v>137</v>
      </c>
    </row>
    <row r="130" spans="1:59" ht="11.25" customHeight="1" x14ac:dyDescent="0.2">
      <c r="A130" s="976" t="s">
        <v>694</v>
      </c>
      <c r="B130" s="988" t="s">
        <v>695</v>
      </c>
      <c r="C130" s="1070" t="s">
        <v>108</v>
      </c>
      <c r="D130" s="1070" t="s">
        <v>4401</v>
      </c>
      <c r="E130" s="828">
        <v>19</v>
      </c>
      <c r="F130" s="1148">
        <v>173</v>
      </c>
      <c r="G130" s="1148" t="s">
        <v>106</v>
      </c>
      <c r="H130" s="1148" t="s">
        <v>106</v>
      </c>
      <c r="I130" s="987">
        <v>34.729999999999997</v>
      </c>
      <c r="J130" s="738">
        <f t="shared" si="18"/>
        <v>3.6279873308378923</v>
      </c>
      <c r="K130" s="997">
        <v>0.63</v>
      </c>
      <c r="L130" s="1000">
        <v>2</v>
      </c>
      <c r="M130" s="729">
        <f t="shared" si="19"/>
        <v>1.26</v>
      </c>
      <c r="N130" s="983" t="s">
        <v>579</v>
      </c>
      <c r="O130" s="832">
        <v>0.58499999999999996</v>
      </c>
      <c r="P130" s="973">
        <v>43427</v>
      </c>
      <c r="Q130" s="973">
        <v>43437</v>
      </c>
      <c r="R130" s="729">
        <f t="shared" si="20"/>
        <v>7.6923076923076996</v>
      </c>
      <c r="S130" s="795">
        <f>IF(INDEX(Historical!$D$7:$D$1442,MATCH(B130,Historical!$B$7:$B$1449,0))=0,"n/a",(INDEX(Historical!$C$7:$C$1442,MATCH(B130,Historical!$B$7:$B$1449,0))/INDEX(Historical!$D$7:$D$1442,MATCH(B130,Historical!$B$7:$B$1449,0))-1)*100)</f>
        <v>3.4188034188034289</v>
      </c>
      <c r="T130" s="795">
        <f>IF(INDEX(Historical!$F$7:$F$1442,MATCH(B130,Historical!$B$7:$B$1449,0))=0,"n/a",((INDEX(Historical!$C$7:$C$1442,MATCH(B130,Historical!$B$7:$B$1449,0))/INDEX(Historical!$F$7:$F$1442,MATCH(B130,Historical!$B$7:$B$1449,0)))^(1/3)-1)*100)</f>
        <v>2.0062635129698858</v>
      </c>
      <c r="U130" s="795">
        <f>IF(INDEX(Historical!$H$7:$H$1442,MATCH(B130,Historical!$B$7:$B$1449,0))=0,"n/a",((INDEX(Historical!$C$7:$C$1442,MATCH(B130,Historical!$B$7:$B$1449,0))/INDEX(Historical!$H$7:$H$1442,MATCH(B130,Historical!$B$7:$B$1449,0)))^(1/5)-1)*100)</f>
        <v>1.5578432959528765</v>
      </c>
      <c r="V130" s="795">
        <f>IF(INDEX(Historical!$O$7:$O$1442,MATCH(B130,Historical!$B$7:$B$1449,0))=0,"n/a",((INDEX(Historical!$C$7:$C$1442,MATCH(B130,Historical!$B$7:$B$1449,0))/INDEX(Historical!$O$7:$O$1442,MATCH(B130,Historical!$B$7:$B$1449,0)))^(1/10)-1)*100)</f>
        <v>4.2244323206472645</v>
      </c>
      <c r="W130" s="796">
        <f t="shared" si="21"/>
        <v>0.36876985538122786</v>
      </c>
      <c r="X130" s="797" t="str">
        <f t="shared" si="22"/>
        <v>n/a</v>
      </c>
      <c r="Y130" s="989"/>
      <c r="Z130" s="738">
        <f t="shared" si="23"/>
        <v>54.077253218884117</v>
      </c>
      <c r="AA130" s="999">
        <f t="shared" si="24"/>
        <v>14.905579399141629</v>
      </c>
      <c r="AB130" s="1000">
        <v>12</v>
      </c>
      <c r="AC130" s="978">
        <v>2.33</v>
      </c>
      <c r="AD130" s="978" t="s">
        <v>137</v>
      </c>
      <c r="AE130" s="978">
        <v>5.61</v>
      </c>
      <c r="AF130" s="978">
        <v>1.28</v>
      </c>
      <c r="AG130" s="978">
        <v>7.9</v>
      </c>
      <c r="AH130" s="978">
        <v>4.8</v>
      </c>
      <c r="AI130" s="978">
        <v>3.1399999999999997</v>
      </c>
      <c r="AJ130" s="978">
        <v>-2.5</v>
      </c>
      <c r="AK130" s="978" t="s">
        <v>137</v>
      </c>
      <c r="AL130" s="991">
        <v>238.94</v>
      </c>
      <c r="AM130" s="985">
        <v>1</v>
      </c>
      <c r="AN130" s="978">
        <v>0</v>
      </c>
      <c r="AO130" s="838">
        <f t="shared" si="25"/>
        <v>-9.7197487723508615</v>
      </c>
      <c r="AP130" s="839">
        <f t="shared" si="26"/>
        <v>5.1858306267907688</v>
      </c>
      <c r="AQ130" s="1001">
        <f t="shared" si="27"/>
        <v>-7.9151559559185962</v>
      </c>
      <c r="AR130" s="738">
        <f>INDEX(Historical!$C$7:$C$1442,MATCH(B130,Historical!$B$7:$B$1449,0))*IF(AH130="n/a",1.03,IF(AH130&lt;0,1.01,IF(AH130&gt;10,1.1,(1+AH130/100))))</f>
        <v>1.2680800000000001</v>
      </c>
      <c r="AS130" s="999">
        <f t="shared" si="28"/>
        <v>1.3078977120000002</v>
      </c>
      <c r="AT130" s="999">
        <f t="shared" si="34"/>
        <v>1.3471346433600002</v>
      </c>
      <c r="AU130" s="999">
        <f t="shared" si="34"/>
        <v>1.3875486826608003</v>
      </c>
      <c r="AV130" s="999">
        <f t="shared" si="34"/>
        <v>1.4291751431406243</v>
      </c>
      <c r="AW130" s="738">
        <f t="shared" si="29"/>
        <v>6.7398361811614258</v>
      </c>
      <c r="AX130" s="846">
        <f t="shared" si="30"/>
        <v>19.406381172362298</v>
      </c>
      <c r="AY130" s="1080">
        <v>0.38</v>
      </c>
      <c r="AZ130" s="985">
        <v>3.18</v>
      </c>
      <c r="BA130" s="985">
        <v>-30.19</v>
      </c>
      <c r="BB130" s="985">
        <v>-10.290000000000001</v>
      </c>
      <c r="BC130" s="985">
        <v>-21.86</v>
      </c>
      <c r="BE130" s="700">
        <v>2001</v>
      </c>
      <c r="BF130" s="1013">
        <f t="shared" si="31"/>
        <v>2</v>
      </c>
      <c r="BG130" s="995">
        <v>1.2</v>
      </c>
    </row>
    <row r="131" spans="1:59" ht="11.25" customHeight="1" x14ac:dyDescent="0.2">
      <c r="A131" s="976" t="s">
        <v>696</v>
      </c>
      <c r="B131" s="988" t="s">
        <v>697</v>
      </c>
      <c r="C131" s="1070" t="s">
        <v>4381</v>
      </c>
      <c r="D131" s="1070" t="s">
        <v>4382</v>
      </c>
      <c r="E131" s="828">
        <v>16</v>
      </c>
      <c r="F131" s="1148">
        <v>205</v>
      </c>
      <c r="G131" s="1148" t="s">
        <v>115</v>
      </c>
      <c r="H131" s="1148" t="s">
        <v>115</v>
      </c>
      <c r="I131" s="987">
        <v>83.26</v>
      </c>
      <c r="J131" s="738">
        <f t="shared" si="18"/>
        <v>4.8042277203939463</v>
      </c>
      <c r="K131" s="990">
        <v>1</v>
      </c>
      <c r="L131" s="1000">
        <v>4</v>
      </c>
      <c r="M131" s="729">
        <f t="shared" si="19"/>
        <v>4</v>
      </c>
      <c r="N131" s="983" t="s">
        <v>698</v>
      </c>
      <c r="O131" s="831">
        <v>0.95</v>
      </c>
      <c r="P131" s="694">
        <v>43188</v>
      </c>
      <c r="Q131" s="694">
        <v>43230</v>
      </c>
      <c r="R131" s="729">
        <f t="shared" si="20"/>
        <v>5.2631578947368478</v>
      </c>
      <c r="S131" s="795">
        <f>IF(INDEX(Historical!$D$7:$D$1442,MATCH(B131,Historical!$B$7:$B$1449,0))=0,"n/a",(INDEX(Historical!$C$7:$C$1442,MATCH(B131,Historical!$B$7:$B$1449,0))/INDEX(Historical!$D$7:$D$1442,MATCH(B131,Historical!$B$7:$B$1449,0))-1)*100)</f>
        <v>5.3333333333333455</v>
      </c>
      <c r="T131" s="795">
        <f>IF(INDEX(Historical!$F$7:$F$1442,MATCH(B131,Historical!$B$7:$B$1449,0))=0,"n/a",((INDEX(Historical!$C$7:$C$1442,MATCH(B131,Historical!$B$7:$B$1449,0))/INDEX(Historical!$F$7:$F$1442,MATCH(B131,Historical!$B$7:$B$1449,0)))^(1/3)-1)*100)</f>
        <v>5.9626970955666714</v>
      </c>
      <c r="U131" s="795">
        <f>IF(INDEX(Historical!$H$7:$H$1442,MATCH(B131,Historical!$B$7:$B$1449,0))=0,"n/a",((INDEX(Historical!$C$7:$C$1442,MATCH(B131,Historical!$B$7:$B$1449,0))/INDEX(Historical!$H$7:$H$1442,MATCH(B131,Historical!$B$7:$B$1449,0)))^(1/5)-1)*100)</f>
        <v>6.8584342779267615</v>
      </c>
      <c r="V131" s="795">
        <f>IF(INDEX(Historical!$O$7:$O$1442,MATCH(B131,Historical!$B$7:$B$1449,0))=0,"n/a",((INDEX(Historical!$C$7:$C$1442,MATCH(B131,Historical!$B$7:$B$1449,0))/INDEX(Historical!$O$7:$O$1442,MATCH(B131,Historical!$B$7:$B$1449,0)))^(1/10)-1)*100)</f>
        <v>6.271268263592078</v>
      </c>
      <c r="W131" s="796">
        <f t="shared" si="21"/>
        <v>1.0936279536538858</v>
      </c>
      <c r="X131" s="797">
        <f t="shared" si="22"/>
        <v>0.83639442413740983</v>
      </c>
      <c r="Y131" s="989"/>
      <c r="Z131" s="738">
        <f t="shared" si="23"/>
        <v>108.1081081081081</v>
      </c>
      <c r="AA131" s="999">
        <f t="shared" si="24"/>
        <v>22.502702702702702</v>
      </c>
      <c r="AB131" s="1000">
        <v>12</v>
      </c>
      <c r="AC131" s="978">
        <v>3.7</v>
      </c>
      <c r="AD131" s="978">
        <v>2.25</v>
      </c>
      <c r="AE131" s="978">
        <v>11.96</v>
      </c>
      <c r="AF131" s="978">
        <v>2.58</v>
      </c>
      <c r="AG131" s="978">
        <v>11.600000000000001</v>
      </c>
      <c r="AH131" s="978">
        <v>0.1</v>
      </c>
      <c r="AI131" s="978">
        <v>3.35</v>
      </c>
      <c r="AJ131" s="978">
        <v>8.2000000000000011</v>
      </c>
      <c r="AK131" s="978">
        <v>10</v>
      </c>
      <c r="AL131" s="991">
        <v>3490</v>
      </c>
      <c r="AM131" s="985">
        <v>0.4</v>
      </c>
      <c r="AN131" s="978">
        <v>0.89</v>
      </c>
      <c r="AO131" s="838">
        <f t="shared" si="25"/>
        <v>-10.840040704381995</v>
      </c>
      <c r="AP131" s="839">
        <f t="shared" si="26"/>
        <v>11.662661998320708</v>
      </c>
      <c r="AQ131" s="1001">
        <f t="shared" si="27"/>
        <v>60.633430826522236</v>
      </c>
      <c r="AR131" s="738">
        <f>INDEX(Historical!$C$7:$C$1442,MATCH(B131,Historical!$B$7:$B$1449,0))*IF(AH131="n/a",1.03,IF(AH131&lt;0,1.01,IF(AH131&gt;10,1.1,(1+AH131/100))))</f>
        <v>3.9539499999999999</v>
      </c>
      <c r="AS131" s="999">
        <f t="shared" si="28"/>
        <v>4.0864073250000006</v>
      </c>
      <c r="AT131" s="999">
        <f t="shared" si="34"/>
        <v>4.4950480575000009</v>
      </c>
      <c r="AU131" s="999">
        <f t="shared" si="34"/>
        <v>4.9445528632500011</v>
      </c>
      <c r="AV131" s="999">
        <f t="shared" si="34"/>
        <v>5.4390081495750016</v>
      </c>
      <c r="AW131" s="738">
        <f t="shared" si="29"/>
        <v>22.918966395325008</v>
      </c>
      <c r="AX131" s="846">
        <f t="shared" si="30"/>
        <v>27.526983419799432</v>
      </c>
      <c r="AY131" s="1080">
        <v>0.51</v>
      </c>
      <c r="AZ131" s="985">
        <v>32.76</v>
      </c>
      <c r="BA131" s="985">
        <v>1.28</v>
      </c>
      <c r="BB131" s="985">
        <v>7.0900000000000007</v>
      </c>
      <c r="BC131" s="985">
        <v>11.19</v>
      </c>
      <c r="BE131" s="700">
        <v>2003</v>
      </c>
      <c r="BF131" s="1013">
        <f t="shared" si="31"/>
        <v>1</v>
      </c>
      <c r="BG131" s="995">
        <v>5.8999999999999995</v>
      </c>
    </row>
    <row r="132" spans="1:59" ht="11.25" customHeight="1" x14ac:dyDescent="0.2">
      <c r="A132" s="984" t="s">
        <v>699</v>
      </c>
      <c r="B132" s="988" t="s">
        <v>700</v>
      </c>
      <c r="C132" s="1070" t="s">
        <v>154</v>
      </c>
      <c r="D132" s="1070" t="s">
        <v>4383</v>
      </c>
      <c r="E132" s="828">
        <v>15</v>
      </c>
      <c r="F132" s="1148">
        <v>245</v>
      </c>
      <c r="G132" s="1148" t="s">
        <v>106</v>
      </c>
      <c r="H132" s="1148" t="s">
        <v>106</v>
      </c>
      <c r="I132" s="987">
        <v>80.33</v>
      </c>
      <c r="J132" s="738">
        <f t="shared" si="18"/>
        <v>2.4897298643097221</v>
      </c>
      <c r="K132" s="990">
        <v>0.5</v>
      </c>
      <c r="L132" s="1000">
        <v>4</v>
      </c>
      <c r="M132" s="729">
        <f t="shared" si="19"/>
        <v>2</v>
      </c>
      <c r="N132" s="983" t="s">
        <v>119</v>
      </c>
      <c r="O132" s="831">
        <v>0.48</v>
      </c>
      <c r="P132" s="973">
        <v>43279</v>
      </c>
      <c r="Q132" s="973">
        <v>43343</v>
      </c>
      <c r="R132" s="729">
        <f t="shared" si="20"/>
        <v>4.1666666666666705</v>
      </c>
      <c r="S132" s="795">
        <f>IF(INDEX(Historical!$D$7:$D$1442,MATCH(B132,Historical!$B$7:$B$1449,0))=0,"n/a",(INDEX(Historical!$C$7:$C$1442,MATCH(B132,Historical!$B$7:$B$1449,0))/INDEX(Historical!$D$7:$D$1442,MATCH(B132,Historical!$B$7:$B$1449,0))-1)*100)</f>
        <v>5.3763440860215006</v>
      </c>
      <c r="T132" s="795">
        <f>IF(INDEX(Historical!$F$7:$F$1442,MATCH(B132,Historical!$B$7:$B$1449,0))=0,"n/a",((INDEX(Historical!$C$7:$C$1442,MATCH(B132,Historical!$B$7:$B$1449,0))/INDEX(Historical!$F$7:$F$1442,MATCH(B132,Historical!$B$7:$B$1449,0)))^(1/3)-1)*100)</f>
        <v>9.8157887721507677</v>
      </c>
      <c r="U132" s="795">
        <f>IF(INDEX(Historical!$H$7:$H$1442,MATCH(B132,Historical!$B$7:$B$1449,0))=0,"n/a",((INDEX(Historical!$C$7:$C$1442,MATCH(B132,Historical!$B$7:$B$1449,0))/INDEX(Historical!$H$7:$H$1442,MATCH(B132,Historical!$B$7:$B$1449,0)))^(1/5)-1)*100)</f>
        <v>9.5889781040844788</v>
      </c>
      <c r="V132" s="795">
        <f>IF(INDEX(Historical!$O$7:$O$1442,MATCH(B132,Historical!$B$7:$B$1449,0))=0,"n/a",((INDEX(Historical!$C$7:$C$1442,MATCH(B132,Historical!$B$7:$B$1449,0))/INDEX(Historical!$O$7:$O$1442,MATCH(B132,Historical!$B$7:$B$1449,0)))^(1/10)-1)*100)</f>
        <v>8.093942270920774</v>
      </c>
      <c r="W132" s="796">
        <f t="shared" si="21"/>
        <v>1.1847104640880552</v>
      </c>
      <c r="X132" s="797">
        <f t="shared" si="22"/>
        <v>1.3897069716064461</v>
      </c>
      <c r="Y132" s="752"/>
      <c r="Z132" s="738">
        <f t="shared" si="23"/>
        <v>43.01075268817204</v>
      </c>
      <c r="AA132" s="999">
        <f t="shared" si="24"/>
        <v>17.275268817204299</v>
      </c>
      <c r="AB132" s="1000">
        <v>12</v>
      </c>
      <c r="AC132" s="978">
        <v>4.6500000000000004</v>
      </c>
      <c r="AD132" s="978" t="s">
        <v>137</v>
      </c>
      <c r="AE132" s="978">
        <v>1.22</v>
      </c>
      <c r="AF132" s="978">
        <v>1.7</v>
      </c>
      <c r="AG132" s="978">
        <v>8.7999999999999989</v>
      </c>
      <c r="AH132" s="978">
        <v>27.900000000000002</v>
      </c>
      <c r="AI132" s="978" t="s">
        <v>137</v>
      </c>
      <c r="AJ132" s="978">
        <v>6.9</v>
      </c>
      <c r="AK132" s="978" t="s">
        <v>137</v>
      </c>
      <c r="AL132" s="991">
        <v>1200</v>
      </c>
      <c r="AM132" s="985">
        <v>8.9</v>
      </c>
      <c r="AN132" s="978">
        <v>0.14000000000000001</v>
      </c>
      <c r="AO132" s="838">
        <f t="shared" si="25"/>
        <v>-5.1965608488100976</v>
      </c>
      <c r="AP132" s="839">
        <f t="shared" si="26"/>
        <v>12.078707968394202</v>
      </c>
      <c r="AQ132" s="1001">
        <f t="shared" si="27"/>
        <v>14.247211469489951</v>
      </c>
      <c r="AR132" s="738">
        <f>INDEX(Historical!$C$7:$C$1442,MATCH(B132,Historical!$B$7:$B$1449,0))*IF(AH132="n/a",1.03,IF(AH132&lt;0,1.01,IF(AH132&gt;10,1.1,(1+AH132/100))))</f>
        <v>2.1560000000000001</v>
      </c>
      <c r="AS132" s="999">
        <f t="shared" si="28"/>
        <v>2.2206800000000002</v>
      </c>
      <c r="AT132" s="999">
        <f t="shared" si="34"/>
        <v>2.2873004000000003</v>
      </c>
      <c r="AU132" s="999">
        <f t="shared" si="34"/>
        <v>2.3559194120000004</v>
      </c>
      <c r="AV132" s="999">
        <f t="shared" si="34"/>
        <v>2.4265969943600005</v>
      </c>
      <c r="AW132" s="738">
        <f t="shared" si="29"/>
        <v>11.446496806360003</v>
      </c>
      <c r="AX132" s="846">
        <f t="shared" si="30"/>
        <v>14.24934247026018</v>
      </c>
      <c r="AY132" s="1080">
        <v>0.32</v>
      </c>
      <c r="AZ132" s="985">
        <v>40.93</v>
      </c>
      <c r="BA132" s="985">
        <v>-5.38</v>
      </c>
      <c r="BB132" s="985">
        <v>2.29</v>
      </c>
      <c r="BC132" s="985">
        <v>9.36</v>
      </c>
      <c r="BE132" s="700">
        <v>2004</v>
      </c>
      <c r="BF132" s="1013">
        <f t="shared" si="31"/>
        <v>1</v>
      </c>
      <c r="BG132" s="995">
        <v>5.8000000000000007</v>
      </c>
    </row>
    <row r="133" spans="1:59" s="596" customFormat="1" ht="11.25" customHeight="1" x14ac:dyDescent="0.2">
      <c r="A133" s="976" t="s">
        <v>701</v>
      </c>
      <c r="B133" s="988" t="s">
        <v>702</v>
      </c>
      <c r="C133" s="1070" t="s">
        <v>131</v>
      </c>
      <c r="D133" s="1070" t="s">
        <v>4402</v>
      </c>
      <c r="E133" s="828">
        <v>23</v>
      </c>
      <c r="F133" s="1148">
        <v>147</v>
      </c>
      <c r="G133" s="1148" t="s">
        <v>37</v>
      </c>
      <c r="H133" s="1148" t="s">
        <v>37</v>
      </c>
      <c r="I133" s="978">
        <v>48.5</v>
      </c>
      <c r="J133" s="738">
        <f t="shared" si="18"/>
        <v>2.4123711340206184</v>
      </c>
      <c r="K133" s="997">
        <v>0.29249999999999998</v>
      </c>
      <c r="L133" s="1000">
        <v>4</v>
      </c>
      <c r="M133" s="729">
        <f t="shared" si="19"/>
        <v>1.17</v>
      </c>
      <c r="N133" s="983" t="s">
        <v>164</v>
      </c>
      <c r="O133" s="832">
        <v>0.27250000000000002</v>
      </c>
      <c r="P133" s="973">
        <v>43363</v>
      </c>
      <c r="Q133" s="973">
        <v>43374</v>
      </c>
      <c r="R133" s="729">
        <f t="shared" si="20"/>
        <v>7.339449541284389</v>
      </c>
      <c r="S133" s="795">
        <f>IF(INDEX(Historical!$D$7:$D$1442,MATCH(B133,Historical!$B$7:$B$1449,0))=0,"n/a",(INDEX(Historical!$C$7:$C$1442,MATCH(B133,Historical!$B$7:$B$1449,0))/INDEX(Historical!$D$7:$D$1442,MATCH(B133,Historical!$B$7:$B$1449,0))-1)*100)</f>
        <v>6.9879518072289093</v>
      </c>
      <c r="T133" s="795">
        <f>IF(INDEX(Historical!$F$7:$F$1442,MATCH(B133,Historical!$B$7:$B$1449,0))=0,"n/a",((INDEX(Historical!$C$7:$C$1442,MATCH(B133,Historical!$B$7:$B$1449,0))/INDEX(Historical!$F$7:$F$1442,MATCH(B133,Historical!$B$7:$B$1449,0)))^(1/3)-1)*100)</f>
        <v>6.6515802889484332</v>
      </c>
      <c r="U133" s="795">
        <f>IF(INDEX(Historical!$H$7:$H$1442,MATCH(B133,Historical!$B$7:$B$1449,0))=0,"n/a",((INDEX(Historical!$C$7:$C$1442,MATCH(B133,Historical!$B$7:$B$1449,0))/INDEX(Historical!$H$7:$H$1442,MATCH(B133,Historical!$B$7:$B$1449,0)))^(1/5)-1)*100)</f>
        <v>6.5044102740563714</v>
      </c>
      <c r="V133" s="795">
        <f>IF(INDEX(Historical!$O$7:$O$1442,MATCH(B133,Historical!$B$7:$B$1449,0))=0,"n/a",((INDEX(Historical!$C$7:$C$1442,MATCH(B133,Historical!$B$7:$B$1449,0))/INDEX(Historical!$O$7:$O$1442,MATCH(B133,Historical!$B$7:$B$1449,0)))^(1/10)-1)*100)</f>
        <v>7.3396490345766674</v>
      </c>
      <c r="W133" s="796">
        <f t="shared" si="21"/>
        <v>0.88620181202322701</v>
      </c>
      <c r="X133" s="797">
        <f t="shared" si="22"/>
        <v>0.21187004150020755</v>
      </c>
      <c r="Y133" s="752"/>
      <c r="Z133" s="738">
        <f t="shared" si="23"/>
        <v>22.159090909090907</v>
      </c>
      <c r="AA133" s="999">
        <f t="shared" si="24"/>
        <v>9.1856060606060606</v>
      </c>
      <c r="AB133" s="1000">
        <v>9</v>
      </c>
      <c r="AC133" s="978">
        <v>5.28</v>
      </c>
      <c r="AD133" s="978">
        <v>1.53</v>
      </c>
      <c r="AE133" s="978">
        <v>1.5</v>
      </c>
      <c r="AF133" s="978">
        <v>3.02</v>
      </c>
      <c r="AG133" s="978">
        <v>16.400000000000002</v>
      </c>
      <c r="AH133" s="978">
        <v>245.1</v>
      </c>
      <c r="AI133" s="978">
        <v>7.33</v>
      </c>
      <c r="AJ133" s="978">
        <v>30.7</v>
      </c>
      <c r="AK133" s="978">
        <v>6</v>
      </c>
      <c r="AL133" s="991">
        <v>4370</v>
      </c>
      <c r="AM133" s="985">
        <v>1.0999999999999999</v>
      </c>
      <c r="AN133" s="978">
        <v>1.03</v>
      </c>
      <c r="AO133" s="838">
        <f t="shared" si="25"/>
        <v>-0.26882465252907117</v>
      </c>
      <c r="AP133" s="839">
        <f t="shared" si="26"/>
        <v>8.9167814080769894</v>
      </c>
      <c r="AQ133" s="1001">
        <f t="shared" si="27"/>
        <v>11.03659117212028</v>
      </c>
      <c r="AR133" s="738">
        <f>INDEX(Historical!$C$7:$C$1442,MATCH(B133,Historical!$B$7:$B$1449,0))*IF(AH133="n/a",1.03,IF(AH133&lt;0,1.01,IF(AH133&gt;10,1.1,(1+AH133/100))))</f>
        <v>1.2210000000000003</v>
      </c>
      <c r="AS133" s="999">
        <f t="shared" si="28"/>
        <v>1.3104993000000003</v>
      </c>
      <c r="AT133" s="999">
        <f t="shared" si="34"/>
        <v>1.3891292580000003</v>
      </c>
      <c r="AU133" s="999">
        <f t="shared" si="34"/>
        <v>1.4724770134800005</v>
      </c>
      <c r="AV133" s="999">
        <f t="shared" si="34"/>
        <v>1.5608256342888005</v>
      </c>
      <c r="AW133" s="738">
        <f t="shared" si="29"/>
        <v>6.9539312057688019</v>
      </c>
      <c r="AX133" s="846">
        <f t="shared" si="30"/>
        <v>14.338002486121241</v>
      </c>
      <c r="AY133" s="1080">
        <v>0.34</v>
      </c>
      <c r="AZ133" s="985">
        <v>36.43</v>
      </c>
      <c r="BA133" s="985">
        <v>-6.419999999999999</v>
      </c>
      <c r="BB133" s="985">
        <v>2.5700000000000003</v>
      </c>
      <c r="BC133" s="985">
        <v>6.67</v>
      </c>
      <c r="BD133" s="1032"/>
      <c r="BE133" s="700">
        <v>1996</v>
      </c>
      <c r="BF133" s="1013">
        <f t="shared" si="31"/>
        <v>2</v>
      </c>
      <c r="BG133" s="995">
        <v>5.7</v>
      </c>
    </row>
    <row r="134" spans="1:59" ht="11.25" customHeight="1" x14ac:dyDescent="0.2">
      <c r="A134" s="984" t="s">
        <v>703</v>
      </c>
      <c r="B134" s="988" t="s">
        <v>704</v>
      </c>
      <c r="C134" s="1070" t="s">
        <v>123</v>
      </c>
      <c r="D134" s="1070" t="s">
        <v>4233</v>
      </c>
      <c r="E134" s="829">
        <v>13</v>
      </c>
      <c r="F134" s="1148">
        <v>280</v>
      </c>
      <c r="G134" s="1148" t="s">
        <v>106</v>
      </c>
      <c r="H134" s="1148" t="s">
        <v>106</v>
      </c>
      <c r="I134" s="987">
        <v>401.09</v>
      </c>
      <c r="J134" s="738">
        <f t="shared" si="18"/>
        <v>1.7452442095290333</v>
      </c>
      <c r="K134" s="990">
        <v>1.75</v>
      </c>
      <c r="L134" s="1000">
        <v>4</v>
      </c>
      <c r="M134" s="729">
        <f t="shared" si="19"/>
        <v>7</v>
      </c>
      <c r="N134" s="983" t="s">
        <v>190</v>
      </c>
      <c r="O134" s="831">
        <v>1.6</v>
      </c>
      <c r="P134" s="979">
        <v>42807</v>
      </c>
      <c r="Q134" s="979">
        <v>42828</v>
      </c>
      <c r="R134" s="729">
        <f t="shared" si="20"/>
        <v>9.3749999999999947</v>
      </c>
      <c r="S134" s="795">
        <f>IF(INDEX(Historical!$D$7:$D$1442,MATCH(B134,Historical!$B$7:$B$1449,0))=0,"n/a",(INDEX(Historical!$C$7:$C$1442,MATCH(B134,Historical!$B$7:$B$1449,0))/INDEX(Historical!$D$7:$D$1442,MATCH(B134,Historical!$B$7:$B$1449,0))-1)*100)</f>
        <v>2.1897810218978186</v>
      </c>
      <c r="T134" s="795">
        <f>IF(INDEX(Historical!$F$7:$F$1442,MATCH(B134,Historical!$B$7:$B$1449,0))=0,"n/a",((INDEX(Historical!$C$7:$C$1442,MATCH(B134,Historical!$B$7:$B$1449,0))/INDEX(Historical!$F$7:$F$1442,MATCH(B134,Historical!$B$7:$B$1449,0)))^(1/3)-1)*100)</f>
        <v>7.7217345015941907</v>
      </c>
      <c r="U134" s="795">
        <f>IF(INDEX(Historical!$H$7:$H$1442,MATCH(B134,Historical!$B$7:$B$1449,0))=0,"n/a",((INDEX(Historical!$C$7:$C$1442,MATCH(B134,Historical!$B$7:$B$1449,0))/INDEX(Historical!$H$7:$H$1442,MATCH(B134,Historical!$B$7:$B$1449,0)))^(1/5)-1)*100)</f>
        <v>15.200877980413008</v>
      </c>
      <c r="V134" s="795">
        <f>IF(INDEX(Historical!$O$7:$O$1442,MATCH(B134,Historical!$B$7:$B$1449,0))=0,"n/a",((INDEX(Historical!$C$7:$C$1442,MATCH(B134,Historical!$B$7:$B$1449,0))/INDEX(Historical!$O$7:$O$1442,MATCH(B134,Historical!$B$7:$B$1449,0)))^(1/10)-1)*100)</f>
        <v>24.222654472360073</v>
      </c>
      <c r="W134" s="796">
        <f t="shared" si="21"/>
        <v>0.62754798396510958</v>
      </c>
      <c r="X134" s="797">
        <f t="shared" si="22"/>
        <v>13.818979982193644</v>
      </c>
      <c r="Y134" s="763" t="s">
        <v>4456</v>
      </c>
      <c r="Z134" s="738">
        <f t="shared" si="23"/>
        <v>40.626813697040042</v>
      </c>
      <c r="AA134" s="999">
        <f t="shared" si="24"/>
        <v>23.278583865351131</v>
      </c>
      <c r="AB134" s="1000">
        <v>12</v>
      </c>
      <c r="AC134" s="978">
        <v>17.23</v>
      </c>
      <c r="AD134" s="978">
        <v>3.02</v>
      </c>
      <c r="AE134" s="978">
        <v>1.97</v>
      </c>
      <c r="AF134" s="978">
        <v>8.11</v>
      </c>
      <c r="AG134" s="978">
        <v>29.599999999999998</v>
      </c>
      <c r="AH134" s="978">
        <v>-8.9</v>
      </c>
      <c r="AI134" s="978" t="s">
        <v>137</v>
      </c>
      <c r="AJ134" s="978">
        <v>1.0999999999999999</v>
      </c>
      <c r="AK134" s="978">
        <v>7.7</v>
      </c>
      <c r="AL134" s="991">
        <v>4540</v>
      </c>
      <c r="AM134" s="985">
        <v>1.5</v>
      </c>
      <c r="AN134" s="978">
        <v>1.45</v>
      </c>
      <c r="AO134" s="838">
        <f t="shared" si="25"/>
        <v>-6.332461675409089</v>
      </c>
      <c r="AP134" s="839">
        <f t="shared" si="26"/>
        <v>16.946122189942042</v>
      </c>
      <c r="AQ134" s="1001">
        <f t="shared" si="27"/>
        <v>189.66594947973942</v>
      </c>
      <c r="AR134" s="738">
        <f>INDEX(Historical!$C$7:$C$1442,MATCH(B134,Historical!$B$7:$B$1449,0))*IF(AH134="n/a",1.03,IF(AH134&lt;0,1.01,IF(AH134&gt;10,1.1,(1+AH134/100))))</f>
        <v>7.07</v>
      </c>
      <c r="AS134" s="999">
        <f t="shared" si="28"/>
        <v>7.2821000000000007</v>
      </c>
      <c r="AT134" s="999">
        <f t="shared" si="34"/>
        <v>7.8428217</v>
      </c>
      <c r="AU134" s="999">
        <f t="shared" si="34"/>
        <v>8.4467189708999992</v>
      </c>
      <c r="AV134" s="999">
        <f t="shared" si="34"/>
        <v>9.0971163316592989</v>
      </c>
      <c r="AW134" s="738">
        <f t="shared" si="29"/>
        <v>39.738757002559304</v>
      </c>
      <c r="AX134" s="846">
        <f t="shared" si="30"/>
        <v>9.9076907932282801</v>
      </c>
      <c r="AY134" s="1080">
        <v>0.56000000000000005</v>
      </c>
      <c r="AZ134" s="985">
        <v>13.66</v>
      </c>
      <c r="BA134" s="985">
        <v>-8.35</v>
      </c>
      <c r="BB134" s="985">
        <v>-0.2</v>
      </c>
      <c r="BC134" s="985">
        <v>1.38</v>
      </c>
      <c r="BE134" s="700">
        <v>2006</v>
      </c>
      <c r="BF134" s="1013">
        <f t="shared" si="31"/>
        <v>1</v>
      </c>
      <c r="BG134" s="995">
        <v>9.9</v>
      </c>
    </row>
    <row r="135" spans="1:59" ht="11.25" customHeight="1" x14ac:dyDescent="0.2">
      <c r="A135" s="984" t="s">
        <v>705</v>
      </c>
      <c r="B135" s="988" t="s">
        <v>706</v>
      </c>
      <c r="C135" s="1070" t="s">
        <v>131</v>
      </c>
      <c r="D135" s="1070" t="s">
        <v>4391</v>
      </c>
      <c r="E135" s="828">
        <v>24</v>
      </c>
      <c r="F135" s="1148">
        <v>133</v>
      </c>
      <c r="G135" s="1148" t="s">
        <v>37</v>
      </c>
      <c r="H135" s="1148" t="s">
        <v>37</v>
      </c>
      <c r="I135" s="978">
        <v>178.98</v>
      </c>
      <c r="J135" s="738">
        <f t="shared" ref="J135:J198" si="35">(M135/I135)*100</f>
        <v>2.4807241032517604</v>
      </c>
      <c r="K135" s="997">
        <v>1.1100000000000001</v>
      </c>
      <c r="L135" s="1000">
        <v>4</v>
      </c>
      <c r="M135" s="729">
        <f t="shared" ref="M135:M198" si="36">K135*L135</f>
        <v>4.4400000000000004</v>
      </c>
      <c r="N135" s="983" t="s">
        <v>149</v>
      </c>
      <c r="O135" s="832">
        <v>0.98250000000000004</v>
      </c>
      <c r="P135" s="694">
        <v>43157</v>
      </c>
      <c r="Q135" s="694">
        <v>43174</v>
      </c>
      <c r="R135" s="729">
        <f t="shared" ref="R135:R198" si="37">(K135-O135)/O135*100</f>
        <v>12.977099236641227</v>
      </c>
      <c r="S135" s="795">
        <f>IF(INDEX(Historical!$D$7:$D$1442,MATCH(B135,Historical!$B$7:$B$1449,0))=0,"n/a",(INDEX(Historical!$C$7:$C$1442,MATCH(B135,Historical!$B$7:$B$1449,0))/INDEX(Historical!$D$7:$D$1442,MATCH(B135,Historical!$B$7:$B$1449,0))-1)*100)</f>
        <v>12.977099236641232</v>
      </c>
      <c r="T135" s="795">
        <f>IF(INDEX(Historical!$F$7:$F$1442,MATCH(B135,Historical!$B$7:$B$1449,0))=0,"n/a",((INDEX(Historical!$C$7:$C$1442,MATCH(B135,Historical!$B$7:$B$1449,0))/INDEX(Historical!$F$7:$F$1442,MATCH(B135,Historical!$B$7:$B$1449,0)))^(1/3)-1)*100)</f>
        <v>12.965046268916458</v>
      </c>
      <c r="U135" s="795">
        <f>IF(INDEX(Historical!$H$7:$H$1442,MATCH(B135,Historical!$B$7:$B$1449,0))=0,"n/a",((INDEX(Historical!$C$7:$C$1442,MATCH(B135,Historical!$B$7:$B$1449,0))/INDEX(Historical!$H$7:$H$1442,MATCH(B135,Historical!$B$7:$B$1449,0)))^(1/5)-1)*100)</f>
        <v>10.957281717318423</v>
      </c>
      <c r="V135" s="795">
        <f>IF(INDEX(Historical!$O$7:$O$1442,MATCH(B135,Historical!$B$7:$B$1449,0))=0,"n/a",((INDEX(Historical!$C$7:$C$1442,MATCH(B135,Historical!$B$7:$B$1449,0))/INDEX(Historical!$O$7:$O$1442,MATCH(B135,Historical!$B$7:$B$1449,0)))^(1/10)-1)*100)</f>
        <v>9.5711694232714084</v>
      </c>
      <c r="W135" s="796">
        <f t="shared" ref="W135:W198" si="38">IF(OR(U135&lt;=0,U135="n/a",V135&lt;=0,V135="n/a"),"n/a",U135/V135)</f>
        <v>1.1448216234347302</v>
      </c>
      <c r="X135" s="797">
        <f t="shared" ref="X135:X198" si="39">IF(OR(AJ135&lt;=0,AJ135="n/a",U135&lt;=0,U135="n/a"),"n/a",U135/AJ135)</f>
        <v>1.0742433056194534</v>
      </c>
      <c r="Y135" s="988"/>
      <c r="Z135" s="738">
        <f t="shared" ref="Z135:Z198" si="40">IF(OR(AC135&lt;0.01,AC135="n/a"),"n/a",M135/AC135*100)</f>
        <v>34.6875</v>
      </c>
      <c r="AA135" s="999">
        <f t="shared" ref="AA135:AA198" si="41">IF(OR(AC135&lt;0.01,AC135="n/a"),"n/a",I135/AC135)</f>
        <v>13.982812499999998</v>
      </c>
      <c r="AB135" s="1000">
        <v>12</v>
      </c>
      <c r="AC135" s="978">
        <v>12.8</v>
      </c>
      <c r="AD135" s="978">
        <v>1.65</v>
      </c>
      <c r="AE135" s="978">
        <v>5.41</v>
      </c>
      <c r="AF135" s="978">
        <v>2.5</v>
      </c>
      <c r="AG135" s="978">
        <v>25.7</v>
      </c>
      <c r="AH135" s="978">
        <v>18.5</v>
      </c>
      <c r="AI135" s="978">
        <v>7.7200000000000006</v>
      </c>
      <c r="AJ135" s="978">
        <v>10.199999999999999</v>
      </c>
      <c r="AK135" s="978">
        <v>8.4699999999999989</v>
      </c>
      <c r="AL135" s="991">
        <v>88530</v>
      </c>
      <c r="AM135" s="985">
        <v>0.1</v>
      </c>
      <c r="AN135" s="978">
        <v>0.95</v>
      </c>
      <c r="AO135" s="838">
        <f t="shared" ref="AO135:AO198" si="42">IF(U135="n/a","n/a",IF(AA135&lt;0,"n/a",IF(AA135="n/a","n/a",J135+U135-AA135)))</f>
        <v>-0.54480667942981498</v>
      </c>
      <c r="AP135" s="839">
        <f t="shared" ref="AP135:AP198" si="43">IF(U135="n/a","n/a",J135+U135)</f>
        <v>13.438005820570183</v>
      </c>
      <c r="AQ135" s="1001">
        <f t="shared" ref="AQ135:AQ198" si="44">IF(OR(AC135&lt;0.01,AF135="n/a"),"n/a",(I135/SQRT(22.5*AC135*(I135/AF135))-1)*100)</f>
        <v>24.645330170581726</v>
      </c>
      <c r="AR135" s="738">
        <f>INDEX(Historical!$C$7:$C$1442,MATCH(B135,Historical!$B$7:$B$1449,0))*IF(AH135="n/a",1.03,IF(AH135&lt;0,1.01,IF(AH135&gt;10,1.1,(1+AH135/100))))</f>
        <v>4.8840000000000012</v>
      </c>
      <c r="AS135" s="999">
        <f t="shared" ref="AS135:AS198" si="45">IF($AI135="n/a",1.03*AR135,IF($AI135&lt;0,1.01*AR135,IF($AI135&gt;10,1.1*AR135,(1+$AI135/100)*AR135)))</f>
        <v>5.2610448000000014</v>
      </c>
      <c r="AT135" s="999">
        <f t="shared" si="34"/>
        <v>5.7066552945600018</v>
      </c>
      <c r="AU135" s="999">
        <f t="shared" si="34"/>
        <v>6.1900089980092341</v>
      </c>
      <c r="AV135" s="999">
        <f t="shared" si="34"/>
        <v>6.7143027601406162</v>
      </c>
      <c r="AW135" s="738">
        <f t="shared" ref="AW135:AW198" si="46">SUM(AR135:AV135)</f>
        <v>28.756011852709854</v>
      </c>
      <c r="AX135" s="846">
        <f t="shared" ref="AX135:AX198" si="47">AW135/I135*100</f>
        <v>16.066606242434826</v>
      </c>
      <c r="AY135" s="1080">
        <v>0.27</v>
      </c>
      <c r="AZ135" s="985">
        <v>23.35</v>
      </c>
      <c r="BA135" s="985">
        <v>-2.83</v>
      </c>
      <c r="BB135" s="985">
        <v>1.43</v>
      </c>
      <c r="BC135" s="985">
        <v>5.4399999999999995</v>
      </c>
      <c r="BE135" s="700">
        <v>1995</v>
      </c>
      <c r="BF135" s="1013">
        <f t="shared" ref="BF135:BF198" si="48">IF(BE135&gt;2008,0,IF(BE135&gt;2001,1,IF(BE135&gt;1990,2,IF(BE135&gt;1980,3,IF(BE135&gt;1973,4,IF(BE135&gt;1970,5,IF(BE135&gt;1960,6,IF(BE135&gt;1958,7,IF(BE135&gt;1953,8,9)))))))))</f>
        <v>2</v>
      </c>
      <c r="BG135" s="995">
        <v>8.5</v>
      </c>
    </row>
    <row r="136" spans="1:59" ht="11.25" customHeight="1" x14ac:dyDescent="0.2">
      <c r="A136" s="984" t="s">
        <v>707</v>
      </c>
      <c r="B136" s="988" t="s">
        <v>708</v>
      </c>
      <c r="C136" s="1070" t="s">
        <v>247</v>
      </c>
      <c r="D136" s="1070" t="s">
        <v>4420</v>
      </c>
      <c r="E136" s="828">
        <v>17</v>
      </c>
      <c r="F136" s="1148">
        <v>196</v>
      </c>
      <c r="G136" s="1148" t="s">
        <v>115</v>
      </c>
      <c r="H136" s="1148" t="s">
        <v>115</v>
      </c>
      <c r="I136" s="987">
        <v>81.88</v>
      </c>
      <c r="J136" s="738">
        <f t="shared" si="35"/>
        <v>1.0747435271128483</v>
      </c>
      <c r="K136" s="990">
        <v>0.22</v>
      </c>
      <c r="L136" s="1000">
        <v>4</v>
      </c>
      <c r="M136" s="729">
        <f t="shared" si="36"/>
        <v>0.88</v>
      </c>
      <c r="N136" s="983" t="s">
        <v>164</v>
      </c>
      <c r="O136" s="831">
        <v>0.2</v>
      </c>
      <c r="P136" s="973">
        <v>43434</v>
      </c>
      <c r="Q136" s="973">
        <v>43467</v>
      </c>
      <c r="R136" s="729">
        <f t="shared" si="37"/>
        <v>9.9999999999999947</v>
      </c>
      <c r="S136" s="795">
        <f>IF(INDEX(Historical!$D$7:$D$1442,MATCH(B136,Historical!$B$7:$B$1449,0))=0,"n/a",(INDEX(Historical!$C$7:$C$1442,MATCH(B136,Historical!$B$7:$B$1449,0))/INDEX(Historical!$D$7:$D$1442,MATCH(B136,Historical!$B$7:$B$1449,0))-1)*100)</f>
        <v>11.111111111111116</v>
      </c>
      <c r="T136" s="795">
        <f>IF(INDEX(Historical!$F$7:$F$1442,MATCH(B136,Historical!$B$7:$B$1449,0))=0,"n/a",((INDEX(Historical!$C$7:$C$1442,MATCH(B136,Historical!$B$7:$B$1449,0))/INDEX(Historical!$F$7:$F$1442,MATCH(B136,Historical!$B$7:$B$1449,0)))^(1/3)-1)*100)</f>
        <v>12.624788044360603</v>
      </c>
      <c r="U136" s="795">
        <f>IF(INDEX(Historical!$H$7:$H$1442,MATCH(B136,Historical!$B$7:$B$1449,0))=0,"n/a",((INDEX(Historical!$C$7:$C$1442,MATCH(B136,Historical!$B$7:$B$1449,0))/INDEX(Historical!$H$7:$H$1442,MATCH(B136,Historical!$B$7:$B$1449,0)))^(1/5)-1)*100)</f>
        <v>13.754383035188301</v>
      </c>
      <c r="V136" s="795">
        <f>IF(INDEX(Historical!$O$7:$O$1442,MATCH(B136,Historical!$B$7:$B$1449,0))=0,"n/a",((INDEX(Historical!$C$7:$C$1442,MATCH(B136,Historical!$B$7:$B$1449,0))/INDEX(Historical!$O$7:$O$1442,MATCH(B136,Historical!$B$7:$B$1449,0)))^(1/10)-1)*100)</f>
        <v>13.032208304260662</v>
      </c>
      <c r="W136" s="796">
        <f t="shared" si="38"/>
        <v>1.055414609256325</v>
      </c>
      <c r="X136" s="797">
        <f t="shared" si="39"/>
        <v>1.1182425231860407</v>
      </c>
      <c r="Y136" s="749"/>
      <c r="Z136" s="738">
        <f t="shared" si="40"/>
        <v>34.24124513618677</v>
      </c>
      <c r="AA136" s="999">
        <f t="shared" si="41"/>
        <v>31.859922178988327</v>
      </c>
      <c r="AB136" s="1000">
        <v>5</v>
      </c>
      <c r="AC136" s="978">
        <v>2.57</v>
      </c>
      <c r="AD136" s="978">
        <v>2.25</v>
      </c>
      <c r="AE136" s="978">
        <v>3.38</v>
      </c>
      <c r="AF136" s="978">
        <v>14.83</v>
      </c>
      <c r="AG136" s="978">
        <v>23.1</v>
      </c>
      <c r="AH136" s="978">
        <v>-4.5999999999999996</v>
      </c>
      <c r="AI136" s="978">
        <v>18.360000000000003</v>
      </c>
      <c r="AJ136" s="978">
        <v>12.3</v>
      </c>
      <c r="AK136" s="978">
        <v>14.180000000000001</v>
      </c>
      <c r="AL136" s="991">
        <v>128590</v>
      </c>
      <c r="AM136" s="985">
        <v>1.0999999999999999</v>
      </c>
      <c r="AN136" s="978">
        <v>0.4</v>
      </c>
      <c r="AO136" s="838">
        <f t="shared" si="42"/>
        <v>-17.030795616687179</v>
      </c>
      <c r="AP136" s="839">
        <f t="shared" si="43"/>
        <v>14.829126562301148</v>
      </c>
      <c r="AQ136" s="1001">
        <f t="shared" si="44"/>
        <v>358.2491539250949</v>
      </c>
      <c r="AR136" s="738">
        <f>INDEX(Historical!$C$7:$C$1442,MATCH(B136,Historical!$B$7:$B$1449,0))*IF(AH136="n/a",1.03,IF(AH136&lt;0,1.01,IF(AH136&gt;10,1.1,(1+AH136/100))))</f>
        <v>0.80800000000000005</v>
      </c>
      <c r="AS136" s="999">
        <f t="shared" si="45"/>
        <v>0.88880000000000015</v>
      </c>
      <c r="AT136" s="999">
        <f t="shared" si="34"/>
        <v>0.97768000000000022</v>
      </c>
      <c r="AU136" s="999">
        <f t="shared" si="34"/>
        <v>1.0754480000000004</v>
      </c>
      <c r="AV136" s="999">
        <f t="shared" si="34"/>
        <v>1.1829928000000005</v>
      </c>
      <c r="AW136" s="738">
        <f t="shared" si="46"/>
        <v>4.9329208000000015</v>
      </c>
      <c r="AX136" s="846">
        <f t="shared" si="47"/>
        <v>6.0245735222276524</v>
      </c>
      <c r="AY136" s="1080">
        <v>0.67</v>
      </c>
      <c r="AZ136" s="985">
        <v>31.869999999999997</v>
      </c>
      <c r="BA136" s="985">
        <v>-4.83</v>
      </c>
      <c r="BB136" s="985">
        <v>9.34</v>
      </c>
      <c r="BC136" s="985">
        <v>7.9600000000000009</v>
      </c>
      <c r="BE136" s="700">
        <v>2003</v>
      </c>
      <c r="BF136" s="1013">
        <f t="shared" si="48"/>
        <v>1</v>
      </c>
      <c r="BG136" s="995">
        <v>9.6</v>
      </c>
    </row>
    <row r="137" spans="1:59" s="874" customFormat="1" ht="11.25" customHeight="1" x14ac:dyDescent="0.2">
      <c r="A137" s="733" t="s">
        <v>709</v>
      </c>
      <c r="B137" s="882" t="s">
        <v>710</v>
      </c>
      <c r="C137" s="1070" t="s">
        <v>108</v>
      </c>
      <c r="D137" s="1070" t="s">
        <v>4393</v>
      </c>
      <c r="E137" s="854">
        <v>24</v>
      </c>
      <c r="F137" s="1148">
        <v>139</v>
      </c>
      <c r="G137" s="1147" t="s">
        <v>106</v>
      </c>
      <c r="H137" s="1147" t="s">
        <v>106</v>
      </c>
      <c r="I137" s="867">
        <v>36.299999999999997</v>
      </c>
      <c r="J137" s="856">
        <f t="shared" si="35"/>
        <v>2.7548209366391188</v>
      </c>
      <c r="K137" s="880">
        <v>0.25</v>
      </c>
      <c r="L137" s="858">
        <v>4</v>
      </c>
      <c r="M137" s="859">
        <f t="shared" si="36"/>
        <v>1</v>
      </c>
      <c r="N137" s="860" t="s">
        <v>711</v>
      </c>
      <c r="O137" s="881">
        <v>0.24</v>
      </c>
      <c r="P137" s="862">
        <v>43409</v>
      </c>
      <c r="Q137" s="862">
        <v>43424</v>
      </c>
      <c r="R137" s="859">
        <f t="shared" si="37"/>
        <v>4.1666666666666705</v>
      </c>
      <c r="S137" s="795">
        <f>IF(INDEX(Historical!$D$7:$D$1442,MATCH(B137,Historical!$B$7:$B$1449,0))=0,"n/a",(INDEX(Historical!$C$7:$C$1442,MATCH(B137,Historical!$B$7:$B$1449,0))/INDEX(Historical!$D$7:$D$1442,MATCH(B137,Historical!$B$7:$B$1449,0))-1)*100)</f>
        <v>7.7777777777777724</v>
      </c>
      <c r="T137" s="795">
        <f>IF(INDEX(Historical!$F$7:$F$1442,MATCH(B137,Historical!$B$7:$B$1449,0))=0,"n/a",((INDEX(Historical!$C$7:$C$1442,MATCH(B137,Historical!$B$7:$B$1449,0))/INDEX(Historical!$F$7:$F$1442,MATCH(B137,Historical!$B$7:$B$1449,0)))^(1/3)-1)*100)</f>
        <v>6.1929221960223879</v>
      </c>
      <c r="U137" s="795">
        <f>IF(INDEX(Historical!$H$7:$H$1442,MATCH(B137,Historical!$B$7:$B$1449,0))=0,"n/a",((INDEX(Historical!$C$7:$C$1442,MATCH(B137,Historical!$B$7:$B$1449,0))/INDEX(Historical!$H$7:$H$1442,MATCH(B137,Historical!$B$7:$B$1449,0)))^(1/5)-1)*100)</f>
        <v>4.8629472762032666</v>
      </c>
      <c r="V137" s="795">
        <f>IF(INDEX(Historical!$O$7:$O$1442,MATCH(B137,Historical!$B$7:$B$1449,0))=0,"n/a",((INDEX(Historical!$C$7:$C$1442,MATCH(B137,Historical!$B$7:$B$1449,0))/INDEX(Historical!$O$7:$O$1442,MATCH(B137,Historical!$B$7:$B$1449,0)))^(1/10)-1)*100)</f>
        <v>3.9256572754381214</v>
      </c>
      <c r="W137" s="863">
        <f t="shared" si="38"/>
        <v>1.238760017750286</v>
      </c>
      <c r="X137" s="864" t="str">
        <f t="shared" si="39"/>
        <v>n/a</v>
      </c>
      <c r="Y137" s="888"/>
      <c r="Z137" s="856" t="str">
        <f t="shared" si="40"/>
        <v>n/a</v>
      </c>
      <c r="AA137" s="866" t="str">
        <f t="shared" si="41"/>
        <v>n/a</v>
      </c>
      <c r="AB137" s="858">
        <v>12</v>
      </c>
      <c r="AC137" s="867" t="s">
        <v>137</v>
      </c>
      <c r="AD137" s="867" t="s">
        <v>137</v>
      </c>
      <c r="AE137" s="867" t="s">
        <v>137</v>
      </c>
      <c r="AF137" s="867" t="s">
        <v>137</v>
      </c>
      <c r="AG137" s="867" t="s">
        <v>137</v>
      </c>
      <c r="AH137" s="867" t="s">
        <v>137</v>
      </c>
      <c r="AI137" s="867" t="s">
        <v>137</v>
      </c>
      <c r="AJ137" s="867" t="s">
        <v>137</v>
      </c>
      <c r="AK137" s="867" t="s">
        <v>137</v>
      </c>
      <c r="AL137" s="868" t="s">
        <v>137</v>
      </c>
      <c r="AM137" s="869" t="s">
        <v>137</v>
      </c>
      <c r="AN137" s="867" t="s">
        <v>137</v>
      </c>
      <c r="AO137" s="870" t="str">
        <f t="shared" si="42"/>
        <v>n/a</v>
      </c>
      <c r="AP137" s="871">
        <f t="shared" si="43"/>
        <v>7.6177682128423854</v>
      </c>
      <c r="AQ137" s="872" t="str">
        <f t="shared" si="44"/>
        <v>n/a</v>
      </c>
      <c r="AR137" s="738">
        <f>INDEX(Historical!$C$7:$C$1442,MATCH(B137,Historical!$B$7:$B$1449,0))*IF(AH137="n/a",1.03,IF(AH137&lt;0,1.01,IF(AH137&gt;10,1.1,(1+AH137/100))))</f>
        <v>0.99909999999999999</v>
      </c>
      <c r="AS137" s="866">
        <f t="shared" si="45"/>
        <v>1.0290729999999999</v>
      </c>
      <c r="AT137" s="866">
        <f t="shared" si="34"/>
        <v>1.0599451899999999</v>
      </c>
      <c r="AU137" s="866">
        <f t="shared" si="34"/>
        <v>1.0917435457</v>
      </c>
      <c r="AV137" s="866">
        <f t="shared" si="34"/>
        <v>1.124495852071</v>
      </c>
      <c r="AW137" s="856">
        <f t="shared" si="46"/>
        <v>5.3043575877709994</v>
      </c>
      <c r="AX137" s="873">
        <f t="shared" si="47"/>
        <v>14.612555338212122</v>
      </c>
      <c r="AY137" s="1081" t="s">
        <v>137</v>
      </c>
      <c r="AZ137" s="869" t="s">
        <v>137</v>
      </c>
      <c r="BA137" s="869" t="s">
        <v>137</v>
      </c>
      <c r="BB137" s="869" t="s">
        <v>137</v>
      </c>
      <c r="BC137" s="869" t="s">
        <v>137</v>
      </c>
      <c r="BD137" s="1033" t="s">
        <v>4326</v>
      </c>
      <c r="BE137" s="700">
        <v>1996</v>
      </c>
      <c r="BF137" s="1013">
        <f t="shared" si="48"/>
        <v>2</v>
      </c>
      <c r="BG137" s="931" t="s">
        <v>137</v>
      </c>
    </row>
    <row r="138" spans="1:59" ht="11.25" customHeight="1" x14ac:dyDescent="0.2">
      <c r="A138" s="984" t="s">
        <v>712</v>
      </c>
      <c r="B138" s="988" t="s">
        <v>713</v>
      </c>
      <c r="C138" s="1070" t="s">
        <v>112</v>
      </c>
      <c r="D138" s="1070" t="s">
        <v>4407</v>
      </c>
      <c r="E138" s="828">
        <v>15</v>
      </c>
      <c r="F138" s="1148">
        <v>242</v>
      </c>
      <c r="G138" s="1148" t="s">
        <v>37</v>
      </c>
      <c r="H138" s="1148" t="s">
        <v>37</v>
      </c>
      <c r="I138" s="987">
        <v>275.55</v>
      </c>
      <c r="J138" s="738">
        <f t="shared" si="35"/>
        <v>1.7419706042460532</v>
      </c>
      <c r="K138" s="990">
        <v>1.2</v>
      </c>
      <c r="L138" s="1000">
        <v>4</v>
      </c>
      <c r="M138" s="729">
        <f t="shared" si="36"/>
        <v>4.8</v>
      </c>
      <c r="N138" s="983" t="s">
        <v>714</v>
      </c>
      <c r="O138" s="831">
        <v>1.1000000000000001</v>
      </c>
      <c r="P138" s="973">
        <v>43252</v>
      </c>
      <c r="Q138" s="973">
        <v>43271</v>
      </c>
      <c r="R138" s="729">
        <f t="shared" si="37"/>
        <v>9.0909090909090793</v>
      </c>
      <c r="S138" s="795">
        <f>IF(INDEX(Historical!$D$7:$D$1442,MATCH(B138,Historical!$B$7:$B$1449,0))=0,"n/a",(INDEX(Historical!$C$7:$C$1442,MATCH(B138,Historical!$B$7:$B$1449,0))/INDEX(Historical!$D$7:$D$1442,MATCH(B138,Historical!$B$7:$B$1449,0))-1)*100)</f>
        <v>20.512820512820529</v>
      </c>
      <c r="T138" s="795">
        <f>IF(INDEX(Historical!$F$7:$F$1442,MATCH(B138,Historical!$B$7:$B$1449,0))=0,"n/a",((INDEX(Historical!$C$7:$C$1442,MATCH(B138,Historical!$B$7:$B$1449,0))/INDEX(Historical!$F$7:$F$1442,MATCH(B138,Historical!$B$7:$B$1449,0)))^(1/3)-1)*100)</f>
        <v>14.880254240805124</v>
      </c>
      <c r="U138" s="795">
        <f>IF(INDEX(Historical!$H$7:$H$1442,MATCH(B138,Historical!$B$7:$B$1449,0))=0,"n/a",((INDEX(Historical!$C$7:$C$1442,MATCH(B138,Historical!$B$7:$B$1449,0))/INDEX(Historical!$H$7:$H$1442,MATCH(B138,Historical!$B$7:$B$1449,0)))^(1/5)-1)*100)</f>
        <v>14.578776431254514</v>
      </c>
      <c r="V138" s="795">
        <f>IF(INDEX(Historical!$O$7:$O$1442,MATCH(B138,Historical!$B$7:$B$1449,0))=0,"n/a",((INDEX(Historical!$C$7:$C$1442,MATCH(B138,Historical!$B$7:$B$1449,0))/INDEX(Historical!$O$7:$O$1442,MATCH(B138,Historical!$B$7:$B$1449,0)))^(1/10)-1)*100)</f>
        <v>12.726754861394163</v>
      </c>
      <c r="W138" s="796">
        <f t="shared" si="38"/>
        <v>1.1455219016969005</v>
      </c>
      <c r="X138" s="797">
        <f t="shared" si="39"/>
        <v>1.3134032820950012</v>
      </c>
      <c r="Y138" s="988"/>
      <c r="Z138" s="738">
        <f t="shared" si="40"/>
        <v>27.586206896551722</v>
      </c>
      <c r="AA138" s="999">
        <f t="shared" si="41"/>
        <v>15.836206896551726</v>
      </c>
      <c r="AB138" s="1000">
        <v>12</v>
      </c>
      <c r="AC138" s="978">
        <v>17.399999999999999</v>
      </c>
      <c r="AD138" s="978">
        <v>0.65</v>
      </c>
      <c r="AE138" s="978">
        <v>1.68</v>
      </c>
      <c r="AF138" s="978">
        <v>5.27</v>
      </c>
      <c r="AG138" s="978">
        <v>34.200000000000003</v>
      </c>
      <c r="AH138" s="978">
        <v>8.1</v>
      </c>
      <c r="AI138" s="978">
        <v>3.4299999999999997</v>
      </c>
      <c r="AJ138" s="978">
        <v>11.1</v>
      </c>
      <c r="AK138" s="978">
        <v>24.240000000000002</v>
      </c>
      <c r="AL138" s="991">
        <v>47970</v>
      </c>
      <c r="AM138" s="985">
        <v>0.1</v>
      </c>
      <c r="AN138" s="978">
        <v>1.58</v>
      </c>
      <c r="AO138" s="838">
        <f t="shared" si="42"/>
        <v>0.48454013894884085</v>
      </c>
      <c r="AP138" s="839">
        <f t="shared" si="43"/>
        <v>16.320747035500567</v>
      </c>
      <c r="AQ138" s="1001">
        <f t="shared" si="44"/>
        <v>92.592615924942123</v>
      </c>
      <c r="AR138" s="738">
        <f>INDEX(Historical!$C$7:$C$1442,MATCH(B138,Historical!$B$7:$B$1449,0))*IF(AH138="n/a",1.03,IF(AH138&lt;0,1.01,IF(AH138&gt;10,1.1,(1+AH138/100))))</f>
        <v>5.0807000000000002</v>
      </c>
      <c r="AS138" s="999">
        <f t="shared" si="45"/>
        <v>5.2549680099999998</v>
      </c>
      <c r="AT138" s="999">
        <f t="shared" si="34"/>
        <v>5.7804648109999999</v>
      </c>
      <c r="AU138" s="999">
        <f t="shared" si="34"/>
        <v>6.3585112921000002</v>
      </c>
      <c r="AV138" s="999">
        <f t="shared" si="34"/>
        <v>6.9943624213100009</v>
      </c>
      <c r="AW138" s="738">
        <f t="shared" si="46"/>
        <v>29.469006534410003</v>
      </c>
      <c r="AX138" s="846">
        <f t="shared" si="47"/>
        <v>10.694613149849392</v>
      </c>
      <c r="AY138" s="1080">
        <v>0.86</v>
      </c>
      <c r="AZ138" s="985">
        <v>23.22</v>
      </c>
      <c r="BA138" s="985">
        <v>-23.64</v>
      </c>
      <c r="BB138" s="985">
        <v>6.45</v>
      </c>
      <c r="BC138" s="985">
        <v>-7.3599999999999994</v>
      </c>
      <c r="BE138" s="700">
        <v>2004</v>
      </c>
      <c r="BF138" s="1013">
        <f t="shared" si="48"/>
        <v>1</v>
      </c>
      <c r="BG138" s="995">
        <v>7.6</v>
      </c>
    </row>
    <row r="139" spans="1:59" ht="11.25" customHeight="1" x14ac:dyDescent="0.2">
      <c r="A139" s="976" t="s">
        <v>1518</v>
      </c>
      <c r="B139" s="988" t="s">
        <v>1519</v>
      </c>
      <c r="C139" s="1070" t="s">
        <v>108</v>
      </c>
      <c r="D139" s="1070" t="s">
        <v>4393</v>
      </c>
      <c r="E139" s="828">
        <v>10</v>
      </c>
      <c r="F139" s="1148">
        <v>335</v>
      </c>
      <c r="G139" s="1148" t="s">
        <v>37</v>
      </c>
      <c r="H139" s="1148" t="s">
        <v>37</v>
      </c>
      <c r="I139" s="987">
        <v>17.64</v>
      </c>
      <c r="J139" s="738">
        <f t="shared" si="35"/>
        <v>4.0816326530612246</v>
      </c>
      <c r="K139" s="990">
        <v>0.18</v>
      </c>
      <c r="L139" s="1000">
        <v>4</v>
      </c>
      <c r="M139" s="729">
        <f t="shared" si="36"/>
        <v>0.72</v>
      </c>
      <c r="N139" s="983" t="s">
        <v>107</v>
      </c>
      <c r="O139" s="831">
        <v>0.17</v>
      </c>
      <c r="P139" s="973">
        <v>43496</v>
      </c>
      <c r="Q139" s="973">
        <v>43510</v>
      </c>
      <c r="R139" s="729">
        <f t="shared" si="37"/>
        <v>5.8823529411764595</v>
      </c>
      <c r="S139" s="795">
        <f>IF(INDEX(Historical!$D$7:$D$1442,MATCH(B139,Historical!$B$7:$B$1449,0))=0,"n/a",(INDEX(Historical!$C$7:$C$1442,MATCH(B139,Historical!$B$7:$B$1449,0))/INDEX(Historical!$D$7:$D$1442,MATCH(B139,Historical!$B$7:$B$1449,0))-1)*100)</f>
        <v>6.25</v>
      </c>
      <c r="T139" s="795">
        <f>IF(INDEX(Historical!$F$7:$F$1442,MATCH(B139,Historical!$B$7:$B$1449,0))=0,"n/a",((INDEX(Historical!$C$7:$C$1442,MATCH(B139,Historical!$B$7:$B$1449,0))/INDEX(Historical!$F$7:$F$1442,MATCH(B139,Historical!$B$7:$B$1449,0)))^(1/3)-1)*100)</f>
        <v>6.6858844342181811</v>
      </c>
      <c r="U139" s="795">
        <f>IF(INDEX(Historical!$H$7:$H$1442,MATCH(B139,Historical!$B$7:$B$1449,0))=0,"n/a",((INDEX(Historical!$C$7:$C$1442,MATCH(B139,Historical!$B$7:$B$1449,0))/INDEX(Historical!$H$7:$H$1442,MATCH(B139,Historical!$B$7:$B$1449,0)))^(1/5)-1)*100)</f>
        <v>6.342724238285391</v>
      </c>
      <c r="V139" s="795">
        <f>IF(INDEX(Historical!$O$7:$O$1442,MATCH(B139,Historical!$B$7:$B$1449,0))=0,"n/a",((INDEX(Historical!$C$7:$C$1442,MATCH(B139,Historical!$B$7:$B$1449,0))/INDEX(Historical!$O$7:$O$1442,MATCH(B139,Historical!$B$7:$B$1449,0)))^(1/10)-1)*100)</f>
        <v>5.6865908080909522</v>
      </c>
      <c r="W139" s="796">
        <f t="shared" si="38"/>
        <v>1.1153825644111555</v>
      </c>
      <c r="X139" s="797">
        <f t="shared" si="39"/>
        <v>1.0935731445319639</v>
      </c>
      <c r="Y139" s="749"/>
      <c r="Z139" s="738">
        <f t="shared" si="40"/>
        <v>70.588235294117638</v>
      </c>
      <c r="AA139" s="999">
        <f t="shared" si="41"/>
        <v>17.294117647058822</v>
      </c>
      <c r="AB139" s="1000">
        <v>12</v>
      </c>
      <c r="AC139" s="978">
        <v>1.02</v>
      </c>
      <c r="AD139" s="978">
        <v>2.4700000000000002</v>
      </c>
      <c r="AE139" s="978">
        <v>4.88</v>
      </c>
      <c r="AF139" s="978">
        <v>1.46</v>
      </c>
      <c r="AG139" s="978">
        <v>7.9</v>
      </c>
      <c r="AH139" s="978">
        <v>80.600000000000009</v>
      </c>
      <c r="AI139" s="978">
        <v>1.3</v>
      </c>
      <c r="AJ139" s="978">
        <v>5.8000000000000007</v>
      </c>
      <c r="AK139" s="978">
        <v>7.0000000000000009</v>
      </c>
      <c r="AL139" s="991">
        <v>1830</v>
      </c>
      <c r="AM139" s="985">
        <v>0.3</v>
      </c>
      <c r="AN139" s="978">
        <v>0.23</v>
      </c>
      <c r="AO139" s="838">
        <f t="shared" si="42"/>
        <v>-6.8697607557122069</v>
      </c>
      <c r="AP139" s="839">
        <f t="shared" si="43"/>
        <v>10.424356891346616</v>
      </c>
      <c r="AQ139" s="1001">
        <f t="shared" si="44"/>
        <v>5.9337565854894248</v>
      </c>
      <c r="AR139" s="738">
        <f>INDEX(Historical!$C$7:$C$1442,MATCH(B139,Historical!$B$7:$B$1449,0))*IF(AH139="n/a",1.03,IF(AH139&lt;0,1.01,IF(AH139&gt;10,1.1,(1+AH139/100))))</f>
        <v>0.74800000000000011</v>
      </c>
      <c r="AS139" s="999">
        <f t="shared" si="45"/>
        <v>0.75772400000000006</v>
      </c>
      <c r="AT139" s="999">
        <f t="shared" si="34"/>
        <v>0.81076468000000013</v>
      </c>
      <c r="AU139" s="999">
        <f t="shared" si="34"/>
        <v>0.8675182076000002</v>
      </c>
      <c r="AV139" s="999">
        <f t="shared" si="34"/>
        <v>0.92824448213200028</v>
      </c>
      <c r="AW139" s="738">
        <f t="shared" si="46"/>
        <v>4.1122513697320011</v>
      </c>
      <c r="AX139" s="846">
        <f t="shared" si="47"/>
        <v>23.312082594852612</v>
      </c>
      <c r="AY139" s="1080">
        <v>0.69</v>
      </c>
      <c r="AZ139" s="985">
        <v>13.81</v>
      </c>
      <c r="BA139" s="985">
        <v>-4.96</v>
      </c>
      <c r="BB139" s="985">
        <v>1.91</v>
      </c>
      <c r="BC139" s="985">
        <v>1.43</v>
      </c>
      <c r="BE139" s="700">
        <v>2010</v>
      </c>
      <c r="BF139" s="1013">
        <f t="shared" si="48"/>
        <v>0</v>
      </c>
      <c r="BG139" s="995">
        <v>1</v>
      </c>
    </row>
    <row r="140" spans="1:59" ht="11.25" customHeight="1" x14ac:dyDescent="0.2">
      <c r="A140" s="984" t="s">
        <v>715</v>
      </c>
      <c r="B140" s="988" t="s">
        <v>716</v>
      </c>
      <c r="C140" s="1070" t="s">
        <v>131</v>
      </c>
      <c r="D140" s="1070" t="s">
        <v>4390</v>
      </c>
      <c r="E140" s="828">
        <v>14</v>
      </c>
      <c r="F140" s="1148">
        <v>260</v>
      </c>
      <c r="G140" s="1148" t="s">
        <v>37</v>
      </c>
      <c r="H140" s="1148" t="s">
        <v>37</v>
      </c>
      <c r="I140" s="987">
        <v>63.91</v>
      </c>
      <c r="J140" s="738">
        <f t="shared" si="35"/>
        <v>3.4423407917383826</v>
      </c>
      <c r="K140" s="990">
        <v>0.55000000000000004</v>
      </c>
      <c r="L140" s="1000">
        <v>4</v>
      </c>
      <c r="M140" s="729">
        <f t="shared" si="36"/>
        <v>2.2000000000000002</v>
      </c>
      <c r="N140" s="983" t="s">
        <v>320</v>
      </c>
      <c r="O140" s="831">
        <v>0.52500000000000002</v>
      </c>
      <c r="P140" s="694">
        <v>43173</v>
      </c>
      <c r="Q140" s="694">
        <v>43189</v>
      </c>
      <c r="R140" s="729">
        <f t="shared" si="37"/>
        <v>4.7619047619047654</v>
      </c>
      <c r="S140" s="795">
        <f>IF(INDEX(Historical!$D$7:$D$1442,MATCH(B140,Historical!$B$7:$B$1449,0))=0,"n/a",(INDEX(Historical!$C$7:$C$1442,MATCH(B140,Historical!$B$7:$B$1449,0))/INDEX(Historical!$D$7:$D$1442,MATCH(B140,Historical!$B$7:$B$1449,0))-1)*100)</f>
        <v>4.7619047619047672</v>
      </c>
      <c r="T140" s="795">
        <f>IF(INDEX(Historical!$F$7:$F$1442,MATCH(B140,Historical!$B$7:$B$1449,0))=0,"n/a",((INDEX(Historical!$C$7:$C$1442,MATCH(B140,Historical!$B$7:$B$1449,0))/INDEX(Historical!$F$7:$F$1442,MATCH(B140,Historical!$B$7:$B$1449,0)))^(1/3)-1)*100)</f>
        <v>4.6422696369909477</v>
      </c>
      <c r="U140" s="795">
        <f>IF(INDEX(Historical!$H$7:$H$1442,MATCH(B140,Historical!$B$7:$B$1449,0))=0,"n/a",((INDEX(Historical!$C$7:$C$1442,MATCH(B140,Historical!$B$7:$B$1449,0))/INDEX(Historical!$H$7:$H$1442,MATCH(B140,Historical!$B$7:$B$1449,0)))^(1/5)-1)*100)</f>
        <v>7.6752325943092448</v>
      </c>
      <c r="V140" s="795">
        <f>IF(INDEX(Historical!$O$7:$O$1442,MATCH(B140,Historical!$B$7:$B$1449,0))=0,"n/a",((INDEX(Historical!$C$7:$C$1442,MATCH(B140,Historical!$B$7:$B$1449,0))/INDEX(Historical!$O$7:$O$1442,MATCH(B140,Historical!$B$7:$B$1449,0)))^(1/10)-1)*100)</f>
        <v>5.2409779148925528</v>
      </c>
      <c r="W140" s="796">
        <f t="shared" si="38"/>
        <v>1.4644657388270252</v>
      </c>
      <c r="X140" s="797">
        <f t="shared" si="39"/>
        <v>1.6330282115551584</v>
      </c>
      <c r="Y140" s="752"/>
      <c r="Z140" s="738">
        <f t="shared" si="40"/>
        <v>56.122448979591844</v>
      </c>
      <c r="AA140" s="999">
        <f t="shared" si="41"/>
        <v>16.303571428571427</v>
      </c>
      <c r="AB140" s="1000">
        <v>12</v>
      </c>
      <c r="AC140" s="978">
        <v>3.92</v>
      </c>
      <c r="AD140" s="978">
        <v>6.3</v>
      </c>
      <c r="AE140" s="978">
        <v>2.65</v>
      </c>
      <c r="AF140" s="978">
        <v>1.69</v>
      </c>
      <c r="AG140" s="978">
        <v>9.6</v>
      </c>
      <c r="AH140" s="978">
        <v>-1.6</v>
      </c>
      <c r="AI140" s="978">
        <v>0.98</v>
      </c>
      <c r="AJ140" s="978">
        <v>4.7</v>
      </c>
      <c r="AK140" s="978">
        <v>2.59</v>
      </c>
      <c r="AL140" s="991">
        <v>3250</v>
      </c>
      <c r="AM140" s="985">
        <v>0.6</v>
      </c>
      <c r="AN140" s="978">
        <v>1.07</v>
      </c>
      <c r="AO140" s="838">
        <f t="shared" si="42"/>
        <v>-5.1859980425237993</v>
      </c>
      <c r="AP140" s="839">
        <f t="shared" si="43"/>
        <v>11.117573386047628</v>
      </c>
      <c r="AQ140" s="1001">
        <f t="shared" si="44"/>
        <v>10.660714125626569</v>
      </c>
      <c r="AR140" s="738">
        <f>INDEX(Historical!$C$7:$C$1442,MATCH(B140,Historical!$B$7:$B$1449,0))*IF(AH140="n/a",1.03,IF(AH140&lt;0,1.01,IF(AH140&gt;10,1.1,(1+AH140/100))))</f>
        <v>2.2220000000000004</v>
      </c>
      <c r="AS140" s="999">
        <f t="shared" si="45"/>
        <v>2.2437756000000006</v>
      </c>
      <c r="AT140" s="999">
        <f t="shared" si="34"/>
        <v>2.3018893880400007</v>
      </c>
      <c r="AU140" s="999">
        <f t="shared" si="34"/>
        <v>2.361508323190237</v>
      </c>
      <c r="AV140" s="999">
        <f t="shared" si="34"/>
        <v>2.4226713887608642</v>
      </c>
      <c r="AW140" s="738">
        <f t="shared" si="46"/>
        <v>11.551844699991104</v>
      </c>
      <c r="AX140" s="846">
        <f t="shared" si="47"/>
        <v>18.07517555936646</v>
      </c>
      <c r="AY140" s="1080">
        <v>0.32</v>
      </c>
      <c r="AZ140" s="985">
        <v>27.79</v>
      </c>
      <c r="BA140" s="985">
        <v>-2.78</v>
      </c>
      <c r="BB140" s="985">
        <v>3.0700000000000003</v>
      </c>
      <c r="BC140" s="985">
        <v>8.7200000000000006</v>
      </c>
      <c r="BE140" s="700">
        <v>2005</v>
      </c>
      <c r="BF140" s="1013">
        <f t="shared" si="48"/>
        <v>1</v>
      </c>
      <c r="BG140" s="995">
        <v>3.3000000000000003</v>
      </c>
    </row>
    <row r="141" spans="1:59" ht="11.25" customHeight="1" x14ac:dyDescent="0.2">
      <c r="A141" s="976" t="s">
        <v>717</v>
      </c>
      <c r="B141" s="988" t="s">
        <v>718</v>
      </c>
      <c r="C141" s="1070" t="s">
        <v>108</v>
      </c>
      <c r="D141" s="1070" t="s">
        <v>4401</v>
      </c>
      <c r="E141" s="828">
        <v>21</v>
      </c>
      <c r="F141" s="1148">
        <v>160</v>
      </c>
      <c r="G141" s="1148" t="s">
        <v>37</v>
      </c>
      <c r="H141" s="1148" t="s">
        <v>37</v>
      </c>
      <c r="I141" s="987">
        <v>29.32</v>
      </c>
      <c r="J141" s="738">
        <f t="shared" si="35"/>
        <v>3.2742155525238745</v>
      </c>
      <c r="K141" s="997">
        <v>0.24</v>
      </c>
      <c r="L141" s="1000">
        <v>4</v>
      </c>
      <c r="M141" s="729">
        <f t="shared" si="36"/>
        <v>0.96</v>
      </c>
      <c r="N141" s="983" t="s">
        <v>140</v>
      </c>
      <c r="O141" s="832">
        <v>0.22</v>
      </c>
      <c r="P141" s="973">
        <v>43479</v>
      </c>
      <c r="Q141" s="973">
        <v>43497</v>
      </c>
      <c r="R141" s="729">
        <f t="shared" si="37"/>
        <v>9.0909090909090864</v>
      </c>
      <c r="S141" s="795">
        <f>IF(INDEX(Historical!$D$7:$D$1442,MATCH(B141,Historical!$B$7:$B$1449,0))=0,"n/a",(INDEX(Historical!$C$7:$C$1442,MATCH(B141,Historical!$B$7:$B$1449,0))/INDEX(Historical!$D$7:$D$1442,MATCH(B141,Historical!$B$7:$B$1449,0))-1)*100)</f>
        <v>1.5385396450305011</v>
      </c>
      <c r="T141" s="795">
        <f>IF(INDEX(Historical!$F$7:$F$1442,MATCH(B141,Historical!$B$7:$B$1449,0))=0,"n/a",((INDEX(Historical!$C$7:$C$1442,MATCH(B141,Historical!$B$7:$B$1449,0))/INDEX(Historical!$F$7:$F$1442,MATCH(B141,Historical!$B$7:$B$1449,0)))^(1/3)-1)*100)</f>
        <v>2.3818422453631971</v>
      </c>
      <c r="U141" s="795">
        <f>IF(INDEX(Historical!$H$7:$H$1442,MATCH(B141,Historical!$B$7:$B$1449,0))=0,"n/a",((INDEX(Historical!$C$7:$C$1442,MATCH(B141,Historical!$B$7:$B$1449,0))/INDEX(Historical!$H$7:$H$1442,MATCH(B141,Historical!$B$7:$B$1449,0)))^(1/5)-1)*100)</f>
        <v>2.9098437658536813</v>
      </c>
      <c r="V141" s="795">
        <f>IF(INDEX(Historical!$O$7:$O$1442,MATCH(B141,Historical!$B$7:$B$1449,0))=0,"n/a",((INDEX(Historical!$C$7:$C$1442,MATCH(B141,Historical!$B$7:$B$1449,0))/INDEX(Historical!$O$7:$O$1442,MATCH(B141,Historical!$B$7:$B$1449,0)))^(1/10)-1)*100)</f>
        <v>3.7998346359950252</v>
      </c>
      <c r="W141" s="796">
        <f t="shared" si="38"/>
        <v>0.76578168383680445</v>
      </c>
      <c r="X141" s="797">
        <f t="shared" si="39"/>
        <v>0.96994792195122714</v>
      </c>
      <c r="Y141" s="747"/>
      <c r="Z141" s="738">
        <f t="shared" si="40"/>
        <v>44.036697247706421</v>
      </c>
      <c r="AA141" s="999">
        <f t="shared" si="41"/>
        <v>13.449541284403669</v>
      </c>
      <c r="AB141" s="1000">
        <v>12</v>
      </c>
      <c r="AC141" s="978">
        <v>2.1800000000000002</v>
      </c>
      <c r="AD141" s="978" t="s">
        <v>137</v>
      </c>
      <c r="AE141" s="978">
        <v>4.29</v>
      </c>
      <c r="AF141" s="978">
        <v>1.57</v>
      </c>
      <c r="AG141" s="978">
        <v>8.4</v>
      </c>
      <c r="AH141" s="978">
        <v>55.900000000000006</v>
      </c>
      <c r="AI141" s="978" t="s">
        <v>137</v>
      </c>
      <c r="AJ141" s="978">
        <v>3</v>
      </c>
      <c r="AK141" s="978" t="s">
        <v>137</v>
      </c>
      <c r="AL141" s="991">
        <v>182.37</v>
      </c>
      <c r="AM141" s="985">
        <v>4.3999999999999995</v>
      </c>
      <c r="AN141" s="978">
        <v>0</v>
      </c>
      <c r="AO141" s="838">
        <f t="shared" si="42"/>
        <v>-7.2654819660261127</v>
      </c>
      <c r="AP141" s="839">
        <f t="shared" si="43"/>
        <v>6.1840593183775558</v>
      </c>
      <c r="AQ141" s="1001">
        <f t="shared" si="44"/>
        <v>-3.124868879770426</v>
      </c>
      <c r="AR141" s="738">
        <f>INDEX(Historical!$C$7:$C$1442,MATCH(B141,Historical!$B$7:$B$1449,0))*IF(AH141="n/a",1.03,IF(AH141&lt;0,1.01,IF(AH141&gt;10,1.1,(1+AH141/100))))</f>
        <v>0.96800000000000008</v>
      </c>
      <c r="AS141" s="999">
        <f t="shared" si="45"/>
        <v>0.99704000000000015</v>
      </c>
      <c r="AT141" s="999">
        <f t="shared" si="34"/>
        <v>1.0269512000000003</v>
      </c>
      <c r="AU141" s="999">
        <f t="shared" si="34"/>
        <v>1.0577597360000004</v>
      </c>
      <c r="AV141" s="999">
        <f t="shared" si="34"/>
        <v>1.0894925280800005</v>
      </c>
      <c r="AW141" s="738">
        <f t="shared" si="46"/>
        <v>5.1392434640800015</v>
      </c>
      <c r="AX141" s="846">
        <f t="shared" si="47"/>
        <v>17.52811549822647</v>
      </c>
      <c r="AY141" s="1080">
        <v>0.26</v>
      </c>
      <c r="AZ141" s="985">
        <v>4.42</v>
      </c>
      <c r="BA141" s="985">
        <v>-27.750000000000004</v>
      </c>
      <c r="BB141" s="985">
        <v>-10.029999999999999</v>
      </c>
      <c r="BC141" s="985">
        <v>-15.509999999999998</v>
      </c>
      <c r="BE141" s="700">
        <v>2000</v>
      </c>
      <c r="BF141" s="1013">
        <f t="shared" si="48"/>
        <v>2</v>
      </c>
      <c r="BG141" s="995">
        <v>0.89999999999999991</v>
      </c>
    </row>
    <row r="142" spans="1:59" ht="11.25" customHeight="1" x14ac:dyDescent="0.2">
      <c r="A142" s="984" t="s">
        <v>719</v>
      </c>
      <c r="B142" s="988" t="s">
        <v>720</v>
      </c>
      <c r="C142" s="1070" t="s">
        <v>128</v>
      </c>
      <c r="D142" s="1070" t="s">
        <v>193</v>
      </c>
      <c r="E142" s="828">
        <v>18</v>
      </c>
      <c r="F142" s="1148">
        <v>176</v>
      </c>
      <c r="G142" s="1148" t="s">
        <v>106</v>
      </c>
      <c r="H142" s="1148" t="s">
        <v>106</v>
      </c>
      <c r="I142" s="987">
        <v>65.650000000000006</v>
      </c>
      <c r="J142" s="738">
        <f t="shared" si="35"/>
        <v>2.2239146991622238</v>
      </c>
      <c r="K142" s="990">
        <v>0.36499999999999999</v>
      </c>
      <c r="L142" s="1000">
        <v>4</v>
      </c>
      <c r="M142" s="729">
        <f t="shared" si="36"/>
        <v>1.46</v>
      </c>
      <c r="N142" s="983" t="s">
        <v>136</v>
      </c>
      <c r="O142" s="831">
        <v>0.36</v>
      </c>
      <c r="P142" s="694">
        <v>43154</v>
      </c>
      <c r="Q142" s="694">
        <v>43173</v>
      </c>
      <c r="R142" s="729">
        <f t="shared" si="37"/>
        <v>1.3888888888888902</v>
      </c>
      <c r="S142" s="795">
        <f>IF(INDEX(Historical!$D$7:$D$1442,MATCH(B142,Historical!$B$7:$B$1449,0))=0,"n/a",(INDEX(Historical!$C$7:$C$1442,MATCH(B142,Historical!$B$7:$B$1449,0))/INDEX(Historical!$D$7:$D$1442,MATCH(B142,Historical!$B$7:$B$1449,0))-1)*100)</f>
        <v>1.388888888888884</v>
      </c>
      <c r="T142" s="795">
        <f>IF(INDEX(Historical!$F$7:$F$1442,MATCH(B142,Historical!$B$7:$B$1449,0))=0,"n/a",((INDEX(Historical!$C$7:$C$1442,MATCH(B142,Historical!$B$7:$B$1449,0))/INDEX(Historical!$F$7:$F$1442,MATCH(B142,Historical!$B$7:$B$1449,0)))^(1/3)-1)*100)</f>
        <v>1.4086357131201765</v>
      </c>
      <c r="U142" s="795">
        <f>IF(INDEX(Historical!$H$7:$H$1442,MATCH(B142,Historical!$B$7:$B$1449,0))=0,"n/a",((INDEX(Historical!$C$7:$C$1442,MATCH(B142,Historical!$B$7:$B$1449,0))/INDEX(Historical!$H$7:$H$1442,MATCH(B142,Historical!$B$7:$B$1449,0)))^(1/5)-1)*100)</f>
        <v>4.0002353139918068</v>
      </c>
      <c r="V142" s="795">
        <f>IF(INDEX(Historical!$O$7:$O$1442,MATCH(B142,Historical!$B$7:$B$1449,0))=0,"n/a",((INDEX(Historical!$C$7:$C$1442,MATCH(B142,Historical!$B$7:$B$1449,0))/INDEX(Historical!$O$7:$O$1442,MATCH(B142,Historical!$B$7:$B$1449,0)))^(1/10)-1)*100)</f>
        <v>12.743111905242532</v>
      </c>
      <c r="W142" s="796">
        <f t="shared" si="38"/>
        <v>0.31391353569971436</v>
      </c>
      <c r="X142" s="797" t="str">
        <f t="shared" si="39"/>
        <v>n/a</v>
      </c>
      <c r="Y142" s="752"/>
      <c r="Z142" s="738">
        <f t="shared" si="40"/>
        <v>40</v>
      </c>
      <c r="AA142" s="999">
        <f t="shared" si="41"/>
        <v>17.986301369863014</v>
      </c>
      <c r="AB142" s="1000">
        <v>12</v>
      </c>
      <c r="AC142" s="978">
        <v>3.65</v>
      </c>
      <c r="AD142" s="978">
        <v>2.0699999999999998</v>
      </c>
      <c r="AE142" s="978">
        <v>1.37</v>
      </c>
      <c r="AF142" s="978">
        <v>4.3899999999999997</v>
      </c>
      <c r="AG142" s="978">
        <v>20.100000000000001</v>
      </c>
      <c r="AH142" s="978">
        <v>26.6</v>
      </c>
      <c r="AI142" s="978">
        <v>14.02</v>
      </c>
      <c r="AJ142" s="978">
        <v>-1.7000000000000002</v>
      </c>
      <c r="AK142" s="978">
        <v>8.6999999999999993</v>
      </c>
      <c r="AL142" s="991">
        <v>3640</v>
      </c>
      <c r="AM142" s="985">
        <v>0.5</v>
      </c>
      <c r="AN142" s="978">
        <v>0.54</v>
      </c>
      <c r="AO142" s="838">
        <f t="shared" si="42"/>
        <v>-11.762151356708983</v>
      </c>
      <c r="AP142" s="839">
        <f t="shared" si="43"/>
        <v>6.2241500131540306</v>
      </c>
      <c r="AQ142" s="1001">
        <f t="shared" si="44"/>
        <v>87.331984590279532</v>
      </c>
      <c r="AR142" s="738">
        <f>INDEX(Historical!$C$7:$C$1442,MATCH(B142,Historical!$B$7:$B$1449,0))*IF(AH142="n/a",1.03,IF(AH142&lt;0,1.01,IF(AH142&gt;10,1.1,(1+AH142/100))))</f>
        <v>1.6060000000000001</v>
      </c>
      <c r="AS142" s="999">
        <f t="shared" si="45"/>
        <v>1.7666000000000002</v>
      </c>
      <c r="AT142" s="999">
        <f t="shared" si="34"/>
        <v>1.9202942000000001</v>
      </c>
      <c r="AU142" s="999">
        <f t="shared" si="34"/>
        <v>2.0873597953999998</v>
      </c>
      <c r="AV142" s="999">
        <f t="shared" si="34"/>
        <v>2.2689600975997997</v>
      </c>
      <c r="AW142" s="738">
        <f t="shared" si="46"/>
        <v>9.6492140929998005</v>
      </c>
      <c r="AX142" s="846">
        <f t="shared" si="47"/>
        <v>14.697965107387356</v>
      </c>
      <c r="AY142" s="1080">
        <v>0.67</v>
      </c>
      <c r="AZ142" s="985">
        <v>17.04</v>
      </c>
      <c r="BA142" s="985">
        <v>-25.97</v>
      </c>
      <c r="BB142" s="985">
        <v>4.2299999999999995</v>
      </c>
      <c r="BC142" s="985">
        <v>-10.8</v>
      </c>
      <c r="BE142" s="700">
        <v>2001</v>
      </c>
      <c r="BF142" s="1013">
        <f t="shared" si="48"/>
        <v>2</v>
      </c>
      <c r="BG142" s="995">
        <v>9.1999999999999993</v>
      </c>
    </row>
    <row r="143" spans="1:59" ht="11.25" customHeight="1" x14ac:dyDescent="0.2">
      <c r="A143" s="984" t="s">
        <v>721</v>
      </c>
      <c r="B143" s="988" t="s">
        <v>722</v>
      </c>
      <c r="C143" s="1070" t="s">
        <v>179</v>
      </c>
      <c r="D143" s="1070" t="s">
        <v>4399</v>
      </c>
      <c r="E143" s="828">
        <v>15</v>
      </c>
      <c r="F143" s="1148">
        <v>248</v>
      </c>
      <c r="G143" s="1148" t="s">
        <v>37</v>
      </c>
      <c r="H143" s="1148" t="s">
        <v>37</v>
      </c>
      <c r="I143" s="987">
        <v>66.78</v>
      </c>
      <c r="J143" s="738">
        <f t="shared" si="35"/>
        <v>4.6720575022461821</v>
      </c>
      <c r="K143" s="990">
        <v>0.78</v>
      </c>
      <c r="L143" s="1000">
        <v>4</v>
      </c>
      <c r="M143" s="729">
        <f t="shared" si="36"/>
        <v>3.12</v>
      </c>
      <c r="N143" s="983" t="s">
        <v>220</v>
      </c>
      <c r="O143" s="831">
        <v>0.77</v>
      </c>
      <c r="P143" s="973">
        <v>43350</v>
      </c>
      <c r="Q143" s="973">
        <v>43388</v>
      </c>
      <c r="R143" s="729">
        <f t="shared" si="37"/>
        <v>1.2987012987012998</v>
      </c>
      <c r="S143" s="795">
        <f>IF(INDEX(Historical!$D$7:$D$1442,MATCH(B143,Historical!$B$7:$B$1449,0))=0,"n/a",(INDEX(Historical!$C$7:$C$1442,MATCH(B143,Historical!$B$7:$B$1449,0))/INDEX(Historical!$D$7:$D$1442,MATCH(B143,Historical!$B$7:$B$1449,0))-1)*100)</f>
        <v>1.3114754098360493</v>
      </c>
      <c r="T143" s="795">
        <f>IF(INDEX(Historical!$F$7:$F$1442,MATCH(B143,Historical!$B$7:$B$1449,0))=0,"n/a",((INDEX(Historical!$C$7:$C$1442,MATCH(B143,Historical!$B$7:$B$1449,0))/INDEX(Historical!$F$7:$F$1442,MATCH(B143,Historical!$B$7:$B$1449,0)))^(1/3)-1)*100)</f>
        <v>1.6725500735793153</v>
      </c>
      <c r="U143" s="795">
        <f>IF(INDEX(Historical!$H$7:$H$1442,MATCH(B143,Historical!$B$7:$B$1449,0))=0,"n/a",((INDEX(Historical!$C$7:$C$1442,MATCH(B143,Historical!$B$7:$B$1449,0))/INDEX(Historical!$H$7:$H$1442,MATCH(B143,Historical!$B$7:$B$1449,0)))^(1/5)-1)*100)</f>
        <v>5.4109461407648718</v>
      </c>
      <c r="V143" s="795">
        <f>IF(INDEX(Historical!$O$7:$O$1442,MATCH(B143,Historical!$B$7:$B$1449,0))=0,"n/a",((INDEX(Historical!$C$7:$C$1442,MATCH(B143,Historical!$B$7:$B$1449,0))/INDEX(Historical!$O$7:$O$1442,MATCH(B143,Historical!$B$7:$B$1449,0)))^(1/10)-1)*100)</f>
        <v>10.219345911703549</v>
      </c>
      <c r="W143" s="796">
        <f t="shared" si="38"/>
        <v>0.52948067200348592</v>
      </c>
      <c r="X143" s="797" t="str">
        <f t="shared" si="39"/>
        <v>n/a</v>
      </c>
      <c r="Y143" s="989"/>
      <c r="Z143" s="738">
        <f t="shared" si="40"/>
        <v>61.296660117878197</v>
      </c>
      <c r="AA143" s="999">
        <f t="shared" si="41"/>
        <v>13.119842829076621</v>
      </c>
      <c r="AB143" s="1000">
        <v>12</v>
      </c>
      <c r="AC143" s="978">
        <v>5.09</v>
      </c>
      <c r="AD143" s="978">
        <v>0.24</v>
      </c>
      <c r="AE143" s="978">
        <v>3.04</v>
      </c>
      <c r="AF143" s="978">
        <v>2.37</v>
      </c>
      <c r="AG143" s="978">
        <v>18.7</v>
      </c>
      <c r="AH143" s="980">
        <v>228.9</v>
      </c>
      <c r="AI143" s="980">
        <v>-28.29</v>
      </c>
      <c r="AJ143" s="978">
        <v>-18.600000000000001</v>
      </c>
      <c r="AK143" s="978">
        <v>54.43</v>
      </c>
      <c r="AL143" s="991">
        <v>50870</v>
      </c>
      <c r="AM143" s="985">
        <v>0.32</v>
      </c>
      <c r="AN143" s="978">
        <v>0.48</v>
      </c>
      <c r="AO143" s="838">
        <f t="shared" si="42"/>
        <v>-3.036839186065567</v>
      </c>
      <c r="AP143" s="839">
        <f t="shared" si="43"/>
        <v>10.083003643011054</v>
      </c>
      <c r="AQ143" s="1001">
        <f t="shared" si="44"/>
        <v>17.556657744088277</v>
      </c>
      <c r="AR143" s="738">
        <f>INDEX(Historical!$C$7:$C$1442,MATCH(B143,Historical!$B$7:$B$1449,0))*IF(AH143="n/a",1.03,IF(AH143&lt;0,1.01,IF(AH143&gt;10,1.1,(1+AH143/100))))</f>
        <v>3.399</v>
      </c>
      <c r="AS143" s="999">
        <f t="shared" si="45"/>
        <v>3.4329900000000002</v>
      </c>
      <c r="AT143" s="999">
        <f t="shared" si="34"/>
        <v>3.7762890000000007</v>
      </c>
      <c r="AU143" s="999">
        <f t="shared" si="34"/>
        <v>4.1539179000000015</v>
      </c>
      <c r="AV143" s="999">
        <f t="shared" si="34"/>
        <v>4.5693096900000016</v>
      </c>
      <c r="AW143" s="738">
        <f t="shared" si="46"/>
        <v>19.331506590000004</v>
      </c>
      <c r="AX143" s="846">
        <f t="shared" si="47"/>
        <v>28.94804820305481</v>
      </c>
      <c r="AY143" s="1080">
        <v>0.9</v>
      </c>
      <c r="AZ143" s="985">
        <v>17.510000000000002</v>
      </c>
      <c r="BA143" s="985">
        <v>-23.830000000000002</v>
      </c>
      <c r="BB143" s="985">
        <v>1.21</v>
      </c>
      <c r="BC143" s="985">
        <v>-12.389999999999999</v>
      </c>
      <c r="BE143" s="700">
        <v>2004</v>
      </c>
      <c r="BF143" s="1013">
        <f t="shared" si="48"/>
        <v>1</v>
      </c>
      <c r="BG143" s="995">
        <v>9</v>
      </c>
    </row>
    <row r="144" spans="1:59" ht="11.25" customHeight="1" x14ac:dyDescent="0.2">
      <c r="A144" s="984" t="s">
        <v>723</v>
      </c>
      <c r="B144" s="988" t="s">
        <v>724</v>
      </c>
      <c r="C144" s="1070" t="s">
        <v>131</v>
      </c>
      <c r="D144" s="1070" t="s">
        <v>4391</v>
      </c>
      <c r="E144" s="828">
        <v>12</v>
      </c>
      <c r="F144" s="1148">
        <v>299</v>
      </c>
      <c r="G144" s="1148" t="s">
        <v>37</v>
      </c>
      <c r="H144" s="1148" t="s">
        <v>37</v>
      </c>
      <c r="I144" s="987">
        <v>40.950000000000003</v>
      </c>
      <c r="J144" s="738">
        <f t="shared" si="35"/>
        <v>3.5653235653235651</v>
      </c>
      <c r="K144" s="990">
        <v>0.36499999999999999</v>
      </c>
      <c r="L144" s="1000">
        <v>4</v>
      </c>
      <c r="M144" s="729">
        <f t="shared" si="36"/>
        <v>1.46</v>
      </c>
      <c r="N144" s="983" t="s">
        <v>725</v>
      </c>
      <c r="O144" s="831">
        <v>0.33250000000000002</v>
      </c>
      <c r="P144" s="973">
        <v>43382</v>
      </c>
      <c r="Q144" s="973">
        <v>43403</v>
      </c>
      <c r="R144" s="729">
        <f t="shared" si="37"/>
        <v>9.7744360902255547</v>
      </c>
      <c r="S144" s="795">
        <f>IF(INDEX(Historical!$D$7:$D$1442,MATCH(B144,Historical!$B$7:$B$1449,0))=0,"n/a",(INDEX(Historical!$C$7:$C$1442,MATCH(B144,Historical!$B$7:$B$1449,0))/INDEX(Historical!$D$7:$D$1442,MATCH(B144,Historical!$B$7:$B$1449,0))-1)*100)</f>
        <v>9.8790322580645231</v>
      </c>
      <c r="T144" s="795">
        <f>IF(INDEX(Historical!$F$7:$F$1442,MATCH(B144,Historical!$B$7:$B$1449,0))=0,"n/a",((INDEX(Historical!$C$7:$C$1442,MATCH(B144,Historical!$B$7:$B$1449,0))/INDEX(Historical!$F$7:$F$1442,MATCH(B144,Historical!$B$7:$B$1449,0)))^(1/3)-1)*100)</f>
        <v>9.9522738601315766</v>
      </c>
      <c r="U144" s="795">
        <f>IF(INDEX(Historical!$H$7:$H$1442,MATCH(B144,Historical!$B$7:$B$1449,0))=0,"n/a",((INDEX(Historical!$C$7:$C$1442,MATCH(B144,Historical!$B$7:$B$1449,0))/INDEX(Historical!$H$7:$H$1442,MATCH(B144,Historical!$B$7:$B$1449,0)))^(1/5)-1)*100)</f>
        <v>10.288443378735135</v>
      </c>
      <c r="V144" s="795">
        <f>IF(INDEX(Historical!$O$7:$O$1442,MATCH(B144,Historical!$B$7:$B$1449,0))=0,"n/a",((INDEX(Historical!$C$7:$C$1442,MATCH(B144,Historical!$B$7:$B$1449,0))/INDEX(Historical!$O$7:$O$1442,MATCH(B144,Historical!$B$7:$B$1449,0)))^(1/10)-1)*100)</f>
        <v>6.9633929631707225</v>
      </c>
      <c r="W144" s="796">
        <f t="shared" si="38"/>
        <v>1.4775043478302248</v>
      </c>
      <c r="X144" s="797">
        <f t="shared" si="39"/>
        <v>12.860554223418918</v>
      </c>
      <c r="Y144" s="989"/>
      <c r="Z144" s="738">
        <f t="shared" si="40"/>
        <v>69.523809523809518</v>
      </c>
      <c r="AA144" s="999">
        <f t="shared" si="41"/>
        <v>19.5</v>
      </c>
      <c r="AB144" s="1000">
        <v>12</v>
      </c>
      <c r="AC144" s="978">
        <v>2.1</v>
      </c>
      <c r="AD144" s="978" t="s">
        <v>137</v>
      </c>
      <c r="AE144" s="978">
        <v>3.69</v>
      </c>
      <c r="AF144" s="978">
        <v>2.0299999999999998</v>
      </c>
      <c r="AG144" s="978">
        <v>10.9</v>
      </c>
      <c r="AH144" s="978">
        <v>10.5</v>
      </c>
      <c r="AI144" s="978">
        <v>3.58</v>
      </c>
      <c r="AJ144" s="978">
        <v>0.8</v>
      </c>
      <c r="AK144" s="978">
        <v>-2.25</v>
      </c>
      <c r="AL144" s="991">
        <v>8340</v>
      </c>
      <c r="AM144" s="985">
        <v>0.19</v>
      </c>
      <c r="AN144" s="978">
        <v>0.78</v>
      </c>
      <c r="AO144" s="838">
        <f t="shared" si="42"/>
        <v>-5.6462330559413001</v>
      </c>
      <c r="AP144" s="839">
        <f t="shared" si="43"/>
        <v>13.8537669440587</v>
      </c>
      <c r="AQ144" s="1001">
        <f t="shared" si="44"/>
        <v>32.639863289032874</v>
      </c>
      <c r="AR144" s="738">
        <f>INDEX(Historical!$C$7:$C$1442,MATCH(B144,Historical!$B$7:$B$1449,0))*IF(AH144="n/a",1.03,IF(AH144&lt;0,1.01,IF(AH144&gt;10,1.1,(1+AH144/100))))</f>
        <v>1.4987500000000002</v>
      </c>
      <c r="AS144" s="999">
        <f t="shared" si="45"/>
        <v>1.5524052500000003</v>
      </c>
      <c r="AT144" s="999">
        <f t="shared" si="34"/>
        <v>1.5679293025000003</v>
      </c>
      <c r="AU144" s="999">
        <f t="shared" si="34"/>
        <v>1.5836085955250003</v>
      </c>
      <c r="AV144" s="999">
        <f t="shared" si="34"/>
        <v>1.5994446814802503</v>
      </c>
      <c r="AW144" s="738">
        <f t="shared" si="46"/>
        <v>7.8021378295052521</v>
      </c>
      <c r="AX144" s="846">
        <f t="shared" si="47"/>
        <v>19.052839632491455</v>
      </c>
      <c r="AY144" s="1080">
        <v>0.56999999999999995</v>
      </c>
      <c r="AZ144" s="985">
        <v>38.39</v>
      </c>
      <c r="BA144" s="985">
        <v>-2.0299999999999998</v>
      </c>
      <c r="BB144" s="985">
        <v>2.8899999999999997</v>
      </c>
      <c r="BC144" s="985">
        <v>11.63</v>
      </c>
      <c r="BE144" s="700">
        <v>2007</v>
      </c>
      <c r="BF144" s="1013">
        <f t="shared" si="48"/>
        <v>1</v>
      </c>
      <c r="BG144" s="995">
        <v>4</v>
      </c>
    </row>
    <row r="145" spans="1:59" ht="11.25" customHeight="1" x14ac:dyDescent="0.2">
      <c r="A145" s="984" t="s">
        <v>726</v>
      </c>
      <c r="B145" s="988" t="s">
        <v>727</v>
      </c>
      <c r="C145" s="1070" t="s">
        <v>128</v>
      </c>
      <c r="D145" s="1070" t="s">
        <v>4416</v>
      </c>
      <c r="E145" s="828">
        <v>16</v>
      </c>
      <c r="F145" s="1148">
        <v>212</v>
      </c>
      <c r="G145" s="1148" t="s">
        <v>106</v>
      </c>
      <c r="H145" s="1148" t="s">
        <v>106</v>
      </c>
      <c r="I145" s="987">
        <v>26.54</v>
      </c>
      <c r="J145" s="738">
        <f t="shared" si="35"/>
        <v>3.6171816126601355</v>
      </c>
      <c r="K145" s="990">
        <v>0.24</v>
      </c>
      <c r="L145" s="1000">
        <v>4</v>
      </c>
      <c r="M145" s="729">
        <f t="shared" si="36"/>
        <v>0.96</v>
      </c>
      <c r="N145" s="983" t="s">
        <v>119</v>
      </c>
      <c r="O145" s="831">
        <v>0.23</v>
      </c>
      <c r="P145" s="973">
        <v>43328</v>
      </c>
      <c r="Q145" s="973">
        <v>43343</v>
      </c>
      <c r="R145" s="729">
        <f t="shared" si="37"/>
        <v>4.3478260869565135</v>
      </c>
      <c r="S145" s="795">
        <f>IF(INDEX(Historical!$D$7:$D$1442,MATCH(B145,Historical!$B$7:$B$1449,0))=0,"n/a",(INDEX(Historical!$C$7:$C$1442,MATCH(B145,Historical!$B$7:$B$1449,0))/INDEX(Historical!$D$7:$D$1442,MATCH(B145,Historical!$B$7:$B$1449,0))-1)*100)</f>
        <v>4.4444444444444287</v>
      </c>
      <c r="T145" s="795">
        <f>IF(INDEX(Historical!$F$7:$F$1442,MATCH(B145,Historical!$B$7:$B$1449,0))=0,"n/a",((INDEX(Historical!$C$7:$C$1442,MATCH(B145,Historical!$B$7:$B$1449,0))/INDEX(Historical!$F$7:$F$1442,MATCH(B145,Historical!$B$7:$B$1449,0)))^(1/3)-1)*100)</f>
        <v>4.6577355357731998</v>
      </c>
      <c r="U145" s="795">
        <f>IF(INDEX(Historical!$H$7:$H$1442,MATCH(B145,Historical!$B$7:$B$1449,0))=0,"n/a",((INDEX(Historical!$C$7:$C$1442,MATCH(B145,Historical!$B$7:$B$1449,0))/INDEX(Historical!$H$7:$H$1442,MATCH(B145,Historical!$B$7:$B$1449,0)))^(1/5)-1)*100)</f>
        <v>4.9009030249425933</v>
      </c>
      <c r="V145" s="795">
        <f>IF(INDEX(Historical!$O$7:$O$1442,MATCH(B145,Historical!$B$7:$B$1449,0))=0,"n/a",((INDEX(Historical!$C$7:$C$1442,MATCH(B145,Historical!$B$7:$B$1449,0))/INDEX(Historical!$O$7:$O$1442,MATCH(B145,Historical!$B$7:$B$1449,0)))^(1/10)-1)*100)</f>
        <v>5.6996159590350093</v>
      </c>
      <c r="W145" s="796">
        <f t="shared" si="38"/>
        <v>0.85986548219511194</v>
      </c>
      <c r="X145" s="797" t="str">
        <f t="shared" si="39"/>
        <v>n/a</v>
      </c>
      <c r="Y145" s="753"/>
      <c r="Z145" s="738">
        <f t="shared" si="40"/>
        <v>69.565217391304344</v>
      </c>
      <c r="AA145" s="999">
        <f t="shared" si="41"/>
        <v>19.231884057971016</v>
      </c>
      <c r="AB145" s="1000">
        <v>7</v>
      </c>
      <c r="AC145" s="978">
        <v>1.38</v>
      </c>
      <c r="AD145" s="978" t="s">
        <v>137</v>
      </c>
      <c r="AE145" s="978">
        <v>0.74</v>
      </c>
      <c r="AF145" s="978">
        <v>1.44</v>
      </c>
      <c r="AG145" s="978">
        <v>4.5999999999999996</v>
      </c>
      <c r="AH145" s="978">
        <v>13.3</v>
      </c>
      <c r="AI145" s="978" t="s">
        <v>137</v>
      </c>
      <c r="AJ145" s="978">
        <v>-4.3</v>
      </c>
      <c r="AK145" s="978" t="s">
        <v>137</v>
      </c>
      <c r="AL145" s="991">
        <v>197.72</v>
      </c>
      <c r="AM145" s="985">
        <v>4.2</v>
      </c>
      <c r="AN145" s="978">
        <v>0.05</v>
      </c>
      <c r="AO145" s="838">
        <f t="shared" si="42"/>
        <v>-10.713799420368286</v>
      </c>
      <c r="AP145" s="839">
        <f t="shared" si="43"/>
        <v>8.5180846376027297</v>
      </c>
      <c r="AQ145" s="1001">
        <f t="shared" si="44"/>
        <v>10.943254851754958</v>
      </c>
      <c r="AR145" s="738">
        <f>INDEX(Historical!$C$7:$C$1442,MATCH(B145,Historical!$B$7:$B$1449,0))*IF(AH145="n/a",1.03,IF(AH145&lt;0,1.01,IF(AH145&gt;10,1.1,(1+AH145/100))))</f>
        <v>1.034</v>
      </c>
      <c r="AS145" s="999">
        <f t="shared" si="45"/>
        <v>1.0650200000000001</v>
      </c>
      <c r="AT145" s="999">
        <f t="shared" si="34"/>
        <v>1.0969706000000001</v>
      </c>
      <c r="AU145" s="999">
        <f t="shared" si="34"/>
        <v>1.1298797180000002</v>
      </c>
      <c r="AV145" s="999">
        <f t="shared" si="34"/>
        <v>1.1637761095400003</v>
      </c>
      <c r="AW145" s="738">
        <f t="shared" si="46"/>
        <v>5.4896464275400012</v>
      </c>
      <c r="AX145" s="846">
        <f t="shared" si="47"/>
        <v>20.68442512260739</v>
      </c>
      <c r="AY145" s="1080">
        <v>0.96</v>
      </c>
      <c r="AZ145" s="985">
        <v>9.44</v>
      </c>
      <c r="BA145" s="985">
        <v>-43.21</v>
      </c>
      <c r="BB145" s="985">
        <v>-4.63</v>
      </c>
      <c r="BC145" s="985">
        <v>-26.919999999999998</v>
      </c>
      <c r="BE145" s="700">
        <v>2003</v>
      </c>
      <c r="BF145" s="1013">
        <f t="shared" si="48"/>
        <v>1</v>
      </c>
      <c r="BG145" s="995">
        <v>3</v>
      </c>
    </row>
    <row r="146" spans="1:59" s="874" customFormat="1" ht="11.25" customHeight="1" x14ac:dyDescent="0.2">
      <c r="A146" s="853" t="s">
        <v>728</v>
      </c>
      <c r="B146" s="882" t="s">
        <v>729</v>
      </c>
      <c r="C146" s="1070" t="s">
        <v>4381</v>
      </c>
      <c r="D146" s="1070" t="s">
        <v>4382</v>
      </c>
      <c r="E146" s="854">
        <v>16</v>
      </c>
      <c r="F146" s="1148">
        <v>201</v>
      </c>
      <c r="G146" s="1147" t="s">
        <v>37</v>
      </c>
      <c r="H146" s="1147" t="s">
        <v>37</v>
      </c>
      <c r="I146" s="855">
        <v>40.19</v>
      </c>
      <c r="J146" s="856">
        <f t="shared" si="35"/>
        <v>6.5687982085095795</v>
      </c>
      <c r="K146" s="857">
        <v>0.66</v>
      </c>
      <c r="L146" s="858">
        <v>4</v>
      </c>
      <c r="M146" s="859">
        <f t="shared" si="36"/>
        <v>2.64</v>
      </c>
      <c r="N146" s="860" t="s">
        <v>107</v>
      </c>
      <c r="O146" s="861">
        <v>0.65</v>
      </c>
      <c r="P146" s="883">
        <v>43130</v>
      </c>
      <c r="Q146" s="883">
        <v>43146</v>
      </c>
      <c r="R146" s="859">
        <f t="shared" si="37"/>
        <v>1.5384615384615397</v>
      </c>
      <c r="S146" s="795">
        <f>IF(INDEX(Historical!$D$7:$D$1442,MATCH(B146,Historical!$B$7:$B$1449,0))=0,"n/a",(INDEX(Historical!$C$7:$C$1442,MATCH(B146,Historical!$B$7:$B$1449,0))/INDEX(Historical!$D$7:$D$1442,MATCH(B146,Historical!$B$7:$B$1449,0))-1)*100)</f>
        <v>3.937007874015741</v>
      </c>
      <c r="T146" s="795">
        <f>IF(INDEX(Historical!$F$7:$F$1442,MATCH(B146,Historical!$B$7:$B$1449,0))=0,"n/a",((INDEX(Historical!$C$7:$C$1442,MATCH(B146,Historical!$B$7:$B$1449,0))/INDEX(Historical!$F$7:$F$1442,MATCH(B146,Historical!$B$7:$B$1449,0)))^(1/3)-1)*100)</f>
        <v>6.5898401939383122</v>
      </c>
      <c r="U146" s="795">
        <f>IF(INDEX(Historical!$H$7:$H$1442,MATCH(B146,Historical!$B$7:$B$1449,0))=0,"n/a",((INDEX(Historical!$C$7:$C$1442,MATCH(B146,Historical!$B$7:$B$1449,0))/INDEX(Historical!$H$7:$H$1442,MATCH(B146,Historical!$B$7:$B$1449,0)))^(1/5)-1)*100)</f>
        <v>7.2551603577834634</v>
      </c>
      <c r="V146" s="795">
        <f>IF(INDEX(Historical!$O$7:$O$1442,MATCH(B146,Historical!$B$7:$B$1449,0))=0,"n/a",((INDEX(Historical!$C$7:$C$1442,MATCH(B146,Historical!$B$7:$B$1449,0))/INDEX(Historical!$O$7:$O$1442,MATCH(B146,Historical!$B$7:$B$1449,0)))^(1/10)-1)*100)</f>
        <v>8.2943244689550166</v>
      </c>
      <c r="W146" s="863">
        <f t="shared" si="38"/>
        <v>0.87471383413307979</v>
      </c>
      <c r="X146" s="864" t="str">
        <f t="shared" si="39"/>
        <v>n/a</v>
      </c>
      <c r="Y146" s="875"/>
      <c r="Z146" s="856">
        <f t="shared" si="40"/>
        <v>195.55555555555554</v>
      </c>
      <c r="AA146" s="866">
        <f t="shared" si="41"/>
        <v>29.770370370370365</v>
      </c>
      <c r="AB146" s="858">
        <v>12</v>
      </c>
      <c r="AC146" s="867">
        <v>1.35</v>
      </c>
      <c r="AD146" s="867">
        <v>1.88</v>
      </c>
      <c r="AE146" s="867">
        <v>9.0500000000000007</v>
      </c>
      <c r="AF146" s="867">
        <v>2.33</v>
      </c>
      <c r="AG146" s="867">
        <v>8</v>
      </c>
      <c r="AH146" s="867">
        <v>-73.3</v>
      </c>
      <c r="AI146" s="867">
        <v>13.639999999999999</v>
      </c>
      <c r="AJ146" s="867">
        <v>-15.4</v>
      </c>
      <c r="AK146" s="867">
        <v>15.8</v>
      </c>
      <c r="AL146" s="868">
        <v>8000</v>
      </c>
      <c r="AM146" s="869">
        <v>0.6</v>
      </c>
      <c r="AN146" s="867">
        <v>1.33</v>
      </c>
      <c r="AO146" s="870">
        <f t="shared" si="42"/>
        <v>-15.946411804077322</v>
      </c>
      <c r="AP146" s="871">
        <f t="shared" si="43"/>
        <v>13.823958566293044</v>
      </c>
      <c r="AQ146" s="872">
        <f t="shared" si="44"/>
        <v>75.5815264427996</v>
      </c>
      <c r="AR146" s="738">
        <f>INDEX(Historical!$C$7:$C$1442,MATCH(B146,Historical!$B$7:$B$1449,0))*IF(AH146="n/a",1.03,IF(AH146&lt;0,1.01,IF(AH146&gt;10,1.1,(1+AH146/100))))</f>
        <v>2.6664000000000003</v>
      </c>
      <c r="AS146" s="866">
        <f t="shared" si="45"/>
        <v>2.9330400000000005</v>
      </c>
      <c r="AT146" s="866">
        <f t="shared" si="34"/>
        <v>3.226344000000001</v>
      </c>
      <c r="AU146" s="866">
        <f t="shared" si="34"/>
        <v>3.5489784000000015</v>
      </c>
      <c r="AV146" s="866">
        <f t="shared" si="34"/>
        <v>3.903876240000002</v>
      </c>
      <c r="AW146" s="856">
        <f t="shared" si="46"/>
        <v>16.278638640000004</v>
      </c>
      <c r="AX146" s="873">
        <f t="shared" si="47"/>
        <v>40.504201642199568</v>
      </c>
      <c r="AY146" s="1081">
        <v>0.43</v>
      </c>
      <c r="AZ146" s="869">
        <v>61.41</v>
      </c>
      <c r="BA146" s="869">
        <v>0.89999999999999991</v>
      </c>
      <c r="BB146" s="869">
        <v>9.65</v>
      </c>
      <c r="BC146" s="869">
        <v>23.630000000000003</v>
      </c>
      <c r="BD146" s="1033"/>
      <c r="BE146" s="700">
        <v>2003</v>
      </c>
      <c r="BF146" s="1013">
        <f t="shared" si="48"/>
        <v>1</v>
      </c>
      <c r="BG146" s="931">
        <v>3.2</v>
      </c>
    </row>
    <row r="147" spans="1:59" ht="11.25" customHeight="1" x14ac:dyDescent="0.2">
      <c r="A147" s="984" t="s">
        <v>730</v>
      </c>
      <c r="B147" s="988" t="s">
        <v>731</v>
      </c>
      <c r="C147" s="1070" t="s">
        <v>179</v>
      </c>
      <c r="D147" s="1070" t="s">
        <v>4399</v>
      </c>
      <c r="E147" s="828">
        <v>17</v>
      </c>
      <c r="F147" s="1148">
        <v>199</v>
      </c>
      <c r="G147" s="1148" t="s">
        <v>37</v>
      </c>
      <c r="H147" s="1148" t="s">
        <v>37</v>
      </c>
      <c r="I147" s="987">
        <v>64.209999999999994</v>
      </c>
      <c r="J147" s="738">
        <f t="shared" si="35"/>
        <v>5.3574209624669056</v>
      </c>
      <c r="K147" s="990">
        <v>0.86</v>
      </c>
      <c r="L147" s="1000">
        <v>4</v>
      </c>
      <c r="M147" s="729">
        <f t="shared" si="36"/>
        <v>3.44</v>
      </c>
      <c r="N147" s="983" t="s">
        <v>107</v>
      </c>
      <c r="O147" s="831">
        <v>0.85499999999999998</v>
      </c>
      <c r="P147" s="973">
        <v>43490</v>
      </c>
      <c r="Q147" s="973">
        <v>43510</v>
      </c>
      <c r="R147" s="729">
        <f t="shared" si="37"/>
        <v>0.58479532163742742</v>
      </c>
      <c r="S147" s="795">
        <f>IF(INDEX(Historical!$D$7:$D$1442,MATCH(B147,Historical!$B$7:$B$1449,0))=0,"n/a",(INDEX(Historical!$C$7:$C$1442,MATCH(B147,Historical!$B$7:$B$1449,0))/INDEX(Historical!$D$7:$D$1442,MATCH(B147,Historical!$B$7:$B$1449,0))-1)*100)</f>
        <v>19.301470588235304</v>
      </c>
      <c r="T147" s="795">
        <f>IF(INDEX(Historical!$F$7:$F$1442,MATCH(B147,Historical!$B$7:$B$1449,0))=0,"n/a",((INDEX(Historical!$C$7:$C$1442,MATCH(B147,Historical!$B$7:$B$1449,0))/INDEX(Historical!$F$7:$F$1442,MATCH(B147,Historical!$B$7:$B$1449,0)))^(1/3)-1)*100)</f>
        <v>10.120829938829123</v>
      </c>
      <c r="U147" s="795">
        <f>IF(INDEX(Historical!$H$7:$H$1442,MATCH(B147,Historical!$B$7:$B$1449,0))=0,"n/a",((INDEX(Historical!$C$7:$C$1442,MATCH(B147,Historical!$B$7:$B$1449,0))/INDEX(Historical!$H$7:$H$1442,MATCH(B147,Historical!$B$7:$B$1449,0)))^(1/5)-1)*100)</f>
        <v>20.217544136583896</v>
      </c>
      <c r="V147" s="795">
        <f>IF(INDEX(Historical!$O$7:$O$1442,MATCH(B147,Historical!$B$7:$B$1449,0))=0,"n/a",((INDEX(Historical!$C$7:$C$1442,MATCH(B147,Historical!$B$7:$B$1449,0))/INDEX(Historical!$O$7:$O$1442,MATCH(B147,Historical!$B$7:$B$1449,0)))^(1/10)-1)*100)</f>
        <v>16.896265558942723</v>
      </c>
      <c r="W147" s="796">
        <f t="shared" si="38"/>
        <v>1.1965687959895559</v>
      </c>
      <c r="X147" s="797">
        <f t="shared" si="39"/>
        <v>4.3016051354433822</v>
      </c>
      <c r="Y147" s="989"/>
      <c r="Z147" s="738">
        <f t="shared" si="40"/>
        <v>132.30769230769229</v>
      </c>
      <c r="AA147" s="999">
        <f t="shared" si="41"/>
        <v>24.696153846153845</v>
      </c>
      <c r="AB147" s="1000">
        <v>12</v>
      </c>
      <c r="AC147" s="978">
        <v>2.6</v>
      </c>
      <c r="AD147" s="978">
        <v>0.66</v>
      </c>
      <c r="AE147" s="978">
        <v>2</v>
      </c>
      <c r="AF147" s="978">
        <v>3.98</v>
      </c>
      <c r="AG147" s="980">
        <v>14.399999999999999</v>
      </c>
      <c r="AH147" s="978">
        <v>5.7</v>
      </c>
      <c r="AI147" s="978">
        <v>1.52</v>
      </c>
      <c r="AJ147" s="978">
        <v>4.7</v>
      </c>
      <c r="AK147" s="978">
        <v>37.29</v>
      </c>
      <c r="AL147" s="991">
        <v>26500</v>
      </c>
      <c r="AM147" s="985">
        <v>0.3</v>
      </c>
      <c r="AN147" s="980">
        <v>1.35</v>
      </c>
      <c r="AO147" s="838">
        <f t="shared" si="42"/>
        <v>0.87881125289695561</v>
      </c>
      <c r="AP147" s="839">
        <f t="shared" si="43"/>
        <v>25.5749650990508</v>
      </c>
      <c r="AQ147" s="1001">
        <f t="shared" si="44"/>
        <v>109.00897621095638</v>
      </c>
      <c r="AR147" s="738">
        <f>INDEX(Historical!$C$7:$C$1442,MATCH(B147,Historical!$B$7:$B$1449,0))*IF(AH147="n/a",1.03,IF(AH147&lt;0,1.01,IF(AH147&gt;10,1.1,(1+AH147/100))))</f>
        <v>3.4299649999999997</v>
      </c>
      <c r="AS147" s="999">
        <f t="shared" si="45"/>
        <v>3.4821004680000001</v>
      </c>
      <c r="AT147" s="999">
        <f t="shared" ref="AT147:AV166" si="49">IF($AK147="n/a",1.03*AS147,IF($AK147&lt;0,1.01*AS147,IF($AK147&gt;10,1.1*AS147,(1+$AK147/100)*AS147)))</f>
        <v>3.8303105148000003</v>
      </c>
      <c r="AU147" s="999">
        <f t="shared" si="49"/>
        <v>4.2133415662800004</v>
      </c>
      <c r="AV147" s="999">
        <f t="shared" si="49"/>
        <v>4.6346757229080007</v>
      </c>
      <c r="AW147" s="738">
        <f t="shared" si="46"/>
        <v>19.590393271988003</v>
      </c>
      <c r="AX147" s="846">
        <f t="shared" si="47"/>
        <v>30.509878947185804</v>
      </c>
      <c r="AY147" s="1080">
        <v>1.1299999999999999</v>
      </c>
      <c r="AZ147" s="985">
        <v>27.76</v>
      </c>
      <c r="BA147" s="985">
        <v>-10.81</v>
      </c>
      <c r="BB147" s="985">
        <v>8.34</v>
      </c>
      <c r="BC147" s="985">
        <v>-1.06</v>
      </c>
      <c r="BE147" s="700">
        <v>2003</v>
      </c>
      <c r="BF147" s="1013">
        <f t="shared" si="48"/>
        <v>1</v>
      </c>
      <c r="BG147" s="995">
        <v>5.4</v>
      </c>
    </row>
    <row r="148" spans="1:59" ht="11.25" customHeight="1" x14ac:dyDescent="0.2">
      <c r="A148" s="976" t="s">
        <v>1531</v>
      </c>
      <c r="B148" s="988" t="s">
        <v>1532</v>
      </c>
      <c r="C148" s="1070" t="s">
        <v>4252</v>
      </c>
      <c r="D148" s="1070" t="s">
        <v>4431</v>
      </c>
      <c r="E148" s="829">
        <v>10</v>
      </c>
      <c r="F148" s="1148">
        <v>319</v>
      </c>
      <c r="G148" s="1148" t="s">
        <v>106</v>
      </c>
      <c r="H148" s="1148" t="s">
        <v>106</v>
      </c>
      <c r="I148" s="987">
        <v>50.23</v>
      </c>
      <c r="J148" s="738">
        <f t="shared" si="35"/>
        <v>1.513040015926737</v>
      </c>
      <c r="K148" s="990">
        <v>0.19</v>
      </c>
      <c r="L148" s="1000">
        <v>4</v>
      </c>
      <c r="M148" s="729">
        <f t="shared" si="36"/>
        <v>0.76</v>
      </c>
      <c r="N148" s="983" t="s">
        <v>285</v>
      </c>
      <c r="O148" s="831">
        <v>0.15</v>
      </c>
      <c r="P148" s="979">
        <v>42835</v>
      </c>
      <c r="Q148" s="979">
        <v>42851</v>
      </c>
      <c r="R148" s="729">
        <f t="shared" si="37"/>
        <v>26.666666666666671</v>
      </c>
      <c r="S148" s="795">
        <f>IF(INDEX(Historical!$D$7:$D$1442,MATCH(B148,Historical!$B$7:$B$1449,0))=0,"n/a",(INDEX(Historical!$C$7:$C$1442,MATCH(B148,Historical!$B$7:$B$1449,0))/INDEX(Historical!$D$7:$D$1442,MATCH(B148,Historical!$B$7:$B$1449,0))-1)*100)</f>
        <v>5.5555555555555358</v>
      </c>
      <c r="T148" s="795">
        <f>IF(INDEX(Historical!$F$7:$F$1442,MATCH(B148,Historical!$B$7:$B$1449,0))=0,"n/a",((INDEX(Historical!$C$7:$C$1442,MATCH(B148,Historical!$B$7:$B$1449,0))/INDEX(Historical!$F$7:$F$1442,MATCH(B148,Historical!$B$7:$B$1449,0)))^(1/3)-1)*100)</f>
        <v>10.064241629820891</v>
      </c>
      <c r="U148" s="795">
        <f>IF(INDEX(Historical!$H$7:$H$1442,MATCH(B148,Historical!$B$7:$B$1449,0))=0,"n/a",((INDEX(Historical!$C$7:$C$1442,MATCH(B148,Historical!$B$7:$B$1449,0))/INDEX(Historical!$H$7:$H$1442,MATCH(B148,Historical!$B$7:$B$1449,0)))^(1/5)-1)*100)</f>
        <v>12.593380967869239</v>
      </c>
      <c r="V148" s="795" t="str">
        <f>IF(INDEX(Historical!$O$7:$O$1442,MATCH(B148,Historical!$B$7:$B$1449,0))=0,"n/a",((INDEX(Historical!$C$7:$C$1442,MATCH(B148,Historical!$B$7:$B$1449,0))/INDEX(Historical!$O$7:$O$1442,MATCH(B148,Historical!$B$7:$B$1449,0)))^(1/10)-1)*100)</f>
        <v>n/a</v>
      </c>
      <c r="W148" s="796" t="str">
        <f t="shared" si="38"/>
        <v>n/a</v>
      </c>
      <c r="X148" s="797">
        <f t="shared" si="39"/>
        <v>5.247242069945516</v>
      </c>
      <c r="Y148" s="752" t="s">
        <v>4458</v>
      </c>
      <c r="Z148" s="738">
        <f t="shared" si="40"/>
        <v>28.464419475655433</v>
      </c>
      <c r="AA148" s="999">
        <f t="shared" si="41"/>
        <v>18.812734082397004</v>
      </c>
      <c r="AB148" s="1000">
        <v>5</v>
      </c>
      <c r="AC148" s="978">
        <v>2.67</v>
      </c>
      <c r="AD148" s="978">
        <v>1.88</v>
      </c>
      <c r="AE148" s="978">
        <v>4.4800000000000004</v>
      </c>
      <c r="AF148" s="978">
        <v>6.11</v>
      </c>
      <c r="AG148" s="978">
        <v>9.8000000000000007</v>
      </c>
      <c r="AH148" s="978">
        <v>15</v>
      </c>
      <c r="AI148" s="978">
        <v>7.61</v>
      </c>
      <c r="AJ148" s="978">
        <v>2.4</v>
      </c>
      <c r="AK148" s="978">
        <v>10.029999999999999</v>
      </c>
      <c r="AL148" s="991">
        <v>178100</v>
      </c>
      <c r="AM148" s="985">
        <v>31.6</v>
      </c>
      <c r="AN148" s="978">
        <v>1.9</v>
      </c>
      <c r="AO148" s="838">
        <f t="shared" si="42"/>
        <v>-4.7063130986010275</v>
      </c>
      <c r="AP148" s="839">
        <f t="shared" si="43"/>
        <v>14.106420983795976</v>
      </c>
      <c r="AQ148" s="1001">
        <f t="shared" si="44"/>
        <v>126.02438928717964</v>
      </c>
      <c r="AR148" s="738">
        <f>INDEX(Historical!$C$7:$C$1442,MATCH(B148,Historical!$B$7:$B$1449,0))*IF(AH148="n/a",1.03,IF(AH148&lt;0,1.01,IF(AH148&gt;10,1.1,(1+AH148/100))))</f>
        <v>0.83600000000000008</v>
      </c>
      <c r="AS148" s="999">
        <f t="shared" si="45"/>
        <v>0.89961960000000007</v>
      </c>
      <c r="AT148" s="999">
        <f t="shared" si="49"/>
        <v>0.98958156000000019</v>
      </c>
      <c r="AU148" s="999">
        <f t="shared" si="49"/>
        <v>1.0885397160000003</v>
      </c>
      <c r="AV148" s="999">
        <f t="shared" si="49"/>
        <v>1.1973936876000004</v>
      </c>
      <c r="AW148" s="738">
        <f t="shared" si="46"/>
        <v>5.0111345636000006</v>
      </c>
      <c r="AX148" s="846">
        <f t="shared" si="47"/>
        <v>9.9763777893689056</v>
      </c>
      <c r="AY148" s="1080">
        <v>1.07</v>
      </c>
      <c r="AZ148" s="985">
        <v>18.47</v>
      </c>
      <c r="BA148" s="985">
        <v>-6.08</v>
      </c>
      <c r="BB148" s="985">
        <v>5.59</v>
      </c>
      <c r="BC148" s="985">
        <v>5.3199999999999994</v>
      </c>
      <c r="BE148" s="700">
        <v>2010</v>
      </c>
      <c r="BF148" s="1013">
        <f t="shared" si="48"/>
        <v>0</v>
      </c>
      <c r="BG148" s="995">
        <v>3</v>
      </c>
    </row>
    <row r="149" spans="1:59" ht="11.25" customHeight="1" x14ac:dyDescent="0.2">
      <c r="A149" s="984" t="s">
        <v>734</v>
      </c>
      <c r="B149" s="988" t="s">
        <v>735</v>
      </c>
      <c r="C149" s="1070" t="s">
        <v>154</v>
      </c>
      <c r="D149" s="1070" t="s">
        <v>4411</v>
      </c>
      <c r="E149" s="828">
        <v>16</v>
      </c>
      <c r="F149" s="1148">
        <v>203</v>
      </c>
      <c r="G149" s="1148" t="s">
        <v>106</v>
      </c>
      <c r="H149" s="1148" t="s">
        <v>106</v>
      </c>
      <c r="I149" s="987">
        <v>46.45</v>
      </c>
      <c r="J149" s="738">
        <f t="shared" si="35"/>
        <v>1.6361679224973089</v>
      </c>
      <c r="K149" s="990">
        <v>0.19</v>
      </c>
      <c r="L149" s="1000">
        <v>4</v>
      </c>
      <c r="M149" s="729">
        <f t="shared" si="36"/>
        <v>0.76</v>
      </c>
      <c r="N149" s="983" t="s">
        <v>327</v>
      </c>
      <c r="O149" s="831">
        <v>0.16</v>
      </c>
      <c r="P149" s="694">
        <v>43160</v>
      </c>
      <c r="Q149" s="694">
        <v>43179</v>
      </c>
      <c r="R149" s="729">
        <f t="shared" si="37"/>
        <v>18.75</v>
      </c>
      <c r="S149" s="795">
        <f>IF(INDEX(Historical!$D$7:$D$1442,MATCH(B149,Historical!$B$7:$B$1449,0))=0,"n/a",(INDEX(Historical!$C$7:$C$1442,MATCH(B149,Historical!$B$7:$B$1449,0))/INDEX(Historical!$D$7:$D$1442,MATCH(B149,Historical!$B$7:$B$1449,0))-1)*100)</f>
        <v>18.75</v>
      </c>
      <c r="T149" s="795">
        <f>IF(INDEX(Historical!$F$7:$F$1442,MATCH(B149,Historical!$B$7:$B$1449,0))=0,"n/a",((INDEX(Historical!$C$7:$C$1442,MATCH(B149,Historical!$B$7:$B$1449,0))/INDEX(Historical!$F$7:$F$1442,MATCH(B149,Historical!$B$7:$B$1449,0)))^(1/3)-1)*100)</f>
        <v>14.977941578896626</v>
      </c>
      <c r="U149" s="795">
        <f>IF(INDEX(Historical!$H$7:$H$1442,MATCH(B149,Historical!$B$7:$B$1449,0))=0,"n/a",((INDEX(Historical!$C$7:$C$1442,MATCH(B149,Historical!$B$7:$B$1449,0))/INDEX(Historical!$H$7:$H$1442,MATCH(B149,Historical!$B$7:$B$1449,0)))^(1/5)-1)*100)</f>
        <v>16.118714233316211</v>
      </c>
      <c r="V149" s="795">
        <f>IF(INDEX(Historical!$O$7:$O$1442,MATCH(B149,Historical!$B$7:$B$1449,0))=0,"n/a",((INDEX(Historical!$C$7:$C$1442,MATCH(B149,Historical!$B$7:$B$1449,0))/INDEX(Historical!$O$7:$O$1442,MATCH(B149,Historical!$B$7:$B$1449,0)))^(1/10)-1)*100)</f>
        <v>14.00029446326867</v>
      </c>
      <c r="W149" s="796">
        <f t="shared" si="38"/>
        <v>1.1513125152906927</v>
      </c>
      <c r="X149" s="797" t="str">
        <f t="shared" si="39"/>
        <v>n/a</v>
      </c>
      <c r="Y149" s="989" t="s">
        <v>736</v>
      </c>
      <c r="Z149" s="738">
        <f t="shared" si="40"/>
        <v>79.166666666666671</v>
      </c>
      <c r="AA149" s="999">
        <f t="shared" si="41"/>
        <v>48.385416666666671</v>
      </c>
      <c r="AB149" s="1000">
        <v>6</v>
      </c>
      <c r="AC149" s="978">
        <v>0.96</v>
      </c>
      <c r="AD149" s="978">
        <v>9.64</v>
      </c>
      <c r="AE149" s="978">
        <v>1.32</v>
      </c>
      <c r="AF149" s="978">
        <v>1.1299999999999999</v>
      </c>
      <c r="AG149" s="978">
        <v>2.1</v>
      </c>
      <c r="AH149" s="978">
        <v>103.4</v>
      </c>
      <c r="AI149" s="978">
        <v>1.25</v>
      </c>
      <c r="AJ149" s="978">
        <v>-27.400000000000002</v>
      </c>
      <c r="AK149" s="978">
        <v>5</v>
      </c>
      <c r="AL149" s="991">
        <v>6380</v>
      </c>
      <c r="AM149" s="985">
        <v>0.1</v>
      </c>
      <c r="AN149" s="978">
        <v>0.57999999999999996</v>
      </c>
      <c r="AO149" s="838">
        <f t="shared" si="42"/>
        <v>-30.630534510853153</v>
      </c>
      <c r="AP149" s="839">
        <f t="shared" si="43"/>
        <v>17.754882155813519</v>
      </c>
      <c r="AQ149" s="1001">
        <f t="shared" si="44"/>
        <v>55.885315156628778</v>
      </c>
      <c r="AR149" s="738">
        <f>INDEX(Historical!$C$7:$C$1442,MATCH(B149,Historical!$B$7:$B$1449,0))*IF(AH149="n/a",1.03,IF(AH149&lt;0,1.01,IF(AH149&gt;10,1.1,(1+AH149/100))))</f>
        <v>0.83600000000000008</v>
      </c>
      <c r="AS149" s="999">
        <f t="shared" si="45"/>
        <v>0.84645000000000004</v>
      </c>
      <c r="AT149" s="999">
        <f t="shared" si="49"/>
        <v>0.88877250000000008</v>
      </c>
      <c r="AU149" s="999">
        <f t="shared" si="49"/>
        <v>0.93321112500000014</v>
      </c>
      <c r="AV149" s="999">
        <f t="shared" si="49"/>
        <v>0.97987168125000024</v>
      </c>
      <c r="AW149" s="738">
        <f t="shared" si="46"/>
        <v>4.4843053062500005</v>
      </c>
      <c r="AX149" s="846">
        <f t="shared" si="47"/>
        <v>9.6540480220667391</v>
      </c>
      <c r="AY149" s="1080">
        <v>1.26</v>
      </c>
      <c r="AZ149" s="985">
        <v>28.03</v>
      </c>
      <c r="BA149" s="985">
        <v>-49.669999999999995</v>
      </c>
      <c r="BB149" s="985">
        <v>-9.51</v>
      </c>
      <c r="BC149" s="985">
        <v>-32.33</v>
      </c>
      <c r="BE149" s="700">
        <v>2003</v>
      </c>
      <c r="BF149" s="1013">
        <f t="shared" si="48"/>
        <v>1</v>
      </c>
      <c r="BG149" s="995">
        <v>1.0999999999999999</v>
      </c>
    </row>
    <row r="150" spans="1:59" ht="11.25" customHeight="1" x14ac:dyDescent="0.2">
      <c r="A150" s="976" t="s">
        <v>1559</v>
      </c>
      <c r="B150" s="988" t="s">
        <v>1560</v>
      </c>
      <c r="C150" s="1070" t="s">
        <v>247</v>
      </c>
      <c r="D150" s="1070" t="s">
        <v>4426</v>
      </c>
      <c r="E150" s="828">
        <v>10</v>
      </c>
      <c r="F150" s="1148">
        <v>321</v>
      </c>
      <c r="G150" s="1148" t="s">
        <v>106</v>
      </c>
      <c r="H150" s="1148" t="s">
        <v>106</v>
      </c>
      <c r="I150" s="987">
        <v>23.68</v>
      </c>
      <c r="J150" s="738">
        <f t="shared" si="35"/>
        <v>4.5608108108108114</v>
      </c>
      <c r="K150" s="990">
        <v>0.27</v>
      </c>
      <c r="L150" s="1000">
        <v>4</v>
      </c>
      <c r="M150" s="729">
        <f t="shared" si="36"/>
        <v>1.08</v>
      </c>
      <c r="N150" s="983" t="s">
        <v>975</v>
      </c>
      <c r="O150" s="831">
        <v>0.25</v>
      </c>
      <c r="P150" s="973">
        <v>43314</v>
      </c>
      <c r="Q150" s="973">
        <v>43322</v>
      </c>
      <c r="R150" s="729">
        <f t="shared" si="37"/>
        <v>8.0000000000000071</v>
      </c>
      <c r="S150" s="795">
        <f>IF(INDEX(Historical!$D$7:$D$1442,MATCH(B150,Historical!$B$7:$B$1449,0))=0,"n/a",(INDEX(Historical!$C$7:$C$1442,MATCH(B150,Historical!$B$7:$B$1449,0))/INDEX(Historical!$D$7:$D$1442,MATCH(B150,Historical!$B$7:$B$1449,0))-1)*100)</f>
        <v>31.645569620253156</v>
      </c>
      <c r="T150" s="795">
        <f>IF(INDEX(Historical!$F$7:$F$1442,MATCH(B150,Historical!$B$7:$B$1449,0))=0,"n/a",((INDEX(Historical!$C$7:$C$1442,MATCH(B150,Historical!$B$7:$B$1449,0))/INDEX(Historical!$F$7:$F$1442,MATCH(B150,Historical!$B$7:$B$1449,0)))^(1/3)-1)*100)</f>
        <v>13.568615187108213</v>
      </c>
      <c r="U150" s="795">
        <f>IF(INDEX(Historical!$H$7:$H$1442,MATCH(B150,Historical!$B$7:$B$1449,0))=0,"n/a",((INDEX(Historical!$C$7:$C$1442,MATCH(B150,Historical!$B$7:$B$1449,0))/INDEX(Historical!$H$7:$H$1442,MATCH(B150,Historical!$B$7:$B$1449,0)))^(1/5)-1)*100)</f>
        <v>10.197228772148016</v>
      </c>
      <c r="V150" s="795" t="str">
        <f>IF(INDEX(Historical!$O$7:$O$1442,MATCH(B150,Historical!$B$7:$B$1449,0))=0,"n/a",((INDEX(Historical!$C$7:$C$1442,MATCH(B150,Historical!$B$7:$B$1449,0))/INDEX(Historical!$O$7:$O$1442,MATCH(B150,Historical!$B$7:$B$1449,0)))^(1/10)-1)*100)</f>
        <v>n/a</v>
      </c>
      <c r="W150" s="796" t="str">
        <f t="shared" si="38"/>
        <v>n/a</v>
      </c>
      <c r="X150" s="797">
        <f t="shared" si="39"/>
        <v>0.69368903211891264</v>
      </c>
      <c r="Y150" s="752"/>
      <c r="Z150" s="738">
        <f t="shared" si="40"/>
        <v>53.731343283582099</v>
      </c>
      <c r="AA150" s="999">
        <f t="shared" si="41"/>
        <v>11.781094527363186</v>
      </c>
      <c r="AB150" s="1000">
        <v>3</v>
      </c>
      <c r="AC150" s="978">
        <v>2.0099999999999998</v>
      </c>
      <c r="AD150" s="978">
        <v>1.59</v>
      </c>
      <c r="AE150" s="978">
        <v>1.68</v>
      </c>
      <c r="AF150" s="978">
        <v>3.74</v>
      </c>
      <c r="AG150" s="978">
        <v>33.900000000000006</v>
      </c>
      <c r="AH150" s="978">
        <v>45.7</v>
      </c>
      <c r="AI150" s="978">
        <v>-0.5</v>
      </c>
      <c r="AJ150" s="978">
        <v>14.7</v>
      </c>
      <c r="AK150" s="978">
        <v>7.39</v>
      </c>
      <c r="AL150" s="991">
        <v>481.65</v>
      </c>
      <c r="AM150" s="985">
        <v>1.6</v>
      </c>
      <c r="AN150" s="978">
        <v>0</v>
      </c>
      <c r="AO150" s="838">
        <f t="shared" si="42"/>
        <v>2.9769450555956407</v>
      </c>
      <c r="AP150" s="839">
        <f t="shared" si="43"/>
        <v>14.758039582958826</v>
      </c>
      <c r="AQ150" s="1001">
        <f t="shared" si="44"/>
        <v>39.93854767534102</v>
      </c>
      <c r="AR150" s="738">
        <f>INDEX(Historical!$C$7:$C$1442,MATCH(B150,Historical!$B$7:$B$1449,0))*IF(AH150="n/a",1.03,IF(AH150&lt;0,1.01,IF(AH150&gt;10,1.1,(1+AH150/100))))</f>
        <v>1.1440000000000001</v>
      </c>
      <c r="AS150" s="999">
        <f t="shared" si="45"/>
        <v>1.1554400000000002</v>
      </c>
      <c r="AT150" s="999">
        <f t="shared" si="49"/>
        <v>1.2408270160000003</v>
      </c>
      <c r="AU150" s="999">
        <f t="shared" si="49"/>
        <v>1.3325241324824004</v>
      </c>
      <c r="AV150" s="999">
        <f t="shared" si="49"/>
        <v>1.4309976658728498</v>
      </c>
      <c r="AW150" s="738">
        <f t="shared" si="46"/>
        <v>6.3037888143552507</v>
      </c>
      <c r="AX150" s="846">
        <f t="shared" si="47"/>
        <v>26.620729790351565</v>
      </c>
      <c r="AY150" s="1080">
        <v>0.49</v>
      </c>
      <c r="AZ150" s="985">
        <v>16.939999999999998</v>
      </c>
      <c r="BA150" s="985">
        <v>-50.99</v>
      </c>
      <c r="BB150" s="985">
        <v>0.4</v>
      </c>
      <c r="BC150" s="985">
        <v>-27.860000000000003</v>
      </c>
      <c r="BE150" s="700">
        <v>2009</v>
      </c>
      <c r="BF150" s="1013">
        <f t="shared" si="48"/>
        <v>0</v>
      </c>
      <c r="BG150" s="995">
        <v>28.4</v>
      </c>
    </row>
    <row r="151" spans="1:59" ht="12" customHeight="1" x14ac:dyDescent="0.2">
      <c r="A151" s="976" t="s">
        <v>737</v>
      </c>
      <c r="B151" s="988" t="s">
        <v>738</v>
      </c>
      <c r="C151" s="1070" t="s">
        <v>128</v>
      </c>
      <c r="D151" s="1070" t="s">
        <v>126</v>
      </c>
      <c r="E151" s="828">
        <v>11</v>
      </c>
      <c r="F151" s="1148">
        <v>312</v>
      </c>
      <c r="G151" s="1148" t="s">
        <v>115</v>
      </c>
      <c r="H151" s="1148" t="s">
        <v>115</v>
      </c>
      <c r="I151" s="987">
        <v>76.72</v>
      </c>
      <c r="J151" s="738">
        <f t="shared" si="35"/>
        <v>5.9436913451511986</v>
      </c>
      <c r="K151" s="990">
        <v>1.1399999999999999</v>
      </c>
      <c r="L151" s="1000">
        <v>4</v>
      </c>
      <c r="M151" s="729">
        <f t="shared" si="36"/>
        <v>4.5599999999999996</v>
      </c>
      <c r="N151" s="983" t="s">
        <v>111</v>
      </c>
      <c r="O151" s="831">
        <v>1.07</v>
      </c>
      <c r="P151" s="973">
        <v>43272</v>
      </c>
      <c r="Q151" s="973">
        <v>43292</v>
      </c>
      <c r="R151" s="729">
        <f t="shared" si="37"/>
        <v>6.5420560747663394</v>
      </c>
      <c r="S151" s="795">
        <f>IF(INDEX(Historical!$D$7:$D$1442,MATCH(B151,Historical!$B$7:$B$1449,0))=0,"n/a",(INDEX(Historical!$C$7:$C$1442,MATCH(B151,Historical!$B$7:$B$1449,0))/INDEX(Historical!$D$7:$D$1442,MATCH(B151,Historical!$B$7:$B$1449,0))-1)*100)</f>
        <v>5.4892601431980825</v>
      </c>
      <c r="T151" s="795">
        <f>IF(INDEX(Historical!$F$7:$F$1442,MATCH(B151,Historical!$B$7:$B$1449,0))=0,"n/a",((INDEX(Historical!$C$7:$C$1442,MATCH(B151,Historical!$B$7:$B$1449,0))/INDEX(Historical!$F$7:$F$1442,MATCH(B151,Historical!$B$7:$B$1449,0)))^(1/3)-1)*100)</f>
        <v>3.2124464049385182</v>
      </c>
      <c r="U151" s="795">
        <f>IF(INDEX(Historical!$H$7:$H$1442,MATCH(B151,Historical!$B$7:$B$1449,0))=0,"n/a",((INDEX(Historical!$C$7:$C$1442,MATCH(B151,Historical!$B$7:$B$1449,0))/INDEX(Historical!$H$7:$H$1442,MATCH(B151,Historical!$B$7:$B$1449,0)))^(1/5)-1)*100)</f>
        <v>4.8381547806508607</v>
      </c>
      <c r="V151" s="795">
        <f>IF(INDEX(Historical!$O$7:$O$1442,MATCH(B151,Historical!$B$7:$B$1449,0))=0,"n/a",((INDEX(Historical!$C$7:$C$1442,MATCH(B151,Historical!$B$7:$B$1449,0))/INDEX(Historical!$O$7:$O$1442,MATCH(B151,Historical!$B$7:$B$1449,0)))^(1/10)-1)*100)</f>
        <v>16.022502063149791</v>
      </c>
      <c r="W151" s="796">
        <f t="shared" si="38"/>
        <v>0.30196000359882308</v>
      </c>
      <c r="X151" s="797" t="str">
        <f t="shared" si="39"/>
        <v>n/a</v>
      </c>
      <c r="Y151" s="988"/>
      <c r="Z151" s="738">
        <f t="shared" si="40"/>
        <v>85.553470919324567</v>
      </c>
      <c r="AA151" s="999">
        <f t="shared" si="41"/>
        <v>14.393996247654783</v>
      </c>
      <c r="AB151" s="1000">
        <v>12</v>
      </c>
      <c r="AC151" s="978">
        <v>5.33</v>
      </c>
      <c r="AD151" s="978">
        <v>2.4</v>
      </c>
      <c r="AE151" s="978">
        <v>3.92</v>
      </c>
      <c r="AF151" s="978" t="s">
        <v>137</v>
      </c>
      <c r="AG151" s="978">
        <v>-55.600000000000009</v>
      </c>
      <c r="AH151" s="978">
        <v>9.5</v>
      </c>
      <c r="AI151" s="978">
        <v>5.3</v>
      </c>
      <c r="AJ151" s="978">
        <v>-1</v>
      </c>
      <c r="AK151" s="978">
        <v>5.99</v>
      </c>
      <c r="AL151" s="991">
        <v>119300</v>
      </c>
      <c r="AM151" s="985">
        <v>0.16999999999999998</v>
      </c>
      <c r="AN151" s="978" t="s">
        <v>137</v>
      </c>
      <c r="AO151" s="838">
        <f t="shared" si="42"/>
        <v>-3.612150121852725</v>
      </c>
      <c r="AP151" s="839">
        <f t="shared" si="43"/>
        <v>10.781846125802058</v>
      </c>
      <c r="AQ151" s="1001" t="str">
        <f t="shared" si="44"/>
        <v>n/a</v>
      </c>
      <c r="AR151" s="738">
        <f>INDEX(Historical!$C$7:$C$1442,MATCH(B151,Historical!$B$7:$B$1449,0))*IF(AH151="n/a",1.03,IF(AH151&lt;0,1.01,IF(AH151&gt;10,1.1,(1+AH151/100))))</f>
        <v>4.8399000000000001</v>
      </c>
      <c r="AS151" s="999">
        <f t="shared" si="45"/>
        <v>5.0964146999999995</v>
      </c>
      <c r="AT151" s="999">
        <f t="shared" si="49"/>
        <v>5.4016899405299998</v>
      </c>
      <c r="AU151" s="999">
        <f t="shared" si="49"/>
        <v>5.7252511679677474</v>
      </c>
      <c r="AV151" s="999">
        <f t="shared" si="49"/>
        <v>6.0681937129290162</v>
      </c>
      <c r="AW151" s="738">
        <f t="shared" si="46"/>
        <v>27.131449521426763</v>
      </c>
      <c r="AX151" s="846">
        <f t="shared" si="47"/>
        <v>35.364245987261164</v>
      </c>
      <c r="AY151" s="1080">
        <v>0.89</v>
      </c>
      <c r="AZ151" s="985">
        <v>18.63</v>
      </c>
      <c r="BA151" s="985">
        <v>-30.19</v>
      </c>
      <c r="BB151" s="985">
        <v>0.48</v>
      </c>
      <c r="BC151" s="985">
        <v>-5.72</v>
      </c>
      <c r="BE151" s="700">
        <v>2008</v>
      </c>
      <c r="BF151" s="1013">
        <f t="shared" si="48"/>
        <v>1</v>
      </c>
      <c r="BG151" s="995">
        <v>16.100000000000001</v>
      </c>
    </row>
    <row r="152" spans="1:59" ht="11.25" customHeight="1" x14ac:dyDescent="0.2">
      <c r="A152" s="976" t="s">
        <v>739</v>
      </c>
      <c r="B152" s="988" t="s">
        <v>740</v>
      </c>
      <c r="C152" s="1070" t="s">
        <v>247</v>
      </c>
      <c r="D152" s="1070" t="s">
        <v>4408</v>
      </c>
      <c r="E152" s="828">
        <v>23</v>
      </c>
      <c r="F152" s="1148">
        <v>143</v>
      </c>
      <c r="G152" s="1148" t="s">
        <v>37</v>
      </c>
      <c r="H152" s="1148" t="s">
        <v>37</v>
      </c>
      <c r="I152" s="978">
        <v>83.88</v>
      </c>
      <c r="J152" s="738">
        <f t="shared" si="35"/>
        <v>2.8612303290414878</v>
      </c>
      <c r="K152" s="997">
        <v>0.6</v>
      </c>
      <c r="L152" s="1000">
        <v>4</v>
      </c>
      <c r="M152" s="729">
        <f t="shared" si="36"/>
        <v>2.4</v>
      </c>
      <c r="N152" s="983" t="s">
        <v>149</v>
      </c>
      <c r="O152" s="832">
        <v>0.57999999999999996</v>
      </c>
      <c r="P152" s="694">
        <v>43159</v>
      </c>
      <c r="Q152" s="694">
        <v>43174</v>
      </c>
      <c r="R152" s="729">
        <f t="shared" si="37"/>
        <v>3.4482758620689689</v>
      </c>
      <c r="S152" s="795">
        <f>IF(INDEX(Historical!$D$7:$D$1442,MATCH(B152,Historical!$B$7:$B$1449,0))=0,"n/a",(INDEX(Historical!$C$7:$C$1442,MATCH(B152,Historical!$B$7:$B$1449,0))/INDEX(Historical!$D$7:$D$1442,MATCH(B152,Historical!$B$7:$B$1449,0))-1)*100)</f>
        <v>3.4482758620689724</v>
      </c>
      <c r="T152" s="795">
        <f>IF(INDEX(Historical!$F$7:$F$1442,MATCH(B152,Historical!$B$7:$B$1449,0))=0,"n/a",((INDEX(Historical!$C$7:$C$1442,MATCH(B152,Historical!$B$7:$B$1449,0))/INDEX(Historical!$F$7:$F$1442,MATCH(B152,Historical!$B$7:$B$1449,0)))^(1/3)-1)*100)</f>
        <v>4.2217737766512498</v>
      </c>
      <c r="U152" s="795">
        <f>IF(INDEX(Historical!$H$7:$H$1442,MATCH(B152,Historical!$B$7:$B$1449,0))=0,"n/a",((INDEX(Historical!$C$7:$C$1442,MATCH(B152,Historical!$B$7:$B$1449,0))/INDEX(Historical!$H$7:$H$1442,MATCH(B152,Historical!$B$7:$B$1449,0)))^(1/5)-1)*100)</f>
        <v>7.3940923785779322</v>
      </c>
      <c r="V152" s="795">
        <f>IF(INDEX(Historical!$O$7:$O$1442,MATCH(B152,Historical!$B$7:$B$1449,0))=0,"n/a",((INDEX(Historical!$C$7:$C$1442,MATCH(B152,Historical!$B$7:$B$1449,0))/INDEX(Historical!$O$7:$O$1442,MATCH(B152,Historical!$B$7:$B$1449,0)))^(1/10)-1)*100)</f>
        <v>12.186284523575219</v>
      </c>
      <c r="W152" s="796">
        <f t="shared" si="38"/>
        <v>0.60675527182001565</v>
      </c>
      <c r="X152" s="797" t="str">
        <f t="shared" si="39"/>
        <v>n/a</v>
      </c>
      <c r="Y152" s="752"/>
      <c r="Z152" s="738">
        <f t="shared" si="40"/>
        <v>46.875</v>
      </c>
      <c r="AA152" s="999">
        <f t="shared" si="41"/>
        <v>16.3828125</v>
      </c>
      <c r="AB152" s="1000">
        <v>12</v>
      </c>
      <c r="AC152" s="978">
        <v>5.12</v>
      </c>
      <c r="AD152" s="978">
        <v>1.0900000000000001</v>
      </c>
      <c r="AE152" s="978">
        <v>0.87</v>
      </c>
      <c r="AF152" s="978">
        <v>5.81</v>
      </c>
      <c r="AG152" s="978">
        <v>29.9</v>
      </c>
      <c r="AH152" s="978">
        <v>8.6999999999999993</v>
      </c>
      <c r="AI152" s="978">
        <v>5.9499999999999993</v>
      </c>
      <c r="AJ152" s="978">
        <v>-4.2</v>
      </c>
      <c r="AK152" s="978">
        <v>15</v>
      </c>
      <c r="AL152" s="991">
        <v>5140</v>
      </c>
      <c r="AM152" s="985">
        <v>0.89999999999999991</v>
      </c>
      <c r="AN152" s="978">
        <v>2.08</v>
      </c>
      <c r="AO152" s="838">
        <f t="shared" si="42"/>
        <v>-6.1274897923805796</v>
      </c>
      <c r="AP152" s="839">
        <f t="shared" si="43"/>
        <v>10.25532270761942</v>
      </c>
      <c r="AQ152" s="1001">
        <f t="shared" si="44"/>
        <v>105.67951405037887</v>
      </c>
      <c r="AR152" s="738">
        <f>INDEX(Historical!$C$7:$C$1442,MATCH(B152,Historical!$B$7:$B$1449,0))*IF(AH152="n/a",1.03,IF(AH152&lt;0,1.01,IF(AH152&gt;10,1.1,(1+AH152/100))))</f>
        <v>2.6088</v>
      </c>
      <c r="AS152" s="999">
        <f t="shared" si="45"/>
        <v>2.7640235999999998</v>
      </c>
      <c r="AT152" s="999">
        <f t="shared" si="49"/>
        <v>3.0404259599999999</v>
      </c>
      <c r="AU152" s="999">
        <f t="shared" si="49"/>
        <v>3.3444685560000003</v>
      </c>
      <c r="AV152" s="999">
        <f t="shared" si="49"/>
        <v>3.6789154116000007</v>
      </c>
      <c r="AW152" s="738">
        <f t="shared" si="46"/>
        <v>15.436633527600002</v>
      </c>
      <c r="AX152" s="846">
        <f t="shared" si="47"/>
        <v>18.403235011444924</v>
      </c>
      <c r="AY152" s="1080">
        <v>1.1599999999999999</v>
      </c>
      <c r="AZ152" s="985">
        <v>19.37</v>
      </c>
      <c r="BA152" s="985">
        <v>-36.090000000000003</v>
      </c>
      <c r="BB152" s="985">
        <v>-1.34</v>
      </c>
      <c r="BC152" s="985">
        <v>-18.78</v>
      </c>
      <c r="BE152" s="700">
        <v>1996</v>
      </c>
      <c r="BF152" s="1013">
        <f t="shared" si="48"/>
        <v>2</v>
      </c>
      <c r="BG152" s="995">
        <v>8</v>
      </c>
    </row>
    <row r="153" spans="1:59" ht="11.25" customHeight="1" x14ac:dyDescent="0.2">
      <c r="A153" s="984" t="s">
        <v>741</v>
      </c>
      <c r="B153" s="988" t="s">
        <v>742</v>
      </c>
      <c r="C153" s="1070" t="s">
        <v>131</v>
      </c>
      <c r="D153" s="1070" t="s">
        <v>4391</v>
      </c>
      <c r="E153" s="828">
        <v>13</v>
      </c>
      <c r="F153" s="1148">
        <v>288</v>
      </c>
      <c r="G153" s="1148" t="s">
        <v>106</v>
      </c>
      <c r="H153" s="1148" t="s">
        <v>106</v>
      </c>
      <c r="I153" s="987">
        <v>48.32</v>
      </c>
      <c r="J153" s="738">
        <f t="shared" si="35"/>
        <v>3.0008278145695364</v>
      </c>
      <c r="K153" s="990">
        <v>0.36249999999999999</v>
      </c>
      <c r="L153" s="1000">
        <v>4</v>
      </c>
      <c r="M153" s="729">
        <f t="shared" si="36"/>
        <v>1.45</v>
      </c>
      <c r="N153" s="983" t="s">
        <v>220</v>
      </c>
      <c r="O153" s="831">
        <v>0.34</v>
      </c>
      <c r="P153" s="973">
        <v>43273</v>
      </c>
      <c r="Q153" s="973">
        <v>43297</v>
      </c>
      <c r="R153" s="729">
        <f t="shared" si="37"/>
        <v>6.6176470588235183</v>
      </c>
      <c r="S153" s="795">
        <f>IF(INDEX(Historical!$D$7:$D$1442,MATCH(B153,Historical!$B$7:$B$1449,0))=0,"n/a",(INDEX(Historical!$C$7:$C$1442,MATCH(B153,Historical!$B$7:$B$1449,0))/INDEX(Historical!$D$7:$D$1442,MATCH(B153,Historical!$B$7:$B$1449,0))-1)*100)</f>
        <v>6.4393939393939448</v>
      </c>
      <c r="T153" s="795">
        <f>IF(INDEX(Historical!$F$7:$F$1442,MATCH(B153,Historical!$B$7:$B$1449,0))=0,"n/a",((INDEX(Historical!$C$7:$C$1442,MATCH(B153,Historical!$B$7:$B$1449,0))/INDEX(Historical!$F$7:$F$1442,MATCH(B153,Historical!$B$7:$B$1449,0)))^(1/3)-1)*100)</f>
        <v>6.5956408753060192</v>
      </c>
      <c r="U153" s="795">
        <f>IF(INDEX(Historical!$H$7:$H$1442,MATCH(B153,Historical!$B$7:$B$1449,0))=0,"n/a",((INDEX(Historical!$C$7:$C$1442,MATCH(B153,Historical!$B$7:$B$1449,0))/INDEX(Historical!$H$7:$H$1442,MATCH(B153,Historical!$B$7:$B$1449,0)))^(1/5)-1)*100)</f>
        <v>5.2082908223901825</v>
      </c>
      <c r="V153" s="795">
        <f>IF(INDEX(Historical!$O$7:$O$1442,MATCH(B153,Historical!$B$7:$B$1449,0))=0,"n/a",((INDEX(Historical!$C$7:$C$1442,MATCH(B153,Historical!$B$7:$B$1449,0))/INDEX(Historical!$O$7:$O$1442,MATCH(B153,Historical!$B$7:$B$1449,0)))^(1/10)-1)*100)</f>
        <v>3.8820494608564404</v>
      </c>
      <c r="W153" s="796">
        <f t="shared" si="38"/>
        <v>1.3416343286984171</v>
      </c>
      <c r="X153" s="797">
        <f t="shared" si="39"/>
        <v>1.2400692434262339</v>
      </c>
      <c r="Y153" s="988"/>
      <c r="Z153" s="738">
        <f t="shared" si="40"/>
        <v>58.232931726907623</v>
      </c>
      <c r="AA153" s="999">
        <f t="shared" si="41"/>
        <v>19.405622489959839</v>
      </c>
      <c r="AB153" s="1000">
        <v>12</v>
      </c>
      <c r="AC153" s="978">
        <v>2.4900000000000002</v>
      </c>
      <c r="AD153" s="978">
        <v>3.85</v>
      </c>
      <c r="AE153" s="978">
        <v>2.2000000000000002</v>
      </c>
      <c r="AF153" s="978">
        <v>1.73</v>
      </c>
      <c r="AG153" s="978">
        <v>8.4</v>
      </c>
      <c r="AH153" s="978">
        <v>5.6000000000000005</v>
      </c>
      <c r="AI153" s="978">
        <v>4</v>
      </c>
      <c r="AJ153" s="978">
        <v>4.2</v>
      </c>
      <c r="AK153" s="978">
        <v>5.0500000000000007</v>
      </c>
      <c r="AL153" s="991">
        <v>4350</v>
      </c>
      <c r="AM153" s="985">
        <v>0.61</v>
      </c>
      <c r="AN153" s="978">
        <v>0.98</v>
      </c>
      <c r="AO153" s="838">
        <f t="shared" si="42"/>
        <v>-11.19650385300012</v>
      </c>
      <c r="AP153" s="839">
        <f t="shared" si="43"/>
        <v>8.2091186369597189</v>
      </c>
      <c r="AQ153" s="1001">
        <f t="shared" si="44"/>
        <v>22.150593590462964</v>
      </c>
      <c r="AR153" s="738">
        <f>INDEX(Historical!$C$7:$C$1442,MATCH(B153,Historical!$B$7:$B$1449,0))*IF(AH153="n/a",1.03,IF(AH153&lt;0,1.01,IF(AH153&gt;10,1.1,(1+AH153/100))))</f>
        <v>1.4836800000000001</v>
      </c>
      <c r="AS153" s="999">
        <f t="shared" si="45"/>
        <v>1.5430272000000003</v>
      </c>
      <c r="AT153" s="999">
        <f t="shared" si="49"/>
        <v>1.6209500736000002</v>
      </c>
      <c r="AU153" s="999">
        <f t="shared" si="49"/>
        <v>1.7028080523168001</v>
      </c>
      <c r="AV153" s="999">
        <f t="shared" si="49"/>
        <v>1.7887998589587986</v>
      </c>
      <c r="AW153" s="738">
        <f t="shared" si="46"/>
        <v>8.1392651848755992</v>
      </c>
      <c r="AX153" s="846">
        <f t="shared" si="47"/>
        <v>16.844505763401489</v>
      </c>
      <c r="AY153" s="1080">
        <v>0.28000000000000003</v>
      </c>
      <c r="AZ153" s="985">
        <v>23.830000000000002</v>
      </c>
      <c r="BA153" s="985">
        <v>-4.1300000000000008</v>
      </c>
      <c r="BB153" s="985">
        <v>2.9000000000000004</v>
      </c>
      <c r="BC153" s="985">
        <v>7.8</v>
      </c>
      <c r="BE153" s="700">
        <v>2006</v>
      </c>
      <c r="BF153" s="1013">
        <f t="shared" si="48"/>
        <v>1</v>
      </c>
      <c r="BG153" s="995">
        <v>2.6</v>
      </c>
    </row>
    <row r="154" spans="1:59" ht="11.25" customHeight="1" x14ac:dyDescent="0.2">
      <c r="A154" s="984" t="s">
        <v>743</v>
      </c>
      <c r="B154" s="988" t="s">
        <v>744</v>
      </c>
      <c r="C154" s="1070" t="s">
        <v>131</v>
      </c>
      <c r="D154" s="1070" t="s">
        <v>4391</v>
      </c>
      <c r="E154" s="828">
        <v>17</v>
      </c>
      <c r="F154" s="1148">
        <v>183</v>
      </c>
      <c r="G154" s="1148" t="s">
        <v>37</v>
      </c>
      <c r="H154" s="1148" t="s">
        <v>37</v>
      </c>
      <c r="I154" s="987">
        <v>31.32</v>
      </c>
      <c r="J154" s="738">
        <f t="shared" si="35"/>
        <v>5.236270753512132</v>
      </c>
      <c r="K154" s="990">
        <v>0.41</v>
      </c>
      <c r="L154" s="1000">
        <v>4</v>
      </c>
      <c r="M154" s="729">
        <f t="shared" si="36"/>
        <v>1.64</v>
      </c>
      <c r="N154" s="983" t="s">
        <v>164</v>
      </c>
      <c r="O154" s="831">
        <v>0.39500000000000002</v>
      </c>
      <c r="P154" s="694">
        <v>43167</v>
      </c>
      <c r="Q154" s="694">
        <v>43192</v>
      </c>
      <c r="R154" s="729">
        <f t="shared" si="37"/>
        <v>3.7974683544303689</v>
      </c>
      <c r="S154" s="795">
        <f>IF(INDEX(Historical!$D$7:$D$1442,MATCH(B154,Historical!$B$7:$B$1449,0))=0,"n/a",(INDEX(Historical!$C$7:$C$1442,MATCH(B154,Historical!$B$7:$B$1449,0))/INDEX(Historical!$D$7:$D$1442,MATCH(B154,Historical!$B$7:$B$1449,0))-1)*100)</f>
        <v>3.833865814696491</v>
      </c>
      <c r="T154" s="795">
        <f>IF(INDEX(Historical!$F$7:$F$1442,MATCH(B154,Historical!$B$7:$B$1449,0))=0,"n/a",((INDEX(Historical!$C$7:$C$1442,MATCH(B154,Historical!$B$7:$B$1449,0))/INDEX(Historical!$F$7:$F$1442,MATCH(B154,Historical!$B$7:$B$1449,0)))^(1/3)-1)*100)</f>
        <v>2.818372270192615</v>
      </c>
      <c r="U154" s="795">
        <f>IF(INDEX(Historical!$H$7:$H$1442,MATCH(B154,Historical!$B$7:$B$1449,0))=0,"n/a",((INDEX(Historical!$C$7:$C$1442,MATCH(B154,Historical!$B$7:$B$1449,0))/INDEX(Historical!$H$7:$H$1442,MATCH(B154,Historical!$B$7:$B$1449,0)))^(1/5)-1)*100)</f>
        <v>3.5208440573418098</v>
      </c>
      <c r="V154" s="795">
        <f>IF(INDEX(Historical!$O$7:$O$1442,MATCH(B154,Historical!$B$7:$B$1449,0))=0,"n/a",((INDEX(Historical!$C$7:$C$1442,MATCH(B154,Historical!$B$7:$B$1449,0))/INDEX(Historical!$O$7:$O$1442,MATCH(B154,Historical!$B$7:$B$1449,0)))^(1/10)-1)*100)</f>
        <v>2.6741776967489139</v>
      </c>
      <c r="W154" s="796">
        <f t="shared" si="38"/>
        <v>1.3166081153179223</v>
      </c>
      <c r="X154" s="797" t="str">
        <f t="shared" si="39"/>
        <v>n/a</v>
      </c>
      <c r="Y154" s="989"/>
      <c r="Z154" s="738">
        <f t="shared" si="40"/>
        <v>63.320463320463318</v>
      </c>
      <c r="AA154" s="999">
        <f t="shared" si="41"/>
        <v>12.092664092664094</v>
      </c>
      <c r="AB154" s="1000">
        <v>12</v>
      </c>
      <c r="AC154" s="978">
        <v>2.59</v>
      </c>
      <c r="AD154" s="978">
        <v>3.37</v>
      </c>
      <c r="AE154" s="980">
        <v>2.91</v>
      </c>
      <c r="AF154" s="978">
        <v>1.87</v>
      </c>
      <c r="AG154" s="978">
        <v>13.3</v>
      </c>
      <c r="AH154" s="978">
        <v>-24.6</v>
      </c>
      <c r="AI154" s="978">
        <v>3.34</v>
      </c>
      <c r="AJ154" s="978">
        <v>-3.5999999999999996</v>
      </c>
      <c r="AK154" s="978">
        <v>3.5900000000000003</v>
      </c>
      <c r="AL154" s="991">
        <v>22640</v>
      </c>
      <c r="AM154" s="985">
        <v>0.21</v>
      </c>
      <c r="AN154" s="978">
        <v>1.85</v>
      </c>
      <c r="AO154" s="838">
        <f t="shared" si="42"/>
        <v>-3.3355492818101524</v>
      </c>
      <c r="AP154" s="839">
        <f t="shared" si="43"/>
        <v>8.7571148108539418</v>
      </c>
      <c r="AQ154" s="1001">
        <f t="shared" si="44"/>
        <v>0.25142138816531823</v>
      </c>
      <c r="AR154" s="738">
        <f>INDEX(Historical!$C$7:$C$1442,MATCH(B154,Historical!$B$7:$B$1449,0))*IF(AH154="n/a",1.03,IF(AH154&lt;0,1.01,IF(AH154&gt;10,1.1,(1+AH154/100))))</f>
        <v>1.6412500000000001</v>
      </c>
      <c r="AS154" s="999">
        <f t="shared" si="45"/>
        <v>1.6960677500000003</v>
      </c>
      <c r="AT154" s="999">
        <f t="shared" si="49"/>
        <v>1.7569565822250004</v>
      </c>
      <c r="AU154" s="999">
        <f t="shared" si="49"/>
        <v>1.8200313235268779</v>
      </c>
      <c r="AV154" s="999">
        <f t="shared" si="49"/>
        <v>1.885370448041493</v>
      </c>
      <c r="AW154" s="738">
        <f t="shared" si="46"/>
        <v>8.799676103793372</v>
      </c>
      <c r="AX154" s="846">
        <f t="shared" si="47"/>
        <v>28.096028428459043</v>
      </c>
      <c r="AY154" s="1080">
        <v>0.57999999999999996</v>
      </c>
      <c r="AZ154" s="985">
        <v>23.79</v>
      </c>
      <c r="BA154" s="985">
        <v>-3.51</v>
      </c>
      <c r="BB154" s="985">
        <v>4.8</v>
      </c>
      <c r="BC154" s="985">
        <v>7.24</v>
      </c>
      <c r="BE154" s="700">
        <v>2002</v>
      </c>
      <c r="BF154" s="1013">
        <f t="shared" si="48"/>
        <v>1</v>
      </c>
      <c r="BG154" s="995">
        <v>3.5000000000000004</v>
      </c>
    </row>
    <row r="155" spans="1:59" ht="11.25" customHeight="1" x14ac:dyDescent="0.2">
      <c r="A155" s="984" t="s">
        <v>1589</v>
      </c>
      <c r="B155" s="988" t="s">
        <v>1590</v>
      </c>
      <c r="C155" s="1070" t="s">
        <v>108</v>
      </c>
      <c r="D155" s="1070" t="s">
        <v>118</v>
      </c>
      <c r="E155" s="828">
        <v>10</v>
      </c>
      <c r="F155" s="1148">
        <v>326</v>
      </c>
      <c r="G155" s="1148" t="s">
        <v>106</v>
      </c>
      <c r="H155" s="1148" t="s">
        <v>106</v>
      </c>
      <c r="I155" s="987">
        <v>50.07</v>
      </c>
      <c r="J155" s="738">
        <f t="shared" si="35"/>
        <v>4.3139604553624933</v>
      </c>
      <c r="K155" s="990">
        <v>0.54</v>
      </c>
      <c r="L155" s="1000">
        <v>4</v>
      </c>
      <c r="M155" s="729">
        <f t="shared" si="36"/>
        <v>2.16</v>
      </c>
      <c r="N155" s="983" t="s">
        <v>152</v>
      </c>
      <c r="O155" s="831">
        <v>0.53</v>
      </c>
      <c r="P155" s="973">
        <v>43434</v>
      </c>
      <c r="Q155" s="973">
        <v>43462</v>
      </c>
      <c r="R155" s="729">
        <f t="shared" si="37"/>
        <v>1.8867924528301903</v>
      </c>
      <c r="S155" s="795">
        <f>IF(INDEX(Historical!$D$7:$D$1442,MATCH(B155,Historical!$B$7:$B$1449,0))=0,"n/a",(INDEX(Historical!$C$7:$C$1442,MATCH(B155,Historical!$B$7:$B$1449,0))/INDEX(Historical!$D$7:$D$1442,MATCH(B155,Historical!$B$7:$B$1449,0))-1)*100)</f>
        <v>12.299465240641716</v>
      </c>
      <c r="T155" s="795">
        <f>IF(INDEX(Historical!$F$7:$F$1442,MATCH(B155,Historical!$B$7:$B$1449,0))=0,"n/a",((INDEX(Historical!$C$7:$C$1442,MATCH(B155,Historical!$B$7:$B$1449,0))/INDEX(Historical!$F$7:$F$1442,MATCH(B155,Historical!$B$7:$B$1449,0)))^(1/3)-1)*100)</f>
        <v>11.868894208139679</v>
      </c>
      <c r="U155" s="795">
        <f>IF(INDEX(Historical!$H$7:$H$1442,MATCH(B155,Historical!$B$7:$B$1449,0))=0,"n/a",((INDEX(Historical!$C$7:$C$1442,MATCH(B155,Historical!$B$7:$B$1449,0))/INDEX(Historical!$H$7:$H$1442,MATCH(B155,Historical!$B$7:$B$1449,0)))^(1/5)-1)*100)</f>
        <v>16.465861577965679</v>
      </c>
      <c r="V155" s="795">
        <f>IF(INDEX(Historical!$O$7:$O$1442,MATCH(B155,Historical!$B$7:$B$1449,0))=0,"n/a",((INDEX(Historical!$C$7:$C$1442,MATCH(B155,Historical!$B$7:$B$1449,0))/INDEX(Historical!$O$7:$O$1442,MATCH(B155,Historical!$B$7:$B$1449,0)))^(1/10)-1)*100)</f>
        <v>16.654280155455027</v>
      </c>
      <c r="W155" s="796">
        <f t="shared" si="38"/>
        <v>0.98868647724605307</v>
      </c>
      <c r="X155" s="797">
        <f t="shared" si="39"/>
        <v>0.92504840325649884</v>
      </c>
      <c r="Y155" s="989"/>
      <c r="Z155" s="738">
        <f t="shared" si="40"/>
        <v>40.373831775700943</v>
      </c>
      <c r="AA155" s="999">
        <f t="shared" si="41"/>
        <v>9.3588785046728979</v>
      </c>
      <c r="AB155" s="1000">
        <v>12</v>
      </c>
      <c r="AC155" s="978">
        <v>5.35</v>
      </c>
      <c r="AD155" s="978">
        <v>1.34</v>
      </c>
      <c r="AE155" s="978">
        <v>1.04</v>
      </c>
      <c r="AF155" s="978">
        <v>1.22</v>
      </c>
      <c r="AG155" s="978">
        <v>17.8</v>
      </c>
      <c r="AH155" s="978">
        <v>30</v>
      </c>
      <c r="AI155" s="978">
        <v>-1.1199999999999999</v>
      </c>
      <c r="AJ155" s="978">
        <v>17.8</v>
      </c>
      <c r="AK155" s="978">
        <v>6.99</v>
      </c>
      <c r="AL155" s="991">
        <v>14260</v>
      </c>
      <c r="AM155" s="985">
        <v>0.4</v>
      </c>
      <c r="AN155" s="978">
        <v>0.28000000000000003</v>
      </c>
      <c r="AO155" s="838">
        <f t="shared" si="42"/>
        <v>11.420943528655275</v>
      </c>
      <c r="AP155" s="839">
        <f t="shared" si="43"/>
        <v>20.779822033328173</v>
      </c>
      <c r="AQ155" s="1001">
        <f t="shared" si="44"/>
        <v>-28.763830112003298</v>
      </c>
      <c r="AR155" s="738">
        <f>INDEX(Historical!$C$7:$C$1442,MATCH(B155,Historical!$B$7:$B$1449,0))*IF(AH155="n/a",1.03,IF(AH155&lt;0,1.01,IF(AH155&gt;10,1.1,(1+AH155/100))))</f>
        <v>2.3100000000000005</v>
      </c>
      <c r="AS155" s="999">
        <f t="shared" si="45"/>
        <v>2.3331000000000004</v>
      </c>
      <c r="AT155" s="999">
        <f t="shared" si="49"/>
        <v>2.4961836900000005</v>
      </c>
      <c r="AU155" s="999">
        <f t="shared" si="49"/>
        <v>2.6706669299310009</v>
      </c>
      <c r="AV155" s="999">
        <f t="shared" si="49"/>
        <v>2.8573465483331781</v>
      </c>
      <c r="AW155" s="738">
        <f t="shared" si="46"/>
        <v>12.667297168264179</v>
      </c>
      <c r="AX155" s="846">
        <f t="shared" si="47"/>
        <v>25.299175490841179</v>
      </c>
      <c r="AY155" s="1080">
        <v>1.48</v>
      </c>
      <c r="AZ155" s="985">
        <v>23.87</v>
      </c>
      <c r="BA155" s="985">
        <v>-27.49</v>
      </c>
      <c r="BB155" s="985">
        <v>8.1100000000000012</v>
      </c>
      <c r="BC155" s="985">
        <v>-6.1899999999999995</v>
      </c>
      <c r="BE155" s="700">
        <v>2009</v>
      </c>
      <c r="BF155" s="1013">
        <f t="shared" si="48"/>
        <v>0</v>
      </c>
      <c r="BG155" s="995">
        <v>0.8</v>
      </c>
    </row>
    <row r="156" spans="1:59" s="874" customFormat="1" ht="11.25" customHeight="1" x14ac:dyDescent="0.2">
      <c r="A156" s="733" t="s">
        <v>745</v>
      </c>
      <c r="B156" s="882" t="s">
        <v>746</v>
      </c>
      <c r="C156" s="1070" t="s">
        <v>108</v>
      </c>
      <c r="D156" s="1070" t="s">
        <v>4401</v>
      </c>
      <c r="E156" s="854">
        <v>20</v>
      </c>
      <c r="F156" s="1148">
        <v>164</v>
      </c>
      <c r="G156" s="1147" t="s">
        <v>37</v>
      </c>
      <c r="H156" s="1147" t="s">
        <v>37</v>
      </c>
      <c r="I156" s="855">
        <v>71.14</v>
      </c>
      <c r="J156" s="856">
        <f t="shared" si="35"/>
        <v>2.3053134664042729</v>
      </c>
      <c r="K156" s="880">
        <v>0.41</v>
      </c>
      <c r="L156" s="858">
        <v>4</v>
      </c>
      <c r="M156" s="859">
        <f t="shared" si="36"/>
        <v>1.64</v>
      </c>
      <c r="N156" s="860" t="s">
        <v>164</v>
      </c>
      <c r="O156" s="881">
        <v>0.36</v>
      </c>
      <c r="P156" s="862">
        <v>43447</v>
      </c>
      <c r="Q156" s="862">
        <v>43102</v>
      </c>
      <c r="R156" s="859">
        <f t="shared" si="37"/>
        <v>13.888888888888888</v>
      </c>
      <c r="S156" s="795">
        <f>IF(INDEX(Historical!$D$7:$D$1442,MATCH(B156,Historical!$B$7:$B$1449,0))=0,"n/a",(INDEX(Historical!$C$7:$C$1442,MATCH(B156,Historical!$B$7:$B$1449,0))/INDEX(Historical!$D$7:$D$1442,MATCH(B156,Historical!$B$7:$B$1449,0))-1)*100)</f>
        <v>5.8823529411764497</v>
      </c>
      <c r="T156" s="795">
        <f>IF(INDEX(Historical!$F$7:$F$1442,MATCH(B156,Historical!$B$7:$B$1449,0))=0,"n/a",((INDEX(Historical!$C$7:$C$1442,MATCH(B156,Historical!$B$7:$B$1449,0))/INDEX(Historical!$F$7:$F$1442,MATCH(B156,Historical!$B$7:$B$1449,0)))^(1/3)-1)*100)</f>
        <v>9.7266191355609202</v>
      </c>
      <c r="U156" s="795">
        <f>IF(INDEX(Historical!$H$7:$H$1442,MATCH(B156,Historical!$B$7:$B$1449,0))=0,"n/a",((INDEX(Historical!$C$7:$C$1442,MATCH(B156,Historical!$B$7:$B$1449,0))/INDEX(Historical!$H$7:$H$1442,MATCH(B156,Historical!$B$7:$B$1449,0)))^(1/5)-1)*100)</f>
        <v>10.859472602645347</v>
      </c>
      <c r="V156" s="795">
        <f>IF(INDEX(Historical!$O$7:$O$1442,MATCH(B156,Historical!$B$7:$B$1449,0))=0,"n/a",((INDEX(Historical!$C$7:$C$1442,MATCH(B156,Historical!$B$7:$B$1449,0))/INDEX(Historical!$O$7:$O$1442,MATCH(B156,Historical!$B$7:$B$1449,0)))^(1/10)-1)*100)</f>
        <v>11.157622371784459</v>
      </c>
      <c r="W156" s="863">
        <f t="shared" si="38"/>
        <v>0.97327837784749938</v>
      </c>
      <c r="X156" s="864">
        <f t="shared" si="39"/>
        <v>2.7148681506613368</v>
      </c>
      <c r="Y156" s="886"/>
      <c r="Z156" s="856">
        <f t="shared" si="40"/>
        <v>37.272727272727266</v>
      </c>
      <c r="AA156" s="866">
        <f t="shared" si="41"/>
        <v>16.168181818181818</v>
      </c>
      <c r="AB156" s="858">
        <v>12</v>
      </c>
      <c r="AC156" s="867">
        <v>4.4000000000000004</v>
      </c>
      <c r="AD156" s="867">
        <v>1.77</v>
      </c>
      <c r="AE156" s="867">
        <v>6.97</v>
      </c>
      <c r="AF156" s="867">
        <v>1.24</v>
      </c>
      <c r="AG156" s="867">
        <v>7.8</v>
      </c>
      <c r="AH156" s="867">
        <v>0</v>
      </c>
      <c r="AI156" s="867">
        <v>5.42</v>
      </c>
      <c r="AJ156" s="867">
        <v>4</v>
      </c>
      <c r="AK156" s="867">
        <v>9.120000000000001</v>
      </c>
      <c r="AL156" s="868">
        <v>4960</v>
      </c>
      <c r="AM156" s="869">
        <v>1.9</v>
      </c>
      <c r="AN156" s="867">
        <v>0</v>
      </c>
      <c r="AO156" s="870">
        <f t="shared" si="42"/>
        <v>-3.0033957491321974</v>
      </c>
      <c r="AP156" s="871">
        <f t="shared" si="43"/>
        <v>13.164786069049621</v>
      </c>
      <c r="AQ156" s="872">
        <f t="shared" si="44"/>
        <v>-5.6047424577662097</v>
      </c>
      <c r="AR156" s="738">
        <f>INDEX(Historical!$C$7:$C$1442,MATCH(B156,Historical!$B$7:$B$1449,0))*IF(AH156="n/a",1.03,IF(AH156&lt;0,1.01,IF(AH156&gt;10,1.1,(1+AH156/100))))</f>
        <v>1.44</v>
      </c>
      <c r="AS156" s="866">
        <f t="shared" si="45"/>
        <v>1.5180480000000001</v>
      </c>
      <c r="AT156" s="866">
        <f t="shared" si="49"/>
        <v>1.6564939776000001</v>
      </c>
      <c r="AU156" s="866">
        <f t="shared" si="49"/>
        <v>1.8075662283571199</v>
      </c>
      <c r="AV156" s="866">
        <f t="shared" si="49"/>
        <v>1.9724162683832891</v>
      </c>
      <c r="AW156" s="856">
        <f t="shared" si="46"/>
        <v>8.3945244743404093</v>
      </c>
      <c r="AX156" s="873">
        <f t="shared" si="47"/>
        <v>11.800006289486097</v>
      </c>
      <c r="AY156" s="1081">
        <v>1.39</v>
      </c>
      <c r="AZ156" s="869">
        <v>24.79</v>
      </c>
      <c r="BA156" s="869">
        <v>-10.18</v>
      </c>
      <c r="BB156" s="869">
        <v>7.1099999999999994</v>
      </c>
      <c r="BC156" s="869">
        <v>1.5599999999999998</v>
      </c>
      <c r="BD156" s="1033"/>
      <c r="BE156" s="700">
        <v>2000</v>
      </c>
      <c r="BF156" s="1013">
        <f t="shared" si="48"/>
        <v>2</v>
      </c>
      <c r="BG156" s="931">
        <v>1.4000000000000001</v>
      </c>
    </row>
    <row r="157" spans="1:59" ht="11.25" customHeight="1" x14ac:dyDescent="0.2">
      <c r="A157" s="976" t="s">
        <v>1595</v>
      </c>
      <c r="B157" s="988" t="s">
        <v>1596</v>
      </c>
      <c r="C157" s="1070" t="s">
        <v>108</v>
      </c>
      <c r="D157" s="1070" t="s">
        <v>118</v>
      </c>
      <c r="E157" s="828">
        <v>10</v>
      </c>
      <c r="F157" s="1148">
        <v>320</v>
      </c>
      <c r="G157" s="1148" t="s">
        <v>106</v>
      </c>
      <c r="H157" s="1148" t="s">
        <v>106</v>
      </c>
      <c r="I157" s="987">
        <v>92.14</v>
      </c>
      <c r="J157" s="738">
        <f t="shared" si="35"/>
        <v>3.9070978945083565</v>
      </c>
      <c r="K157" s="990">
        <v>0.9</v>
      </c>
      <c r="L157" s="1000">
        <v>4</v>
      </c>
      <c r="M157" s="729">
        <f t="shared" si="36"/>
        <v>3.6</v>
      </c>
      <c r="N157" s="983" t="s">
        <v>149</v>
      </c>
      <c r="O157" s="831">
        <v>0.75</v>
      </c>
      <c r="P157" s="694">
        <v>43151</v>
      </c>
      <c r="Q157" s="694">
        <v>43174</v>
      </c>
      <c r="R157" s="729">
        <f t="shared" si="37"/>
        <v>20.000000000000004</v>
      </c>
      <c r="S157" s="795">
        <f>IF(INDEX(Historical!$D$7:$D$1442,MATCH(B157,Historical!$B$7:$B$1449,0))=0,"n/a",(INDEX(Historical!$C$7:$C$1442,MATCH(B157,Historical!$B$7:$B$1449,0))/INDEX(Historical!$D$7:$D$1442,MATCH(B157,Historical!$B$7:$B$1449,0))-1)*100)</f>
        <v>19.999999999999996</v>
      </c>
      <c r="T157" s="795">
        <f>IF(INDEX(Historical!$F$7:$F$1442,MATCH(B157,Historical!$B$7:$B$1449,0))=0,"n/a",((INDEX(Historical!$C$7:$C$1442,MATCH(B157,Historical!$B$7:$B$1449,0))/INDEX(Historical!$F$7:$F$1442,MATCH(B157,Historical!$B$7:$B$1449,0)))^(1/3)-1)*100)</f>
        <v>13.842447691670268</v>
      </c>
      <c r="U157" s="795">
        <f>IF(INDEX(Historical!$H$7:$H$1442,MATCH(B157,Historical!$B$7:$B$1449,0))=0,"n/a",((INDEX(Historical!$C$7:$C$1442,MATCH(B157,Historical!$B$7:$B$1449,0))/INDEX(Historical!$H$7:$H$1442,MATCH(B157,Historical!$B$7:$B$1449,0)))^(1/5)-1)*100)</f>
        <v>15.784727941305498</v>
      </c>
      <c r="V157" s="795">
        <f>IF(INDEX(Historical!$O$7:$O$1442,MATCH(B157,Historical!$B$7:$B$1449,0))=0,"n/a",((INDEX(Historical!$C$7:$C$1442,MATCH(B157,Historical!$B$7:$B$1449,0))/INDEX(Historical!$O$7:$O$1442,MATCH(B157,Historical!$B$7:$B$1449,0)))^(1/10)-1)*100)</f>
        <v>20.029349024006905</v>
      </c>
      <c r="W157" s="796">
        <f t="shared" si="38"/>
        <v>0.78807992822862782</v>
      </c>
      <c r="X157" s="797">
        <f t="shared" si="39"/>
        <v>0.26176994927538139</v>
      </c>
      <c r="Y157" s="752"/>
      <c r="Z157" s="738">
        <f t="shared" si="40"/>
        <v>39.473684210526322</v>
      </c>
      <c r="AA157" s="999">
        <f t="shared" si="41"/>
        <v>10.103070175438598</v>
      </c>
      <c r="AB157" s="1000">
        <v>12</v>
      </c>
      <c r="AC157" s="978">
        <v>9.1199999999999992</v>
      </c>
      <c r="AD157" s="978">
        <v>1.1599999999999999</v>
      </c>
      <c r="AE157" s="978">
        <v>0.63</v>
      </c>
      <c r="AF157" s="978">
        <v>0.82</v>
      </c>
      <c r="AG157" s="978">
        <v>13.8</v>
      </c>
      <c r="AH157" s="980">
        <v>15.9</v>
      </c>
      <c r="AI157" s="980">
        <v>6.08</v>
      </c>
      <c r="AJ157" s="978">
        <v>60.3</v>
      </c>
      <c r="AK157" s="978">
        <v>8.73</v>
      </c>
      <c r="AL157" s="991">
        <v>38350</v>
      </c>
      <c r="AM157" s="985">
        <v>0.1</v>
      </c>
      <c r="AN157" s="978">
        <v>0.44</v>
      </c>
      <c r="AO157" s="838">
        <f t="shared" si="42"/>
        <v>9.5887556603752575</v>
      </c>
      <c r="AP157" s="839">
        <f t="shared" si="43"/>
        <v>19.691825835813855</v>
      </c>
      <c r="AQ157" s="1001">
        <f t="shared" si="44"/>
        <v>-39.320449925275859</v>
      </c>
      <c r="AR157" s="738">
        <f>INDEX(Historical!$C$7:$C$1442,MATCH(B157,Historical!$B$7:$B$1449,0))*IF(AH157="n/a",1.03,IF(AH157&lt;0,1.01,IF(AH157&gt;10,1.1,(1+AH157/100))))</f>
        <v>3.9600000000000004</v>
      </c>
      <c r="AS157" s="999">
        <f t="shared" si="45"/>
        <v>4.2007680000000001</v>
      </c>
      <c r="AT157" s="999">
        <f t="shared" si="49"/>
        <v>4.5674950463999995</v>
      </c>
      <c r="AU157" s="999">
        <f t="shared" si="49"/>
        <v>4.9662373639507189</v>
      </c>
      <c r="AV157" s="999">
        <f t="shared" si="49"/>
        <v>5.3997898858236164</v>
      </c>
      <c r="AW157" s="738">
        <f t="shared" si="46"/>
        <v>23.094290296174336</v>
      </c>
      <c r="AX157" s="846">
        <f t="shared" si="47"/>
        <v>25.064348053152091</v>
      </c>
      <c r="AY157" s="1080">
        <v>1.41</v>
      </c>
      <c r="AZ157" s="985">
        <v>21.86</v>
      </c>
      <c r="BA157" s="985">
        <v>-24.46</v>
      </c>
      <c r="BB157" s="985">
        <v>5.7</v>
      </c>
      <c r="BC157" s="985">
        <v>-4.1099999999999994</v>
      </c>
      <c r="BE157" s="700">
        <v>2009</v>
      </c>
      <c r="BF157" s="1013">
        <f t="shared" si="48"/>
        <v>0</v>
      </c>
      <c r="BG157" s="995">
        <v>0.8</v>
      </c>
    </row>
    <row r="158" spans="1:59" ht="11.25" customHeight="1" x14ac:dyDescent="0.2">
      <c r="A158" s="984" t="s">
        <v>749</v>
      </c>
      <c r="B158" s="988" t="s">
        <v>750</v>
      </c>
      <c r="C158" s="1070" t="s">
        <v>108</v>
      </c>
      <c r="D158" s="1070" t="s">
        <v>4393</v>
      </c>
      <c r="E158" s="828">
        <v>11</v>
      </c>
      <c r="F158" s="1148">
        <v>308</v>
      </c>
      <c r="G158" s="1148" t="s">
        <v>106</v>
      </c>
      <c r="H158" s="1148" t="s">
        <v>106</v>
      </c>
      <c r="I158" s="987">
        <v>12.15</v>
      </c>
      <c r="J158" s="738">
        <f t="shared" si="35"/>
        <v>2.3045267489711936</v>
      </c>
      <c r="K158" s="990">
        <v>7.0000000000000007E-2</v>
      </c>
      <c r="L158" s="1000">
        <v>4</v>
      </c>
      <c r="M158" s="729">
        <f t="shared" si="36"/>
        <v>0.28000000000000003</v>
      </c>
      <c r="N158" s="983" t="s">
        <v>567</v>
      </c>
      <c r="O158" s="831">
        <v>0.05</v>
      </c>
      <c r="P158" s="973">
        <v>43210</v>
      </c>
      <c r="Q158" s="973">
        <v>43227</v>
      </c>
      <c r="R158" s="729">
        <f t="shared" si="37"/>
        <v>40.000000000000007</v>
      </c>
      <c r="S158" s="795">
        <f>IF(INDEX(Historical!$D$7:$D$1442,MATCH(B158,Historical!$B$7:$B$1449,0))=0,"n/a",(INDEX(Historical!$C$7:$C$1442,MATCH(B158,Historical!$B$7:$B$1449,0))/INDEX(Historical!$D$7:$D$1442,MATCH(B158,Historical!$B$7:$B$1449,0))-1)*100)</f>
        <v>36.842105263157876</v>
      </c>
      <c r="T158" s="795">
        <f>IF(INDEX(Historical!$F$7:$F$1442,MATCH(B158,Historical!$B$7:$B$1449,0))=0,"n/a",((INDEX(Historical!$C$7:$C$1442,MATCH(B158,Historical!$B$7:$B$1449,0))/INDEX(Historical!$F$7:$F$1442,MATCH(B158,Historical!$B$7:$B$1449,0)))^(1/3)-1)*100)</f>
        <v>23.508852616895837</v>
      </c>
      <c r="U158" s="795">
        <f>IF(INDEX(Historical!$H$7:$H$1442,MATCH(B158,Historical!$B$7:$B$1449,0))=0,"n/a",((INDEX(Historical!$C$7:$C$1442,MATCH(B158,Historical!$B$7:$B$1449,0))/INDEX(Historical!$H$7:$H$1442,MATCH(B158,Historical!$B$7:$B$1449,0)))^(1/5)-1)*100)</f>
        <v>22.306615529984054</v>
      </c>
      <c r="V158" s="795">
        <f>IF(INDEX(Historical!$O$7:$O$1442,MATCH(B158,Historical!$B$7:$B$1449,0))=0,"n/a",((INDEX(Historical!$C$7:$C$1442,MATCH(B158,Historical!$B$7:$B$1449,0))/INDEX(Historical!$O$7:$O$1442,MATCH(B158,Historical!$B$7:$B$1449,0)))^(1/10)-1)*100)</f>
        <v>21.365208974215811</v>
      </c>
      <c r="W158" s="796">
        <f t="shared" si="38"/>
        <v>1.0440625952643086</v>
      </c>
      <c r="X158" s="797" t="str">
        <f t="shared" si="39"/>
        <v>n/a</v>
      </c>
      <c r="Y158" s="989"/>
      <c r="Z158" s="738" t="str">
        <f t="shared" si="40"/>
        <v>n/a</v>
      </c>
      <c r="AA158" s="999" t="str">
        <f t="shared" si="41"/>
        <v>n/a</v>
      </c>
      <c r="AB158" s="1000">
        <v>12</v>
      </c>
      <c r="AC158" s="978" t="s">
        <v>137</v>
      </c>
      <c r="AD158" s="978" t="s">
        <v>137</v>
      </c>
      <c r="AE158" s="978" t="s">
        <v>137</v>
      </c>
      <c r="AF158" s="978" t="s">
        <v>137</v>
      </c>
      <c r="AG158" s="978" t="s">
        <v>137</v>
      </c>
      <c r="AH158" s="978" t="s">
        <v>137</v>
      </c>
      <c r="AI158" s="978" t="s">
        <v>137</v>
      </c>
      <c r="AJ158" s="978" t="s">
        <v>137</v>
      </c>
      <c r="AK158" s="978" t="s">
        <v>137</v>
      </c>
      <c r="AL158" s="991" t="s">
        <v>137</v>
      </c>
      <c r="AM158" s="985" t="s">
        <v>137</v>
      </c>
      <c r="AN158" s="978" t="s">
        <v>137</v>
      </c>
      <c r="AO158" s="838" t="str">
        <f t="shared" si="42"/>
        <v>n/a</v>
      </c>
      <c r="AP158" s="839">
        <f t="shared" si="43"/>
        <v>24.611142278955249</v>
      </c>
      <c r="AQ158" s="1001" t="str">
        <f t="shared" si="44"/>
        <v>n/a</v>
      </c>
      <c r="AR158" s="738">
        <f>INDEX(Historical!$C$7:$C$1442,MATCH(B158,Historical!$B$7:$B$1449,0))*IF(AH158="n/a",1.03,IF(AH158&lt;0,1.01,IF(AH158&gt;10,1.1,(1+AH158/100))))</f>
        <v>0.26780000000000004</v>
      </c>
      <c r="AS158" s="999">
        <f t="shared" si="45"/>
        <v>0.27583400000000002</v>
      </c>
      <c r="AT158" s="999">
        <f t="shared" si="49"/>
        <v>0.28410902000000005</v>
      </c>
      <c r="AU158" s="999">
        <f t="shared" si="49"/>
        <v>0.29263229060000007</v>
      </c>
      <c r="AV158" s="999">
        <f t="shared" si="49"/>
        <v>0.30141125931800006</v>
      </c>
      <c r="AW158" s="738">
        <f t="shared" si="46"/>
        <v>1.4217865699180001</v>
      </c>
      <c r="AX158" s="846">
        <f t="shared" si="47"/>
        <v>11.701947077514403</v>
      </c>
      <c r="AY158" s="1080" t="s">
        <v>137</v>
      </c>
      <c r="AZ158" s="985" t="s">
        <v>137</v>
      </c>
      <c r="BA158" s="985" t="s">
        <v>137</v>
      </c>
      <c r="BB158" s="985" t="s">
        <v>137</v>
      </c>
      <c r="BC158" s="985" t="s">
        <v>137</v>
      </c>
      <c r="BD158" s="1032" t="s">
        <v>4326</v>
      </c>
      <c r="BE158" s="700">
        <v>2008</v>
      </c>
      <c r="BF158" s="1013">
        <f t="shared" si="48"/>
        <v>1</v>
      </c>
      <c r="BG158" s="995" t="s">
        <v>137</v>
      </c>
    </row>
    <row r="159" spans="1:59" ht="11.25" customHeight="1" x14ac:dyDescent="0.2">
      <c r="A159" s="984" t="s">
        <v>751</v>
      </c>
      <c r="B159" s="988" t="s">
        <v>752</v>
      </c>
      <c r="C159" s="1070" t="s">
        <v>123</v>
      </c>
      <c r="D159" s="1070" t="s">
        <v>4233</v>
      </c>
      <c r="E159" s="828">
        <v>11</v>
      </c>
      <c r="F159" s="1148">
        <v>313</v>
      </c>
      <c r="G159" s="1148" t="s">
        <v>37</v>
      </c>
      <c r="H159" s="1148" t="s">
        <v>37</v>
      </c>
      <c r="I159" s="987">
        <v>204.46</v>
      </c>
      <c r="J159" s="738">
        <f t="shared" si="35"/>
        <v>0.72385796732857277</v>
      </c>
      <c r="K159" s="990">
        <v>0.37</v>
      </c>
      <c r="L159" s="1000">
        <v>4</v>
      </c>
      <c r="M159" s="729">
        <f t="shared" si="36"/>
        <v>1.48</v>
      </c>
      <c r="N159" s="983" t="s">
        <v>161</v>
      </c>
      <c r="O159" s="831">
        <v>0.35499999999999998</v>
      </c>
      <c r="P159" s="973">
        <v>43297</v>
      </c>
      <c r="Q159" s="973">
        <v>43312</v>
      </c>
      <c r="R159" s="729">
        <f t="shared" si="37"/>
        <v>4.2253521126760605</v>
      </c>
      <c r="S159" s="795">
        <f>IF(INDEX(Historical!$D$7:$D$1442,MATCH(B159,Historical!$B$7:$B$1449,0))=0,"n/a",(INDEX(Historical!$C$7:$C$1442,MATCH(B159,Historical!$B$7:$B$1449,0))/INDEX(Historical!$D$7:$D$1442,MATCH(B159,Historical!$B$7:$B$1449,0))-1)*100)</f>
        <v>3.5714285714285809</v>
      </c>
      <c r="T159" s="795">
        <f>IF(INDEX(Historical!$F$7:$F$1442,MATCH(B159,Historical!$B$7:$B$1449,0))=0,"n/a",((INDEX(Historical!$C$7:$C$1442,MATCH(B159,Historical!$B$7:$B$1449,0))/INDEX(Historical!$F$7:$F$1442,MATCH(B159,Historical!$B$7:$B$1449,0)))^(1/3)-1)*100)</f>
        <v>5.3534525175642056</v>
      </c>
      <c r="U159" s="795">
        <f>IF(INDEX(Historical!$H$7:$H$1442,MATCH(B159,Historical!$B$7:$B$1449,0))=0,"n/a",((INDEX(Historical!$C$7:$C$1442,MATCH(B159,Historical!$B$7:$B$1449,0))/INDEX(Historical!$H$7:$H$1442,MATCH(B159,Historical!$B$7:$B$1449,0)))^(1/5)-1)*100)</f>
        <v>7.9310896244752405</v>
      </c>
      <c r="V159" s="795">
        <f>IF(INDEX(Historical!$O$7:$O$1442,MATCH(B159,Historical!$B$7:$B$1449,0))=0,"n/a",((INDEX(Historical!$C$7:$C$1442,MATCH(B159,Historical!$B$7:$B$1449,0))/INDEX(Historical!$O$7:$O$1442,MATCH(B159,Historical!$B$7:$B$1449,0)))^(1/10)-1)*100)</f>
        <v>4.8267067853141166</v>
      </c>
      <c r="W159" s="796">
        <f t="shared" si="38"/>
        <v>1.6431678942268904</v>
      </c>
      <c r="X159" s="797" t="str">
        <f t="shared" si="39"/>
        <v>n/a</v>
      </c>
      <c r="Y159" s="988"/>
      <c r="Z159" s="738">
        <f t="shared" si="40"/>
        <v>42.528735632183903</v>
      </c>
      <c r="AA159" s="999">
        <f t="shared" si="41"/>
        <v>58.752873563218394</v>
      </c>
      <c r="AB159" s="1000">
        <v>12</v>
      </c>
      <c r="AC159" s="978">
        <v>3.48</v>
      </c>
      <c r="AD159" s="978">
        <v>4.6100000000000003</v>
      </c>
      <c r="AE159" s="978">
        <v>3.13</v>
      </c>
      <c r="AF159" s="978">
        <v>6.29</v>
      </c>
      <c r="AG159" s="978">
        <v>9.9</v>
      </c>
      <c r="AH159" s="978">
        <v>-59.8</v>
      </c>
      <c r="AI159" s="978">
        <v>20.419999999999998</v>
      </c>
      <c r="AJ159" s="978">
        <v>-12.5</v>
      </c>
      <c r="AK159" s="978">
        <v>12.75</v>
      </c>
      <c r="AL159" s="991">
        <v>2710</v>
      </c>
      <c r="AM159" s="985">
        <v>1.5</v>
      </c>
      <c r="AN159" s="978">
        <v>0.12</v>
      </c>
      <c r="AO159" s="838">
        <f t="shared" si="42"/>
        <v>-50.097925971414583</v>
      </c>
      <c r="AP159" s="839">
        <f t="shared" si="43"/>
        <v>8.654947591803813</v>
      </c>
      <c r="AQ159" s="1001">
        <f t="shared" si="44"/>
        <v>305.27388528562795</v>
      </c>
      <c r="AR159" s="738">
        <f>INDEX(Historical!$C$7:$C$1442,MATCH(B159,Historical!$B$7:$B$1449,0))*IF(AH159="n/a",1.03,IF(AH159&lt;0,1.01,IF(AH159&gt;10,1.1,(1+AH159/100))))</f>
        <v>1.4644999999999999</v>
      </c>
      <c r="AS159" s="999">
        <f t="shared" si="45"/>
        <v>1.6109500000000001</v>
      </c>
      <c r="AT159" s="999">
        <f t="shared" si="49"/>
        <v>1.7720450000000003</v>
      </c>
      <c r="AU159" s="999">
        <f t="shared" si="49"/>
        <v>1.9492495000000005</v>
      </c>
      <c r="AV159" s="999">
        <f t="shared" si="49"/>
        <v>2.1441744500000008</v>
      </c>
      <c r="AW159" s="738">
        <f t="shared" si="46"/>
        <v>8.9409189500000021</v>
      </c>
      <c r="AX159" s="846">
        <f t="shared" si="47"/>
        <v>4.3729428494571074</v>
      </c>
      <c r="AY159" s="1080">
        <v>1.4</v>
      </c>
      <c r="AZ159" s="985">
        <v>48.209999999999994</v>
      </c>
      <c r="BA159" s="985">
        <v>-5.84</v>
      </c>
      <c r="BB159" s="985">
        <v>7.3999999999999995</v>
      </c>
      <c r="BC159" s="985">
        <v>15.98</v>
      </c>
      <c r="BE159" s="700">
        <v>2008</v>
      </c>
      <c r="BF159" s="1013">
        <f t="shared" si="48"/>
        <v>1</v>
      </c>
      <c r="BG159" s="995">
        <v>5.7</v>
      </c>
    </row>
    <row r="160" spans="1:59" ht="11.25" customHeight="1" x14ac:dyDescent="0.2">
      <c r="A160" s="984" t="s">
        <v>753</v>
      </c>
      <c r="B160" s="988" t="s">
        <v>754</v>
      </c>
      <c r="C160" s="1070" t="s">
        <v>4252</v>
      </c>
      <c r="D160" s="1070" t="s">
        <v>4388</v>
      </c>
      <c r="E160" s="828">
        <v>16</v>
      </c>
      <c r="F160" s="1148">
        <v>209</v>
      </c>
      <c r="G160" s="1148" t="s">
        <v>37</v>
      </c>
      <c r="H160" s="1148" t="s">
        <v>115</v>
      </c>
      <c r="I160" s="987">
        <v>49.52</v>
      </c>
      <c r="J160" s="738">
        <f t="shared" si="35"/>
        <v>5.0080775444264942</v>
      </c>
      <c r="K160" s="990">
        <v>0.62</v>
      </c>
      <c r="L160" s="1000">
        <v>4</v>
      </c>
      <c r="M160" s="729">
        <f t="shared" si="36"/>
        <v>2.48</v>
      </c>
      <c r="N160" s="983" t="s">
        <v>327</v>
      </c>
      <c r="O160" s="831">
        <v>0.56999999999999995</v>
      </c>
      <c r="P160" s="973">
        <v>43249</v>
      </c>
      <c r="Q160" s="973">
        <v>43271</v>
      </c>
      <c r="R160" s="729">
        <f t="shared" si="37"/>
        <v>8.771929824561413</v>
      </c>
      <c r="S160" s="795">
        <f>IF(INDEX(Historical!$D$7:$D$1442,MATCH(B160,Historical!$B$7:$B$1449,0))=0,"n/a",(INDEX(Historical!$C$7:$C$1442,MATCH(B160,Historical!$B$7:$B$1449,0))/INDEX(Historical!$D$7:$D$1442,MATCH(B160,Historical!$B$7:$B$1449,0))-1)*100)</f>
        <v>8.4821428571428612</v>
      </c>
      <c r="T160" s="795">
        <f>IF(INDEX(Historical!$F$7:$F$1442,MATCH(B160,Historical!$B$7:$B$1449,0))=0,"n/a",((INDEX(Historical!$C$7:$C$1442,MATCH(B160,Historical!$B$7:$B$1449,0))/INDEX(Historical!$F$7:$F$1442,MATCH(B160,Historical!$B$7:$B$1449,0)))^(1/3)-1)*100)</f>
        <v>9.319535187362149</v>
      </c>
      <c r="U160" s="795">
        <f>IF(INDEX(Historical!$H$7:$H$1442,MATCH(B160,Historical!$B$7:$B$1449,0))=0,"n/a",((INDEX(Historical!$C$7:$C$1442,MATCH(B160,Historical!$B$7:$B$1449,0))/INDEX(Historical!$H$7:$H$1442,MATCH(B160,Historical!$B$7:$B$1449,0)))^(1/5)-1)*100)</f>
        <v>13.326789159551655</v>
      </c>
      <c r="V160" s="795">
        <f>IF(INDEX(Historical!$O$7:$O$1442,MATCH(B160,Historical!$B$7:$B$1449,0))=0,"n/a",((INDEX(Historical!$C$7:$C$1442,MATCH(B160,Historical!$B$7:$B$1449,0))/INDEX(Historical!$O$7:$O$1442,MATCH(B160,Historical!$B$7:$B$1449,0)))^(1/10)-1)*100)</f>
        <v>14.636114721090433</v>
      </c>
      <c r="W160" s="796">
        <f t="shared" si="38"/>
        <v>0.91054145266762232</v>
      </c>
      <c r="X160" s="797" t="str">
        <f t="shared" si="39"/>
        <v>n/a</v>
      </c>
      <c r="Y160" s="757"/>
      <c r="Z160" s="738" t="str">
        <f t="shared" si="40"/>
        <v>n/a</v>
      </c>
      <c r="AA160" s="999" t="str">
        <f t="shared" si="41"/>
        <v>n/a</v>
      </c>
      <c r="AB160" s="1000">
        <v>9</v>
      </c>
      <c r="AC160" s="978">
        <v>-3.02</v>
      </c>
      <c r="AD160" s="978" t="s">
        <v>137</v>
      </c>
      <c r="AE160" s="978">
        <v>2.62</v>
      </c>
      <c r="AF160" s="978">
        <v>75.03</v>
      </c>
      <c r="AG160" s="978">
        <v>-27.1</v>
      </c>
      <c r="AH160" s="978">
        <v>-282.8</v>
      </c>
      <c r="AI160" s="978">
        <v>14.91</v>
      </c>
      <c r="AJ160" s="978">
        <v>-22.6</v>
      </c>
      <c r="AK160" s="978">
        <v>10.73</v>
      </c>
      <c r="AL160" s="991">
        <v>59450</v>
      </c>
      <c r="AM160" s="985">
        <v>0.19</v>
      </c>
      <c r="AN160" s="978">
        <v>17.64</v>
      </c>
      <c r="AO160" s="838" t="str">
        <f t="shared" si="42"/>
        <v>n/a</v>
      </c>
      <c r="AP160" s="839">
        <f t="shared" si="43"/>
        <v>18.33486670397815</v>
      </c>
      <c r="AQ160" s="1001" t="str">
        <f t="shared" si="44"/>
        <v>n/a</v>
      </c>
      <c r="AR160" s="738">
        <f>INDEX(Historical!$C$7:$C$1442,MATCH(B160,Historical!$B$7:$B$1449,0))*IF(AH160="n/a",1.03,IF(AH160&lt;0,1.01,IF(AH160&gt;10,1.1,(1+AH160/100))))</f>
        <v>2.4543000000000004</v>
      </c>
      <c r="AS160" s="999">
        <f t="shared" si="45"/>
        <v>2.6997300000000006</v>
      </c>
      <c r="AT160" s="999">
        <f t="shared" si="49"/>
        <v>2.9697030000000009</v>
      </c>
      <c r="AU160" s="999">
        <f t="shared" si="49"/>
        <v>3.2666733000000012</v>
      </c>
      <c r="AV160" s="999">
        <f t="shared" si="49"/>
        <v>3.5933406300000015</v>
      </c>
      <c r="AW160" s="738">
        <f t="shared" si="46"/>
        <v>14.983746930000004</v>
      </c>
      <c r="AX160" s="846">
        <f t="shared" si="47"/>
        <v>30.257970375605826</v>
      </c>
      <c r="AY160" s="1080">
        <v>1.33</v>
      </c>
      <c r="AZ160" s="985">
        <v>1.9800000000000002</v>
      </c>
      <c r="BA160" s="985">
        <v>-35.270000000000003</v>
      </c>
      <c r="BB160" s="985">
        <v>-11.12</v>
      </c>
      <c r="BC160" s="985">
        <v>-18.060000000000002</v>
      </c>
      <c r="BE160" s="700">
        <v>2003</v>
      </c>
      <c r="BF160" s="1013">
        <f t="shared" si="48"/>
        <v>1</v>
      </c>
      <c r="BG160" s="995">
        <v>-8.6999999999999993</v>
      </c>
    </row>
    <row r="161" spans="1:59" ht="11.25" customHeight="1" x14ac:dyDescent="0.2">
      <c r="A161" s="984" t="s">
        <v>755</v>
      </c>
      <c r="B161" s="988" t="s">
        <v>756</v>
      </c>
      <c r="C161" s="1070" t="s">
        <v>112</v>
      </c>
      <c r="D161" s="1070" t="s">
        <v>4407</v>
      </c>
      <c r="E161" s="828">
        <v>14</v>
      </c>
      <c r="F161" s="1148">
        <v>262</v>
      </c>
      <c r="G161" s="1148" t="s">
        <v>37</v>
      </c>
      <c r="H161" s="1148" t="s">
        <v>37</v>
      </c>
      <c r="I161" s="987">
        <v>164.76</v>
      </c>
      <c r="J161" s="738">
        <f t="shared" si="35"/>
        <v>2.1060937120660359</v>
      </c>
      <c r="K161" s="990">
        <v>0.86750000000000005</v>
      </c>
      <c r="L161" s="1000">
        <v>4</v>
      </c>
      <c r="M161" s="729">
        <f t="shared" si="36"/>
        <v>3.47</v>
      </c>
      <c r="N161" s="983" t="s">
        <v>698</v>
      </c>
      <c r="O161" s="831">
        <v>0.79749999999999999</v>
      </c>
      <c r="P161" s="973">
        <v>43200</v>
      </c>
      <c r="Q161" s="973">
        <v>43230</v>
      </c>
      <c r="R161" s="729">
        <f t="shared" si="37"/>
        <v>8.777429467084648</v>
      </c>
      <c r="S161" s="795">
        <f>IF(INDEX(Historical!$D$7:$D$1442,MATCH(B161,Historical!$B$7:$B$1449,0))=0,"n/a",(INDEX(Historical!$C$7:$C$1442,MATCH(B161,Historical!$B$7:$B$1449,0))/INDEX(Historical!$D$7:$D$1442,MATCH(B161,Historical!$B$7:$B$1449,0))-1)*100)</f>
        <v>8.8000000000000078</v>
      </c>
      <c r="T161" s="795">
        <f>IF(INDEX(Historical!$F$7:$F$1442,MATCH(B161,Historical!$B$7:$B$1449,0))=0,"n/a",((INDEX(Historical!$C$7:$C$1442,MATCH(B161,Historical!$B$7:$B$1449,0))/INDEX(Historical!$F$7:$F$1442,MATCH(B161,Historical!$B$7:$B$1449,0)))^(1/3)-1)*100)</f>
        <v>9.1446387957900157</v>
      </c>
      <c r="U161" s="795">
        <f>IF(INDEX(Historical!$H$7:$H$1442,MATCH(B161,Historical!$B$7:$B$1449,0))=0,"n/a",((INDEX(Historical!$C$7:$C$1442,MATCH(B161,Historical!$B$7:$B$1449,0))/INDEX(Historical!$H$7:$H$1442,MATCH(B161,Historical!$B$7:$B$1449,0)))^(1/5)-1)*100)</f>
        <v>9.5993785007892249</v>
      </c>
      <c r="V161" s="795">
        <f>IF(INDEX(Historical!$O$7:$O$1442,MATCH(B161,Historical!$B$7:$B$1449,0))=0,"n/a",((INDEX(Historical!$C$7:$C$1442,MATCH(B161,Historical!$B$7:$B$1449,0))/INDEX(Historical!$O$7:$O$1442,MATCH(B161,Historical!$B$7:$B$1449,0)))^(1/10)-1)*100)</f>
        <v>11.997023250735438</v>
      </c>
      <c r="W161" s="796">
        <f t="shared" si="38"/>
        <v>0.80014669473952771</v>
      </c>
      <c r="X161" s="797">
        <f t="shared" si="39"/>
        <v>1.627013305218513</v>
      </c>
      <c r="Y161" s="988"/>
      <c r="Z161" s="738">
        <f t="shared" si="40"/>
        <v>37.840785169029445</v>
      </c>
      <c r="AA161" s="999">
        <f t="shared" si="41"/>
        <v>17.967284623773171</v>
      </c>
      <c r="AB161" s="1000">
        <v>12</v>
      </c>
      <c r="AC161" s="978">
        <v>9.17</v>
      </c>
      <c r="AD161" s="978">
        <v>0.71</v>
      </c>
      <c r="AE161" s="978">
        <v>1.78</v>
      </c>
      <c r="AF161" s="978">
        <v>4.16</v>
      </c>
      <c r="AG161" s="978">
        <v>23.5</v>
      </c>
      <c r="AH161" s="978">
        <v>-0.4</v>
      </c>
      <c r="AI161" s="978">
        <v>16.5</v>
      </c>
      <c r="AJ161" s="978">
        <v>5.8999999999999995</v>
      </c>
      <c r="AK161" s="978">
        <v>25.480000000000004</v>
      </c>
      <c r="AL161" s="991">
        <v>47070</v>
      </c>
      <c r="AM161" s="985">
        <v>0.1</v>
      </c>
      <c r="AN161" s="978">
        <v>0.45</v>
      </c>
      <c r="AO161" s="838">
        <f t="shared" si="42"/>
        <v>-6.2618124109179103</v>
      </c>
      <c r="AP161" s="839">
        <f t="shared" si="43"/>
        <v>11.705472212855261</v>
      </c>
      <c r="AQ161" s="1001">
        <f t="shared" si="44"/>
        <v>82.262209205305098</v>
      </c>
      <c r="AR161" s="738">
        <f>INDEX(Historical!$C$7:$C$1442,MATCH(B161,Historical!$B$7:$B$1449,0))*IF(AH161="n/a",1.03,IF(AH161&lt;0,1.01,IF(AH161&gt;10,1.1,(1+AH161/100))))</f>
        <v>3.4339999999999997</v>
      </c>
      <c r="AS161" s="999">
        <f t="shared" si="45"/>
        <v>3.7774000000000001</v>
      </c>
      <c r="AT161" s="999">
        <f t="shared" si="49"/>
        <v>4.1551400000000003</v>
      </c>
      <c r="AU161" s="999">
        <f t="shared" si="49"/>
        <v>4.5706540000000011</v>
      </c>
      <c r="AV161" s="999">
        <f t="shared" si="49"/>
        <v>5.0277194000000014</v>
      </c>
      <c r="AW161" s="738">
        <f t="shared" si="46"/>
        <v>20.964913400000004</v>
      </c>
      <c r="AX161" s="846">
        <f t="shared" si="47"/>
        <v>12.724516508861377</v>
      </c>
      <c r="AY161" s="1080">
        <v>0.99</v>
      </c>
      <c r="AZ161" s="985">
        <v>14.2</v>
      </c>
      <c r="BA161" s="985">
        <v>-28.29</v>
      </c>
      <c r="BB161" s="985">
        <v>-0.1</v>
      </c>
      <c r="BC161" s="985">
        <v>-14.02</v>
      </c>
      <c r="BE161" s="700">
        <v>2005</v>
      </c>
      <c r="BF161" s="1013">
        <f t="shared" si="48"/>
        <v>1</v>
      </c>
      <c r="BG161" s="995">
        <v>8.1</v>
      </c>
    </row>
    <row r="162" spans="1:59" ht="11.25" customHeight="1" x14ac:dyDescent="0.2">
      <c r="A162" s="984" t="s">
        <v>760</v>
      </c>
      <c r="B162" s="988" t="s">
        <v>761</v>
      </c>
      <c r="C162" s="1070" t="s">
        <v>112</v>
      </c>
      <c r="D162" s="1070" t="s">
        <v>4425</v>
      </c>
      <c r="E162" s="828">
        <v>14</v>
      </c>
      <c r="F162" s="1148">
        <v>266</v>
      </c>
      <c r="G162" s="1148" t="s">
        <v>106</v>
      </c>
      <c r="H162" s="1148" t="s">
        <v>106</v>
      </c>
      <c r="I162" s="987">
        <v>76.760000000000005</v>
      </c>
      <c r="J162" s="738">
        <f t="shared" si="35"/>
        <v>1.4590932777488277</v>
      </c>
      <c r="K162" s="990">
        <v>0.28000000000000003</v>
      </c>
      <c r="L162" s="1000">
        <v>4</v>
      </c>
      <c r="M162" s="729">
        <f t="shared" si="36"/>
        <v>1.1200000000000001</v>
      </c>
      <c r="N162" s="983" t="s">
        <v>241</v>
      </c>
      <c r="O162" s="831">
        <v>0.26</v>
      </c>
      <c r="P162" s="973">
        <v>43279</v>
      </c>
      <c r="Q162" s="973">
        <v>43294</v>
      </c>
      <c r="R162" s="729">
        <f t="shared" si="37"/>
        <v>7.6923076923076987</v>
      </c>
      <c r="S162" s="795">
        <f>IF(INDEX(Historical!$D$7:$D$1442,MATCH(B162,Historical!$B$7:$B$1449,0))=0,"n/a",(INDEX(Historical!$C$7:$C$1442,MATCH(B162,Historical!$B$7:$B$1449,0))/INDEX(Historical!$D$7:$D$1442,MATCH(B162,Historical!$B$7:$B$1449,0))-1)*100)</f>
        <v>8.0000000000000071</v>
      </c>
      <c r="T162" s="795">
        <f>IF(INDEX(Historical!$F$7:$F$1442,MATCH(B162,Historical!$B$7:$B$1449,0))=0,"n/a",((INDEX(Historical!$C$7:$C$1442,MATCH(B162,Historical!$B$7:$B$1449,0))/INDEX(Historical!$F$7:$F$1442,MATCH(B162,Historical!$B$7:$B$1449,0)))^(1/3)-1)*100)</f>
        <v>6.2658569182611146</v>
      </c>
      <c r="U162" s="795">
        <f>IF(INDEX(Historical!$H$7:$H$1442,MATCH(B162,Historical!$B$7:$B$1449,0))=0,"n/a",((INDEX(Historical!$C$7:$C$1442,MATCH(B162,Historical!$B$7:$B$1449,0))/INDEX(Historical!$H$7:$H$1442,MATCH(B162,Historical!$B$7:$B$1449,0)))^(1/5)-1)*100)</f>
        <v>6.7249181879538877</v>
      </c>
      <c r="V162" s="795">
        <f>IF(INDEX(Historical!$O$7:$O$1442,MATCH(B162,Historical!$B$7:$B$1449,0))=0,"n/a",((INDEX(Historical!$C$7:$C$1442,MATCH(B162,Historical!$B$7:$B$1449,0))/INDEX(Historical!$O$7:$O$1442,MATCH(B162,Historical!$B$7:$B$1449,0)))^(1/10)-1)*100)</f>
        <v>5.7068683258444386</v>
      </c>
      <c r="W162" s="796">
        <f t="shared" si="38"/>
        <v>1.1783902841246665</v>
      </c>
      <c r="X162" s="797">
        <f t="shared" si="39"/>
        <v>22.416393959846292</v>
      </c>
      <c r="Y162" s="988"/>
      <c r="Z162" s="738">
        <f t="shared" si="40"/>
        <v>21.917808219178085</v>
      </c>
      <c r="AA162" s="999">
        <f t="shared" si="41"/>
        <v>15.021526418786692</v>
      </c>
      <c r="AB162" s="1000">
        <v>12</v>
      </c>
      <c r="AC162" s="978">
        <v>5.1100000000000003</v>
      </c>
      <c r="AD162" s="978">
        <v>1.38</v>
      </c>
      <c r="AE162" s="978">
        <v>0.93</v>
      </c>
      <c r="AF162" s="978">
        <v>1.43</v>
      </c>
      <c r="AG162" s="978">
        <v>9.7000000000000011</v>
      </c>
      <c r="AH162" s="978">
        <v>4.5</v>
      </c>
      <c r="AI162" s="978">
        <v>9.7000000000000011</v>
      </c>
      <c r="AJ162" s="978">
        <v>0.3</v>
      </c>
      <c r="AK162" s="978">
        <v>10.9</v>
      </c>
      <c r="AL162" s="991">
        <v>3330</v>
      </c>
      <c r="AM162" s="985">
        <v>0.2</v>
      </c>
      <c r="AN162" s="978">
        <v>0.55000000000000004</v>
      </c>
      <c r="AO162" s="838">
        <f t="shared" si="42"/>
        <v>-6.8375149530839767</v>
      </c>
      <c r="AP162" s="839">
        <f t="shared" si="43"/>
        <v>8.1840114657027154</v>
      </c>
      <c r="AQ162" s="1001">
        <f t="shared" si="44"/>
        <v>-2.2911745624560664</v>
      </c>
      <c r="AR162" s="738">
        <f>INDEX(Historical!$C$7:$C$1442,MATCH(B162,Historical!$B$7:$B$1449,0))*IF(AH162="n/a",1.03,IF(AH162&lt;0,1.01,IF(AH162&gt;10,1.1,(1+AH162/100))))</f>
        <v>1.1286</v>
      </c>
      <c r="AS162" s="999">
        <f t="shared" si="45"/>
        <v>1.2380742</v>
      </c>
      <c r="AT162" s="999">
        <f t="shared" si="49"/>
        <v>1.3618816200000001</v>
      </c>
      <c r="AU162" s="999">
        <f t="shared" si="49"/>
        <v>1.4980697820000002</v>
      </c>
      <c r="AV162" s="999">
        <f t="shared" si="49"/>
        <v>1.6478767602000004</v>
      </c>
      <c r="AW162" s="738">
        <f t="shared" si="46"/>
        <v>6.8745023622000012</v>
      </c>
      <c r="AX162" s="846">
        <f t="shared" si="47"/>
        <v>8.955839450495052</v>
      </c>
      <c r="AY162" s="1080">
        <v>1.53</v>
      </c>
      <c r="AZ162" s="985">
        <v>16.239999999999998</v>
      </c>
      <c r="BA162" s="985">
        <v>-11.52</v>
      </c>
      <c r="BB162" s="985">
        <v>4.24</v>
      </c>
      <c r="BC162" s="985">
        <v>-2.16</v>
      </c>
      <c r="BE162" s="700">
        <v>2005</v>
      </c>
      <c r="BF162" s="1013">
        <f t="shared" si="48"/>
        <v>1</v>
      </c>
      <c r="BG162" s="995">
        <v>5</v>
      </c>
    </row>
    <row r="163" spans="1:59" ht="11.25" customHeight="1" x14ac:dyDescent="0.2">
      <c r="A163" s="976" t="s">
        <v>1610</v>
      </c>
      <c r="B163" s="988" t="s">
        <v>1611</v>
      </c>
      <c r="C163" s="1070" t="s">
        <v>108</v>
      </c>
      <c r="D163" s="1070" t="s">
        <v>118</v>
      </c>
      <c r="E163" s="828">
        <v>10</v>
      </c>
      <c r="F163" s="1148">
        <v>323</v>
      </c>
      <c r="G163" s="1148" t="s">
        <v>106</v>
      </c>
      <c r="H163" s="1148" t="s">
        <v>106</v>
      </c>
      <c r="I163" s="987">
        <v>144.44999999999999</v>
      </c>
      <c r="J163" s="738">
        <f t="shared" si="35"/>
        <v>1.6614745586708204</v>
      </c>
      <c r="K163" s="990">
        <v>0.6</v>
      </c>
      <c r="L163" s="1000">
        <v>4</v>
      </c>
      <c r="M163" s="729">
        <f t="shared" si="36"/>
        <v>2.4</v>
      </c>
      <c r="N163" s="983" t="s">
        <v>805</v>
      </c>
      <c r="O163" s="831">
        <v>0.5</v>
      </c>
      <c r="P163" s="973">
        <v>43318</v>
      </c>
      <c r="Q163" s="973">
        <v>43340</v>
      </c>
      <c r="R163" s="729">
        <f t="shared" si="37"/>
        <v>19.999999999999996</v>
      </c>
      <c r="S163" s="795">
        <f>IF(INDEX(Historical!$D$7:$D$1442,MATCH(B163,Historical!$B$7:$B$1449,0))=0,"n/a",(INDEX(Historical!$C$7:$C$1442,MATCH(B163,Historical!$B$7:$B$1449,0))/INDEX(Historical!$D$7:$D$1442,MATCH(B163,Historical!$B$7:$B$1449,0))-1)*100)</f>
        <v>20.879120879120894</v>
      </c>
      <c r="T163" s="795">
        <f>IF(INDEX(Historical!$F$7:$F$1442,MATCH(B163,Historical!$B$7:$B$1449,0))=0,"n/a",((INDEX(Historical!$C$7:$C$1442,MATCH(B163,Historical!$B$7:$B$1449,0))/INDEX(Historical!$F$7:$F$1442,MATCH(B163,Historical!$B$7:$B$1449,0)))^(1/3)-1)*100)</f>
        <v>16.260329205681458</v>
      </c>
      <c r="U163" s="795">
        <f>IF(INDEX(Historical!$H$7:$H$1442,MATCH(B163,Historical!$B$7:$B$1449,0))=0,"n/a",((INDEX(Historical!$C$7:$C$1442,MATCH(B163,Historical!$B$7:$B$1449,0))/INDEX(Historical!$H$7:$H$1442,MATCH(B163,Historical!$B$7:$B$1449,0)))^(1/5)-1)*100)</f>
        <v>15.292162467409565</v>
      </c>
      <c r="V163" s="795">
        <f>IF(INDEX(Historical!$O$7:$O$1442,MATCH(B163,Historical!$B$7:$B$1449,0))=0,"n/a",((INDEX(Historical!$C$7:$C$1442,MATCH(B163,Historical!$B$7:$B$1449,0))/INDEX(Historical!$O$7:$O$1442,MATCH(B163,Historical!$B$7:$B$1449,0)))^(1/10)-1)*100)</f>
        <v>37.663249629231728</v>
      </c>
      <c r="W163" s="796">
        <f t="shared" si="38"/>
        <v>0.40602344773619314</v>
      </c>
      <c r="X163" s="797">
        <f t="shared" si="39"/>
        <v>2.1538256996351501</v>
      </c>
      <c r="Y163" s="989"/>
      <c r="Z163" s="738">
        <f t="shared" si="40"/>
        <v>21.543985637342907</v>
      </c>
      <c r="AA163" s="999">
        <f t="shared" si="41"/>
        <v>12.966786355475762</v>
      </c>
      <c r="AB163" s="1000">
        <v>12</v>
      </c>
      <c r="AC163" s="978">
        <v>11.14</v>
      </c>
      <c r="AD163" s="978">
        <v>1.27</v>
      </c>
      <c r="AE163" s="978">
        <v>0.7</v>
      </c>
      <c r="AF163" s="978">
        <v>1.07</v>
      </c>
      <c r="AG163" s="978">
        <v>20.399999999999999</v>
      </c>
      <c r="AH163" s="978">
        <v>11.1</v>
      </c>
      <c r="AI163" s="978">
        <v>10.08</v>
      </c>
      <c r="AJ163" s="978">
        <v>7.1</v>
      </c>
      <c r="AK163" s="978">
        <v>10.220000000000001</v>
      </c>
      <c r="AL163" s="991">
        <v>9000</v>
      </c>
      <c r="AM163" s="985">
        <v>0.2</v>
      </c>
      <c r="AN163" s="978">
        <v>0.41</v>
      </c>
      <c r="AO163" s="838">
        <f t="shared" si="42"/>
        <v>3.9868506706046247</v>
      </c>
      <c r="AP163" s="839">
        <f t="shared" si="43"/>
        <v>16.953637026080386</v>
      </c>
      <c r="AQ163" s="1001">
        <f t="shared" si="44"/>
        <v>-21.47339757096023</v>
      </c>
      <c r="AR163" s="738">
        <f>INDEX(Historical!$C$7:$C$1442,MATCH(B163,Historical!$B$7:$B$1449,0))*IF(AH163="n/a",1.03,IF(AH163&lt;0,1.01,IF(AH163&gt;10,1.1,(1+AH163/100))))</f>
        <v>2.4200000000000004</v>
      </c>
      <c r="AS163" s="999">
        <f t="shared" si="45"/>
        <v>2.6620000000000008</v>
      </c>
      <c r="AT163" s="999">
        <f t="shared" si="49"/>
        <v>2.9282000000000012</v>
      </c>
      <c r="AU163" s="999">
        <f t="shared" si="49"/>
        <v>3.2210200000000015</v>
      </c>
      <c r="AV163" s="999">
        <f t="shared" si="49"/>
        <v>3.5431220000000021</v>
      </c>
      <c r="AW163" s="738">
        <f t="shared" si="46"/>
        <v>14.774342000000004</v>
      </c>
      <c r="AX163" s="846">
        <f t="shared" si="47"/>
        <v>10.227997230875738</v>
      </c>
      <c r="AY163" s="1080">
        <v>0.71</v>
      </c>
      <c r="AZ163" s="985">
        <v>12.989999999999998</v>
      </c>
      <c r="BA163" s="985">
        <v>-11.379999999999999</v>
      </c>
      <c r="BB163" s="985">
        <v>0.73</v>
      </c>
      <c r="BC163" s="985">
        <v>0.42</v>
      </c>
      <c r="BE163" s="700">
        <v>2009</v>
      </c>
      <c r="BF163" s="1013">
        <f t="shared" si="48"/>
        <v>0</v>
      </c>
      <c r="BG163" s="995">
        <v>3</v>
      </c>
    </row>
    <row r="164" spans="1:59" ht="11.25" customHeight="1" x14ac:dyDescent="0.2">
      <c r="A164" s="976" t="s">
        <v>762</v>
      </c>
      <c r="B164" s="988" t="s">
        <v>763</v>
      </c>
      <c r="C164" s="1070" t="s">
        <v>108</v>
      </c>
      <c r="D164" s="1070" t="s">
        <v>118</v>
      </c>
      <c r="E164" s="828">
        <v>23</v>
      </c>
      <c r="F164" s="1148">
        <v>144</v>
      </c>
      <c r="G164" s="1148" t="s">
        <v>106</v>
      </c>
      <c r="H164" s="1148" t="s">
        <v>106</v>
      </c>
      <c r="I164" s="978">
        <v>138.03</v>
      </c>
      <c r="J164" s="738">
        <f t="shared" si="35"/>
        <v>0.95631384481634429</v>
      </c>
      <c r="K164" s="997">
        <v>0.33</v>
      </c>
      <c r="L164" s="1000">
        <v>4</v>
      </c>
      <c r="M164" s="729">
        <f t="shared" si="36"/>
        <v>1.32</v>
      </c>
      <c r="N164" s="983" t="s">
        <v>152</v>
      </c>
      <c r="O164" s="832">
        <v>0.32</v>
      </c>
      <c r="P164" s="694">
        <v>43173</v>
      </c>
      <c r="Q164" s="694">
        <v>43188</v>
      </c>
      <c r="R164" s="729">
        <f t="shared" si="37"/>
        <v>3.1250000000000027</v>
      </c>
      <c r="S164" s="795">
        <f>IF(INDEX(Historical!$D$7:$D$1442,MATCH(B164,Historical!$B$7:$B$1449,0))=0,"n/a",(INDEX(Historical!$C$7:$C$1442,MATCH(B164,Historical!$B$7:$B$1449,0))/INDEX(Historical!$D$7:$D$1442,MATCH(B164,Historical!$B$7:$B$1449,0))-1)*100)</f>
        <v>3.125</v>
      </c>
      <c r="T164" s="795">
        <f>IF(INDEX(Historical!$F$7:$F$1442,MATCH(B164,Historical!$B$7:$B$1449,0))=0,"n/a",((INDEX(Historical!$C$7:$C$1442,MATCH(B164,Historical!$B$7:$B$1449,0))/INDEX(Historical!$F$7:$F$1442,MATCH(B164,Historical!$B$7:$B$1449,0)))^(1/3)-1)*100)</f>
        <v>3.228011545636722</v>
      </c>
      <c r="U164" s="795">
        <f>IF(INDEX(Historical!$H$7:$H$1442,MATCH(B164,Historical!$B$7:$B$1449,0))=0,"n/a",((INDEX(Historical!$C$7:$C$1442,MATCH(B164,Historical!$B$7:$B$1449,0))/INDEX(Historical!$H$7:$H$1442,MATCH(B164,Historical!$B$7:$B$1449,0)))^(1/5)-1)*100)</f>
        <v>3.3406482938779236</v>
      </c>
      <c r="V164" s="795">
        <f>IF(INDEX(Historical!$O$7:$O$1442,MATCH(B164,Historical!$B$7:$B$1449,0))=0,"n/a",((INDEX(Historical!$C$7:$C$1442,MATCH(B164,Historical!$B$7:$B$1449,0))/INDEX(Historical!$O$7:$O$1442,MATCH(B164,Historical!$B$7:$B$1449,0)))^(1/10)-1)*100)</f>
        <v>3.6760900871232183</v>
      </c>
      <c r="W164" s="796">
        <f t="shared" si="38"/>
        <v>0.90875038823985954</v>
      </c>
      <c r="X164" s="797" t="str">
        <f t="shared" si="39"/>
        <v>n/a</v>
      </c>
      <c r="Y164" s="989" t="s">
        <v>764</v>
      </c>
      <c r="Z164" s="738">
        <f t="shared" si="40"/>
        <v>16.730038022813691</v>
      </c>
      <c r="AA164" s="999">
        <f t="shared" si="41"/>
        <v>17.49429657794677</v>
      </c>
      <c r="AB164" s="1000">
        <v>12</v>
      </c>
      <c r="AC164" s="978">
        <v>7.89</v>
      </c>
      <c r="AD164" s="978">
        <v>1.75</v>
      </c>
      <c r="AE164" s="978">
        <v>2.77</v>
      </c>
      <c r="AF164" s="978">
        <v>1.29</v>
      </c>
      <c r="AG164" s="978">
        <v>6.7</v>
      </c>
      <c r="AH164" s="980">
        <v>-145.5</v>
      </c>
      <c r="AI164" s="980">
        <v>69.679999999999993</v>
      </c>
      <c r="AJ164" s="978">
        <v>-19.600000000000001</v>
      </c>
      <c r="AK164" s="978">
        <v>10</v>
      </c>
      <c r="AL164" s="991">
        <v>5570</v>
      </c>
      <c r="AM164" s="985">
        <v>1.0999999999999999</v>
      </c>
      <c r="AN164" s="978">
        <v>0.23</v>
      </c>
      <c r="AO164" s="838">
        <f t="shared" si="42"/>
        <v>-13.197334439252501</v>
      </c>
      <c r="AP164" s="839">
        <f t="shared" si="43"/>
        <v>4.2969621386942682</v>
      </c>
      <c r="AQ164" s="1001">
        <f t="shared" si="44"/>
        <v>0.15020405049681607</v>
      </c>
      <c r="AR164" s="738">
        <f>INDEX(Historical!$C$7:$C$1442,MATCH(B164,Historical!$B$7:$B$1449,0))*IF(AH164="n/a",1.03,IF(AH164&lt;0,1.01,IF(AH164&gt;10,1.1,(1+AH164/100))))</f>
        <v>1.3332000000000002</v>
      </c>
      <c r="AS164" s="999">
        <f t="shared" si="45"/>
        <v>1.4665200000000003</v>
      </c>
      <c r="AT164" s="999">
        <f t="shared" si="49"/>
        <v>1.6131720000000005</v>
      </c>
      <c r="AU164" s="999">
        <f t="shared" si="49"/>
        <v>1.7744892000000008</v>
      </c>
      <c r="AV164" s="999">
        <f t="shared" si="49"/>
        <v>1.951938120000001</v>
      </c>
      <c r="AW164" s="738">
        <f t="shared" si="46"/>
        <v>8.139319320000002</v>
      </c>
      <c r="AX164" s="846">
        <f t="shared" si="47"/>
        <v>5.8967755705281473</v>
      </c>
      <c r="AY164" s="1080">
        <v>0.49</v>
      </c>
      <c r="AZ164" s="985">
        <v>17.62</v>
      </c>
      <c r="BA164" s="985">
        <v>-3.18</v>
      </c>
      <c r="BB164" s="985">
        <v>4.75</v>
      </c>
      <c r="BC164" s="985">
        <v>6.61</v>
      </c>
      <c r="BE164" s="700">
        <v>1996</v>
      </c>
      <c r="BF164" s="1013">
        <f t="shared" si="48"/>
        <v>2</v>
      </c>
      <c r="BG164" s="995">
        <v>1.7000000000000002</v>
      </c>
    </row>
    <row r="165" spans="1:59" ht="11.25" customHeight="1" x14ac:dyDescent="0.2">
      <c r="A165" s="976" t="s">
        <v>765</v>
      </c>
      <c r="B165" s="988" t="s">
        <v>766</v>
      </c>
      <c r="C165" s="1070" t="s">
        <v>108</v>
      </c>
      <c r="D165" s="1070" t="s">
        <v>4401</v>
      </c>
      <c r="E165" s="828">
        <v>21</v>
      </c>
      <c r="F165" s="1148">
        <v>162</v>
      </c>
      <c r="G165" s="1148" t="s">
        <v>37</v>
      </c>
      <c r="H165" s="1148" t="s">
        <v>115</v>
      </c>
      <c r="I165" s="987">
        <v>41.69</v>
      </c>
      <c r="J165" s="738">
        <f t="shared" si="35"/>
        <v>2.5329815303430081</v>
      </c>
      <c r="K165" s="997">
        <v>0.26400000000000001</v>
      </c>
      <c r="L165" s="1000">
        <v>4</v>
      </c>
      <c r="M165" s="729">
        <f t="shared" si="36"/>
        <v>1.056</v>
      </c>
      <c r="N165" s="983" t="s">
        <v>460</v>
      </c>
      <c r="O165" s="832">
        <v>0.24199999999999999</v>
      </c>
      <c r="P165" s="973">
        <v>43538</v>
      </c>
      <c r="Q165" s="973">
        <v>43574</v>
      </c>
      <c r="R165" s="729">
        <f t="shared" si="37"/>
        <v>9.0909090909090988</v>
      </c>
      <c r="S165" s="795">
        <f>IF(INDEX(Historical!$D$7:$D$1442,MATCH(B165,Historical!$B$7:$B$1449,0))=0,"n/a",(INDEX(Historical!$C$7:$C$1442,MATCH(B165,Historical!$B$7:$B$1449,0))/INDEX(Historical!$D$7:$D$1442,MATCH(B165,Historical!$B$7:$B$1449,0))-1)*100)</f>
        <v>10.256410256410241</v>
      </c>
      <c r="T165" s="795">
        <f>IF(INDEX(Historical!$F$7:$F$1442,MATCH(B165,Historical!$B$7:$B$1449,0))=0,"n/a",((INDEX(Historical!$C$7:$C$1442,MATCH(B165,Historical!$B$7:$B$1449,0))/INDEX(Historical!$F$7:$F$1442,MATCH(B165,Historical!$B$7:$B$1449,0)))^(1/3)-1)*100)</f>
        <v>7.1026304014222053</v>
      </c>
      <c r="U165" s="795">
        <f>IF(INDEX(Historical!$H$7:$H$1442,MATCH(B165,Historical!$B$7:$B$1449,0))=0,"n/a",((INDEX(Historical!$C$7:$C$1442,MATCH(B165,Historical!$B$7:$B$1449,0))/INDEX(Historical!$H$7:$H$1442,MATCH(B165,Historical!$B$7:$B$1449,0)))^(1/5)-1)*100)</f>
        <v>6.7631434549900948</v>
      </c>
      <c r="V165" s="795">
        <f>IF(INDEX(Historical!$O$7:$O$1442,MATCH(B165,Historical!$B$7:$B$1449,0))=0,"n/a",((INDEX(Historical!$C$7:$C$1442,MATCH(B165,Historical!$B$7:$B$1449,0))/INDEX(Historical!$O$7:$O$1442,MATCH(B165,Historical!$B$7:$B$1449,0)))^(1/10)-1)*100)</f>
        <v>7.1773462536293131</v>
      </c>
      <c r="W165" s="796">
        <f t="shared" si="38"/>
        <v>0.94229025826505564</v>
      </c>
      <c r="X165" s="797" t="str">
        <f t="shared" si="39"/>
        <v>n/a</v>
      </c>
      <c r="Y165" s="759"/>
      <c r="Z165" s="738">
        <f t="shared" si="40"/>
        <v>31.058823529411768</v>
      </c>
      <c r="AA165" s="999">
        <f t="shared" si="41"/>
        <v>12.261764705882353</v>
      </c>
      <c r="AB165" s="1000">
        <v>12</v>
      </c>
      <c r="AC165" s="978">
        <v>3.4</v>
      </c>
      <c r="AD165" s="978">
        <v>1.23</v>
      </c>
      <c r="AE165" s="978">
        <v>2.95</v>
      </c>
      <c r="AF165" s="978">
        <v>1.29</v>
      </c>
      <c r="AG165" s="978">
        <v>10</v>
      </c>
      <c r="AH165" s="978">
        <v>12.9</v>
      </c>
      <c r="AI165" s="978">
        <v>6.11</v>
      </c>
      <c r="AJ165" s="978">
        <v>-15.299999999999999</v>
      </c>
      <c r="AK165" s="978">
        <v>10</v>
      </c>
      <c r="AL165" s="991">
        <v>737.08</v>
      </c>
      <c r="AM165" s="985">
        <v>2.5</v>
      </c>
      <c r="AN165" s="978">
        <v>0.06</v>
      </c>
      <c r="AO165" s="838">
        <f t="shared" si="42"/>
        <v>-2.96563972054925</v>
      </c>
      <c r="AP165" s="839">
        <f t="shared" si="43"/>
        <v>9.2961249853331029</v>
      </c>
      <c r="AQ165" s="1001">
        <f t="shared" si="44"/>
        <v>-16.154437020361367</v>
      </c>
      <c r="AR165" s="738">
        <f>INDEX(Historical!$C$7:$C$1442,MATCH(B165,Historical!$B$7:$B$1449,0))*IF(AH165="n/a",1.03,IF(AH165&lt;0,1.01,IF(AH165&gt;10,1.1,(1+AH165/100))))</f>
        <v>1.0406</v>
      </c>
      <c r="AS165" s="999">
        <f t="shared" si="45"/>
        <v>1.1041806599999999</v>
      </c>
      <c r="AT165" s="999">
        <f t="shared" si="49"/>
        <v>1.214598726</v>
      </c>
      <c r="AU165" s="999">
        <f t="shared" si="49"/>
        <v>1.3360585986</v>
      </c>
      <c r="AV165" s="999">
        <f t="shared" si="49"/>
        <v>1.46966445846</v>
      </c>
      <c r="AW165" s="738">
        <f t="shared" si="46"/>
        <v>6.1651024430600003</v>
      </c>
      <c r="AX165" s="846">
        <f t="shared" si="47"/>
        <v>14.787964603166229</v>
      </c>
      <c r="AY165" s="1080">
        <v>0.51</v>
      </c>
      <c r="AZ165" s="985">
        <v>18.54</v>
      </c>
      <c r="BA165" s="985">
        <v>-17.77</v>
      </c>
      <c r="BB165" s="985">
        <v>2.02</v>
      </c>
      <c r="BC165" s="985">
        <v>-6.64</v>
      </c>
      <c r="BE165" s="700">
        <v>1999</v>
      </c>
      <c r="BF165" s="1013">
        <f t="shared" si="48"/>
        <v>2</v>
      </c>
      <c r="BG165" s="995">
        <v>1.3</v>
      </c>
    </row>
    <row r="166" spans="1:59" s="874" customFormat="1" ht="11.25" customHeight="1" x14ac:dyDescent="0.2">
      <c r="A166" s="853" t="s">
        <v>767</v>
      </c>
      <c r="B166" s="882" t="s">
        <v>768</v>
      </c>
      <c r="C166" s="1070" t="s">
        <v>112</v>
      </c>
      <c r="D166" s="1070" t="s">
        <v>4384</v>
      </c>
      <c r="E166" s="854">
        <v>16</v>
      </c>
      <c r="F166" s="1148">
        <v>216</v>
      </c>
      <c r="G166" s="1147" t="s">
        <v>106</v>
      </c>
      <c r="H166" s="1147" t="s">
        <v>106</v>
      </c>
      <c r="I166" s="855">
        <v>76.709999999999994</v>
      </c>
      <c r="J166" s="856">
        <f t="shared" si="35"/>
        <v>1.9554165037152915</v>
      </c>
      <c r="K166" s="857">
        <v>0.375</v>
      </c>
      <c r="L166" s="858">
        <v>4</v>
      </c>
      <c r="M166" s="859">
        <f t="shared" si="36"/>
        <v>1.5</v>
      </c>
      <c r="N166" s="860" t="s">
        <v>220</v>
      </c>
      <c r="O166" s="861">
        <v>0.34499999999999997</v>
      </c>
      <c r="P166" s="862">
        <v>43371</v>
      </c>
      <c r="Q166" s="862">
        <v>43388</v>
      </c>
      <c r="R166" s="859">
        <f t="shared" si="37"/>
        <v>8.6956521739130519</v>
      </c>
      <c r="S166" s="795">
        <f>IF(INDEX(Historical!$D$7:$D$1442,MATCH(B166,Historical!$B$7:$B$1449,0))=0,"n/a",(INDEX(Historical!$C$7:$C$1442,MATCH(B166,Historical!$B$7:$B$1449,0))/INDEX(Historical!$D$7:$D$1442,MATCH(B166,Historical!$B$7:$B$1449,0))-1)*100)</f>
        <v>8.045977011494255</v>
      </c>
      <c r="T166" s="795">
        <f>IF(INDEX(Historical!$F$7:$F$1442,MATCH(B166,Historical!$B$7:$B$1449,0))=0,"n/a",((INDEX(Historical!$C$7:$C$1442,MATCH(B166,Historical!$B$7:$B$1449,0))/INDEX(Historical!$F$7:$F$1442,MATCH(B166,Historical!$B$7:$B$1449,0)))^(1/3)-1)*100)</f>
        <v>7.3424294788273059</v>
      </c>
      <c r="U166" s="795">
        <f>IF(INDEX(Historical!$H$7:$H$1442,MATCH(B166,Historical!$B$7:$B$1449,0))=0,"n/a",((INDEX(Historical!$C$7:$C$1442,MATCH(B166,Historical!$B$7:$B$1449,0))/INDEX(Historical!$H$7:$H$1442,MATCH(B166,Historical!$B$7:$B$1449,0)))^(1/5)-1)*100)</f>
        <v>7.8793596395122067</v>
      </c>
      <c r="V166" s="795">
        <f>IF(INDEX(Historical!$O$7:$O$1442,MATCH(B166,Historical!$B$7:$B$1449,0))=0,"n/a",((INDEX(Historical!$C$7:$C$1442,MATCH(B166,Historical!$B$7:$B$1449,0))/INDEX(Historical!$O$7:$O$1442,MATCH(B166,Historical!$B$7:$B$1449,0)))^(1/10)-1)*100)</f>
        <v>7.2536565379585749</v>
      </c>
      <c r="W166" s="863">
        <f t="shared" si="38"/>
        <v>1.0862603706529681</v>
      </c>
      <c r="X166" s="864">
        <f t="shared" si="39"/>
        <v>0.86586369664969309</v>
      </c>
      <c r="Y166" s="882"/>
      <c r="Z166" s="856">
        <f t="shared" si="40"/>
        <v>53.003533568904594</v>
      </c>
      <c r="AA166" s="866">
        <f t="shared" si="41"/>
        <v>27.106007067137806</v>
      </c>
      <c r="AB166" s="858">
        <v>12</v>
      </c>
      <c r="AC166" s="867">
        <v>2.83</v>
      </c>
      <c r="AD166" s="867">
        <v>1.72</v>
      </c>
      <c r="AE166" s="867">
        <v>2.48</v>
      </c>
      <c r="AF166" s="867">
        <v>3.15</v>
      </c>
      <c r="AG166" s="867">
        <v>17.7</v>
      </c>
      <c r="AH166" s="867">
        <v>35.099999999999994</v>
      </c>
      <c r="AI166" s="867">
        <v>6.39</v>
      </c>
      <c r="AJ166" s="867">
        <v>9.1</v>
      </c>
      <c r="AK166" s="867">
        <v>15.75</v>
      </c>
      <c r="AL166" s="868">
        <v>24970</v>
      </c>
      <c r="AM166" s="869">
        <v>0.1</v>
      </c>
      <c r="AN166" s="867">
        <v>1.04</v>
      </c>
      <c r="AO166" s="870">
        <f t="shared" si="42"/>
        <v>-17.271230923910309</v>
      </c>
      <c r="AP166" s="871">
        <f t="shared" si="43"/>
        <v>9.8347761432274989</v>
      </c>
      <c r="AQ166" s="872">
        <f t="shared" si="44"/>
        <v>94.803516123279778</v>
      </c>
      <c r="AR166" s="738">
        <f>INDEX(Historical!$C$7:$C$1442,MATCH(B166,Historical!$B$7:$B$1449,0))*IF(AH166="n/a",1.03,IF(AH166&lt;0,1.01,IF(AH166&gt;10,1.1,(1+AH166/100))))</f>
        <v>1.5509999999999999</v>
      </c>
      <c r="AS166" s="866">
        <f t="shared" si="45"/>
        <v>1.6501089</v>
      </c>
      <c r="AT166" s="866">
        <f t="shared" si="49"/>
        <v>1.8151197900000002</v>
      </c>
      <c r="AU166" s="866">
        <f t="shared" si="49"/>
        <v>1.9966317690000004</v>
      </c>
      <c r="AV166" s="866">
        <f t="shared" si="49"/>
        <v>2.1962949459000005</v>
      </c>
      <c r="AW166" s="856">
        <f t="shared" si="46"/>
        <v>9.2091554049000006</v>
      </c>
      <c r="AX166" s="873">
        <f t="shared" si="47"/>
        <v>12.005156309346892</v>
      </c>
      <c r="AY166" s="1081">
        <v>0.61</v>
      </c>
      <c r="AZ166" s="869">
        <v>27.3</v>
      </c>
      <c r="BA166" s="869">
        <v>-2.33</v>
      </c>
      <c r="BB166" s="869">
        <v>2.8400000000000003</v>
      </c>
      <c r="BC166" s="869">
        <v>7.21</v>
      </c>
      <c r="BD166" s="1033"/>
      <c r="BE166" s="700">
        <v>2003</v>
      </c>
      <c r="BF166" s="1013">
        <f t="shared" si="48"/>
        <v>1</v>
      </c>
      <c r="BG166" s="931">
        <v>6.6000000000000005</v>
      </c>
    </row>
    <row r="167" spans="1:59" ht="11.25" customHeight="1" x14ac:dyDescent="0.2">
      <c r="A167" s="984" t="s">
        <v>770</v>
      </c>
      <c r="B167" s="988" t="s">
        <v>771</v>
      </c>
      <c r="C167" s="1070" t="s">
        <v>131</v>
      </c>
      <c r="D167" s="1070" t="s">
        <v>4402</v>
      </c>
      <c r="E167" s="828">
        <v>16</v>
      </c>
      <c r="F167" s="1148">
        <v>225</v>
      </c>
      <c r="G167" s="1148" t="s">
        <v>37</v>
      </c>
      <c r="H167" s="1148" t="s">
        <v>37</v>
      </c>
      <c r="I167" s="987">
        <v>28.13</v>
      </c>
      <c r="J167" s="738">
        <f t="shared" si="35"/>
        <v>2.3462495556345537</v>
      </c>
      <c r="K167" s="990">
        <v>0.16500000000000001</v>
      </c>
      <c r="L167" s="1000">
        <v>4</v>
      </c>
      <c r="M167" s="729">
        <f t="shared" si="36"/>
        <v>0.66</v>
      </c>
      <c r="N167" s="983" t="s">
        <v>140</v>
      </c>
      <c r="O167" s="831">
        <v>0.155</v>
      </c>
      <c r="P167" s="973">
        <v>43479</v>
      </c>
      <c r="Q167" s="973">
        <v>43497</v>
      </c>
      <c r="R167" s="729">
        <f t="shared" si="37"/>
        <v>6.4516129032258114</v>
      </c>
      <c r="S167" s="795">
        <f>IF(INDEX(Historical!$D$7:$D$1442,MATCH(B167,Historical!$B$7:$B$1449,0))=0,"n/a",(INDEX(Historical!$C$7:$C$1442,MATCH(B167,Historical!$B$7:$B$1449,0))/INDEX(Historical!$D$7:$D$1442,MATCH(B167,Historical!$B$7:$B$1449,0))-1)*100)</f>
        <v>6.8965517241379448</v>
      </c>
      <c r="T167" s="795">
        <f>IF(INDEX(Historical!$F$7:$F$1442,MATCH(B167,Historical!$B$7:$B$1449,0))=0,"n/a",((INDEX(Historical!$C$7:$C$1442,MATCH(B167,Historical!$B$7:$B$1449,0))/INDEX(Historical!$F$7:$F$1442,MATCH(B167,Historical!$B$7:$B$1449,0)))^(1/3)-1)*100)</f>
        <v>6.4953735209395624</v>
      </c>
      <c r="U167" s="795">
        <f>IF(INDEX(Historical!$H$7:$H$1442,MATCH(B167,Historical!$B$7:$B$1449,0))=0,"n/a",((INDEX(Historical!$C$7:$C$1442,MATCH(B167,Historical!$B$7:$B$1449,0))/INDEX(Historical!$H$7:$H$1442,MATCH(B167,Historical!$B$7:$B$1449,0)))^(1/5)-1)*100)</f>
        <v>5.2519353814266312</v>
      </c>
      <c r="V167" s="795">
        <f>IF(INDEX(Historical!$O$7:$O$1442,MATCH(B167,Historical!$B$7:$B$1449,0))=0,"n/a",((INDEX(Historical!$C$7:$C$1442,MATCH(B167,Historical!$B$7:$B$1449,0))/INDEX(Historical!$O$7:$O$1442,MATCH(B167,Historical!$B$7:$B$1449,0)))^(1/10)-1)*100)</f>
        <v>4.0543625739051459</v>
      </c>
      <c r="W167" s="796">
        <f t="shared" si="38"/>
        <v>1.2953788137324846</v>
      </c>
      <c r="X167" s="797">
        <f t="shared" si="39"/>
        <v>0.55283530330806641</v>
      </c>
      <c r="Y167" s="756"/>
      <c r="Z167" s="738">
        <f t="shared" si="40"/>
        <v>66</v>
      </c>
      <c r="AA167" s="999">
        <f t="shared" si="41"/>
        <v>28.13</v>
      </c>
      <c r="AB167" s="1000">
        <v>9</v>
      </c>
      <c r="AC167" s="978">
        <v>1</v>
      </c>
      <c r="AD167" s="978" t="s">
        <v>137</v>
      </c>
      <c r="AE167" s="978">
        <v>3.54</v>
      </c>
      <c r="AF167" s="978">
        <v>2.83</v>
      </c>
      <c r="AG167" s="978">
        <v>9.7000000000000011</v>
      </c>
      <c r="AH167" s="978">
        <v>10.6</v>
      </c>
      <c r="AI167" s="978">
        <v>6.3100000000000005</v>
      </c>
      <c r="AJ167" s="978">
        <v>9.5</v>
      </c>
      <c r="AK167" s="978" t="s">
        <v>137</v>
      </c>
      <c r="AL167" s="991">
        <v>231.79</v>
      </c>
      <c r="AM167" s="985">
        <v>5.8999999999999995</v>
      </c>
      <c r="AN167" s="978">
        <v>0</v>
      </c>
      <c r="AO167" s="838">
        <f t="shared" si="42"/>
        <v>-20.531815062938815</v>
      </c>
      <c r="AP167" s="839">
        <f t="shared" si="43"/>
        <v>7.5981849370611849</v>
      </c>
      <c r="AQ167" s="1001">
        <f t="shared" si="44"/>
        <v>88.099146433174667</v>
      </c>
      <c r="AR167" s="738">
        <f>INDEX(Historical!$C$7:$C$1442,MATCH(B167,Historical!$B$7:$B$1449,0))*IF(AH167="n/a",1.03,IF(AH167&lt;0,1.01,IF(AH167&gt;10,1.1,(1+AH167/100))))</f>
        <v>0.68200000000000005</v>
      </c>
      <c r="AS167" s="999">
        <f t="shared" si="45"/>
        <v>0.72503419999999996</v>
      </c>
      <c r="AT167" s="999">
        <f t="shared" ref="AT167:AV186" si="50">IF($AK167="n/a",1.03*AS167,IF($AK167&lt;0,1.01*AS167,IF($AK167&gt;10,1.1*AS167,(1+$AK167/100)*AS167)))</f>
        <v>0.74678522599999997</v>
      </c>
      <c r="AU167" s="999">
        <f t="shared" si="50"/>
        <v>0.76918878278000002</v>
      </c>
      <c r="AV167" s="999">
        <f t="shared" si="50"/>
        <v>0.79226444626340009</v>
      </c>
      <c r="AW167" s="738">
        <f t="shared" si="46"/>
        <v>3.7152726550434005</v>
      </c>
      <c r="AX167" s="846">
        <f t="shared" si="47"/>
        <v>13.207510327207256</v>
      </c>
      <c r="AY167" s="1080">
        <v>-0.28999999999999998</v>
      </c>
      <c r="AZ167" s="985">
        <v>26.939999999999998</v>
      </c>
      <c r="BA167" s="985">
        <v>-10.209999999999999</v>
      </c>
      <c r="BB167" s="985">
        <v>-1.6099999999999999</v>
      </c>
      <c r="BC167" s="985">
        <v>1.1499999999999999</v>
      </c>
      <c r="BE167" s="700">
        <v>2004</v>
      </c>
      <c r="BF167" s="1013">
        <f t="shared" si="48"/>
        <v>1</v>
      </c>
      <c r="BG167" s="995">
        <v>3.5000000000000004</v>
      </c>
    </row>
    <row r="168" spans="1:59" ht="11.25" customHeight="1" x14ac:dyDescent="0.2">
      <c r="A168" s="984" t="s">
        <v>772</v>
      </c>
      <c r="B168" s="988" t="s">
        <v>773</v>
      </c>
      <c r="C168" s="1070" t="s">
        <v>112</v>
      </c>
      <c r="D168" s="1070" t="s">
        <v>4384</v>
      </c>
      <c r="E168" s="828">
        <v>18</v>
      </c>
      <c r="F168" s="1148">
        <v>179</v>
      </c>
      <c r="G168" s="1148" t="s">
        <v>106</v>
      </c>
      <c r="H168" s="1148" t="s">
        <v>106</v>
      </c>
      <c r="I168" s="987">
        <v>35.96</v>
      </c>
      <c r="J168" s="738">
        <f t="shared" si="35"/>
        <v>2.0022246941045605</v>
      </c>
      <c r="K168" s="990">
        <v>0.18</v>
      </c>
      <c r="L168" s="1000">
        <v>4</v>
      </c>
      <c r="M168" s="729">
        <f t="shared" si="36"/>
        <v>0.72</v>
      </c>
      <c r="N168" s="983" t="s">
        <v>598</v>
      </c>
      <c r="O168" s="831">
        <v>0.17</v>
      </c>
      <c r="P168" s="973">
        <v>43340</v>
      </c>
      <c r="Q168" s="973">
        <v>43362</v>
      </c>
      <c r="R168" s="729">
        <f t="shared" si="37"/>
        <v>5.8823529411764595</v>
      </c>
      <c r="S168" s="795">
        <f>IF(INDEX(Historical!$D$7:$D$1442,MATCH(B168,Historical!$B$7:$B$1449,0))=0,"n/a",(INDEX(Historical!$C$7:$C$1442,MATCH(B168,Historical!$B$7:$B$1449,0))/INDEX(Historical!$D$7:$D$1442,MATCH(B168,Historical!$B$7:$B$1449,0))-1)*100)</f>
        <v>2.9411764705882248</v>
      </c>
      <c r="T168" s="795">
        <f>IF(INDEX(Historical!$F$7:$F$1442,MATCH(B168,Historical!$B$7:$B$1449,0))=0,"n/a",((INDEX(Historical!$C$7:$C$1442,MATCH(B168,Historical!$B$7:$B$1449,0))/INDEX(Historical!$F$7:$F$1442,MATCH(B168,Historical!$B$7:$B$1449,0)))^(1/3)-1)*100)</f>
        <v>5.2726599609396629</v>
      </c>
      <c r="U168" s="795">
        <f>IF(INDEX(Historical!$H$7:$H$1442,MATCH(B168,Historical!$B$7:$B$1449,0))=0,"n/a",((INDEX(Historical!$C$7:$C$1442,MATCH(B168,Historical!$B$7:$B$1449,0))/INDEX(Historical!$H$7:$H$1442,MATCH(B168,Historical!$B$7:$B$1449,0)))^(1/5)-1)*100)</f>
        <v>6.7483896919149133</v>
      </c>
      <c r="V168" s="795">
        <f>IF(INDEX(Historical!$O$7:$O$1442,MATCH(B168,Historical!$B$7:$B$1449,0))=0,"n/a",((INDEX(Historical!$C$7:$C$1442,MATCH(B168,Historical!$B$7:$B$1449,0))/INDEX(Historical!$O$7:$O$1442,MATCH(B168,Historical!$B$7:$B$1449,0)))^(1/10)-1)*100)</f>
        <v>7.4884777101442701</v>
      </c>
      <c r="W168" s="796">
        <f t="shared" si="38"/>
        <v>0.90116976415289374</v>
      </c>
      <c r="X168" s="797" t="str">
        <f t="shared" si="39"/>
        <v>n/a</v>
      </c>
      <c r="Y168" s="742" t="s">
        <v>4267</v>
      </c>
      <c r="Z168" s="738">
        <f t="shared" si="40"/>
        <v>69.230769230769226</v>
      </c>
      <c r="AA168" s="999">
        <f t="shared" si="41"/>
        <v>34.576923076923073</v>
      </c>
      <c r="AB168" s="1000">
        <v>12</v>
      </c>
      <c r="AC168" s="978">
        <v>1.04</v>
      </c>
      <c r="AD168" s="978">
        <v>2.89</v>
      </c>
      <c r="AE168" s="978">
        <v>3.9</v>
      </c>
      <c r="AF168" s="978">
        <v>4.78</v>
      </c>
      <c r="AG168" s="978">
        <v>15.9</v>
      </c>
      <c r="AH168" s="978">
        <v>-29.4</v>
      </c>
      <c r="AI168" s="978">
        <v>23.84</v>
      </c>
      <c r="AJ168" s="978">
        <v>-4.1000000000000005</v>
      </c>
      <c r="AK168" s="978">
        <v>12</v>
      </c>
      <c r="AL168" s="991">
        <v>3870</v>
      </c>
      <c r="AM168" s="985">
        <v>14.299999999999999</v>
      </c>
      <c r="AN168" s="978">
        <v>0.93</v>
      </c>
      <c r="AO168" s="838">
        <f t="shared" si="42"/>
        <v>-25.826308690903598</v>
      </c>
      <c r="AP168" s="839">
        <f t="shared" si="43"/>
        <v>8.7506143860194747</v>
      </c>
      <c r="AQ168" s="1001">
        <f t="shared" si="44"/>
        <v>171.02906142469689</v>
      </c>
      <c r="AR168" s="738">
        <f>INDEX(Historical!$C$7:$C$1442,MATCH(B168,Historical!$B$7:$B$1449,0))*IF(AH168="n/a",1.03,IF(AH168&lt;0,1.01,IF(AH168&gt;10,1.1,(1+AH168/100))))</f>
        <v>0.70699999999999996</v>
      </c>
      <c r="AS168" s="999">
        <f t="shared" si="45"/>
        <v>0.77770000000000006</v>
      </c>
      <c r="AT168" s="999">
        <f t="shared" si="50"/>
        <v>0.85547000000000017</v>
      </c>
      <c r="AU168" s="999">
        <f t="shared" si="50"/>
        <v>0.94101700000000021</v>
      </c>
      <c r="AV168" s="999">
        <f t="shared" si="50"/>
        <v>1.0351187000000004</v>
      </c>
      <c r="AW168" s="738">
        <f t="shared" si="46"/>
        <v>4.3163057000000009</v>
      </c>
      <c r="AX168" s="846">
        <f t="shared" si="47"/>
        <v>12.003074805339269</v>
      </c>
      <c r="AY168" s="1080">
        <v>0.77</v>
      </c>
      <c r="AZ168" s="985">
        <v>20.11</v>
      </c>
      <c r="BA168" s="985">
        <v>-7.2499999999999991</v>
      </c>
      <c r="BB168" s="985">
        <v>5.65</v>
      </c>
      <c r="BC168" s="985">
        <v>4.09</v>
      </c>
      <c r="BE168" s="700">
        <v>2001</v>
      </c>
      <c r="BF168" s="1013">
        <f t="shared" si="48"/>
        <v>2</v>
      </c>
      <c r="BG168" s="995">
        <v>5.8000000000000007</v>
      </c>
    </row>
    <row r="169" spans="1:59" ht="11.25" customHeight="1" x14ac:dyDescent="0.2">
      <c r="A169" s="984" t="s">
        <v>774</v>
      </c>
      <c r="B169" s="988" t="s">
        <v>775</v>
      </c>
      <c r="C169" s="1070" t="s">
        <v>112</v>
      </c>
      <c r="D169" s="1070" t="s">
        <v>4424</v>
      </c>
      <c r="E169" s="828">
        <v>15</v>
      </c>
      <c r="F169" s="1148">
        <v>231</v>
      </c>
      <c r="G169" s="1148" t="s">
        <v>106</v>
      </c>
      <c r="H169" s="1148" t="s">
        <v>106</v>
      </c>
      <c r="I169" s="987">
        <v>64.430000000000007</v>
      </c>
      <c r="J169" s="738">
        <f t="shared" si="35"/>
        <v>1.7383206580785349</v>
      </c>
      <c r="K169" s="990">
        <v>0.28000000000000003</v>
      </c>
      <c r="L169" s="1000">
        <v>4</v>
      </c>
      <c r="M169" s="729">
        <f t="shared" si="36"/>
        <v>1.1200000000000001</v>
      </c>
      <c r="N169" s="983" t="s">
        <v>149</v>
      </c>
      <c r="O169" s="831">
        <v>0.24</v>
      </c>
      <c r="P169" s="694">
        <v>43153</v>
      </c>
      <c r="Q169" s="694">
        <v>43174</v>
      </c>
      <c r="R169" s="729">
        <f t="shared" si="37"/>
        <v>16.666666666666682</v>
      </c>
      <c r="S169" s="795">
        <f>IF(INDEX(Historical!$D$7:$D$1442,MATCH(B169,Historical!$B$7:$B$1449,0))=0,"n/a",(INDEX(Historical!$C$7:$C$1442,MATCH(B169,Historical!$B$7:$B$1449,0))/INDEX(Historical!$D$7:$D$1442,MATCH(B169,Historical!$B$7:$B$1449,0))-1)*100)</f>
        <v>16.666666666666675</v>
      </c>
      <c r="T169" s="795">
        <f>IF(INDEX(Historical!$F$7:$F$1442,MATCH(B169,Historical!$B$7:$B$1449,0))=0,"n/a",((INDEX(Historical!$C$7:$C$1442,MATCH(B169,Historical!$B$7:$B$1449,0))/INDEX(Historical!$F$7:$F$1442,MATCH(B169,Historical!$B$7:$B$1449,0)))^(1/3)-1)*100)</f>
        <v>11.868894208139679</v>
      </c>
      <c r="U169" s="795">
        <f>IF(INDEX(Historical!$H$7:$H$1442,MATCH(B169,Historical!$B$7:$B$1449,0))=0,"n/a",((INDEX(Historical!$C$7:$C$1442,MATCH(B169,Historical!$B$7:$B$1449,0))/INDEX(Historical!$H$7:$H$1442,MATCH(B169,Historical!$B$7:$B$1449,0)))^(1/5)-1)*100)</f>
        <v>11.842691472014465</v>
      </c>
      <c r="V169" s="795">
        <f>IF(INDEX(Historical!$O$7:$O$1442,MATCH(B169,Historical!$B$7:$B$1449,0))=0,"n/a",((INDEX(Historical!$C$7:$C$1442,MATCH(B169,Historical!$B$7:$B$1449,0))/INDEX(Historical!$O$7:$O$1442,MATCH(B169,Historical!$B$7:$B$1449,0)))^(1/10)-1)*100)</f>
        <v>9.7934759492371626</v>
      </c>
      <c r="W169" s="796">
        <f t="shared" si="38"/>
        <v>1.2092429218593139</v>
      </c>
      <c r="X169" s="797">
        <f t="shared" si="39"/>
        <v>0.97071241573889067</v>
      </c>
      <c r="Y169" s="988"/>
      <c r="Z169" s="738">
        <f t="shared" si="40"/>
        <v>33.038348082595867</v>
      </c>
      <c r="AA169" s="999">
        <f t="shared" si="41"/>
        <v>19.005899705014752</v>
      </c>
      <c r="AB169" s="1000">
        <v>12</v>
      </c>
      <c r="AC169" s="978">
        <v>3.39</v>
      </c>
      <c r="AD169" s="978">
        <v>0.97</v>
      </c>
      <c r="AE169" s="978">
        <v>1.37</v>
      </c>
      <c r="AF169" s="978">
        <v>6.91</v>
      </c>
      <c r="AG169" s="978">
        <v>33.1</v>
      </c>
      <c r="AH169" s="978">
        <v>0</v>
      </c>
      <c r="AI169" s="978">
        <v>9.9</v>
      </c>
      <c r="AJ169" s="978">
        <v>12.2</v>
      </c>
      <c r="AK169" s="978">
        <v>19.600000000000001</v>
      </c>
      <c r="AL169" s="991">
        <v>7740</v>
      </c>
      <c r="AM169" s="985">
        <v>0.2</v>
      </c>
      <c r="AN169" s="978">
        <v>0</v>
      </c>
      <c r="AO169" s="838">
        <f t="shared" si="42"/>
        <v>-5.4248875749217511</v>
      </c>
      <c r="AP169" s="839">
        <f t="shared" si="43"/>
        <v>13.581012130093001</v>
      </c>
      <c r="AQ169" s="1001">
        <f t="shared" si="44"/>
        <v>141.597247005702</v>
      </c>
      <c r="AR169" s="738">
        <f>INDEX(Historical!$C$7:$C$1442,MATCH(B169,Historical!$B$7:$B$1449,0))*IF(AH169="n/a",1.03,IF(AH169&lt;0,1.01,IF(AH169&gt;10,1.1,(1+AH169/100))))</f>
        <v>1.1200000000000001</v>
      </c>
      <c r="AS169" s="999">
        <f t="shared" si="45"/>
        <v>1.2308800000000002</v>
      </c>
      <c r="AT169" s="999">
        <f t="shared" si="50"/>
        <v>1.3539680000000003</v>
      </c>
      <c r="AU169" s="999">
        <f t="shared" si="50"/>
        <v>1.4893648000000004</v>
      </c>
      <c r="AV169" s="999">
        <f t="shared" si="50"/>
        <v>1.6383012800000005</v>
      </c>
      <c r="AW169" s="738">
        <f t="shared" si="46"/>
        <v>6.832514080000001</v>
      </c>
      <c r="AX169" s="846">
        <f t="shared" si="47"/>
        <v>10.60455390346112</v>
      </c>
      <c r="AY169" s="1080">
        <v>1.23</v>
      </c>
      <c r="AZ169" s="985">
        <v>25.47</v>
      </c>
      <c r="BA169" s="985">
        <v>-19.37</v>
      </c>
      <c r="BB169" s="985">
        <v>9.5699999999999985</v>
      </c>
      <c r="BC169" s="985">
        <v>-1.8800000000000001</v>
      </c>
      <c r="BE169" s="700">
        <v>2004</v>
      </c>
      <c r="BF169" s="1013">
        <f t="shared" si="48"/>
        <v>1</v>
      </c>
      <c r="BG169" s="995">
        <v>19</v>
      </c>
    </row>
    <row r="170" spans="1:59" ht="11.25" customHeight="1" x14ac:dyDescent="0.2">
      <c r="A170" s="984" t="s">
        <v>776</v>
      </c>
      <c r="B170" s="988" t="s">
        <v>777</v>
      </c>
      <c r="C170" s="1070" t="s">
        <v>112</v>
      </c>
      <c r="D170" s="1070" t="s">
        <v>4384</v>
      </c>
      <c r="E170" s="828">
        <v>17</v>
      </c>
      <c r="F170" s="1148">
        <v>200</v>
      </c>
      <c r="G170" s="1148" t="s">
        <v>37</v>
      </c>
      <c r="H170" s="1148" t="s">
        <v>106</v>
      </c>
      <c r="I170" s="987">
        <v>37.24</v>
      </c>
      <c r="J170" s="738">
        <f t="shared" si="35"/>
        <v>1.1278195488721803</v>
      </c>
      <c r="K170" s="998">
        <v>0.105</v>
      </c>
      <c r="L170" s="1000">
        <v>4</v>
      </c>
      <c r="M170" s="729">
        <f t="shared" si="36"/>
        <v>0.42</v>
      </c>
      <c r="N170" s="983" t="s">
        <v>228</v>
      </c>
      <c r="O170" s="835">
        <v>9.3299999999999994E-2</v>
      </c>
      <c r="P170" s="973">
        <v>43504</v>
      </c>
      <c r="Q170" s="973">
        <v>43535</v>
      </c>
      <c r="R170" s="729">
        <f t="shared" si="37"/>
        <v>12.540192926045018</v>
      </c>
      <c r="S170" s="795">
        <f>IF(INDEX(Historical!$D$7:$D$1442,MATCH(B170,Historical!$B$7:$B$1449,0))=0,"n/a",(INDEX(Historical!$C$7:$C$1442,MATCH(B170,Historical!$B$7:$B$1449,0))/INDEX(Historical!$D$7:$D$1442,MATCH(B170,Historical!$B$7:$B$1449,0))-1)*100)</f>
        <v>21.739130434782595</v>
      </c>
      <c r="T170" s="795">
        <f>IF(INDEX(Historical!$F$7:$F$1442,MATCH(B170,Historical!$B$7:$B$1449,0))=0,"n/a",((INDEX(Historical!$C$7:$C$1442,MATCH(B170,Historical!$B$7:$B$1449,0))/INDEX(Historical!$F$7:$F$1442,MATCH(B170,Historical!$B$7:$B$1449,0)))^(1/3)-1)*100)</f>
        <v>20.507113208761506</v>
      </c>
      <c r="U170" s="795">
        <f>IF(INDEX(Historical!$H$7:$H$1442,MATCH(B170,Historical!$B$7:$B$1449,0))=0,"n/a",((INDEX(Historical!$C$7:$C$1442,MATCH(B170,Historical!$B$7:$B$1449,0))/INDEX(Historical!$H$7:$H$1442,MATCH(B170,Historical!$B$7:$B$1449,0)))^(1/5)-1)*100)</f>
        <v>18.466445254224407</v>
      </c>
      <c r="V170" s="795">
        <f>IF(INDEX(Historical!$O$7:$O$1442,MATCH(B170,Historical!$B$7:$B$1449,0))=0,"n/a",((INDEX(Historical!$C$7:$C$1442,MATCH(B170,Historical!$B$7:$B$1449,0))/INDEX(Historical!$O$7:$O$1442,MATCH(B170,Historical!$B$7:$B$1449,0)))^(1/10)-1)*100)</f>
        <v>17.461894308801895</v>
      </c>
      <c r="W170" s="796">
        <f t="shared" si="38"/>
        <v>1.0575281769353142</v>
      </c>
      <c r="X170" s="797">
        <f t="shared" si="39"/>
        <v>1.6057778481934266</v>
      </c>
      <c r="Y170" s="1093" t="s">
        <v>4454</v>
      </c>
      <c r="Z170" s="738">
        <f t="shared" si="40"/>
        <v>59.154929577464785</v>
      </c>
      <c r="AA170" s="999">
        <f t="shared" si="41"/>
        <v>52.450704225352119</v>
      </c>
      <c r="AB170" s="1000">
        <v>12</v>
      </c>
      <c r="AC170" s="978">
        <v>0.71</v>
      </c>
      <c r="AD170" s="978">
        <v>6.41</v>
      </c>
      <c r="AE170" s="978">
        <v>6.63</v>
      </c>
      <c r="AF170" s="978">
        <v>16.63</v>
      </c>
      <c r="AG170" s="978">
        <v>28.999999999999996</v>
      </c>
      <c r="AH170" s="978">
        <v>14.099999999999998</v>
      </c>
      <c r="AI170" s="978">
        <v>10.440000000000001</v>
      </c>
      <c r="AJ170" s="978">
        <v>11.5</v>
      </c>
      <c r="AK170" s="978">
        <v>8.2000000000000011</v>
      </c>
      <c r="AL170" s="991">
        <v>12080</v>
      </c>
      <c r="AM170" s="985">
        <v>3.3000000000000003</v>
      </c>
      <c r="AN170" s="978">
        <v>0</v>
      </c>
      <c r="AO170" s="838">
        <f t="shared" si="42"/>
        <v>-32.856439422255534</v>
      </c>
      <c r="AP170" s="839">
        <f t="shared" si="43"/>
        <v>19.594264803096586</v>
      </c>
      <c r="AQ170" s="1001">
        <f t="shared" si="44"/>
        <v>522.63069534484293</v>
      </c>
      <c r="AR170" s="738">
        <f>INDEX(Historical!$C$7:$C$1442,MATCH(B170,Historical!$B$7:$B$1449,0))*IF(AH170="n/a",1.03,IF(AH170&lt;0,1.01,IF(AH170&gt;10,1.1,(1+AH170/100))))</f>
        <v>0.41066666666666674</v>
      </c>
      <c r="AS170" s="999">
        <f t="shared" si="45"/>
        <v>0.45173333333333343</v>
      </c>
      <c r="AT170" s="999">
        <f t="shared" si="50"/>
        <v>0.48877546666666682</v>
      </c>
      <c r="AU170" s="999">
        <f t="shared" si="50"/>
        <v>0.52885505493333351</v>
      </c>
      <c r="AV170" s="999">
        <f t="shared" si="50"/>
        <v>0.57222116943786694</v>
      </c>
      <c r="AW170" s="738">
        <f t="shared" si="46"/>
        <v>2.4522516910378673</v>
      </c>
      <c r="AX170" s="846">
        <f t="shared" si="47"/>
        <v>6.5849937997794497</v>
      </c>
      <c r="AY170" s="1080">
        <v>0.49</v>
      </c>
      <c r="AZ170" s="985">
        <v>25.22</v>
      </c>
      <c r="BA170" s="985">
        <v>-13.28</v>
      </c>
      <c r="BB170" s="985">
        <v>-2.37</v>
      </c>
      <c r="BC170" s="985">
        <v>-0.13</v>
      </c>
      <c r="BE170" s="700">
        <v>2003</v>
      </c>
      <c r="BF170" s="1013">
        <f t="shared" si="48"/>
        <v>1</v>
      </c>
      <c r="BG170" s="995">
        <v>18.5</v>
      </c>
    </row>
    <row r="171" spans="1:59" ht="11.25" customHeight="1" x14ac:dyDescent="0.2">
      <c r="A171" s="976" t="s">
        <v>780</v>
      </c>
      <c r="B171" s="988" t="s">
        <v>781</v>
      </c>
      <c r="C171" s="1070" t="s">
        <v>247</v>
      </c>
      <c r="D171" s="1070" t="s">
        <v>4379</v>
      </c>
      <c r="E171" s="828">
        <v>24</v>
      </c>
      <c r="F171" s="1148">
        <v>134</v>
      </c>
      <c r="G171" s="1148" t="s">
        <v>106</v>
      </c>
      <c r="H171" s="1148" t="s">
        <v>106</v>
      </c>
      <c r="I171" s="978">
        <v>92.12</v>
      </c>
      <c r="J171" s="738">
        <f t="shared" si="35"/>
        <v>0.97698653929656976</v>
      </c>
      <c r="K171" s="997">
        <v>0.22500000000000001</v>
      </c>
      <c r="L171" s="1000">
        <v>4</v>
      </c>
      <c r="M171" s="729">
        <f t="shared" si="36"/>
        <v>0.9</v>
      </c>
      <c r="N171" s="983" t="s">
        <v>320</v>
      </c>
      <c r="O171" s="832">
        <v>0.16</v>
      </c>
      <c r="P171" s="694">
        <v>43175</v>
      </c>
      <c r="Q171" s="694">
        <v>43189</v>
      </c>
      <c r="R171" s="729">
        <f t="shared" si="37"/>
        <v>40.625</v>
      </c>
      <c r="S171" s="795">
        <f>IF(INDEX(Historical!$D$7:$D$1442,MATCH(B171,Historical!$B$7:$B$1449,0))=0,"n/a",(INDEX(Historical!$C$7:$C$1442,MATCH(B171,Historical!$B$7:$B$1449,0))/INDEX(Historical!$D$7:$D$1442,MATCH(B171,Historical!$B$7:$B$1449,0))-1)*100)</f>
        <v>40.625</v>
      </c>
      <c r="T171" s="795">
        <f>IF(INDEX(Historical!$F$7:$F$1442,MATCH(B171,Historical!$B$7:$B$1449,0))=0,"n/a",((INDEX(Historical!$C$7:$C$1442,MATCH(B171,Historical!$B$7:$B$1449,0))/INDEX(Historical!$F$7:$F$1442,MATCH(B171,Historical!$B$7:$B$1449,0)))^(1/3)-1)*100)</f>
        <v>24.179016861486847</v>
      </c>
      <c r="U171" s="795">
        <f>IF(INDEX(Historical!$H$7:$H$1442,MATCH(B171,Historical!$B$7:$B$1449,0))=0,"n/a",((INDEX(Historical!$C$7:$C$1442,MATCH(B171,Historical!$B$7:$B$1449,0))/INDEX(Historical!$H$7:$H$1442,MATCH(B171,Historical!$B$7:$B$1449,0)))^(1/5)-1)*100)</f>
        <v>21.493409089334857</v>
      </c>
      <c r="V171" s="795">
        <f>IF(INDEX(Historical!$O$7:$O$1442,MATCH(B171,Historical!$B$7:$B$1449,0))=0,"n/a",((INDEX(Historical!$C$7:$C$1442,MATCH(B171,Historical!$B$7:$B$1449,0))/INDEX(Historical!$O$7:$O$1442,MATCH(B171,Historical!$B$7:$B$1449,0)))^(1/10)-1)*100)</f>
        <v>25.213711965523444</v>
      </c>
      <c r="W171" s="796">
        <f t="shared" si="38"/>
        <v>0.85244921964383391</v>
      </c>
      <c r="X171" s="797">
        <f t="shared" si="39"/>
        <v>1.5803977271569747</v>
      </c>
      <c r="Y171" s="752"/>
      <c r="Z171" s="738">
        <f t="shared" si="40"/>
        <v>22.277227722772277</v>
      </c>
      <c r="AA171" s="999">
        <f t="shared" si="41"/>
        <v>22.801980198019802</v>
      </c>
      <c r="AB171" s="1000">
        <v>1</v>
      </c>
      <c r="AC171" s="978">
        <v>4.04</v>
      </c>
      <c r="AD171" s="978">
        <v>1.9</v>
      </c>
      <c r="AE171" s="978">
        <v>2.25</v>
      </c>
      <c r="AF171" s="978">
        <v>10.64</v>
      </c>
      <c r="AG171" s="978">
        <v>50.9</v>
      </c>
      <c r="AH171" s="978">
        <v>17.899999999999999</v>
      </c>
      <c r="AI171" s="978">
        <v>7.7</v>
      </c>
      <c r="AJ171" s="978">
        <v>13.600000000000001</v>
      </c>
      <c r="AK171" s="978">
        <v>12.01</v>
      </c>
      <c r="AL171" s="991">
        <v>33660</v>
      </c>
      <c r="AM171" s="985">
        <v>0.1</v>
      </c>
      <c r="AN171" s="978">
        <v>0.12</v>
      </c>
      <c r="AO171" s="838">
        <f t="shared" si="42"/>
        <v>-0.33158456938837588</v>
      </c>
      <c r="AP171" s="839">
        <f t="shared" si="43"/>
        <v>22.470395628631426</v>
      </c>
      <c r="AQ171" s="1001">
        <f t="shared" si="44"/>
        <v>228.37178746518452</v>
      </c>
      <c r="AR171" s="738">
        <f>INDEX(Historical!$C$7:$C$1442,MATCH(B171,Historical!$B$7:$B$1449,0))*IF(AH171="n/a",1.03,IF(AH171&lt;0,1.01,IF(AH171&gt;10,1.1,(1+AH171/100))))</f>
        <v>0.9900000000000001</v>
      </c>
      <c r="AS171" s="999">
        <f t="shared" si="45"/>
        <v>1.06623</v>
      </c>
      <c r="AT171" s="999">
        <f t="shared" si="50"/>
        <v>1.1728530000000001</v>
      </c>
      <c r="AU171" s="999">
        <f t="shared" si="50"/>
        <v>1.2901383000000002</v>
      </c>
      <c r="AV171" s="999">
        <f t="shared" si="50"/>
        <v>1.4191521300000003</v>
      </c>
      <c r="AW171" s="738">
        <f t="shared" si="46"/>
        <v>5.9383734300000004</v>
      </c>
      <c r="AX171" s="846">
        <f t="shared" si="47"/>
        <v>6.4463454515848895</v>
      </c>
      <c r="AY171" s="1080">
        <v>0.92</v>
      </c>
      <c r="AZ171" s="985">
        <v>24.89</v>
      </c>
      <c r="BA171" s="985">
        <v>-11.72</v>
      </c>
      <c r="BB171" s="985">
        <v>7.71</v>
      </c>
      <c r="BC171" s="985">
        <v>3.92</v>
      </c>
      <c r="BE171" s="700">
        <v>1995</v>
      </c>
      <c r="BF171" s="1013">
        <f t="shared" si="48"/>
        <v>2</v>
      </c>
      <c r="BG171" s="995">
        <v>26.700000000000003</v>
      </c>
    </row>
    <row r="172" spans="1:59" ht="11.25" customHeight="1" x14ac:dyDescent="0.2">
      <c r="A172" s="984" t="s">
        <v>782</v>
      </c>
      <c r="B172" s="988" t="s">
        <v>783</v>
      </c>
      <c r="C172" s="1070" t="s">
        <v>123</v>
      </c>
      <c r="D172" s="1070" t="s">
        <v>4418</v>
      </c>
      <c r="E172" s="828">
        <v>18</v>
      </c>
      <c r="F172" s="1148">
        <v>180</v>
      </c>
      <c r="G172" s="1148" t="s">
        <v>106</v>
      </c>
      <c r="H172" s="1148" t="s">
        <v>106</v>
      </c>
      <c r="I172" s="987">
        <v>87.37</v>
      </c>
      <c r="J172" s="738">
        <f t="shared" si="35"/>
        <v>1.2132310861851894</v>
      </c>
      <c r="K172" s="990">
        <v>0.26500000000000001</v>
      </c>
      <c r="L172" s="1000">
        <v>4</v>
      </c>
      <c r="M172" s="729">
        <f t="shared" si="36"/>
        <v>1.06</v>
      </c>
      <c r="N172" s="983" t="s">
        <v>426</v>
      </c>
      <c r="O172" s="831">
        <v>0.25</v>
      </c>
      <c r="P172" s="973">
        <v>43468</v>
      </c>
      <c r="Q172" s="973">
        <v>43483</v>
      </c>
      <c r="R172" s="729">
        <f t="shared" si="37"/>
        <v>6.0000000000000053</v>
      </c>
      <c r="S172" s="795">
        <f>IF(INDEX(Historical!$D$7:$D$1442,MATCH(B172,Historical!$B$7:$B$1449,0))=0,"n/a",(INDEX(Historical!$C$7:$C$1442,MATCH(B172,Historical!$B$7:$B$1449,0))/INDEX(Historical!$D$7:$D$1442,MATCH(B172,Historical!$B$7:$B$1449,0))-1)*100)</f>
        <v>4.1666666666666741</v>
      </c>
      <c r="T172" s="795">
        <f>IF(INDEX(Historical!$F$7:$F$1442,MATCH(B172,Historical!$B$7:$B$1449,0))=0,"n/a",((INDEX(Historical!$C$7:$C$1442,MATCH(B172,Historical!$B$7:$B$1449,0))/INDEX(Historical!$F$7:$F$1442,MATCH(B172,Historical!$B$7:$B$1449,0)))^(1/3)-1)*100)</f>
        <v>4.3532011211615984</v>
      </c>
      <c r="U172" s="795">
        <f>IF(INDEX(Historical!$H$7:$H$1442,MATCH(B172,Historical!$B$7:$B$1449,0))=0,"n/a",((INDEX(Historical!$C$7:$C$1442,MATCH(B172,Historical!$B$7:$B$1449,0))/INDEX(Historical!$H$7:$H$1442,MATCH(B172,Historical!$B$7:$B$1449,0)))^(1/5)-1)*100)</f>
        <v>4.5639552591273169</v>
      </c>
      <c r="V172" s="795">
        <f>IF(INDEX(Historical!$O$7:$O$1442,MATCH(B172,Historical!$B$7:$B$1449,0))=0,"n/a",((INDEX(Historical!$C$7:$C$1442,MATCH(B172,Historical!$B$7:$B$1449,0))/INDEX(Historical!$O$7:$O$1442,MATCH(B172,Historical!$B$7:$B$1449,0)))^(1/10)-1)*100)</f>
        <v>13.575379559642652</v>
      </c>
      <c r="W172" s="796">
        <f t="shared" si="38"/>
        <v>0.33619356564402791</v>
      </c>
      <c r="X172" s="797" t="str">
        <f t="shared" si="39"/>
        <v>n/a</v>
      </c>
      <c r="Y172" s="749"/>
      <c r="Z172" s="738" t="str">
        <f t="shared" si="40"/>
        <v>n/a</v>
      </c>
      <c r="AA172" s="999" t="str">
        <f t="shared" si="41"/>
        <v>n/a</v>
      </c>
      <c r="AB172" s="1000">
        <v>6</v>
      </c>
      <c r="AC172" s="978">
        <v>-1.47</v>
      </c>
      <c r="AD172" s="978" t="s">
        <v>137</v>
      </c>
      <c r="AE172" s="978">
        <v>12.79</v>
      </c>
      <c r="AF172" s="978">
        <v>2.72</v>
      </c>
      <c r="AG172" s="978">
        <v>-5.8999999999999995</v>
      </c>
      <c r="AH172" s="980">
        <v>-181.20000000000002</v>
      </c>
      <c r="AI172" s="980">
        <v>36.980000000000004</v>
      </c>
      <c r="AJ172" s="978">
        <v>-25.900000000000002</v>
      </c>
      <c r="AK172" s="978">
        <v>34.300000000000004</v>
      </c>
      <c r="AL172" s="991">
        <v>5710</v>
      </c>
      <c r="AM172" s="985">
        <v>0.6</v>
      </c>
      <c r="AN172" s="978">
        <v>0.17</v>
      </c>
      <c r="AO172" s="838" t="str">
        <f t="shared" si="42"/>
        <v>n/a</v>
      </c>
      <c r="AP172" s="839">
        <f t="shared" si="43"/>
        <v>5.7771863453125061</v>
      </c>
      <c r="AQ172" s="1001" t="str">
        <f t="shared" si="44"/>
        <v>n/a</v>
      </c>
      <c r="AR172" s="738">
        <f>INDEX(Historical!$C$7:$C$1442,MATCH(B172,Historical!$B$7:$B$1449,0))*IF(AH172="n/a",1.03,IF(AH172&lt;0,1.01,IF(AH172&gt;10,1.1,(1+AH172/100))))</f>
        <v>1.01</v>
      </c>
      <c r="AS172" s="999">
        <f t="shared" si="45"/>
        <v>1.1110000000000002</v>
      </c>
      <c r="AT172" s="999">
        <f t="shared" si="50"/>
        <v>1.2221000000000004</v>
      </c>
      <c r="AU172" s="999">
        <f t="shared" si="50"/>
        <v>1.3443100000000006</v>
      </c>
      <c r="AV172" s="999">
        <f t="shared" si="50"/>
        <v>1.4787410000000007</v>
      </c>
      <c r="AW172" s="738">
        <f t="shared" si="46"/>
        <v>6.1661510000000028</v>
      </c>
      <c r="AX172" s="846">
        <f t="shared" si="47"/>
        <v>7.0575151653885797</v>
      </c>
      <c r="AY172" s="1080">
        <v>0.22</v>
      </c>
      <c r="AZ172" s="985">
        <v>24.529999999999998</v>
      </c>
      <c r="BA172" s="985">
        <v>-11.33</v>
      </c>
      <c r="BB172" s="985">
        <v>9.1</v>
      </c>
      <c r="BC172" s="985">
        <v>5.5</v>
      </c>
      <c r="BE172" s="700">
        <v>2002</v>
      </c>
      <c r="BF172" s="1013">
        <f t="shared" si="48"/>
        <v>1</v>
      </c>
      <c r="BG172" s="995">
        <v>-4.5999999999999996</v>
      </c>
    </row>
    <row r="173" spans="1:59" ht="11.25" customHeight="1" x14ac:dyDescent="0.2">
      <c r="A173" s="984" t="s">
        <v>784</v>
      </c>
      <c r="B173" s="988" t="s">
        <v>785</v>
      </c>
      <c r="C173" s="1070" t="s">
        <v>112</v>
      </c>
      <c r="D173" s="1070" t="s">
        <v>4419</v>
      </c>
      <c r="E173" s="828">
        <v>14</v>
      </c>
      <c r="F173" s="1148">
        <v>271</v>
      </c>
      <c r="G173" s="1148" t="s">
        <v>115</v>
      </c>
      <c r="H173" s="1148" t="s">
        <v>115</v>
      </c>
      <c r="I173" s="987">
        <v>57.91</v>
      </c>
      <c r="J173" s="738">
        <f t="shared" si="35"/>
        <v>3.7299257468485587</v>
      </c>
      <c r="K173" s="990">
        <v>0.54</v>
      </c>
      <c r="L173" s="1000">
        <v>4</v>
      </c>
      <c r="M173" s="729">
        <f t="shared" si="36"/>
        <v>2.16</v>
      </c>
      <c r="N173" s="983" t="s">
        <v>595</v>
      </c>
      <c r="O173" s="831">
        <v>0.52</v>
      </c>
      <c r="P173" s="973">
        <v>43329</v>
      </c>
      <c r="Q173" s="973">
        <v>43364</v>
      </c>
      <c r="R173" s="729">
        <f t="shared" si="37"/>
        <v>3.8461538461538494</v>
      </c>
      <c r="S173" s="795">
        <f>IF(INDEX(Historical!$D$7:$D$1442,MATCH(B173,Historical!$B$7:$B$1449,0))=0,"n/a",(INDEX(Historical!$C$7:$C$1442,MATCH(B173,Historical!$B$7:$B$1449,0))/INDEX(Historical!$D$7:$D$1442,MATCH(B173,Historical!$B$7:$B$1449,0))-1)*100)</f>
        <v>17.777777777777782</v>
      </c>
      <c r="T173" s="795">
        <f>IF(INDEX(Historical!$F$7:$F$1442,MATCH(B173,Historical!$B$7:$B$1449,0))=0,"n/a",((INDEX(Historical!$C$7:$C$1442,MATCH(B173,Historical!$B$7:$B$1449,0))/INDEX(Historical!$F$7:$F$1442,MATCH(B173,Historical!$B$7:$B$1449,0)))^(1/3)-1)*100)</f>
        <v>10.765306656385331</v>
      </c>
      <c r="U173" s="795">
        <f>IF(INDEX(Historical!$H$7:$H$1442,MATCH(B173,Historical!$B$7:$B$1449,0))=0,"n/a",((INDEX(Historical!$C$7:$C$1442,MATCH(B173,Historical!$B$7:$B$1449,0))/INDEX(Historical!$H$7:$H$1442,MATCH(B173,Historical!$B$7:$B$1449,0)))^(1/5)-1)*100)</f>
        <v>10.275364441874446</v>
      </c>
      <c r="V173" s="795">
        <f>IF(INDEX(Historical!$O$7:$O$1442,MATCH(B173,Historical!$B$7:$B$1449,0))=0,"n/a",((INDEX(Historical!$C$7:$C$1442,MATCH(B173,Historical!$B$7:$B$1449,0))/INDEX(Historical!$O$7:$O$1442,MATCH(B173,Historical!$B$7:$B$1449,0)))^(1/10)-1)*100)</f>
        <v>8.7063223523018873</v>
      </c>
      <c r="W173" s="796">
        <f t="shared" si="38"/>
        <v>1.1802186992487953</v>
      </c>
      <c r="X173" s="797" t="str">
        <f t="shared" si="39"/>
        <v>n/a</v>
      </c>
      <c r="Y173" s="988"/>
      <c r="Z173" s="738">
        <f t="shared" si="40"/>
        <v>53.598014888337467</v>
      </c>
      <c r="AA173" s="999">
        <f t="shared" si="41"/>
        <v>14.3697270471464</v>
      </c>
      <c r="AB173" s="1000">
        <v>12</v>
      </c>
      <c r="AC173" s="978">
        <v>4.03</v>
      </c>
      <c r="AD173" s="978">
        <v>0.98</v>
      </c>
      <c r="AE173" s="978">
        <v>0.37</v>
      </c>
      <c r="AF173" s="978">
        <v>1.04</v>
      </c>
      <c r="AG173" s="978">
        <v>28.1</v>
      </c>
      <c r="AH173" s="978">
        <v>-35.4</v>
      </c>
      <c r="AI173" s="978">
        <v>6.4799999999999995</v>
      </c>
      <c r="AJ173" s="978">
        <v>-4</v>
      </c>
      <c r="AK173" s="978">
        <v>14.610000000000001</v>
      </c>
      <c r="AL173" s="991">
        <v>3020</v>
      </c>
      <c r="AM173" s="985">
        <v>0.70000000000000007</v>
      </c>
      <c r="AN173" s="978">
        <v>2.15</v>
      </c>
      <c r="AO173" s="838">
        <f t="shared" si="42"/>
        <v>-0.36443685842339413</v>
      </c>
      <c r="AP173" s="839">
        <f t="shared" si="43"/>
        <v>14.005290188723006</v>
      </c>
      <c r="AQ173" s="1001">
        <f t="shared" si="44"/>
        <v>-18.501489777672731</v>
      </c>
      <c r="AR173" s="738">
        <f>INDEX(Historical!$C$7:$C$1442,MATCH(B173,Historical!$B$7:$B$1449,0))*IF(AH173="n/a",1.03,IF(AH173&lt;0,1.01,IF(AH173&gt;10,1.1,(1+AH173/100))))</f>
        <v>2.1412</v>
      </c>
      <c r="AS173" s="999">
        <f t="shared" si="45"/>
        <v>2.27994976</v>
      </c>
      <c r="AT173" s="999">
        <f t="shared" si="50"/>
        <v>2.5079447360000002</v>
      </c>
      <c r="AU173" s="999">
        <f t="shared" si="50"/>
        <v>2.7587392096000003</v>
      </c>
      <c r="AV173" s="999">
        <f t="shared" si="50"/>
        <v>3.0346131305600004</v>
      </c>
      <c r="AW173" s="738">
        <f t="shared" si="46"/>
        <v>12.722446836160001</v>
      </c>
      <c r="AX173" s="846">
        <f t="shared" si="47"/>
        <v>21.96934352643758</v>
      </c>
      <c r="AY173" s="1080">
        <v>1.64</v>
      </c>
      <c r="AZ173" s="985">
        <v>29.26</v>
      </c>
      <c r="BA173" s="985">
        <v>-34.760000000000005</v>
      </c>
      <c r="BB173" s="985">
        <v>10.489999999999998</v>
      </c>
      <c r="BC173" s="985">
        <v>-12.64</v>
      </c>
      <c r="BE173" s="700">
        <v>2005</v>
      </c>
      <c r="BF173" s="1013">
        <f t="shared" si="48"/>
        <v>1</v>
      </c>
      <c r="BG173" s="995">
        <v>6.7</v>
      </c>
    </row>
    <row r="174" spans="1:59" ht="11.25" customHeight="1" x14ac:dyDescent="0.2">
      <c r="A174" s="984" t="s">
        <v>786</v>
      </c>
      <c r="B174" s="988" t="s">
        <v>787</v>
      </c>
      <c r="C174" s="1070" t="s">
        <v>131</v>
      </c>
      <c r="D174" s="1070" t="s">
        <v>4390</v>
      </c>
      <c r="E174" s="828">
        <v>15</v>
      </c>
      <c r="F174" s="1148">
        <v>237</v>
      </c>
      <c r="G174" s="1148" t="s">
        <v>37</v>
      </c>
      <c r="H174" s="1148" t="s">
        <v>37</v>
      </c>
      <c r="I174" s="987">
        <v>116.98</v>
      </c>
      <c r="J174" s="738">
        <f t="shared" si="35"/>
        <v>3.0603521969567447</v>
      </c>
      <c r="K174" s="990">
        <v>0.89500000000000002</v>
      </c>
      <c r="L174" s="1000">
        <v>4</v>
      </c>
      <c r="M174" s="729">
        <f t="shared" si="36"/>
        <v>3.58</v>
      </c>
      <c r="N174" s="983" t="s">
        <v>493</v>
      </c>
      <c r="O174" s="831">
        <v>0.82250000000000001</v>
      </c>
      <c r="P174" s="694">
        <v>43181</v>
      </c>
      <c r="Q174" s="694">
        <v>43205</v>
      </c>
      <c r="R174" s="729">
        <f t="shared" si="37"/>
        <v>8.8145896656534966</v>
      </c>
      <c r="S174" s="795">
        <f>IF(INDEX(Historical!$D$7:$D$1442,MATCH(B174,Historical!$B$7:$B$1449,0))=0,"n/a",(INDEX(Historical!$C$7:$C$1442,MATCH(B174,Historical!$B$7:$B$1449,0))/INDEX(Historical!$D$7:$D$1442,MATCH(B174,Historical!$B$7:$B$1449,0))-1)*100)</f>
        <v>8.8440651667959678</v>
      </c>
      <c r="T174" s="795">
        <f>IF(INDEX(Historical!$F$7:$F$1442,MATCH(B174,Historical!$B$7:$B$1449,0))=0,"n/a",((INDEX(Historical!$C$7:$C$1442,MATCH(B174,Historical!$B$7:$B$1449,0))/INDEX(Historical!$F$7:$F$1442,MATCH(B174,Historical!$B$7:$B$1449,0)))^(1/3)-1)*100)</f>
        <v>8.316894284016719</v>
      </c>
      <c r="U174" s="795">
        <f>IF(INDEX(Historical!$H$7:$H$1442,MATCH(B174,Historical!$B$7:$B$1449,0))=0,"n/a",((INDEX(Historical!$C$7:$C$1442,MATCH(B174,Historical!$B$7:$B$1449,0))/INDEX(Historical!$H$7:$H$1442,MATCH(B174,Historical!$B$7:$B$1449,0)))^(1/5)-1)*100)</f>
        <v>7.0926503045621203</v>
      </c>
      <c r="V174" s="795">
        <f>IF(INDEX(Historical!$O$7:$O$1442,MATCH(B174,Historical!$B$7:$B$1449,0))=0,"n/a",((INDEX(Historical!$C$7:$C$1442,MATCH(B174,Historical!$B$7:$B$1449,0))/INDEX(Historical!$O$7:$O$1442,MATCH(B174,Historical!$B$7:$B$1449,0)))^(1/10)-1)*100)</f>
        <v>10.183002778617013</v>
      </c>
      <c r="W174" s="796">
        <f t="shared" si="38"/>
        <v>0.69651854750111308</v>
      </c>
      <c r="X174" s="797">
        <f t="shared" si="39"/>
        <v>1.3907157459925727</v>
      </c>
      <c r="Y174" s="988"/>
      <c r="Z174" s="738">
        <f t="shared" si="40"/>
        <v>211.83431952662724</v>
      </c>
      <c r="AA174" s="999">
        <f t="shared" si="41"/>
        <v>69.218934911242613</v>
      </c>
      <c r="AB174" s="1000">
        <v>12</v>
      </c>
      <c r="AC174" s="978">
        <v>1.69</v>
      </c>
      <c r="AD174" s="978">
        <v>7.99</v>
      </c>
      <c r="AE174" s="978">
        <v>2.82</v>
      </c>
      <c r="AF174" s="978">
        <v>2.23</v>
      </c>
      <c r="AG174" s="978">
        <v>-3.2</v>
      </c>
      <c r="AH174" s="978">
        <v>-18.2</v>
      </c>
      <c r="AI174" s="978">
        <v>11.37</v>
      </c>
      <c r="AJ174" s="978">
        <v>5.0999999999999996</v>
      </c>
      <c r="AK174" s="978">
        <v>8.6900000000000013</v>
      </c>
      <c r="AL174" s="991">
        <v>32080</v>
      </c>
      <c r="AM174" s="985">
        <v>0.1</v>
      </c>
      <c r="AN174" s="978">
        <v>1.79</v>
      </c>
      <c r="AO174" s="838">
        <f t="shared" si="42"/>
        <v>-59.06593240972375</v>
      </c>
      <c r="AP174" s="839">
        <f t="shared" si="43"/>
        <v>10.153002501518865</v>
      </c>
      <c r="AQ174" s="1001">
        <f t="shared" si="44"/>
        <v>161.92299534368749</v>
      </c>
      <c r="AR174" s="738">
        <f>INDEX(Historical!$C$7:$C$1442,MATCH(B174,Historical!$B$7:$B$1449,0))*IF(AH174="n/a",1.03,IF(AH174&lt;0,1.01,IF(AH174&gt;10,1.1,(1+AH174/100))))</f>
        <v>3.5425749999999998</v>
      </c>
      <c r="AS174" s="999">
        <f t="shared" si="45"/>
        <v>3.8968324999999999</v>
      </c>
      <c r="AT174" s="999">
        <f t="shared" si="50"/>
        <v>4.2354672442499997</v>
      </c>
      <c r="AU174" s="999">
        <f t="shared" si="50"/>
        <v>4.603529347775325</v>
      </c>
      <c r="AV174" s="999">
        <f t="shared" si="50"/>
        <v>5.0035760480970009</v>
      </c>
      <c r="AW174" s="738">
        <f t="shared" si="46"/>
        <v>21.281980140122329</v>
      </c>
      <c r="AX174" s="846">
        <f t="shared" si="47"/>
        <v>18.192836502070719</v>
      </c>
      <c r="AY174" s="1080">
        <v>0.51</v>
      </c>
      <c r="AZ174" s="985">
        <v>16.420000000000002</v>
      </c>
      <c r="BA174" s="985">
        <v>-8.0500000000000007</v>
      </c>
      <c r="BB174" s="985">
        <v>3.58</v>
      </c>
      <c r="BC174" s="985">
        <v>3.47</v>
      </c>
      <c r="BE174" s="700">
        <v>2004</v>
      </c>
      <c r="BF174" s="1013">
        <f t="shared" si="48"/>
        <v>1</v>
      </c>
      <c r="BG174" s="995">
        <v>-0.8</v>
      </c>
    </row>
    <row r="175" spans="1:59" s="874" customFormat="1" ht="11.25" customHeight="1" x14ac:dyDescent="0.2">
      <c r="A175" s="853" t="s">
        <v>788</v>
      </c>
      <c r="B175" s="882" t="s">
        <v>789</v>
      </c>
      <c r="C175" s="1070" t="s">
        <v>123</v>
      </c>
      <c r="D175" s="1070" t="s">
        <v>4233</v>
      </c>
      <c r="E175" s="854">
        <v>13</v>
      </c>
      <c r="F175" s="1148">
        <v>293</v>
      </c>
      <c r="G175" s="1147" t="s">
        <v>37</v>
      </c>
      <c r="H175" s="1147" t="s">
        <v>37</v>
      </c>
      <c r="I175" s="855">
        <v>62.78</v>
      </c>
      <c r="J175" s="856">
        <f t="shared" si="35"/>
        <v>2.2937241159604969</v>
      </c>
      <c r="K175" s="857">
        <v>0.36</v>
      </c>
      <c r="L175" s="858">
        <v>4</v>
      </c>
      <c r="M175" s="859">
        <f t="shared" si="36"/>
        <v>1.44</v>
      </c>
      <c r="N175" s="860" t="s">
        <v>119</v>
      </c>
      <c r="O175" s="861">
        <v>0.33</v>
      </c>
      <c r="P175" s="862">
        <v>43406</v>
      </c>
      <c r="Q175" s="862">
        <v>43437</v>
      </c>
      <c r="R175" s="859">
        <f t="shared" si="37"/>
        <v>9.0909090909090811</v>
      </c>
      <c r="S175" s="795">
        <f>IF(INDEX(Historical!$D$7:$D$1442,MATCH(B175,Historical!$B$7:$B$1449,0))=0,"n/a",(INDEX(Historical!$C$7:$C$1442,MATCH(B175,Historical!$B$7:$B$1449,0))/INDEX(Historical!$D$7:$D$1442,MATCH(B175,Historical!$B$7:$B$1449,0))-1)*100)</f>
        <v>9.7560975609756184</v>
      </c>
      <c r="T175" s="795">
        <f>IF(INDEX(Historical!$F$7:$F$1442,MATCH(B175,Historical!$B$7:$B$1449,0))=0,"n/a",((INDEX(Historical!$C$7:$C$1442,MATCH(B175,Historical!$B$7:$B$1449,0))/INDEX(Historical!$F$7:$F$1442,MATCH(B175,Historical!$B$7:$B$1449,0)))^(1/3)-1)*100)</f>
        <v>9.085445530570869</v>
      </c>
      <c r="U175" s="795">
        <f>IF(INDEX(Historical!$H$7:$H$1442,MATCH(B175,Historical!$B$7:$B$1449,0))=0,"n/a",((INDEX(Historical!$C$7:$C$1442,MATCH(B175,Historical!$B$7:$B$1449,0))/INDEX(Historical!$H$7:$H$1442,MATCH(B175,Historical!$B$7:$B$1449,0)))^(1/5)-1)*100)</f>
        <v>8.207777041954877</v>
      </c>
      <c r="V175" s="795">
        <f>IF(INDEX(Historical!$O$7:$O$1442,MATCH(B175,Historical!$B$7:$B$1449,0))=0,"n/a",((INDEX(Historical!$C$7:$C$1442,MATCH(B175,Historical!$B$7:$B$1449,0))/INDEX(Historical!$O$7:$O$1442,MATCH(B175,Historical!$B$7:$B$1449,0)))^(1/10)-1)*100)</f>
        <v>6.1965003113958916</v>
      </c>
      <c r="W175" s="863">
        <f t="shared" si="38"/>
        <v>1.3245826885314727</v>
      </c>
      <c r="X175" s="864" t="str">
        <f t="shared" si="39"/>
        <v>n/a</v>
      </c>
      <c r="Y175" s="882"/>
      <c r="Z175" s="856">
        <f t="shared" si="40"/>
        <v>37.597911227154043</v>
      </c>
      <c r="AA175" s="866">
        <f t="shared" si="41"/>
        <v>16.39164490861619</v>
      </c>
      <c r="AB175" s="858">
        <v>12</v>
      </c>
      <c r="AC175" s="867">
        <v>3.83</v>
      </c>
      <c r="AD175" s="867">
        <v>4.32</v>
      </c>
      <c r="AE175" s="867">
        <v>1.9</v>
      </c>
      <c r="AF175" s="867">
        <v>3.13</v>
      </c>
      <c r="AG175" s="867">
        <v>16.5</v>
      </c>
      <c r="AH175" s="867">
        <v>-10.5</v>
      </c>
      <c r="AI175" s="867">
        <v>0.13999999999999999</v>
      </c>
      <c r="AJ175" s="867">
        <v>-0.5</v>
      </c>
      <c r="AK175" s="867">
        <v>3.8</v>
      </c>
      <c r="AL175" s="868">
        <v>2650</v>
      </c>
      <c r="AM175" s="869">
        <v>0.6</v>
      </c>
      <c r="AN175" s="867">
        <v>0.91</v>
      </c>
      <c r="AO175" s="870">
        <f t="shared" si="42"/>
        <v>-5.8901437507008154</v>
      </c>
      <c r="AP175" s="871">
        <f t="shared" si="43"/>
        <v>10.501501157915374</v>
      </c>
      <c r="AQ175" s="872">
        <f t="shared" si="44"/>
        <v>51.005295807014186</v>
      </c>
      <c r="AR175" s="738">
        <f>INDEX(Historical!$C$7:$C$1442,MATCH(B175,Historical!$B$7:$B$1449,0))*IF(AH175="n/a",1.03,IF(AH175&lt;0,1.01,IF(AH175&gt;10,1.1,(1+AH175/100))))</f>
        <v>1.3635000000000002</v>
      </c>
      <c r="AS175" s="866">
        <f t="shared" si="45"/>
        <v>1.3654089000000003</v>
      </c>
      <c r="AT175" s="866">
        <f t="shared" si="50"/>
        <v>1.4172944382000003</v>
      </c>
      <c r="AU175" s="866">
        <f t="shared" si="50"/>
        <v>1.4711516268516005</v>
      </c>
      <c r="AV175" s="866">
        <f t="shared" si="50"/>
        <v>1.5270553886719613</v>
      </c>
      <c r="AW175" s="856">
        <f t="shared" si="46"/>
        <v>7.144410353723563</v>
      </c>
      <c r="AX175" s="873">
        <f t="shared" si="47"/>
        <v>11.380073835176113</v>
      </c>
      <c r="AY175" s="1081">
        <v>1.06</v>
      </c>
      <c r="AZ175" s="869">
        <v>20.89</v>
      </c>
      <c r="BA175" s="869">
        <v>-19.919999999999998</v>
      </c>
      <c r="BB175" s="869">
        <v>4.58</v>
      </c>
      <c r="BC175" s="869">
        <v>-7.32</v>
      </c>
      <c r="BD175" s="1146"/>
      <c r="BE175" s="700">
        <v>2007</v>
      </c>
      <c r="BF175" s="1013">
        <f t="shared" si="48"/>
        <v>1</v>
      </c>
      <c r="BG175" s="931">
        <v>7.7</v>
      </c>
    </row>
    <row r="176" spans="1:59" ht="11.25" customHeight="1" x14ac:dyDescent="0.2">
      <c r="A176" s="984" t="s">
        <v>792</v>
      </c>
      <c r="B176" s="988" t="s">
        <v>793</v>
      </c>
      <c r="C176" s="1070" t="s">
        <v>123</v>
      </c>
      <c r="D176" s="1070" t="s">
        <v>4404</v>
      </c>
      <c r="E176" s="828">
        <v>15</v>
      </c>
      <c r="F176" s="1148">
        <v>235</v>
      </c>
      <c r="G176" s="1148" t="s">
        <v>106</v>
      </c>
      <c r="H176" s="1148" t="s">
        <v>106</v>
      </c>
      <c r="I176" s="987">
        <v>27.62</v>
      </c>
      <c r="J176" s="738">
        <f t="shared" si="35"/>
        <v>1.448225923244026</v>
      </c>
      <c r="K176" s="990">
        <v>0.1</v>
      </c>
      <c r="L176" s="1000">
        <v>4</v>
      </c>
      <c r="M176" s="729">
        <f t="shared" si="36"/>
        <v>0.4</v>
      </c>
      <c r="N176" s="983" t="s">
        <v>320</v>
      </c>
      <c r="O176" s="831">
        <v>0.09</v>
      </c>
      <c r="P176" s="694">
        <v>43174</v>
      </c>
      <c r="Q176" s="694">
        <v>43189</v>
      </c>
      <c r="R176" s="729">
        <f t="shared" si="37"/>
        <v>11.111111111111121</v>
      </c>
      <c r="S176" s="795">
        <f>IF(INDEX(Historical!$D$7:$D$1442,MATCH(B176,Historical!$B$7:$B$1449,0))=0,"n/a",(INDEX(Historical!$C$7:$C$1442,MATCH(B176,Historical!$B$7:$B$1449,0))/INDEX(Historical!$D$7:$D$1442,MATCH(B176,Historical!$B$7:$B$1449,0))-1)*100)</f>
        <v>11.111111111111116</v>
      </c>
      <c r="T176" s="795">
        <f>IF(INDEX(Historical!$F$7:$F$1442,MATCH(B176,Historical!$B$7:$B$1449,0))=0,"n/a",((INDEX(Historical!$C$7:$C$1442,MATCH(B176,Historical!$B$7:$B$1449,0))/INDEX(Historical!$F$7:$F$1442,MATCH(B176,Historical!$B$7:$B$1449,0)))^(1/3)-1)*100)</f>
        <v>7.7217345015941907</v>
      </c>
      <c r="U176" s="795">
        <f>IF(INDEX(Historical!$H$7:$H$1442,MATCH(B176,Historical!$B$7:$B$1449,0))=0,"n/a",((INDEX(Historical!$C$7:$C$1442,MATCH(B176,Historical!$B$7:$B$1449,0))/INDEX(Historical!$H$7:$H$1442,MATCH(B176,Historical!$B$7:$B$1449,0)))^(1/5)-1)*100)</f>
        <v>7.3940923785779322</v>
      </c>
      <c r="V176" s="795">
        <f>IF(INDEX(Historical!$O$7:$O$1442,MATCH(B176,Historical!$B$7:$B$1449,0))=0,"n/a",((INDEX(Historical!$C$7:$C$1442,MATCH(B176,Historical!$B$7:$B$1449,0))/INDEX(Historical!$O$7:$O$1442,MATCH(B176,Historical!$B$7:$B$1449,0)))^(1/10)-1)*100)</f>
        <v>8.9334120568810285</v>
      </c>
      <c r="W176" s="796">
        <f t="shared" si="38"/>
        <v>0.82768961416960241</v>
      </c>
      <c r="X176" s="797">
        <f t="shared" si="39"/>
        <v>1.2972091892241986</v>
      </c>
      <c r="Y176" s="749"/>
      <c r="Z176" s="738">
        <f t="shared" si="40"/>
        <v>20.202020202020204</v>
      </c>
      <c r="AA176" s="999">
        <f t="shared" si="41"/>
        <v>13.94949494949495</v>
      </c>
      <c r="AB176" s="1000">
        <v>12</v>
      </c>
      <c r="AC176" s="978">
        <v>1.98</v>
      </c>
      <c r="AD176" s="978">
        <v>1.02</v>
      </c>
      <c r="AE176" s="978">
        <v>0.69</v>
      </c>
      <c r="AF176" s="978">
        <v>3.35</v>
      </c>
      <c r="AG176" s="978">
        <v>27.700000000000003</v>
      </c>
      <c r="AH176" s="978">
        <v>12</v>
      </c>
      <c r="AI176" s="978">
        <v>7.88</v>
      </c>
      <c r="AJ176" s="978">
        <v>5.7</v>
      </c>
      <c r="AK176" s="978">
        <v>13.74</v>
      </c>
      <c r="AL176" s="991">
        <v>3020</v>
      </c>
      <c r="AM176" s="985">
        <v>0.4</v>
      </c>
      <c r="AN176" s="978">
        <v>3.2</v>
      </c>
      <c r="AO176" s="838">
        <f t="shared" si="42"/>
        <v>-5.1071766476729916</v>
      </c>
      <c r="AP176" s="839">
        <f t="shared" si="43"/>
        <v>8.8423183018219582</v>
      </c>
      <c r="AQ176" s="1001">
        <f t="shared" si="44"/>
        <v>44.115398330347432</v>
      </c>
      <c r="AR176" s="738">
        <f>INDEX(Historical!$C$7:$C$1442,MATCH(B176,Historical!$B$7:$B$1449,0))*IF(AH176="n/a",1.03,IF(AH176&lt;0,1.01,IF(AH176&gt;10,1.1,(1+AH176/100))))</f>
        <v>0.44000000000000006</v>
      </c>
      <c r="AS176" s="999">
        <f t="shared" si="45"/>
        <v>0.47467200000000004</v>
      </c>
      <c r="AT176" s="999">
        <f t="shared" si="50"/>
        <v>0.52213920000000014</v>
      </c>
      <c r="AU176" s="999">
        <f t="shared" si="50"/>
        <v>0.57435312000000016</v>
      </c>
      <c r="AV176" s="999">
        <f t="shared" si="50"/>
        <v>0.63178843200000023</v>
      </c>
      <c r="AW176" s="738">
        <f t="shared" si="46"/>
        <v>2.6429527520000002</v>
      </c>
      <c r="AX176" s="846">
        <f t="shared" si="47"/>
        <v>9.5689817233888483</v>
      </c>
      <c r="AY176" s="1080">
        <v>0.75</v>
      </c>
      <c r="AZ176" s="985">
        <v>24.19</v>
      </c>
      <c r="BA176" s="985">
        <v>-11.05</v>
      </c>
      <c r="BB176" s="985">
        <v>10.489999999999998</v>
      </c>
      <c r="BC176" s="985">
        <v>4.17</v>
      </c>
      <c r="BE176" s="700">
        <v>2004</v>
      </c>
      <c r="BF176" s="1013">
        <f t="shared" si="48"/>
        <v>1</v>
      </c>
      <c r="BG176" s="995">
        <v>4.7</v>
      </c>
    </row>
    <row r="177" spans="1:59" ht="11.25" customHeight="1" x14ac:dyDescent="0.2">
      <c r="A177" s="976" t="s">
        <v>794</v>
      </c>
      <c r="B177" s="988" t="s">
        <v>795</v>
      </c>
      <c r="C177" s="1070" t="s">
        <v>131</v>
      </c>
      <c r="D177" s="1070" t="s">
        <v>4402</v>
      </c>
      <c r="E177" s="828">
        <v>20</v>
      </c>
      <c r="F177" s="1148">
        <v>168</v>
      </c>
      <c r="G177" s="1148" t="s">
        <v>37</v>
      </c>
      <c r="H177" s="1148" t="s">
        <v>37</v>
      </c>
      <c r="I177" s="987">
        <v>29.78</v>
      </c>
      <c r="J177" s="738">
        <f t="shared" si="35"/>
        <v>3.8616521155137673</v>
      </c>
      <c r="K177" s="997">
        <v>0.28749999999999998</v>
      </c>
      <c r="L177" s="1000">
        <v>4</v>
      </c>
      <c r="M177" s="729">
        <f t="shared" si="36"/>
        <v>1.1499999999999999</v>
      </c>
      <c r="N177" s="983" t="s">
        <v>196</v>
      </c>
      <c r="O177" s="832">
        <v>0.28000000000000003</v>
      </c>
      <c r="P177" s="973">
        <v>43441</v>
      </c>
      <c r="Q177" s="973">
        <v>43461</v>
      </c>
      <c r="R177" s="729">
        <f t="shared" si="37"/>
        <v>2.6785714285714106</v>
      </c>
      <c r="S177" s="795">
        <f>IF(INDEX(Historical!$D$7:$D$1442,MATCH(B177,Historical!$B$7:$B$1449,0))=0,"n/a",(INDEX(Historical!$C$7:$C$1442,MATCH(B177,Historical!$B$7:$B$1449,0))/INDEX(Historical!$D$7:$D$1442,MATCH(B177,Historical!$B$7:$B$1449,0))-1)*100)</f>
        <v>2.7334851936218429</v>
      </c>
      <c r="T177" s="795">
        <f>IF(INDEX(Historical!$F$7:$F$1442,MATCH(B177,Historical!$B$7:$B$1449,0))=0,"n/a",((INDEX(Historical!$C$7:$C$1442,MATCH(B177,Historical!$B$7:$B$1449,0))/INDEX(Historical!$F$7:$F$1442,MATCH(B177,Historical!$B$7:$B$1449,0)))^(1/3)-1)*100)</f>
        <v>3.9082816633449369</v>
      </c>
      <c r="U177" s="795">
        <f>IF(INDEX(Historical!$H$7:$H$1442,MATCH(B177,Historical!$B$7:$B$1449,0))=0,"n/a",((INDEX(Historical!$C$7:$C$1442,MATCH(B177,Historical!$B$7:$B$1449,0))/INDEX(Historical!$H$7:$H$1442,MATCH(B177,Historical!$B$7:$B$1449,0)))^(1/5)-1)*100)</f>
        <v>4.6103868739079124</v>
      </c>
      <c r="V177" s="795">
        <f>IF(INDEX(Historical!$O$7:$O$1442,MATCH(B177,Historical!$B$7:$B$1449,0))=0,"n/a",((INDEX(Historical!$C$7:$C$1442,MATCH(B177,Historical!$B$7:$B$1449,0))/INDEX(Historical!$O$7:$O$1442,MATCH(B177,Historical!$B$7:$B$1449,0)))^(1/10)-1)*100)</f>
        <v>7.6396505269889392</v>
      </c>
      <c r="W177" s="796">
        <f t="shared" si="38"/>
        <v>0.60348138407910024</v>
      </c>
      <c r="X177" s="797" t="str">
        <f t="shared" si="39"/>
        <v>n/a</v>
      </c>
      <c r="Y177" s="752"/>
      <c r="Z177" s="738" t="str">
        <f t="shared" si="40"/>
        <v>n/a</v>
      </c>
      <c r="AA177" s="999" t="str">
        <f t="shared" si="41"/>
        <v>n/a</v>
      </c>
      <c r="AB177" s="1000">
        <v>12</v>
      </c>
      <c r="AC177" s="978">
        <v>-0.37</v>
      </c>
      <c r="AD177" s="978" t="s">
        <v>137</v>
      </c>
      <c r="AE177" s="978">
        <v>1.82</v>
      </c>
      <c r="AF177" s="978">
        <v>2.06</v>
      </c>
      <c r="AG177" s="978">
        <v>-1.9</v>
      </c>
      <c r="AH177" s="980">
        <v>-113.7</v>
      </c>
      <c r="AI177" s="980">
        <v>-2.5</v>
      </c>
      <c r="AJ177" s="978">
        <v>-16.400000000000002</v>
      </c>
      <c r="AK177" s="978">
        <v>12.7</v>
      </c>
      <c r="AL177" s="991">
        <v>2550</v>
      </c>
      <c r="AM177" s="985">
        <v>0.6</v>
      </c>
      <c r="AN177" s="978">
        <v>2.58</v>
      </c>
      <c r="AO177" s="838" t="str">
        <f t="shared" si="42"/>
        <v>n/a</v>
      </c>
      <c r="AP177" s="839">
        <f t="shared" si="43"/>
        <v>8.4720389894216801</v>
      </c>
      <c r="AQ177" s="1001" t="str">
        <f t="shared" si="44"/>
        <v>n/a</v>
      </c>
      <c r="AR177" s="738">
        <f>INDEX(Historical!$C$7:$C$1442,MATCH(B177,Historical!$B$7:$B$1449,0))*IF(AH177="n/a",1.03,IF(AH177&lt;0,1.01,IF(AH177&gt;10,1.1,(1+AH177/100))))</f>
        <v>1.1387749999999999</v>
      </c>
      <c r="AS177" s="999">
        <f t="shared" si="45"/>
        <v>1.1501627499999998</v>
      </c>
      <c r="AT177" s="999">
        <f t="shared" si="50"/>
        <v>1.2651790249999999</v>
      </c>
      <c r="AU177" s="999">
        <f t="shared" si="50"/>
        <v>1.3916969275</v>
      </c>
      <c r="AV177" s="999">
        <f t="shared" si="50"/>
        <v>1.5308666202500001</v>
      </c>
      <c r="AW177" s="738">
        <f t="shared" si="46"/>
        <v>6.4766803227500001</v>
      </c>
      <c r="AX177" s="846">
        <f t="shared" si="47"/>
        <v>21.748422843351243</v>
      </c>
      <c r="AY177" s="1080">
        <v>0.87</v>
      </c>
      <c r="AZ177" s="985">
        <v>14.71</v>
      </c>
      <c r="BA177" s="985">
        <v>-18.899999999999999</v>
      </c>
      <c r="BB177" s="985">
        <v>-0.02</v>
      </c>
      <c r="BC177" s="985">
        <v>-7.39</v>
      </c>
      <c r="BE177" s="700">
        <v>2000</v>
      </c>
      <c r="BF177" s="1013">
        <f t="shared" si="48"/>
        <v>2</v>
      </c>
      <c r="BG177" s="995">
        <v>-0.5</v>
      </c>
    </row>
    <row r="178" spans="1:59" ht="11.25" customHeight="1" x14ac:dyDescent="0.2">
      <c r="A178" s="976" t="s">
        <v>796</v>
      </c>
      <c r="B178" s="988" t="s">
        <v>797</v>
      </c>
      <c r="C178" s="1070" t="s">
        <v>131</v>
      </c>
      <c r="D178" s="1070" t="s">
        <v>4391</v>
      </c>
      <c r="E178" s="828">
        <v>18</v>
      </c>
      <c r="F178" s="1148">
        <v>177</v>
      </c>
      <c r="G178" s="1148" t="s">
        <v>37</v>
      </c>
      <c r="H178" s="1148" t="s">
        <v>115</v>
      </c>
      <c r="I178" s="987">
        <v>48.6</v>
      </c>
      <c r="J178" s="738">
        <f t="shared" si="35"/>
        <v>4.9382716049382713</v>
      </c>
      <c r="K178" s="990">
        <v>0.6</v>
      </c>
      <c r="L178" s="1000">
        <v>4</v>
      </c>
      <c r="M178" s="729">
        <f t="shared" si="36"/>
        <v>2.4</v>
      </c>
      <c r="N178" s="983" t="s">
        <v>798</v>
      </c>
      <c r="O178" s="831">
        <v>0.57999999999999996</v>
      </c>
      <c r="P178" s="973">
        <v>43238</v>
      </c>
      <c r="Q178" s="973">
        <v>43257</v>
      </c>
      <c r="R178" s="729">
        <f t="shared" si="37"/>
        <v>3.4482758620689689</v>
      </c>
      <c r="S178" s="795">
        <f>IF(INDEX(Historical!$D$7:$D$1442,MATCH(B178,Historical!$B$7:$B$1449,0))=0,"n/a",(INDEX(Historical!$C$7:$C$1442,MATCH(B178,Historical!$B$7:$B$1449,0))/INDEX(Historical!$D$7:$D$1442,MATCH(B178,Historical!$B$7:$B$1449,0))-1)*100)</f>
        <v>3.4782608695652195</v>
      </c>
      <c r="T178" s="795">
        <f>IF(INDEX(Historical!$F$7:$F$1442,MATCH(B178,Historical!$B$7:$B$1449,0))=0,"n/a",((INDEX(Historical!$C$7:$C$1442,MATCH(B178,Historical!$B$7:$B$1449,0))/INDEX(Historical!$F$7:$F$1442,MATCH(B178,Historical!$B$7:$B$1449,0)))^(1/3)-1)*100)</f>
        <v>3.4057285912321822</v>
      </c>
      <c r="U178" s="795">
        <f>IF(INDEX(Historical!$H$7:$H$1442,MATCH(B178,Historical!$B$7:$B$1449,0))=0,"n/a",((INDEX(Historical!$C$7:$C$1442,MATCH(B178,Historical!$B$7:$B$1449,0))/INDEX(Historical!$H$7:$H$1442,MATCH(B178,Historical!$B$7:$B$1449,0)))^(1/5)-1)*100)</f>
        <v>3.4113513981932631</v>
      </c>
      <c r="V178" s="795">
        <f>IF(INDEX(Historical!$O$7:$O$1442,MATCH(B178,Historical!$B$7:$B$1449,0))=0,"n/a",((INDEX(Historical!$C$7:$C$1442,MATCH(B178,Historical!$B$7:$B$1449,0))/INDEX(Historical!$O$7:$O$1442,MATCH(B178,Historical!$B$7:$B$1449,0)))^(1/10)-1)*100)</f>
        <v>3.6529174278403742</v>
      </c>
      <c r="W178" s="796">
        <f t="shared" si="38"/>
        <v>0.93387038321588167</v>
      </c>
      <c r="X178" s="797" t="str">
        <f t="shared" si="39"/>
        <v>n/a</v>
      </c>
      <c r="Y178" s="988"/>
      <c r="Z178" s="738">
        <f t="shared" si="40"/>
        <v>112.67605633802818</v>
      </c>
      <c r="AA178" s="999">
        <f t="shared" si="41"/>
        <v>22.816901408450708</v>
      </c>
      <c r="AB178" s="1000">
        <v>12</v>
      </c>
      <c r="AC178" s="978">
        <v>2.13</v>
      </c>
      <c r="AD178" s="978">
        <v>13.63</v>
      </c>
      <c r="AE178" s="978">
        <v>2.12</v>
      </c>
      <c r="AF178" s="978">
        <v>2</v>
      </c>
      <c r="AG178" s="978">
        <v>10</v>
      </c>
      <c r="AH178" s="978">
        <v>-77.600000000000009</v>
      </c>
      <c r="AI178" s="978">
        <v>-0.85000000000000009</v>
      </c>
      <c r="AJ178" s="978">
        <v>-26.5</v>
      </c>
      <c r="AK178" s="978">
        <v>1.68</v>
      </c>
      <c r="AL178" s="991">
        <v>50490</v>
      </c>
      <c r="AM178" s="985">
        <v>6.9999999999999993E-2</v>
      </c>
      <c r="AN178" s="978">
        <v>1.89</v>
      </c>
      <c r="AO178" s="838">
        <f t="shared" si="42"/>
        <v>-14.467278405319174</v>
      </c>
      <c r="AP178" s="839">
        <f t="shared" si="43"/>
        <v>8.3496230031315335</v>
      </c>
      <c r="AQ178" s="1001">
        <f t="shared" si="44"/>
        <v>42.413798983262431</v>
      </c>
      <c r="AR178" s="738">
        <f>INDEX(Historical!$C$7:$C$1442,MATCH(B178,Historical!$B$7:$B$1449,0))*IF(AH178="n/a",1.03,IF(AH178&lt;0,1.01,IF(AH178&gt;10,1.1,(1+AH178/100))))</f>
        <v>2.4037999999999999</v>
      </c>
      <c r="AS178" s="999">
        <f t="shared" si="45"/>
        <v>2.4278379999999999</v>
      </c>
      <c r="AT178" s="999">
        <f t="shared" si="50"/>
        <v>2.4686256783999996</v>
      </c>
      <c r="AU178" s="999">
        <f t="shared" si="50"/>
        <v>2.5100985897971193</v>
      </c>
      <c r="AV178" s="999">
        <f t="shared" si="50"/>
        <v>2.5522682461057107</v>
      </c>
      <c r="AW178" s="738">
        <f t="shared" si="46"/>
        <v>12.362630514302829</v>
      </c>
      <c r="AX178" s="846">
        <f t="shared" si="47"/>
        <v>25.437511346302117</v>
      </c>
      <c r="AY178" s="1080">
        <v>0.15</v>
      </c>
      <c r="AZ178" s="985">
        <v>14.680000000000001</v>
      </c>
      <c r="BA178" s="985">
        <v>-1.68</v>
      </c>
      <c r="BB178" s="985">
        <v>5.19</v>
      </c>
      <c r="BC178" s="985">
        <v>6.6199999999999992</v>
      </c>
      <c r="BE178" s="700">
        <v>2001</v>
      </c>
      <c r="BF178" s="1013">
        <f t="shared" si="48"/>
        <v>2</v>
      </c>
      <c r="BG178" s="995">
        <v>2.1999999999999997</v>
      </c>
    </row>
    <row r="179" spans="1:59" ht="11.25" customHeight="1" x14ac:dyDescent="0.2">
      <c r="A179" s="976" t="s">
        <v>799</v>
      </c>
      <c r="B179" s="988" t="s">
        <v>800</v>
      </c>
      <c r="C179" s="1070" t="s">
        <v>108</v>
      </c>
      <c r="D179" s="1070" t="s">
        <v>4401</v>
      </c>
      <c r="E179" s="828">
        <v>24</v>
      </c>
      <c r="F179" s="1148">
        <v>137</v>
      </c>
      <c r="G179" s="1148" t="s">
        <v>37</v>
      </c>
      <c r="H179" s="1148" t="s">
        <v>106</v>
      </c>
      <c r="I179" s="978">
        <v>32.99</v>
      </c>
      <c r="J179" s="738">
        <f t="shared" si="35"/>
        <v>3.6374658987571986</v>
      </c>
      <c r="K179" s="997">
        <v>0.3</v>
      </c>
      <c r="L179" s="1000">
        <v>4</v>
      </c>
      <c r="M179" s="729">
        <f t="shared" si="36"/>
        <v>1.2</v>
      </c>
      <c r="N179" s="983" t="s">
        <v>429</v>
      </c>
      <c r="O179" s="832">
        <v>0.28000000000000003</v>
      </c>
      <c r="P179" s="973">
        <v>43243</v>
      </c>
      <c r="Q179" s="973">
        <v>43258</v>
      </c>
      <c r="R179" s="729">
        <f t="shared" si="37"/>
        <v>7.1428571428571281</v>
      </c>
      <c r="S179" s="795">
        <f>IF(INDEX(Historical!$D$7:$D$1442,MATCH(B179,Historical!$B$7:$B$1449,0))=0,"n/a",(INDEX(Historical!$C$7:$C$1442,MATCH(B179,Historical!$B$7:$B$1449,0))/INDEX(Historical!$D$7:$D$1442,MATCH(B179,Historical!$B$7:$B$1449,0))-1)*100)</f>
        <v>11.412957698356841</v>
      </c>
      <c r="T179" s="795">
        <f>IF(INDEX(Historical!$F$7:$F$1442,MATCH(B179,Historical!$B$7:$B$1449,0))=0,"n/a",((INDEX(Historical!$C$7:$C$1442,MATCH(B179,Historical!$B$7:$B$1449,0))/INDEX(Historical!$F$7:$F$1442,MATCH(B179,Historical!$B$7:$B$1449,0)))^(1/3)-1)*100)</f>
        <v>12.813372500755605</v>
      </c>
      <c r="U179" s="795">
        <f>IF(INDEX(Historical!$H$7:$H$1442,MATCH(B179,Historical!$B$7:$B$1449,0))=0,"n/a",((INDEX(Historical!$C$7:$C$1442,MATCH(B179,Historical!$B$7:$B$1449,0))/INDEX(Historical!$H$7:$H$1442,MATCH(B179,Historical!$B$7:$B$1449,0)))^(1/5)-1)*100)</f>
        <v>12.08745494260306</v>
      </c>
      <c r="V179" s="795">
        <f>IF(INDEX(Historical!$O$7:$O$1442,MATCH(B179,Historical!$B$7:$B$1449,0))=0,"n/a",((INDEX(Historical!$C$7:$C$1442,MATCH(B179,Historical!$B$7:$B$1449,0))/INDEX(Historical!$O$7:$O$1442,MATCH(B179,Historical!$B$7:$B$1449,0)))^(1/10)-1)*100)</f>
        <v>13.674072956687432</v>
      </c>
      <c r="W179" s="796">
        <f t="shared" si="38"/>
        <v>0.88396887897922016</v>
      </c>
      <c r="X179" s="797">
        <f t="shared" si="39"/>
        <v>3.6628651341221392</v>
      </c>
      <c r="Y179" s="747"/>
      <c r="Z179" s="738">
        <f t="shared" si="40"/>
        <v>58.82352941176471</v>
      </c>
      <c r="AA179" s="999">
        <f t="shared" si="41"/>
        <v>16.171568627450981</v>
      </c>
      <c r="AB179" s="1000">
        <v>12</v>
      </c>
      <c r="AC179" s="978">
        <v>2.04</v>
      </c>
      <c r="AD179" s="978">
        <v>8.1</v>
      </c>
      <c r="AE179" s="978">
        <v>5.26</v>
      </c>
      <c r="AF179" s="978">
        <v>1.54</v>
      </c>
      <c r="AG179" s="978">
        <v>8.9</v>
      </c>
      <c r="AH179" s="978">
        <v>4.2</v>
      </c>
      <c r="AI179" s="978">
        <v>5.08</v>
      </c>
      <c r="AJ179" s="978">
        <v>3.3000000000000003</v>
      </c>
      <c r="AK179" s="978">
        <v>2</v>
      </c>
      <c r="AL179" s="991">
        <v>1160</v>
      </c>
      <c r="AM179" s="985">
        <v>1.2</v>
      </c>
      <c r="AN179" s="978">
        <v>0.21</v>
      </c>
      <c r="AO179" s="838">
        <f t="shared" si="42"/>
        <v>-0.44664778609072187</v>
      </c>
      <c r="AP179" s="839">
        <f t="shared" si="43"/>
        <v>15.724920841360259</v>
      </c>
      <c r="AQ179" s="1001">
        <f t="shared" si="44"/>
        <v>5.2071304855849432</v>
      </c>
      <c r="AR179" s="738">
        <f>INDEX(Historical!$C$7:$C$1442,MATCH(B179,Historical!$B$7:$B$1449,0))*IF(AH179="n/a",1.03,IF(AH179&lt;0,1.01,IF(AH179&gt;10,1.1,(1+AH179/100))))</f>
        <v>1.2504</v>
      </c>
      <c r="AS179" s="999">
        <f t="shared" si="45"/>
        <v>1.3139203199999998</v>
      </c>
      <c r="AT179" s="999">
        <f t="shared" si="50"/>
        <v>1.3401987263999999</v>
      </c>
      <c r="AU179" s="999">
        <f t="shared" si="50"/>
        <v>1.3670027009279999</v>
      </c>
      <c r="AV179" s="999">
        <f t="shared" si="50"/>
        <v>1.3943427549465599</v>
      </c>
      <c r="AW179" s="738">
        <f t="shared" si="46"/>
        <v>6.6658645022745606</v>
      </c>
      <c r="AX179" s="846">
        <f t="shared" si="47"/>
        <v>20.205712343966535</v>
      </c>
      <c r="AY179" s="1080">
        <v>0.85</v>
      </c>
      <c r="AZ179" s="985">
        <v>12.73</v>
      </c>
      <c r="BA179" s="985">
        <v>-11.55</v>
      </c>
      <c r="BB179" s="985">
        <v>0.1</v>
      </c>
      <c r="BC179" s="985">
        <v>-3.11</v>
      </c>
      <c r="BE179" s="700">
        <v>1995</v>
      </c>
      <c r="BF179" s="1013">
        <f t="shared" si="48"/>
        <v>2</v>
      </c>
      <c r="BG179" s="995">
        <v>1.0999999999999999</v>
      </c>
    </row>
    <row r="180" spans="1:59" ht="11.25" customHeight="1" x14ac:dyDescent="0.2">
      <c r="A180" s="984" t="s">
        <v>801</v>
      </c>
      <c r="B180" s="988" t="s">
        <v>802</v>
      </c>
      <c r="C180" s="1070" t="s">
        <v>131</v>
      </c>
      <c r="D180" s="1070" t="s">
        <v>4402</v>
      </c>
      <c r="E180" s="828">
        <v>12</v>
      </c>
      <c r="F180" s="1148">
        <v>295</v>
      </c>
      <c r="G180" s="1148" t="s">
        <v>37</v>
      </c>
      <c r="H180" s="1148" t="s">
        <v>37</v>
      </c>
      <c r="I180" s="987">
        <v>78.319999999999993</v>
      </c>
      <c r="J180" s="738">
        <f t="shared" si="35"/>
        <v>2.6557711950970382</v>
      </c>
      <c r="K180" s="990">
        <v>0.52</v>
      </c>
      <c r="L180" s="1000">
        <v>4</v>
      </c>
      <c r="M180" s="729">
        <f t="shared" si="36"/>
        <v>2.08</v>
      </c>
      <c r="N180" s="983" t="s">
        <v>119</v>
      </c>
      <c r="O180" s="831">
        <v>0.495</v>
      </c>
      <c r="P180" s="973">
        <v>43234</v>
      </c>
      <c r="Q180" s="973">
        <v>43252</v>
      </c>
      <c r="R180" s="729">
        <f t="shared" si="37"/>
        <v>5.0505050505050555</v>
      </c>
      <c r="S180" s="795">
        <f>IF(INDEX(Historical!$D$7:$D$1442,MATCH(B180,Historical!$B$7:$B$1449,0))=0,"n/a",(INDEX(Historical!$C$7:$C$1442,MATCH(B180,Historical!$B$7:$B$1449,0))/INDEX(Historical!$D$7:$D$1442,MATCH(B180,Historical!$B$7:$B$1449,0))-1)*100)</f>
        <v>6.2015503875969102</v>
      </c>
      <c r="T180" s="795">
        <f>IF(INDEX(Historical!$F$7:$F$1442,MATCH(B180,Historical!$B$7:$B$1449,0))=0,"n/a",((INDEX(Historical!$C$7:$C$1442,MATCH(B180,Historical!$B$7:$B$1449,0))/INDEX(Historical!$F$7:$F$1442,MATCH(B180,Historical!$B$7:$B$1449,0)))^(1/3)-1)*100)</f>
        <v>9.1569970989422433</v>
      </c>
      <c r="U180" s="795">
        <f>IF(INDEX(Historical!$H$7:$H$1442,MATCH(B180,Historical!$B$7:$B$1449,0))=0,"n/a",((INDEX(Historical!$C$7:$C$1442,MATCH(B180,Historical!$B$7:$B$1449,0))/INDEX(Historical!$H$7:$H$1442,MATCH(B180,Historical!$B$7:$B$1449,0)))^(1/5)-1)*100)</f>
        <v>9.8453658643332673</v>
      </c>
      <c r="V180" s="795">
        <f>IF(INDEX(Historical!$O$7:$O$1442,MATCH(B180,Historical!$B$7:$B$1449,0))=0,"n/a",((INDEX(Historical!$C$7:$C$1442,MATCH(B180,Historical!$B$7:$B$1449,0))/INDEX(Historical!$O$7:$O$1442,MATCH(B180,Historical!$B$7:$B$1449,0)))^(1/10)-1)*100)</f>
        <v>8.7281959014441579</v>
      </c>
      <c r="W180" s="796">
        <f t="shared" si="38"/>
        <v>1.1279955188338822</v>
      </c>
      <c r="X180" s="797">
        <f t="shared" si="39"/>
        <v>1.697476873160908</v>
      </c>
      <c r="Y180" s="752"/>
      <c r="Z180" s="738">
        <f t="shared" si="40"/>
        <v>55.466666666666661</v>
      </c>
      <c r="AA180" s="999">
        <f t="shared" si="41"/>
        <v>20.885333333333332</v>
      </c>
      <c r="AB180" s="1000">
        <v>12</v>
      </c>
      <c r="AC180" s="978">
        <v>3.75</v>
      </c>
      <c r="AD180" s="978">
        <v>3.37</v>
      </c>
      <c r="AE180" s="978">
        <v>1.47</v>
      </c>
      <c r="AF180" s="978">
        <v>1.99</v>
      </c>
      <c r="AG180" s="978">
        <v>11.1</v>
      </c>
      <c r="AH180" s="978">
        <v>19.2</v>
      </c>
      <c r="AI180" s="978">
        <v>4.5900000000000007</v>
      </c>
      <c r="AJ180" s="978">
        <v>5.8000000000000007</v>
      </c>
      <c r="AK180" s="978">
        <v>6.2</v>
      </c>
      <c r="AL180" s="991">
        <v>4180</v>
      </c>
      <c r="AM180" s="985">
        <v>0.89999999999999991</v>
      </c>
      <c r="AN180" s="978">
        <v>1.1200000000000001</v>
      </c>
      <c r="AO180" s="838">
        <f t="shared" si="42"/>
        <v>-8.3841962739030258</v>
      </c>
      <c r="AP180" s="839">
        <f t="shared" si="43"/>
        <v>12.501137059430306</v>
      </c>
      <c r="AQ180" s="1001">
        <f t="shared" si="44"/>
        <v>35.911430854939638</v>
      </c>
      <c r="AR180" s="738">
        <f>INDEX(Historical!$C$7:$C$1442,MATCH(B180,Historical!$B$7:$B$1449,0))*IF(AH180="n/a",1.03,IF(AH180&lt;0,1.01,IF(AH180&gt;10,1.1,(1+AH180/100))))</f>
        <v>2.2605000000000004</v>
      </c>
      <c r="AS180" s="999">
        <f t="shared" si="45"/>
        <v>2.3642569500000006</v>
      </c>
      <c r="AT180" s="999">
        <f t="shared" si="50"/>
        <v>2.5108408809000009</v>
      </c>
      <c r="AU180" s="999">
        <f t="shared" si="50"/>
        <v>2.6665130155158012</v>
      </c>
      <c r="AV180" s="999">
        <f t="shared" si="50"/>
        <v>2.831836822477781</v>
      </c>
      <c r="AW180" s="738">
        <f t="shared" si="46"/>
        <v>12.633947668893585</v>
      </c>
      <c r="AX180" s="846">
        <f t="shared" si="47"/>
        <v>16.131189567024499</v>
      </c>
      <c r="AY180" s="1080">
        <v>0.36</v>
      </c>
      <c r="AZ180" s="985">
        <v>25.240000000000002</v>
      </c>
      <c r="BA180" s="985">
        <v>-8.9</v>
      </c>
      <c r="BB180" s="985">
        <v>-0.66</v>
      </c>
      <c r="BC180" s="985">
        <v>0.69</v>
      </c>
      <c r="BE180" s="700">
        <v>2007</v>
      </c>
      <c r="BF180" s="1013">
        <f t="shared" si="48"/>
        <v>1</v>
      </c>
      <c r="BG180" s="995">
        <v>3.3000000000000003</v>
      </c>
    </row>
    <row r="181" spans="1:59" ht="11.25" customHeight="1" x14ac:dyDescent="0.2">
      <c r="A181" s="984" t="s">
        <v>806</v>
      </c>
      <c r="B181" s="988" t="s">
        <v>807</v>
      </c>
      <c r="C181" s="1070" t="s">
        <v>131</v>
      </c>
      <c r="D181" s="1070" t="s">
        <v>4402</v>
      </c>
      <c r="E181" s="828">
        <v>16</v>
      </c>
      <c r="F181" s="1148">
        <v>220</v>
      </c>
      <c r="G181" s="1148" t="s">
        <v>37</v>
      </c>
      <c r="H181" s="1148" t="s">
        <v>37</v>
      </c>
      <c r="I181" s="987">
        <v>79.37</v>
      </c>
      <c r="J181" s="738">
        <f t="shared" si="35"/>
        <v>2.9860148670782412</v>
      </c>
      <c r="K181" s="990">
        <v>0.59250000000000003</v>
      </c>
      <c r="L181" s="1000">
        <v>4</v>
      </c>
      <c r="M181" s="729">
        <f t="shared" si="36"/>
        <v>2.37</v>
      </c>
      <c r="N181" s="983" t="s">
        <v>190</v>
      </c>
      <c r="O181" s="831">
        <v>0.5625</v>
      </c>
      <c r="P181" s="973">
        <v>43444</v>
      </c>
      <c r="Q181" s="973">
        <v>43468</v>
      </c>
      <c r="R181" s="729">
        <f t="shared" si="37"/>
        <v>5.3333333333333375</v>
      </c>
      <c r="S181" s="795">
        <f>IF(INDEX(Historical!$D$7:$D$1442,MATCH(B181,Historical!$B$7:$B$1449,0))=0,"n/a",(INDEX(Historical!$C$7:$C$1442,MATCH(B181,Historical!$B$7:$B$1449,0))/INDEX(Historical!$D$7:$D$1442,MATCH(B181,Historical!$B$7:$B$1449,0))-1)*100)</f>
        <v>7.1428571428571397</v>
      </c>
      <c r="T181" s="795">
        <f>IF(INDEX(Historical!$F$7:$F$1442,MATCH(B181,Historical!$B$7:$B$1449,0))=0,"n/a",((INDEX(Historical!$C$7:$C$1442,MATCH(B181,Historical!$B$7:$B$1449,0))/INDEX(Historical!$F$7:$F$1442,MATCH(B181,Historical!$B$7:$B$1449,0)))^(1/3)-1)*100)</f>
        <v>6.9354164358780723</v>
      </c>
      <c r="U181" s="795">
        <f>IF(INDEX(Historical!$H$7:$H$1442,MATCH(B181,Historical!$B$7:$B$1449,0))=0,"n/a",((INDEX(Historical!$C$7:$C$1442,MATCH(B181,Historical!$B$7:$B$1449,0))/INDEX(Historical!$H$7:$H$1442,MATCH(B181,Historical!$B$7:$B$1449,0)))^(1/5)-1)*100)</f>
        <v>5.7661557194869095</v>
      </c>
      <c r="V181" s="795">
        <f>IF(INDEX(Historical!$O$7:$O$1442,MATCH(B181,Historical!$B$7:$B$1449,0))=0,"n/a",((INDEX(Historical!$C$7:$C$1442,MATCH(B181,Historical!$B$7:$B$1449,0))/INDEX(Historical!$O$7:$O$1442,MATCH(B181,Historical!$B$7:$B$1449,0)))^(1/10)-1)*100)</f>
        <v>4.1379743992410623</v>
      </c>
      <c r="W181" s="796">
        <f t="shared" si="38"/>
        <v>1.3934730288675707</v>
      </c>
      <c r="X181" s="797">
        <f t="shared" si="39"/>
        <v>0.64068396883187884</v>
      </c>
      <c r="Y181" s="746"/>
      <c r="Z181" s="738">
        <f t="shared" si="40"/>
        <v>74.294670846394979</v>
      </c>
      <c r="AA181" s="999">
        <f t="shared" si="41"/>
        <v>24.880877742946712</v>
      </c>
      <c r="AB181" s="1000">
        <v>9</v>
      </c>
      <c r="AC181" s="978">
        <v>3.19</v>
      </c>
      <c r="AD181" s="978">
        <v>9.24</v>
      </c>
      <c r="AE181" s="978">
        <v>2.06</v>
      </c>
      <c r="AF181" s="978">
        <v>1.77</v>
      </c>
      <c r="AG181" s="978">
        <v>9.7000000000000011</v>
      </c>
      <c r="AH181" s="978">
        <v>-9.1999999999999993</v>
      </c>
      <c r="AI181" s="978">
        <v>4.3900000000000006</v>
      </c>
      <c r="AJ181" s="978">
        <v>9</v>
      </c>
      <c r="AK181" s="978">
        <v>2.7</v>
      </c>
      <c r="AL181" s="991">
        <v>4059.9999999999995</v>
      </c>
      <c r="AM181" s="985">
        <v>0.5</v>
      </c>
      <c r="AN181" s="978">
        <v>1.17</v>
      </c>
      <c r="AO181" s="838">
        <f t="shared" si="42"/>
        <v>-16.128707156381562</v>
      </c>
      <c r="AP181" s="839">
        <f t="shared" si="43"/>
        <v>8.7521705865651498</v>
      </c>
      <c r="AQ181" s="1001">
        <f t="shared" si="44"/>
        <v>39.90338508336653</v>
      </c>
      <c r="AR181" s="738">
        <f>INDEX(Historical!$C$7:$C$1442,MATCH(B181,Historical!$B$7:$B$1449,0))*IF(AH181="n/a",1.03,IF(AH181&lt;0,1.01,IF(AH181&gt;10,1.1,(1+AH181/100))))</f>
        <v>2.2725</v>
      </c>
      <c r="AS181" s="999">
        <f t="shared" si="45"/>
        <v>2.37226275</v>
      </c>
      <c r="AT181" s="999">
        <f t="shared" si="50"/>
        <v>2.4363138442499999</v>
      </c>
      <c r="AU181" s="999">
        <f t="shared" si="50"/>
        <v>2.5020943180447497</v>
      </c>
      <c r="AV181" s="999">
        <f t="shared" si="50"/>
        <v>2.5696508646319578</v>
      </c>
      <c r="AW181" s="738">
        <f t="shared" si="46"/>
        <v>12.152821776926707</v>
      </c>
      <c r="AX181" s="846">
        <f t="shared" si="47"/>
        <v>15.31160611934825</v>
      </c>
      <c r="AY181" s="1080">
        <v>0.22</v>
      </c>
      <c r="AZ181" s="985">
        <v>32.1</v>
      </c>
      <c r="BA181" s="985">
        <v>-2.17</v>
      </c>
      <c r="BB181" s="985">
        <v>3.5999999999999996</v>
      </c>
      <c r="BC181" s="985">
        <v>7.85</v>
      </c>
      <c r="BE181" s="700">
        <v>2004</v>
      </c>
      <c r="BF181" s="1013">
        <f t="shared" si="48"/>
        <v>1</v>
      </c>
      <c r="BG181" s="995">
        <v>3.2</v>
      </c>
    </row>
    <row r="182" spans="1:59" ht="11.25" customHeight="1" x14ac:dyDescent="0.2">
      <c r="A182" s="984" t="s">
        <v>808</v>
      </c>
      <c r="B182" s="988" t="s">
        <v>809</v>
      </c>
      <c r="C182" s="1070" t="s">
        <v>154</v>
      </c>
      <c r="D182" s="1070" t="s">
        <v>4386</v>
      </c>
      <c r="E182" s="828">
        <v>14</v>
      </c>
      <c r="F182" s="1148">
        <v>272</v>
      </c>
      <c r="G182" s="1148" t="s">
        <v>106</v>
      </c>
      <c r="H182" s="1148" t="s">
        <v>106</v>
      </c>
      <c r="I182" s="987">
        <v>114.06</v>
      </c>
      <c r="J182" s="738">
        <f t="shared" si="35"/>
        <v>1.1923549009293355</v>
      </c>
      <c r="K182" s="990">
        <v>0.34</v>
      </c>
      <c r="L182" s="1000">
        <v>4</v>
      </c>
      <c r="M182" s="729">
        <f t="shared" si="36"/>
        <v>1.36</v>
      </c>
      <c r="N182" s="983" t="s">
        <v>289</v>
      </c>
      <c r="O182" s="831">
        <v>0.31</v>
      </c>
      <c r="P182" s="973">
        <v>43340</v>
      </c>
      <c r="Q182" s="973">
        <v>43370</v>
      </c>
      <c r="R182" s="729">
        <f t="shared" si="37"/>
        <v>9.6774193548387171</v>
      </c>
      <c r="S182" s="795">
        <f>IF(INDEX(Historical!$D$7:$D$1442,MATCH(B182,Historical!$B$7:$B$1449,0))=0,"n/a",(INDEX(Historical!$C$7:$C$1442,MATCH(B182,Historical!$B$7:$B$1449,0))/INDEX(Historical!$D$7:$D$1442,MATCH(B182,Historical!$B$7:$B$1449,0))-1)*100)</f>
        <v>10.169491525423723</v>
      </c>
      <c r="T182" s="795">
        <f>IF(INDEX(Historical!$F$7:$F$1442,MATCH(B182,Historical!$B$7:$B$1449,0))=0,"n/a",((INDEX(Historical!$C$7:$C$1442,MATCH(B182,Historical!$B$7:$B$1449,0))/INDEX(Historical!$F$7:$F$1442,MATCH(B182,Historical!$B$7:$B$1449,0)))^(1/3)-1)*100)</f>
        <v>10.63453285514775</v>
      </c>
      <c r="U182" s="795">
        <f>IF(INDEX(Historical!$H$7:$H$1442,MATCH(B182,Historical!$B$7:$B$1449,0))=0,"n/a",((INDEX(Historical!$C$7:$C$1442,MATCH(B182,Historical!$B$7:$B$1449,0))/INDEX(Historical!$H$7:$H$1442,MATCH(B182,Historical!$B$7:$B$1449,0)))^(1/5)-1)*100)</f>
        <v>10.197228772148016</v>
      </c>
      <c r="V182" s="795">
        <f>IF(INDEX(Historical!$O$7:$O$1442,MATCH(B182,Historical!$B$7:$B$1449,0))=0,"n/a",((INDEX(Historical!$C$7:$C$1442,MATCH(B182,Historical!$B$7:$B$1449,0))/INDEX(Historical!$O$7:$O$1442,MATCH(B182,Historical!$B$7:$B$1449,0)))^(1/10)-1)*100)</f>
        <v>16.594625575094412</v>
      </c>
      <c r="W182" s="796">
        <f t="shared" si="38"/>
        <v>0.614489837447869</v>
      </c>
      <c r="X182" s="797">
        <f t="shared" si="39"/>
        <v>3.2894286361767793</v>
      </c>
      <c r="Y182" s="988" t="s">
        <v>810</v>
      </c>
      <c r="Z182" s="738">
        <f t="shared" si="40"/>
        <v>39.19308357348703</v>
      </c>
      <c r="AA182" s="999">
        <f t="shared" si="41"/>
        <v>32.870317002881841</v>
      </c>
      <c r="AB182" s="1000">
        <v>3</v>
      </c>
      <c r="AC182" s="978">
        <v>3.47</v>
      </c>
      <c r="AD182" s="978">
        <v>3.29</v>
      </c>
      <c r="AE182" s="978">
        <v>3.58</v>
      </c>
      <c r="AF182" s="978">
        <v>3.09</v>
      </c>
      <c r="AG182" s="978">
        <v>10.100000000000001</v>
      </c>
      <c r="AH182" s="978">
        <v>148.5</v>
      </c>
      <c r="AI182" s="978">
        <v>11.18</v>
      </c>
      <c r="AJ182" s="978">
        <v>3.1</v>
      </c>
      <c r="AK182" s="978">
        <v>10</v>
      </c>
      <c r="AL182" s="991">
        <v>9640</v>
      </c>
      <c r="AM182" s="985">
        <v>0.2</v>
      </c>
      <c r="AN182" s="978">
        <v>0.41</v>
      </c>
      <c r="AO182" s="838">
        <f t="shared" si="42"/>
        <v>-21.48073332980449</v>
      </c>
      <c r="AP182" s="839">
        <f t="shared" si="43"/>
        <v>11.38958367307735</v>
      </c>
      <c r="AQ182" s="1001">
        <f t="shared" si="44"/>
        <v>112.46623735852967</v>
      </c>
      <c r="AR182" s="738">
        <f>INDEX(Historical!$C$7:$C$1442,MATCH(B182,Historical!$B$7:$B$1449,0))*IF(AH182="n/a",1.03,IF(AH182&lt;0,1.01,IF(AH182&gt;10,1.1,(1+AH182/100))))</f>
        <v>1.4300000000000002</v>
      </c>
      <c r="AS182" s="999">
        <f t="shared" si="45"/>
        <v>1.5730000000000004</v>
      </c>
      <c r="AT182" s="999">
        <f t="shared" si="50"/>
        <v>1.7303000000000006</v>
      </c>
      <c r="AU182" s="999">
        <f t="shared" si="50"/>
        <v>1.9033300000000009</v>
      </c>
      <c r="AV182" s="999">
        <f t="shared" si="50"/>
        <v>2.0936630000000012</v>
      </c>
      <c r="AW182" s="738">
        <f t="shared" si="46"/>
        <v>8.7302930000000032</v>
      </c>
      <c r="AX182" s="846">
        <f t="shared" si="47"/>
        <v>7.6541232684552014</v>
      </c>
      <c r="AY182" s="1080">
        <v>1.07</v>
      </c>
      <c r="AZ182" s="985">
        <v>37.619999999999997</v>
      </c>
      <c r="BA182" s="985">
        <v>-6.25</v>
      </c>
      <c r="BB182" s="985">
        <v>2.1999999999999997</v>
      </c>
      <c r="BC182" s="985">
        <v>4.33</v>
      </c>
      <c r="BE182" s="700">
        <v>2005</v>
      </c>
      <c r="BF182" s="1013">
        <f t="shared" si="48"/>
        <v>1</v>
      </c>
      <c r="BG182" s="995">
        <v>6.2</v>
      </c>
    </row>
    <row r="183" spans="1:59" ht="11.25" customHeight="1" x14ac:dyDescent="0.2">
      <c r="A183" s="984" t="s">
        <v>815</v>
      </c>
      <c r="B183" s="988" t="s">
        <v>816</v>
      </c>
      <c r="C183" s="1070" t="s">
        <v>4252</v>
      </c>
      <c r="D183" s="1070" t="s">
        <v>4388</v>
      </c>
      <c r="E183" s="828">
        <v>15</v>
      </c>
      <c r="F183" s="1148">
        <v>249</v>
      </c>
      <c r="G183" s="1148" t="s">
        <v>37</v>
      </c>
      <c r="H183" s="1148" t="s">
        <v>115</v>
      </c>
      <c r="I183" s="987">
        <v>100.68</v>
      </c>
      <c r="J183" s="738">
        <f t="shared" si="35"/>
        <v>3.0591974572904248</v>
      </c>
      <c r="K183" s="990">
        <v>0.77</v>
      </c>
      <c r="L183" s="1000">
        <v>4</v>
      </c>
      <c r="M183" s="729">
        <f t="shared" si="36"/>
        <v>3.08</v>
      </c>
      <c r="N183" s="983" t="s">
        <v>817</v>
      </c>
      <c r="O183" s="831">
        <v>0.62</v>
      </c>
      <c r="P183" s="973">
        <v>43403</v>
      </c>
      <c r="Q183" s="973">
        <v>43423</v>
      </c>
      <c r="R183" s="729">
        <f t="shared" si="37"/>
        <v>24.193548387096779</v>
      </c>
      <c r="S183" s="795">
        <f>IF(INDEX(Historical!$D$7:$D$1442,MATCH(B183,Historical!$B$7:$B$1449,0))=0,"n/a",(INDEX(Historical!$C$7:$C$1442,MATCH(B183,Historical!$B$7:$B$1449,0))/INDEX(Historical!$D$7:$D$1442,MATCH(B183,Historical!$B$7:$B$1449,0))-1)*100)</f>
        <v>24.056603773584897</v>
      </c>
      <c r="T183" s="795">
        <f>IF(INDEX(Historical!$F$7:$F$1442,MATCH(B183,Historical!$B$7:$B$1449,0))=0,"n/a",((INDEX(Historical!$C$7:$C$1442,MATCH(B183,Historical!$B$7:$B$1449,0))/INDEX(Historical!$F$7:$F$1442,MATCH(B183,Historical!$B$7:$B$1449,0)))^(1/3)-1)*100)</f>
        <v>23.38884650637354</v>
      </c>
      <c r="U183" s="795">
        <f>IF(INDEX(Historical!$H$7:$H$1442,MATCH(B183,Historical!$B$7:$B$1449,0))=0,"n/a",((INDEX(Historical!$C$7:$C$1442,MATCH(B183,Historical!$B$7:$B$1449,0))/INDEX(Historical!$H$7:$H$1442,MATCH(B183,Historical!$B$7:$B$1449,0)))^(1/5)-1)*100)</f>
        <v>19.705579702232299</v>
      </c>
      <c r="V183" s="795">
        <f>IF(INDEX(Historical!$O$7:$O$1442,MATCH(B183,Historical!$B$7:$B$1449,0))=0,"n/a",((INDEX(Historical!$C$7:$C$1442,MATCH(B183,Historical!$B$7:$B$1449,0))/INDEX(Historical!$O$7:$O$1442,MATCH(B183,Historical!$B$7:$B$1449,0)))^(1/10)-1)*100)</f>
        <v>20.425148125147551</v>
      </c>
      <c r="W183" s="796">
        <f t="shared" si="38"/>
        <v>0.96477046734220173</v>
      </c>
      <c r="X183" s="797">
        <f t="shared" si="39"/>
        <v>1.0157515310429019</v>
      </c>
      <c r="Y183" s="989"/>
      <c r="Z183" s="738">
        <f t="shared" si="40"/>
        <v>55.495495495495497</v>
      </c>
      <c r="AA183" s="999">
        <f t="shared" si="41"/>
        <v>18.140540540540542</v>
      </c>
      <c r="AB183" s="1000">
        <v>12</v>
      </c>
      <c r="AC183" s="978">
        <v>5.55</v>
      </c>
      <c r="AD183" s="978">
        <v>2.2599999999999998</v>
      </c>
      <c r="AE183" s="978">
        <v>6.18</v>
      </c>
      <c r="AF183" s="978">
        <v>9.2799999999999994</v>
      </c>
      <c r="AG183" s="978">
        <v>41.4</v>
      </c>
      <c r="AH183" s="978">
        <v>5.3</v>
      </c>
      <c r="AI183" s="978">
        <v>12.24</v>
      </c>
      <c r="AJ183" s="978">
        <v>19.400000000000002</v>
      </c>
      <c r="AK183" s="978">
        <v>8.0399999999999991</v>
      </c>
      <c r="AL183" s="991">
        <v>97560</v>
      </c>
      <c r="AM183" s="985">
        <v>0.1</v>
      </c>
      <c r="AN183" s="978">
        <v>0.48</v>
      </c>
      <c r="AO183" s="838">
        <f t="shared" si="42"/>
        <v>4.6242366189821809</v>
      </c>
      <c r="AP183" s="839">
        <f t="shared" si="43"/>
        <v>22.764777159522723</v>
      </c>
      <c r="AQ183" s="1001">
        <f t="shared" si="44"/>
        <v>173.53181104151605</v>
      </c>
      <c r="AR183" s="738">
        <f>INDEX(Historical!$C$7:$C$1442,MATCH(B183,Historical!$B$7:$B$1449,0))*IF(AH183="n/a",1.03,IF(AH183&lt;0,1.01,IF(AH183&gt;10,1.1,(1+AH183/100))))</f>
        <v>2.7693899999999996</v>
      </c>
      <c r="AS183" s="999">
        <f t="shared" si="45"/>
        <v>3.0463289999999996</v>
      </c>
      <c r="AT183" s="999">
        <f t="shared" si="50"/>
        <v>3.2912538515999996</v>
      </c>
      <c r="AU183" s="999">
        <f t="shared" si="50"/>
        <v>3.5558706612686395</v>
      </c>
      <c r="AV183" s="999">
        <f t="shared" si="50"/>
        <v>3.8417626624346384</v>
      </c>
      <c r="AW183" s="738">
        <f t="shared" si="46"/>
        <v>16.504606175303277</v>
      </c>
      <c r="AX183" s="846">
        <f t="shared" si="47"/>
        <v>16.393132871775205</v>
      </c>
      <c r="AY183" s="1080">
        <v>1.2</v>
      </c>
      <c r="AZ183" s="985">
        <v>14.799999999999999</v>
      </c>
      <c r="BA183" s="985">
        <v>-15.02</v>
      </c>
      <c r="BB183" s="985">
        <v>4.9000000000000004</v>
      </c>
      <c r="BC183" s="985">
        <v>-3.94</v>
      </c>
      <c r="BE183" s="700">
        <v>2004</v>
      </c>
      <c r="BF183" s="1013">
        <f t="shared" si="48"/>
        <v>1</v>
      </c>
      <c r="BG183" s="995">
        <v>24.2</v>
      </c>
    </row>
    <row r="184" spans="1:59" ht="11.25" customHeight="1" x14ac:dyDescent="0.2">
      <c r="A184" s="984" t="s">
        <v>818</v>
      </c>
      <c r="B184" s="988" t="s">
        <v>819</v>
      </c>
      <c r="C184" s="1070" t="s">
        <v>179</v>
      </c>
      <c r="D184" s="1070" t="s">
        <v>4399</v>
      </c>
      <c r="E184" s="828">
        <v>15</v>
      </c>
      <c r="F184" s="1148">
        <v>233</v>
      </c>
      <c r="G184" s="1148" t="s">
        <v>106</v>
      </c>
      <c r="H184" s="1148" t="s">
        <v>106</v>
      </c>
      <c r="I184" s="987">
        <v>695.41</v>
      </c>
      <c r="J184" s="738">
        <f t="shared" si="35"/>
        <v>0.15099006341582666</v>
      </c>
      <c r="K184" s="990">
        <v>1.05</v>
      </c>
      <c r="L184" s="1000">
        <v>1</v>
      </c>
      <c r="M184" s="729">
        <f t="shared" si="36"/>
        <v>1.05</v>
      </c>
      <c r="N184" s="983" t="s">
        <v>820</v>
      </c>
      <c r="O184" s="831">
        <v>0.35</v>
      </c>
      <c r="P184" s="694">
        <v>43167</v>
      </c>
      <c r="Q184" s="694">
        <v>43175</v>
      </c>
      <c r="R184" s="729">
        <f t="shared" si="37"/>
        <v>200.00000000000006</v>
      </c>
      <c r="S184" s="795">
        <f>IF(INDEX(Historical!$D$7:$D$1442,MATCH(B184,Historical!$B$7:$B$1449,0))=0,"n/a",(INDEX(Historical!$C$7:$C$1442,MATCH(B184,Historical!$B$7:$B$1449,0))/INDEX(Historical!$D$7:$D$1442,MATCH(B184,Historical!$B$7:$B$1449,0))-1)*100)</f>
        <v>200.00000000000006</v>
      </c>
      <c r="T184" s="795">
        <f>IF(INDEX(Historical!$F$7:$F$1442,MATCH(B184,Historical!$B$7:$B$1449,0))=0,"n/a",((INDEX(Historical!$C$7:$C$1442,MATCH(B184,Historical!$B$7:$B$1449,0))/INDEX(Historical!$F$7:$F$1442,MATCH(B184,Historical!$B$7:$B$1449,0)))^(1/3)-1)*100)</f>
        <v>53.55493095225885</v>
      </c>
      <c r="U184" s="795">
        <f>IF(INDEX(Historical!$H$7:$H$1442,MATCH(B184,Historical!$B$7:$B$1449,0))=0,"n/a",((INDEX(Historical!$C$7:$C$1442,MATCH(B184,Historical!$B$7:$B$1449,0))/INDEX(Historical!$H$7:$H$1442,MATCH(B184,Historical!$B$7:$B$1449,0)))^(1/5)-1)*100)</f>
        <v>33.244673837449668</v>
      </c>
      <c r="V184" s="795">
        <f>IF(INDEX(Historical!$O$7:$O$1442,MATCH(B184,Historical!$B$7:$B$1449,0))=0,"n/a",((INDEX(Historical!$C$7:$C$1442,MATCH(B184,Historical!$B$7:$B$1449,0))/INDEX(Historical!$O$7:$O$1442,MATCH(B184,Historical!$B$7:$B$1449,0)))^(1/10)-1)*100)</f>
        <v>19.286605283985047</v>
      </c>
      <c r="W184" s="796">
        <f t="shared" si="38"/>
        <v>1.7237182670531934</v>
      </c>
      <c r="X184" s="797">
        <f t="shared" si="39"/>
        <v>0.91836115573065391</v>
      </c>
      <c r="Y184" s="989"/>
      <c r="Z184" s="738">
        <f t="shared" si="40"/>
        <v>4.8209366391184574</v>
      </c>
      <c r="AA184" s="999">
        <f t="shared" si="41"/>
        <v>31.928833792470154</v>
      </c>
      <c r="AB184" s="1000">
        <v>12</v>
      </c>
      <c r="AC184" s="978">
        <v>21.78</v>
      </c>
      <c r="AD184" s="978" t="s">
        <v>137</v>
      </c>
      <c r="AE184" s="978">
        <v>22.08</v>
      </c>
      <c r="AF184" s="978">
        <v>27.76</v>
      </c>
      <c r="AG184" s="980">
        <v>117.39999999999999</v>
      </c>
      <c r="AH184" s="978">
        <v>120.9</v>
      </c>
      <c r="AI184" s="978" t="s">
        <v>137</v>
      </c>
      <c r="AJ184" s="978">
        <v>36.199999999999996</v>
      </c>
      <c r="AK184" s="978" t="s">
        <v>137</v>
      </c>
      <c r="AL184" s="991">
        <v>5420</v>
      </c>
      <c r="AM184" s="985">
        <v>0.8</v>
      </c>
      <c r="AN184" s="978">
        <v>0</v>
      </c>
      <c r="AO184" s="838">
        <f t="shared" si="42"/>
        <v>1.4668301083953388</v>
      </c>
      <c r="AP184" s="839">
        <f t="shared" si="43"/>
        <v>33.395663900865493</v>
      </c>
      <c r="AQ184" s="1001">
        <f t="shared" si="44"/>
        <v>527.63911289458247</v>
      </c>
      <c r="AR184" s="738">
        <f>INDEX(Historical!$C$7:$C$1442,MATCH(B184,Historical!$B$7:$B$1449,0))*IF(AH184="n/a",1.03,IF(AH184&lt;0,1.01,IF(AH184&gt;10,1.1,(1+AH184/100))))</f>
        <v>1.1550000000000002</v>
      </c>
      <c r="AS184" s="999">
        <f t="shared" si="45"/>
        <v>1.1896500000000003</v>
      </c>
      <c r="AT184" s="999">
        <f t="shared" si="50"/>
        <v>1.2253395000000005</v>
      </c>
      <c r="AU184" s="999">
        <f t="shared" si="50"/>
        <v>1.2620996850000006</v>
      </c>
      <c r="AV184" s="999">
        <f t="shared" si="50"/>
        <v>1.2999626755500007</v>
      </c>
      <c r="AW184" s="738">
        <f t="shared" si="46"/>
        <v>6.1320518605500025</v>
      </c>
      <c r="AX184" s="846">
        <f t="shared" si="47"/>
        <v>0.88178942789865022</v>
      </c>
      <c r="AY184" s="1080">
        <v>1.33</v>
      </c>
      <c r="AZ184" s="985">
        <v>70.03</v>
      </c>
      <c r="BA184" s="985">
        <v>-20.79</v>
      </c>
      <c r="BB184" s="985">
        <v>20.75</v>
      </c>
      <c r="BC184" s="985">
        <v>0.04</v>
      </c>
      <c r="BE184" s="700">
        <v>2004</v>
      </c>
      <c r="BF184" s="1013">
        <f t="shared" si="48"/>
        <v>1</v>
      </c>
      <c r="BG184" s="995">
        <v>101.6</v>
      </c>
    </row>
    <row r="185" spans="1:59" ht="11.25" customHeight="1" x14ac:dyDescent="0.2">
      <c r="A185" s="984" t="s">
        <v>821</v>
      </c>
      <c r="B185" s="988" t="s">
        <v>822</v>
      </c>
      <c r="C185" s="1070" t="s">
        <v>108</v>
      </c>
      <c r="D185" s="1070" t="s">
        <v>4401</v>
      </c>
      <c r="E185" s="828">
        <v>17</v>
      </c>
      <c r="F185" s="1148">
        <v>186</v>
      </c>
      <c r="G185" s="1148" t="s">
        <v>106</v>
      </c>
      <c r="H185" s="1148" t="s">
        <v>106</v>
      </c>
      <c r="I185" s="987">
        <v>39.200000000000003</v>
      </c>
      <c r="J185" s="738">
        <f t="shared" si="35"/>
        <v>3.3163265306122449</v>
      </c>
      <c r="K185" s="990">
        <v>0.65</v>
      </c>
      <c r="L185" s="1000">
        <v>2</v>
      </c>
      <c r="M185" s="729">
        <f t="shared" si="36"/>
        <v>1.3</v>
      </c>
      <c r="N185" s="983" t="s">
        <v>823</v>
      </c>
      <c r="O185" s="831">
        <v>0.5</v>
      </c>
      <c r="P185" s="973">
        <v>43265</v>
      </c>
      <c r="Q185" s="973">
        <v>43284</v>
      </c>
      <c r="R185" s="729">
        <f t="shared" si="37"/>
        <v>30.000000000000004</v>
      </c>
      <c r="S185" s="795">
        <f>IF(INDEX(Historical!$D$7:$D$1442,MATCH(B185,Historical!$B$7:$B$1449,0))=0,"n/a",(INDEX(Historical!$C$7:$C$1442,MATCH(B185,Historical!$B$7:$B$1449,0))/INDEX(Historical!$D$7:$D$1442,MATCH(B185,Historical!$B$7:$B$1449,0))-1)*100)</f>
        <v>30.000000000000004</v>
      </c>
      <c r="T185" s="795">
        <f>IF(INDEX(Historical!$F$7:$F$1442,MATCH(B185,Historical!$B$7:$B$1449,0))=0,"n/a",((INDEX(Historical!$C$7:$C$1442,MATCH(B185,Historical!$B$7:$B$1449,0))/INDEX(Historical!$F$7:$F$1442,MATCH(B185,Historical!$B$7:$B$1449,0)))^(1/3)-1)*100)</f>
        <v>20.123329994304417</v>
      </c>
      <c r="U185" s="795">
        <f>IF(INDEX(Historical!$H$7:$H$1442,MATCH(B185,Historical!$B$7:$B$1449,0))=0,"n/a",((INDEX(Historical!$C$7:$C$1442,MATCH(B185,Historical!$B$7:$B$1449,0))/INDEX(Historical!$H$7:$H$1442,MATCH(B185,Historical!$B$7:$B$1449,0)))^(1/5)-1)*100)</f>
        <v>16.723531932969316</v>
      </c>
      <c r="V185" s="795">
        <f>IF(INDEX(Historical!$O$7:$O$1442,MATCH(B185,Historical!$B$7:$B$1449,0))=0,"n/a",((INDEX(Historical!$C$7:$C$1442,MATCH(B185,Historical!$B$7:$B$1449,0))/INDEX(Historical!$O$7:$O$1442,MATCH(B185,Historical!$B$7:$B$1449,0)))^(1/10)-1)*100)</f>
        <v>17.923492854605392</v>
      </c>
      <c r="W185" s="796">
        <f t="shared" si="38"/>
        <v>0.93305094429026147</v>
      </c>
      <c r="X185" s="797" t="str">
        <f t="shared" si="39"/>
        <v>n/a</v>
      </c>
      <c r="Y185" s="988"/>
      <c r="Z185" s="738" t="str">
        <f t="shared" si="40"/>
        <v>n/a</v>
      </c>
      <c r="AA185" s="999" t="str">
        <f t="shared" si="41"/>
        <v>n/a</v>
      </c>
      <c r="AB185" s="1000">
        <v>12</v>
      </c>
      <c r="AC185" s="978" t="s">
        <v>137</v>
      </c>
      <c r="AD185" s="978" t="s">
        <v>137</v>
      </c>
      <c r="AE185" s="978" t="s">
        <v>137</v>
      </c>
      <c r="AF185" s="978" t="s">
        <v>137</v>
      </c>
      <c r="AG185" s="978" t="s">
        <v>137</v>
      </c>
      <c r="AH185" s="978" t="s">
        <v>137</v>
      </c>
      <c r="AI185" s="978" t="s">
        <v>137</v>
      </c>
      <c r="AJ185" s="978" t="s">
        <v>137</v>
      </c>
      <c r="AK185" s="978" t="s">
        <v>137</v>
      </c>
      <c r="AL185" s="991" t="s">
        <v>137</v>
      </c>
      <c r="AM185" s="985" t="s">
        <v>137</v>
      </c>
      <c r="AN185" s="978" t="s">
        <v>137</v>
      </c>
      <c r="AO185" s="838" t="str">
        <f t="shared" si="42"/>
        <v>n/a</v>
      </c>
      <c r="AP185" s="839">
        <f t="shared" si="43"/>
        <v>20.03985846358156</v>
      </c>
      <c r="AQ185" s="1001" t="str">
        <f t="shared" si="44"/>
        <v>n/a</v>
      </c>
      <c r="AR185" s="738">
        <f>INDEX(Historical!$C$7:$C$1442,MATCH(B185,Historical!$B$7:$B$1449,0))*IF(AH185="n/a",1.03,IF(AH185&lt;0,1.01,IF(AH185&gt;10,1.1,(1+AH185/100))))</f>
        <v>1.3390000000000002</v>
      </c>
      <c r="AS185" s="999">
        <f t="shared" si="45"/>
        <v>1.3791700000000002</v>
      </c>
      <c r="AT185" s="999">
        <f t="shared" si="50"/>
        <v>1.4205451000000002</v>
      </c>
      <c r="AU185" s="999">
        <f t="shared" si="50"/>
        <v>1.4631614530000003</v>
      </c>
      <c r="AV185" s="999">
        <f t="shared" si="50"/>
        <v>1.5070562965900003</v>
      </c>
      <c r="AW185" s="738">
        <f t="shared" si="46"/>
        <v>7.1089328495900013</v>
      </c>
      <c r="AX185" s="846">
        <f t="shared" si="47"/>
        <v>18.13503277956633</v>
      </c>
      <c r="AY185" s="1080" t="s">
        <v>137</v>
      </c>
      <c r="AZ185" s="985" t="s">
        <v>137</v>
      </c>
      <c r="BA185" s="985" t="s">
        <v>137</v>
      </c>
      <c r="BB185" s="985" t="s">
        <v>137</v>
      </c>
      <c r="BC185" s="985" t="s">
        <v>137</v>
      </c>
      <c r="BD185" s="1032" t="s">
        <v>4326</v>
      </c>
      <c r="BE185" s="700">
        <v>2002</v>
      </c>
      <c r="BF185" s="1013">
        <f t="shared" si="48"/>
        <v>1</v>
      </c>
      <c r="BG185" s="995" t="s">
        <v>137</v>
      </c>
    </row>
    <row r="186" spans="1:59" ht="11.25" customHeight="1" x14ac:dyDescent="0.2">
      <c r="A186" s="984" t="s">
        <v>827</v>
      </c>
      <c r="B186" s="988" t="s">
        <v>828</v>
      </c>
      <c r="C186" s="1070" t="s">
        <v>247</v>
      </c>
      <c r="D186" s="1070" t="s">
        <v>4379</v>
      </c>
      <c r="E186" s="828">
        <v>16</v>
      </c>
      <c r="F186" s="1148">
        <v>210</v>
      </c>
      <c r="G186" s="1148" t="s">
        <v>37</v>
      </c>
      <c r="H186" s="1148" t="s">
        <v>115</v>
      </c>
      <c r="I186" s="987">
        <v>88.73</v>
      </c>
      <c r="J186" s="738">
        <f t="shared" si="35"/>
        <v>2.4794319846726025</v>
      </c>
      <c r="K186" s="990">
        <v>0.55000000000000004</v>
      </c>
      <c r="L186" s="1000">
        <v>4</v>
      </c>
      <c r="M186" s="729">
        <f t="shared" si="36"/>
        <v>2.2000000000000002</v>
      </c>
      <c r="N186" s="983" t="s">
        <v>127</v>
      </c>
      <c r="O186" s="831">
        <v>0.5</v>
      </c>
      <c r="P186" s="973">
        <v>43270</v>
      </c>
      <c r="Q186" s="973">
        <v>43291</v>
      </c>
      <c r="R186" s="729">
        <f t="shared" si="37"/>
        <v>10.000000000000009</v>
      </c>
      <c r="S186" s="795">
        <f>IF(INDEX(Historical!$D$7:$D$1442,MATCH(B186,Historical!$B$7:$B$1449,0))=0,"n/a",(INDEX(Historical!$C$7:$C$1442,MATCH(B186,Historical!$B$7:$B$1449,0))/INDEX(Historical!$D$7:$D$1442,MATCH(B186,Historical!$B$7:$B$1449,0))-1)*100)</f>
        <v>10.526315789473696</v>
      </c>
      <c r="T186" s="795">
        <f>IF(INDEX(Historical!$F$7:$F$1442,MATCH(B186,Historical!$B$7:$B$1449,0))=0,"n/a",((INDEX(Historical!$C$7:$C$1442,MATCH(B186,Historical!$B$7:$B$1449,0))/INDEX(Historical!$F$7:$F$1442,MATCH(B186,Historical!$B$7:$B$1449,0)))^(1/3)-1)*100)</f>
        <v>10.415886963424924</v>
      </c>
      <c r="U186" s="795">
        <f>IF(INDEX(Historical!$H$7:$H$1442,MATCH(B186,Historical!$B$7:$B$1449,0))=0,"n/a",((INDEX(Historical!$C$7:$C$1442,MATCH(B186,Historical!$B$7:$B$1449,0))/INDEX(Historical!$H$7:$H$1442,MATCH(B186,Historical!$B$7:$B$1449,0)))^(1/5)-1)*100)</f>
        <v>9.7309332149995154</v>
      </c>
      <c r="V186" s="795">
        <f>IF(INDEX(Historical!$O$7:$O$1442,MATCH(B186,Historical!$B$7:$B$1449,0))=0,"n/a",((INDEX(Historical!$C$7:$C$1442,MATCH(B186,Historical!$B$7:$B$1449,0))/INDEX(Historical!$O$7:$O$1442,MATCH(B186,Historical!$B$7:$B$1449,0)))^(1/10)-1)*100)</f>
        <v>12.616994313374752</v>
      </c>
      <c r="W186" s="796">
        <f t="shared" si="38"/>
        <v>0.77125605142614329</v>
      </c>
      <c r="X186" s="797">
        <f t="shared" si="39"/>
        <v>1.985904737755003</v>
      </c>
      <c r="Y186" s="988"/>
      <c r="Z186" s="738">
        <f t="shared" si="40"/>
        <v>46.808510638297875</v>
      </c>
      <c r="AA186" s="999">
        <f t="shared" si="41"/>
        <v>18.878723404255318</v>
      </c>
      <c r="AB186" s="1000">
        <v>1</v>
      </c>
      <c r="AC186" s="978">
        <v>4.7</v>
      </c>
      <c r="AD186" s="978">
        <v>1.83</v>
      </c>
      <c r="AE186" s="978">
        <v>2.44</v>
      </c>
      <c r="AF186" s="978">
        <v>3.61</v>
      </c>
      <c r="AG186" s="978">
        <v>14.099999999999998</v>
      </c>
      <c r="AH186" s="978">
        <v>15.7</v>
      </c>
      <c r="AI186" s="978">
        <v>5.79</v>
      </c>
      <c r="AJ186" s="978">
        <v>4.9000000000000004</v>
      </c>
      <c r="AK186" s="978">
        <v>10.34</v>
      </c>
      <c r="AL186" s="991">
        <v>10850</v>
      </c>
      <c r="AM186" s="985">
        <v>0.2</v>
      </c>
      <c r="AN186" s="978">
        <v>0.32</v>
      </c>
      <c r="AO186" s="838">
        <f t="shared" si="42"/>
        <v>-6.6683582045831997</v>
      </c>
      <c r="AP186" s="839">
        <f t="shared" si="43"/>
        <v>12.210365199672118</v>
      </c>
      <c r="AQ186" s="1001">
        <f t="shared" si="44"/>
        <v>74.039831315020407</v>
      </c>
      <c r="AR186" s="738">
        <f>INDEX(Historical!$C$7:$C$1442,MATCH(B186,Historical!$B$7:$B$1449,0))*IF(AH186="n/a",1.03,IF(AH186&lt;0,1.01,IF(AH186&gt;10,1.1,(1+AH186/100))))</f>
        <v>2.3100000000000005</v>
      </c>
      <c r="AS186" s="999">
        <f t="shared" si="45"/>
        <v>2.4437490000000008</v>
      </c>
      <c r="AT186" s="999">
        <f t="shared" si="50"/>
        <v>2.6881239000000012</v>
      </c>
      <c r="AU186" s="999">
        <f t="shared" si="50"/>
        <v>2.9569362900000016</v>
      </c>
      <c r="AV186" s="999">
        <f t="shared" si="50"/>
        <v>3.2526299190000021</v>
      </c>
      <c r="AW186" s="738">
        <f t="shared" si="46"/>
        <v>13.651439109000005</v>
      </c>
      <c r="AX186" s="846">
        <f t="shared" si="47"/>
        <v>15.385370347120483</v>
      </c>
      <c r="AY186" s="1080">
        <v>1.61</v>
      </c>
      <c r="AZ186" s="985">
        <v>21.48</v>
      </c>
      <c r="BA186" s="985">
        <v>-37.36</v>
      </c>
      <c r="BB186" s="985">
        <v>1.1199999999999999</v>
      </c>
      <c r="BC186" s="985">
        <v>-21.87</v>
      </c>
      <c r="BE186" s="700">
        <v>2003</v>
      </c>
      <c r="BF186" s="1013">
        <f t="shared" si="48"/>
        <v>1</v>
      </c>
      <c r="BG186" s="995">
        <v>8.4</v>
      </c>
    </row>
    <row r="187" spans="1:59" ht="11.25" customHeight="1" x14ac:dyDescent="0.2">
      <c r="A187" s="976" t="s">
        <v>829</v>
      </c>
      <c r="B187" s="988" t="s">
        <v>830</v>
      </c>
      <c r="C187" s="1070" t="s">
        <v>247</v>
      </c>
      <c r="D187" s="1070" t="s">
        <v>4379</v>
      </c>
      <c r="E187" s="828">
        <v>22</v>
      </c>
      <c r="F187" s="1148">
        <v>152</v>
      </c>
      <c r="G187" s="1148" t="s">
        <v>106</v>
      </c>
      <c r="H187" s="1148" t="s">
        <v>106</v>
      </c>
      <c r="I187" s="987">
        <v>49.73</v>
      </c>
      <c r="J187" s="738">
        <f t="shared" si="35"/>
        <v>1.5684697365775189</v>
      </c>
      <c r="K187" s="997">
        <v>0.19500000000000001</v>
      </c>
      <c r="L187" s="1000">
        <v>4</v>
      </c>
      <c r="M187" s="729">
        <f t="shared" si="36"/>
        <v>0.78</v>
      </c>
      <c r="N187" s="983" t="s">
        <v>429</v>
      </c>
      <c r="O187" s="1087">
        <v>0.15625</v>
      </c>
      <c r="P187" s="973">
        <v>43236</v>
      </c>
      <c r="Q187" s="973">
        <v>43258</v>
      </c>
      <c r="R187" s="729">
        <f t="shared" si="37"/>
        <v>24.800000000000004</v>
      </c>
      <c r="S187" s="795">
        <f>IF(INDEX(Historical!$D$7:$D$1442,MATCH(B187,Historical!$B$7:$B$1449,0))=0,"n/a",(INDEX(Historical!$C$7:$C$1442,MATCH(B187,Historical!$B$7:$B$1449,0))/INDEX(Historical!$D$7:$D$1442,MATCH(B187,Historical!$B$7:$B$1449,0))-1)*100)</f>
        <v>23.799582463465541</v>
      </c>
      <c r="T187" s="795">
        <f>IF(INDEX(Historical!$F$7:$F$1442,MATCH(B187,Historical!$B$7:$B$1449,0))=0,"n/a",((INDEX(Historical!$C$7:$C$1442,MATCH(B187,Historical!$B$7:$B$1449,0))/INDEX(Historical!$F$7:$F$1442,MATCH(B187,Historical!$B$7:$B$1449,0)))^(1/3)-1)*100)</f>
        <v>22.574352348330585</v>
      </c>
      <c r="U187" s="795">
        <f>IF(INDEX(Historical!$H$7:$H$1442,MATCH(B187,Historical!$B$7:$B$1449,0))=0,"n/a",((INDEX(Historical!$C$7:$C$1442,MATCH(B187,Historical!$B$7:$B$1449,0))/INDEX(Historical!$H$7:$H$1442,MATCH(B187,Historical!$B$7:$B$1449,0)))^(1/5)-1)*100)</f>
        <v>21.93444405698839</v>
      </c>
      <c r="V187" s="795">
        <f>IF(INDEX(Historical!$O$7:$O$1442,MATCH(B187,Historical!$B$7:$B$1449,0))=0,"n/a",((INDEX(Historical!$C$7:$C$1442,MATCH(B187,Historical!$B$7:$B$1449,0))/INDEX(Historical!$O$7:$O$1442,MATCH(B187,Historical!$B$7:$B$1449,0)))^(1/10)-1)*100)</f>
        <v>21.58431175102864</v>
      </c>
      <c r="W187" s="796">
        <f t="shared" si="38"/>
        <v>1.0162216108624851</v>
      </c>
      <c r="X187" s="797">
        <f t="shared" si="39"/>
        <v>2.4645442760661109</v>
      </c>
      <c r="Y187" s="764" t="s">
        <v>4019</v>
      </c>
      <c r="Z187" s="738">
        <f t="shared" si="40"/>
        <v>32.911392405063289</v>
      </c>
      <c r="AA187" s="999">
        <f t="shared" si="41"/>
        <v>20.983122362869196</v>
      </c>
      <c r="AB187" s="1000">
        <v>1</v>
      </c>
      <c r="AC187" s="978">
        <v>2.37</v>
      </c>
      <c r="AD187" s="978">
        <v>1.8</v>
      </c>
      <c r="AE187" s="978">
        <v>1.59</v>
      </c>
      <c r="AF187" s="978">
        <v>11.7</v>
      </c>
      <c r="AG187" s="978">
        <v>59.3</v>
      </c>
      <c r="AH187" s="978">
        <v>12.8</v>
      </c>
      <c r="AI187" s="978">
        <v>6.38</v>
      </c>
      <c r="AJ187" s="978">
        <v>8.9</v>
      </c>
      <c r="AK187" s="978">
        <v>11.64</v>
      </c>
      <c r="AL187" s="991">
        <v>61510</v>
      </c>
      <c r="AM187" s="985">
        <v>6.9999999999999993E-2</v>
      </c>
      <c r="AN187" s="978">
        <v>0.42</v>
      </c>
      <c r="AO187" s="838">
        <f t="shared" si="42"/>
        <v>2.5197914306967135</v>
      </c>
      <c r="AP187" s="839">
        <f t="shared" si="43"/>
        <v>23.502913793565909</v>
      </c>
      <c r="AQ187" s="1001">
        <f t="shared" si="44"/>
        <v>230.321413606384</v>
      </c>
      <c r="AR187" s="738">
        <f>INDEX(Historical!$C$7:$C$1442,MATCH(B187,Historical!$B$7:$B$1449,0))*IF(AH187="n/a",1.03,IF(AH187&lt;0,1.01,IF(AH187&gt;10,1.1,(1+AH187/100))))</f>
        <v>0.81537500000000007</v>
      </c>
      <c r="AS187" s="999">
        <f t="shared" si="45"/>
        <v>0.86739592500000018</v>
      </c>
      <c r="AT187" s="999">
        <f t="shared" ref="AT187:AV206" si="51">IF($AK187="n/a",1.03*AS187,IF($AK187&lt;0,1.01*AS187,IF($AK187&gt;10,1.1*AS187,(1+$AK187/100)*AS187)))</f>
        <v>0.95413551750000025</v>
      </c>
      <c r="AU187" s="999">
        <f t="shared" si="51"/>
        <v>1.0495490692500005</v>
      </c>
      <c r="AV187" s="999">
        <f t="shared" si="51"/>
        <v>1.1545039761750007</v>
      </c>
      <c r="AW187" s="738">
        <f t="shared" si="46"/>
        <v>4.8409594879250015</v>
      </c>
      <c r="AX187" s="846">
        <f t="shared" si="47"/>
        <v>9.7344851959079062</v>
      </c>
      <c r="AY187" s="1080">
        <v>0.64</v>
      </c>
      <c r="AZ187" s="985">
        <v>36.58</v>
      </c>
      <c r="BA187" s="985">
        <v>-12.2</v>
      </c>
      <c r="BB187" s="985">
        <v>6.78</v>
      </c>
      <c r="BC187" s="985">
        <v>1.8399999999999999</v>
      </c>
      <c r="BE187" s="700">
        <v>1997</v>
      </c>
      <c r="BF187" s="1013">
        <f t="shared" si="48"/>
        <v>2</v>
      </c>
      <c r="BG187" s="995">
        <v>21.6</v>
      </c>
    </row>
    <row r="188" spans="1:59" ht="11.25" customHeight="1" x14ac:dyDescent="0.2">
      <c r="A188" s="984" t="s">
        <v>831</v>
      </c>
      <c r="B188" s="988" t="s">
        <v>832</v>
      </c>
      <c r="C188" s="1070" t="s">
        <v>108</v>
      </c>
      <c r="D188" s="1070" t="s">
        <v>118</v>
      </c>
      <c r="E188" s="828">
        <v>13</v>
      </c>
      <c r="F188" s="1148">
        <v>285</v>
      </c>
      <c r="G188" s="1148" t="s">
        <v>115</v>
      </c>
      <c r="H188" s="1148" t="s">
        <v>115</v>
      </c>
      <c r="I188" s="987">
        <v>83.76</v>
      </c>
      <c r="J188" s="738">
        <f t="shared" si="35"/>
        <v>0.76408787010506207</v>
      </c>
      <c r="K188" s="990">
        <v>0.16</v>
      </c>
      <c r="L188" s="1000">
        <v>4</v>
      </c>
      <c r="M188" s="729">
        <f t="shared" si="36"/>
        <v>0.64</v>
      </c>
      <c r="N188" s="983" t="s">
        <v>140</v>
      </c>
      <c r="O188" s="831">
        <v>0.15</v>
      </c>
      <c r="P188" s="973">
        <v>43192</v>
      </c>
      <c r="Q188" s="973">
        <v>43221</v>
      </c>
      <c r="R188" s="729">
        <f t="shared" si="37"/>
        <v>6.6666666666666732</v>
      </c>
      <c r="S188" s="795">
        <f>IF(INDEX(Historical!$D$7:$D$1442,MATCH(B188,Historical!$B$7:$B$1449,0))=0,"n/a",(INDEX(Historical!$C$7:$C$1442,MATCH(B188,Historical!$B$7:$B$1449,0))/INDEX(Historical!$D$7:$D$1442,MATCH(B188,Historical!$B$7:$B$1449,0))-1)*100)</f>
        <v>6.7796610169491567</v>
      </c>
      <c r="T188" s="795">
        <f>IF(INDEX(Historical!$F$7:$F$1442,MATCH(B188,Historical!$B$7:$B$1449,0))=0,"n/a",((INDEX(Historical!$C$7:$C$1442,MATCH(B188,Historical!$B$7:$B$1449,0))/INDEX(Historical!$F$7:$F$1442,MATCH(B188,Historical!$B$7:$B$1449,0)))^(1/3)-1)*100)</f>
        <v>5.8198249869532592</v>
      </c>
      <c r="U188" s="795">
        <f>IF(INDEX(Historical!$H$7:$H$1442,MATCH(B188,Historical!$B$7:$B$1449,0))=0,"n/a",((INDEX(Historical!$C$7:$C$1442,MATCH(B188,Historical!$B$7:$B$1449,0))/INDEX(Historical!$H$7:$H$1442,MATCH(B188,Historical!$B$7:$B$1449,0)))^(1/5)-1)*100)</f>
        <v>7.442863557808499</v>
      </c>
      <c r="V188" s="795">
        <f>IF(INDEX(Historical!$O$7:$O$1442,MATCH(B188,Historical!$B$7:$B$1449,0))=0,"n/a",((INDEX(Historical!$C$7:$C$1442,MATCH(B188,Historical!$B$7:$B$1449,0))/INDEX(Historical!$O$7:$O$1442,MATCH(B188,Historical!$B$7:$B$1449,0)))^(1/10)-1)*100)</f>
        <v>9.9299518654954788</v>
      </c>
      <c r="W188" s="796">
        <f t="shared" si="38"/>
        <v>0.74953672068350141</v>
      </c>
      <c r="X188" s="797">
        <f t="shared" si="39"/>
        <v>0.18468644064040937</v>
      </c>
      <c r="Y188" s="752"/>
      <c r="Z188" s="738">
        <f t="shared" si="40"/>
        <v>3.0798845043310874</v>
      </c>
      <c r="AA188" s="999">
        <f t="shared" si="41"/>
        <v>4.0307988450433108</v>
      </c>
      <c r="AB188" s="1000">
        <v>12</v>
      </c>
      <c r="AC188" s="978">
        <v>20.78</v>
      </c>
      <c r="AD188" s="978">
        <v>0.28999999999999998</v>
      </c>
      <c r="AE188" s="978">
        <v>2.15</v>
      </c>
      <c r="AF188" s="978">
        <v>1.7</v>
      </c>
      <c r="AG188" s="978">
        <v>27</v>
      </c>
      <c r="AH188" s="978">
        <v>345.1</v>
      </c>
      <c r="AI188" s="978">
        <v>7.61</v>
      </c>
      <c r="AJ188" s="978">
        <v>40.300000000000004</v>
      </c>
      <c r="AK188" s="978">
        <v>13.700000000000001</v>
      </c>
      <c r="AL188" s="991">
        <v>9260</v>
      </c>
      <c r="AM188" s="985">
        <v>1.6</v>
      </c>
      <c r="AN188" s="978">
        <v>0.36</v>
      </c>
      <c r="AO188" s="838">
        <f t="shared" si="42"/>
        <v>4.1761525828702499</v>
      </c>
      <c r="AP188" s="839">
        <f t="shared" si="43"/>
        <v>8.2069514279135607</v>
      </c>
      <c r="AQ188" s="1001">
        <f t="shared" si="44"/>
        <v>-44.814019346401111</v>
      </c>
      <c r="AR188" s="738">
        <f>INDEX(Historical!$C$7:$C$1442,MATCH(B188,Historical!$B$7:$B$1449,0))*IF(AH188="n/a",1.03,IF(AH188&lt;0,1.01,IF(AH188&gt;10,1.1,(1+AH188/100))))</f>
        <v>0.69300000000000006</v>
      </c>
      <c r="AS188" s="999">
        <f t="shared" si="45"/>
        <v>0.74573730000000016</v>
      </c>
      <c r="AT188" s="999">
        <f t="shared" si="51"/>
        <v>0.82031103000000027</v>
      </c>
      <c r="AU188" s="999">
        <f t="shared" si="51"/>
        <v>0.90234213300000032</v>
      </c>
      <c r="AV188" s="999">
        <f t="shared" si="51"/>
        <v>0.99257634630000047</v>
      </c>
      <c r="AW188" s="738">
        <f t="shared" si="46"/>
        <v>4.1539668093000017</v>
      </c>
      <c r="AX188" s="846">
        <f t="shared" si="47"/>
        <v>4.9593682059455606</v>
      </c>
      <c r="AY188" s="1080">
        <v>1</v>
      </c>
      <c r="AZ188" s="985">
        <v>20.21</v>
      </c>
      <c r="BA188" s="985">
        <v>-8.7099999999999991</v>
      </c>
      <c r="BB188" s="985">
        <v>4.21</v>
      </c>
      <c r="BC188" s="985">
        <v>-0.77999999999999992</v>
      </c>
      <c r="BE188" s="700">
        <v>2006</v>
      </c>
      <c r="BF188" s="1013">
        <f t="shared" si="48"/>
        <v>1</v>
      </c>
      <c r="BG188" s="995">
        <v>6.7</v>
      </c>
    </row>
    <row r="189" spans="1:59" ht="11.25" customHeight="1" x14ac:dyDescent="0.2">
      <c r="A189" s="976" t="s">
        <v>1730</v>
      </c>
      <c r="B189" s="988" t="s">
        <v>1731</v>
      </c>
      <c r="C189" s="1070" t="s">
        <v>112</v>
      </c>
      <c r="D189" s="1070" t="s">
        <v>213</v>
      </c>
      <c r="E189" s="828">
        <v>10</v>
      </c>
      <c r="F189" s="1148">
        <v>327</v>
      </c>
      <c r="G189" s="1148" t="s">
        <v>37</v>
      </c>
      <c r="H189" s="1148" t="s">
        <v>115</v>
      </c>
      <c r="I189" s="987">
        <v>59.5</v>
      </c>
      <c r="J189" s="738">
        <f t="shared" si="35"/>
        <v>1.5126050420168067</v>
      </c>
      <c r="K189" s="990">
        <v>0.22500000000000001</v>
      </c>
      <c r="L189" s="1000">
        <v>4</v>
      </c>
      <c r="M189" s="729">
        <f t="shared" si="36"/>
        <v>0.9</v>
      </c>
      <c r="N189" s="983" t="s">
        <v>127</v>
      </c>
      <c r="O189" s="831">
        <v>0.2</v>
      </c>
      <c r="P189" s="973">
        <v>43453</v>
      </c>
      <c r="Q189" s="973">
        <v>43474</v>
      </c>
      <c r="R189" s="729">
        <f t="shared" si="37"/>
        <v>12.499999999999996</v>
      </c>
      <c r="S189" s="795">
        <f>IF(INDEX(Historical!$D$7:$D$1442,MATCH(B189,Historical!$B$7:$B$1449,0))=0,"n/a",(INDEX(Historical!$C$7:$C$1442,MATCH(B189,Historical!$B$7:$B$1449,0))/INDEX(Historical!$D$7:$D$1442,MATCH(B189,Historical!$B$7:$B$1449,0))-1)*100)</f>
        <v>14.285714285714279</v>
      </c>
      <c r="T189" s="795">
        <f>IF(INDEX(Historical!$F$7:$F$1442,MATCH(B189,Historical!$B$7:$B$1449,0))=0,"n/a",((INDEX(Historical!$C$7:$C$1442,MATCH(B189,Historical!$B$7:$B$1449,0))/INDEX(Historical!$F$7:$F$1442,MATCH(B189,Historical!$B$7:$B$1449,0)))^(1/3)-1)*100)</f>
        <v>16.960709528514649</v>
      </c>
      <c r="U189" s="795">
        <f>IF(INDEX(Historical!$H$7:$H$1442,MATCH(B189,Historical!$B$7:$B$1449,0))=0,"n/a",((INDEX(Historical!$C$7:$C$1442,MATCH(B189,Historical!$B$7:$B$1449,0))/INDEX(Historical!$H$7:$H$1442,MATCH(B189,Historical!$B$7:$B$1449,0)))^(1/5)-1)*100)</f>
        <v>23.363417251672082</v>
      </c>
      <c r="V189" s="795">
        <f>IF(INDEX(Historical!$O$7:$O$1442,MATCH(B189,Historical!$B$7:$B$1449,0))=0,"n/a",((INDEX(Historical!$C$7:$C$1442,MATCH(B189,Historical!$B$7:$B$1449,0))/INDEX(Historical!$O$7:$O$1442,MATCH(B189,Historical!$B$7:$B$1449,0)))^(1/10)-1)*100)</f>
        <v>18.222427548378416</v>
      </c>
      <c r="W189" s="796">
        <f t="shared" si="38"/>
        <v>1.2821243047692159</v>
      </c>
      <c r="X189" s="797">
        <f t="shared" si="39"/>
        <v>1.5270207354034042</v>
      </c>
      <c r="Y189" s="749"/>
      <c r="Z189" s="738">
        <f t="shared" si="40"/>
        <v>33.707865168539328</v>
      </c>
      <c r="AA189" s="999">
        <f t="shared" si="41"/>
        <v>22.284644194756556</v>
      </c>
      <c r="AB189" s="1000">
        <v>10</v>
      </c>
      <c r="AC189" s="978">
        <v>2.67</v>
      </c>
      <c r="AD189" s="978">
        <v>1.1399999999999999</v>
      </c>
      <c r="AE189" s="978">
        <v>2.42</v>
      </c>
      <c r="AF189" s="978">
        <v>9.43</v>
      </c>
      <c r="AG189" s="978">
        <v>43.1</v>
      </c>
      <c r="AH189" s="978">
        <v>10.9</v>
      </c>
      <c r="AI189" s="978">
        <v>10.18</v>
      </c>
      <c r="AJ189" s="978">
        <v>15.299999999999999</v>
      </c>
      <c r="AK189" s="978">
        <v>19.5</v>
      </c>
      <c r="AL189" s="991">
        <v>6350</v>
      </c>
      <c r="AM189" s="985">
        <v>0.6</v>
      </c>
      <c r="AN189" s="978">
        <v>0.47</v>
      </c>
      <c r="AO189" s="838">
        <f t="shared" si="42"/>
        <v>2.591378098932335</v>
      </c>
      <c r="AP189" s="839">
        <f t="shared" si="43"/>
        <v>24.876022293688891</v>
      </c>
      <c r="AQ189" s="1001">
        <f t="shared" si="44"/>
        <v>205.60991458361087</v>
      </c>
      <c r="AR189" s="738">
        <f>INDEX(Historical!$C$7:$C$1442,MATCH(B189,Historical!$B$7:$B$1449,0))*IF(AH189="n/a",1.03,IF(AH189&lt;0,1.01,IF(AH189&gt;10,1.1,(1+AH189/100))))</f>
        <v>0.88000000000000012</v>
      </c>
      <c r="AS189" s="999">
        <f t="shared" si="45"/>
        <v>0.96800000000000019</v>
      </c>
      <c r="AT189" s="999">
        <f t="shared" si="51"/>
        <v>1.0648000000000002</v>
      </c>
      <c r="AU189" s="999">
        <f t="shared" si="51"/>
        <v>1.1712800000000003</v>
      </c>
      <c r="AV189" s="999">
        <f t="shared" si="51"/>
        <v>1.2884080000000004</v>
      </c>
      <c r="AW189" s="738">
        <f t="shared" si="46"/>
        <v>5.3724880000000015</v>
      </c>
      <c r="AX189" s="846">
        <f t="shared" si="47"/>
        <v>9.0293915966386589</v>
      </c>
      <c r="AY189" s="1080">
        <v>0.74</v>
      </c>
      <c r="AZ189" s="985">
        <v>12.33</v>
      </c>
      <c r="BA189" s="985">
        <v>-10.65</v>
      </c>
      <c r="BB189" s="985">
        <v>1.7500000000000002</v>
      </c>
      <c r="BC189" s="985">
        <v>-0.05</v>
      </c>
      <c r="BE189" s="700">
        <v>2010</v>
      </c>
      <c r="BF189" s="1013">
        <f t="shared" si="48"/>
        <v>0</v>
      </c>
      <c r="BG189" s="995">
        <v>17.399999999999999</v>
      </c>
    </row>
    <row r="190" spans="1:59" ht="11.25" customHeight="1" x14ac:dyDescent="0.2">
      <c r="A190" s="984" t="s">
        <v>833</v>
      </c>
      <c r="B190" s="988" t="s">
        <v>834</v>
      </c>
      <c r="C190" s="1070" t="s">
        <v>179</v>
      </c>
      <c r="D190" s="1070" t="s">
        <v>4399</v>
      </c>
      <c r="E190" s="828">
        <v>14</v>
      </c>
      <c r="F190" s="1148">
        <v>274</v>
      </c>
      <c r="G190" s="1148" t="s">
        <v>106</v>
      </c>
      <c r="H190" s="1148" t="s">
        <v>106</v>
      </c>
      <c r="I190" s="987">
        <v>40.869999999999997</v>
      </c>
      <c r="J190" s="738">
        <f t="shared" si="35"/>
        <v>7.8786395889405449</v>
      </c>
      <c r="K190" s="990">
        <v>0.80500000000000005</v>
      </c>
      <c r="L190" s="1000">
        <v>4</v>
      </c>
      <c r="M190" s="729">
        <f t="shared" si="36"/>
        <v>3.22</v>
      </c>
      <c r="N190" s="983" t="s">
        <v>122</v>
      </c>
      <c r="O190" s="831">
        <v>0.79500000000000004</v>
      </c>
      <c r="P190" s="973">
        <v>43403</v>
      </c>
      <c r="Q190" s="973">
        <v>43412</v>
      </c>
      <c r="R190" s="729">
        <f t="shared" si="37"/>
        <v>1.2578616352201268</v>
      </c>
      <c r="S190" s="795">
        <f>IF(INDEX(Historical!$D$7:$D$1442,MATCH(B190,Historical!$B$7:$B$1449,0))=0,"n/a",(INDEX(Historical!$C$7:$C$1442,MATCH(B190,Historical!$B$7:$B$1449,0))/INDEX(Historical!$D$7:$D$1442,MATCH(B190,Historical!$B$7:$B$1449,0))-1)*100)</f>
        <v>7.6791808873720058</v>
      </c>
      <c r="T190" s="795">
        <f>IF(INDEX(Historical!$F$7:$F$1442,MATCH(B190,Historical!$B$7:$B$1449,0))=0,"n/a",((INDEX(Historical!$C$7:$C$1442,MATCH(B190,Historical!$B$7:$B$1449,0))/INDEX(Historical!$F$7:$F$1442,MATCH(B190,Historical!$B$7:$B$1449,0)))^(1/3)-1)*100)</f>
        <v>5.8536673574915765</v>
      </c>
      <c r="U190" s="795">
        <f>IF(INDEX(Historical!$H$7:$H$1442,MATCH(B190,Historical!$B$7:$B$1449,0))=0,"n/a",((INDEX(Historical!$C$7:$C$1442,MATCH(B190,Historical!$B$7:$B$1449,0))/INDEX(Historical!$H$7:$H$1442,MATCH(B190,Historical!$B$7:$B$1449,0)))^(1/5)-1)*100)</f>
        <v>4.1060410752835619</v>
      </c>
      <c r="V190" s="795">
        <f>IF(INDEX(Historical!$O$7:$O$1442,MATCH(B190,Historical!$B$7:$B$1449,0))=0,"n/a",((INDEX(Historical!$C$7:$C$1442,MATCH(B190,Historical!$B$7:$B$1449,0))/INDEX(Historical!$O$7:$O$1442,MATCH(B190,Historical!$B$7:$B$1449,0)))^(1/10)-1)*100)</f>
        <v>3.3925133029448995</v>
      </c>
      <c r="W190" s="796">
        <f t="shared" si="38"/>
        <v>1.210324237113316</v>
      </c>
      <c r="X190" s="797" t="str">
        <f t="shared" si="39"/>
        <v>n/a</v>
      </c>
      <c r="Y190" s="989" t="s">
        <v>452</v>
      </c>
      <c r="Z190" s="738">
        <f t="shared" si="40"/>
        <v>191.66666666666669</v>
      </c>
      <c r="AA190" s="999">
        <f t="shared" si="41"/>
        <v>24.327380952380953</v>
      </c>
      <c r="AB190" s="1000">
        <v>12</v>
      </c>
      <c r="AC190" s="978">
        <v>1.68</v>
      </c>
      <c r="AD190" s="978">
        <v>4.87</v>
      </c>
      <c r="AE190" s="978">
        <v>3.06</v>
      </c>
      <c r="AF190" s="978">
        <v>2.2599999999999998</v>
      </c>
      <c r="AG190" s="978">
        <v>9</v>
      </c>
      <c r="AH190" s="978">
        <v>2.6</v>
      </c>
      <c r="AI190" s="978">
        <v>13.780000000000001</v>
      </c>
      <c r="AJ190" s="978">
        <v>-1</v>
      </c>
      <c r="AK190" s="978">
        <v>5</v>
      </c>
      <c r="AL190" s="991">
        <v>661.69</v>
      </c>
      <c r="AM190" s="985">
        <v>0.2</v>
      </c>
      <c r="AN190" s="978">
        <v>1.97</v>
      </c>
      <c r="AO190" s="838">
        <f t="shared" si="42"/>
        <v>-12.342700288156845</v>
      </c>
      <c r="AP190" s="839">
        <f t="shared" si="43"/>
        <v>11.984680664224108</v>
      </c>
      <c r="AQ190" s="1001">
        <f t="shared" si="44"/>
        <v>56.318593409429837</v>
      </c>
      <c r="AR190" s="738">
        <f>INDEX(Historical!$C$7:$C$1442,MATCH(B190,Historical!$B$7:$B$1449,0))*IF(AH190="n/a",1.03,IF(AH190&lt;0,1.01,IF(AH190&gt;10,1.1,(1+AH190/100))))</f>
        <v>3.2370299999999999</v>
      </c>
      <c r="AS190" s="999">
        <f t="shared" si="45"/>
        <v>3.5607329999999999</v>
      </c>
      <c r="AT190" s="999">
        <f t="shared" si="51"/>
        <v>3.7387696500000001</v>
      </c>
      <c r="AU190" s="999">
        <f t="shared" si="51"/>
        <v>3.9257081325000001</v>
      </c>
      <c r="AV190" s="999">
        <f t="shared" si="51"/>
        <v>4.1219935391250004</v>
      </c>
      <c r="AW190" s="738">
        <f t="shared" si="46"/>
        <v>18.584234321625001</v>
      </c>
      <c r="AX190" s="846">
        <f t="shared" si="47"/>
        <v>45.471578961646692</v>
      </c>
      <c r="AY190" s="1080">
        <v>0.25</v>
      </c>
      <c r="AZ190" s="985">
        <v>20.29</v>
      </c>
      <c r="BA190" s="985">
        <v>-1.66</v>
      </c>
      <c r="BB190" s="985">
        <v>0.91999999999999993</v>
      </c>
      <c r="BC190" s="985">
        <v>4.93</v>
      </c>
      <c r="BE190" s="700">
        <v>2005</v>
      </c>
      <c r="BF190" s="1013">
        <f t="shared" si="48"/>
        <v>1</v>
      </c>
      <c r="BG190" s="995">
        <v>2.8000000000000003</v>
      </c>
    </row>
    <row r="191" spans="1:59" ht="11.25" customHeight="1" x14ac:dyDescent="0.2">
      <c r="A191" s="984" t="s">
        <v>835</v>
      </c>
      <c r="B191" s="988" t="s">
        <v>836</v>
      </c>
      <c r="C191" s="1070" t="s">
        <v>108</v>
      </c>
      <c r="D191" s="1070" t="s">
        <v>118</v>
      </c>
      <c r="E191" s="828">
        <v>14</v>
      </c>
      <c r="F191" s="1148">
        <v>265</v>
      </c>
      <c r="G191" s="1148" t="s">
        <v>115</v>
      </c>
      <c r="H191" s="1148" t="s">
        <v>115</v>
      </c>
      <c r="I191" s="987">
        <v>125.54</v>
      </c>
      <c r="J191" s="738">
        <f t="shared" si="35"/>
        <v>2.4534013063565396</v>
      </c>
      <c r="K191" s="990">
        <v>0.77</v>
      </c>
      <c r="L191" s="1000">
        <v>4</v>
      </c>
      <c r="M191" s="729">
        <f t="shared" si="36"/>
        <v>3.08</v>
      </c>
      <c r="N191" s="983" t="s">
        <v>152</v>
      </c>
      <c r="O191" s="831">
        <v>0.72</v>
      </c>
      <c r="P191" s="973">
        <v>43258</v>
      </c>
      <c r="Q191" s="973">
        <v>43280</v>
      </c>
      <c r="R191" s="729">
        <f t="shared" si="37"/>
        <v>6.94444444444445</v>
      </c>
      <c r="S191" s="795">
        <f>IF(INDEX(Historical!$D$7:$D$1442,MATCH(B191,Historical!$B$7:$B$1449,0))=0,"n/a",(INDEX(Historical!$C$7:$C$1442,MATCH(B191,Historical!$B$7:$B$1449,0))/INDEX(Historical!$D$7:$D$1442,MATCH(B191,Historical!$B$7:$B$1449,0))-1)*100)</f>
        <v>7.0671378091872628</v>
      </c>
      <c r="T191" s="795">
        <f>IF(INDEX(Historical!$F$7:$F$1442,MATCH(B191,Historical!$B$7:$B$1449,0))=0,"n/a",((INDEX(Historical!$C$7:$C$1442,MATCH(B191,Historical!$B$7:$B$1449,0))/INDEX(Historical!$F$7:$F$1442,MATCH(B191,Historical!$B$7:$B$1449,0)))^(1/3)-1)*100)</f>
        <v>8.3815165859775433</v>
      </c>
      <c r="U191" s="795">
        <f>IF(INDEX(Historical!$H$7:$H$1442,MATCH(B191,Historical!$B$7:$B$1449,0))=0,"n/a",((INDEX(Historical!$C$7:$C$1442,MATCH(B191,Historical!$B$7:$B$1449,0))/INDEX(Historical!$H$7:$H$1442,MATCH(B191,Historical!$B$7:$B$1449,0)))^(1/5)-1)*100)</f>
        <v>9.1031554799994918</v>
      </c>
      <c r="V191" s="795">
        <f>IF(INDEX(Historical!$O$7:$O$1442,MATCH(B191,Historical!$B$7:$B$1449,0))=0,"n/a",((INDEX(Historical!$C$7:$C$1442,MATCH(B191,Historical!$B$7:$B$1449,0))/INDEX(Historical!$O$7:$O$1442,MATCH(B191,Historical!$B$7:$B$1449,0)))^(1/10)-1)*100)</f>
        <v>9.7967706266296251</v>
      </c>
      <c r="W191" s="796">
        <f t="shared" si="38"/>
        <v>0.9291996135190973</v>
      </c>
      <c r="X191" s="797">
        <f t="shared" si="39"/>
        <v>2.1170129023254631</v>
      </c>
      <c r="Y191" s="988"/>
      <c r="Z191" s="738">
        <f t="shared" si="40"/>
        <v>32.696390658174096</v>
      </c>
      <c r="AA191" s="999">
        <f t="shared" si="41"/>
        <v>13.326963906581742</v>
      </c>
      <c r="AB191" s="1000">
        <v>12</v>
      </c>
      <c r="AC191" s="978">
        <v>9.42</v>
      </c>
      <c r="AD191" s="978">
        <v>0.78</v>
      </c>
      <c r="AE191" s="978">
        <v>1.1200000000000001</v>
      </c>
      <c r="AF191" s="978">
        <v>1.49</v>
      </c>
      <c r="AG191" s="978">
        <v>8.7999999999999989</v>
      </c>
      <c r="AH191" s="978">
        <v>-24.2</v>
      </c>
      <c r="AI191" s="978">
        <v>6.1899999999999995</v>
      </c>
      <c r="AJ191" s="978">
        <v>4.3</v>
      </c>
      <c r="AK191" s="978">
        <v>17.119999999999997</v>
      </c>
      <c r="AL191" s="991">
        <v>33410</v>
      </c>
      <c r="AM191" s="985">
        <v>0.1</v>
      </c>
      <c r="AN191" s="978">
        <v>0.28999999999999998</v>
      </c>
      <c r="AO191" s="838">
        <f t="shared" si="42"/>
        <v>-1.7704071202257108</v>
      </c>
      <c r="AP191" s="839">
        <f t="shared" si="43"/>
        <v>11.556556786356031</v>
      </c>
      <c r="AQ191" s="1001">
        <f t="shared" si="44"/>
        <v>-6.0563378737452656</v>
      </c>
      <c r="AR191" s="738">
        <f>INDEX(Historical!$C$7:$C$1442,MATCH(B191,Historical!$B$7:$B$1449,0))*IF(AH191="n/a",1.03,IF(AH191&lt;0,1.01,IF(AH191&gt;10,1.1,(1+AH191/100))))</f>
        <v>3.0602999999999998</v>
      </c>
      <c r="AS191" s="999">
        <f t="shared" si="45"/>
        <v>3.2497325699999999</v>
      </c>
      <c r="AT191" s="999">
        <f t="shared" si="51"/>
        <v>3.5747058270000003</v>
      </c>
      <c r="AU191" s="999">
        <f t="shared" si="51"/>
        <v>3.9321764097000007</v>
      </c>
      <c r="AV191" s="999">
        <f t="shared" si="51"/>
        <v>4.3253940506700008</v>
      </c>
      <c r="AW191" s="738">
        <f t="shared" si="46"/>
        <v>18.142308857370001</v>
      </c>
      <c r="AX191" s="846">
        <f t="shared" si="47"/>
        <v>14.451416964608891</v>
      </c>
      <c r="AY191" s="1080">
        <v>1.1000000000000001</v>
      </c>
      <c r="AZ191" s="985">
        <v>13.020000000000001</v>
      </c>
      <c r="BA191" s="985">
        <v>-16.61</v>
      </c>
      <c r="BB191" s="985">
        <v>2.23</v>
      </c>
      <c r="BC191" s="985">
        <v>-1.3599999999999999</v>
      </c>
      <c r="BE191" s="700">
        <v>2005</v>
      </c>
      <c r="BF191" s="1013">
        <f t="shared" si="48"/>
        <v>1</v>
      </c>
      <c r="BG191" s="995">
        <v>1.9</v>
      </c>
    </row>
    <row r="192" spans="1:59" ht="11.25" customHeight="1" x14ac:dyDescent="0.2">
      <c r="A192" s="984" t="s">
        <v>837</v>
      </c>
      <c r="B192" s="988" t="s">
        <v>838</v>
      </c>
      <c r="C192" s="1070" t="s">
        <v>112</v>
      </c>
      <c r="D192" s="1070" t="s">
        <v>4419</v>
      </c>
      <c r="E192" s="828">
        <v>12</v>
      </c>
      <c r="F192" s="1148">
        <v>297</v>
      </c>
      <c r="G192" s="1148" t="s">
        <v>37</v>
      </c>
      <c r="H192" s="1148" t="s">
        <v>37</v>
      </c>
      <c r="I192" s="987">
        <v>159.07</v>
      </c>
      <c r="J192" s="738">
        <f t="shared" si="35"/>
        <v>2.0116929653611617</v>
      </c>
      <c r="K192" s="990">
        <v>0.8</v>
      </c>
      <c r="L192" s="1000">
        <v>4</v>
      </c>
      <c r="M192" s="729">
        <f t="shared" si="36"/>
        <v>3.2</v>
      </c>
      <c r="N192" s="983" t="s">
        <v>320</v>
      </c>
      <c r="O192" s="831">
        <v>0.73</v>
      </c>
      <c r="P192" s="973">
        <v>43342</v>
      </c>
      <c r="Q192" s="973">
        <v>43371</v>
      </c>
      <c r="R192" s="729">
        <f t="shared" si="37"/>
        <v>9.5890410958904209</v>
      </c>
      <c r="S192" s="795">
        <f>IF(INDEX(Historical!$D$7:$D$1442,MATCH(B192,Historical!$B$7:$B$1449,0))=0,"n/a",(INDEX(Historical!$C$7:$C$1442,MATCH(B192,Historical!$B$7:$B$1449,0))/INDEX(Historical!$D$7:$D$1442,MATCH(B192,Historical!$B$7:$B$1449,0))-1)*100)</f>
        <v>23.387096774193552</v>
      </c>
      <c r="T192" s="795">
        <f>IF(INDEX(Historical!$F$7:$F$1442,MATCH(B192,Historical!$B$7:$B$1449,0))=0,"n/a",((INDEX(Historical!$C$7:$C$1442,MATCH(B192,Historical!$B$7:$B$1449,0))/INDEX(Historical!$F$7:$F$1442,MATCH(B192,Historical!$B$7:$B$1449,0)))^(1/3)-1)*100)</f>
        <v>11.626227731962246</v>
      </c>
      <c r="U192" s="795">
        <f>IF(INDEX(Historical!$H$7:$H$1442,MATCH(B192,Historical!$B$7:$B$1449,0))=0,"n/a",((INDEX(Historical!$C$7:$C$1442,MATCH(B192,Historical!$B$7:$B$1449,0))/INDEX(Historical!$H$7:$H$1442,MATCH(B192,Historical!$B$7:$B$1449,0)))^(1/5)-1)*100)</f>
        <v>15.635702258853957</v>
      </c>
      <c r="V192" s="795">
        <f>IF(INDEX(Historical!$O$7:$O$1442,MATCH(B192,Historical!$B$7:$B$1449,0))=0,"n/a",((INDEX(Historical!$C$7:$C$1442,MATCH(B192,Historical!$B$7:$B$1449,0))/INDEX(Historical!$O$7:$O$1442,MATCH(B192,Historical!$B$7:$B$1449,0)))^(1/10)-1)*100)</f>
        <v>20.733237729811304</v>
      </c>
      <c r="W192" s="796">
        <f t="shared" si="38"/>
        <v>0.75413702686542528</v>
      </c>
      <c r="X192" s="797">
        <f t="shared" si="39"/>
        <v>1.9792028175764502</v>
      </c>
      <c r="Y192" s="989"/>
      <c r="Z192" s="738">
        <f t="shared" si="40"/>
        <v>42.049934296977661</v>
      </c>
      <c r="AA192" s="999">
        <f t="shared" si="41"/>
        <v>20.902759526938237</v>
      </c>
      <c r="AB192" s="1000">
        <v>12</v>
      </c>
      <c r="AC192" s="978">
        <v>7.61</v>
      </c>
      <c r="AD192" s="978">
        <v>1.27</v>
      </c>
      <c r="AE192" s="978">
        <v>5.18</v>
      </c>
      <c r="AF192" s="978">
        <v>5.68</v>
      </c>
      <c r="AG192" s="978">
        <v>50.3</v>
      </c>
      <c r="AH192" s="978">
        <v>19.400000000000002</v>
      </c>
      <c r="AI192" s="978">
        <v>13.239999999999998</v>
      </c>
      <c r="AJ192" s="978">
        <v>7.9</v>
      </c>
      <c r="AK192" s="978">
        <v>16.43</v>
      </c>
      <c r="AL192" s="991">
        <v>116760</v>
      </c>
      <c r="AM192" s="985">
        <v>0.1</v>
      </c>
      <c r="AN192" s="978">
        <v>1.0900000000000001</v>
      </c>
      <c r="AO192" s="838">
        <f t="shared" si="42"/>
        <v>-3.2553643027231196</v>
      </c>
      <c r="AP192" s="839">
        <f t="shared" si="43"/>
        <v>17.647395224215117</v>
      </c>
      <c r="AQ192" s="1001">
        <f t="shared" si="44"/>
        <v>129.71254898532956</v>
      </c>
      <c r="AR192" s="738">
        <f>INDEX(Historical!$C$7:$C$1442,MATCH(B192,Historical!$B$7:$B$1449,0))*IF(AH192="n/a",1.03,IF(AH192&lt;0,1.01,IF(AH192&gt;10,1.1,(1+AH192/100))))</f>
        <v>3.3660000000000005</v>
      </c>
      <c r="AS192" s="999">
        <f t="shared" si="45"/>
        <v>3.7026000000000008</v>
      </c>
      <c r="AT192" s="999">
        <f t="shared" si="51"/>
        <v>4.0728600000000013</v>
      </c>
      <c r="AU192" s="999">
        <f t="shared" si="51"/>
        <v>4.4801460000000022</v>
      </c>
      <c r="AV192" s="999">
        <f t="shared" si="51"/>
        <v>4.9281606000000027</v>
      </c>
      <c r="AW192" s="738">
        <f t="shared" si="46"/>
        <v>20.549766600000005</v>
      </c>
      <c r="AX192" s="846">
        <f t="shared" si="47"/>
        <v>12.918694034073052</v>
      </c>
      <c r="AY192" s="1080">
        <v>1.0900000000000001</v>
      </c>
      <c r="AZ192" s="985">
        <v>31.22</v>
      </c>
      <c r="BA192" s="985">
        <v>-3.9600000000000004</v>
      </c>
      <c r="BB192" s="985">
        <v>7.9399999999999995</v>
      </c>
      <c r="BC192" s="985">
        <v>8.01</v>
      </c>
      <c r="BE192" s="700">
        <v>2007</v>
      </c>
      <c r="BF192" s="1013">
        <f t="shared" si="48"/>
        <v>1</v>
      </c>
      <c r="BG192" s="995">
        <v>19.3</v>
      </c>
    </row>
    <row r="193" spans="1:59" ht="11.25" customHeight="1" x14ac:dyDescent="0.2">
      <c r="A193" s="976" t="s">
        <v>1770</v>
      </c>
      <c r="B193" s="988" t="s">
        <v>1771</v>
      </c>
      <c r="C193" s="1070" t="s">
        <v>108</v>
      </c>
      <c r="D193" s="1070" t="s">
        <v>118</v>
      </c>
      <c r="E193" s="828">
        <v>10</v>
      </c>
      <c r="F193" s="1148">
        <v>322</v>
      </c>
      <c r="G193" s="1148" t="s">
        <v>115</v>
      </c>
      <c r="H193" s="1148" t="s">
        <v>115</v>
      </c>
      <c r="I193" s="987">
        <v>34.76</v>
      </c>
      <c r="J193" s="738">
        <f t="shared" si="35"/>
        <v>2.9919447640966634</v>
      </c>
      <c r="K193" s="990">
        <v>0.26</v>
      </c>
      <c r="L193" s="1000">
        <v>4</v>
      </c>
      <c r="M193" s="729">
        <f t="shared" si="36"/>
        <v>1.04</v>
      </c>
      <c r="N193" s="983" t="s">
        <v>238</v>
      </c>
      <c r="O193" s="831">
        <v>0.23</v>
      </c>
      <c r="P193" s="973">
        <v>43308</v>
      </c>
      <c r="Q193" s="973">
        <v>43329</v>
      </c>
      <c r="R193" s="729">
        <f t="shared" si="37"/>
        <v>13.043478260869565</v>
      </c>
      <c r="S193" s="795">
        <f>IF(INDEX(Historical!$D$7:$D$1442,MATCH(B193,Historical!$B$7:$B$1449,0))=0,"n/a",(INDEX(Historical!$C$7:$C$1442,MATCH(B193,Historical!$B$7:$B$1449,0))/INDEX(Historical!$D$7:$D$1442,MATCH(B193,Historical!$B$7:$B$1449,0))-1)*100)</f>
        <v>13.953488372093004</v>
      </c>
      <c r="T193" s="795">
        <f>IF(INDEX(Historical!$F$7:$F$1442,MATCH(B193,Historical!$B$7:$B$1449,0))=0,"n/a",((INDEX(Historical!$C$7:$C$1442,MATCH(B193,Historical!$B$7:$B$1449,0))/INDEX(Historical!$F$7:$F$1442,MATCH(B193,Historical!$B$7:$B$1449,0)))^(1/3)-1)*100)</f>
        <v>11.868894208139679</v>
      </c>
      <c r="U193" s="795">
        <f>IF(INDEX(Historical!$H$7:$H$1442,MATCH(B193,Historical!$B$7:$B$1449,0))=0,"n/a",((INDEX(Historical!$C$7:$C$1442,MATCH(B193,Historical!$B$7:$B$1449,0))/INDEX(Historical!$H$7:$H$1442,MATCH(B193,Historical!$B$7:$B$1449,0)))^(1/5)-1)*100)</f>
        <v>12.246466207113937</v>
      </c>
      <c r="V193" s="795">
        <f>IF(INDEX(Historical!$O$7:$O$1442,MATCH(B193,Historical!$B$7:$B$1449,0))=0,"n/a",((INDEX(Historical!$C$7:$C$1442,MATCH(B193,Historical!$B$7:$B$1449,0))/INDEX(Historical!$O$7:$O$1442,MATCH(B193,Historical!$B$7:$B$1449,0)))^(1/10)-1)*100)</f>
        <v>12.566841929221884</v>
      </c>
      <c r="W193" s="796">
        <f t="shared" si="38"/>
        <v>0.97450626625906922</v>
      </c>
      <c r="X193" s="797">
        <f t="shared" si="39"/>
        <v>2.0756722384938877</v>
      </c>
      <c r="Y193" s="752"/>
      <c r="Z193" s="738">
        <f t="shared" si="40"/>
        <v>45.814977973568283</v>
      </c>
      <c r="AA193" s="999">
        <f t="shared" si="41"/>
        <v>15.312775330396475</v>
      </c>
      <c r="AB193" s="1000">
        <v>12</v>
      </c>
      <c r="AC193" s="978">
        <v>2.27</v>
      </c>
      <c r="AD193" s="978">
        <v>1.52</v>
      </c>
      <c r="AE193" s="978">
        <v>0.66</v>
      </c>
      <c r="AF193" s="978">
        <v>0.89</v>
      </c>
      <c r="AG193" s="978">
        <v>5.8000000000000007</v>
      </c>
      <c r="AH193" s="978">
        <v>7.3</v>
      </c>
      <c r="AI193" s="978">
        <v>5.27</v>
      </c>
      <c r="AJ193" s="978">
        <v>5.8999999999999995</v>
      </c>
      <c r="AK193" s="978">
        <v>10.08</v>
      </c>
      <c r="AL193" s="991">
        <v>7610</v>
      </c>
      <c r="AM193" s="985">
        <v>0.43</v>
      </c>
      <c r="AN193" s="978">
        <v>0.35</v>
      </c>
      <c r="AO193" s="838">
        <f t="shared" si="42"/>
        <v>-7.4364359185874918E-2</v>
      </c>
      <c r="AP193" s="839">
        <f t="shared" si="43"/>
        <v>15.2384109712106</v>
      </c>
      <c r="AQ193" s="1001">
        <f t="shared" si="44"/>
        <v>-22.172926607045142</v>
      </c>
      <c r="AR193" s="738">
        <f>INDEX(Historical!$C$7:$C$1442,MATCH(B193,Historical!$B$7:$B$1449,0))*IF(AH193="n/a",1.03,IF(AH193&lt;0,1.01,IF(AH193&gt;10,1.1,(1+AH193/100))))</f>
        <v>1.0515399999999999</v>
      </c>
      <c r="AS193" s="999">
        <f t="shared" si="45"/>
        <v>1.1069561579999998</v>
      </c>
      <c r="AT193" s="999">
        <f t="shared" si="51"/>
        <v>1.2176517737999999</v>
      </c>
      <c r="AU193" s="999">
        <f t="shared" si="51"/>
        <v>1.33941695118</v>
      </c>
      <c r="AV193" s="999">
        <f t="shared" si="51"/>
        <v>1.4733586462980002</v>
      </c>
      <c r="AW193" s="738">
        <f t="shared" si="46"/>
        <v>6.1889235292779992</v>
      </c>
      <c r="AX193" s="846">
        <f t="shared" si="47"/>
        <v>17.80472822001726</v>
      </c>
      <c r="AY193" s="1080">
        <v>1.45</v>
      </c>
      <c r="AZ193" s="985">
        <v>29.87</v>
      </c>
      <c r="BA193" s="985">
        <v>-36.49</v>
      </c>
      <c r="BB193" s="985">
        <v>7.02</v>
      </c>
      <c r="BC193" s="985">
        <v>-6.17</v>
      </c>
      <c r="BE193" s="700">
        <v>2009</v>
      </c>
      <c r="BF193" s="1013">
        <f t="shared" si="48"/>
        <v>0</v>
      </c>
      <c r="BG193" s="995">
        <v>0.89999999999999991</v>
      </c>
    </row>
    <row r="194" spans="1:59" s="874" customFormat="1" ht="11.25" customHeight="1" x14ac:dyDescent="0.2">
      <c r="A194" s="853" t="s">
        <v>843</v>
      </c>
      <c r="B194" s="882" t="s">
        <v>844</v>
      </c>
      <c r="C194" s="1070" t="s">
        <v>154</v>
      </c>
      <c r="D194" s="1070" t="s">
        <v>4386</v>
      </c>
      <c r="E194" s="854">
        <v>16</v>
      </c>
      <c r="F194" s="1148">
        <v>221</v>
      </c>
      <c r="G194" s="1147" t="s">
        <v>106</v>
      </c>
      <c r="H194" s="1147" t="s">
        <v>106</v>
      </c>
      <c r="I194" s="855">
        <v>93.94</v>
      </c>
      <c r="J194" s="856">
        <f t="shared" si="35"/>
        <v>1.1709601873536302</v>
      </c>
      <c r="K194" s="857">
        <v>0.27500000000000002</v>
      </c>
      <c r="L194" s="858">
        <v>4</v>
      </c>
      <c r="M194" s="859">
        <f t="shared" si="36"/>
        <v>1.1000000000000001</v>
      </c>
      <c r="N194" s="860" t="s">
        <v>190</v>
      </c>
      <c r="O194" s="861">
        <v>0.27</v>
      </c>
      <c r="P194" s="862">
        <v>43447</v>
      </c>
      <c r="Q194" s="862">
        <v>43468</v>
      </c>
      <c r="R194" s="859">
        <f t="shared" si="37"/>
        <v>1.8518518518518534</v>
      </c>
      <c r="S194" s="795">
        <f>IF(INDEX(Historical!$D$7:$D$1442,MATCH(B194,Historical!$B$7:$B$1449,0))=0,"n/a",(INDEX(Historical!$C$7:$C$1442,MATCH(B194,Historical!$B$7:$B$1449,0))/INDEX(Historical!$D$7:$D$1442,MATCH(B194,Historical!$B$7:$B$1449,0))-1)*100)</f>
        <v>1.8867924528301883</v>
      </c>
      <c r="T194" s="795">
        <f>IF(INDEX(Historical!$F$7:$F$1442,MATCH(B194,Historical!$B$7:$B$1449,0))=0,"n/a",((INDEX(Historical!$C$7:$C$1442,MATCH(B194,Historical!$B$7:$B$1449,0))/INDEX(Historical!$F$7:$F$1442,MATCH(B194,Historical!$B$7:$B$1449,0)))^(1/3)-1)*100)</f>
        <v>1.7575471975188606</v>
      </c>
      <c r="U194" s="795">
        <f>IF(INDEX(Historical!$H$7:$H$1442,MATCH(B194,Historical!$B$7:$B$1449,0))=0,"n/a",((INDEX(Historical!$C$7:$C$1442,MATCH(B194,Historical!$B$7:$B$1449,0))/INDEX(Historical!$H$7:$H$1442,MATCH(B194,Historical!$B$7:$B$1449,0)))^(1/5)-1)*100)</f>
        <v>1.8585536309526418</v>
      </c>
      <c r="V194" s="795">
        <f>IF(INDEX(Historical!$O$7:$O$1442,MATCH(B194,Historical!$B$7:$B$1449,0))=0,"n/a",((INDEX(Historical!$C$7:$C$1442,MATCH(B194,Historical!$B$7:$B$1449,0))/INDEX(Historical!$O$7:$O$1442,MATCH(B194,Historical!$B$7:$B$1449,0)))^(1/10)-1)*100)</f>
        <v>1.7835320786046882</v>
      </c>
      <c r="W194" s="863">
        <f t="shared" si="38"/>
        <v>1.0420634723916182</v>
      </c>
      <c r="X194" s="864">
        <f t="shared" si="39"/>
        <v>0.25459638780173177</v>
      </c>
      <c r="Y194" s="886"/>
      <c r="Z194" s="856">
        <f t="shared" si="40"/>
        <v>22.312373225152133</v>
      </c>
      <c r="AA194" s="866">
        <f t="shared" si="41"/>
        <v>19.054766734279919</v>
      </c>
      <c r="AB194" s="858">
        <v>12</v>
      </c>
      <c r="AC194" s="867">
        <v>4.93</v>
      </c>
      <c r="AD194" s="867" t="s">
        <v>137</v>
      </c>
      <c r="AE194" s="867">
        <v>7.95</v>
      </c>
      <c r="AF194" s="867">
        <v>3.95</v>
      </c>
      <c r="AG194" s="867">
        <v>15.2</v>
      </c>
      <c r="AH194" s="867">
        <v>21</v>
      </c>
      <c r="AI194" s="867" t="s">
        <v>137</v>
      </c>
      <c r="AJ194" s="867">
        <v>7.3</v>
      </c>
      <c r="AK194" s="867" t="s">
        <v>137</v>
      </c>
      <c r="AL194" s="868">
        <v>337.24</v>
      </c>
      <c r="AM194" s="869">
        <v>0.6</v>
      </c>
      <c r="AN194" s="867">
        <v>0</v>
      </c>
      <c r="AO194" s="870">
        <f t="shared" si="42"/>
        <v>-16.025252915973645</v>
      </c>
      <c r="AP194" s="871">
        <f t="shared" si="43"/>
        <v>3.0295138183062722</v>
      </c>
      <c r="AQ194" s="872">
        <f t="shared" si="44"/>
        <v>82.898063412875715</v>
      </c>
      <c r="AR194" s="738">
        <f>INDEX(Historical!$C$7:$C$1442,MATCH(B194,Historical!$B$7:$B$1449,0))*IF(AH194="n/a",1.03,IF(AH194&lt;0,1.01,IF(AH194&gt;10,1.1,(1+AH194/100))))</f>
        <v>1.1880000000000002</v>
      </c>
      <c r="AS194" s="866">
        <f t="shared" si="45"/>
        <v>1.2236400000000003</v>
      </c>
      <c r="AT194" s="866">
        <f t="shared" si="51"/>
        <v>1.2603492000000003</v>
      </c>
      <c r="AU194" s="866">
        <f t="shared" si="51"/>
        <v>1.2981596760000003</v>
      </c>
      <c r="AV194" s="866">
        <f t="shared" si="51"/>
        <v>1.3371044662800002</v>
      </c>
      <c r="AW194" s="856">
        <f t="shared" si="46"/>
        <v>6.307253342280001</v>
      </c>
      <c r="AX194" s="873">
        <f t="shared" si="47"/>
        <v>6.7141295957845442</v>
      </c>
      <c r="AY194" s="1081">
        <v>0.71</v>
      </c>
      <c r="AZ194" s="869">
        <v>26.979999999999997</v>
      </c>
      <c r="BA194" s="869">
        <v>-20.150000000000002</v>
      </c>
      <c r="BB194" s="869">
        <v>8.08</v>
      </c>
      <c r="BC194" s="869">
        <v>-1.1199999999999999</v>
      </c>
      <c r="BD194" s="1033"/>
      <c r="BE194" s="700">
        <v>2004</v>
      </c>
      <c r="BF194" s="1013">
        <f t="shared" si="48"/>
        <v>1</v>
      </c>
      <c r="BG194" s="931">
        <v>13.100000000000001</v>
      </c>
    </row>
    <row r="195" spans="1:59" ht="11.25" customHeight="1" x14ac:dyDescent="0.2">
      <c r="A195" s="976" t="s">
        <v>845</v>
      </c>
      <c r="B195" s="988" t="s">
        <v>846</v>
      </c>
      <c r="C195" s="1070" t="s">
        <v>128</v>
      </c>
      <c r="D195" s="1070" t="s">
        <v>126</v>
      </c>
      <c r="E195" s="828">
        <v>20</v>
      </c>
      <c r="F195" s="1148">
        <v>163</v>
      </c>
      <c r="G195" s="1148" t="s">
        <v>106</v>
      </c>
      <c r="H195" s="1148" t="s">
        <v>106</v>
      </c>
      <c r="I195" s="987">
        <v>11</v>
      </c>
      <c r="J195" s="738">
        <f t="shared" si="35"/>
        <v>14.545454545454547</v>
      </c>
      <c r="K195" s="997">
        <v>0.4</v>
      </c>
      <c r="L195" s="1000">
        <v>4</v>
      </c>
      <c r="M195" s="729">
        <f t="shared" si="36"/>
        <v>1.6</v>
      </c>
      <c r="N195" s="983" t="s">
        <v>289</v>
      </c>
      <c r="O195" s="837">
        <v>0.38095238095238093</v>
      </c>
      <c r="P195" s="979">
        <v>43088</v>
      </c>
      <c r="Q195" s="979">
        <v>43097</v>
      </c>
      <c r="R195" s="729">
        <f t="shared" si="37"/>
        <v>5.0000000000000115</v>
      </c>
      <c r="S195" s="795">
        <f>IF(INDEX(Historical!$D$7:$D$1442,MATCH(B195,Historical!$B$7:$B$1449,0))=0,"n/a",(INDEX(Historical!$C$7:$C$1442,MATCH(B195,Historical!$B$7:$B$1449,0))/INDEX(Historical!$D$7:$D$1442,MATCH(B195,Historical!$B$7:$B$1449,0))-1)*100)</f>
        <v>3.7037037037037202</v>
      </c>
      <c r="T195" s="795">
        <f>IF(INDEX(Historical!$F$7:$F$1442,MATCH(B195,Historical!$B$7:$B$1449,0))=0,"n/a",((INDEX(Historical!$C$7:$C$1442,MATCH(B195,Historical!$B$7:$B$1449,0))/INDEX(Historical!$F$7:$F$1442,MATCH(B195,Historical!$B$7:$B$1449,0)))^(1/3)-1)*100)</f>
        <v>4.5661107530005074</v>
      </c>
      <c r="U195" s="795">
        <f>IF(INDEX(Historical!$H$7:$H$1442,MATCH(B195,Historical!$B$7:$B$1449,0))=0,"n/a",((INDEX(Historical!$C$7:$C$1442,MATCH(B195,Historical!$B$7:$B$1449,0))/INDEX(Historical!$H$7:$H$1442,MATCH(B195,Historical!$B$7:$B$1449,0)))^(1/5)-1)*100)</f>
        <v>4.7394508817191427</v>
      </c>
      <c r="V195" s="795">
        <f>IF(INDEX(Historical!$O$7:$O$1442,MATCH(B195,Historical!$B$7:$B$1449,0))=0,"n/a",((INDEX(Historical!$C$7:$C$1442,MATCH(B195,Historical!$B$7:$B$1449,0))/INDEX(Historical!$O$7:$O$1442,MATCH(B195,Historical!$B$7:$B$1449,0)))^(1/10)-1)*100)</f>
        <v>4.8696438466710568</v>
      </c>
      <c r="W195" s="796">
        <f t="shared" si="38"/>
        <v>0.97326437639974117</v>
      </c>
      <c r="X195" s="797">
        <f t="shared" si="39"/>
        <v>0.76442756156760361</v>
      </c>
      <c r="Y195" s="747" t="s">
        <v>440</v>
      </c>
      <c r="Z195" s="738">
        <f t="shared" si="40"/>
        <v>484.84848484848487</v>
      </c>
      <c r="AA195" s="999">
        <f t="shared" si="41"/>
        <v>33.333333333333329</v>
      </c>
      <c r="AB195" s="1000">
        <v>12</v>
      </c>
      <c r="AC195" s="978">
        <v>0.33</v>
      </c>
      <c r="AD195" s="978">
        <v>3.06</v>
      </c>
      <c r="AE195" s="978">
        <v>0.82</v>
      </c>
      <c r="AF195" s="978" t="s">
        <v>137</v>
      </c>
      <c r="AG195" s="978">
        <v>-15.2</v>
      </c>
      <c r="AH195" s="978">
        <v>-29.099999999999998</v>
      </c>
      <c r="AI195" s="978">
        <v>30.769999999999996</v>
      </c>
      <c r="AJ195" s="978">
        <v>6.2</v>
      </c>
      <c r="AK195" s="978">
        <v>11</v>
      </c>
      <c r="AL195" s="991">
        <v>1530</v>
      </c>
      <c r="AM195" s="985">
        <v>1.2</v>
      </c>
      <c r="AN195" s="978" t="s">
        <v>137</v>
      </c>
      <c r="AO195" s="838">
        <f t="shared" si="42"/>
        <v>-14.048427906159638</v>
      </c>
      <c r="AP195" s="839">
        <f t="shared" si="43"/>
        <v>19.28490542717369</v>
      </c>
      <c r="AQ195" s="1001" t="str">
        <f t="shared" si="44"/>
        <v>n/a</v>
      </c>
      <c r="AR195" s="738">
        <f>INDEX(Historical!$C$7:$C$1442,MATCH(B195,Historical!$B$7:$B$1449,0))*IF(AH195="n/a",1.03,IF(AH195&lt;0,1.01,IF(AH195&gt;10,1.1,(1+AH195/100))))</f>
        <v>1.6160000000000001</v>
      </c>
      <c r="AS195" s="999">
        <f t="shared" si="45"/>
        <v>1.7776000000000003</v>
      </c>
      <c r="AT195" s="999">
        <f t="shared" si="51"/>
        <v>1.9553600000000004</v>
      </c>
      <c r="AU195" s="999">
        <f t="shared" si="51"/>
        <v>2.1508960000000008</v>
      </c>
      <c r="AV195" s="999">
        <f t="shared" si="51"/>
        <v>2.365985600000001</v>
      </c>
      <c r="AW195" s="738">
        <f t="shared" si="46"/>
        <v>9.8658416000000031</v>
      </c>
      <c r="AX195" s="846">
        <f t="shared" si="47"/>
        <v>89.689469090909128</v>
      </c>
      <c r="AY195" s="1080">
        <v>0.71</v>
      </c>
      <c r="AZ195" s="985">
        <v>19.39</v>
      </c>
      <c r="BA195" s="985">
        <v>-46.129999999999995</v>
      </c>
      <c r="BB195" s="985">
        <v>-0.8</v>
      </c>
      <c r="BC195" s="985">
        <v>-26.979999999999997</v>
      </c>
      <c r="BE195" s="700">
        <v>1999</v>
      </c>
      <c r="BF195" s="1013">
        <f t="shared" si="48"/>
        <v>2</v>
      </c>
      <c r="BG195" s="995">
        <v>5.5</v>
      </c>
    </row>
    <row r="196" spans="1:59" ht="11.25" customHeight="1" x14ac:dyDescent="0.2">
      <c r="A196" s="984" t="s">
        <v>847</v>
      </c>
      <c r="B196" s="988" t="s">
        <v>848</v>
      </c>
      <c r="C196" s="1070" t="s">
        <v>4405</v>
      </c>
      <c r="D196" s="1070" t="s">
        <v>4414</v>
      </c>
      <c r="E196" s="828">
        <v>14</v>
      </c>
      <c r="F196" s="1148">
        <v>273</v>
      </c>
      <c r="G196" s="1148" t="s">
        <v>115</v>
      </c>
      <c r="H196" s="1148" t="s">
        <v>37</v>
      </c>
      <c r="I196" s="987">
        <v>55.06</v>
      </c>
      <c r="J196" s="738">
        <f t="shared" si="35"/>
        <v>4.3770432255721037</v>
      </c>
      <c r="K196" s="990">
        <v>0.60250000000000004</v>
      </c>
      <c r="L196" s="1000">
        <v>4</v>
      </c>
      <c r="M196" s="729">
        <f t="shared" si="36"/>
        <v>2.41</v>
      </c>
      <c r="N196" s="983" t="s">
        <v>140</v>
      </c>
      <c r="O196" s="831">
        <v>0.59</v>
      </c>
      <c r="P196" s="973">
        <v>43382</v>
      </c>
      <c r="Q196" s="973">
        <v>43405</v>
      </c>
      <c r="R196" s="729">
        <f t="shared" si="37"/>
        <v>2.1186440677966214</v>
      </c>
      <c r="S196" s="795">
        <f>IF(INDEX(Historical!$D$7:$D$1442,MATCH(B196,Historical!$B$7:$B$1449,0))=0,"n/a",(INDEX(Historical!$C$7:$C$1442,MATCH(B196,Historical!$B$7:$B$1449,0))/INDEX(Historical!$D$7:$D$1442,MATCH(B196,Historical!$B$7:$B$1449,0))-1)*100)</f>
        <v>2.1528525296017342</v>
      </c>
      <c r="T196" s="795">
        <f>IF(INDEX(Historical!$F$7:$F$1442,MATCH(B196,Historical!$B$7:$B$1449,0))=0,"n/a",((INDEX(Historical!$C$7:$C$1442,MATCH(B196,Historical!$B$7:$B$1449,0))/INDEX(Historical!$F$7:$F$1442,MATCH(B196,Historical!$B$7:$B$1449,0)))^(1/3)-1)*100)</f>
        <v>2.3161437736620494</v>
      </c>
      <c r="U196" s="795">
        <f>IF(INDEX(Historical!$H$7:$H$1442,MATCH(B196,Historical!$B$7:$B$1449,0))=0,"n/a",((INDEX(Historical!$C$7:$C$1442,MATCH(B196,Historical!$B$7:$B$1449,0))/INDEX(Historical!$H$7:$H$1442,MATCH(B196,Historical!$B$7:$B$1449,0)))^(1/5)-1)*100)</f>
        <v>2.7158877498059786</v>
      </c>
      <c r="V196" s="795">
        <f>IF(INDEX(Historical!$O$7:$O$1442,MATCH(B196,Historical!$B$7:$B$1449,0))=0,"n/a",((INDEX(Historical!$C$7:$C$1442,MATCH(B196,Historical!$B$7:$B$1449,0))/INDEX(Historical!$O$7:$O$1442,MATCH(B196,Historical!$B$7:$B$1449,0)))^(1/10)-1)*100)</f>
        <v>3.0900658989067242</v>
      </c>
      <c r="W196" s="796">
        <f t="shared" si="38"/>
        <v>0.87890933030485496</v>
      </c>
      <c r="X196" s="797">
        <f t="shared" si="39"/>
        <v>4.4890706608363279E-2</v>
      </c>
      <c r="Y196" s="752"/>
      <c r="Z196" s="738">
        <f t="shared" si="40"/>
        <v>64.266666666666666</v>
      </c>
      <c r="AA196" s="999">
        <f t="shared" si="41"/>
        <v>14.682666666666668</v>
      </c>
      <c r="AB196" s="1000">
        <v>12</v>
      </c>
      <c r="AC196" s="978">
        <v>3.75</v>
      </c>
      <c r="AD196" s="978">
        <v>2.2799999999999998</v>
      </c>
      <c r="AE196" s="978">
        <v>1.76</v>
      </c>
      <c r="AF196" s="978">
        <v>4.18</v>
      </c>
      <c r="AG196" s="980">
        <v>64.400000000000006</v>
      </c>
      <c r="AH196" s="978">
        <v>1.3</v>
      </c>
      <c r="AI196" s="978">
        <v>1.5</v>
      </c>
      <c r="AJ196" s="978">
        <v>60.5</v>
      </c>
      <c r="AK196" s="978">
        <v>6.4399999999999995</v>
      </c>
      <c r="AL196" s="991">
        <v>230210</v>
      </c>
      <c r="AM196" s="985">
        <v>0.03</v>
      </c>
      <c r="AN196" s="978">
        <v>2.0699999999999998</v>
      </c>
      <c r="AO196" s="838">
        <f t="shared" si="42"/>
        <v>-7.5897356912885856</v>
      </c>
      <c r="AP196" s="839">
        <f t="shared" si="43"/>
        <v>7.0929309753780823</v>
      </c>
      <c r="AQ196" s="1001">
        <f t="shared" si="44"/>
        <v>65.157899756117786</v>
      </c>
      <c r="AR196" s="738">
        <f>INDEX(Historical!$C$7:$C$1442,MATCH(B196,Historical!$B$7:$B$1449,0))*IF(AH196="n/a",1.03,IF(AH196&lt;0,1.01,IF(AH196&gt;10,1.1,(1+AH196/100))))</f>
        <v>2.4033424999999999</v>
      </c>
      <c r="AS196" s="999">
        <f t="shared" si="45"/>
        <v>2.4393926374999997</v>
      </c>
      <c r="AT196" s="999">
        <f t="shared" si="51"/>
        <v>2.5964895233549998</v>
      </c>
      <c r="AU196" s="999">
        <f t="shared" si="51"/>
        <v>2.7637034486590619</v>
      </c>
      <c r="AV196" s="999">
        <f t="shared" si="51"/>
        <v>2.9416859507527056</v>
      </c>
      <c r="AW196" s="738">
        <f t="shared" si="46"/>
        <v>13.144614060266768</v>
      </c>
      <c r="AX196" s="846">
        <f t="shared" si="47"/>
        <v>23.87325474076783</v>
      </c>
      <c r="AY196" s="1080">
        <v>0.53</v>
      </c>
      <c r="AZ196" s="985">
        <v>19.470000000000002</v>
      </c>
      <c r="BA196" s="985">
        <v>-10.59</v>
      </c>
      <c r="BB196" s="985">
        <v>-3.84</v>
      </c>
      <c r="BC196" s="985">
        <v>3.25</v>
      </c>
      <c r="BE196" s="700">
        <v>2005</v>
      </c>
      <c r="BF196" s="1013">
        <f t="shared" si="48"/>
        <v>1</v>
      </c>
      <c r="BG196" s="995">
        <v>12.3</v>
      </c>
    </row>
    <row r="197" spans="1:59" ht="11.25" customHeight="1" x14ac:dyDescent="0.2">
      <c r="A197" s="976" t="s">
        <v>849</v>
      </c>
      <c r="B197" s="988" t="s">
        <v>850</v>
      </c>
      <c r="C197" s="1070" t="s">
        <v>4252</v>
      </c>
      <c r="D197" s="1070" t="s">
        <v>4387</v>
      </c>
      <c r="E197" s="828">
        <v>11</v>
      </c>
      <c r="F197" s="1148">
        <v>315</v>
      </c>
      <c r="G197" s="1148" t="s">
        <v>106</v>
      </c>
      <c r="H197" s="1148" t="s">
        <v>106</v>
      </c>
      <c r="I197" s="987">
        <v>135.01</v>
      </c>
      <c r="J197" s="738">
        <f t="shared" si="35"/>
        <v>0.74068587512036155</v>
      </c>
      <c r="K197" s="990">
        <v>0.25</v>
      </c>
      <c r="L197" s="1000">
        <v>4</v>
      </c>
      <c r="M197" s="729">
        <f t="shared" si="36"/>
        <v>1</v>
      </c>
      <c r="N197" s="983" t="s">
        <v>798</v>
      </c>
      <c r="O197" s="831">
        <v>0.21</v>
      </c>
      <c r="P197" s="973">
        <v>43419</v>
      </c>
      <c r="Q197" s="973">
        <v>43438</v>
      </c>
      <c r="R197" s="729">
        <f t="shared" si="37"/>
        <v>19.047619047619051</v>
      </c>
      <c r="S197" s="795">
        <f>IF(INDEX(Historical!$D$7:$D$1442,MATCH(B197,Historical!$B$7:$B$1449,0))=0,"n/a",(INDEX(Historical!$C$7:$C$1442,MATCH(B197,Historical!$B$7:$B$1449,0))/INDEX(Historical!$D$7:$D$1442,MATCH(B197,Historical!$B$7:$B$1449,0))-1)*100)</f>
        <v>27.536231884057983</v>
      </c>
      <c r="T197" s="795">
        <f>IF(INDEX(Historical!$F$7:$F$1442,MATCH(B197,Historical!$B$7:$B$1449,0))=0,"n/a",((INDEX(Historical!$C$7:$C$1442,MATCH(B197,Historical!$B$7:$B$1449,0))/INDEX(Historical!$F$7:$F$1442,MATCH(B197,Historical!$B$7:$B$1449,0)))^(1/3)-1)*100)</f>
        <v>20.73621473595373</v>
      </c>
      <c r="U197" s="795">
        <f>IF(INDEX(Historical!$H$7:$H$1442,MATCH(B197,Historical!$B$7:$B$1449,0))=0,"n/a",((INDEX(Historical!$C$7:$C$1442,MATCH(B197,Historical!$B$7:$B$1449,0))/INDEX(Historical!$H$7:$H$1442,MATCH(B197,Historical!$B$7:$B$1449,0)))^(1/5)-1)*100)</f>
        <v>20.421927029878042</v>
      </c>
      <c r="V197" s="795">
        <f>IF(INDEX(Historical!$O$7:$O$1442,MATCH(B197,Historical!$B$7:$B$1449,0))=0,"n/a",((INDEX(Historical!$C$7:$C$1442,MATCH(B197,Historical!$B$7:$B$1449,0))/INDEX(Historical!$O$7:$O$1442,MATCH(B197,Historical!$B$7:$B$1449,0)))^(1/10)-1)*100)</f>
        <v>32.566056361631638</v>
      </c>
      <c r="W197" s="796">
        <f t="shared" si="38"/>
        <v>0.62709241804109106</v>
      </c>
      <c r="X197" s="797">
        <f t="shared" si="39"/>
        <v>1.3007596834317225</v>
      </c>
      <c r="Y197" s="989"/>
      <c r="Z197" s="738">
        <f t="shared" si="40"/>
        <v>25.380710659898476</v>
      </c>
      <c r="AA197" s="999">
        <f t="shared" si="41"/>
        <v>34.266497461928935</v>
      </c>
      <c r="AB197" s="1000">
        <v>9</v>
      </c>
      <c r="AC197" s="978">
        <v>3.94</v>
      </c>
      <c r="AD197" s="978">
        <v>2.15</v>
      </c>
      <c r="AE197" s="978">
        <v>14.34</v>
      </c>
      <c r="AF197" s="978">
        <v>10.51</v>
      </c>
      <c r="AG197" s="978">
        <v>35.199999999999996</v>
      </c>
      <c r="AH197" s="978">
        <v>40.699999999999996</v>
      </c>
      <c r="AI197" s="978">
        <v>16.59</v>
      </c>
      <c r="AJ197" s="978">
        <v>15.7</v>
      </c>
      <c r="AK197" s="978">
        <v>15.920000000000002</v>
      </c>
      <c r="AL197" s="991">
        <v>295510</v>
      </c>
      <c r="AM197" s="985">
        <v>0.09</v>
      </c>
      <c r="AN197" s="978">
        <v>0.57999999999999996</v>
      </c>
      <c r="AO197" s="838">
        <f t="shared" si="42"/>
        <v>-13.103884556930531</v>
      </c>
      <c r="AP197" s="839">
        <f t="shared" si="43"/>
        <v>21.162612904998404</v>
      </c>
      <c r="AQ197" s="1001">
        <f t="shared" si="44"/>
        <v>300.07826363510037</v>
      </c>
      <c r="AR197" s="738">
        <f>INDEX(Historical!$C$7:$C$1442,MATCH(B197,Historical!$B$7:$B$1449,0))*IF(AH197="n/a",1.03,IF(AH197&lt;0,1.01,IF(AH197&gt;10,1.1,(1+AH197/100))))</f>
        <v>0.96800000000000008</v>
      </c>
      <c r="AS197" s="999">
        <f t="shared" si="45"/>
        <v>1.0648000000000002</v>
      </c>
      <c r="AT197" s="999">
        <f t="shared" si="51"/>
        <v>1.1712800000000003</v>
      </c>
      <c r="AU197" s="999">
        <f t="shared" si="51"/>
        <v>1.2884080000000004</v>
      </c>
      <c r="AV197" s="999">
        <f t="shared" si="51"/>
        <v>1.4172488000000005</v>
      </c>
      <c r="AW197" s="738">
        <f t="shared" si="46"/>
        <v>5.9097368000000019</v>
      </c>
      <c r="AX197" s="846">
        <f t="shared" si="47"/>
        <v>4.3772585734390068</v>
      </c>
      <c r="AY197" s="1080">
        <v>1.04</v>
      </c>
      <c r="AZ197" s="985">
        <v>21.61</v>
      </c>
      <c r="BA197" s="985">
        <v>-10.92</v>
      </c>
      <c r="BB197" s="985">
        <v>-0.49</v>
      </c>
      <c r="BC197" s="985">
        <v>-1.5599999999999998</v>
      </c>
      <c r="BE197" s="700">
        <v>2008</v>
      </c>
      <c r="BF197" s="1013">
        <f t="shared" si="48"/>
        <v>1</v>
      </c>
      <c r="BG197" s="995">
        <v>14.499999999999998</v>
      </c>
    </row>
    <row r="198" spans="1:59" ht="11.25" customHeight="1" x14ac:dyDescent="0.2">
      <c r="A198" s="984" t="s">
        <v>851</v>
      </c>
      <c r="B198" s="988" t="s">
        <v>852</v>
      </c>
      <c r="C198" s="1070" t="s">
        <v>112</v>
      </c>
      <c r="D198" s="1070" t="s">
        <v>4384</v>
      </c>
      <c r="E198" s="828">
        <v>15</v>
      </c>
      <c r="F198" s="1148">
        <v>244</v>
      </c>
      <c r="G198" s="1148" t="s">
        <v>106</v>
      </c>
      <c r="H198" s="1148" t="s">
        <v>106</v>
      </c>
      <c r="I198" s="987">
        <v>32.630000000000003</v>
      </c>
      <c r="J198" s="738">
        <f t="shared" si="35"/>
        <v>0.98069261415874953</v>
      </c>
      <c r="K198" s="990">
        <v>0.08</v>
      </c>
      <c r="L198" s="1000">
        <v>4</v>
      </c>
      <c r="M198" s="729">
        <f t="shared" si="36"/>
        <v>0.32</v>
      </c>
      <c r="N198" s="983" t="s">
        <v>539</v>
      </c>
      <c r="O198" s="831">
        <v>7.0000000000000007E-2</v>
      </c>
      <c r="P198" s="973">
        <v>43298</v>
      </c>
      <c r="Q198" s="973">
        <v>43313</v>
      </c>
      <c r="R198" s="729">
        <f t="shared" si="37"/>
        <v>14.285714285714276</v>
      </c>
      <c r="S198" s="795">
        <f>IF(INDEX(Historical!$D$7:$D$1442,MATCH(B198,Historical!$B$7:$B$1449,0))=0,"n/a",(INDEX(Historical!$C$7:$C$1442,MATCH(B198,Historical!$B$7:$B$1449,0))/INDEX(Historical!$D$7:$D$1442,MATCH(B198,Historical!$B$7:$B$1449,0))-1)*100)</f>
        <v>15.384615384615374</v>
      </c>
      <c r="T198" s="795">
        <f>IF(INDEX(Historical!$F$7:$F$1442,MATCH(B198,Historical!$B$7:$B$1449,0))=0,"n/a",((INDEX(Historical!$C$7:$C$1442,MATCH(B198,Historical!$B$7:$B$1449,0))/INDEX(Historical!$F$7:$F$1442,MATCH(B198,Historical!$B$7:$B$1449,0)))^(1/3)-1)*100)</f>
        <v>12.624788044360603</v>
      </c>
      <c r="U198" s="795">
        <f>IF(INDEX(Historical!$H$7:$H$1442,MATCH(B198,Historical!$B$7:$B$1449,0))=0,"n/a",((INDEX(Historical!$C$7:$C$1442,MATCH(B198,Historical!$B$7:$B$1449,0))/INDEX(Historical!$H$7:$H$1442,MATCH(B198,Historical!$B$7:$B$1449,0)))^(1/5)-1)*100)</f>
        <v>12.030033714161736</v>
      </c>
      <c r="V198" s="795">
        <f>IF(INDEX(Historical!$O$7:$O$1442,MATCH(B198,Historical!$B$7:$B$1449,0))=0,"n/a",((INDEX(Historical!$C$7:$C$1442,MATCH(B198,Historical!$B$7:$B$1449,0))/INDEX(Historical!$O$7:$O$1442,MATCH(B198,Historical!$B$7:$B$1449,0)))^(1/10)-1)*100)</f>
        <v>13.441048760014528</v>
      </c>
      <c r="W198" s="796">
        <f t="shared" si="38"/>
        <v>0.89502195319383193</v>
      </c>
      <c r="X198" s="797">
        <f t="shared" si="39"/>
        <v>40.100112380539123</v>
      </c>
      <c r="Y198" s="749"/>
      <c r="Z198" s="738">
        <f t="shared" si="40"/>
        <v>10.702341137123746</v>
      </c>
      <c r="AA198" s="999">
        <f t="shared" si="41"/>
        <v>10.913043478260869</v>
      </c>
      <c r="AB198" s="1000">
        <v>12</v>
      </c>
      <c r="AC198" s="978">
        <v>2.99</v>
      </c>
      <c r="AD198" s="978">
        <v>1.37</v>
      </c>
      <c r="AE198" s="978">
        <v>0.47</v>
      </c>
      <c r="AF198" s="978">
        <v>1.1100000000000001</v>
      </c>
      <c r="AG198" s="978">
        <v>14.099999999999998</v>
      </c>
      <c r="AH198" s="978">
        <v>6</v>
      </c>
      <c r="AI198" s="978" t="s">
        <v>137</v>
      </c>
      <c r="AJ198" s="978">
        <v>0.3</v>
      </c>
      <c r="AK198" s="978">
        <v>8</v>
      </c>
      <c r="AL198" s="991">
        <v>335.11</v>
      </c>
      <c r="AM198" s="985">
        <v>19.2</v>
      </c>
      <c r="AN198" s="978">
        <v>0.61</v>
      </c>
      <c r="AO198" s="838">
        <f t="shared" si="42"/>
        <v>2.0976828500596163</v>
      </c>
      <c r="AP198" s="839">
        <f t="shared" si="43"/>
        <v>13.010726328320485</v>
      </c>
      <c r="AQ198" s="1001">
        <f t="shared" si="44"/>
        <v>-26.625834819454141</v>
      </c>
      <c r="AR198" s="738">
        <f>INDEX(Historical!$C$7:$C$1442,MATCH(B198,Historical!$B$7:$B$1449,0))*IF(AH198="n/a",1.03,IF(AH198&lt;0,1.01,IF(AH198&gt;10,1.1,(1+AH198/100))))</f>
        <v>0.318</v>
      </c>
      <c r="AS198" s="999">
        <f t="shared" si="45"/>
        <v>0.32754</v>
      </c>
      <c r="AT198" s="999">
        <f t="shared" si="51"/>
        <v>0.35374320000000004</v>
      </c>
      <c r="AU198" s="999">
        <f t="shared" si="51"/>
        <v>0.38204265600000004</v>
      </c>
      <c r="AV198" s="999">
        <f t="shared" si="51"/>
        <v>0.41260606848000009</v>
      </c>
      <c r="AW198" s="738">
        <f t="shared" si="46"/>
        <v>1.7939319244800003</v>
      </c>
      <c r="AX198" s="846">
        <f t="shared" si="47"/>
        <v>5.4977993395035254</v>
      </c>
      <c r="AY198" s="1080">
        <v>1.24</v>
      </c>
      <c r="AZ198" s="985">
        <v>21.05</v>
      </c>
      <c r="BA198" s="985">
        <v>-41.760000000000005</v>
      </c>
      <c r="BB198" s="985">
        <v>7.86</v>
      </c>
      <c r="BC198" s="985">
        <v>-16.489999999999998</v>
      </c>
      <c r="BE198" s="700">
        <v>2004</v>
      </c>
      <c r="BF198" s="1013">
        <f t="shared" si="48"/>
        <v>1</v>
      </c>
      <c r="BG198" s="995">
        <v>6.8000000000000007</v>
      </c>
    </row>
    <row r="199" spans="1:59" ht="11.25" customHeight="1" x14ac:dyDescent="0.2">
      <c r="A199" s="984" t="s">
        <v>853</v>
      </c>
      <c r="B199" s="988" t="s">
        <v>854</v>
      </c>
      <c r="C199" s="1070" t="s">
        <v>4381</v>
      </c>
      <c r="D199" s="1070" t="s">
        <v>4382</v>
      </c>
      <c r="E199" s="828">
        <v>22</v>
      </c>
      <c r="F199" s="1148">
        <v>153</v>
      </c>
      <c r="G199" s="1148" t="s">
        <v>37</v>
      </c>
      <c r="H199" s="1148" t="s">
        <v>37</v>
      </c>
      <c r="I199" s="987">
        <v>74.89</v>
      </c>
      <c r="J199" s="738">
        <f t="shared" ref="J199:J211" si="52">(M199/I199)*100</f>
        <v>5.5014020563493125</v>
      </c>
      <c r="K199" s="997">
        <v>1.03</v>
      </c>
      <c r="L199" s="1000">
        <v>4</v>
      </c>
      <c r="M199" s="729">
        <f t="shared" ref="M199:M211" si="53">K199*L199</f>
        <v>4.12</v>
      </c>
      <c r="N199" s="983" t="s">
        <v>220</v>
      </c>
      <c r="O199" s="832">
        <v>1.0249999999999999</v>
      </c>
      <c r="P199" s="973">
        <v>43462</v>
      </c>
      <c r="Q199" s="973">
        <v>43480</v>
      </c>
      <c r="R199" s="729">
        <f t="shared" ref="R199:R211" si="54">(K199-O199)/O199*100</f>
        <v>0.48780487804879175</v>
      </c>
      <c r="S199" s="795">
        <f>IF(INDEX(Historical!$D$7:$D$1442,MATCH(B199,Historical!$B$7:$B$1449,0))=0,"n/a",(INDEX(Historical!$C$7:$C$1442,MATCH(B199,Historical!$B$7:$B$1449,0))/INDEX(Historical!$D$7:$D$1442,MATCH(B199,Historical!$B$7:$B$1449,0))-1)*100)</f>
        <v>1.2437810945273853</v>
      </c>
      <c r="T199" s="795">
        <f>IF(INDEX(Historical!$F$7:$F$1442,MATCH(B199,Historical!$B$7:$B$1449,0))=0,"n/a",((INDEX(Historical!$C$7:$C$1442,MATCH(B199,Historical!$B$7:$B$1449,0))/INDEX(Historical!$F$7:$F$1442,MATCH(B199,Historical!$B$7:$B$1449,0)))^(1/3)-1)*100)</f>
        <v>2.0732592740087874</v>
      </c>
      <c r="U199" s="795">
        <f>IF(INDEX(Historical!$H$7:$H$1442,MATCH(B199,Historical!$B$7:$B$1449,0))=0,"n/a",((INDEX(Historical!$C$7:$C$1442,MATCH(B199,Historical!$B$7:$B$1449,0))/INDEX(Historical!$H$7:$H$1442,MATCH(B199,Historical!$B$7:$B$1449,0)))^(1/5)-1)*100)</f>
        <v>5.0590472146298415</v>
      </c>
      <c r="V199" s="795">
        <f>IF(INDEX(Historical!$O$7:$O$1442,MATCH(B199,Historical!$B$7:$B$1449,0))=0,"n/a",((INDEX(Historical!$C$7:$C$1442,MATCH(B199,Historical!$B$7:$B$1449,0))/INDEX(Historical!$O$7:$O$1442,MATCH(B199,Historical!$B$7:$B$1449,0)))^(1/10)-1)*100)</f>
        <v>7.7020732906573741</v>
      </c>
      <c r="W199" s="796">
        <f t="shared" ref="W199:W211" si="55">IF(OR(U199&lt;=0,U199="n/a",V199&lt;=0,V199="n/a"),"n/a",U199/V199)</f>
        <v>0.65684225840417187</v>
      </c>
      <c r="X199" s="797">
        <f t="shared" ref="X199:X211" si="56">IF(OR(AJ199&lt;=0,AJ199="n/a",U199&lt;=0,U199="n/a"),"n/a",U199/AJ199)</f>
        <v>0.75508167382534941</v>
      </c>
      <c r="Y199" s="989"/>
      <c r="Z199" s="738">
        <f t="shared" ref="Z199:Z211" si="57">IF(OR(AC199&lt;0.01,AC199="n/a"),"n/a",M199/AC199*100)</f>
        <v>156.06060606060606</v>
      </c>
      <c r="AA199" s="999">
        <f t="shared" ref="AA199:AA211" si="58">IF(OR(AC199&lt;0.01,AC199="n/a"),"n/a",I199/AC199)</f>
        <v>28.367424242424242</v>
      </c>
      <c r="AB199" s="1000">
        <v>12</v>
      </c>
      <c r="AC199" s="978">
        <v>2.64</v>
      </c>
      <c r="AD199" s="978" t="s">
        <v>137</v>
      </c>
      <c r="AE199" s="978">
        <v>14.68</v>
      </c>
      <c r="AF199" s="978">
        <v>2.64</v>
      </c>
      <c r="AG199" s="978">
        <v>9.4</v>
      </c>
      <c r="AH199" s="978">
        <v>-0.2</v>
      </c>
      <c r="AI199" s="978">
        <v>-18.55</v>
      </c>
      <c r="AJ199" s="978">
        <v>6.7</v>
      </c>
      <c r="AK199" s="978" t="s">
        <v>137</v>
      </c>
      <c r="AL199" s="991">
        <v>11880</v>
      </c>
      <c r="AM199" s="985">
        <v>0.6</v>
      </c>
      <c r="AN199" s="978">
        <v>1.52</v>
      </c>
      <c r="AO199" s="838">
        <f t="shared" ref="AO199:AO211" si="59">IF(U199="n/a","n/a",IF(AA199&lt;0,"n/a",IF(AA199="n/a","n/a",J199+U199-AA199)))</f>
        <v>-17.806974971445086</v>
      </c>
      <c r="AP199" s="839">
        <f t="shared" ref="AP199:AP211" si="60">IF(U199="n/a","n/a",J199+U199)</f>
        <v>10.560449270979154</v>
      </c>
      <c r="AQ199" s="1001">
        <f t="shared" ref="AQ199:AQ211" si="61">IF(OR(AC199&lt;0.01,AF199="n/a"),"n/a",(I199/SQRT(22.5*AC199*(I199/AF199))-1)*100)</f>
        <v>82.440248970572412</v>
      </c>
      <c r="AR199" s="738">
        <f>INDEX(Historical!$C$7:$C$1442,MATCH(B199,Historical!$B$7:$B$1449,0))*IF(AH199="n/a",1.03,IF(AH199&lt;0,1.01,IF(AH199&gt;10,1.1,(1+AH199/100))))</f>
        <v>4.1107000000000005</v>
      </c>
      <c r="AS199" s="999">
        <f t="shared" ref="AS199:AS211" si="62">IF($AI199="n/a",1.03*AR199,IF($AI199&lt;0,1.01*AR199,IF($AI199&gt;10,1.1*AR199,(1+$AI199/100)*AR199)))</f>
        <v>4.1518070000000007</v>
      </c>
      <c r="AT199" s="999">
        <f t="shared" si="51"/>
        <v>4.276361210000001</v>
      </c>
      <c r="AU199" s="999">
        <f t="shared" si="51"/>
        <v>4.4046520463000007</v>
      </c>
      <c r="AV199" s="999">
        <f t="shared" si="51"/>
        <v>4.5367916076890005</v>
      </c>
      <c r="AW199" s="738">
        <f t="shared" ref="AW199:AW211" si="63">SUM(AR199:AV199)</f>
        <v>21.480311863989005</v>
      </c>
      <c r="AX199" s="846">
        <f t="shared" ref="AX199:AX211" si="64">AW199/I199*100</f>
        <v>28.682483461061565</v>
      </c>
      <c r="AY199" s="1080">
        <v>0.62</v>
      </c>
      <c r="AZ199" s="985">
        <v>26.44</v>
      </c>
      <c r="BA199" s="985">
        <v>0.86</v>
      </c>
      <c r="BB199" s="985">
        <v>9.1300000000000008</v>
      </c>
      <c r="BC199" s="985">
        <v>13.19</v>
      </c>
      <c r="BE199" s="700">
        <v>1998</v>
      </c>
      <c r="BF199" s="1013">
        <f t="shared" ref="BF199:BF211" si="65">IF(BE199&gt;2008,0,IF(BE199&gt;2001,1,IF(BE199&gt;1990,2,IF(BE199&gt;1980,3,IF(BE199&gt;1973,4,IF(BE199&gt;1970,5,IF(BE199&gt;1960,6,IF(BE199&gt;1958,7,IF(BE199&gt;1953,8,9)))))))))</f>
        <v>2</v>
      </c>
      <c r="BG199" s="995">
        <v>3.5000000000000004</v>
      </c>
    </row>
    <row r="200" spans="1:59" ht="11.25" customHeight="1" x14ac:dyDescent="0.2">
      <c r="A200" s="976" t="s">
        <v>855</v>
      </c>
      <c r="B200" s="988" t="s">
        <v>856</v>
      </c>
      <c r="C200" s="1070" t="s">
        <v>108</v>
      </c>
      <c r="D200" s="1070" t="s">
        <v>118</v>
      </c>
      <c r="E200" s="828">
        <v>17</v>
      </c>
      <c r="F200" s="1148">
        <v>187</v>
      </c>
      <c r="G200" s="1148" t="s">
        <v>106</v>
      </c>
      <c r="H200" s="1148" t="s">
        <v>106</v>
      </c>
      <c r="I200" s="987">
        <v>76.89</v>
      </c>
      <c r="J200" s="738">
        <f t="shared" si="52"/>
        <v>0.78033554428404206</v>
      </c>
      <c r="K200" s="990">
        <v>0.15</v>
      </c>
      <c r="L200" s="1000">
        <v>4</v>
      </c>
      <c r="M200" s="729">
        <f t="shared" si="53"/>
        <v>0.6</v>
      </c>
      <c r="N200" s="983" t="s">
        <v>506</v>
      </c>
      <c r="O200" s="831">
        <v>0.14000000000000001</v>
      </c>
      <c r="P200" s="973">
        <v>43265</v>
      </c>
      <c r="Q200" s="973">
        <v>43286</v>
      </c>
      <c r="R200" s="729">
        <f t="shared" si="54"/>
        <v>7.1428571428571281</v>
      </c>
      <c r="S200" s="795">
        <f>IF(INDEX(Historical!$D$7:$D$1442,MATCH(B200,Historical!$B$7:$B$1449,0))=0,"n/a",(INDEX(Historical!$C$7:$C$1442,MATCH(B200,Historical!$B$7:$B$1449,0))/INDEX(Historical!$D$7:$D$1442,MATCH(B200,Historical!$B$7:$B$1449,0))-1)*100)</f>
        <v>7.2727272727272529</v>
      </c>
      <c r="T200" s="795">
        <f>IF(INDEX(Historical!$F$7:$F$1442,MATCH(B200,Historical!$B$7:$B$1449,0))=0,"n/a",((INDEX(Historical!$C$7:$C$1442,MATCH(B200,Historical!$B$7:$B$1449,0))/INDEX(Historical!$F$7:$F$1442,MATCH(B200,Historical!$B$7:$B$1449,0)))^(1/3)-1)*100)</f>
        <v>7.8743150660129491</v>
      </c>
      <c r="U200" s="795">
        <f>IF(INDEX(Historical!$H$7:$H$1442,MATCH(B200,Historical!$B$7:$B$1449,0))=0,"n/a",((INDEX(Historical!$C$7:$C$1442,MATCH(B200,Historical!$B$7:$B$1449,0))/INDEX(Historical!$H$7:$H$1442,MATCH(B200,Historical!$B$7:$B$1449,0)))^(1/5)-1)*100)</f>
        <v>9.1977482660523524</v>
      </c>
      <c r="V200" s="795">
        <f>IF(INDEX(Historical!$O$7:$O$1442,MATCH(B200,Historical!$B$7:$B$1449,0))=0,"n/a",((INDEX(Historical!$C$7:$C$1442,MATCH(B200,Historical!$B$7:$B$1449,0))/INDEX(Historical!$O$7:$O$1442,MATCH(B200,Historical!$B$7:$B$1449,0)))^(1/10)-1)*100)</f>
        <v>9.878422965064404</v>
      </c>
      <c r="W200" s="796">
        <f t="shared" si="55"/>
        <v>0.93109480112166731</v>
      </c>
      <c r="X200" s="797">
        <f t="shared" si="56"/>
        <v>3.2849100950186969</v>
      </c>
      <c r="Y200" s="753"/>
      <c r="Z200" s="738">
        <f t="shared" si="57"/>
        <v>11.976047904191617</v>
      </c>
      <c r="AA200" s="999">
        <f t="shared" si="58"/>
        <v>15.347305389221559</v>
      </c>
      <c r="AB200" s="1000">
        <v>12</v>
      </c>
      <c r="AC200" s="978">
        <v>5.01</v>
      </c>
      <c r="AD200" s="978">
        <v>0.82</v>
      </c>
      <c r="AE200" s="978">
        <v>1.22</v>
      </c>
      <c r="AF200" s="978">
        <v>1.79</v>
      </c>
      <c r="AG200" s="978">
        <v>12.2</v>
      </c>
      <c r="AH200" s="978">
        <v>-12.5</v>
      </c>
      <c r="AI200" s="978">
        <v>-0.36</v>
      </c>
      <c r="AJ200" s="978">
        <v>2.8000000000000003</v>
      </c>
      <c r="AK200" s="978">
        <v>18.649999999999999</v>
      </c>
      <c r="AL200" s="991">
        <v>9350</v>
      </c>
      <c r="AM200" s="985">
        <v>1.2</v>
      </c>
      <c r="AN200" s="978">
        <v>0.5</v>
      </c>
      <c r="AO200" s="838">
        <f t="shared" si="59"/>
        <v>-5.3692215788851634</v>
      </c>
      <c r="AP200" s="839">
        <f t="shared" si="60"/>
        <v>9.9780838103363951</v>
      </c>
      <c r="AQ200" s="1001">
        <f t="shared" si="61"/>
        <v>10.497212929570887</v>
      </c>
      <c r="AR200" s="738">
        <f>INDEX(Historical!$C$7:$C$1442,MATCH(B200,Historical!$B$7:$B$1449,0))*IF(AH200="n/a",1.03,IF(AH200&lt;0,1.01,IF(AH200&gt;10,1.1,(1+AH200/100))))</f>
        <v>0.59589999999999999</v>
      </c>
      <c r="AS200" s="999">
        <f t="shared" si="62"/>
        <v>0.60185900000000003</v>
      </c>
      <c r="AT200" s="999">
        <f t="shared" si="51"/>
        <v>0.66204490000000005</v>
      </c>
      <c r="AU200" s="999">
        <f t="shared" si="51"/>
        <v>0.72824939000000011</v>
      </c>
      <c r="AV200" s="999">
        <f t="shared" si="51"/>
        <v>0.8010743290000002</v>
      </c>
      <c r="AW200" s="738">
        <f t="shared" si="63"/>
        <v>3.3891276190000008</v>
      </c>
      <c r="AX200" s="846">
        <f t="shared" si="64"/>
        <v>4.4077612420340762</v>
      </c>
      <c r="AY200" s="1080">
        <v>0.75</v>
      </c>
      <c r="AZ200" s="985">
        <v>16.77</v>
      </c>
      <c r="BA200" s="985">
        <v>-3.7900000000000005</v>
      </c>
      <c r="BB200" s="985">
        <v>2.8000000000000003</v>
      </c>
      <c r="BC200" s="985">
        <v>2.4299999999999997</v>
      </c>
      <c r="BE200" s="700">
        <v>2002</v>
      </c>
      <c r="BF200" s="1013">
        <f t="shared" si="65"/>
        <v>1</v>
      </c>
      <c r="BG200" s="995">
        <v>2.7</v>
      </c>
    </row>
    <row r="201" spans="1:59" ht="11.25" customHeight="1" x14ac:dyDescent="0.2">
      <c r="A201" s="984" t="s">
        <v>769</v>
      </c>
      <c r="B201" s="988" t="s">
        <v>857</v>
      </c>
      <c r="C201" s="1070" t="s">
        <v>112</v>
      </c>
      <c r="D201" s="1070" t="s">
        <v>4384</v>
      </c>
      <c r="E201" s="828">
        <v>15</v>
      </c>
      <c r="F201" s="1148">
        <v>234</v>
      </c>
      <c r="G201" s="1148" t="s">
        <v>37</v>
      </c>
      <c r="H201" s="1148" t="s">
        <v>115</v>
      </c>
      <c r="I201" s="987">
        <v>95.67</v>
      </c>
      <c r="J201" s="738">
        <f t="shared" si="52"/>
        <v>1.9441831295076828</v>
      </c>
      <c r="K201" s="990">
        <v>0.46500000000000002</v>
      </c>
      <c r="L201" s="1000">
        <v>4</v>
      </c>
      <c r="M201" s="729">
        <f t="shared" si="53"/>
        <v>1.86</v>
      </c>
      <c r="N201" s="983" t="s">
        <v>3989</v>
      </c>
      <c r="O201" s="831">
        <v>0.42499999999999999</v>
      </c>
      <c r="P201" s="694">
        <v>43168</v>
      </c>
      <c r="Q201" s="694">
        <v>43185</v>
      </c>
      <c r="R201" s="729">
        <f t="shared" si="54"/>
        <v>9.4117647058823604</v>
      </c>
      <c r="S201" s="795">
        <f>IF(INDEX(Historical!$D$7:$D$1442,MATCH(B201,Historical!$B$7:$B$1449,0))=0,"n/a",(INDEX(Historical!$C$7:$C$1442,MATCH(B201,Historical!$B$7:$B$1449,0))/INDEX(Historical!$D$7:$D$1442,MATCH(B201,Historical!$B$7:$B$1449,0))-1)*100)</f>
        <v>9.4117647058823639</v>
      </c>
      <c r="T201" s="795">
        <f>IF(INDEX(Historical!$F$7:$F$1442,MATCH(B201,Historical!$B$7:$B$1449,0))=0,"n/a",((INDEX(Historical!$C$7:$C$1442,MATCH(B201,Historical!$B$7:$B$1449,0))/INDEX(Historical!$F$7:$F$1442,MATCH(B201,Historical!$B$7:$B$1449,0)))^(1/3)-1)*100)</f>
        <v>6.4953735209395624</v>
      </c>
      <c r="U201" s="795">
        <f>IF(INDEX(Historical!$H$7:$H$1442,MATCH(B201,Historical!$B$7:$B$1449,0))=0,"n/a",((INDEX(Historical!$C$7:$C$1442,MATCH(B201,Historical!$B$7:$B$1449,0))/INDEX(Historical!$H$7:$H$1442,MATCH(B201,Historical!$B$7:$B$1449,0)))^(1/5)-1)*100)</f>
        <v>4.9619807391366288</v>
      </c>
      <c r="V201" s="795">
        <f>IF(INDEX(Historical!$O$7:$O$1442,MATCH(B201,Historical!$B$7:$B$1449,0))=0,"n/a",((INDEX(Historical!$C$7:$C$1442,MATCH(B201,Historical!$B$7:$B$1449,0))/INDEX(Historical!$O$7:$O$1442,MATCH(B201,Historical!$B$7:$B$1449,0)))^(1/10)-1)*100)</f>
        <v>5.5866275967445089</v>
      </c>
      <c r="W201" s="796">
        <f t="shared" si="55"/>
        <v>0.8881889213499965</v>
      </c>
      <c r="X201" s="797">
        <f t="shared" si="56"/>
        <v>0.18584197524856286</v>
      </c>
      <c r="Y201" s="761" t="s">
        <v>4022</v>
      </c>
      <c r="Z201" s="738">
        <f t="shared" si="57"/>
        <v>28.01204819277109</v>
      </c>
      <c r="AA201" s="999">
        <f t="shared" si="58"/>
        <v>14.408132530120483</v>
      </c>
      <c r="AB201" s="1000">
        <v>12</v>
      </c>
      <c r="AC201" s="978">
        <v>6.64</v>
      </c>
      <c r="AD201" s="978">
        <v>1.01</v>
      </c>
      <c r="AE201" s="978">
        <v>2.78</v>
      </c>
      <c r="AF201" s="978">
        <v>6.56</v>
      </c>
      <c r="AG201" s="978">
        <v>37.700000000000003</v>
      </c>
      <c r="AH201" s="978">
        <v>117.5</v>
      </c>
      <c r="AI201" s="978">
        <v>7.23</v>
      </c>
      <c r="AJ201" s="978">
        <v>26.700000000000003</v>
      </c>
      <c r="AK201" s="978">
        <v>14.299999999999999</v>
      </c>
      <c r="AL201" s="991">
        <v>40940</v>
      </c>
      <c r="AM201" s="985">
        <v>0.1</v>
      </c>
      <c r="AN201" s="978">
        <v>1.61</v>
      </c>
      <c r="AO201" s="838">
        <f t="shared" si="59"/>
        <v>-7.5019686614761714</v>
      </c>
      <c r="AP201" s="839">
        <f t="shared" si="60"/>
        <v>6.9061638686443114</v>
      </c>
      <c r="AQ201" s="1001">
        <f t="shared" si="61"/>
        <v>104.95782698734266</v>
      </c>
      <c r="AR201" s="738">
        <f>INDEX(Historical!$C$7:$C$1442,MATCH(B201,Historical!$B$7:$B$1449,0))*IF(AH201="n/a",1.03,IF(AH201&lt;0,1.01,IF(AH201&gt;10,1.1,(1+AH201/100))))</f>
        <v>2.0460000000000003</v>
      </c>
      <c r="AS201" s="999">
        <f t="shared" si="62"/>
        <v>2.1939258000000001</v>
      </c>
      <c r="AT201" s="999">
        <f t="shared" si="51"/>
        <v>2.4133183800000002</v>
      </c>
      <c r="AU201" s="999">
        <f t="shared" si="51"/>
        <v>2.6546502180000005</v>
      </c>
      <c r="AV201" s="999">
        <f t="shared" si="51"/>
        <v>2.9201152398000008</v>
      </c>
      <c r="AW201" s="738">
        <f t="shared" si="63"/>
        <v>12.228009637800001</v>
      </c>
      <c r="AX201" s="846">
        <f t="shared" si="64"/>
        <v>12.781446260896834</v>
      </c>
      <c r="AY201" s="1080">
        <v>0.64</v>
      </c>
      <c r="AZ201" s="985">
        <v>22.040000000000003</v>
      </c>
      <c r="BA201" s="985">
        <v>0.02</v>
      </c>
      <c r="BB201" s="985">
        <v>4.5</v>
      </c>
      <c r="BC201" s="985">
        <v>8.9499999999999993</v>
      </c>
      <c r="BE201" s="700">
        <v>2004</v>
      </c>
      <c r="BF201" s="1013">
        <f t="shared" si="65"/>
        <v>1</v>
      </c>
      <c r="BG201" s="995">
        <v>10.4</v>
      </c>
    </row>
    <row r="202" spans="1:59" ht="11.25" customHeight="1" x14ac:dyDescent="0.2">
      <c r="A202" s="976" t="s">
        <v>1793</v>
      </c>
      <c r="B202" s="988" t="s">
        <v>1794</v>
      </c>
      <c r="C202" s="1070" t="s">
        <v>128</v>
      </c>
      <c r="D202" s="1070" t="s">
        <v>4416</v>
      </c>
      <c r="E202" s="828">
        <v>10</v>
      </c>
      <c r="F202" s="1148">
        <v>332</v>
      </c>
      <c r="G202" s="1148" t="s">
        <v>106</v>
      </c>
      <c r="H202" s="1148" t="s">
        <v>106</v>
      </c>
      <c r="I202" s="987">
        <v>181.75</v>
      </c>
      <c r="J202" s="738">
        <f t="shared" si="52"/>
        <v>1.342503438789546</v>
      </c>
      <c r="K202" s="990">
        <v>0.61</v>
      </c>
      <c r="L202" s="1000">
        <v>4</v>
      </c>
      <c r="M202" s="729">
        <f t="shared" si="53"/>
        <v>2.44</v>
      </c>
      <c r="N202" s="983" t="s">
        <v>161</v>
      </c>
      <c r="O202" s="831">
        <v>0.54</v>
      </c>
      <c r="P202" s="973">
        <v>43482</v>
      </c>
      <c r="Q202" s="973">
        <v>43496</v>
      </c>
      <c r="R202" s="729">
        <f t="shared" si="54"/>
        <v>12.962962962962955</v>
      </c>
      <c r="S202" s="795">
        <f>IF(INDEX(Historical!$D$7:$D$1442,MATCH(B202,Historical!$B$7:$B$1449,0))=0,"n/a",(INDEX(Historical!$C$7:$C$1442,MATCH(B202,Historical!$B$7:$B$1449,0))/INDEX(Historical!$D$7:$D$1442,MATCH(B202,Historical!$B$7:$B$1449,0))-1)*100)</f>
        <v>10.204081632653072</v>
      </c>
      <c r="T202" s="795">
        <f>IF(INDEX(Historical!$F$7:$F$1442,MATCH(B202,Historical!$B$7:$B$1449,0))=0,"n/a",((INDEX(Historical!$C$7:$C$1442,MATCH(B202,Historical!$B$7:$B$1449,0))/INDEX(Historical!$F$7:$F$1442,MATCH(B202,Historical!$B$7:$B$1449,0)))^(1/3)-1)*100)</f>
        <v>12.426853035294627</v>
      </c>
      <c r="U202" s="795">
        <f>IF(INDEX(Historical!$H$7:$H$1442,MATCH(B202,Historical!$B$7:$B$1449,0))=0,"n/a",((INDEX(Historical!$C$7:$C$1442,MATCH(B202,Historical!$B$7:$B$1449,0))/INDEX(Historical!$H$7:$H$1442,MATCH(B202,Historical!$B$7:$B$1449,0)))^(1/5)-1)*100)</f>
        <v>11.739420112574139</v>
      </c>
      <c r="V202" s="795">
        <f>IF(INDEX(Historical!$O$7:$O$1442,MATCH(B202,Historical!$B$7:$B$1449,0))=0,"n/a",((INDEX(Historical!$C$7:$C$1442,MATCH(B202,Historical!$B$7:$B$1449,0))/INDEX(Historical!$O$7:$O$1442,MATCH(B202,Historical!$B$7:$B$1449,0)))^(1/10)-1)*100)</f>
        <v>8.0053764854381306</v>
      </c>
      <c r="W202" s="796">
        <f t="shared" si="55"/>
        <v>1.466441976080485</v>
      </c>
      <c r="X202" s="797">
        <f t="shared" si="56"/>
        <v>1.1397495254926351</v>
      </c>
      <c r="Y202" s="749"/>
      <c r="Z202" s="738">
        <f t="shared" si="57"/>
        <v>58.233890214797121</v>
      </c>
      <c r="AA202" s="999">
        <f t="shared" si="58"/>
        <v>43.377088305489259</v>
      </c>
      <c r="AB202" s="1000">
        <v>8</v>
      </c>
      <c r="AC202" s="978">
        <v>4.1900000000000004</v>
      </c>
      <c r="AD202" s="978">
        <v>4.34</v>
      </c>
      <c r="AE202" s="978">
        <v>6.1</v>
      </c>
      <c r="AF202" s="978">
        <v>16.55</v>
      </c>
      <c r="AG202" s="978">
        <v>42.9</v>
      </c>
      <c r="AH202" s="978">
        <v>10.9</v>
      </c>
      <c r="AI202" s="978">
        <v>11.42</v>
      </c>
      <c r="AJ202" s="978">
        <v>10.299999999999999</v>
      </c>
      <c r="AK202" s="978">
        <v>10</v>
      </c>
      <c r="AL202" s="991">
        <v>2510</v>
      </c>
      <c r="AM202" s="985">
        <v>1.9</v>
      </c>
      <c r="AN202" s="978">
        <v>0.52</v>
      </c>
      <c r="AO202" s="838">
        <f t="shared" si="59"/>
        <v>-30.295164754125572</v>
      </c>
      <c r="AP202" s="839">
        <f t="shared" si="60"/>
        <v>13.081923551363685</v>
      </c>
      <c r="AQ202" s="1001">
        <f t="shared" si="61"/>
        <v>464.85624973905118</v>
      </c>
      <c r="AR202" s="738">
        <f>INDEX(Historical!$C$7:$C$1442,MATCH(B202,Historical!$B$7:$B$1449,0))*IF(AH202="n/a",1.03,IF(AH202&lt;0,1.01,IF(AH202&gt;10,1.1,(1+AH202/100))))</f>
        <v>2.3760000000000003</v>
      </c>
      <c r="AS202" s="999">
        <f t="shared" si="62"/>
        <v>2.6136000000000004</v>
      </c>
      <c r="AT202" s="999">
        <f t="shared" si="51"/>
        <v>2.8749600000000006</v>
      </c>
      <c r="AU202" s="999">
        <f t="shared" si="51"/>
        <v>3.162456000000001</v>
      </c>
      <c r="AV202" s="999">
        <f t="shared" si="51"/>
        <v>3.4787016000000013</v>
      </c>
      <c r="AW202" s="738">
        <f t="shared" si="63"/>
        <v>14.505717600000004</v>
      </c>
      <c r="AX202" s="846">
        <f t="shared" si="64"/>
        <v>7.9811376066024788</v>
      </c>
      <c r="AY202" s="1080">
        <v>0.25</v>
      </c>
      <c r="AZ202" s="985">
        <v>56.55</v>
      </c>
      <c r="BA202" s="985">
        <v>-3.0700000000000003</v>
      </c>
      <c r="BB202" s="985">
        <v>3.56</v>
      </c>
      <c r="BC202" s="985">
        <v>12.73</v>
      </c>
      <c r="BE202" s="700">
        <v>2010</v>
      </c>
      <c r="BF202" s="1013">
        <f t="shared" si="65"/>
        <v>0</v>
      </c>
      <c r="BG202" s="995">
        <v>18.8</v>
      </c>
    </row>
    <row r="203" spans="1:59" ht="11.25" customHeight="1" x14ac:dyDescent="0.2">
      <c r="A203" s="984" t="s">
        <v>858</v>
      </c>
      <c r="B203" s="988" t="s">
        <v>859</v>
      </c>
      <c r="C203" s="1070" t="s">
        <v>131</v>
      </c>
      <c r="D203" s="1070" t="s">
        <v>4390</v>
      </c>
      <c r="E203" s="828">
        <v>16</v>
      </c>
      <c r="F203" s="1148">
        <v>229</v>
      </c>
      <c r="G203" s="1148" t="s">
        <v>37</v>
      </c>
      <c r="H203" s="1148" t="s">
        <v>37</v>
      </c>
      <c r="I203" s="987">
        <v>73.03</v>
      </c>
      <c r="J203" s="738">
        <f t="shared" si="52"/>
        <v>3.2315486786252219</v>
      </c>
      <c r="K203" s="990">
        <v>0.59</v>
      </c>
      <c r="L203" s="1000">
        <v>4</v>
      </c>
      <c r="M203" s="729">
        <f t="shared" si="53"/>
        <v>2.36</v>
      </c>
      <c r="N203" s="983" t="s">
        <v>119</v>
      </c>
      <c r="O203" s="831">
        <v>0.55249999999999999</v>
      </c>
      <c r="P203" s="973">
        <v>43509</v>
      </c>
      <c r="Q203" s="973">
        <v>43525</v>
      </c>
      <c r="R203" s="729">
        <f t="shared" si="54"/>
        <v>6.7873303167420778</v>
      </c>
      <c r="S203" s="795">
        <f>IF(INDEX(Historical!$D$7:$D$1442,MATCH(B203,Historical!$B$7:$B$1449,0))=0,"n/a",(INDEX(Historical!$C$7:$C$1442,MATCH(B203,Historical!$B$7:$B$1449,0))/INDEX(Historical!$D$7:$D$1442,MATCH(B203,Historical!$B$7:$B$1449,0))-1)*100)</f>
        <v>6.25</v>
      </c>
      <c r="T203" s="795">
        <f>IF(INDEX(Historical!$F$7:$F$1442,MATCH(B203,Historical!$B$7:$B$1449,0))=0,"n/a",((INDEX(Historical!$C$7:$C$1442,MATCH(B203,Historical!$B$7:$B$1449,0))/INDEX(Historical!$F$7:$F$1442,MATCH(B203,Historical!$B$7:$B$1449,0)))^(1/3)-1)*100)</f>
        <v>8.2367838872827939</v>
      </c>
      <c r="U203" s="795">
        <f>IF(INDEX(Historical!$H$7:$H$1442,MATCH(B203,Historical!$B$7:$B$1449,0))=0,"n/a",((INDEX(Historical!$C$7:$C$1442,MATCH(B203,Historical!$B$7:$B$1449,0))/INDEX(Historical!$H$7:$H$1442,MATCH(B203,Historical!$B$7:$B$1449,0)))^(1/5)-1)*100)</f>
        <v>8.8691633250776114</v>
      </c>
      <c r="V203" s="795">
        <f>IF(INDEX(Historical!$O$7:$O$1442,MATCH(B203,Historical!$B$7:$B$1449,0))=0,"n/a",((INDEX(Historical!$C$7:$C$1442,MATCH(B203,Historical!$B$7:$B$1449,0))/INDEX(Historical!$O$7:$O$1442,MATCH(B203,Historical!$B$7:$B$1449,0)))^(1/10)-1)*100)</f>
        <v>15.133008017533101</v>
      </c>
      <c r="W203" s="796">
        <f t="shared" si="55"/>
        <v>0.58608065989271929</v>
      </c>
      <c r="X203" s="797">
        <f t="shared" si="56"/>
        <v>1.4781938875129352</v>
      </c>
      <c r="Y203" s="749"/>
      <c r="Z203" s="738">
        <f t="shared" si="57"/>
        <v>69.20821114369501</v>
      </c>
      <c r="AA203" s="999">
        <f t="shared" si="58"/>
        <v>21.416422287390027</v>
      </c>
      <c r="AB203" s="1000">
        <v>12</v>
      </c>
      <c r="AC203" s="978">
        <v>3.41</v>
      </c>
      <c r="AD203" s="978">
        <v>4.5599999999999996</v>
      </c>
      <c r="AE203" s="978">
        <v>3.06</v>
      </c>
      <c r="AF203" s="978">
        <v>2.36</v>
      </c>
      <c r="AG203" s="978">
        <v>13.3</v>
      </c>
      <c r="AH203" s="978">
        <v>6.1</v>
      </c>
      <c r="AI203" s="978">
        <v>5.2200000000000006</v>
      </c>
      <c r="AJ203" s="978">
        <v>6</v>
      </c>
      <c r="AK203" s="978">
        <v>4.7</v>
      </c>
      <c r="AL203" s="991">
        <v>23430</v>
      </c>
      <c r="AM203" s="985">
        <v>0.2</v>
      </c>
      <c r="AN203" s="978">
        <v>1.1499999999999999</v>
      </c>
      <c r="AO203" s="838">
        <f t="shared" si="59"/>
        <v>-9.3157102836871939</v>
      </c>
      <c r="AP203" s="839">
        <f t="shared" si="60"/>
        <v>12.100712003702833</v>
      </c>
      <c r="AQ203" s="1001">
        <f t="shared" si="61"/>
        <v>49.878108398110484</v>
      </c>
      <c r="AR203" s="738">
        <f>INDEX(Historical!$C$7:$C$1442,MATCH(B203,Historical!$B$7:$B$1449,0))*IF(AH203="n/a",1.03,IF(AH203&lt;0,1.01,IF(AH203&gt;10,1.1,(1+AH203/100))))</f>
        <v>2.3448099999999998</v>
      </c>
      <c r="AS203" s="999">
        <f t="shared" si="62"/>
        <v>2.4672090820000001</v>
      </c>
      <c r="AT203" s="999">
        <f t="shared" si="51"/>
        <v>2.583167908854</v>
      </c>
      <c r="AU203" s="999">
        <f t="shared" si="51"/>
        <v>2.7045768005701381</v>
      </c>
      <c r="AV203" s="999">
        <f t="shared" si="51"/>
        <v>2.8316919101969344</v>
      </c>
      <c r="AW203" s="738">
        <f t="shared" si="63"/>
        <v>12.931455701621072</v>
      </c>
      <c r="AX203" s="846">
        <f t="shared" si="64"/>
        <v>17.707046010709394</v>
      </c>
      <c r="AY203" s="1080">
        <v>0.12</v>
      </c>
      <c r="AZ203" s="985">
        <v>24.88</v>
      </c>
      <c r="BA203" s="985">
        <v>-3.25</v>
      </c>
      <c r="BB203" s="985">
        <v>2.92</v>
      </c>
      <c r="BC203" s="985">
        <v>9.2200000000000006</v>
      </c>
      <c r="BE203" s="700">
        <v>2004</v>
      </c>
      <c r="BF203" s="1013">
        <f t="shared" si="65"/>
        <v>1</v>
      </c>
      <c r="BG203" s="995">
        <v>4</v>
      </c>
    </row>
    <row r="204" spans="1:59" s="874" customFormat="1" ht="11.25" customHeight="1" x14ac:dyDescent="0.2">
      <c r="A204" s="853" t="s">
        <v>862</v>
      </c>
      <c r="B204" s="882" t="s">
        <v>863</v>
      </c>
      <c r="C204" s="1070" t="s">
        <v>179</v>
      </c>
      <c r="D204" s="1070" t="s">
        <v>4399</v>
      </c>
      <c r="E204" s="854">
        <v>12</v>
      </c>
      <c r="F204" s="1148">
        <v>305</v>
      </c>
      <c r="G204" s="1147" t="s">
        <v>106</v>
      </c>
      <c r="H204" s="1147" t="s">
        <v>106</v>
      </c>
      <c r="I204" s="855">
        <v>48.36</v>
      </c>
      <c r="J204" s="856">
        <f t="shared" si="52"/>
        <v>8.1058726220016553</v>
      </c>
      <c r="K204" s="857">
        <v>0.98</v>
      </c>
      <c r="L204" s="858">
        <v>4</v>
      </c>
      <c r="M204" s="859">
        <f t="shared" si="53"/>
        <v>3.92</v>
      </c>
      <c r="N204" s="860" t="s">
        <v>560</v>
      </c>
      <c r="O204" s="861">
        <v>0.96499999999999997</v>
      </c>
      <c r="P204" s="862">
        <v>43496</v>
      </c>
      <c r="Q204" s="862">
        <v>43509</v>
      </c>
      <c r="R204" s="859">
        <f t="shared" si="54"/>
        <v>1.5544041450777215</v>
      </c>
      <c r="S204" s="795">
        <f>IF(INDEX(Historical!$D$7:$D$1442,MATCH(B204,Historical!$B$7:$B$1449,0))=0,"n/a",(INDEX(Historical!$C$7:$C$1442,MATCH(B204,Historical!$B$7:$B$1449,0))/INDEX(Historical!$D$7:$D$1442,MATCH(B204,Historical!$B$7:$B$1449,0))-1)*100)</f>
        <v>6.7988668555240883</v>
      </c>
      <c r="T204" s="795">
        <f>IF(INDEX(Historical!$F$7:$F$1442,MATCH(B204,Historical!$B$7:$B$1449,0))=0,"n/a",((INDEX(Historical!$C$7:$C$1442,MATCH(B204,Historical!$B$7:$B$1449,0))/INDEX(Historical!$F$7:$F$1442,MATCH(B204,Historical!$B$7:$B$1449,0)))^(1/3)-1)*100)</f>
        <v>8.519165328874422</v>
      </c>
      <c r="U204" s="795">
        <f>IF(INDEX(Historical!$H$7:$H$1442,MATCH(B204,Historical!$B$7:$B$1449,0))=0,"n/a",((INDEX(Historical!$C$7:$C$1442,MATCH(B204,Historical!$B$7:$B$1449,0))/INDEX(Historical!$H$7:$H$1442,MATCH(B204,Historical!$B$7:$B$1449,0)))^(1/5)-1)*100)</f>
        <v>11.373978519543915</v>
      </c>
      <c r="V204" s="795">
        <f>IF(INDEX(Historical!$O$7:$O$1442,MATCH(B204,Historical!$B$7:$B$1449,0))=0,"n/a",((INDEX(Historical!$C$7:$C$1442,MATCH(B204,Historical!$B$7:$B$1449,0))/INDEX(Historical!$O$7:$O$1442,MATCH(B204,Historical!$B$7:$B$1449,0)))^(1/10)-1)*100)</f>
        <v>23.466059399454565</v>
      </c>
      <c r="W204" s="863">
        <f t="shared" si="55"/>
        <v>0.48469912761783457</v>
      </c>
      <c r="X204" s="864">
        <f t="shared" si="56"/>
        <v>1.2498877494004301</v>
      </c>
      <c r="Y204" s="1094" t="s">
        <v>452</v>
      </c>
      <c r="Z204" s="856">
        <f t="shared" si="57"/>
        <v>461.17647058823525</v>
      </c>
      <c r="AA204" s="866">
        <f t="shared" si="58"/>
        <v>56.894117647058827</v>
      </c>
      <c r="AB204" s="858">
        <v>12</v>
      </c>
      <c r="AC204" s="867">
        <v>0.85</v>
      </c>
      <c r="AD204" s="867" t="s">
        <v>137</v>
      </c>
      <c r="AE204" s="867">
        <v>3.51</v>
      </c>
      <c r="AF204" s="867">
        <v>2.1800000000000002</v>
      </c>
      <c r="AG204" s="867">
        <v>3.5999999999999996</v>
      </c>
      <c r="AH204" s="876">
        <v>-25.3</v>
      </c>
      <c r="AI204" s="876">
        <v>162.79999999999998</v>
      </c>
      <c r="AJ204" s="867">
        <v>9.1</v>
      </c>
      <c r="AK204" s="867" t="s">
        <v>137</v>
      </c>
      <c r="AL204" s="868">
        <v>7250</v>
      </c>
      <c r="AM204" s="869">
        <v>34.22</v>
      </c>
      <c r="AN204" s="867">
        <v>1.35</v>
      </c>
      <c r="AO204" s="870">
        <f t="shared" si="59"/>
        <v>-37.414266505513254</v>
      </c>
      <c r="AP204" s="871">
        <f t="shared" si="60"/>
        <v>19.47985114154557</v>
      </c>
      <c r="AQ204" s="872">
        <f t="shared" si="61"/>
        <v>134.78517506727835</v>
      </c>
      <c r="AR204" s="738">
        <f>INDEX(Historical!$C$7:$C$1442,MATCH(B204,Historical!$B$7:$B$1449,0))*IF(AH204="n/a",1.03,IF(AH204&lt;0,1.01,IF(AH204&gt;10,1.1,(1+AH204/100))))</f>
        <v>3.8077000000000001</v>
      </c>
      <c r="AS204" s="866">
        <f t="shared" si="62"/>
        <v>4.1884700000000006</v>
      </c>
      <c r="AT204" s="866">
        <f t="shared" si="51"/>
        <v>4.3141241000000008</v>
      </c>
      <c r="AU204" s="866">
        <f t="shared" si="51"/>
        <v>4.4435478230000012</v>
      </c>
      <c r="AV204" s="866">
        <f t="shared" si="51"/>
        <v>4.5768542576900018</v>
      </c>
      <c r="AW204" s="856">
        <f t="shared" si="63"/>
        <v>21.330696180690005</v>
      </c>
      <c r="AX204" s="873">
        <f t="shared" si="64"/>
        <v>44.108139331451625</v>
      </c>
      <c r="AY204" s="1081">
        <v>1.23</v>
      </c>
      <c r="AZ204" s="869">
        <v>26.1</v>
      </c>
      <c r="BA204" s="869">
        <v>-9.51</v>
      </c>
      <c r="BB204" s="869">
        <v>6.29</v>
      </c>
      <c r="BC204" s="869">
        <v>1.28</v>
      </c>
      <c r="BD204" s="1033"/>
      <c r="BE204" s="700">
        <v>2008</v>
      </c>
      <c r="BF204" s="1013">
        <f t="shared" si="65"/>
        <v>1</v>
      </c>
      <c r="BG204" s="931">
        <v>1.5</v>
      </c>
    </row>
    <row r="205" spans="1:59" ht="11.25" customHeight="1" x14ac:dyDescent="0.2">
      <c r="A205" s="984" t="s">
        <v>864</v>
      </c>
      <c r="B205" s="988" t="s">
        <v>865</v>
      </c>
      <c r="C205" s="1070" t="s">
        <v>123</v>
      </c>
      <c r="D205" s="1070" t="s">
        <v>4233</v>
      </c>
      <c r="E205" s="828">
        <v>15</v>
      </c>
      <c r="F205" s="1148">
        <v>246</v>
      </c>
      <c r="G205" s="1148" t="s">
        <v>106</v>
      </c>
      <c r="H205" s="1148" t="s">
        <v>106</v>
      </c>
      <c r="I205" s="987">
        <v>73.900000000000006</v>
      </c>
      <c r="J205" s="738">
        <f t="shared" si="52"/>
        <v>1.3531799729364005</v>
      </c>
      <c r="K205" s="990">
        <v>0.25</v>
      </c>
      <c r="L205" s="1000">
        <v>4</v>
      </c>
      <c r="M205" s="729">
        <f t="shared" si="53"/>
        <v>1</v>
      </c>
      <c r="N205" s="983" t="s">
        <v>380</v>
      </c>
      <c r="O205" s="831">
        <v>0.21</v>
      </c>
      <c r="P205" s="973">
        <v>43339</v>
      </c>
      <c r="Q205" s="973">
        <v>43355</v>
      </c>
      <c r="R205" s="729">
        <f t="shared" si="54"/>
        <v>19.047619047619051</v>
      </c>
      <c r="S205" s="795">
        <f>IF(INDEX(Historical!$D$7:$D$1442,MATCH(B205,Historical!$B$7:$B$1449,0))=0,"n/a",(INDEX(Historical!$C$7:$C$1442,MATCH(B205,Historical!$B$7:$B$1449,0))/INDEX(Historical!$D$7:$D$1442,MATCH(B205,Historical!$B$7:$B$1449,0))-1)*100)</f>
        <v>14.827758362456333</v>
      </c>
      <c r="T205" s="795">
        <f>IF(INDEX(Historical!$F$7:$F$1442,MATCH(B205,Historical!$B$7:$B$1449,0))=0,"n/a",((INDEX(Historical!$C$7:$C$1442,MATCH(B205,Historical!$B$7:$B$1449,0))/INDEX(Historical!$F$7:$F$1442,MATCH(B205,Historical!$B$7:$B$1449,0)))^(1/3)-1)*100)</f>
        <v>9.9051890359326489</v>
      </c>
      <c r="U205" s="795">
        <f>IF(INDEX(Historical!$H$7:$H$1442,MATCH(B205,Historical!$B$7:$B$1449,0))=0,"n/a",((INDEX(Historical!$C$7:$C$1442,MATCH(B205,Historical!$B$7:$B$1449,0))/INDEX(Historical!$H$7:$H$1442,MATCH(B205,Historical!$B$7:$B$1449,0)))^(1/5)-1)*100)</f>
        <v>17.401264574778285</v>
      </c>
      <c r="V205" s="795">
        <f>IF(INDEX(Historical!$O$7:$O$1442,MATCH(B205,Historical!$B$7:$B$1449,0))=0,"n/a",((INDEX(Historical!$C$7:$C$1442,MATCH(B205,Historical!$B$7:$B$1449,0))/INDEX(Historical!$O$7:$O$1442,MATCH(B205,Historical!$B$7:$B$1449,0)))^(1/10)-1)*100)</f>
        <v>24.539293074389825</v>
      </c>
      <c r="W205" s="796">
        <f t="shared" si="55"/>
        <v>0.70911841355931038</v>
      </c>
      <c r="X205" s="797">
        <f t="shared" si="56"/>
        <v>1.279504748145462</v>
      </c>
      <c r="Y205" s="989"/>
      <c r="Z205" s="738">
        <f t="shared" si="57"/>
        <v>12.106537530266344</v>
      </c>
      <c r="AA205" s="999">
        <f t="shared" si="58"/>
        <v>8.9467312348668298</v>
      </c>
      <c r="AB205" s="1000">
        <v>12</v>
      </c>
      <c r="AC205" s="978">
        <v>8.26</v>
      </c>
      <c r="AD205" s="978">
        <v>0.46</v>
      </c>
      <c r="AE205" s="978">
        <v>1.07</v>
      </c>
      <c r="AF205" s="978">
        <v>1.71</v>
      </c>
      <c r="AG205" s="978">
        <v>31.8</v>
      </c>
      <c r="AH205" s="978">
        <v>78.400000000000006</v>
      </c>
      <c r="AI205" s="978">
        <v>-5.63</v>
      </c>
      <c r="AJ205" s="978">
        <v>13.600000000000001</v>
      </c>
      <c r="AK205" s="978">
        <v>19.27</v>
      </c>
      <c r="AL205" s="991">
        <v>9250</v>
      </c>
      <c r="AM205" s="985">
        <v>0.4</v>
      </c>
      <c r="AN205" s="978">
        <v>0.48</v>
      </c>
      <c r="AO205" s="838">
        <f t="shared" si="59"/>
        <v>9.807713312847854</v>
      </c>
      <c r="AP205" s="839">
        <f t="shared" si="60"/>
        <v>18.754444547714684</v>
      </c>
      <c r="AQ205" s="1001">
        <f t="shared" si="61"/>
        <v>-17.540823806572071</v>
      </c>
      <c r="AR205" s="738">
        <f>INDEX(Historical!$C$7:$C$1442,MATCH(B205,Historical!$B$7:$B$1449,0))*IF(AH205="n/a",1.03,IF(AH205&lt;0,1.01,IF(AH205&gt;10,1.1,(1+AH205/100))))</f>
        <v>1.0120000000000002</v>
      </c>
      <c r="AS205" s="999">
        <f t="shared" si="62"/>
        <v>1.0221200000000001</v>
      </c>
      <c r="AT205" s="999">
        <f t="shared" si="51"/>
        <v>1.1243320000000003</v>
      </c>
      <c r="AU205" s="999">
        <f t="shared" si="51"/>
        <v>1.2367652000000005</v>
      </c>
      <c r="AV205" s="999">
        <f t="shared" si="51"/>
        <v>1.3604417200000005</v>
      </c>
      <c r="AW205" s="738">
        <f t="shared" si="63"/>
        <v>5.7556589200000019</v>
      </c>
      <c r="AX205" s="846">
        <f t="shared" si="64"/>
        <v>7.7884423815967541</v>
      </c>
      <c r="AY205" s="1080">
        <v>1.52</v>
      </c>
      <c r="AZ205" s="985">
        <v>23.630000000000003</v>
      </c>
      <c r="BA205" s="985">
        <v>-40.54</v>
      </c>
      <c r="BB205" s="985">
        <v>5.81</v>
      </c>
      <c r="BC205" s="985">
        <v>-19.13</v>
      </c>
      <c r="BE205" s="700">
        <v>2004</v>
      </c>
      <c r="BF205" s="1013">
        <f t="shared" si="65"/>
        <v>1</v>
      </c>
      <c r="BG205" s="995">
        <v>14.299999999999999</v>
      </c>
    </row>
    <row r="206" spans="1:59" ht="11.25" customHeight="1" x14ac:dyDescent="0.2">
      <c r="A206" s="976" t="s">
        <v>1811</v>
      </c>
      <c r="B206" s="988" t="s">
        <v>1812</v>
      </c>
      <c r="C206" s="1070" t="s">
        <v>123</v>
      </c>
      <c r="D206" s="1070" t="s">
        <v>4404</v>
      </c>
      <c r="E206" s="828">
        <v>10</v>
      </c>
      <c r="F206" s="1148">
        <v>325</v>
      </c>
      <c r="G206" s="1148" t="s">
        <v>106</v>
      </c>
      <c r="H206" s="1148" t="s">
        <v>106</v>
      </c>
      <c r="I206" s="987">
        <v>40.71</v>
      </c>
      <c r="J206" s="738">
        <f t="shared" si="52"/>
        <v>4.4706460329157451</v>
      </c>
      <c r="K206" s="990">
        <v>0.45500000000000002</v>
      </c>
      <c r="L206" s="1000">
        <v>4</v>
      </c>
      <c r="M206" s="729">
        <f t="shared" si="53"/>
        <v>1.82</v>
      </c>
      <c r="N206" s="983" t="s">
        <v>1248</v>
      </c>
      <c r="O206" s="831">
        <v>0.43</v>
      </c>
      <c r="P206" s="973">
        <v>43412</v>
      </c>
      <c r="Q206" s="973">
        <v>43423</v>
      </c>
      <c r="R206" s="729">
        <f t="shared" si="54"/>
        <v>5.8139534883720989</v>
      </c>
      <c r="S206" s="795">
        <f>IF(INDEX(Historical!$D$7:$D$1442,MATCH(B206,Historical!$B$7:$B$1449,0))=0,"n/a",(INDEX(Historical!$C$7:$C$1442,MATCH(B206,Historical!$B$7:$B$1449,0))/INDEX(Historical!$D$7:$D$1442,MATCH(B206,Historical!$B$7:$B$1449,0))-1)*100)</f>
        <v>7.055214723926384</v>
      </c>
      <c r="T206" s="795">
        <f>IF(INDEX(Historical!$F$7:$F$1442,MATCH(B206,Historical!$B$7:$B$1449,0))=0,"n/a",((INDEX(Historical!$C$7:$C$1442,MATCH(B206,Historical!$B$7:$B$1449,0))/INDEX(Historical!$F$7:$F$1442,MATCH(B206,Historical!$B$7:$B$1449,0)))^(1/3)-1)*100)</f>
        <v>11.766304634615743</v>
      </c>
      <c r="U206" s="795">
        <f>IF(INDEX(Historical!$H$7:$H$1442,MATCH(B206,Historical!$B$7:$B$1449,0))=0,"n/a",((INDEX(Historical!$C$7:$C$1442,MATCH(B206,Historical!$B$7:$B$1449,0))/INDEX(Historical!$H$7:$H$1442,MATCH(B206,Historical!$B$7:$B$1449,0)))^(1/5)-1)*100)</f>
        <v>27.014560296706879</v>
      </c>
      <c r="V206" s="795">
        <f>IF(INDEX(Historical!$O$7:$O$1442,MATCH(B206,Historical!$B$7:$B$1449,0))=0,"n/a",((INDEX(Historical!$C$7:$C$1442,MATCH(B206,Historical!$B$7:$B$1449,0))/INDEX(Historical!$O$7:$O$1442,MATCH(B206,Historical!$B$7:$B$1449,0)))^(1/10)-1)*100)</f>
        <v>25.523356005647301</v>
      </c>
      <c r="W206" s="796">
        <f t="shared" si="55"/>
        <v>1.0584250868392713</v>
      </c>
      <c r="X206" s="797" t="str">
        <f t="shared" si="56"/>
        <v>n/a</v>
      </c>
      <c r="Y206" s="989"/>
      <c r="Z206" s="738">
        <f t="shared" si="57"/>
        <v>68.679245283018872</v>
      </c>
      <c r="AA206" s="999">
        <f t="shared" si="58"/>
        <v>15.362264150943398</v>
      </c>
      <c r="AB206" s="1000">
        <v>9</v>
      </c>
      <c r="AC206" s="978">
        <v>2.65</v>
      </c>
      <c r="AD206" s="978">
        <v>1.02</v>
      </c>
      <c r="AE206" s="978">
        <v>0.63</v>
      </c>
      <c r="AF206" s="978">
        <v>0.9</v>
      </c>
      <c r="AG206" s="978">
        <v>16.7</v>
      </c>
      <c r="AH206" s="978">
        <v>-4.1000000000000005</v>
      </c>
      <c r="AI206" s="978">
        <v>6.419999999999999</v>
      </c>
      <c r="AJ206" s="978">
        <v>-11.799999999999999</v>
      </c>
      <c r="AK206" s="978">
        <v>14.97</v>
      </c>
      <c r="AL206" s="991">
        <v>10210</v>
      </c>
      <c r="AM206" s="985">
        <v>0.89999999999999991</v>
      </c>
      <c r="AN206" s="978">
        <v>0.56000000000000005</v>
      </c>
      <c r="AO206" s="838">
        <f t="shared" si="59"/>
        <v>16.122942178679224</v>
      </c>
      <c r="AP206" s="839">
        <f t="shared" si="60"/>
        <v>31.485206329622624</v>
      </c>
      <c r="AQ206" s="1001">
        <f t="shared" si="61"/>
        <v>-21.6105513453669</v>
      </c>
      <c r="AR206" s="738">
        <f>INDEX(Historical!$C$7:$C$1442,MATCH(B206,Historical!$B$7:$B$1449,0))*IF(AH206="n/a",1.03,IF(AH206&lt;0,1.01,IF(AH206&gt;10,1.1,(1+AH206/100))))</f>
        <v>1.7624500000000001</v>
      </c>
      <c r="AS206" s="999">
        <f t="shared" si="62"/>
        <v>1.87559929</v>
      </c>
      <c r="AT206" s="999">
        <f t="shared" si="51"/>
        <v>2.0631592190000001</v>
      </c>
      <c r="AU206" s="999">
        <f t="shared" si="51"/>
        <v>2.2694751409000005</v>
      </c>
      <c r="AV206" s="999">
        <f t="shared" si="51"/>
        <v>2.4964226549900008</v>
      </c>
      <c r="AW206" s="738">
        <f t="shared" si="63"/>
        <v>10.467106304890002</v>
      </c>
      <c r="AX206" s="846">
        <f t="shared" si="64"/>
        <v>25.711388614320814</v>
      </c>
      <c r="AY206" s="1080">
        <v>1.85</v>
      </c>
      <c r="AZ206" s="985">
        <v>15.65</v>
      </c>
      <c r="BA206" s="985">
        <v>-40.520000000000003</v>
      </c>
      <c r="BB206" s="985">
        <v>-3.3000000000000003</v>
      </c>
      <c r="BC206" s="985">
        <v>-21.77</v>
      </c>
      <c r="BE206" s="700">
        <v>2010</v>
      </c>
      <c r="BF206" s="1013">
        <f t="shared" si="65"/>
        <v>0</v>
      </c>
      <c r="BG206" s="995">
        <v>7.5</v>
      </c>
    </row>
    <row r="207" spans="1:59" ht="11.25" customHeight="1" x14ac:dyDescent="0.2">
      <c r="A207" s="976" t="s">
        <v>866</v>
      </c>
      <c r="B207" s="988" t="s">
        <v>867</v>
      </c>
      <c r="C207" s="1070" t="s">
        <v>108</v>
      </c>
      <c r="D207" s="1070" t="s">
        <v>4397</v>
      </c>
      <c r="E207" s="828">
        <v>17</v>
      </c>
      <c r="F207" s="1148">
        <v>195</v>
      </c>
      <c r="G207" s="1148" t="s">
        <v>106</v>
      </c>
      <c r="H207" s="1148" t="s">
        <v>106</v>
      </c>
      <c r="I207" s="987">
        <v>36.619999999999997</v>
      </c>
      <c r="J207" s="738">
        <f t="shared" si="52"/>
        <v>7.864554888039323</v>
      </c>
      <c r="K207" s="997">
        <v>0.72</v>
      </c>
      <c r="L207" s="1000">
        <v>4</v>
      </c>
      <c r="M207" s="729">
        <f t="shared" si="53"/>
        <v>2.88</v>
      </c>
      <c r="N207" s="983" t="s">
        <v>164</v>
      </c>
      <c r="O207" s="832">
        <v>0.68</v>
      </c>
      <c r="P207" s="973">
        <v>43440</v>
      </c>
      <c r="Q207" s="973">
        <v>43467</v>
      </c>
      <c r="R207" s="729">
        <f t="shared" si="54"/>
        <v>5.8823529411764595</v>
      </c>
      <c r="S207" s="795">
        <f>IF(INDEX(Historical!$D$7:$D$1442,MATCH(B207,Historical!$B$7:$B$1449,0))=0,"n/a",(INDEX(Historical!$C$7:$C$1442,MATCH(B207,Historical!$B$7:$B$1449,0))/INDEX(Historical!$D$7:$D$1442,MATCH(B207,Historical!$B$7:$B$1449,0))-1)*100)</f>
        <v>9.6774193548387224</v>
      </c>
      <c r="T207" s="795">
        <f>IF(INDEX(Historical!$F$7:$F$1442,MATCH(B207,Historical!$B$7:$B$1449,0))=0,"n/a",((INDEX(Historical!$C$7:$C$1442,MATCH(B207,Historical!$B$7:$B$1449,0))/INDEX(Historical!$F$7:$F$1442,MATCH(B207,Historical!$B$7:$B$1449,0)))^(1/3)-1)*100)</f>
        <v>10.793165135089279</v>
      </c>
      <c r="U207" s="795">
        <f>IF(INDEX(Historical!$H$7:$H$1442,MATCH(B207,Historical!$B$7:$B$1449,0))=0,"n/a",((INDEX(Historical!$C$7:$C$1442,MATCH(B207,Historical!$B$7:$B$1449,0))/INDEX(Historical!$H$7:$H$1442,MATCH(B207,Historical!$B$7:$B$1449,0)))^(1/5)-1)*100)</f>
        <v>11.196158593857874</v>
      </c>
      <c r="V207" s="795">
        <f>IF(INDEX(Historical!$O$7:$O$1442,MATCH(B207,Historical!$B$7:$B$1449,0))=0,"n/a",((INDEX(Historical!$C$7:$C$1442,MATCH(B207,Historical!$B$7:$B$1449,0))/INDEX(Historical!$O$7:$O$1442,MATCH(B207,Historical!$B$7:$B$1449,0)))^(1/10)-1)*100)</f>
        <v>8.990113881546602</v>
      </c>
      <c r="W207" s="796">
        <f t="shared" si="55"/>
        <v>1.2453856248517019</v>
      </c>
      <c r="X207" s="797">
        <f t="shared" si="56"/>
        <v>1.0178325994416249</v>
      </c>
      <c r="Y207" s="989" t="s">
        <v>4020</v>
      </c>
      <c r="Z207" s="738">
        <f t="shared" si="57"/>
        <v>89.164086687306494</v>
      </c>
      <c r="AA207" s="999">
        <f t="shared" si="58"/>
        <v>11.337461300309597</v>
      </c>
      <c r="AB207" s="1000">
        <v>12</v>
      </c>
      <c r="AC207" s="978">
        <v>3.23</v>
      </c>
      <c r="AD207" s="978" t="s">
        <v>137</v>
      </c>
      <c r="AE207" s="978">
        <v>2.5499999999999998</v>
      </c>
      <c r="AF207" s="978">
        <v>1.87</v>
      </c>
      <c r="AG207" s="978">
        <v>15.2</v>
      </c>
      <c r="AH207" s="978">
        <v>0.4</v>
      </c>
      <c r="AI207" s="978" t="s">
        <v>137</v>
      </c>
      <c r="AJ207" s="978">
        <v>11</v>
      </c>
      <c r="AK207" s="978" t="s">
        <v>137</v>
      </c>
      <c r="AL207" s="991">
        <v>332.14</v>
      </c>
      <c r="AM207" s="985">
        <v>5</v>
      </c>
      <c r="AN207" s="978">
        <v>0</v>
      </c>
      <c r="AO207" s="838">
        <f t="shared" si="59"/>
        <v>7.7232521815875987</v>
      </c>
      <c r="AP207" s="839">
        <f t="shared" si="60"/>
        <v>19.060713481897196</v>
      </c>
      <c r="AQ207" s="1001">
        <f t="shared" si="61"/>
        <v>-2.9294583383839723</v>
      </c>
      <c r="AR207" s="738">
        <f>INDEX(Historical!$C$7:$C$1442,MATCH(B207,Historical!$B$7:$B$1449,0))*IF(AH207="n/a",1.03,IF(AH207&lt;0,1.01,IF(AH207&gt;10,1.1,(1+AH207/100))))</f>
        <v>2.7308800000000004</v>
      </c>
      <c r="AS207" s="999">
        <f t="shared" si="62"/>
        <v>2.8128064000000004</v>
      </c>
      <c r="AT207" s="999">
        <f t="shared" ref="AT207:AV211" si="66">IF($AK207="n/a",1.03*AS207,IF($AK207&lt;0,1.01*AS207,IF($AK207&gt;10,1.1*AS207,(1+$AK207/100)*AS207)))</f>
        <v>2.8971905920000003</v>
      </c>
      <c r="AU207" s="999">
        <f t="shared" si="66"/>
        <v>2.9841063097600005</v>
      </c>
      <c r="AV207" s="999">
        <f t="shared" si="66"/>
        <v>3.0736294990528004</v>
      </c>
      <c r="AW207" s="738">
        <f t="shared" si="63"/>
        <v>14.498612800812801</v>
      </c>
      <c r="AX207" s="846">
        <f t="shared" si="64"/>
        <v>39.592061170979797</v>
      </c>
      <c r="AY207" s="1080">
        <v>1.47</v>
      </c>
      <c r="AZ207" s="985">
        <v>13.76</v>
      </c>
      <c r="BA207" s="985">
        <v>-45.42</v>
      </c>
      <c r="BB207" s="985">
        <v>-1.69</v>
      </c>
      <c r="BC207" s="985">
        <v>-27.54</v>
      </c>
      <c r="BE207" s="700">
        <v>2003</v>
      </c>
      <c r="BF207" s="1013">
        <f t="shared" si="65"/>
        <v>1</v>
      </c>
      <c r="BG207" s="995">
        <v>13</v>
      </c>
    </row>
    <row r="208" spans="1:59" ht="11.25" customHeight="1" x14ac:dyDescent="0.2">
      <c r="A208" s="976" t="s">
        <v>868</v>
      </c>
      <c r="B208" s="988" t="s">
        <v>869</v>
      </c>
      <c r="C208" s="1070" t="s">
        <v>247</v>
      </c>
      <c r="D208" s="1070" t="s">
        <v>4379</v>
      </c>
      <c r="E208" s="828">
        <v>13</v>
      </c>
      <c r="F208" s="1148">
        <v>286</v>
      </c>
      <c r="G208" s="1148" t="s">
        <v>106</v>
      </c>
      <c r="H208" s="1148" t="s">
        <v>106</v>
      </c>
      <c r="I208" s="987">
        <v>54.43</v>
      </c>
      <c r="J208" s="738">
        <f t="shared" si="52"/>
        <v>3.1600220466654414</v>
      </c>
      <c r="K208" s="990">
        <v>0.43</v>
      </c>
      <c r="L208" s="1000">
        <v>4</v>
      </c>
      <c r="M208" s="729">
        <f t="shared" si="53"/>
        <v>1.72</v>
      </c>
      <c r="N208" s="983" t="s">
        <v>997</v>
      </c>
      <c r="O208" s="831">
        <v>0.39</v>
      </c>
      <c r="P208" s="973">
        <v>43216</v>
      </c>
      <c r="Q208" s="973">
        <v>43245</v>
      </c>
      <c r="R208" s="729">
        <f t="shared" si="54"/>
        <v>10.25641025641025</v>
      </c>
      <c r="S208" s="795">
        <f>IF(INDEX(Historical!$D$7:$D$1442,MATCH(B208,Historical!$B$7:$B$1449,0))=0,"n/a",(INDEX(Historical!$C$7:$C$1442,MATCH(B208,Historical!$B$7:$B$1449,0))/INDEX(Historical!$D$7:$D$1442,MATCH(B208,Historical!$B$7:$B$1449,0))-1)*100)</f>
        <v>9.0909090909090828</v>
      </c>
      <c r="T208" s="795">
        <f>IF(INDEX(Historical!$F$7:$F$1442,MATCH(B208,Historical!$B$7:$B$1449,0))=0,"n/a",((INDEX(Historical!$C$7:$C$1442,MATCH(B208,Historical!$B$7:$B$1449,0))/INDEX(Historical!$F$7:$F$1442,MATCH(B208,Historical!$B$7:$B$1449,0)))^(1/3)-1)*100)</f>
        <v>6.7767583149812571</v>
      </c>
      <c r="U208" s="795">
        <f>IF(INDEX(Historical!$H$7:$H$1442,MATCH(B208,Historical!$B$7:$B$1449,0))=0,"n/a",((INDEX(Historical!$C$7:$C$1442,MATCH(B208,Historical!$B$7:$B$1449,0))/INDEX(Historical!$H$7:$H$1442,MATCH(B208,Historical!$B$7:$B$1449,0)))^(1/5)-1)*100)</f>
        <v>7.8753675083670815</v>
      </c>
      <c r="V208" s="795">
        <f>IF(INDEX(Historical!$O$7:$O$1442,MATCH(B208,Historical!$B$7:$B$1449,0))=0,"n/a",((INDEX(Historical!$C$7:$C$1442,MATCH(B208,Historical!$B$7:$B$1449,0))/INDEX(Historical!$O$7:$O$1442,MATCH(B208,Historical!$B$7:$B$1449,0)))^(1/10)-1)*100)</f>
        <v>13.464908490828931</v>
      </c>
      <c r="W208" s="796">
        <f t="shared" si="55"/>
        <v>0.58488087859869708</v>
      </c>
      <c r="X208" s="797">
        <f t="shared" si="56"/>
        <v>1.1932375012677396</v>
      </c>
      <c r="Y208" s="988"/>
      <c r="Z208" s="738">
        <f t="shared" si="57"/>
        <v>46.994535519125677</v>
      </c>
      <c r="AA208" s="999">
        <f t="shared" si="58"/>
        <v>14.871584699453551</v>
      </c>
      <c r="AB208" s="1000">
        <v>1</v>
      </c>
      <c r="AC208" s="978">
        <v>3.66</v>
      </c>
      <c r="AD208" s="978">
        <v>1.97</v>
      </c>
      <c r="AE208" s="978">
        <v>0.79</v>
      </c>
      <c r="AF208" s="978">
        <v>4.01</v>
      </c>
      <c r="AG208" s="978">
        <v>24</v>
      </c>
      <c r="AH208" s="978">
        <v>2.5</v>
      </c>
      <c r="AI208" s="978">
        <v>2.7</v>
      </c>
      <c r="AJ208" s="978">
        <v>6.6000000000000005</v>
      </c>
      <c r="AK208" s="978">
        <v>7.580000000000001</v>
      </c>
      <c r="AL208" s="991">
        <v>4380</v>
      </c>
      <c r="AM208" s="985">
        <v>0.1</v>
      </c>
      <c r="AN208" s="978">
        <v>0.33</v>
      </c>
      <c r="AO208" s="838">
        <f t="shared" si="59"/>
        <v>-3.836195144421028</v>
      </c>
      <c r="AP208" s="839">
        <f t="shared" si="60"/>
        <v>11.035389555032523</v>
      </c>
      <c r="AQ208" s="1001">
        <f t="shared" si="61"/>
        <v>62.801930980643171</v>
      </c>
      <c r="AR208" s="738">
        <f>INDEX(Historical!$C$7:$C$1442,MATCH(B208,Historical!$B$7:$B$1449,0))*IF(AH208="n/a",1.03,IF(AH208&lt;0,1.01,IF(AH208&gt;10,1.1,(1+AH208/100))))</f>
        <v>1.7219999999999998</v>
      </c>
      <c r="AS208" s="999">
        <f t="shared" si="62"/>
        <v>1.7684939999999996</v>
      </c>
      <c r="AT208" s="999">
        <f t="shared" si="66"/>
        <v>1.9025458451999997</v>
      </c>
      <c r="AU208" s="999">
        <f t="shared" si="66"/>
        <v>2.04675882026616</v>
      </c>
      <c r="AV208" s="999">
        <f t="shared" si="66"/>
        <v>2.2019031388423351</v>
      </c>
      <c r="AW208" s="738">
        <f t="shared" si="63"/>
        <v>9.641701804308493</v>
      </c>
      <c r="AX208" s="846">
        <f t="shared" si="64"/>
        <v>17.713947830807449</v>
      </c>
      <c r="AY208" s="1080">
        <v>0.9</v>
      </c>
      <c r="AZ208" s="985">
        <v>20.94</v>
      </c>
      <c r="BA208" s="985">
        <v>-26.44</v>
      </c>
      <c r="BB208" s="985">
        <v>3.52</v>
      </c>
      <c r="BC208" s="985">
        <v>-5.93</v>
      </c>
      <c r="BE208" s="700">
        <v>2006</v>
      </c>
      <c r="BF208" s="1013">
        <f t="shared" si="65"/>
        <v>1</v>
      </c>
      <c r="BG208" s="995">
        <v>10.199999999999999</v>
      </c>
    </row>
    <row r="209" spans="1:59" ht="11.25" customHeight="1" x14ac:dyDescent="0.2">
      <c r="A209" s="976" t="s">
        <v>870</v>
      </c>
      <c r="B209" s="988" t="s">
        <v>871</v>
      </c>
      <c r="C209" s="1070" t="s">
        <v>131</v>
      </c>
      <c r="D209" s="1070" t="s">
        <v>4391</v>
      </c>
      <c r="E209" s="828">
        <v>15</v>
      </c>
      <c r="F209" s="1148">
        <v>238</v>
      </c>
      <c r="G209" s="1148" t="s">
        <v>37</v>
      </c>
      <c r="H209" s="1148" t="s">
        <v>115</v>
      </c>
      <c r="I209" s="987">
        <v>52.36</v>
      </c>
      <c r="J209" s="738">
        <f t="shared" si="52"/>
        <v>2.9029793735676086</v>
      </c>
      <c r="K209" s="990">
        <v>0.38</v>
      </c>
      <c r="L209" s="1000">
        <v>4</v>
      </c>
      <c r="M209" s="729">
        <f t="shared" si="53"/>
        <v>1.52</v>
      </c>
      <c r="N209" s="983" t="s">
        <v>460</v>
      </c>
      <c r="O209" s="831">
        <v>0.36</v>
      </c>
      <c r="P209" s="694">
        <v>43173</v>
      </c>
      <c r="Q209" s="694">
        <v>43210</v>
      </c>
      <c r="R209" s="729">
        <f t="shared" si="54"/>
        <v>5.5555555555555607</v>
      </c>
      <c r="S209" s="795">
        <f>IF(INDEX(Historical!$D$7:$D$1442,MATCH(B209,Historical!$B$7:$B$1449,0))=0,"n/a",(INDEX(Historical!$C$7:$C$1442,MATCH(B209,Historical!$B$7:$B$1449,0))/INDEX(Historical!$D$7:$D$1442,MATCH(B209,Historical!$B$7:$B$1449,0))-1)*100)</f>
        <v>5.6338028169014009</v>
      </c>
      <c r="T209" s="795">
        <f>IF(INDEX(Historical!$F$7:$F$1442,MATCH(B209,Historical!$B$7:$B$1449,0))=0,"n/a",((INDEX(Historical!$C$7:$C$1442,MATCH(B209,Historical!$B$7:$B$1449,0))/INDEX(Historical!$F$7:$F$1442,MATCH(B209,Historical!$B$7:$B$1449,0)))^(1/3)-1)*100)</f>
        <v>5.983983294832651</v>
      </c>
      <c r="U209" s="795">
        <f>IF(INDEX(Historical!$H$7:$H$1442,MATCH(B209,Historical!$B$7:$B$1449,0))=0,"n/a",((INDEX(Historical!$C$7:$C$1442,MATCH(B209,Historical!$B$7:$B$1449,0))/INDEX(Historical!$H$7:$H$1442,MATCH(B209,Historical!$B$7:$B$1449,0)))^(1/5)-1)*100)</f>
        <v>6.3995312815083638</v>
      </c>
      <c r="V209" s="795">
        <f>IF(INDEX(Historical!$O$7:$O$1442,MATCH(B209,Historical!$B$7:$B$1449,0))=0,"n/a",((INDEX(Historical!$C$7:$C$1442,MATCH(B209,Historical!$B$7:$B$1449,0))/INDEX(Historical!$O$7:$O$1442,MATCH(B209,Historical!$B$7:$B$1449,0)))^(1/10)-1)*100)</f>
        <v>4.8402299471920429</v>
      </c>
      <c r="W209" s="796">
        <f t="shared" si="55"/>
        <v>1.3221543916980467</v>
      </c>
      <c r="X209" s="797">
        <f t="shared" si="56"/>
        <v>1.4544389276155374</v>
      </c>
      <c r="Y209" s="988"/>
      <c r="Z209" s="738">
        <f t="shared" si="57"/>
        <v>86.36363636363636</v>
      </c>
      <c r="AA209" s="999">
        <f t="shared" si="58"/>
        <v>29.75</v>
      </c>
      <c r="AB209" s="1000">
        <v>12</v>
      </c>
      <c r="AC209" s="978">
        <v>1.76</v>
      </c>
      <c r="AD209" s="978">
        <v>4.49</v>
      </c>
      <c r="AE209" s="978">
        <v>2.39</v>
      </c>
      <c r="AF209" s="978">
        <v>2.2000000000000002</v>
      </c>
      <c r="AG209" s="978">
        <v>10.6</v>
      </c>
      <c r="AH209" s="978">
        <v>4.3</v>
      </c>
      <c r="AI209" s="978">
        <v>5.84</v>
      </c>
      <c r="AJ209" s="978">
        <v>4.3999999999999995</v>
      </c>
      <c r="AK209" s="978">
        <v>6.64</v>
      </c>
      <c r="AL209" s="991">
        <v>27360</v>
      </c>
      <c r="AM209" s="985">
        <v>0.22</v>
      </c>
      <c r="AN209" s="978">
        <v>1.36</v>
      </c>
      <c r="AO209" s="838">
        <f t="shared" si="59"/>
        <v>-20.44748934492403</v>
      </c>
      <c r="AP209" s="839">
        <f t="shared" si="60"/>
        <v>9.302510655075972</v>
      </c>
      <c r="AQ209" s="1001">
        <f t="shared" si="61"/>
        <v>70.554650739547071</v>
      </c>
      <c r="AR209" s="738">
        <f>INDEX(Historical!$C$7:$C$1442,MATCH(B209,Historical!$B$7:$B$1449,0))*IF(AH209="n/a",1.03,IF(AH209&lt;0,1.01,IF(AH209&gt;10,1.1,(1+AH209/100))))</f>
        <v>1.5644999999999998</v>
      </c>
      <c r="AS209" s="999">
        <f t="shared" si="62"/>
        <v>1.6558667999999999</v>
      </c>
      <c r="AT209" s="999">
        <f t="shared" si="66"/>
        <v>1.7658163555199999</v>
      </c>
      <c r="AU209" s="999">
        <f t="shared" si="66"/>
        <v>1.8830665615265278</v>
      </c>
      <c r="AV209" s="999">
        <f t="shared" si="66"/>
        <v>2.0081021812118891</v>
      </c>
      <c r="AW209" s="738">
        <f t="shared" si="63"/>
        <v>8.8773518982584179</v>
      </c>
      <c r="AX209" s="846">
        <f t="shared" si="64"/>
        <v>16.954453587200952</v>
      </c>
      <c r="AY209" s="1080">
        <v>0.19</v>
      </c>
      <c r="AZ209" s="985">
        <v>26.14</v>
      </c>
      <c r="BA209" s="985">
        <v>-3.2300000000000004</v>
      </c>
      <c r="BB209" s="985">
        <v>2.97</v>
      </c>
      <c r="BC209" s="985">
        <v>9.7100000000000009</v>
      </c>
      <c r="BE209" s="700">
        <v>2004</v>
      </c>
      <c r="BF209" s="1013">
        <f t="shared" si="65"/>
        <v>1</v>
      </c>
      <c r="BG209" s="995">
        <v>2.8000000000000003</v>
      </c>
    </row>
    <row r="210" spans="1:59" ht="11.25" customHeight="1" x14ac:dyDescent="0.2">
      <c r="A210" s="976" t="s">
        <v>872</v>
      </c>
      <c r="B210" s="988" t="s">
        <v>873</v>
      </c>
      <c r="C210" s="1070" t="s">
        <v>4252</v>
      </c>
      <c r="D210" s="1070" t="s">
        <v>4388</v>
      </c>
      <c r="E210" s="828">
        <v>16</v>
      </c>
      <c r="F210" s="1148">
        <v>208</v>
      </c>
      <c r="G210" s="1148" t="s">
        <v>106</v>
      </c>
      <c r="H210" s="1148" t="s">
        <v>106</v>
      </c>
      <c r="I210" s="987">
        <v>111.94</v>
      </c>
      <c r="J210" s="738">
        <f t="shared" si="52"/>
        <v>1.2864034304091478</v>
      </c>
      <c r="K210" s="990">
        <v>0.36</v>
      </c>
      <c r="L210" s="1000">
        <v>4</v>
      </c>
      <c r="M210" s="729">
        <f t="shared" si="53"/>
        <v>1.44</v>
      </c>
      <c r="N210" s="983" t="s">
        <v>423</v>
      </c>
      <c r="O210" s="831">
        <v>0.35</v>
      </c>
      <c r="P210" s="973">
        <v>43234</v>
      </c>
      <c r="Q210" s="973">
        <v>43255</v>
      </c>
      <c r="R210" s="729">
        <f t="shared" si="54"/>
        <v>2.8571428571428599</v>
      </c>
      <c r="S210" s="795">
        <f>IF(INDEX(Historical!$D$7:$D$1442,MATCH(B210,Historical!$B$7:$B$1449,0))=0,"n/a",(INDEX(Historical!$C$7:$C$1442,MATCH(B210,Historical!$B$7:$B$1449,0))/INDEX(Historical!$D$7:$D$1442,MATCH(B210,Historical!$B$7:$B$1449,0))-1)*100)</f>
        <v>3.6231884057970953</v>
      </c>
      <c r="T210" s="795">
        <f>IF(INDEX(Historical!$F$7:$F$1442,MATCH(B210,Historical!$B$7:$B$1449,0))=0,"n/a",((INDEX(Historical!$C$7:$C$1442,MATCH(B210,Historical!$B$7:$B$1449,0))/INDEX(Historical!$F$7:$F$1442,MATCH(B210,Historical!$B$7:$B$1449,0)))^(1/3)-1)*100)</f>
        <v>5.4367641392257138</v>
      </c>
      <c r="U210" s="795">
        <f>IF(INDEX(Historical!$H$7:$H$1442,MATCH(B210,Historical!$B$7:$B$1449,0))=0,"n/a",((INDEX(Historical!$C$7:$C$1442,MATCH(B210,Historical!$B$7:$B$1449,0))/INDEX(Historical!$H$7:$H$1442,MATCH(B210,Historical!$B$7:$B$1449,0)))^(1/5)-1)*100)</f>
        <v>8.0719183702249389</v>
      </c>
      <c r="V210" s="795">
        <f>IF(INDEX(Historical!$O$7:$O$1442,MATCH(B210,Historical!$B$7:$B$1449,0))=0,"n/a",((INDEX(Historical!$C$7:$C$1442,MATCH(B210,Historical!$B$7:$B$1449,0))/INDEX(Historical!$O$7:$O$1442,MATCH(B210,Historical!$B$7:$B$1449,0)))^(1/10)-1)*100)</f>
        <v>10.228583816212634</v>
      </c>
      <c r="W210" s="796">
        <f t="shared" si="55"/>
        <v>0.78915307487930919</v>
      </c>
      <c r="X210" s="797">
        <f t="shared" si="56"/>
        <v>0.79919983863613242</v>
      </c>
      <c r="Y210" s="988"/>
      <c r="Z210" s="738">
        <f t="shared" si="57"/>
        <v>42.857142857142854</v>
      </c>
      <c r="AA210" s="999">
        <f t="shared" si="58"/>
        <v>33.31547619047619</v>
      </c>
      <c r="AB210" s="1000">
        <v>3</v>
      </c>
      <c r="AC210" s="978">
        <v>3.36</v>
      </c>
      <c r="AD210" s="978">
        <v>1.83</v>
      </c>
      <c r="AE210" s="978">
        <v>9.75</v>
      </c>
      <c r="AF210" s="978">
        <v>11.59</v>
      </c>
      <c r="AG210" s="978">
        <v>22.8</v>
      </c>
      <c r="AH210" s="978">
        <v>24.9</v>
      </c>
      <c r="AI210" s="978">
        <v>11.01</v>
      </c>
      <c r="AJ210" s="978">
        <v>10.100000000000001</v>
      </c>
      <c r="AK210" s="978">
        <v>18.2</v>
      </c>
      <c r="AL210" s="991">
        <v>28320</v>
      </c>
      <c r="AM210" s="985">
        <v>0.1</v>
      </c>
      <c r="AN210" s="978">
        <v>0.7</v>
      </c>
      <c r="AO210" s="838">
        <f t="shared" si="59"/>
        <v>-23.957154389842103</v>
      </c>
      <c r="AP210" s="839">
        <f t="shared" si="60"/>
        <v>9.3583218006340871</v>
      </c>
      <c r="AQ210" s="1001">
        <f t="shared" si="61"/>
        <v>314.26044896504368</v>
      </c>
      <c r="AR210" s="738">
        <f>INDEX(Historical!$C$7:$C$1442,MATCH(B210,Historical!$B$7:$B$1449,0))*IF(AH210="n/a",1.03,IF(AH210&lt;0,1.01,IF(AH210&gt;10,1.1,(1+AH210/100))))</f>
        <v>1.573</v>
      </c>
      <c r="AS210" s="999">
        <f t="shared" si="62"/>
        <v>1.7303000000000002</v>
      </c>
      <c r="AT210" s="999">
        <f t="shared" si="66"/>
        <v>1.9033300000000004</v>
      </c>
      <c r="AU210" s="999">
        <f t="shared" si="66"/>
        <v>2.0936630000000007</v>
      </c>
      <c r="AV210" s="999">
        <f t="shared" si="66"/>
        <v>2.3030293000000008</v>
      </c>
      <c r="AW210" s="738">
        <f t="shared" si="63"/>
        <v>9.6033223000000021</v>
      </c>
      <c r="AX210" s="846">
        <f t="shared" si="64"/>
        <v>8.5789907986421312</v>
      </c>
      <c r="AY210" s="1080">
        <v>1.06</v>
      </c>
      <c r="AZ210" s="985">
        <v>79.77</v>
      </c>
      <c r="BA210" s="985">
        <v>-1.32</v>
      </c>
      <c r="BB210" s="985">
        <v>23.79</v>
      </c>
      <c r="BC210" s="985">
        <v>44.97</v>
      </c>
      <c r="BE210" s="700">
        <v>2003</v>
      </c>
      <c r="BF210" s="1013">
        <f t="shared" si="65"/>
        <v>1</v>
      </c>
      <c r="BG210" s="995">
        <v>10.6</v>
      </c>
    </row>
    <row r="211" spans="1:59" ht="11.25" customHeight="1" x14ac:dyDescent="0.2">
      <c r="A211" s="984" t="s">
        <v>874</v>
      </c>
      <c r="B211" s="988" t="s">
        <v>875</v>
      </c>
      <c r="C211" s="1070" t="s">
        <v>131</v>
      </c>
      <c r="D211" s="1070" t="s">
        <v>4403</v>
      </c>
      <c r="E211" s="828">
        <v>22</v>
      </c>
      <c r="F211" s="1148">
        <v>154</v>
      </c>
      <c r="G211" s="1148" t="s">
        <v>37</v>
      </c>
      <c r="H211" s="1148" t="s">
        <v>37</v>
      </c>
      <c r="I211" s="987">
        <v>32.9</v>
      </c>
      <c r="J211" s="738">
        <f t="shared" si="52"/>
        <v>2.1069908814589668</v>
      </c>
      <c r="K211" s="997">
        <v>0.17330000000000001</v>
      </c>
      <c r="L211" s="1000">
        <v>4</v>
      </c>
      <c r="M211" s="729">
        <f t="shared" si="53"/>
        <v>0.69320000000000004</v>
      </c>
      <c r="N211" s="983" t="s">
        <v>220</v>
      </c>
      <c r="O211" s="832">
        <v>0.1666</v>
      </c>
      <c r="P211" s="973">
        <v>43462</v>
      </c>
      <c r="Q211" s="973">
        <v>43480</v>
      </c>
      <c r="R211" s="729">
        <f t="shared" si="54"/>
        <v>4.0216086434573892</v>
      </c>
      <c r="S211" s="795">
        <f>IF(INDEX(Historical!$D$7:$D$1442,MATCH(B211,Historical!$B$7:$B$1449,0))=0,"n/a",(INDEX(Historical!$C$7:$C$1442,MATCH(B211,Historical!$B$7:$B$1449,0))/INDEX(Historical!$D$7:$D$1442,MATCH(B211,Historical!$B$7:$B$1449,0))-1)*100)</f>
        <v>3.995006242197241</v>
      </c>
      <c r="T211" s="795">
        <f>IF(INDEX(Historical!$F$7:$F$1442,MATCH(B211,Historical!$B$7:$B$1449,0))=0,"n/a",((INDEX(Historical!$C$7:$C$1442,MATCH(B211,Historical!$B$7:$B$1449,0))/INDEX(Historical!$F$7:$F$1442,MATCH(B211,Historical!$B$7:$B$1449,0)))^(1/3)-1)*100)</f>
        <v>3.675928810132989</v>
      </c>
      <c r="U211" s="795">
        <f>IF(INDEX(Historical!$H$7:$H$1442,MATCH(B211,Historical!$B$7:$B$1449,0))=0,"n/a",((INDEX(Historical!$C$7:$C$1442,MATCH(B211,Historical!$B$7:$B$1449,0))/INDEX(Historical!$H$7:$H$1442,MATCH(B211,Historical!$B$7:$B$1449,0)))^(1/5)-1)*100)</f>
        <v>3.7935971355392839</v>
      </c>
      <c r="V211" s="795">
        <f>IF(INDEX(Historical!$O$7:$O$1442,MATCH(B211,Historical!$B$7:$B$1449,0))=0,"n/a",((INDEX(Historical!$C$7:$C$1442,MATCH(B211,Historical!$B$7:$B$1449,0))/INDEX(Historical!$O$7:$O$1442,MATCH(B211,Historical!$B$7:$B$1449,0)))^(1/10)-1)*100)</f>
        <v>3.2497390422064898</v>
      </c>
      <c r="W211" s="796">
        <f t="shared" si="55"/>
        <v>1.1673543894661549</v>
      </c>
      <c r="X211" s="797">
        <f t="shared" si="56"/>
        <v>0.5343094557097583</v>
      </c>
      <c r="Y211" s="746"/>
      <c r="Z211" s="738">
        <f t="shared" si="57"/>
        <v>66.653846153846146</v>
      </c>
      <c r="AA211" s="999">
        <f t="shared" si="58"/>
        <v>31.634615384615383</v>
      </c>
      <c r="AB211" s="1000">
        <v>12</v>
      </c>
      <c r="AC211" s="978">
        <v>1.04</v>
      </c>
      <c r="AD211" s="978">
        <v>6.47</v>
      </c>
      <c r="AE211" s="978">
        <v>8.74</v>
      </c>
      <c r="AF211" s="978">
        <v>3.42</v>
      </c>
      <c r="AG211" s="978">
        <v>10.9</v>
      </c>
      <c r="AH211" s="978">
        <v>10.6</v>
      </c>
      <c r="AI211" s="978">
        <v>11.88</v>
      </c>
      <c r="AJ211" s="978">
        <v>7.1</v>
      </c>
      <c r="AK211" s="978">
        <v>4.9000000000000004</v>
      </c>
      <c r="AL211" s="991">
        <v>425.73</v>
      </c>
      <c r="AM211" s="985">
        <v>0.8</v>
      </c>
      <c r="AN211" s="978">
        <v>0.73</v>
      </c>
      <c r="AO211" s="838">
        <f t="shared" si="59"/>
        <v>-25.734027367617131</v>
      </c>
      <c r="AP211" s="839">
        <f t="shared" si="60"/>
        <v>5.9005880169982508</v>
      </c>
      <c r="AQ211" s="1001">
        <f t="shared" si="61"/>
        <v>119.28204528555315</v>
      </c>
      <c r="AR211" s="738">
        <f>INDEX(Historical!$C$7:$C$1442,MATCH(B211,Historical!$B$7:$B$1449,0))*IF(AH211="n/a",1.03,IF(AH211&lt;0,1.01,IF(AH211&gt;10,1.1,(1+AH211/100))))</f>
        <v>0.73304000000000002</v>
      </c>
      <c r="AS211" s="999">
        <f t="shared" si="62"/>
        <v>0.80634400000000006</v>
      </c>
      <c r="AT211" s="999">
        <f t="shared" si="66"/>
        <v>0.84585485599999999</v>
      </c>
      <c r="AU211" s="999">
        <f t="shared" si="66"/>
        <v>0.88730174394399997</v>
      </c>
      <c r="AV211" s="999">
        <f t="shared" si="66"/>
        <v>0.93077952939725594</v>
      </c>
      <c r="AW211" s="738">
        <f t="shared" si="63"/>
        <v>4.2033201293412557</v>
      </c>
      <c r="AX211" s="846">
        <f t="shared" si="64"/>
        <v>12.776049025353361</v>
      </c>
      <c r="AY211" s="1080">
        <v>0.23</v>
      </c>
      <c r="AZ211" s="985">
        <v>19.850000000000001</v>
      </c>
      <c r="BA211" s="985">
        <v>-8.86</v>
      </c>
      <c r="BB211" s="985">
        <v>1.58</v>
      </c>
      <c r="BC211" s="985">
        <v>3.91</v>
      </c>
      <c r="BE211" s="700">
        <v>1998</v>
      </c>
      <c r="BF211" s="1013">
        <f t="shared" si="65"/>
        <v>2</v>
      </c>
      <c r="BG211" s="995">
        <v>3.9</v>
      </c>
    </row>
    <row r="212" spans="1:59" s="810" customFormat="1" ht="13.5" thickBot="1" x14ac:dyDescent="0.25">
      <c r="B212" s="934"/>
      <c r="E212" s="935"/>
      <c r="F212" s="919"/>
      <c r="J212" s="825"/>
      <c r="L212" s="920"/>
      <c r="M212" s="919"/>
      <c r="N212" s="919"/>
      <c r="O212" s="825"/>
      <c r="R212" s="919"/>
      <c r="S212" s="921"/>
      <c r="T212" s="921"/>
      <c r="U212" s="921"/>
      <c r="V212" s="921"/>
      <c r="W212" s="921"/>
      <c r="X212" s="921"/>
      <c r="Y212" s="934"/>
      <c r="Z212" s="825"/>
      <c r="AC212" s="922"/>
      <c r="AD212" s="922"/>
      <c r="AE212" s="922"/>
      <c r="AF212" s="922"/>
      <c r="AG212" s="922"/>
      <c r="AH212" s="922"/>
      <c r="AI212" s="922"/>
      <c r="AJ212" s="922"/>
      <c r="AK212" s="922"/>
      <c r="AL212" s="922"/>
      <c r="AM212" s="922"/>
      <c r="AN212" s="922"/>
      <c r="AO212" s="825"/>
      <c r="AR212" s="923"/>
      <c r="AS212" s="924"/>
      <c r="AT212" s="924"/>
      <c r="AU212" s="924"/>
      <c r="AV212" s="924"/>
      <c r="AW212" s="923"/>
      <c r="AX212" s="924"/>
      <c r="AY212" s="825"/>
      <c r="BD212" s="935"/>
      <c r="BE212" s="919"/>
      <c r="BF212" s="919"/>
    </row>
    <row r="213" spans="1:59" x14ac:dyDescent="0.2">
      <c r="A213" s="976" t="s">
        <v>4353</v>
      </c>
      <c r="B213" s="744">
        <f>COUNTA(B7:B211)</f>
        <v>205</v>
      </c>
      <c r="E213" s="940">
        <f>AVERAGE(E7:E211)</f>
        <v>15.692682926829269</v>
      </c>
      <c r="I213" s="925">
        <f>AVERAGE(I7:I211)</f>
        <v>86.400146341463397</v>
      </c>
      <c r="J213" s="926">
        <f>AVERAGE(J7:J211)</f>
        <v>2.8091660880541349</v>
      </c>
      <c r="K213" s="936">
        <f>AVERAGE(K7:K211)</f>
        <v>0.51879317073170728</v>
      </c>
      <c r="M213" s="925">
        <f>AVERAGE(M7:M211)</f>
        <v>1.9279970731707317</v>
      </c>
      <c r="O213" s="936">
        <f>AVERAGE(O7:O211)</f>
        <v>0.47775915637208327</v>
      </c>
      <c r="R213" s="925">
        <f t="shared" ref="R213:X213" si="67">AVERAGE(R7:R211)</f>
        <v>10.011339791644174</v>
      </c>
      <c r="S213" s="937">
        <f t="shared" si="67"/>
        <v>11.451301432509924</v>
      </c>
      <c r="T213" s="937">
        <f t="shared" si="67"/>
        <v>9.7060112351001191</v>
      </c>
      <c r="U213" s="937">
        <f t="shared" si="67"/>
        <v>10.470686158884382</v>
      </c>
      <c r="V213" s="937">
        <f t="shared" si="67"/>
        <v>11.398003254512904</v>
      </c>
      <c r="W213" s="938">
        <f t="shared" si="67"/>
        <v>0.93698292313085896</v>
      </c>
      <c r="X213" s="939">
        <f t="shared" si="67"/>
        <v>2.1502670264025721</v>
      </c>
      <c r="Z213" s="926">
        <f>AVERAGE(Z7:Z211)</f>
        <v>60.582387803827288</v>
      </c>
      <c r="AA213" s="925">
        <f>AVERAGE(AA7:AA211)</f>
        <v>23.264550254054974</v>
      </c>
      <c r="AB213" s="801"/>
      <c r="AC213" s="925">
        <f t="shared" ref="AC213:BC213" si="68">AVERAGE(AC7:AC211)</f>
        <v>4.1386082474226784</v>
      </c>
      <c r="AD213" s="925">
        <f t="shared" si="68"/>
        <v>2.9186874999999994</v>
      </c>
      <c r="AE213" s="925">
        <f t="shared" si="68"/>
        <v>3.3462371134020623</v>
      </c>
      <c r="AF213" s="925">
        <f t="shared" si="68"/>
        <v>4.908526315789473</v>
      </c>
      <c r="AG213" s="925">
        <f t="shared" si="68"/>
        <v>17.87952380952381</v>
      </c>
      <c r="AH213" s="925">
        <f t="shared" si="68"/>
        <v>11.060732984293196</v>
      </c>
      <c r="AI213" s="925">
        <f t="shared" si="68"/>
        <v>12.587159090909097</v>
      </c>
      <c r="AJ213" s="925">
        <f t="shared" si="68"/>
        <v>6.6309424083769635</v>
      </c>
      <c r="AK213" s="925">
        <f t="shared" si="68"/>
        <v>11.298670520231218</v>
      </c>
      <c r="AL213" s="801">
        <f t="shared" si="68"/>
        <v>25640.17664948454</v>
      </c>
      <c r="AM213" s="925">
        <f t="shared" si="68"/>
        <v>2.833367875647669</v>
      </c>
      <c r="AN213" s="925">
        <f t="shared" si="68"/>
        <v>1.0027513227513227</v>
      </c>
      <c r="AO213" s="1040">
        <f t="shared" si="68"/>
        <v>-9.9220134370847575</v>
      </c>
      <c r="AP213" s="925">
        <f t="shared" si="68"/>
        <v>13.279852246938509</v>
      </c>
      <c r="AQ213" s="1130">
        <f t="shared" si="68"/>
        <v>97.439928242540617</v>
      </c>
      <c r="AR213" s="1129">
        <f t="shared" si="68"/>
        <v>1.9512444642276416</v>
      </c>
      <c r="AS213" s="925">
        <f t="shared" si="68"/>
        <v>2.0644742572079684</v>
      </c>
      <c r="AT213" s="925">
        <f t="shared" si="68"/>
        <v>2.2135704263886051</v>
      </c>
      <c r="AU213" s="925">
        <f t="shared" si="68"/>
        <v>2.3754546245959376</v>
      </c>
      <c r="AV213" s="925">
        <f t="shared" si="68"/>
        <v>2.5512993054977522</v>
      </c>
      <c r="AW213" s="925">
        <f t="shared" si="68"/>
        <v>11.156043077917902</v>
      </c>
      <c r="AX213" s="1130">
        <f t="shared" si="68"/>
        <v>16.19255377776242</v>
      </c>
      <c r="AY213" s="1129">
        <f t="shared" si="68"/>
        <v>0.82259067357512949</v>
      </c>
      <c r="AZ213" s="925">
        <f t="shared" si="68"/>
        <v>23.269400542490821</v>
      </c>
      <c r="BA213" s="925">
        <f t="shared" si="68"/>
        <v>-16.201560062916077</v>
      </c>
      <c r="BB213" s="925">
        <f t="shared" si="68"/>
        <v>2.840918836626356</v>
      </c>
      <c r="BC213" s="1130">
        <f t="shared" si="68"/>
        <v>-2.0620895516802684</v>
      </c>
      <c r="BD213" s="925"/>
      <c r="BE213" s="801">
        <f>AVERAGE(BE7:BE211)</f>
        <v>2003.7073170731708</v>
      </c>
      <c r="BF213" s="925">
        <f>AVERAGE(BF7:BF211)</f>
        <v>1.1219512195121952</v>
      </c>
      <c r="BG213" s="925">
        <f>AVERAGE(BG7:BG211)</f>
        <v>7.441631578947371</v>
      </c>
    </row>
    <row r="214" spans="1:59" x14ac:dyDescent="0.2">
      <c r="O214" s="1125"/>
      <c r="W214" s="1132"/>
      <c r="X214" s="1132"/>
      <c r="AC214" s="977"/>
      <c r="AD214" s="977"/>
      <c r="AE214" s="977"/>
      <c r="AF214" s="977"/>
      <c r="AG214" s="977"/>
      <c r="AH214" s="977"/>
      <c r="AI214" s="977"/>
      <c r="AJ214" s="977"/>
      <c r="AK214" s="977"/>
      <c r="AL214" s="1128"/>
      <c r="AM214" s="977"/>
      <c r="AN214" s="744"/>
      <c r="AO214" s="977"/>
      <c r="AQ214" s="744"/>
      <c r="AR214" s="977"/>
      <c r="AS214" s="977"/>
      <c r="AT214" s="977"/>
      <c r="AU214" s="977"/>
      <c r="AV214" s="977"/>
      <c r="AW214" s="977"/>
      <c r="AX214" s="744"/>
      <c r="AY214" s="977"/>
      <c r="BC214" s="744"/>
      <c r="BD214" s="977"/>
      <c r="BE214" s="1128"/>
      <c r="BF214" s="977"/>
    </row>
    <row r="215" spans="1:59" x14ac:dyDescent="0.2">
      <c r="A215" s="977" t="s">
        <v>4472</v>
      </c>
      <c r="I215" s="744"/>
      <c r="J215" s="977"/>
      <c r="O215" s="1125"/>
      <c r="W215" s="1132"/>
      <c r="X215" s="1132"/>
      <c r="AC215" s="977"/>
      <c r="AD215" s="977"/>
      <c r="AE215" s="977"/>
      <c r="AF215" s="977"/>
      <c r="AG215" s="977"/>
      <c r="AH215" s="977"/>
      <c r="AI215" s="977"/>
      <c r="AJ215" s="977"/>
      <c r="AK215" s="977"/>
      <c r="AL215" s="1128"/>
      <c r="AM215" s="977"/>
      <c r="AN215" s="744"/>
      <c r="AO215" s="977"/>
      <c r="AQ215" s="744"/>
      <c r="AR215" s="977"/>
      <c r="AS215" s="977"/>
      <c r="AT215" s="977"/>
      <c r="AU215" s="977"/>
      <c r="AV215" s="977"/>
      <c r="AW215" s="977"/>
      <c r="AX215" s="744"/>
      <c r="AY215" s="977"/>
      <c r="BC215" s="744"/>
      <c r="BD215" s="977"/>
      <c r="BE215" s="1128"/>
      <c r="BF215" s="977"/>
    </row>
    <row r="216" spans="1:59" x14ac:dyDescent="0.2">
      <c r="A216" s="977" t="s">
        <v>4405</v>
      </c>
      <c r="B216" s="744">
        <f t="shared" ref="B216:B226" si="69">COUNTIF($C$7:$C$211,"="&amp;$A216)</f>
        <v>2</v>
      </c>
      <c r="E216" s="940">
        <f t="shared" ref="E216:E226" si="70">AVERAGEIFS($E$7:$E$211,$C$7:$C$211,"="&amp;$A216)</f>
        <v>13</v>
      </c>
      <c r="I216" s="1123">
        <f t="shared" ref="I216:K226" si="71">AVERAGEIFS(I$7:I$211,$C$7:$C$211,"="&amp;$A216)</f>
        <v>45.814999999999998</v>
      </c>
      <c r="J216" s="925">
        <f t="shared" si="71"/>
        <v>3.3370039753783405</v>
      </c>
      <c r="K216" s="936">
        <f t="shared" si="71"/>
        <v>0.40625</v>
      </c>
      <c r="L216" s="940"/>
      <c r="M216" s="925">
        <f t="shared" ref="M216:M226" si="72">AVERAGEIFS(M$7:M$211,$C$7:$C$211,"="&amp;$A216)</f>
        <v>1.625</v>
      </c>
      <c r="N216" s="940"/>
      <c r="O216" s="936">
        <f t="shared" ref="O216:O226" si="73">AVERAGEIFS(O$7:O$211,$C$7:$C$211,"="&amp;$A216)</f>
        <v>0.39</v>
      </c>
      <c r="P216" s="940"/>
      <c r="Q216" s="940"/>
      <c r="R216" s="925">
        <f t="shared" ref="R216:X226" si="74">AVERAGEIFS(R$7:R$211,$C$7:$C$211,"="&amp;$A216)</f>
        <v>6.3224799286351505</v>
      </c>
      <c r="S216" s="925">
        <f t="shared" si="74"/>
        <v>10.707573805784465</v>
      </c>
      <c r="T216" s="925">
        <f t="shared" si="74"/>
        <v>8.2957774663754424</v>
      </c>
      <c r="U216" s="925">
        <f t="shared" si="74"/>
        <v>8.4821744681396467</v>
      </c>
      <c r="V216" s="925">
        <f t="shared" si="74"/>
        <v>12.915040464004935</v>
      </c>
      <c r="W216" s="936">
        <f t="shared" si="74"/>
        <v>0.75274516140403147</v>
      </c>
      <c r="X216" s="936">
        <f t="shared" si="74"/>
        <v>0.58786047975153544</v>
      </c>
      <c r="Y216" s="744"/>
      <c r="Z216" s="925">
        <f t="shared" ref="Z216:AA226" si="75">AVERAGEIFS(Z$7:Z$211,$C$7:$C$211,"="&amp;$A216)</f>
        <v>49.276190476190472</v>
      </c>
      <c r="AA216" s="925">
        <f t="shared" si="75"/>
        <v>14.804598639455783</v>
      </c>
      <c r="AB216" s="925"/>
      <c r="AC216" s="925">
        <f t="shared" ref="AC216:AL226" si="76">AVERAGEIFS(AC$7:AC$211,$C$7:$C$211,"="&amp;$A216)</f>
        <v>3.1</v>
      </c>
      <c r="AD216" s="925">
        <f t="shared" si="76"/>
        <v>1.7</v>
      </c>
      <c r="AE216" s="925">
        <f t="shared" si="76"/>
        <v>1.77</v>
      </c>
      <c r="AF216" s="925">
        <f t="shared" si="76"/>
        <v>3.2549999999999999</v>
      </c>
      <c r="AG216" s="925">
        <f t="shared" si="76"/>
        <v>49.300000000000004</v>
      </c>
      <c r="AH216" s="925">
        <f t="shared" si="76"/>
        <v>9.4499999999999993</v>
      </c>
      <c r="AI216" s="925">
        <f t="shared" si="76"/>
        <v>7.4449999999999994</v>
      </c>
      <c r="AJ216" s="925">
        <f t="shared" si="76"/>
        <v>36.549999999999997</v>
      </c>
      <c r="AK216" s="925">
        <f t="shared" si="76"/>
        <v>9.8949999999999996</v>
      </c>
      <c r="AL216" s="801">
        <f t="shared" si="76"/>
        <v>199360</v>
      </c>
      <c r="AM216" s="925">
        <f t="shared" ref="AM216:AV226" si="77">AVERAGEIFS(AM$7:AM$211,$C$7:$C$211,"="&amp;$A216)</f>
        <v>6.5000000000000002E-2</v>
      </c>
      <c r="AN216" s="1126">
        <f t="shared" si="77"/>
        <v>1.5449999999999999</v>
      </c>
      <c r="AO216" s="925">
        <f t="shared" si="77"/>
        <v>-2.985420195937794</v>
      </c>
      <c r="AP216" s="925">
        <f t="shared" si="77"/>
        <v>11.819178443517988</v>
      </c>
      <c r="AQ216" s="1126">
        <f t="shared" si="77"/>
        <v>44.742547949358354</v>
      </c>
      <c r="AR216" s="925">
        <f t="shared" si="77"/>
        <v>1.60179625</v>
      </c>
      <c r="AS216" s="925">
        <f t="shared" si="77"/>
        <v>1.6598338187499999</v>
      </c>
      <c r="AT216" s="925">
        <f t="shared" si="77"/>
        <v>1.7823960116775002</v>
      </c>
      <c r="AU216" s="925">
        <f t="shared" si="77"/>
        <v>1.9144180993295312</v>
      </c>
      <c r="AV216" s="925">
        <f t="shared" si="77"/>
        <v>2.0566659878763529</v>
      </c>
      <c r="AW216" s="925">
        <f t="shared" ref="AW216:BC226" si="78">AVERAGEIFS(AW$7:AW$211,$C$7:$C$211,"="&amp;$A216)</f>
        <v>9.0151101676333845</v>
      </c>
      <c r="AX216" s="1126">
        <f t="shared" si="78"/>
        <v>18.616428129202625</v>
      </c>
      <c r="AY216" s="925">
        <f t="shared" si="78"/>
        <v>0.8</v>
      </c>
      <c r="AZ216" s="925">
        <f t="shared" si="78"/>
        <v>19.825000000000003</v>
      </c>
      <c r="BA216" s="925">
        <f t="shared" si="78"/>
        <v>-12.504999999999999</v>
      </c>
      <c r="BB216" s="925">
        <f t="shared" si="78"/>
        <v>-1.585</v>
      </c>
      <c r="BC216" s="1126">
        <f t="shared" si="78"/>
        <v>3.93</v>
      </c>
      <c r="BD216" s="925"/>
      <c r="BE216" s="801">
        <f t="shared" ref="BE216:BG226" si="79">AVERAGEIFS(BE$7:BE$211,$C$7:$C$211,"="&amp;$A216)</f>
        <v>2006.5</v>
      </c>
      <c r="BF216" s="925">
        <f t="shared" si="79"/>
        <v>1</v>
      </c>
      <c r="BG216" s="925">
        <f t="shared" si="79"/>
        <v>12.350000000000001</v>
      </c>
    </row>
    <row r="217" spans="1:59" x14ac:dyDescent="0.2">
      <c r="A217" s="977" t="s">
        <v>247</v>
      </c>
      <c r="B217" s="744">
        <f t="shared" si="69"/>
        <v>15</v>
      </c>
      <c r="E217" s="940">
        <f t="shared" si="70"/>
        <v>16</v>
      </c>
      <c r="I217" s="1123">
        <f t="shared" si="71"/>
        <v>72.427333333333337</v>
      </c>
      <c r="J217" s="925">
        <f t="shared" si="71"/>
        <v>2.1864804474780226</v>
      </c>
      <c r="K217" s="936">
        <f t="shared" si="71"/>
        <v>0.40966666666666662</v>
      </c>
      <c r="L217" s="940"/>
      <c r="M217" s="925">
        <f t="shared" si="72"/>
        <v>1.5446666666666666</v>
      </c>
      <c r="N217" s="940"/>
      <c r="O217" s="936">
        <f t="shared" si="73"/>
        <v>0.36974999999999997</v>
      </c>
      <c r="P217" s="940"/>
      <c r="Q217" s="940"/>
      <c r="R217" s="925">
        <f t="shared" si="74"/>
        <v>14.140755205568357</v>
      </c>
      <c r="S217" s="925">
        <f t="shared" si="74"/>
        <v>15.650763430920891</v>
      </c>
      <c r="T217" s="925">
        <f t="shared" si="74"/>
        <v>13.171862529602739</v>
      </c>
      <c r="U217" s="925">
        <f t="shared" si="74"/>
        <v>13.670521612466873</v>
      </c>
      <c r="V217" s="925">
        <f t="shared" si="74"/>
        <v>15.08253855467119</v>
      </c>
      <c r="W217" s="936">
        <f t="shared" si="74"/>
        <v>0.94113758767627576</v>
      </c>
      <c r="X217" s="936">
        <f t="shared" si="74"/>
        <v>1.7325248984750909</v>
      </c>
      <c r="Y217" s="744"/>
      <c r="Z217" s="925">
        <f t="shared" si="75"/>
        <v>38.574865423317199</v>
      </c>
      <c r="AA217" s="925">
        <f t="shared" si="75"/>
        <v>20.471221974239274</v>
      </c>
      <c r="AB217" s="925"/>
      <c r="AC217" s="925">
        <f t="shared" si="76"/>
        <v>3.7333333333333334</v>
      </c>
      <c r="AD217" s="925">
        <f t="shared" si="76"/>
        <v>5.0033333333333339</v>
      </c>
      <c r="AE217" s="925">
        <f t="shared" si="76"/>
        <v>1.7</v>
      </c>
      <c r="AF217" s="925">
        <f t="shared" si="76"/>
        <v>5.9250000000000016</v>
      </c>
      <c r="AG217" s="925">
        <f t="shared" si="76"/>
        <v>23.606666666666669</v>
      </c>
      <c r="AH217" s="925">
        <f t="shared" si="76"/>
        <v>11.993333333333334</v>
      </c>
      <c r="AI217" s="925">
        <f t="shared" si="76"/>
        <v>8.5106666666666673</v>
      </c>
      <c r="AJ217" s="925">
        <f t="shared" si="76"/>
        <v>11.246666666666668</v>
      </c>
      <c r="AK217" s="925">
        <f t="shared" si="76"/>
        <v>10.322000000000001</v>
      </c>
      <c r="AL217" s="801">
        <f t="shared" si="76"/>
        <v>19392.11</v>
      </c>
      <c r="AM217" s="925">
        <f t="shared" si="77"/>
        <v>0.95133333333333325</v>
      </c>
      <c r="AN217" s="1126">
        <f t="shared" si="77"/>
        <v>0.47285714285714286</v>
      </c>
      <c r="AO217" s="925">
        <f t="shared" si="77"/>
        <v>-4.6142199142943774</v>
      </c>
      <c r="AP217" s="925">
        <f t="shared" si="77"/>
        <v>15.857002059944898</v>
      </c>
      <c r="AQ217" s="1126">
        <f t="shared" si="77"/>
        <v>124.45427453506211</v>
      </c>
      <c r="AR217" s="925">
        <f t="shared" si="77"/>
        <v>1.6208450000000001</v>
      </c>
      <c r="AS217" s="925">
        <f t="shared" si="77"/>
        <v>1.7218391263333335</v>
      </c>
      <c r="AT217" s="925">
        <f t="shared" si="77"/>
        <v>1.8368681240274669</v>
      </c>
      <c r="AU217" s="925">
        <f t="shared" si="77"/>
        <v>1.9621042285440671</v>
      </c>
      <c r="AV217" s="925">
        <f t="shared" si="77"/>
        <v>2.0985011026062872</v>
      </c>
      <c r="AW217" s="925">
        <f t="shared" si="78"/>
        <v>9.2401575815111539</v>
      </c>
      <c r="AX217" s="1126">
        <f t="shared" si="78"/>
        <v>13.119988113691319</v>
      </c>
      <c r="AY217" s="925">
        <f t="shared" si="78"/>
        <v>0.8</v>
      </c>
      <c r="AZ217" s="925">
        <f t="shared" si="78"/>
        <v>26.005333333333333</v>
      </c>
      <c r="BA217" s="925">
        <f t="shared" si="78"/>
        <v>-20.470666666666666</v>
      </c>
      <c r="BB217" s="925">
        <f t="shared" si="78"/>
        <v>1.8420000000000001</v>
      </c>
      <c r="BC217" s="1126">
        <f t="shared" si="78"/>
        <v>-4.5973333333333342</v>
      </c>
      <c r="BD217" s="925"/>
      <c r="BE217" s="801">
        <f t="shared" si="79"/>
        <v>2003.1333333333334</v>
      </c>
      <c r="BF217" s="925">
        <f t="shared" si="79"/>
        <v>1.1333333333333333</v>
      </c>
      <c r="BG217" s="925">
        <f t="shared" si="79"/>
        <v>12.493333333333332</v>
      </c>
    </row>
    <row r="218" spans="1:59" x14ac:dyDescent="0.2">
      <c r="A218" s="977" t="s">
        <v>128</v>
      </c>
      <c r="B218" s="744">
        <f t="shared" si="69"/>
        <v>19</v>
      </c>
      <c r="E218" s="940">
        <f t="shared" si="70"/>
        <v>15.578947368421053</v>
      </c>
      <c r="I218" s="1123">
        <f t="shared" si="71"/>
        <v>71.68105263157895</v>
      </c>
      <c r="J218" s="925">
        <f t="shared" si="71"/>
        <v>3.2040411477547095</v>
      </c>
      <c r="K218" s="936">
        <f t="shared" si="71"/>
        <v>0.39973684210526317</v>
      </c>
      <c r="L218" s="940"/>
      <c r="M218" s="925">
        <f t="shared" si="72"/>
        <v>1.5989473684210527</v>
      </c>
      <c r="N218" s="940"/>
      <c r="O218" s="936">
        <f t="shared" si="73"/>
        <v>0.368076441102757</v>
      </c>
      <c r="P218" s="940"/>
      <c r="Q218" s="940"/>
      <c r="R218" s="925">
        <f t="shared" si="74"/>
        <v>9.9572145254127964</v>
      </c>
      <c r="S218" s="925">
        <f t="shared" si="74"/>
        <v>8.140735310489708</v>
      </c>
      <c r="T218" s="925">
        <f t="shared" si="74"/>
        <v>7.896209234598925</v>
      </c>
      <c r="U218" s="925">
        <f t="shared" si="74"/>
        <v>9.5283744949357096</v>
      </c>
      <c r="V218" s="925">
        <f t="shared" si="74"/>
        <v>12.219598570695815</v>
      </c>
      <c r="W218" s="936">
        <f t="shared" si="74"/>
        <v>0.82700942057439597</v>
      </c>
      <c r="X218" s="936">
        <f t="shared" si="74"/>
        <v>1.8393473662761937</v>
      </c>
      <c r="Y218" s="744"/>
      <c r="Z218" s="925">
        <f t="shared" si="75"/>
        <v>83.873577180026231</v>
      </c>
      <c r="AA218" s="925">
        <f t="shared" si="75"/>
        <v>27.930570339281896</v>
      </c>
      <c r="AB218" s="925"/>
      <c r="AC218" s="925">
        <f t="shared" si="76"/>
        <v>2.8878947368421048</v>
      </c>
      <c r="AD218" s="925">
        <f t="shared" si="76"/>
        <v>3.4323529411764713</v>
      </c>
      <c r="AE218" s="925">
        <f t="shared" si="76"/>
        <v>1.8773684210526316</v>
      </c>
      <c r="AF218" s="925">
        <f t="shared" si="76"/>
        <v>4.500588235294118</v>
      </c>
      <c r="AG218" s="925">
        <f t="shared" si="76"/>
        <v>19.257894736842108</v>
      </c>
      <c r="AH218" s="925">
        <f t="shared" si="76"/>
        <v>-19.461111111111119</v>
      </c>
      <c r="AI218" s="925">
        <f t="shared" si="76"/>
        <v>17.432352941176472</v>
      </c>
      <c r="AJ218" s="925">
        <f t="shared" si="76"/>
        <v>-0.66666666666666619</v>
      </c>
      <c r="AK218" s="925">
        <f t="shared" si="76"/>
        <v>8.9170588235294126</v>
      </c>
      <c r="AL218" s="801">
        <f t="shared" si="76"/>
        <v>18083.531578947368</v>
      </c>
      <c r="AM218" s="925">
        <f t="shared" si="77"/>
        <v>3.7473684210526326</v>
      </c>
      <c r="AN218" s="1126">
        <f t="shared" si="77"/>
        <v>0.83911764705882352</v>
      </c>
      <c r="AO218" s="925">
        <f t="shared" si="77"/>
        <v>-15.198154696591477</v>
      </c>
      <c r="AP218" s="925">
        <f t="shared" si="77"/>
        <v>12.732415642690416</v>
      </c>
      <c r="AQ218" s="1126">
        <f t="shared" si="77"/>
        <v>116.68180538640752</v>
      </c>
      <c r="AR218" s="925">
        <f t="shared" si="77"/>
        <v>1.6097975263157895</v>
      </c>
      <c r="AS218" s="925">
        <f t="shared" si="77"/>
        <v>1.7124147828631582</v>
      </c>
      <c r="AT218" s="925">
        <f t="shared" si="77"/>
        <v>1.8436701981160002</v>
      </c>
      <c r="AU218" s="925">
        <f t="shared" si="77"/>
        <v>1.9859088121201169</v>
      </c>
      <c r="AV218" s="925">
        <f t="shared" si="77"/>
        <v>2.1401030076991141</v>
      </c>
      <c r="AW218" s="925">
        <f t="shared" si="78"/>
        <v>9.2918943271141785</v>
      </c>
      <c r="AX218" s="1126">
        <f t="shared" si="78"/>
        <v>18.666542022171811</v>
      </c>
      <c r="AY218" s="925">
        <f t="shared" si="78"/>
        <v>0.67473684210526319</v>
      </c>
      <c r="AZ218" s="925">
        <f t="shared" si="78"/>
        <v>25.237575348627985</v>
      </c>
      <c r="BA218" s="925">
        <f t="shared" si="78"/>
        <v>-18.933874978708911</v>
      </c>
      <c r="BB218" s="925">
        <f t="shared" si="78"/>
        <v>2.0306275999276537</v>
      </c>
      <c r="BC218" s="1126">
        <f t="shared" si="78"/>
        <v>-2.3104543733434304</v>
      </c>
      <c r="BD218" s="925"/>
      <c r="BE218" s="801">
        <f t="shared" si="79"/>
        <v>2003.7368421052631</v>
      </c>
      <c r="BF218" s="925">
        <f t="shared" si="79"/>
        <v>1.1578947368421053</v>
      </c>
      <c r="BG218" s="925">
        <f t="shared" si="79"/>
        <v>9.8010526315789477</v>
      </c>
    </row>
    <row r="219" spans="1:59" x14ac:dyDescent="0.2">
      <c r="A219" s="977" t="s">
        <v>179</v>
      </c>
      <c r="B219" s="744">
        <f t="shared" si="69"/>
        <v>10</v>
      </c>
      <c r="E219" s="940">
        <f t="shared" si="70"/>
        <v>16.5</v>
      </c>
      <c r="I219" s="1123">
        <f t="shared" si="71"/>
        <v>108.67599999999997</v>
      </c>
      <c r="J219" s="925">
        <f t="shared" si="71"/>
        <v>6.2059755269399792</v>
      </c>
      <c r="K219" s="936">
        <f t="shared" si="71"/>
        <v>0.74399999999999999</v>
      </c>
      <c r="L219" s="940"/>
      <c r="M219" s="925">
        <f t="shared" si="72"/>
        <v>2.661</v>
      </c>
      <c r="N219" s="940"/>
      <c r="O219" s="936">
        <f t="shared" si="73"/>
        <v>0.66149999999999998</v>
      </c>
      <c r="P219" s="940"/>
      <c r="Q219" s="940"/>
      <c r="R219" s="925">
        <f t="shared" si="74"/>
        <v>22.088952481507025</v>
      </c>
      <c r="S219" s="925">
        <f t="shared" si="74"/>
        <v>26.811038627315572</v>
      </c>
      <c r="T219" s="925">
        <f t="shared" si="74"/>
        <v>11.822180931921027</v>
      </c>
      <c r="U219" s="925">
        <f t="shared" si="74"/>
        <v>12.254507910581498</v>
      </c>
      <c r="V219" s="925">
        <f t="shared" si="74"/>
        <v>11.764403939677706</v>
      </c>
      <c r="W219" s="936">
        <f t="shared" si="74"/>
        <v>1.056857192623204</v>
      </c>
      <c r="X219" s="936">
        <f t="shared" si="74"/>
        <v>1.5726877483775104</v>
      </c>
      <c r="Y219" s="744"/>
      <c r="Z219" s="925">
        <f t="shared" si="75"/>
        <v>143.58603947843943</v>
      </c>
      <c r="AA219" s="925">
        <f t="shared" si="75"/>
        <v>24.071249296813761</v>
      </c>
      <c r="AB219" s="925"/>
      <c r="AC219" s="925">
        <f t="shared" si="76"/>
        <v>4.0820000000000007</v>
      </c>
      <c r="AD219" s="925">
        <f t="shared" si="76"/>
        <v>1.798</v>
      </c>
      <c r="AE219" s="925">
        <f t="shared" si="76"/>
        <v>4.9829999999999997</v>
      </c>
      <c r="AF219" s="925">
        <f t="shared" si="76"/>
        <v>6.1655555555555548</v>
      </c>
      <c r="AG219" s="925">
        <f t="shared" si="76"/>
        <v>18.68</v>
      </c>
      <c r="AH219" s="925">
        <f t="shared" si="76"/>
        <v>17.259999999999994</v>
      </c>
      <c r="AI219" s="925">
        <f t="shared" si="76"/>
        <v>15.899999999999999</v>
      </c>
      <c r="AJ219" s="925">
        <f t="shared" si="76"/>
        <v>0.78000000000000025</v>
      </c>
      <c r="AK219" s="925">
        <f t="shared" si="76"/>
        <v>17.237500000000001</v>
      </c>
      <c r="AL219" s="801">
        <f t="shared" si="76"/>
        <v>27854.169000000002</v>
      </c>
      <c r="AM219" s="925">
        <f t="shared" si="77"/>
        <v>4.8239999999999998</v>
      </c>
      <c r="AN219" s="1126">
        <f t="shared" si="77"/>
        <v>1.3688888888888888</v>
      </c>
      <c r="AO219" s="925">
        <f t="shared" si="77"/>
        <v>-5.8296338829448047</v>
      </c>
      <c r="AP219" s="925">
        <f t="shared" si="77"/>
        <v>18.460483437521479</v>
      </c>
      <c r="AQ219" s="1126">
        <f t="shared" si="77"/>
        <v>132.60299067423088</v>
      </c>
      <c r="AR219" s="925">
        <f t="shared" si="77"/>
        <v>2.7239720000000003</v>
      </c>
      <c r="AS219" s="925">
        <f t="shared" si="77"/>
        <v>2.8503216277999996</v>
      </c>
      <c r="AT219" s="925">
        <f t="shared" si="77"/>
        <v>3.0368360033905999</v>
      </c>
      <c r="AU219" s="925">
        <f t="shared" si="77"/>
        <v>3.2384918429217158</v>
      </c>
      <c r="AV219" s="925">
        <f t="shared" si="77"/>
        <v>3.4566258792873681</v>
      </c>
      <c r="AW219" s="925">
        <f t="shared" si="78"/>
        <v>15.306247353399687</v>
      </c>
      <c r="AX219" s="1126">
        <f t="shared" si="78"/>
        <v>35.800019776214825</v>
      </c>
      <c r="AY219" s="925">
        <f t="shared" si="78"/>
        <v>0.97900000000000009</v>
      </c>
      <c r="AZ219" s="925">
        <f t="shared" si="78"/>
        <v>26.729000000000003</v>
      </c>
      <c r="BA219" s="925">
        <f t="shared" si="78"/>
        <v>-12.420999999999999</v>
      </c>
      <c r="BB219" s="925">
        <f t="shared" si="78"/>
        <v>6.5610000000000017</v>
      </c>
      <c r="BC219" s="1126">
        <f t="shared" si="78"/>
        <v>-1.0980000000000003</v>
      </c>
      <c r="BD219" s="925"/>
      <c r="BE219" s="801">
        <f t="shared" si="79"/>
        <v>2003.1</v>
      </c>
      <c r="BF219" s="925">
        <f t="shared" si="79"/>
        <v>1.3</v>
      </c>
      <c r="BG219" s="925">
        <f t="shared" si="79"/>
        <v>15.64</v>
      </c>
    </row>
    <row r="220" spans="1:59" x14ac:dyDescent="0.2">
      <c r="A220" s="977" t="s">
        <v>108</v>
      </c>
      <c r="B220" s="744">
        <f t="shared" si="69"/>
        <v>51</v>
      </c>
      <c r="E220" s="940">
        <f t="shared" si="70"/>
        <v>16.03921568627451</v>
      </c>
      <c r="I220" s="1123">
        <f t="shared" si="71"/>
        <v>73.170784313725505</v>
      </c>
      <c r="J220" s="925">
        <f t="shared" si="71"/>
        <v>2.7623428652589705</v>
      </c>
      <c r="K220" s="936">
        <f t="shared" si="71"/>
        <v>0.52845098039215677</v>
      </c>
      <c r="L220" s="940"/>
      <c r="M220" s="925">
        <f t="shared" si="72"/>
        <v>1.7208431372549011</v>
      </c>
      <c r="N220" s="940"/>
      <c r="O220" s="936">
        <f t="shared" si="73"/>
        <v>0.48903221288515414</v>
      </c>
      <c r="P220" s="940"/>
      <c r="Q220" s="940"/>
      <c r="R220" s="925">
        <f t="shared" si="74"/>
        <v>9.1884365460388864</v>
      </c>
      <c r="S220" s="925">
        <f t="shared" si="74"/>
        <v>12.134350762635826</v>
      </c>
      <c r="T220" s="925">
        <f t="shared" si="74"/>
        <v>9.9768631462152122</v>
      </c>
      <c r="U220" s="925">
        <f t="shared" si="74"/>
        <v>10.076991600012667</v>
      </c>
      <c r="V220" s="925">
        <f t="shared" si="74"/>
        <v>10.365100554906501</v>
      </c>
      <c r="W220" s="936">
        <f t="shared" si="74"/>
        <v>0.92792939790392515</v>
      </c>
      <c r="X220" s="936">
        <f t="shared" si="74"/>
        <v>1.7045592830190361</v>
      </c>
      <c r="Y220" s="744"/>
      <c r="Z220" s="925">
        <f t="shared" si="75"/>
        <v>35.450784590698397</v>
      </c>
      <c r="AA220" s="925">
        <f t="shared" si="75"/>
        <v>15.096221676828534</v>
      </c>
      <c r="AB220" s="925"/>
      <c r="AC220" s="925">
        <f t="shared" si="76"/>
        <v>5.2545000000000002</v>
      </c>
      <c r="AD220" s="925">
        <f t="shared" si="76"/>
        <v>1.6939285714285715</v>
      </c>
      <c r="AE220" s="925">
        <f t="shared" si="76"/>
        <v>3.4242499999999998</v>
      </c>
      <c r="AF220" s="925">
        <f t="shared" si="76"/>
        <v>2.3544999999999998</v>
      </c>
      <c r="AG220" s="925">
        <f t="shared" si="76"/>
        <v>13.308461538461538</v>
      </c>
      <c r="AH220" s="925">
        <f t="shared" si="76"/>
        <v>18.989473684210527</v>
      </c>
      <c r="AI220" s="925">
        <f t="shared" si="76"/>
        <v>24.7309375</v>
      </c>
      <c r="AJ220" s="925">
        <f t="shared" si="76"/>
        <v>10.823684210526318</v>
      </c>
      <c r="AK220" s="925">
        <f t="shared" si="76"/>
        <v>11.586666666666666</v>
      </c>
      <c r="AL220" s="801">
        <f t="shared" si="76"/>
        <v>7812.7342499999995</v>
      </c>
      <c r="AM220" s="925">
        <f t="shared" si="77"/>
        <v>4.0971794871794867</v>
      </c>
      <c r="AN220" s="1126">
        <f t="shared" si="77"/>
        <v>0.36912500000000004</v>
      </c>
      <c r="AO220" s="925">
        <f t="shared" si="77"/>
        <v>-2.1774951373421496</v>
      </c>
      <c r="AP220" s="925">
        <f t="shared" si="77"/>
        <v>12.839334465271641</v>
      </c>
      <c r="AQ220" s="1126">
        <f t="shared" si="77"/>
        <v>20.02254359623679</v>
      </c>
      <c r="AR220" s="925">
        <f t="shared" si="77"/>
        <v>1.7168745098039211</v>
      </c>
      <c r="AS220" s="925">
        <f t="shared" si="77"/>
        <v>1.8022653280000001</v>
      </c>
      <c r="AT220" s="925">
        <f t="shared" si="77"/>
        <v>1.9110795882082354</v>
      </c>
      <c r="AU220" s="925">
        <f t="shared" si="77"/>
        <v>2.0284455924239584</v>
      </c>
      <c r="AV220" s="925">
        <f t="shared" si="77"/>
        <v>2.155128883498564</v>
      </c>
      <c r="AW220" s="925">
        <f t="shared" si="78"/>
        <v>9.6137939019346792</v>
      </c>
      <c r="AX220" s="1126">
        <f t="shared" si="78"/>
        <v>15.342977527000961</v>
      </c>
      <c r="AY220" s="925">
        <f t="shared" si="78"/>
        <v>0.88825000000000021</v>
      </c>
      <c r="AZ220" s="925">
        <f t="shared" si="78"/>
        <v>17.533244340482199</v>
      </c>
      <c r="BA220" s="925">
        <f t="shared" si="78"/>
        <v>-20.295475690256211</v>
      </c>
      <c r="BB220" s="925">
        <f t="shared" si="78"/>
        <v>1.4614082476722003</v>
      </c>
      <c r="BC220" s="1126">
        <f t="shared" si="78"/>
        <v>-7.1049184983111804</v>
      </c>
      <c r="BD220" s="925"/>
      <c r="BE220" s="801">
        <f t="shared" si="79"/>
        <v>2003.4509803921569</v>
      </c>
      <c r="BF220" s="925">
        <f t="shared" si="79"/>
        <v>1.1764705882352942</v>
      </c>
      <c r="BG220" s="925">
        <f t="shared" si="79"/>
        <v>3.1228205128205135</v>
      </c>
    </row>
    <row r="221" spans="1:59" x14ac:dyDescent="0.2">
      <c r="A221" s="977" t="s">
        <v>154</v>
      </c>
      <c r="B221" s="744">
        <f t="shared" si="69"/>
        <v>12</v>
      </c>
      <c r="E221" s="940">
        <f t="shared" si="70"/>
        <v>13.916666666666666</v>
      </c>
      <c r="I221" s="1123">
        <f t="shared" si="71"/>
        <v>151.20916666666668</v>
      </c>
      <c r="J221" s="925">
        <f t="shared" si="71"/>
        <v>1.5473155834662242</v>
      </c>
      <c r="K221" s="936">
        <f t="shared" si="71"/>
        <v>0.39823333333333338</v>
      </c>
      <c r="L221" s="940"/>
      <c r="M221" s="925">
        <f t="shared" si="72"/>
        <v>1.5762666666666669</v>
      </c>
      <c r="N221" s="940"/>
      <c r="O221" s="936">
        <f t="shared" si="73"/>
        <v>0.36769999999999997</v>
      </c>
      <c r="P221" s="940"/>
      <c r="Q221" s="940"/>
      <c r="R221" s="925">
        <f t="shared" si="74"/>
        <v>8.5638754171915963</v>
      </c>
      <c r="S221" s="925">
        <f t="shared" si="74"/>
        <v>9.5914307874630982</v>
      </c>
      <c r="T221" s="925">
        <f t="shared" si="74"/>
        <v>9.7801162038207341</v>
      </c>
      <c r="U221" s="925">
        <f t="shared" si="74"/>
        <v>11.342286270254036</v>
      </c>
      <c r="V221" s="925">
        <f t="shared" si="74"/>
        <v>13.406913397057924</v>
      </c>
      <c r="W221" s="936">
        <f t="shared" si="74"/>
        <v>0.88120459605326684</v>
      </c>
      <c r="X221" s="936">
        <f t="shared" si="74"/>
        <v>1.4499607161360144</v>
      </c>
      <c r="Y221" s="744"/>
      <c r="Z221" s="925">
        <f t="shared" si="75"/>
        <v>33.444720523401969</v>
      </c>
      <c r="AA221" s="925">
        <f t="shared" si="75"/>
        <v>29.119740567337324</v>
      </c>
      <c r="AB221" s="925"/>
      <c r="AC221" s="925">
        <f t="shared" si="76"/>
        <v>3.8141666666666665</v>
      </c>
      <c r="AD221" s="925">
        <f t="shared" si="76"/>
        <v>3.2328571428571431</v>
      </c>
      <c r="AE221" s="925">
        <f t="shared" si="76"/>
        <v>2.8991666666666673</v>
      </c>
      <c r="AF221" s="925">
        <f t="shared" si="76"/>
        <v>4.3216666666666663</v>
      </c>
      <c r="AG221" s="925">
        <f t="shared" si="76"/>
        <v>15.924999999999997</v>
      </c>
      <c r="AH221" s="925">
        <f t="shared" si="76"/>
        <v>19.291666666666668</v>
      </c>
      <c r="AI221" s="925">
        <f t="shared" si="76"/>
        <v>8.1233333333333313</v>
      </c>
      <c r="AJ221" s="925">
        <f t="shared" si="76"/>
        <v>-0.41666666666666702</v>
      </c>
      <c r="AK221" s="925">
        <f t="shared" si="76"/>
        <v>10.165555555555555</v>
      </c>
      <c r="AL221" s="801">
        <f t="shared" si="76"/>
        <v>14013.936666666666</v>
      </c>
      <c r="AM221" s="925">
        <f t="shared" si="77"/>
        <v>1.9708333333333334</v>
      </c>
      <c r="AN221" s="1126">
        <f t="shared" si="77"/>
        <v>0.5625</v>
      </c>
      <c r="AO221" s="925">
        <f t="shared" si="77"/>
        <v>-16.162544308559003</v>
      </c>
      <c r="AP221" s="925">
        <f t="shared" si="77"/>
        <v>12.88960185372026</v>
      </c>
      <c r="AQ221" s="1126">
        <f t="shared" si="77"/>
        <v>130.4544418805564</v>
      </c>
      <c r="AR221" s="925">
        <f t="shared" si="77"/>
        <v>1.6159820833333329</v>
      </c>
      <c r="AS221" s="925">
        <f t="shared" si="77"/>
        <v>1.6980611646666668</v>
      </c>
      <c r="AT221" s="925">
        <f t="shared" si="77"/>
        <v>1.795184167994667</v>
      </c>
      <c r="AU221" s="925">
        <f t="shared" si="77"/>
        <v>1.8993019157758002</v>
      </c>
      <c r="AV221" s="925">
        <f t="shared" si="77"/>
        <v>2.0109978169088794</v>
      </c>
      <c r="AW221" s="925">
        <f t="shared" si="78"/>
        <v>9.019527148679348</v>
      </c>
      <c r="AX221" s="1126">
        <f t="shared" si="78"/>
        <v>8.9549831901245902</v>
      </c>
      <c r="AY221" s="925">
        <f t="shared" si="78"/>
        <v>0.95166666666666655</v>
      </c>
      <c r="AZ221" s="925">
        <f t="shared" si="78"/>
        <v>32.455000000000005</v>
      </c>
      <c r="BA221" s="925">
        <f t="shared" si="78"/>
        <v>-21.285833333333333</v>
      </c>
      <c r="BB221" s="925">
        <f t="shared" si="78"/>
        <v>1.6483333333333332</v>
      </c>
      <c r="BC221" s="1126">
        <f t="shared" si="78"/>
        <v>-2.5750000000000002</v>
      </c>
      <c r="BD221" s="925"/>
      <c r="BE221" s="801">
        <f t="shared" si="79"/>
        <v>2005.5</v>
      </c>
      <c r="BF221" s="925">
        <f t="shared" si="79"/>
        <v>0.83333333333333337</v>
      </c>
      <c r="BG221" s="925">
        <f t="shared" si="79"/>
        <v>7.3499999999999988</v>
      </c>
    </row>
    <row r="222" spans="1:59" x14ac:dyDescent="0.2">
      <c r="A222" s="977" t="s">
        <v>112</v>
      </c>
      <c r="B222" s="744">
        <f t="shared" si="69"/>
        <v>35</v>
      </c>
      <c r="E222" s="940">
        <f t="shared" si="70"/>
        <v>16.142857142857142</v>
      </c>
      <c r="I222" s="1123">
        <f t="shared" si="71"/>
        <v>96.405428571428587</v>
      </c>
      <c r="J222" s="925">
        <f t="shared" si="71"/>
        <v>1.9026597482319956</v>
      </c>
      <c r="K222" s="936">
        <f t="shared" si="71"/>
        <v>0.48064285714285709</v>
      </c>
      <c r="L222" s="940"/>
      <c r="M222" s="925">
        <f t="shared" si="72"/>
        <v>1.8928571428571423</v>
      </c>
      <c r="N222" s="940"/>
      <c r="O222" s="936">
        <f t="shared" si="73"/>
        <v>0.43733142857142848</v>
      </c>
      <c r="P222" s="940"/>
      <c r="Q222" s="940"/>
      <c r="R222" s="925">
        <f t="shared" si="74"/>
        <v>10.229014627725563</v>
      </c>
      <c r="S222" s="925">
        <f t="shared" si="74"/>
        <v>12.7948908991621</v>
      </c>
      <c r="T222" s="925">
        <f t="shared" si="74"/>
        <v>10.628879849929868</v>
      </c>
      <c r="U222" s="925">
        <f t="shared" si="74"/>
        <v>11.705100790406913</v>
      </c>
      <c r="V222" s="925">
        <f t="shared" si="74"/>
        <v>12.066926133311171</v>
      </c>
      <c r="W222" s="936">
        <f t="shared" si="74"/>
        <v>0.95535219355949097</v>
      </c>
      <c r="X222" s="936">
        <f t="shared" si="74"/>
        <v>3.8702983327609699</v>
      </c>
      <c r="Y222" s="744"/>
      <c r="Z222" s="925">
        <f t="shared" si="75"/>
        <v>39.128778867170489</v>
      </c>
      <c r="AA222" s="925">
        <f t="shared" si="75"/>
        <v>22.250474140077603</v>
      </c>
      <c r="AB222" s="925"/>
      <c r="AC222" s="925">
        <f t="shared" si="76"/>
        <v>5.2497142857142869</v>
      </c>
      <c r="AD222" s="925">
        <f t="shared" si="76"/>
        <v>1.6494117647058824</v>
      </c>
      <c r="AE222" s="925">
        <f t="shared" si="76"/>
        <v>2.2171428571428571</v>
      </c>
      <c r="AF222" s="925">
        <f t="shared" si="76"/>
        <v>7.3934285714285721</v>
      </c>
      <c r="AG222" s="925">
        <f t="shared" si="76"/>
        <v>25.884848484848494</v>
      </c>
      <c r="AH222" s="925">
        <f t="shared" si="76"/>
        <v>31.437142857142863</v>
      </c>
      <c r="AI222" s="925">
        <f t="shared" si="76"/>
        <v>11.100000000000001</v>
      </c>
      <c r="AJ222" s="925">
        <f t="shared" si="76"/>
        <v>8.06</v>
      </c>
      <c r="AK222" s="925">
        <f t="shared" si="76"/>
        <v>14.637428571428574</v>
      </c>
      <c r="AL222" s="801">
        <f t="shared" si="76"/>
        <v>20504.483428571431</v>
      </c>
      <c r="AM222" s="925">
        <f t="shared" si="77"/>
        <v>2.1314285714285712</v>
      </c>
      <c r="AN222" s="1126">
        <f t="shared" si="77"/>
        <v>1.0897142857142856</v>
      </c>
      <c r="AO222" s="925">
        <f t="shared" si="77"/>
        <v>-8.6427136014386949</v>
      </c>
      <c r="AP222" s="925">
        <f t="shared" si="77"/>
        <v>13.607760538638908</v>
      </c>
      <c r="AQ222" s="1126">
        <f t="shared" si="77"/>
        <v>134.47106688186662</v>
      </c>
      <c r="AR222" s="925">
        <f t="shared" si="77"/>
        <v>1.9064473333333336</v>
      </c>
      <c r="AS222" s="925">
        <f t="shared" si="77"/>
        <v>2.0719753534095244</v>
      </c>
      <c r="AT222" s="925">
        <f t="shared" si="77"/>
        <v>2.2754155485947627</v>
      </c>
      <c r="AU222" s="925">
        <f t="shared" si="77"/>
        <v>2.4990514840837927</v>
      </c>
      <c r="AV222" s="925">
        <f t="shared" si="77"/>
        <v>2.74489166004461</v>
      </c>
      <c r="AW222" s="925">
        <f t="shared" si="78"/>
        <v>11.497781379466023</v>
      </c>
      <c r="AX222" s="1126">
        <f t="shared" si="78"/>
        <v>11.455292391441267</v>
      </c>
      <c r="AY222" s="925">
        <f t="shared" si="78"/>
        <v>1.0391428571428574</v>
      </c>
      <c r="AZ222" s="925">
        <f t="shared" si="78"/>
        <v>20.887999999999998</v>
      </c>
      <c r="BA222" s="925">
        <f t="shared" si="78"/>
        <v>-17.406857142857142</v>
      </c>
      <c r="BB222" s="925">
        <f t="shared" si="78"/>
        <v>3.9122857142857153</v>
      </c>
      <c r="BC222" s="1126">
        <f t="shared" si="78"/>
        <v>-3.456857142857142</v>
      </c>
      <c r="BD222" s="925"/>
      <c r="BE222" s="801">
        <f t="shared" si="79"/>
        <v>2003.3428571428572</v>
      </c>
      <c r="BF222" s="925">
        <f t="shared" si="79"/>
        <v>1.1428571428571428</v>
      </c>
      <c r="BG222" s="925">
        <f t="shared" si="79"/>
        <v>10.929411764705881</v>
      </c>
    </row>
    <row r="223" spans="1:59" x14ac:dyDescent="0.2">
      <c r="A223" s="977" t="s">
        <v>4252</v>
      </c>
      <c r="B223" s="744">
        <f t="shared" si="69"/>
        <v>13</v>
      </c>
      <c r="E223" s="940">
        <f t="shared" si="70"/>
        <v>15.461538461538462</v>
      </c>
      <c r="I223" s="1123">
        <f t="shared" si="71"/>
        <v>94.092307692307699</v>
      </c>
      <c r="J223" s="925">
        <f t="shared" si="71"/>
        <v>2.3947867857061351</v>
      </c>
      <c r="K223" s="936">
        <f t="shared" si="71"/>
        <v>0.59457692307692311</v>
      </c>
      <c r="L223" s="940"/>
      <c r="M223" s="925">
        <f t="shared" si="72"/>
        <v>2.1536923076923076</v>
      </c>
      <c r="N223" s="940"/>
      <c r="O223" s="936">
        <f t="shared" si="73"/>
        <v>0.535937062937063</v>
      </c>
      <c r="P223" s="940"/>
      <c r="Q223" s="940"/>
      <c r="R223" s="925">
        <f t="shared" si="74"/>
        <v>13.374848991312396</v>
      </c>
      <c r="S223" s="925">
        <f t="shared" si="74"/>
        <v>12.27518248721459</v>
      </c>
      <c r="T223" s="925">
        <f t="shared" si="74"/>
        <v>10.767673334289364</v>
      </c>
      <c r="U223" s="925">
        <f t="shared" si="74"/>
        <v>11.653259846810954</v>
      </c>
      <c r="V223" s="925">
        <f t="shared" si="74"/>
        <v>14.429844131356097</v>
      </c>
      <c r="W223" s="936">
        <f t="shared" si="74"/>
        <v>0.82612036591698779</v>
      </c>
      <c r="X223" s="936">
        <f t="shared" si="74"/>
        <v>1.5398784317693084</v>
      </c>
      <c r="Y223" s="744"/>
      <c r="Z223" s="925">
        <f t="shared" si="75"/>
        <v>47.759326888179324</v>
      </c>
      <c r="AA223" s="925">
        <f t="shared" si="75"/>
        <v>24.439321318432096</v>
      </c>
      <c r="AB223" s="925"/>
      <c r="AC223" s="925">
        <f t="shared" si="76"/>
        <v>3.8638461538461533</v>
      </c>
      <c r="AD223" s="925">
        <f t="shared" si="76"/>
        <v>3.0754545454545448</v>
      </c>
      <c r="AE223" s="925">
        <f t="shared" si="76"/>
        <v>5.5092307692307694</v>
      </c>
      <c r="AF223" s="925">
        <f t="shared" si="76"/>
        <v>12.562307692307693</v>
      </c>
      <c r="AG223" s="925">
        <f t="shared" si="76"/>
        <v>20.25</v>
      </c>
      <c r="AH223" s="925">
        <f t="shared" si="76"/>
        <v>26.123076923076912</v>
      </c>
      <c r="AI223" s="925">
        <f t="shared" si="76"/>
        <v>9.9833333333333325</v>
      </c>
      <c r="AJ223" s="925">
        <f t="shared" si="76"/>
        <v>9.0692307692307725</v>
      </c>
      <c r="AK223" s="925">
        <f t="shared" si="76"/>
        <v>11.033333333333333</v>
      </c>
      <c r="AL223" s="801">
        <f t="shared" si="76"/>
        <v>135058.85076923078</v>
      </c>
      <c r="AM223" s="925">
        <f t="shared" si="77"/>
        <v>2.9907692307692311</v>
      </c>
      <c r="AN223" s="1126">
        <f t="shared" si="77"/>
        <v>2.2823076923076924</v>
      </c>
      <c r="AO223" s="925">
        <f t="shared" si="77"/>
        <v>-10.748509691870098</v>
      </c>
      <c r="AP223" s="925">
        <f t="shared" si="77"/>
        <v>14.048046632517089</v>
      </c>
      <c r="AQ223" s="1126">
        <f t="shared" si="77"/>
        <v>175.10611801380477</v>
      </c>
      <c r="AR223" s="925">
        <f t="shared" si="77"/>
        <v>2.165791538461538</v>
      </c>
      <c r="AS223" s="925">
        <f t="shared" si="77"/>
        <v>2.323563473076923</v>
      </c>
      <c r="AT223" s="925">
        <f t="shared" si="77"/>
        <v>2.4972744944638468</v>
      </c>
      <c r="AU223" s="925">
        <f t="shared" si="77"/>
        <v>2.6870047942356572</v>
      </c>
      <c r="AV223" s="925">
        <f t="shared" si="77"/>
        <v>2.8942822739509331</v>
      </c>
      <c r="AW223" s="925">
        <f t="shared" si="78"/>
        <v>12.567916574188898</v>
      </c>
      <c r="AX223" s="1126">
        <f t="shared" si="78"/>
        <v>14.086432566181276</v>
      </c>
      <c r="AY223" s="925">
        <f t="shared" si="78"/>
        <v>1.1130769230769231</v>
      </c>
      <c r="AZ223" s="925">
        <f t="shared" si="78"/>
        <v>23.478461538461538</v>
      </c>
      <c r="BA223" s="925">
        <f t="shared" si="78"/>
        <v>-15.837692307692306</v>
      </c>
      <c r="BB223" s="925">
        <f t="shared" si="78"/>
        <v>4.0384615384615383</v>
      </c>
      <c r="BC223" s="1126">
        <f t="shared" si="78"/>
        <v>-9.9230769230769705E-2</v>
      </c>
      <c r="BD223" s="925"/>
      <c r="BE223" s="801">
        <f t="shared" si="79"/>
        <v>2003.6923076923076</v>
      </c>
      <c r="BF223" s="925">
        <f t="shared" si="79"/>
        <v>1</v>
      </c>
      <c r="BG223" s="925">
        <f t="shared" si="79"/>
        <v>7.9750000000000005</v>
      </c>
    </row>
    <row r="224" spans="1:59" x14ac:dyDescent="0.2">
      <c r="A224" s="977" t="s">
        <v>123</v>
      </c>
      <c r="B224" s="744">
        <f t="shared" si="69"/>
        <v>12</v>
      </c>
      <c r="E224" s="940">
        <f t="shared" si="70"/>
        <v>14.166666666666666</v>
      </c>
      <c r="I224" s="1123">
        <f t="shared" si="71"/>
        <v>110.21583333333332</v>
      </c>
      <c r="J224" s="925">
        <f t="shared" si="71"/>
        <v>1.7449411727763888</v>
      </c>
      <c r="K224" s="936">
        <f t="shared" si="71"/>
        <v>0.46249999999999997</v>
      </c>
      <c r="L224" s="940"/>
      <c r="M224" s="925">
        <f t="shared" si="72"/>
        <v>1.7324999999999999</v>
      </c>
      <c r="N224" s="940"/>
      <c r="O224" s="936">
        <f t="shared" si="73"/>
        <v>0.42874999999999996</v>
      </c>
      <c r="P224" s="940"/>
      <c r="Q224" s="940"/>
      <c r="R224" s="925">
        <f t="shared" si="74"/>
        <v>7.8061551303673724</v>
      </c>
      <c r="S224" s="925">
        <f t="shared" si="74"/>
        <v>6.9259272322588705</v>
      </c>
      <c r="T224" s="925">
        <f t="shared" si="74"/>
        <v>7.8580770287529207</v>
      </c>
      <c r="U224" s="925">
        <f t="shared" si="74"/>
        <v>11.125316873864335</v>
      </c>
      <c r="V224" s="925">
        <f t="shared" si="74"/>
        <v>14.094682519232492</v>
      </c>
      <c r="W224" s="936">
        <f t="shared" si="74"/>
        <v>0.90706404507026273</v>
      </c>
      <c r="X224" s="936">
        <f t="shared" si="74"/>
        <v>3.4607617157948822</v>
      </c>
      <c r="Y224" s="744"/>
      <c r="Z224" s="925">
        <f t="shared" si="75"/>
        <v>40.207812956081753</v>
      </c>
      <c r="AA224" s="925">
        <f t="shared" si="75"/>
        <v>28.002249668701602</v>
      </c>
      <c r="AB224" s="925"/>
      <c r="AC224" s="925">
        <f t="shared" si="76"/>
        <v>4.1516666666666664</v>
      </c>
      <c r="AD224" s="925">
        <f t="shared" si="76"/>
        <v>2.8639999999999999</v>
      </c>
      <c r="AE224" s="925">
        <f t="shared" si="76"/>
        <v>4.6291666666666664</v>
      </c>
      <c r="AF224" s="925">
        <f t="shared" si="76"/>
        <v>3.375</v>
      </c>
      <c r="AG224" s="925">
        <f t="shared" si="76"/>
        <v>14.7</v>
      </c>
      <c r="AH224" s="925">
        <f t="shared" si="76"/>
        <v>-27.608333333333338</v>
      </c>
      <c r="AI224" s="925">
        <f t="shared" si="76"/>
        <v>8.8300000000000018</v>
      </c>
      <c r="AJ224" s="925">
        <f t="shared" si="76"/>
        <v>-2.9575</v>
      </c>
      <c r="AK224" s="925">
        <f t="shared" si="76"/>
        <v>14.562727272727274</v>
      </c>
      <c r="AL224" s="801">
        <f t="shared" si="76"/>
        <v>6614.81</v>
      </c>
      <c r="AM224" s="925">
        <f t="shared" si="77"/>
        <v>2.3841666666666663</v>
      </c>
      <c r="AN224" s="1126">
        <f t="shared" si="77"/>
        <v>0.82818181818181824</v>
      </c>
      <c r="AO224" s="925">
        <f t="shared" si="77"/>
        <v>-13.844581078431167</v>
      </c>
      <c r="AP224" s="925">
        <f t="shared" si="77"/>
        <v>12.870258046640723</v>
      </c>
      <c r="AQ224" s="1126">
        <f t="shared" si="77"/>
        <v>100.4456076745754</v>
      </c>
      <c r="AR224" s="925">
        <f t="shared" si="77"/>
        <v>1.7494104166666669</v>
      </c>
      <c r="AS224" s="925">
        <f t="shared" si="77"/>
        <v>1.8338507308333334</v>
      </c>
      <c r="AT224" s="925">
        <f t="shared" si="77"/>
        <v>1.9873368151916668</v>
      </c>
      <c r="AU224" s="925">
        <f t="shared" si="77"/>
        <v>2.1543750523397374</v>
      </c>
      <c r="AV224" s="925">
        <f t="shared" si="77"/>
        <v>2.3361981842989956</v>
      </c>
      <c r="AW224" s="925">
        <f t="shared" si="78"/>
        <v>10.061171199330401</v>
      </c>
      <c r="AX224" s="1126">
        <f t="shared" si="78"/>
        <v>10.129289882276341</v>
      </c>
      <c r="AY224" s="925">
        <f t="shared" si="78"/>
        <v>1.0563636363636364</v>
      </c>
      <c r="AZ224" s="925">
        <f t="shared" si="78"/>
        <v>23.870833333333334</v>
      </c>
      <c r="BA224" s="925">
        <f t="shared" si="78"/>
        <v>-17.566666666666666</v>
      </c>
      <c r="BB224" s="925">
        <f t="shared" si="78"/>
        <v>3.9258333333333333</v>
      </c>
      <c r="BC224" s="1126">
        <f t="shared" si="78"/>
        <v>-1.6908333333333332</v>
      </c>
      <c r="BD224" s="925"/>
      <c r="BE224" s="801">
        <f t="shared" si="79"/>
        <v>2005.1666666666667</v>
      </c>
      <c r="BF224" s="925">
        <f t="shared" si="79"/>
        <v>0.91666666666666663</v>
      </c>
      <c r="BG224" s="925">
        <f t="shared" si="79"/>
        <v>5.8181818181818183</v>
      </c>
    </row>
    <row r="225" spans="1:59" x14ac:dyDescent="0.2">
      <c r="A225" s="977" t="s">
        <v>4381</v>
      </c>
      <c r="B225" s="744">
        <f t="shared" si="69"/>
        <v>7</v>
      </c>
      <c r="E225" s="940">
        <f t="shared" si="70"/>
        <v>16.571428571428573</v>
      </c>
      <c r="I225" s="1123">
        <f t="shared" si="71"/>
        <v>111.79285714285716</v>
      </c>
      <c r="J225" s="925">
        <f t="shared" si="71"/>
        <v>4.2683583079034744</v>
      </c>
      <c r="K225" s="936">
        <f t="shared" si="71"/>
        <v>1.03</v>
      </c>
      <c r="L225" s="940"/>
      <c r="M225" s="925">
        <f t="shared" si="72"/>
        <v>4.12</v>
      </c>
      <c r="N225" s="940"/>
      <c r="O225" s="936">
        <f t="shared" si="73"/>
        <v>0.97464285714285714</v>
      </c>
      <c r="P225" s="940"/>
      <c r="Q225" s="940"/>
      <c r="R225" s="925">
        <f t="shared" si="74"/>
        <v>5.9705597799947272</v>
      </c>
      <c r="S225" s="925">
        <f t="shared" si="74"/>
        <v>6.9873177600928376</v>
      </c>
      <c r="T225" s="925">
        <f t="shared" si="74"/>
        <v>10.952906237899615</v>
      </c>
      <c r="U225" s="925">
        <f t="shared" si="74"/>
        <v>11.490310649801016</v>
      </c>
      <c r="V225" s="925">
        <f t="shared" si="74"/>
        <v>9.9774092533182657</v>
      </c>
      <c r="W225" s="936">
        <f t="shared" si="74"/>
        <v>0.89737289536644038</v>
      </c>
      <c r="X225" s="936">
        <f t="shared" si="74"/>
        <v>0.65062552663700923</v>
      </c>
      <c r="Y225" s="744"/>
      <c r="Z225" s="925">
        <f t="shared" si="75"/>
        <v>171.94972513031811</v>
      </c>
      <c r="AA225" s="925">
        <f t="shared" si="75"/>
        <v>43.54852757420143</v>
      </c>
      <c r="AB225" s="925"/>
      <c r="AC225" s="925">
        <f t="shared" si="76"/>
        <v>2.7171428571428575</v>
      </c>
      <c r="AD225" s="925">
        <f t="shared" si="76"/>
        <v>3.4839999999999995</v>
      </c>
      <c r="AE225" s="925">
        <f t="shared" si="76"/>
        <v>10.668571428571429</v>
      </c>
      <c r="AF225" s="925">
        <f t="shared" si="76"/>
        <v>4.9528571428571428</v>
      </c>
      <c r="AG225" s="925">
        <f t="shared" si="76"/>
        <v>12.12857142857143</v>
      </c>
      <c r="AH225" s="925">
        <f t="shared" si="76"/>
        <v>-13.1</v>
      </c>
      <c r="AI225" s="925">
        <f t="shared" si="76"/>
        <v>-0.62714285714285722</v>
      </c>
      <c r="AJ225" s="925">
        <f t="shared" si="76"/>
        <v>13.314285714285715</v>
      </c>
      <c r="AK225" s="925">
        <f t="shared" si="76"/>
        <v>9.2899999999999991</v>
      </c>
      <c r="AL225" s="801">
        <f t="shared" si="76"/>
        <v>11100</v>
      </c>
      <c r="AM225" s="925">
        <f t="shared" si="77"/>
        <v>0.59285714285714286</v>
      </c>
      <c r="AN225" s="1126">
        <f t="shared" si="77"/>
        <v>1.6857142857142857</v>
      </c>
      <c r="AO225" s="925">
        <f t="shared" si="77"/>
        <v>-27.789858616496936</v>
      </c>
      <c r="AP225" s="925">
        <f t="shared" si="77"/>
        <v>15.758668957704487</v>
      </c>
      <c r="AQ225" s="1126">
        <f t="shared" si="77"/>
        <v>188.0803465962758</v>
      </c>
      <c r="AR225" s="925">
        <f t="shared" si="77"/>
        <v>4.1663285714285712</v>
      </c>
      <c r="AS225" s="925">
        <f t="shared" si="77"/>
        <v>4.2857855464285723</v>
      </c>
      <c r="AT225" s="925">
        <f t="shared" si="77"/>
        <v>4.5976990227142869</v>
      </c>
      <c r="AU225" s="925">
        <f t="shared" si="77"/>
        <v>4.9372053896055013</v>
      </c>
      <c r="AV225" s="925">
        <f t="shared" si="77"/>
        <v>5.3068765266082147</v>
      </c>
      <c r="AW225" s="925">
        <f t="shared" si="78"/>
        <v>23.293895056785146</v>
      </c>
      <c r="AX225" s="1126">
        <f t="shared" si="78"/>
        <v>24.31762707025041</v>
      </c>
      <c r="AY225" s="925">
        <f t="shared" si="78"/>
        <v>0.51</v>
      </c>
      <c r="AZ225" s="925">
        <f t="shared" si="78"/>
        <v>30.252857142857142</v>
      </c>
      <c r="BA225" s="925">
        <f t="shared" si="78"/>
        <v>-3.874285714285715</v>
      </c>
      <c r="BB225" s="925">
        <f t="shared" si="78"/>
        <v>6.4728571428571433</v>
      </c>
      <c r="BC225" s="1126">
        <f t="shared" si="78"/>
        <v>8.9671428571428571</v>
      </c>
      <c r="BD225" s="925"/>
      <c r="BE225" s="801">
        <f t="shared" si="79"/>
        <v>2002.7142857142858</v>
      </c>
      <c r="BF225" s="925">
        <f t="shared" si="79"/>
        <v>1.1428571428571428</v>
      </c>
      <c r="BG225" s="925">
        <f t="shared" si="79"/>
        <v>3.8285714285714283</v>
      </c>
    </row>
    <row r="226" spans="1:59" x14ac:dyDescent="0.2">
      <c r="A226" s="977" t="s">
        <v>131</v>
      </c>
      <c r="B226" s="744">
        <f t="shared" si="69"/>
        <v>29</v>
      </c>
      <c r="E226" s="940">
        <f t="shared" si="70"/>
        <v>15.620689655172415</v>
      </c>
      <c r="I226" s="1123">
        <f t="shared" si="71"/>
        <v>63.328965517241379</v>
      </c>
      <c r="J226" s="925">
        <f t="shared" si="71"/>
        <v>3.6372724672651247</v>
      </c>
      <c r="K226" s="936">
        <f t="shared" si="71"/>
        <v>0.52821724137931025</v>
      </c>
      <c r="L226" s="940"/>
      <c r="M226" s="925">
        <f t="shared" si="72"/>
        <v>2.112868965517241</v>
      </c>
      <c r="N226" s="940"/>
      <c r="O226" s="936">
        <f t="shared" si="73"/>
        <v>0.49695172413793093</v>
      </c>
      <c r="P226" s="940"/>
      <c r="Q226" s="940"/>
      <c r="R226" s="925">
        <f t="shared" si="74"/>
        <v>6.1640920969737127</v>
      </c>
      <c r="S226" s="925">
        <f t="shared" si="74"/>
        <v>6.7305473848444155</v>
      </c>
      <c r="T226" s="925">
        <f t="shared" si="74"/>
        <v>6.8335791219199429</v>
      </c>
      <c r="U226" s="925">
        <f t="shared" si="74"/>
        <v>6.7497725995504876</v>
      </c>
      <c r="V226" s="925">
        <f t="shared" si="74"/>
        <v>7.1063664635949184</v>
      </c>
      <c r="W226" s="936">
        <f t="shared" si="74"/>
        <v>1.0543094387067655</v>
      </c>
      <c r="X226" s="936">
        <f t="shared" si="74"/>
        <v>1.582710708104542</v>
      </c>
      <c r="Y226" s="744"/>
      <c r="Z226" s="925">
        <f t="shared" si="75"/>
        <v>89.206260828262543</v>
      </c>
      <c r="AA226" s="925">
        <f t="shared" si="75"/>
        <v>24.964086400341497</v>
      </c>
      <c r="AB226" s="925"/>
      <c r="AC226" s="925">
        <f t="shared" si="76"/>
        <v>2.9737931034482763</v>
      </c>
      <c r="AD226" s="925">
        <f t="shared" si="76"/>
        <v>4.4296153846153841</v>
      </c>
      <c r="AE226" s="925">
        <f t="shared" si="76"/>
        <v>2.8765517241379306</v>
      </c>
      <c r="AF226" s="925">
        <f t="shared" si="76"/>
        <v>2.3403448275862071</v>
      </c>
      <c r="AG226" s="925">
        <f t="shared" si="76"/>
        <v>11.031034482758624</v>
      </c>
      <c r="AH226" s="925">
        <f t="shared" si="76"/>
        <v>4.1896551724137927</v>
      </c>
      <c r="AI226" s="925">
        <f t="shared" si="76"/>
        <v>6.4734482758620695</v>
      </c>
      <c r="AJ226" s="925">
        <f t="shared" si="76"/>
        <v>5.6862068965517221</v>
      </c>
      <c r="AK226" s="925">
        <f t="shared" si="76"/>
        <v>6.8153571428571409</v>
      </c>
      <c r="AL226" s="801">
        <f t="shared" si="76"/>
        <v>19009.914482758621</v>
      </c>
      <c r="AM226" s="925">
        <f t="shared" si="77"/>
        <v>2.8731034482758604</v>
      </c>
      <c r="AN226" s="1126">
        <f t="shared" si="77"/>
        <v>1.482413793103448</v>
      </c>
      <c r="AO226" s="925">
        <f t="shared" si="77"/>
        <v>-14.50864825933324</v>
      </c>
      <c r="AP226" s="925">
        <f t="shared" si="77"/>
        <v>10.387045066815615</v>
      </c>
      <c r="AQ226" s="1126">
        <f t="shared" si="77"/>
        <v>55.935254290509327</v>
      </c>
      <c r="AR226" s="925">
        <f t="shared" si="77"/>
        <v>2.1611178620689659</v>
      </c>
      <c r="AS226" s="925">
        <f t="shared" si="77"/>
        <v>2.2760839732551723</v>
      </c>
      <c r="AT226" s="925">
        <f t="shared" si="77"/>
        <v>2.4180245911408331</v>
      </c>
      <c r="AU226" s="925">
        <f t="shared" si="77"/>
        <v>2.5702573010208445</v>
      </c>
      <c r="AV226" s="925">
        <f t="shared" si="77"/>
        <v>2.7335984396873463</v>
      </c>
      <c r="AW226" s="925">
        <f t="shared" si="78"/>
        <v>12.159082167173166</v>
      </c>
      <c r="AX226" s="1126">
        <f t="shared" si="78"/>
        <v>20.930723206748052</v>
      </c>
      <c r="AY226" s="925">
        <f t="shared" si="78"/>
        <v>0.33</v>
      </c>
      <c r="AZ226" s="925">
        <f t="shared" si="78"/>
        <v>24.566206896551726</v>
      </c>
      <c r="BA226" s="925">
        <f t="shared" si="78"/>
        <v>-7.1303448275862076</v>
      </c>
      <c r="BB226" s="925">
        <f t="shared" si="78"/>
        <v>2.1517241379310343</v>
      </c>
      <c r="BC226" s="1126">
        <f t="shared" si="78"/>
        <v>3.8217241379310338</v>
      </c>
      <c r="BD226" s="925"/>
      <c r="BE226" s="801">
        <f t="shared" si="79"/>
        <v>2003.7931034482758</v>
      </c>
      <c r="BF226" s="925">
        <f t="shared" si="79"/>
        <v>1.1724137931034482</v>
      </c>
      <c r="BG226" s="925">
        <f t="shared" si="79"/>
        <v>3.1413793103448278</v>
      </c>
    </row>
    <row r="227" spans="1:59" x14ac:dyDescent="0.2">
      <c r="I227" s="744"/>
      <c r="J227" s="977"/>
      <c r="K227" s="1125"/>
      <c r="L227" s="977"/>
      <c r="M227" s="977"/>
      <c r="N227" s="977"/>
      <c r="R227" s="977"/>
      <c r="S227" s="977"/>
      <c r="T227" s="977"/>
      <c r="U227" s="977"/>
      <c r="V227" s="977"/>
      <c r="W227" s="977"/>
      <c r="X227" s="977"/>
      <c r="AN227" s="1127"/>
      <c r="AO227" s="977"/>
      <c r="BC227" s="744"/>
      <c r="BD227" s="700"/>
    </row>
    <row r="228" spans="1:59" x14ac:dyDescent="0.2">
      <c r="I228" s="1124"/>
      <c r="J228" s="1122"/>
      <c r="K228" s="1125"/>
      <c r="L228" s="1122"/>
      <c r="M228" s="1122"/>
      <c r="N228" s="1122"/>
      <c r="O228" s="1122"/>
      <c r="P228" s="1122"/>
      <c r="Q228" s="1122"/>
      <c r="R228" s="1122"/>
      <c r="S228" s="1122"/>
      <c r="T228" s="1122"/>
      <c r="U228" s="1122"/>
      <c r="V228" s="1122"/>
      <c r="W228" s="1122"/>
      <c r="X228" s="1122"/>
    </row>
    <row r="229" spans="1:59" x14ac:dyDescent="0.2">
      <c r="I229" s="1124"/>
      <c r="J229" s="1122"/>
      <c r="K229" s="1125"/>
      <c r="L229" s="1122"/>
      <c r="M229" s="1122"/>
      <c r="N229" s="1122"/>
      <c r="O229" s="1122"/>
      <c r="P229" s="1122"/>
      <c r="Q229" s="1122"/>
      <c r="R229" s="1122"/>
      <c r="S229" s="1122"/>
      <c r="T229" s="1122"/>
      <c r="U229" s="1122"/>
      <c r="V229" s="1122"/>
      <c r="W229" s="1122"/>
      <c r="X229" s="1122"/>
    </row>
    <row r="230" spans="1:59" x14ac:dyDescent="0.2">
      <c r="K230" s="1121"/>
    </row>
    <row r="231" spans="1:59" x14ac:dyDescent="0.2">
      <c r="K231" s="668"/>
    </row>
    <row r="232" spans="1:59" x14ac:dyDescent="0.2">
      <c r="K232" s="668"/>
    </row>
    <row r="233" spans="1:59" x14ac:dyDescent="0.2">
      <c r="K233" s="668"/>
    </row>
    <row r="234" spans="1:59" x14ac:dyDescent="0.2">
      <c r="K234" s="668"/>
    </row>
  </sheetData>
  <sheetProtection selectLockedCells="1" selectUnlockedCells="1"/>
  <mergeCells count="2">
    <mergeCell ref="AZ4:BC4"/>
    <mergeCell ref="P5:Q5"/>
  </mergeCells>
  <conditionalFormatting sqref="R7:V211">
    <cfRule type="cellIs" dxfId="61" priority="26" stopIfTrue="1" operator="lessThan">
      <formula>2</formula>
    </cfRule>
  </conditionalFormatting>
  <conditionalFormatting sqref="AQ7:AQ211">
    <cfRule type="cellIs" dxfId="60" priority="24" stopIfTrue="1" operator="lessThan">
      <formula>0</formula>
    </cfRule>
  </conditionalFormatting>
  <conditionalFormatting sqref="AP7:AP211">
    <cfRule type="cellIs" dxfId="59" priority="22" stopIfTrue="1" operator="greaterThan">
      <formula>11.99</formula>
    </cfRule>
    <cfRule type="cellIs" dxfId="58" priority="23" stopIfTrue="1" operator="lessThan">
      <formula>8</formula>
    </cfRule>
  </conditionalFormatting>
  <conditionalFormatting sqref="J7:J211">
    <cfRule type="cellIs" dxfId="57" priority="19" stopIfTrue="1" operator="greaterThan">
      <formula>10</formula>
    </cfRule>
    <cfRule type="cellIs" dxfId="56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5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977" customWidth="1"/>
    <col min="2" max="2" width="6" style="744" customWidth="1"/>
    <col min="3" max="3" width="12.28515625" style="977" customWidth="1"/>
    <col min="4" max="4" width="13.85546875" style="977" customWidth="1"/>
    <col min="5" max="5" width="4.85546875" style="700" customWidth="1"/>
    <col min="6" max="6" width="3.7109375" style="700" customWidth="1"/>
    <col min="7" max="7" width="3.85546875" style="977" customWidth="1"/>
    <col min="8" max="8" width="4" style="977" customWidth="1"/>
    <col min="9" max="9" width="6.7109375" style="977" customWidth="1"/>
    <col min="10" max="10" width="5.140625" style="677" customWidth="1"/>
    <col min="11" max="11" width="8.42578125" style="977" bestFit="1" customWidth="1"/>
    <col min="12" max="12" width="7.5703125" style="801" customWidth="1"/>
    <col min="13" max="13" width="8.7109375" style="700" bestFit="1" customWidth="1"/>
    <col min="14" max="14" width="4.5703125" style="700" customWidth="1"/>
    <col min="15" max="15" width="7.5703125" style="977" customWidth="1"/>
    <col min="16" max="17" width="7.7109375" style="977" customWidth="1"/>
    <col min="18" max="18" width="6.42578125" style="700" bestFit="1" customWidth="1"/>
    <col min="19" max="22" width="6" style="779" customWidth="1"/>
    <col min="23" max="24" width="7.42578125" style="779" customWidth="1"/>
    <col min="25" max="25" width="12.5703125" style="977" customWidth="1"/>
    <col min="26" max="26" width="7.85546875" style="677" customWidth="1"/>
    <col min="27" max="27" width="6.140625" style="977" customWidth="1"/>
    <col min="28" max="28" width="4.5703125" style="977" customWidth="1"/>
    <col min="29" max="29" width="5.42578125" style="653" bestFit="1" customWidth="1"/>
    <col min="30" max="30" width="6.140625" style="653" customWidth="1"/>
    <col min="31" max="31" width="7.140625" style="653" bestFit="1" customWidth="1"/>
    <col min="32" max="32" width="7.7109375" style="653" customWidth="1"/>
    <col min="33" max="33" width="8.7109375" style="653" customWidth="1"/>
    <col min="34" max="34" width="8.5703125" style="653" bestFit="1" customWidth="1"/>
    <col min="35" max="35" width="8.5703125" style="653" customWidth="1"/>
    <col min="36" max="36" width="8" style="653" bestFit="1" customWidth="1"/>
    <col min="37" max="37" width="8" style="653" customWidth="1"/>
    <col min="38" max="38" width="9.7109375" style="653" customWidth="1"/>
    <col min="39" max="39" width="6" style="653" bestFit="1" customWidth="1"/>
    <col min="40" max="40" width="6.42578125" style="653" customWidth="1"/>
    <col min="41" max="41" width="7" style="677" customWidth="1"/>
    <col min="42" max="43" width="7" style="977" customWidth="1"/>
    <col min="44" max="44" width="5.28515625" style="847" customWidth="1"/>
    <col min="45" max="48" width="5.28515625" style="848" customWidth="1"/>
    <col min="49" max="50" width="5.42578125" style="848" customWidth="1"/>
    <col min="51" max="51" width="5.28515625" style="677" customWidth="1"/>
    <col min="52" max="55" width="6.7109375" style="977" customWidth="1"/>
    <col min="56" max="56" width="8.85546875" style="1032"/>
    <col min="57" max="58" width="8.85546875" style="700"/>
    <col min="59" max="16384" width="8.85546875" style="977"/>
  </cols>
  <sheetData>
    <row r="1" spans="1:59" ht="12.75" customHeight="1" x14ac:dyDescent="0.2">
      <c r="A1" s="120" t="s">
        <v>876</v>
      </c>
      <c r="B1" s="743"/>
      <c r="C1" s="647" t="s">
        <v>1</v>
      </c>
      <c r="E1" s="736"/>
      <c r="G1" s="632"/>
      <c r="H1" s="402"/>
      <c r="I1" s="402"/>
      <c r="J1" s="772" t="s">
        <v>3661</v>
      </c>
      <c r="K1" s="596"/>
      <c r="L1" s="650"/>
      <c r="N1" s="730"/>
      <c r="P1" s="596"/>
      <c r="Q1" s="729"/>
      <c r="R1" s="649"/>
      <c r="S1" s="778"/>
      <c r="T1" s="778"/>
      <c r="W1" s="778"/>
      <c r="Y1" s="596"/>
      <c r="Z1" s="772" t="s">
        <v>2</v>
      </c>
      <c r="AC1" s="652" t="s">
        <v>4235</v>
      </c>
      <c r="AG1" s="784"/>
      <c r="AJ1" s="652"/>
      <c r="AK1" s="652"/>
      <c r="AL1" s="785"/>
      <c r="AO1" s="816" t="s">
        <v>4212</v>
      </c>
      <c r="AP1" s="402"/>
      <c r="AQ1" s="727"/>
      <c r="AR1" s="841" t="s">
        <v>5</v>
      </c>
      <c r="AS1" s="669"/>
      <c r="AT1" s="669"/>
      <c r="AU1" s="669"/>
      <c r="AV1" s="669"/>
      <c r="AW1" s="669"/>
      <c r="AX1" s="669"/>
      <c r="AY1" s="821" t="s">
        <v>6</v>
      </c>
      <c r="BD1" s="1031" t="s">
        <v>1864</v>
      </c>
    </row>
    <row r="2" spans="1:59" ht="12.75" customHeight="1" x14ac:dyDescent="0.2">
      <c r="A2" s="648" t="s">
        <v>7</v>
      </c>
      <c r="B2" s="743"/>
      <c r="C2" s="15" t="s">
        <v>4265</v>
      </c>
      <c r="D2" s="648"/>
      <c r="E2" s="734"/>
      <c r="F2" s="734"/>
      <c r="G2" s="402"/>
      <c r="H2" s="402"/>
      <c r="I2" s="402"/>
      <c r="J2" s="820" t="s">
        <v>4260</v>
      </c>
      <c r="K2" s="596"/>
      <c r="L2" s="650"/>
      <c r="N2" s="730"/>
      <c r="P2" s="596"/>
      <c r="Q2" s="649"/>
      <c r="R2" s="734"/>
      <c r="S2" s="780"/>
      <c r="T2" s="780"/>
      <c r="W2" s="780"/>
      <c r="Y2" s="596"/>
      <c r="Z2" s="820" t="s">
        <v>4261</v>
      </c>
      <c r="AO2" s="817" t="s">
        <v>10</v>
      </c>
      <c r="AP2" s="402"/>
      <c r="AR2" s="817" t="s">
        <v>11</v>
      </c>
      <c r="AS2" s="669"/>
      <c r="AT2" s="669"/>
      <c r="AU2" s="669"/>
      <c r="AV2" s="669"/>
      <c r="AW2" s="669"/>
      <c r="AX2" s="669"/>
      <c r="AY2" s="813" t="s">
        <v>14</v>
      </c>
    </row>
    <row r="3" spans="1:59" ht="12.75" customHeight="1" x14ac:dyDescent="0.2">
      <c r="A3" s="1030" t="s">
        <v>4487</v>
      </c>
      <c r="B3" s="811"/>
      <c r="D3" s="648"/>
      <c r="E3" s="734"/>
      <c r="F3" s="734"/>
      <c r="G3" s="402"/>
      <c r="H3" s="402"/>
      <c r="I3" s="402"/>
      <c r="J3" s="826" t="s">
        <v>12</v>
      </c>
      <c r="K3" s="596"/>
      <c r="L3" s="977"/>
      <c r="N3" s="734"/>
      <c r="P3" s="596"/>
      <c r="Q3" s="774" t="s">
        <v>8</v>
      </c>
      <c r="R3" s="734"/>
      <c r="S3" s="781"/>
      <c r="T3" s="781"/>
      <c r="W3" s="781"/>
      <c r="X3" s="782"/>
      <c r="Y3" s="596"/>
      <c r="AE3" s="654"/>
      <c r="AF3" s="654"/>
      <c r="AG3" s="654"/>
      <c r="AH3" s="654"/>
      <c r="AI3" s="654"/>
      <c r="AJ3" s="654"/>
      <c r="AK3" s="654"/>
      <c r="AL3" s="654"/>
      <c r="AM3" s="654"/>
      <c r="AN3" s="654"/>
      <c r="AO3" s="737"/>
      <c r="AP3" s="402"/>
      <c r="AR3" s="842" t="s">
        <v>13</v>
      </c>
      <c r="AS3" s="669"/>
      <c r="AT3" s="669"/>
      <c r="AU3" s="669"/>
      <c r="AV3" s="669"/>
      <c r="AW3" s="669"/>
      <c r="AX3" s="669"/>
      <c r="BA3" s="651"/>
      <c r="BB3" s="651"/>
      <c r="BC3" s="651"/>
    </row>
    <row r="4" spans="1:59" ht="12.75" customHeight="1" x14ac:dyDescent="0.2">
      <c r="A4" s="786"/>
      <c r="B4" s="596"/>
      <c r="C4" s="976"/>
      <c r="D4" s="596"/>
      <c r="E4" s="787"/>
      <c r="F4" s="787"/>
      <c r="G4" s="596"/>
      <c r="H4" s="596"/>
      <c r="I4" s="596"/>
      <c r="J4" s="827" t="s">
        <v>4474</v>
      </c>
      <c r="K4" s="976"/>
      <c r="L4" s="977"/>
      <c r="N4" s="1148"/>
      <c r="O4" s="731"/>
      <c r="P4" s="976"/>
      <c r="R4" s="1148"/>
      <c r="T4" s="781"/>
      <c r="W4" s="781"/>
      <c r="Y4" s="976"/>
      <c r="Z4" s="814" t="s">
        <v>15</v>
      </c>
      <c r="AA4" s="976"/>
      <c r="AB4" s="976"/>
      <c r="AC4" s="992"/>
      <c r="AD4" s="992"/>
      <c r="AE4" s="992"/>
      <c r="AF4" s="992"/>
      <c r="AG4" s="992"/>
      <c r="AH4" s="992"/>
      <c r="AI4" s="992"/>
      <c r="AJ4" s="992"/>
      <c r="AK4" s="992"/>
      <c r="AL4" s="992"/>
      <c r="AM4" s="992"/>
      <c r="AN4" s="992"/>
      <c r="AO4" s="737"/>
      <c r="AP4" s="402"/>
      <c r="AQ4" s="788"/>
      <c r="AR4" s="1135" t="s">
        <v>4475</v>
      </c>
      <c r="AS4" s="843"/>
      <c r="AT4" s="843"/>
      <c r="AU4" s="843"/>
      <c r="AV4" s="843"/>
      <c r="AW4" s="789" t="s">
        <v>19</v>
      </c>
      <c r="AX4" s="843"/>
      <c r="AZ4" s="1275" t="s">
        <v>20</v>
      </c>
      <c r="BA4" s="1276"/>
      <c r="BB4" s="1276"/>
      <c r="BC4" s="1277"/>
    </row>
    <row r="5" spans="1:59" ht="12.75" customHeight="1" x14ac:dyDescent="0.2">
      <c r="A5" s="976" t="s">
        <v>21</v>
      </c>
      <c r="B5" s="740" t="s">
        <v>22</v>
      </c>
      <c r="C5" s="610"/>
      <c r="D5" s="976"/>
      <c r="E5" s="790" t="s">
        <v>23</v>
      </c>
      <c r="F5" s="790" t="s">
        <v>24</v>
      </c>
      <c r="G5" s="789" t="s">
        <v>25</v>
      </c>
      <c r="H5" s="610"/>
      <c r="I5" s="791">
        <v>43496</v>
      </c>
      <c r="J5" s="732" t="s">
        <v>26</v>
      </c>
      <c r="K5" s="1148" t="s">
        <v>4257</v>
      </c>
      <c r="L5" s="1000" t="s">
        <v>4210</v>
      </c>
      <c r="M5" s="610"/>
      <c r="N5" s="1148" t="s">
        <v>28</v>
      </c>
      <c r="O5" s="1148" t="s">
        <v>4258</v>
      </c>
      <c r="P5" s="1278" t="s">
        <v>4263</v>
      </c>
      <c r="Q5" s="1278"/>
      <c r="R5" s="1148" t="s">
        <v>27</v>
      </c>
      <c r="S5" s="735" t="s">
        <v>42</v>
      </c>
      <c r="T5" s="735" t="s">
        <v>42</v>
      </c>
      <c r="U5" s="735" t="s">
        <v>42</v>
      </c>
      <c r="V5" s="735" t="s">
        <v>42</v>
      </c>
      <c r="W5" s="735" t="s">
        <v>41</v>
      </c>
      <c r="X5" s="735" t="s">
        <v>36</v>
      </c>
      <c r="Y5" s="792" t="s">
        <v>29</v>
      </c>
      <c r="Z5" s="732" t="s">
        <v>30</v>
      </c>
      <c r="AA5" s="1148" t="s">
        <v>32</v>
      </c>
      <c r="AB5" s="1148" t="s">
        <v>33</v>
      </c>
      <c r="AC5" s="776" t="s">
        <v>32</v>
      </c>
      <c r="AD5" s="776"/>
      <c r="AE5" s="776" t="s">
        <v>32</v>
      </c>
      <c r="AF5" s="776" t="s">
        <v>35</v>
      </c>
      <c r="AG5" s="776" t="s">
        <v>32</v>
      </c>
      <c r="AH5" s="776" t="s">
        <v>32</v>
      </c>
      <c r="AI5" s="776" t="s">
        <v>4236</v>
      </c>
      <c r="AJ5" s="776" t="s">
        <v>36</v>
      </c>
      <c r="AK5" s="776" t="s">
        <v>4237</v>
      </c>
      <c r="AL5" s="776" t="s">
        <v>38</v>
      </c>
      <c r="AM5" s="776" t="s">
        <v>39</v>
      </c>
      <c r="AN5" s="776" t="s">
        <v>40</v>
      </c>
      <c r="AO5" s="818" t="s">
        <v>47</v>
      </c>
      <c r="AP5" s="610" t="s">
        <v>48</v>
      </c>
      <c r="AQ5" s="1148" t="s">
        <v>31</v>
      </c>
      <c r="AR5" s="820" t="s">
        <v>49</v>
      </c>
      <c r="AS5" s="843"/>
      <c r="AT5" s="843"/>
      <c r="AU5" s="843"/>
      <c r="AV5" s="843"/>
      <c r="AW5" s="789" t="s">
        <v>50</v>
      </c>
      <c r="AX5" s="843"/>
      <c r="AY5" s="822" t="s">
        <v>51</v>
      </c>
      <c r="AZ5" s="849" t="s">
        <v>52</v>
      </c>
      <c r="BA5" s="794" t="s">
        <v>52</v>
      </c>
      <c r="BB5" s="794" t="s">
        <v>53</v>
      </c>
      <c r="BC5" s="850" t="s">
        <v>54</v>
      </c>
      <c r="BE5" s="610" t="s">
        <v>4328</v>
      </c>
      <c r="BF5" s="610" t="s">
        <v>4330</v>
      </c>
      <c r="BG5" s="700" t="s">
        <v>32</v>
      </c>
    </row>
    <row r="6" spans="1:59" s="810" customFormat="1" ht="12.75" customHeight="1" thickBot="1" x14ac:dyDescent="0.25">
      <c r="A6" s="802" t="s">
        <v>55</v>
      </c>
      <c r="B6" s="812" t="s">
        <v>56</v>
      </c>
      <c r="C6" s="803" t="s">
        <v>95</v>
      </c>
      <c r="D6" s="803" t="s">
        <v>57</v>
      </c>
      <c r="E6" s="804" t="s">
        <v>58</v>
      </c>
      <c r="F6" s="804" t="s">
        <v>59</v>
      </c>
      <c r="G6" s="805" t="s">
        <v>60</v>
      </c>
      <c r="H6" s="805" t="s">
        <v>61</v>
      </c>
      <c r="I6" s="803" t="s">
        <v>62</v>
      </c>
      <c r="J6" s="815" t="s">
        <v>63</v>
      </c>
      <c r="K6" s="803" t="s">
        <v>71</v>
      </c>
      <c r="L6" s="806" t="s">
        <v>4211</v>
      </c>
      <c r="M6" s="805" t="s">
        <v>4259</v>
      </c>
      <c r="N6" s="805" t="s">
        <v>69</v>
      </c>
      <c r="O6" s="803" t="s">
        <v>72</v>
      </c>
      <c r="P6" s="803" t="s">
        <v>67</v>
      </c>
      <c r="Q6" s="803" t="s">
        <v>68</v>
      </c>
      <c r="R6" s="803" t="s">
        <v>66</v>
      </c>
      <c r="S6" s="807" t="s">
        <v>87</v>
      </c>
      <c r="T6" s="807" t="s">
        <v>88</v>
      </c>
      <c r="U6" s="807" t="s">
        <v>51</v>
      </c>
      <c r="V6" s="807" t="s">
        <v>89</v>
      </c>
      <c r="W6" s="807" t="s">
        <v>86</v>
      </c>
      <c r="X6" s="807" t="s">
        <v>85</v>
      </c>
      <c r="Y6" s="802" t="s">
        <v>1865</v>
      </c>
      <c r="Z6" s="815" t="s">
        <v>72</v>
      </c>
      <c r="AA6" s="803" t="s">
        <v>74</v>
      </c>
      <c r="AB6" s="803" t="s">
        <v>75</v>
      </c>
      <c r="AC6" s="808" t="s">
        <v>76</v>
      </c>
      <c r="AD6" s="808" t="s">
        <v>34</v>
      </c>
      <c r="AE6" s="808" t="s">
        <v>77</v>
      </c>
      <c r="AF6" s="808" t="s">
        <v>78</v>
      </c>
      <c r="AG6" s="808" t="s">
        <v>79</v>
      </c>
      <c r="AH6" s="808" t="s">
        <v>80</v>
      </c>
      <c r="AI6" s="808" t="s">
        <v>80</v>
      </c>
      <c r="AJ6" s="808" t="s">
        <v>80</v>
      </c>
      <c r="AK6" s="808" t="s">
        <v>80</v>
      </c>
      <c r="AL6" s="808" t="s">
        <v>82</v>
      </c>
      <c r="AM6" s="808" t="s">
        <v>83</v>
      </c>
      <c r="AN6" s="808" t="s">
        <v>84</v>
      </c>
      <c r="AO6" s="819" t="s">
        <v>96</v>
      </c>
      <c r="AP6" s="805" t="s">
        <v>97</v>
      </c>
      <c r="AQ6" s="803" t="s">
        <v>73</v>
      </c>
      <c r="AR6" s="844">
        <v>2019</v>
      </c>
      <c r="AS6" s="845">
        <v>2020</v>
      </c>
      <c r="AT6" s="845">
        <v>2021</v>
      </c>
      <c r="AU6" s="845">
        <v>2022</v>
      </c>
      <c r="AV6" s="845">
        <v>2023</v>
      </c>
      <c r="AW6" s="805" t="s">
        <v>98</v>
      </c>
      <c r="AX6" s="805" t="s">
        <v>99</v>
      </c>
      <c r="AY6" s="823" t="s">
        <v>100</v>
      </c>
      <c r="AZ6" s="851" t="s">
        <v>101</v>
      </c>
      <c r="BA6" s="809" t="s">
        <v>102</v>
      </c>
      <c r="BB6" s="809" t="s">
        <v>103</v>
      </c>
      <c r="BC6" s="852" t="s">
        <v>103</v>
      </c>
      <c r="BD6" s="815" t="s">
        <v>4326</v>
      </c>
      <c r="BE6" s="805" t="s">
        <v>4329</v>
      </c>
      <c r="BF6" s="805" t="s">
        <v>4331</v>
      </c>
      <c r="BG6" s="919" t="s">
        <v>4452</v>
      </c>
    </row>
    <row r="7" spans="1:59" ht="11.25" customHeight="1" x14ac:dyDescent="0.2">
      <c r="A7" s="976" t="s">
        <v>1872</v>
      </c>
      <c r="B7" s="988" t="s">
        <v>1873</v>
      </c>
      <c r="C7" s="1070" t="s">
        <v>154</v>
      </c>
      <c r="D7" s="1070" t="s">
        <v>4386</v>
      </c>
      <c r="E7" s="828">
        <v>6</v>
      </c>
      <c r="F7" s="1148">
        <v>774</v>
      </c>
      <c r="G7" s="1148" t="s">
        <v>37</v>
      </c>
      <c r="H7" s="1148" t="s">
        <v>37</v>
      </c>
      <c r="I7" s="987">
        <v>72.98</v>
      </c>
      <c r="J7" s="738">
        <f t="shared" ref="J7:J70" si="0">(M7/I7)*100</f>
        <v>1.753905179501233</v>
      </c>
      <c r="K7" s="990">
        <v>0.32</v>
      </c>
      <c r="L7" s="1000">
        <v>4</v>
      </c>
      <c r="M7" s="729">
        <f t="shared" ref="M7:M70" si="1">K7*L7</f>
        <v>1.28</v>
      </c>
      <c r="N7" s="983" t="s">
        <v>107</v>
      </c>
      <c r="O7" s="831">
        <v>0.28000000000000003</v>
      </c>
      <c r="P7" s="973">
        <v>43479</v>
      </c>
      <c r="Q7" s="973">
        <v>43511</v>
      </c>
      <c r="R7" s="729">
        <f t="shared" ref="R7:R70" si="2">(K7-O7)/O7*100</f>
        <v>14.285714285714276</v>
      </c>
      <c r="S7" s="795">
        <f>IF(INDEX(Historical!$D$7:$D$1442,MATCH(B7,Historical!$B$7:$B$1449,0))=0,"n/a",(INDEX(Historical!$C$7:$C$1442,MATCH(B7,Historical!$B$7:$B$1449,0))/INDEX(Historical!$D$7:$D$1442,MATCH(B7,Historical!$B$7:$B$1449,0))-1)*100)</f>
        <v>5.6603773584905648</v>
      </c>
      <c r="T7" s="795">
        <f>IF(INDEX(Historical!$F$7:$F$1442,MATCH(B7,Historical!$B$7:$B$1449,0))=0,"n/a",((INDEX(Historical!$C$7:$C$1442,MATCH(B7,Historical!$B$7:$B$1449,0))/INDEX(Historical!$F$7:$F$1442,MATCH(B7,Historical!$B$7:$B$1449,0)))^(1/3)-1)*100)</f>
        <v>5.2726599609396629</v>
      </c>
      <c r="U7" s="795">
        <f>IF(INDEX(Historical!$H$7:$H$1442,MATCH(B7,Historical!$B$7:$B$1449,0))=0,"n/a",((INDEX(Historical!$C$7:$C$1442,MATCH(B7,Historical!$B$7:$B$1449,0))/INDEX(Historical!$H$7:$H$1442,MATCH(B7,Historical!$B$7:$B$1449,0)))^(1/5)-1)*100)</f>
        <v>14.869835499703509</v>
      </c>
      <c r="V7" s="795">
        <f>IF(INDEX(Historical!$O$7:$O$1442,MATCH(B7,Historical!$B$7:$B$1449,0))=0,"n/a",((INDEX(Historical!$C$7:$C$1442,MATCH(B7,Historical!$B$7:$B$1449,0))/INDEX(Historical!$O$7:$O$1442,MATCH(B7,Historical!$B$7:$B$1449,0)))^(1/10)-1)*100)</f>
        <v>5.2076783072681376</v>
      </c>
      <c r="W7" s="796">
        <f t="shared" ref="W7:W70" si="3">IF(OR(U7&lt;=0,U7="n/a",V7&lt;=0,V7="n/a"),"n/a",U7/V7)</f>
        <v>2.8553675212522833</v>
      </c>
      <c r="X7" s="797">
        <f t="shared" ref="X7:X70" si="4">IF(OR(AJ7&lt;=0,AJ7="n/a",U7&lt;=0,U7="n/a"),"n/a",U7/AJ7)</f>
        <v>0.31370960969838629</v>
      </c>
      <c r="Y7" s="749"/>
      <c r="Z7" s="738">
        <f t="shared" ref="Z7:Z70" si="5">IF(OR(AC7&lt;0.01,AC7="n/a"),"n/a",M7/AC7*100)</f>
        <v>91.428571428571431</v>
      </c>
      <c r="AA7" s="999">
        <f t="shared" ref="AA7:AA70" si="6">IF(OR(AC7&lt;0.01,AC7="n/a"),"n/a",I7/AC7)</f>
        <v>52.128571428571433</v>
      </c>
      <c r="AB7" s="1000">
        <v>12</v>
      </c>
      <c r="AC7" s="978">
        <v>1.4</v>
      </c>
      <c r="AD7" s="978">
        <v>4.7300000000000004</v>
      </c>
      <c r="AE7" s="978">
        <v>4.17</v>
      </c>
      <c r="AF7" s="978">
        <v>4.18</v>
      </c>
      <c r="AG7" s="978">
        <v>3</v>
      </c>
      <c r="AH7" s="978">
        <v>44.6</v>
      </c>
      <c r="AI7" s="978">
        <v>12.18</v>
      </c>
      <c r="AJ7" s="978">
        <v>47.4</v>
      </c>
      <c r="AK7" s="978">
        <v>11.06</v>
      </c>
      <c r="AL7" s="991">
        <v>127650</v>
      </c>
      <c r="AM7" s="985">
        <v>0.2</v>
      </c>
      <c r="AN7" s="978">
        <v>0.77</v>
      </c>
      <c r="AO7" s="838">
        <f t="shared" ref="AO7:AO70" si="7">IF(U7="n/a","n/a",IF(AA7&lt;0,"n/a",IF(AA7="n/a","n/a",J7+U7-AA7)))</f>
        <v>-35.50483074936669</v>
      </c>
      <c r="AP7" s="839">
        <f t="shared" ref="AP7:AP70" si="8">IF(U7="n/a","n/a",J7+U7)</f>
        <v>16.623740679204744</v>
      </c>
      <c r="AQ7" s="1001">
        <f t="shared" ref="AQ7:AQ70" si="9">IF(OR(AC7&lt;0.01,AF7="n/a"),"n/a",(I7/SQRT(22.5*AC7*(I7/AF7))-1)*100)</f>
        <v>211.19656422798369</v>
      </c>
      <c r="AR7" s="738">
        <f>INDEX(Historical!$C$7:$C$1442,MATCH(B7,Historical!$B$7:$B$1449,0))*IF(AH7="n/a",1.03,IF(AH7&lt;0,1.01,IF(AH7&gt;10,1.1,(1+AH7/100))))</f>
        <v>1.2320000000000002</v>
      </c>
      <c r="AS7" s="999">
        <f t="shared" ref="AS7:AS70" si="10">IF($AI7="n/a",1.03*AR7,IF($AI7&lt;0,1.01*AR7,IF($AI7&gt;10,1.1*AR7,(1+$AI7/100)*AR7)))</f>
        <v>1.3552000000000004</v>
      </c>
      <c r="AT7" s="999">
        <f t="shared" ref="AT7:AV26" si="11">IF($AK7="n/a",1.03*AS7,IF($AK7&lt;0,1.01*AS7,IF($AK7&gt;10,1.1*AS7,(1+$AK7/100)*AS7)))</f>
        <v>1.4907200000000005</v>
      </c>
      <c r="AU7" s="999">
        <f t="shared" si="11"/>
        <v>1.6397920000000006</v>
      </c>
      <c r="AV7" s="999">
        <f t="shared" si="11"/>
        <v>1.8037712000000008</v>
      </c>
      <c r="AW7" s="738">
        <f t="shared" ref="AW7:AW70" si="12">SUM(AR7:AV7)</f>
        <v>7.5214832000000023</v>
      </c>
      <c r="AX7" s="846">
        <f t="shared" ref="AX7:AX70" si="13">AW7/I7*100</f>
        <v>10.306225267196496</v>
      </c>
      <c r="AY7" s="1080">
        <v>1.17</v>
      </c>
      <c r="AZ7" s="985">
        <v>31.31</v>
      </c>
      <c r="BA7" s="985">
        <v>-2.59</v>
      </c>
      <c r="BB7" s="985">
        <v>3.95</v>
      </c>
      <c r="BC7" s="985">
        <v>10.16</v>
      </c>
      <c r="BE7" s="700">
        <v>2014</v>
      </c>
      <c r="BF7" s="1013">
        <f t="shared" ref="BF7:BF70" si="14">IF(BE7&gt;2008,0,IF(BE7&gt;2001,1,IF(BE7&gt;1990,2,IF(BE7&gt;1980,3,IF(BE7&gt;1973,4,IF(BE7&gt;1970,5,IF(BE7&gt;1960,6,IF(BE7&gt;1958,7,IF(BE7&gt;1953,8,9)))))))))</f>
        <v>0</v>
      </c>
      <c r="BG7" s="995">
        <v>1.3</v>
      </c>
    </row>
    <row r="8" spans="1:59" ht="11.25" customHeight="1" x14ac:dyDescent="0.2">
      <c r="A8" s="977" t="s">
        <v>877</v>
      </c>
      <c r="B8" s="988" t="s">
        <v>878</v>
      </c>
      <c r="C8" s="1070" t="s">
        <v>154</v>
      </c>
      <c r="D8" s="1070" t="s">
        <v>924</v>
      </c>
      <c r="E8" s="828">
        <v>7</v>
      </c>
      <c r="F8" s="1148">
        <v>660</v>
      </c>
      <c r="G8" s="1148" t="s">
        <v>37</v>
      </c>
      <c r="H8" s="1148" t="s">
        <v>37</v>
      </c>
      <c r="I8" s="987">
        <v>80.290000000000006</v>
      </c>
      <c r="J8" s="738">
        <f t="shared" si="0"/>
        <v>5.3306762984182336</v>
      </c>
      <c r="K8" s="990">
        <v>1.07</v>
      </c>
      <c r="L8" s="1000">
        <v>4</v>
      </c>
      <c r="M8" s="729">
        <f t="shared" si="1"/>
        <v>4.28</v>
      </c>
      <c r="N8" s="983" t="s">
        <v>107</v>
      </c>
      <c r="O8" s="831">
        <v>0.96</v>
      </c>
      <c r="P8" s="973">
        <v>43479</v>
      </c>
      <c r="Q8" s="973">
        <v>43511</v>
      </c>
      <c r="R8" s="729">
        <f t="shared" si="2"/>
        <v>11.458333333333345</v>
      </c>
      <c r="S8" s="795">
        <f>IF(INDEX(Historical!$D$7:$D$1442,MATCH(B8,Historical!$B$7:$B$1449,0))=0,"n/a",(INDEX(Historical!$C$7:$C$1442,MATCH(B8,Historical!$B$7:$B$1449,0))/INDEX(Historical!$D$7:$D$1442,MATCH(B8,Historical!$B$7:$B$1449,0))-1)*100)</f>
        <v>40.234375</v>
      </c>
      <c r="T8" s="795">
        <f>IF(INDEX(Historical!$F$7:$F$1442,MATCH(B8,Historical!$B$7:$B$1449,0))=0,"n/a",((INDEX(Historical!$C$7:$C$1442,MATCH(B8,Historical!$B$7:$B$1449,0))/INDEX(Historical!$F$7:$F$1442,MATCH(B8,Historical!$B$7:$B$1449,0)))^(1/3)-1)*100)</f>
        <v>21.128877613215558</v>
      </c>
      <c r="U8" s="795">
        <f>IF(INDEX(Historical!$H$7:$H$1442,MATCH(B8,Historical!$B$7:$B$1449,0))=0,"n/a",((INDEX(Historical!$C$7:$C$1442,MATCH(B8,Historical!$B$7:$B$1449,0))/INDEX(Historical!$H$7:$H$1442,MATCH(B8,Historical!$B$7:$B$1449,0)))^(1/5)-1)*100)</f>
        <v>17.542491810291683</v>
      </c>
      <c r="V8" s="795" t="str">
        <f>IF(INDEX(Historical!$O$7:$O$1442,MATCH(B8,Historical!$B$7:$B$1449,0))=0,"n/a",((INDEX(Historical!$C$7:$C$1442,MATCH(B8,Historical!$B$7:$B$1449,0))/INDEX(Historical!$O$7:$O$1442,MATCH(B8,Historical!$B$7:$B$1449,0)))^(1/10)-1)*100)</f>
        <v>n/a</v>
      </c>
      <c r="W8" s="796" t="str">
        <f t="shared" si="3"/>
        <v>n/a</v>
      </c>
      <c r="X8" s="797">
        <f t="shared" si="4"/>
        <v>14.61874317524307</v>
      </c>
      <c r="Y8" s="989"/>
      <c r="Z8" s="738">
        <f t="shared" si="5"/>
        <v>84.251968503937007</v>
      </c>
      <c r="AA8" s="999">
        <f t="shared" si="6"/>
        <v>15.805118110236222</v>
      </c>
      <c r="AB8" s="1000">
        <v>12</v>
      </c>
      <c r="AC8" s="978">
        <v>5.08</v>
      </c>
      <c r="AD8" s="978">
        <v>1.03</v>
      </c>
      <c r="AE8" s="978">
        <v>4</v>
      </c>
      <c r="AF8" s="978" t="s">
        <v>137</v>
      </c>
      <c r="AG8" s="980" t="s">
        <v>137</v>
      </c>
      <c r="AH8" s="978">
        <v>-2.4</v>
      </c>
      <c r="AI8" s="978">
        <v>9.5200000000000014</v>
      </c>
      <c r="AJ8" s="978">
        <v>1.2</v>
      </c>
      <c r="AK8" s="978">
        <v>15.4</v>
      </c>
      <c r="AL8" s="991">
        <v>128780</v>
      </c>
      <c r="AM8" s="985">
        <v>6.9999999999999993E-2</v>
      </c>
      <c r="AN8" s="978" t="s">
        <v>137</v>
      </c>
      <c r="AO8" s="838">
        <f t="shared" si="7"/>
        <v>7.0680499984736933</v>
      </c>
      <c r="AP8" s="839">
        <f t="shared" si="8"/>
        <v>22.873168108709915</v>
      </c>
      <c r="AQ8" s="1001" t="str">
        <f t="shared" si="9"/>
        <v>n/a</v>
      </c>
      <c r="AR8" s="738">
        <f>INDEX(Historical!$C$7:$C$1442,MATCH(B8,Historical!$B$7:$B$1449,0))*IF(AH8="n/a",1.03,IF(AH8&lt;0,1.01,IF(AH8&gt;10,1.1,(1+AH8/100))))</f>
        <v>3.6258999999999997</v>
      </c>
      <c r="AS8" s="999">
        <f t="shared" si="10"/>
        <v>3.9710856799999994</v>
      </c>
      <c r="AT8" s="999">
        <f t="shared" si="11"/>
        <v>4.368194248</v>
      </c>
      <c r="AU8" s="999">
        <f t="shared" si="11"/>
        <v>4.8050136728000004</v>
      </c>
      <c r="AV8" s="999">
        <f t="shared" si="11"/>
        <v>5.2855150400800008</v>
      </c>
      <c r="AW8" s="738">
        <f t="shared" si="12"/>
        <v>22.055708640879999</v>
      </c>
      <c r="AX8" s="846">
        <f t="shared" si="13"/>
        <v>27.470056845036737</v>
      </c>
      <c r="AY8" s="1080">
        <v>1.32</v>
      </c>
      <c r="AZ8" s="985">
        <v>5.9700000000000006</v>
      </c>
      <c r="BA8" s="985">
        <v>-34.19</v>
      </c>
      <c r="BB8" s="985">
        <v>-8.0500000000000007</v>
      </c>
      <c r="BC8" s="985">
        <v>-13.51</v>
      </c>
      <c r="BE8" s="700">
        <v>2013</v>
      </c>
      <c r="BF8" s="1013">
        <f t="shared" si="14"/>
        <v>0</v>
      </c>
      <c r="BG8" s="995">
        <v>9.6</v>
      </c>
    </row>
    <row r="9" spans="1:59" s="874" customFormat="1" ht="11.25" customHeight="1" x14ac:dyDescent="0.2">
      <c r="A9" s="733" t="s">
        <v>879</v>
      </c>
      <c r="B9" s="882" t="s">
        <v>880</v>
      </c>
      <c r="C9" s="1070" t="s">
        <v>4381</v>
      </c>
      <c r="D9" s="1070" t="s">
        <v>4382</v>
      </c>
      <c r="E9" s="854">
        <v>6</v>
      </c>
      <c r="F9" s="1148">
        <v>761</v>
      </c>
      <c r="G9" s="1147" t="s">
        <v>115</v>
      </c>
      <c r="H9" s="1147" t="s">
        <v>115</v>
      </c>
      <c r="I9" s="855">
        <v>28.73</v>
      </c>
      <c r="J9" s="856">
        <f t="shared" si="0"/>
        <v>3.8983640793595549</v>
      </c>
      <c r="K9" s="857">
        <v>0.28000000000000003</v>
      </c>
      <c r="L9" s="858">
        <v>4</v>
      </c>
      <c r="M9" s="859">
        <f t="shared" si="1"/>
        <v>1.1200000000000001</v>
      </c>
      <c r="N9" s="860" t="s">
        <v>467</v>
      </c>
      <c r="O9" s="861">
        <v>0.27</v>
      </c>
      <c r="P9" s="862">
        <v>43462</v>
      </c>
      <c r="Q9" s="862">
        <v>43480</v>
      </c>
      <c r="R9" s="859">
        <f t="shared" si="2"/>
        <v>3.7037037037037068</v>
      </c>
      <c r="S9" s="795">
        <f>IF(INDEX(Historical!$D$7:$D$1442,MATCH(B9,Historical!$B$7:$B$1449,0))=0,"n/a",(INDEX(Historical!$C$7:$C$1442,MATCH(B9,Historical!$B$7:$B$1449,0))/INDEX(Historical!$D$7:$D$1442,MATCH(B9,Historical!$B$7:$B$1449,0))-1)*100)</f>
        <v>3.8461538461538547</v>
      </c>
      <c r="T9" s="795">
        <f>IF(INDEX(Historical!$F$7:$F$1442,MATCH(B9,Historical!$B$7:$B$1449,0))=0,"n/a",((INDEX(Historical!$C$7:$C$1442,MATCH(B9,Historical!$B$7:$B$1449,0))/INDEX(Historical!$F$7:$F$1442,MATCH(B9,Historical!$B$7:$B$1449,0)))^(1/3)-1)*100)</f>
        <v>4.0041911525952045</v>
      </c>
      <c r="U9" s="795">
        <f>IF(INDEX(Historical!$H$7:$H$1442,MATCH(B9,Historical!$B$7:$B$1449,0))=0,"n/a",((INDEX(Historical!$C$7:$C$1442,MATCH(B9,Historical!$B$7:$B$1449,0))/INDEX(Historical!$H$7:$H$1442,MATCH(B9,Historical!$B$7:$B$1449,0)))^(1/5)-1)*100)</f>
        <v>5.9223841048812176</v>
      </c>
      <c r="V9" s="795">
        <f>IF(INDEX(Historical!$O$7:$O$1442,MATCH(B9,Historical!$B$7:$B$1449,0))=0,"n/a",((INDEX(Historical!$C$7:$C$1442,MATCH(B9,Historical!$B$7:$B$1449,0))/INDEX(Historical!$O$7:$O$1442,MATCH(B9,Historical!$B$7:$B$1449,0)))^(1/10)-1)*100)</f>
        <v>2.5449899701238676</v>
      </c>
      <c r="W9" s="863">
        <f t="shared" si="3"/>
        <v>2.3270756169592954</v>
      </c>
      <c r="X9" s="864">
        <f t="shared" si="4"/>
        <v>0.76914079284171655</v>
      </c>
      <c r="Y9" s="865"/>
      <c r="Z9" s="856">
        <f t="shared" si="5"/>
        <v>224.00000000000003</v>
      </c>
      <c r="AA9" s="866">
        <f t="shared" si="6"/>
        <v>57.46</v>
      </c>
      <c r="AB9" s="858">
        <v>12</v>
      </c>
      <c r="AC9" s="867">
        <v>0.5</v>
      </c>
      <c r="AD9" s="867">
        <v>19.079999999999998</v>
      </c>
      <c r="AE9" s="867">
        <v>9.0500000000000007</v>
      </c>
      <c r="AF9" s="867">
        <v>1.58</v>
      </c>
      <c r="AG9" s="867">
        <v>3</v>
      </c>
      <c r="AH9" s="867">
        <v>-20.5</v>
      </c>
      <c r="AI9" s="867">
        <v>-2.6599999999999997</v>
      </c>
      <c r="AJ9" s="867">
        <v>7.7</v>
      </c>
      <c r="AK9" s="867">
        <v>3</v>
      </c>
      <c r="AL9" s="868">
        <v>2340</v>
      </c>
      <c r="AM9" s="869">
        <v>0.1</v>
      </c>
      <c r="AN9" s="867">
        <v>1.05</v>
      </c>
      <c r="AO9" s="870">
        <f t="shared" si="7"/>
        <v>-47.639251815759231</v>
      </c>
      <c r="AP9" s="871">
        <f t="shared" si="8"/>
        <v>9.820748184240772</v>
      </c>
      <c r="AQ9" s="872">
        <f t="shared" si="9"/>
        <v>100.87231986734481</v>
      </c>
      <c r="AR9" s="738">
        <f>INDEX(Historical!$C$7:$C$1442,MATCH(B9,Historical!$B$7:$B$1449,0))*IF(AH9="n/a",1.03,IF(AH9&lt;0,1.01,IF(AH9&gt;10,1.1,(1+AH9/100))))</f>
        <v>1.0908</v>
      </c>
      <c r="AS9" s="866">
        <f t="shared" si="10"/>
        <v>1.1017079999999999</v>
      </c>
      <c r="AT9" s="866">
        <f t="shared" si="11"/>
        <v>1.1347592399999999</v>
      </c>
      <c r="AU9" s="866">
        <f t="shared" si="11"/>
        <v>1.1688020172</v>
      </c>
      <c r="AV9" s="866">
        <f t="shared" si="11"/>
        <v>1.203866077716</v>
      </c>
      <c r="AW9" s="856">
        <f t="shared" si="12"/>
        <v>5.6999353349160007</v>
      </c>
      <c r="AX9" s="873">
        <f t="shared" si="13"/>
        <v>19.839663539561435</v>
      </c>
      <c r="AY9" s="1081">
        <v>0.67</v>
      </c>
      <c r="AZ9" s="869">
        <v>34.630000000000003</v>
      </c>
      <c r="BA9" s="869">
        <v>-1.8800000000000001</v>
      </c>
      <c r="BB9" s="869">
        <v>7.6</v>
      </c>
      <c r="BC9" s="869">
        <v>7.1400000000000006</v>
      </c>
      <c r="BD9" s="1033"/>
      <c r="BE9" s="700">
        <v>2014</v>
      </c>
      <c r="BF9" s="1013">
        <f t="shared" si="14"/>
        <v>0</v>
      </c>
      <c r="BG9" s="931">
        <v>1.0999999999999999</v>
      </c>
    </row>
    <row r="10" spans="1:59" ht="11.25" customHeight="1" x14ac:dyDescent="0.2">
      <c r="A10" s="976" t="s">
        <v>881</v>
      </c>
      <c r="B10" s="988" t="s">
        <v>882</v>
      </c>
      <c r="C10" s="1070" t="s">
        <v>4405</v>
      </c>
      <c r="D10" s="1070" t="s">
        <v>1784</v>
      </c>
      <c r="E10" s="828">
        <v>9</v>
      </c>
      <c r="F10" s="1148">
        <v>366</v>
      </c>
      <c r="G10" s="1148" t="s">
        <v>106</v>
      </c>
      <c r="H10" s="1148" t="s">
        <v>106</v>
      </c>
      <c r="I10" s="987">
        <v>47.24</v>
      </c>
      <c r="J10" s="738">
        <f t="shared" si="0"/>
        <v>0.71972904318374264</v>
      </c>
      <c r="K10" s="990">
        <v>0.34</v>
      </c>
      <c r="L10" s="1000">
        <v>1</v>
      </c>
      <c r="M10" s="729">
        <f t="shared" si="1"/>
        <v>0.34</v>
      </c>
      <c r="N10" s="983" t="s">
        <v>883</v>
      </c>
      <c r="O10" s="831">
        <v>0.3</v>
      </c>
      <c r="P10" s="694">
        <v>43188</v>
      </c>
      <c r="Q10" s="694">
        <v>43229</v>
      </c>
      <c r="R10" s="729">
        <f t="shared" si="2"/>
        <v>13.333333333333346</v>
      </c>
      <c r="S10" s="795">
        <f>IF(INDEX(Historical!$D$7:$D$1442,MATCH(B10,Historical!$B$7:$B$1449,0))=0,"n/a",(INDEX(Historical!$C$7:$C$1442,MATCH(B10,Historical!$B$7:$B$1449,0))/INDEX(Historical!$D$7:$D$1442,MATCH(B10,Historical!$B$7:$B$1449,0))-1)*100)</f>
        <v>13.333333333333353</v>
      </c>
      <c r="T10" s="795">
        <f>IF(INDEX(Historical!$F$7:$F$1442,MATCH(B10,Historical!$B$7:$B$1449,0))=0,"n/a",((INDEX(Historical!$C$7:$C$1442,MATCH(B10,Historical!$B$7:$B$1449,0))/INDEX(Historical!$F$7:$F$1442,MATCH(B10,Historical!$B$7:$B$1449,0)))^(1/3)-1)*100)</f>
        <v>13.915728978525355</v>
      </c>
      <c r="U10" s="795">
        <f>IF(INDEX(Historical!$H$7:$H$1442,MATCH(B10,Historical!$B$7:$B$1449,0))=0,"n/a",((INDEX(Historical!$C$7:$C$1442,MATCH(B10,Historical!$B$7:$B$1449,0))/INDEX(Historical!$H$7:$H$1442,MATCH(B10,Historical!$B$7:$B$1449,0)))^(1/5)-1)*100)</f>
        <v>12.34275325950922</v>
      </c>
      <c r="V10" s="795" t="str">
        <f>IF(INDEX(Historical!$O$7:$O$1442,MATCH(B10,Historical!$B$7:$B$1449,0))=0,"n/a",((INDEX(Historical!$C$7:$C$1442,MATCH(B10,Historical!$B$7:$B$1449,0))/INDEX(Historical!$O$7:$O$1442,MATCH(B10,Historical!$B$7:$B$1449,0)))^(1/10)-1)*100)</f>
        <v>n/a</v>
      </c>
      <c r="W10" s="796" t="str">
        <f t="shared" si="3"/>
        <v>n/a</v>
      </c>
      <c r="X10" s="797">
        <f t="shared" si="4"/>
        <v>3.6302215469144761</v>
      </c>
      <c r="Y10" s="989"/>
      <c r="Z10" s="738">
        <f t="shared" si="5"/>
        <v>21.518987341772153</v>
      </c>
      <c r="AA10" s="999">
        <f t="shared" si="6"/>
        <v>29.898734177215189</v>
      </c>
      <c r="AB10" s="1000">
        <v>12</v>
      </c>
      <c r="AC10" s="978">
        <v>1.58</v>
      </c>
      <c r="AD10" s="978">
        <v>3.28</v>
      </c>
      <c r="AE10" s="978">
        <v>4.9800000000000004</v>
      </c>
      <c r="AF10" s="978">
        <v>3.38</v>
      </c>
      <c r="AG10" s="978">
        <v>5.7</v>
      </c>
      <c r="AH10" s="978">
        <v>-7.0000000000000009</v>
      </c>
      <c r="AI10" s="978">
        <v>0.38</v>
      </c>
      <c r="AJ10" s="978">
        <v>3.4000000000000004</v>
      </c>
      <c r="AK10" s="978">
        <v>9.1399999999999988</v>
      </c>
      <c r="AL10" s="991">
        <v>35650</v>
      </c>
      <c r="AM10" s="985">
        <v>0.70000000000000007</v>
      </c>
      <c r="AN10" s="978">
        <v>0.25</v>
      </c>
      <c r="AO10" s="838">
        <f t="shared" si="7"/>
        <v>-16.836251874522226</v>
      </c>
      <c r="AP10" s="839">
        <f t="shared" si="8"/>
        <v>13.062482302692962</v>
      </c>
      <c r="AQ10" s="1001">
        <f t="shared" si="9"/>
        <v>111.93051431383756</v>
      </c>
      <c r="AR10" s="738">
        <f>INDEX(Historical!$C$7:$C$1442,MATCH(B10,Historical!$B$7:$B$1449,0))*IF(AH10="n/a",1.03,IF(AH10&lt;0,1.01,IF(AH10&gt;10,1.1,(1+AH10/100))))</f>
        <v>0.34340000000000004</v>
      </c>
      <c r="AS10" s="999">
        <f t="shared" si="10"/>
        <v>0.34470492000000003</v>
      </c>
      <c r="AT10" s="999">
        <f t="shared" si="11"/>
        <v>0.37621094968800001</v>
      </c>
      <c r="AU10" s="999">
        <f t="shared" si="11"/>
        <v>0.41059663048948319</v>
      </c>
      <c r="AV10" s="999">
        <f t="shared" si="11"/>
        <v>0.44812516251622192</v>
      </c>
      <c r="AW10" s="738">
        <f t="shared" si="12"/>
        <v>1.9230376626937051</v>
      </c>
      <c r="AX10" s="846">
        <f t="shared" si="13"/>
        <v>4.0707825205201207</v>
      </c>
      <c r="AY10" s="1080">
        <v>0.97</v>
      </c>
      <c r="AZ10" s="985">
        <v>8.08</v>
      </c>
      <c r="BA10" s="985">
        <v>-44.21</v>
      </c>
      <c r="BB10" s="985">
        <v>-1.73</v>
      </c>
      <c r="BC10" s="985">
        <v>-29.349999999999998</v>
      </c>
      <c r="BE10" s="700">
        <v>2010</v>
      </c>
      <c r="BF10" s="1013">
        <f t="shared" si="14"/>
        <v>0</v>
      </c>
      <c r="BG10" s="995">
        <v>3.2</v>
      </c>
    </row>
    <row r="11" spans="1:59" ht="11.25" customHeight="1" x14ac:dyDescent="0.2">
      <c r="A11" s="798" t="s">
        <v>3813</v>
      </c>
      <c r="B11" s="890" t="s">
        <v>3814</v>
      </c>
      <c r="C11" s="1070" t="s">
        <v>112</v>
      </c>
      <c r="D11" s="1070" t="s">
        <v>1230</v>
      </c>
      <c r="E11" s="828">
        <v>5</v>
      </c>
      <c r="F11" s="1148">
        <v>815</v>
      </c>
      <c r="G11" s="1148" t="s">
        <v>106</v>
      </c>
      <c r="H11" s="1148" t="s">
        <v>106</v>
      </c>
      <c r="I11" s="996">
        <v>25.5</v>
      </c>
      <c r="J11" s="738">
        <f t="shared" si="0"/>
        <v>1.2549019607843137</v>
      </c>
      <c r="K11" s="976">
        <v>0.08</v>
      </c>
      <c r="L11" s="1148">
        <v>4</v>
      </c>
      <c r="M11" s="729">
        <f t="shared" si="1"/>
        <v>0.32</v>
      </c>
      <c r="N11" s="1148" t="s">
        <v>520</v>
      </c>
      <c r="O11" s="676">
        <v>7.0000000000000007E-2</v>
      </c>
      <c r="P11" s="718">
        <v>43255</v>
      </c>
      <c r="Q11" s="718">
        <v>43266</v>
      </c>
      <c r="R11" s="729">
        <f t="shared" si="2"/>
        <v>14.285714285714276</v>
      </c>
      <c r="S11" s="795">
        <f>IF(INDEX(Historical!$D$7:$D$1442,MATCH(B11,Historical!$B$7:$B$1449,0))=0,"n/a",(INDEX(Historical!$C$7:$C$1442,MATCH(B11,Historical!$B$7:$B$1449,0))/INDEX(Historical!$D$7:$D$1442,MATCH(B11,Historical!$B$7:$B$1449,0))-1)*100)</f>
        <v>14.814814814814813</v>
      </c>
      <c r="T11" s="795">
        <f>IF(INDEX(Historical!$F$7:$F$1442,MATCH(B11,Historical!$B$7:$B$1449,0))=0,"n/a",((INDEX(Historical!$C$7:$C$1442,MATCH(B11,Historical!$B$7:$B$1449,0))/INDEX(Historical!$F$7:$F$1442,MATCH(B11,Historical!$B$7:$B$1449,0)))^(1/3)-1)*100)</f>
        <v>17.725180311441701</v>
      </c>
      <c r="U11" s="795" t="str">
        <f>IF(INDEX(Historical!$H$7:$H$1442,MATCH(B11,Historical!$B$7:$B$1449,0))=0,"n/a",((INDEX(Historical!$C$7:$C$1442,MATCH(B11,Historical!$B$7:$B$1449,0))/INDEX(Historical!$H$7:$H$1442,MATCH(B11,Historical!$B$7:$B$1449,0)))^(1/5)-1)*100)</f>
        <v>n/a</v>
      </c>
      <c r="V11" s="795" t="str">
        <f>IF(INDEX(Historical!$O$7:$O$1442,MATCH(B11,Historical!$B$7:$B$1449,0))=0,"n/a",((INDEX(Historical!$C$7:$C$1442,MATCH(B11,Historical!$B$7:$B$1449,0))/INDEX(Historical!$O$7:$O$1442,MATCH(B11,Historical!$B$7:$B$1449,0)))^(1/10)-1)*100)</f>
        <v>n/a</v>
      </c>
      <c r="W11" s="796" t="str">
        <f t="shared" si="3"/>
        <v>n/a</v>
      </c>
      <c r="X11" s="797" t="str">
        <f t="shared" si="4"/>
        <v>n/a</v>
      </c>
      <c r="Y11" s="739"/>
      <c r="Z11" s="738">
        <f t="shared" si="5"/>
        <v>18.390804597701148</v>
      </c>
      <c r="AA11" s="999">
        <f t="shared" si="6"/>
        <v>14.655172413793103</v>
      </c>
      <c r="AB11" s="1000">
        <v>3</v>
      </c>
      <c r="AC11" s="995">
        <v>1.74</v>
      </c>
      <c r="AD11" s="995">
        <v>0.56000000000000005</v>
      </c>
      <c r="AE11" s="978">
        <v>1.07</v>
      </c>
      <c r="AF11" s="978">
        <v>7.75</v>
      </c>
      <c r="AG11" s="978">
        <v>54.6</v>
      </c>
      <c r="AH11" s="978">
        <v>167.5</v>
      </c>
      <c r="AI11" s="978">
        <v>10.059999999999999</v>
      </c>
      <c r="AJ11" s="775">
        <v>37.6</v>
      </c>
      <c r="AK11" s="775">
        <v>26.3</v>
      </c>
      <c r="AL11" s="995">
        <v>1460</v>
      </c>
      <c r="AM11" s="995">
        <v>1.5</v>
      </c>
      <c r="AN11" s="995">
        <v>1.94</v>
      </c>
      <c r="AO11" s="838" t="str">
        <f t="shared" si="7"/>
        <v>n/a</v>
      </c>
      <c r="AP11" s="839" t="str">
        <f t="shared" si="8"/>
        <v>n/a</v>
      </c>
      <c r="AQ11" s="1001">
        <f t="shared" si="9"/>
        <v>124.67515929239958</v>
      </c>
      <c r="AR11" s="738">
        <f>INDEX(Historical!$C$7:$C$1442,MATCH(B11,Historical!$B$7:$B$1449,0))*IF(AH11="n/a",1.03,IF(AH11&lt;0,1.01,IF(AH11&gt;10,1.1,(1+AH11/100))))</f>
        <v>0.34100000000000003</v>
      </c>
      <c r="AS11" s="999">
        <f t="shared" si="10"/>
        <v>0.37510000000000004</v>
      </c>
      <c r="AT11" s="999">
        <f t="shared" si="11"/>
        <v>0.41261000000000009</v>
      </c>
      <c r="AU11" s="999">
        <f t="shared" si="11"/>
        <v>0.45387100000000014</v>
      </c>
      <c r="AV11" s="999">
        <f t="shared" si="11"/>
        <v>0.4992581000000002</v>
      </c>
      <c r="AW11" s="738">
        <f t="shared" si="12"/>
        <v>2.0818391000000003</v>
      </c>
      <c r="AX11" s="846">
        <f t="shared" si="13"/>
        <v>8.1640749019607863</v>
      </c>
      <c r="AY11" s="824">
        <v>1.02</v>
      </c>
      <c r="AZ11" s="978">
        <v>17.510000000000002</v>
      </c>
      <c r="BA11" s="978">
        <v>-23.880000000000003</v>
      </c>
      <c r="BB11" s="978">
        <v>0.77999999999999992</v>
      </c>
      <c r="BC11" s="978">
        <v>-8.4699999999999989</v>
      </c>
      <c r="BE11" s="700">
        <v>2014</v>
      </c>
      <c r="BF11" s="1013">
        <f t="shared" si="14"/>
        <v>0</v>
      </c>
      <c r="BG11" s="995">
        <v>7.3999999999999995</v>
      </c>
    </row>
    <row r="12" spans="1:59" ht="11.25" customHeight="1" x14ac:dyDescent="0.2">
      <c r="A12" s="976" t="s">
        <v>884</v>
      </c>
      <c r="B12" s="988" t="s">
        <v>885</v>
      </c>
      <c r="C12" s="1070" t="s">
        <v>131</v>
      </c>
      <c r="D12" s="1070" t="s">
        <v>4392</v>
      </c>
      <c r="E12" s="828">
        <v>8</v>
      </c>
      <c r="F12" s="1148">
        <v>565</v>
      </c>
      <c r="G12" s="1148" t="s">
        <v>106</v>
      </c>
      <c r="H12" s="1148" t="s">
        <v>106</v>
      </c>
      <c r="I12" s="987">
        <v>16.39</v>
      </c>
      <c r="J12" s="738">
        <f t="shared" si="0"/>
        <v>3.3312995729103116</v>
      </c>
      <c r="K12" s="990">
        <v>0.13650000000000001</v>
      </c>
      <c r="L12" s="1000">
        <v>4</v>
      </c>
      <c r="M12" s="729">
        <f t="shared" si="1"/>
        <v>0.54600000000000004</v>
      </c>
      <c r="N12" s="983" t="s">
        <v>107</v>
      </c>
      <c r="O12" s="831">
        <v>0.13</v>
      </c>
      <c r="P12" s="973">
        <v>43496</v>
      </c>
      <c r="Q12" s="973">
        <v>43511</v>
      </c>
      <c r="R12" s="729">
        <f t="shared" si="2"/>
        <v>5.0000000000000044</v>
      </c>
      <c r="S12" s="795">
        <f>IF(INDEX(Historical!$D$7:$D$1442,MATCH(B12,Historical!$B$7:$B$1449,0))=0,"n/a",(INDEX(Historical!$C$7:$C$1442,MATCH(B12,Historical!$B$7:$B$1449,0))/INDEX(Historical!$D$7:$D$1442,MATCH(B12,Historical!$B$7:$B$1449,0))-1)*100)</f>
        <v>8.3333333333333481</v>
      </c>
      <c r="T12" s="795">
        <f>IF(INDEX(Historical!$F$7:$F$1442,MATCH(B12,Historical!$B$7:$B$1449,0))=0,"n/a",((INDEX(Historical!$C$7:$C$1442,MATCH(B12,Historical!$B$7:$B$1449,0))/INDEX(Historical!$F$7:$F$1442,MATCH(B12,Historical!$B$7:$B$1449,0)))^(1/3)-1)*100)</f>
        <v>9.1392883061105934</v>
      </c>
      <c r="U12" s="795">
        <f>IF(INDEX(Historical!$H$7:$H$1442,MATCH(B12,Historical!$B$7:$B$1449,0))=0,"n/a",((INDEX(Historical!$C$7:$C$1442,MATCH(B12,Historical!$B$7:$B$1449,0))/INDEX(Historical!$H$7:$H$1442,MATCH(B12,Historical!$B$7:$B$1449,0)))^(1/5)-1)*100)</f>
        <v>26.583375415798361</v>
      </c>
      <c r="V12" s="795" t="str">
        <f>IF(INDEX(Historical!$O$7:$O$1442,MATCH(B12,Historical!$B$7:$B$1449,0))=0,"n/a",((INDEX(Historical!$C$7:$C$1442,MATCH(B12,Historical!$B$7:$B$1449,0))/INDEX(Historical!$O$7:$O$1442,MATCH(B12,Historical!$B$7:$B$1449,0)))^(1/10)-1)*100)</f>
        <v>n/a</v>
      </c>
      <c r="W12" s="796" t="str">
        <f t="shared" si="3"/>
        <v>n/a</v>
      </c>
      <c r="X12" s="797">
        <f t="shared" si="4"/>
        <v>2.4166704923453057</v>
      </c>
      <c r="Y12" s="749"/>
      <c r="Z12" s="738">
        <f t="shared" si="5"/>
        <v>151.66666666666669</v>
      </c>
      <c r="AA12" s="999">
        <f t="shared" si="6"/>
        <v>45.527777777777779</v>
      </c>
      <c r="AB12" s="1000">
        <v>12</v>
      </c>
      <c r="AC12" s="978">
        <v>0.36</v>
      </c>
      <c r="AD12" s="978">
        <v>4.46</v>
      </c>
      <c r="AE12" s="978">
        <v>1.01</v>
      </c>
      <c r="AF12" s="978">
        <v>3.28</v>
      </c>
      <c r="AG12" s="978" t="s">
        <v>137</v>
      </c>
      <c r="AH12" s="978">
        <v>12</v>
      </c>
      <c r="AI12" s="978">
        <v>8.3699999999999992</v>
      </c>
      <c r="AJ12" s="978">
        <v>11</v>
      </c>
      <c r="AK12" s="978">
        <v>10.299999999999999</v>
      </c>
      <c r="AL12" s="991">
        <v>10870</v>
      </c>
      <c r="AM12" s="985">
        <v>0.2</v>
      </c>
      <c r="AN12" s="978">
        <v>5.87</v>
      </c>
      <c r="AO12" s="838">
        <f t="shared" si="7"/>
        <v>-15.613102789069107</v>
      </c>
      <c r="AP12" s="839">
        <f t="shared" si="8"/>
        <v>29.914674988708672</v>
      </c>
      <c r="AQ12" s="1001">
        <f t="shared" si="9"/>
        <v>157.62255863190512</v>
      </c>
      <c r="AR12" s="738">
        <f>INDEX(Historical!$C$7:$C$1442,MATCH(B12,Historical!$B$7:$B$1449,0))*IF(AH12="n/a",1.03,IF(AH12&lt;0,1.01,IF(AH12&gt;10,1.1,(1+AH12/100))))</f>
        <v>0.57200000000000006</v>
      </c>
      <c r="AS12" s="999">
        <f t="shared" si="10"/>
        <v>0.61987639999999999</v>
      </c>
      <c r="AT12" s="999">
        <f t="shared" si="11"/>
        <v>0.68186404</v>
      </c>
      <c r="AU12" s="999">
        <f t="shared" si="11"/>
        <v>0.75005044400000009</v>
      </c>
      <c r="AV12" s="999">
        <f t="shared" si="11"/>
        <v>0.8250554884000002</v>
      </c>
      <c r="AW12" s="738">
        <f t="shared" si="12"/>
        <v>3.4488463724000002</v>
      </c>
      <c r="AX12" s="846">
        <f t="shared" si="13"/>
        <v>21.042381771812082</v>
      </c>
      <c r="AY12" s="1080">
        <v>0.99</v>
      </c>
      <c r="AZ12" s="985">
        <v>66.14</v>
      </c>
      <c r="BA12" s="985">
        <v>0.15</v>
      </c>
      <c r="BB12" s="985">
        <v>7.64</v>
      </c>
      <c r="BC12" s="985">
        <v>18.12</v>
      </c>
      <c r="BE12" s="700">
        <v>2012</v>
      </c>
      <c r="BF12" s="1013">
        <f t="shared" si="14"/>
        <v>0</v>
      </c>
      <c r="BG12" s="995" t="s">
        <v>137</v>
      </c>
    </row>
    <row r="13" spans="1:59" ht="11.25" customHeight="1" x14ac:dyDescent="0.2">
      <c r="A13" s="976" t="s">
        <v>886</v>
      </c>
      <c r="B13" s="988" t="s">
        <v>887</v>
      </c>
      <c r="C13" s="1070" t="s">
        <v>112</v>
      </c>
      <c r="D13" s="1070" t="s">
        <v>213</v>
      </c>
      <c r="E13" s="828">
        <v>6</v>
      </c>
      <c r="F13" s="1148">
        <v>693</v>
      </c>
      <c r="G13" s="1148" t="s">
        <v>106</v>
      </c>
      <c r="H13" s="1148" t="s">
        <v>106</v>
      </c>
      <c r="I13" s="987">
        <v>64.2</v>
      </c>
      <c r="J13" s="738">
        <f t="shared" si="0"/>
        <v>0.93457943925233633</v>
      </c>
      <c r="K13" s="990">
        <v>0.15</v>
      </c>
      <c r="L13" s="1000">
        <v>4</v>
      </c>
      <c r="M13" s="729">
        <f t="shared" si="1"/>
        <v>0.6</v>
      </c>
      <c r="N13" s="983" t="s">
        <v>149</v>
      </c>
      <c r="O13" s="831">
        <v>0.14000000000000001</v>
      </c>
      <c r="P13" s="694">
        <v>43145</v>
      </c>
      <c r="Q13" s="694">
        <v>43174</v>
      </c>
      <c r="R13" s="729">
        <f t="shared" si="2"/>
        <v>7.1428571428571281</v>
      </c>
      <c r="S13" s="795">
        <f>IF(INDEX(Historical!$D$7:$D$1442,MATCH(B13,Historical!$B$7:$B$1449,0))=0,"n/a",(INDEX(Historical!$C$7:$C$1442,MATCH(B13,Historical!$B$7:$B$1449,0))/INDEX(Historical!$D$7:$D$1442,MATCH(B13,Historical!$B$7:$B$1449,0))-1)*100)</f>
        <v>7.1428571428571397</v>
      </c>
      <c r="T13" s="795">
        <f>IF(INDEX(Historical!$F$7:$F$1442,MATCH(B13,Historical!$B$7:$B$1449,0))=0,"n/a",((INDEX(Historical!$C$7:$C$1442,MATCH(B13,Historical!$B$7:$B$1449,0))/INDEX(Historical!$F$7:$F$1442,MATCH(B13,Historical!$B$7:$B$1449,0)))^(1/3)-1)*100)</f>
        <v>7.7217345015941907</v>
      </c>
      <c r="U13" s="795">
        <f>IF(INDEX(Historical!$H$7:$H$1442,MATCH(B13,Historical!$B$7:$B$1449,0))=0,"n/a",((INDEX(Historical!$C$7:$C$1442,MATCH(B13,Historical!$B$7:$B$1449,0))/INDEX(Historical!$H$7:$H$1442,MATCH(B13,Historical!$B$7:$B$1449,0)))^(1/5)-1)*100)</f>
        <v>8.4471771197698544</v>
      </c>
      <c r="V13" s="795" t="str">
        <f>IF(INDEX(Historical!$O$7:$O$1442,MATCH(B13,Historical!$B$7:$B$1449,0))=0,"n/a",((INDEX(Historical!$C$7:$C$1442,MATCH(B13,Historical!$B$7:$B$1449,0))/INDEX(Historical!$O$7:$O$1442,MATCH(B13,Historical!$B$7:$B$1449,0)))^(1/10)-1)*100)</f>
        <v>n/a</v>
      </c>
      <c r="W13" s="796" t="str">
        <f t="shared" si="3"/>
        <v>n/a</v>
      </c>
      <c r="X13" s="797" t="str">
        <f t="shared" si="4"/>
        <v>n/a</v>
      </c>
      <c r="Y13" s="751"/>
      <c r="Z13" s="738">
        <f t="shared" si="5"/>
        <v>17.595307917888562</v>
      </c>
      <c r="AA13" s="999">
        <f t="shared" si="6"/>
        <v>18.826979472140764</v>
      </c>
      <c r="AB13" s="1000">
        <v>12</v>
      </c>
      <c r="AC13" s="978">
        <v>3.41</v>
      </c>
      <c r="AD13" s="978">
        <v>0.95</v>
      </c>
      <c r="AE13" s="978">
        <v>0.53</v>
      </c>
      <c r="AF13" s="978">
        <v>1.74</v>
      </c>
      <c r="AG13" s="978">
        <v>7.8</v>
      </c>
      <c r="AH13" s="978">
        <v>45.300000000000004</v>
      </c>
      <c r="AI13" s="978">
        <v>22.470000000000002</v>
      </c>
      <c r="AJ13" s="978">
        <v>-11.700000000000001</v>
      </c>
      <c r="AK13" s="978">
        <v>19.78</v>
      </c>
      <c r="AL13" s="991">
        <v>4910</v>
      </c>
      <c r="AM13" s="985">
        <v>1.4000000000000001</v>
      </c>
      <c r="AN13" s="978">
        <v>0.65</v>
      </c>
      <c r="AO13" s="838">
        <f t="shared" si="7"/>
        <v>-9.4452229131185721</v>
      </c>
      <c r="AP13" s="839">
        <f t="shared" si="8"/>
        <v>9.3817565590221914</v>
      </c>
      <c r="AQ13" s="1001">
        <f t="shared" si="9"/>
        <v>20.662880753729951</v>
      </c>
      <c r="AR13" s="738">
        <f>INDEX(Historical!$C$7:$C$1442,MATCH(B13,Historical!$B$7:$B$1449,0))*IF(AH13="n/a",1.03,IF(AH13&lt;0,1.01,IF(AH13&gt;10,1.1,(1+AH13/100))))</f>
        <v>0.66</v>
      </c>
      <c r="AS13" s="999">
        <f t="shared" si="10"/>
        <v>0.72600000000000009</v>
      </c>
      <c r="AT13" s="999">
        <f t="shared" si="11"/>
        <v>0.7986000000000002</v>
      </c>
      <c r="AU13" s="999">
        <f t="shared" si="11"/>
        <v>0.87846000000000024</v>
      </c>
      <c r="AV13" s="999">
        <f t="shared" si="11"/>
        <v>0.96630600000000033</v>
      </c>
      <c r="AW13" s="738">
        <f t="shared" si="12"/>
        <v>4.0293660000000013</v>
      </c>
      <c r="AX13" s="846">
        <f t="shared" si="13"/>
        <v>6.2762710280373852</v>
      </c>
      <c r="AY13" s="1080">
        <v>0.79</v>
      </c>
      <c r="AZ13" s="985">
        <v>29.7</v>
      </c>
      <c r="BA13" s="985">
        <v>-13.76</v>
      </c>
      <c r="BB13" s="985">
        <v>9.9500000000000011</v>
      </c>
      <c r="BC13" s="985">
        <v>6.76</v>
      </c>
      <c r="BE13" s="700">
        <v>2013</v>
      </c>
      <c r="BF13" s="1013">
        <f t="shared" si="14"/>
        <v>0</v>
      </c>
      <c r="BG13" s="995">
        <v>2.9000000000000004</v>
      </c>
    </row>
    <row r="14" spans="1:59" ht="11.25" customHeight="1" x14ac:dyDescent="0.2">
      <c r="A14" s="976" t="s">
        <v>888</v>
      </c>
      <c r="B14" s="988" t="s">
        <v>81</v>
      </c>
      <c r="C14" s="1070" t="s">
        <v>154</v>
      </c>
      <c r="D14" s="1070" t="s">
        <v>4378</v>
      </c>
      <c r="E14" s="828">
        <v>8</v>
      </c>
      <c r="F14" s="1148">
        <v>561</v>
      </c>
      <c r="G14" s="1148" t="s">
        <v>106</v>
      </c>
      <c r="H14" s="1148" t="s">
        <v>106</v>
      </c>
      <c r="I14" s="987">
        <v>76.05</v>
      </c>
      <c r="J14" s="738">
        <f t="shared" si="0"/>
        <v>0.86259040105193963</v>
      </c>
      <c r="K14" s="990">
        <v>0.16400000000000001</v>
      </c>
      <c r="L14" s="1000">
        <v>4</v>
      </c>
      <c r="M14" s="729">
        <f t="shared" si="1"/>
        <v>0.65600000000000003</v>
      </c>
      <c r="N14" s="983" t="s">
        <v>432</v>
      </c>
      <c r="O14" s="831">
        <v>0.14899999999999999</v>
      </c>
      <c r="P14" s="973">
        <v>43462</v>
      </c>
      <c r="Q14" s="973">
        <v>43488</v>
      </c>
      <c r="R14" s="729">
        <f t="shared" si="2"/>
        <v>10.067114093959741</v>
      </c>
      <c r="S14" s="795">
        <f>IF(INDEX(Historical!$D$7:$D$1442,MATCH(B14,Historical!$B$7:$B$1449,0))=0,"n/a",(INDEX(Historical!$C$7:$C$1442,MATCH(B14,Historical!$B$7:$B$1449,0))/INDEX(Historical!$D$7:$D$1442,MATCH(B14,Historical!$B$7:$B$1449,0))-1)*100)</f>
        <v>12.878787878787868</v>
      </c>
      <c r="T14" s="795">
        <f>IF(INDEX(Historical!$F$7:$F$1442,MATCH(B14,Historical!$B$7:$B$1449,0))=0,"n/a",((INDEX(Historical!$C$7:$C$1442,MATCH(B14,Historical!$B$7:$B$1449,0))/INDEX(Historical!$F$7:$F$1442,MATCH(B14,Historical!$B$7:$B$1449,0)))^(1/3)-1)*100)</f>
        <v>14.21647591853834</v>
      </c>
      <c r="U14" s="795">
        <f>IF(INDEX(Historical!$H$7:$H$1442,MATCH(B14,Historical!$B$7:$B$1449,0))=0,"n/a",((INDEX(Historical!$C$7:$C$1442,MATCH(B14,Historical!$B$7:$B$1449,0))/INDEX(Historical!$H$7:$H$1442,MATCH(B14,Historical!$B$7:$B$1449,0)))^(1/5)-1)*100)</f>
        <v>12.615163817487751</v>
      </c>
      <c r="V14" s="795" t="str">
        <f>IF(INDEX(Historical!$O$7:$O$1442,MATCH(B14,Historical!$B$7:$B$1449,0))=0,"n/a",((INDEX(Historical!$C$7:$C$1442,MATCH(B14,Historical!$B$7:$B$1449,0))/INDEX(Historical!$O$7:$O$1442,MATCH(B14,Historical!$B$7:$B$1449,0)))^(1/10)-1)*100)</f>
        <v>n/a</v>
      </c>
      <c r="W14" s="796" t="str">
        <f t="shared" si="3"/>
        <v>n/a</v>
      </c>
      <c r="X14" s="797">
        <f t="shared" si="4"/>
        <v>0.38696821526036046</v>
      </c>
      <c r="Y14" s="749"/>
      <c r="Z14" s="738">
        <f t="shared" si="5"/>
        <v>24.477611940298509</v>
      </c>
      <c r="AA14" s="999">
        <f t="shared" si="6"/>
        <v>28.376865671641788</v>
      </c>
      <c r="AB14" s="1000">
        <v>10</v>
      </c>
      <c r="AC14" s="978">
        <v>2.68</v>
      </c>
      <c r="AD14" s="978">
        <v>2.7</v>
      </c>
      <c r="AE14" s="978">
        <v>4.92</v>
      </c>
      <c r="AF14" s="978">
        <v>5.3</v>
      </c>
      <c r="AG14" s="978">
        <v>6.9</v>
      </c>
      <c r="AH14" s="978">
        <v>27.3</v>
      </c>
      <c r="AI14" s="978">
        <v>10.95</v>
      </c>
      <c r="AJ14" s="978">
        <v>32.6</v>
      </c>
      <c r="AK14" s="978">
        <v>10.51</v>
      </c>
      <c r="AL14" s="991">
        <v>24180</v>
      </c>
      <c r="AM14" s="985">
        <v>0.3</v>
      </c>
      <c r="AN14" s="978">
        <v>0.39</v>
      </c>
      <c r="AO14" s="838">
        <f t="shared" si="7"/>
        <v>-14.899111453102098</v>
      </c>
      <c r="AP14" s="839">
        <f t="shared" si="8"/>
        <v>13.47775421853969</v>
      </c>
      <c r="AQ14" s="1001">
        <f t="shared" si="9"/>
        <v>158.54068071019216</v>
      </c>
      <c r="AR14" s="738">
        <f>INDEX(Historical!$C$7:$C$1442,MATCH(B14,Historical!$B$7:$B$1449,0))*IF(AH14="n/a",1.03,IF(AH14&lt;0,1.01,IF(AH14&gt;10,1.1,(1+AH14/100))))</f>
        <v>0.65560000000000007</v>
      </c>
      <c r="AS14" s="999">
        <f t="shared" si="10"/>
        <v>0.72116000000000013</v>
      </c>
      <c r="AT14" s="999">
        <f t="shared" si="11"/>
        <v>0.7932760000000002</v>
      </c>
      <c r="AU14" s="999">
        <f t="shared" si="11"/>
        <v>0.87260360000000026</v>
      </c>
      <c r="AV14" s="999">
        <f t="shared" si="11"/>
        <v>0.9598639600000004</v>
      </c>
      <c r="AW14" s="738">
        <f t="shared" si="12"/>
        <v>4.002503560000001</v>
      </c>
      <c r="AX14" s="846">
        <f t="shared" si="13"/>
        <v>5.2629895595003298</v>
      </c>
      <c r="AY14" s="1080">
        <v>1.32</v>
      </c>
      <c r="AZ14" s="985">
        <v>25.869999999999997</v>
      </c>
      <c r="BA14" s="985">
        <v>0.61</v>
      </c>
      <c r="BB14" s="985">
        <v>10.040000000000001</v>
      </c>
      <c r="BC14" s="985">
        <v>14.11</v>
      </c>
      <c r="BE14" s="700">
        <v>2012</v>
      </c>
      <c r="BF14" s="1013">
        <f t="shared" si="14"/>
        <v>0</v>
      </c>
      <c r="BG14" s="995">
        <v>3.6999999999999997</v>
      </c>
    </row>
    <row r="15" spans="1:59" ht="11.25" customHeight="1" x14ac:dyDescent="0.2">
      <c r="A15" s="976" t="s">
        <v>889</v>
      </c>
      <c r="B15" s="988" t="s">
        <v>890</v>
      </c>
      <c r="C15" s="1070" t="s">
        <v>4381</v>
      </c>
      <c r="D15" s="1070" t="s">
        <v>4382</v>
      </c>
      <c r="E15" s="828">
        <v>7</v>
      </c>
      <c r="F15" s="1148">
        <v>650</v>
      </c>
      <c r="G15" s="1148" t="s">
        <v>37</v>
      </c>
      <c r="H15" s="1148" t="s">
        <v>37</v>
      </c>
      <c r="I15" s="987">
        <v>66.03</v>
      </c>
      <c r="J15" s="738">
        <f t="shared" si="0"/>
        <v>3.3621081326669695</v>
      </c>
      <c r="K15" s="990">
        <v>0.55500000000000005</v>
      </c>
      <c r="L15" s="1000">
        <v>4</v>
      </c>
      <c r="M15" s="729">
        <f t="shared" si="1"/>
        <v>2.2200000000000002</v>
      </c>
      <c r="N15" s="983" t="s">
        <v>190</v>
      </c>
      <c r="O15" s="831">
        <v>0.54</v>
      </c>
      <c r="P15" s="973">
        <v>43454</v>
      </c>
      <c r="Q15" s="973">
        <v>43469</v>
      </c>
      <c r="R15" s="729">
        <f t="shared" si="2"/>
        <v>2.7777777777777799</v>
      </c>
      <c r="S15" s="795">
        <f>IF(INDEX(Historical!$D$7:$D$1442,MATCH(B15,Historical!$B$7:$B$1449,0))=0,"n/a",(INDEX(Historical!$C$7:$C$1442,MATCH(B15,Historical!$B$7:$B$1449,0))/INDEX(Historical!$D$7:$D$1442,MATCH(B15,Historical!$B$7:$B$1449,0))-1)*100)</f>
        <v>4.9504950495049549</v>
      </c>
      <c r="T15" s="795">
        <f>IF(INDEX(Historical!$F$7:$F$1442,MATCH(B15,Historical!$B$7:$B$1449,0))=0,"n/a",((INDEX(Historical!$C$7:$C$1442,MATCH(B15,Historical!$B$7:$B$1449,0))/INDEX(Historical!$F$7:$F$1442,MATCH(B15,Historical!$B$7:$B$1449,0)))^(1/3)-1)*100)</f>
        <v>5.0255401319593052</v>
      </c>
      <c r="U15" s="795">
        <f>IF(INDEX(Historical!$H$7:$H$1442,MATCH(B15,Historical!$B$7:$B$1449,0))=0,"n/a",((INDEX(Historical!$C$7:$C$1442,MATCH(B15,Historical!$B$7:$B$1449,0))/INDEX(Historical!$H$7:$H$1442,MATCH(B15,Historical!$B$7:$B$1449,0)))^(1/5)-1)*100)</f>
        <v>5.3973402280791616</v>
      </c>
      <c r="V15" s="795">
        <f>IF(INDEX(Historical!$O$7:$O$1442,MATCH(B15,Historical!$B$7:$B$1449,0))=0,"n/a",((INDEX(Historical!$C$7:$C$1442,MATCH(B15,Historical!$B$7:$B$1449,0))/INDEX(Historical!$O$7:$O$1442,MATCH(B15,Historical!$B$7:$B$1449,0)))^(1/10)-1)*100)</f>
        <v>0.58439001618264541</v>
      </c>
      <c r="W15" s="796">
        <f t="shared" si="3"/>
        <v>9.2358529040856769</v>
      </c>
      <c r="X15" s="797">
        <f t="shared" si="4"/>
        <v>0.47764072814859831</v>
      </c>
      <c r="Y15" s="749"/>
      <c r="Z15" s="738">
        <f t="shared" si="5"/>
        <v>113.26530612244898</v>
      </c>
      <c r="AA15" s="999">
        <f t="shared" si="6"/>
        <v>33.688775510204081</v>
      </c>
      <c r="AB15" s="1000">
        <v>12</v>
      </c>
      <c r="AC15" s="978">
        <v>1.96</v>
      </c>
      <c r="AD15" s="978" t="s">
        <v>137</v>
      </c>
      <c r="AE15" s="978">
        <v>16.100000000000001</v>
      </c>
      <c r="AF15" s="978">
        <v>1.97</v>
      </c>
      <c r="AG15" s="978">
        <v>6.5</v>
      </c>
      <c r="AH15" s="978">
        <v>6.8000000000000007</v>
      </c>
      <c r="AI15" s="978">
        <v>-11.3</v>
      </c>
      <c r="AJ15" s="978">
        <v>11.3</v>
      </c>
      <c r="AK15" s="978">
        <v>-0.89999999999999991</v>
      </c>
      <c r="AL15" s="991">
        <v>2240</v>
      </c>
      <c r="AM15" s="985">
        <v>3</v>
      </c>
      <c r="AN15" s="978">
        <v>0.57999999999999996</v>
      </c>
      <c r="AO15" s="838">
        <f t="shared" si="7"/>
        <v>-24.929327149457951</v>
      </c>
      <c r="AP15" s="839">
        <f t="shared" si="8"/>
        <v>8.7594483607461306</v>
      </c>
      <c r="AQ15" s="1001">
        <f t="shared" si="9"/>
        <v>71.745144204496</v>
      </c>
      <c r="AR15" s="738">
        <f>INDEX(Historical!$C$7:$C$1442,MATCH(B15,Historical!$B$7:$B$1449,0))*IF(AH15="n/a",1.03,IF(AH15&lt;0,1.01,IF(AH15&gt;10,1.1,(1+AH15/100))))</f>
        <v>2.2641600000000004</v>
      </c>
      <c r="AS15" s="999">
        <f t="shared" si="10"/>
        <v>2.2868016000000004</v>
      </c>
      <c r="AT15" s="999">
        <f t="shared" si="11"/>
        <v>2.3096696160000003</v>
      </c>
      <c r="AU15" s="999">
        <f t="shared" si="11"/>
        <v>2.3327663121600004</v>
      </c>
      <c r="AV15" s="999">
        <f t="shared" si="11"/>
        <v>2.3560939752816004</v>
      </c>
      <c r="AW15" s="738">
        <f t="shared" si="12"/>
        <v>11.549491503441603</v>
      </c>
      <c r="AX15" s="846">
        <f t="shared" si="13"/>
        <v>17.491278969319403</v>
      </c>
      <c r="AY15" s="1080">
        <v>0.18</v>
      </c>
      <c r="AZ15" s="985">
        <v>50.960000000000008</v>
      </c>
      <c r="BA15" s="985">
        <v>1.27</v>
      </c>
      <c r="BB15" s="985">
        <v>9.85</v>
      </c>
      <c r="BC15" s="985">
        <v>19.79</v>
      </c>
      <c r="BE15" s="700">
        <v>2013</v>
      </c>
      <c r="BF15" s="1013">
        <f t="shared" si="14"/>
        <v>0</v>
      </c>
      <c r="BG15" s="995">
        <v>3.8</v>
      </c>
    </row>
    <row r="16" spans="1:59" ht="11.25" customHeight="1" x14ac:dyDescent="0.2">
      <c r="A16" s="976" t="s">
        <v>891</v>
      </c>
      <c r="B16" s="988" t="s">
        <v>892</v>
      </c>
      <c r="C16" s="1070" t="s">
        <v>112</v>
      </c>
      <c r="D16" s="1070" t="s">
        <v>4394</v>
      </c>
      <c r="E16" s="828">
        <v>7</v>
      </c>
      <c r="F16" s="1148">
        <v>652</v>
      </c>
      <c r="G16" s="1148" t="s">
        <v>106</v>
      </c>
      <c r="H16" s="1148" t="s">
        <v>106</v>
      </c>
      <c r="I16" s="987">
        <v>37.94</v>
      </c>
      <c r="J16" s="738">
        <f t="shared" si="0"/>
        <v>1.3705851344227729</v>
      </c>
      <c r="K16" s="990">
        <v>0.13</v>
      </c>
      <c r="L16" s="1000">
        <v>4</v>
      </c>
      <c r="M16" s="729">
        <f t="shared" si="1"/>
        <v>0.52</v>
      </c>
      <c r="N16" s="983" t="s">
        <v>266</v>
      </c>
      <c r="O16" s="831">
        <v>0.1</v>
      </c>
      <c r="P16" s="973">
        <v>43446</v>
      </c>
      <c r="Q16" s="973">
        <v>43474</v>
      </c>
      <c r="R16" s="729">
        <f t="shared" si="2"/>
        <v>30</v>
      </c>
      <c r="S16" s="795">
        <f>IF(INDEX(Historical!$D$7:$D$1442,MATCH(B16,Historical!$B$7:$B$1449,0))=0,"n/a",(INDEX(Historical!$C$7:$C$1442,MATCH(B16,Historical!$B$7:$B$1449,0))/INDEX(Historical!$D$7:$D$1442,MATCH(B16,Historical!$B$7:$B$1449,0))-1)*100)</f>
        <v>33.33333333333335</v>
      </c>
      <c r="T16" s="795">
        <f>IF(INDEX(Historical!$F$7:$F$1442,MATCH(B16,Historical!$B$7:$B$1449,0))=0,"n/a",((INDEX(Historical!$C$7:$C$1442,MATCH(B16,Historical!$B$7:$B$1449,0))/INDEX(Historical!$F$7:$F$1442,MATCH(B16,Historical!$B$7:$B$1449,0)))^(1/3)-1)*100)</f>
        <v>35.72088082974534</v>
      </c>
      <c r="U16" s="795">
        <f>IF(INDEX(Historical!$H$7:$H$1442,MATCH(B16,Historical!$B$7:$B$1449,0))=0,"n/a",((INDEX(Historical!$C$7:$C$1442,MATCH(B16,Historical!$B$7:$B$1449,0))/INDEX(Historical!$H$7:$H$1442,MATCH(B16,Historical!$B$7:$B$1449,0)))^(1/5)-1)*100)</f>
        <v>39.76542375431584</v>
      </c>
      <c r="V16" s="795" t="str">
        <f>IF(INDEX(Historical!$O$7:$O$1442,MATCH(B16,Historical!$B$7:$B$1449,0))=0,"n/a",((INDEX(Historical!$C$7:$C$1442,MATCH(B16,Historical!$B$7:$B$1449,0))/INDEX(Historical!$O$7:$O$1442,MATCH(B16,Historical!$B$7:$B$1449,0)))^(1/10)-1)*100)</f>
        <v>n/a</v>
      </c>
      <c r="W16" s="796" t="str">
        <f t="shared" si="3"/>
        <v>n/a</v>
      </c>
      <c r="X16" s="797">
        <f t="shared" si="4"/>
        <v>1.6993770835177708</v>
      </c>
      <c r="Y16" s="749"/>
      <c r="Z16" s="738">
        <f t="shared" si="5"/>
        <v>11.764705882352942</v>
      </c>
      <c r="AA16" s="999">
        <f t="shared" si="6"/>
        <v>8.5837104072398187</v>
      </c>
      <c r="AB16" s="1000">
        <v>12</v>
      </c>
      <c r="AC16" s="978">
        <v>4.42</v>
      </c>
      <c r="AD16" s="978">
        <v>0.36</v>
      </c>
      <c r="AE16" s="978">
        <v>2.5299999999999998</v>
      </c>
      <c r="AF16" s="978">
        <v>0.88</v>
      </c>
      <c r="AG16" s="978">
        <v>19.7</v>
      </c>
      <c r="AH16" s="978">
        <v>6.3</v>
      </c>
      <c r="AI16" s="978">
        <v>25.040000000000003</v>
      </c>
      <c r="AJ16" s="978">
        <v>23.400000000000002</v>
      </c>
      <c r="AK16" s="978">
        <v>24.15</v>
      </c>
      <c r="AL16" s="991">
        <v>4120</v>
      </c>
      <c r="AM16" s="985">
        <v>1.7000000000000002</v>
      </c>
      <c r="AN16" s="978">
        <v>2.48</v>
      </c>
      <c r="AO16" s="838">
        <f t="shared" si="7"/>
        <v>32.552298481498795</v>
      </c>
      <c r="AP16" s="839">
        <f t="shared" si="8"/>
        <v>41.136008888738615</v>
      </c>
      <c r="AQ16" s="1001">
        <f t="shared" si="9"/>
        <v>-42.058783971756576</v>
      </c>
      <c r="AR16" s="738">
        <f>INDEX(Historical!$C$7:$C$1442,MATCH(B16,Historical!$B$7:$B$1449,0))*IF(AH16="n/a",1.03,IF(AH16&lt;0,1.01,IF(AH16&gt;10,1.1,(1+AH16/100))))</f>
        <v>0.42520000000000002</v>
      </c>
      <c r="AS16" s="999">
        <f t="shared" si="10"/>
        <v>0.46772000000000008</v>
      </c>
      <c r="AT16" s="999">
        <f t="shared" si="11"/>
        <v>0.51449200000000017</v>
      </c>
      <c r="AU16" s="999">
        <f t="shared" si="11"/>
        <v>0.56594120000000026</v>
      </c>
      <c r="AV16" s="999">
        <f t="shared" si="11"/>
        <v>0.62253532000000034</v>
      </c>
      <c r="AW16" s="738">
        <f t="shared" si="12"/>
        <v>2.5958885200000008</v>
      </c>
      <c r="AX16" s="846">
        <f t="shared" si="13"/>
        <v>6.842088877174489</v>
      </c>
      <c r="AY16" s="1080">
        <v>2.08</v>
      </c>
      <c r="AZ16" s="985">
        <v>34.870000000000005</v>
      </c>
      <c r="BA16" s="985">
        <v>-23.380000000000003</v>
      </c>
      <c r="BB16" s="985">
        <v>7.6899999999999995</v>
      </c>
      <c r="BC16" s="985">
        <v>-8.3099999999999987</v>
      </c>
      <c r="BE16" s="700">
        <v>2013</v>
      </c>
      <c r="BF16" s="1013">
        <f t="shared" si="14"/>
        <v>0</v>
      </c>
      <c r="BG16" s="995">
        <v>5.0999999999999996</v>
      </c>
    </row>
    <row r="17" spans="1:59" ht="11.25" customHeight="1" x14ac:dyDescent="0.2">
      <c r="A17" s="976" t="s">
        <v>893</v>
      </c>
      <c r="B17" s="988" t="s">
        <v>894</v>
      </c>
      <c r="C17" s="1070" t="s">
        <v>112</v>
      </c>
      <c r="D17" s="1070" t="s">
        <v>4394</v>
      </c>
      <c r="E17" s="828">
        <v>8</v>
      </c>
      <c r="F17" s="1148">
        <v>550</v>
      </c>
      <c r="G17" s="1148" t="s">
        <v>106</v>
      </c>
      <c r="H17" s="1148" t="s">
        <v>106</v>
      </c>
      <c r="I17" s="987">
        <v>20.84</v>
      </c>
      <c r="J17" s="738">
        <f t="shared" si="0"/>
        <v>5.7581573896353166</v>
      </c>
      <c r="K17" s="990">
        <v>0.3</v>
      </c>
      <c r="L17" s="1000">
        <v>4</v>
      </c>
      <c r="M17" s="729">
        <f t="shared" si="1"/>
        <v>1.2</v>
      </c>
      <c r="N17" s="983" t="s">
        <v>149</v>
      </c>
      <c r="O17" s="831">
        <v>0.28000000000000003</v>
      </c>
      <c r="P17" s="973">
        <v>43433</v>
      </c>
      <c r="Q17" s="973">
        <v>43448</v>
      </c>
      <c r="R17" s="729">
        <f t="shared" si="2"/>
        <v>7.1428571428571281</v>
      </c>
      <c r="S17" s="795">
        <f>IF(INDEX(Historical!$D$7:$D$1442,MATCH(B17,Historical!$B$7:$B$1449,0))=0,"n/a",(INDEX(Historical!$C$7:$C$1442,MATCH(B17,Historical!$B$7:$B$1449,0))/INDEX(Historical!$D$7:$D$1442,MATCH(B17,Historical!$B$7:$B$1449,0))-1)*100)</f>
        <v>7.5471698113207308</v>
      </c>
      <c r="T17" s="795">
        <f>IF(INDEX(Historical!$F$7:$F$1442,MATCH(B17,Historical!$B$7:$B$1449,0))=0,"n/a",((INDEX(Historical!$C$7:$C$1442,MATCH(B17,Historical!$B$7:$B$1449,0))/INDEX(Historical!$F$7:$F$1442,MATCH(B17,Historical!$B$7:$B$1449,0)))^(1/3)-1)*100)</f>
        <v>8.1983855523197526</v>
      </c>
      <c r="U17" s="795">
        <f>IF(INDEX(Historical!$H$7:$H$1442,MATCH(B17,Historical!$B$7:$B$1449,0))=0,"n/a",((INDEX(Historical!$C$7:$C$1442,MATCH(B17,Historical!$B$7:$B$1449,0))/INDEX(Historical!$H$7:$H$1442,MATCH(B17,Historical!$B$7:$B$1449,0)))^(1/5)-1)*100)</f>
        <v>10.403796865896254</v>
      </c>
      <c r="V17" s="795">
        <f>IF(INDEX(Historical!$O$7:$O$1442,MATCH(B17,Historical!$B$7:$B$1449,0))=0,"n/a",((INDEX(Historical!$C$7:$C$1442,MATCH(B17,Historical!$B$7:$B$1449,0))/INDEX(Historical!$O$7:$O$1442,MATCH(B17,Historical!$B$7:$B$1449,0)))^(1/10)-1)*100)</f>
        <v>-2.3766548834210588</v>
      </c>
      <c r="W17" s="796" t="str">
        <f t="shared" si="3"/>
        <v>n/a</v>
      </c>
      <c r="X17" s="797">
        <f t="shared" si="4"/>
        <v>0.32613783278671643</v>
      </c>
      <c r="Y17" s="742"/>
      <c r="Z17" s="738">
        <f t="shared" si="5"/>
        <v>48.192771084337345</v>
      </c>
      <c r="AA17" s="999">
        <f t="shared" si="6"/>
        <v>8.3694779116465856</v>
      </c>
      <c r="AB17" s="1000">
        <v>12</v>
      </c>
      <c r="AC17" s="978">
        <v>2.4900000000000002</v>
      </c>
      <c r="AD17" s="978">
        <v>0.9</v>
      </c>
      <c r="AE17" s="978">
        <v>2.11</v>
      </c>
      <c r="AF17" s="978">
        <v>0.83</v>
      </c>
      <c r="AG17" s="978">
        <v>10.299999999999999</v>
      </c>
      <c r="AH17" s="978">
        <v>-4.3</v>
      </c>
      <c r="AI17" s="978">
        <v>-29.68</v>
      </c>
      <c r="AJ17" s="978">
        <v>31.900000000000002</v>
      </c>
      <c r="AK17" s="978">
        <v>9.33</v>
      </c>
      <c r="AL17" s="991">
        <v>1570</v>
      </c>
      <c r="AM17" s="985">
        <v>1.6</v>
      </c>
      <c r="AN17" s="978">
        <v>2.38</v>
      </c>
      <c r="AO17" s="838">
        <f t="shared" si="7"/>
        <v>7.7924763438849833</v>
      </c>
      <c r="AP17" s="839">
        <f t="shared" si="8"/>
        <v>16.161954255531569</v>
      </c>
      <c r="AQ17" s="1001">
        <f t="shared" si="9"/>
        <v>-44.435556266552908</v>
      </c>
      <c r="AR17" s="738">
        <f>INDEX(Historical!$C$7:$C$1442,MATCH(B17,Historical!$B$7:$B$1449,0))*IF(AH17="n/a",1.03,IF(AH17&lt;0,1.01,IF(AH17&gt;10,1.1,(1+AH17/100))))</f>
        <v>1.1514</v>
      </c>
      <c r="AS17" s="999">
        <f t="shared" si="10"/>
        <v>1.162914</v>
      </c>
      <c r="AT17" s="999">
        <f t="shared" si="11"/>
        <v>1.2714138762</v>
      </c>
      <c r="AU17" s="999">
        <f t="shared" si="11"/>
        <v>1.39003679084946</v>
      </c>
      <c r="AV17" s="999">
        <f t="shared" si="11"/>
        <v>1.5197272234357144</v>
      </c>
      <c r="AW17" s="738">
        <f t="shared" si="12"/>
        <v>6.4954918904851748</v>
      </c>
      <c r="AX17" s="846">
        <f t="shared" si="13"/>
        <v>31.168387190427904</v>
      </c>
      <c r="AY17" s="1080">
        <v>1.71</v>
      </c>
      <c r="AZ17" s="985">
        <v>32.32</v>
      </c>
      <c r="BA17" s="985">
        <v>-13.56</v>
      </c>
      <c r="BB17" s="985">
        <v>12.27</v>
      </c>
      <c r="BC17" s="985">
        <v>3.4000000000000004</v>
      </c>
      <c r="BE17" s="700">
        <v>2012</v>
      </c>
      <c r="BF17" s="1013">
        <f t="shared" si="14"/>
        <v>0</v>
      </c>
      <c r="BG17" s="995">
        <v>2.7</v>
      </c>
    </row>
    <row r="18" spans="1:59" ht="11.25" customHeight="1" x14ac:dyDescent="0.2">
      <c r="A18" s="994" t="s">
        <v>4486</v>
      </c>
      <c r="B18" s="988" t="s">
        <v>4017</v>
      </c>
      <c r="C18" s="1070" t="s">
        <v>112</v>
      </c>
      <c r="D18" s="1070" t="s">
        <v>213</v>
      </c>
      <c r="E18" s="828">
        <v>5</v>
      </c>
      <c r="F18" s="1148">
        <v>861</v>
      </c>
      <c r="G18" s="1148" t="s">
        <v>106</v>
      </c>
      <c r="H18" s="1148" t="s">
        <v>106</v>
      </c>
      <c r="I18" s="987">
        <v>86.13</v>
      </c>
      <c r="J18" s="738">
        <f t="shared" si="0"/>
        <v>0.55729710902124696</v>
      </c>
      <c r="K18" s="990">
        <v>0.12</v>
      </c>
      <c r="L18" s="1000">
        <v>4</v>
      </c>
      <c r="M18" s="729">
        <f t="shared" si="1"/>
        <v>0.48</v>
      </c>
      <c r="N18" s="983" t="s">
        <v>493</v>
      </c>
      <c r="O18" s="831">
        <v>0.11</v>
      </c>
      <c r="P18" s="973">
        <v>43481</v>
      </c>
      <c r="Q18" s="973">
        <v>43494</v>
      </c>
      <c r="R18" s="729">
        <f t="shared" si="2"/>
        <v>9.0909090909090864</v>
      </c>
      <c r="S18" s="795">
        <f>IF(INDEX(Historical!$D$7:$D$1442,MATCH(B18,Historical!$B$7:$B$1449,0))=0,"n/a",(INDEX(Historical!$C$7:$C$1442,MATCH(B18,Historical!$B$7:$B$1449,0))/INDEX(Historical!$D$7:$D$1442,MATCH(B18,Historical!$B$7:$B$1449,0))-1)*100)</f>
        <v>9.9999999999999858</v>
      </c>
      <c r="T18" s="795">
        <f>IF(INDEX(Historical!$F$7:$F$1442,MATCH(B18,Historical!$B$7:$B$1449,0))=0,"n/a",((INDEX(Historical!$C$7:$C$1442,MATCH(B18,Historical!$B$7:$B$1449,0))/INDEX(Historical!$F$7:$F$1442,MATCH(B18,Historical!$B$7:$B$1449,0)))^(1/3)-1)*100)</f>
        <v>11.199004528465784</v>
      </c>
      <c r="U18" s="795">
        <f>IF(INDEX(Historical!$H$7:$H$1442,MATCH(B18,Historical!$B$7:$B$1449,0))=0,"n/a",((INDEX(Historical!$C$7:$C$1442,MATCH(B18,Historical!$B$7:$B$1449,0))/INDEX(Historical!$H$7:$H$1442,MATCH(B18,Historical!$B$7:$B$1449,0)))^(1/5)-1)*100)</f>
        <v>9.4608784223157549</v>
      </c>
      <c r="V18" s="795">
        <f>IF(INDEX(Historical!$O$7:$O$1442,MATCH(B18,Historical!$B$7:$B$1449,0))=0,"n/a",((INDEX(Historical!$C$7:$C$1442,MATCH(B18,Historical!$B$7:$B$1449,0))/INDEX(Historical!$O$7:$O$1442,MATCH(B18,Historical!$B$7:$B$1449,0)))^(1/10)-1)*100)</f>
        <v>6.2488268514150569</v>
      </c>
      <c r="W18" s="796">
        <f t="shared" si="3"/>
        <v>1.5140247357267267</v>
      </c>
      <c r="X18" s="797">
        <f t="shared" si="4"/>
        <v>0.66625904382505319</v>
      </c>
      <c r="Y18" s="989"/>
      <c r="Z18" s="738">
        <f t="shared" si="5"/>
        <v>8.013355592654424</v>
      </c>
      <c r="AA18" s="999">
        <f t="shared" si="6"/>
        <v>14.378964941569281</v>
      </c>
      <c r="AB18" s="1000">
        <v>12</v>
      </c>
      <c r="AC18" s="978">
        <v>5.99</v>
      </c>
      <c r="AD18" s="978">
        <v>2.1800000000000002</v>
      </c>
      <c r="AE18" s="978">
        <v>1.02</v>
      </c>
      <c r="AF18" s="978">
        <v>2.0299999999999998</v>
      </c>
      <c r="AG18" s="978">
        <v>12.7</v>
      </c>
      <c r="AH18" s="978">
        <v>34.9</v>
      </c>
      <c r="AI18" s="978">
        <v>10.54</v>
      </c>
      <c r="AJ18" s="978">
        <v>14.2</v>
      </c>
      <c r="AK18" s="978">
        <v>6.6000000000000005</v>
      </c>
      <c r="AL18" s="991">
        <v>1020</v>
      </c>
      <c r="AM18" s="985">
        <v>0.4</v>
      </c>
      <c r="AN18" s="978">
        <v>0.2</v>
      </c>
      <c r="AO18" s="838">
        <f t="shared" si="7"/>
        <v>-4.3607894102322788</v>
      </c>
      <c r="AP18" s="839">
        <f t="shared" si="8"/>
        <v>10.018175531337002</v>
      </c>
      <c r="AQ18" s="1001">
        <f t="shared" si="9"/>
        <v>13.899173407176502</v>
      </c>
      <c r="AR18" s="738">
        <f>INDEX(Historical!$C$7:$C$1442,MATCH(B18,Historical!$B$7:$B$1449,0))*IF(AH18="n/a",1.03,IF(AH18&lt;0,1.01,IF(AH18&gt;10,1.1,(1+AH18/100))))</f>
        <v>0.48400000000000004</v>
      </c>
      <c r="AS18" s="999">
        <f t="shared" si="10"/>
        <v>0.5324000000000001</v>
      </c>
      <c r="AT18" s="999">
        <f t="shared" si="11"/>
        <v>0.56753840000000011</v>
      </c>
      <c r="AU18" s="999">
        <f t="shared" si="11"/>
        <v>0.6049959344000001</v>
      </c>
      <c r="AV18" s="999">
        <f t="shared" si="11"/>
        <v>0.64492566607040014</v>
      </c>
      <c r="AW18" s="738">
        <f t="shared" si="12"/>
        <v>2.8338600004704002</v>
      </c>
      <c r="AX18" s="846">
        <f t="shared" si="13"/>
        <v>3.2902124700689659</v>
      </c>
      <c r="AY18" s="1080">
        <v>0.83</v>
      </c>
      <c r="AZ18" s="985">
        <v>18.8</v>
      </c>
      <c r="BA18" s="985">
        <v>-27.72</v>
      </c>
      <c r="BB18" s="985">
        <v>6.9599999999999991</v>
      </c>
      <c r="BC18" s="985">
        <v>-5.26</v>
      </c>
      <c r="BE18" s="700">
        <v>2015</v>
      </c>
      <c r="BF18" s="1013">
        <f t="shared" si="14"/>
        <v>0</v>
      </c>
      <c r="BG18" s="995">
        <v>8.5</v>
      </c>
    </row>
    <row r="19" spans="1:59" s="874" customFormat="1" ht="11.25" customHeight="1" x14ac:dyDescent="0.2">
      <c r="A19" s="733" t="s">
        <v>895</v>
      </c>
      <c r="B19" s="882" t="s">
        <v>896</v>
      </c>
      <c r="C19" s="1070" t="s">
        <v>112</v>
      </c>
      <c r="D19" s="1070" t="s">
        <v>4395</v>
      </c>
      <c r="E19" s="854">
        <v>7</v>
      </c>
      <c r="F19" s="1148">
        <v>670</v>
      </c>
      <c r="G19" s="1147" t="s">
        <v>106</v>
      </c>
      <c r="H19" s="1147" t="s">
        <v>106</v>
      </c>
      <c r="I19" s="855">
        <v>63.95</v>
      </c>
      <c r="J19" s="856">
        <f t="shared" si="0"/>
        <v>2.1892103205629394</v>
      </c>
      <c r="K19" s="857">
        <v>0.35</v>
      </c>
      <c r="L19" s="858">
        <v>4</v>
      </c>
      <c r="M19" s="859">
        <f t="shared" si="1"/>
        <v>1.4</v>
      </c>
      <c r="N19" s="860" t="s">
        <v>250</v>
      </c>
      <c r="O19" s="861">
        <v>0.32</v>
      </c>
      <c r="P19" s="862">
        <v>43511</v>
      </c>
      <c r="Q19" s="862">
        <v>43531</v>
      </c>
      <c r="R19" s="859">
        <f t="shared" si="2"/>
        <v>9.3749999999999911</v>
      </c>
      <c r="S19" s="795">
        <f>IF(INDEX(Historical!$D$7:$D$1442,MATCH(B19,Historical!$B$7:$B$1449,0))=0,"n/a",(INDEX(Historical!$C$7:$C$1442,MATCH(B19,Historical!$B$7:$B$1449,0))/INDEX(Historical!$D$7:$D$1442,MATCH(B19,Historical!$B$7:$B$1449,0))-1)*100)</f>
        <v>6.6666666666666652</v>
      </c>
      <c r="T19" s="795">
        <f>IF(INDEX(Historical!$F$7:$F$1442,MATCH(B19,Historical!$B$7:$B$1449,0))=0,"n/a",((INDEX(Historical!$C$7:$C$1442,MATCH(B19,Historical!$B$7:$B$1449,0))/INDEX(Historical!$F$7:$F$1442,MATCH(B19,Historical!$B$7:$B$1449,0)))^(1/3)-1)*100)</f>
        <v>16.960709528514649</v>
      </c>
      <c r="U19" s="795">
        <f>IF(INDEX(Historical!$H$7:$H$1442,MATCH(B19,Historical!$B$7:$B$1449,0))=0,"n/a",((INDEX(Historical!$C$7:$C$1442,MATCH(B19,Historical!$B$7:$B$1449,0))/INDEX(Historical!$H$7:$H$1442,MATCH(B19,Historical!$B$7:$B$1449,0)))^(1/5)-1)*100)</f>
        <v>44.955932735539108</v>
      </c>
      <c r="V19" s="795" t="str">
        <f>IF(INDEX(Historical!$O$7:$O$1442,MATCH(B19,Historical!$B$7:$B$1449,0))=0,"n/a",((INDEX(Historical!$C$7:$C$1442,MATCH(B19,Historical!$B$7:$B$1449,0))/INDEX(Historical!$O$7:$O$1442,MATCH(B19,Historical!$B$7:$B$1449,0)))^(1/10)-1)*100)</f>
        <v>n/a</v>
      </c>
      <c r="W19" s="863" t="str">
        <f t="shared" si="3"/>
        <v>n/a</v>
      </c>
      <c r="X19" s="864">
        <f t="shared" si="4"/>
        <v>2.0909736156064702</v>
      </c>
      <c r="Y19" s="885"/>
      <c r="Z19" s="856">
        <f t="shared" si="5"/>
        <v>34.146341463414636</v>
      </c>
      <c r="AA19" s="866">
        <f t="shared" si="6"/>
        <v>15.597560975609758</v>
      </c>
      <c r="AB19" s="858">
        <v>12</v>
      </c>
      <c r="AC19" s="867">
        <v>4.0999999999999996</v>
      </c>
      <c r="AD19" s="867">
        <v>2.41</v>
      </c>
      <c r="AE19" s="867">
        <v>1</v>
      </c>
      <c r="AF19" s="867">
        <v>2.08</v>
      </c>
      <c r="AG19" s="867">
        <v>21.6</v>
      </c>
      <c r="AH19" s="867">
        <v>-10.8</v>
      </c>
      <c r="AI19" s="867">
        <v>11.33</v>
      </c>
      <c r="AJ19" s="867">
        <v>21.5</v>
      </c>
      <c r="AK19" s="867">
        <v>6.4600000000000009</v>
      </c>
      <c r="AL19" s="868">
        <v>8170</v>
      </c>
      <c r="AM19" s="869">
        <v>0.1</v>
      </c>
      <c r="AN19" s="867">
        <v>0.54</v>
      </c>
      <c r="AO19" s="870">
        <f t="shared" si="7"/>
        <v>31.54758208049229</v>
      </c>
      <c r="AP19" s="871">
        <f t="shared" si="8"/>
        <v>47.14514305610205</v>
      </c>
      <c r="AQ19" s="872">
        <f t="shared" si="9"/>
        <v>20.079467815217743</v>
      </c>
      <c r="AR19" s="738">
        <f>INDEX(Historical!$C$7:$C$1442,MATCH(B19,Historical!$B$7:$B$1449,0))*IF(AH19="n/a",1.03,IF(AH19&lt;0,1.01,IF(AH19&gt;10,1.1,(1+AH19/100))))</f>
        <v>1.2927999999999999</v>
      </c>
      <c r="AS19" s="866">
        <f t="shared" si="10"/>
        <v>1.42208</v>
      </c>
      <c r="AT19" s="866">
        <f t="shared" si="11"/>
        <v>1.513946368</v>
      </c>
      <c r="AU19" s="866">
        <f t="shared" si="11"/>
        <v>1.6117473033728</v>
      </c>
      <c r="AV19" s="866">
        <f t="shared" si="11"/>
        <v>1.7158661791706828</v>
      </c>
      <c r="AW19" s="856">
        <f t="shared" si="12"/>
        <v>7.5564398505434829</v>
      </c>
      <c r="AX19" s="873">
        <f t="shared" si="13"/>
        <v>11.816168648230621</v>
      </c>
      <c r="AY19" s="1081">
        <v>0.92</v>
      </c>
      <c r="AZ19" s="869">
        <v>11.64</v>
      </c>
      <c r="BA19" s="869">
        <v>-14.540000000000001</v>
      </c>
      <c r="BB19" s="869">
        <v>-0.92999999999999994</v>
      </c>
      <c r="BC19" s="869">
        <v>0.09</v>
      </c>
      <c r="BD19" s="1033"/>
      <c r="BE19" s="700">
        <v>2013</v>
      </c>
      <c r="BF19" s="1013">
        <f t="shared" si="14"/>
        <v>0</v>
      </c>
      <c r="BG19" s="931">
        <v>7.1</v>
      </c>
    </row>
    <row r="20" spans="1:59" ht="11.25" customHeight="1" x14ac:dyDescent="0.2">
      <c r="A20" s="976" t="s">
        <v>3815</v>
      </c>
      <c r="B20" s="988" t="s">
        <v>3816</v>
      </c>
      <c r="C20" s="1070" t="s">
        <v>4381</v>
      </c>
      <c r="D20" s="1070" t="s">
        <v>4382</v>
      </c>
      <c r="E20" s="828">
        <v>5</v>
      </c>
      <c r="F20" s="1148">
        <v>784</v>
      </c>
      <c r="G20" s="1148" t="s">
        <v>106</v>
      </c>
      <c r="H20" s="1148" t="s">
        <v>106</v>
      </c>
      <c r="I20" s="987">
        <v>333.06</v>
      </c>
      <c r="J20" s="738">
        <f t="shared" si="0"/>
        <v>5.4044316339398302</v>
      </c>
      <c r="K20" s="990">
        <v>4.5</v>
      </c>
      <c r="L20" s="1000">
        <v>4</v>
      </c>
      <c r="M20" s="729">
        <f t="shared" si="1"/>
        <v>18</v>
      </c>
      <c r="N20" s="983" t="s">
        <v>107</v>
      </c>
      <c r="O20" s="831">
        <v>4.25</v>
      </c>
      <c r="P20" s="979">
        <v>43126</v>
      </c>
      <c r="Q20" s="979">
        <v>43146</v>
      </c>
      <c r="R20" s="729">
        <f t="shared" si="2"/>
        <v>5.8823529411764701</v>
      </c>
      <c r="S20" s="795">
        <f>IF(INDEX(Historical!$D$7:$D$1442,MATCH(B20,Historical!$B$7:$B$1449,0))=0,"n/a",(INDEX(Historical!$C$7:$C$1442,MATCH(B20,Historical!$B$7:$B$1449,0))/INDEX(Historical!$D$7:$D$1442,MATCH(B20,Historical!$B$7:$B$1449,0))-1)*100)</f>
        <v>5.8823529411764719</v>
      </c>
      <c r="T20" s="795">
        <f>IF(INDEX(Historical!$F$7:$F$1442,MATCH(B20,Historical!$B$7:$B$1449,0))=0,"n/a",((INDEX(Historical!$C$7:$C$1442,MATCH(B20,Historical!$B$7:$B$1449,0))/INDEX(Historical!$F$7:$F$1442,MATCH(B20,Historical!$B$7:$B$1449,0)))^(1/3)-1)*100)</f>
        <v>8.7380373002892142</v>
      </c>
      <c r="U20" s="795">
        <f>IF(INDEX(Historical!$H$7:$H$1442,MATCH(B20,Historical!$B$7:$B$1449,0))=0,"n/a",((INDEX(Historical!$C$7:$C$1442,MATCH(B20,Historical!$B$7:$B$1449,0))/INDEX(Historical!$H$7:$H$1442,MATCH(B20,Historical!$B$7:$B$1449,0)))^(1/5)-1)*100)</f>
        <v>10.350921459993479</v>
      </c>
      <c r="V20" s="795" t="str">
        <f>IF(INDEX(Historical!$O$7:$O$1442,MATCH(B20,Historical!$B$7:$B$1449,0))=0,"n/a",((INDEX(Historical!$C$7:$C$1442,MATCH(B20,Historical!$B$7:$B$1449,0))/INDEX(Historical!$O$7:$O$1442,MATCH(B20,Historical!$B$7:$B$1449,0)))^(1/10)-1)*100)</f>
        <v>n/a</v>
      </c>
      <c r="W20" s="796" t="str">
        <f t="shared" si="3"/>
        <v>n/a</v>
      </c>
      <c r="X20" s="797">
        <f t="shared" si="4"/>
        <v>1.0147962215679882</v>
      </c>
      <c r="Y20" s="989"/>
      <c r="Z20" s="738">
        <f t="shared" si="5"/>
        <v>142.63074484944534</v>
      </c>
      <c r="AA20" s="999">
        <f t="shared" si="6"/>
        <v>26.391442155309036</v>
      </c>
      <c r="AB20" s="1000">
        <v>12</v>
      </c>
      <c r="AC20" s="978">
        <v>12.62</v>
      </c>
      <c r="AD20" s="978" t="s">
        <v>137</v>
      </c>
      <c r="AE20" s="978">
        <v>7.22</v>
      </c>
      <c r="AF20" s="978">
        <v>5.72</v>
      </c>
      <c r="AG20" s="978">
        <v>12.9</v>
      </c>
      <c r="AH20" s="978">
        <v>-6.9</v>
      </c>
      <c r="AI20" s="978" t="s">
        <v>137</v>
      </c>
      <c r="AJ20" s="978">
        <v>10.199999999999999</v>
      </c>
      <c r="AK20" s="978" t="s">
        <v>137</v>
      </c>
      <c r="AL20" s="991">
        <v>1690</v>
      </c>
      <c r="AM20" s="985">
        <v>58.720000000000006</v>
      </c>
      <c r="AN20" s="978">
        <v>3.9</v>
      </c>
      <c r="AO20" s="838">
        <f t="shared" si="7"/>
        <v>-10.636089061375728</v>
      </c>
      <c r="AP20" s="839">
        <f t="shared" si="8"/>
        <v>15.755353093933309</v>
      </c>
      <c r="AQ20" s="1001">
        <f t="shared" si="9"/>
        <v>159.0229926545498</v>
      </c>
      <c r="AR20" s="738">
        <f>INDEX(Historical!$C$7:$C$1442,MATCH(B20,Historical!$B$7:$B$1449,0))*IF(AH20="n/a",1.03,IF(AH20&lt;0,1.01,IF(AH20&gt;10,1.1,(1+AH20/100))))</f>
        <v>18.18</v>
      </c>
      <c r="AS20" s="999">
        <f t="shared" si="10"/>
        <v>18.7254</v>
      </c>
      <c r="AT20" s="999">
        <f t="shared" si="11"/>
        <v>19.287162000000002</v>
      </c>
      <c r="AU20" s="999">
        <f t="shared" si="11"/>
        <v>19.865776860000004</v>
      </c>
      <c r="AV20" s="999">
        <f t="shared" si="11"/>
        <v>20.461750165800005</v>
      </c>
      <c r="AW20" s="738">
        <f t="shared" si="12"/>
        <v>96.520089025800019</v>
      </c>
      <c r="AX20" s="846">
        <f t="shared" si="13"/>
        <v>28.979790135651239</v>
      </c>
      <c r="AY20" s="1080">
        <v>0.44</v>
      </c>
      <c r="AZ20" s="985">
        <v>12.620000000000001</v>
      </c>
      <c r="BA20" s="985">
        <v>-17.119999999999997</v>
      </c>
      <c r="BB20" s="985">
        <v>7.16</v>
      </c>
      <c r="BC20" s="985">
        <v>-5.25</v>
      </c>
      <c r="BE20" s="700">
        <v>2014</v>
      </c>
      <c r="BF20" s="1013">
        <f t="shared" si="14"/>
        <v>0</v>
      </c>
      <c r="BG20" s="995">
        <v>2.6</v>
      </c>
    </row>
    <row r="21" spans="1:59" ht="11.25" customHeight="1" x14ac:dyDescent="0.2">
      <c r="A21" s="984" t="s">
        <v>897</v>
      </c>
      <c r="B21" s="988" t="s">
        <v>898</v>
      </c>
      <c r="C21" s="1070" t="s">
        <v>4381</v>
      </c>
      <c r="D21" s="1070" t="s">
        <v>4382</v>
      </c>
      <c r="E21" s="828">
        <v>9</v>
      </c>
      <c r="F21" s="1148">
        <v>419</v>
      </c>
      <c r="G21" s="1148" t="s">
        <v>106</v>
      </c>
      <c r="H21" s="1148" t="s">
        <v>106</v>
      </c>
      <c r="I21" s="987">
        <v>131.71</v>
      </c>
      <c r="J21" s="738">
        <f t="shared" si="0"/>
        <v>2.9458659175461239</v>
      </c>
      <c r="K21" s="990">
        <v>0.97</v>
      </c>
      <c r="L21" s="1000">
        <v>4</v>
      </c>
      <c r="M21" s="729">
        <f t="shared" si="1"/>
        <v>3.88</v>
      </c>
      <c r="N21" s="983" t="s">
        <v>493</v>
      </c>
      <c r="O21" s="831">
        <v>0.93</v>
      </c>
      <c r="P21" s="973">
        <v>43462</v>
      </c>
      <c r="Q21" s="973">
        <v>43480</v>
      </c>
      <c r="R21" s="729">
        <f t="shared" si="2"/>
        <v>4.301075268817196</v>
      </c>
      <c r="S21" s="795">
        <f>IF(INDEX(Historical!$D$7:$D$1442,MATCH(B21,Historical!$B$7:$B$1449,0))=0,"n/a",(INDEX(Historical!$C$7:$C$1442,MATCH(B21,Historical!$B$7:$B$1449,0))/INDEX(Historical!$D$7:$D$1442,MATCH(B21,Historical!$B$7:$B$1449,0))-1)*100)</f>
        <v>6.3953488372093137</v>
      </c>
      <c r="T21" s="795">
        <f>IF(INDEX(Historical!$F$7:$F$1442,MATCH(B21,Historical!$B$7:$B$1449,0))=0,"n/a",((INDEX(Historical!$C$7:$C$1442,MATCH(B21,Historical!$B$7:$B$1449,0))/INDEX(Historical!$F$7:$F$1442,MATCH(B21,Historical!$B$7:$B$1449,0)))^(1/3)-1)*100)</f>
        <v>6.6165718598516055</v>
      </c>
      <c r="U21" s="795">
        <f>IF(INDEX(Historical!$H$7:$H$1442,MATCH(B21,Historical!$B$7:$B$1449,0))=0,"n/a",((INDEX(Historical!$C$7:$C$1442,MATCH(B21,Historical!$B$7:$B$1449,0))/INDEX(Historical!$H$7:$H$1442,MATCH(B21,Historical!$B$7:$B$1449,0)))^(1/5)-1)*100)</f>
        <v>8.0081052992623256</v>
      </c>
      <c r="V21" s="795">
        <f>IF(INDEX(Historical!$O$7:$O$1442,MATCH(B21,Historical!$B$7:$B$1449,0))=0,"n/a",((INDEX(Historical!$C$7:$C$1442,MATCH(B21,Historical!$B$7:$B$1449,0))/INDEX(Historical!$O$7:$O$1442,MATCH(B21,Historical!$B$7:$B$1449,0)))^(1/10)-1)*100)</f>
        <v>1.4797527177397685</v>
      </c>
      <c r="W21" s="796">
        <f t="shared" si="3"/>
        <v>5.4117861743104045</v>
      </c>
      <c r="X21" s="797">
        <f t="shared" si="4"/>
        <v>0.7414912314131783</v>
      </c>
      <c r="Y21" s="749"/>
      <c r="Z21" s="738">
        <f t="shared" si="5"/>
        <v>93.493975903614441</v>
      </c>
      <c r="AA21" s="999">
        <f t="shared" si="6"/>
        <v>31.737349397590361</v>
      </c>
      <c r="AB21" s="1000">
        <v>12</v>
      </c>
      <c r="AC21" s="978">
        <v>4.1500000000000004</v>
      </c>
      <c r="AD21" s="978">
        <v>317.45</v>
      </c>
      <c r="AE21" s="978">
        <v>10.82</v>
      </c>
      <c r="AF21" s="978">
        <v>2.02</v>
      </c>
      <c r="AG21" s="978">
        <v>8.4</v>
      </c>
      <c r="AH21" s="980">
        <v>179.5</v>
      </c>
      <c r="AI21" s="980">
        <v>-46.18</v>
      </c>
      <c r="AJ21" s="978">
        <v>10.8</v>
      </c>
      <c r="AK21" s="978">
        <v>0.1</v>
      </c>
      <c r="AL21" s="991">
        <v>13920</v>
      </c>
      <c r="AM21" s="985">
        <v>1.6</v>
      </c>
      <c r="AN21" s="978">
        <v>0.84</v>
      </c>
      <c r="AO21" s="838">
        <f t="shared" si="7"/>
        <v>-20.783378180781909</v>
      </c>
      <c r="AP21" s="839">
        <f t="shared" si="8"/>
        <v>10.95397121680845</v>
      </c>
      <c r="AQ21" s="1001">
        <f t="shared" si="9"/>
        <v>68.798954424266398</v>
      </c>
      <c r="AR21" s="738">
        <f>INDEX(Historical!$C$7:$C$1442,MATCH(B21,Historical!$B$7:$B$1449,0))*IF(AH21="n/a",1.03,IF(AH21&lt;0,1.01,IF(AH21&gt;10,1.1,(1+AH21/100))))</f>
        <v>4.0260000000000007</v>
      </c>
      <c r="AS21" s="999">
        <f t="shared" si="10"/>
        <v>4.0662600000000007</v>
      </c>
      <c r="AT21" s="999">
        <f t="shared" si="11"/>
        <v>4.0703262599999999</v>
      </c>
      <c r="AU21" s="999">
        <f t="shared" si="11"/>
        <v>4.0743965862599998</v>
      </c>
      <c r="AV21" s="999">
        <f t="shared" si="11"/>
        <v>4.0784709828462598</v>
      </c>
      <c r="AW21" s="738">
        <f t="shared" si="12"/>
        <v>20.315453829106261</v>
      </c>
      <c r="AX21" s="846">
        <f t="shared" si="13"/>
        <v>15.424382225424235</v>
      </c>
      <c r="AY21" s="1080">
        <v>0.88</v>
      </c>
      <c r="AZ21" s="985">
        <v>20.79</v>
      </c>
      <c r="BA21" s="985">
        <v>0.89999999999999991</v>
      </c>
      <c r="BB21" s="985">
        <v>9</v>
      </c>
      <c r="BC21" s="985">
        <v>6.05</v>
      </c>
      <c r="BE21" s="700">
        <v>2011</v>
      </c>
      <c r="BF21" s="1013">
        <f t="shared" si="14"/>
        <v>0</v>
      </c>
      <c r="BG21" s="995">
        <v>4</v>
      </c>
    </row>
    <row r="22" spans="1:59" ht="11.25" customHeight="1" x14ac:dyDescent="0.2">
      <c r="A22" s="976" t="s">
        <v>3817</v>
      </c>
      <c r="B22" s="988" t="s">
        <v>3818</v>
      </c>
      <c r="C22" s="1070" t="s">
        <v>112</v>
      </c>
      <c r="D22" s="1070" t="s">
        <v>1230</v>
      </c>
      <c r="E22" s="828">
        <v>5</v>
      </c>
      <c r="F22" s="1148">
        <v>796</v>
      </c>
      <c r="G22" s="1148" t="s">
        <v>106</v>
      </c>
      <c r="H22" s="1148" t="s">
        <v>106</v>
      </c>
      <c r="I22" s="987">
        <v>85.86</v>
      </c>
      <c r="J22" s="738">
        <f t="shared" si="0"/>
        <v>0.9783368273934312</v>
      </c>
      <c r="K22" s="990">
        <v>0.21</v>
      </c>
      <c r="L22" s="1000">
        <v>4</v>
      </c>
      <c r="M22" s="729">
        <f t="shared" si="1"/>
        <v>0.84</v>
      </c>
      <c r="N22" s="983" t="s">
        <v>152</v>
      </c>
      <c r="O22" s="831">
        <v>0.16</v>
      </c>
      <c r="P22" s="694">
        <v>43173</v>
      </c>
      <c r="Q22" s="694">
        <v>43188</v>
      </c>
      <c r="R22" s="729">
        <f t="shared" si="2"/>
        <v>31.249999999999993</v>
      </c>
      <c r="S22" s="795">
        <f>IF(INDEX(Historical!$D$7:$D$1442,MATCH(B22,Historical!$B$7:$B$1449,0))=0,"n/a",(INDEX(Historical!$C$7:$C$1442,MATCH(B22,Historical!$B$7:$B$1449,0))/INDEX(Historical!$D$7:$D$1442,MATCH(B22,Historical!$B$7:$B$1449,0))-1)*100)</f>
        <v>31.25</v>
      </c>
      <c r="T22" s="795">
        <f>IF(INDEX(Historical!$F$7:$F$1442,MATCH(B22,Historical!$B$7:$B$1449,0))=0,"n/a",((INDEX(Historical!$C$7:$C$1442,MATCH(B22,Historical!$B$7:$B$1449,0))/INDEX(Historical!$F$7:$F$1442,MATCH(B22,Historical!$B$7:$B$1449,0)))^(1/3)-1)*100)</f>
        <v>28.057916498749425</v>
      </c>
      <c r="U22" s="795" t="str">
        <f>IF(INDEX(Historical!$H$7:$H$1442,MATCH(B22,Historical!$B$7:$B$1449,0))=0,"n/a",((INDEX(Historical!$C$7:$C$1442,MATCH(B22,Historical!$B$7:$B$1449,0))/INDEX(Historical!$H$7:$H$1442,MATCH(B22,Historical!$B$7:$B$1449,0)))^(1/5)-1)*100)</f>
        <v>n/a</v>
      </c>
      <c r="V22" s="795" t="str">
        <f>IF(INDEX(Historical!$O$7:$O$1442,MATCH(B22,Historical!$B$7:$B$1449,0))=0,"n/a",((INDEX(Historical!$C$7:$C$1442,MATCH(B22,Historical!$B$7:$B$1449,0))/INDEX(Historical!$O$7:$O$1442,MATCH(B22,Historical!$B$7:$B$1449,0)))^(1/10)-1)*100)</f>
        <v>n/a</v>
      </c>
      <c r="W22" s="796" t="str">
        <f t="shared" si="3"/>
        <v>n/a</v>
      </c>
      <c r="X22" s="797" t="str">
        <f t="shared" si="4"/>
        <v>n/a</v>
      </c>
      <c r="Y22" s="989" t="s">
        <v>4109</v>
      </c>
      <c r="Z22" s="738">
        <f t="shared" si="5"/>
        <v>22.105263157894736</v>
      </c>
      <c r="AA22" s="999">
        <f t="shared" si="6"/>
        <v>22.594736842105263</v>
      </c>
      <c r="AB22" s="1000">
        <v>12</v>
      </c>
      <c r="AC22" s="978">
        <v>3.8</v>
      </c>
      <c r="AD22" s="978">
        <v>2.02</v>
      </c>
      <c r="AE22" s="978">
        <v>3.08</v>
      </c>
      <c r="AF22" s="978">
        <v>13.67</v>
      </c>
      <c r="AG22" s="980">
        <v>63.6</v>
      </c>
      <c r="AH22" s="978">
        <v>43.5</v>
      </c>
      <c r="AI22" s="978">
        <v>10.299999999999999</v>
      </c>
      <c r="AJ22" s="978">
        <v>7.7</v>
      </c>
      <c r="AK22" s="978">
        <v>11.18</v>
      </c>
      <c r="AL22" s="991">
        <v>8170</v>
      </c>
      <c r="AM22" s="985">
        <v>0.1</v>
      </c>
      <c r="AN22" s="978">
        <v>2.4300000000000002</v>
      </c>
      <c r="AO22" s="838" t="str">
        <f t="shared" si="7"/>
        <v>n/a</v>
      </c>
      <c r="AP22" s="839" t="str">
        <f t="shared" si="8"/>
        <v>n/a</v>
      </c>
      <c r="AQ22" s="1001">
        <f t="shared" si="9"/>
        <v>270.50719149210641</v>
      </c>
      <c r="AR22" s="738">
        <f>INDEX(Historical!$C$7:$C$1442,MATCH(B22,Historical!$B$7:$B$1449,0))*IF(AH22="n/a",1.03,IF(AH22&lt;0,1.01,IF(AH22&gt;10,1.1,(1+AH22/100))))</f>
        <v>0.92400000000000004</v>
      </c>
      <c r="AS22" s="999">
        <f t="shared" si="10"/>
        <v>1.0164000000000002</v>
      </c>
      <c r="AT22" s="999">
        <f t="shared" si="11"/>
        <v>1.1180400000000004</v>
      </c>
      <c r="AU22" s="999">
        <f t="shared" si="11"/>
        <v>1.2298440000000006</v>
      </c>
      <c r="AV22" s="999">
        <f t="shared" si="11"/>
        <v>1.3528284000000008</v>
      </c>
      <c r="AW22" s="738">
        <f t="shared" si="12"/>
        <v>5.6411124000000026</v>
      </c>
      <c r="AX22" s="846">
        <f t="shared" si="13"/>
        <v>6.5701285814116037</v>
      </c>
      <c r="AY22" s="1080">
        <v>1.22</v>
      </c>
      <c r="AZ22" s="985">
        <v>16.259999999999998</v>
      </c>
      <c r="BA22" s="985">
        <v>-8.9499999999999993</v>
      </c>
      <c r="BB22" s="985">
        <v>1.39</v>
      </c>
      <c r="BC22" s="985">
        <v>2.9899999999999998</v>
      </c>
      <c r="BE22" s="700">
        <v>2014</v>
      </c>
      <c r="BF22" s="1013">
        <f t="shared" si="14"/>
        <v>0</v>
      </c>
      <c r="BG22" s="995">
        <v>11.799999999999999</v>
      </c>
    </row>
    <row r="23" spans="1:59" ht="11.25" customHeight="1" x14ac:dyDescent="0.2">
      <c r="A23" s="976" t="s">
        <v>899</v>
      </c>
      <c r="B23" s="988" t="s">
        <v>900</v>
      </c>
      <c r="C23" s="1070" t="s">
        <v>131</v>
      </c>
      <c r="D23" s="1070" t="s">
        <v>4391</v>
      </c>
      <c r="E23" s="828">
        <v>8</v>
      </c>
      <c r="F23" s="1148">
        <v>455</v>
      </c>
      <c r="G23" s="1148" t="s">
        <v>37</v>
      </c>
      <c r="H23" s="1148" t="s">
        <v>37</v>
      </c>
      <c r="I23" s="987">
        <v>76.94</v>
      </c>
      <c r="J23" s="738">
        <f t="shared" si="0"/>
        <v>2.9113595009098003</v>
      </c>
      <c r="K23" s="990">
        <v>0.56000000000000005</v>
      </c>
      <c r="L23" s="1000">
        <v>4</v>
      </c>
      <c r="M23" s="729">
        <f t="shared" si="1"/>
        <v>2.2400000000000002</v>
      </c>
      <c r="N23" s="983" t="s">
        <v>119</v>
      </c>
      <c r="O23" s="831">
        <v>0.53500000000000003</v>
      </c>
      <c r="P23" s="694">
        <v>43145</v>
      </c>
      <c r="Q23" s="694">
        <v>43160</v>
      </c>
      <c r="R23" s="729">
        <f t="shared" si="2"/>
        <v>4.6728971962616859</v>
      </c>
      <c r="S23" s="795">
        <f>IF(INDEX(Historical!$D$7:$D$1442,MATCH(B23,Historical!$B$7:$B$1449,0))=0,"n/a",(INDEX(Historical!$C$7:$C$1442,MATCH(B23,Historical!$B$7:$B$1449,0))/INDEX(Historical!$D$7:$D$1442,MATCH(B23,Historical!$B$7:$B$1449,0))-1)*100)</f>
        <v>4.6728971962616939</v>
      </c>
      <c r="T23" s="795">
        <f>IF(INDEX(Historical!$F$7:$F$1442,MATCH(B23,Historical!$B$7:$B$1449,0))=0,"n/a",((INDEX(Historical!$C$7:$C$1442,MATCH(B23,Historical!$B$7:$B$1449,0))/INDEX(Historical!$F$7:$F$1442,MATCH(B23,Historical!$B$7:$B$1449,0)))^(1/3)-1)*100)</f>
        <v>3.5060057376524956</v>
      </c>
      <c r="U23" s="795">
        <f>IF(INDEX(Historical!$H$7:$H$1442,MATCH(B23,Historical!$B$7:$B$1449,0))=0,"n/a",((INDEX(Historical!$C$7:$C$1442,MATCH(B23,Historical!$B$7:$B$1449,0))/INDEX(Historical!$H$7:$H$1442,MATCH(B23,Historical!$B$7:$B$1449,0)))^(1/5)-1)*100)</f>
        <v>3.3472401576997379</v>
      </c>
      <c r="V23" s="795">
        <f>IF(INDEX(Historical!$O$7:$O$1442,MATCH(B23,Historical!$B$7:$B$1449,0))=0,"n/a",((INDEX(Historical!$C$7:$C$1442,MATCH(B23,Historical!$B$7:$B$1449,0))/INDEX(Historical!$O$7:$O$1442,MATCH(B23,Historical!$B$7:$B$1449,0)))^(1/10)-1)*100)</f>
        <v>2.676713008015108</v>
      </c>
      <c r="W23" s="796">
        <f t="shared" si="3"/>
        <v>1.2505039381049869</v>
      </c>
      <c r="X23" s="797">
        <f t="shared" si="4"/>
        <v>0.85826670710249697</v>
      </c>
      <c r="Y23" s="741"/>
      <c r="Z23" s="738">
        <f t="shared" si="5"/>
        <v>92.181069958847743</v>
      </c>
      <c r="AA23" s="999">
        <f t="shared" si="6"/>
        <v>31.662551440329214</v>
      </c>
      <c r="AB23" s="1000">
        <v>12</v>
      </c>
      <c r="AC23" s="978">
        <v>2.4300000000000002</v>
      </c>
      <c r="AD23" s="978">
        <v>5.28</v>
      </c>
      <c r="AE23" s="978">
        <v>2.92</v>
      </c>
      <c r="AF23" s="978">
        <v>1.87</v>
      </c>
      <c r="AG23" s="978">
        <v>7.3999999999999995</v>
      </c>
      <c r="AH23" s="978">
        <v>-0.5</v>
      </c>
      <c r="AI23" s="978">
        <v>7.51</v>
      </c>
      <c r="AJ23" s="978">
        <v>3.9</v>
      </c>
      <c r="AK23" s="978">
        <v>6</v>
      </c>
      <c r="AL23" s="991">
        <v>4059.9999999999995</v>
      </c>
      <c r="AM23" s="985">
        <v>0.2</v>
      </c>
      <c r="AN23" s="978">
        <v>0.72</v>
      </c>
      <c r="AO23" s="838">
        <f t="shared" si="7"/>
        <v>-25.403951781719677</v>
      </c>
      <c r="AP23" s="839">
        <f t="shared" si="8"/>
        <v>6.2585996586095387</v>
      </c>
      <c r="AQ23" s="1001">
        <f t="shared" si="9"/>
        <v>62.219290801632866</v>
      </c>
      <c r="AR23" s="738">
        <f>INDEX(Historical!$C$7:$C$1442,MATCH(B23,Historical!$B$7:$B$1449,0))*IF(AH23="n/a",1.03,IF(AH23&lt;0,1.01,IF(AH23&gt;10,1.1,(1+AH23/100))))</f>
        <v>2.2624000000000004</v>
      </c>
      <c r="AS23" s="999">
        <f t="shared" si="10"/>
        <v>2.4323062400000004</v>
      </c>
      <c r="AT23" s="999">
        <f t="shared" si="11"/>
        <v>2.5782446144000004</v>
      </c>
      <c r="AU23" s="999">
        <f t="shared" si="11"/>
        <v>2.7329392912640005</v>
      </c>
      <c r="AV23" s="999">
        <f t="shared" si="11"/>
        <v>2.8969156487398409</v>
      </c>
      <c r="AW23" s="738">
        <f t="shared" si="12"/>
        <v>12.902805794403841</v>
      </c>
      <c r="AX23" s="846">
        <f t="shared" si="13"/>
        <v>16.76995814193377</v>
      </c>
      <c r="AY23" s="1080">
        <v>0.27</v>
      </c>
      <c r="AZ23" s="985">
        <v>15.459999999999999</v>
      </c>
      <c r="BA23" s="985">
        <v>-7.1</v>
      </c>
      <c r="BB23" s="985">
        <v>-0.43</v>
      </c>
      <c r="BC23" s="985">
        <v>0.70000000000000007</v>
      </c>
      <c r="BE23" s="700">
        <v>2011</v>
      </c>
      <c r="BF23" s="1013">
        <f t="shared" si="14"/>
        <v>0</v>
      </c>
      <c r="BG23" s="995">
        <v>3</v>
      </c>
    </row>
    <row r="24" spans="1:59" ht="11.25" customHeight="1" x14ac:dyDescent="0.2">
      <c r="A24" s="976" t="s">
        <v>901</v>
      </c>
      <c r="B24" s="988" t="s">
        <v>902</v>
      </c>
      <c r="C24" s="1070" t="s">
        <v>108</v>
      </c>
      <c r="D24" s="1070" t="s">
        <v>118</v>
      </c>
      <c r="E24" s="828">
        <v>8</v>
      </c>
      <c r="F24" s="1148">
        <v>480</v>
      </c>
      <c r="G24" s="1148" t="s">
        <v>115</v>
      </c>
      <c r="H24" s="1148" t="s">
        <v>115</v>
      </c>
      <c r="I24" s="987">
        <v>87.87</v>
      </c>
      <c r="J24" s="738">
        <f t="shared" si="0"/>
        <v>2.0940025036986456</v>
      </c>
      <c r="K24" s="990">
        <v>0.46</v>
      </c>
      <c r="L24" s="1000">
        <v>4</v>
      </c>
      <c r="M24" s="729">
        <f t="shared" si="1"/>
        <v>1.84</v>
      </c>
      <c r="N24" s="983" t="s">
        <v>164</v>
      </c>
      <c r="O24" s="831">
        <v>0.37</v>
      </c>
      <c r="P24" s="694">
        <v>43161</v>
      </c>
      <c r="Q24" s="694">
        <v>43192</v>
      </c>
      <c r="R24" s="729">
        <f t="shared" si="2"/>
        <v>24.32432432432433</v>
      </c>
      <c r="S24" s="795">
        <f>IF(INDEX(Historical!$D$7:$D$1442,MATCH(B24,Historical!$B$7:$B$1449,0))=0,"n/a",(INDEX(Historical!$C$7:$C$1442,MATCH(B24,Historical!$B$7:$B$1449,0))/INDEX(Historical!$D$7:$D$1442,MATCH(B24,Historical!$B$7:$B$1449,0))-1)*100)</f>
        <v>21.527777777777789</v>
      </c>
      <c r="T24" s="795">
        <f>IF(INDEX(Historical!$F$7:$F$1442,MATCH(B24,Historical!$B$7:$B$1449,0))=0,"n/a",((INDEX(Historical!$C$7:$C$1442,MATCH(B24,Historical!$B$7:$B$1449,0))/INDEX(Historical!$F$7:$F$1442,MATCH(B24,Historical!$B$7:$B$1449,0)))^(1/3)-1)*100)</f>
        <v>14.038635910666496</v>
      </c>
      <c r="U24" s="795">
        <f>IF(INDEX(Historical!$H$7:$H$1442,MATCH(B24,Historical!$B$7:$B$1449,0))=0,"n/a",((INDEX(Historical!$C$7:$C$1442,MATCH(B24,Historical!$B$7:$B$1449,0))/INDEX(Historical!$H$7:$H$1442,MATCH(B24,Historical!$B$7:$B$1449,0)))^(1/5)-1)*100)</f>
        <v>11.842691472014465</v>
      </c>
      <c r="V24" s="795">
        <f>IF(INDEX(Historical!$O$7:$O$1442,MATCH(B24,Historical!$B$7:$B$1449,0))=0,"n/a",((INDEX(Historical!$C$7:$C$1442,MATCH(B24,Historical!$B$7:$B$1449,0))/INDEX(Historical!$O$7:$O$1442,MATCH(B24,Historical!$B$7:$B$1449,0)))^(1/10)-1)*100)</f>
        <v>0.65130730224511879</v>
      </c>
      <c r="W24" s="796">
        <f t="shared" si="3"/>
        <v>18.182955159863202</v>
      </c>
      <c r="X24" s="797">
        <f t="shared" si="4"/>
        <v>1.426830297833068</v>
      </c>
      <c r="Y24" s="752"/>
      <c r="Z24" s="738">
        <f t="shared" si="5"/>
        <v>21.004566210045663</v>
      </c>
      <c r="AA24" s="999">
        <f t="shared" si="6"/>
        <v>10.03082191780822</v>
      </c>
      <c r="AB24" s="1000">
        <v>12</v>
      </c>
      <c r="AC24" s="978">
        <v>8.76</v>
      </c>
      <c r="AD24" s="978">
        <v>0.7</v>
      </c>
      <c r="AE24" s="978">
        <v>0.75</v>
      </c>
      <c r="AF24" s="978">
        <v>1.43</v>
      </c>
      <c r="AG24" s="978">
        <v>17.299999999999997</v>
      </c>
      <c r="AH24" s="978">
        <v>49.5</v>
      </c>
      <c r="AI24" s="978">
        <v>12.659999999999998</v>
      </c>
      <c r="AJ24" s="978">
        <v>8.3000000000000007</v>
      </c>
      <c r="AK24" s="978">
        <v>14.32</v>
      </c>
      <c r="AL24" s="991">
        <v>30300</v>
      </c>
      <c r="AM24" s="985">
        <v>0.31</v>
      </c>
      <c r="AN24" s="978">
        <v>0.3</v>
      </c>
      <c r="AO24" s="838">
        <f t="shared" si="7"/>
        <v>3.9058720579048902</v>
      </c>
      <c r="AP24" s="839">
        <f t="shared" si="8"/>
        <v>13.93669397571311</v>
      </c>
      <c r="AQ24" s="1001">
        <f t="shared" si="9"/>
        <v>-20.155497392422529</v>
      </c>
      <c r="AR24" s="738">
        <f>INDEX(Historical!$C$7:$C$1442,MATCH(B24,Historical!$B$7:$B$1449,0))*IF(AH24="n/a",1.03,IF(AH24&lt;0,1.01,IF(AH24&gt;10,1.1,(1+AH24/100))))</f>
        <v>1.9250000000000003</v>
      </c>
      <c r="AS24" s="999">
        <f t="shared" si="10"/>
        <v>2.1175000000000006</v>
      </c>
      <c r="AT24" s="999">
        <f t="shared" si="11"/>
        <v>2.3292500000000009</v>
      </c>
      <c r="AU24" s="999">
        <f t="shared" si="11"/>
        <v>2.5621750000000012</v>
      </c>
      <c r="AV24" s="999">
        <f t="shared" si="11"/>
        <v>2.8183925000000016</v>
      </c>
      <c r="AW24" s="738">
        <f t="shared" si="12"/>
        <v>11.752317500000004</v>
      </c>
      <c r="AX24" s="846">
        <f t="shared" si="13"/>
        <v>13.374664276772508</v>
      </c>
      <c r="AY24" s="1080">
        <v>0.81</v>
      </c>
      <c r="AZ24" s="985">
        <v>14.12</v>
      </c>
      <c r="BA24" s="985">
        <v>-14.469999999999999</v>
      </c>
      <c r="BB24" s="985">
        <v>4.1099999999999994</v>
      </c>
      <c r="BC24" s="985">
        <v>-5.57</v>
      </c>
      <c r="BE24" s="700">
        <v>2011</v>
      </c>
      <c r="BF24" s="1013">
        <f t="shared" si="14"/>
        <v>0</v>
      </c>
      <c r="BG24" s="995">
        <v>3.2</v>
      </c>
    </row>
    <row r="25" spans="1:59" ht="11.25" customHeight="1" x14ac:dyDescent="0.2">
      <c r="A25" s="976" t="s">
        <v>903</v>
      </c>
      <c r="B25" s="988" t="s">
        <v>904</v>
      </c>
      <c r="C25" s="1070" t="s">
        <v>112</v>
      </c>
      <c r="D25" s="1070" t="s">
        <v>213</v>
      </c>
      <c r="E25" s="829">
        <v>7</v>
      </c>
      <c r="F25" s="1148">
        <v>578</v>
      </c>
      <c r="G25" s="1148" t="s">
        <v>106</v>
      </c>
      <c r="H25" s="1148" t="s">
        <v>106</v>
      </c>
      <c r="I25" s="987">
        <v>30.61</v>
      </c>
      <c r="J25" s="738">
        <f t="shared" si="0"/>
        <v>2.2214962430578247</v>
      </c>
      <c r="K25" s="990">
        <v>0.17</v>
      </c>
      <c r="L25" s="1000">
        <v>4</v>
      </c>
      <c r="M25" s="729">
        <f t="shared" si="1"/>
        <v>0.68</v>
      </c>
      <c r="N25" s="983" t="s">
        <v>588</v>
      </c>
      <c r="O25" s="831">
        <v>0.15</v>
      </c>
      <c r="P25" s="979">
        <v>42900</v>
      </c>
      <c r="Q25" s="979">
        <v>42922</v>
      </c>
      <c r="R25" s="729">
        <f t="shared" si="2"/>
        <v>13.333333333333346</v>
      </c>
      <c r="S25" s="795">
        <f>IF(INDEX(Historical!$D$7:$D$1442,MATCH(B25,Historical!$B$7:$B$1449,0))=0,"n/a",(INDEX(Historical!$C$7:$C$1442,MATCH(B25,Historical!$B$7:$B$1449,0))/INDEX(Historical!$D$7:$D$1442,MATCH(B25,Historical!$B$7:$B$1449,0))-1)*100)</f>
        <v>6.25</v>
      </c>
      <c r="T25" s="795">
        <f>IF(INDEX(Historical!$F$7:$F$1442,MATCH(B25,Historical!$B$7:$B$1449,0))=0,"n/a",((INDEX(Historical!$C$7:$C$1442,MATCH(B25,Historical!$B$7:$B$1449,0))/INDEX(Historical!$F$7:$F$1442,MATCH(B25,Historical!$B$7:$B$1449,0)))^(1/3)-1)*100)</f>
        <v>7.9870600425827831</v>
      </c>
      <c r="U25" s="795">
        <f>IF(INDEX(Historical!$H$7:$H$1442,MATCH(B25,Historical!$B$7:$B$1449,0))=0,"n/a",((INDEX(Historical!$C$7:$C$1442,MATCH(B25,Historical!$B$7:$B$1449,0))/INDEX(Historical!$H$7:$H$1442,MATCH(B25,Historical!$B$7:$B$1449,0)))^(1/5)-1)*100)</f>
        <v>14.869835499703509</v>
      </c>
      <c r="V25" s="795" t="str">
        <f>IF(INDEX(Historical!$O$7:$O$1442,MATCH(B25,Historical!$B$7:$B$1449,0))=0,"n/a",((INDEX(Historical!$C$7:$C$1442,MATCH(B25,Historical!$B$7:$B$1449,0))/INDEX(Historical!$O$7:$O$1442,MATCH(B25,Historical!$B$7:$B$1449,0)))^(1/10)-1)*100)</f>
        <v>n/a</v>
      </c>
      <c r="W25" s="796" t="str">
        <f t="shared" si="3"/>
        <v>n/a</v>
      </c>
      <c r="X25" s="797">
        <f t="shared" si="4"/>
        <v>1.4028146697833499</v>
      </c>
      <c r="Y25" s="763" t="s">
        <v>4455</v>
      </c>
      <c r="Z25" s="738">
        <f t="shared" si="5"/>
        <v>44.155844155844157</v>
      </c>
      <c r="AA25" s="999">
        <f t="shared" si="6"/>
        <v>19.876623376623375</v>
      </c>
      <c r="AB25" s="1000">
        <v>12</v>
      </c>
      <c r="AC25" s="978">
        <v>1.54</v>
      </c>
      <c r="AD25" s="978">
        <v>1.31</v>
      </c>
      <c r="AE25" s="978">
        <v>2.06</v>
      </c>
      <c r="AF25" s="978">
        <v>2.13</v>
      </c>
      <c r="AG25" s="978">
        <v>12.9</v>
      </c>
      <c r="AH25" s="978">
        <v>54.500000000000007</v>
      </c>
      <c r="AI25" s="978">
        <v>17.72</v>
      </c>
      <c r="AJ25" s="978">
        <v>10.6</v>
      </c>
      <c r="AK25" s="978">
        <v>15.1</v>
      </c>
      <c r="AL25" s="991">
        <v>1920</v>
      </c>
      <c r="AM25" s="985">
        <v>0.6</v>
      </c>
      <c r="AN25" s="978">
        <v>0.61</v>
      </c>
      <c r="AO25" s="838">
        <f t="shared" si="7"/>
        <v>-2.785291633862041</v>
      </c>
      <c r="AP25" s="839">
        <f t="shared" si="8"/>
        <v>17.091331742761334</v>
      </c>
      <c r="AQ25" s="1001">
        <f t="shared" si="9"/>
        <v>37.173382245014274</v>
      </c>
      <c r="AR25" s="738">
        <f>INDEX(Historical!$C$7:$C$1442,MATCH(B25,Historical!$B$7:$B$1449,0))*IF(AH25="n/a",1.03,IF(AH25&lt;0,1.01,IF(AH25&gt;10,1.1,(1+AH25/100))))</f>
        <v>0.74800000000000011</v>
      </c>
      <c r="AS25" s="999">
        <f t="shared" si="10"/>
        <v>0.8228000000000002</v>
      </c>
      <c r="AT25" s="999">
        <f t="shared" si="11"/>
        <v>0.90508000000000033</v>
      </c>
      <c r="AU25" s="999">
        <f t="shared" si="11"/>
        <v>0.99558800000000047</v>
      </c>
      <c r="AV25" s="999">
        <f t="shared" si="11"/>
        <v>1.0951468000000006</v>
      </c>
      <c r="AW25" s="738">
        <f t="shared" si="12"/>
        <v>4.5666148000000018</v>
      </c>
      <c r="AX25" s="846">
        <f t="shared" si="13"/>
        <v>14.918702384841561</v>
      </c>
      <c r="AY25" s="1080">
        <v>1.87</v>
      </c>
      <c r="AZ25" s="985">
        <v>30.14</v>
      </c>
      <c r="BA25" s="985">
        <v>-42.620000000000005</v>
      </c>
      <c r="BB25" s="985">
        <v>8.4500000000000011</v>
      </c>
      <c r="BC25" s="985">
        <v>-19.29</v>
      </c>
      <c r="BE25" s="700">
        <v>2013</v>
      </c>
      <c r="BF25" s="1013">
        <f t="shared" si="14"/>
        <v>0</v>
      </c>
      <c r="BG25" s="995">
        <v>5.7</v>
      </c>
    </row>
    <row r="26" spans="1:59" ht="11.25" customHeight="1" x14ac:dyDescent="0.2">
      <c r="A26" s="993" t="s">
        <v>905</v>
      </c>
      <c r="B26" s="988" t="s">
        <v>906</v>
      </c>
      <c r="C26" s="1070" t="s">
        <v>4252</v>
      </c>
      <c r="D26" s="1070" t="s">
        <v>4387</v>
      </c>
      <c r="E26" s="828">
        <v>7</v>
      </c>
      <c r="F26" s="1148">
        <v>597</v>
      </c>
      <c r="G26" s="1148" t="s">
        <v>106</v>
      </c>
      <c r="H26" s="1148" t="s">
        <v>106</v>
      </c>
      <c r="I26" s="987">
        <v>55.88</v>
      </c>
      <c r="J26" s="738">
        <f t="shared" si="0"/>
        <v>1.7895490336435216</v>
      </c>
      <c r="K26" s="990">
        <v>0.25</v>
      </c>
      <c r="L26" s="1000">
        <v>4</v>
      </c>
      <c r="M26" s="729">
        <f t="shared" si="1"/>
        <v>1</v>
      </c>
      <c r="N26" s="983" t="s">
        <v>460</v>
      </c>
      <c r="O26" s="831">
        <v>0.22</v>
      </c>
      <c r="P26" s="694">
        <v>43188</v>
      </c>
      <c r="Q26" s="694">
        <v>43210</v>
      </c>
      <c r="R26" s="729">
        <f t="shared" si="2"/>
        <v>13.636363636363635</v>
      </c>
      <c r="S26" s="795">
        <f>IF(INDEX(Historical!$D$7:$D$1442,MATCH(B26,Historical!$B$7:$B$1449,0))=0,"n/a",(INDEX(Historical!$C$7:$C$1442,MATCH(B26,Historical!$B$7:$B$1449,0))/INDEX(Historical!$D$7:$D$1442,MATCH(B26,Historical!$B$7:$B$1449,0))-1)*100)</f>
        <v>13.450292397660824</v>
      </c>
      <c r="T26" s="795">
        <f>IF(INDEX(Historical!$F$7:$F$1442,MATCH(B26,Historical!$B$7:$B$1449,0))=0,"n/a",((INDEX(Historical!$C$7:$C$1442,MATCH(B26,Historical!$B$7:$B$1449,0))/INDEX(Historical!$F$7:$F$1442,MATCH(B26,Historical!$B$7:$B$1449,0)))^(1/3)-1)*100)</f>
        <v>13.409655095164364</v>
      </c>
      <c r="U26" s="795">
        <f>IF(INDEX(Historical!$H$7:$H$1442,MATCH(B26,Historical!$B$7:$B$1449,0))=0,"n/a",((INDEX(Historical!$C$7:$C$1442,MATCH(B26,Historical!$B$7:$B$1449,0))/INDEX(Historical!$H$7:$H$1442,MATCH(B26,Historical!$B$7:$B$1449,0)))^(1/5)-1)*100)</f>
        <v>13.280114189364367</v>
      </c>
      <c r="V26" s="795" t="str">
        <f>IF(INDEX(Historical!$O$7:$O$1442,MATCH(B26,Historical!$B$7:$B$1449,0))=0,"n/a",((INDEX(Historical!$C$7:$C$1442,MATCH(B26,Historical!$B$7:$B$1449,0))/INDEX(Historical!$O$7:$O$1442,MATCH(B26,Historical!$B$7:$B$1449,0)))^(1/10)-1)*100)</f>
        <v>n/a</v>
      </c>
      <c r="W26" s="796" t="str">
        <f t="shared" si="3"/>
        <v>n/a</v>
      </c>
      <c r="X26" s="797" t="str">
        <f t="shared" si="4"/>
        <v>n/a</v>
      </c>
      <c r="Y26" s="751" t="s">
        <v>907</v>
      </c>
      <c r="Z26" s="738">
        <f t="shared" si="5"/>
        <v>39.840637450199203</v>
      </c>
      <c r="AA26" s="999">
        <f t="shared" si="6"/>
        <v>22.262948207171316</v>
      </c>
      <c r="AB26" s="1000">
        <v>9</v>
      </c>
      <c r="AC26" s="978">
        <v>2.5099999999999998</v>
      </c>
      <c r="AD26" s="978">
        <v>3.18</v>
      </c>
      <c r="AE26" s="978">
        <v>1.96</v>
      </c>
      <c r="AF26" s="978">
        <v>2.2599999999999998</v>
      </c>
      <c r="AG26" s="978">
        <v>10</v>
      </c>
      <c r="AH26" s="978">
        <v>-15.299999999999999</v>
      </c>
      <c r="AI26" s="978">
        <v>6.36</v>
      </c>
      <c r="AJ26" s="978">
        <v>-0.1</v>
      </c>
      <c r="AK26" s="978">
        <v>7.0000000000000009</v>
      </c>
      <c r="AL26" s="991">
        <v>7780</v>
      </c>
      <c r="AM26" s="985">
        <v>4.8</v>
      </c>
      <c r="AN26" s="978">
        <v>0</v>
      </c>
      <c r="AO26" s="838">
        <f t="shared" si="7"/>
        <v>-7.1932849841634283</v>
      </c>
      <c r="AP26" s="839">
        <f t="shared" si="8"/>
        <v>15.069663223007888</v>
      </c>
      <c r="AQ26" s="1001">
        <f t="shared" si="9"/>
        <v>49.538940225105364</v>
      </c>
      <c r="AR26" s="738">
        <f>INDEX(Historical!$C$7:$C$1442,MATCH(B26,Historical!$B$7:$B$1449,0))*IF(AH26="n/a",1.03,IF(AH26&lt;0,1.01,IF(AH26&gt;10,1.1,(1+AH26/100))))</f>
        <v>0.97970000000000002</v>
      </c>
      <c r="AS26" s="999">
        <f t="shared" si="10"/>
        <v>1.04200892</v>
      </c>
      <c r="AT26" s="999">
        <f t="shared" si="11"/>
        <v>1.1149495444000002</v>
      </c>
      <c r="AU26" s="999">
        <f t="shared" si="11"/>
        <v>1.1929960125080001</v>
      </c>
      <c r="AV26" s="999">
        <f t="shared" si="11"/>
        <v>1.2765057333835603</v>
      </c>
      <c r="AW26" s="738">
        <f t="shared" si="12"/>
        <v>5.6061602102915602</v>
      </c>
      <c r="AX26" s="846">
        <f t="shared" si="13"/>
        <v>10.032498586778024</v>
      </c>
      <c r="AY26" s="1080">
        <v>0.59</v>
      </c>
      <c r="AZ26" s="985">
        <v>6.2399999999999993</v>
      </c>
      <c r="BA26" s="985">
        <v>-22.09</v>
      </c>
      <c r="BB26" s="985">
        <v>-7.1800000000000006</v>
      </c>
      <c r="BC26" s="985">
        <v>-13.51</v>
      </c>
      <c r="BE26" s="700">
        <v>2012</v>
      </c>
      <c r="BF26" s="1013">
        <f t="shared" si="14"/>
        <v>0</v>
      </c>
      <c r="BG26" s="995">
        <v>6.5</v>
      </c>
    </row>
    <row r="27" spans="1:59" ht="11.25" customHeight="1" x14ac:dyDescent="0.2">
      <c r="A27" s="993" t="s">
        <v>4362</v>
      </c>
      <c r="B27" s="662" t="s">
        <v>3819</v>
      </c>
      <c r="C27" s="1070" t="s">
        <v>131</v>
      </c>
      <c r="D27" s="1070" t="s">
        <v>4390</v>
      </c>
      <c r="E27" s="828">
        <v>5</v>
      </c>
      <c r="F27" s="1148">
        <v>859</v>
      </c>
      <c r="G27" s="1148" t="s">
        <v>106</v>
      </c>
      <c r="H27" s="1148" t="s">
        <v>106</v>
      </c>
      <c r="I27" s="987">
        <v>69.34</v>
      </c>
      <c r="J27" s="738">
        <f t="shared" si="0"/>
        <v>2.7401211421978653</v>
      </c>
      <c r="K27" s="990">
        <v>0.47499999999999998</v>
      </c>
      <c r="L27" s="1000">
        <v>4</v>
      </c>
      <c r="M27" s="729">
        <f t="shared" si="1"/>
        <v>1.9</v>
      </c>
      <c r="N27" s="983" t="s">
        <v>320</v>
      </c>
      <c r="O27" s="831">
        <v>0.45750000000000002</v>
      </c>
      <c r="P27" s="973">
        <v>43445</v>
      </c>
      <c r="Q27" s="973">
        <v>43465</v>
      </c>
      <c r="R27" s="729">
        <f t="shared" si="2"/>
        <v>3.8251366120218488</v>
      </c>
      <c r="S27" s="795">
        <f>IF(INDEX(Historical!$D$7:$D$1442,MATCH(B27,Historical!$B$7:$B$1449,0))=0,"n/a",(INDEX(Historical!$C$7:$C$1442,MATCH(B27,Historical!$B$7:$B$1449,0))/INDEX(Historical!$D$7:$D$1442,MATCH(B27,Historical!$B$7:$B$1449,0))-1)*100)</f>
        <v>3.9381153305203753</v>
      </c>
      <c r="T27" s="795">
        <f>IF(INDEX(Historical!$F$7:$F$1442,MATCH(B27,Historical!$B$7:$B$1449,0))=0,"n/a",((INDEX(Historical!$C$7:$C$1442,MATCH(B27,Historical!$B$7:$B$1449,0))/INDEX(Historical!$F$7:$F$1442,MATCH(B27,Historical!$B$7:$B$1449,0)))^(1/3)-1)*100)</f>
        <v>3.7358372119158822</v>
      </c>
      <c r="U27" s="795">
        <f>IF(INDEX(Historical!$H$7:$H$1442,MATCH(B27,Historical!$B$7:$B$1449,0))=0,"n/a",((INDEX(Historical!$C$7:$C$1442,MATCH(B27,Historical!$B$7:$B$1449,0))/INDEX(Historical!$H$7:$H$1442,MATCH(B27,Historical!$B$7:$B$1449,0)))^(1/5)-1)*100)</f>
        <v>2.9183684729572557</v>
      </c>
      <c r="V27" s="795">
        <f>IF(INDEX(Historical!$O$7:$O$1442,MATCH(B27,Historical!$B$7:$B$1449,0))=0,"n/a",((INDEX(Historical!$C$7:$C$1442,MATCH(B27,Historical!$B$7:$B$1449,0))/INDEX(Historical!$O$7:$O$1442,MATCH(B27,Historical!$B$7:$B$1449,0)))^(1/10)-1)*100)</f>
        <v>-3.1331732318778838</v>
      </c>
      <c r="W27" s="796" t="str">
        <f t="shared" si="3"/>
        <v>n/a</v>
      </c>
      <c r="X27" s="797">
        <f t="shared" si="4"/>
        <v>0.53061244962859189</v>
      </c>
      <c r="Y27" s="749"/>
      <c r="Z27" s="738">
        <f t="shared" si="5"/>
        <v>55.393586005830898</v>
      </c>
      <c r="AA27" s="999">
        <f t="shared" si="6"/>
        <v>20.215743440233236</v>
      </c>
      <c r="AB27" s="1000">
        <v>12</v>
      </c>
      <c r="AC27" s="978">
        <v>3.43</v>
      </c>
      <c r="AD27" s="978">
        <v>2.62</v>
      </c>
      <c r="AE27" s="978">
        <v>2.73</v>
      </c>
      <c r="AF27" s="978">
        <v>2.21</v>
      </c>
      <c r="AG27" s="978">
        <v>9.3000000000000007</v>
      </c>
      <c r="AH27" s="978">
        <v>3.3000000000000003</v>
      </c>
      <c r="AI27" s="978">
        <v>-3.1300000000000003</v>
      </c>
      <c r="AJ27" s="978">
        <v>5.5</v>
      </c>
      <c r="AK27" s="978">
        <v>7.7</v>
      </c>
      <c r="AL27" s="991">
        <v>17140</v>
      </c>
      <c r="AM27" s="985">
        <v>0.5</v>
      </c>
      <c r="AN27" s="978">
        <v>1.1499999999999999</v>
      </c>
      <c r="AO27" s="838">
        <f t="shared" si="7"/>
        <v>-14.557253825078115</v>
      </c>
      <c r="AP27" s="839">
        <f t="shared" si="8"/>
        <v>5.6584896151551209</v>
      </c>
      <c r="AQ27" s="1001">
        <f t="shared" si="9"/>
        <v>40.912570219055347</v>
      </c>
      <c r="AR27" s="738">
        <f>INDEX(Historical!$C$7:$C$1442,MATCH(B27,Historical!$B$7:$B$1449,0))*IF(AH27="n/a",1.03,IF(AH27&lt;0,1.01,IF(AH27&gt;10,1.1,(1+AH27/100))))</f>
        <v>1.9084674999999998</v>
      </c>
      <c r="AS27" s="999">
        <f t="shared" si="10"/>
        <v>1.9275521749999998</v>
      </c>
      <c r="AT27" s="999">
        <f t="shared" ref="AT27:AV46" si="15">IF($AK27="n/a",1.03*AS27,IF($AK27&lt;0,1.01*AS27,IF($AK27&gt;10,1.1*AS27,(1+$AK27/100)*AS27)))</f>
        <v>2.0759736924749999</v>
      </c>
      <c r="AU27" s="999">
        <f t="shared" si="15"/>
        <v>2.2358236667955746</v>
      </c>
      <c r="AV27" s="999">
        <f t="shared" si="15"/>
        <v>2.4079820891388337</v>
      </c>
      <c r="AW27" s="738">
        <f t="shared" si="12"/>
        <v>10.555799123409408</v>
      </c>
      <c r="AX27" s="846">
        <f t="shared" si="13"/>
        <v>15.223246500446216</v>
      </c>
      <c r="AY27" s="1080">
        <v>0.33</v>
      </c>
      <c r="AZ27" s="985">
        <v>33.629999999999995</v>
      </c>
      <c r="BA27" s="985">
        <v>-2.27</v>
      </c>
      <c r="BB27" s="985">
        <v>2.94</v>
      </c>
      <c r="BC27" s="985">
        <v>10.02</v>
      </c>
      <c r="BE27" s="700">
        <v>2014</v>
      </c>
      <c r="BF27" s="1013">
        <f t="shared" si="14"/>
        <v>0</v>
      </c>
      <c r="BG27" s="995">
        <v>2.6</v>
      </c>
    </row>
    <row r="28" spans="1:59" ht="11.25" customHeight="1" x14ac:dyDescent="0.2">
      <c r="A28" s="976" t="s">
        <v>908</v>
      </c>
      <c r="B28" s="988" t="s">
        <v>909</v>
      </c>
      <c r="C28" s="1070" t="s">
        <v>4381</v>
      </c>
      <c r="D28" s="1070" t="s">
        <v>4382</v>
      </c>
      <c r="E28" s="828">
        <v>8</v>
      </c>
      <c r="F28" s="1148">
        <v>555</v>
      </c>
      <c r="G28" s="1148" t="s">
        <v>106</v>
      </c>
      <c r="H28" s="1148" t="s">
        <v>106</v>
      </c>
      <c r="I28" s="987">
        <v>42.94</v>
      </c>
      <c r="J28" s="738">
        <f t="shared" si="0"/>
        <v>2.6082906380996742</v>
      </c>
      <c r="K28" s="990">
        <v>0.28000000000000003</v>
      </c>
      <c r="L28" s="1000">
        <v>4</v>
      </c>
      <c r="M28" s="729">
        <f t="shared" si="1"/>
        <v>1.1200000000000001</v>
      </c>
      <c r="N28" s="983" t="s">
        <v>714</v>
      </c>
      <c r="O28" s="831">
        <v>0.27</v>
      </c>
      <c r="P28" s="973">
        <v>43446</v>
      </c>
      <c r="Q28" s="973">
        <v>43461</v>
      </c>
      <c r="R28" s="729">
        <f t="shared" si="2"/>
        <v>3.7037037037037068</v>
      </c>
      <c r="S28" s="795">
        <f>IF(INDEX(Historical!$D$7:$D$1442,MATCH(B28,Historical!$B$7:$B$1449,0))=0,"n/a",(INDEX(Historical!$C$7:$C$1442,MATCH(B28,Historical!$B$7:$B$1449,0))/INDEX(Historical!$D$7:$D$1442,MATCH(B28,Historical!$B$7:$B$1449,0))-1)*100)</f>
        <v>3.8095238095238182</v>
      </c>
      <c r="T28" s="795">
        <f>IF(INDEX(Historical!$F$7:$F$1442,MATCH(B28,Historical!$B$7:$B$1449,0))=0,"n/a",((INDEX(Historical!$C$7:$C$1442,MATCH(B28,Historical!$B$7:$B$1449,0))/INDEX(Historical!$F$7:$F$1442,MATCH(B28,Historical!$B$7:$B$1449,0)))^(1/3)-1)*100)</f>
        <v>4.7809728620415548</v>
      </c>
      <c r="U28" s="795">
        <f>IF(INDEX(Historical!$H$7:$H$1442,MATCH(B28,Historical!$B$7:$B$1449,0))=0,"n/a",((INDEX(Historical!$C$7:$C$1442,MATCH(B28,Historical!$B$7:$B$1449,0))/INDEX(Historical!$H$7:$H$1442,MATCH(B28,Historical!$B$7:$B$1449,0)))^(1/5)-1)*100)</f>
        <v>5.0997092152874623</v>
      </c>
      <c r="V28" s="795" t="str">
        <f>IF(INDEX(Historical!$O$7:$O$1442,MATCH(B28,Historical!$B$7:$B$1449,0))=0,"n/a",((INDEX(Historical!$C$7:$C$1442,MATCH(B28,Historical!$B$7:$B$1449,0))/INDEX(Historical!$O$7:$O$1442,MATCH(B28,Historical!$B$7:$B$1449,0)))^(1/10)-1)*100)</f>
        <v>n/a</v>
      </c>
      <c r="W28" s="796" t="str">
        <f t="shared" si="3"/>
        <v>n/a</v>
      </c>
      <c r="X28" s="797">
        <f t="shared" si="4"/>
        <v>8.3328581949141542E-2</v>
      </c>
      <c r="Y28" s="747"/>
      <c r="Z28" s="738">
        <f t="shared" si="5"/>
        <v>260.46511627906978</v>
      </c>
      <c r="AA28" s="999">
        <f t="shared" si="6"/>
        <v>99.860465116279073</v>
      </c>
      <c r="AB28" s="1000">
        <v>12</v>
      </c>
      <c r="AC28" s="978">
        <v>0.43</v>
      </c>
      <c r="AD28" s="978">
        <v>33.6</v>
      </c>
      <c r="AE28" s="978">
        <v>6.07</v>
      </c>
      <c r="AF28" s="978">
        <v>2.48</v>
      </c>
      <c r="AG28" s="978">
        <v>2.4</v>
      </c>
      <c r="AH28" s="978">
        <v>-13.4</v>
      </c>
      <c r="AI28" s="978">
        <v>20</v>
      </c>
      <c r="AJ28" s="978">
        <v>61.199999999999996</v>
      </c>
      <c r="AK28" s="978">
        <v>3</v>
      </c>
      <c r="AL28" s="991">
        <v>2000</v>
      </c>
      <c r="AM28" s="985">
        <v>0.8</v>
      </c>
      <c r="AN28" s="978">
        <v>1.56</v>
      </c>
      <c r="AO28" s="838">
        <f t="shared" si="7"/>
        <v>-92.152465262891937</v>
      </c>
      <c r="AP28" s="839">
        <f t="shared" si="8"/>
        <v>7.7079998533871361</v>
      </c>
      <c r="AQ28" s="1001">
        <f t="shared" si="9"/>
        <v>231.76561571779831</v>
      </c>
      <c r="AR28" s="738">
        <f>INDEX(Historical!$C$7:$C$1442,MATCH(B28,Historical!$B$7:$B$1449,0))*IF(AH28="n/a",1.03,IF(AH28&lt;0,1.01,IF(AH28&gt;10,1.1,(1+AH28/100))))</f>
        <v>1.1009</v>
      </c>
      <c r="AS28" s="999">
        <f t="shared" si="10"/>
        <v>1.21099</v>
      </c>
      <c r="AT28" s="999">
        <f t="shared" si="15"/>
        <v>1.2473197</v>
      </c>
      <c r="AU28" s="999">
        <f t="shared" si="15"/>
        <v>1.2847392910000002</v>
      </c>
      <c r="AV28" s="999">
        <f t="shared" si="15"/>
        <v>1.3232814697300002</v>
      </c>
      <c r="AW28" s="738">
        <f t="shared" si="12"/>
        <v>6.1672304607300008</v>
      </c>
      <c r="AX28" s="846">
        <f t="shared" si="13"/>
        <v>14.362437030111785</v>
      </c>
      <c r="AY28" s="1080">
        <v>0.33</v>
      </c>
      <c r="AZ28" s="985">
        <v>40.239999999999995</v>
      </c>
      <c r="BA28" s="985">
        <v>0.21</v>
      </c>
      <c r="BB28" s="985">
        <v>5.59</v>
      </c>
      <c r="BC28" s="985">
        <v>12.85</v>
      </c>
      <c r="BE28" s="700">
        <v>2012</v>
      </c>
      <c r="BF28" s="1013">
        <f t="shared" si="14"/>
        <v>0</v>
      </c>
      <c r="BG28" s="995">
        <v>0.89999999999999991</v>
      </c>
    </row>
    <row r="29" spans="1:59" s="874" customFormat="1" ht="11.25" customHeight="1" x14ac:dyDescent="0.2">
      <c r="A29" s="853" t="s">
        <v>910</v>
      </c>
      <c r="B29" s="882" t="s">
        <v>911</v>
      </c>
      <c r="C29" s="1070" t="s">
        <v>4381</v>
      </c>
      <c r="D29" s="1070" t="s">
        <v>4382</v>
      </c>
      <c r="E29" s="854">
        <v>6</v>
      </c>
      <c r="F29" s="1148">
        <v>718</v>
      </c>
      <c r="G29" s="1147" t="s">
        <v>106</v>
      </c>
      <c r="H29" s="1147" t="s">
        <v>106</v>
      </c>
      <c r="I29" s="855">
        <v>46.02</v>
      </c>
      <c r="J29" s="856">
        <f t="shared" si="0"/>
        <v>3.9982616253802692</v>
      </c>
      <c r="K29" s="857">
        <v>0.46</v>
      </c>
      <c r="L29" s="858">
        <v>4</v>
      </c>
      <c r="M29" s="859">
        <f t="shared" si="1"/>
        <v>1.84</v>
      </c>
      <c r="N29" s="860" t="s">
        <v>528</v>
      </c>
      <c r="O29" s="861">
        <v>0.44</v>
      </c>
      <c r="P29" s="862">
        <v>43231</v>
      </c>
      <c r="Q29" s="862">
        <v>43245</v>
      </c>
      <c r="R29" s="859">
        <f t="shared" si="2"/>
        <v>4.5454545454545494</v>
      </c>
      <c r="S29" s="795">
        <f>IF(INDEX(Historical!$D$7:$D$1442,MATCH(B29,Historical!$B$7:$B$1449,0))=0,"n/a",(INDEX(Historical!$C$7:$C$1442,MATCH(B29,Historical!$B$7:$B$1449,0))/INDEX(Historical!$D$7:$D$1442,MATCH(B29,Historical!$B$7:$B$1449,0))-1)*100)</f>
        <v>4.5977011494252817</v>
      </c>
      <c r="T29" s="795">
        <f>IF(INDEX(Historical!$F$7:$F$1442,MATCH(B29,Historical!$B$7:$B$1449,0))=0,"n/a",((INDEX(Historical!$C$7:$C$1442,MATCH(B29,Historical!$B$7:$B$1449,0))/INDEX(Historical!$F$7:$F$1442,MATCH(B29,Historical!$B$7:$B$1449,0)))^(1/3)-1)*100)</f>
        <v>4.8265840170789165</v>
      </c>
      <c r="U29" s="795">
        <f>IF(INDEX(Historical!$H$7:$H$1442,MATCH(B29,Historical!$B$7:$B$1449,0))=0,"n/a",((INDEX(Historical!$C$7:$C$1442,MATCH(B29,Historical!$B$7:$B$1449,0))/INDEX(Historical!$H$7:$H$1442,MATCH(B29,Historical!$B$7:$B$1449,0)))^(1/5)-1)*100)</f>
        <v>5.1258847976175081</v>
      </c>
      <c r="V29" s="795">
        <f>IF(INDEX(Historical!$O$7:$O$1442,MATCH(B29,Historical!$B$7:$B$1449,0))=0,"n/a",((INDEX(Historical!$C$7:$C$1442,MATCH(B29,Historical!$B$7:$B$1449,0))/INDEX(Historical!$O$7:$O$1442,MATCH(B29,Historical!$B$7:$B$1449,0)))^(1/10)-1)*100)</f>
        <v>3.0323871189001705</v>
      </c>
      <c r="W29" s="863">
        <f t="shared" si="3"/>
        <v>1.6903794260531739</v>
      </c>
      <c r="X29" s="864">
        <f t="shared" si="4"/>
        <v>3.2036779985109423</v>
      </c>
      <c r="Y29" s="865"/>
      <c r="Z29" s="856">
        <f t="shared" si="5"/>
        <v>216.47058823529414</v>
      </c>
      <c r="AA29" s="866">
        <f t="shared" si="6"/>
        <v>54.141176470588242</v>
      </c>
      <c r="AB29" s="858">
        <v>12</v>
      </c>
      <c r="AC29" s="867">
        <v>0.85</v>
      </c>
      <c r="AD29" s="867">
        <v>3.09</v>
      </c>
      <c r="AE29" s="867">
        <v>7.31</v>
      </c>
      <c r="AF29" s="867">
        <v>1.8</v>
      </c>
      <c r="AG29" s="867">
        <v>3</v>
      </c>
      <c r="AH29" s="867">
        <v>-25</v>
      </c>
      <c r="AI29" s="867">
        <v>-5.0999999999999996</v>
      </c>
      <c r="AJ29" s="867">
        <v>1.6</v>
      </c>
      <c r="AK29" s="867">
        <v>17.62</v>
      </c>
      <c r="AL29" s="868">
        <v>6310</v>
      </c>
      <c r="AM29" s="869">
        <v>0.67999999999999994</v>
      </c>
      <c r="AN29" s="867">
        <v>0.85</v>
      </c>
      <c r="AO29" s="870">
        <f t="shared" si="7"/>
        <v>-45.017030047590467</v>
      </c>
      <c r="AP29" s="871">
        <f t="shared" si="8"/>
        <v>9.1241464229977769</v>
      </c>
      <c r="AQ29" s="872">
        <f t="shared" si="9"/>
        <v>108.11761380640176</v>
      </c>
      <c r="AR29" s="738">
        <f>INDEX(Historical!$C$7:$C$1442,MATCH(B29,Historical!$B$7:$B$1449,0))*IF(AH29="n/a",1.03,IF(AH29&lt;0,1.01,IF(AH29&gt;10,1.1,(1+AH29/100))))</f>
        <v>1.8382000000000001</v>
      </c>
      <c r="AS29" s="866">
        <f t="shared" si="10"/>
        <v>1.8565820000000002</v>
      </c>
      <c r="AT29" s="866">
        <f t="shared" si="15"/>
        <v>2.0422402000000002</v>
      </c>
      <c r="AU29" s="866">
        <f t="shared" si="15"/>
        <v>2.2464642200000005</v>
      </c>
      <c r="AV29" s="866">
        <f t="shared" si="15"/>
        <v>2.4711106420000006</v>
      </c>
      <c r="AW29" s="856">
        <f t="shared" si="12"/>
        <v>10.454597062000001</v>
      </c>
      <c r="AX29" s="873">
        <f t="shared" si="13"/>
        <v>22.717507740112996</v>
      </c>
      <c r="AY29" s="1081">
        <v>0.4</v>
      </c>
      <c r="AZ29" s="869">
        <v>33.31</v>
      </c>
      <c r="BA29" s="869">
        <v>-0.82000000000000006</v>
      </c>
      <c r="BB29" s="869">
        <v>7.5200000000000005</v>
      </c>
      <c r="BC29" s="869">
        <v>11.129999999999999</v>
      </c>
      <c r="BD29" s="1033"/>
      <c r="BE29" s="700">
        <v>2013</v>
      </c>
      <c r="BF29" s="1013">
        <f t="shared" si="14"/>
        <v>0</v>
      </c>
      <c r="BG29" s="931">
        <v>1.5</v>
      </c>
    </row>
    <row r="30" spans="1:59" ht="11.25" customHeight="1" x14ac:dyDescent="0.2">
      <c r="A30" s="976" t="s">
        <v>912</v>
      </c>
      <c r="B30" s="988" t="s">
        <v>913</v>
      </c>
      <c r="C30" s="1070" t="s">
        <v>131</v>
      </c>
      <c r="D30" s="1070" t="s">
        <v>4391</v>
      </c>
      <c r="E30" s="828">
        <v>9</v>
      </c>
      <c r="F30" s="1148">
        <v>401</v>
      </c>
      <c r="G30" s="1148" t="s">
        <v>37</v>
      </c>
      <c r="H30" s="1148" t="s">
        <v>37</v>
      </c>
      <c r="I30" s="987">
        <v>79.12</v>
      </c>
      <c r="J30" s="738">
        <f t="shared" si="0"/>
        <v>3.3872598584428717</v>
      </c>
      <c r="K30" s="990">
        <v>0.67</v>
      </c>
      <c r="L30" s="1000">
        <v>4</v>
      </c>
      <c r="M30" s="729">
        <f t="shared" si="1"/>
        <v>2.68</v>
      </c>
      <c r="N30" s="983" t="s">
        <v>250</v>
      </c>
      <c r="O30" s="831">
        <v>0.62</v>
      </c>
      <c r="P30" s="973">
        <v>43412</v>
      </c>
      <c r="Q30" s="973">
        <v>43444</v>
      </c>
      <c r="R30" s="729">
        <f t="shared" si="2"/>
        <v>8.0645161290322651</v>
      </c>
      <c r="S30" s="795">
        <f>IF(INDEX(Historical!$D$7:$D$1442,MATCH(B30,Historical!$B$7:$B$1449,0))=0,"n/a",(INDEX(Historical!$C$7:$C$1442,MATCH(B30,Historical!$B$7:$B$1449,0))/INDEX(Historical!$D$7:$D$1442,MATCH(B30,Historical!$B$7:$B$1449,0))-1)*100)</f>
        <v>5.8577405857740406</v>
      </c>
      <c r="T30" s="795">
        <f>IF(INDEX(Historical!$F$7:$F$1442,MATCH(B30,Historical!$B$7:$B$1449,0))=0,"n/a",((INDEX(Historical!$C$7:$C$1442,MATCH(B30,Historical!$B$7:$B$1449,0))/INDEX(Historical!$F$7:$F$1442,MATCH(B30,Historical!$B$7:$B$1449,0)))^(1/3)-1)*100)</f>
        <v>5.5749020301092411</v>
      </c>
      <c r="U30" s="795">
        <f>IF(INDEX(Historical!$H$7:$H$1442,MATCH(B30,Historical!$B$7:$B$1449,0))=0,"n/a",((INDEX(Historical!$C$7:$C$1442,MATCH(B30,Historical!$B$7:$B$1449,0))/INDEX(Historical!$H$7:$H$1442,MATCH(B30,Historical!$B$7:$B$1449,0)))^(1/5)-1)*100)</f>
        <v>5.3457894311828236</v>
      </c>
      <c r="V30" s="795">
        <f>IF(INDEX(Historical!$O$7:$O$1442,MATCH(B30,Historical!$B$7:$B$1449,0))=0,"n/a",((INDEX(Historical!$C$7:$C$1442,MATCH(B30,Historical!$B$7:$B$1449,0))/INDEX(Historical!$O$7:$O$1442,MATCH(B30,Historical!$B$7:$B$1449,0)))^(1/10)-1)*100)</f>
        <v>4.4305745323073076</v>
      </c>
      <c r="W30" s="796">
        <f t="shared" si="3"/>
        <v>1.2065679952344466</v>
      </c>
      <c r="X30" s="797">
        <f t="shared" si="4"/>
        <v>0.65997400384973137</v>
      </c>
      <c r="Y30" s="988"/>
      <c r="Z30" s="738">
        <f t="shared" si="5"/>
        <v>68.367346938775526</v>
      </c>
      <c r="AA30" s="999">
        <f t="shared" si="6"/>
        <v>20.183673469387756</v>
      </c>
      <c r="AB30" s="1000">
        <v>12</v>
      </c>
      <c r="AC30" s="978">
        <v>3.92</v>
      </c>
      <c r="AD30" s="978">
        <v>3.52</v>
      </c>
      <c r="AE30" s="978">
        <v>2.44</v>
      </c>
      <c r="AF30" s="978">
        <v>2.0499999999999998</v>
      </c>
      <c r="AG30" s="978">
        <v>10.299999999999999</v>
      </c>
      <c r="AH30" s="978">
        <v>206.9</v>
      </c>
      <c r="AI30" s="978">
        <v>6.43</v>
      </c>
      <c r="AJ30" s="978">
        <v>8.1</v>
      </c>
      <c r="AK30" s="978">
        <v>5.74</v>
      </c>
      <c r="AL30" s="991">
        <v>39500</v>
      </c>
      <c r="AM30" s="985">
        <v>0.15</v>
      </c>
      <c r="AN30" s="978">
        <v>1.31</v>
      </c>
      <c r="AO30" s="838">
        <f t="shared" si="7"/>
        <v>-11.450624179762061</v>
      </c>
      <c r="AP30" s="839">
        <f t="shared" si="8"/>
        <v>8.7330492896256953</v>
      </c>
      <c r="AQ30" s="1001">
        <f t="shared" si="9"/>
        <v>35.608145629227337</v>
      </c>
      <c r="AR30" s="738">
        <f>INDEX(Historical!$C$7:$C$1442,MATCH(B30,Historical!$B$7:$B$1449,0))*IF(AH30="n/a",1.03,IF(AH30&lt;0,1.01,IF(AH30&gt;10,1.1,(1+AH30/100))))</f>
        <v>2.7829999999999999</v>
      </c>
      <c r="AS30" s="999">
        <f t="shared" si="10"/>
        <v>2.9619469</v>
      </c>
      <c r="AT30" s="999">
        <f t="shared" si="15"/>
        <v>3.1319626520599999</v>
      </c>
      <c r="AU30" s="999">
        <f t="shared" si="15"/>
        <v>3.3117373082882438</v>
      </c>
      <c r="AV30" s="999">
        <f t="shared" si="15"/>
        <v>3.5018310297839887</v>
      </c>
      <c r="AW30" s="738">
        <f t="shared" si="12"/>
        <v>15.690477890132232</v>
      </c>
      <c r="AX30" s="846">
        <f t="shared" si="13"/>
        <v>19.83124101381728</v>
      </c>
      <c r="AY30" s="1080">
        <v>0.13</v>
      </c>
      <c r="AZ30" s="985">
        <v>26.179999999999996</v>
      </c>
      <c r="BA30" s="985">
        <v>-2.3800000000000003</v>
      </c>
      <c r="BB30" s="985">
        <v>3.5700000000000003</v>
      </c>
      <c r="BC30" s="985">
        <v>10.32</v>
      </c>
      <c r="BE30" s="700">
        <v>2011</v>
      </c>
      <c r="BF30" s="1013">
        <f t="shared" si="14"/>
        <v>0</v>
      </c>
      <c r="BG30" s="995">
        <v>2.9000000000000004</v>
      </c>
    </row>
    <row r="31" spans="1:59" ht="11.25" customHeight="1" x14ac:dyDescent="0.2">
      <c r="A31" s="976" t="s">
        <v>914</v>
      </c>
      <c r="B31" s="988" t="s">
        <v>915</v>
      </c>
      <c r="C31" s="1070" t="s">
        <v>108</v>
      </c>
      <c r="D31" s="1070" t="s">
        <v>4406</v>
      </c>
      <c r="E31" s="828">
        <v>7</v>
      </c>
      <c r="F31" s="1148">
        <v>634</v>
      </c>
      <c r="G31" s="1148" t="s">
        <v>115</v>
      </c>
      <c r="H31" s="1148" t="s">
        <v>115</v>
      </c>
      <c r="I31" s="987">
        <v>102.7</v>
      </c>
      <c r="J31" s="738">
        <f t="shared" si="0"/>
        <v>1.5189873417721518</v>
      </c>
      <c r="K31" s="990">
        <v>0.39</v>
      </c>
      <c r="L31" s="1000">
        <v>4</v>
      </c>
      <c r="M31" s="729">
        <f t="shared" si="1"/>
        <v>1.56</v>
      </c>
      <c r="N31" s="983" t="s">
        <v>698</v>
      </c>
      <c r="O31" s="831">
        <v>0.35</v>
      </c>
      <c r="P31" s="973">
        <v>43377</v>
      </c>
      <c r="Q31" s="973">
        <v>43413</v>
      </c>
      <c r="R31" s="729">
        <f t="shared" si="2"/>
        <v>11.428571428571439</v>
      </c>
      <c r="S31" s="795">
        <f>IF(INDEX(Historical!$D$7:$D$1442,MATCH(B31,Historical!$B$7:$B$1449,0))=0,"n/a",(INDEX(Historical!$C$7:$C$1442,MATCH(B31,Historical!$B$7:$B$1449,0))/INDEX(Historical!$D$7:$D$1442,MATCH(B31,Historical!$B$7:$B$1449,0))-1)*100)</f>
        <v>9.9236641221373887</v>
      </c>
      <c r="T31" s="795">
        <f>IF(INDEX(Historical!$F$7:$F$1442,MATCH(B31,Historical!$B$7:$B$1449,0))=0,"n/a",((INDEX(Historical!$C$7:$C$1442,MATCH(B31,Historical!$B$7:$B$1449,0))/INDEX(Historical!$F$7:$F$1442,MATCH(B31,Historical!$B$7:$B$1449,0)))^(1/3)-1)*100)</f>
        <v>9.3931015185737543</v>
      </c>
      <c r="U31" s="795">
        <f>IF(INDEX(Historical!$H$7:$H$1442,MATCH(B31,Historical!$B$7:$B$1449,0))=0,"n/a",((INDEX(Historical!$C$7:$C$1442,MATCH(B31,Historical!$B$7:$B$1449,0))/INDEX(Historical!$H$7:$H$1442,MATCH(B31,Historical!$B$7:$B$1449,0)))^(1/5)-1)*100)</f>
        <v>10.859472602645347</v>
      </c>
      <c r="V31" s="795">
        <f>IF(INDEX(Historical!$O$7:$O$1442,MATCH(B31,Historical!$B$7:$B$1449,0))=0,"n/a",((INDEX(Historical!$C$7:$C$1442,MATCH(B31,Historical!$B$7:$B$1449,0))/INDEX(Historical!$O$7:$O$1442,MATCH(B31,Historical!$B$7:$B$1449,0)))^(1/10)-1)*100)</f>
        <v>7.1773462536293131</v>
      </c>
      <c r="W31" s="796">
        <f t="shared" si="3"/>
        <v>1.5130205815490818</v>
      </c>
      <c r="X31" s="797">
        <f t="shared" si="4"/>
        <v>1.2201654609713872</v>
      </c>
      <c r="Y31" s="752"/>
      <c r="Z31" s="738">
        <f t="shared" si="5"/>
        <v>21.282401091405184</v>
      </c>
      <c r="AA31" s="999">
        <f t="shared" si="6"/>
        <v>14.010914051841747</v>
      </c>
      <c r="AB31" s="1000">
        <v>12</v>
      </c>
      <c r="AC31" s="978">
        <v>7.33</v>
      </c>
      <c r="AD31" s="978">
        <v>1.1200000000000001</v>
      </c>
      <c r="AE31" s="978">
        <v>2.12</v>
      </c>
      <c r="AF31" s="978">
        <v>4.1100000000000003</v>
      </c>
      <c r="AG31" s="978">
        <v>16.400000000000002</v>
      </c>
      <c r="AH31" s="978">
        <v>5.4</v>
      </c>
      <c r="AI31" s="978">
        <v>10.23</v>
      </c>
      <c r="AJ31" s="978">
        <v>8.9</v>
      </c>
      <c r="AK31" s="978">
        <v>12.5</v>
      </c>
      <c r="AL31" s="991">
        <v>88120</v>
      </c>
      <c r="AM31" s="985">
        <v>0.27999999999999997</v>
      </c>
      <c r="AN31" s="978">
        <v>5.91</v>
      </c>
      <c r="AO31" s="838">
        <f t="shared" si="7"/>
        <v>-1.6324541074242482</v>
      </c>
      <c r="AP31" s="839">
        <f t="shared" si="8"/>
        <v>12.378459944417498</v>
      </c>
      <c r="AQ31" s="1001">
        <f t="shared" si="9"/>
        <v>59.978966330048934</v>
      </c>
      <c r="AR31" s="738">
        <f>INDEX(Historical!$C$7:$C$1442,MATCH(B31,Historical!$B$7:$B$1449,0))*IF(AH31="n/a",1.03,IF(AH31&lt;0,1.01,IF(AH31&gt;10,1.1,(1+AH31/100))))</f>
        <v>1.51776</v>
      </c>
      <c r="AS31" s="999">
        <f t="shared" si="10"/>
        <v>1.6695360000000001</v>
      </c>
      <c r="AT31" s="999">
        <f t="shared" si="15"/>
        <v>1.8364896000000004</v>
      </c>
      <c r="AU31" s="999">
        <f t="shared" si="15"/>
        <v>2.0201385600000008</v>
      </c>
      <c r="AV31" s="999">
        <f t="shared" si="15"/>
        <v>2.222152416000001</v>
      </c>
      <c r="AW31" s="738">
        <f t="shared" si="12"/>
        <v>9.2660765760000032</v>
      </c>
      <c r="AX31" s="846">
        <f t="shared" si="13"/>
        <v>9.0224698889970814</v>
      </c>
      <c r="AY31" s="1080">
        <v>1.1200000000000001</v>
      </c>
      <c r="AZ31" s="985">
        <v>17.32</v>
      </c>
      <c r="BA31" s="985">
        <v>-10.34</v>
      </c>
      <c r="BB31" s="985">
        <v>0.63</v>
      </c>
      <c r="BC31" s="985">
        <v>0.27</v>
      </c>
      <c r="BE31" s="700">
        <v>2012</v>
      </c>
      <c r="BF31" s="1013">
        <f t="shared" si="14"/>
        <v>0</v>
      </c>
      <c r="BG31" s="995">
        <v>1.7999999999999998</v>
      </c>
    </row>
    <row r="32" spans="1:59" ht="11.25" customHeight="1" x14ac:dyDescent="0.2">
      <c r="A32" s="993" t="s">
        <v>916</v>
      </c>
      <c r="B32" s="988" t="s">
        <v>917</v>
      </c>
      <c r="C32" s="1070" t="s">
        <v>4381</v>
      </c>
      <c r="D32" s="1070" t="s">
        <v>4382</v>
      </c>
      <c r="E32" s="828">
        <v>9</v>
      </c>
      <c r="F32" s="1148">
        <v>415</v>
      </c>
      <c r="G32" s="1148" t="s">
        <v>106</v>
      </c>
      <c r="H32" s="1148" t="s">
        <v>106</v>
      </c>
      <c r="I32" s="987">
        <v>172.84</v>
      </c>
      <c r="J32" s="738">
        <f t="shared" si="0"/>
        <v>1.9439944457301548</v>
      </c>
      <c r="K32" s="990">
        <v>0.84</v>
      </c>
      <c r="L32" s="1000">
        <v>4</v>
      </c>
      <c r="M32" s="729">
        <f t="shared" si="1"/>
        <v>3.36</v>
      </c>
      <c r="N32" s="983" t="s">
        <v>4108</v>
      </c>
      <c r="O32" s="831">
        <v>0.79</v>
      </c>
      <c r="P32" s="973">
        <v>43460</v>
      </c>
      <c r="Q32" s="973">
        <v>43479</v>
      </c>
      <c r="R32" s="729">
        <f t="shared" si="2"/>
        <v>6.329113924050624</v>
      </c>
      <c r="S32" s="795">
        <f>IF(INDEX(Historical!$D$7:$D$1442,MATCH(B32,Historical!$B$7:$B$1449,0))=0,"n/a",(INDEX(Historical!$C$7:$C$1442,MATCH(B32,Historical!$B$7:$B$1449,0))/INDEX(Historical!$D$7:$D$1442,MATCH(B32,Historical!$B$7:$B$1449,0))-1)*100)</f>
        <v>14.015151515151491</v>
      </c>
      <c r="T32" s="795">
        <f>IF(INDEX(Historical!$F$7:$F$1442,MATCH(B32,Historical!$B$7:$B$1449,0))=0,"n/a",((INDEX(Historical!$C$7:$C$1442,MATCH(B32,Historical!$B$7:$B$1449,0))/INDEX(Historical!$F$7:$F$1442,MATCH(B32,Historical!$B$7:$B$1449,0)))^(1/3)-1)*100)</f>
        <v>18.475706424551895</v>
      </c>
      <c r="U32" s="795">
        <f>IF(INDEX(Historical!$H$7:$H$1442,MATCH(B32,Historical!$B$7:$B$1449,0))=0,"n/a",((INDEX(Historical!$C$7:$C$1442,MATCH(B32,Historical!$B$7:$B$1449,0))/INDEX(Historical!$H$7:$H$1442,MATCH(B32,Historical!$B$7:$B$1449,0)))^(1/5)-1)*100)</f>
        <v>22.302338775811403</v>
      </c>
      <c r="V32" s="795" t="str">
        <f>IF(INDEX(Historical!$O$7:$O$1442,MATCH(B32,Historical!$B$7:$B$1449,0))=0,"n/a",((INDEX(Historical!$C$7:$C$1442,MATCH(B32,Historical!$B$7:$B$1449,0))/INDEX(Historical!$O$7:$O$1442,MATCH(B32,Historical!$B$7:$B$1449,0)))^(1/10)-1)*100)</f>
        <v>n/a</v>
      </c>
      <c r="W32" s="796" t="str">
        <f t="shared" si="3"/>
        <v>n/a</v>
      </c>
      <c r="X32" s="797">
        <f t="shared" si="4"/>
        <v>2.1240322643629908</v>
      </c>
      <c r="Y32" s="989" t="s">
        <v>4020</v>
      </c>
      <c r="Z32" s="738">
        <f t="shared" si="5"/>
        <v>128.73563218390805</v>
      </c>
      <c r="AA32" s="999">
        <f t="shared" si="6"/>
        <v>66.222222222222229</v>
      </c>
      <c r="AB32" s="1000">
        <v>12</v>
      </c>
      <c r="AC32" s="978">
        <v>2.61</v>
      </c>
      <c r="AD32" s="978">
        <v>9.19</v>
      </c>
      <c r="AE32" s="978">
        <v>10.87</v>
      </c>
      <c r="AF32" s="978">
        <v>14.24</v>
      </c>
      <c r="AG32" s="978">
        <v>19.900000000000002</v>
      </c>
      <c r="AH32" s="978">
        <v>32.700000000000003</v>
      </c>
      <c r="AI32" s="978">
        <v>23.150000000000002</v>
      </c>
      <c r="AJ32" s="978">
        <v>10.5</v>
      </c>
      <c r="AK32" s="978">
        <v>7.1999999999999993</v>
      </c>
      <c r="AL32" s="991">
        <v>76200</v>
      </c>
      <c r="AM32" s="985">
        <v>0.2</v>
      </c>
      <c r="AN32" s="978">
        <v>3.97</v>
      </c>
      <c r="AO32" s="838">
        <f t="shared" si="7"/>
        <v>-41.975889000680667</v>
      </c>
      <c r="AP32" s="839">
        <f t="shared" si="8"/>
        <v>24.246333221541558</v>
      </c>
      <c r="AQ32" s="1001">
        <f t="shared" si="9"/>
        <v>547.38943953369608</v>
      </c>
      <c r="AR32" s="738">
        <f>INDEX(Historical!$C$7:$C$1442,MATCH(B32,Historical!$B$7:$B$1449,0))*IF(AH32="n/a",1.03,IF(AH32&lt;0,1.01,IF(AH32&gt;10,1.1,(1+AH32/100))))</f>
        <v>3.3109999999999999</v>
      </c>
      <c r="AS32" s="999">
        <f t="shared" si="10"/>
        <v>3.6421000000000001</v>
      </c>
      <c r="AT32" s="999">
        <f t="shared" si="15"/>
        <v>3.9043312000000006</v>
      </c>
      <c r="AU32" s="999">
        <f t="shared" si="15"/>
        <v>4.1854430464000005</v>
      </c>
      <c r="AV32" s="999">
        <f t="shared" si="15"/>
        <v>4.486794945740801</v>
      </c>
      <c r="AW32" s="738">
        <f t="shared" si="12"/>
        <v>19.529669192140801</v>
      </c>
      <c r="AX32" s="846">
        <f t="shared" si="13"/>
        <v>11.299276320377691</v>
      </c>
      <c r="AY32" s="1080">
        <v>0.64</v>
      </c>
      <c r="AZ32" s="985">
        <v>32.58</v>
      </c>
      <c r="BA32" s="985">
        <v>0.77999999999999992</v>
      </c>
      <c r="BB32" s="985">
        <v>6.23</v>
      </c>
      <c r="BC32" s="985">
        <v>15.870000000000001</v>
      </c>
      <c r="BE32" s="700">
        <v>2011</v>
      </c>
      <c r="BF32" s="1013">
        <f t="shared" si="14"/>
        <v>0</v>
      </c>
      <c r="BG32" s="995">
        <v>3.5000000000000004</v>
      </c>
    </row>
    <row r="33" spans="1:59" ht="11.25" customHeight="1" x14ac:dyDescent="0.2">
      <c r="A33" s="984" t="s">
        <v>918</v>
      </c>
      <c r="B33" s="988" t="s">
        <v>919</v>
      </c>
      <c r="C33" s="1070" t="s">
        <v>108</v>
      </c>
      <c r="D33" s="1070" t="s">
        <v>118</v>
      </c>
      <c r="E33" s="828">
        <v>6</v>
      </c>
      <c r="F33" s="1148">
        <v>700</v>
      </c>
      <c r="G33" s="1148" t="s">
        <v>106</v>
      </c>
      <c r="H33" s="1148" t="s">
        <v>106</v>
      </c>
      <c r="I33" s="987">
        <v>59.41</v>
      </c>
      <c r="J33" s="738">
        <f t="shared" si="0"/>
        <v>1.48123211580542</v>
      </c>
      <c r="K33" s="990">
        <v>0.22</v>
      </c>
      <c r="L33" s="1000">
        <v>4</v>
      </c>
      <c r="M33" s="729">
        <f t="shared" si="1"/>
        <v>0.88</v>
      </c>
      <c r="N33" s="983" t="s">
        <v>598</v>
      </c>
      <c r="O33" s="831">
        <v>0.2</v>
      </c>
      <c r="P33" s="694">
        <v>43167</v>
      </c>
      <c r="Q33" s="694">
        <v>43182</v>
      </c>
      <c r="R33" s="729">
        <f t="shared" si="2"/>
        <v>9.9999999999999947</v>
      </c>
      <c r="S33" s="795">
        <f>IF(INDEX(Historical!$D$7:$D$1442,MATCH(B33,Historical!$B$7:$B$1449,0))=0,"n/a",(INDEX(Historical!$C$7:$C$1442,MATCH(B33,Historical!$B$7:$B$1449,0))/INDEX(Historical!$D$7:$D$1442,MATCH(B33,Historical!$B$7:$B$1449,0))-1)*100)</f>
        <v>9.9999999999999858</v>
      </c>
      <c r="T33" s="795">
        <f>IF(INDEX(Historical!$F$7:$F$1442,MATCH(B33,Historical!$B$7:$B$1449,0))=0,"n/a",((INDEX(Historical!$C$7:$C$1442,MATCH(B33,Historical!$B$7:$B$1449,0))/INDEX(Historical!$F$7:$F$1442,MATCH(B33,Historical!$B$7:$B$1449,0)))^(1/3)-1)*100)</f>
        <v>13.617128057248994</v>
      </c>
      <c r="U33" s="795">
        <f>IF(INDEX(Historical!$H$7:$H$1442,MATCH(B33,Historical!$B$7:$B$1449,0))=0,"n/a",((INDEX(Historical!$C$7:$C$1442,MATCH(B33,Historical!$B$7:$B$1449,0))/INDEX(Historical!$H$7:$H$1442,MATCH(B33,Historical!$B$7:$B$1449,0)))^(1/5)-1)*100)</f>
        <v>22.423992536427463</v>
      </c>
      <c r="V33" s="795" t="str">
        <f>IF(INDEX(Historical!$O$7:$O$1442,MATCH(B33,Historical!$B$7:$B$1449,0))=0,"n/a",((INDEX(Historical!$C$7:$C$1442,MATCH(B33,Historical!$B$7:$B$1449,0))/INDEX(Historical!$O$7:$O$1442,MATCH(B33,Historical!$B$7:$B$1449,0)))^(1/10)-1)*100)</f>
        <v>n/a</v>
      </c>
      <c r="W33" s="796" t="str">
        <f t="shared" si="3"/>
        <v>n/a</v>
      </c>
      <c r="X33" s="797">
        <f t="shared" si="4"/>
        <v>1.5903540805976926</v>
      </c>
      <c r="Y33" s="752"/>
      <c r="Z33" s="738">
        <f t="shared" si="5"/>
        <v>25.655976676384839</v>
      </c>
      <c r="AA33" s="999">
        <f t="shared" si="6"/>
        <v>17.320699708454807</v>
      </c>
      <c r="AB33" s="1000">
        <v>12</v>
      </c>
      <c r="AC33" s="978">
        <v>3.43</v>
      </c>
      <c r="AD33" s="978">
        <v>1.73</v>
      </c>
      <c r="AE33" s="978">
        <v>2.99</v>
      </c>
      <c r="AF33" s="978">
        <v>2.4900000000000002</v>
      </c>
      <c r="AG33" s="978">
        <v>12.1</v>
      </c>
      <c r="AH33" s="978">
        <v>-24.6</v>
      </c>
      <c r="AI33" s="978">
        <v>-11.64</v>
      </c>
      <c r="AJ33" s="978">
        <v>14.099999999999998</v>
      </c>
      <c r="AK33" s="978">
        <v>10</v>
      </c>
      <c r="AL33" s="991">
        <v>1130</v>
      </c>
      <c r="AM33" s="985">
        <v>0.5</v>
      </c>
      <c r="AN33" s="978">
        <v>0</v>
      </c>
      <c r="AO33" s="838">
        <f t="shared" si="7"/>
        <v>6.5845249437780744</v>
      </c>
      <c r="AP33" s="839">
        <f t="shared" si="8"/>
        <v>23.905224652232882</v>
      </c>
      <c r="AQ33" s="1001">
        <f t="shared" si="9"/>
        <v>38.449416794329608</v>
      </c>
      <c r="AR33" s="738">
        <f>INDEX(Historical!$C$7:$C$1442,MATCH(B33,Historical!$B$7:$B$1449,0))*IF(AH33="n/a",1.03,IF(AH33&lt;0,1.01,IF(AH33&gt;10,1.1,(1+AH33/100))))</f>
        <v>0.88880000000000003</v>
      </c>
      <c r="AS33" s="999">
        <f t="shared" si="10"/>
        <v>0.89768800000000004</v>
      </c>
      <c r="AT33" s="999">
        <f t="shared" si="15"/>
        <v>0.98745680000000013</v>
      </c>
      <c r="AU33" s="999">
        <f t="shared" si="15"/>
        <v>1.0862024800000003</v>
      </c>
      <c r="AV33" s="999">
        <f t="shared" si="15"/>
        <v>1.1948227280000003</v>
      </c>
      <c r="AW33" s="738">
        <f t="shared" si="12"/>
        <v>5.0549700080000006</v>
      </c>
      <c r="AX33" s="846">
        <f t="shared" si="13"/>
        <v>8.5086180912304332</v>
      </c>
      <c r="AY33" s="1080">
        <v>0.53</v>
      </c>
      <c r="AZ33" s="985">
        <v>20.9</v>
      </c>
      <c r="BA33" s="985">
        <v>-7.4899999999999993</v>
      </c>
      <c r="BB33" s="985">
        <v>2.75</v>
      </c>
      <c r="BC33" s="985">
        <v>2.4299999999999997</v>
      </c>
      <c r="BE33" s="700">
        <v>2013</v>
      </c>
      <c r="BF33" s="1013">
        <f t="shared" si="14"/>
        <v>0</v>
      </c>
      <c r="BG33" s="995">
        <v>3.5000000000000004</v>
      </c>
    </row>
    <row r="34" spans="1:59" ht="11.25" customHeight="1" x14ac:dyDescent="0.2">
      <c r="A34" s="976" t="s">
        <v>920</v>
      </c>
      <c r="B34" s="988" t="s">
        <v>921</v>
      </c>
      <c r="C34" s="1070" t="s">
        <v>108</v>
      </c>
      <c r="D34" s="1070" t="s">
        <v>4401</v>
      </c>
      <c r="E34" s="828">
        <v>8</v>
      </c>
      <c r="F34" s="1148">
        <v>494</v>
      </c>
      <c r="G34" s="1148" t="s">
        <v>106</v>
      </c>
      <c r="H34" s="1148" t="s">
        <v>106</v>
      </c>
      <c r="I34" s="987">
        <v>25.14</v>
      </c>
      <c r="J34" s="738">
        <f t="shared" si="0"/>
        <v>3.6595067621320609</v>
      </c>
      <c r="K34" s="990">
        <v>0.23</v>
      </c>
      <c r="L34" s="1000">
        <v>4</v>
      </c>
      <c r="M34" s="729">
        <f t="shared" si="1"/>
        <v>0.92</v>
      </c>
      <c r="N34" s="983" t="s">
        <v>107</v>
      </c>
      <c r="O34" s="831">
        <v>0.22</v>
      </c>
      <c r="P34" s="973">
        <v>43220</v>
      </c>
      <c r="Q34" s="973">
        <v>43235</v>
      </c>
      <c r="R34" s="729">
        <f t="shared" si="2"/>
        <v>4.5454545454545494</v>
      </c>
      <c r="S34" s="795">
        <f>IF(INDEX(Historical!$D$7:$D$1442,MATCH(B34,Historical!$B$7:$B$1449,0))=0,"n/a",(INDEX(Historical!$C$7:$C$1442,MATCH(B34,Historical!$B$7:$B$1449,0))/INDEX(Historical!$D$7:$D$1442,MATCH(B34,Historical!$B$7:$B$1449,0))-1)*100)</f>
        <v>4.5977011494252817</v>
      </c>
      <c r="T34" s="795">
        <f>IF(INDEX(Historical!$F$7:$F$1442,MATCH(B34,Historical!$B$7:$B$1449,0))=0,"n/a",((INDEX(Historical!$C$7:$C$1442,MATCH(B34,Historical!$B$7:$B$1449,0))/INDEX(Historical!$F$7:$F$1442,MATCH(B34,Historical!$B$7:$B$1449,0)))^(1/3)-1)*100)</f>
        <v>5.2726599609396629</v>
      </c>
      <c r="U34" s="795">
        <f>IF(INDEX(Historical!$H$7:$H$1442,MATCH(B34,Historical!$B$7:$B$1449,0))=0,"n/a",((INDEX(Historical!$C$7:$C$1442,MATCH(B34,Historical!$B$7:$B$1449,0))/INDEX(Historical!$H$7:$H$1442,MATCH(B34,Historical!$B$7:$B$1449,0)))^(1/5)-1)*100)</f>
        <v>7.6316922514810814</v>
      </c>
      <c r="V34" s="795">
        <f>IF(INDEX(Historical!$O$7:$O$1442,MATCH(B34,Historical!$B$7:$B$1449,0))=0,"n/a",((INDEX(Historical!$C$7:$C$1442,MATCH(B34,Historical!$B$7:$B$1449,0))/INDEX(Historical!$O$7:$O$1442,MATCH(B34,Historical!$B$7:$B$1449,0)))^(1/10)-1)*100)</f>
        <v>-1.967101971276064</v>
      </c>
      <c r="W34" s="796" t="str">
        <f t="shared" si="3"/>
        <v>n/a</v>
      </c>
      <c r="X34" s="797">
        <f t="shared" si="4"/>
        <v>7.6316922514810814</v>
      </c>
      <c r="Y34" s="756" t="s">
        <v>4118</v>
      </c>
      <c r="Z34" s="738">
        <f t="shared" si="5"/>
        <v>51.396648044692739</v>
      </c>
      <c r="AA34" s="999">
        <f t="shared" si="6"/>
        <v>14.044692737430168</v>
      </c>
      <c r="AB34" s="1000">
        <v>12</v>
      </c>
      <c r="AC34" s="978">
        <v>1.79</v>
      </c>
      <c r="AD34" s="978" t="s">
        <v>137</v>
      </c>
      <c r="AE34" s="978">
        <v>4.87</v>
      </c>
      <c r="AF34" s="978">
        <v>1.39</v>
      </c>
      <c r="AG34" s="978">
        <v>8.9</v>
      </c>
      <c r="AH34" s="978">
        <v>-5.4</v>
      </c>
      <c r="AI34" s="978" t="s">
        <v>137</v>
      </c>
      <c r="AJ34" s="978">
        <v>1</v>
      </c>
      <c r="AK34" s="978" t="s">
        <v>137</v>
      </c>
      <c r="AL34" s="991">
        <v>233.05</v>
      </c>
      <c r="AM34" s="985">
        <v>0.4</v>
      </c>
      <c r="AN34" s="978">
        <v>0</v>
      </c>
      <c r="AO34" s="838">
        <f t="shared" si="7"/>
        <v>-2.7534937238170265</v>
      </c>
      <c r="AP34" s="839">
        <f t="shared" si="8"/>
        <v>11.291199013613141</v>
      </c>
      <c r="AQ34" s="1001">
        <f t="shared" si="9"/>
        <v>-6.8522728731328471</v>
      </c>
      <c r="AR34" s="738">
        <f>INDEX(Historical!$C$7:$C$1442,MATCH(B34,Historical!$B$7:$B$1449,0))*IF(AH34="n/a",1.03,IF(AH34&lt;0,1.01,IF(AH34&gt;10,1.1,(1+AH34/100))))</f>
        <v>0.91910000000000003</v>
      </c>
      <c r="AS34" s="999">
        <f t="shared" si="10"/>
        <v>0.9466730000000001</v>
      </c>
      <c r="AT34" s="999">
        <f t="shared" si="15"/>
        <v>0.97507319000000015</v>
      </c>
      <c r="AU34" s="999">
        <f t="shared" si="15"/>
        <v>1.0043253857000001</v>
      </c>
      <c r="AV34" s="999">
        <f t="shared" si="15"/>
        <v>1.0344551472710002</v>
      </c>
      <c r="AW34" s="738">
        <f t="shared" si="12"/>
        <v>4.8796267229710004</v>
      </c>
      <c r="AX34" s="846">
        <f t="shared" si="13"/>
        <v>19.409811944992043</v>
      </c>
      <c r="AY34" s="1080">
        <v>0.57999999999999996</v>
      </c>
      <c r="AZ34" s="985">
        <v>2.5700000000000003</v>
      </c>
      <c r="BA34" s="985">
        <v>-21.8</v>
      </c>
      <c r="BB34" s="985">
        <v>-4.32</v>
      </c>
      <c r="BC34" s="985">
        <v>-11.86</v>
      </c>
      <c r="BE34" s="700">
        <v>2011</v>
      </c>
      <c r="BF34" s="1013">
        <f t="shared" si="14"/>
        <v>0</v>
      </c>
      <c r="BG34" s="995">
        <v>1.0999999999999999</v>
      </c>
    </row>
    <row r="35" spans="1:59" ht="11.25" customHeight="1" x14ac:dyDescent="0.2">
      <c r="A35" s="976" t="s">
        <v>922</v>
      </c>
      <c r="B35" s="988" t="s">
        <v>923</v>
      </c>
      <c r="C35" s="1070" t="s">
        <v>154</v>
      </c>
      <c r="D35" s="1070" t="s">
        <v>924</v>
      </c>
      <c r="E35" s="828">
        <v>9</v>
      </c>
      <c r="F35" s="1148">
        <v>438</v>
      </c>
      <c r="G35" s="1148" t="s">
        <v>115</v>
      </c>
      <c r="H35" s="1148" t="s">
        <v>115</v>
      </c>
      <c r="I35" s="987">
        <v>187.11</v>
      </c>
      <c r="J35" s="738">
        <f t="shared" si="0"/>
        <v>3.0997808775586551</v>
      </c>
      <c r="K35" s="990">
        <v>1.45</v>
      </c>
      <c r="L35" s="1000">
        <v>4</v>
      </c>
      <c r="M35" s="729">
        <f t="shared" si="1"/>
        <v>5.8</v>
      </c>
      <c r="N35" s="983" t="s">
        <v>250</v>
      </c>
      <c r="O35" s="831">
        <v>1.32</v>
      </c>
      <c r="P35" s="973">
        <v>43510</v>
      </c>
      <c r="Q35" s="973">
        <v>43532</v>
      </c>
      <c r="R35" s="729">
        <f t="shared" si="2"/>
        <v>9.8484848484848406</v>
      </c>
      <c r="S35" s="795">
        <f>IF(INDEX(Historical!$D$7:$D$1442,MATCH(B35,Historical!$B$7:$B$1449,0))=0,"n/a",(INDEX(Historical!$C$7:$C$1442,MATCH(B35,Historical!$B$7:$B$1449,0))/INDEX(Historical!$D$7:$D$1442,MATCH(B35,Historical!$B$7:$B$1449,0))-1)*100)</f>
        <v>14.782608695652177</v>
      </c>
      <c r="T35" s="795">
        <f>IF(INDEX(Historical!$F$7:$F$1442,MATCH(B35,Historical!$B$7:$B$1449,0))=0,"n/a",((INDEX(Historical!$C$7:$C$1442,MATCH(B35,Historical!$B$7:$B$1449,0))/INDEX(Historical!$F$7:$F$1442,MATCH(B35,Historical!$B$7:$B$1449,0)))^(1/3)-1)*100)</f>
        <v>18.663079092602921</v>
      </c>
      <c r="U35" s="795">
        <f>IF(INDEX(Historical!$H$7:$H$1442,MATCH(B35,Historical!$B$7:$B$1449,0))=0,"n/a",((INDEX(Historical!$C$7:$C$1442,MATCH(B35,Historical!$B$7:$B$1449,0))/INDEX(Historical!$H$7:$H$1442,MATCH(B35,Historical!$B$7:$B$1449,0)))^(1/5)-1)*100)</f>
        <v>22.940567822382562</v>
      </c>
      <c r="V35" s="795" t="str">
        <f>IF(INDEX(Historical!$O$7:$O$1442,MATCH(B35,Historical!$B$7:$B$1449,0))=0,"n/a",((INDEX(Historical!$C$7:$C$1442,MATCH(B35,Historical!$B$7:$B$1449,0))/INDEX(Historical!$O$7:$O$1442,MATCH(B35,Historical!$B$7:$B$1449,0)))^(1/10)-1)*100)</f>
        <v>n/a</v>
      </c>
      <c r="W35" s="796" t="str">
        <f t="shared" si="3"/>
        <v>n/a</v>
      </c>
      <c r="X35" s="797">
        <f t="shared" si="4"/>
        <v>1.5930949876654559</v>
      </c>
      <c r="Y35" s="749"/>
      <c r="Z35" s="738">
        <f t="shared" si="5"/>
        <v>47.815333882934866</v>
      </c>
      <c r="AA35" s="999">
        <f t="shared" si="6"/>
        <v>15.425391591096455</v>
      </c>
      <c r="AB35" s="1000">
        <v>12</v>
      </c>
      <c r="AC35" s="978">
        <v>12.13</v>
      </c>
      <c r="AD35" s="978">
        <v>3.69</v>
      </c>
      <c r="AE35" s="978">
        <v>5.17</v>
      </c>
      <c r="AF35" s="978">
        <v>8.41</v>
      </c>
      <c r="AG35" s="978">
        <v>12.6</v>
      </c>
      <c r="AH35" s="978">
        <v>7.3</v>
      </c>
      <c r="AI35" s="978">
        <v>2.5499999999999998</v>
      </c>
      <c r="AJ35" s="978">
        <v>14.399999999999999</v>
      </c>
      <c r="AK35" s="978">
        <v>4.18</v>
      </c>
      <c r="AL35" s="991">
        <v>120550</v>
      </c>
      <c r="AM35" s="986">
        <v>0.21</v>
      </c>
      <c r="AN35" s="978">
        <v>2.4</v>
      </c>
      <c r="AO35" s="838">
        <f t="shared" si="7"/>
        <v>10.614957108844761</v>
      </c>
      <c r="AP35" s="839">
        <f t="shared" si="8"/>
        <v>26.040348699941216</v>
      </c>
      <c r="AQ35" s="1001">
        <f t="shared" si="9"/>
        <v>140.11806658958531</v>
      </c>
      <c r="AR35" s="738">
        <f>INDEX(Historical!$C$7:$C$1442,MATCH(B35,Historical!$B$7:$B$1449,0))*IF(AH35="n/a",1.03,IF(AH35&lt;0,1.01,IF(AH35&gt;10,1.1,(1+AH35/100))))</f>
        <v>5.6654400000000003</v>
      </c>
      <c r="AS35" s="999">
        <f t="shared" si="10"/>
        <v>5.809908720000001</v>
      </c>
      <c r="AT35" s="999">
        <f t="shared" si="15"/>
        <v>6.0527629044960012</v>
      </c>
      <c r="AU35" s="999">
        <f t="shared" si="15"/>
        <v>6.305768393903934</v>
      </c>
      <c r="AV35" s="999">
        <f t="shared" si="15"/>
        <v>6.5693495127691186</v>
      </c>
      <c r="AW35" s="738">
        <f t="shared" si="12"/>
        <v>30.403229531169057</v>
      </c>
      <c r="AX35" s="846">
        <f t="shared" si="13"/>
        <v>16.248853364955938</v>
      </c>
      <c r="AY35" s="1080">
        <v>1.34</v>
      </c>
      <c r="AZ35" s="985">
        <v>14.57</v>
      </c>
      <c r="BA35" s="985">
        <v>-10.979999999999999</v>
      </c>
      <c r="BB35" s="985">
        <v>-4.1000000000000005</v>
      </c>
      <c r="BC35" s="985">
        <v>-2.2200000000000002</v>
      </c>
      <c r="BE35" s="700">
        <v>2011</v>
      </c>
      <c r="BF35" s="1013">
        <f t="shared" si="14"/>
        <v>0</v>
      </c>
      <c r="BG35" s="995">
        <v>3.1</v>
      </c>
    </row>
    <row r="36" spans="1:59" ht="11.25" customHeight="1" x14ac:dyDescent="0.2">
      <c r="A36" s="984" t="s">
        <v>925</v>
      </c>
      <c r="B36" s="988" t="s">
        <v>926</v>
      </c>
      <c r="C36" s="1070" t="s">
        <v>4252</v>
      </c>
      <c r="D36" s="1070" t="s">
        <v>4400</v>
      </c>
      <c r="E36" s="828">
        <v>7</v>
      </c>
      <c r="F36" s="1148">
        <v>614</v>
      </c>
      <c r="G36" s="1148" t="s">
        <v>106</v>
      </c>
      <c r="H36" s="1148" t="s">
        <v>106</v>
      </c>
      <c r="I36" s="987">
        <v>87.92</v>
      </c>
      <c r="J36" s="738">
        <f t="shared" si="0"/>
        <v>1.0464058234758873</v>
      </c>
      <c r="K36" s="990">
        <v>0.23</v>
      </c>
      <c r="L36" s="1000">
        <v>4</v>
      </c>
      <c r="M36" s="729">
        <f t="shared" si="1"/>
        <v>0.92</v>
      </c>
      <c r="N36" s="983" t="s">
        <v>127</v>
      </c>
      <c r="O36" s="831">
        <v>0.19</v>
      </c>
      <c r="P36" s="973">
        <v>43266</v>
      </c>
      <c r="Q36" s="973">
        <v>43291</v>
      </c>
      <c r="R36" s="729">
        <f t="shared" si="2"/>
        <v>21.052631578947373</v>
      </c>
      <c r="S36" s="795">
        <f>IF(INDEX(Historical!$D$7:$D$1442,MATCH(B36,Historical!$B$7:$B$1449,0))=0,"n/a",(INDEX(Historical!$C$7:$C$1442,MATCH(B36,Historical!$B$7:$B$1449,0))/INDEX(Historical!$D$7:$D$1442,MATCH(B36,Historical!$B$7:$B$1449,0))-1)*100)</f>
        <v>25.373134328358194</v>
      </c>
      <c r="T36" s="795">
        <f>IF(INDEX(Historical!$F$7:$F$1442,MATCH(B36,Historical!$B$7:$B$1449,0))=0,"n/a",((INDEX(Historical!$C$7:$C$1442,MATCH(B36,Historical!$B$7:$B$1449,0))/INDEX(Historical!$F$7:$F$1442,MATCH(B36,Historical!$B$7:$B$1449,0)))^(1/3)-1)*100)</f>
        <v>17.712889104387308</v>
      </c>
      <c r="U36" s="795">
        <f>IF(INDEX(Historical!$H$7:$H$1442,MATCH(B36,Historical!$B$7:$B$1449,0))=0,"n/a",((INDEX(Historical!$C$7:$C$1442,MATCH(B36,Historical!$B$7:$B$1449,0))/INDEX(Historical!$H$7:$H$1442,MATCH(B36,Historical!$B$7:$B$1449,0)))^(1/5)-1)*100)</f>
        <v>26.677770282424952</v>
      </c>
      <c r="V36" s="795">
        <f>IF(INDEX(Historical!$O$7:$O$1442,MATCH(B36,Historical!$B$7:$B$1449,0))=0,"n/a",((INDEX(Historical!$C$7:$C$1442,MATCH(B36,Historical!$B$7:$B$1449,0))/INDEX(Historical!$O$7:$O$1442,MATCH(B36,Historical!$B$7:$B$1449,0)))^(1/10)-1)*100)</f>
        <v>39.545489401497179</v>
      </c>
      <c r="W36" s="796">
        <f t="shared" si="3"/>
        <v>0.67460968839128699</v>
      </c>
      <c r="X36" s="797">
        <f t="shared" si="4"/>
        <v>1.8526229362795108</v>
      </c>
      <c r="Y36" s="989"/>
      <c r="Z36" s="738">
        <f t="shared" si="5"/>
        <v>22.222222222222225</v>
      </c>
      <c r="AA36" s="999">
        <f t="shared" si="6"/>
        <v>21.236714975845413</v>
      </c>
      <c r="AB36" s="1000">
        <v>12</v>
      </c>
      <c r="AC36" s="978">
        <v>4.1399999999999997</v>
      </c>
      <c r="AD36" s="978">
        <v>2.44</v>
      </c>
      <c r="AE36" s="978">
        <v>3.22</v>
      </c>
      <c r="AF36" s="978">
        <v>6.59</v>
      </c>
      <c r="AG36" s="978">
        <v>18.5</v>
      </c>
      <c r="AH36" s="978">
        <v>27</v>
      </c>
      <c r="AI36" s="978">
        <v>9.24</v>
      </c>
      <c r="AJ36" s="978">
        <v>14.399999999999999</v>
      </c>
      <c r="AK36" s="978">
        <v>8.6999999999999993</v>
      </c>
      <c r="AL36" s="991">
        <v>26420</v>
      </c>
      <c r="AM36" s="985">
        <v>0.1</v>
      </c>
      <c r="AN36" s="978">
        <v>0.81</v>
      </c>
      <c r="AO36" s="838">
        <f t="shared" si="7"/>
        <v>6.4874611300554257</v>
      </c>
      <c r="AP36" s="839">
        <f t="shared" si="8"/>
        <v>27.724176105900838</v>
      </c>
      <c r="AQ36" s="1001">
        <f t="shared" si="9"/>
        <v>149.3992352218705</v>
      </c>
      <c r="AR36" s="738">
        <f>INDEX(Historical!$C$7:$C$1442,MATCH(B36,Historical!$B$7:$B$1449,0))*IF(AH36="n/a",1.03,IF(AH36&lt;0,1.01,IF(AH36&gt;10,1.1,(1+AH36/100))))</f>
        <v>0.92400000000000004</v>
      </c>
      <c r="AS36" s="999">
        <f t="shared" si="10"/>
        <v>1.0093776000000001</v>
      </c>
      <c r="AT36" s="999">
        <f t="shared" si="15"/>
        <v>1.0971934512000001</v>
      </c>
      <c r="AU36" s="999">
        <f t="shared" si="15"/>
        <v>1.1926492814544001</v>
      </c>
      <c r="AV36" s="999">
        <f t="shared" si="15"/>
        <v>1.2964097689409328</v>
      </c>
      <c r="AW36" s="738">
        <f t="shared" si="12"/>
        <v>5.5196301015953324</v>
      </c>
      <c r="AX36" s="846">
        <f t="shared" si="13"/>
        <v>6.2780142192849553</v>
      </c>
      <c r="AY36" s="1080">
        <v>0.87</v>
      </c>
      <c r="AZ36" s="985">
        <v>17.299999999999997</v>
      </c>
      <c r="BA36" s="985">
        <v>-9.879999999999999</v>
      </c>
      <c r="BB36" s="985">
        <v>6.0699999999999994</v>
      </c>
      <c r="BC36" s="985">
        <v>-0.27</v>
      </c>
      <c r="BE36" s="700">
        <v>2012</v>
      </c>
      <c r="BF36" s="1013">
        <f t="shared" si="14"/>
        <v>0</v>
      </c>
      <c r="BG36" s="995">
        <v>7.5</v>
      </c>
    </row>
    <row r="37" spans="1:59" ht="11.25" customHeight="1" x14ac:dyDescent="0.2">
      <c r="A37" s="984" t="s">
        <v>930</v>
      </c>
      <c r="B37" s="988" t="s">
        <v>931</v>
      </c>
      <c r="C37" s="1070" t="s">
        <v>179</v>
      </c>
      <c r="D37" s="1070" t="s">
        <v>4399</v>
      </c>
      <c r="E37" s="828">
        <v>8</v>
      </c>
      <c r="F37" s="1148">
        <v>520</v>
      </c>
      <c r="G37" s="1148" t="s">
        <v>106</v>
      </c>
      <c r="H37" s="1148" t="s">
        <v>106</v>
      </c>
      <c r="I37" s="987">
        <v>35.89</v>
      </c>
      <c r="J37" s="738">
        <f t="shared" si="0"/>
        <v>11.479520757871274</v>
      </c>
      <c r="K37" s="990">
        <v>1.03</v>
      </c>
      <c r="L37" s="1000">
        <v>4</v>
      </c>
      <c r="M37" s="729">
        <f t="shared" si="1"/>
        <v>4.12</v>
      </c>
      <c r="N37" s="983" t="s">
        <v>107</v>
      </c>
      <c r="O37" s="831">
        <v>1.0149999999999999</v>
      </c>
      <c r="P37" s="973">
        <v>43314</v>
      </c>
      <c r="Q37" s="973">
        <v>43326</v>
      </c>
      <c r="R37" s="729">
        <f t="shared" si="2"/>
        <v>1.4778325123152833</v>
      </c>
      <c r="S37" s="795">
        <f>IF(INDEX(Historical!$D$7:$D$1442,MATCH(B37,Historical!$B$7:$B$1449,0))=0,"n/a",(INDEX(Historical!$C$7:$C$1442,MATCH(B37,Historical!$B$7:$B$1449,0))/INDEX(Historical!$D$7:$D$1442,MATCH(B37,Historical!$B$7:$B$1449,0))-1)*100)</f>
        <v>7.0621617361147582</v>
      </c>
      <c r="T37" s="795">
        <f>IF(INDEX(Historical!$F$7:$F$1442,MATCH(B37,Historical!$B$7:$B$1449,0))=0,"n/a",((INDEX(Historical!$C$7:$C$1442,MATCH(B37,Historical!$B$7:$B$1449,0))/INDEX(Historical!$F$7:$F$1442,MATCH(B37,Historical!$B$7:$B$1449,0)))^(1/3)-1)*100)</f>
        <v>12.856051092209263</v>
      </c>
      <c r="U37" s="795">
        <f>IF(INDEX(Historical!$H$7:$H$1442,MATCH(B37,Historical!$B$7:$B$1449,0))=0,"n/a",((INDEX(Historical!$C$7:$C$1442,MATCH(B37,Historical!$B$7:$B$1449,0))/INDEX(Historical!$H$7:$H$1442,MATCH(B37,Historical!$B$7:$B$1449,0)))^(1/5)-1)*100)</f>
        <v>15.09668463442484</v>
      </c>
      <c r="V37" s="795" t="str">
        <f>IF(INDEX(Historical!$O$7:$O$1442,MATCH(B37,Historical!$B$7:$B$1449,0))=0,"n/a",((INDEX(Historical!$C$7:$C$1442,MATCH(B37,Historical!$B$7:$B$1449,0))/INDEX(Historical!$O$7:$O$1442,MATCH(B37,Historical!$B$7:$B$1449,0)))^(1/10)-1)*100)</f>
        <v>n/a</v>
      </c>
      <c r="W37" s="796" t="str">
        <f t="shared" si="3"/>
        <v>n/a</v>
      </c>
      <c r="X37" s="797" t="str">
        <f t="shared" si="4"/>
        <v>n/a</v>
      </c>
      <c r="Y37" s="989"/>
      <c r="Z37" s="738">
        <f t="shared" si="5"/>
        <v>197.12918660287085</v>
      </c>
      <c r="AA37" s="999">
        <f t="shared" si="6"/>
        <v>17.172248803827753</v>
      </c>
      <c r="AB37" s="1000">
        <v>12</v>
      </c>
      <c r="AC37" s="978">
        <v>2.09</v>
      </c>
      <c r="AD37" s="978">
        <v>1.47</v>
      </c>
      <c r="AE37" s="978">
        <v>2.37</v>
      </c>
      <c r="AF37" s="978">
        <v>2.06</v>
      </c>
      <c r="AG37" s="978">
        <v>17.299999999999997</v>
      </c>
      <c r="AH37" s="978">
        <v>11.200000000000001</v>
      </c>
      <c r="AI37" s="978">
        <v>18.790000000000003</v>
      </c>
      <c r="AJ37" s="978">
        <v>-8.1</v>
      </c>
      <c r="AK37" s="978">
        <v>11.67</v>
      </c>
      <c r="AL37" s="991">
        <v>8740</v>
      </c>
      <c r="AM37" s="985">
        <v>0.4</v>
      </c>
      <c r="AN37" s="978">
        <v>1.18</v>
      </c>
      <c r="AO37" s="838">
        <f t="shared" si="7"/>
        <v>9.4039565884683611</v>
      </c>
      <c r="AP37" s="839">
        <f t="shared" si="8"/>
        <v>26.576205392296114</v>
      </c>
      <c r="AQ37" s="1001">
        <f t="shared" si="9"/>
        <v>25.387989032948212</v>
      </c>
      <c r="AR37" s="738">
        <f>INDEX(Historical!$C$7:$C$1442,MATCH(B37,Historical!$B$7:$B$1449,0))*IF(AH37="n/a",1.03,IF(AH37&lt;0,1.01,IF(AH37&gt;10,1.1,(1+AH37/100))))</f>
        <v>4.4825000000000008</v>
      </c>
      <c r="AS37" s="999">
        <f t="shared" si="10"/>
        <v>4.9307500000000015</v>
      </c>
      <c r="AT37" s="999">
        <f t="shared" si="15"/>
        <v>5.4238250000000017</v>
      </c>
      <c r="AU37" s="999">
        <f t="shared" si="15"/>
        <v>5.9662075000000021</v>
      </c>
      <c r="AV37" s="999">
        <f t="shared" si="15"/>
        <v>6.5628282500000026</v>
      </c>
      <c r="AW37" s="738">
        <f t="shared" si="12"/>
        <v>27.366110750000008</v>
      </c>
      <c r="AX37" s="846">
        <f t="shared" si="13"/>
        <v>76.249960295346924</v>
      </c>
      <c r="AY37" s="1080">
        <v>1.62</v>
      </c>
      <c r="AZ37" s="985">
        <v>13.969999999999999</v>
      </c>
      <c r="BA37" s="985">
        <v>-31.81</v>
      </c>
      <c r="BB37" s="985">
        <v>1</v>
      </c>
      <c r="BC37" s="985">
        <v>-16.43</v>
      </c>
      <c r="BE37" s="700">
        <v>2011</v>
      </c>
      <c r="BF37" s="1013">
        <f t="shared" si="14"/>
        <v>0</v>
      </c>
      <c r="BG37" s="995">
        <v>6.3</v>
      </c>
    </row>
    <row r="38" spans="1:59" s="874" customFormat="1" ht="11.25" customHeight="1" x14ac:dyDescent="0.2">
      <c r="A38" s="733" t="s">
        <v>932</v>
      </c>
      <c r="B38" s="882" t="s">
        <v>933</v>
      </c>
      <c r="C38" s="1070" t="s">
        <v>154</v>
      </c>
      <c r="D38" s="1070" t="s">
        <v>4383</v>
      </c>
      <c r="E38" s="854">
        <v>9</v>
      </c>
      <c r="F38" s="1148">
        <v>443</v>
      </c>
      <c r="G38" s="1147" t="s">
        <v>106</v>
      </c>
      <c r="H38" s="1147" t="s">
        <v>106</v>
      </c>
      <c r="I38" s="855">
        <v>303</v>
      </c>
      <c r="J38" s="856">
        <f t="shared" si="0"/>
        <v>1.056105610561056</v>
      </c>
      <c r="K38" s="857">
        <v>0.8</v>
      </c>
      <c r="L38" s="858">
        <v>4</v>
      </c>
      <c r="M38" s="859">
        <f t="shared" si="1"/>
        <v>3.2</v>
      </c>
      <c r="N38" s="860" t="s">
        <v>598</v>
      </c>
      <c r="O38" s="861">
        <v>0.75</v>
      </c>
      <c r="P38" s="862">
        <v>43539</v>
      </c>
      <c r="Q38" s="862">
        <v>43553</v>
      </c>
      <c r="R38" s="859">
        <f t="shared" si="2"/>
        <v>6.6666666666666723</v>
      </c>
      <c r="S38" s="795">
        <f>IF(INDEX(Historical!$D$7:$D$1442,MATCH(B38,Historical!$B$7:$B$1449,0))=0,"n/a",(INDEX(Historical!$C$7:$C$1442,MATCH(B38,Historical!$B$7:$B$1449,0))/INDEX(Historical!$D$7:$D$1442,MATCH(B38,Historical!$B$7:$B$1449,0))-1)*100)</f>
        <v>11.111111111111093</v>
      </c>
      <c r="T38" s="795">
        <f>IF(INDEX(Historical!$F$7:$F$1442,MATCH(B38,Historical!$B$7:$B$1449,0))=0,"n/a",((INDEX(Historical!$C$7:$C$1442,MATCH(B38,Historical!$B$7:$B$1449,0))/INDEX(Historical!$F$7:$F$1442,MATCH(B38,Historical!$B$7:$B$1449,0)))^(1/3)-1)*100)</f>
        <v>6.2658569182611146</v>
      </c>
      <c r="U38" s="795">
        <f>IF(INDEX(Historical!$H$7:$H$1442,MATCH(B38,Historical!$B$7:$B$1449,0))=0,"n/a",((INDEX(Historical!$C$7:$C$1442,MATCH(B38,Historical!$B$7:$B$1449,0))/INDEX(Historical!$H$7:$H$1442,MATCH(B38,Historical!$B$7:$B$1449,0)))^(1/5)-1)*100)</f>
        <v>14.869835499703509</v>
      </c>
      <c r="V38" s="795" t="str">
        <f>IF(INDEX(Historical!$O$7:$O$1442,MATCH(B38,Historical!$B$7:$B$1449,0))=0,"n/a",((INDEX(Historical!$C$7:$C$1442,MATCH(B38,Historical!$B$7:$B$1449,0))/INDEX(Historical!$O$7:$O$1442,MATCH(B38,Historical!$B$7:$B$1449,0)))^(1/10)-1)*100)</f>
        <v>n/a</v>
      </c>
      <c r="W38" s="863" t="str">
        <f t="shared" si="3"/>
        <v>n/a</v>
      </c>
      <c r="X38" s="864">
        <f t="shared" si="4"/>
        <v>3.2325729347181542</v>
      </c>
      <c r="Y38" s="1267"/>
      <c r="Z38" s="856">
        <f t="shared" si="5"/>
        <v>24.502297090352222</v>
      </c>
      <c r="AA38" s="866">
        <f t="shared" si="6"/>
        <v>23.200612557427259</v>
      </c>
      <c r="AB38" s="858">
        <v>12</v>
      </c>
      <c r="AC38" s="867">
        <v>13.06</v>
      </c>
      <c r="AD38" s="867">
        <v>1.3</v>
      </c>
      <c r="AE38" s="867">
        <v>0.86</v>
      </c>
      <c r="AF38" s="867">
        <v>2.7</v>
      </c>
      <c r="AG38" s="867">
        <v>16.400000000000002</v>
      </c>
      <c r="AH38" s="867">
        <v>10.8</v>
      </c>
      <c r="AI38" s="867">
        <v>12.42</v>
      </c>
      <c r="AJ38" s="867">
        <v>4.5999999999999996</v>
      </c>
      <c r="AK38" s="867">
        <v>17.88</v>
      </c>
      <c r="AL38" s="868">
        <v>78630</v>
      </c>
      <c r="AM38" s="869">
        <v>0.1</v>
      </c>
      <c r="AN38" s="867">
        <v>0.67</v>
      </c>
      <c r="AO38" s="870">
        <f t="shared" si="7"/>
        <v>-7.2746714471626941</v>
      </c>
      <c r="AP38" s="871">
        <f t="shared" si="8"/>
        <v>15.925941110264565</v>
      </c>
      <c r="AQ38" s="872">
        <f t="shared" si="9"/>
        <v>66.855431643422108</v>
      </c>
      <c r="AR38" s="738">
        <f>INDEX(Historical!$C$7:$C$1442,MATCH(B38,Historical!$B$7:$B$1449,0))*IF(AH38="n/a",1.03,IF(AH38&lt;0,1.01,IF(AH38&gt;10,1.1,(1+AH38/100))))</f>
        <v>3.3000000000000003</v>
      </c>
      <c r="AS38" s="866">
        <f t="shared" si="10"/>
        <v>3.6300000000000008</v>
      </c>
      <c r="AT38" s="866">
        <f t="shared" si="15"/>
        <v>3.9930000000000012</v>
      </c>
      <c r="AU38" s="866">
        <f t="shared" si="15"/>
        <v>4.3923000000000014</v>
      </c>
      <c r="AV38" s="866">
        <f t="shared" si="15"/>
        <v>4.8315300000000017</v>
      </c>
      <c r="AW38" s="856">
        <f t="shared" si="12"/>
        <v>20.146830000000005</v>
      </c>
      <c r="AX38" s="873">
        <f t="shared" si="13"/>
        <v>6.6491188118811895</v>
      </c>
      <c r="AY38" s="1081">
        <v>0.84</v>
      </c>
      <c r="AZ38" s="869">
        <v>40.589999999999996</v>
      </c>
      <c r="BA38" s="869">
        <v>-0.98</v>
      </c>
      <c r="BB38" s="869">
        <v>12.389999999999999</v>
      </c>
      <c r="BC38" s="869">
        <v>17.7</v>
      </c>
      <c r="BD38" s="1033"/>
      <c r="BE38" s="700">
        <v>2011</v>
      </c>
      <c r="BF38" s="1013">
        <f t="shared" si="14"/>
        <v>0</v>
      </c>
      <c r="BG38" s="931">
        <v>6.2</v>
      </c>
    </row>
    <row r="39" spans="1:59" ht="11.25" customHeight="1" x14ac:dyDescent="0.2">
      <c r="A39" s="984" t="s">
        <v>934</v>
      </c>
      <c r="B39" s="988" t="s">
        <v>935</v>
      </c>
      <c r="C39" s="1070" t="s">
        <v>108</v>
      </c>
      <c r="D39" s="1070" t="s">
        <v>118</v>
      </c>
      <c r="E39" s="828">
        <v>7</v>
      </c>
      <c r="F39" s="1148">
        <v>601</v>
      </c>
      <c r="G39" s="1148" t="s">
        <v>106</v>
      </c>
      <c r="H39" s="1148" t="s">
        <v>106</v>
      </c>
      <c r="I39" s="987">
        <v>156.22999999999999</v>
      </c>
      <c r="J39" s="738">
        <f t="shared" si="0"/>
        <v>1.024131088779364</v>
      </c>
      <c r="K39" s="990">
        <v>0.4</v>
      </c>
      <c r="L39" s="1000">
        <v>4</v>
      </c>
      <c r="M39" s="729">
        <f t="shared" si="1"/>
        <v>1.6</v>
      </c>
      <c r="N39" s="983" t="s">
        <v>107</v>
      </c>
      <c r="O39" s="831">
        <v>0.36</v>
      </c>
      <c r="P39" s="973">
        <v>43220</v>
      </c>
      <c r="Q39" s="973">
        <v>43235</v>
      </c>
      <c r="R39" s="729">
        <f t="shared" si="2"/>
        <v>11.111111111111121</v>
      </c>
      <c r="S39" s="795">
        <f>IF(INDEX(Historical!$D$7:$D$1442,MATCH(B39,Historical!$B$7:$B$1449,0))=0,"n/a",(INDEX(Historical!$C$7:$C$1442,MATCH(B39,Historical!$B$7:$B$1449,0))/INDEX(Historical!$D$7:$D$1442,MATCH(B39,Historical!$B$7:$B$1449,0))-1)*100)</f>
        <v>10.638297872340408</v>
      </c>
      <c r="T39" s="795">
        <f>IF(INDEX(Historical!$F$7:$F$1442,MATCH(B39,Historical!$B$7:$B$1449,0))=0,"n/a",((INDEX(Historical!$C$7:$C$1442,MATCH(B39,Historical!$B$7:$B$1449,0))/INDEX(Historical!$F$7:$F$1442,MATCH(B39,Historical!$B$7:$B$1449,0)))^(1/3)-1)*100)</f>
        <v>10.698631671837266</v>
      </c>
      <c r="U39" s="795">
        <f>IF(INDEX(Historical!$H$7:$H$1442,MATCH(B39,Historical!$B$7:$B$1449,0))=0,"n/a",((INDEX(Historical!$C$7:$C$1442,MATCH(B39,Historical!$B$7:$B$1449,0))/INDEX(Historical!$H$7:$H$1442,MATCH(B39,Historical!$B$7:$B$1449,0)))^(1/5)-1)*100)</f>
        <v>17.978912471277987</v>
      </c>
      <c r="V39" s="795">
        <f>IF(INDEX(Historical!$O$7:$O$1442,MATCH(B39,Historical!$B$7:$B$1449,0))=0,"n/a",((INDEX(Historical!$C$7:$C$1442,MATCH(B39,Historical!$B$7:$B$1449,0))/INDEX(Historical!$O$7:$O$1442,MATCH(B39,Historical!$B$7:$B$1449,0)))^(1/10)-1)*100)</f>
        <v>10.026509310601806</v>
      </c>
      <c r="W39" s="796">
        <f t="shared" si="3"/>
        <v>1.7931377625379041</v>
      </c>
      <c r="X39" s="797" t="str">
        <f t="shared" si="4"/>
        <v>n/a</v>
      </c>
      <c r="Y39" s="989" t="s">
        <v>810</v>
      </c>
      <c r="Z39" s="738">
        <f t="shared" si="5"/>
        <v>34.93449781659389</v>
      </c>
      <c r="AA39" s="999">
        <f t="shared" si="6"/>
        <v>34.111353711790393</v>
      </c>
      <c r="AB39" s="1000">
        <v>12</v>
      </c>
      <c r="AC39" s="978">
        <v>4.58</v>
      </c>
      <c r="AD39" s="978">
        <v>2.2400000000000002</v>
      </c>
      <c r="AE39" s="978">
        <v>3.44</v>
      </c>
      <c r="AF39" s="978">
        <v>8.94</v>
      </c>
      <c r="AG39" s="978">
        <v>16.5</v>
      </c>
      <c r="AH39" s="978">
        <v>-36.4</v>
      </c>
      <c r="AI39" s="978">
        <v>12.740000000000002</v>
      </c>
      <c r="AJ39" s="978">
        <v>-0.8</v>
      </c>
      <c r="AK39" s="978">
        <v>15.22</v>
      </c>
      <c r="AL39" s="991">
        <v>37510</v>
      </c>
      <c r="AM39" s="985">
        <v>0.1</v>
      </c>
      <c r="AN39" s="978">
        <v>1.54</v>
      </c>
      <c r="AO39" s="838">
        <f t="shared" si="7"/>
        <v>-15.108310151733043</v>
      </c>
      <c r="AP39" s="839">
        <f t="shared" si="8"/>
        <v>19.00304356005735</v>
      </c>
      <c r="AQ39" s="1001">
        <f t="shared" si="9"/>
        <v>268.15184197309196</v>
      </c>
      <c r="AR39" s="738">
        <f>INDEX(Historical!$C$7:$C$1442,MATCH(B39,Historical!$B$7:$B$1449,0))*IF(AH39="n/a",1.03,IF(AH39&lt;0,1.01,IF(AH39&gt;10,1.1,(1+AH39/100))))</f>
        <v>1.5756000000000001</v>
      </c>
      <c r="AS39" s="999">
        <f t="shared" si="10"/>
        <v>1.7331600000000003</v>
      </c>
      <c r="AT39" s="999">
        <f t="shared" si="15"/>
        <v>1.9064760000000005</v>
      </c>
      <c r="AU39" s="999">
        <f t="shared" si="15"/>
        <v>2.0971236000000006</v>
      </c>
      <c r="AV39" s="999">
        <f t="shared" si="15"/>
        <v>2.3068359600000008</v>
      </c>
      <c r="AW39" s="738">
        <f t="shared" si="12"/>
        <v>9.6191955600000014</v>
      </c>
      <c r="AX39" s="846">
        <f t="shared" si="13"/>
        <v>6.1570732637777645</v>
      </c>
      <c r="AY39" s="1080">
        <v>0.93</v>
      </c>
      <c r="AZ39" s="985">
        <v>15.909999999999998</v>
      </c>
      <c r="BA39" s="985">
        <v>-6.2</v>
      </c>
      <c r="BB39" s="985">
        <v>2.0299999999999998</v>
      </c>
      <c r="BC39" s="985">
        <v>5.53</v>
      </c>
      <c r="BE39" s="700">
        <v>2012</v>
      </c>
      <c r="BF39" s="1013">
        <f t="shared" si="14"/>
        <v>0</v>
      </c>
      <c r="BG39" s="995">
        <v>2.9000000000000004</v>
      </c>
    </row>
    <row r="40" spans="1:59" ht="11.25" customHeight="1" x14ac:dyDescent="0.2">
      <c r="A40" s="984" t="s">
        <v>936</v>
      </c>
      <c r="B40" s="988" t="s">
        <v>937</v>
      </c>
      <c r="C40" s="1070" t="s">
        <v>4381</v>
      </c>
      <c r="D40" s="1070" t="s">
        <v>4382</v>
      </c>
      <c r="E40" s="828">
        <v>8</v>
      </c>
      <c r="F40" s="1148">
        <v>454</v>
      </c>
      <c r="G40" s="1148" t="s">
        <v>106</v>
      </c>
      <c r="H40" s="1148" t="s">
        <v>106</v>
      </c>
      <c r="I40" s="987">
        <v>49.52</v>
      </c>
      <c r="J40" s="738">
        <f t="shared" si="0"/>
        <v>3.0694668820678515</v>
      </c>
      <c r="K40" s="990">
        <v>0.38</v>
      </c>
      <c r="L40" s="1000">
        <v>4</v>
      </c>
      <c r="M40" s="729">
        <f t="shared" si="1"/>
        <v>1.52</v>
      </c>
      <c r="N40" s="983" t="s">
        <v>517</v>
      </c>
      <c r="O40" s="831">
        <v>0.36</v>
      </c>
      <c r="P40" s="694">
        <v>43146</v>
      </c>
      <c r="Q40" s="694">
        <v>43159</v>
      </c>
      <c r="R40" s="729">
        <f t="shared" si="2"/>
        <v>5.5555555555555607</v>
      </c>
      <c r="S40" s="795">
        <f>IF(INDEX(Historical!$D$7:$D$1442,MATCH(B40,Historical!$B$7:$B$1449,0))=0,"n/a",(INDEX(Historical!$C$7:$C$1442,MATCH(B40,Historical!$B$7:$B$1449,0))/INDEX(Historical!$D$7:$D$1442,MATCH(B40,Historical!$B$7:$B$1449,0))-1)*100)</f>
        <v>5.555555555555558</v>
      </c>
      <c r="T40" s="795">
        <f>IF(INDEX(Historical!$F$7:$F$1442,MATCH(B40,Historical!$B$7:$B$1449,0))=0,"n/a",((INDEX(Historical!$C$7:$C$1442,MATCH(B40,Historical!$B$7:$B$1449,0))/INDEX(Historical!$F$7:$F$1442,MATCH(B40,Historical!$B$7:$B$1449,0)))^(1/3)-1)*100)</f>
        <v>8.8062544055728544</v>
      </c>
      <c r="U40" s="795">
        <f>IF(INDEX(Historical!$H$7:$H$1442,MATCH(B40,Historical!$B$7:$B$1449,0))=0,"n/a",((INDEX(Historical!$C$7:$C$1442,MATCH(B40,Historical!$B$7:$B$1449,0))/INDEX(Historical!$H$7:$H$1442,MATCH(B40,Historical!$B$7:$B$1449,0)))^(1/5)-1)*100)</f>
        <v>9.6262279352954181</v>
      </c>
      <c r="V40" s="795">
        <f>IF(INDEX(Historical!$O$7:$O$1442,MATCH(B40,Historical!$B$7:$B$1449,0))=0,"n/a",((INDEX(Historical!$C$7:$C$1442,MATCH(B40,Historical!$B$7:$B$1449,0))/INDEX(Historical!$O$7:$O$1442,MATCH(B40,Historical!$B$7:$B$1449,0)))^(1/10)-1)*100)</f>
        <v>-4.464840146206372</v>
      </c>
      <c r="W40" s="796" t="str">
        <f t="shared" si="3"/>
        <v>n/a</v>
      </c>
      <c r="X40" s="797">
        <f t="shared" si="4"/>
        <v>0.25399018298932502</v>
      </c>
      <c r="Y40" s="989"/>
      <c r="Z40" s="738" t="str">
        <f t="shared" si="5"/>
        <v>n/a</v>
      </c>
      <c r="AA40" s="999" t="str">
        <f t="shared" si="6"/>
        <v>n/a</v>
      </c>
      <c r="AB40" s="1000">
        <v>12</v>
      </c>
      <c r="AC40" s="978">
        <v>-0.15</v>
      </c>
      <c r="AD40" s="978" t="s">
        <v>137</v>
      </c>
      <c r="AE40" s="978">
        <v>7.79</v>
      </c>
      <c r="AF40" s="978">
        <v>3.88</v>
      </c>
      <c r="AG40" s="978">
        <v>55.600000000000009</v>
      </c>
      <c r="AH40" s="980">
        <v>-135.80000000000001</v>
      </c>
      <c r="AI40" s="980">
        <v>-96.11</v>
      </c>
      <c r="AJ40" s="978">
        <v>37.9</v>
      </c>
      <c r="AK40" s="978">
        <v>7.1</v>
      </c>
      <c r="AL40" s="991">
        <v>7760</v>
      </c>
      <c r="AM40" s="985">
        <v>0.2</v>
      </c>
      <c r="AN40" s="978">
        <v>1.82</v>
      </c>
      <c r="AO40" s="838" t="str">
        <f t="shared" si="7"/>
        <v>n/a</v>
      </c>
      <c r="AP40" s="839">
        <f t="shared" si="8"/>
        <v>12.69569481736327</v>
      </c>
      <c r="AQ40" s="1001" t="str">
        <f t="shared" si="9"/>
        <v>n/a</v>
      </c>
      <c r="AR40" s="738">
        <f>INDEX(Historical!$C$7:$C$1442,MATCH(B40,Historical!$B$7:$B$1449,0))*IF(AH40="n/a",1.03,IF(AH40&lt;0,1.01,IF(AH40&gt;10,1.1,(1+AH40/100))))</f>
        <v>1.5352000000000001</v>
      </c>
      <c r="AS40" s="999">
        <f t="shared" si="10"/>
        <v>1.5505520000000002</v>
      </c>
      <c r="AT40" s="999">
        <f t="shared" si="15"/>
        <v>1.6606411920000002</v>
      </c>
      <c r="AU40" s="999">
        <f t="shared" si="15"/>
        <v>1.7785467166320001</v>
      </c>
      <c r="AV40" s="999">
        <f t="shared" si="15"/>
        <v>1.904823533512872</v>
      </c>
      <c r="AW40" s="738">
        <f t="shared" si="12"/>
        <v>8.4297634421448731</v>
      </c>
      <c r="AX40" s="846">
        <f t="shared" si="13"/>
        <v>17.022947177190776</v>
      </c>
      <c r="AY40" s="1080">
        <v>0.64</v>
      </c>
      <c r="AZ40" s="985">
        <v>30.42</v>
      </c>
      <c r="BA40" s="985">
        <v>-0.38</v>
      </c>
      <c r="BB40" s="985">
        <v>8.2000000000000011</v>
      </c>
      <c r="BC40" s="985">
        <v>14.46</v>
      </c>
      <c r="BE40" s="700">
        <v>2011</v>
      </c>
      <c r="BF40" s="1013">
        <f t="shared" si="14"/>
        <v>0</v>
      </c>
      <c r="BG40" s="995">
        <v>14.6</v>
      </c>
    </row>
    <row r="41" spans="1:59" ht="11.25" customHeight="1" x14ac:dyDescent="0.2">
      <c r="A41" s="984" t="s">
        <v>938</v>
      </c>
      <c r="B41" s="988" t="s">
        <v>939</v>
      </c>
      <c r="C41" s="1070" t="s">
        <v>112</v>
      </c>
      <c r="D41" s="1070" t="s">
        <v>1230</v>
      </c>
      <c r="E41" s="828">
        <v>8</v>
      </c>
      <c r="F41" s="1148">
        <v>568</v>
      </c>
      <c r="G41" s="1148" t="s">
        <v>106</v>
      </c>
      <c r="H41" s="1148" t="s">
        <v>106</v>
      </c>
      <c r="I41" s="987">
        <v>34.07</v>
      </c>
      <c r="J41" s="738">
        <f t="shared" si="0"/>
        <v>2.0545934840035218</v>
      </c>
      <c r="K41" s="990">
        <v>0.17499999999999999</v>
      </c>
      <c r="L41" s="1000">
        <v>4</v>
      </c>
      <c r="M41" s="729">
        <f t="shared" si="1"/>
        <v>0.7</v>
      </c>
      <c r="N41" s="983" t="s">
        <v>560</v>
      </c>
      <c r="O41" s="831">
        <v>0.1575</v>
      </c>
      <c r="P41" s="973">
        <v>43500</v>
      </c>
      <c r="Q41" s="973">
        <v>43516</v>
      </c>
      <c r="R41" s="729">
        <f t="shared" si="2"/>
        <v>11.111111111111104</v>
      </c>
      <c r="S41" s="795">
        <f>IF(INDEX(Historical!$D$7:$D$1442,MATCH(B41,Historical!$B$7:$B$1449,0))=0,"n/a",(INDEX(Historical!$C$7:$C$1442,MATCH(B41,Historical!$B$7:$B$1449,0))/INDEX(Historical!$D$7:$D$1442,MATCH(B41,Historical!$B$7:$B$1449,0))-1)*100)</f>
        <v>12.5</v>
      </c>
      <c r="T41" s="795">
        <f>IF(INDEX(Historical!$F$7:$F$1442,MATCH(B41,Historical!$B$7:$B$1449,0))=0,"n/a",((INDEX(Historical!$C$7:$C$1442,MATCH(B41,Historical!$B$7:$B$1449,0))/INDEX(Historical!$F$7:$F$1442,MATCH(B41,Historical!$B$7:$B$1449,0)))^(1/3)-1)*100)</f>
        <v>12.710045297240802</v>
      </c>
      <c r="U41" s="795">
        <f>IF(INDEX(Historical!$H$7:$H$1442,MATCH(B41,Historical!$B$7:$B$1449,0))=0,"n/a",((INDEX(Historical!$C$7:$C$1442,MATCH(B41,Historical!$B$7:$B$1449,0))/INDEX(Historical!$H$7:$H$1442,MATCH(B41,Historical!$B$7:$B$1449,0)))^(1/5)-1)*100)</f>
        <v>11.842691472014465</v>
      </c>
      <c r="V41" s="795">
        <f>IF(INDEX(Historical!$O$7:$O$1442,MATCH(B41,Historical!$B$7:$B$1449,0))=0,"n/a",((INDEX(Historical!$C$7:$C$1442,MATCH(B41,Historical!$B$7:$B$1449,0))/INDEX(Historical!$O$7:$O$1442,MATCH(B41,Historical!$B$7:$B$1449,0)))^(1/10)-1)*100)</f>
        <v>7.5766919692604295</v>
      </c>
      <c r="W41" s="796">
        <f t="shared" si="3"/>
        <v>1.5630424887354164</v>
      </c>
      <c r="X41" s="797">
        <f t="shared" si="4"/>
        <v>0.37715577936351802</v>
      </c>
      <c r="Y41" s="741"/>
      <c r="Z41" s="738">
        <f t="shared" si="5"/>
        <v>26.119402985074625</v>
      </c>
      <c r="AA41" s="999">
        <f t="shared" si="6"/>
        <v>12.712686567164178</v>
      </c>
      <c r="AB41" s="1000">
        <v>2</v>
      </c>
      <c r="AC41" s="978">
        <v>2.68</v>
      </c>
      <c r="AD41" s="978">
        <v>0.85</v>
      </c>
      <c r="AE41" s="978">
        <v>0.66</v>
      </c>
      <c r="AF41" s="978">
        <v>1.79</v>
      </c>
      <c r="AG41" s="978">
        <v>15.2</v>
      </c>
      <c r="AH41" s="978">
        <v>-11.899999999999999</v>
      </c>
      <c r="AI41" s="978">
        <v>12.139999999999999</v>
      </c>
      <c r="AJ41" s="978">
        <v>31.4</v>
      </c>
      <c r="AK41" s="978">
        <v>15</v>
      </c>
      <c r="AL41" s="991">
        <v>926.36</v>
      </c>
      <c r="AM41" s="985">
        <v>1.4000000000000001</v>
      </c>
      <c r="AN41" s="978">
        <v>0.44</v>
      </c>
      <c r="AO41" s="838">
        <f t="shared" si="7"/>
        <v>1.184598388853809</v>
      </c>
      <c r="AP41" s="839">
        <f t="shared" si="8"/>
        <v>13.897284956017987</v>
      </c>
      <c r="AQ41" s="1001">
        <f t="shared" si="9"/>
        <v>0.56663673676247139</v>
      </c>
      <c r="AR41" s="738">
        <f>INDEX(Historical!$C$7:$C$1442,MATCH(B41,Historical!$B$7:$B$1449,0))*IF(AH41="n/a",1.03,IF(AH41&lt;0,1.01,IF(AH41&gt;10,1.1,(1+AH41/100))))</f>
        <v>0.63629999999999998</v>
      </c>
      <c r="AS41" s="999">
        <f t="shared" si="10"/>
        <v>0.69993000000000005</v>
      </c>
      <c r="AT41" s="999">
        <f t="shared" si="15"/>
        <v>0.76992300000000014</v>
      </c>
      <c r="AU41" s="999">
        <f t="shared" si="15"/>
        <v>0.84691530000000026</v>
      </c>
      <c r="AV41" s="999">
        <f t="shared" si="15"/>
        <v>0.93160683000000033</v>
      </c>
      <c r="AW41" s="738">
        <f t="shared" si="12"/>
        <v>3.8846751300000002</v>
      </c>
      <c r="AX41" s="846">
        <f t="shared" si="13"/>
        <v>11.402040299383623</v>
      </c>
      <c r="AY41" s="1080">
        <v>1.59</v>
      </c>
      <c r="AZ41" s="985">
        <v>29.15</v>
      </c>
      <c r="BA41" s="985">
        <v>-33.019999999999996</v>
      </c>
      <c r="BB41" s="985">
        <v>3.36</v>
      </c>
      <c r="BC41" s="985">
        <v>-17.8</v>
      </c>
      <c r="BE41" s="700">
        <v>2012</v>
      </c>
      <c r="BF41" s="1013">
        <f t="shared" si="14"/>
        <v>0</v>
      </c>
      <c r="BG41" s="995">
        <v>7.6</v>
      </c>
    </row>
    <row r="42" spans="1:59" ht="11.25" customHeight="1" x14ac:dyDescent="0.2">
      <c r="A42" s="993" t="s">
        <v>940</v>
      </c>
      <c r="B42" s="988" t="s">
        <v>941</v>
      </c>
      <c r="C42" s="1070" t="s">
        <v>108</v>
      </c>
      <c r="D42" s="1070" t="s">
        <v>4401</v>
      </c>
      <c r="E42" s="828">
        <v>8</v>
      </c>
      <c r="F42" s="1148">
        <v>554</v>
      </c>
      <c r="G42" s="1148" t="s">
        <v>106</v>
      </c>
      <c r="H42" s="1148" t="s">
        <v>106</v>
      </c>
      <c r="I42" s="987">
        <v>44</v>
      </c>
      <c r="J42" s="738">
        <f t="shared" si="0"/>
        <v>4.6363636363636367</v>
      </c>
      <c r="K42" s="990">
        <v>0.51</v>
      </c>
      <c r="L42" s="1000">
        <v>4</v>
      </c>
      <c r="M42" s="729">
        <f t="shared" si="1"/>
        <v>2.04</v>
      </c>
      <c r="N42" s="983" t="s">
        <v>210</v>
      </c>
      <c r="O42" s="831">
        <v>0.5</v>
      </c>
      <c r="P42" s="973">
        <v>43451</v>
      </c>
      <c r="Q42" s="973">
        <v>43455</v>
      </c>
      <c r="R42" s="729">
        <f t="shared" si="2"/>
        <v>2.0000000000000018</v>
      </c>
      <c r="S42" s="795">
        <f>IF(INDEX(Historical!$D$7:$D$1442,MATCH(B42,Historical!$B$7:$B$1449,0))=0,"n/a",(INDEX(Historical!$C$7:$C$1442,MATCH(B42,Historical!$B$7:$B$1449,0))/INDEX(Historical!$D$7:$D$1442,MATCH(B42,Historical!$B$7:$B$1449,0))-1)*100)</f>
        <v>1.5228426395939021</v>
      </c>
      <c r="T42" s="795">
        <f>IF(INDEX(Historical!$F$7:$F$1442,MATCH(B42,Historical!$B$7:$B$1449,0))=0,"n/a",((INDEX(Historical!$C$7:$C$1442,MATCH(B42,Historical!$B$7:$B$1449,0))/INDEX(Historical!$F$7:$F$1442,MATCH(B42,Historical!$B$7:$B$1449,0)))^(1/3)-1)*100)</f>
        <v>1.9035695776266293</v>
      </c>
      <c r="U42" s="795">
        <f>IF(INDEX(Historical!$H$7:$H$1442,MATCH(B42,Historical!$B$7:$B$1449,0))=0,"n/a",((INDEX(Historical!$C$7:$C$1442,MATCH(B42,Historical!$B$7:$B$1449,0))/INDEX(Historical!$H$7:$H$1442,MATCH(B42,Historical!$B$7:$B$1449,0)))^(1/5)-1)*100)</f>
        <v>3.0624138001266177</v>
      </c>
      <c r="V42" s="795">
        <f>IF(INDEX(Historical!$O$7:$O$1442,MATCH(B42,Historical!$B$7:$B$1449,0))=0,"n/a",((INDEX(Historical!$C$7:$C$1442,MATCH(B42,Historical!$B$7:$B$1449,0))/INDEX(Historical!$O$7:$O$1442,MATCH(B42,Historical!$B$7:$B$1449,0)))^(1/10)-1)*100)</f>
        <v>1.7588221460874243</v>
      </c>
      <c r="W42" s="796">
        <f t="shared" si="3"/>
        <v>1.7411730952666757</v>
      </c>
      <c r="X42" s="797" t="str">
        <f t="shared" si="4"/>
        <v>n/a</v>
      </c>
      <c r="Y42" s="989"/>
      <c r="Z42" s="738" t="str">
        <f t="shared" si="5"/>
        <v>n/a</v>
      </c>
      <c r="AA42" s="999" t="str">
        <f t="shared" si="6"/>
        <v>n/a</v>
      </c>
      <c r="AB42" s="1000">
        <v>12</v>
      </c>
      <c r="AC42" s="978" t="s">
        <v>137</v>
      </c>
      <c r="AD42" s="978" t="s">
        <v>137</v>
      </c>
      <c r="AE42" s="978" t="s">
        <v>137</v>
      </c>
      <c r="AF42" s="978" t="s">
        <v>137</v>
      </c>
      <c r="AG42" s="978" t="s">
        <v>137</v>
      </c>
      <c r="AH42" s="978" t="s">
        <v>137</v>
      </c>
      <c r="AI42" s="978" t="s">
        <v>137</v>
      </c>
      <c r="AJ42" s="978" t="s">
        <v>137</v>
      </c>
      <c r="AK42" s="978" t="s">
        <v>137</v>
      </c>
      <c r="AL42" s="991" t="s">
        <v>137</v>
      </c>
      <c r="AM42" s="985" t="s">
        <v>137</v>
      </c>
      <c r="AN42" s="978" t="s">
        <v>137</v>
      </c>
      <c r="AO42" s="838" t="str">
        <f t="shared" si="7"/>
        <v>n/a</v>
      </c>
      <c r="AP42" s="839">
        <f t="shared" si="8"/>
        <v>7.6987774364902544</v>
      </c>
      <c r="AQ42" s="1001" t="str">
        <f t="shared" si="9"/>
        <v>n/a</v>
      </c>
      <c r="AR42" s="738">
        <f>INDEX(Historical!$C$7:$C$1442,MATCH(B42,Historical!$B$7:$B$1449,0))*IF(AH42="n/a",1.03,IF(AH42&lt;0,1.01,IF(AH42&gt;10,1.1,(1+AH42/100))))</f>
        <v>2.06</v>
      </c>
      <c r="AS42" s="999">
        <f t="shared" si="10"/>
        <v>2.1217999999999999</v>
      </c>
      <c r="AT42" s="999">
        <f t="shared" si="15"/>
        <v>2.185454</v>
      </c>
      <c r="AU42" s="999">
        <f t="shared" si="15"/>
        <v>2.2510176200000003</v>
      </c>
      <c r="AV42" s="999">
        <f t="shared" si="15"/>
        <v>2.3185481486000001</v>
      </c>
      <c r="AW42" s="738">
        <f t="shared" si="12"/>
        <v>10.936819768599999</v>
      </c>
      <c r="AX42" s="846">
        <f t="shared" si="13"/>
        <v>24.856408564999999</v>
      </c>
      <c r="AY42" s="1080" t="s">
        <v>137</v>
      </c>
      <c r="AZ42" s="985" t="s">
        <v>137</v>
      </c>
      <c r="BA42" s="985" t="s">
        <v>137</v>
      </c>
      <c r="BB42" s="985" t="s">
        <v>137</v>
      </c>
      <c r="BC42" s="985" t="s">
        <v>137</v>
      </c>
      <c r="BD42" s="1032" t="s">
        <v>4326</v>
      </c>
      <c r="BE42" s="700">
        <v>2012</v>
      </c>
      <c r="BF42" s="1013">
        <f t="shared" si="14"/>
        <v>0</v>
      </c>
      <c r="BG42" s="995" t="s">
        <v>137</v>
      </c>
    </row>
    <row r="43" spans="1:59" ht="11.25" customHeight="1" x14ac:dyDescent="0.2">
      <c r="A43" s="984" t="s">
        <v>942</v>
      </c>
      <c r="B43" s="988" t="s">
        <v>943</v>
      </c>
      <c r="C43" s="1070" t="s">
        <v>4252</v>
      </c>
      <c r="D43" s="1070" t="s">
        <v>4380</v>
      </c>
      <c r="E43" s="828">
        <v>7</v>
      </c>
      <c r="F43" s="1148">
        <v>603</v>
      </c>
      <c r="G43" s="1148" t="s">
        <v>106</v>
      </c>
      <c r="H43" s="1148" t="s">
        <v>106</v>
      </c>
      <c r="I43" s="987">
        <v>166.44</v>
      </c>
      <c r="J43" s="738">
        <f t="shared" si="0"/>
        <v>1.7543859649122806</v>
      </c>
      <c r="K43" s="990">
        <v>0.73</v>
      </c>
      <c r="L43" s="1000">
        <v>4</v>
      </c>
      <c r="M43" s="729">
        <f t="shared" si="1"/>
        <v>2.92</v>
      </c>
      <c r="N43" s="983" t="s">
        <v>238</v>
      </c>
      <c r="O43" s="831">
        <v>0.63</v>
      </c>
      <c r="P43" s="973">
        <v>43231</v>
      </c>
      <c r="Q43" s="973">
        <v>43237</v>
      </c>
      <c r="R43" s="729">
        <f t="shared" si="2"/>
        <v>15.87301587301587</v>
      </c>
      <c r="S43" s="795">
        <f>IF(INDEX(Historical!$D$7:$D$1442,MATCH(B43,Historical!$B$7:$B$1449,0))=0,"n/a",(INDEX(Historical!$C$7:$C$1442,MATCH(B43,Historical!$B$7:$B$1449,0))/INDEX(Historical!$D$7:$D$1442,MATCH(B43,Historical!$B$7:$B$1449,0))-1)*100)</f>
        <v>14.634146341463406</v>
      </c>
      <c r="T43" s="795">
        <f>IF(INDEX(Historical!$F$7:$F$1442,MATCH(B43,Historical!$B$7:$B$1449,0))=0,"n/a",((INDEX(Historical!$C$7:$C$1442,MATCH(B43,Historical!$B$7:$B$1449,0))/INDEX(Historical!$F$7:$F$1442,MATCH(B43,Historical!$B$7:$B$1449,0)))^(1/3)-1)*100)</f>
        <v>11.579486086333901</v>
      </c>
      <c r="U43" s="795">
        <f>IF(INDEX(Historical!$H$7:$H$1442,MATCH(B43,Historical!$B$7:$B$1449,0))=0,"n/a",((INDEX(Historical!$C$7:$C$1442,MATCH(B43,Historical!$B$7:$B$1449,0))/INDEX(Historical!$H$7:$H$1442,MATCH(B43,Historical!$B$7:$B$1449,0)))^(1/5)-1)*100)</f>
        <v>10.839297434295769</v>
      </c>
      <c r="V43" s="795" t="str">
        <f>IF(INDEX(Historical!$O$7:$O$1442,MATCH(B43,Historical!$B$7:$B$1449,0))=0,"n/a",((INDEX(Historical!$C$7:$C$1442,MATCH(B43,Historical!$B$7:$B$1449,0))/INDEX(Historical!$O$7:$O$1442,MATCH(B43,Historical!$B$7:$B$1449,0)))^(1/10)-1)*100)</f>
        <v>n/a</v>
      </c>
      <c r="W43" s="796" t="str">
        <f t="shared" si="3"/>
        <v>n/a</v>
      </c>
      <c r="X43" s="797">
        <f t="shared" si="4"/>
        <v>0.6569271172300466</v>
      </c>
      <c r="Y43" s="988"/>
      <c r="Z43" s="738">
        <f t="shared" si="5"/>
        <v>24.032921810699587</v>
      </c>
      <c r="AA43" s="999">
        <f t="shared" si="6"/>
        <v>13.698765432098766</v>
      </c>
      <c r="AB43" s="1000">
        <v>9</v>
      </c>
      <c r="AC43" s="978">
        <v>12.15</v>
      </c>
      <c r="AD43" s="978">
        <v>1.05</v>
      </c>
      <c r="AE43" s="978">
        <v>3.01</v>
      </c>
      <c r="AF43" s="978">
        <v>7.46</v>
      </c>
      <c r="AG43" s="978">
        <v>48.699999999999996</v>
      </c>
      <c r="AH43" s="978">
        <v>32.6</v>
      </c>
      <c r="AI43" s="978">
        <v>11.540000000000001</v>
      </c>
      <c r="AJ43" s="978">
        <v>16.5</v>
      </c>
      <c r="AK43" s="978">
        <v>13</v>
      </c>
      <c r="AL43" s="991">
        <v>799180</v>
      </c>
      <c r="AM43" s="985">
        <v>6.9999999999999993E-2</v>
      </c>
      <c r="AN43" s="978">
        <v>1.07</v>
      </c>
      <c r="AO43" s="838">
        <f t="shared" si="7"/>
        <v>-1.1050820328907154</v>
      </c>
      <c r="AP43" s="839">
        <f t="shared" si="8"/>
        <v>12.59368339920805</v>
      </c>
      <c r="AQ43" s="1001">
        <f t="shared" si="9"/>
        <v>113.11738040959365</v>
      </c>
      <c r="AR43" s="738">
        <f>INDEX(Historical!$C$7:$C$1442,MATCH(B43,Historical!$B$7:$B$1449,0))*IF(AH43="n/a",1.03,IF(AH43&lt;0,1.01,IF(AH43&gt;10,1.1,(1+AH43/100))))</f>
        <v>3.1019999999999999</v>
      </c>
      <c r="AS43" s="999">
        <f t="shared" si="10"/>
        <v>3.4122000000000003</v>
      </c>
      <c r="AT43" s="999">
        <f t="shared" si="15"/>
        <v>3.7534200000000006</v>
      </c>
      <c r="AU43" s="999">
        <f t="shared" si="15"/>
        <v>4.1287620000000009</v>
      </c>
      <c r="AV43" s="999">
        <f t="shared" si="15"/>
        <v>4.5416382000000013</v>
      </c>
      <c r="AW43" s="738">
        <f t="shared" si="12"/>
        <v>18.938020200000004</v>
      </c>
      <c r="AX43" s="846">
        <f t="shared" si="13"/>
        <v>11.37828658976208</v>
      </c>
      <c r="AY43" s="1080">
        <v>1.08</v>
      </c>
      <c r="AZ43" s="985">
        <v>17.21</v>
      </c>
      <c r="BA43" s="985">
        <v>-28.71</v>
      </c>
      <c r="BB43" s="985">
        <v>1.77</v>
      </c>
      <c r="BC43" s="985">
        <v>-13.100000000000001</v>
      </c>
      <c r="BE43" s="700">
        <v>2012</v>
      </c>
      <c r="BF43" s="1013">
        <f t="shared" si="14"/>
        <v>0</v>
      </c>
      <c r="BG43" s="995">
        <v>16</v>
      </c>
    </row>
    <row r="44" spans="1:59" ht="11.25" customHeight="1" x14ac:dyDescent="0.2">
      <c r="A44" s="994" t="s">
        <v>4436</v>
      </c>
      <c r="B44" s="988" t="s">
        <v>3820</v>
      </c>
      <c r="C44" s="1070" t="s">
        <v>247</v>
      </c>
      <c r="D44" s="1070" t="s">
        <v>4415</v>
      </c>
      <c r="E44" s="828">
        <v>5</v>
      </c>
      <c r="F44" s="1148">
        <v>851</v>
      </c>
      <c r="G44" s="1148" t="s">
        <v>106</v>
      </c>
      <c r="H44" s="1148" t="s">
        <v>106</v>
      </c>
      <c r="I44" s="987">
        <v>32.950000000000003</v>
      </c>
      <c r="J44" s="738">
        <f t="shared" si="0"/>
        <v>1.3353566009104705</v>
      </c>
      <c r="K44" s="990">
        <v>0.11</v>
      </c>
      <c r="L44" s="1000">
        <v>4</v>
      </c>
      <c r="M44" s="729">
        <f t="shared" si="1"/>
        <v>0.44</v>
      </c>
      <c r="N44" s="983" t="s">
        <v>520</v>
      </c>
      <c r="O44" s="831">
        <v>0.105</v>
      </c>
      <c r="P44" s="973">
        <v>43427</v>
      </c>
      <c r="Q44" s="973">
        <v>43440</v>
      </c>
      <c r="R44" s="729">
        <f t="shared" si="2"/>
        <v>4.7619047619047663</v>
      </c>
      <c r="S44" s="795">
        <f>IF(INDEX(Historical!$D$7:$D$1442,MATCH(B44,Historical!$B$7:$B$1449,0))=0,"n/a",(INDEX(Historical!$C$7:$C$1442,MATCH(B44,Historical!$B$7:$B$1449,0))/INDEX(Historical!$D$7:$D$1442,MATCH(B44,Historical!$B$7:$B$1449,0))-1)*100)</f>
        <v>2.6570048309178862</v>
      </c>
      <c r="T44" s="795">
        <f>IF(INDEX(Historical!$F$7:$F$1442,MATCH(B44,Historical!$B$7:$B$1449,0))=0,"n/a",((INDEX(Historical!$C$7:$C$1442,MATCH(B44,Historical!$B$7:$B$1449,0))/INDEX(Historical!$F$7:$F$1442,MATCH(B44,Historical!$B$7:$B$1449,0)))^(1/3)-1)*100)</f>
        <v>6.3225925707475428</v>
      </c>
      <c r="U44" s="795" t="str">
        <f>IF(INDEX(Historical!$H$7:$H$1442,MATCH(B44,Historical!$B$7:$B$1449,0))=0,"n/a",((INDEX(Historical!$C$7:$C$1442,MATCH(B44,Historical!$B$7:$B$1449,0))/INDEX(Historical!$H$7:$H$1442,MATCH(B44,Historical!$B$7:$B$1449,0)))^(1/5)-1)*100)</f>
        <v>n/a</v>
      </c>
      <c r="V44" s="795" t="str">
        <f>IF(INDEX(Historical!$O$7:$O$1442,MATCH(B44,Historical!$B$7:$B$1449,0))=0,"n/a",((INDEX(Historical!$C$7:$C$1442,MATCH(B44,Historical!$B$7:$B$1449,0))/INDEX(Historical!$O$7:$O$1442,MATCH(B44,Historical!$B$7:$B$1449,0)))^(1/10)-1)*100)</f>
        <v>n/a</v>
      </c>
      <c r="W44" s="796" t="str">
        <f t="shared" si="3"/>
        <v>n/a</v>
      </c>
      <c r="X44" s="797" t="str">
        <f t="shared" si="4"/>
        <v>n/a</v>
      </c>
      <c r="Y44" s="989"/>
      <c r="Z44" s="738">
        <f t="shared" si="5"/>
        <v>33.84615384615384</v>
      </c>
      <c r="AA44" s="999">
        <f t="shared" si="6"/>
        <v>25.346153846153847</v>
      </c>
      <c r="AB44" s="1000">
        <v>9</v>
      </c>
      <c r="AC44" s="978">
        <v>1.3</v>
      </c>
      <c r="AD44" s="978">
        <v>2.2599999999999998</v>
      </c>
      <c r="AE44" s="978">
        <v>0.51</v>
      </c>
      <c r="AF44" s="978">
        <v>2.68</v>
      </c>
      <c r="AG44" s="978">
        <v>19.900000000000002</v>
      </c>
      <c r="AH44" s="978">
        <v>-12.3</v>
      </c>
      <c r="AI44" s="978">
        <v>13.23</v>
      </c>
      <c r="AJ44" s="978">
        <v>31.1</v>
      </c>
      <c r="AK44" s="978">
        <v>11.200000000000001</v>
      </c>
      <c r="AL44" s="991">
        <v>8119.9999999999991</v>
      </c>
      <c r="AM44" s="985">
        <v>1</v>
      </c>
      <c r="AN44" s="978">
        <v>2.39</v>
      </c>
      <c r="AO44" s="838" t="str">
        <f t="shared" si="7"/>
        <v>n/a</v>
      </c>
      <c r="AP44" s="839" t="str">
        <f t="shared" si="8"/>
        <v>n/a</v>
      </c>
      <c r="AQ44" s="1001">
        <f t="shared" si="9"/>
        <v>73.752943773869561</v>
      </c>
      <c r="AR44" s="738">
        <f>INDEX(Historical!$C$7:$C$1442,MATCH(B44,Historical!$B$7:$B$1449,0))*IF(AH44="n/a",1.03,IF(AH44&lt;0,1.01,IF(AH44&gt;10,1.1,(1+AH44/100))))</f>
        <v>0.42924999999999996</v>
      </c>
      <c r="AS44" s="999">
        <f t="shared" si="10"/>
        <v>0.47217500000000001</v>
      </c>
      <c r="AT44" s="999">
        <f t="shared" si="15"/>
        <v>0.51939250000000003</v>
      </c>
      <c r="AU44" s="999">
        <f t="shared" si="15"/>
        <v>0.57133175000000014</v>
      </c>
      <c r="AV44" s="999">
        <f t="shared" si="15"/>
        <v>0.62846492500000017</v>
      </c>
      <c r="AW44" s="738">
        <f t="shared" si="12"/>
        <v>2.6206141750000005</v>
      </c>
      <c r="AX44" s="846">
        <f t="shared" si="13"/>
        <v>7.9533055386949938</v>
      </c>
      <c r="AY44" s="1080">
        <v>1.18</v>
      </c>
      <c r="AZ44" s="985">
        <v>20.39</v>
      </c>
      <c r="BA44" s="985">
        <v>-28.42</v>
      </c>
      <c r="BB44" s="985">
        <v>0.95</v>
      </c>
      <c r="BC44" s="985">
        <v>-12.139999999999999</v>
      </c>
      <c r="BE44" s="700">
        <v>2014</v>
      </c>
      <c r="BF44" s="1013">
        <f t="shared" si="14"/>
        <v>0</v>
      </c>
      <c r="BG44" s="995">
        <v>4.2</v>
      </c>
    </row>
    <row r="45" spans="1:59" ht="11.25" customHeight="1" x14ac:dyDescent="0.2">
      <c r="A45" s="984" t="s">
        <v>948</v>
      </c>
      <c r="B45" s="988" t="s">
        <v>949</v>
      </c>
      <c r="C45" s="1070" t="s">
        <v>108</v>
      </c>
      <c r="D45" s="1070" t="s">
        <v>4385</v>
      </c>
      <c r="E45" s="828">
        <v>7</v>
      </c>
      <c r="F45" s="1148">
        <v>637</v>
      </c>
      <c r="G45" s="1148" t="s">
        <v>106</v>
      </c>
      <c r="H45" s="1148" t="s">
        <v>106</v>
      </c>
      <c r="I45" s="987">
        <v>11.96</v>
      </c>
      <c r="J45" s="738">
        <f t="shared" si="0"/>
        <v>9.0301003344481607</v>
      </c>
      <c r="K45" s="990">
        <v>0.27</v>
      </c>
      <c r="L45" s="1000">
        <v>4</v>
      </c>
      <c r="M45" s="729">
        <f t="shared" si="1"/>
        <v>1.08</v>
      </c>
      <c r="N45" s="983" t="s">
        <v>714</v>
      </c>
      <c r="O45" s="831">
        <v>0.25</v>
      </c>
      <c r="P45" s="973">
        <v>43418</v>
      </c>
      <c r="Q45" s="973">
        <v>43434</v>
      </c>
      <c r="R45" s="729">
        <f t="shared" si="2"/>
        <v>8.0000000000000071</v>
      </c>
      <c r="S45" s="795">
        <f>IF(INDEX(Historical!$D$7:$D$1442,MATCH(B45,Historical!$B$7:$B$1449,0))=0,"n/a",(INDEX(Historical!$C$7:$C$1442,MATCH(B45,Historical!$B$7:$B$1449,0))/INDEX(Historical!$D$7:$D$1442,MATCH(B45,Historical!$B$7:$B$1449,0))-1)*100)</f>
        <v>36.111111111111114</v>
      </c>
      <c r="T45" s="795">
        <f>IF(INDEX(Historical!$F$7:$F$1442,MATCH(B45,Historical!$B$7:$B$1449,0))=0,"n/a",((INDEX(Historical!$C$7:$C$1442,MATCH(B45,Historical!$B$7:$B$1449,0))/INDEX(Historical!$F$7:$F$1442,MATCH(B45,Historical!$B$7:$B$1449,0)))^(1/3)-1)*100)</f>
        <v>19.105740639430579</v>
      </c>
      <c r="U45" s="795">
        <f>IF(INDEX(Historical!$H$7:$H$1442,MATCH(B45,Historical!$B$7:$B$1449,0))=0,"n/a",((INDEX(Historical!$C$7:$C$1442,MATCH(B45,Historical!$B$7:$B$1449,0))/INDEX(Historical!$H$7:$H$1442,MATCH(B45,Historical!$B$7:$B$1449,0)))^(1/5)-1)*100)</f>
        <v>14.406635585872296</v>
      </c>
      <c r="V45" s="795">
        <f>IF(INDEX(Historical!$O$7:$O$1442,MATCH(B45,Historical!$B$7:$B$1449,0))=0,"n/a",((INDEX(Historical!$C$7:$C$1442,MATCH(B45,Historical!$B$7:$B$1449,0))/INDEX(Historical!$O$7:$O$1442,MATCH(B45,Historical!$B$7:$B$1449,0)))^(1/10)-1)*100)</f>
        <v>-7.3382115710856288</v>
      </c>
      <c r="W45" s="796" t="str">
        <f t="shared" si="3"/>
        <v>n/a</v>
      </c>
      <c r="X45" s="797">
        <f t="shared" si="4"/>
        <v>1.1906310401547353</v>
      </c>
      <c r="Y45" s="989"/>
      <c r="Z45" s="738">
        <f t="shared" si="5"/>
        <v>83.07692307692308</v>
      </c>
      <c r="AA45" s="999">
        <f t="shared" si="6"/>
        <v>9.2000000000000011</v>
      </c>
      <c r="AB45" s="1000">
        <v>12</v>
      </c>
      <c r="AC45" s="978">
        <v>1.3</v>
      </c>
      <c r="AD45" s="978">
        <v>1.1499999999999999</v>
      </c>
      <c r="AE45" s="978">
        <v>2.34</v>
      </c>
      <c r="AF45" s="978">
        <v>1.28</v>
      </c>
      <c r="AG45" s="978">
        <v>14.2</v>
      </c>
      <c r="AH45" s="978">
        <v>27.400000000000002</v>
      </c>
      <c r="AI45" s="978">
        <v>-12.91</v>
      </c>
      <c r="AJ45" s="978">
        <v>12.1</v>
      </c>
      <c r="AK45" s="978">
        <v>8</v>
      </c>
      <c r="AL45" s="991">
        <v>1010</v>
      </c>
      <c r="AM45" s="985">
        <v>0.2</v>
      </c>
      <c r="AN45" s="978">
        <v>4.8499999999999996</v>
      </c>
      <c r="AO45" s="838">
        <f t="shared" si="7"/>
        <v>14.236735920320458</v>
      </c>
      <c r="AP45" s="839">
        <f t="shared" si="8"/>
        <v>23.436735920320459</v>
      </c>
      <c r="AQ45" s="1001">
        <f t="shared" si="9"/>
        <v>-27.65514684666379</v>
      </c>
      <c r="AR45" s="738">
        <f>INDEX(Historical!$C$7:$C$1442,MATCH(B45,Historical!$B$7:$B$1449,0))*IF(AH45="n/a",1.03,IF(AH45&lt;0,1.01,IF(AH45&gt;10,1.1,(1+AH45/100))))</f>
        <v>1.0780000000000001</v>
      </c>
      <c r="AS45" s="999">
        <f t="shared" si="10"/>
        <v>1.0887800000000001</v>
      </c>
      <c r="AT45" s="999">
        <f t="shared" si="15"/>
        <v>1.1758824000000001</v>
      </c>
      <c r="AU45" s="999">
        <f t="shared" si="15"/>
        <v>1.2699529920000001</v>
      </c>
      <c r="AV45" s="999">
        <f t="shared" si="15"/>
        <v>1.3715492313600002</v>
      </c>
      <c r="AW45" s="738">
        <f t="shared" si="12"/>
        <v>5.9841646233600008</v>
      </c>
      <c r="AX45" s="846">
        <f t="shared" si="13"/>
        <v>50.034821265551841</v>
      </c>
      <c r="AY45" s="1080">
        <v>0.41</v>
      </c>
      <c r="AZ45" s="985">
        <v>52.03</v>
      </c>
      <c r="BA45" s="985">
        <v>-6.22</v>
      </c>
      <c r="BB45" s="985">
        <v>6.1</v>
      </c>
      <c r="BC45" s="985">
        <v>9.5299999999999994</v>
      </c>
      <c r="BE45" s="700">
        <v>2012</v>
      </c>
      <c r="BF45" s="1013">
        <f t="shared" si="14"/>
        <v>0</v>
      </c>
      <c r="BG45" s="995">
        <v>2.2999999999999998</v>
      </c>
    </row>
    <row r="46" spans="1:59" ht="11.25" customHeight="1" x14ac:dyDescent="0.2">
      <c r="A46" s="984" t="s">
        <v>950</v>
      </c>
      <c r="B46" s="988" t="s">
        <v>4209</v>
      </c>
      <c r="C46" s="1070" t="s">
        <v>108</v>
      </c>
      <c r="D46" s="1070" t="s">
        <v>118</v>
      </c>
      <c r="E46" s="829">
        <v>6</v>
      </c>
      <c r="F46" s="1148">
        <v>696</v>
      </c>
      <c r="G46" s="1148" t="s">
        <v>106</v>
      </c>
      <c r="H46" s="1148" t="s">
        <v>106</v>
      </c>
      <c r="I46" s="987">
        <v>66.739999999999995</v>
      </c>
      <c r="J46" s="738">
        <f t="shared" si="0"/>
        <v>1.6182199580461496</v>
      </c>
      <c r="K46" s="990">
        <v>0.27</v>
      </c>
      <c r="L46" s="1000">
        <v>4</v>
      </c>
      <c r="M46" s="729">
        <f t="shared" si="1"/>
        <v>1.08</v>
      </c>
      <c r="N46" s="983" t="s">
        <v>598</v>
      </c>
      <c r="O46" s="834">
        <v>0.23480000000000001</v>
      </c>
      <c r="P46" s="694">
        <v>43165</v>
      </c>
      <c r="Q46" s="694">
        <v>43180</v>
      </c>
      <c r="R46" s="729">
        <f t="shared" si="2"/>
        <v>14.991482112436119</v>
      </c>
      <c r="S46" s="795">
        <f>IF(INDEX(Historical!$D$7:$D$1442,MATCH(B46,Historical!$B$7:$B$1449,0))=0,"n/a",(INDEX(Historical!$C$7:$C$1442,MATCH(B46,Historical!$B$7:$B$1449,0))/INDEX(Historical!$D$7:$D$1442,MATCH(B46,Historical!$B$7:$B$1449,0))-1)*100)</f>
        <v>14.999999999999991</v>
      </c>
      <c r="T46" s="795">
        <f>IF(INDEX(Historical!$F$7:$F$1442,MATCH(B46,Historical!$B$7:$B$1449,0))=0,"n/a",((INDEX(Historical!$C$7:$C$1442,MATCH(B46,Historical!$B$7:$B$1449,0))/INDEX(Historical!$F$7:$F$1442,MATCH(B46,Historical!$B$7:$B$1449,0)))^(1/3)-1)*100)</f>
        <v>15.791639440424632</v>
      </c>
      <c r="U46" s="795">
        <f>IF(INDEX(Historical!$H$7:$H$1442,MATCH(B46,Historical!$B$7:$B$1449,0))=0,"n/a",((INDEX(Historical!$C$7:$C$1442,MATCH(B46,Historical!$B$7:$B$1449,0))/INDEX(Historical!$H$7:$H$1442,MATCH(B46,Historical!$B$7:$B$1449,0)))^(1/5)-1)*100)</f>
        <v>15.662897864462909</v>
      </c>
      <c r="V46" s="795" t="str">
        <f>IF(INDEX(Historical!$O$7:$O$1442,MATCH(B46,Historical!$B$7:$B$1449,0))=0,"n/a",((INDEX(Historical!$C$7:$C$1442,MATCH(B46,Historical!$B$7:$B$1449,0))/INDEX(Historical!$O$7:$O$1442,MATCH(B46,Historical!$B$7:$B$1449,0)))^(1/10)-1)*100)</f>
        <v>n/a</v>
      </c>
      <c r="W46" s="796" t="str">
        <f t="shared" si="3"/>
        <v>n/a</v>
      </c>
      <c r="X46" s="797" t="str">
        <f t="shared" si="4"/>
        <v>n/a</v>
      </c>
      <c r="Y46" s="989" t="s">
        <v>4443</v>
      </c>
      <c r="Z46" s="738">
        <f t="shared" si="5"/>
        <v>32.335329341317369</v>
      </c>
      <c r="AA46" s="999">
        <f t="shared" si="6"/>
        <v>19.982035928143713</v>
      </c>
      <c r="AB46" s="1000">
        <v>12</v>
      </c>
      <c r="AC46" s="978">
        <v>3.34</v>
      </c>
      <c r="AD46" s="978">
        <v>2.85</v>
      </c>
      <c r="AE46" s="978">
        <v>1.21</v>
      </c>
      <c r="AF46" s="978">
        <v>1.25</v>
      </c>
      <c r="AG46" s="978">
        <v>7.5</v>
      </c>
      <c r="AH46" s="978">
        <v>-79.400000000000006</v>
      </c>
      <c r="AI46" s="978">
        <v>45.98</v>
      </c>
      <c r="AJ46" s="978">
        <v>-8.3000000000000007</v>
      </c>
      <c r="AK46" s="978">
        <v>7.0000000000000009</v>
      </c>
      <c r="AL46" s="991">
        <v>2240</v>
      </c>
      <c r="AM46" s="985">
        <v>3.5000000000000004</v>
      </c>
      <c r="AN46" s="978">
        <v>0.32</v>
      </c>
      <c r="AO46" s="838">
        <f t="shared" si="7"/>
        <v>-2.7009181056346527</v>
      </c>
      <c r="AP46" s="839">
        <f t="shared" si="8"/>
        <v>17.28111782250906</v>
      </c>
      <c r="AQ46" s="1001">
        <f t="shared" si="9"/>
        <v>5.3619052181145488</v>
      </c>
      <c r="AR46" s="738">
        <f>INDEX(Historical!$C$7:$C$1442,MATCH(B46,Historical!$B$7:$B$1449,0))*IF(AH46="n/a",1.03,IF(AH46&lt;0,1.01,IF(AH46&gt;10,1.1,(1+AH46/100))))</f>
        <v>1.0908</v>
      </c>
      <c r="AS46" s="999">
        <f t="shared" si="10"/>
        <v>1.1998800000000001</v>
      </c>
      <c r="AT46" s="999">
        <f t="shared" si="15"/>
        <v>1.2838716000000001</v>
      </c>
      <c r="AU46" s="999">
        <f t="shared" si="15"/>
        <v>1.3737426120000003</v>
      </c>
      <c r="AV46" s="999">
        <f t="shared" si="15"/>
        <v>1.4699045948400002</v>
      </c>
      <c r="AW46" s="738">
        <f t="shared" si="12"/>
        <v>6.4181988068400004</v>
      </c>
      <c r="AX46" s="846">
        <f t="shared" si="13"/>
        <v>9.6167198184596963</v>
      </c>
      <c r="AY46" s="1080">
        <v>0.49</v>
      </c>
      <c r="AZ46" s="985">
        <v>34.42</v>
      </c>
      <c r="BA46" s="985">
        <v>-4.66</v>
      </c>
      <c r="BB46" s="985">
        <v>-0.27</v>
      </c>
      <c r="BC46" s="985">
        <v>6.3100000000000005</v>
      </c>
      <c r="BE46" s="700">
        <v>2013</v>
      </c>
      <c r="BF46" s="1013">
        <f t="shared" si="14"/>
        <v>0</v>
      </c>
      <c r="BG46" s="995">
        <v>1.5</v>
      </c>
    </row>
    <row r="47" spans="1:59" ht="11.25" customHeight="1" x14ac:dyDescent="0.2">
      <c r="A47" s="984" t="s">
        <v>951</v>
      </c>
      <c r="B47" s="988" t="s">
        <v>952</v>
      </c>
      <c r="C47" s="1070" t="s">
        <v>4381</v>
      </c>
      <c r="D47" s="1070" t="s">
        <v>4382</v>
      </c>
      <c r="E47" s="828">
        <v>6</v>
      </c>
      <c r="F47" s="1148">
        <v>708</v>
      </c>
      <c r="G47" s="1148" t="s">
        <v>106</v>
      </c>
      <c r="H47" s="1148" t="s">
        <v>106</v>
      </c>
      <c r="I47" s="987">
        <v>15.02</v>
      </c>
      <c r="J47" s="738">
        <f t="shared" si="0"/>
        <v>5.3262316910785623</v>
      </c>
      <c r="K47" s="990">
        <v>0.2</v>
      </c>
      <c r="L47" s="1000">
        <v>4</v>
      </c>
      <c r="M47" s="729">
        <f t="shared" si="1"/>
        <v>0.8</v>
      </c>
      <c r="N47" s="983" t="s">
        <v>506</v>
      </c>
      <c r="O47" s="831">
        <v>0.19</v>
      </c>
      <c r="P47" s="694">
        <v>43186</v>
      </c>
      <c r="Q47" s="694">
        <v>43195</v>
      </c>
      <c r="R47" s="729">
        <f t="shared" si="2"/>
        <v>5.2631578947368469</v>
      </c>
      <c r="S47" s="795">
        <f>IF(INDEX(Historical!$D$7:$D$1442,MATCH(B47,Historical!$B$7:$B$1449,0))=0,"n/a",(INDEX(Historical!$C$7:$C$1442,MATCH(B47,Historical!$B$7:$B$1449,0))/INDEX(Historical!$D$7:$D$1442,MATCH(B47,Historical!$B$7:$B$1449,0))-1)*100)</f>
        <v>5.3333333333333455</v>
      </c>
      <c r="T47" s="795">
        <f>IF(INDEX(Historical!$F$7:$F$1442,MATCH(B47,Historical!$B$7:$B$1449,0))=0,"n/a",((INDEX(Historical!$C$7:$C$1442,MATCH(B47,Historical!$B$7:$B$1449,0))/INDEX(Historical!$F$7:$F$1442,MATCH(B47,Historical!$B$7:$B$1449,0)))^(1/3)-1)*100)</f>
        <v>5.6454416126542117</v>
      </c>
      <c r="U47" s="795">
        <f>IF(INDEX(Historical!$H$7:$H$1442,MATCH(B47,Historical!$B$7:$B$1449,0))=0,"n/a",((INDEX(Historical!$C$7:$C$1442,MATCH(B47,Historical!$B$7:$B$1449,0))/INDEX(Historical!$H$7:$H$1442,MATCH(B47,Historical!$B$7:$B$1449,0)))^(1/5)-1)*100)</f>
        <v>37.626296019446755</v>
      </c>
      <c r="V47" s="795" t="str">
        <f>IF(INDEX(Historical!$O$7:$O$1442,MATCH(B47,Historical!$B$7:$B$1449,0))=0,"n/a",((INDEX(Historical!$C$7:$C$1442,MATCH(B47,Historical!$B$7:$B$1449,0))/INDEX(Historical!$O$7:$O$1442,MATCH(B47,Historical!$B$7:$B$1449,0)))^(1/10)-1)*100)</f>
        <v>n/a</v>
      </c>
      <c r="W47" s="796" t="str">
        <f t="shared" si="3"/>
        <v>n/a</v>
      </c>
      <c r="X47" s="797" t="str">
        <f t="shared" si="4"/>
        <v>n/a</v>
      </c>
      <c r="Y47" s="749"/>
      <c r="Z47" s="738">
        <f t="shared" si="5"/>
        <v>242.42424242424244</v>
      </c>
      <c r="AA47" s="999">
        <f t="shared" si="6"/>
        <v>45.515151515151508</v>
      </c>
      <c r="AB47" s="1000">
        <v>12</v>
      </c>
      <c r="AC47" s="978">
        <v>0.33</v>
      </c>
      <c r="AD47" s="978">
        <v>9.1300000000000008</v>
      </c>
      <c r="AE47" s="978">
        <v>4.74</v>
      </c>
      <c r="AF47" s="978">
        <v>2.69</v>
      </c>
      <c r="AG47" s="978">
        <v>7.1</v>
      </c>
      <c r="AH47" s="978">
        <v>-36.799999999999997</v>
      </c>
      <c r="AI47" s="978">
        <v>4.6500000000000004</v>
      </c>
      <c r="AJ47" s="978">
        <v>-47.599999999999994</v>
      </c>
      <c r="AK47" s="978">
        <v>5</v>
      </c>
      <c r="AL47" s="991">
        <v>995.68</v>
      </c>
      <c r="AM47" s="985">
        <v>0.8</v>
      </c>
      <c r="AN47" s="978">
        <v>2.38</v>
      </c>
      <c r="AO47" s="838">
        <f t="shared" si="7"/>
        <v>-2.5626238046261918</v>
      </c>
      <c r="AP47" s="839">
        <f t="shared" si="8"/>
        <v>42.952527710525317</v>
      </c>
      <c r="AQ47" s="1001">
        <f t="shared" si="9"/>
        <v>133.2721420484929</v>
      </c>
      <c r="AR47" s="738">
        <f>INDEX(Historical!$C$7:$C$1442,MATCH(B47,Historical!$B$7:$B$1449,0))*IF(AH47="n/a",1.03,IF(AH47&lt;0,1.01,IF(AH47&gt;10,1.1,(1+AH47/100))))</f>
        <v>0.79790000000000005</v>
      </c>
      <c r="AS47" s="999">
        <f t="shared" si="10"/>
        <v>0.83500235</v>
      </c>
      <c r="AT47" s="999">
        <f t="shared" ref="AT47:AV66" si="16">IF($AK47="n/a",1.03*AS47,IF($AK47&lt;0,1.01*AS47,IF($AK47&gt;10,1.1*AS47,(1+$AK47/100)*AS47)))</f>
        <v>0.87675246750000002</v>
      </c>
      <c r="AU47" s="999">
        <f t="shared" si="16"/>
        <v>0.9205900908750001</v>
      </c>
      <c r="AV47" s="999">
        <f t="shared" si="16"/>
        <v>0.9666195954187502</v>
      </c>
      <c r="AW47" s="738">
        <f t="shared" si="12"/>
        <v>4.3968645037937506</v>
      </c>
      <c r="AX47" s="846">
        <f t="shared" si="13"/>
        <v>29.27339882685586</v>
      </c>
      <c r="AY47" s="1080">
        <v>0.6</v>
      </c>
      <c r="AZ47" s="985">
        <v>17.990000000000002</v>
      </c>
      <c r="BA47" s="985">
        <v>-7.1099999999999994</v>
      </c>
      <c r="BB47" s="985">
        <v>2.3800000000000003</v>
      </c>
      <c r="BC47" s="985">
        <v>1.35</v>
      </c>
      <c r="BE47" s="700">
        <v>2013</v>
      </c>
      <c r="BF47" s="1013">
        <f t="shared" si="14"/>
        <v>0</v>
      </c>
      <c r="BG47" s="995">
        <v>1.6</v>
      </c>
    </row>
    <row r="48" spans="1:59" s="874" customFormat="1" ht="11.25" customHeight="1" x14ac:dyDescent="0.2">
      <c r="A48" s="733" t="s">
        <v>953</v>
      </c>
      <c r="B48" s="882" t="s">
        <v>954</v>
      </c>
      <c r="C48" s="1070" t="s">
        <v>108</v>
      </c>
      <c r="D48" s="1070" t="s">
        <v>118</v>
      </c>
      <c r="E48" s="854">
        <v>9</v>
      </c>
      <c r="F48" s="1148">
        <v>441</v>
      </c>
      <c r="G48" s="1147" t="s">
        <v>37</v>
      </c>
      <c r="H48" s="1147" t="s">
        <v>115</v>
      </c>
      <c r="I48" s="855">
        <v>74.709999999999994</v>
      </c>
      <c r="J48" s="856">
        <f t="shared" si="0"/>
        <v>2.3022353098648107</v>
      </c>
      <c r="K48" s="857">
        <v>0.43</v>
      </c>
      <c r="L48" s="858">
        <v>4</v>
      </c>
      <c r="M48" s="859">
        <f t="shared" si="1"/>
        <v>1.72</v>
      </c>
      <c r="N48" s="860" t="s">
        <v>595</v>
      </c>
      <c r="O48" s="861">
        <v>0.41</v>
      </c>
      <c r="P48" s="862">
        <v>43524</v>
      </c>
      <c r="Q48" s="862">
        <v>43539</v>
      </c>
      <c r="R48" s="859">
        <f t="shared" si="2"/>
        <v>4.8780487804878092</v>
      </c>
      <c r="S48" s="795">
        <f>IF(INDEX(Historical!$D$7:$D$1442,MATCH(B48,Historical!$B$7:$B$1449,0))=0,"n/a",(INDEX(Historical!$C$7:$C$1442,MATCH(B48,Historical!$B$7:$B$1449,0))/INDEX(Historical!$D$7:$D$1442,MATCH(B48,Historical!$B$7:$B$1449,0))-1)*100)</f>
        <v>5.12820512820511</v>
      </c>
      <c r="T48" s="795">
        <f>IF(INDEX(Historical!$F$7:$F$1442,MATCH(B48,Historical!$B$7:$B$1449,0))=0,"n/a",((INDEX(Historical!$C$7:$C$1442,MATCH(B48,Historical!$B$7:$B$1449,0))/INDEX(Historical!$F$7:$F$1442,MATCH(B48,Historical!$B$7:$B$1449,0)))^(1/3)-1)*100)</f>
        <v>3.4810223898952275</v>
      </c>
      <c r="U48" s="795">
        <f>IF(INDEX(Historical!$H$7:$H$1442,MATCH(B48,Historical!$B$7:$B$1449,0))=0,"n/a",((INDEX(Historical!$C$7:$C$1442,MATCH(B48,Historical!$B$7:$B$1449,0))/INDEX(Historical!$H$7:$H$1442,MATCH(B48,Historical!$B$7:$B$1449,0)))^(1/5)-1)*100)</f>
        <v>3.2150821290872988</v>
      </c>
      <c r="V48" s="795">
        <f>IF(INDEX(Historical!$O$7:$O$1442,MATCH(B48,Historical!$B$7:$B$1449,0))=0,"n/a",((INDEX(Historical!$C$7:$C$1442,MATCH(B48,Historical!$B$7:$B$1449,0))/INDEX(Historical!$O$7:$O$1442,MATCH(B48,Historical!$B$7:$B$1449,0)))^(1/10)-1)*100)</f>
        <v>2.5093283139584477</v>
      </c>
      <c r="W48" s="863">
        <f t="shared" si="3"/>
        <v>1.2812520829590168</v>
      </c>
      <c r="X48" s="864">
        <f t="shared" si="4"/>
        <v>0.27957235905106947</v>
      </c>
      <c r="Y48" s="888"/>
      <c r="Z48" s="856">
        <f t="shared" si="5"/>
        <v>47.513812154696126</v>
      </c>
      <c r="AA48" s="866">
        <f t="shared" si="6"/>
        <v>20.638121546961322</v>
      </c>
      <c r="AB48" s="858">
        <v>12</v>
      </c>
      <c r="AC48" s="867">
        <v>3.62</v>
      </c>
      <c r="AD48" s="867">
        <v>1.44</v>
      </c>
      <c r="AE48" s="867">
        <v>2</v>
      </c>
      <c r="AF48" s="867">
        <v>3.01</v>
      </c>
      <c r="AG48" s="867">
        <v>14.000000000000002</v>
      </c>
      <c r="AH48" s="867">
        <v>18.2</v>
      </c>
      <c r="AI48" s="867">
        <v>14.069999999999999</v>
      </c>
      <c r="AJ48" s="867">
        <v>11.5</v>
      </c>
      <c r="AK48" s="867">
        <v>14.31</v>
      </c>
      <c r="AL48" s="868">
        <v>13720</v>
      </c>
      <c r="AM48" s="869">
        <v>0.2</v>
      </c>
      <c r="AN48" s="867">
        <v>0.78</v>
      </c>
      <c r="AO48" s="870">
        <f t="shared" si="7"/>
        <v>-15.120804108009214</v>
      </c>
      <c r="AP48" s="871">
        <f t="shared" si="8"/>
        <v>5.5173174389521096</v>
      </c>
      <c r="AQ48" s="872">
        <f t="shared" si="9"/>
        <v>66.160225025731094</v>
      </c>
      <c r="AR48" s="738">
        <f>INDEX(Historical!$C$7:$C$1442,MATCH(B48,Historical!$B$7:$B$1449,0))*IF(AH48="n/a",1.03,IF(AH48&lt;0,1.01,IF(AH48&gt;10,1.1,(1+AH48/100))))</f>
        <v>1.804</v>
      </c>
      <c r="AS48" s="866">
        <f t="shared" si="10"/>
        <v>1.9844000000000002</v>
      </c>
      <c r="AT48" s="866">
        <f t="shared" si="16"/>
        <v>2.1828400000000006</v>
      </c>
      <c r="AU48" s="866">
        <f t="shared" si="16"/>
        <v>2.4011240000000007</v>
      </c>
      <c r="AV48" s="866">
        <f t="shared" si="16"/>
        <v>2.6412364000000008</v>
      </c>
      <c r="AW48" s="856">
        <f t="shared" si="12"/>
        <v>11.013600400000001</v>
      </c>
      <c r="AX48" s="873">
        <f t="shared" si="13"/>
        <v>14.741802168384424</v>
      </c>
      <c r="AY48" s="1081">
        <v>0.92</v>
      </c>
      <c r="AZ48" s="869">
        <v>17.580000000000002</v>
      </c>
      <c r="BA48" s="869">
        <v>-5.47</v>
      </c>
      <c r="BB48" s="869">
        <v>0.71000000000000008</v>
      </c>
      <c r="BC48" s="869">
        <v>4.25</v>
      </c>
      <c r="BD48" s="1033"/>
      <c r="BE48" s="700">
        <v>2011</v>
      </c>
      <c r="BF48" s="1013">
        <f t="shared" si="14"/>
        <v>0</v>
      </c>
      <c r="BG48" s="931">
        <v>3.9</v>
      </c>
    </row>
    <row r="49" spans="1:59" ht="11.25" customHeight="1" x14ac:dyDescent="0.2">
      <c r="A49" s="984" t="s">
        <v>955</v>
      </c>
      <c r="B49" s="988" t="s">
        <v>956</v>
      </c>
      <c r="C49" s="1070" t="s">
        <v>123</v>
      </c>
      <c r="D49" s="1070" t="s">
        <v>4233</v>
      </c>
      <c r="E49" s="828">
        <v>9</v>
      </c>
      <c r="F49" s="1148">
        <v>375</v>
      </c>
      <c r="G49" s="1148" t="s">
        <v>37</v>
      </c>
      <c r="H49" s="1148" t="s">
        <v>37</v>
      </c>
      <c r="I49" s="987">
        <v>75.900000000000006</v>
      </c>
      <c r="J49" s="738">
        <f t="shared" si="0"/>
        <v>1.3175230566534915</v>
      </c>
      <c r="K49" s="990">
        <v>0.25</v>
      </c>
      <c r="L49" s="1000">
        <v>4</v>
      </c>
      <c r="M49" s="729">
        <f t="shared" si="1"/>
        <v>1</v>
      </c>
      <c r="N49" s="983" t="s">
        <v>149</v>
      </c>
      <c r="O49" s="831">
        <v>0.22500000000000001</v>
      </c>
      <c r="P49" s="973">
        <v>43251</v>
      </c>
      <c r="Q49" s="973">
        <v>43266</v>
      </c>
      <c r="R49" s="729">
        <f t="shared" si="2"/>
        <v>11.111111111111107</v>
      </c>
      <c r="S49" s="795">
        <f>IF(INDEX(Historical!$D$7:$D$1442,MATCH(B49,Historical!$B$7:$B$1449,0))=0,"n/a",(INDEX(Historical!$C$7:$C$1442,MATCH(B49,Historical!$B$7:$B$1449,0))/INDEX(Historical!$D$7:$D$1442,MATCH(B49,Historical!$B$7:$B$1449,0))-1)*100)</f>
        <v>12.612612612612617</v>
      </c>
      <c r="T49" s="795">
        <f>IF(INDEX(Historical!$F$7:$F$1442,MATCH(B49,Historical!$B$7:$B$1449,0))=0,"n/a",((INDEX(Historical!$C$7:$C$1442,MATCH(B49,Historical!$B$7:$B$1449,0))/INDEX(Historical!$F$7:$F$1442,MATCH(B49,Historical!$B$7:$B$1449,0)))^(1/3)-1)*100)</f>
        <v>9.6880316074783313</v>
      </c>
      <c r="U49" s="795">
        <f>IF(INDEX(Historical!$H$7:$H$1442,MATCH(B49,Historical!$B$7:$B$1449,0))=0,"n/a",((INDEX(Historical!$C$7:$C$1442,MATCH(B49,Historical!$B$7:$B$1449,0))/INDEX(Historical!$H$7:$H$1442,MATCH(B49,Historical!$B$7:$B$1449,0)))^(1/5)-1)*100)</f>
        <v>9.8659722293440222</v>
      </c>
      <c r="V49" s="795">
        <f>IF(INDEX(Historical!$O$7:$O$1442,MATCH(B49,Historical!$B$7:$B$1449,0))=0,"n/a",((INDEX(Historical!$C$7:$C$1442,MATCH(B49,Historical!$B$7:$B$1449,0))/INDEX(Historical!$O$7:$O$1442,MATCH(B49,Historical!$B$7:$B$1449,0)))^(1/10)-1)*100)</f>
        <v>8.2743519447745495</v>
      </c>
      <c r="W49" s="796">
        <f t="shared" si="3"/>
        <v>1.192355884206088</v>
      </c>
      <c r="X49" s="797" t="str">
        <f t="shared" si="4"/>
        <v>n/a</v>
      </c>
      <c r="Y49" s="755"/>
      <c r="Z49" s="738">
        <f t="shared" si="5"/>
        <v>59.171597633136095</v>
      </c>
      <c r="AA49" s="999">
        <f t="shared" si="6"/>
        <v>44.911242603550299</v>
      </c>
      <c r="AB49" s="1000">
        <v>9</v>
      </c>
      <c r="AC49" s="978">
        <v>1.69</v>
      </c>
      <c r="AD49" s="978">
        <v>18.04</v>
      </c>
      <c r="AE49" s="978">
        <v>1.26</v>
      </c>
      <c r="AF49" s="978">
        <v>1.4</v>
      </c>
      <c r="AG49" s="978">
        <v>3.4000000000000004</v>
      </c>
      <c r="AH49" s="978">
        <v>177.1</v>
      </c>
      <c r="AI49" s="978">
        <v>34.870000000000005</v>
      </c>
      <c r="AJ49" s="978">
        <v>-25</v>
      </c>
      <c r="AK49" s="978">
        <v>2.4899999999999998</v>
      </c>
      <c r="AL49" s="991">
        <v>4730</v>
      </c>
      <c r="AM49" s="985">
        <v>0.3</v>
      </c>
      <c r="AN49" s="978">
        <v>0.74</v>
      </c>
      <c r="AO49" s="838">
        <f t="shared" si="7"/>
        <v>-33.727747317552783</v>
      </c>
      <c r="AP49" s="839">
        <f t="shared" si="8"/>
        <v>11.183495285997514</v>
      </c>
      <c r="AQ49" s="1001">
        <f t="shared" si="9"/>
        <v>67.166902153334206</v>
      </c>
      <c r="AR49" s="738">
        <f>INDEX(Historical!$C$7:$C$1442,MATCH(B49,Historical!$B$7:$B$1449,0))*IF(AH49="n/a",1.03,IF(AH49&lt;0,1.01,IF(AH49&gt;10,1.1,(1+AH49/100))))</f>
        <v>1.0725</v>
      </c>
      <c r="AS49" s="999">
        <f t="shared" si="10"/>
        <v>1.1797500000000001</v>
      </c>
      <c r="AT49" s="999">
        <f t="shared" si="16"/>
        <v>1.209125775</v>
      </c>
      <c r="AU49" s="999">
        <f t="shared" si="16"/>
        <v>1.2392330067974999</v>
      </c>
      <c r="AV49" s="999">
        <f t="shared" si="16"/>
        <v>1.2700899086667576</v>
      </c>
      <c r="AW49" s="738">
        <f t="shared" si="12"/>
        <v>5.9706986904642578</v>
      </c>
      <c r="AX49" s="846">
        <f t="shared" si="13"/>
        <v>7.8665331890174679</v>
      </c>
      <c r="AY49" s="1080">
        <v>1.33</v>
      </c>
      <c r="AZ49" s="985">
        <v>17.11</v>
      </c>
      <c r="BA49" s="985">
        <v>-12.389999999999999</v>
      </c>
      <c r="BB49" s="985">
        <v>0.45999999999999996</v>
      </c>
      <c r="BC49" s="985">
        <v>-3.2099999999999995</v>
      </c>
      <c r="BE49" s="700">
        <v>2010</v>
      </c>
      <c r="BF49" s="1013">
        <f t="shared" si="14"/>
        <v>0</v>
      </c>
      <c r="BG49" s="995">
        <v>1.4000000000000001</v>
      </c>
    </row>
    <row r="50" spans="1:59" ht="11.25" customHeight="1" x14ac:dyDescent="0.2">
      <c r="A50" s="976" t="s">
        <v>960</v>
      </c>
      <c r="B50" s="988" t="s">
        <v>961</v>
      </c>
      <c r="C50" s="1070" t="s">
        <v>108</v>
      </c>
      <c r="D50" s="1070" t="s">
        <v>4401</v>
      </c>
      <c r="E50" s="828">
        <v>7</v>
      </c>
      <c r="F50" s="1148">
        <v>645</v>
      </c>
      <c r="G50" s="1148" t="s">
        <v>115</v>
      </c>
      <c r="H50" s="1148" t="s">
        <v>115</v>
      </c>
      <c r="I50" s="987">
        <v>21.65</v>
      </c>
      <c r="J50" s="738">
        <f t="shared" si="0"/>
        <v>3.1408775981524251</v>
      </c>
      <c r="K50" s="990">
        <v>0.17</v>
      </c>
      <c r="L50" s="1000">
        <v>4</v>
      </c>
      <c r="M50" s="729">
        <f t="shared" si="1"/>
        <v>0.68</v>
      </c>
      <c r="N50" s="983" t="s">
        <v>149</v>
      </c>
      <c r="O50" s="831">
        <v>0.15</v>
      </c>
      <c r="P50" s="973">
        <v>43434</v>
      </c>
      <c r="Q50" s="973">
        <v>43451</v>
      </c>
      <c r="R50" s="729">
        <f t="shared" si="2"/>
        <v>13.333333333333346</v>
      </c>
      <c r="S50" s="795">
        <f>IF(INDEX(Historical!$D$7:$D$1442,MATCH(B50,Historical!$B$7:$B$1449,0))=0,"n/a",(INDEX(Historical!$C$7:$C$1442,MATCH(B50,Historical!$B$7:$B$1449,0))/INDEX(Historical!$D$7:$D$1442,MATCH(B50,Historical!$B$7:$B$1449,0))-1)*100)</f>
        <v>24</v>
      </c>
      <c r="T50" s="795">
        <f>IF(INDEX(Historical!$F$7:$F$1442,MATCH(B50,Historical!$B$7:$B$1449,0))=0,"n/a",((INDEX(Historical!$C$7:$C$1442,MATCH(B50,Historical!$B$7:$B$1449,0))/INDEX(Historical!$F$7:$F$1442,MATCH(B50,Historical!$B$7:$B$1449,0)))^(1/3)-1)*100)</f>
        <v>14.780807987640143</v>
      </c>
      <c r="U50" s="795">
        <f>IF(INDEX(Historical!$H$7:$H$1442,MATCH(B50,Historical!$B$7:$B$1449,0))=0,"n/a",((INDEX(Historical!$C$7:$C$1442,MATCH(B50,Historical!$B$7:$B$1449,0))/INDEX(Historical!$H$7:$H$1442,MATCH(B50,Historical!$B$7:$B$1449,0)))^(1/5)-1)*100)</f>
        <v>13.442437615833924</v>
      </c>
      <c r="V50" s="795">
        <f>IF(INDEX(Historical!$O$7:$O$1442,MATCH(B50,Historical!$B$7:$B$1449,0))=0,"n/a",((INDEX(Historical!$C$7:$C$1442,MATCH(B50,Historical!$B$7:$B$1449,0))/INDEX(Historical!$O$7:$O$1442,MATCH(B50,Historical!$B$7:$B$1449,0)))^(1/10)-1)*100)</f>
        <v>-6.9194808529827512</v>
      </c>
      <c r="W50" s="796" t="str">
        <f t="shared" si="3"/>
        <v>n/a</v>
      </c>
      <c r="X50" s="797">
        <f t="shared" si="4"/>
        <v>1.5814632489216383</v>
      </c>
      <c r="Y50" s="753"/>
      <c r="Z50" s="738">
        <f t="shared" si="5"/>
        <v>38.202247191011239</v>
      </c>
      <c r="AA50" s="999">
        <f t="shared" si="6"/>
        <v>12.162921348314606</v>
      </c>
      <c r="AB50" s="1000">
        <v>12</v>
      </c>
      <c r="AC50" s="978">
        <v>1.78</v>
      </c>
      <c r="AD50" s="978">
        <v>1.31</v>
      </c>
      <c r="AE50" s="978">
        <v>3.22</v>
      </c>
      <c r="AF50" s="978">
        <v>1.04</v>
      </c>
      <c r="AG50" s="978">
        <v>7.6</v>
      </c>
      <c r="AH50" s="978">
        <v>19.400000000000002</v>
      </c>
      <c r="AI50" s="978">
        <v>5.07</v>
      </c>
      <c r="AJ50" s="978">
        <v>8.5</v>
      </c>
      <c r="AK50" s="978">
        <v>9.33</v>
      </c>
      <c r="AL50" s="991">
        <v>3470</v>
      </c>
      <c r="AM50" s="985">
        <v>1</v>
      </c>
      <c r="AN50" s="978">
        <v>0.22</v>
      </c>
      <c r="AO50" s="838">
        <f t="shared" si="7"/>
        <v>4.420393865671743</v>
      </c>
      <c r="AP50" s="839">
        <f t="shared" si="8"/>
        <v>16.583315213986349</v>
      </c>
      <c r="AQ50" s="1001">
        <f t="shared" si="9"/>
        <v>-25.020185820901865</v>
      </c>
      <c r="AR50" s="738">
        <f>INDEX(Historical!$C$7:$C$1442,MATCH(B50,Historical!$B$7:$B$1449,0))*IF(AH50="n/a",1.03,IF(AH50&lt;0,1.01,IF(AH50&gt;10,1.1,(1+AH50/100))))</f>
        <v>0.68200000000000005</v>
      </c>
      <c r="AS50" s="999">
        <f t="shared" si="10"/>
        <v>0.71657740000000003</v>
      </c>
      <c r="AT50" s="999">
        <f t="shared" si="16"/>
        <v>0.78343407141999999</v>
      </c>
      <c r="AU50" s="999">
        <f t="shared" si="16"/>
        <v>0.85652847028348589</v>
      </c>
      <c r="AV50" s="999">
        <f t="shared" si="16"/>
        <v>0.9364425765609351</v>
      </c>
      <c r="AW50" s="738">
        <f t="shared" si="12"/>
        <v>3.9749825182644209</v>
      </c>
      <c r="AX50" s="846">
        <f t="shared" si="13"/>
        <v>18.360196389212106</v>
      </c>
      <c r="AY50" s="1080">
        <v>1.08</v>
      </c>
      <c r="AZ50" s="985">
        <v>16.84</v>
      </c>
      <c r="BA50" s="985">
        <v>-25.41</v>
      </c>
      <c r="BB50" s="985">
        <v>2.11</v>
      </c>
      <c r="BC50" s="985">
        <v>-14.280000000000001</v>
      </c>
      <c r="BE50" s="700">
        <v>2012</v>
      </c>
      <c r="BF50" s="1013">
        <f t="shared" si="14"/>
        <v>0</v>
      </c>
      <c r="BG50" s="995">
        <v>0.8</v>
      </c>
    </row>
    <row r="51" spans="1:59" ht="11.25" customHeight="1" x14ac:dyDescent="0.2">
      <c r="A51" s="976" t="s">
        <v>962</v>
      </c>
      <c r="B51" s="988" t="s">
        <v>963</v>
      </c>
      <c r="C51" s="1070" t="s">
        <v>108</v>
      </c>
      <c r="D51" s="1070" t="s">
        <v>118</v>
      </c>
      <c r="E51" s="828">
        <v>7</v>
      </c>
      <c r="F51" s="1148">
        <v>587</v>
      </c>
      <c r="G51" s="1148" t="s">
        <v>106</v>
      </c>
      <c r="H51" s="1148" t="s">
        <v>106</v>
      </c>
      <c r="I51" s="987">
        <v>40.56</v>
      </c>
      <c r="J51" s="738">
        <f t="shared" si="0"/>
        <v>1.5779092702169626</v>
      </c>
      <c r="K51" s="990">
        <v>0.16</v>
      </c>
      <c r="L51" s="1000">
        <v>4</v>
      </c>
      <c r="M51" s="729">
        <f t="shared" si="1"/>
        <v>0.64</v>
      </c>
      <c r="N51" s="983" t="s">
        <v>714</v>
      </c>
      <c r="O51" s="831">
        <v>0.14249999999999999</v>
      </c>
      <c r="P51" s="694">
        <v>43165</v>
      </c>
      <c r="Q51" s="694">
        <v>43180</v>
      </c>
      <c r="R51" s="729">
        <f t="shared" si="2"/>
        <v>12.280701754385976</v>
      </c>
      <c r="S51" s="795">
        <f>IF(INDEX(Historical!$D$7:$D$1442,MATCH(B51,Historical!$B$7:$B$1449,0))=0,"n/a",(INDEX(Historical!$C$7:$C$1442,MATCH(B51,Historical!$B$7:$B$1449,0))/INDEX(Historical!$D$7:$D$1442,MATCH(B51,Historical!$B$7:$B$1449,0))-1)*100)</f>
        <v>12.28070175438598</v>
      </c>
      <c r="T51" s="795">
        <f>IF(INDEX(Historical!$F$7:$F$1442,MATCH(B51,Historical!$B$7:$B$1449,0))=0,"n/a",((INDEX(Historical!$C$7:$C$1442,MATCH(B51,Historical!$B$7:$B$1449,0))/INDEX(Historical!$F$7:$F$1442,MATCH(B51,Historical!$B$7:$B$1449,0)))^(1/3)-1)*100)</f>
        <v>10.064241629820891</v>
      </c>
      <c r="U51" s="795">
        <f>IF(INDEX(Historical!$H$7:$H$1442,MATCH(B51,Historical!$B$7:$B$1449,0))=0,"n/a",((INDEX(Historical!$C$7:$C$1442,MATCH(B51,Historical!$B$7:$B$1449,0))/INDEX(Historical!$H$7:$H$1442,MATCH(B51,Historical!$B$7:$B$1449,0)))^(1/5)-1)*100)</f>
        <v>9.8560543306117623</v>
      </c>
      <c r="V51" s="795">
        <f>IF(INDEX(Historical!$O$7:$O$1442,MATCH(B51,Historical!$B$7:$B$1449,0))=0,"n/a",((INDEX(Historical!$C$7:$C$1442,MATCH(B51,Historical!$B$7:$B$1449,0))/INDEX(Historical!$O$7:$O$1442,MATCH(B51,Historical!$B$7:$B$1449,0)))^(1/10)-1)*100)</f>
        <v>13.524800372187773</v>
      </c>
      <c r="W51" s="796">
        <f t="shared" si="3"/>
        <v>0.72873935728320449</v>
      </c>
      <c r="X51" s="797">
        <f t="shared" si="4"/>
        <v>0.15871263012257267</v>
      </c>
      <c r="Y51" s="989" t="s">
        <v>477</v>
      </c>
      <c r="Z51" s="738">
        <f t="shared" si="5"/>
        <v>13.445378151260506</v>
      </c>
      <c r="AA51" s="999">
        <f t="shared" si="6"/>
        <v>8.5210084033613462</v>
      </c>
      <c r="AB51" s="1000">
        <v>12</v>
      </c>
      <c r="AC51" s="978">
        <v>4.76</v>
      </c>
      <c r="AD51" s="978">
        <v>2.84</v>
      </c>
      <c r="AE51" s="978">
        <v>3.88</v>
      </c>
      <c r="AF51" s="978">
        <v>0.67</v>
      </c>
      <c r="AG51" s="978">
        <v>7.1999999999999993</v>
      </c>
      <c r="AH51" s="978">
        <v>-1.6</v>
      </c>
      <c r="AI51" s="978">
        <v>-31.06</v>
      </c>
      <c r="AJ51" s="978">
        <v>62.1</v>
      </c>
      <c r="AK51" s="978">
        <v>3</v>
      </c>
      <c r="AL51" s="991">
        <v>4280</v>
      </c>
      <c r="AM51" s="985">
        <v>1.9</v>
      </c>
      <c r="AN51" s="978">
        <v>0.19</v>
      </c>
      <c r="AO51" s="838">
        <f t="shared" si="7"/>
        <v>2.9129551974673795</v>
      </c>
      <c r="AP51" s="839">
        <f t="shared" si="8"/>
        <v>11.433963600828726</v>
      </c>
      <c r="AQ51" s="1001">
        <f t="shared" si="9"/>
        <v>-49.62771648238774</v>
      </c>
      <c r="AR51" s="738">
        <f>INDEX(Historical!$C$7:$C$1442,MATCH(B51,Historical!$B$7:$B$1449,0))*IF(AH51="n/a",1.03,IF(AH51&lt;0,1.01,IF(AH51&gt;10,1.1,(1+AH51/100))))</f>
        <v>0.64639999999999997</v>
      </c>
      <c r="AS51" s="999">
        <f t="shared" si="10"/>
        <v>0.652864</v>
      </c>
      <c r="AT51" s="999">
        <f t="shared" si="16"/>
        <v>0.67244992000000003</v>
      </c>
      <c r="AU51" s="999">
        <f t="shared" si="16"/>
        <v>0.69262341760000001</v>
      </c>
      <c r="AV51" s="999">
        <f t="shared" si="16"/>
        <v>0.71340212012800008</v>
      </c>
      <c r="AW51" s="738">
        <f t="shared" si="12"/>
        <v>3.3777394577280004</v>
      </c>
      <c r="AX51" s="846">
        <f t="shared" si="13"/>
        <v>8.3277600042603552</v>
      </c>
      <c r="AY51" s="1080">
        <v>1.1000000000000001</v>
      </c>
      <c r="AZ51" s="985">
        <v>20.36</v>
      </c>
      <c r="BA51" s="985">
        <v>-6.54</v>
      </c>
      <c r="BB51" s="985">
        <v>3.49</v>
      </c>
      <c r="BC51" s="985">
        <v>4.51</v>
      </c>
      <c r="BE51" s="700">
        <v>2012</v>
      </c>
      <c r="BF51" s="1013">
        <f t="shared" si="14"/>
        <v>0</v>
      </c>
      <c r="BG51" s="995">
        <v>3.4000000000000004</v>
      </c>
    </row>
    <row r="52" spans="1:59" ht="11.25" customHeight="1" x14ac:dyDescent="0.2">
      <c r="A52" s="976" t="s">
        <v>964</v>
      </c>
      <c r="B52" s="988" t="s">
        <v>965</v>
      </c>
      <c r="C52" s="1070" t="s">
        <v>247</v>
      </c>
      <c r="D52" s="1070" t="s">
        <v>4396</v>
      </c>
      <c r="E52" s="828">
        <v>9</v>
      </c>
      <c r="F52" s="1148">
        <v>373</v>
      </c>
      <c r="G52" s="1148" t="s">
        <v>106</v>
      </c>
      <c r="H52" s="1148" t="s">
        <v>106</v>
      </c>
      <c r="I52" s="987">
        <v>79.849999999999994</v>
      </c>
      <c r="J52" s="738">
        <f t="shared" si="0"/>
        <v>3.1058234189104574</v>
      </c>
      <c r="K52" s="990">
        <v>0.62</v>
      </c>
      <c r="L52" s="1000">
        <v>4</v>
      </c>
      <c r="M52" s="729">
        <f t="shared" si="1"/>
        <v>2.48</v>
      </c>
      <c r="N52" s="983" t="s">
        <v>429</v>
      </c>
      <c r="O52" s="831">
        <v>0.6</v>
      </c>
      <c r="P52" s="973">
        <v>43242</v>
      </c>
      <c r="Q52" s="973">
        <v>43258</v>
      </c>
      <c r="R52" s="729">
        <f t="shared" si="2"/>
        <v>3.3333333333333366</v>
      </c>
      <c r="S52" s="795">
        <f>IF(INDEX(Historical!$D$7:$D$1442,MATCH(B52,Historical!$B$7:$B$1449,0))=0,"n/a",(INDEX(Historical!$C$7:$C$1442,MATCH(B52,Historical!$B$7:$B$1449,0))/INDEX(Historical!$D$7:$D$1442,MATCH(B52,Historical!$B$7:$B$1449,0))-1)*100)</f>
        <v>3.3613445378151363</v>
      </c>
      <c r="T52" s="795">
        <f>IF(INDEX(Historical!$F$7:$F$1442,MATCH(B52,Historical!$B$7:$B$1449,0))=0,"n/a",((INDEX(Historical!$C$7:$C$1442,MATCH(B52,Historical!$B$7:$B$1449,0))/INDEX(Historical!$F$7:$F$1442,MATCH(B52,Historical!$B$7:$B$1449,0)))^(1/3)-1)*100)</f>
        <v>3.4810223898952275</v>
      </c>
      <c r="U52" s="795">
        <f>IF(INDEX(Historical!$H$7:$H$1442,MATCH(B52,Historical!$B$7:$B$1449,0))=0,"n/a",((INDEX(Historical!$C$7:$C$1442,MATCH(B52,Historical!$B$7:$B$1449,0))/INDEX(Historical!$H$7:$H$1442,MATCH(B52,Historical!$B$7:$B$1449,0)))^(1/5)-1)*100)</f>
        <v>4.2271883412972944</v>
      </c>
      <c r="V52" s="795">
        <f>IF(INDEX(Historical!$O$7:$O$1442,MATCH(B52,Historical!$B$7:$B$1449,0))=0,"n/a",((INDEX(Historical!$C$7:$C$1442,MATCH(B52,Historical!$B$7:$B$1449,0))/INDEX(Historical!$O$7:$O$1442,MATCH(B52,Historical!$B$7:$B$1449,0)))^(1/10)-1)*100)</f>
        <v>4.395436004185771</v>
      </c>
      <c r="W52" s="796">
        <f t="shared" si="3"/>
        <v>0.9617221903064328</v>
      </c>
      <c r="X52" s="797">
        <f t="shared" si="4"/>
        <v>2.1135941706486472</v>
      </c>
      <c r="Y52" s="989" t="s">
        <v>966</v>
      </c>
      <c r="Z52" s="738">
        <f t="shared" si="5"/>
        <v>36.310395314787705</v>
      </c>
      <c r="AA52" s="999">
        <f t="shared" si="6"/>
        <v>11.691068814055637</v>
      </c>
      <c r="AB52" s="1000">
        <v>12</v>
      </c>
      <c r="AC52" s="978">
        <v>6.83</v>
      </c>
      <c r="AD52" s="978">
        <v>0.97</v>
      </c>
      <c r="AE52" s="978">
        <v>0.75</v>
      </c>
      <c r="AF52" s="978">
        <v>3.41</v>
      </c>
      <c r="AG52" s="978">
        <v>11.200000000000001</v>
      </c>
      <c r="AH52" s="978">
        <v>-12.5</v>
      </c>
      <c r="AI52" s="978">
        <v>10.16</v>
      </c>
      <c r="AJ52" s="978">
        <v>2</v>
      </c>
      <c r="AK52" s="978">
        <v>12.02</v>
      </c>
      <c r="AL52" s="991">
        <v>6950</v>
      </c>
      <c r="AM52" s="985">
        <v>0.1</v>
      </c>
      <c r="AN52" s="978">
        <v>1.1000000000000001</v>
      </c>
      <c r="AO52" s="838">
        <f t="shared" si="7"/>
        <v>-4.3580570538478849</v>
      </c>
      <c r="AP52" s="839">
        <f t="shared" si="8"/>
        <v>7.3330117602077518</v>
      </c>
      <c r="AQ52" s="1001">
        <f t="shared" si="9"/>
        <v>33.110721925486985</v>
      </c>
      <c r="AR52" s="738">
        <f>INDEX(Historical!$C$7:$C$1442,MATCH(B52,Historical!$B$7:$B$1449,0))*IF(AH52="n/a",1.03,IF(AH52&lt;0,1.01,IF(AH52&gt;10,1.1,(1+AH52/100))))</f>
        <v>2.4845999999999999</v>
      </c>
      <c r="AS52" s="999">
        <f t="shared" si="10"/>
        <v>2.73306</v>
      </c>
      <c r="AT52" s="999">
        <f t="shared" si="16"/>
        <v>3.0063660000000003</v>
      </c>
      <c r="AU52" s="999">
        <f t="shared" si="16"/>
        <v>3.3070026000000006</v>
      </c>
      <c r="AV52" s="999">
        <f t="shared" si="16"/>
        <v>3.637702860000001</v>
      </c>
      <c r="AW52" s="738">
        <f t="shared" si="12"/>
        <v>15.168731460000002</v>
      </c>
      <c r="AX52" s="846">
        <f t="shared" si="13"/>
        <v>18.996532824045087</v>
      </c>
      <c r="AY52" s="1080">
        <v>1.35</v>
      </c>
      <c r="AZ52" s="985">
        <v>18.72</v>
      </c>
      <c r="BA52" s="985">
        <v>-30.819999999999997</v>
      </c>
      <c r="BB52" s="985">
        <v>2.27</v>
      </c>
      <c r="BC52" s="985">
        <v>-13.29</v>
      </c>
      <c r="BE52" s="700">
        <v>2010</v>
      </c>
      <c r="BF52" s="1013">
        <f t="shared" si="14"/>
        <v>0</v>
      </c>
      <c r="BG52" s="995">
        <v>4.3999999999999995</v>
      </c>
    </row>
    <row r="53" spans="1:59" ht="11.25" customHeight="1" x14ac:dyDescent="0.2">
      <c r="A53" s="976" t="s">
        <v>967</v>
      </c>
      <c r="B53" s="988" t="s">
        <v>968</v>
      </c>
      <c r="C53" s="1070" t="s">
        <v>4381</v>
      </c>
      <c r="D53" s="1070" t="s">
        <v>4382</v>
      </c>
      <c r="E53" s="828">
        <v>7</v>
      </c>
      <c r="F53" s="1148">
        <v>594</v>
      </c>
      <c r="G53" s="1148" t="s">
        <v>37</v>
      </c>
      <c r="H53" s="1148" t="s">
        <v>37</v>
      </c>
      <c r="I53" s="987">
        <v>192.92</v>
      </c>
      <c r="J53" s="738">
        <f t="shared" si="0"/>
        <v>3.0478955007256894</v>
      </c>
      <c r="K53" s="990">
        <v>1.47</v>
      </c>
      <c r="L53" s="1000">
        <v>4</v>
      </c>
      <c r="M53" s="729">
        <f t="shared" si="1"/>
        <v>5.88</v>
      </c>
      <c r="N53" s="983" t="s">
        <v>220</v>
      </c>
      <c r="O53" s="831">
        <v>1.42</v>
      </c>
      <c r="P53" s="694">
        <v>43187</v>
      </c>
      <c r="Q53" s="694">
        <v>43206</v>
      </c>
      <c r="R53" s="729">
        <f t="shared" si="2"/>
        <v>3.521126760563384</v>
      </c>
      <c r="S53" s="795">
        <f>IF(INDEX(Historical!$D$7:$D$1442,MATCH(B53,Historical!$B$7:$B$1449,0))=0,"n/a",(INDEX(Historical!$C$7:$C$1442,MATCH(B53,Historical!$B$7:$B$1449,0))/INDEX(Historical!$D$7:$D$1442,MATCH(B53,Historical!$B$7:$B$1449,0))-1)*100)</f>
        <v>3.9215686274509887</v>
      </c>
      <c r="T53" s="795">
        <f>IF(INDEX(Historical!$F$7:$F$1442,MATCH(B53,Historical!$B$7:$B$1449,0))=0,"n/a",((INDEX(Historical!$C$7:$C$1442,MATCH(B53,Historical!$B$7:$B$1449,0))/INDEX(Historical!$F$7:$F$1442,MATCH(B53,Historical!$B$7:$B$1449,0)))^(1/3)-1)*100)</f>
        <v>5.8918057290873849</v>
      </c>
      <c r="U53" s="795">
        <f>IF(INDEX(Historical!$H$7:$H$1442,MATCH(B53,Historical!$B$7:$B$1449,0))=0,"n/a",((INDEX(Historical!$C$7:$C$1442,MATCH(B53,Historical!$B$7:$B$1449,0))/INDEX(Historical!$H$7:$H$1442,MATCH(B53,Historical!$B$7:$B$1449,0)))^(1/5)-1)*100)</f>
        <v>6.8804945311529142</v>
      </c>
      <c r="V53" s="795">
        <f>IF(INDEX(Historical!$O$7:$O$1442,MATCH(B53,Historical!$B$7:$B$1449,0))=0,"n/a",((INDEX(Historical!$C$7:$C$1442,MATCH(B53,Historical!$B$7:$B$1449,0))/INDEX(Historical!$O$7:$O$1442,MATCH(B53,Historical!$B$7:$B$1449,0)))^(1/10)-1)*100)</f>
        <v>5.1526333466036522</v>
      </c>
      <c r="W53" s="796">
        <f t="shared" si="3"/>
        <v>1.335335559183185</v>
      </c>
      <c r="X53" s="797">
        <f t="shared" si="4"/>
        <v>0.34402472655764571</v>
      </c>
      <c r="Y53" s="747"/>
      <c r="Z53" s="738">
        <f t="shared" si="5"/>
        <v>98.65771812080537</v>
      </c>
      <c r="AA53" s="999">
        <f t="shared" si="6"/>
        <v>32.369127516778519</v>
      </c>
      <c r="AB53" s="1000">
        <v>12</v>
      </c>
      <c r="AC53" s="978">
        <v>5.96</v>
      </c>
      <c r="AD53" s="978">
        <v>12.74</v>
      </c>
      <c r="AE53" s="978">
        <v>11.68</v>
      </c>
      <c r="AF53" s="978">
        <v>2.56</v>
      </c>
      <c r="AG53" s="978">
        <v>7.9</v>
      </c>
      <c r="AH53" s="978">
        <v>-15.6</v>
      </c>
      <c r="AI53" s="978">
        <v>-8.94</v>
      </c>
      <c r="AJ53" s="978">
        <v>20</v>
      </c>
      <c r="AK53" s="978">
        <v>2.54</v>
      </c>
      <c r="AL53" s="991">
        <v>26420</v>
      </c>
      <c r="AM53" s="985">
        <v>0.2</v>
      </c>
      <c r="AN53" s="978">
        <v>0.72</v>
      </c>
      <c r="AO53" s="838">
        <f t="shared" si="7"/>
        <v>-22.440737484899916</v>
      </c>
      <c r="AP53" s="839">
        <f t="shared" si="8"/>
        <v>9.9283900318786031</v>
      </c>
      <c r="AQ53" s="1001">
        <f t="shared" si="9"/>
        <v>91.908504174895242</v>
      </c>
      <c r="AR53" s="738">
        <f>INDEX(Historical!$C$7:$C$1442,MATCH(B53,Historical!$B$7:$B$1449,0))*IF(AH53="n/a",1.03,IF(AH53&lt;0,1.01,IF(AH53&gt;10,1.1,(1+AH53/100))))</f>
        <v>5.8883000000000001</v>
      </c>
      <c r="AS53" s="999">
        <f t="shared" si="10"/>
        <v>5.9471829999999999</v>
      </c>
      <c r="AT53" s="999">
        <f t="shared" si="16"/>
        <v>6.0982414482000005</v>
      </c>
      <c r="AU53" s="999">
        <f t="shared" si="16"/>
        <v>6.2531367809842813</v>
      </c>
      <c r="AV53" s="999">
        <f t="shared" si="16"/>
        <v>6.4119664552212825</v>
      </c>
      <c r="AW53" s="738">
        <f t="shared" si="12"/>
        <v>30.598827684405563</v>
      </c>
      <c r="AX53" s="846">
        <f t="shared" si="13"/>
        <v>15.860889324282379</v>
      </c>
      <c r="AY53" s="1080">
        <v>0.6</v>
      </c>
      <c r="AZ53" s="985">
        <v>26.38</v>
      </c>
      <c r="BA53" s="985">
        <v>0.52</v>
      </c>
      <c r="BB53" s="985">
        <v>5.81</v>
      </c>
      <c r="BC53" s="985">
        <v>9.73</v>
      </c>
      <c r="BE53" s="700">
        <v>2012</v>
      </c>
      <c r="BF53" s="1013">
        <f t="shared" si="14"/>
        <v>0</v>
      </c>
      <c r="BG53" s="995">
        <v>4.3999999999999995</v>
      </c>
    </row>
    <row r="54" spans="1:59" ht="11.25" customHeight="1" x14ac:dyDescent="0.2">
      <c r="A54" s="976" t="s">
        <v>969</v>
      </c>
      <c r="B54" s="988" t="s">
        <v>970</v>
      </c>
      <c r="C54" s="1070" t="s">
        <v>123</v>
      </c>
      <c r="D54" s="1070" t="s">
        <v>4404</v>
      </c>
      <c r="E54" s="828">
        <v>8</v>
      </c>
      <c r="F54" s="1148">
        <v>508</v>
      </c>
      <c r="G54" s="1148" t="s">
        <v>115</v>
      </c>
      <c r="H54" s="1148" t="s">
        <v>115</v>
      </c>
      <c r="I54" s="987">
        <v>104.45</v>
      </c>
      <c r="J54" s="738">
        <f t="shared" si="0"/>
        <v>1.9913834370512207</v>
      </c>
      <c r="K54" s="990">
        <v>0.52</v>
      </c>
      <c r="L54" s="1000">
        <v>4</v>
      </c>
      <c r="M54" s="729">
        <f t="shared" si="1"/>
        <v>2.08</v>
      </c>
      <c r="N54" s="983" t="s">
        <v>327</v>
      </c>
      <c r="O54" s="831">
        <v>0.45</v>
      </c>
      <c r="P54" s="973">
        <v>43256</v>
      </c>
      <c r="Q54" s="973">
        <v>43271</v>
      </c>
      <c r="R54" s="729">
        <f t="shared" si="2"/>
        <v>15.555555555555555</v>
      </c>
      <c r="S54" s="795">
        <f>IF(INDEX(Historical!$D$7:$D$1442,MATCH(B54,Historical!$B$7:$B$1449,0))=0,"n/a",(INDEX(Historical!$C$7:$C$1442,MATCH(B54,Historical!$B$7:$B$1449,0))/INDEX(Historical!$D$7:$D$1442,MATCH(B54,Historical!$B$7:$B$1449,0))-1)*100)</f>
        <v>14.204545454545435</v>
      </c>
      <c r="T54" s="795">
        <f>IF(INDEX(Historical!$F$7:$F$1442,MATCH(B54,Historical!$B$7:$B$1449,0))=0,"n/a",((INDEX(Historical!$C$7:$C$1442,MATCH(B54,Historical!$B$7:$B$1449,0))/INDEX(Historical!$F$7:$F$1442,MATCH(B54,Historical!$B$7:$B$1449,0)))^(1/3)-1)*100)</f>
        <v>11.245145199540252</v>
      </c>
      <c r="U54" s="795">
        <f>IF(INDEX(Historical!$H$7:$H$1442,MATCH(B54,Historical!$B$7:$B$1449,0))=0,"n/a",((INDEX(Historical!$C$7:$C$1442,MATCH(B54,Historical!$B$7:$B$1449,0))/INDEX(Historical!$H$7:$H$1442,MATCH(B54,Historical!$B$7:$B$1449,0)))^(1/5)-1)*100)</f>
        <v>12.010372422372351</v>
      </c>
      <c r="V54" s="795">
        <f>IF(INDEX(Historical!$O$7:$O$1442,MATCH(B54,Historical!$B$7:$B$1449,0))=0,"n/a",((INDEX(Historical!$C$7:$C$1442,MATCH(B54,Historical!$B$7:$B$1449,0))/INDEX(Historical!$O$7:$O$1442,MATCH(B54,Historical!$B$7:$B$1449,0)))^(1/10)-1)*100)</f>
        <v>2.0552194557945214</v>
      </c>
      <c r="W54" s="796">
        <f t="shared" si="3"/>
        <v>5.8438393955984109</v>
      </c>
      <c r="X54" s="797">
        <f t="shared" si="4"/>
        <v>0.444828608236013</v>
      </c>
      <c r="Y54" s="753"/>
      <c r="Z54" s="738">
        <f t="shared" si="5"/>
        <v>38.025594149908599</v>
      </c>
      <c r="AA54" s="999">
        <f t="shared" si="6"/>
        <v>19.095063985374772</v>
      </c>
      <c r="AB54" s="1000">
        <v>12</v>
      </c>
      <c r="AC54" s="978">
        <v>5.47</v>
      </c>
      <c r="AD54" s="978">
        <v>1.42</v>
      </c>
      <c r="AE54" s="978">
        <v>1.28</v>
      </c>
      <c r="AF54" s="978">
        <v>8.7100000000000009</v>
      </c>
      <c r="AG54" s="978">
        <v>29.599999999999998</v>
      </c>
      <c r="AH54" s="978">
        <v>42.4</v>
      </c>
      <c r="AI54" s="978">
        <v>9.36</v>
      </c>
      <c r="AJ54" s="978">
        <v>27</v>
      </c>
      <c r="AK54" s="978">
        <v>13.41</v>
      </c>
      <c r="AL54" s="991">
        <v>9120</v>
      </c>
      <c r="AM54" s="985">
        <v>0.1</v>
      </c>
      <c r="AN54" s="978">
        <v>1.78</v>
      </c>
      <c r="AO54" s="838">
        <f t="shared" si="7"/>
        <v>-5.0933081259512001</v>
      </c>
      <c r="AP54" s="839">
        <f t="shared" si="8"/>
        <v>14.001755859423572</v>
      </c>
      <c r="AQ54" s="1001">
        <f t="shared" si="9"/>
        <v>171.88069876539947</v>
      </c>
      <c r="AR54" s="738">
        <f>INDEX(Historical!$C$7:$C$1442,MATCH(B54,Historical!$B$7:$B$1449,0))*IF(AH54="n/a",1.03,IF(AH54&lt;0,1.01,IF(AH54&gt;10,1.1,(1+AH54/100))))</f>
        <v>2.2109999999999999</v>
      </c>
      <c r="AS54" s="999">
        <f t="shared" si="10"/>
        <v>2.4179495999999996</v>
      </c>
      <c r="AT54" s="999">
        <f t="shared" si="16"/>
        <v>2.6597445599999996</v>
      </c>
      <c r="AU54" s="999">
        <f t="shared" si="16"/>
        <v>2.925719016</v>
      </c>
      <c r="AV54" s="999">
        <f t="shared" si="16"/>
        <v>3.2182909176000001</v>
      </c>
      <c r="AW54" s="738">
        <f t="shared" si="12"/>
        <v>13.432704093599998</v>
      </c>
      <c r="AX54" s="846">
        <f t="shared" si="13"/>
        <v>12.86041559942556</v>
      </c>
      <c r="AY54" s="1080">
        <v>1.32</v>
      </c>
      <c r="AZ54" s="985">
        <v>26.009999999999998</v>
      </c>
      <c r="BA54" s="985">
        <v>-15.540000000000001</v>
      </c>
      <c r="BB54" s="985">
        <v>12.879999999999999</v>
      </c>
      <c r="BC54" s="985">
        <v>2.86</v>
      </c>
      <c r="BE54" s="700">
        <v>2011</v>
      </c>
      <c r="BF54" s="1013">
        <f t="shared" si="14"/>
        <v>0</v>
      </c>
      <c r="BG54" s="995">
        <v>6</v>
      </c>
    </row>
    <row r="55" spans="1:59" ht="11.25" customHeight="1" x14ac:dyDescent="0.2">
      <c r="A55" s="984" t="s">
        <v>971</v>
      </c>
      <c r="B55" s="988" t="s">
        <v>972</v>
      </c>
      <c r="C55" s="1070" t="s">
        <v>4252</v>
      </c>
      <c r="D55" s="1070" t="s">
        <v>4400</v>
      </c>
      <c r="E55" s="828">
        <v>6</v>
      </c>
      <c r="F55" s="1148">
        <v>735</v>
      </c>
      <c r="G55" s="1148" t="s">
        <v>106</v>
      </c>
      <c r="H55" s="1148" t="s">
        <v>106</v>
      </c>
      <c r="I55" s="987">
        <v>41.2</v>
      </c>
      <c r="J55" s="738">
        <f t="shared" si="0"/>
        <v>1.9417475728155338</v>
      </c>
      <c r="K55" s="990">
        <v>0.2</v>
      </c>
      <c r="L55" s="1000">
        <v>4</v>
      </c>
      <c r="M55" s="729">
        <f t="shared" si="1"/>
        <v>0.8</v>
      </c>
      <c r="N55" s="983" t="s">
        <v>196</v>
      </c>
      <c r="O55" s="831">
        <v>0.19</v>
      </c>
      <c r="P55" s="973">
        <v>43350</v>
      </c>
      <c r="Q55" s="973">
        <v>43363</v>
      </c>
      <c r="R55" s="729">
        <f t="shared" si="2"/>
        <v>5.2631578947368469</v>
      </c>
      <c r="S55" s="795">
        <f>IF(INDEX(Historical!$D$7:$D$1442,MATCH(B55,Historical!$B$7:$B$1449,0))=0,"n/a",(INDEX(Historical!$C$7:$C$1442,MATCH(B55,Historical!$B$7:$B$1449,0))/INDEX(Historical!$D$7:$D$1442,MATCH(B55,Historical!$B$7:$B$1449,0))-1)*100)</f>
        <v>8.3333333333333481</v>
      </c>
      <c r="T55" s="795">
        <f>IF(INDEX(Historical!$F$7:$F$1442,MATCH(B55,Historical!$B$7:$B$1449,0))=0,"n/a",((INDEX(Historical!$C$7:$C$1442,MATCH(B55,Historical!$B$7:$B$1449,0))/INDEX(Historical!$F$7:$F$1442,MATCH(B55,Historical!$B$7:$B$1449,0)))^(1/3)-1)*100)</f>
        <v>5.7264270346431223</v>
      </c>
      <c r="U55" s="795">
        <f>IF(INDEX(Historical!$H$7:$H$1442,MATCH(B55,Historical!$B$7:$B$1449,0))=0,"n/a",((INDEX(Historical!$C$7:$C$1442,MATCH(B55,Historical!$B$7:$B$1449,0))/INDEX(Historical!$H$7:$H$1442,MATCH(B55,Historical!$B$7:$B$1449,0)))^(1/5)-1)*100)</f>
        <v>21.058327510759469</v>
      </c>
      <c r="V55" s="795" t="str">
        <f>IF(INDEX(Historical!$O$7:$O$1442,MATCH(B55,Historical!$B$7:$B$1449,0))=0,"n/a",((INDEX(Historical!$C$7:$C$1442,MATCH(B55,Historical!$B$7:$B$1449,0))/INDEX(Historical!$O$7:$O$1442,MATCH(B55,Historical!$B$7:$B$1449,0)))^(1/10)-1)*100)</f>
        <v>n/a</v>
      </c>
      <c r="W55" s="796" t="str">
        <f t="shared" si="3"/>
        <v>n/a</v>
      </c>
      <c r="X55" s="797" t="str">
        <f t="shared" si="4"/>
        <v>n/a</v>
      </c>
      <c r="Y55" s="752"/>
      <c r="Z55" s="738" t="str">
        <f t="shared" si="5"/>
        <v>n/a</v>
      </c>
      <c r="AA55" s="999" t="str">
        <f t="shared" si="6"/>
        <v>n/a</v>
      </c>
      <c r="AB55" s="1000">
        <v>6</v>
      </c>
      <c r="AC55" s="978">
        <v>-0.84</v>
      </c>
      <c r="AD55" s="978" t="s">
        <v>137</v>
      </c>
      <c r="AE55" s="978">
        <v>0.24</v>
      </c>
      <c r="AF55" s="978">
        <v>1.03</v>
      </c>
      <c r="AG55" s="978">
        <v>-3.2</v>
      </c>
      <c r="AH55" s="980">
        <v>-155.80000000000001</v>
      </c>
      <c r="AI55" s="980">
        <v>8.4500000000000011</v>
      </c>
      <c r="AJ55" s="978">
        <v>-18.7</v>
      </c>
      <c r="AK55" s="978">
        <v>12.8</v>
      </c>
      <c r="AL55" s="991">
        <v>4650</v>
      </c>
      <c r="AM55" s="985">
        <v>1</v>
      </c>
      <c r="AN55" s="978">
        <v>0.34</v>
      </c>
      <c r="AO55" s="838" t="str">
        <f t="shared" si="7"/>
        <v>n/a</v>
      </c>
      <c r="AP55" s="839">
        <f t="shared" si="8"/>
        <v>23.000075083575002</v>
      </c>
      <c r="AQ55" s="1001" t="str">
        <f t="shared" si="9"/>
        <v>n/a</v>
      </c>
      <c r="AR55" s="738">
        <f>INDEX(Historical!$C$7:$C$1442,MATCH(B55,Historical!$B$7:$B$1449,0))*IF(AH55="n/a",1.03,IF(AH55&lt;0,1.01,IF(AH55&gt;10,1.1,(1+AH55/100))))</f>
        <v>0.78780000000000006</v>
      </c>
      <c r="AS55" s="999">
        <f t="shared" si="10"/>
        <v>0.8543691000000001</v>
      </c>
      <c r="AT55" s="999">
        <f t="shared" si="16"/>
        <v>0.93980601000000019</v>
      </c>
      <c r="AU55" s="999">
        <f t="shared" si="16"/>
        <v>1.0337866110000002</v>
      </c>
      <c r="AV55" s="999">
        <f t="shared" si="16"/>
        <v>1.1371652721000003</v>
      </c>
      <c r="AW55" s="738">
        <f t="shared" si="12"/>
        <v>4.7529269931000009</v>
      </c>
      <c r="AX55" s="846">
        <f t="shared" si="13"/>
        <v>11.5362305657767</v>
      </c>
      <c r="AY55" s="1080">
        <v>1.24</v>
      </c>
      <c r="AZ55" s="985">
        <v>22.8</v>
      </c>
      <c r="BA55" s="985">
        <v>-16.61</v>
      </c>
      <c r="BB55" s="985">
        <v>2.69</v>
      </c>
      <c r="BC55" s="985">
        <v>-2.4699999999999998</v>
      </c>
      <c r="BE55" s="700">
        <v>2013</v>
      </c>
      <c r="BF55" s="1013">
        <f t="shared" si="14"/>
        <v>0</v>
      </c>
      <c r="BG55" s="995">
        <v>-1.6</v>
      </c>
    </row>
    <row r="56" spans="1:59" ht="11.25" customHeight="1" x14ac:dyDescent="0.2">
      <c r="A56" s="976" t="s">
        <v>973</v>
      </c>
      <c r="B56" s="988" t="s">
        <v>974</v>
      </c>
      <c r="C56" s="1070" t="s">
        <v>4252</v>
      </c>
      <c r="D56" s="1070" t="s">
        <v>4400</v>
      </c>
      <c r="E56" s="829">
        <v>9</v>
      </c>
      <c r="F56" s="1148">
        <v>340</v>
      </c>
      <c r="G56" s="1148" t="s">
        <v>106</v>
      </c>
      <c r="H56" s="1148" t="s">
        <v>106</v>
      </c>
      <c r="I56" s="987">
        <v>17.75</v>
      </c>
      <c r="J56" s="738">
        <f t="shared" si="0"/>
        <v>2.591549295774648</v>
      </c>
      <c r="K56" s="990">
        <v>0.115</v>
      </c>
      <c r="L56" s="1000">
        <v>4</v>
      </c>
      <c r="M56" s="729">
        <f t="shared" si="1"/>
        <v>0.46</v>
      </c>
      <c r="N56" s="983" t="s">
        <v>975</v>
      </c>
      <c r="O56" s="831">
        <v>0.11</v>
      </c>
      <c r="P56" s="979">
        <v>43040</v>
      </c>
      <c r="Q56" s="979">
        <v>43055</v>
      </c>
      <c r="R56" s="729">
        <f t="shared" si="2"/>
        <v>4.5454545454545494</v>
      </c>
      <c r="S56" s="795">
        <f>IF(INDEX(Historical!$D$7:$D$1442,MATCH(B56,Historical!$B$7:$B$1449,0))=0,"n/a",(INDEX(Historical!$C$7:$C$1442,MATCH(B56,Historical!$B$7:$B$1449,0))/INDEX(Historical!$D$7:$D$1442,MATCH(B56,Historical!$B$7:$B$1449,0))-1)*100)</f>
        <v>3.3707865168539408</v>
      </c>
      <c r="T56" s="795">
        <f>IF(INDEX(Historical!$F$7:$F$1442,MATCH(B56,Historical!$B$7:$B$1449,0))=0,"n/a",((INDEX(Historical!$C$7:$C$1442,MATCH(B56,Historical!$B$7:$B$1449,0))/INDEX(Historical!$F$7:$F$1442,MATCH(B56,Historical!$B$7:$B$1449,0)))^(1/3)-1)*100)</f>
        <v>3.0788379107201225</v>
      </c>
      <c r="U56" s="795">
        <f>IF(INDEX(Historical!$H$7:$H$1442,MATCH(B56,Historical!$B$7:$B$1449,0))=0,"n/a",((INDEX(Historical!$C$7:$C$1442,MATCH(B56,Historical!$B$7:$B$1449,0))/INDEX(Historical!$H$7:$H$1442,MATCH(B56,Historical!$B$7:$B$1449,0)))^(1/5)-1)*100)</f>
        <v>5.6180044038627308</v>
      </c>
      <c r="V56" s="795">
        <f>IF(INDEX(Historical!$O$7:$O$1442,MATCH(B56,Historical!$B$7:$B$1449,0))=0,"n/a",((INDEX(Historical!$C$7:$C$1442,MATCH(B56,Historical!$B$7:$B$1449,0))/INDEX(Historical!$O$7:$O$1442,MATCH(B56,Historical!$B$7:$B$1449,0)))^(1/10)-1)*100)</f>
        <v>11.138309080140285</v>
      </c>
      <c r="W56" s="796">
        <f t="shared" si="3"/>
        <v>0.50438575222155468</v>
      </c>
      <c r="X56" s="797">
        <f t="shared" si="4"/>
        <v>0.17339519765008429</v>
      </c>
      <c r="Y56" s="763" t="s">
        <v>4459</v>
      </c>
      <c r="Z56" s="738">
        <f t="shared" si="5"/>
        <v>40</v>
      </c>
      <c r="AA56" s="999">
        <f t="shared" si="6"/>
        <v>15.434782608695654</v>
      </c>
      <c r="AB56" s="1000">
        <v>3</v>
      </c>
      <c r="AC56" s="978">
        <v>1.1499999999999999</v>
      </c>
      <c r="AD56" s="978">
        <v>1.79</v>
      </c>
      <c r="AE56" s="978">
        <v>1.61</v>
      </c>
      <c r="AF56" s="978">
        <v>1.3</v>
      </c>
      <c r="AG56" s="978">
        <v>1.3</v>
      </c>
      <c r="AH56" s="980">
        <v>5.0999999999999996</v>
      </c>
      <c r="AI56" s="980">
        <v>-5.0599999999999996</v>
      </c>
      <c r="AJ56" s="978">
        <v>32.4</v>
      </c>
      <c r="AK56" s="978">
        <v>8.6</v>
      </c>
      <c r="AL56" s="991">
        <v>2880</v>
      </c>
      <c r="AM56" s="985">
        <v>72.25</v>
      </c>
      <c r="AN56" s="978">
        <v>0</v>
      </c>
      <c r="AO56" s="838">
        <f t="shared" si="7"/>
        <v>-7.2252289090582753</v>
      </c>
      <c r="AP56" s="839">
        <f t="shared" si="8"/>
        <v>8.2095536996373788</v>
      </c>
      <c r="AQ56" s="1001">
        <f t="shared" si="9"/>
        <v>-5.5655020867094951</v>
      </c>
      <c r="AR56" s="738">
        <f>INDEX(Historical!$C$7:$C$1442,MATCH(B56,Historical!$B$7:$B$1449,0))*IF(AH56="n/a",1.03,IF(AH56&lt;0,1.01,IF(AH56&gt;10,1.1,(1+AH56/100))))</f>
        <v>0.48346</v>
      </c>
      <c r="AS56" s="999">
        <f t="shared" si="10"/>
        <v>0.48829460000000002</v>
      </c>
      <c r="AT56" s="999">
        <f t="shared" si="16"/>
        <v>0.53028793560000009</v>
      </c>
      <c r="AU56" s="999">
        <f t="shared" si="16"/>
        <v>0.57589269806160015</v>
      </c>
      <c r="AV56" s="999">
        <f t="shared" si="16"/>
        <v>0.62541947009489784</v>
      </c>
      <c r="AW56" s="738">
        <f t="shared" si="12"/>
        <v>2.7033547037564984</v>
      </c>
      <c r="AX56" s="846">
        <f t="shared" si="13"/>
        <v>15.230167345107034</v>
      </c>
      <c r="AY56" s="1080">
        <v>1.06</v>
      </c>
      <c r="AZ56" s="985">
        <v>24.91</v>
      </c>
      <c r="BA56" s="985">
        <v>-17.36</v>
      </c>
      <c r="BB56" s="985">
        <v>10.83</v>
      </c>
      <c r="BC56" s="985">
        <v>4.05</v>
      </c>
      <c r="BE56" s="700">
        <v>2011</v>
      </c>
      <c r="BF56" s="1013">
        <f t="shared" si="14"/>
        <v>0</v>
      </c>
      <c r="BG56" s="995">
        <v>1.0999999999999999</v>
      </c>
    </row>
    <row r="57" spans="1:59" ht="11.25" customHeight="1" x14ac:dyDescent="0.2">
      <c r="A57" s="976" t="s">
        <v>978</v>
      </c>
      <c r="B57" s="988" t="s">
        <v>979</v>
      </c>
      <c r="C57" s="1070" t="s">
        <v>128</v>
      </c>
      <c r="D57" s="1070" t="s">
        <v>4389</v>
      </c>
      <c r="E57" s="830">
        <v>8</v>
      </c>
      <c r="F57" s="1148">
        <v>514</v>
      </c>
      <c r="G57" s="1148" t="s">
        <v>106</v>
      </c>
      <c r="H57" s="1148" t="s">
        <v>106</v>
      </c>
      <c r="I57" s="987">
        <v>26.66</v>
      </c>
      <c r="J57" s="738">
        <f t="shared" si="0"/>
        <v>7.1267816954238565</v>
      </c>
      <c r="K57" s="990">
        <v>0.47499999999999998</v>
      </c>
      <c r="L57" s="1000">
        <v>4</v>
      </c>
      <c r="M57" s="729">
        <f t="shared" si="1"/>
        <v>1.9</v>
      </c>
      <c r="N57" s="983" t="s">
        <v>725</v>
      </c>
      <c r="O57" s="831">
        <v>0.46500000000000002</v>
      </c>
      <c r="P57" s="973">
        <v>43279</v>
      </c>
      <c r="Q57" s="973">
        <v>43311</v>
      </c>
      <c r="R57" s="729">
        <f t="shared" si="2"/>
        <v>2.1505376344085918</v>
      </c>
      <c r="S57" s="795">
        <f>IF(INDEX(Historical!$D$7:$D$1442,MATCH(B57,Historical!$B$7:$B$1449,0))=0,"n/a",(INDEX(Historical!$C$7:$C$1442,MATCH(B57,Historical!$B$7:$B$1449,0))/INDEX(Historical!$D$7:$D$1442,MATCH(B57,Historical!$B$7:$B$1449,0))-1)*100)</f>
        <v>1.0752688172043001</v>
      </c>
      <c r="T57" s="795">
        <f>IF(INDEX(Historical!$F$7:$F$1442,MATCH(B57,Historical!$B$7:$B$1449,0))=0,"n/a",((INDEX(Historical!$C$7:$C$1442,MATCH(B57,Historical!$B$7:$B$1449,0))/INDEX(Historical!$F$7:$F$1442,MATCH(B57,Historical!$B$7:$B$1449,0)))^(1/3)-1)*100)</f>
        <v>11.125167186350771</v>
      </c>
      <c r="U57" s="795">
        <f>IF(INDEX(Historical!$H$7:$H$1442,MATCH(B57,Historical!$B$7:$B$1449,0))=0,"n/a",((INDEX(Historical!$C$7:$C$1442,MATCH(B57,Historical!$B$7:$B$1449,0))/INDEX(Historical!$H$7:$H$1442,MATCH(B57,Historical!$B$7:$B$1449,0)))^(1/5)-1)*100)</f>
        <v>9.5776992629140079</v>
      </c>
      <c r="V57" s="795">
        <f>IF(INDEX(Historical!$O$7:$O$1442,MATCH(B57,Historical!$B$7:$B$1449,0))=0,"n/a",((INDEX(Historical!$C$7:$C$1442,MATCH(B57,Historical!$B$7:$B$1449,0))/INDEX(Historical!$O$7:$O$1442,MATCH(B57,Historical!$B$7:$B$1449,0)))^(1/10)-1)*100)</f>
        <v>8.2869694764769353</v>
      </c>
      <c r="W57" s="796">
        <f t="shared" si="3"/>
        <v>1.1557541378788576</v>
      </c>
      <c r="X57" s="797">
        <f t="shared" si="4"/>
        <v>7.3674609714723136</v>
      </c>
      <c r="Y57" s="757"/>
      <c r="Z57" s="738">
        <f t="shared" si="5"/>
        <v>215.90909090909091</v>
      </c>
      <c r="AA57" s="999">
        <f t="shared" si="6"/>
        <v>30.295454545454547</v>
      </c>
      <c r="AB57" s="1000">
        <v>12</v>
      </c>
      <c r="AC57" s="978">
        <v>0.88</v>
      </c>
      <c r="AD57" s="978" t="s">
        <v>137</v>
      </c>
      <c r="AE57" s="978">
        <v>1.04</v>
      </c>
      <c r="AF57" s="978">
        <v>2.11</v>
      </c>
      <c r="AG57" s="978">
        <v>22.3</v>
      </c>
      <c r="AH57" s="978">
        <v>-26.1</v>
      </c>
      <c r="AI57" s="978">
        <v>2.0099999999999998</v>
      </c>
      <c r="AJ57" s="978">
        <v>1.3</v>
      </c>
      <c r="AK57" s="978">
        <v>-0.3</v>
      </c>
      <c r="AL57" s="991">
        <v>1780</v>
      </c>
      <c r="AM57" s="985">
        <v>2.1999999999999997</v>
      </c>
      <c r="AN57" s="978">
        <v>2.4900000000000002</v>
      </c>
      <c r="AO57" s="838">
        <f t="shared" si="7"/>
        <v>-13.590973587116682</v>
      </c>
      <c r="AP57" s="839">
        <f t="shared" si="8"/>
        <v>16.704480958337864</v>
      </c>
      <c r="AQ57" s="1001">
        <f t="shared" si="9"/>
        <v>68.553860947781445</v>
      </c>
      <c r="AR57" s="738">
        <f>INDEX(Historical!$C$7:$C$1442,MATCH(B57,Historical!$B$7:$B$1449,0))*IF(AH57="n/a",1.03,IF(AH57&lt;0,1.01,IF(AH57&gt;10,1.1,(1+AH57/100))))</f>
        <v>1.8987999999999998</v>
      </c>
      <c r="AS57" s="999">
        <f t="shared" si="10"/>
        <v>1.9369658799999998</v>
      </c>
      <c r="AT57" s="999">
        <f t="shared" si="16"/>
        <v>1.9563355387999999</v>
      </c>
      <c r="AU57" s="999">
        <f t="shared" si="16"/>
        <v>1.9758988941879998</v>
      </c>
      <c r="AV57" s="999">
        <f t="shared" si="16"/>
        <v>1.9956578831298799</v>
      </c>
      <c r="AW57" s="738">
        <f t="shared" si="12"/>
        <v>9.7636581961178805</v>
      </c>
      <c r="AX57" s="846">
        <f t="shared" si="13"/>
        <v>36.622873953930537</v>
      </c>
      <c r="AY57" s="1080">
        <v>0.49</v>
      </c>
      <c r="AZ57" s="985">
        <v>21.18</v>
      </c>
      <c r="BA57" s="985">
        <v>-20.419999999999998</v>
      </c>
      <c r="BB57" s="985">
        <v>-9.59</v>
      </c>
      <c r="BC57" s="985">
        <v>-8.1</v>
      </c>
      <c r="BE57" s="700">
        <v>2011</v>
      </c>
      <c r="BF57" s="1013">
        <f t="shared" si="14"/>
        <v>0</v>
      </c>
      <c r="BG57" s="995">
        <v>5.5</v>
      </c>
    </row>
    <row r="58" spans="1:59" s="874" customFormat="1" ht="11.25" customHeight="1" x14ac:dyDescent="0.2">
      <c r="A58" s="733" t="s">
        <v>983</v>
      </c>
      <c r="B58" s="882" t="s">
        <v>984</v>
      </c>
      <c r="C58" s="1070" t="s">
        <v>108</v>
      </c>
      <c r="D58" s="1070" t="s">
        <v>4401</v>
      </c>
      <c r="E58" s="854">
        <v>6</v>
      </c>
      <c r="F58" s="1148">
        <v>738</v>
      </c>
      <c r="G58" s="1147" t="s">
        <v>115</v>
      </c>
      <c r="H58" s="1147" t="s">
        <v>115</v>
      </c>
      <c r="I58" s="855">
        <v>29.18</v>
      </c>
      <c r="J58" s="856">
        <f t="shared" si="0"/>
        <v>2.3303632625085675</v>
      </c>
      <c r="K58" s="857">
        <v>0.17</v>
      </c>
      <c r="L58" s="858">
        <v>4</v>
      </c>
      <c r="M58" s="859">
        <f t="shared" si="1"/>
        <v>0.68</v>
      </c>
      <c r="N58" s="860" t="s">
        <v>164</v>
      </c>
      <c r="O58" s="861">
        <v>0.14000000000000001</v>
      </c>
      <c r="P58" s="862">
        <v>43356</v>
      </c>
      <c r="Q58" s="862">
        <v>43374</v>
      </c>
      <c r="R58" s="859">
        <f t="shared" si="2"/>
        <v>21.428571428571423</v>
      </c>
      <c r="S58" s="795">
        <f>IF(INDEX(Historical!$D$7:$D$1442,MATCH(B58,Historical!$B$7:$B$1449,0))=0,"n/a",(INDEX(Historical!$C$7:$C$1442,MATCH(B58,Historical!$B$7:$B$1449,0))/INDEX(Historical!$D$7:$D$1442,MATCH(B58,Historical!$B$7:$B$1449,0))-1)*100)</f>
        <v>14.563106796116498</v>
      </c>
      <c r="T58" s="795">
        <f>IF(INDEX(Historical!$F$7:$F$1442,MATCH(B58,Historical!$B$7:$B$1449,0))=0,"n/a",((INDEX(Historical!$C$7:$C$1442,MATCH(B58,Historical!$B$7:$B$1449,0))/INDEX(Historical!$F$7:$F$1442,MATCH(B58,Historical!$B$7:$B$1449,0)))^(1/3)-1)*100)</f>
        <v>21.989621427083339</v>
      </c>
      <c r="U58" s="795">
        <f>IF(INDEX(Historical!$H$7:$H$1442,MATCH(B58,Historical!$B$7:$B$1449,0))=0,"n/a",((INDEX(Historical!$C$7:$C$1442,MATCH(B58,Historical!$B$7:$B$1449,0))/INDEX(Historical!$H$7:$H$1442,MATCH(B58,Historical!$B$7:$B$1449,0)))^(1/5)-1)*100)</f>
        <v>49.125668978515421</v>
      </c>
      <c r="V58" s="795">
        <f>IF(INDEX(Historical!$O$7:$O$1442,MATCH(B58,Historical!$B$7:$B$1449,0))=0,"n/a",((INDEX(Historical!$C$7:$C$1442,MATCH(B58,Historical!$B$7:$B$1449,0))/INDEX(Historical!$O$7:$O$1442,MATCH(B58,Historical!$B$7:$B$1449,0)))^(1/10)-1)*100)</f>
        <v>-3.6979890472926602</v>
      </c>
      <c r="W58" s="863" t="str">
        <f t="shared" si="3"/>
        <v>n/a</v>
      </c>
      <c r="X58" s="864">
        <f t="shared" si="4"/>
        <v>3.6936593216928886</v>
      </c>
      <c r="Y58" s="879"/>
      <c r="Z58" s="856">
        <f t="shared" si="5"/>
        <v>30.493273542600903</v>
      </c>
      <c r="AA58" s="866">
        <f t="shared" si="6"/>
        <v>13.085201793721973</v>
      </c>
      <c r="AB58" s="858">
        <v>12</v>
      </c>
      <c r="AC58" s="867">
        <v>2.23</v>
      </c>
      <c r="AD58" s="867">
        <v>2.61</v>
      </c>
      <c r="AE58" s="867">
        <v>4.4800000000000004</v>
      </c>
      <c r="AF58" s="867">
        <v>1.36</v>
      </c>
      <c r="AG58" s="867">
        <v>9.3000000000000007</v>
      </c>
      <c r="AH58" s="867">
        <v>19.100000000000001</v>
      </c>
      <c r="AI58" s="867">
        <v>6</v>
      </c>
      <c r="AJ58" s="867">
        <v>13.3</v>
      </c>
      <c r="AK58" s="867">
        <v>5</v>
      </c>
      <c r="AL58" s="868">
        <v>2930</v>
      </c>
      <c r="AM58" s="869">
        <v>4.1000000000000005</v>
      </c>
      <c r="AN58" s="867">
        <v>0.02</v>
      </c>
      <c r="AO58" s="870">
        <f t="shared" si="7"/>
        <v>38.370830447302019</v>
      </c>
      <c r="AP58" s="871">
        <f t="shared" si="8"/>
        <v>51.456032241023991</v>
      </c>
      <c r="AQ58" s="872">
        <f t="shared" si="9"/>
        <v>-11.065880964335594</v>
      </c>
      <c r="AR58" s="738">
        <f>INDEX(Historical!$C$7:$C$1442,MATCH(B58,Historical!$B$7:$B$1449,0))*IF(AH58="n/a",1.03,IF(AH58&lt;0,1.01,IF(AH58&gt;10,1.1,(1+AH58/100))))</f>
        <v>0.64900000000000002</v>
      </c>
      <c r="AS58" s="866">
        <f t="shared" si="10"/>
        <v>0.68794000000000011</v>
      </c>
      <c r="AT58" s="866">
        <f t="shared" si="16"/>
        <v>0.72233700000000012</v>
      </c>
      <c r="AU58" s="866">
        <f t="shared" si="16"/>
        <v>0.75845385000000021</v>
      </c>
      <c r="AV58" s="866">
        <f t="shared" si="16"/>
        <v>0.79637654250000023</v>
      </c>
      <c r="AW58" s="856">
        <f t="shared" si="12"/>
        <v>3.6141073925000002</v>
      </c>
      <c r="AX58" s="873">
        <f t="shared" si="13"/>
        <v>12.385563373886225</v>
      </c>
      <c r="AY58" s="1081">
        <v>1.44</v>
      </c>
      <c r="AZ58" s="869">
        <v>20.059999999999999</v>
      </c>
      <c r="BA58" s="869">
        <v>-17.690000000000001</v>
      </c>
      <c r="BB58" s="869">
        <v>3.63</v>
      </c>
      <c r="BC58" s="869">
        <v>-8.24</v>
      </c>
      <c r="BD58" s="1033"/>
      <c r="BE58" s="700">
        <v>2013</v>
      </c>
      <c r="BF58" s="1013">
        <f t="shared" si="14"/>
        <v>0</v>
      </c>
      <c r="BG58" s="931">
        <v>1.0999999999999999</v>
      </c>
    </row>
    <row r="59" spans="1:59" ht="11.25" customHeight="1" x14ac:dyDescent="0.2">
      <c r="A59" s="993" t="s">
        <v>4249</v>
      </c>
      <c r="B59" s="988" t="s">
        <v>1969</v>
      </c>
      <c r="C59" s="1070" t="s">
        <v>108</v>
      </c>
      <c r="D59" s="1070" t="s">
        <v>4401</v>
      </c>
      <c r="E59" s="828">
        <v>5</v>
      </c>
      <c r="F59" s="1148">
        <v>837</v>
      </c>
      <c r="G59" s="1148" t="s">
        <v>106</v>
      </c>
      <c r="H59" s="1148" t="s">
        <v>106</v>
      </c>
      <c r="I59" s="992">
        <v>28.47</v>
      </c>
      <c r="J59" s="738">
        <f t="shared" si="0"/>
        <v>2.1074815595363541</v>
      </c>
      <c r="K59" s="997">
        <v>0.15</v>
      </c>
      <c r="L59" s="1148">
        <v>4</v>
      </c>
      <c r="M59" s="729">
        <f t="shared" si="1"/>
        <v>0.6</v>
      </c>
      <c r="N59" s="1148" t="s">
        <v>320</v>
      </c>
      <c r="O59" s="832">
        <v>0.12</v>
      </c>
      <c r="P59" s="718">
        <v>43349</v>
      </c>
      <c r="Q59" s="718">
        <v>43371</v>
      </c>
      <c r="R59" s="729">
        <f t="shared" si="2"/>
        <v>25</v>
      </c>
      <c r="S59" s="795">
        <f>IF(INDEX(Historical!$D$7:$D$1442,MATCH(B59,Historical!$B$7:$B$1449,0))=0,"n/a",(INDEX(Historical!$C$7:$C$1442,MATCH(B59,Historical!$B$7:$B$1449,0))/INDEX(Historical!$D$7:$D$1442,MATCH(B59,Historical!$B$7:$B$1449,0))-1)*100)</f>
        <v>38.46153846153846</v>
      </c>
      <c r="T59" s="795">
        <f>IF(INDEX(Historical!$F$7:$F$1442,MATCH(B59,Historical!$B$7:$B$1449,0))=0,"n/a",((INDEX(Historical!$C$7:$C$1442,MATCH(B59,Historical!$B$7:$B$1449,0))/INDEX(Historical!$F$7:$F$1442,MATCH(B59,Historical!$B$7:$B$1449,0)))^(1/3)-1)*100)</f>
        <v>39.247665008383372</v>
      </c>
      <c r="U59" s="795">
        <f>IF(INDEX(Historical!$H$7:$H$1442,MATCH(B59,Historical!$B$7:$B$1449,0))=0,"n/a",((INDEX(Historical!$C$7:$C$1442,MATCH(B59,Historical!$B$7:$B$1449,0))/INDEX(Historical!$H$7:$H$1442,MATCH(B59,Historical!$B$7:$B$1449,0)))^(1/5)-1)*100)</f>
        <v>68.293271816929916</v>
      </c>
      <c r="V59" s="795">
        <f>IF(INDEX(Historical!$O$7:$O$1442,MATCH(B59,Historical!$B$7:$B$1449,0))=0,"n/a",((INDEX(Historical!$C$7:$C$1442,MATCH(B59,Historical!$B$7:$B$1449,0))/INDEX(Historical!$O$7:$O$1442,MATCH(B59,Historical!$B$7:$B$1449,0)))^(1/10)-1)*100)</f>
        <v>-15.413680742532144</v>
      </c>
      <c r="W59" s="796" t="str">
        <f t="shared" si="3"/>
        <v>n/a</v>
      </c>
      <c r="X59" s="797">
        <f t="shared" si="4"/>
        <v>1.4561465206168427</v>
      </c>
      <c r="Y59" s="988"/>
      <c r="Z59" s="738">
        <f t="shared" si="5"/>
        <v>22.988505747126435</v>
      </c>
      <c r="AA59" s="999">
        <f t="shared" si="6"/>
        <v>10.908045977011493</v>
      </c>
      <c r="AB59" s="1000">
        <v>12</v>
      </c>
      <c r="AC59" s="992">
        <v>2.61</v>
      </c>
      <c r="AD59" s="992">
        <v>0.53</v>
      </c>
      <c r="AE59" s="992">
        <v>4.28</v>
      </c>
      <c r="AF59" s="992">
        <v>1.19</v>
      </c>
      <c r="AG59" s="992">
        <v>8.3000000000000007</v>
      </c>
      <c r="AH59" s="992">
        <v>16.900000000000002</v>
      </c>
      <c r="AI59" s="992">
        <v>11.28</v>
      </c>
      <c r="AJ59" s="992">
        <v>46.9</v>
      </c>
      <c r="AK59" s="992">
        <v>20.69</v>
      </c>
      <c r="AL59" s="992">
        <v>285600</v>
      </c>
      <c r="AM59" s="992">
        <v>0.08</v>
      </c>
      <c r="AN59" s="992">
        <v>1.74</v>
      </c>
      <c r="AO59" s="838">
        <f t="shared" si="7"/>
        <v>59.492707399454773</v>
      </c>
      <c r="AP59" s="839">
        <f t="shared" si="8"/>
        <v>70.40075337646627</v>
      </c>
      <c r="AQ59" s="1001">
        <f t="shared" si="9"/>
        <v>-24.045116570884506</v>
      </c>
      <c r="AR59" s="738">
        <f>INDEX(Historical!$C$7:$C$1442,MATCH(B59,Historical!$B$7:$B$1449,0))*IF(AH59="n/a",1.03,IF(AH59&lt;0,1.01,IF(AH59&gt;10,1.1,(1+AH59/100))))</f>
        <v>0.59400000000000008</v>
      </c>
      <c r="AS59" s="999">
        <f t="shared" si="10"/>
        <v>0.65340000000000009</v>
      </c>
      <c r="AT59" s="999">
        <f t="shared" si="16"/>
        <v>0.71874000000000016</v>
      </c>
      <c r="AU59" s="999">
        <f t="shared" si="16"/>
        <v>0.79061400000000026</v>
      </c>
      <c r="AV59" s="999">
        <f t="shared" si="16"/>
        <v>0.86967540000000032</v>
      </c>
      <c r="AW59" s="738">
        <f t="shared" si="12"/>
        <v>3.626429400000001</v>
      </c>
      <c r="AX59" s="846">
        <f t="shared" si="13"/>
        <v>12.737721812434144</v>
      </c>
      <c r="AY59" s="824">
        <v>1.49</v>
      </c>
      <c r="AZ59" s="995">
        <v>25.64</v>
      </c>
      <c r="BA59" s="995">
        <v>-13.86</v>
      </c>
      <c r="BB59" s="995">
        <v>7.51</v>
      </c>
      <c r="BC59" s="995">
        <v>-1.59</v>
      </c>
      <c r="BE59" s="700">
        <v>2014</v>
      </c>
      <c r="BF59" s="1013">
        <f t="shared" si="14"/>
        <v>0</v>
      </c>
      <c r="BG59" s="995">
        <v>0.89999999999999991</v>
      </c>
    </row>
    <row r="60" spans="1:59" ht="11.25" customHeight="1" x14ac:dyDescent="0.2">
      <c r="A60" s="993" t="s">
        <v>985</v>
      </c>
      <c r="B60" s="988" t="s">
        <v>986</v>
      </c>
      <c r="C60" s="1070" t="s">
        <v>108</v>
      </c>
      <c r="D60" s="1070" t="s">
        <v>4401</v>
      </c>
      <c r="E60" s="828">
        <v>6</v>
      </c>
      <c r="F60" s="1148">
        <v>687</v>
      </c>
      <c r="G60" s="1148" t="s">
        <v>106</v>
      </c>
      <c r="H60" s="1148" t="s">
        <v>106</v>
      </c>
      <c r="I60" s="987">
        <v>27.75</v>
      </c>
      <c r="J60" s="738">
        <f t="shared" si="0"/>
        <v>2.1621621621621618</v>
      </c>
      <c r="K60" s="990">
        <v>0.15</v>
      </c>
      <c r="L60" s="1000">
        <v>4</v>
      </c>
      <c r="M60" s="729">
        <f t="shared" si="1"/>
        <v>0.6</v>
      </c>
      <c r="N60" s="983" t="s">
        <v>975</v>
      </c>
      <c r="O60" s="831">
        <v>0.14000000000000001</v>
      </c>
      <c r="P60" s="694">
        <v>43139</v>
      </c>
      <c r="Q60" s="694">
        <v>43147</v>
      </c>
      <c r="R60" s="729">
        <f t="shared" si="2"/>
        <v>7.1428571428571281</v>
      </c>
      <c r="S60" s="795">
        <f>IF(INDEX(Historical!$D$7:$D$1442,MATCH(B60,Historical!$B$7:$B$1449,0))=0,"n/a",(INDEX(Historical!$C$7:$C$1442,MATCH(B60,Historical!$B$7:$B$1449,0))/INDEX(Historical!$D$7:$D$1442,MATCH(B60,Historical!$B$7:$B$1449,0))-1)*100)</f>
        <v>7.1428571428571397</v>
      </c>
      <c r="T60" s="795">
        <f>IF(INDEX(Historical!$F$7:$F$1442,MATCH(B60,Historical!$B$7:$B$1449,0))=0,"n/a",((INDEX(Historical!$C$7:$C$1442,MATCH(B60,Historical!$B$7:$B$1449,0))/INDEX(Historical!$F$7:$F$1442,MATCH(B60,Historical!$B$7:$B$1449,0)))^(1/3)-1)*100)</f>
        <v>14.471424255333186</v>
      </c>
      <c r="U60" s="795">
        <f>IF(INDEX(Historical!$H$7:$H$1442,MATCH(B60,Historical!$B$7:$B$1449,0))=0,"n/a",((INDEX(Historical!$C$7:$C$1442,MATCH(B60,Historical!$B$7:$B$1449,0))/INDEX(Historical!$H$7:$H$1442,MATCH(B60,Historical!$B$7:$B$1449,0)))^(1/5)-1)*100)</f>
        <v>71.877192758747881</v>
      </c>
      <c r="V60" s="795" t="str">
        <f>IF(INDEX(Historical!$O$7:$O$1442,MATCH(B60,Historical!$B$7:$B$1449,0))=0,"n/a",((INDEX(Historical!$C$7:$C$1442,MATCH(B60,Historical!$B$7:$B$1449,0))/INDEX(Historical!$O$7:$O$1442,MATCH(B60,Historical!$B$7:$B$1449,0)))^(1/10)-1)*100)</f>
        <v>n/a</v>
      </c>
      <c r="W60" s="796" t="str">
        <f t="shared" si="3"/>
        <v>n/a</v>
      </c>
      <c r="X60" s="797" t="str">
        <f t="shared" si="4"/>
        <v>n/a</v>
      </c>
      <c r="Y60" s="989"/>
      <c r="Z60" s="738" t="str">
        <f t="shared" si="5"/>
        <v>n/a</v>
      </c>
      <c r="AA60" s="999" t="str">
        <f t="shared" si="6"/>
        <v>n/a</v>
      </c>
      <c r="AB60" s="1000">
        <v>12</v>
      </c>
      <c r="AC60" s="978" t="s">
        <v>137</v>
      </c>
      <c r="AD60" s="978" t="s">
        <v>137</v>
      </c>
      <c r="AE60" s="978" t="s">
        <v>137</v>
      </c>
      <c r="AF60" s="978" t="s">
        <v>137</v>
      </c>
      <c r="AG60" s="978" t="s">
        <v>137</v>
      </c>
      <c r="AH60" s="978" t="s">
        <v>137</v>
      </c>
      <c r="AI60" s="978" t="s">
        <v>137</v>
      </c>
      <c r="AJ60" s="978" t="s">
        <v>137</v>
      </c>
      <c r="AK60" s="978" t="s">
        <v>137</v>
      </c>
      <c r="AL60" s="991" t="s">
        <v>137</v>
      </c>
      <c r="AM60" s="985" t="s">
        <v>137</v>
      </c>
      <c r="AN60" s="978" t="s">
        <v>137</v>
      </c>
      <c r="AO60" s="838" t="str">
        <f t="shared" si="7"/>
        <v>n/a</v>
      </c>
      <c r="AP60" s="839">
        <f t="shared" si="8"/>
        <v>74.039354920910043</v>
      </c>
      <c r="AQ60" s="1001" t="str">
        <f t="shared" si="9"/>
        <v>n/a</v>
      </c>
      <c r="AR60" s="738">
        <f>INDEX(Historical!$C$7:$C$1442,MATCH(B60,Historical!$B$7:$B$1449,0))*IF(AH60="n/a",1.03,IF(AH60&lt;0,1.01,IF(AH60&gt;10,1.1,(1+AH60/100))))</f>
        <v>0.61799999999999999</v>
      </c>
      <c r="AS60" s="999">
        <f t="shared" si="10"/>
        <v>0.63653999999999999</v>
      </c>
      <c r="AT60" s="999">
        <f t="shared" si="16"/>
        <v>0.6556362</v>
      </c>
      <c r="AU60" s="999">
        <f t="shared" si="16"/>
        <v>0.67530528600000006</v>
      </c>
      <c r="AV60" s="999">
        <f t="shared" si="16"/>
        <v>0.69556444458000011</v>
      </c>
      <c r="AW60" s="738">
        <f t="shared" si="12"/>
        <v>3.2810459305799999</v>
      </c>
      <c r="AX60" s="846">
        <f t="shared" si="13"/>
        <v>11.823588939027028</v>
      </c>
      <c r="AY60" s="1080" t="s">
        <v>137</v>
      </c>
      <c r="AZ60" s="985" t="s">
        <v>137</v>
      </c>
      <c r="BA60" s="985" t="s">
        <v>137</v>
      </c>
      <c r="BB60" s="985" t="s">
        <v>137</v>
      </c>
      <c r="BC60" s="985" t="s">
        <v>137</v>
      </c>
      <c r="BD60" s="1032" t="s">
        <v>4326</v>
      </c>
      <c r="BE60" s="700">
        <v>2013</v>
      </c>
      <c r="BF60" s="1013">
        <f t="shared" si="14"/>
        <v>0</v>
      </c>
      <c r="BG60" s="995" t="s">
        <v>137</v>
      </c>
    </row>
    <row r="61" spans="1:59" ht="11.25" customHeight="1" x14ac:dyDescent="0.2">
      <c r="A61" s="976" t="s">
        <v>987</v>
      </c>
      <c r="B61" s="988" t="s">
        <v>988</v>
      </c>
      <c r="C61" s="1070" t="s">
        <v>108</v>
      </c>
      <c r="D61" s="1070" t="s">
        <v>4397</v>
      </c>
      <c r="E61" s="828">
        <v>8</v>
      </c>
      <c r="F61" s="1148">
        <v>519</v>
      </c>
      <c r="G61" s="1148" t="s">
        <v>37</v>
      </c>
      <c r="H61" s="1148" t="s">
        <v>37</v>
      </c>
      <c r="I61" s="987">
        <v>52.32</v>
      </c>
      <c r="J61" s="738">
        <f t="shared" si="0"/>
        <v>2.1406727828746179</v>
      </c>
      <c r="K61" s="990">
        <v>0.28000000000000003</v>
      </c>
      <c r="L61" s="1000">
        <v>4</v>
      </c>
      <c r="M61" s="729">
        <f t="shared" si="1"/>
        <v>1.1200000000000001</v>
      </c>
      <c r="N61" s="983" t="s">
        <v>459</v>
      </c>
      <c r="O61" s="831">
        <v>0.24</v>
      </c>
      <c r="P61" s="973">
        <v>43311</v>
      </c>
      <c r="Q61" s="973">
        <v>43322</v>
      </c>
      <c r="R61" s="729">
        <f t="shared" si="2"/>
        <v>16.666666666666682</v>
      </c>
      <c r="S61" s="795">
        <f>IF(INDEX(Historical!$D$7:$D$1442,MATCH(B61,Historical!$B$7:$B$1449,0))=0,"n/a",(INDEX(Historical!$C$7:$C$1442,MATCH(B61,Historical!$B$7:$B$1449,0))/INDEX(Historical!$D$7:$D$1442,MATCH(B61,Historical!$B$7:$B$1449,0))-1)*100)</f>
        <v>20.930232558139551</v>
      </c>
      <c r="T61" s="795">
        <f>IF(INDEX(Historical!$F$7:$F$1442,MATCH(B61,Historical!$B$7:$B$1449,0))=0,"n/a",((INDEX(Historical!$C$7:$C$1442,MATCH(B61,Historical!$B$7:$B$1449,0))/INDEX(Historical!$F$7:$F$1442,MATCH(B61,Historical!$B$7:$B$1449,0)))^(1/3)-1)*100)</f>
        <v>15.21476602058922</v>
      </c>
      <c r="U61" s="795">
        <f>IF(INDEX(Historical!$H$7:$H$1442,MATCH(B61,Historical!$B$7:$B$1449,0))=0,"n/a",((INDEX(Historical!$C$7:$C$1442,MATCH(B61,Historical!$B$7:$B$1449,0))/INDEX(Historical!$H$7:$H$1442,MATCH(B61,Historical!$B$7:$B$1449,0)))^(1/5)-1)*100)</f>
        <v>12.388291480088842</v>
      </c>
      <c r="V61" s="795">
        <f>IF(INDEX(Historical!$O$7:$O$1442,MATCH(B61,Historical!$B$7:$B$1449,0))=0,"n/a",((INDEX(Historical!$C$7:$C$1442,MATCH(B61,Historical!$B$7:$B$1449,0))/INDEX(Historical!$O$7:$O$1442,MATCH(B61,Historical!$B$7:$B$1449,0)))^(1/10)-1)*100)</f>
        <v>0.80363905839886396</v>
      </c>
      <c r="W61" s="796">
        <f t="shared" si="3"/>
        <v>15.415243137598045</v>
      </c>
      <c r="X61" s="797">
        <f t="shared" si="4"/>
        <v>1.4747966047724812</v>
      </c>
      <c r="Y61" s="752"/>
      <c r="Z61" s="738">
        <f t="shared" si="5"/>
        <v>29.090909090909093</v>
      </c>
      <c r="AA61" s="999">
        <f t="shared" si="6"/>
        <v>13.589610389610389</v>
      </c>
      <c r="AB61" s="1000">
        <v>12</v>
      </c>
      <c r="AC61" s="978">
        <v>3.85</v>
      </c>
      <c r="AD61" s="978">
        <v>1.44</v>
      </c>
      <c r="AE61" s="978">
        <v>8.09</v>
      </c>
      <c r="AF61" s="978">
        <v>1.38</v>
      </c>
      <c r="AG61" s="978">
        <v>11.200000000000001</v>
      </c>
      <c r="AH61" s="978">
        <v>-3.4000000000000004</v>
      </c>
      <c r="AI61" s="978">
        <v>8.7999999999999989</v>
      </c>
      <c r="AJ61" s="978">
        <v>8.4</v>
      </c>
      <c r="AK61" s="978">
        <v>9.43</v>
      </c>
      <c r="AL61" s="991">
        <v>52030</v>
      </c>
      <c r="AM61" s="985" t="s">
        <v>137</v>
      </c>
      <c r="AN61" s="978">
        <v>0.74</v>
      </c>
      <c r="AO61" s="838">
        <f t="shared" si="7"/>
        <v>0.93935387335307041</v>
      </c>
      <c r="AP61" s="839">
        <f t="shared" si="8"/>
        <v>14.528964262963459</v>
      </c>
      <c r="AQ61" s="1001">
        <f t="shared" si="9"/>
        <v>-8.7039922068821376</v>
      </c>
      <c r="AR61" s="738">
        <f>INDEX(Historical!$C$7:$C$1442,MATCH(B61,Historical!$B$7:$B$1449,0))*IF(AH61="n/a",1.03,IF(AH61&lt;0,1.01,IF(AH61&gt;10,1.1,(1+AH61/100))))</f>
        <v>1.0504</v>
      </c>
      <c r="AS61" s="999">
        <f t="shared" si="10"/>
        <v>1.1428352000000002</v>
      </c>
      <c r="AT61" s="999">
        <f t="shared" si="16"/>
        <v>1.2506045593600001</v>
      </c>
      <c r="AU61" s="999">
        <f t="shared" si="16"/>
        <v>1.3685365693076483</v>
      </c>
      <c r="AV61" s="999">
        <f t="shared" si="16"/>
        <v>1.4975895677933597</v>
      </c>
      <c r="AW61" s="738">
        <f t="shared" si="12"/>
        <v>6.3099658964610077</v>
      </c>
      <c r="AX61" s="846">
        <f t="shared" si="13"/>
        <v>12.060332370911713</v>
      </c>
      <c r="AY61" s="1080">
        <v>1.05</v>
      </c>
      <c r="AZ61" s="985">
        <v>19.809999999999999</v>
      </c>
      <c r="BA61" s="985">
        <v>-10.82</v>
      </c>
      <c r="BB61" s="985">
        <v>6.54</v>
      </c>
      <c r="BC61" s="985">
        <v>0.62</v>
      </c>
      <c r="BE61" s="700">
        <v>2011</v>
      </c>
      <c r="BF61" s="1013">
        <f t="shared" si="14"/>
        <v>0</v>
      </c>
      <c r="BG61" s="995">
        <v>1.2</v>
      </c>
    </row>
    <row r="62" spans="1:59" ht="11.25" customHeight="1" x14ac:dyDescent="0.2">
      <c r="A62" s="976" t="s">
        <v>989</v>
      </c>
      <c r="B62" s="988" t="s">
        <v>990</v>
      </c>
      <c r="C62" s="1070" t="s">
        <v>108</v>
      </c>
      <c r="D62" s="1070" t="s">
        <v>4401</v>
      </c>
      <c r="E62" s="828">
        <v>8</v>
      </c>
      <c r="F62" s="1148">
        <v>515</v>
      </c>
      <c r="G62" s="1148" t="s">
        <v>115</v>
      </c>
      <c r="H62" s="1148" t="s">
        <v>115</v>
      </c>
      <c r="I62" s="987">
        <v>18.559999999999999</v>
      </c>
      <c r="J62" s="738">
        <f t="shared" si="0"/>
        <v>3.2327586206896552</v>
      </c>
      <c r="K62" s="990">
        <v>0.15</v>
      </c>
      <c r="L62" s="1000">
        <v>4</v>
      </c>
      <c r="M62" s="729">
        <f t="shared" si="1"/>
        <v>0.6</v>
      </c>
      <c r="N62" s="983" t="s">
        <v>161</v>
      </c>
      <c r="O62" s="835">
        <v>0.13639999999999999</v>
      </c>
      <c r="P62" s="973">
        <v>43287</v>
      </c>
      <c r="Q62" s="973">
        <v>43312</v>
      </c>
      <c r="R62" s="729">
        <f t="shared" si="2"/>
        <v>9.9706744868035191</v>
      </c>
      <c r="S62" s="795">
        <f>IF(INDEX(Historical!$D$7:$D$1442,MATCH(B62,Historical!$B$7:$B$1449,0))=0,"n/a",(INDEX(Historical!$C$7:$C$1442,MATCH(B62,Historical!$B$7:$B$1449,0))/INDEX(Historical!$D$7:$D$1442,MATCH(B62,Historical!$B$7:$B$1449,0))-1)*100)</f>
        <v>15.789473684210487</v>
      </c>
      <c r="T62" s="795">
        <f>IF(INDEX(Historical!$F$7:$F$1442,MATCH(B62,Historical!$B$7:$B$1449,0))=0,"n/a",((INDEX(Historical!$C$7:$C$1442,MATCH(B62,Historical!$B$7:$B$1449,0))/INDEX(Historical!$F$7:$F$1442,MATCH(B62,Historical!$B$7:$B$1449,0)))^(1/3)-1)*100)</f>
        <v>10.850197329295597</v>
      </c>
      <c r="U62" s="795">
        <f>IF(INDEX(Historical!$H$7:$H$1442,MATCH(B62,Historical!$B$7:$B$1449,0))=0,"n/a",((INDEX(Historical!$C$7:$C$1442,MATCH(B62,Historical!$B$7:$B$1449,0))/INDEX(Historical!$H$7:$H$1442,MATCH(B62,Historical!$B$7:$B$1449,0)))^(1/5)-1)*100)</f>
        <v>8.1802817323330501</v>
      </c>
      <c r="V62" s="795">
        <f>IF(INDEX(Historical!$O$7:$O$1442,MATCH(B62,Historical!$B$7:$B$1449,0))=0,"n/a",((INDEX(Historical!$C$7:$C$1442,MATCH(B62,Historical!$B$7:$B$1449,0))/INDEX(Historical!$O$7:$O$1442,MATCH(B62,Historical!$B$7:$B$1449,0)))^(1/10)-1)*100)</f>
        <v>2.238928758942671</v>
      </c>
      <c r="W62" s="796">
        <f t="shared" si="3"/>
        <v>3.6536587864439998</v>
      </c>
      <c r="X62" s="797">
        <f t="shared" si="4"/>
        <v>1.0225352165416313</v>
      </c>
      <c r="Y62" s="764" t="s">
        <v>4468</v>
      </c>
      <c r="Z62" s="738">
        <f t="shared" si="5"/>
        <v>50.420168067226889</v>
      </c>
      <c r="AA62" s="999">
        <f t="shared" si="6"/>
        <v>15.596638655462185</v>
      </c>
      <c r="AB62" s="1000">
        <v>12</v>
      </c>
      <c r="AC62" s="978">
        <v>1.19</v>
      </c>
      <c r="AD62" s="978" t="s">
        <v>137</v>
      </c>
      <c r="AE62" s="978">
        <v>5.69</v>
      </c>
      <c r="AF62" s="978">
        <v>2.36</v>
      </c>
      <c r="AG62" s="978">
        <v>13.100000000000001</v>
      </c>
      <c r="AH62" s="978">
        <v>6</v>
      </c>
      <c r="AI62" s="978" t="s">
        <v>137</v>
      </c>
      <c r="AJ62" s="978">
        <v>8</v>
      </c>
      <c r="AK62" s="978" t="s">
        <v>137</v>
      </c>
      <c r="AL62" s="991">
        <v>100.78</v>
      </c>
      <c r="AM62" s="985">
        <v>9.9</v>
      </c>
      <c r="AN62" s="978">
        <v>0</v>
      </c>
      <c r="AO62" s="838">
        <f t="shared" si="7"/>
        <v>-4.1835983024394796</v>
      </c>
      <c r="AP62" s="839">
        <f t="shared" si="8"/>
        <v>11.413040353022705</v>
      </c>
      <c r="AQ62" s="1001">
        <f t="shared" si="9"/>
        <v>27.902857629254019</v>
      </c>
      <c r="AR62" s="738">
        <f>INDEX(Historical!$C$7:$C$1442,MATCH(B62,Historical!$B$7:$B$1449,0))*IF(AH62="n/a",1.03,IF(AH62&lt;0,1.01,IF(AH62&gt;10,1.1,(1+AH62/100))))</f>
        <v>0.63600000000000001</v>
      </c>
      <c r="AS62" s="999">
        <f t="shared" si="10"/>
        <v>0.65508</v>
      </c>
      <c r="AT62" s="999">
        <f t="shared" si="16"/>
        <v>0.67473240000000001</v>
      </c>
      <c r="AU62" s="999">
        <f t="shared" si="16"/>
        <v>0.69497437200000001</v>
      </c>
      <c r="AV62" s="999">
        <f t="shared" si="16"/>
        <v>0.71582360316000004</v>
      </c>
      <c r="AW62" s="738">
        <f t="shared" si="12"/>
        <v>3.3766103751599998</v>
      </c>
      <c r="AX62" s="846">
        <f t="shared" si="13"/>
        <v>18.192943831681035</v>
      </c>
      <c r="AY62" s="1080">
        <v>-0.06</v>
      </c>
      <c r="AZ62" s="985">
        <v>10.81</v>
      </c>
      <c r="BA62" s="985">
        <v>-17.100000000000001</v>
      </c>
      <c r="BB62" s="985">
        <v>-0.82000000000000006</v>
      </c>
      <c r="BC62" s="985">
        <v>-6.22</v>
      </c>
      <c r="BE62" s="700">
        <v>2012</v>
      </c>
      <c r="BF62" s="1013">
        <f t="shared" si="14"/>
        <v>0</v>
      </c>
      <c r="BG62" s="995">
        <v>1.3</v>
      </c>
    </row>
    <row r="63" spans="1:59" ht="11.25" customHeight="1" x14ac:dyDescent="0.2">
      <c r="A63" s="976" t="s">
        <v>3824</v>
      </c>
      <c r="B63" s="988" t="s">
        <v>3825</v>
      </c>
      <c r="C63" s="1070" t="s">
        <v>108</v>
      </c>
      <c r="D63" s="1070" t="s">
        <v>4393</v>
      </c>
      <c r="E63" s="828">
        <v>5</v>
      </c>
      <c r="F63" s="1148">
        <v>829</v>
      </c>
      <c r="G63" s="1148" t="s">
        <v>106</v>
      </c>
      <c r="H63" s="1148" t="s">
        <v>106</v>
      </c>
      <c r="I63" s="987">
        <v>15</v>
      </c>
      <c r="J63" s="738">
        <f t="shared" si="0"/>
        <v>2.666666666666667</v>
      </c>
      <c r="K63" s="990">
        <v>0.1</v>
      </c>
      <c r="L63" s="1000">
        <v>4</v>
      </c>
      <c r="M63" s="729">
        <f t="shared" si="1"/>
        <v>0.4</v>
      </c>
      <c r="N63" s="983" t="s">
        <v>997</v>
      </c>
      <c r="O63" s="831">
        <v>0.09</v>
      </c>
      <c r="P63" s="973">
        <v>43319</v>
      </c>
      <c r="Q63" s="973">
        <v>43336</v>
      </c>
      <c r="R63" s="729">
        <f t="shared" si="2"/>
        <v>11.111111111111121</v>
      </c>
      <c r="S63" s="795">
        <f>IF(INDEX(Historical!$D$7:$D$1442,MATCH(B63,Historical!$B$7:$B$1449,0))=0,"n/a",(INDEX(Historical!$C$7:$C$1442,MATCH(B63,Historical!$B$7:$B$1449,0))/INDEX(Historical!$D$7:$D$1442,MATCH(B63,Historical!$B$7:$B$1449,0))-1)*100)</f>
        <v>32.142857142857139</v>
      </c>
      <c r="T63" s="795">
        <f>IF(INDEX(Historical!$F$7:$F$1442,MATCH(B63,Historical!$B$7:$B$1449,0))=0,"n/a",((INDEX(Historical!$C$7:$C$1442,MATCH(B63,Historical!$B$7:$B$1449,0))/INDEX(Historical!$F$7:$F$1442,MATCH(B63,Historical!$B$7:$B$1449,0)))^(1/3)-1)*100)</f>
        <v>32.239311817355201</v>
      </c>
      <c r="U63" s="795">
        <f>IF(INDEX(Historical!$H$7:$H$1442,MATCH(B63,Historical!$B$7:$B$1449,0))=0,"n/a",((INDEX(Historical!$C$7:$C$1442,MATCH(B63,Historical!$B$7:$B$1449,0))/INDEX(Historical!$H$7:$H$1442,MATCH(B63,Historical!$B$7:$B$1449,0)))^(1/5)-1)*100)</f>
        <v>56.037271142430221</v>
      </c>
      <c r="V63" s="795">
        <f>IF(INDEX(Historical!$O$7:$O$1442,MATCH(B63,Historical!$B$7:$B$1449,0))=0,"n/a",((INDEX(Historical!$C$7:$C$1442,MATCH(B63,Historical!$B$7:$B$1449,0))/INDEX(Historical!$O$7:$O$1442,MATCH(B63,Historical!$B$7:$B$1449,0)))^(1/10)-1)*100)</f>
        <v>2.8263379797903054</v>
      </c>
      <c r="W63" s="796">
        <f t="shared" si="3"/>
        <v>19.826811776625455</v>
      </c>
      <c r="X63" s="797">
        <f t="shared" si="4"/>
        <v>2.8445315300726</v>
      </c>
      <c r="Y63" s="989"/>
      <c r="Z63" s="738">
        <f t="shared" si="5"/>
        <v>35.714285714285715</v>
      </c>
      <c r="AA63" s="999">
        <f t="shared" si="6"/>
        <v>13.392857142857142</v>
      </c>
      <c r="AB63" s="1000">
        <v>12</v>
      </c>
      <c r="AC63" s="978">
        <v>1.1200000000000001</v>
      </c>
      <c r="AD63" s="978">
        <v>1.68</v>
      </c>
      <c r="AE63" s="978">
        <v>4.07</v>
      </c>
      <c r="AF63" s="978">
        <v>1.36</v>
      </c>
      <c r="AG63" s="978">
        <v>6.5</v>
      </c>
      <c r="AH63" s="978">
        <v>59.8</v>
      </c>
      <c r="AI63" s="978">
        <v>7.1800000000000006</v>
      </c>
      <c r="AJ63" s="978">
        <v>19.7</v>
      </c>
      <c r="AK63" s="978">
        <v>8</v>
      </c>
      <c r="AL63" s="991">
        <v>249.6</v>
      </c>
      <c r="AM63" s="985">
        <v>13.4</v>
      </c>
      <c r="AN63" s="978">
        <v>0</v>
      </c>
      <c r="AO63" s="838">
        <f t="shared" si="7"/>
        <v>45.311080666239747</v>
      </c>
      <c r="AP63" s="839">
        <f t="shared" si="8"/>
        <v>58.703937809096885</v>
      </c>
      <c r="AQ63" s="1001">
        <f t="shared" si="9"/>
        <v>-10.026458915756265</v>
      </c>
      <c r="AR63" s="738">
        <f>INDEX(Historical!$C$7:$C$1442,MATCH(B63,Historical!$B$7:$B$1449,0))*IF(AH63="n/a",1.03,IF(AH63&lt;0,1.01,IF(AH63&gt;10,1.1,(1+AH63/100))))</f>
        <v>0.40700000000000003</v>
      </c>
      <c r="AS63" s="999">
        <f t="shared" si="10"/>
        <v>0.43622260000000007</v>
      </c>
      <c r="AT63" s="999">
        <f t="shared" si="16"/>
        <v>0.4711204080000001</v>
      </c>
      <c r="AU63" s="999">
        <f t="shared" si="16"/>
        <v>0.50881004064000013</v>
      </c>
      <c r="AV63" s="999">
        <f t="shared" si="16"/>
        <v>0.5495148438912002</v>
      </c>
      <c r="AW63" s="738">
        <f t="shared" si="12"/>
        <v>2.3726678925312008</v>
      </c>
      <c r="AX63" s="846">
        <f t="shared" si="13"/>
        <v>15.817785950208005</v>
      </c>
      <c r="AY63" s="1080">
        <v>0.41</v>
      </c>
      <c r="AZ63" s="985">
        <v>11.44</v>
      </c>
      <c r="BA63" s="985">
        <v>-19.439999999999998</v>
      </c>
      <c r="BB63" s="985">
        <v>0.83</v>
      </c>
      <c r="BC63" s="985">
        <v>-6.76</v>
      </c>
      <c r="BE63" s="700">
        <v>2014</v>
      </c>
      <c r="BF63" s="1013">
        <f t="shared" si="14"/>
        <v>0</v>
      </c>
      <c r="BG63" s="995">
        <v>0.8</v>
      </c>
    </row>
    <row r="64" spans="1:59" ht="11.25" customHeight="1" x14ac:dyDescent="0.2">
      <c r="A64" s="993" t="s">
        <v>991</v>
      </c>
      <c r="B64" s="988" t="s">
        <v>992</v>
      </c>
      <c r="C64" s="1070" t="s">
        <v>108</v>
      </c>
      <c r="D64" s="1070" t="s">
        <v>4401</v>
      </c>
      <c r="E64" s="828">
        <v>6</v>
      </c>
      <c r="F64" s="1148">
        <v>740</v>
      </c>
      <c r="G64" s="1148" t="s">
        <v>106</v>
      </c>
      <c r="H64" s="1148" t="s">
        <v>106</v>
      </c>
      <c r="I64" s="987">
        <v>54.54</v>
      </c>
      <c r="J64" s="738">
        <f t="shared" si="0"/>
        <v>2.786945361202787</v>
      </c>
      <c r="K64" s="990">
        <v>0.38</v>
      </c>
      <c r="L64" s="1000">
        <v>4</v>
      </c>
      <c r="M64" s="729">
        <f t="shared" si="1"/>
        <v>1.52</v>
      </c>
      <c r="N64" s="983" t="s">
        <v>426</v>
      </c>
      <c r="O64" s="831">
        <v>0.35</v>
      </c>
      <c r="P64" s="973">
        <v>43382</v>
      </c>
      <c r="Q64" s="973">
        <v>43392</v>
      </c>
      <c r="R64" s="729">
        <f t="shared" si="2"/>
        <v>8.5714285714285801</v>
      </c>
      <c r="S64" s="795">
        <f>IF(INDEX(Historical!$D$7:$D$1442,MATCH(B64,Historical!$B$7:$B$1449,0))=0,"n/a",(INDEX(Historical!$C$7:$C$1442,MATCH(B64,Historical!$B$7:$B$1449,0))/INDEX(Historical!$D$7:$D$1442,MATCH(B64,Historical!$B$7:$B$1449,0))-1)*100)</f>
        <v>35.714285714285722</v>
      </c>
      <c r="T64" s="795">
        <f>IF(INDEX(Historical!$F$7:$F$1442,MATCH(B64,Historical!$B$7:$B$1449,0))=0,"n/a",((INDEX(Historical!$C$7:$C$1442,MATCH(B64,Historical!$B$7:$B$1449,0))/INDEX(Historical!$F$7:$F$1442,MATCH(B64,Historical!$B$7:$B$1449,0)))^(1/3)-1)*100)</f>
        <v>22.698630349236936</v>
      </c>
      <c r="U64" s="795">
        <f>IF(INDEX(Historical!$H$7:$H$1442,MATCH(B64,Historical!$B$7:$B$1449,0))=0,"n/a",((INDEX(Historical!$C$7:$C$1442,MATCH(B64,Historical!$B$7:$B$1449,0))/INDEX(Historical!$H$7:$H$1442,MATCH(B64,Historical!$B$7:$B$1449,0)))^(1/5)-1)*100)</f>
        <v>27.162286963543636</v>
      </c>
      <c r="V64" s="795">
        <f>IF(INDEX(Historical!$O$7:$O$1442,MATCH(B64,Historical!$B$7:$B$1449,0))=0,"n/a",((INDEX(Historical!$C$7:$C$1442,MATCH(B64,Historical!$B$7:$B$1449,0))/INDEX(Historical!$O$7:$O$1442,MATCH(B64,Historical!$B$7:$B$1449,0)))^(1/10)-1)*100)</f>
        <v>7.4221470618838881</v>
      </c>
      <c r="W64" s="796">
        <f t="shared" si="3"/>
        <v>3.6596266197734582</v>
      </c>
      <c r="X64" s="797" t="str">
        <f t="shared" si="4"/>
        <v>n/a</v>
      </c>
      <c r="Y64" s="989"/>
      <c r="Z64" s="738">
        <f t="shared" si="5"/>
        <v>37.717121588089327</v>
      </c>
      <c r="AA64" s="999">
        <f t="shared" si="6"/>
        <v>13.533498759305211</v>
      </c>
      <c r="AB64" s="1000">
        <v>12</v>
      </c>
      <c r="AC64" s="978">
        <v>4.03</v>
      </c>
      <c r="AD64" s="978">
        <v>1.93</v>
      </c>
      <c r="AE64" s="978">
        <v>3.93</v>
      </c>
      <c r="AF64" s="978">
        <v>1.38</v>
      </c>
      <c r="AG64" s="978">
        <v>5.8000000000000007</v>
      </c>
      <c r="AH64" s="978">
        <v>24.3</v>
      </c>
      <c r="AI64" s="978">
        <v>4.5999999999999996</v>
      </c>
      <c r="AJ64" s="978">
        <v>-0.1</v>
      </c>
      <c r="AK64" s="978">
        <v>7.0000000000000009</v>
      </c>
      <c r="AL64" s="991">
        <v>1820</v>
      </c>
      <c r="AM64" s="985">
        <v>2</v>
      </c>
      <c r="AN64" s="978">
        <v>0.09</v>
      </c>
      <c r="AO64" s="838">
        <f t="shared" si="7"/>
        <v>16.415733565441212</v>
      </c>
      <c r="AP64" s="839">
        <f t="shared" si="8"/>
        <v>29.949232324746422</v>
      </c>
      <c r="AQ64" s="1001">
        <f t="shared" si="9"/>
        <v>-8.8926682110205046</v>
      </c>
      <c r="AR64" s="738">
        <f>INDEX(Historical!$C$7:$C$1442,MATCH(B64,Historical!$B$7:$B$1449,0))*IF(AH64="n/a",1.03,IF(AH64&lt;0,1.01,IF(AH64&gt;10,1.1,(1+AH64/100))))</f>
        <v>1.4630000000000003</v>
      </c>
      <c r="AS64" s="999">
        <f t="shared" si="10"/>
        <v>1.5302980000000004</v>
      </c>
      <c r="AT64" s="999">
        <f t="shared" si="16"/>
        <v>1.6374188600000006</v>
      </c>
      <c r="AU64" s="999">
        <f t="shared" si="16"/>
        <v>1.7520381802000007</v>
      </c>
      <c r="AV64" s="999">
        <f t="shared" si="16"/>
        <v>1.8746808528140009</v>
      </c>
      <c r="AW64" s="738">
        <f t="shared" si="12"/>
        <v>8.2574358930140033</v>
      </c>
      <c r="AX64" s="846">
        <f t="shared" si="13"/>
        <v>15.140146485174192</v>
      </c>
      <c r="AY64" s="1080">
        <v>0.82</v>
      </c>
      <c r="AZ64" s="985">
        <v>12.45</v>
      </c>
      <c r="BA64" s="985">
        <v>-18.73</v>
      </c>
      <c r="BB64" s="985">
        <v>-2.36</v>
      </c>
      <c r="BC64" s="985">
        <v>-8.68</v>
      </c>
      <c r="BE64" s="700">
        <v>2013</v>
      </c>
      <c r="BF64" s="1013">
        <f t="shared" si="14"/>
        <v>0</v>
      </c>
      <c r="BG64" s="995">
        <v>0.70000000000000007</v>
      </c>
    </row>
    <row r="65" spans="1:59" ht="11.25" customHeight="1" x14ac:dyDescent="0.2">
      <c r="A65" s="976" t="s">
        <v>993</v>
      </c>
      <c r="B65" s="988" t="s">
        <v>994</v>
      </c>
      <c r="C65" s="1070" t="s">
        <v>112</v>
      </c>
      <c r="D65" s="1070" t="s">
        <v>213</v>
      </c>
      <c r="E65" s="828">
        <v>8</v>
      </c>
      <c r="F65" s="1148">
        <v>503</v>
      </c>
      <c r="G65" s="1148" t="s">
        <v>115</v>
      </c>
      <c r="H65" s="1148" t="s">
        <v>115</v>
      </c>
      <c r="I65" s="987">
        <v>59.08</v>
      </c>
      <c r="J65" s="738">
        <f t="shared" si="0"/>
        <v>1.0832769126607991</v>
      </c>
      <c r="K65" s="990">
        <v>0.16</v>
      </c>
      <c r="L65" s="1000">
        <v>4</v>
      </c>
      <c r="M65" s="729">
        <f t="shared" si="1"/>
        <v>0.64</v>
      </c>
      <c r="N65" s="983" t="s">
        <v>228</v>
      </c>
      <c r="O65" s="831">
        <v>0.14000000000000001</v>
      </c>
      <c r="P65" s="973">
        <v>43244</v>
      </c>
      <c r="Q65" s="973">
        <v>43259</v>
      </c>
      <c r="R65" s="729">
        <f t="shared" si="2"/>
        <v>14.285714285714276</v>
      </c>
      <c r="S65" s="795">
        <f>IF(INDEX(Historical!$D$7:$D$1442,MATCH(B65,Historical!$B$7:$B$1449,0))=0,"n/a",(INDEX(Historical!$C$7:$C$1442,MATCH(B65,Historical!$B$7:$B$1449,0))/INDEX(Historical!$D$7:$D$1442,MATCH(B65,Historical!$B$7:$B$1449,0))-1)*100)</f>
        <v>12.72727272727272</v>
      </c>
      <c r="T65" s="795">
        <f>IF(INDEX(Historical!$F$7:$F$1442,MATCH(B65,Historical!$B$7:$B$1449,0))=0,"n/a",((INDEX(Historical!$C$7:$C$1442,MATCH(B65,Historical!$B$7:$B$1449,0))/INDEX(Historical!$F$7:$F$1442,MATCH(B65,Historical!$B$7:$B$1449,0)))^(1/3)-1)*100)</f>
        <v>8.9055846181262268</v>
      </c>
      <c r="U65" s="795">
        <f>IF(INDEX(Historical!$H$7:$H$1442,MATCH(B65,Historical!$B$7:$B$1449,0))=0,"n/a",((INDEX(Historical!$C$7:$C$1442,MATCH(B65,Historical!$B$7:$B$1449,0))/INDEX(Historical!$H$7:$H$1442,MATCH(B65,Historical!$B$7:$B$1449,0)))^(1/5)-1)*100)</f>
        <v>6.6193020302802719</v>
      </c>
      <c r="V65" s="795">
        <f>IF(INDEX(Historical!$O$7:$O$1442,MATCH(B65,Historical!$B$7:$B$1449,0))=0,"n/a",((INDEX(Historical!$C$7:$C$1442,MATCH(B65,Historical!$B$7:$B$1449,0))/INDEX(Historical!$O$7:$O$1442,MATCH(B65,Historical!$B$7:$B$1449,0)))^(1/10)-1)*100)</f>
        <v>0</v>
      </c>
      <c r="W65" s="796" t="str">
        <f t="shared" si="3"/>
        <v>n/a</v>
      </c>
      <c r="X65" s="797">
        <f t="shared" si="4"/>
        <v>0.45337685138905975</v>
      </c>
      <c r="Y65" s="752"/>
      <c r="Z65" s="738">
        <f t="shared" si="5"/>
        <v>20.512820512820511</v>
      </c>
      <c r="AA65" s="999">
        <f t="shared" si="6"/>
        <v>18.935897435897434</v>
      </c>
      <c r="AB65" s="1000">
        <v>12</v>
      </c>
      <c r="AC65" s="978">
        <v>3.12</v>
      </c>
      <c r="AD65" s="978">
        <v>1.89</v>
      </c>
      <c r="AE65" s="978">
        <v>2</v>
      </c>
      <c r="AF65" s="978">
        <v>2.52</v>
      </c>
      <c r="AG65" s="978">
        <v>5.5</v>
      </c>
      <c r="AH65" s="978">
        <v>15.2</v>
      </c>
      <c r="AI65" s="978">
        <v>8.2799999999999994</v>
      </c>
      <c r="AJ65" s="978">
        <v>14.6</v>
      </c>
      <c r="AK65" s="978">
        <v>10</v>
      </c>
      <c r="AL65" s="991">
        <v>2970</v>
      </c>
      <c r="AM65" s="986">
        <v>1.7999999999999998</v>
      </c>
      <c r="AN65" s="978">
        <v>0.47</v>
      </c>
      <c r="AO65" s="838">
        <f t="shared" si="7"/>
        <v>-11.233318492956364</v>
      </c>
      <c r="AP65" s="839">
        <f t="shared" si="8"/>
        <v>7.7025789429410709</v>
      </c>
      <c r="AQ65" s="1001">
        <f t="shared" si="9"/>
        <v>45.630371585755178</v>
      </c>
      <c r="AR65" s="738">
        <f>INDEX(Historical!$C$7:$C$1442,MATCH(B65,Historical!$B$7:$B$1449,0))*IF(AH65="n/a",1.03,IF(AH65&lt;0,1.01,IF(AH65&gt;10,1.1,(1+AH65/100))))</f>
        <v>0.68200000000000005</v>
      </c>
      <c r="AS65" s="999">
        <f t="shared" si="10"/>
        <v>0.73846960000000006</v>
      </c>
      <c r="AT65" s="999">
        <f t="shared" si="16"/>
        <v>0.81231656000000008</v>
      </c>
      <c r="AU65" s="999">
        <f t="shared" si="16"/>
        <v>0.89354821600000012</v>
      </c>
      <c r="AV65" s="999">
        <f t="shared" si="16"/>
        <v>0.9829030376000002</v>
      </c>
      <c r="AW65" s="738">
        <f t="shared" si="12"/>
        <v>4.1092374136000007</v>
      </c>
      <c r="AX65" s="846">
        <f t="shared" si="13"/>
        <v>6.9553781543669615</v>
      </c>
      <c r="AY65" s="1080">
        <v>1.47</v>
      </c>
      <c r="AZ65" s="985">
        <v>20.419999999999998</v>
      </c>
      <c r="BA65" s="985">
        <v>-18.73</v>
      </c>
      <c r="BB65" s="985">
        <v>5.3199999999999994</v>
      </c>
      <c r="BC65" s="985">
        <v>-3.0700000000000003</v>
      </c>
      <c r="BE65" s="700">
        <v>2011</v>
      </c>
      <c r="BF65" s="1013">
        <f t="shared" si="14"/>
        <v>0</v>
      </c>
      <c r="BG65" s="995">
        <v>2.9000000000000004</v>
      </c>
    </row>
    <row r="66" spans="1:59" ht="11.25" customHeight="1" x14ac:dyDescent="0.2">
      <c r="A66" s="976" t="s">
        <v>995</v>
      </c>
      <c r="B66" s="988" t="s">
        <v>996</v>
      </c>
      <c r="C66" s="1070" t="s">
        <v>247</v>
      </c>
      <c r="D66" s="1070" t="s">
        <v>4413</v>
      </c>
      <c r="E66" s="828">
        <v>8</v>
      </c>
      <c r="F66" s="1148">
        <v>522</v>
      </c>
      <c r="G66" s="1148" t="s">
        <v>106</v>
      </c>
      <c r="H66" s="1148" t="s">
        <v>106</v>
      </c>
      <c r="I66" s="987">
        <v>19.07</v>
      </c>
      <c r="J66" s="738">
        <f t="shared" si="0"/>
        <v>2.6219192448872572</v>
      </c>
      <c r="K66" s="990">
        <v>0.125</v>
      </c>
      <c r="L66" s="1000">
        <v>4</v>
      </c>
      <c r="M66" s="729">
        <f t="shared" si="1"/>
        <v>0.5</v>
      </c>
      <c r="N66" s="983" t="s">
        <v>997</v>
      </c>
      <c r="O66" s="831">
        <v>0.11</v>
      </c>
      <c r="P66" s="973">
        <v>43321</v>
      </c>
      <c r="Q66" s="973">
        <v>43336</v>
      </c>
      <c r="R66" s="729">
        <f t="shared" si="2"/>
        <v>13.636363636363635</v>
      </c>
      <c r="S66" s="795">
        <f>IF(INDEX(Historical!$D$7:$D$1442,MATCH(B66,Historical!$B$7:$B$1449,0))=0,"n/a",(INDEX(Historical!$C$7:$C$1442,MATCH(B66,Historical!$B$7:$B$1449,0))/INDEX(Historical!$D$7:$D$1442,MATCH(B66,Historical!$B$7:$B$1449,0))-1)*100)</f>
        <v>11.904761904761884</v>
      </c>
      <c r="T66" s="795">
        <f>IF(INDEX(Historical!$F$7:$F$1442,MATCH(B66,Historical!$B$7:$B$1449,0))=0,"n/a",((INDEX(Historical!$C$7:$C$1442,MATCH(B66,Historical!$B$7:$B$1449,0))/INDEX(Historical!$F$7:$F$1442,MATCH(B66,Historical!$B$7:$B$1449,0)))^(1/3)-1)*100)</f>
        <v>11.396867943116451</v>
      </c>
      <c r="U66" s="795">
        <f>IF(INDEX(Historical!$H$7:$H$1442,MATCH(B66,Historical!$B$7:$B$1449,0))=0,"n/a",((INDEX(Historical!$C$7:$C$1442,MATCH(B66,Historical!$B$7:$B$1449,0))/INDEX(Historical!$H$7:$H$1442,MATCH(B66,Historical!$B$7:$B$1449,0)))^(1/5)-1)*100)</f>
        <v>16.395190493396548</v>
      </c>
      <c r="V66" s="795">
        <f>IF(INDEX(Historical!$O$7:$O$1442,MATCH(B66,Historical!$B$7:$B$1449,0))=0,"n/a",((INDEX(Historical!$C$7:$C$1442,MATCH(B66,Historical!$B$7:$B$1449,0))/INDEX(Historical!$O$7:$O$1442,MATCH(B66,Historical!$B$7:$B$1449,0)))^(1/10)-1)*100)</f>
        <v>-6.0257257311171593</v>
      </c>
      <c r="W66" s="796" t="str">
        <f t="shared" si="3"/>
        <v>n/a</v>
      </c>
      <c r="X66" s="797">
        <f t="shared" si="4"/>
        <v>1.1880572821301845</v>
      </c>
      <c r="Y66" s="753"/>
      <c r="Z66" s="738">
        <f t="shared" si="5"/>
        <v>56.17977528089888</v>
      </c>
      <c r="AA66" s="999">
        <f t="shared" si="6"/>
        <v>21.426966292134832</v>
      </c>
      <c r="AB66" s="1000">
        <v>11</v>
      </c>
      <c r="AC66" s="978">
        <v>0.89</v>
      </c>
      <c r="AD66" s="978">
        <v>1.34</v>
      </c>
      <c r="AE66" s="978">
        <v>0.43</v>
      </c>
      <c r="AF66" s="978">
        <v>1.06</v>
      </c>
      <c r="AG66" s="978">
        <v>4.3</v>
      </c>
      <c r="AH66" s="978">
        <v>-47.5</v>
      </c>
      <c r="AI66" s="978">
        <v>45.59</v>
      </c>
      <c r="AJ66" s="978">
        <v>13.8</v>
      </c>
      <c r="AK66" s="978">
        <v>16</v>
      </c>
      <c r="AL66" s="991">
        <v>198.33</v>
      </c>
      <c r="AM66" s="985">
        <v>3.9</v>
      </c>
      <c r="AN66" s="978">
        <v>0</v>
      </c>
      <c r="AO66" s="838">
        <f t="shared" si="7"/>
        <v>-2.409856553851025</v>
      </c>
      <c r="AP66" s="839">
        <f t="shared" si="8"/>
        <v>19.017109738283807</v>
      </c>
      <c r="AQ66" s="1001">
        <f t="shared" si="9"/>
        <v>0.47129887499197665</v>
      </c>
      <c r="AR66" s="738">
        <f>INDEX(Historical!$C$7:$C$1442,MATCH(B66,Historical!$B$7:$B$1449,0))*IF(AH66="n/a",1.03,IF(AH66&lt;0,1.01,IF(AH66&gt;10,1.1,(1+AH66/100))))</f>
        <v>0.47469999999999996</v>
      </c>
      <c r="AS66" s="999">
        <f t="shared" si="10"/>
        <v>0.52217000000000002</v>
      </c>
      <c r="AT66" s="999">
        <f t="shared" si="16"/>
        <v>0.57438700000000009</v>
      </c>
      <c r="AU66" s="999">
        <f t="shared" si="16"/>
        <v>0.63182570000000016</v>
      </c>
      <c r="AV66" s="999">
        <f t="shared" si="16"/>
        <v>0.69500827000000021</v>
      </c>
      <c r="AW66" s="738">
        <f t="shared" si="12"/>
        <v>2.8980909700000006</v>
      </c>
      <c r="AX66" s="846">
        <f t="shared" si="13"/>
        <v>15.197120975353961</v>
      </c>
      <c r="AY66" s="1080">
        <v>0.68</v>
      </c>
      <c r="AZ66" s="985">
        <v>5.33</v>
      </c>
      <c r="BA66" s="985">
        <v>-45.440000000000005</v>
      </c>
      <c r="BB66" s="985">
        <v>-5.2299999999999995</v>
      </c>
      <c r="BC66" s="985">
        <v>-18.93</v>
      </c>
      <c r="BE66" s="700">
        <v>2011</v>
      </c>
      <c r="BF66" s="1013">
        <f t="shared" si="14"/>
        <v>0</v>
      </c>
      <c r="BG66" s="995">
        <v>2.9000000000000004</v>
      </c>
    </row>
    <row r="67" spans="1:59" ht="11.25" customHeight="1" x14ac:dyDescent="0.2">
      <c r="A67" s="976" t="s">
        <v>998</v>
      </c>
      <c r="B67" s="988" t="s">
        <v>999</v>
      </c>
      <c r="C67" s="1070" t="s">
        <v>108</v>
      </c>
      <c r="D67" s="1070" t="s">
        <v>4401</v>
      </c>
      <c r="E67" s="828">
        <v>8</v>
      </c>
      <c r="F67" s="1148">
        <v>525</v>
      </c>
      <c r="G67" s="1148" t="s">
        <v>115</v>
      </c>
      <c r="H67" s="1148" t="s">
        <v>115</v>
      </c>
      <c r="I67" s="987">
        <v>48.8</v>
      </c>
      <c r="J67" s="738">
        <f t="shared" si="0"/>
        <v>3.3196721311475414</v>
      </c>
      <c r="K67" s="990">
        <v>0.40500000000000003</v>
      </c>
      <c r="L67" s="1000">
        <v>4</v>
      </c>
      <c r="M67" s="729">
        <f t="shared" si="1"/>
        <v>1.62</v>
      </c>
      <c r="N67" s="983" t="s">
        <v>119</v>
      </c>
      <c r="O67" s="831">
        <v>0.375</v>
      </c>
      <c r="P67" s="973">
        <v>43321</v>
      </c>
      <c r="Q67" s="973">
        <v>43347</v>
      </c>
      <c r="R67" s="729">
        <f t="shared" si="2"/>
        <v>8.0000000000000071</v>
      </c>
      <c r="S67" s="795">
        <f>IF(INDEX(Historical!$D$7:$D$1442,MATCH(B67,Historical!$B$7:$B$1449,0))=0,"n/a",(INDEX(Historical!$C$7:$C$1442,MATCH(B67,Historical!$B$7:$B$1449,0))/INDEX(Historical!$D$7:$D$1442,MATCH(B67,Historical!$B$7:$B$1449,0))-1)*100)</f>
        <v>20.238095238095234</v>
      </c>
      <c r="T67" s="795">
        <f>IF(INDEX(Historical!$F$7:$F$1442,MATCH(B67,Historical!$B$7:$B$1449,0))=0,"n/a",((INDEX(Historical!$C$7:$C$1442,MATCH(B67,Historical!$B$7:$B$1449,0))/INDEX(Historical!$F$7:$F$1442,MATCH(B67,Historical!$B$7:$B$1449,0)))^(1/3)-1)*100)</f>
        <v>12.998959524111676</v>
      </c>
      <c r="U67" s="795">
        <f>IF(INDEX(Historical!$H$7:$H$1442,MATCH(B67,Historical!$B$7:$B$1449,0))=0,"n/a",((INDEX(Historical!$C$7:$C$1442,MATCH(B67,Historical!$B$7:$B$1449,0))/INDEX(Historical!$H$7:$H$1442,MATCH(B67,Historical!$B$7:$B$1449,0)))^(1/5)-1)*100)</f>
        <v>10.490505652353432</v>
      </c>
      <c r="V67" s="795">
        <f>IF(INDEX(Historical!$O$7:$O$1442,MATCH(B67,Historical!$B$7:$B$1449,0))=0,"n/a",((INDEX(Historical!$C$7:$C$1442,MATCH(B67,Historical!$B$7:$B$1449,0))/INDEX(Historical!$O$7:$O$1442,MATCH(B67,Historical!$B$7:$B$1449,0)))^(1/10)-1)*100)</f>
        <v>-2.0307081485873679</v>
      </c>
      <c r="W67" s="796" t="str">
        <f t="shared" si="3"/>
        <v>n/a</v>
      </c>
      <c r="X67" s="797" t="str">
        <f t="shared" si="4"/>
        <v>n/a</v>
      </c>
      <c r="Y67" s="989"/>
      <c r="Z67" s="738">
        <f t="shared" si="5"/>
        <v>41.432225063938624</v>
      </c>
      <c r="AA67" s="999">
        <f t="shared" si="6"/>
        <v>12.480818414322249</v>
      </c>
      <c r="AB67" s="1000">
        <v>12</v>
      </c>
      <c r="AC67" s="978">
        <v>3.91</v>
      </c>
      <c r="AD67" s="978">
        <v>3.14</v>
      </c>
      <c r="AE67" s="978">
        <v>4.62</v>
      </c>
      <c r="AF67" s="978">
        <v>1.4</v>
      </c>
      <c r="AG67" s="978">
        <v>10.199999999999999</v>
      </c>
      <c r="AH67" s="978">
        <v>-3.2</v>
      </c>
      <c r="AI67" s="978">
        <v>6.8500000000000005</v>
      </c>
      <c r="AJ67" s="978">
        <v>-0.1</v>
      </c>
      <c r="AK67" s="978">
        <v>3.9699999999999998</v>
      </c>
      <c r="AL67" s="991">
        <v>37510</v>
      </c>
      <c r="AM67" s="985">
        <v>0.1</v>
      </c>
      <c r="AN67" s="978">
        <v>0.77</v>
      </c>
      <c r="AO67" s="838">
        <f t="shared" si="7"/>
        <v>1.3293593691787251</v>
      </c>
      <c r="AP67" s="839">
        <f t="shared" si="8"/>
        <v>13.810177783500974</v>
      </c>
      <c r="AQ67" s="1001">
        <f t="shared" si="9"/>
        <v>-11.875981883985675</v>
      </c>
      <c r="AR67" s="738">
        <f>INDEX(Historical!$C$7:$C$1442,MATCH(B67,Historical!$B$7:$B$1449,0))*IF(AH67="n/a",1.03,IF(AH67&lt;0,1.01,IF(AH67&gt;10,1.1,(1+AH67/100))))</f>
        <v>1.5301499999999999</v>
      </c>
      <c r="AS67" s="999">
        <f t="shared" si="10"/>
        <v>1.6349652749999999</v>
      </c>
      <c r="AT67" s="999">
        <f t="shared" ref="AT67:AV86" si="17">IF($AK67="n/a",1.03*AS67,IF($AK67&lt;0,1.01*AS67,IF($AK67&gt;10,1.1*AS67,(1+$AK67/100)*AS67)))</f>
        <v>1.6998733964174999</v>
      </c>
      <c r="AU67" s="999">
        <f t="shared" si="17"/>
        <v>1.7673583702552749</v>
      </c>
      <c r="AV67" s="999">
        <f t="shared" si="17"/>
        <v>1.8375224975544093</v>
      </c>
      <c r="AW67" s="738">
        <f t="shared" si="12"/>
        <v>8.4698695392271848</v>
      </c>
      <c r="AX67" s="846">
        <f t="shared" si="13"/>
        <v>17.356290039399969</v>
      </c>
      <c r="AY67" s="1080">
        <v>1.1200000000000001</v>
      </c>
      <c r="AZ67" s="985">
        <v>19.96</v>
      </c>
      <c r="BA67" s="985">
        <v>-13.34</v>
      </c>
      <c r="BB67" s="985">
        <v>3.2</v>
      </c>
      <c r="BC67" s="985">
        <v>-3.19</v>
      </c>
      <c r="BE67" s="700">
        <v>2011</v>
      </c>
      <c r="BF67" s="1013">
        <f t="shared" si="14"/>
        <v>0</v>
      </c>
      <c r="BG67" s="995">
        <v>1.2</v>
      </c>
    </row>
    <row r="68" spans="1:59" s="874" customFormat="1" ht="11.25" customHeight="1" x14ac:dyDescent="0.2">
      <c r="A68" s="733" t="s">
        <v>3826</v>
      </c>
      <c r="B68" s="882" t="s">
        <v>3827</v>
      </c>
      <c r="C68" s="1070" t="s">
        <v>247</v>
      </c>
      <c r="D68" s="1070" t="s">
        <v>4410</v>
      </c>
      <c r="E68" s="854">
        <v>5</v>
      </c>
      <c r="F68" s="1148">
        <v>802</v>
      </c>
      <c r="G68" s="1147" t="s">
        <v>106</v>
      </c>
      <c r="H68" s="1147" t="s">
        <v>106</v>
      </c>
      <c r="I68" s="855">
        <v>31.54</v>
      </c>
      <c r="J68" s="856">
        <f t="shared" si="0"/>
        <v>3.8046924540266329</v>
      </c>
      <c r="K68" s="857">
        <v>0.3</v>
      </c>
      <c r="L68" s="858">
        <v>4</v>
      </c>
      <c r="M68" s="859">
        <f t="shared" si="1"/>
        <v>1.2</v>
      </c>
      <c r="N68" s="860" t="s">
        <v>798</v>
      </c>
      <c r="O68" s="861">
        <v>0.25</v>
      </c>
      <c r="P68" s="878">
        <v>43181</v>
      </c>
      <c r="Q68" s="878">
        <v>43196</v>
      </c>
      <c r="R68" s="859">
        <f t="shared" si="2"/>
        <v>19.999999999999996</v>
      </c>
      <c r="S68" s="795">
        <f>IF(INDEX(Historical!$D$7:$D$1442,MATCH(B68,Historical!$B$7:$B$1449,0))=0,"n/a",(INDEX(Historical!$C$7:$C$1442,MATCH(B68,Historical!$B$7:$B$1449,0))/INDEX(Historical!$D$7:$D$1442,MATCH(B68,Historical!$B$7:$B$1449,0))-1)*100)</f>
        <v>19.999999999999996</v>
      </c>
      <c r="T68" s="795">
        <f>IF(INDEX(Historical!$F$7:$F$1442,MATCH(B68,Historical!$B$7:$B$1449,0))=0,"n/a",((INDEX(Historical!$C$7:$C$1442,MATCH(B68,Historical!$B$7:$B$1449,0))/INDEX(Historical!$F$7:$F$1442,MATCH(B68,Historical!$B$7:$B$1449,0)))^(1/3)-1)*100)</f>
        <v>16.445457431121579</v>
      </c>
      <c r="U68" s="795" t="str">
        <f>IF(INDEX(Historical!$H$7:$H$1442,MATCH(B68,Historical!$B$7:$B$1449,0))=0,"n/a",((INDEX(Historical!$C$7:$C$1442,MATCH(B68,Historical!$B$7:$B$1449,0))/INDEX(Historical!$H$7:$H$1442,MATCH(B68,Historical!$B$7:$B$1449,0)))^(1/5)-1)*100)</f>
        <v>n/a</v>
      </c>
      <c r="V68" s="795" t="str">
        <f>IF(INDEX(Historical!$O$7:$O$1442,MATCH(B68,Historical!$B$7:$B$1449,0))=0,"n/a",((INDEX(Historical!$C$7:$C$1442,MATCH(B68,Historical!$B$7:$B$1449,0))/INDEX(Historical!$O$7:$O$1442,MATCH(B68,Historical!$B$7:$B$1449,0)))^(1/10)-1)*100)</f>
        <v>n/a</v>
      </c>
      <c r="W68" s="863" t="str">
        <f t="shared" si="3"/>
        <v>n/a</v>
      </c>
      <c r="X68" s="864" t="str">
        <f t="shared" si="4"/>
        <v>n/a</v>
      </c>
      <c r="Y68" s="882"/>
      <c r="Z68" s="856">
        <f t="shared" si="5"/>
        <v>32.87671232876712</v>
      </c>
      <c r="AA68" s="866">
        <f t="shared" si="6"/>
        <v>8.6410958904109592</v>
      </c>
      <c r="AB68" s="858">
        <v>1</v>
      </c>
      <c r="AC68" s="867">
        <v>3.65</v>
      </c>
      <c r="AD68" s="867" t="s">
        <v>137</v>
      </c>
      <c r="AE68" s="867">
        <v>0.24</v>
      </c>
      <c r="AF68" s="876">
        <v>2.13</v>
      </c>
      <c r="AG68" s="867">
        <v>24</v>
      </c>
      <c r="AH68" s="867">
        <v>32.6</v>
      </c>
      <c r="AI68" s="867">
        <v>0.27</v>
      </c>
      <c r="AJ68" s="867">
        <v>8.5</v>
      </c>
      <c r="AK68" s="867">
        <v>-4.3</v>
      </c>
      <c r="AL68" s="868">
        <v>1260</v>
      </c>
      <c r="AM68" s="869">
        <v>0.5</v>
      </c>
      <c r="AN68" s="867">
        <v>1.05</v>
      </c>
      <c r="AO68" s="870" t="str">
        <f t="shared" si="7"/>
        <v>n/a</v>
      </c>
      <c r="AP68" s="871" t="str">
        <f t="shared" si="8"/>
        <v>n/a</v>
      </c>
      <c r="AQ68" s="872">
        <f t="shared" si="9"/>
        <v>-9.5553349117684316</v>
      </c>
      <c r="AR68" s="738">
        <f>INDEX(Historical!$C$7:$C$1442,MATCH(B68,Historical!$B$7:$B$1449,0))*IF(AH68="n/a",1.03,IF(AH68&lt;0,1.01,IF(AH68&gt;10,1.1,(1+AH68/100))))</f>
        <v>1.32</v>
      </c>
      <c r="AS68" s="866">
        <f t="shared" si="10"/>
        <v>1.323564</v>
      </c>
      <c r="AT68" s="866">
        <f t="shared" si="17"/>
        <v>1.33679964</v>
      </c>
      <c r="AU68" s="866">
        <f t="shared" si="17"/>
        <v>1.3501676363999999</v>
      </c>
      <c r="AV68" s="866">
        <f t="shared" si="17"/>
        <v>1.3636693127639998</v>
      </c>
      <c r="AW68" s="856">
        <f t="shared" si="12"/>
        <v>6.6942005891639997</v>
      </c>
      <c r="AX68" s="873">
        <f t="shared" si="13"/>
        <v>21.224478722777427</v>
      </c>
      <c r="AY68" s="1081">
        <v>1.37</v>
      </c>
      <c r="AZ68" s="869">
        <v>20.34</v>
      </c>
      <c r="BA68" s="869">
        <v>-49.38</v>
      </c>
      <c r="BB68" s="869">
        <v>-5.9499999999999993</v>
      </c>
      <c r="BC68" s="869">
        <v>-22.21</v>
      </c>
      <c r="BD68" s="1033"/>
      <c r="BE68" s="700">
        <v>2014</v>
      </c>
      <c r="BF68" s="1013">
        <f t="shared" si="14"/>
        <v>0</v>
      </c>
      <c r="BG68" s="931">
        <v>8.4</v>
      </c>
    </row>
    <row r="69" spans="1:59" ht="11.25" customHeight="1" x14ac:dyDescent="0.2">
      <c r="A69" s="976" t="s">
        <v>1000</v>
      </c>
      <c r="B69" s="988" t="s">
        <v>1001</v>
      </c>
      <c r="C69" s="1070" t="s">
        <v>108</v>
      </c>
      <c r="D69" s="1070" t="s">
        <v>4397</v>
      </c>
      <c r="E69" s="828">
        <v>9</v>
      </c>
      <c r="F69" s="1148">
        <v>392</v>
      </c>
      <c r="G69" s="1148" t="s">
        <v>106</v>
      </c>
      <c r="H69" s="1148" t="s">
        <v>106</v>
      </c>
      <c r="I69" s="987">
        <v>415.08</v>
      </c>
      <c r="J69" s="738">
        <f t="shared" si="0"/>
        <v>3.0162860171533197</v>
      </c>
      <c r="K69" s="990">
        <v>3.13</v>
      </c>
      <c r="L69" s="1000">
        <v>4</v>
      </c>
      <c r="M69" s="729">
        <f t="shared" si="1"/>
        <v>12.52</v>
      </c>
      <c r="N69" s="983" t="s">
        <v>610</v>
      </c>
      <c r="O69" s="831">
        <v>2.88</v>
      </c>
      <c r="P69" s="973">
        <v>43349</v>
      </c>
      <c r="Q69" s="973">
        <v>43367</v>
      </c>
      <c r="R69" s="729">
        <f t="shared" si="2"/>
        <v>8.6805555555555554</v>
      </c>
      <c r="S69" s="795">
        <f>IF(INDEX(Historical!$D$7:$D$1442,MATCH(B69,Historical!$B$7:$B$1449,0))=0,"n/a",(INDEX(Historical!$C$7:$C$1442,MATCH(B69,Historical!$B$7:$B$1449,0))/INDEX(Historical!$D$7:$D$1442,MATCH(B69,Historical!$B$7:$B$1449,0))-1)*100)</f>
        <v>20.199999999999996</v>
      </c>
      <c r="T69" s="795">
        <f>IF(INDEX(Historical!$F$7:$F$1442,MATCH(B69,Historical!$B$7:$B$1449,0))=0,"n/a",((INDEX(Historical!$C$7:$C$1442,MATCH(B69,Historical!$B$7:$B$1449,0))/INDEX(Historical!$F$7:$F$1442,MATCH(B69,Historical!$B$7:$B$1449,0)))^(1/3)-1)*100)</f>
        <v>11.291670408455845</v>
      </c>
      <c r="U69" s="795">
        <f>IF(INDEX(Historical!$H$7:$H$1442,MATCH(B69,Historical!$B$7:$B$1449,0))=0,"n/a",((INDEX(Historical!$C$7:$C$1442,MATCH(B69,Historical!$B$7:$B$1449,0))/INDEX(Historical!$H$7:$H$1442,MATCH(B69,Historical!$B$7:$B$1449,0)))^(1/5)-1)*100)</f>
        <v>12.332917612951544</v>
      </c>
      <c r="V69" s="795">
        <f>IF(INDEX(Historical!$O$7:$O$1442,MATCH(B69,Historical!$B$7:$B$1449,0))=0,"n/a",((INDEX(Historical!$C$7:$C$1442,MATCH(B69,Historical!$B$7:$B$1449,0))/INDEX(Historical!$O$7:$O$1442,MATCH(B69,Historical!$B$7:$B$1449,0)))^(1/10)-1)*100)</f>
        <v>14.439245904081211</v>
      </c>
      <c r="W69" s="796">
        <f t="shared" si="3"/>
        <v>0.85412477181136448</v>
      </c>
      <c r="X69" s="797">
        <f t="shared" si="4"/>
        <v>1.1314603314634444</v>
      </c>
      <c r="Y69" s="988"/>
      <c r="Z69" s="738">
        <f t="shared" si="5"/>
        <v>47.032306536438767</v>
      </c>
      <c r="AA69" s="999">
        <f t="shared" si="6"/>
        <v>15.592787377911344</v>
      </c>
      <c r="AB69" s="1000">
        <v>12</v>
      </c>
      <c r="AC69" s="978">
        <v>26.62</v>
      </c>
      <c r="AD69" s="978">
        <v>1.87</v>
      </c>
      <c r="AE69" s="978">
        <v>4.5999999999999996</v>
      </c>
      <c r="AF69" s="978">
        <v>2.0499999999999998</v>
      </c>
      <c r="AG69" s="978" t="s">
        <v>137</v>
      </c>
      <c r="AH69" s="978">
        <v>21.2</v>
      </c>
      <c r="AI69" s="978">
        <v>10.18</v>
      </c>
      <c r="AJ69" s="978">
        <v>10.9</v>
      </c>
      <c r="AK69" s="978">
        <v>8.34</v>
      </c>
      <c r="AL69" s="991">
        <v>65250</v>
      </c>
      <c r="AM69" s="985">
        <v>1.4000000000000001</v>
      </c>
      <c r="AN69" s="978">
        <v>0.16</v>
      </c>
      <c r="AO69" s="838">
        <f t="shared" si="7"/>
        <v>-0.24358374780648084</v>
      </c>
      <c r="AP69" s="839">
        <f t="shared" si="8"/>
        <v>15.349203630104864</v>
      </c>
      <c r="AQ69" s="1001">
        <f t="shared" si="9"/>
        <v>19.192121523228668</v>
      </c>
      <c r="AR69" s="738">
        <f>INDEX(Historical!$C$7:$C$1442,MATCH(B69,Historical!$B$7:$B$1449,0))*IF(AH69="n/a",1.03,IF(AH69&lt;0,1.01,IF(AH69&gt;10,1.1,(1+AH69/100))))</f>
        <v>13.222000000000001</v>
      </c>
      <c r="AS69" s="999">
        <f t="shared" si="10"/>
        <v>14.544200000000002</v>
      </c>
      <c r="AT69" s="999">
        <f t="shared" si="17"/>
        <v>15.757186280000001</v>
      </c>
      <c r="AU69" s="999">
        <f t="shared" si="17"/>
        <v>17.071335615751998</v>
      </c>
      <c r="AV69" s="999">
        <f t="shared" si="17"/>
        <v>18.495085006105715</v>
      </c>
      <c r="AW69" s="738">
        <f t="shared" si="12"/>
        <v>79.089806901857713</v>
      </c>
      <c r="AX69" s="846">
        <f t="shared" si="13"/>
        <v>19.054111713852201</v>
      </c>
      <c r="AY69" s="1080">
        <v>1.43</v>
      </c>
      <c r="AZ69" s="985">
        <v>15.049999999999999</v>
      </c>
      <c r="BA69" s="985">
        <v>-28.29</v>
      </c>
      <c r="BB69" s="985">
        <v>3.93</v>
      </c>
      <c r="BC69" s="985">
        <v>-10.76</v>
      </c>
      <c r="BE69" s="700">
        <v>2010</v>
      </c>
      <c r="BF69" s="1013">
        <f t="shared" si="14"/>
        <v>0</v>
      </c>
      <c r="BG69" s="995" t="s">
        <v>137</v>
      </c>
    </row>
    <row r="70" spans="1:59" ht="11.25" customHeight="1" x14ac:dyDescent="0.2">
      <c r="A70" s="976" t="s">
        <v>1002</v>
      </c>
      <c r="B70" s="988" t="s">
        <v>1003</v>
      </c>
      <c r="C70" s="1070" t="s">
        <v>112</v>
      </c>
      <c r="D70" s="1070" t="s">
        <v>4407</v>
      </c>
      <c r="E70" s="828">
        <v>8</v>
      </c>
      <c r="F70" s="1148">
        <v>570</v>
      </c>
      <c r="G70" s="1148" t="s">
        <v>115</v>
      </c>
      <c r="H70" s="1148" t="s">
        <v>115</v>
      </c>
      <c r="I70" s="987">
        <v>385.62</v>
      </c>
      <c r="J70" s="738">
        <f t="shared" si="0"/>
        <v>2.1316321767543176</v>
      </c>
      <c r="K70" s="990">
        <v>2.0550000000000002</v>
      </c>
      <c r="L70" s="1000">
        <v>4</v>
      </c>
      <c r="M70" s="729">
        <f t="shared" si="1"/>
        <v>8.2200000000000006</v>
      </c>
      <c r="N70" s="983" t="s">
        <v>1004</v>
      </c>
      <c r="O70" s="831">
        <v>1.71</v>
      </c>
      <c r="P70" s="973">
        <v>43503</v>
      </c>
      <c r="Q70" s="973">
        <v>43525</v>
      </c>
      <c r="R70" s="729">
        <f t="shared" si="2"/>
        <v>20.17543859649124</v>
      </c>
      <c r="S70" s="795">
        <f>IF(INDEX(Historical!$D$7:$D$1442,MATCH(B70,Historical!$B$7:$B$1449,0))=0,"n/a",(INDEX(Historical!$C$7:$C$1442,MATCH(B70,Historical!$B$7:$B$1449,0))/INDEX(Historical!$D$7:$D$1442,MATCH(B70,Historical!$B$7:$B$1449,0))-1)*100)</f>
        <v>20.422535211267601</v>
      </c>
      <c r="T70" s="795">
        <f>IF(INDEX(Historical!$F$7:$F$1442,MATCH(B70,Historical!$B$7:$B$1449,0))=0,"n/a",((INDEX(Historical!$C$7:$C$1442,MATCH(B70,Historical!$B$7:$B$1449,0))/INDEX(Historical!$F$7:$F$1442,MATCH(B70,Historical!$B$7:$B$1449,0)))^(1/3)-1)*100)</f>
        <v>23.400875054559165</v>
      </c>
      <c r="U70" s="795">
        <f>IF(INDEX(Historical!$H$7:$H$1442,MATCH(B70,Historical!$B$7:$B$1449,0))=0,"n/a",((INDEX(Historical!$C$7:$C$1442,MATCH(B70,Historical!$B$7:$B$1449,0))/INDEX(Historical!$H$7:$H$1442,MATCH(B70,Historical!$B$7:$B$1449,0)))^(1/5)-1)*100)</f>
        <v>28.662170733431669</v>
      </c>
      <c r="V70" s="795">
        <f>IF(INDEX(Historical!$O$7:$O$1442,MATCH(B70,Historical!$B$7:$B$1449,0))=0,"n/a",((INDEX(Historical!$C$7:$C$1442,MATCH(B70,Historical!$B$7:$B$1449,0))/INDEX(Historical!$O$7:$O$1442,MATCH(B70,Historical!$B$7:$B$1449,0)))^(1/10)-1)*100)</f>
        <v>15.636146832870445</v>
      </c>
      <c r="W70" s="796">
        <f t="shared" si="3"/>
        <v>1.8330712188745761</v>
      </c>
      <c r="X70" s="797">
        <f t="shared" si="4"/>
        <v>1.5923428185239816</v>
      </c>
      <c r="Y70" s="749"/>
      <c r="Z70" s="738">
        <f t="shared" si="5"/>
        <v>53.411306042884988</v>
      </c>
      <c r="AA70" s="999">
        <f t="shared" si="6"/>
        <v>25.056530214424949</v>
      </c>
      <c r="AB70" s="1000">
        <v>12</v>
      </c>
      <c r="AC70" s="978">
        <v>15.39</v>
      </c>
      <c r="AD70" s="978">
        <v>1.08</v>
      </c>
      <c r="AE70" s="978">
        <v>2.2599999999999998</v>
      </c>
      <c r="AF70" s="980" t="s">
        <v>137</v>
      </c>
      <c r="AG70" s="978" t="s">
        <v>137</v>
      </c>
      <c r="AH70" s="978">
        <v>53.800000000000004</v>
      </c>
      <c r="AI70" s="978">
        <v>21.029999999999998</v>
      </c>
      <c r="AJ70" s="978">
        <v>18</v>
      </c>
      <c r="AK70" s="978">
        <v>23.14</v>
      </c>
      <c r="AL70" s="991">
        <v>221420</v>
      </c>
      <c r="AM70" s="985">
        <v>0.1</v>
      </c>
      <c r="AN70" s="981" t="s">
        <v>137</v>
      </c>
      <c r="AO70" s="838">
        <f t="shared" si="7"/>
        <v>5.7372726957610389</v>
      </c>
      <c r="AP70" s="839">
        <f t="shared" si="8"/>
        <v>30.793802910185988</v>
      </c>
      <c r="AQ70" s="1001" t="str">
        <f t="shared" si="9"/>
        <v>n/a</v>
      </c>
      <c r="AR70" s="738">
        <f>INDEX(Historical!$C$7:$C$1442,MATCH(B70,Historical!$B$7:$B$1449,0))*IF(AH70="n/a",1.03,IF(AH70&lt;0,1.01,IF(AH70&gt;10,1.1,(1+AH70/100))))</f>
        <v>7.524</v>
      </c>
      <c r="AS70" s="999">
        <f t="shared" si="10"/>
        <v>8.2764000000000006</v>
      </c>
      <c r="AT70" s="999">
        <f t="shared" si="17"/>
        <v>9.1040400000000012</v>
      </c>
      <c r="AU70" s="999">
        <f t="shared" si="17"/>
        <v>10.014444000000003</v>
      </c>
      <c r="AV70" s="999">
        <f t="shared" si="17"/>
        <v>11.015888400000003</v>
      </c>
      <c r="AW70" s="738">
        <f t="shared" si="12"/>
        <v>45.934772400000007</v>
      </c>
      <c r="AX70" s="846">
        <f t="shared" si="13"/>
        <v>11.911926871012916</v>
      </c>
      <c r="AY70" s="1080">
        <v>1.23</v>
      </c>
      <c r="AZ70" s="985">
        <v>31.85</v>
      </c>
      <c r="BA70" s="985">
        <v>-2.1999999999999997</v>
      </c>
      <c r="BB70" s="985">
        <v>15.190000000000001</v>
      </c>
      <c r="BC70" s="985">
        <v>10.77</v>
      </c>
      <c r="BE70" s="700">
        <v>2012</v>
      </c>
      <c r="BF70" s="1013">
        <f t="shared" si="14"/>
        <v>0</v>
      </c>
      <c r="BG70" s="995">
        <v>9</v>
      </c>
    </row>
    <row r="71" spans="1:59" ht="11.25" customHeight="1" x14ac:dyDescent="0.2">
      <c r="A71" s="984" t="s">
        <v>1005</v>
      </c>
      <c r="B71" s="988" t="s">
        <v>1006</v>
      </c>
      <c r="C71" s="1070" t="s">
        <v>4252</v>
      </c>
      <c r="D71" s="1070" t="s">
        <v>4387</v>
      </c>
      <c r="E71" s="828">
        <v>7</v>
      </c>
      <c r="F71" s="1148">
        <v>583</v>
      </c>
      <c r="G71" s="1148" t="s">
        <v>106</v>
      </c>
      <c r="H71" s="1148" t="s">
        <v>106</v>
      </c>
      <c r="I71" s="987">
        <v>49.13</v>
      </c>
      <c r="J71" s="738">
        <f t="shared" ref="J71:J134" si="18">(M71/I71)*100</f>
        <v>1.5469163443924283</v>
      </c>
      <c r="K71" s="990">
        <v>0.19</v>
      </c>
      <c r="L71" s="1000">
        <v>4</v>
      </c>
      <c r="M71" s="729">
        <f t="shared" ref="M71:M134" si="19">K71*L71</f>
        <v>0.76</v>
      </c>
      <c r="N71" s="983" t="s">
        <v>517</v>
      </c>
      <c r="O71" s="831">
        <v>0.17</v>
      </c>
      <c r="P71" s="694">
        <v>43144</v>
      </c>
      <c r="Q71" s="694">
        <v>43159</v>
      </c>
      <c r="R71" s="729">
        <f t="shared" ref="R71:R134" si="20">(K71-O71)/O71*100</f>
        <v>11.764705882352935</v>
      </c>
      <c r="S71" s="795">
        <f>IF(INDEX(Historical!$D$7:$D$1442,MATCH(B71,Historical!$B$7:$B$1449,0))=0,"n/a",(INDEX(Historical!$C$7:$C$1442,MATCH(B71,Historical!$B$7:$B$1449,0))/INDEX(Historical!$D$7:$D$1442,MATCH(B71,Historical!$B$7:$B$1449,0))-1)*100)</f>
        <v>11.764705882352944</v>
      </c>
      <c r="T71" s="795">
        <f>IF(INDEX(Historical!$F$7:$F$1442,MATCH(B71,Historical!$B$7:$B$1449,0))=0,"n/a",((INDEX(Historical!$C$7:$C$1442,MATCH(B71,Historical!$B$7:$B$1449,0))/INDEX(Historical!$F$7:$F$1442,MATCH(B71,Historical!$B$7:$B$1449,0)))^(1/3)-1)*100)</f>
        <v>13.484552524869731</v>
      </c>
      <c r="U71" s="795">
        <f>IF(INDEX(Historical!$H$7:$H$1442,MATCH(B71,Historical!$B$7:$B$1449,0))=0,"n/a",((INDEX(Historical!$C$7:$C$1442,MATCH(B71,Historical!$B$7:$B$1449,0))/INDEX(Historical!$H$7:$H$1442,MATCH(B71,Historical!$B$7:$B$1449,0)))^(1/5)-1)*100)</f>
        <v>14.27462296187214</v>
      </c>
      <c r="V71" s="795" t="str">
        <f>IF(INDEX(Historical!$O$7:$O$1442,MATCH(B71,Historical!$B$7:$B$1449,0))=0,"n/a",((INDEX(Historical!$C$7:$C$1442,MATCH(B71,Historical!$B$7:$B$1449,0))/INDEX(Historical!$O$7:$O$1442,MATCH(B71,Historical!$B$7:$B$1449,0)))^(1/10)-1)*100)</f>
        <v>n/a</v>
      </c>
      <c r="W71" s="796" t="str">
        <f t="shared" ref="W71:W134" si="21">IF(OR(U71&lt;=0,U71="n/a",V71&lt;=0,V71="n/a"),"n/a",U71/V71)</f>
        <v>n/a</v>
      </c>
      <c r="X71" s="797">
        <f t="shared" ref="X71:X134" si="22">IF(OR(AJ71&lt;=0,AJ71="n/a",U71&lt;=0,U71="n/a"),"n/a",U71/AJ71)</f>
        <v>2.1960958402880215</v>
      </c>
      <c r="Y71" s="989"/>
      <c r="Z71" s="738">
        <f t="shared" ref="Z71:Z134" si="23">IF(OR(AC71&lt;0.01,AC71="n/a"),"n/a",M71/AC71*100)</f>
        <v>32.340425531914889</v>
      </c>
      <c r="AA71" s="999">
        <f t="shared" ref="AA71:AA134" si="24">IF(OR(AC71&lt;0.01,AC71="n/a"),"n/a",I71/AC71)</f>
        <v>20.906382978723403</v>
      </c>
      <c r="AB71" s="1000">
        <v>3</v>
      </c>
      <c r="AC71" s="978">
        <v>2.35</v>
      </c>
      <c r="AD71" s="978">
        <v>1.31</v>
      </c>
      <c r="AE71" s="978">
        <v>1.07</v>
      </c>
      <c r="AF71" s="978">
        <v>10.82</v>
      </c>
      <c r="AG71" s="978">
        <v>58.8</v>
      </c>
      <c r="AH71" s="980">
        <v>19.5</v>
      </c>
      <c r="AI71" s="980">
        <v>10.02</v>
      </c>
      <c r="AJ71" s="978">
        <v>6.5</v>
      </c>
      <c r="AK71" s="978">
        <v>15.959999999999999</v>
      </c>
      <c r="AL71" s="991">
        <v>6860</v>
      </c>
      <c r="AM71" s="985">
        <v>0.3</v>
      </c>
      <c r="AN71" s="978">
        <v>2.76</v>
      </c>
      <c r="AO71" s="838">
        <f t="shared" ref="AO71:AO134" si="25">IF(U71="n/a","n/a",IF(AA71&lt;0,"n/a",IF(AA71="n/a","n/a",J71+U71-AA71)))</f>
        <v>-5.0848436724588346</v>
      </c>
      <c r="AP71" s="839">
        <f t="shared" ref="AP71:AP134" si="26">IF(U71="n/a","n/a",J71+U71)</f>
        <v>15.821539306264569</v>
      </c>
      <c r="AQ71" s="1001">
        <f t="shared" ref="AQ71:AQ134" si="27">IF(OR(AC71&lt;0.01,AF71="n/a"),"n/a",(I71/SQRT(22.5*AC71*(I71/AF71))-1)*100)</f>
        <v>217.07486941294917</v>
      </c>
      <c r="AR71" s="738">
        <f>INDEX(Historical!$C$7:$C$1442,MATCH(B71,Historical!$B$7:$B$1449,0))*IF(AH71="n/a",1.03,IF(AH71&lt;0,1.01,IF(AH71&gt;10,1.1,(1+AH71/100))))</f>
        <v>0.83600000000000008</v>
      </c>
      <c r="AS71" s="999">
        <f t="shared" ref="AS71:AS134" si="28">IF($AI71="n/a",1.03*AR71,IF($AI71&lt;0,1.01*AR71,IF($AI71&gt;10,1.1*AR71,(1+$AI71/100)*AR71)))</f>
        <v>0.9196000000000002</v>
      </c>
      <c r="AT71" s="999">
        <f t="shared" si="17"/>
        <v>1.0115600000000002</v>
      </c>
      <c r="AU71" s="999">
        <f t="shared" si="17"/>
        <v>1.1127160000000003</v>
      </c>
      <c r="AV71" s="999">
        <f t="shared" si="17"/>
        <v>1.2239876000000003</v>
      </c>
      <c r="AW71" s="738">
        <f t="shared" ref="AW71:AW134" si="29">SUM(AR71:AV71)</f>
        <v>5.1038636000000013</v>
      </c>
      <c r="AX71" s="846">
        <f t="shared" ref="AX71:AX134" si="30">AW71/I71*100</f>
        <v>10.388486871565238</v>
      </c>
      <c r="AY71" s="1080">
        <v>1.1399999999999999</v>
      </c>
      <c r="AZ71" s="985">
        <v>39.53</v>
      </c>
      <c r="BA71" s="985">
        <v>-7.0900000000000007</v>
      </c>
      <c r="BB71" s="985">
        <v>2.16</v>
      </c>
      <c r="BC71" s="985">
        <v>4.63</v>
      </c>
      <c r="BE71" s="700">
        <v>2012</v>
      </c>
      <c r="BF71" s="1013">
        <f t="shared" ref="BF71:BF134" si="31">IF(BE71&gt;2008,0,IF(BE71&gt;2001,1,IF(BE71&gt;1990,2,IF(BE71&gt;1980,3,IF(BE71&gt;1973,4,IF(BE71&gt;1970,5,IF(BE71&gt;1960,6,IF(BE71&gt;1958,7,IF(BE71&gt;1953,8,9)))))))))</f>
        <v>0</v>
      </c>
      <c r="BG71" s="995">
        <v>9.6</v>
      </c>
    </row>
    <row r="72" spans="1:59" ht="11.25" customHeight="1" x14ac:dyDescent="0.2">
      <c r="A72" s="993" t="s">
        <v>1007</v>
      </c>
      <c r="B72" s="988" t="s">
        <v>1008</v>
      </c>
      <c r="C72" s="1070" t="s">
        <v>247</v>
      </c>
      <c r="D72" s="1070" t="s">
        <v>4396</v>
      </c>
      <c r="E72" s="829">
        <v>6</v>
      </c>
      <c r="F72" s="1148">
        <v>685</v>
      </c>
      <c r="G72" s="1148" t="s">
        <v>115</v>
      </c>
      <c r="H72" s="1148" t="s">
        <v>115</v>
      </c>
      <c r="I72" s="987">
        <v>40.9</v>
      </c>
      <c r="J72" s="738">
        <f t="shared" si="18"/>
        <v>1.6625916870415651</v>
      </c>
      <c r="K72" s="990">
        <v>0.17</v>
      </c>
      <c r="L72" s="1000">
        <v>4</v>
      </c>
      <c r="M72" s="729">
        <f t="shared" si="19"/>
        <v>0.68</v>
      </c>
      <c r="N72" s="983" t="s">
        <v>149</v>
      </c>
      <c r="O72" s="831">
        <v>0.14000000000000001</v>
      </c>
      <c r="P72" s="979">
        <v>43069</v>
      </c>
      <c r="Q72" s="979">
        <v>43084</v>
      </c>
      <c r="R72" s="729">
        <f t="shared" si="20"/>
        <v>21.428571428571423</v>
      </c>
      <c r="S72" s="795">
        <f>IF(INDEX(Historical!$D$7:$D$1442,MATCH(B72,Historical!$B$7:$B$1449,0))=0,"n/a",(INDEX(Historical!$C$7:$C$1442,MATCH(B72,Historical!$B$7:$B$1449,0))/INDEX(Historical!$D$7:$D$1442,MATCH(B72,Historical!$B$7:$B$1449,0))-1)*100)</f>
        <v>15.254237288135597</v>
      </c>
      <c r="T72" s="795">
        <f>IF(INDEX(Historical!$F$7:$F$1442,MATCH(B72,Historical!$B$7:$B$1449,0))=0,"n/a",((INDEX(Historical!$C$7:$C$1442,MATCH(B72,Historical!$B$7:$B$1449,0))/INDEX(Historical!$F$7:$F$1442,MATCH(B72,Historical!$B$7:$B$1449,0)))^(1/3)-1)*100)</f>
        <v>9.3541299792876842</v>
      </c>
      <c r="U72" s="795">
        <f>IF(INDEX(Historical!$H$7:$H$1442,MATCH(B72,Historical!$B$7:$B$1449,0))=0,"n/a",((INDEX(Historical!$C$7:$C$1442,MATCH(B72,Historical!$B$7:$B$1449,0))/INDEX(Historical!$H$7:$H$1442,MATCH(B72,Historical!$B$7:$B$1449,0)))^(1/5)-1)*100)</f>
        <v>22.155712398421755</v>
      </c>
      <c r="V72" s="795">
        <f>IF(INDEX(Historical!$O$7:$O$1442,MATCH(B72,Historical!$B$7:$B$1449,0))=0,"n/a",((INDEX(Historical!$C$7:$C$1442,MATCH(B72,Historical!$B$7:$B$1449,0))/INDEX(Historical!$O$7:$O$1442,MATCH(B72,Historical!$B$7:$B$1449,0)))^(1/10)-1)*100)</f>
        <v>13.304570831141005</v>
      </c>
      <c r="W72" s="796">
        <f t="shared" si="21"/>
        <v>1.6652707313612516</v>
      </c>
      <c r="X72" s="797">
        <f t="shared" si="22"/>
        <v>2.1936348909328469</v>
      </c>
      <c r="Y72" s="763" t="s">
        <v>4457</v>
      </c>
      <c r="Z72" s="738">
        <f t="shared" si="23"/>
        <v>17.662337662337663</v>
      </c>
      <c r="AA72" s="999">
        <f t="shared" si="24"/>
        <v>10.623376623376624</v>
      </c>
      <c r="AB72" s="1000">
        <v>12</v>
      </c>
      <c r="AC72" s="978">
        <v>3.85</v>
      </c>
      <c r="AD72" s="978">
        <v>1.57</v>
      </c>
      <c r="AE72" s="978">
        <v>0.8</v>
      </c>
      <c r="AF72" s="978">
        <v>2.09</v>
      </c>
      <c r="AG72" s="978">
        <v>14.2</v>
      </c>
      <c r="AH72" s="978">
        <v>22</v>
      </c>
      <c r="AI72" s="978">
        <v>5.16</v>
      </c>
      <c r="AJ72" s="978">
        <v>10.100000000000001</v>
      </c>
      <c r="AK72" s="978">
        <v>6.77</v>
      </c>
      <c r="AL72" s="991">
        <v>8490</v>
      </c>
      <c r="AM72" s="985">
        <v>0.1</v>
      </c>
      <c r="AN72" s="978">
        <v>0.53</v>
      </c>
      <c r="AO72" s="838">
        <f t="shared" si="25"/>
        <v>13.194927462086698</v>
      </c>
      <c r="AP72" s="839">
        <f t="shared" si="26"/>
        <v>23.818304085463321</v>
      </c>
      <c r="AQ72" s="1001">
        <f t="shared" si="27"/>
        <v>-0.66251207154215397</v>
      </c>
      <c r="AR72" s="738">
        <f>INDEX(Historical!$C$7:$C$1442,MATCH(B72,Historical!$B$7:$B$1449,0))*IF(AH72="n/a",1.03,IF(AH72&lt;0,1.01,IF(AH72&gt;10,1.1,(1+AH72/100))))</f>
        <v>0.74800000000000011</v>
      </c>
      <c r="AS72" s="999">
        <f t="shared" si="28"/>
        <v>0.78659680000000021</v>
      </c>
      <c r="AT72" s="999">
        <f t="shared" si="17"/>
        <v>0.83984940336000025</v>
      </c>
      <c r="AU72" s="999">
        <f t="shared" si="17"/>
        <v>0.89670720796747239</v>
      </c>
      <c r="AV72" s="999">
        <f t="shared" si="17"/>
        <v>0.95741428594687039</v>
      </c>
      <c r="AW72" s="738">
        <f t="shared" si="29"/>
        <v>4.2285676972743431</v>
      </c>
      <c r="AX72" s="846">
        <f t="shared" si="30"/>
        <v>10.33879632585414</v>
      </c>
      <c r="AY72" s="1080">
        <v>1.79</v>
      </c>
      <c r="AZ72" s="985">
        <v>26</v>
      </c>
      <c r="BA72" s="985">
        <v>-28.76</v>
      </c>
      <c r="BB72" s="985">
        <v>8.92</v>
      </c>
      <c r="BC72" s="985">
        <v>-5.6899999999999995</v>
      </c>
      <c r="BE72" s="700">
        <v>2014</v>
      </c>
      <c r="BF72" s="1013">
        <f t="shared" si="31"/>
        <v>0</v>
      </c>
      <c r="BG72" s="995">
        <v>5.6000000000000005</v>
      </c>
    </row>
    <row r="73" spans="1:59" ht="11.25" customHeight="1" x14ac:dyDescent="0.2">
      <c r="A73" s="976" t="s">
        <v>1009</v>
      </c>
      <c r="B73" s="988" t="s">
        <v>1010</v>
      </c>
      <c r="C73" s="1070" t="s">
        <v>108</v>
      </c>
      <c r="D73" s="1070" t="s">
        <v>4401</v>
      </c>
      <c r="E73" s="828">
        <v>6</v>
      </c>
      <c r="F73" s="1148">
        <v>688</v>
      </c>
      <c r="G73" s="1148" t="s">
        <v>37</v>
      </c>
      <c r="H73" s="1148" t="s">
        <v>37</v>
      </c>
      <c r="I73" s="987">
        <v>11.6</v>
      </c>
      <c r="J73" s="738">
        <f t="shared" si="18"/>
        <v>4.1379310344827589</v>
      </c>
      <c r="K73" s="990">
        <v>0.12</v>
      </c>
      <c r="L73" s="1000">
        <v>4</v>
      </c>
      <c r="M73" s="729">
        <f t="shared" si="19"/>
        <v>0.48</v>
      </c>
      <c r="N73" s="983" t="s">
        <v>975</v>
      </c>
      <c r="O73" s="831">
        <v>0.11</v>
      </c>
      <c r="P73" s="694">
        <v>43132</v>
      </c>
      <c r="Q73" s="694">
        <v>43147</v>
      </c>
      <c r="R73" s="729">
        <f t="shared" si="20"/>
        <v>9.0909090909090864</v>
      </c>
      <c r="S73" s="795">
        <f>IF(INDEX(Historical!$D$7:$D$1442,MATCH(B73,Historical!$B$7:$B$1449,0))=0,"n/a",(INDEX(Historical!$C$7:$C$1442,MATCH(B73,Historical!$B$7:$B$1449,0))/INDEX(Historical!$D$7:$D$1442,MATCH(B73,Historical!$B$7:$B$1449,0))-1)*100)</f>
        <v>9.0909090909090828</v>
      </c>
      <c r="T73" s="795">
        <f>IF(INDEX(Historical!$F$7:$F$1442,MATCH(B73,Historical!$B$7:$B$1449,0))=0,"n/a",((INDEX(Historical!$C$7:$C$1442,MATCH(B73,Historical!$B$7:$B$1449,0))/INDEX(Historical!$F$7:$F$1442,MATCH(B73,Historical!$B$7:$B$1449,0)))^(1/3)-1)*100)</f>
        <v>10.064241629820891</v>
      </c>
      <c r="U73" s="795">
        <f>IF(INDEX(Historical!$H$7:$H$1442,MATCH(B73,Historical!$B$7:$B$1449,0))=0,"n/a",((INDEX(Historical!$C$7:$C$1442,MATCH(B73,Historical!$B$7:$B$1449,0))/INDEX(Historical!$H$7:$H$1442,MATCH(B73,Historical!$B$7:$B$1449,0)))^(1/5)-1)*100)</f>
        <v>14.869835499703509</v>
      </c>
      <c r="V73" s="795">
        <f>IF(INDEX(Historical!$O$7:$O$1442,MATCH(B73,Historical!$B$7:$B$1449,0))=0,"n/a",((INDEX(Historical!$C$7:$C$1442,MATCH(B73,Historical!$B$7:$B$1449,0))/INDEX(Historical!$O$7:$O$1442,MATCH(B73,Historical!$B$7:$B$1449,0)))^(1/10)-1)*100)</f>
        <v>8.1139800821938621</v>
      </c>
      <c r="W73" s="796">
        <f t="shared" si="21"/>
        <v>1.8326191769111411</v>
      </c>
      <c r="X73" s="797" t="str">
        <f t="shared" si="22"/>
        <v>n/a</v>
      </c>
      <c r="Y73" s="989"/>
      <c r="Z73" s="738">
        <f t="shared" si="23"/>
        <v>126.31578947368421</v>
      </c>
      <c r="AA73" s="999">
        <f t="shared" si="24"/>
        <v>30.526315789473681</v>
      </c>
      <c r="AB73" s="1000">
        <v>12</v>
      </c>
      <c r="AC73" s="978">
        <v>0.38</v>
      </c>
      <c r="AD73" s="978">
        <v>3.01</v>
      </c>
      <c r="AE73" s="978">
        <v>3.41</v>
      </c>
      <c r="AF73" s="978">
        <v>1.35</v>
      </c>
      <c r="AG73" s="978">
        <v>3.1</v>
      </c>
      <c r="AH73" s="978">
        <v>-30.8</v>
      </c>
      <c r="AI73" s="978">
        <v>4.2299999999999995</v>
      </c>
      <c r="AJ73" s="978">
        <v>-0.3</v>
      </c>
      <c r="AK73" s="978">
        <v>10.18</v>
      </c>
      <c r="AL73" s="991">
        <v>965.35</v>
      </c>
      <c r="AM73" s="985">
        <v>2.1</v>
      </c>
      <c r="AN73" s="978">
        <v>0.14000000000000001</v>
      </c>
      <c r="AO73" s="838">
        <f t="shared" si="25"/>
        <v>-11.518549255287414</v>
      </c>
      <c r="AP73" s="839">
        <f t="shared" si="26"/>
        <v>19.007766534186267</v>
      </c>
      <c r="AQ73" s="1001">
        <f t="shared" si="27"/>
        <v>35.335839575790892</v>
      </c>
      <c r="AR73" s="738">
        <f>INDEX(Historical!$C$7:$C$1442,MATCH(B73,Historical!$B$7:$B$1449,0))*IF(AH73="n/a",1.03,IF(AH73&lt;0,1.01,IF(AH73&gt;10,1.1,(1+AH73/100))))</f>
        <v>0.48480000000000001</v>
      </c>
      <c r="AS73" s="999">
        <f t="shared" si="28"/>
        <v>0.50530704000000004</v>
      </c>
      <c r="AT73" s="999">
        <f t="shared" si="17"/>
        <v>0.55583774400000008</v>
      </c>
      <c r="AU73" s="999">
        <f t="shared" si="17"/>
        <v>0.61142151840000014</v>
      </c>
      <c r="AV73" s="999">
        <f t="shared" si="17"/>
        <v>0.67256367024000019</v>
      </c>
      <c r="AW73" s="738">
        <f t="shared" si="29"/>
        <v>2.8299299726400005</v>
      </c>
      <c r="AX73" s="846">
        <f t="shared" si="30"/>
        <v>24.395948040000004</v>
      </c>
      <c r="AY73" s="1080">
        <v>0.96</v>
      </c>
      <c r="AZ73" s="985">
        <v>16</v>
      </c>
      <c r="BA73" s="985">
        <v>-35.010000000000005</v>
      </c>
      <c r="BB73" s="985">
        <v>0.82000000000000006</v>
      </c>
      <c r="BC73" s="985">
        <v>-18.27</v>
      </c>
      <c r="BE73" s="700">
        <v>2013</v>
      </c>
      <c r="BF73" s="1013">
        <f t="shared" si="31"/>
        <v>0</v>
      </c>
      <c r="BG73" s="995">
        <v>0.3</v>
      </c>
    </row>
    <row r="74" spans="1:59" ht="11.25" customHeight="1" x14ac:dyDescent="0.2">
      <c r="A74" s="976" t="s">
        <v>1015</v>
      </c>
      <c r="B74" s="988" t="s">
        <v>1016</v>
      </c>
      <c r="C74" s="1070" t="s">
        <v>4381</v>
      </c>
      <c r="D74" s="1070" t="s">
        <v>4382</v>
      </c>
      <c r="E74" s="828">
        <v>6</v>
      </c>
      <c r="F74" s="1148">
        <v>762</v>
      </c>
      <c r="G74" s="1148" t="s">
        <v>106</v>
      </c>
      <c r="H74" s="1148" t="s">
        <v>106</v>
      </c>
      <c r="I74" s="987">
        <v>17.13</v>
      </c>
      <c r="J74" s="738">
        <f t="shared" si="18"/>
        <v>6.5382370110916535</v>
      </c>
      <c r="K74" s="990">
        <v>0.28000000000000003</v>
      </c>
      <c r="L74" s="1000">
        <v>4</v>
      </c>
      <c r="M74" s="729">
        <f t="shared" si="19"/>
        <v>1.1200000000000001</v>
      </c>
      <c r="N74" s="983" t="s">
        <v>220</v>
      </c>
      <c r="O74" s="831">
        <v>0.27500000000000002</v>
      </c>
      <c r="P74" s="973">
        <v>43468</v>
      </c>
      <c r="Q74" s="973">
        <v>43480</v>
      </c>
      <c r="R74" s="729">
        <f t="shared" si="20"/>
        <v>1.8181818181818195</v>
      </c>
      <c r="S74" s="795">
        <f>IF(INDEX(Historical!$D$7:$D$1442,MATCH(B74,Historical!$B$7:$B$1449,0))=0,"n/a",(INDEX(Historical!$C$7:$C$1442,MATCH(B74,Historical!$B$7:$B$1449,0))/INDEX(Historical!$D$7:$D$1442,MATCH(B74,Historical!$B$7:$B$1449,0))-1)*100)</f>
        <v>5.7692307692307709</v>
      </c>
      <c r="T74" s="795">
        <f>IF(INDEX(Historical!$F$7:$F$1442,MATCH(B74,Historical!$B$7:$B$1449,0))=0,"n/a",((INDEX(Historical!$C$7:$C$1442,MATCH(B74,Historical!$B$7:$B$1449,0))/INDEX(Historical!$F$7:$F$1442,MATCH(B74,Historical!$B$7:$B$1449,0)))^(1/3)-1)*100)</f>
        <v>6.917810999860885</v>
      </c>
      <c r="U74" s="795" t="str">
        <f>IF(INDEX(Historical!$H$7:$H$1442,MATCH(B74,Historical!$B$7:$B$1449,0))=0,"n/a",((INDEX(Historical!$C$7:$C$1442,MATCH(B74,Historical!$B$7:$B$1449,0))/INDEX(Historical!$H$7:$H$1442,MATCH(B74,Historical!$B$7:$B$1449,0)))^(1/5)-1)*100)</f>
        <v>n/a</v>
      </c>
      <c r="V74" s="795" t="str">
        <f>IF(INDEX(Historical!$O$7:$O$1442,MATCH(B74,Historical!$B$7:$B$1449,0))=0,"n/a",((INDEX(Historical!$C$7:$C$1442,MATCH(B74,Historical!$B$7:$B$1449,0))/INDEX(Historical!$O$7:$O$1442,MATCH(B74,Historical!$B$7:$B$1449,0)))^(1/10)-1)*100)</f>
        <v>n/a</v>
      </c>
      <c r="W74" s="796" t="str">
        <f t="shared" si="21"/>
        <v>n/a</v>
      </c>
      <c r="X74" s="797" t="str">
        <f t="shared" si="22"/>
        <v>n/a</v>
      </c>
      <c r="Y74" s="749"/>
      <c r="Z74" s="738">
        <f t="shared" si="23"/>
        <v>94.915254237288153</v>
      </c>
      <c r="AA74" s="999">
        <f t="shared" si="24"/>
        <v>14.516949152542372</v>
      </c>
      <c r="AB74" s="1000">
        <v>12</v>
      </c>
      <c r="AC74" s="978">
        <v>1.18</v>
      </c>
      <c r="AD74" s="978" t="s">
        <v>137</v>
      </c>
      <c r="AE74" s="978">
        <v>4.12</v>
      </c>
      <c r="AF74" s="978">
        <v>1.8</v>
      </c>
      <c r="AG74" s="978">
        <v>12.2</v>
      </c>
      <c r="AH74" s="978">
        <v>7.9</v>
      </c>
      <c r="AI74" s="978">
        <v>-23.880000000000003</v>
      </c>
      <c r="AJ74" s="978">
        <v>28.799999999999997</v>
      </c>
      <c r="AK74" s="978">
        <v>-5.09</v>
      </c>
      <c r="AL74" s="991">
        <v>5180</v>
      </c>
      <c r="AM74" s="985">
        <v>0.4</v>
      </c>
      <c r="AN74" s="978">
        <v>1.78</v>
      </c>
      <c r="AO74" s="838" t="str">
        <f t="shared" si="25"/>
        <v>n/a</v>
      </c>
      <c r="AP74" s="839" t="str">
        <f t="shared" si="26"/>
        <v>n/a</v>
      </c>
      <c r="AQ74" s="1001">
        <f t="shared" si="27"/>
        <v>7.766225330731058</v>
      </c>
      <c r="AR74" s="738">
        <f>INDEX(Historical!$C$7:$C$1442,MATCH(B74,Historical!$B$7:$B$1449,0))*IF(AH74="n/a",1.03,IF(AH74&lt;0,1.01,IF(AH74&gt;10,1.1,(1+AH74/100))))</f>
        <v>1.1869000000000001</v>
      </c>
      <c r="AS74" s="999">
        <f t="shared" si="28"/>
        <v>1.198769</v>
      </c>
      <c r="AT74" s="999">
        <f t="shared" si="17"/>
        <v>1.21075669</v>
      </c>
      <c r="AU74" s="999">
        <f t="shared" si="17"/>
        <v>1.2228642568999999</v>
      </c>
      <c r="AV74" s="999">
        <f t="shared" si="17"/>
        <v>1.2350928994689998</v>
      </c>
      <c r="AW74" s="738">
        <f t="shared" si="29"/>
        <v>6.0543828463689993</v>
      </c>
      <c r="AX74" s="846">
        <f t="shared" si="30"/>
        <v>35.34374107629305</v>
      </c>
      <c r="AY74" s="1080">
        <v>0.69</v>
      </c>
      <c r="AZ74" s="985">
        <v>24.67</v>
      </c>
      <c r="BA74" s="985">
        <v>-8.44</v>
      </c>
      <c r="BB74" s="985">
        <v>9.1300000000000008</v>
      </c>
      <c r="BC74" s="985">
        <v>4.83</v>
      </c>
      <c r="BE74" s="700">
        <v>2014</v>
      </c>
      <c r="BF74" s="1013">
        <f t="shared" si="31"/>
        <v>0</v>
      </c>
      <c r="BG74" s="995">
        <v>3.9</v>
      </c>
    </row>
    <row r="75" spans="1:59" ht="11.25" customHeight="1" x14ac:dyDescent="0.2">
      <c r="A75" s="976" t="s">
        <v>1017</v>
      </c>
      <c r="B75" s="988" t="s">
        <v>1018</v>
      </c>
      <c r="C75" s="1070" t="s">
        <v>4252</v>
      </c>
      <c r="D75" s="1070" t="s">
        <v>4388</v>
      </c>
      <c r="E75" s="828">
        <v>9</v>
      </c>
      <c r="F75" s="1148">
        <v>406</v>
      </c>
      <c r="G75" s="1148" t="s">
        <v>106</v>
      </c>
      <c r="H75" s="1148" t="s">
        <v>106</v>
      </c>
      <c r="I75" s="987">
        <v>268.25</v>
      </c>
      <c r="J75" s="738">
        <f t="shared" si="18"/>
        <v>3.9515377446411923</v>
      </c>
      <c r="K75" s="990">
        <v>2.65</v>
      </c>
      <c r="L75" s="1000">
        <v>4</v>
      </c>
      <c r="M75" s="729">
        <f t="shared" si="19"/>
        <v>10.6</v>
      </c>
      <c r="N75" s="983" t="s">
        <v>152</v>
      </c>
      <c r="O75" s="831">
        <v>1.75</v>
      </c>
      <c r="P75" s="973">
        <v>43452</v>
      </c>
      <c r="Q75" s="973">
        <v>43462</v>
      </c>
      <c r="R75" s="729">
        <f t="shared" si="20"/>
        <v>51.428571428571423</v>
      </c>
      <c r="S75" s="795">
        <f>IF(INDEX(Historical!$D$7:$D$1442,MATCH(B75,Historical!$B$7:$B$1449,0))=0,"n/a",(INDEX(Historical!$C$7:$C$1442,MATCH(B75,Historical!$B$7:$B$1449,0))/INDEX(Historical!$D$7:$D$1442,MATCH(B75,Historical!$B$7:$B$1449,0))-1)*100)</f>
        <v>64.241164241164256</v>
      </c>
      <c r="T75" s="795">
        <f>IF(INDEX(Historical!$F$7:$F$1442,MATCH(B75,Historical!$B$7:$B$1449,0))=0,"n/a",((INDEX(Historical!$C$7:$C$1442,MATCH(B75,Historical!$B$7:$B$1449,0))/INDEX(Historical!$F$7:$F$1442,MATCH(B75,Historical!$B$7:$B$1449,0)))^(1/3)-1)*100)</f>
        <v>68.886297370069258</v>
      </c>
      <c r="U75" s="795">
        <f>IF(INDEX(Historical!$H$7:$H$1442,MATCH(B75,Historical!$B$7:$B$1449,0))=0,"n/a",((INDEX(Historical!$C$7:$C$1442,MATCH(B75,Historical!$B$7:$B$1449,0))/INDEX(Historical!$H$7:$H$1442,MATCH(B75,Historical!$B$7:$B$1449,0)))^(1/5)-1)*100)</f>
        <v>55.106102064569562</v>
      </c>
      <c r="V75" s="795" t="str">
        <f>IF(INDEX(Historical!$O$7:$O$1442,MATCH(B75,Historical!$B$7:$B$1449,0))=0,"n/a",((INDEX(Historical!$C$7:$C$1442,MATCH(B75,Historical!$B$7:$B$1449,0))/INDEX(Historical!$O$7:$O$1442,MATCH(B75,Historical!$B$7:$B$1449,0)))^(1/10)-1)*100)</f>
        <v>n/a</v>
      </c>
      <c r="W75" s="796" t="str">
        <f t="shared" si="21"/>
        <v>n/a</v>
      </c>
      <c r="X75" s="797">
        <f t="shared" si="22"/>
        <v>1.3915682339537767</v>
      </c>
      <c r="Y75" s="989" t="s">
        <v>1019</v>
      </c>
      <c r="Z75" s="738">
        <f t="shared" si="23"/>
        <v>93.064091308165047</v>
      </c>
      <c r="AA75" s="999">
        <f t="shared" si="24"/>
        <v>23.551360842844598</v>
      </c>
      <c r="AB75" s="1000">
        <v>10</v>
      </c>
      <c r="AC75" s="978">
        <v>11.39</v>
      </c>
      <c r="AD75" s="978">
        <v>1.54</v>
      </c>
      <c r="AE75" s="978">
        <v>5.3</v>
      </c>
      <c r="AF75" s="978">
        <v>4.1500000000000004</v>
      </c>
      <c r="AG75" s="978">
        <v>43.8</v>
      </c>
      <c r="AH75" s="980">
        <v>187.6</v>
      </c>
      <c r="AI75" s="980">
        <v>14.59</v>
      </c>
      <c r="AJ75" s="978">
        <v>39.6</v>
      </c>
      <c r="AK75" s="978">
        <v>15.28</v>
      </c>
      <c r="AL75" s="991">
        <v>110520</v>
      </c>
      <c r="AM75" s="985">
        <v>0.2</v>
      </c>
      <c r="AN75" s="978">
        <v>0.66</v>
      </c>
      <c r="AO75" s="838">
        <f t="shared" si="25"/>
        <v>35.506278966366153</v>
      </c>
      <c r="AP75" s="839">
        <f t="shared" si="26"/>
        <v>59.057639809210755</v>
      </c>
      <c r="AQ75" s="1001">
        <f t="shared" si="27"/>
        <v>108.42067235687334</v>
      </c>
      <c r="AR75" s="738">
        <f>INDEX(Historical!$C$7:$C$1442,MATCH(B75,Historical!$B$7:$B$1449,0))*IF(AH75="n/a",1.03,IF(AH75&lt;0,1.01,IF(AH75&gt;10,1.1,(1+AH75/100))))</f>
        <v>8.6900000000000013</v>
      </c>
      <c r="AS75" s="999">
        <f t="shared" si="28"/>
        <v>9.5590000000000028</v>
      </c>
      <c r="AT75" s="999">
        <f t="shared" si="17"/>
        <v>10.514900000000004</v>
      </c>
      <c r="AU75" s="999">
        <f t="shared" si="17"/>
        <v>11.566390000000006</v>
      </c>
      <c r="AV75" s="999">
        <f t="shared" si="17"/>
        <v>12.723029000000007</v>
      </c>
      <c r="AW75" s="738">
        <f t="shared" si="29"/>
        <v>53.053319000000016</v>
      </c>
      <c r="AX75" s="846">
        <f t="shared" si="30"/>
        <v>19.777565330848095</v>
      </c>
      <c r="AY75" s="1080">
        <v>0.74</v>
      </c>
      <c r="AZ75" s="985">
        <v>35.85</v>
      </c>
      <c r="BA75" s="985">
        <v>-2.04</v>
      </c>
      <c r="BB75" s="985">
        <v>9.09</v>
      </c>
      <c r="BC75" s="985">
        <v>13.23</v>
      </c>
      <c r="BE75" s="700">
        <v>2011</v>
      </c>
      <c r="BF75" s="1013">
        <f t="shared" si="31"/>
        <v>0</v>
      </c>
      <c r="BG75" s="995">
        <v>23.400000000000002</v>
      </c>
    </row>
    <row r="76" spans="1:59" ht="11.25" customHeight="1" x14ac:dyDescent="0.2">
      <c r="A76" s="976" t="s">
        <v>1020</v>
      </c>
      <c r="B76" s="988" t="s">
        <v>1021</v>
      </c>
      <c r="C76" s="1070" t="s">
        <v>108</v>
      </c>
      <c r="D76" s="1070" t="s">
        <v>4397</v>
      </c>
      <c r="E76" s="828">
        <v>7</v>
      </c>
      <c r="F76" s="1148">
        <v>588</v>
      </c>
      <c r="G76" s="1148" t="s">
        <v>106</v>
      </c>
      <c r="H76" s="1148" t="s">
        <v>106</v>
      </c>
      <c r="I76" s="987">
        <v>43.05</v>
      </c>
      <c r="J76" s="738">
        <f t="shared" si="18"/>
        <v>1.3937282229965158</v>
      </c>
      <c r="K76" s="990">
        <v>0.15</v>
      </c>
      <c r="L76" s="1000">
        <v>4</v>
      </c>
      <c r="M76" s="729">
        <f t="shared" si="19"/>
        <v>0.6</v>
      </c>
      <c r="N76" s="983" t="s">
        <v>152</v>
      </c>
      <c r="O76" s="831">
        <v>0.14000000000000001</v>
      </c>
      <c r="P76" s="694">
        <v>43158</v>
      </c>
      <c r="Q76" s="694">
        <v>43188</v>
      </c>
      <c r="R76" s="729">
        <f t="shared" si="20"/>
        <v>7.1428571428571281</v>
      </c>
      <c r="S76" s="795">
        <f>IF(INDEX(Historical!$D$7:$D$1442,MATCH(B76,Historical!$B$7:$B$1449,0))=0,"n/a",(INDEX(Historical!$C$7:$C$1442,MATCH(B76,Historical!$B$7:$B$1449,0))/INDEX(Historical!$D$7:$D$1442,MATCH(B76,Historical!$B$7:$B$1449,0))-1)*100)</f>
        <v>7.1428571428571397</v>
      </c>
      <c r="T76" s="795">
        <f>IF(INDEX(Historical!$F$7:$F$1442,MATCH(B76,Historical!$B$7:$B$1449,0))=0,"n/a",((INDEX(Historical!$C$7:$C$1442,MATCH(B76,Historical!$B$7:$B$1449,0))/INDEX(Historical!$F$7:$F$1442,MATCH(B76,Historical!$B$7:$B$1449,0)))^(1/3)-1)*100)</f>
        <v>8.2253684543499794</v>
      </c>
      <c r="U76" s="795">
        <f>IF(INDEX(Historical!$H$7:$H$1442,MATCH(B76,Historical!$B$7:$B$1449,0))=0,"n/a",((INDEX(Historical!$C$7:$C$1442,MATCH(B76,Historical!$B$7:$B$1449,0))/INDEX(Historical!$H$7:$H$1442,MATCH(B76,Historical!$B$7:$B$1449,0)))^(1/5)-1)*100)</f>
        <v>8.9781455426899193</v>
      </c>
      <c r="V76" s="795">
        <f>IF(INDEX(Historical!$O$7:$O$1442,MATCH(B76,Historical!$B$7:$B$1449,0))=0,"n/a",((INDEX(Historical!$C$7:$C$1442,MATCH(B76,Historical!$B$7:$B$1449,0))/INDEX(Historical!$O$7:$O$1442,MATCH(B76,Historical!$B$7:$B$1449,0)))^(1/10)-1)*100)</f>
        <v>7.4314228232023716</v>
      </c>
      <c r="W76" s="796">
        <f t="shared" si="21"/>
        <v>1.2081327837595748</v>
      </c>
      <c r="X76" s="797" t="str">
        <f t="shared" si="22"/>
        <v>n/a</v>
      </c>
      <c r="Y76" s="989" t="s">
        <v>826</v>
      </c>
      <c r="Z76" s="738">
        <f t="shared" si="23"/>
        <v>23.4375</v>
      </c>
      <c r="AA76" s="999">
        <f t="shared" si="24"/>
        <v>16.81640625</v>
      </c>
      <c r="AB76" s="1000">
        <v>12</v>
      </c>
      <c r="AC76" s="978">
        <v>2.56</v>
      </c>
      <c r="AD76" s="978">
        <v>0.97</v>
      </c>
      <c r="AE76" s="978">
        <v>0.79</v>
      </c>
      <c r="AF76" s="978">
        <v>1.82</v>
      </c>
      <c r="AG76" s="978">
        <v>10.5</v>
      </c>
      <c r="AH76" s="978">
        <v>-13.5</v>
      </c>
      <c r="AI76" s="978">
        <v>-1.77</v>
      </c>
      <c r="AJ76" s="978">
        <v>-7.3</v>
      </c>
      <c r="AK76" s="978">
        <v>17.399999999999999</v>
      </c>
      <c r="AL76" s="991">
        <v>42330</v>
      </c>
      <c r="AM76" s="985">
        <v>12.9</v>
      </c>
      <c r="AN76" s="978">
        <v>4.88</v>
      </c>
      <c r="AO76" s="838">
        <f t="shared" si="25"/>
        <v>-6.4445324843135658</v>
      </c>
      <c r="AP76" s="839">
        <f t="shared" si="26"/>
        <v>10.371873765686434</v>
      </c>
      <c r="AQ76" s="1001">
        <f t="shared" si="27"/>
        <v>16.630202634937863</v>
      </c>
      <c r="AR76" s="738">
        <f>INDEX(Historical!$C$7:$C$1442,MATCH(B76,Historical!$B$7:$B$1449,0))*IF(AH76="n/a",1.03,IF(AH76&lt;0,1.01,IF(AH76&gt;10,1.1,(1+AH76/100))))</f>
        <v>0.60599999999999998</v>
      </c>
      <c r="AS76" s="999">
        <f t="shared" si="28"/>
        <v>0.61205999999999994</v>
      </c>
      <c r="AT76" s="999">
        <f t="shared" si="17"/>
        <v>0.67326600000000003</v>
      </c>
      <c r="AU76" s="999">
        <f t="shared" si="17"/>
        <v>0.74059260000000005</v>
      </c>
      <c r="AV76" s="999">
        <f t="shared" si="17"/>
        <v>0.81465186000000012</v>
      </c>
      <c r="AW76" s="738">
        <f t="shared" si="29"/>
        <v>3.4465704599999998</v>
      </c>
      <c r="AX76" s="846">
        <f t="shared" si="30"/>
        <v>8.0059708710801392</v>
      </c>
      <c r="AY76" s="1080">
        <v>1.1599999999999999</v>
      </c>
      <c r="AZ76" s="985">
        <v>17.690000000000001</v>
      </c>
      <c r="BA76" s="985">
        <v>-4.42</v>
      </c>
      <c r="BB76" s="985">
        <v>4.4799999999999995</v>
      </c>
      <c r="BC76" s="985">
        <v>3.66</v>
      </c>
      <c r="BE76" s="700">
        <v>2012</v>
      </c>
      <c r="BF76" s="1013">
        <f t="shared" si="31"/>
        <v>0</v>
      </c>
      <c r="BG76" s="995">
        <v>1.2</v>
      </c>
    </row>
    <row r="77" spans="1:59" ht="11.25" customHeight="1" x14ac:dyDescent="0.2">
      <c r="A77" s="993" t="s">
        <v>1022</v>
      </c>
      <c r="B77" s="988" t="s">
        <v>1023</v>
      </c>
      <c r="C77" s="1070" t="s">
        <v>4381</v>
      </c>
      <c r="D77" s="1070" t="s">
        <v>4412</v>
      </c>
      <c r="E77" s="828">
        <v>6</v>
      </c>
      <c r="F77" s="1148">
        <v>702</v>
      </c>
      <c r="G77" s="1148" t="s">
        <v>106</v>
      </c>
      <c r="H77" s="1148" t="s">
        <v>106</v>
      </c>
      <c r="I77" s="987">
        <v>18.2</v>
      </c>
      <c r="J77" s="738">
        <f t="shared" si="18"/>
        <v>6.9230769230769234</v>
      </c>
      <c r="K77" s="990">
        <v>0.315</v>
      </c>
      <c r="L77" s="1000">
        <v>4</v>
      </c>
      <c r="M77" s="729">
        <f t="shared" si="19"/>
        <v>1.26</v>
      </c>
      <c r="N77" s="983" t="s">
        <v>152</v>
      </c>
      <c r="O77" s="831">
        <v>0.29499999999999998</v>
      </c>
      <c r="P77" s="694">
        <v>43158</v>
      </c>
      <c r="Q77" s="694">
        <v>43188</v>
      </c>
      <c r="R77" s="729">
        <f t="shared" si="20"/>
        <v>6.7796610169491593</v>
      </c>
      <c r="S77" s="795">
        <f>IF(INDEX(Historical!$D$7:$D$1442,MATCH(B77,Historical!$B$7:$B$1449,0))=0,"n/a",(INDEX(Historical!$C$7:$C$1442,MATCH(B77,Historical!$B$7:$B$1449,0))/INDEX(Historical!$D$7:$D$1442,MATCH(B77,Historical!$B$7:$B$1449,0))-1)*100)</f>
        <v>6.7796610169491567</v>
      </c>
      <c r="T77" s="795">
        <f>IF(INDEX(Historical!$F$7:$F$1442,MATCH(B77,Historical!$B$7:$B$1449,0))=0,"n/a",((INDEX(Historical!$C$7:$C$1442,MATCH(B77,Historical!$B$7:$B$1449,0))/INDEX(Historical!$F$7:$F$1442,MATCH(B77,Historical!$B$7:$B$1449,0)))^(1/3)-1)*100)</f>
        <v>5.9306311673701595</v>
      </c>
      <c r="U77" s="795">
        <f>IF(INDEX(Historical!$H$7:$H$1442,MATCH(B77,Historical!$B$7:$B$1449,0))=0,"n/a",((INDEX(Historical!$C$7:$C$1442,MATCH(B77,Historical!$B$7:$B$1449,0))/INDEX(Historical!$H$7:$H$1442,MATCH(B77,Historical!$B$7:$B$1449,0)))^(1/5)-1)*100)</f>
        <v>14.961219732672927</v>
      </c>
      <c r="V77" s="795" t="str">
        <f>IF(INDEX(Historical!$O$7:$O$1442,MATCH(B77,Historical!$B$7:$B$1449,0))=0,"n/a",((INDEX(Historical!$C$7:$C$1442,MATCH(B77,Historical!$B$7:$B$1449,0))/INDEX(Historical!$O$7:$O$1442,MATCH(B77,Historical!$B$7:$B$1449,0)))^(1/10)-1)*100)</f>
        <v>n/a</v>
      </c>
      <c r="W77" s="796" t="str">
        <f t="shared" si="21"/>
        <v>n/a</v>
      </c>
      <c r="X77" s="797" t="str">
        <f t="shared" si="22"/>
        <v>n/a</v>
      </c>
      <c r="Y77" s="988" t="s">
        <v>477</v>
      </c>
      <c r="Z77" s="738">
        <f t="shared" si="23"/>
        <v>63.959390862944169</v>
      </c>
      <c r="AA77" s="999">
        <f t="shared" si="24"/>
        <v>9.2385786802030463</v>
      </c>
      <c r="AB77" s="1000">
        <v>12</v>
      </c>
      <c r="AC77" s="978">
        <v>1.97</v>
      </c>
      <c r="AD77" s="978" t="s">
        <v>137</v>
      </c>
      <c r="AE77" s="978">
        <v>1</v>
      </c>
      <c r="AF77" s="978">
        <v>0.61</v>
      </c>
      <c r="AG77" s="978">
        <v>7.9</v>
      </c>
      <c r="AH77" s="978">
        <v>-78.5</v>
      </c>
      <c r="AI77" s="978">
        <v>-8.6199999999999992</v>
      </c>
      <c r="AJ77" s="978">
        <v>-41</v>
      </c>
      <c r="AK77" s="978" t="s">
        <v>137</v>
      </c>
      <c r="AL77" s="991">
        <v>6700</v>
      </c>
      <c r="AM77" s="985">
        <v>0.97</v>
      </c>
      <c r="AN77" s="978">
        <v>4.93</v>
      </c>
      <c r="AO77" s="838">
        <f t="shared" si="25"/>
        <v>12.645717975546804</v>
      </c>
      <c r="AP77" s="839">
        <f t="shared" si="26"/>
        <v>21.88429665574985</v>
      </c>
      <c r="AQ77" s="1001">
        <f t="shared" si="27"/>
        <v>-49.953208583593799</v>
      </c>
      <c r="AR77" s="738">
        <f>INDEX(Historical!$C$7:$C$1442,MATCH(B77,Historical!$B$7:$B$1449,0))*IF(AH77="n/a",1.03,IF(AH77&lt;0,1.01,IF(AH77&gt;10,1.1,(1+AH77/100))))</f>
        <v>1.2726</v>
      </c>
      <c r="AS77" s="999">
        <f t="shared" si="28"/>
        <v>1.285326</v>
      </c>
      <c r="AT77" s="999">
        <f t="shared" si="17"/>
        <v>1.3238857799999999</v>
      </c>
      <c r="AU77" s="999">
        <f t="shared" si="17"/>
        <v>1.3636023533999999</v>
      </c>
      <c r="AV77" s="999">
        <f t="shared" si="17"/>
        <v>1.4045104240019999</v>
      </c>
      <c r="AW77" s="738">
        <f t="shared" si="29"/>
        <v>6.6499245574019996</v>
      </c>
      <c r="AX77" s="846">
        <f t="shared" si="30"/>
        <v>36.538047018692303</v>
      </c>
      <c r="AY77" s="1080">
        <v>0.87</v>
      </c>
      <c r="AZ77" s="985">
        <v>21.66</v>
      </c>
      <c r="BA77" s="985">
        <v>-17.72</v>
      </c>
      <c r="BB77" s="985">
        <v>6.5600000000000005</v>
      </c>
      <c r="BC77" s="985">
        <v>-4.53</v>
      </c>
      <c r="BE77" s="700">
        <v>2013</v>
      </c>
      <c r="BF77" s="1013">
        <f t="shared" si="31"/>
        <v>0</v>
      </c>
      <c r="BG77" s="995">
        <v>0.70000000000000007</v>
      </c>
    </row>
    <row r="78" spans="1:59" s="874" customFormat="1" ht="11.25" customHeight="1" x14ac:dyDescent="0.2">
      <c r="A78" s="877" t="s">
        <v>4102</v>
      </c>
      <c r="B78" s="882" t="s">
        <v>4103</v>
      </c>
      <c r="C78" s="1070" t="s">
        <v>131</v>
      </c>
      <c r="D78" s="1070" t="s">
        <v>4392</v>
      </c>
      <c r="E78" s="854">
        <v>9</v>
      </c>
      <c r="F78" s="1148">
        <v>355</v>
      </c>
      <c r="G78" s="1147" t="s">
        <v>106</v>
      </c>
      <c r="H78" s="1147" t="s">
        <v>106</v>
      </c>
      <c r="I78" s="855">
        <v>28.84</v>
      </c>
      <c r="J78" s="856">
        <f t="shared" si="18"/>
        <v>6.7961165048543686</v>
      </c>
      <c r="K78" s="857">
        <v>0.49</v>
      </c>
      <c r="L78" s="858">
        <v>4</v>
      </c>
      <c r="M78" s="859">
        <f t="shared" si="19"/>
        <v>1.96</v>
      </c>
      <c r="N78" s="860" t="s">
        <v>152</v>
      </c>
      <c r="O78" s="861">
        <v>0.46750000000000003</v>
      </c>
      <c r="P78" s="878">
        <v>43158</v>
      </c>
      <c r="Q78" s="878">
        <v>43188</v>
      </c>
      <c r="R78" s="859">
        <f t="shared" si="20"/>
        <v>4.8128342245989231</v>
      </c>
      <c r="S78" s="795">
        <f>IF(INDEX(Historical!$D$7:$D$1442,MATCH(B78,Historical!$B$7:$B$1449,0))=0,"n/a",(INDEX(Historical!$C$7:$C$1442,MATCH(B78,Historical!$B$7:$B$1449,0))/INDEX(Historical!$D$7:$D$1442,MATCH(B78,Historical!$B$7:$B$1449,0))-1)*100)</f>
        <v>4.8128342245989275</v>
      </c>
      <c r="T78" s="795">
        <f>IF(INDEX(Historical!$F$7:$F$1442,MATCH(B78,Historical!$B$7:$B$1449,0))=0,"n/a",((INDEX(Historical!$C$7:$C$1442,MATCH(B78,Historical!$B$7:$B$1449,0))/INDEX(Historical!$F$7:$F$1442,MATCH(B78,Historical!$B$7:$B$1449,0)))^(1/3)-1)*100)</f>
        <v>5.6937550835409523</v>
      </c>
      <c r="U78" s="795">
        <f>IF(INDEX(Historical!$H$7:$H$1442,MATCH(B78,Historical!$B$7:$B$1449,0))=0,"n/a",((INDEX(Historical!$C$7:$C$1442,MATCH(B78,Historical!$B$7:$B$1449,0))/INDEX(Historical!$H$7:$H$1442,MATCH(B78,Historical!$B$7:$B$1449,0)))^(1/5)-1)*100)</f>
        <v>6.4712341423086794</v>
      </c>
      <c r="V78" s="795">
        <f>IF(INDEX(Historical!$O$7:$O$1442,MATCH(B78,Historical!$B$7:$B$1449,0))=0,"n/a",((INDEX(Historical!$C$7:$C$1442,MATCH(B78,Historical!$B$7:$B$1449,0))/INDEX(Historical!$O$7:$O$1442,MATCH(B78,Historical!$B$7:$B$1449,0)))^(1/10)-1)*100)</f>
        <v>4.6003688831453227</v>
      </c>
      <c r="W78" s="863">
        <f t="shared" si="21"/>
        <v>1.4066772266932268</v>
      </c>
      <c r="X78" s="864" t="str">
        <f t="shared" si="22"/>
        <v>n/a</v>
      </c>
      <c r="Y78" s="882" t="s">
        <v>477</v>
      </c>
      <c r="Z78" s="856" t="str">
        <f t="shared" si="23"/>
        <v>n/a</v>
      </c>
      <c r="AA78" s="866" t="str">
        <f t="shared" si="24"/>
        <v>n/a</v>
      </c>
      <c r="AB78" s="858">
        <v>12</v>
      </c>
      <c r="AC78" s="867">
        <v>-0.26</v>
      </c>
      <c r="AD78" s="867" t="s">
        <v>137</v>
      </c>
      <c r="AE78" s="867">
        <v>1.8</v>
      </c>
      <c r="AF78" s="867">
        <v>1.5</v>
      </c>
      <c r="AG78" s="867" t="s">
        <v>137</v>
      </c>
      <c r="AH78" s="867" t="s">
        <v>137</v>
      </c>
      <c r="AI78" s="867" t="s">
        <v>137</v>
      </c>
      <c r="AJ78" s="867">
        <v>-86.13</v>
      </c>
      <c r="AK78" s="867" t="s">
        <v>137</v>
      </c>
      <c r="AL78" s="868">
        <v>5160</v>
      </c>
      <c r="AM78" s="869" t="s">
        <v>137</v>
      </c>
      <c r="AN78" s="867" t="s">
        <v>137</v>
      </c>
      <c r="AO78" s="870" t="str">
        <f t="shared" si="25"/>
        <v>n/a</v>
      </c>
      <c r="AP78" s="871">
        <f t="shared" si="26"/>
        <v>13.267350647163049</v>
      </c>
      <c r="AQ78" s="872" t="str">
        <f t="shared" si="27"/>
        <v>n/a</v>
      </c>
      <c r="AR78" s="738">
        <f>INDEX(Historical!$C$7:$C$1442,MATCH(B78,Historical!$B$7:$B$1449,0))*IF(AH78="n/a",1.03,IF(AH78&lt;0,1.01,IF(AH78&gt;10,1.1,(1+AH78/100))))</f>
        <v>2.0188000000000001</v>
      </c>
      <c r="AS78" s="866">
        <f t="shared" si="28"/>
        <v>2.079364</v>
      </c>
      <c r="AT78" s="866">
        <f t="shared" si="17"/>
        <v>2.1417449199999998</v>
      </c>
      <c r="AU78" s="866">
        <f t="shared" si="17"/>
        <v>2.2059972675999999</v>
      </c>
      <c r="AV78" s="866">
        <f t="shared" si="17"/>
        <v>2.2721771856280002</v>
      </c>
      <c r="AW78" s="856">
        <f t="shared" si="29"/>
        <v>10.718083373228001</v>
      </c>
      <c r="AX78" s="873">
        <f t="shared" si="30"/>
        <v>37.163950670000006</v>
      </c>
      <c r="AY78" s="1081" t="s">
        <v>137</v>
      </c>
      <c r="AZ78" s="869">
        <v>17.669999999999998</v>
      </c>
      <c r="BA78" s="869">
        <v>-13.81</v>
      </c>
      <c r="BB78" s="869">
        <v>4.51</v>
      </c>
      <c r="BC78" s="869">
        <v>-2.78</v>
      </c>
      <c r="BD78" s="1033"/>
      <c r="BE78" s="700">
        <v>2010</v>
      </c>
      <c r="BF78" s="1013">
        <f t="shared" si="31"/>
        <v>0</v>
      </c>
      <c r="BG78" s="931" t="s">
        <v>137</v>
      </c>
    </row>
    <row r="79" spans="1:59" ht="11.25" customHeight="1" x14ac:dyDescent="0.2">
      <c r="A79" s="976" t="s">
        <v>1024</v>
      </c>
      <c r="B79" s="988" t="s">
        <v>1025</v>
      </c>
      <c r="C79" s="1070" t="s">
        <v>247</v>
      </c>
      <c r="D79" s="1070" t="s">
        <v>4408</v>
      </c>
      <c r="E79" s="828">
        <v>6</v>
      </c>
      <c r="F79" s="1148">
        <v>753</v>
      </c>
      <c r="G79" s="1148" t="s">
        <v>115</v>
      </c>
      <c r="H79" s="1148" t="s">
        <v>115</v>
      </c>
      <c r="I79" s="987">
        <v>50.32</v>
      </c>
      <c r="J79" s="738">
        <f t="shared" si="18"/>
        <v>1.6693163751987281</v>
      </c>
      <c r="K79" s="990">
        <v>0.21</v>
      </c>
      <c r="L79" s="1000">
        <v>4</v>
      </c>
      <c r="M79" s="729">
        <f t="shared" si="19"/>
        <v>0.84</v>
      </c>
      <c r="N79" s="983" t="s">
        <v>149</v>
      </c>
      <c r="O79" s="831">
        <v>0.19</v>
      </c>
      <c r="P79" s="973">
        <v>43423</v>
      </c>
      <c r="Q79" s="973">
        <v>43448</v>
      </c>
      <c r="R79" s="729">
        <f t="shared" si="20"/>
        <v>10.52631578947368</v>
      </c>
      <c r="S79" s="795">
        <f>IF(INDEX(Historical!$D$7:$D$1442,MATCH(B79,Historical!$B$7:$B$1449,0))=0,"n/a",(INDEX(Historical!$C$7:$C$1442,MATCH(B79,Historical!$B$7:$B$1449,0))/INDEX(Historical!$D$7:$D$1442,MATCH(B79,Historical!$B$7:$B$1449,0))-1)*100)</f>
        <v>13.868613138686126</v>
      </c>
      <c r="T79" s="795">
        <f>IF(INDEX(Historical!$F$7:$F$1442,MATCH(B79,Historical!$B$7:$B$1449,0))=0,"n/a",((INDEX(Historical!$C$7:$C$1442,MATCH(B79,Historical!$B$7:$B$1449,0))/INDEX(Historical!$F$7:$F$1442,MATCH(B79,Historical!$B$7:$B$1449,0)))^(1/3)-1)*100)</f>
        <v>14.106863110398216</v>
      </c>
      <c r="U79" s="795">
        <f>IF(INDEX(Historical!$H$7:$H$1442,MATCH(B79,Historical!$B$7:$B$1449,0))=0,"n/a",((INDEX(Historical!$C$7:$C$1442,MATCH(B79,Historical!$B$7:$B$1449,0))/INDEX(Historical!$H$7:$H$1442,MATCH(B79,Historical!$B$7:$B$1449,0)))^(1/5)-1)*100)</f>
        <v>50.806104078261448</v>
      </c>
      <c r="V79" s="795">
        <f>IF(INDEX(Historical!$O$7:$O$1442,MATCH(B79,Historical!$B$7:$B$1449,0))=0,"n/a",((INDEX(Historical!$C$7:$C$1442,MATCH(B79,Historical!$B$7:$B$1449,0))/INDEX(Historical!$O$7:$O$1442,MATCH(B79,Historical!$B$7:$B$1449,0)))^(1/10)-1)*100)</f>
        <v>31.617143138046622</v>
      </c>
      <c r="W79" s="796">
        <f t="shared" si="21"/>
        <v>1.6069163446055854</v>
      </c>
      <c r="X79" s="797">
        <f t="shared" si="22"/>
        <v>4.0644883262609159</v>
      </c>
      <c r="Y79" s="741"/>
      <c r="Z79" s="738">
        <f t="shared" si="23"/>
        <v>32.941176470588232</v>
      </c>
      <c r="AA79" s="999">
        <f t="shared" si="24"/>
        <v>19.733333333333334</v>
      </c>
      <c r="AB79" s="1000">
        <v>12</v>
      </c>
      <c r="AC79" s="978">
        <v>2.5499999999999998</v>
      </c>
      <c r="AD79" s="978">
        <v>1.32</v>
      </c>
      <c r="AE79" s="978">
        <v>0.92</v>
      </c>
      <c r="AF79" s="978">
        <v>2.82</v>
      </c>
      <c r="AG79" s="978">
        <v>6.5</v>
      </c>
      <c r="AH79" s="978">
        <v>-2.9000000000000004</v>
      </c>
      <c r="AI79" s="978">
        <v>11.73</v>
      </c>
      <c r="AJ79" s="978">
        <v>12.5</v>
      </c>
      <c r="AK79" s="978">
        <v>15</v>
      </c>
      <c r="AL79" s="991">
        <v>4390</v>
      </c>
      <c r="AM79" s="985">
        <v>0.89999999999999991</v>
      </c>
      <c r="AN79" s="978">
        <v>0.79</v>
      </c>
      <c r="AO79" s="838">
        <f t="shared" si="25"/>
        <v>32.74208712012684</v>
      </c>
      <c r="AP79" s="839">
        <f t="shared" si="26"/>
        <v>52.475420453460174</v>
      </c>
      <c r="AQ79" s="1001">
        <f t="shared" si="27"/>
        <v>57.265522109725133</v>
      </c>
      <c r="AR79" s="738">
        <f>INDEX(Historical!$C$7:$C$1442,MATCH(B79,Historical!$B$7:$B$1449,0))*IF(AH79="n/a",1.03,IF(AH79&lt;0,1.01,IF(AH79&gt;10,1.1,(1+AH79/100))))</f>
        <v>0.78780000000000006</v>
      </c>
      <c r="AS79" s="999">
        <f t="shared" si="28"/>
        <v>0.86658000000000013</v>
      </c>
      <c r="AT79" s="999">
        <f t="shared" si="17"/>
        <v>0.95323800000000025</v>
      </c>
      <c r="AU79" s="999">
        <f t="shared" si="17"/>
        <v>1.0485618000000003</v>
      </c>
      <c r="AV79" s="999">
        <f t="shared" si="17"/>
        <v>1.1534179800000004</v>
      </c>
      <c r="AW79" s="738">
        <f t="shared" si="29"/>
        <v>4.8095977800000007</v>
      </c>
      <c r="AX79" s="846">
        <f t="shared" si="30"/>
        <v>9.5580242050874418</v>
      </c>
      <c r="AY79" s="1080">
        <v>1.69</v>
      </c>
      <c r="AZ79" s="985">
        <v>20.04</v>
      </c>
      <c r="BA79" s="985">
        <v>-27.93</v>
      </c>
      <c r="BB79" s="985">
        <v>2.5</v>
      </c>
      <c r="BC79" s="985">
        <v>-15.57</v>
      </c>
      <c r="BE79" s="700">
        <v>2014</v>
      </c>
      <c r="BF79" s="1013">
        <f t="shared" si="31"/>
        <v>0</v>
      </c>
      <c r="BG79" s="995">
        <v>2.7</v>
      </c>
    </row>
    <row r="80" spans="1:59" ht="11.25" customHeight="1" x14ac:dyDescent="0.2">
      <c r="A80" s="976" t="s">
        <v>1026</v>
      </c>
      <c r="B80" s="988" t="s">
        <v>1027</v>
      </c>
      <c r="C80" s="1070" t="s">
        <v>108</v>
      </c>
      <c r="D80" s="1070" t="s">
        <v>4401</v>
      </c>
      <c r="E80" s="828">
        <v>8</v>
      </c>
      <c r="F80" s="1148">
        <v>524</v>
      </c>
      <c r="G80" s="1148" t="s">
        <v>115</v>
      </c>
      <c r="H80" s="1148" t="s">
        <v>115</v>
      </c>
      <c r="I80" s="987">
        <v>36.99</v>
      </c>
      <c r="J80" s="738">
        <f t="shared" si="18"/>
        <v>2.7034333603676668</v>
      </c>
      <c r="K80" s="990">
        <v>0.25</v>
      </c>
      <c r="L80" s="1000">
        <v>4</v>
      </c>
      <c r="M80" s="729">
        <f t="shared" si="19"/>
        <v>1</v>
      </c>
      <c r="N80" s="983" t="s">
        <v>119</v>
      </c>
      <c r="O80" s="831">
        <v>0.22</v>
      </c>
      <c r="P80" s="973">
        <v>43312</v>
      </c>
      <c r="Q80" s="973">
        <v>43344</v>
      </c>
      <c r="R80" s="729">
        <f t="shared" si="20"/>
        <v>13.636363636363635</v>
      </c>
      <c r="S80" s="795">
        <f>IF(INDEX(Historical!$D$7:$D$1442,MATCH(B80,Historical!$B$7:$B$1449,0))=0,"n/a",(INDEX(Historical!$C$7:$C$1442,MATCH(B80,Historical!$B$7:$B$1449,0))/INDEX(Historical!$D$7:$D$1442,MATCH(B80,Historical!$B$7:$B$1449,0))-1)*100)</f>
        <v>9.302325581395344</v>
      </c>
      <c r="T80" s="795">
        <f>IF(INDEX(Historical!$F$7:$F$1442,MATCH(B80,Historical!$B$7:$B$1449,0))=0,"n/a",((INDEX(Historical!$C$7:$C$1442,MATCH(B80,Historical!$B$7:$B$1449,0))/INDEX(Historical!$F$7:$F$1442,MATCH(B80,Historical!$B$7:$B$1449,0)))^(1/3)-1)*100)</f>
        <v>6.4170176581825888</v>
      </c>
      <c r="U80" s="795">
        <f>IF(INDEX(Historical!$H$7:$H$1442,MATCH(B80,Historical!$B$7:$B$1449,0))=0,"n/a",((INDEX(Historical!$C$7:$C$1442,MATCH(B80,Historical!$B$7:$B$1449,0))/INDEX(Historical!$H$7:$H$1442,MATCH(B80,Historical!$B$7:$B$1449,0)))^(1/5)-1)*100)</f>
        <v>6.3789630349909698</v>
      </c>
      <c r="V80" s="795">
        <f>IF(INDEX(Historical!$O$7:$O$1442,MATCH(B80,Historical!$B$7:$B$1449,0))=0,"n/a",((INDEX(Historical!$C$7:$C$1442,MATCH(B80,Historical!$B$7:$B$1449,0))/INDEX(Historical!$O$7:$O$1442,MATCH(B80,Historical!$B$7:$B$1449,0)))^(1/10)-1)*100)</f>
        <v>5.6996159590350093</v>
      </c>
      <c r="W80" s="796">
        <f t="shared" si="21"/>
        <v>1.1191917281512735</v>
      </c>
      <c r="X80" s="797">
        <f t="shared" si="22"/>
        <v>0.96650955075620748</v>
      </c>
      <c r="Y80" s="753"/>
      <c r="Z80" s="738">
        <f t="shared" si="23"/>
        <v>31.948881789137378</v>
      </c>
      <c r="AA80" s="999">
        <f t="shared" si="24"/>
        <v>11.817891373801919</v>
      </c>
      <c r="AB80" s="1000">
        <v>12</v>
      </c>
      <c r="AC80" s="978">
        <v>3.13</v>
      </c>
      <c r="AD80" s="978">
        <v>1.69</v>
      </c>
      <c r="AE80" s="978">
        <v>4.1100000000000003</v>
      </c>
      <c r="AF80" s="978">
        <v>1.36</v>
      </c>
      <c r="AG80" s="978">
        <v>6.4</v>
      </c>
      <c r="AH80" s="978">
        <v>3.8</v>
      </c>
      <c r="AI80" s="978">
        <v>7.55</v>
      </c>
      <c r="AJ80" s="978">
        <v>6.6000000000000005</v>
      </c>
      <c r="AK80" s="978">
        <v>7.0000000000000009</v>
      </c>
      <c r="AL80" s="991">
        <v>743.87</v>
      </c>
      <c r="AM80" s="985">
        <v>1.3</v>
      </c>
      <c r="AN80" s="978">
        <v>0.22</v>
      </c>
      <c r="AO80" s="838">
        <f t="shared" si="25"/>
        <v>-2.7354949784432829</v>
      </c>
      <c r="AP80" s="839">
        <f t="shared" si="26"/>
        <v>9.0823963953586357</v>
      </c>
      <c r="AQ80" s="1001">
        <f t="shared" si="27"/>
        <v>-15.482198408012927</v>
      </c>
      <c r="AR80" s="738">
        <f>INDEX(Historical!$C$7:$C$1442,MATCH(B80,Historical!$B$7:$B$1449,0))*IF(AH80="n/a",1.03,IF(AH80&lt;0,1.01,IF(AH80&gt;10,1.1,(1+AH80/100))))</f>
        <v>0.97572000000000003</v>
      </c>
      <c r="AS80" s="999">
        <f t="shared" si="28"/>
        <v>1.04938686</v>
      </c>
      <c r="AT80" s="999">
        <f t="shared" si="17"/>
        <v>1.1228439402000001</v>
      </c>
      <c r="AU80" s="999">
        <f t="shared" si="17"/>
        <v>1.2014430160140002</v>
      </c>
      <c r="AV80" s="999">
        <f t="shared" si="17"/>
        <v>1.2855440271349803</v>
      </c>
      <c r="AW80" s="738">
        <f t="shared" si="29"/>
        <v>5.6349378433489807</v>
      </c>
      <c r="AX80" s="846">
        <f t="shared" si="30"/>
        <v>15.233678949307869</v>
      </c>
      <c r="AY80" s="1080">
        <v>0.72</v>
      </c>
      <c r="AZ80" s="985">
        <v>12.64</v>
      </c>
      <c r="BA80" s="985">
        <v>-26.529999999999998</v>
      </c>
      <c r="BB80" s="985">
        <v>0.88</v>
      </c>
      <c r="BC80" s="985">
        <v>-15.7</v>
      </c>
      <c r="BE80" s="700">
        <v>2011</v>
      </c>
      <c r="BF80" s="1013">
        <f t="shared" si="31"/>
        <v>0</v>
      </c>
      <c r="BG80" s="995">
        <v>0.8</v>
      </c>
    </row>
    <row r="81" spans="1:59" ht="11.25" customHeight="1" x14ac:dyDescent="0.2">
      <c r="A81" s="976" t="s">
        <v>1030</v>
      </c>
      <c r="B81" s="988" t="s">
        <v>1031</v>
      </c>
      <c r="C81" s="1070" t="s">
        <v>108</v>
      </c>
      <c r="D81" s="1070" t="s">
        <v>4401</v>
      </c>
      <c r="E81" s="828">
        <v>8</v>
      </c>
      <c r="F81" s="1148">
        <v>556</v>
      </c>
      <c r="G81" s="1148" t="s">
        <v>37</v>
      </c>
      <c r="H81" s="1148" t="s">
        <v>37</v>
      </c>
      <c r="I81" s="987">
        <v>49.98</v>
      </c>
      <c r="J81" s="738">
        <f t="shared" si="18"/>
        <v>2.9611844737895159</v>
      </c>
      <c r="K81" s="990">
        <v>0.37</v>
      </c>
      <c r="L81" s="1000">
        <v>4</v>
      </c>
      <c r="M81" s="729">
        <f t="shared" si="19"/>
        <v>1.48</v>
      </c>
      <c r="N81" s="983" t="s">
        <v>146</v>
      </c>
      <c r="O81" s="831">
        <v>0.36</v>
      </c>
      <c r="P81" s="973">
        <v>43447</v>
      </c>
      <c r="Q81" s="973">
        <v>43466</v>
      </c>
      <c r="R81" s="729">
        <f t="shared" si="20"/>
        <v>2.7777777777777803</v>
      </c>
      <c r="S81" s="795">
        <f>IF(INDEX(Historical!$D$7:$D$1442,MATCH(B81,Historical!$B$7:$B$1449,0))=0,"n/a",(INDEX(Historical!$C$7:$C$1442,MATCH(B81,Historical!$B$7:$B$1449,0))/INDEX(Historical!$D$7:$D$1442,MATCH(B81,Historical!$B$7:$B$1449,0))-1)*100)</f>
        <v>4.5454545454545414</v>
      </c>
      <c r="T81" s="795">
        <f>IF(INDEX(Historical!$F$7:$F$1442,MATCH(B81,Historical!$B$7:$B$1449,0))=0,"n/a",((INDEX(Historical!$C$7:$C$1442,MATCH(B81,Historical!$B$7:$B$1449,0))/INDEX(Historical!$F$7:$F$1442,MATCH(B81,Historical!$B$7:$B$1449,0)))^(1/3)-1)*100)</f>
        <v>4.7689553171647248</v>
      </c>
      <c r="U81" s="795">
        <f>IF(INDEX(Historical!$H$7:$H$1442,MATCH(B81,Historical!$B$7:$B$1449,0))=0,"n/a",((INDEX(Historical!$C$7:$C$1442,MATCH(B81,Historical!$B$7:$B$1449,0))/INDEX(Historical!$H$7:$H$1442,MATCH(B81,Historical!$B$7:$B$1449,0)))^(1/5)-1)*100)</f>
        <v>3.5342923413427263</v>
      </c>
      <c r="V81" s="795">
        <f>IF(INDEX(Historical!$O$7:$O$1442,MATCH(B81,Historical!$B$7:$B$1449,0))=0,"n/a",((INDEX(Historical!$C$7:$C$1442,MATCH(B81,Historical!$B$7:$B$1449,0))/INDEX(Historical!$O$7:$O$1442,MATCH(B81,Historical!$B$7:$B$1449,0)))^(1/10)-1)*100)</f>
        <v>1.0754631688062899</v>
      </c>
      <c r="W81" s="796">
        <f t="shared" si="21"/>
        <v>3.28629788899755</v>
      </c>
      <c r="X81" s="797" t="str">
        <f t="shared" si="22"/>
        <v>n/a</v>
      </c>
      <c r="Y81" s="749"/>
      <c r="Z81" s="738">
        <f t="shared" si="23"/>
        <v>36.36363636363636</v>
      </c>
      <c r="AA81" s="999">
        <f t="shared" si="24"/>
        <v>12.280098280098278</v>
      </c>
      <c r="AB81" s="1000">
        <v>12</v>
      </c>
      <c r="AC81" s="978">
        <v>4.07</v>
      </c>
      <c r="AD81" s="978" t="s">
        <v>137</v>
      </c>
      <c r="AE81" s="978">
        <v>1.85</v>
      </c>
      <c r="AF81" s="978">
        <v>1.17</v>
      </c>
      <c r="AG81" s="978">
        <v>6</v>
      </c>
      <c r="AH81" s="978">
        <v>-25.8</v>
      </c>
      <c r="AI81" s="978" t="s">
        <v>137</v>
      </c>
      <c r="AJ81" s="978">
        <v>-9.9</v>
      </c>
      <c r="AK81" s="978" t="s">
        <v>137</v>
      </c>
      <c r="AL81" s="991">
        <v>169.43</v>
      </c>
      <c r="AM81" s="985">
        <v>2.7</v>
      </c>
      <c r="AN81" s="978">
        <v>0.97</v>
      </c>
      <c r="AO81" s="838">
        <f t="shared" si="25"/>
        <v>-5.784621464966035</v>
      </c>
      <c r="AP81" s="839">
        <f t="shared" si="26"/>
        <v>6.4954768151322426</v>
      </c>
      <c r="AQ81" s="1001">
        <f t="shared" si="27"/>
        <v>-20.0897309124096</v>
      </c>
      <c r="AR81" s="738">
        <f>INDEX(Historical!$C$7:$C$1442,MATCH(B81,Historical!$B$7:$B$1449,0))*IF(AH81="n/a",1.03,IF(AH81&lt;0,1.01,IF(AH81&gt;10,1.1,(1+AH81/100))))</f>
        <v>1.3937999999999999</v>
      </c>
      <c r="AS81" s="999">
        <f t="shared" si="28"/>
        <v>1.4356139999999999</v>
      </c>
      <c r="AT81" s="999">
        <f t="shared" si="17"/>
        <v>1.4786824199999999</v>
      </c>
      <c r="AU81" s="999">
        <f t="shared" si="17"/>
        <v>1.5230428925999999</v>
      </c>
      <c r="AV81" s="999">
        <f t="shared" si="17"/>
        <v>1.5687341793779999</v>
      </c>
      <c r="AW81" s="738">
        <f t="shared" si="29"/>
        <v>7.3998734919779992</v>
      </c>
      <c r="AX81" s="846">
        <f t="shared" si="30"/>
        <v>14.805669251656662</v>
      </c>
      <c r="AY81" s="1080">
        <v>0.67</v>
      </c>
      <c r="AZ81" s="985">
        <v>10.39</v>
      </c>
      <c r="BA81" s="985">
        <v>-25.85</v>
      </c>
      <c r="BB81" s="985">
        <v>-3.1199999999999997</v>
      </c>
      <c r="BC81" s="985">
        <v>-13.08</v>
      </c>
      <c r="BE81" s="700">
        <v>2012</v>
      </c>
      <c r="BF81" s="1013">
        <f t="shared" si="31"/>
        <v>0</v>
      </c>
      <c r="BG81" s="995">
        <v>0.6</v>
      </c>
    </row>
    <row r="82" spans="1:59" ht="11.25" customHeight="1" x14ac:dyDescent="0.2">
      <c r="A82" s="984" t="s">
        <v>1032</v>
      </c>
      <c r="B82" s="988" t="s">
        <v>1033</v>
      </c>
      <c r="C82" s="1070" t="s">
        <v>123</v>
      </c>
      <c r="D82" s="1070" t="s">
        <v>4233</v>
      </c>
      <c r="E82" s="828">
        <v>7</v>
      </c>
      <c r="F82" s="1148">
        <v>605</v>
      </c>
      <c r="G82" s="1148" t="s">
        <v>106</v>
      </c>
      <c r="H82" s="1148" t="s">
        <v>106</v>
      </c>
      <c r="I82" s="987">
        <v>46.89</v>
      </c>
      <c r="J82" s="738">
        <f t="shared" si="18"/>
        <v>2.8150991682661548</v>
      </c>
      <c r="K82" s="990">
        <v>0.33</v>
      </c>
      <c r="L82" s="1000">
        <v>4</v>
      </c>
      <c r="M82" s="729">
        <f t="shared" si="19"/>
        <v>1.32</v>
      </c>
      <c r="N82" s="983" t="s">
        <v>228</v>
      </c>
      <c r="O82" s="831">
        <v>0.315</v>
      </c>
      <c r="P82" s="973">
        <v>43244</v>
      </c>
      <c r="Q82" s="973">
        <v>43259</v>
      </c>
      <c r="R82" s="729">
        <f t="shared" si="20"/>
        <v>4.7619047619047654</v>
      </c>
      <c r="S82" s="795">
        <f>IF(INDEX(Historical!$D$7:$D$1442,MATCH(B82,Historical!$B$7:$B$1449,0))=0,"n/a",(INDEX(Historical!$C$7:$C$1442,MATCH(B82,Historical!$B$7:$B$1449,0))/INDEX(Historical!$D$7:$D$1442,MATCH(B82,Historical!$B$7:$B$1449,0))-1)*100)</f>
        <v>4.8192771084337283</v>
      </c>
      <c r="T82" s="795">
        <f>IF(INDEX(Historical!$F$7:$F$1442,MATCH(B82,Historical!$B$7:$B$1449,0))=0,"n/a",((INDEX(Historical!$C$7:$C$1442,MATCH(B82,Historical!$B$7:$B$1449,0))/INDEX(Historical!$F$7:$F$1442,MATCH(B82,Historical!$B$7:$B$1449,0)))^(1/3)-1)*100)</f>
        <v>14.036167488494012</v>
      </c>
      <c r="U82" s="795">
        <f>IF(INDEX(Historical!$H$7:$H$1442,MATCH(B82,Historical!$B$7:$B$1449,0))=0,"n/a",((INDEX(Historical!$C$7:$C$1442,MATCH(B82,Historical!$B$7:$B$1449,0))/INDEX(Historical!$H$7:$H$1442,MATCH(B82,Historical!$B$7:$B$1449,0)))^(1/5)-1)*100)</f>
        <v>10.281865760422292</v>
      </c>
      <c r="V82" s="795">
        <f>IF(INDEX(Historical!$O$7:$O$1442,MATCH(B82,Historical!$B$7:$B$1449,0))=0,"n/a",((INDEX(Historical!$C$7:$C$1442,MATCH(B82,Historical!$B$7:$B$1449,0))/INDEX(Historical!$O$7:$O$1442,MATCH(B82,Historical!$B$7:$B$1449,0)))^(1/10)-1)*100)</f>
        <v>6.1274676611179135</v>
      </c>
      <c r="W82" s="796">
        <f t="shared" si="21"/>
        <v>1.6779959241019378</v>
      </c>
      <c r="X82" s="797" t="str">
        <f t="shared" si="22"/>
        <v>n/a</v>
      </c>
      <c r="Y82" s="749"/>
      <c r="Z82" s="738">
        <f t="shared" si="23"/>
        <v>183.33333333333334</v>
      </c>
      <c r="AA82" s="999">
        <f t="shared" si="24"/>
        <v>65.125</v>
      </c>
      <c r="AB82" s="1000">
        <v>9</v>
      </c>
      <c r="AC82" s="978">
        <v>0.72</v>
      </c>
      <c r="AD82" s="978">
        <v>5.81</v>
      </c>
      <c r="AE82" s="978">
        <v>0.89</v>
      </c>
      <c r="AF82" s="978">
        <v>2.5</v>
      </c>
      <c r="AG82" s="978">
        <v>-9.4</v>
      </c>
      <c r="AH82" s="978">
        <v>-81.399999999999991</v>
      </c>
      <c r="AI82" s="978">
        <v>13.3</v>
      </c>
      <c r="AJ82" s="978">
        <v>-21</v>
      </c>
      <c r="AK82" s="978">
        <v>11.17</v>
      </c>
      <c r="AL82" s="991">
        <v>2880</v>
      </c>
      <c r="AM82" s="985">
        <v>1.3</v>
      </c>
      <c r="AN82" s="978">
        <v>0.87</v>
      </c>
      <c r="AO82" s="838">
        <f t="shared" si="25"/>
        <v>-52.02803507131155</v>
      </c>
      <c r="AP82" s="839">
        <f t="shared" si="26"/>
        <v>13.096964928688447</v>
      </c>
      <c r="AQ82" s="1001">
        <f t="shared" si="27"/>
        <v>169.00020652614955</v>
      </c>
      <c r="AR82" s="738">
        <f>INDEX(Historical!$C$7:$C$1442,MATCH(B82,Historical!$B$7:$B$1449,0))*IF(AH82="n/a",1.03,IF(AH82&lt;0,1.01,IF(AH82&gt;10,1.1,(1+AH82/100))))</f>
        <v>1.3180499999999999</v>
      </c>
      <c r="AS82" s="999">
        <f t="shared" si="28"/>
        <v>1.4498550000000001</v>
      </c>
      <c r="AT82" s="999">
        <f t="shared" si="17"/>
        <v>1.5948405000000003</v>
      </c>
      <c r="AU82" s="999">
        <f t="shared" si="17"/>
        <v>1.7543245500000004</v>
      </c>
      <c r="AV82" s="999">
        <f t="shared" si="17"/>
        <v>1.9297570050000006</v>
      </c>
      <c r="AW82" s="738">
        <f t="shared" si="29"/>
        <v>8.0468270550000014</v>
      </c>
      <c r="AX82" s="846">
        <f t="shared" si="30"/>
        <v>17.161072840690984</v>
      </c>
      <c r="AY82" s="1080">
        <v>1.44</v>
      </c>
      <c r="AZ82" s="985">
        <v>18.5</v>
      </c>
      <c r="BA82" s="985">
        <v>-31.39</v>
      </c>
      <c r="BB82" s="985">
        <v>2.94</v>
      </c>
      <c r="BC82" s="985">
        <v>-17.32</v>
      </c>
      <c r="BE82" s="700">
        <v>2012</v>
      </c>
      <c r="BF82" s="1013">
        <f t="shared" si="31"/>
        <v>0</v>
      </c>
      <c r="BG82" s="995">
        <v>-3.5999999999999996</v>
      </c>
    </row>
    <row r="83" spans="1:59" ht="11.25" customHeight="1" x14ac:dyDescent="0.2">
      <c r="A83" s="976" t="s">
        <v>1034</v>
      </c>
      <c r="B83" s="988" t="s">
        <v>1035</v>
      </c>
      <c r="C83" s="1070" t="s">
        <v>128</v>
      </c>
      <c r="D83" s="1070" t="s">
        <v>4389</v>
      </c>
      <c r="E83" s="828">
        <v>7</v>
      </c>
      <c r="F83" s="1148">
        <v>641</v>
      </c>
      <c r="G83" s="1148" t="s">
        <v>106</v>
      </c>
      <c r="H83" s="1148" t="s">
        <v>106</v>
      </c>
      <c r="I83" s="987">
        <v>81.36</v>
      </c>
      <c r="J83" s="738">
        <f t="shared" si="18"/>
        <v>1.2291052114060963</v>
      </c>
      <c r="K83" s="990">
        <v>1</v>
      </c>
      <c r="L83" s="1000">
        <v>1</v>
      </c>
      <c r="M83" s="729">
        <f t="shared" si="19"/>
        <v>1</v>
      </c>
      <c r="N83" s="983" t="s">
        <v>172</v>
      </c>
      <c r="O83" s="831">
        <v>0.95</v>
      </c>
      <c r="P83" s="973">
        <v>43419</v>
      </c>
      <c r="Q83" s="973">
        <v>43441</v>
      </c>
      <c r="R83" s="729">
        <f t="shared" si="20"/>
        <v>5.2631578947368478</v>
      </c>
      <c r="S83" s="795">
        <f>IF(INDEX(Historical!$D$7:$D$1442,MATCH(B83,Historical!$B$7:$B$1449,0))=0,"n/a",(INDEX(Historical!$C$7:$C$1442,MATCH(B83,Historical!$B$7:$B$1449,0))/INDEX(Historical!$D$7:$D$1442,MATCH(B83,Historical!$B$7:$B$1449,0))-1)*100)</f>
        <v>5.2631578947368363</v>
      </c>
      <c r="T83" s="795">
        <f>IF(INDEX(Historical!$F$7:$F$1442,MATCH(B83,Historical!$B$7:$B$1449,0))=0,"n/a",((INDEX(Historical!$C$7:$C$1442,MATCH(B83,Historical!$B$7:$B$1449,0))/INDEX(Historical!$F$7:$F$1442,MATCH(B83,Historical!$B$7:$B$1449,0)))^(1/3)-1)*100)</f>
        <v>7.7217345015941907</v>
      </c>
      <c r="U83" s="795">
        <f>IF(INDEX(Historical!$H$7:$H$1442,MATCH(B83,Historical!$B$7:$B$1449,0))=0,"n/a",((INDEX(Historical!$C$7:$C$1442,MATCH(B83,Historical!$B$7:$B$1449,0))/INDEX(Historical!$H$7:$H$1442,MATCH(B83,Historical!$B$7:$B$1449,0)))^(1/5)-1)*100)</f>
        <v>7.3940923785779322</v>
      </c>
      <c r="V83" s="795">
        <f>IF(INDEX(Historical!$O$7:$O$1442,MATCH(B83,Historical!$B$7:$B$1449,0))=0,"n/a",((INDEX(Historical!$C$7:$C$1442,MATCH(B83,Historical!$B$7:$B$1449,0))/INDEX(Historical!$O$7:$O$1442,MATCH(B83,Historical!$B$7:$B$1449,0)))^(1/10)-1)*100)</f>
        <v>11.069085371075271</v>
      </c>
      <c r="W83" s="796">
        <f t="shared" si="21"/>
        <v>0.66799488220585079</v>
      </c>
      <c r="X83" s="797">
        <f t="shared" si="22"/>
        <v>9.4432852855401442E-2</v>
      </c>
      <c r="Y83" s="989"/>
      <c r="Z83" s="738">
        <f t="shared" si="23"/>
        <v>51.81347150259068</v>
      </c>
      <c r="AA83" s="999">
        <f t="shared" si="24"/>
        <v>42.155440414507773</v>
      </c>
      <c r="AB83" s="1000">
        <v>10</v>
      </c>
      <c r="AC83" s="978">
        <v>1.93</v>
      </c>
      <c r="AD83" s="978">
        <v>2.94</v>
      </c>
      <c r="AE83" s="978">
        <v>1.3</v>
      </c>
      <c r="AF83" s="978">
        <v>5.4</v>
      </c>
      <c r="AG83" s="978">
        <v>12.1</v>
      </c>
      <c r="AH83" s="978">
        <v>-9.1</v>
      </c>
      <c r="AI83" s="978">
        <v>14.31</v>
      </c>
      <c r="AJ83" s="978">
        <v>78.3</v>
      </c>
      <c r="AK83" s="978">
        <v>14.299999999999999</v>
      </c>
      <c r="AL83" s="991">
        <v>1420</v>
      </c>
      <c r="AM83" s="985">
        <v>5.4</v>
      </c>
      <c r="AN83" s="978">
        <v>0.06</v>
      </c>
      <c r="AO83" s="838">
        <f t="shared" si="25"/>
        <v>-33.532242824523742</v>
      </c>
      <c r="AP83" s="839">
        <f t="shared" si="26"/>
        <v>8.623197589984029</v>
      </c>
      <c r="AQ83" s="1001">
        <f t="shared" si="27"/>
        <v>218.07712428720595</v>
      </c>
      <c r="AR83" s="738">
        <f>INDEX(Historical!$C$7:$C$1442,MATCH(B83,Historical!$B$7:$B$1449,0))*IF(AH83="n/a",1.03,IF(AH83&lt;0,1.01,IF(AH83&gt;10,1.1,(1+AH83/100))))</f>
        <v>1.01</v>
      </c>
      <c r="AS83" s="999">
        <f t="shared" si="28"/>
        <v>1.1110000000000002</v>
      </c>
      <c r="AT83" s="999">
        <f t="shared" si="17"/>
        <v>1.2221000000000004</v>
      </c>
      <c r="AU83" s="999">
        <f t="shared" si="17"/>
        <v>1.3443100000000006</v>
      </c>
      <c r="AV83" s="999">
        <f t="shared" si="17"/>
        <v>1.4787410000000007</v>
      </c>
      <c r="AW83" s="738">
        <f t="shared" si="29"/>
        <v>6.1661510000000028</v>
      </c>
      <c r="AX83" s="846">
        <f t="shared" si="30"/>
        <v>7.5788483284169166</v>
      </c>
      <c r="AY83" s="1080">
        <v>0.93</v>
      </c>
      <c r="AZ83" s="985">
        <v>20.5</v>
      </c>
      <c r="BA83" s="985">
        <v>-24.67</v>
      </c>
      <c r="BB83" s="985">
        <v>-4.0199999999999996</v>
      </c>
      <c r="BC83" s="985">
        <v>-12.98</v>
      </c>
      <c r="BE83" s="700">
        <v>2013</v>
      </c>
      <c r="BF83" s="1013">
        <f t="shared" si="31"/>
        <v>0</v>
      </c>
      <c r="BG83" s="995">
        <v>8.6999999999999993</v>
      </c>
    </row>
    <row r="84" spans="1:59" ht="11.25" customHeight="1" x14ac:dyDescent="0.2">
      <c r="A84" s="976" t="s">
        <v>1036</v>
      </c>
      <c r="B84" s="988" t="s">
        <v>1037</v>
      </c>
      <c r="C84" s="1070" t="s">
        <v>4381</v>
      </c>
      <c r="D84" s="1070" t="s">
        <v>4382</v>
      </c>
      <c r="E84" s="828">
        <v>8</v>
      </c>
      <c r="F84" s="1148">
        <v>487</v>
      </c>
      <c r="G84" s="1148" t="s">
        <v>37</v>
      </c>
      <c r="H84" s="1148" t="s">
        <v>37</v>
      </c>
      <c r="I84" s="987">
        <v>96.95</v>
      </c>
      <c r="J84" s="738">
        <f t="shared" si="18"/>
        <v>3.1768953068592056</v>
      </c>
      <c r="K84" s="990">
        <v>0.77</v>
      </c>
      <c r="L84" s="1000">
        <v>4</v>
      </c>
      <c r="M84" s="729">
        <f t="shared" si="19"/>
        <v>3.08</v>
      </c>
      <c r="N84" s="983" t="s">
        <v>572</v>
      </c>
      <c r="O84" s="831">
        <v>0.75</v>
      </c>
      <c r="P84" s="694">
        <v>43188</v>
      </c>
      <c r="Q84" s="694">
        <v>43207</v>
      </c>
      <c r="R84" s="729">
        <f t="shared" si="20"/>
        <v>2.6666666666666687</v>
      </c>
      <c r="S84" s="795">
        <f>IF(INDEX(Historical!$D$7:$D$1442,MATCH(B84,Historical!$B$7:$B$1449,0))=0,"n/a",(INDEX(Historical!$C$7:$C$1442,MATCH(B84,Historical!$B$7:$B$1449,0))/INDEX(Historical!$D$7:$D$1442,MATCH(B84,Historical!$B$7:$B$1449,0))-1)*100)</f>
        <v>2.0000000000000018</v>
      </c>
      <c r="T84" s="795">
        <f>IF(INDEX(Historical!$F$7:$F$1442,MATCH(B84,Historical!$B$7:$B$1449,0))=0,"n/a",((INDEX(Historical!$C$7:$C$1442,MATCH(B84,Historical!$B$7:$B$1449,0))/INDEX(Historical!$F$7:$F$1442,MATCH(B84,Historical!$B$7:$B$1449,0)))^(1/3)-1)*100)</f>
        <v>3.2505111129459197</v>
      </c>
      <c r="U84" s="795">
        <f>IF(INDEX(Historical!$H$7:$H$1442,MATCH(B84,Historical!$B$7:$B$1449,0))=0,"n/a",((INDEX(Historical!$C$7:$C$1442,MATCH(B84,Historical!$B$7:$B$1449,0))/INDEX(Historical!$H$7:$H$1442,MATCH(B84,Historical!$B$7:$B$1449,0)))^(1/5)-1)*100)</f>
        <v>4.5468780158090638</v>
      </c>
      <c r="V84" s="795">
        <f>IF(INDEX(Historical!$O$7:$O$1442,MATCH(B84,Historical!$B$7:$B$1449,0))=0,"n/a",((INDEX(Historical!$C$7:$C$1442,MATCH(B84,Historical!$B$7:$B$1449,0))/INDEX(Historical!$O$7:$O$1442,MATCH(B84,Historical!$B$7:$B$1449,0)))^(1/10)-1)*100)</f>
        <v>0.92801278360383765</v>
      </c>
      <c r="W84" s="796">
        <f t="shared" si="21"/>
        <v>4.899585540354038</v>
      </c>
      <c r="X84" s="797">
        <f t="shared" si="22"/>
        <v>1.2630216710580735</v>
      </c>
      <c r="Y84" s="752"/>
      <c r="Z84" s="738">
        <f t="shared" si="23"/>
        <v>144.60093896713616</v>
      </c>
      <c r="AA84" s="999">
        <f t="shared" si="24"/>
        <v>45.516431924882632</v>
      </c>
      <c r="AB84" s="1000">
        <v>12</v>
      </c>
      <c r="AC84" s="978">
        <v>2.13</v>
      </c>
      <c r="AD84" s="978">
        <v>12.67</v>
      </c>
      <c r="AE84" s="978">
        <v>9.83</v>
      </c>
      <c r="AF84" s="978">
        <v>2.77</v>
      </c>
      <c r="AG84" s="978">
        <v>6</v>
      </c>
      <c r="AH84" s="978">
        <v>-55.800000000000004</v>
      </c>
      <c r="AI84" s="978">
        <v>10.02</v>
      </c>
      <c r="AJ84" s="978">
        <v>3.5999999999999996</v>
      </c>
      <c r="AK84" s="978">
        <v>3.5999999999999996</v>
      </c>
      <c r="AL84" s="978">
        <v>9240</v>
      </c>
      <c r="AM84" s="985">
        <v>0.70000000000000007</v>
      </c>
      <c r="AN84" s="978">
        <v>0.68</v>
      </c>
      <c r="AO84" s="838">
        <f t="shared" si="25"/>
        <v>-37.79265860221436</v>
      </c>
      <c r="AP84" s="839">
        <f t="shared" si="26"/>
        <v>7.7237733226682694</v>
      </c>
      <c r="AQ84" s="1001">
        <f t="shared" si="27"/>
        <v>136.71878903216682</v>
      </c>
      <c r="AR84" s="738">
        <f>INDEX(Historical!$C$7:$C$1442,MATCH(B84,Historical!$B$7:$B$1449,0))*IF(AH84="n/a",1.03,IF(AH84&lt;0,1.01,IF(AH84&gt;10,1.1,(1+AH84/100))))</f>
        <v>3.0906000000000002</v>
      </c>
      <c r="AS84" s="999">
        <f t="shared" si="28"/>
        <v>3.3996600000000003</v>
      </c>
      <c r="AT84" s="999">
        <f t="shared" si="17"/>
        <v>3.5220477600000004</v>
      </c>
      <c r="AU84" s="999">
        <f t="shared" si="17"/>
        <v>3.6488414793600006</v>
      </c>
      <c r="AV84" s="999">
        <f t="shared" si="17"/>
        <v>3.7801997726169607</v>
      </c>
      <c r="AW84" s="738">
        <f t="shared" si="29"/>
        <v>17.441349011976964</v>
      </c>
      <c r="AX84" s="846">
        <f t="shared" si="30"/>
        <v>17.99004539657242</v>
      </c>
      <c r="AY84" s="1080">
        <v>0.56000000000000005</v>
      </c>
      <c r="AZ84" s="985">
        <v>23.990000000000002</v>
      </c>
      <c r="BA84" s="985">
        <v>6.9999999999999993E-2</v>
      </c>
      <c r="BB84" s="985">
        <v>6.63</v>
      </c>
      <c r="BC84" s="985">
        <v>6.79</v>
      </c>
      <c r="BE84" s="700">
        <v>2011</v>
      </c>
      <c r="BF84" s="1013">
        <f t="shared" si="31"/>
        <v>0</v>
      </c>
      <c r="BG84" s="995">
        <v>3.3000000000000003</v>
      </c>
    </row>
    <row r="85" spans="1:59" ht="11.25" customHeight="1" x14ac:dyDescent="0.2">
      <c r="A85" s="993" t="s">
        <v>3830</v>
      </c>
      <c r="B85" s="988" t="s">
        <v>3831</v>
      </c>
      <c r="C85" s="1070" t="s">
        <v>108</v>
      </c>
      <c r="D85" s="1070" t="s">
        <v>4401</v>
      </c>
      <c r="E85" s="828">
        <v>5</v>
      </c>
      <c r="F85" s="1148">
        <v>833</v>
      </c>
      <c r="G85" s="1148" t="s">
        <v>106</v>
      </c>
      <c r="H85" s="1148" t="s">
        <v>106</v>
      </c>
      <c r="I85" s="987">
        <v>24</v>
      </c>
      <c r="J85" s="738">
        <f t="shared" si="18"/>
        <v>1.5</v>
      </c>
      <c r="K85" s="990">
        <v>0.09</v>
      </c>
      <c r="L85" s="1000">
        <v>4</v>
      </c>
      <c r="M85" s="729">
        <f t="shared" si="19"/>
        <v>0.36</v>
      </c>
      <c r="N85" s="983" t="s">
        <v>520</v>
      </c>
      <c r="O85" s="831">
        <v>7.0000000000000007E-2</v>
      </c>
      <c r="P85" s="973">
        <v>43342</v>
      </c>
      <c r="Q85" s="973">
        <v>43360</v>
      </c>
      <c r="R85" s="729">
        <f t="shared" si="20"/>
        <v>28.571428571428552</v>
      </c>
      <c r="S85" s="795">
        <f>IF(INDEX(Historical!$D$7:$D$1442,MATCH(B85,Historical!$B$7:$B$1449,0))=0,"n/a",(INDEX(Historical!$C$7:$C$1442,MATCH(B85,Historical!$B$7:$B$1449,0))/INDEX(Historical!$D$7:$D$1442,MATCH(B85,Historical!$B$7:$B$1449,0))-1)*100)</f>
        <v>33.33333333333335</v>
      </c>
      <c r="T85" s="795">
        <f>IF(INDEX(Historical!$F$7:$F$1442,MATCH(B85,Historical!$B$7:$B$1449,0))=0,"n/a",((INDEX(Historical!$C$7:$C$1442,MATCH(B85,Historical!$B$7:$B$1449,0))/INDEX(Historical!$F$7:$F$1442,MATCH(B85,Historical!$B$7:$B$1449,0)))^(1/3)-1)*100)</f>
        <v>35.02127623583273</v>
      </c>
      <c r="U85" s="795" t="str">
        <f>IF(INDEX(Historical!$H$7:$H$1442,MATCH(B85,Historical!$B$7:$B$1449,0))=0,"n/a",((INDEX(Historical!$C$7:$C$1442,MATCH(B85,Historical!$B$7:$B$1449,0))/INDEX(Historical!$H$7:$H$1442,MATCH(B85,Historical!$B$7:$B$1449,0)))^(1/5)-1)*100)</f>
        <v>n/a</v>
      </c>
      <c r="V85" s="795">
        <f>IF(INDEX(Historical!$O$7:$O$1442,MATCH(B85,Historical!$B$7:$B$1449,0))=0,"n/a",((INDEX(Historical!$C$7:$C$1442,MATCH(B85,Historical!$B$7:$B$1449,0))/INDEX(Historical!$O$7:$O$1442,MATCH(B85,Historical!$B$7:$B$1449,0)))^(1/10)-1)*100)</f>
        <v>-8.1034154581234077</v>
      </c>
      <c r="W85" s="796" t="str">
        <f t="shared" si="21"/>
        <v>n/a</v>
      </c>
      <c r="X85" s="797" t="str">
        <f t="shared" si="22"/>
        <v>n/a</v>
      </c>
      <c r="Y85" s="749"/>
      <c r="Z85" s="738">
        <f t="shared" si="23"/>
        <v>28.125</v>
      </c>
      <c r="AA85" s="999">
        <f t="shared" si="24"/>
        <v>18.75</v>
      </c>
      <c r="AB85" s="1000">
        <v>12</v>
      </c>
      <c r="AC85" s="978">
        <v>1.28</v>
      </c>
      <c r="AD85" s="978">
        <v>3.13</v>
      </c>
      <c r="AE85" s="978">
        <v>4.2300000000000004</v>
      </c>
      <c r="AF85" s="978">
        <v>1.37</v>
      </c>
      <c r="AG85" s="978">
        <v>6.1</v>
      </c>
      <c r="AH85" s="978">
        <v>27.500000000000004</v>
      </c>
      <c r="AI85" s="978">
        <v>32.79</v>
      </c>
      <c r="AJ85" s="978">
        <v>168.70000000000002</v>
      </c>
      <c r="AK85" s="978">
        <v>6</v>
      </c>
      <c r="AL85" s="991">
        <v>404.4</v>
      </c>
      <c r="AM85" s="985">
        <v>15</v>
      </c>
      <c r="AN85" s="978">
        <v>0.18</v>
      </c>
      <c r="AO85" s="838" t="str">
        <f t="shared" si="25"/>
        <v>n/a</v>
      </c>
      <c r="AP85" s="839" t="str">
        <f t="shared" si="26"/>
        <v>n/a</v>
      </c>
      <c r="AQ85" s="1001">
        <f t="shared" si="27"/>
        <v>6.8488028321640471</v>
      </c>
      <c r="AR85" s="738">
        <f>INDEX(Historical!$C$7:$C$1442,MATCH(B85,Historical!$B$7:$B$1449,0))*IF(AH85="n/a",1.03,IF(AH85&lt;0,1.01,IF(AH85&gt;10,1.1,(1+AH85/100))))</f>
        <v>0.35200000000000004</v>
      </c>
      <c r="AS85" s="999">
        <f t="shared" si="28"/>
        <v>0.38720000000000004</v>
      </c>
      <c r="AT85" s="999">
        <f t="shared" si="17"/>
        <v>0.41043200000000007</v>
      </c>
      <c r="AU85" s="999">
        <f t="shared" si="17"/>
        <v>0.4350579200000001</v>
      </c>
      <c r="AV85" s="999">
        <f t="shared" si="17"/>
        <v>0.4611613952000001</v>
      </c>
      <c r="AW85" s="738">
        <f t="shared" si="29"/>
        <v>2.0458513152000002</v>
      </c>
      <c r="AX85" s="846">
        <f t="shared" si="30"/>
        <v>8.5243804799999996</v>
      </c>
      <c r="AY85" s="1080">
        <v>0.85</v>
      </c>
      <c r="AZ85" s="985">
        <v>20.45</v>
      </c>
      <c r="BA85" s="985">
        <v>-10.95</v>
      </c>
      <c r="BB85" s="985">
        <v>-1.52</v>
      </c>
      <c r="BC85" s="985">
        <v>-0.51</v>
      </c>
      <c r="BE85" s="700">
        <v>2014</v>
      </c>
      <c r="BF85" s="1013">
        <f t="shared" si="31"/>
        <v>0</v>
      </c>
      <c r="BG85" s="995">
        <v>0.6</v>
      </c>
    </row>
    <row r="86" spans="1:59" ht="11.25" customHeight="1" x14ac:dyDescent="0.2">
      <c r="A86" s="798" t="s">
        <v>4158</v>
      </c>
      <c r="B86" s="890" t="s">
        <v>4159</v>
      </c>
      <c r="C86" s="1070" t="s">
        <v>4381</v>
      </c>
      <c r="D86" s="1070" t="s">
        <v>4382</v>
      </c>
      <c r="E86" s="828">
        <v>5</v>
      </c>
      <c r="F86" s="1148">
        <v>804</v>
      </c>
      <c r="G86" s="1148" t="s">
        <v>106</v>
      </c>
      <c r="H86" s="1148" t="s">
        <v>106</v>
      </c>
      <c r="I86" s="996">
        <v>21.98</v>
      </c>
      <c r="J86" s="738">
        <f t="shared" si="18"/>
        <v>3.7306642402183803</v>
      </c>
      <c r="K86" s="976">
        <v>0.20499999999999999</v>
      </c>
      <c r="L86" s="1148">
        <v>4</v>
      </c>
      <c r="M86" s="729">
        <f t="shared" si="19"/>
        <v>0.82</v>
      </c>
      <c r="N86" s="1148" t="s">
        <v>320</v>
      </c>
      <c r="O86" s="676">
        <v>0.185</v>
      </c>
      <c r="P86" s="1262">
        <v>43187</v>
      </c>
      <c r="Q86" s="1262">
        <v>43203</v>
      </c>
      <c r="R86" s="729">
        <f t="shared" si="20"/>
        <v>10.810810810810805</v>
      </c>
      <c r="S86" s="795">
        <f>IF(INDEX(Historical!$D$7:$D$1442,MATCH(B86,Historical!$B$7:$B$1449,0))=0,"n/a",(INDEX(Historical!$C$7:$C$1442,MATCH(B86,Historical!$B$7:$B$1449,0))/INDEX(Historical!$D$7:$D$1442,MATCH(B86,Historical!$B$7:$B$1449,0))-1)*100)</f>
        <v>8.1081081081081141</v>
      </c>
      <c r="T86" s="795">
        <f>IF(INDEX(Historical!$F$7:$F$1442,MATCH(B86,Historical!$B$7:$B$1449,0))=0,"n/a",((INDEX(Historical!$C$7:$C$1442,MATCH(B86,Historical!$B$7:$B$1449,0))/INDEX(Historical!$F$7:$F$1442,MATCH(B86,Historical!$B$7:$B$1449,0)))^(1/3)-1)*100)</f>
        <v>7.7217345015941907</v>
      </c>
      <c r="U86" s="795" t="str">
        <f>IF(INDEX(Historical!$H$7:$H$1442,MATCH(B86,Historical!$B$7:$B$1449,0))=0,"n/a",((INDEX(Historical!$C$7:$C$1442,MATCH(B86,Historical!$B$7:$B$1449,0))/INDEX(Historical!$H$7:$H$1442,MATCH(B86,Historical!$B$7:$B$1449,0)))^(1/5)-1)*100)</f>
        <v>n/a</v>
      </c>
      <c r="V86" s="795" t="str">
        <f>IF(INDEX(Historical!$O$7:$O$1442,MATCH(B86,Historical!$B$7:$B$1449,0))=0,"n/a",((INDEX(Historical!$C$7:$C$1442,MATCH(B86,Historical!$B$7:$B$1449,0))/INDEX(Historical!$O$7:$O$1442,MATCH(B86,Historical!$B$7:$B$1449,0)))^(1/10)-1)*100)</f>
        <v>n/a</v>
      </c>
      <c r="W86" s="796" t="str">
        <f t="shared" si="21"/>
        <v>n/a</v>
      </c>
      <c r="X86" s="797" t="str">
        <f t="shared" si="22"/>
        <v>n/a</v>
      </c>
      <c r="Y86" s="739"/>
      <c r="Z86" s="738">
        <f t="shared" si="23"/>
        <v>143.85964912280701</v>
      </c>
      <c r="AA86" s="999">
        <f t="shared" si="24"/>
        <v>38.561403508771932</v>
      </c>
      <c r="AB86" s="1000">
        <v>12</v>
      </c>
      <c r="AC86" s="995">
        <v>0.56999999999999995</v>
      </c>
      <c r="AD86" s="995">
        <v>1.27</v>
      </c>
      <c r="AE86" s="978">
        <v>11.8</v>
      </c>
      <c r="AF86" s="978">
        <v>2.4900000000000002</v>
      </c>
      <c r="AG86" s="978">
        <v>7.0000000000000009</v>
      </c>
      <c r="AH86" s="978">
        <v>-32.300000000000004</v>
      </c>
      <c r="AI86" s="978">
        <v>5.5</v>
      </c>
      <c r="AJ86" s="775">
        <v>135</v>
      </c>
      <c r="AK86" s="775">
        <v>30.3</v>
      </c>
      <c r="AL86" s="995">
        <v>1810</v>
      </c>
      <c r="AM86" s="995">
        <v>0.1</v>
      </c>
      <c r="AN86" s="995">
        <v>0.67</v>
      </c>
      <c r="AO86" s="838" t="str">
        <f t="shared" si="25"/>
        <v>n/a</v>
      </c>
      <c r="AP86" s="839" t="str">
        <f t="shared" si="26"/>
        <v>n/a</v>
      </c>
      <c r="AQ86" s="1001">
        <f t="shared" si="27"/>
        <v>106.57836257227169</v>
      </c>
      <c r="AR86" s="738">
        <f>INDEX(Historical!$C$7:$C$1442,MATCH(B86,Historical!$B$7:$B$1449,0))*IF(AH86="n/a",1.03,IF(AH86&lt;0,1.01,IF(AH86&gt;10,1.1,(1+AH86/100))))</f>
        <v>0.80800000000000005</v>
      </c>
      <c r="AS86" s="999">
        <f t="shared" si="28"/>
        <v>0.85243999999999998</v>
      </c>
      <c r="AT86" s="999">
        <f t="shared" si="17"/>
        <v>0.93768400000000007</v>
      </c>
      <c r="AU86" s="999">
        <f t="shared" si="17"/>
        <v>1.0314524000000003</v>
      </c>
      <c r="AV86" s="999">
        <f t="shared" si="17"/>
        <v>1.1345976400000004</v>
      </c>
      <c r="AW86" s="738">
        <f t="shared" si="29"/>
        <v>4.7641740400000003</v>
      </c>
      <c r="AX86" s="846">
        <f t="shared" si="30"/>
        <v>21.675041128298453</v>
      </c>
      <c r="AY86" s="824">
        <v>0.92</v>
      </c>
      <c r="AZ86" s="978">
        <v>72.66</v>
      </c>
      <c r="BA86" s="978">
        <v>-1.04</v>
      </c>
      <c r="BB86" s="978">
        <v>11.63</v>
      </c>
      <c r="BC86" s="978">
        <v>25.19</v>
      </c>
      <c r="BE86" s="700">
        <v>2014</v>
      </c>
      <c r="BF86" s="1013">
        <f t="shared" si="31"/>
        <v>0</v>
      </c>
      <c r="BG86" s="995">
        <v>3.5999999999999996</v>
      </c>
    </row>
    <row r="87" spans="1:59" ht="11.25" customHeight="1" x14ac:dyDescent="0.2">
      <c r="A87" s="993" t="s">
        <v>4273</v>
      </c>
      <c r="B87" s="988" t="s">
        <v>3987</v>
      </c>
      <c r="C87" s="1070" t="s">
        <v>108</v>
      </c>
      <c r="D87" s="1070" t="s">
        <v>4401</v>
      </c>
      <c r="E87" s="828">
        <v>7</v>
      </c>
      <c r="F87" s="1148">
        <v>672</v>
      </c>
      <c r="G87" s="1148" t="s">
        <v>106</v>
      </c>
      <c r="H87" s="1148" t="s">
        <v>106</v>
      </c>
      <c r="I87" s="987">
        <v>34.619999999999997</v>
      </c>
      <c r="J87" s="738">
        <f t="shared" si="18"/>
        <v>0.92432120161756226</v>
      </c>
      <c r="K87" s="990">
        <v>0.08</v>
      </c>
      <c r="L87" s="1000">
        <v>4</v>
      </c>
      <c r="M87" s="729">
        <f t="shared" si="19"/>
        <v>0.32</v>
      </c>
      <c r="N87" s="983" t="s">
        <v>4270</v>
      </c>
      <c r="O87" s="831">
        <v>7.0000000000000007E-2</v>
      </c>
      <c r="P87" s="973">
        <v>43538</v>
      </c>
      <c r="Q87" s="973">
        <v>43560</v>
      </c>
      <c r="R87" s="729">
        <f t="shared" si="20"/>
        <v>14.285714285714276</v>
      </c>
      <c r="S87" s="795">
        <f>IF(INDEX(Historical!$D$7:$D$1442,MATCH(B87,Historical!$B$7:$B$1449,0))=0,"n/a",(INDEX(Historical!$C$7:$C$1442,MATCH(B87,Historical!$B$7:$B$1449,0))/INDEX(Historical!$D$7:$D$1442,MATCH(B87,Historical!$B$7:$B$1449,0))-1)*100)</f>
        <v>35.294117647058812</v>
      </c>
      <c r="T87" s="795">
        <f>IF(INDEX(Historical!$F$7:$F$1442,MATCH(B87,Historical!$B$7:$B$1449,0))=0,"n/a",((INDEX(Historical!$C$7:$C$1442,MATCH(B87,Historical!$B$7:$B$1449,0))/INDEX(Historical!$F$7:$F$1442,MATCH(B87,Historical!$B$7:$B$1449,0)))^(1/3)-1)*100)</f>
        <v>24.217331895347272</v>
      </c>
      <c r="U87" s="795">
        <f>IF(INDEX(Historical!$H$7:$H$1442,MATCH(B87,Historical!$B$7:$B$1449,0))=0,"n/a",((INDEX(Historical!$C$7:$C$1442,MATCH(B87,Historical!$B$7:$B$1449,0))/INDEX(Historical!$H$7:$H$1442,MATCH(B87,Historical!$B$7:$B$1449,0)))^(1/5)-1)*100)</f>
        <v>55.868216280395821</v>
      </c>
      <c r="V87" s="795" t="str">
        <f>IF(INDEX(Historical!$O$7:$O$1442,MATCH(B87,Historical!$B$7:$B$1449,0))=0,"n/a",((INDEX(Historical!$C$7:$C$1442,MATCH(B87,Historical!$B$7:$B$1449,0))/INDEX(Historical!$O$7:$O$1442,MATCH(B87,Historical!$B$7:$B$1449,0)))^(1/10)-1)*100)</f>
        <v>n/a</v>
      </c>
      <c r="W87" s="796" t="str">
        <f t="shared" si="21"/>
        <v>n/a</v>
      </c>
      <c r="X87" s="797" t="str">
        <f t="shared" si="22"/>
        <v>n/a</v>
      </c>
      <c r="Y87" s="749"/>
      <c r="Z87" s="738">
        <f t="shared" si="23"/>
        <v>17.112299465240639</v>
      </c>
      <c r="AA87" s="999">
        <f t="shared" si="24"/>
        <v>18.513368983957218</v>
      </c>
      <c r="AB87" s="1000">
        <v>12</v>
      </c>
      <c r="AC87" s="978">
        <v>1.87</v>
      </c>
      <c r="AD87" s="978" t="s">
        <v>137</v>
      </c>
      <c r="AE87" s="978">
        <v>5.03</v>
      </c>
      <c r="AF87" s="978">
        <v>1.39</v>
      </c>
      <c r="AG87" s="978">
        <v>6.5</v>
      </c>
      <c r="AH87" s="978">
        <v>22.400000000000002</v>
      </c>
      <c r="AI87" s="978">
        <v>5.91</v>
      </c>
      <c r="AJ87" s="978">
        <v>-1</v>
      </c>
      <c r="AK87" s="978" t="s">
        <v>137</v>
      </c>
      <c r="AL87" s="991">
        <v>756.45</v>
      </c>
      <c r="AM87" s="985">
        <v>0.4</v>
      </c>
      <c r="AN87" s="978">
        <v>0.08</v>
      </c>
      <c r="AO87" s="838">
        <f t="shared" si="25"/>
        <v>38.279168498056166</v>
      </c>
      <c r="AP87" s="839">
        <f t="shared" si="26"/>
        <v>56.79253748201338</v>
      </c>
      <c r="AQ87" s="1001">
        <f t="shared" si="27"/>
        <v>6.944602248496512</v>
      </c>
      <c r="AR87" s="738">
        <f>INDEX(Historical!$C$7:$C$1442,MATCH(B87,Historical!$B$7:$B$1449,0))*IF(AH87="n/a",1.03,IF(AH87&lt;0,1.01,IF(AH87&gt;10,1.1,(1+AH87/100))))</f>
        <v>0.25300000000000006</v>
      </c>
      <c r="AS87" s="999">
        <f t="shared" si="28"/>
        <v>0.26795230000000003</v>
      </c>
      <c r="AT87" s="999">
        <f t="shared" ref="AT87:AV106" si="32">IF($AK87="n/a",1.03*AS87,IF($AK87&lt;0,1.01*AS87,IF($AK87&gt;10,1.1*AS87,(1+$AK87/100)*AS87)))</f>
        <v>0.27599086900000003</v>
      </c>
      <c r="AU87" s="999">
        <f t="shared" si="32"/>
        <v>0.28427059507000002</v>
      </c>
      <c r="AV87" s="999">
        <f t="shared" si="32"/>
        <v>0.29279871292210002</v>
      </c>
      <c r="AW87" s="738">
        <f t="shared" si="29"/>
        <v>1.3740124769921001</v>
      </c>
      <c r="AX87" s="846">
        <f t="shared" si="30"/>
        <v>3.9688401992839406</v>
      </c>
      <c r="AY87" s="1080">
        <v>0.99</v>
      </c>
      <c r="AZ87" s="985">
        <v>25.34</v>
      </c>
      <c r="BA87" s="985">
        <v>-24.05</v>
      </c>
      <c r="BB87" s="985">
        <v>7.4499999999999993</v>
      </c>
      <c r="BC87" s="985">
        <v>-9.1300000000000008</v>
      </c>
      <c r="BE87" s="700">
        <v>2013</v>
      </c>
      <c r="BF87" s="1013">
        <f t="shared" si="31"/>
        <v>0</v>
      </c>
      <c r="BG87" s="995">
        <v>0.89999999999999991</v>
      </c>
    </row>
    <row r="88" spans="1:59" s="874" customFormat="1" ht="11.25" customHeight="1" x14ac:dyDescent="0.2">
      <c r="A88" s="733" t="s">
        <v>1040</v>
      </c>
      <c r="B88" s="882" t="s">
        <v>1041</v>
      </c>
      <c r="C88" s="1070" t="s">
        <v>247</v>
      </c>
      <c r="D88" s="1070" t="s">
        <v>4420</v>
      </c>
      <c r="E88" s="854">
        <v>6</v>
      </c>
      <c r="F88" s="1148">
        <v>699</v>
      </c>
      <c r="G88" s="1147" t="s">
        <v>106</v>
      </c>
      <c r="H88" s="1147" t="s">
        <v>106</v>
      </c>
      <c r="I88" s="855">
        <v>82.9</v>
      </c>
      <c r="J88" s="856">
        <f t="shared" si="18"/>
        <v>2.1712907117008444</v>
      </c>
      <c r="K88" s="857">
        <v>0.45</v>
      </c>
      <c r="L88" s="858">
        <v>4</v>
      </c>
      <c r="M88" s="859">
        <f t="shared" si="19"/>
        <v>1.8</v>
      </c>
      <c r="N88" s="860" t="s">
        <v>598</v>
      </c>
      <c r="O88" s="861">
        <v>0.37</v>
      </c>
      <c r="P88" s="878">
        <v>43168</v>
      </c>
      <c r="Q88" s="878">
        <v>43182</v>
      </c>
      <c r="R88" s="859">
        <f t="shared" si="20"/>
        <v>21.621621621621625</v>
      </c>
      <c r="S88" s="795">
        <f>IF(INDEX(Historical!$D$7:$D$1442,MATCH(B88,Historical!$B$7:$B$1449,0))=0,"n/a",(INDEX(Historical!$C$7:$C$1442,MATCH(B88,Historical!$B$7:$B$1449,0))/INDEX(Historical!$D$7:$D$1442,MATCH(B88,Historical!$B$7:$B$1449,0))-1)*100)</f>
        <v>21.621621621621621</v>
      </c>
      <c r="T88" s="795">
        <f>IF(INDEX(Historical!$F$7:$F$1442,MATCH(B88,Historical!$B$7:$B$1449,0))=0,"n/a",((INDEX(Historical!$C$7:$C$1442,MATCH(B88,Historical!$B$7:$B$1449,0))/INDEX(Historical!$F$7:$F$1442,MATCH(B88,Historical!$B$7:$B$1449,0)))^(1/3)-1)*100)</f>
        <v>26.939449620720278</v>
      </c>
      <c r="U88" s="795">
        <f>IF(INDEX(Historical!$H$7:$H$1442,MATCH(B88,Historical!$B$7:$B$1449,0))=0,"n/a",((INDEX(Historical!$C$7:$C$1442,MATCH(B88,Historical!$B$7:$B$1449,0))/INDEX(Historical!$H$7:$H$1442,MATCH(B88,Historical!$B$7:$B$1449,0)))^(1/5)-1)*100)</f>
        <v>30.258554234867606</v>
      </c>
      <c r="V88" s="795" t="str">
        <f>IF(INDEX(Historical!$O$7:$O$1442,MATCH(B88,Historical!$B$7:$B$1449,0))=0,"n/a",((INDEX(Historical!$C$7:$C$1442,MATCH(B88,Historical!$B$7:$B$1449,0))/INDEX(Historical!$O$7:$O$1442,MATCH(B88,Historical!$B$7:$B$1449,0)))^(1/10)-1)*100)</f>
        <v>n/a</v>
      </c>
      <c r="W88" s="863" t="str">
        <f t="shared" si="21"/>
        <v>n/a</v>
      </c>
      <c r="X88" s="864">
        <f t="shared" si="22"/>
        <v>2.0172369489911737</v>
      </c>
      <c r="Y88" s="879"/>
      <c r="Z88" s="856">
        <f t="shared" si="23"/>
        <v>34.615384615384613</v>
      </c>
      <c r="AA88" s="866">
        <f t="shared" si="24"/>
        <v>15.942307692307693</v>
      </c>
      <c r="AB88" s="858">
        <v>12</v>
      </c>
      <c r="AC88" s="867">
        <v>5.2</v>
      </c>
      <c r="AD88" s="867">
        <v>1.92</v>
      </c>
      <c r="AE88" s="867">
        <v>1.1000000000000001</v>
      </c>
      <c r="AF88" s="867">
        <v>4.7</v>
      </c>
      <c r="AG88" s="867">
        <v>34.200000000000003</v>
      </c>
      <c r="AH88" s="867">
        <v>6.4</v>
      </c>
      <c r="AI88" s="867">
        <v>8.86</v>
      </c>
      <c r="AJ88" s="867">
        <v>15</v>
      </c>
      <c r="AK88" s="867">
        <v>8.3000000000000007</v>
      </c>
      <c r="AL88" s="868">
        <v>3750</v>
      </c>
      <c r="AM88" s="869">
        <v>1.0999999999999999</v>
      </c>
      <c r="AN88" s="867">
        <v>0.98</v>
      </c>
      <c r="AO88" s="870">
        <f t="shared" si="25"/>
        <v>16.487537254260758</v>
      </c>
      <c r="AP88" s="871">
        <f t="shared" si="26"/>
        <v>32.429844946568451</v>
      </c>
      <c r="AQ88" s="872">
        <f t="shared" si="27"/>
        <v>82.487559580672269</v>
      </c>
      <c r="AR88" s="738">
        <f>INDEX(Historical!$C$7:$C$1442,MATCH(B88,Historical!$B$7:$B$1449,0))*IF(AH88="n/a",1.03,IF(AH88&lt;0,1.01,IF(AH88&gt;10,1.1,(1+AH88/100))))</f>
        <v>1.9152000000000002</v>
      </c>
      <c r="AS88" s="866">
        <f t="shared" si="28"/>
        <v>2.0848867200000001</v>
      </c>
      <c r="AT88" s="866">
        <f t="shared" si="32"/>
        <v>2.2579323177599999</v>
      </c>
      <c r="AU88" s="866">
        <f t="shared" si="32"/>
        <v>2.4453407001340799</v>
      </c>
      <c r="AV88" s="866">
        <f t="shared" si="32"/>
        <v>2.6483039782452082</v>
      </c>
      <c r="AW88" s="856">
        <f t="shared" si="29"/>
        <v>11.351663716139289</v>
      </c>
      <c r="AX88" s="873">
        <f t="shared" si="30"/>
        <v>13.693201105113737</v>
      </c>
      <c r="AY88" s="1081">
        <v>0.61</v>
      </c>
      <c r="AZ88" s="869">
        <v>9.5699999999999985</v>
      </c>
      <c r="BA88" s="869">
        <v>-33.19</v>
      </c>
      <c r="BB88" s="869">
        <v>-1.37</v>
      </c>
      <c r="BC88" s="869">
        <v>-16.489999999999998</v>
      </c>
      <c r="BD88" s="1033"/>
      <c r="BE88" s="700">
        <v>2013</v>
      </c>
      <c r="BF88" s="1013">
        <f t="shared" si="31"/>
        <v>0</v>
      </c>
      <c r="BG88" s="931">
        <v>13.700000000000001</v>
      </c>
    </row>
    <row r="89" spans="1:59" ht="11.25" customHeight="1" x14ac:dyDescent="0.2">
      <c r="A89" s="984" t="s">
        <v>1042</v>
      </c>
      <c r="B89" s="988" t="s">
        <v>1043</v>
      </c>
      <c r="C89" s="1070" t="s">
        <v>108</v>
      </c>
      <c r="D89" s="1070" t="s">
        <v>4401</v>
      </c>
      <c r="E89" s="828">
        <v>6</v>
      </c>
      <c r="F89" s="1148">
        <v>750</v>
      </c>
      <c r="G89" s="1148" t="s">
        <v>115</v>
      </c>
      <c r="H89" s="1148" t="s">
        <v>115</v>
      </c>
      <c r="I89" s="987">
        <v>37.119999999999997</v>
      </c>
      <c r="J89" s="738">
        <f t="shared" si="18"/>
        <v>3.3405172413793109</v>
      </c>
      <c r="K89" s="990">
        <v>0.31</v>
      </c>
      <c r="L89" s="1000">
        <v>4</v>
      </c>
      <c r="M89" s="729">
        <f t="shared" si="19"/>
        <v>1.24</v>
      </c>
      <c r="N89" s="983" t="s">
        <v>143</v>
      </c>
      <c r="O89" s="831">
        <v>0.24</v>
      </c>
      <c r="P89" s="973">
        <v>43434</v>
      </c>
      <c r="Q89" s="973">
        <v>43447</v>
      </c>
      <c r="R89" s="729">
        <f t="shared" si="20"/>
        <v>29.166666666666668</v>
      </c>
      <c r="S89" s="795">
        <f>IF(INDEX(Historical!$D$7:$D$1442,MATCH(B89,Historical!$B$7:$B$1449,0))=0,"n/a",(INDEX(Historical!$C$7:$C$1442,MATCH(B89,Historical!$B$7:$B$1449,0))/INDEX(Historical!$D$7:$D$1442,MATCH(B89,Historical!$B$7:$B$1449,0))-1)*100)</f>
        <v>18.390804597701148</v>
      </c>
      <c r="T89" s="795">
        <f>IF(INDEX(Historical!$F$7:$F$1442,MATCH(B89,Historical!$B$7:$B$1449,0))=0,"n/a",((INDEX(Historical!$C$7:$C$1442,MATCH(B89,Historical!$B$7:$B$1449,0))/INDEX(Historical!$F$7:$F$1442,MATCH(B89,Historical!$B$7:$B$1449,0)))^(1/3)-1)*100)</f>
        <v>22.522655019402961</v>
      </c>
      <c r="U89" s="795">
        <f>IF(INDEX(Historical!$H$7:$H$1442,MATCH(B89,Historical!$B$7:$B$1449,0))=0,"n/a",((INDEX(Historical!$C$7:$C$1442,MATCH(B89,Historical!$B$7:$B$1449,0))/INDEX(Historical!$H$7:$H$1442,MATCH(B89,Historical!$B$7:$B$1449,0)))^(1/5)-1)*100)</f>
        <v>66.705315404477034</v>
      </c>
      <c r="V89" s="795">
        <f>IF(INDEX(Historical!$O$7:$O$1442,MATCH(B89,Historical!$B$7:$B$1449,0))=0,"n/a",((INDEX(Historical!$C$7:$C$1442,MATCH(B89,Historical!$B$7:$B$1449,0))/INDEX(Historical!$O$7:$O$1442,MATCH(B89,Historical!$B$7:$B$1449,0)))^(1/10)-1)*100)</f>
        <v>9.385257483059938</v>
      </c>
      <c r="W89" s="796">
        <f t="shared" si="21"/>
        <v>7.1074571502036887</v>
      </c>
      <c r="X89" s="797">
        <f t="shared" si="22"/>
        <v>4.7989435542789227</v>
      </c>
      <c r="Y89" s="989"/>
      <c r="Z89" s="738">
        <f t="shared" si="23"/>
        <v>34.34903047091413</v>
      </c>
      <c r="AA89" s="999">
        <f t="shared" si="24"/>
        <v>10.282548476454293</v>
      </c>
      <c r="AB89" s="1000">
        <v>12</v>
      </c>
      <c r="AC89" s="978">
        <v>3.61</v>
      </c>
      <c r="AD89" s="978">
        <v>1.29</v>
      </c>
      <c r="AE89" s="978">
        <v>4.3499999999999996</v>
      </c>
      <c r="AF89" s="978">
        <v>1.43</v>
      </c>
      <c r="AG89" s="978">
        <v>10.4</v>
      </c>
      <c r="AH89" s="978">
        <v>12.4</v>
      </c>
      <c r="AI89" s="978">
        <v>4.3499999999999996</v>
      </c>
      <c r="AJ89" s="978">
        <v>13.900000000000002</v>
      </c>
      <c r="AK89" s="978">
        <v>8</v>
      </c>
      <c r="AL89" s="991">
        <v>2990</v>
      </c>
      <c r="AM89" s="985">
        <v>0.8</v>
      </c>
      <c r="AN89" s="978">
        <v>0.1</v>
      </c>
      <c r="AO89" s="838">
        <f t="shared" si="25"/>
        <v>59.763284169402056</v>
      </c>
      <c r="AP89" s="839">
        <f t="shared" si="26"/>
        <v>70.04583264585635</v>
      </c>
      <c r="AQ89" s="1001">
        <f t="shared" si="27"/>
        <v>-19.159844078083076</v>
      </c>
      <c r="AR89" s="738">
        <f>INDEX(Historical!$C$7:$C$1442,MATCH(B89,Historical!$B$7:$B$1449,0))*IF(AH89="n/a",1.03,IF(AH89&lt;0,1.01,IF(AH89&gt;10,1.1,(1+AH89/100))))</f>
        <v>1.1330000000000002</v>
      </c>
      <c r="AS89" s="999">
        <f t="shared" si="28"/>
        <v>1.1822855000000003</v>
      </c>
      <c r="AT89" s="999">
        <f t="shared" si="32"/>
        <v>1.2768683400000005</v>
      </c>
      <c r="AU89" s="999">
        <f t="shared" si="32"/>
        <v>1.3790178072000006</v>
      </c>
      <c r="AV89" s="999">
        <f t="shared" si="32"/>
        <v>1.4893392317760008</v>
      </c>
      <c r="AW89" s="738">
        <f t="shared" si="29"/>
        <v>6.4605108789760024</v>
      </c>
      <c r="AX89" s="846">
        <f t="shared" si="30"/>
        <v>17.404393531724146</v>
      </c>
      <c r="AY89" s="1080">
        <v>1.3</v>
      </c>
      <c r="AZ89" s="985">
        <v>16.220000000000002</v>
      </c>
      <c r="BA89" s="985">
        <v>-17.489999999999998</v>
      </c>
      <c r="BB89" s="985">
        <v>2.3199999999999998</v>
      </c>
      <c r="BC89" s="985">
        <v>-7.32</v>
      </c>
      <c r="BE89" s="700">
        <v>2014</v>
      </c>
      <c r="BF89" s="1013">
        <f t="shared" si="31"/>
        <v>0</v>
      </c>
      <c r="BG89" s="995">
        <v>1.3</v>
      </c>
    </row>
    <row r="90" spans="1:59" ht="11.25" customHeight="1" x14ac:dyDescent="0.2">
      <c r="A90" s="976" t="s">
        <v>1044</v>
      </c>
      <c r="B90" s="988" t="s">
        <v>1045</v>
      </c>
      <c r="C90" s="1070" t="s">
        <v>108</v>
      </c>
      <c r="D90" s="1070" t="s">
        <v>4397</v>
      </c>
      <c r="E90" s="828">
        <v>9</v>
      </c>
      <c r="F90" s="1148">
        <v>387</v>
      </c>
      <c r="G90" s="1148" t="s">
        <v>106</v>
      </c>
      <c r="H90" s="1148" t="s">
        <v>106</v>
      </c>
      <c r="I90" s="987">
        <v>93.27</v>
      </c>
      <c r="J90" s="738">
        <f t="shared" si="18"/>
        <v>1.329473571351989</v>
      </c>
      <c r="K90" s="990">
        <v>0.31</v>
      </c>
      <c r="L90" s="1000">
        <v>4</v>
      </c>
      <c r="M90" s="729">
        <f t="shared" si="19"/>
        <v>1.24</v>
      </c>
      <c r="N90" s="983" t="s">
        <v>149</v>
      </c>
      <c r="O90" s="831">
        <v>0.27</v>
      </c>
      <c r="P90" s="973">
        <v>43342</v>
      </c>
      <c r="Q90" s="973">
        <v>43357</v>
      </c>
      <c r="R90" s="729">
        <f t="shared" si="20"/>
        <v>14.814814814814806</v>
      </c>
      <c r="S90" s="795">
        <f>IF(INDEX(Historical!$D$7:$D$1442,MATCH(B90,Historical!$B$7:$B$1449,0))=0,"n/a",(INDEX(Historical!$C$7:$C$1442,MATCH(B90,Historical!$B$7:$B$1449,0))/INDEX(Historical!$D$7:$D$1442,MATCH(B90,Historical!$B$7:$B$1449,0))-1)*100)</f>
        <v>11.538461538461519</v>
      </c>
      <c r="T90" s="795">
        <f>IF(INDEX(Historical!$F$7:$F$1442,MATCH(B90,Historical!$B$7:$B$1449,0))=0,"n/a",((INDEX(Historical!$C$7:$C$1442,MATCH(B90,Historical!$B$7:$B$1449,0))/INDEX(Historical!$F$7:$F$1442,MATCH(B90,Historical!$B$7:$B$1449,0)))^(1/3)-1)*100)</f>
        <v>9.6457423731894245</v>
      </c>
      <c r="U90" s="795">
        <f>IF(INDEX(Historical!$H$7:$H$1442,MATCH(B90,Historical!$B$7:$B$1449,0))=0,"n/a",((INDEX(Historical!$C$7:$C$1442,MATCH(B90,Historical!$B$7:$B$1449,0))/INDEX(Historical!$H$7:$H$1442,MATCH(B90,Historical!$B$7:$B$1449,0)))^(1/5)-1)*100)</f>
        <v>11.939357728279077</v>
      </c>
      <c r="V90" s="795" t="str">
        <f>IF(INDEX(Historical!$O$7:$O$1442,MATCH(B90,Historical!$B$7:$B$1449,0))=0,"n/a",((INDEX(Historical!$C$7:$C$1442,MATCH(B90,Historical!$B$7:$B$1449,0))/INDEX(Historical!$O$7:$O$1442,MATCH(B90,Historical!$B$7:$B$1449,0)))^(1/10)-1)*100)</f>
        <v>n/a</v>
      </c>
      <c r="W90" s="796" t="str">
        <f t="shared" si="21"/>
        <v>n/a</v>
      </c>
      <c r="X90" s="797">
        <f t="shared" si="22"/>
        <v>0.67226113334904714</v>
      </c>
      <c r="Y90" s="988"/>
      <c r="Z90" s="738" t="str">
        <f t="shared" si="23"/>
        <v>n/a</v>
      </c>
      <c r="AA90" s="999" t="str">
        <f t="shared" si="24"/>
        <v>n/a</v>
      </c>
      <c r="AB90" s="1000">
        <v>12</v>
      </c>
      <c r="AC90" s="978" t="s">
        <v>137</v>
      </c>
      <c r="AD90" s="978" t="s">
        <v>137</v>
      </c>
      <c r="AE90" s="978" t="s">
        <v>137</v>
      </c>
      <c r="AF90" s="978" t="s">
        <v>137</v>
      </c>
      <c r="AG90" s="980" t="s">
        <v>137</v>
      </c>
      <c r="AH90" s="978">
        <v>41.8</v>
      </c>
      <c r="AI90" s="978">
        <v>4.1000000000000005</v>
      </c>
      <c r="AJ90" s="978">
        <v>17.760000000000002</v>
      </c>
      <c r="AK90" s="978">
        <v>14.790000000000001</v>
      </c>
      <c r="AL90" s="991" t="s">
        <v>137</v>
      </c>
      <c r="AM90" s="985" t="s">
        <v>137</v>
      </c>
      <c r="AN90" s="978" t="s">
        <v>137</v>
      </c>
      <c r="AO90" s="838" t="str">
        <f t="shared" si="25"/>
        <v>n/a</v>
      </c>
      <c r="AP90" s="839">
        <f t="shared" si="26"/>
        <v>13.268831299631067</v>
      </c>
      <c r="AQ90" s="1001" t="str">
        <f t="shared" si="27"/>
        <v>n/a</v>
      </c>
      <c r="AR90" s="738">
        <f>INDEX(Historical!$C$7:$C$1442,MATCH(B90,Historical!$B$7:$B$1449,0))*IF(AH90="n/a",1.03,IF(AH90&lt;0,1.01,IF(AH90&gt;10,1.1,(1+AH90/100))))</f>
        <v>1.276</v>
      </c>
      <c r="AS90" s="999">
        <f t="shared" si="28"/>
        <v>1.3283159999999998</v>
      </c>
      <c r="AT90" s="999">
        <f t="shared" si="32"/>
        <v>1.4611475999999999</v>
      </c>
      <c r="AU90" s="999">
        <f t="shared" si="32"/>
        <v>1.60726236</v>
      </c>
      <c r="AV90" s="999">
        <f t="shared" si="32"/>
        <v>1.7679885960000001</v>
      </c>
      <c r="AW90" s="738">
        <f t="shared" si="29"/>
        <v>7.4407145559999996</v>
      </c>
      <c r="AX90" s="846">
        <f t="shared" si="30"/>
        <v>7.9776075436903611</v>
      </c>
      <c r="AY90" s="1080" t="s">
        <v>137</v>
      </c>
      <c r="AZ90" s="985">
        <v>6.15</v>
      </c>
      <c r="BA90" s="985">
        <v>-31.89</v>
      </c>
      <c r="BB90" s="985">
        <v>-6.49</v>
      </c>
      <c r="BC90" s="985">
        <v>-8.85</v>
      </c>
      <c r="BE90" s="700">
        <v>2010</v>
      </c>
      <c r="BF90" s="1013">
        <f t="shared" si="31"/>
        <v>0</v>
      </c>
      <c r="BG90" s="995" t="s">
        <v>137</v>
      </c>
    </row>
    <row r="91" spans="1:59" ht="11.25" customHeight="1" x14ac:dyDescent="0.2">
      <c r="A91" s="994" t="s">
        <v>4485</v>
      </c>
      <c r="B91" s="988" t="s">
        <v>3833</v>
      </c>
      <c r="C91" s="1070" t="s">
        <v>4252</v>
      </c>
      <c r="D91" s="1070" t="s">
        <v>4431</v>
      </c>
      <c r="E91" s="828">
        <v>5</v>
      </c>
      <c r="F91" s="1148">
        <v>780</v>
      </c>
      <c r="G91" s="1148" t="s">
        <v>106</v>
      </c>
      <c r="H91" s="1148" t="s">
        <v>106</v>
      </c>
      <c r="I91" s="987">
        <v>48.91</v>
      </c>
      <c r="J91" s="738">
        <f t="shared" si="18"/>
        <v>1.2267429973420567</v>
      </c>
      <c r="K91" s="990">
        <v>0.15</v>
      </c>
      <c r="L91" s="1000">
        <v>4</v>
      </c>
      <c r="M91" s="729">
        <f t="shared" si="19"/>
        <v>0.6</v>
      </c>
      <c r="N91" s="983" t="s">
        <v>320</v>
      </c>
      <c r="O91" s="831">
        <v>0.14000000000000001</v>
      </c>
      <c r="P91" s="979">
        <v>43069</v>
      </c>
      <c r="Q91" s="979">
        <v>43097</v>
      </c>
      <c r="R91" s="729">
        <f t="shared" si="20"/>
        <v>7.1428571428571281</v>
      </c>
      <c r="S91" s="795">
        <f>IF(INDEX(Historical!$D$7:$D$1442,MATCH(B91,Historical!$B$7:$B$1449,0))=0,"n/a",(INDEX(Historical!$C$7:$C$1442,MATCH(B91,Historical!$B$7:$B$1449,0))/INDEX(Historical!$D$7:$D$1442,MATCH(B91,Historical!$B$7:$B$1449,0))-1)*100)</f>
        <v>5.2631578947368363</v>
      </c>
      <c r="T91" s="795">
        <f>IF(INDEX(Historical!$F$7:$F$1442,MATCH(B91,Historical!$B$7:$B$1449,0))=0,"n/a",((INDEX(Historical!$C$7:$C$1442,MATCH(B91,Historical!$B$7:$B$1449,0))/INDEX(Historical!$F$7:$F$1442,MATCH(B91,Historical!$B$7:$B$1449,0)))^(1/3)-1)*100)</f>
        <v>6.6224564261434971</v>
      </c>
      <c r="U91" s="795" t="str">
        <f>IF(INDEX(Historical!$H$7:$H$1442,MATCH(B91,Historical!$B$7:$B$1449,0))=0,"n/a",((INDEX(Historical!$C$7:$C$1442,MATCH(B91,Historical!$B$7:$B$1449,0))/INDEX(Historical!$H$7:$H$1442,MATCH(B91,Historical!$B$7:$B$1449,0)))^(1/5)-1)*100)</f>
        <v>n/a</v>
      </c>
      <c r="V91" s="795" t="str">
        <f>IF(INDEX(Historical!$O$7:$O$1442,MATCH(B91,Historical!$B$7:$B$1449,0))=0,"n/a",((INDEX(Historical!$C$7:$C$1442,MATCH(B91,Historical!$B$7:$B$1449,0))/INDEX(Historical!$O$7:$O$1442,MATCH(B91,Historical!$B$7:$B$1449,0)))^(1/10)-1)*100)</f>
        <v>n/a</v>
      </c>
      <c r="W91" s="796" t="str">
        <f t="shared" si="21"/>
        <v>n/a</v>
      </c>
      <c r="X91" s="797" t="str">
        <f t="shared" si="22"/>
        <v>n/a</v>
      </c>
      <c r="Y91" s="989"/>
      <c r="Z91" s="738">
        <f t="shared" si="23"/>
        <v>21.818181818181817</v>
      </c>
      <c r="AA91" s="999">
        <f t="shared" si="24"/>
        <v>17.785454545454545</v>
      </c>
      <c r="AB91" s="1000">
        <v>6</v>
      </c>
      <c r="AC91" s="978">
        <v>2.75</v>
      </c>
      <c r="AD91" s="978">
        <v>1.78</v>
      </c>
      <c r="AE91" s="978">
        <v>2.8</v>
      </c>
      <c r="AF91" s="978" t="s">
        <v>137</v>
      </c>
      <c r="AG91" s="978">
        <v>-139.1</v>
      </c>
      <c r="AH91" s="978">
        <v>32.800000000000004</v>
      </c>
      <c r="AI91" s="978">
        <v>14.44</v>
      </c>
      <c r="AJ91" s="978">
        <v>16.400000000000002</v>
      </c>
      <c r="AK91" s="978">
        <v>10</v>
      </c>
      <c r="AL91" s="991">
        <v>6340</v>
      </c>
      <c r="AM91" s="985">
        <v>0.4</v>
      </c>
      <c r="AN91" s="978" t="s">
        <v>137</v>
      </c>
      <c r="AO91" s="838" t="str">
        <f t="shared" si="25"/>
        <v>n/a</v>
      </c>
      <c r="AP91" s="839" t="str">
        <f t="shared" si="26"/>
        <v>n/a</v>
      </c>
      <c r="AQ91" s="1001" t="str">
        <f t="shared" si="27"/>
        <v>n/a</v>
      </c>
      <c r="AR91" s="738">
        <f>INDEX(Historical!$C$7:$C$1442,MATCH(B91,Historical!$B$7:$B$1449,0))*IF(AH91="n/a",1.03,IF(AH91&lt;0,1.01,IF(AH91&gt;10,1.1,(1+AH91/100))))</f>
        <v>0.66</v>
      </c>
      <c r="AS91" s="999">
        <f t="shared" si="28"/>
        <v>0.72600000000000009</v>
      </c>
      <c r="AT91" s="999">
        <f t="shared" si="32"/>
        <v>0.7986000000000002</v>
      </c>
      <c r="AU91" s="999">
        <f t="shared" si="32"/>
        <v>0.87846000000000024</v>
      </c>
      <c r="AV91" s="999">
        <f t="shared" si="32"/>
        <v>0.96630600000000033</v>
      </c>
      <c r="AW91" s="738">
        <f t="shared" si="29"/>
        <v>4.0293660000000013</v>
      </c>
      <c r="AX91" s="846">
        <f t="shared" si="30"/>
        <v>8.2383275403802934</v>
      </c>
      <c r="AY91" s="1080">
        <v>0.75</v>
      </c>
      <c r="AZ91" s="985">
        <v>11.14</v>
      </c>
      <c r="BA91" s="985">
        <v>-32.56</v>
      </c>
      <c r="BB91" s="985">
        <v>-0.19</v>
      </c>
      <c r="BC91" s="985">
        <v>-17.22</v>
      </c>
      <c r="BE91" s="700">
        <v>2014</v>
      </c>
      <c r="BF91" s="1013">
        <f t="shared" si="31"/>
        <v>0</v>
      </c>
      <c r="BG91" s="995">
        <v>13.600000000000001</v>
      </c>
    </row>
    <row r="92" spans="1:59" ht="11.25" customHeight="1" x14ac:dyDescent="0.2">
      <c r="A92" s="976" t="s">
        <v>1048</v>
      </c>
      <c r="B92" s="988" t="s">
        <v>1049</v>
      </c>
      <c r="C92" s="1070" t="s">
        <v>4252</v>
      </c>
      <c r="D92" s="1070" t="s">
        <v>4400</v>
      </c>
      <c r="E92" s="828">
        <v>6</v>
      </c>
      <c r="F92" s="1148">
        <v>748</v>
      </c>
      <c r="G92" s="1148" t="s">
        <v>106</v>
      </c>
      <c r="H92" s="1148" t="s">
        <v>106</v>
      </c>
      <c r="I92" s="987">
        <v>83.27</v>
      </c>
      <c r="J92" s="738">
        <f t="shared" si="18"/>
        <v>1.4170769785036628</v>
      </c>
      <c r="K92" s="990">
        <v>0.29499999999999998</v>
      </c>
      <c r="L92" s="1000">
        <v>4</v>
      </c>
      <c r="M92" s="729">
        <f t="shared" si="19"/>
        <v>1.18</v>
      </c>
      <c r="N92" s="983" t="s">
        <v>143</v>
      </c>
      <c r="O92" s="831">
        <v>0.21</v>
      </c>
      <c r="P92" s="973">
        <v>43427</v>
      </c>
      <c r="Q92" s="973">
        <v>43444</v>
      </c>
      <c r="R92" s="729">
        <f t="shared" si="20"/>
        <v>40.476190476190474</v>
      </c>
      <c r="S92" s="795">
        <f>IF(INDEX(Historical!$D$7:$D$1442,MATCH(B92,Historical!$B$7:$B$1449,0))=0,"n/a",(INDEX(Historical!$C$7:$C$1442,MATCH(B92,Historical!$B$7:$B$1449,0))/INDEX(Historical!$D$7:$D$1442,MATCH(B92,Historical!$B$7:$B$1449,0))-1)*100)</f>
        <v>34.057971014492772</v>
      </c>
      <c r="T92" s="795">
        <f>IF(INDEX(Historical!$F$7:$F$1442,MATCH(B92,Historical!$B$7:$B$1449,0))=0,"n/a",((INDEX(Historical!$C$7:$C$1442,MATCH(B92,Historical!$B$7:$B$1449,0))/INDEX(Historical!$F$7:$F$1442,MATCH(B92,Historical!$B$7:$B$1449,0)))^(1/3)-1)*100)</f>
        <v>43.966024773608495</v>
      </c>
      <c r="U92" s="795">
        <f>IF(INDEX(Historical!$H$7:$H$1442,MATCH(B92,Historical!$B$7:$B$1449,0))=0,"n/a",((INDEX(Historical!$C$7:$C$1442,MATCH(B92,Historical!$B$7:$B$1449,0))/INDEX(Historical!$H$7:$H$1442,MATCH(B92,Historical!$B$7:$B$1449,0)))^(1/5)-1)*100)</f>
        <v>85.161444650143309</v>
      </c>
      <c r="V92" s="795" t="str">
        <f>IF(INDEX(Historical!$O$7:$O$1442,MATCH(B92,Historical!$B$7:$B$1449,0))=0,"n/a",((INDEX(Historical!$C$7:$C$1442,MATCH(B92,Historical!$B$7:$B$1449,0))/INDEX(Historical!$O$7:$O$1442,MATCH(B92,Historical!$B$7:$B$1449,0)))^(1/10)-1)*100)</f>
        <v>n/a</v>
      </c>
      <c r="W92" s="796" t="str">
        <f t="shared" si="21"/>
        <v>n/a</v>
      </c>
      <c r="X92" s="797">
        <f t="shared" si="22"/>
        <v>2.6612951453169784</v>
      </c>
      <c r="Y92" s="742"/>
      <c r="Z92" s="738">
        <f t="shared" si="23"/>
        <v>30.179028132992325</v>
      </c>
      <c r="AA92" s="999">
        <f t="shared" si="24"/>
        <v>21.296675191815854</v>
      </c>
      <c r="AB92" s="1000">
        <v>12</v>
      </c>
      <c r="AC92" s="978">
        <v>3.91</v>
      </c>
      <c r="AD92" s="978">
        <v>1.25</v>
      </c>
      <c r="AE92" s="978">
        <v>0.79</v>
      </c>
      <c r="AF92" s="978">
        <v>10.83</v>
      </c>
      <c r="AG92" s="978">
        <v>64.5</v>
      </c>
      <c r="AH92" s="978">
        <v>10.5</v>
      </c>
      <c r="AI92" s="978">
        <v>9.34</v>
      </c>
      <c r="AJ92" s="978">
        <v>32</v>
      </c>
      <c r="AK92" s="978">
        <v>17</v>
      </c>
      <c r="AL92" s="991">
        <v>12570</v>
      </c>
      <c r="AM92" s="985">
        <v>0.8</v>
      </c>
      <c r="AN92" s="978">
        <v>2.77</v>
      </c>
      <c r="AO92" s="838">
        <f t="shared" si="25"/>
        <v>65.281846436831117</v>
      </c>
      <c r="AP92" s="839">
        <f t="shared" si="26"/>
        <v>86.578521628646968</v>
      </c>
      <c r="AQ92" s="1001">
        <f t="shared" si="27"/>
        <v>220.16870020340892</v>
      </c>
      <c r="AR92" s="738">
        <f>INDEX(Historical!$C$7:$C$1442,MATCH(B92,Historical!$B$7:$B$1449,0))*IF(AH92="n/a",1.03,IF(AH92&lt;0,1.01,IF(AH92&gt;10,1.1,(1+AH92/100))))</f>
        <v>1.0175000000000001</v>
      </c>
      <c r="AS92" s="999">
        <f t="shared" si="28"/>
        <v>1.1125345</v>
      </c>
      <c r="AT92" s="999">
        <f t="shared" si="32"/>
        <v>1.2237879500000002</v>
      </c>
      <c r="AU92" s="999">
        <f t="shared" si="32"/>
        <v>1.3461667450000003</v>
      </c>
      <c r="AV92" s="999">
        <f t="shared" si="32"/>
        <v>1.4807834195000005</v>
      </c>
      <c r="AW92" s="738">
        <f t="shared" si="29"/>
        <v>6.1807726145000013</v>
      </c>
      <c r="AX92" s="846">
        <f t="shared" si="30"/>
        <v>7.4225682892998703</v>
      </c>
      <c r="AY92" s="1080">
        <v>1.07</v>
      </c>
      <c r="AZ92" s="985">
        <v>24.51</v>
      </c>
      <c r="BA92" s="985">
        <v>-13.930000000000001</v>
      </c>
      <c r="BB92" s="985">
        <v>-1.48</v>
      </c>
      <c r="BC92" s="985">
        <v>-0.54</v>
      </c>
      <c r="BE92" s="700">
        <v>2014</v>
      </c>
      <c r="BF92" s="1013">
        <f t="shared" si="31"/>
        <v>0</v>
      </c>
      <c r="BG92" s="995">
        <v>9.5</v>
      </c>
    </row>
    <row r="93" spans="1:59" ht="11.25" customHeight="1" x14ac:dyDescent="0.2">
      <c r="A93" s="976" t="s">
        <v>1050</v>
      </c>
      <c r="B93" s="988" t="s">
        <v>1051</v>
      </c>
      <c r="C93" s="1070" t="s">
        <v>247</v>
      </c>
      <c r="D93" s="1070" t="s">
        <v>4415</v>
      </c>
      <c r="E93" s="828">
        <v>8</v>
      </c>
      <c r="F93" s="1148">
        <v>551</v>
      </c>
      <c r="G93" s="1148" t="s">
        <v>37</v>
      </c>
      <c r="H93" s="1148" t="s">
        <v>37</v>
      </c>
      <c r="I93" s="987">
        <v>55.3</v>
      </c>
      <c r="J93" s="738">
        <f t="shared" si="18"/>
        <v>6.6907775768535265</v>
      </c>
      <c r="K93" s="990">
        <v>0.92500000000000004</v>
      </c>
      <c r="L93" s="1000">
        <v>4</v>
      </c>
      <c r="M93" s="729">
        <f t="shared" si="19"/>
        <v>3.7</v>
      </c>
      <c r="N93" s="983" t="s">
        <v>149</v>
      </c>
      <c r="O93" s="831">
        <v>0.89</v>
      </c>
      <c r="P93" s="973">
        <v>43437</v>
      </c>
      <c r="Q93" s="973">
        <v>43451</v>
      </c>
      <c r="R93" s="729">
        <f t="shared" si="20"/>
        <v>3.9325842696629247</v>
      </c>
      <c r="S93" s="795">
        <f>IF(INDEX(Historical!$D$7:$D$1442,MATCH(B93,Historical!$B$7:$B$1449,0))=0,"n/a",(INDEX(Historical!$C$7:$C$1442,MATCH(B93,Historical!$B$7:$B$1449,0))/INDEX(Historical!$D$7:$D$1442,MATCH(B93,Historical!$B$7:$B$1449,0))-1)*100)</f>
        <v>4.05209840810421</v>
      </c>
      <c r="T93" s="795">
        <f>IF(INDEX(Historical!$F$7:$F$1442,MATCH(B93,Historical!$B$7:$B$1449,0))=0,"n/a",((INDEX(Historical!$C$7:$C$1442,MATCH(B93,Historical!$B$7:$B$1449,0))/INDEX(Historical!$F$7:$F$1442,MATCH(B93,Historical!$B$7:$B$1449,0)))^(1/3)-1)*100)</f>
        <v>5.3459696364154929</v>
      </c>
      <c r="U93" s="795">
        <f>IF(INDEX(Historical!$H$7:$H$1442,MATCH(B93,Historical!$B$7:$B$1449,0))=0,"n/a",((INDEX(Historical!$C$7:$C$1442,MATCH(B93,Historical!$B$7:$B$1449,0))/INDEX(Historical!$H$7:$H$1442,MATCH(B93,Historical!$B$7:$B$1449,0)))^(1/5)-1)*100)</f>
        <v>6.901631238944228</v>
      </c>
      <c r="V93" s="795">
        <f>IF(INDEX(Historical!$O$7:$O$1442,MATCH(B93,Historical!$B$7:$B$1449,0))=0,"n/a",((INDEX(Historical!$C$7:$C$1442,MATCH(B93,Historical!$B$7:$B$1449,0))/INDEX(Historical!$O$7:$O$1442,MATCH(B93,Historical!$B$7:$B$1449,0)))^(1/10)-1)*100)</f>
        <v>6.5008347175385284</v>
      </c>
      <c r="W93" s="796">
        <f t="shared" si="21"/>
        <v>1.0616530859220887</v>
      </c>
      <c r="X93" s="797">
        <f t="shared" si="22"/>
        <v>0.75842101526859651</v>
      </c>
      <c r="Y93" s="989"/>
      <c r="Z93" s="738">
        <f t="shared" si="23"/>
        <v>139.09774436090225</v>
      </c>
      <c r="AA93" s="999">
        <f t="shared" si="24"/>
        <v>20.789473684210524</v>
      </c>
      <c r="AB93" s="1000">
        <v>12</v>
      </c>
      <c r="AC93" s="978">
        <v>2.66</v>
      </c>
      <c r="AD93" s="978">
        <v>3.47</v>
      </c>
      <c r="AE93" s="978">
        <v>2.37</v>
      </c>
      <c r="AF93" s="980">
        <v>33.93</v>
      </c>
      <c r="AG93" s="980" t="s">
        <v>137</v>
      </c>
      <c r="AH93" s="978">
        <v>-10.199999999999999</v>
      </c>
      <c r="AI93" s="978">
        <v>14.38</v>
      </c>
      <c r="AJ93" s="978">
        <v>9.1</v>
      </c>
      <c r="AK93" s="978">
        <v>6</v>
      </c>
      <c r="AL93" s="991">
        <v>3140</v>
      </c>
      <c r="AM93" s="985">
        <v>1.6</v>
      </c>
      <c r="AN93" s="980">
        <v>18.13</v>
      </c>
      <c r="AO93" s="838">
        <f t="shared" si="25"/>
        <v>-7.1970648684127703</v>
      </c>
      <c r="AP93" s="839">
        <f t="shared" si="26"/>
        <v>13.592408815797754</v>
      </c>
      <c r="AQ93" s="1001">
        <f t="shared" si="27"/>
        <v>459.91540714459245</v>
      </c>
      <c r="AR93" s="738">
        <f>INDEX(Historical!$C$7:$C$1442,MATCH(B93,Historical!$B$7:$B$1449,0))*IF(AH93="n/a",1.03,IF(AH93&lt;0,1.01,IF(AH93&gt;10,1.1,(1+AH93/100))))</f>
        <v>3.6309500000000003</v>
      </c>
      <c r="AS93" s="999">
        <f t="shared" si="28"/>
        <v>3.9940450000000007</v>
      </c>
      <c r="AT93" s="999">
        <f t="shared" si="32"/>
        <v>4.2336877000000008</v>
      </c>
      <c r="AU93" s="999">
        <f t="shared" si="32"/>
        <v>4.487708962000001</v>
      </c>
      <c r="AV93" s="999">
        <f t="shared" si="32"/>
        <v>4.7569714997200014</v>
      </c>
      <c r="AW93" s="738">
        <f t="shared" si="29"/>
        <v>21.103363161720004</v>
      </c>
      <c r="AX93" s="846">
        <f t="shared" si="30"/>
        <v>38.161597037468361</v>
      </c>
      <c r="AY93" s="1080">
        <v>0.63</v>
      </c>
      <c r="AZ93" s="985">
        <v>20.93</v>
      </c>
      <c r="BA93" s="985">
        <v>-21.91</v>
      </c>
      <c r="BB93" s="985">
        <v>5.7700000000000005</v>
      </c>
      <c r="BC93" s="985">
        <v>-2.7199999999999998</v>
      </c>
      <c r="BE93" s="700">
        <v>2012</v>
      </c>
      <c r="BF93" s="1013">
        <f t="shared" si="31"/>
        <v>0</v>
      </c>
      <c r="BG93" s="995">
        <v>10</v>
      </c>
    </row>
    <row r="94" spans="1:59" ht="11.25" customHeight="1" x14ac:dyDescent="0.2">
      <c r="A94" s="976" t="s">
        <v>1052</v>
      </c>
      <c r="B94" s="988" t="s">
        <v>1053</v>
      </c>
      <c r="C94" s="1070" t="s">
        <v>123</v>
      </c>
      <c r="D94" s="1070" t="s">
        <v>4233</v>
      </c>
      <c r="E94" s="828">
        <v>9</v>
      </c>
      <c r="F94" s="1148">
        <v>367</v>
      </c>
      <c r="G94" s="1148" t="s">
        <v>106</v>
      </c>
      <c r="H94" s="1148" t="s">
        <v>106</v>
      </c>
      <c r="I94" s="987">
        <v>95.76</v>
      </c>
      <c r="J94" s="738">
        <f t="shared" si="18"/>
        <v>2.2556390977443606</v>
      </c>
      <c r="K94" s="990">
        <v>0.54</v>
      </c>
      <c r="L94" s="1000">
        <v>4</v>
      </c>
      <c r="M94" s="729">
        <f t="shared" si="19"/>
        <v>2.16</v>
      </c>
      <c r="N94" s="983" t="s">
        <v>698</v>
      </c>
      <c r="O94" s="831">
        <v>0.46</v>
      </c>
      <c r="P94" s="973">
        <v>43217</v>
      </c>
      <c r="Q94" s="973">
        <v>43230</v>
      </c>
      <c r="R94" s="729">
        <f t="shared" si="20"/>
        <v>17.39130434782609</v>
      </c>
      <c r="S94" s="795">
        <f>IF(INDEX(Historical!$D$7:$D$1442,MATCH(B94,Historical!$B$7:$B$1449,0))=0,"n/a",(INDEX(Historical!$C$7:$C$1442,MATCH(B94,Historical!$B$7:$B$1449,0))/INDEX(Historical!$D$7:$D$1442,MATCH(B94,Historical!$B$7:$B$1449,0))-1)*100)</f>
        <v>19.540229885057457</v>
      </c>
      <c r="T94" s="795">
        <f>IF(INDEX(Historical!$F$7:$F$1442,MATCH(B94,Historical!$B$7:$B$1449,0))=0,"n/a",((INDEX(Historical!$C$7:$C$1442,MATCH(B94,Historical!$B$7:$B$1449,0))/INDEX(Historical!$F$7:$F$1442,MATCH(B94,Historical!$B$7:$B$1449,0)))^(1/3)-1)*100)</f>
        <v>21.839609444196405</v>
      </c>
      <c r="U94" s="795">
        <f>IF(INDEX(Historical!$H$7:$H$1442,MATCH(B94,Historical!$B$7:$B$1449,0))=0,"n/a",((INDEX(Historical!$C$7:$C$1442,MATCH(B94,Historical!$B$7:$B$1449,0))/INDEX(Historical!$H$7:$H$1442,MATCH(B94,Historical!$B$7:$B$1449,0)))^(1/5)-1)*100)</f>
        <v>31.698493263108961</v>
      </c>
      <c r="V94" s="795">
        <f>IF(INDEX(Historical!$O$7:$O$1442,MATCH(B94,Historical!$B$7:$B$1449,0))=0,"n/a",((INDEX(Historical!$C$7:$C$1442,MATCH(B94,Historical!$B$7:$B$1449,0))/INDEX(Historical!$O$7:$O$1442,MATCH(B94,Historical!$B$7:$B$1449,0)))^(1/10)-1)*100)</f>
        <v>29.239222078083181</v>
      </c>
      <c r="W94" s="796">
        <f t="shared" si="21"/>
        <v>1.084108639363192</v>
      </c>
      <c r="X94" s="797">
        <f t="shared" si="22"/>
        <v>1.331869464836511</v>
      </c>
      <c r="Y94" s="749"/>
      <c r="Z94" s="738">
        <f t="shared" si="23"/>
        <v>21.011673151750976</v>
      </c>
      <c r="AA94" s="999">
        <f t="shared" si="24"/>
        <v>9.3151750972762652</v>
      </c>
      <c r="AB94" s="1000">
        <v>12</v>
      </c>
      <c r="AC94" s="978">
        <v>10.28</v>
      </c>
      <c r="AD94" s="978">
        <v>0.56999999999999995</v>
      </c>
      <c r="AE94" s="978">
        <v>1.82</v>
      </c>
      <c r="AF94" s="978">
        <v>3.64</v>
      </c>
      <c r="AG94" s="978">
        <v>40.200000000000003</v>
      </c>
      <c r="AH94" s="978">
        <v>10.5</v>
      </c>
      <c r="AI94" s="978">
        <v>-0.52</v>
      </c>
      <c r="AJ94" s="978">
        <v>23.799999999999997</v>
      </c>
      <c r="AK94" s="978">
        <v>16.439999999999998</v>
      </c>
      <c r="AL94" s="991">
        <v>12880</v>
      </c>
      <c r="AM94" s="985">
        <v>0.1</v>
      </c>
      <c r="AN94" s="978">
        <v>0.97</v>
      </c>
      <c r="AO94" s="838">
        <f t="shared" si="25"/>
        <v>24.638957263577055</v>
      </c>
      <c r="AP94" s="839">
        <f t="shared" si="26"/>
        <v>33.954132360853322</v>
      </c>
      <c r="AQ94" s="1001">
        <f t="shared" si="27"/>
        <v>22.759452868129436</v>
      </c>
      <c r="AR94" s="738">
        <f>INDEX(Historical!$C$7:$C$1442,MATCH(B94,Historical!$B$7:$B$1449,0))*IF(AH94="n/a",1.03,IF(AH94&lt;0,1.01,IF(AH94&gt;10,1.1,(1+AH94/100))))</f>
        <v>2.2880000000000003</v>
      </c>
      <c r="AS94" s="999">
        <f t="shared" si="28"/>
        <v>2.3108800000000005</v>
      </c>
      <c r="AT94" s="999">
        <f t="shared" si="32"/>
        <v>2.5419680000000007</v>
      </c>
      <c r="AU94" s="999">
        <f t="shared" si="32"/>
        <v>2.796164800000001</v>
      </c>
      <c r="AV94" s="999">
        <f t="shared" si="32"/>
        <v>3.0757812800000015</v>
      </c>
      <c r="AW94" s="738">
        <f t="shared" si="29"/>
        <v>13.012794080000004</v>
      </c>
      <c r="AX94" s="846">
        <f t="shared" si="30"/>
        <v>13.588966248955728</v>
      </c>
      <c r="AY94" s="1080">
        <v>1.35</v>
      </c>
      <c r="AZ94" s="985">
        <v>15.5</v>
      </c>
      <c r="BA94" s="985">
        <v>-19.73</v>
      </c>
      <c r="BB94" s="985">
        <v>1.76</v>
      </c>
      <c r="BC94" s="985">
        <v>-10.24</v>
      </c>
      <c r="BE94" s="700">
        <v>2010</v>
      </c>
      <c r="BF94" s="1013">
        <f t="shared" si="31"/>
        <v>0</v>
      </c>
      <c r="BG94" s="995">
        <v>13.5</v>
      </c>
    </row>
    <row r="95" spans="1:59" ht="11.25" customHeight="1" x14ac:dyDescent="0.2">
      <c r="A95" s="976" t="s">
        <v>1054</v>
      </c>
      <c r="B95" s="988" t="s">
        <v>1055</v>
      </c>
      <c r="C95" s="1070" t="s">
        <v>108</v>
      </c>
      <c r="D95" s="1070" t="s">
        <v>4401</v>
      </c>
      <c r="E95" s="828">
        <v>6</v>
      </c>
      <c r="F95" s="1148">
        <v>724</v>
      </c>
      <c r="G95" s="1148" t="s">
        <v>106</v>
      </c>
      <c r="H95" s="1148" t="s">
        <v>106</v>
      </c>
      <c r="I95" s="987">
        <v>28.63</v>
      </c>
      <c r="J95" s="738">
        <f t="shared" si="18"/>
        <v>2.9339853300733498</v>
      </c>
      <c r="K95" s="990">
        <v>0.21</v>
      </c>
      <c r="L95" s="1000">
        <v>4</v>
      </c>
      <c r="M95" s="729">
        <f t="shared" si="19"/>
        <v>0.84</v>
      </c>
      <c r="N95" s="983" t="s">
        <v>149</v>
      </c>
      <c r="O95" s="831">
        <v>0.19</v>
      </c>
      <c r="P95" s="973">
        <v>43250</v>
      </c>
      <c r="Q95" s="973">
        <v>43266</v>
      </c>
      <c r="R95" s="729">
        <f t="shared" si="20"/>
        <v>10.52631578947368</v>
      </c>
      <c r="S95" s="795">
        <f>IF(INDEX(Historical!$D$7:$D$1442,MATCH(B95,Historical!$B$7:$B$1449,0))=0,"n/a",(INDEX(Historical!$C$7:$C$1442,MATCH(B95,Historical!$B$7:$B$1449,0))/INDEX(Historical!$D$7:$D$1442,MATCH(B95,Historical!$B$7:$B$1449,0))-1)*100)</f>
        <v>17.142857142857125</v>
      </c>
      <c r="T95" s="795">
        <f>IF(INDEX(Historical!$F$7:$F$1442,MATCH(B95,Historical!$B$7:$B$1449,0))=0,"n/a",((INDEX(Historical!$C$7:$C$1442,MATCH(B95,Historical!$B$7:$B$1449,0))/INDEX(Historical!$F$7:$F$1442,MATCH(B95,Historical!$B$7:$B$1449,0)))^(1/3)-1)*100)</f>
        <v>17.927370799407338</v>
      </c>
      <c r="U95" s="795">
        <f>IF(INDEX(Historical!$H$7:$H$1442,MATCH(B95,Historical!$B$7:$B$1449,0))=0,"n/a",((INDEX(Historical!$C$7:$C$1442,MATCH(B95,Historical!$B$7:$B$1449,0))/INDEX(Historical!$H$7:$H$1442,MATCH(B95,Historical!$B$7:$B$1449,0)))^(1/5)-1)*100)</f>
        <v>38.656034031107048</v>
      </c>
      <c r="V95" s="795">
        <f>IF(INDEX(Historical!$O$7:$O$1442,MATCH(B95,Historical!$B$7:$B$1449,0))=0,"n/a",((INDEX(Historical!$C$7:$C$1442,MATCH(B95,Historical!$B$7:$B$1449,0))/INDEX(Historical!$O$7:$O$1442,MATCH(B95,Historical!$B$7:$B$1449,0)))^(1/10)-1)*100)</f>
        <v>1.5948237505667873</v>
      </c>
      <c r="W95" s="796">
        <f t="shared" si="21"/>
        <v>24.238436389832426</v>
      </c>
      <c r="X95" s="797">
        <f t="shared" si="22"/>
        <v>5.44451183536719</v>
      </c>
      <c r="Y95" s="989"/>
      <c r="Z95" s="738">
        <f t="shared" si="23"/>
        <v>45.652173913043477</v>
      </c>
      <c r="AA95" s="999">
        <f t="shared" si="24"/>
        <v>15.559782608695651</v>
      </c>
      <c r="AB95" s="1000">
        <v>12</v>
      </c>
      <c r="AC95" s="978">
        <v>1.84</v>
      </c>
      <c r="AD95" s="978">
        <v>1.95</v>
      </c>
      <c r="AE95" s="978">
        <v>4.3099999999999996</v>
      </c>
      <c r="AF95" s="978">
        <v>1.75</v>
      </c>
      <c r="AG95" s="978">
        <v>9.9</v>
      </c>
      <c r="AH95" s="978">
        <v>5.5</v>
      </c>
      <c r="AI95" s="978">
        <v>3.47</v>
      </c>
      <c r="AJ95" s="978">
        <v>7.1</v>
      </c>
      <c r="AK95" s="978">
        <v>8</v>
      </c>
      <c r="AL95" s="991">
        <v>832.85</v>
      </c>
      <c r="AM95" s="985">
        <v>0.5</v>
      </c>
      <c r="AN95" s="978">
        <v>0.19</v>
      </c>
      <c r="AO95" s="838">
        <f t="shared" si="25"/>
        <v>26.030236752484747</v>
      </c>
      <c r="AP95" s="839">
        <f t="shared" si="26"/>
        <v>41.590019361180396</v>
      </c>
      <c r="AQ95" s="1001">
        <f t="shared" si="27"/>
        <v>10.009332059133126</v>
      </c>
      <c r="AR95" s="738">
        <f>INDEX(Historical!$C$7:$C$1442,MATCH(B95,Historical!$B$7:$B$1449,0))*IF(AH95="n/a",1.03,IF(AH95&lt;0,1.01,IF(AH95&gt;10,1.1,(1+AH95/100))))</f>
        <v>0.86509999999999987</v>
      </c>
      <c r="AS95" s="999">
        <f t="shared" si="28"/>
        <v>0.89511896999999985</v>
      </c>
      <c r="AT95" s="999">
        <f t="shared" si="32"/>
        <v>0.96672848759999985</v>
      </c>
      <c r="AU95" s="999">
        <f t="shared" si="32"/>
        <v>1.0440667666079999</v>
      </c>
      <c r="AV95" s="999">
        <f t="shared" si="32"/>
        <v>1.12759210793664</v>
      </c>
      <c r="AW95" s="738">
        <f t="shared" si="29"/>
        <v>4.8986063321446398</v>
      </c>
      <c r="AX95" s="846">
        <f t="shared" si="30"/>
        <v>17.110046567043799</v>
      </c>
      <c r="AY95" s="1080">
        <v>0.94</v>
      </c>
      <c r="AZ95" s="985">
        <v>23.25</v>
      </c>
      <c r="BA95" s="985">
        <v>-9.43</v>
      </c>
      <c r="BB95" s="985">
        <v>9.43</v>
      </c>
      <c r="BC95" s="985">
        <v>2.77</v>
      </c>
      <c r="BE95" s="700">
        <v>2013</v>
      </c>
      <c r="BF95" s="1013">
        <f t="shared" si="31"/>
        <v>0</v>
      </c>
      <c r="BG95" s="995">
        <v>0.8</v>
      </c>
    </row>
    <row r="96" spans="1:59" ht="11.25" customHeight="1" x14ac:dyDescent="0.2">
      <c r="A96" s="984" t="s">
        <v>1061</v>
      </c>
      <c r="B96" s="988" t="s">
        <v>1062</v>
      </c>
      <c r="C96" s="1070" t="s">
        <v>247</v>
      </c>
      <c r="D96" s="1070" t="s">
        <v>4415</v>
      </c>
      <c r="E96" s="828">
        <v>7</v>
      </c>
      <c r="F96" s="1148">
        <v>620</v>
      </c>
      <c r="G96" s="1148" t="s">
        <v>106</v>
      </c>
      <c r="H96" s="1148" t="s">
        <v>106</v>
      </c>
      <c r="I96" s="987">
        <v>44.88</v>
      </c>
      <c r="J96" s="738">
        <f t="shared" si="18"/>
        <v>2.9411764705882351</v>
      </c>
      <c r="K96" s="990">
        <v>0.33</v>
      </c>
      <c r="L96" s="1000">
        <v>4</v>
      </c>
      <c r="M96" s="729">
        <f t="shared" si="19"/>
        <v>1.32</v>
      </c>
      <c r="N96" s="983" t="s">
        <v>805</v>
      </c>
      <c r="O96" s="831">
        <v>0.28999999999999998</v>
      </c>
      <c r="P96" s="973">
        <v>43326</v>
      </c>
      <c r="Q96" s="973">
        <v>43340</v>
      </c>
      <c r="R96" s="729">
        <f t="shared" si="20"/>
        <v>13.793103448275875</v>
      </c>
      <c r="S96" s="795">
        <f>IF(INDEX(Historical!$D$7:$D$1442,MATCH(B96,Historical!$B$7:$B$1449,0))=0,"n/a",(INDEX(Historical!$C$7:$C$1442,MATCH(B96,Historical!$B$7:$B$1449,0))/INDEX(Historical!$D$7:$D$1442,MATCH(B96,Historical!$B$7:$B$1449,0))-1)*100)</f>
        <v>16.981132075471695</v>
      </c>
      <c r="T96" s="795">
        <f>IF(INDEX(Historical!$F$7:$F$1442,MATCH(B96,Historical!$B$7:$B$1449,0))=0,"n/a",((INDEX(Historical!$C$7:$C$1442,MATCH(B96,Historical!$B$7:$B$1449,0))/INDEX(Historical!$F$7:$F$1442,MATCH(B96,Historical!$B$7:$B$1449,0)))^(1/3)-1)*100)</f>
        <v>19.316253549279395</v>
      </c>
      <c r="U96" s="795">
        <f>IF(INDEX(Historical!$H$7:$H$1442,MATCH(B96,Historical!$B$7:$B$1449,0))=0,"n/a",((INDEX(Historical!$C$7:$C$1442,MATCH(B96,Historical!$B$7:$B$1449,0))/INDEX(Historical!$H$7:$H$1442,MATCH(B96,Historical!$B$7:$B$1449,0)))^(1/5)-1)*100)</f>
        <v>18.982658475160608</v>
      </c>
      <c r="V96" s="795" t="str">
        <f>IF(INDEX(Historical!$O$7:$O$1442,MATCH(B96,Historical!$B$7:$B$1449,0))=0,"n/a",((INDEX(Historical!$C$7:$C$1442,MATCH(B96,Historical!$B$7:$B$1449,0))/INDEX(Historical!$O$7:$O$1442,MATCH(B96,Historical!$B$7:$B$1449,0)))^(1/10)-1)*100)</f>
        <v>n/a</v>
      </c>
      <c r="W96" s="796" t="str">
        <f t="shared" si="21"/>
        <v>n/a</v>
      </c>
      <c r="X96" s="797">
        <f t="shared" si="22"/>
        <v>2.8332326082329264</v>
      </c>
      <c r="Y96" s="752"/>
      <c r="Z96" s="738">
        <f t="shared" si="23"/>
        <v>60.273972602739732</v>
      </c>
      <c r="AA96" s="999">
        <f t="shared" si="24"/>
        <v>20.493150684931507</v>
      </c>
      <c r="AB96" s="1000">
        <v>12</v>
      </c>
      <c r="AC96" s="978">
        <v>2.19</v>
      </c>
      <c r="AD96" s="978">
        <v>2.14</v>
      </c>
      <c r="AE96" s="978">
        <v>0.87</v>
      </c>
      <c r="AF96" s="978">
        <v>3.32</v>
      </c>
      <c r="AG96" s="978">
        <v>23.1</v>
      </c>
      <c r="AH96" s="978">
        <v>-12.6</v>
      </c>
      <c r="AI96" s="978">
        <v>9.01</v>
      </c>
      <c r="AJ96" s="978">
        <v>6.7</v>
      </c>
      <c r="AK96" s="978">
        <v>9.5500000000000007</v>
      </c>
      <c r="AL96" s="991">
        <v>2029.9999999999998</v>
      </c>
      <c r="AM96" s="985">
        <v>7.28</v>
      </c>
      <c r="AN96" s="978">
        <v>0.03</v>
      </c>
      <c r="AO96" s="838">
        <f t="shared" si="25"/>
        <v>1.4306842608173369</v>
      </c>
      <c r="AP96" s="839">
        <f t="shared" si="26"/>
        <v>21.923834945748844</v>
      </c>
      <c r="AQ96" s="1001">
        <f t="shared" si="27"/>
        <v>73.893019825373756</v>
      </c>
      <c r="AR96" s="738">
        <f>INDEX(Historical!$C$7:$C$1442,MATCH(B96,Historical!$B$7:$B$1449,0))*IF(AH96="n/a",1.03,IF(AH96&lt;0,1.01,IF(AH96&gt;10,1.1,(1+AH96/100))))</f>
        <v>1.2524</v>
      </c>
      <c r="AS96" s="999">
        <f t="shared" si="28"/>
        <v>1.36524124</v>
      </c>
      <c r="AT96" s="999">
        <f t="shared" si="32"/>
        <v>1.4956217784199999</v>
      </c>
      <c r="AU96" s="999">
        <f t="shared" si="32"/>
        <v>1.6384536582591098</v>
      </c>
      <c r="AV96" s="999">
        <f t="shared" si="32"/>
        <v>1.7949259826228547</v>
      </c>
      <c r="AW96" s="738">
        <f t="shared" si="29"/>
        <v>7.5466426593019644</v>
      </c>
      <c r="AX96" s="846">
        <f t="shared" si="30"/>
        <v>16.815157440512397</v>
      </c>
      <c r="AY96" s="1080">
        <v>0.36</v>
      </c>
      <c r="AZ96" s="985">
        <v>7.8100000000000005</v>
      </c>
      <c r="BA96" s="985">
        <v>-25.430000000000003</v>
      </c>
      <c r="BB96" s="985">
        <v>-1.6400000000000001</v>
      </c>
      <c r="BC96" s="985">
        <v>-12.34</v>
      </c>
      <c r="BE96" s="700">
        <v>2012</v>
      </c>
      <c r="BF96" s="1013">
        <f t="shared" si="31"/>
        <v>0</v>
      </c>
      <c r="BG96" s="995">
        <v>10.7</v>
      </c>
    </row>
    <row r="97" spans="1:59" ht="11.25" customHeight="1" x14ac:dyDescent="0.2">
      <c r="A97" s="984" t="s">
        <v>1065</v>
      </c>
      <c r="B97" s="988" t="s">
        <v>1066</v>
      </c>
      <c r="C97" s="1070" t="s">
        <v>108</v>
      </c>
      <c r="D97" s="1070" t="s">
        <v>4401</v>
      </c>
      <c r="E97" s="828">
        <v>7</v>
      </c>
      <c r="F97" s="1148">
        <v>625</v>
      </c>
      <c r="G97" s="1148" t="s">
        <v>37</v>
      </c>
      <c r="H97" s="1148" t="s">
        <v>37</v>
      </c>
      <c r="I97" s="987">
        <v>44.46</v>
      </c>
      <c r="J97" s="738">
        <f t="shared" si="18"/>
        <v>3.0589293747188484</v>
      </c>
      <c r="K97" s="990">
        <v>0.34</v>
      </c>
      <c r="L97" s="1000">
        <v>4</v>
      </c>
      <c r="M97" s="729">
        <f t="shared" si="19"/>
        <v>1.36</v>
      </c>
      <c r="N97" s="983" t="s">
        <v>149</v>
      </c>
      <c r="O97" s="831">
        <v>0.28000000000000003</v>
      </c>
      <c r="P97" s="973">
        <v>43349</v>
      </c>
      <c r="Q97" s="973">
        <v>43364</v>
      </c>
      <c r="R97" s="729">
        <f t="shared" si="20"/>
        <v>21.428571428571423</v>
      </c>
      <c r="S97" s="795">
        <f>IF(INDEX(Historical!$D$7:$D$1442,MATCH(B97,Historical!$B$7:$B$1449,0))=0,"n/a",(INDEX(Historical!$C$7:$C$1442,MATCH(B97,Historical!$B$7:$B$1449,0))/INDEX(Historical!$D$7:$D$1442,MATCH(B97,Historical!$B$7:$B$1449,0))-1)*100)</f>
        <v>12.72727272727272</v>
      </c>
      <c r="T97" s="795">
        <f>IF(INDEX(Historical!$F$7:$F$1442,MATCH(B97,Historical!$B$7:$B$1449,0))=0,"n/a",((INDEX(Historical!$C$7:$C$1442,MATCH(B97,Historical!$B$7:$B$1449,0))/INDEX(Historical!$F$7:$F$1442,MATCH(B97,Historical!$B$7:$B$1449,0)))^(1/3)-1)*100)</f>
        <v>7.4337070988966358</v>
      </c>
      <c r="U97" s="795">
        <f>IF(INDEX(Historical!$H$7:$H$1442,MATCH(B97,Historical!$B$7:$B$1449,0))=0,"n/a",((INDEX(Historical!$C$7:$C$1442,MATCH(B97,Historical!$B$7:$B$1449,0))/INDEX(Historical!$H$7:$H$1442,MATCH(B97,Historical!$B$7:$B$1449,0)))^(1/5)-1)*100)</f>
        <v>7.3446703178892792</v>
      </c>
      <c r="V97" s="795">
        <f>IF(INDEX(Historical!$O$7:$O$1442,MATCH(B97,Historical!$B$7:$B$1449,0))=0,"n/a",((INDEX(Historical!$C$7:$C$1442,MATCH(B97,Historical!$B$7:$B$1449,0))/INDEX(Historical!$O$7:$O$1442,MATCH(B97,Historical!$B$7:$B$1449,0)))^(1/10)-1)*100)</f>
        <v>0.49720137555864241</v>
      </c>
      <c r="W97" s="796">
        <f t="shared" si="21"/>
        <v>14.772023326840158</v>
      </c>
      <c r="X97" s="797">
        <f t="shared" si="22"/>
        <v>0.8956915021816193</v>
      </c>
      <c r="Y97" s="753"/>
      <c r="Z97" s="738">
        <f t="shared" si="23"/>
        <v>36.657681940700812</v>
      </c>
      <c r="AA97" s="999">
        <f t="shared" si="24"/>
        <v>11.983827493261456</v>
      </c>
      <c r="AB97" s="1000">
        <v>12</v>
      </c>
      <c r="AC97" s="978">
        <v>3.71</v>
      </c>
      <c r="AD97" s="978">
        <v>1.33</v>
      </c>
      <c r="AE97" s="978">
        <v>4.32</v>
      </c>
      <c r="AF97" s="978">
        <v>1.1399999999999999</v>
      </c>
      <c r="AG97" s="978">
        <v>8.1</v>
      </c>
      <c r="AH97" s="978">
        <v>25.900000000000002</v>
      </c>
      <c r="AI97" s="978">
        <v>6.68</v>
      </c>
      <c r="AJ97" s="978">
        <v>8.2000000000000011</v>
      </c>
      <c r="AK97" s="978">
        <v>9</v>
      </c>
      <c r="AL97" s="991">
        <v>3170</v>
      </c>
      <c r="AM97" s="985">
        <v>0.84</v>
      </c>
      <c r="AN97" s="978">
        <v>0.01</v>
      </c>
      <c r="AO97" s="838">
        <f t="shared" si="25"/>
        <v>-1.5802278006533292</v>
      </c>
      <c r="AP97" s="839">
        <f t="shared" si="26"/>
        <v>10.403599692608127</v>
      </c>
      <c r="AQ97" s="1001">
        <f t="shared" si="27"/>
        <v>-22.07820632249835</v>
      </c>
      <c r="AR97" s="738">
        <f>INDEX(Historical!$C$7:$C$1442,MATCH(B97,Historical!$B$7:$B$1449,0))*IF(AH97="n/a",1.03,IF(AH97&lt;0,1.01,IF(AH97&gt;10,1.1,(1+AH97/100))))</f>
        <v>1.3640000000000001</v>
      </c>
      <c r="AS97" s="999">
        <f t="shared" si="28"/>
        <v>1.4551152000000001</v>
      </c>
      <c r="AT97" s="999">
        <f t="shared" si="32"/>
        <v>1.5860755680000003</v>
      </c>
      <c r="AU97" s="999">
        <f t="shared" si="32"/>
        <v>1.7288223691200004</v>
      </c>
      <c r="AV97" s="999">
        <f t="shared" si="32"/>
        <v>1.8844163823408007</v>
      </c>
      <c r="AW97" s="738">
        <f t="shared" si="29"/>
        <v>8.0184295194608026</v>
      </c>
      <c r="AX97" s="846">
        <f t="shared" si="30"/>
        <v>18.035154114846609</v>
      </c>
      <c r="AY97" s="1080">
        <v>1.37</v>
      </c>
      <c r="AZ97" s="985">
        <v>28.42</v>
      </c>
      <c r="BA97" s="985">
        <v>-25.4</v>
      </c>
      <c r="BB97" s="985">
        <v>5.65</v>
      </c>
      <c r="BC97" s="985">
        <v>-14.000000000000002</v>
      </c>
      <c r="BE97" s="700">
        <v>2012</v>
      </c>
      <c r="BF97" s="1013">
        <f t="shared" si="31"/>
        <v>0</v>
      </c>
      <c r="BG97" s="995">
        <v>1.0999999999999999</v>
      </c>
    </row>
    <row r="98" spans="1:59" s="874" customFormat="1" ht="11.25" customHeight="1" x14ac:dyDescent="0.2">
      <c r="A98" s="733" t="s">
        <v>1067</v>
      </c>
      <c r="B98" s="882" t="s">
        <v>1068</v>
      </c>
      <c r="C98" s="1070" t="s">
        <v>247</v>
      </c>
      <c r="D98" s="1070" t="s">
        <v>4379</v>
      </c>
      <c r="E98" s="854">
        <v>9</v>
      </c>
      <c r="F98" s="1148">
        <v>364</v>
      </c>
      <c r="G98" s="1147" t="s">
        <v>106</v>
      </c>
      <c r="H98" s="1147" t="s">
        <v>106</v>
      </c>
      <c r="I98" s="855">
        <v>5.8</v>
      </c>
      <c r="J98" s="856">
        <f t="shared" si="18"/>
        <v>5.862068965517242</v>
      </c>
      <c r="K98" s="857">
        <v>8.5000000000000006E-2</v>
      </c>
      <c r="L98" s="858">
        <v>4</v>
      </c>
      <c r="M98" s="859">
        <f t="shared" si="19"/>
        <v>0.34</v>
      </c>
      <c r="N98" s="860" t="s">
        <v>164</v>
      </c>
      <c r="O98" s="861">
        <v>8.2500000000000004E-2</v>
      </c>
      <c r="P98" s="878">
        <v>43175</v>
      </c>
      <c r="Q98" s="878">
        <v>43192</v>
      </c>
      <c r="R98" s="859">
        <f t="shared" si="20"/>
        <v>3.0303030303030329</v>
      </c>
      <c r="S98" s="795">
        <f>IF(INDEX(Historical!$D$7:$D$1442,MATCH(B98,Historical!$B$7:$B$1449,0))=0,"n/a",(INDEX(Historical!$C$7:$C$1442,MATCH(B98,Historical!$B$7:$B$1449,0))/INDEX(Historical!$D$7:$D$1442,MATCH(B98,Historical!$B$7:$B$1449,0))-1)*100)</f>
        <v>3.0303030303030276</v>
      </c>
      <c r="T98" s="795">
        <f>IF(INDEX(Historical!$F$7:$F$1442,MATCH(B98,Historical!$B$7:$B$1449,0))=0,"n/a",((INDEX(Historical!$C$7:$C$1442,MATCH(B98,Historical!$B$7:$B$1449,0))/INDEX(Historical!$F$7:$F$1442,MATCH(B98,Historical!$B$7:$B$1449,0)))^(1/3)-1)*100)</f>
        <v>3.4057285912321822</v>
      </c>
      <c r="U98" s="795">
        <f>IF(INDEX(Historical!$H$7:$H$1442,MATCH(B98,Historical!$B$7:$B$1449,0))=0,"n/a",((INDEX(Historical!$C$7:$C$1442,MATCH(B98,Historical!$B$7:$B$1449,0))/INDEX(Historical!$H$7:$H$1442,MATCH(B98,Historical!$B$7:$B$1449,0)))^(1/5)-1)*100)</f>
        <v>7.2145025900850923</v>
      </c>
      <c r="V98" s="795" t="str">
        <f>IF(INDEX(Historical!$O$7:$O$1442,MATCH(B98,Historical!$B$7:$B$1449,0))=0,"n/a",((INDEX(Historical!$C$7:$C$1442,MATCH(B98,Historical!$B$7:$B$1449,0))/INDEX(Historical!$O$7:$O$1442,MATCH(B98,Historical!$B$7:$B$1449,0)))^(1/10)-1)*100)</f>
        <v>n/a</v>
      </c>
      <c r="W98" s="863" t="str">
        <f t="shared" si="21"/>
        <v>n/a</v>
      </c>
      <c r="X98" s="864" t="str">
        <f t="shared" si="22"/>
        <v>n/a</v>
      </c>
      <c r="Y98" s="879"/>
      <c r="Z98" s="856">
        <f t="shared" si="23"/>
        <v>66.666666666666671</v>
      </c>
      <c r="AA98" s="866">
        <f t="shared" si="24"/>
        <v>11.372549019607842</v>
      </c>
      <c r="AB98" s="858">
        <v>1</v>
      </c>
      <c r="AC98" s="867">
        <v>0.51</v>
      </c>
      <c r="AD98" s="867">
        <v>1.1299999999999999</v>
      </c>
      <c r="AE98" s="867">
        <v>0.33</v>
      </c>
      <c r="AF98" s="867">
        <v>1.0900000000000001</v>
      </c>
      <c r="AG98" s="867">
        <v>12.1</v>
      </c>
      <c r="AH98" s="867">
        <v>2.2999999999999998</v>
      </c>
      <c r="AI98" s="867">
        <v>-19.220000000000002</v>
      </c>
      <c r="AJ98" s="867">
        <v>-8.1</v>
      </c>
      <c r="AK98" s="867">
        <v>10</v>
      </c>
      <c r="AL98" s="868">
        <v>716.01</v>
      </c>
      <c r="AM98" s="869">
        <v>1.2</v>
      </c>
      <c r="AN98" s="867">
        <v>0.09</v>
      </c>
      <c r="AO98" s="870">
        <f t="shared" si="25"/>
        <v>1.7040225359944934</v>
      </c>
      <c r="AP98" s="871">
        <f t="shared" si="26"/>
        <v>13.076571555602335</v>
      </c>
      <c r="AQ98" s="872">
        <f t="shared" si="27"/>
        <v>-25.774881665832737</v>
      </c>
      <c r="AR98" s="738">
        <f>INDEX(Historical!$C$7:$C$1442,MATCH(B98,Historical!$B$7:$B$1449,0))*IF(AH98="n/a",1.03,IF(AH98&lt;0,1.01,IF(AH98&gt;10,1.1,(1+AH98/100))))</f>
        <v>0.34782000000000002</v>
      </c>
      <c r="AS98" s="866">
        <f t="shared" si="28"/>
        <v>0.3512982</v>
      </c>
      <c r="AT98" s="866">
        <f t="shared" si="32"/>
        <v>0.38642802000000004</v>
      </c>
      <c r="AU98" s="866">
        <f t="shared" si="32"/>
        <v>0.42507082200000007</v>
      </c>
      <c r="AV98" s="866">
        <f t="shared" si="32"/>
        <v>0.46757790420000012</v>
      </c>
      <c r="AW98" s="856">
        <f t="shared" si="29"/>
        <v>1.9781949462000004</v>
      </c>
      <c r="AX98" s="873">
        <f t="shared" si="30"/>
        <v>34.106809417241386</v>
      </c>
      <c r="AY98" s="1081">
        <v>0.46</v>
      </c>
      <c r="AZ98" s="869">
        <v>31.22</v>
      </c>
      <c r="BA98" s="869">
        <v>-46.79</v>
      </c>
      <c r="BB98" s="869">
        <v>-4.49</v>
      </c>
      <c r="BC98" s="869">
        <v>-28.689999999999998</v>
      </c>
      <c r="BD98" s="1033"/>
      <c r="BE98" s="700">
        <v>2010</v>
      </c>
      <c r="BF98" s="1013">
        <f t="shared" si="31"/>
        <v>0</v>
      </c>
      <c r="BG98" s="931">
        <v>7.3</v>
      </c>
    </row>
    <row r="99" spans="1:59" ht="11.25" customHeight="1" x14ac:dyDescent="0.2">
      <c r="A99" s="976" t="s">
        <v>3834</v>
      </c>
      <c r="B99" s="988" t="s">
        <v>3835</v>
      </c>
      <c r="C99" s="1070" t="s">
        <v>247</v>
      </c>
      <c r="D99" s="1070" t="s">
        <v>4379</v>
      </c>
      <c r="E99" s="828">
        <v>5</v>
      </c>
      <c r="F99" s="1148">
        <v>805</v>
      </c>
      <c r="G99" s="1148" t="s">
        <v>106</v>
      </c>
      <c r="H99" s="1148" t="s">
        <v>106</v>
      </c>
      <c r="I99" s="987">
        <v>96.76</v>
      </c>
      <c r="J99" s="738">
        <f t="shared" si="18"/>
        <v>2.066969822240595</v>
      </c>
      <c r="K99" s="990">
        <v>0.5</v>
      </c>
      <c r="L99" s="1000">
        <v>4</v>
      </c>
      <c r="M99" s="729">
        <f t="shared" si="19"/>
        <v>2</v>
      </c>
      <c r="N99" s="983" t="s">
        <v>4108</v>
      </c>
      <c r="O99" s="831">
        <v>0.4</v>
      </c>
      <c r="P99" s="973">
        <v>43203</v>
      </c>
      <c r="Q99" s="973">
        <v>43217</v>
      </c>
      <c r="R99" s="729">
        <f t="shared" si="20"/>
        <v>24.999999999999993</v>
      </c>
      <c r="S99" s="795">
        <f>IF(INDEX(Historical!$D$7:$D$1442,MATCH(B99,Historical!$B$7:$B$1449,0))=0,"n/a",(INDEX(Historical!$C$7:$C$1442,MATCH(B99,Historical!$B$7:$B$1449,0))/INDEX(Historical!$D$7:$D$1442,MATCH(B99,Historical!$B$7:$B$1449,0))-1)*100)</f>
        <v>42.857142857142861</v>
      </c>
      <c r="T99" s="795">
        <f>IF(INDEX(Historical!$F$7:$F$1442,MATCH(B99,Historical!$B$7:$B$1449,0))=0,"n/a",((INDEX(Historical!$C$7:$C$1442,MATCH(B99,Historical!$B$7:$B$1449,0))/INDEX(Historical!$F$7:$F$1442,MATCH(B99,Historical!$B$7:$B$1449,0)))^(1/3)-1)*100)</f>
        <v>50.861361205363153</v>
      </c>
      <c r="U99" s="795" t="str">
        <f>IF(INDEX(Historical!$H$7:$H$1442,MATCH(B99,Historical!$B$7:$B$1449,0))=0,"n/a",((INDEX(Historical!$C$7:$C$1442,MATCH(B99,Historical!$B$7:$B$1449,0))/INDEX(Historical!$H$7:$H$1442,MATCH(B99,Historical!$B$7:$B$1449,0)))^(1/5)-1)*100)</f>
        <v>n/a</v>
      </c>
      <c r="V99" s="795" t="str">
        <f>IF(INDEX(Historical!$O$7:$O$1442,MATCH(B99,Historical!$B$7:$B$1449,0))=0,"n/a",((INDEX(Historical!$C$7:$C$1442,MATCH(B99,Historical!$B$7:$B$1449,0))/INDEX(Historical!$O$7:$O$1442,MATCH(B99,Historical!$B$7:$B$1449,0)))^(1/10)-1)*100)</f>
        <v>n/a</v>
      </c>
      <c r="W99" s="796" t="str">
        <f t="shared" si="21"/>
        <v>n/a</v>
      </c>
      <c r="X99" s="797" t="str">
        <f t="shared" si="22"/>
        <v>n/a</v>
      </c>
      <c r="Y99" s="752"/>
      <c r="Z99" s="738">
        <f t="shared" si="23"/>
        <v>26.07561929595828</v>
      </c>
      <c r="AA99" s="999">
        <f t="shared" si="24"/>
        <v>12.615384615384617</v>
      </c>
      <c r="AB99" s="1000">
        <v>1</v>
      </c>
      <c r="AC99" s="978">
        <v>7.67</v>
      </c>
      <c r="AD99" s="978">
        <v>0.82</v>
      </c>
      <c r="AE99" s="978">
        <v>0.8</v>
      </c>
      <c r="AF99" s="978">
        <v>4.62</v>
      </c>
      <c r="AG99" s="978">
        <v>21.3</v>
      </c>
      <c r="AH99" s="978">
        <v>39.300000000000004</v>
      </c>
      <c r="AI99" s="978">
        <v>18.63</v>
      </c>
      <c r="AJ99" s="978">
        <v>23.599999999999998</v>
      </c>
      <c r="AK99" s="978">
        <v>15.4</v>
      </c>
      <c r="AL99" s="991">
        <v>1580</v>
      </c>
      <c r="AM99" s="985">
        <v>1.5</v>
      </c>
      <c r="AN99" s="978">
        <v>0.19</v>
      </c>
      <c r="AO99" s="838" t="str">
        <f t="shared" si="25"/>
        <v>n/a</v>
      </c>
      <c r="AP99" s="839" t="str">
        <f t="shared" si="26"/>
        <v>n/a</v>
      </c>
      <c r="AQ99" s="1001">
        <f t="shared" si="27"/>
        <v>60.945921798564839</v>
      </c>
      <c r="AR99" s="738">
        <f>INDEX(Historical!$C$7:$C$1442,MATCH(B99,Historical!$B$7:$B$1449,0))*IF(AH99="n/a",1.03,IF(AH99&lt;0,1.01,IF(AH99&gt;10,1.1,(1+AH99/100))))</f>
        <v>2.2000000000000002</v>
      </c>
      <c r="AS99" s="999">
        <f t="shared" si="28"/>
        <v>2.4200000000000004</v>
      </c>
      <c r="AT99" s="999">
        <f t="shared" si="32"/>
        <v>2.6620000000000008</v>
      </c>
      <c r="AU99" s="999">
        <f t="shared" si="32"/>
        <v>2.9282000000000012</v>
      </c>
      <c r="AV99" s="999">
        <f t="shared" si="32"/>
        <v>3.2210200000000015</v>
      </c>
      <c r="AW99" s="738">
        <f t="shared" si="29"/>
        <v>13.431220000000005</v>
      </c>
      <c r="AX99" s="846">
        <f t="shared" si="30"/>
        <v>13.880963207937169</v>
      </c>
      <c r="AY99" s="1080">
        <v>0.63</v>
      </c>
      <c r="AZ99" s="985">
        <v>14.56</v>
      </c>
      <c r="BA99" s="985">
        <v>-39.61</v>
      </c>
      <c r="BB99" s="985">
        <v>-4.96</v>
      </c>
      <c r="BC99" s="985">
        <v>-21.58</v>
      </c>
      <c r="BE99" s="700">
        <v>2014</v>
      </c>
      <c r="BF99" s="1013">
        <f t="shared" si="31"/>
        <v>0</v>
      </c>
      <c r="BG99" s="995">
        <v>9.1999999999999993</v>
      </c>
    </row>
    <row r="100" spans="1:59" ht="11.25" customHeight="1" x14ac:dyDescent="0.2">
      <c r="A100" s="984" t="s">
        <v>1069</v>
      </c>
      <c r="B100" s="988" t="s">
        <v>1070</v>
      </c>
      <c r="C100" s="1070" t="s">
        <v>247</v>
      </c>
      <c r="D100" s="1070" t="s">
        <v>4415</v>
      </c>
      <c r="E100" s="828">
        <v>8</v>
      </c>
      <c r="F100" s="1148">
        <v>557</v>
      </c>
      <c r="G100" s="1148" t="s">
        <v>106</v>
      </c>
      <c r="H100" s="1148" t="s">
        <v>106</v>
      </c>
      <c r="I100" s="987">
        <v>91.98</v>
      </c>
      <c r="J100" s="738">
        <f t="shared" si="18"/>
        <v>0.59070812495470026</v>
      </c>
      <c r="K100" s="998">
        <v>0.54333333333333333</v>
      </c>
      <c r="L100" s="1000">
        <v>1</v>
      </c>
      <c r="M100" s="729">
        <f t="shared" si="19"/>
        <v>0.54333333333333333</v>
      </c>
      <c r="N100" s="983" t="s">
        <v>982</v>
      </c>
      <c r="O100" s="835">
        <v>0.50666666666666671</v>
      </c>
      <c r="P100" s="973">
        <v>43440</v>
      </c>
      <c r="Q100" s="973">
        <v>43469</v>
      </c>
      <c r="R100" s="729">
        <f t="shared" si="20"/>
        <v>7.2368421052631486</v>
      </c>
      <c r="S100" s="795">
        <f>IF(INDEX(Historical!$D$7:$D$1442,MATCH(B100,Historical!$B$7:$B$1449,0))=0,"n/a",(INDEX(Historical!$C$7:$C$1442,MATCH(B100,Historical!$B$7:$B$1449,0))/INDEX(Historical!$D$7:$D$1442,MATCH(B100,Historical!$B$7:$B$1449,0))-1)*100)</f>
        <v>7.2368421052631415</v>
      </c>
      <c r="T100" s="795">
        <f>IF(INDEX(Historical!$F$7:$F$1442,MATCH(B100,Historical!$B$7:$B$1449,0))=0,"n/a",((INDEX(Historical!$C$7:$C$1442,MATCH(B100,Historical!$B$7:$B$1449,0))/INDEX(Historical!$F$7:$F$1442,MATCH(B100,Historical!$B$7:$B$1449,0)))^(1/3)-1)*100)</f>
        <v>12.330214454925081</v>
      </c>
      <c r="U100" s="795">
        <f>IF(INDEX(Historical!$H$7:$H$1442,MATCH(B100,Historical!$B$7:$B$1449,0))=0,"n/a",((INDEX(Historical!$C$7:$C$1442,MATCH(B100,Historical!$B$7:$B$1449,0))/INDEX(Historical!$H$7:$H$1442,MATCH(B100,Historical!$B$7:$B$1449,0)))^(1/5)-1)*100)</f>
        <v>13.379273635892975</v>
      </c>
      <c r="V100" s="795">
        <f>IF(INDEX(Historical!$O$7:$O$1442,MATCH(B100,Historical!$B$7:$B$1449,0))=0,"n/a",((INDEX(Historical!$C$7:$C$1442,MATCH(B100,Historical!$B$7:$B$1449,0))/INDEX(Historical!$O$7:$O$1442,MATCH(B100,Historical!$B$7:$B$1449,0)))^(1/10)-1)*100)</f>
        <v>12.543847979536849</v>
      </c>
      <c r="W100" s="796">
        <f t="shared" si="21"/>
        <v>1.0666004289687647</v>
      </c>
      <c r="X100" s="797">
        <f t="shared" si="22"/>
        <v>3.3448184089732438</v>
      </c>
      <c r="Y100" s="764" t="s">
        <v>4454</v>
      </c>
      <c r="Z100" s="738">
        <f t="shared" si="23"/>
        <v>4.7619047619047619</v>
      </c>
      <c r="AA100" s="999">
        <f t="shared" si="24"/>
        <v>8.0613496932515343</v>
      </c>
      <c r="AB100" s="1000">
        <v>12</v>
      </c>
      <c r="AC100" s="978">
        <v>11.41</v>
      </c>
      <c r="AD100" s="978">
        <v>0.67</v>
      </c>
      <c r="AE100" s="978">
        <v>1.3</v>
      </c>
      <c r="AF100" s="978">
        <v>2.4300000000000002</v>
      </c>
      <c r="AG100" s="978" t="s">
        <v>137</v>
      </c>
      <c r="AH100" s="978">
        <v>-29.7</v>
      </c>
      <c r="AI100" s="978">
        <v>1.51</v>
      </c>
      <c r="AJ100" s="978">
        <v>4</v>
      </c>
      <c r="AK100" s="978">
        <v>12</v>
      </c>
      <c r="AL100" s="991">
        <v>1260</v>
      </c>
      <c r="AM100" s="985">
        <v>2.5</v>
      </c>
      <c r="AN100" s="978">
        <v>1.72</v>
      </c>
      <c r="AO100" s="838">
        <f t="shared" si="25"/>
        <v>5.908632067596141</v>
      </c>
      <c r="AP100" s="839">
        <f t="shared" si="26"/>
        <v>13.969981760847675</v>
      </c>
      <c r="AQ100" s="1001">
        <f t="shared" si="27"/>
        <v>-6.6926708735500444</v>
      </c>
      <c r="AR100" s="738">
        <f>INDEX(Historical!$C$7:$C$1442,MATCH(B100,Historical!$B$7:$B$1449,0))*IF(AH100="n/a",1.03,IF(AH100&lt;0,1.01,IF(AH100&gt;10,1.1,(1+AH100/100))))</f>
        <v>0.54876666666666662</v>
      </c>
      <c r="AS100" s="999">
        <f t="shared" si="28"/>
        <v>0.55705304333333328</v>
      </c>
      <c r="AT100" s="999">
        <f t="shared" si="32"/>
        <v>0.6127583476666667</v>
      </c>
      <c r="AU100" s="999">
        <f t="shared" si="32"/>
        <v>0.67403418243333346</v>
      </c>
      <c r="AV100" s="999">
        <f t="shared" si="32"/>
        <v>0.74143760067666686</v>
      </c>
      <c r="AW100" s="738">
        <f t="shared" si="29"/>
        <v>3.134049840776667</v>
      </c>
      <c r="AX100" s="846">
        <f t="shared" si="30"/>
        <v>3.4073166348952673</v>
      </c>
      <c r="AY100" s="1080">
        <v>1.19</v>
      </c>
      <c r="AZ100" s="985">
        <v>23.34</v>
      </c>
      <c r="BA100" s="985">
        <v>-12.29</v>
      </c>
      <c r="BB100" s="985">
        <v>6.54</v>
      </c>
      <c r="BC100" s="985">
        <v>-0.31</v>
      </c>
      <c r="BE100" s="700">
        <v>2012</v>
      </c>
      <c r="BF100" s="1013">
        <f t="shared" si="31"/>
        <v>0</v>
      </c>
      <c r="BG100" s="995" t="s">
        <v>137</v>
      </c>
    </row>
    <row r="101" spans="1:59" ht="11.25" customHeight="1" x14ac:dyDescent="0.2">
      <c r="A101" s="976" t="s">
        <v>1071</v>
      </c>
      <c r="B101" s="988" t="s">
        <v>1072</v>
      </c>
      <c r="C101" s="1070" t="s">
        <v>4252</v>
      </c>
      <c r="D101" s="1070" t="s">
        <v>4422</v>
      </c>
      <c r="E101" s="828">
        <v>8</v>
      </c>
      <c r="F101" s="1148">
        <v>490</v>
      </c>
      <c r="G101" s="1148" t="s">
        <v>115</v>
      </c>
      <c r="H101" s="1148" t="s">
        <v>115</v>
      </c>
      <c r="I101" s="987">
        <v>47.29</v>
      </c>
      <c r="J101" s="738">
        <f t="shared" si="18"/>
        <v>2.7912877986889404</v>
      </c>
      <c r="K101" s="990">
        <v>0.33</v>
      </c>
      <c r="L101" s="1000">
        <v>4</v>
      </c>
      <c r="M101" s="729">
        <f t="shared" si="19"/>
        <v>1.32</v>
      </c>
      <c r="N101" s="983" t="s">
        <v>413</v>
      </c>
      <c r="O101" s="831">
        <v>0.28999999999999998</v>
      </c>
      <c r="P101" s="973">
        <v>43194</v>
      </c>
      <c r="Q101" s="973">
        <v>43215</v>
      </c>
      <c r="R101" s="729">
        <f t="shared" si="20"/>
        <v>13.793103448275875</v>
      </c>
      <c r="S101" s="795">
        <f>IF(INDEX(Historical!$D$7:$D$1442,MATCH(B101,Historical!$B$7:$B$1449,0))=0,"n/a",(INDEX(Historical!$C$7:$C$1442,MATCH(B101,Historical!$B$7:$B$1449,0))/INDEX(Historical!$D$7:$D$1442,MATCH(B101,Historical!$B$7:$B$1449,0))-1)*100)</f>
        <v>13.27433628318586</v>
      </c>
      <c r="T101" s="795">
        <f>IF(INDEX(Historical!$F$7:$F$1442,MATCH(B101,Historical!$B$7:$B$1449,0))=0,"n/a",((INDEX(Historical!$C$7:$C$1442,MATCH(B101,Historical!$B$7:$B$1449,0))/INDEX(Historical!$F$7:$F$1442,MATCH(B101,Historical!$B$7:$B$1449,0)))^(1/3)-1)*100)</f>
        <v>16.001972067050652</v>
      </c>
      <c r="U101" s="795">
        <f>IF(INDEX(Historical!$H$7:$H$1442,MATCH(B101,Historical!$B$7:$B$1449,0))=0,"n/a",((INDEX(Historical!$C$7:$C$1442,MATCH(B101,Historical!$B$7:$B$1449,0))/INDEX(Historical!$H$7:$H$1442,MATCH(B101,Historical!$B$7:$B$1449,0)))^(1/5)-1)*100)</f>
        <v>14.514194505708943</v>
      </c>
      <c r="V101" s="795" t="str">
        <f>IF(INDEX(Historical!$O$7:$O$1442,MATCH(B101,Historical!$B$7:$B$1449,0))=0,"n/a",((INDEX(Historical!$C$7:$C$1442,MATCH(B101,Historical!$B$7:$B$1449,0))/INDEX(Historical!$O$7:$O$1442,MATCH(B101,Historical!$B$7:$B$1449,0)))^(1/10)-1)*100)</f>
        <v>n/a</v>
      </c>
      <c r="W101" s="796" t="str">
        <f t="shared" si="21"/>
        <v>n/a</v>
      </c>
      <c r="X101" s="797">
        <f t="shared" si="22"/>
        <v>4.838064835236314</v>
      </c>
      <c r="Y101" s="749"/>
      <c r="Z101" s="738">
        <f t="shared" si="23"/>
        <v>54.098360655737707</v>
      </c>
      <c r="AA101" s="999">
        <f t="shared" si="24"/>
        <v>19.381147540983605</v>
      </c>
      <c r="AB101" s="1000">
        <v>7</v>
      </c>
      <c r="AC101" s="978">
        <v>2.44</v>
      </c>
      <c r="AD101" s="978">
        <v>2.17</v>
      </c>
      <c r="AE101" s="978">
        <v>4.29</v>
      </c>
      <c r="AF101" s="978">
        <v>4.92</v>
      </c>
      <c r="AG101" s="978">
        <v>2.7</v>
      </c>
      <c r="AH101" s="978">
        <v>13.100000000000001</v>
      </c>
      <c r="AI101" s="978">
        <v>9.08</v>
      </c>
      <c r="AJ101" s="978">
        <v>3</v>
      </c>
      <c r="AK101" s="978">
        <v>8.93</v>
      </c>
      <c r="AL101" s="991">
        <v>215880</v>
      </c>
      <c r="AM101" s="985">
        <v>0.1</v>
      </c>
      <c r="AN101" s="978">
        <v>0.57999999999999996</v>
      </c>
      <c r="AO101" s="838">
        <f t="shared" si="25"/>
        <v>-2.0756652365857207</v>
      </c>
      <c r="AP101" s="839">
        <f t="shared" si="26"/>
        <v>17.305482304397884</v>
      </c>
      <c r="AQ101" s="1001">
        <f t="shared" si="27"/>
        <v>105.86429823944093</v>
      </c>
      <c r="AR101" s="738">
        <f>INDEX(Historical!$C$7:$C$1442,MATCH(B101,Historical!$B$7:$B$1449,0))*IF(AH101="n/a",1.03,IF(AH101&lt;0,1.01,IF(AH101&gt;10,1.1,(1+AH101/100))))</f>
        <v>1.4080000000000001</v>
      </c>
      <c r="AS101" s="999">
        <f t="shared" si="28"/>
        <v>1.5358464000000001</v>
      </c>
      <c r="AT101" s="999">
        <f t="shared" si="32"/>
        <v>1.6729974835199999</v>
      </c>
      <c r="AU101" s="999">
        <f t="shared" si="32"/>
        <v>1.8223961587983357</v>
      </c>
      <c r="AV101" s="999">
        <f t="shared" si="32"/>
        <v>1.9851361357790269</v>
      </c>
      <c r="AW101" s="738">
        <f t="shared" si="29"/>
        <v>8.4243761780973614</v>
      </c>
      <c r="AX101" s="846">
        <f t="shared" si="30"/>
        <v>17.814286695067374</v>
      </c>
      <c r="AY101" s="1080">
        <v>1.1499999999999999</v>
      </c>
      <c r="AZ101" s="985">
        <v>26.61</v>
      </c>
      <c r="BA101" s="985">
        <v>-4.41</v>
      </c>
      <c r="BB101" s="985">
        <v>5.34</v>
      </c>
      <c r="BC101" s="985">
        <v>5.34</v>
      </c>
      <c r="BE101" s="700">
        <v>2011</v>
      </c>
      <c r="BF101" s="1013">
        <f t="shared" si="31"/>
        <v>0</v>
      </c>
      <c r="BG101" s="995">
        <v>1.0999999999999999</v>
      </c>
    </row>
    <row r="102" spans="1:59" ht="11.25" customHeight="1" x14ac:dyDescent="0.2">
      <c r="A102" s="984" t="s">
        <v>1073</v>
      </c>
      <c r="B102" s="988" t="s">
        <v>1074</v>
      </c>
      <c r="C102" s="1070" t="s">
        <v>108</v>
      </c>
      <c r="D102" s="1070" t="s">
        <v>4393</v>
      </c>
      <c r="E102" s="828">
        <v>6</v>
      </c>
      <c r="F102" s="1148">
        <v>690</v>
      </c>
      <c r="G102" s="1148" t="s">
        <v>106</v>
      </c>
      <c r="H102" s="1148" t="s">
        <v>106</v>
      </c>
      <c r="I102" s="987">
        <v>11.75</v>
      </c>
      <c r="J102" s="738">
        <f t="shared" si="18"/>
        <v>1.7021276595744681</v>
      </c>
      <c r="K102" s="990">
        <v>0.2</v>
      </c>
      <c r="L102" s="1000">
        <v>1</v>
      </c>
      <c r="M102" s="729">
        <f t="shared" si="19"/>
        <v>0.2</v>
      </c>
      <c r="N102" s="983" t="s">
        <v>250</v>
      </c>
      <c r="O102" s="831">
        <v>0.16</v>
      </c>
      <c r="P102" s="694">
        <v>43139</v>
      </c>
      <c r="Q102" s="694">
        <v>43167</v>
      </c>
      <c r="R102" s="729">
        <f t="shared" si="20"/>
        <v>25.000000000000007</v>
      </c>
      <c r="S102" s="795">
        <f>IF(INDEX(Historical!$D$7:$D$1442,MATCH(B102,Historical!$B$7:$B$1449,0))=0,"n/a",(INDEX(Historical!$C$7:$C$1442,MATCH(B102,Historical!$B$7:$B$1449,0))/INDEX(Historical!$D$7:$D$1442,MATCH(B102,Historical!$B$7:$B$1449,0))-1)*100)</f>
        <v>25</v>
      </c>
      <c r="T102" s="795">
        <f>IF(INDEX(Historical!$F$7:$F$1442,MATCH(B102,Historical!$B$7:$B$1449,0))=0,"n/a",((INDEX(Historical!$C$7:$C$1442,MATCH(B102,Historical!$B$7:$B$1449,0))/INDEX(Historical!$F$7:$F$1442,MATCH(B102,Historical!$B$7:$B$1449,0)))^(1/3)-1)*100)</f>
        <v>35.72088082974534</v>
      </c>
      <c r="U102" s="795">
        <f>IF(INDEX(Historical!$H$7:$H$1442,MATCH(B102,Historical!$B$7:$B$1449,0))=0,"n/a",((INDEX(Historical!$C$7:$C$1442,MATCH(B102,Historical!$B$7:$B$1449,0))/INDEX(Historical!$H$7:$H$1442,MATCH(B102,Historical!$B$7:$B$1449,0)))^(1/5)-1)*100)</f>
        <v>58.489319246111357</v>
      </c>
      <c r="V102" s="795">
        <f>IF(INDEX(Historical!$O$7:$O$1442,MATCH(B102,Historical!$B$7:$B$1449,0))=0,"n/a",((INDEX(Historical!$C$7:$C$1442,MATCH(B102,Historical!$B$7:$B$1449,0))/INDEX(Historical!$O$7:$O$1442,MATCH(B102,Historical!$B$7:$B$1449,0)))^(1/10)-1)*100)</f>
        <v>0</v>
      </c>
      <c r="W102" s="796" t="str">
        <f t="shared" si="21"/>
        <v>n/a</v>
      </c>
      <c r="X102" s="797">
        <f t="shared" si="22"/>
        <v>2.3027291041776126</v>
      </c>
      <c r="Y102" s="989"/>
      <c r="Z102" s="738">
        <f t="shared" si="23"/>
        <v>28.571428571428577</v>
      </c>
      <c r="AA102" s="999">
        <f t="shared" si="24"/>
        <v>16.785714285714288</v>
      </c>
      <c r="AB102" s="1000">
        <v>9</v>
      </c>
      <c r="AC102" s="978">
        <v>0.7</v>
      </c>
      <c r="AD102" s="978" t="s">
        <v>137</v>
      </c>
      <c r="AE102" s="978">
        <v>3.37</v>
      </c>
      <c r="AF102" s="978">
        <v>0.53</v>
      </c>
      <c r="AG102" s="978">
        <v>4.8</v>
      </c>
      <c r="AH102" s="978">
        <v>35.6</v>
      </c>
      <c r="AI102" s="978">
        <v>10.33</v>
      </c>
      <c r="AJ102" s="978">
        <v>25.4</v>
      </c>
      <c r="AK102" s="978" t="s">
        <v>137</v>
      </c>
      <c r="AL102" s="991">
        <v>131.13</v>
      </c>
      <c r="AM102" s="985">
        <v>2.2999999999999998</v>
      </c>
      <c r="AN102" s="978">
        <v>0.18</v>
      </c>
      <c r="AO102" s="838">
        <f t="shared" si="25"/>
        <v>43.405732619971531</v>
      </c>
      <c r="AP102" s="839">
        <f t="shared" si="26"/>
        <v>60.191446905685822</v>
      </c>
      <c r="AQ102" s="1001">
        <f t="shared" si="27"/>
        <v>-37.119412741544352</v>
      </c>
      <c r="AR102" s="738">
        <f>INDEX(Historical!$C$7:$C$1442,MATCH(B102,Historical!$B$7:$B$1449,0))*IF(AH102="n/a",1.03,IF(AH102&lt;0,1.01,IF(AH102&gt;10,1.1,(1+AH102/100))))</f>
        <v>0.22000000000000003</v>
      </c>
      <c r="AS102" s="999">
        <f t="shared" si="28"/>
        <v>0.24200000000000005</v>
      </c>
      <c r="AT102" s="999">
        <f t="shared" si="32"/>
        <v>0.24926000000000006</v>
      </c>
      <c r="AU102" s="999">
        <f t="shared" si="32"/>
        <v>0.25673780000000007</v>
      </c>
      <c r="AV102" s="999">
        <f t="shared" si="32"/>
        <v>0.2644399340000001</v>
      </c>
      <c r="AW102" s="738">
        <f t="shared" si="29"/>
        <v>1.2324377340000003</v>
      </c>
      <c r="AX102" s="846">
        <f t="shared" si="30"/>
        <v>10.488831778723409</v>
      </c>
      <c r="AY102" s="1080">
        <v>0.36</v>
      </c>
      <c r="AZ102" s="985">
        <v>11.899999999999999</v>
      </c>
      <c r="BA102" s="985">
        <v>-17.54</v>
      </c>
      <c r="BB102" s="985">
        <v>2.4899999999999998</v>
      </c>
      <c r="BC102" s="985">
        <v>-11.19</v>
      </c>
      <c r="BE102" s="700">
        <v>2013</v>
      </c>
      <c r="BF102" s="1013">
        <f t="shared" si="31"/>
        <v>0</v>
      </c>
      <c r="BG102" s="995">
        <v>0.4</v>
      </c>
    </row>
    <row r="103" spans="1:59" ht="11.25" customHeight="1" x14ac:dyDescent="0.2">
      <c r="A103" s="984" t="s">
        <v>3836</v>
      </c>
      <c r="B103" s="988" t="s">
        <v>3837</v>
      </c>
      <c r="C103" s="1070" t="s">
        <v>108</v>
      </c>
      <c r="D103" s="1070" t="s">
        <v>4401</v>
      </c>
      <c r="E103" s="828">
        <v>6</v>
      </c>
      <c r="F103" s="1148">
        <v>773</v>
      </c>
      <c r="G103" s="1148" t="s">
        <v>106</v>
      </c>
      <c r="H103" s="1148" t="s">
        <v>106</v>
      </c>
      <c r="I103" s="987">
        <v>33.92</v>
      </c>
      <c r="J103" s="738">
        <f t="shared" si="18"/>
        <v>3.7735849056603774</v>
      </c>
      <c r="K103" s="990">
        <v>0.32</v>
      </c>
      <c r="L103" s="1000">
        <v>4</v>
      </c>
      <c r="M103" s="729">
        <f t="shared" si="19"/>
        <v>1.28</v>
      </c>
      <c r="N103" s="983" t="s">
        <v>107</v>
      </c>
      <c r="O103" s="831">
        <v>0.27</v>
      </c>
      <c r="P103" s="973">
        <v>43495</v>
      </c>
      <c r="Q103" s="973">
        <v>43510</v>
      </c>
      <c r="R103" s="729">
        <f t="shared" si="20"/>
        <v>18.518518518518512</v>
      </c>
      <c r="S103" s="795">
        <f>IF(INDEX(Historical!$D$7:$D$1442,MATCH(B103,Historical!$B$7:$B$1449,0))=0,"n/a",(INDEX(Historical!$C$7:$C$1442,MATCH(B103,Historical!$B$7:$B$1449,0))/INDEX(Historical!$D$7:$D$1442,MATCH(B103,Historical!$B$7:$B$1449,0))-1)*100)</f>
        <v>53.125</v>
      </c>
      <c r="T103" s="795">
        <f>IF(INDEX(Historical!$F$7:$F$1442,MATCH(B103,Historical!$B$7:$B$1449,0))=0,"n/a",((INDEX(Historical!$C$7:$C$1442,MATCH(B103,Historical!$B$7:$B$1449,0))/INDEX(Historical!$F$7:$F$1442,MATCH(B103,Historical!$B$7:$B$1449,0)))^(1/3)-1)*100)</f>
        <v>34.809974988792504</v>
      </c>
      <c r="U103" s="795" t="str">
        <f>IF(INDEX(Historical!$H$7:$H$1442,MATCH(B103,Historical!$B$7:$B$1449,0))=0,"n/a",((INDEX(Historical!$C$7:$C$1442,MATCH(B103,Historical!$B$7:$B$1449,0))/INDEX(Historical!$H$7:$H$1442,MATCH(B103,Historical!$B$7:$B$1449,0)))^(1/5)-1)*100)</f>
        <v>n/a</v>
      </c>
      <c r="V103" s="795" t="str">
        <f>IF(INDEX(Historical!$O$7:$O$1442,MATCH(B103,Historical!$B$7:$B$1449,0))=0,"n/a",((INDEX(Historical!$C$7:$C$1442,MATCH(B103,Historical!$B$7:$B$1449,0))/INDEX(Historical!$O$7:$O$1442,MATCH(B103,Historical!$B$7:$B$1449,0)))^(1/10)-1)*100)</f>
        <v>n/a</v>
      </c>
      <c r="W103" s="796" t="str">
        <f t="shared" si="21"/>
        <v>n/a</v>
      </c>
      <c r="X103" s="797" t="str">
        <f t="shared" si="22"/>
        <v>n/a</v>
      </c>
      <c r="Y103" s="989"/>
      <c r="Z103" s="738">
        <f t="shared" si="23"/>
        <v>36.994219653179194</v>
      </c>
      <c r="AA103" s="999">
        <f t="shared" si="24"/>
        <v>9.803468208092486</v>
      </c>
      <c r="AB103" s="1000">
        <v>12</v>
      </c>
      <c r="AC103" s="978">
        <v>3.46</v>
      </c>
      <c r="AD103" s="978">
        <v>0.57999999999999996</v>
      </c>
      <c r="AE103" s="978">
        <v>2.8</v>
      </c>
      <c r="AF103" s="978">
        <v>0.82</v>
      </c>
      <c r="AG103" s="978">
        <v>9.1</v>
      </c>
      <c r="AH103" s="978">
        <v>31.900000000000002</v>
      </c>
      <c r="AI103" s="978">
        <v>8.1</v>
      </c>
      <c r="AJ103" s="978">
        <v>17.7</v>
      </c>
      <c r="AK103" s="978">
        <v>16.96</v>
      </c>
      <c r="AL103" s="991">
        <v>16140</v>
      </c>
      <c r="AM103" s="985">
        <v>0.1</v>
      </c>
      <c r="AN103" s="978">
        <v>0.79</v>
      </c>
      <c r="AO103" s="838" t="str">
        <f t="shared" si="25"/>
        <v>n/a</v>
      </c>
      <c r="AP103" s="839" t="str">
        <f t="shared" si="26"/>
        <v>n/a</v>
      </c>
      <c r="AQ103" s="1001">
        <f t="shared" si="27"/>
        <v>-40.226933115933896</v>
      </c>
      <c r="AR103" s="738">
        <f>INDEX(Historical!$C$7:$C$1442,MATCH(B103,Historical!$B$7:$B$1449,0))*IF(AH103="n/a",1.03,IF(AH103&lt;0,1.01,IF(AH103&gt;10,1.1,(1+AH103/100))))</f>
        <v>1.0780000000000001</v>
      </c>
      <c r="AS103" s="999">
        <f t="shared" si="28"/>
        <v>1.1653180000000001</v>
      </c>
      <c r="AT103" s="999">
        <f t="shared" si="32"/>
        <v>1.2818498000000003</v>
      </c>
      <c r="AU103" s="999">
        <f t="shared" si="32"/>
        <v>1.4100347800000004</v>
      </c>
      <c r="AV103" s="999">
        <f t="shared" si="32"/>
        <v>1.5510382580000006</v>
      </c>
      <c r="AW103" s="738">
        <f t="shared" si="29"/>
        <v>6.4862408380000023</v>
      </c>
      <c r="AX103" s="846">
        <f t="shared" si="30"/>
        <v>19.122172281839628</v>
      </c>
      <c r="AY103" s="1080">
        <v>1.46</v>
      </c>
      <c r="AZ103" s="985">
        <v>22.81</v>
      </c>
      <c r="BA103" s="985">
        <v>-27.92</v>
      </c>
      <c r="BB103" s="985">
        <v>2.7</v>
      </c>
      <c r="BC103" s="985">
        <v>-11.459999999999999</v>
      </c>
      <c r="BE103" s="700">
        <v>2014</v>
      </c>
      <c r="BF103" s="1013">
        <f t="shared" si="31"/>
        <v>0</v>
      </c>
      <c r="BG103" s="995">
        <v>1.2</v>
      </c>
    </row>
    <row r="104" spans="1:59" ht="11.25" customHeight="1" x14ac:dyDescent="0.2">
      <c r="A104" s="984" t="s">
        <v>1075</v>
      </c>
      <c r="B104" s="988" t="s">
        <v>1076</v>
      </c>
      <c r="C104" s="1070" t="s">
        <v>108</v>
      </c>
      <c r="D104" s="1070" t="s">
        <v>4401</v>
      </c>
      <c r="E104" s="828">
        <v>7</v>
      </c>
      <c r="F104" s="1148">
        <v>632</v>
      </c>
      <c r="G104" s="1148" t="s">
        <v>37</v>
      </c>
      <c r="H104" s="1148" t="s">
        <v>37</v>
      </c>
      <c r="I104" s="987">
        <v>71.680000000000007</v>
      </c>
      <c r="J104" s="738">
        <f t="shared" si="18"/>
        <v>2.9575892857142856</v>
      </c>
      <c r="K104" s="990">
        <v>0.53</v>
      </c>
      <c r="L104" s="1000">
        <v>4</v>
      </c>
      <c r="M104" s="729">
        <f t="shared" si="19"/>
        <v>2.12</v>
      </c>
      <c r="N104" s="983" t="s">
        <v>161</v>
      </c>
      <c r="O104" s="831">
        <v>0.46</v>
      </c>
      <c r="P104" s="973">
        <v>43385</v>
      </c>
      <c r="Q104" s="973">
        <v>43404</v>
      </c>
      <c r="R104" s="729">
        <f t="shared" si="20"/>
        <v>15.217391304347828</v>
      </c>
      <c r="S104" s="795">
        <f>IF(INDEX(Historical!$D$7:$D$1442,MATCH(B104,Historical!$B$7:$B$1449,0))=0,"n/a",(INDEX(Historical!$C$7:$C$1442,MATCH(B104,Historical!$B$7:$B$1449,0))/INDEX(Historical!$D$7:$D$1442,MATCH(B104,Historical!$B$7:$B$1449,0))-1)*100)</f>
        <v>9.1428571428571423</v>
      </c>
      <c r="T104" s="795">
        <f>IF(INDEX(Historical!$F$7:$F$1442,MATCH(B104,Historical!$B$7:$B$1449,0))=0,"n/a",((INDEX(Historical!$C$7:$C$1442,MATCH(B104,Historical!$B$7:$B$1449,0))/INDEX(Historical!$F$7:$F$1442,MATCH(B104,Historical!$B$7:$B$1449,0)))^(1/3)-1)*100)</f>
        <v>4.7872459871098672</v>
      </c>
      <c r="U104" s="795">
        <f>IF(INDEX(Historical!$H$7:$H$1442,MATCH(B104,Historical!$B$7:$B$1449,0))=0,"n/a",((INDEX(Historical!$C$7:$C$1442,MATCH(B104,Historical!$B$7:$B$1449,0))/INDEX(Historical!$H$7:$H$1442,MATCH(B104,Historical!$B$7:$B$1449,0)))^(1/5)-1)*100)</f>
        <v>5.52032065959005</v>
      </c>
      <c r="V104" s="795">
        <f>IF(INDEX(Historical!$O$7:$O$1442,MATCH(B104,Historical!$B$7:$B$1449,0))=0,"n/a",((INDEX(Historical!$C$7:$C$1442,MATCH(B104,Historical!$B$7:$B$1449,0))/INDEX(Historical!$O$7:$O$1442,MATCH(B104,Historical!$B$7:$B$1449,0)))^(1/10)-1)*100)</f>
        <v>3.6855349351859967</v>
      </c>
      <c r="W104" s="796">
        <f t="shared" si="21"/>
        <v>1.4978343053778318</v>
      </c>
      <c r="X104" s="797">
        <f t="shared" si="22"/>
        <v>0.64189775111512215</v>
      </c>
      <c r="Y104" s="749"/>
      <c r="Z104" s="738">
        <f t="shared" si="23"/>
        <v>43.265306122448976</v>
      </c>
      <c r="AA104" s="999">
        <f t="shared" si="24"/>
        <v>14.628571428571428</v>
      </c>
      <c r="AB104" s="1000">
        <v>12</v>
      </c>
      <c r="AC104" s="978">
        <v>4.9000000000000004</v>
      </c>
      <c r="AD104" s="978">
        <v>1.83</v>
      </c>
      <c r="AE104" s="978">
        <v>7.42</v>
      </c>
      <c r="AF104" s="978">
        <v>2.17</v>
      </c>
      <c r="AG104" s="978">
        <v>13</v>
      </c>
      <c r="AH104" s="978">
        <v>14.099999999999998</v>
      </c>
      <c r="AI104" s="978">
        <v>5.84</v>
      </c>
      <c r="AJ104" s="978">
        <v>8.6</v>
      </c>
      <c r="AK104" s="978">
        <v>8</v>
      </c>
      <c r="AL104" s="991">
        <v>1160</v>
      </c>
      <c r="AM104" s="985">
        <v>1.4000000000000001</v>
      </c>
      <c r="AN104" s="978">
        <v>0.03</v>
      </c>
      <c r="AO104" s="838">
        <f t="shared" si="25"/>
        <v>-6.1506614832670916</v>
      </c>
      <c r="AP104" s="839">
        <f t="shared" si="26"/>
        <v>8.4779099453043365</v>
      </c>
      <c r="AQ104" s="1001">
        <f t="shared" si="27"/>
        <v>18.778973073707128</v>
      </c>
      <c r="AR104" s="738">
        <f>INDEX(Historical!$C$7:$C$1442,MATCH(B104,Historical!$B$7:$B$1449,0))*IF(AH104="n/a",1.03,IF(AH104&lt;0,1.01,IF(AH104&gt;10,1.1,(1+AH104/100))))</f>
        <v>2.101</v>
      </c>
      <c r="AS104" s="999">
        <f t="shared" si="28"/>
        <v>2.2236984</v>
      </c>
      <c r="AT104" s="999">
        <f t="shared" si="32"/>
        <v>2.4015942720000001</v>
      </c>
      <c r="AU104" s="999">
        <f t="shared" si="32"/>
        <v>2.5937218137600002</v>
      </c>
      <c r="AV104" s="999">
        <f t="shared" si="32"/>
        <v>2.8012195588608004</v>
      </c>
      <c r="AW104" s="738">
        <f t="shared" si="29"/>
        <v>12.121234044620801</v>
      </c>
      <c r="AX104" s="846">
        <f t="shared" si="30"/>
        <v>16.910203745285713</v>
      </c>
      <c r="AY104" s="1080">
        <v>0.69</v>
      </c>
      <c r="AZ104" s="985">
        <v>11.44</v>
      </c>
      <c r="BA104" s="985">
        <v>-13.919999999999998</v>
      </c>
      <c r="BB104" s="985">
        <v>0.12</v>
      </c>
      <c r="BC104" s="985">
        <v>-4.8500000000000005</v>
      </c>
      <c r="BE104" s="700">
        <v>2012</v>
      </c>
      <c r="BF104" s="1013">
        <f t="shared" si="31"/>
        <v>0</v>
      </c>
      <c r="BG104" s="995">
        <v>1.5</v>
      </c>
    </row>
    <row r="105" spans="1:59" ht="11.25" customHeight="1" x14ac:dyDescent="0.2">
      <c r="A105" s="994" t="s">
        <v>1077</v>
      </c>
      <c r="B105" s="988" t="s">
        <v>1078</v>
      </c>
      <c r="C105" s="1070" t="s">
        <v>108</v>
      </c>
      <c r="D105" s="1070" t="s">
        <v>4401</v>
      </c>
      <c r="E105" s="828">
        <v>8</v>
      </c>
      <c r="F105" s="1148">
        <v>516</v>
      </c>
      <c r="G105" s="1148" t="s">
        <v>106</v>
      </c>
      <c r="H105" s="1148" t="s">
        <v>106</v>
      </c>
      <c r="I105" s="987">
        <v>18.73</v>
      </c>
      <c r="J105" s="738">
        <f t="shared" si="18"/>
        <v>1.9220501868659903</v>
      </c>
      <c r="K105" s="990">
        <v>0.09</v>
      </c>
      <c r="L105" s="1000">
        <v>4</v>
      </c>
      <c r="M105" s="729">
        <f t="shared" si="19"/>
        <v>0.36</v>
      </c>
      <c r="N105" s="983" t="s">
        <v>140</v>
      </c>
      <c r="O105" s="831">
        <v>7.0000000000000007E-2</v>
      </c>
      <c r="P105" s="973">
        <v>43304</v>
      </c>
      <c r="Q105" s="973">
        <v>43313</v>
      </c>
      <c r="R105" s="729">
        <f t="shared" si="20"/>
        <v>28.571428571428552</v>
      </c>
      <c r="S105" s="795">
        <f>IF(INDEX(Historical!$D$7:$D$1442,MATCH(B105,Historical!$B$7:$B$1449,0))=0,"n/a",(INDEX(Historical!$C$7:$C$1442,MATCH(B105,Historical!$B$7:$B$1449,0))/INDEX(Historical!$D$7:$D$1442,MATCH(B105,Historical!$B$7:$B$1449,0))-1)*100)</f>
        <v>28.000000000000004</v>
      </c>
      <c r="T105" s="795">
        <f>IF(INDEX(Historical!$F$7:$F$1442,MATCH(B105,Historical!$B$7:$B$1449,0))=0,"n/a",((INDEX(Historical!$C$7:$C$1442,MATCH(B105,Historical!$B$7:$B$1449,0))/INDEX(Historical!$F$7:$F$1442,MATCH(B105,Historical!$B$7:$B$1449,0)))^(1/3)-1)*100)</f>
        <v>16.960709528514649</v>
      </c>
      <c r="U105" s="795">
        <f>IF(INDEX(Historical!$H$7:$H$1442,MATCH(B105,Historical!$B$7:$B$1449,0))=0,"n/a",((INDEX(Historical!$C$7:$C$1442,MATCH(B105,Historical!$B$7:$B$1449,0))/INDEX(Historical!$H$7:$H$1442,MATCH(B105,Historical!$B$7:$B$1449,0)))^(1/5)-1)*100)</f>
        <v>16.36215183053762</v>
      </c>
      <c r="V105" s="795">
        <f>IF(INDEX(Historical!$O$7:$O$1442,MATCH(B105,Historical!$B$7:$B$1449,0))=0,"n/a",((INDEX(Historical!$C$7:$C$1442,MATCH(B105,Historical!$B$7:$B$1449,0))/INDEX(Historical!$O$7:$O$1442,MATCH(B105,Historical!$B$7:$B$1449,0)))^(1/10)-1)*100)</f>
        <v>-9.9236336435632566</v>
      </c>
      <c r="W105" s="796" t="str">
        <f t="shared" si="21"/>
        <v>n/a</v>
      </c>
      <c r="X105" s="797">
        <f t="shared" si="22"/>
        <v>0.88924738209443588</v>
      </c>
      <c r="Y105" s="752"/>
      <c r="Z105" s="738">
        <f t="shared" si="23"/>
        <v>40.909090909090907</v>
      </c>
      <c r="AA105" s="999">
        <f t="shared" si="24"/>
        <v>21.28409090909091</v>
      </c>
      <c r="AB105" s="1000">
        <v>12</v>
      </c>
      <c r="AC105" s="978">
        <v>0.88</v>
      </c>
      <c r="AD105" s="978">
        <v>2.65</v>
      </c>
      <c r="AE105" s="978">
        <v>4.42</v>
      </c>
      <c r="AF105" s="978">
        <v>0.78</v>
      </c>
      <c r="AG105" s="978">
        <v>4.8</v>
      </c>
      <c r="AH105" s="978">
        <v>-15.6</v>
      </c>
      <c r="AI105" s="978">
        <v>10.42</v>
      </c>
      <c r="AJ105" s="978">
        <v>18.399999999999999</v>
      </c>
      <c r="AK105" s="978">
        <v>8</v>
      </c>
      <c r="AL105" s="991">
        <v>290.69</v>
      </c>
      <c r="AM105" s="985">
        <v>0.6</v>
      </c>
      <c r="AN105" s="978">
        <v>0.11</v>
      </c>
      <c r="AO105" s="838">
        <f t="shared" si="25"/>
        <v>-2.9998888916872986</v>
      </c>
      <c r="AP105" s="839">
        <f t="shared" si="26"/>
        <v>18.284202017403612</v>
      </c>
      <c r="AQ105" s="1001">
        <f t="shared" si="27"/>
        <v>-14.101892637352897</v>
      </c>
      <c r="AR105" s="738">
        <f>INDEX(Historical!$C$7:$C$1442,MATCH(B105,Historical!$B$7:$B$1449,0))*IF(AH105="n/a",1.03,IF(AH105&lt;0,1.01,IF(AH105&gt;10,1.1,(1+AH105/100))))</f>
        <v>0.32319999999999999</v>
      </c>
      <c r="AS105" s="999">
        <f t="shared" si="28"/>
        <v>0.35552</v>
      </c>
      <c r="AT105" s="999">
        <f t="shared" si="32"/>
        <v>0.38396160000000001</v>
      </c>
      <c r="AU105" s="999">
        <f t="shared" si="32"/>
        <v>0.41467852800000005</v>
      </c>
      <c r="AV105" s="999">
        <f t="shared" si="32"/>
        <v>0.44785281024000007</v>
      </c>
      <c r="AW105" s="738">
        <f t="shared" si="29"/>
        <v>1.9252129382400001</v>
      </c>
      <c r="AX105" s="846">
        <f t="shared" si="30"/>
        <v>10.27876635472504</v>
      </c>
      <c r="AY105" s="1080">
        <v>0.92</v>
      </c>
      <c r="AZ105" s="985">
        <v>20.45</v>
      </c>
      <c r="BA105" s="985">
        <v>-27.639999999999997</v>
      </c>
      <c r="BB105" s="985">
        <v>-0.57000000000000006</v>
      </c>
      <c r="BC105" s="985">
        <v>-17.330000000000002</v>
      </c>
      <c r="BE105" s="700">
        <v>2011</v>
      </c>
      <c r="BF105" s="1013">
        <f t="shared" si="31"/>
        <v>0</v>
      </c>
      <c r="BG105" s="995">
        <v>0.6</v>
      </c>
    </row>
    <row r="106" spans="1:59" ht="11.25" customHeight="1" x14ac:dyDescent="0.2">
      <c r="A106" s="993" t="s">
        <v>4314</v>
      </c>
      <c r="B106" s="988" t="s">
        <v>4313</v>
      </c>
      <c r="C106" s="1070" t="s">
        <v>131</v>
      </c>
      <c r="D106" s="1070" t="s">
        <v>4392</v>
      </c>
      <c r="E106" s="828">
        <v>6</v>
      </c>
      <c r="F106" s="1148">
        <v>754</v>
      </c>
      <c r="G106" s="1148" t="s">
        <v>106</v>
      </c>
      <c r="H106" s="1148" t="s">
        <v>106</v>
      </c>
      <c r="I106" s="987">
        <v>15.09</v>
      </c>
      <c r="J106" s="738">
        <f t="shared" si="18"/>
        <v>8.7740225314778009</v>
      </c>
      <c r="K106" s="990">
        <v>0.33100000000000002</v>
      </c>
      <c r="L106" s="1000">
        <v>4</v>
      </c>
      <c r="M106" s="729">
        <f t="shared" si="19"/>
        <v>1.3240000000000001</v>
      </c>
      <c r="N106" s="983" t="s">
        <v>149</v>
      </c>
      <c r="O106" s="831">
        <v>0.32</v>
      </c>
      <c r="P106" s="973">
        <v>43434</v>
      </c>
      <c r="Q106" s="973">
        <v>43451</v>
      </c>
      <c r="R106" s="729">
        <f t="shared" si="20"/>
        <v>3.4375000000000031</v>
      </c>
      <c r="S106" s="795">
        <f>IF(INDEX(Historical!$D$7:$D$1442,MATCH(B106,Historical!$B$7:$B$1449,0))=0,"n/a",(INDEX(Historical!$C$7:$C$1442,MATCH(B106,Historical!$B$7:$B$1449,0))/INDEX(Historical!$D$7:$D$1442,MATCH(B106,Historical!$B$7:$B$1449,0))-1)*100)</f>
        <v>14.571948998178508</v>
      </c>
      <c r="T106" s="795">
        <f>IF(INDEX(Historical!$F$7:$F$1442,MATCH(B106,Historical!$B$7:$B$1449,0))=0,"n/a",((INDEX(Historical!$C$7:$C$1442,MATCH(B106,Historical!$B$7:$B$1449,0))/INDEX(Historical!$F$7:$F$1442,MATCH(B106,Historical!$B$7:$B$1449,0)))^(1/3)-1)*100)</f>
        <v>15.333533083055318</v>
      </c>
      <c r="U106" s="795">
        <f>IF(INDEX(Historical!$H$7:$H$1442,MATCH(B106,Historical!$B$7:$B$1449,0))=0,"n/a",((INDEX(Historical!$C$7:$C$1442,MATCH(B106,Historical!$B$7:$B$1449,0))/INDEX(Historical!$H$7:$H$1442,MATCH(B106,Historical!$B$7:$B$1449,0)))^(1/5)-1)*100)</f>
        <v>61.360250773250137</v>
      </c>
      <c r="V106" s="795" t="str">
        <f>IF(INDEX(Historical!$O$7:$O$1442,MATCH(B106,Historical!$B$7:$B$1449,0))=0,"n/a",((INDEX(Historical!$C$7:$C$1442,MATCH(B106,Historical!$B$7:$B$1449,0))/INDEX(Historical!$O$7:$O$1442,MATCH(B106,Historical!$B$7:$B$1449,0)))^(1/10)-1)*100)</f>
        <v>n/a</v>
      </c>
      <c r="W106" s="796" t="str">
        <f t="shared" si="21"/>
        <v>n/a</v>
      </c>
      <c r="X106" s="797" t="str">
        <f t="shared" si="22"/>
        <v>n/a</v>
      </c>
      <c r="Y106" s="989"/>
      <c r="Z106" s="738">
        <f t="shared" si="23"/>
        <v>945.71428571428578</v>
      </c>
      <c r="AA106" s="999">
        <f t="shared" si="24"/>
        <v>107.78571428571428</v>
      </c>
      <c r="AB106" s="1000">
        <v>12</v>
      </c>
      <c r="AC106" s="978">
        <v>0.14000000000000001</v>
      </c>
      <c r="AD106" s="978" t="s">
        <v>137</v>
      </c>
      <c r="AE106" s="978">
        <v>1.05</v>
      </c>
      <c r="AF106" s="978">
        <v>0.84</v>
      </c>
      <c r="AG106" s="978" t="s">
        <v>137</v>
      </c>
      <c r="AH106" s="978" t="s">
        <v>137</v>
      </c>
      <c r="AI106" s="978" t="s">
        <v>137</v>
      </c>
      <c r="AJ106" s="978" t="s">
        <v>137</v>
      </c>
      <c r="AK106" s="978" t="s">
        <v>137</v>
      </c>
      <c r="AL106" s="991">
        <v>1100</v>
      </c>
      <c r="AM106" s="985">
        <v>0.54</v>
      </c>
      <c r="AN106" s="978" t="s">
        <v>137</v>
      </c>
      <c r="AO106" s="838">
        <f t="shared" si="25"/>
        <v>-37.651440980986337</v>
      </c>
      <c r="AP106" s="839">
        <f t="shared" si="26"/>
        <v>70.134273304727941</v>
      </c>
      <c r="AQ106" s="1001">
        <f t="shared" si="27"/>
        <v>100.5991026899173</v>
      </c>
      <c r="AR106" s="738">
        <f>INDEX(Historical!$C$7:$C$1442,MATCH(B106,Historical!$B$7:$B$1449,0))*IF(AH106="n/a",1.03,IF(AH106&lt;0,1.01,IF(AH106&gt;10,1.1,(1+AH106/100))))</f>
        <v>1.2957400000000001</v>
      </c>
      <c r="AS106" s="999">
        <f t="shared" si="28"/>
        <v>1.3346122000000002</v>
      </c>
      <c r="AT106" s="999">
        <f t="shared" si="32"/>
        <v>1.3746505660000004</v>
      </c>
      <c r="AU106" s="999">
        <f t="shared" si="32"/>
        <v>1.4158900829800003</v>
      </c>
      <c r="AV106" s="999">
        <f t="shared" si="32"/>
        <v>1.4583667854694002</v>
      </c>
      <c r="AW106" s="738">
        <f t="shared" si="29"/>
        <v>6.8792596344494017</v>
      </c>
      <c r="AX106" s="846">
        <f t="shared" si="30"/>
        <v>45.588201686212074</v>
      </c>
      <c r="AY106" s="1080" t="s">
        <v>137</v>
      </c>
      <c r="AZ106" s="985">
        <v>12.280000000000001</v>
      </c>
      <c r="BA106" s="985">
        <v>-27.279999999999998</v>
      </c>
      <c r="BB106" s="985">
        <v>-10.66</v>
      </c>
      <c r="BC106" s="985">
        <v>-17.07</v>
      </c>
      <c r="BE106" s="700">
        <v>2013</v>
      </c>
      <c r="BF106" s="1013">
        <f t="shared" si="31"/>
        <v>0</v>
      </c>
      <c r="BG106" s="995" t="s">
        <v>137</v>
      </c>
    </row>
    <row r="107" spans="1:59" ht="11.25" customHeight="1" x14ac:dyDescent="0.2">
      <c r="A107" s="976" t="s">
        <v>1079</v>
      </c>
      <c r="B107" s="988" t="s">
        <v>1080</v>
      </c>
      <c r="C107" s="1070" t="s">
        <v>108</v>
      </c>
      <c r="D107" s="1070" t="s">
        <v>4397</v>
      </c>
      <c r="E107" s="828">
        <v>8</v>
      </c>
      <c r="F107" s="1148">
        <v>465</v>
      </c>
      <c r="G107" s="1148" t="s">
        <v>106</v>
      </c>
      <c r="H107" s="1148" t="s">
        <v>106</v>
      </c>
      <c r="I107" s="987">
        <v>182.28</v>
      </c>
      <c r="J107" s="738">
        <f t="shared" si="18"/>
        <v>1.5360983102918584</v>
      </c>
      <c r="K107" s="990">
        <v>0.7</v>
      </c>
      <c r="L107" s="1000">
        <v>4</v>
      </c>
      <c r="M107" s="729">
        <f t="shared" si="19"/>
        <v>2.8</v>
      </c>
      <c r="N107" s="983" t="s">
        <v>3989</v>
      </c>
      <c r="O107" s="831">
        <v>0.66</v>
      </c>
      <c r="P107" s="694">
        <v>43167</v>
      </c>
      <c r="Q107" s="694">
        <v>43185</v>
      </c>
      <c r="R107" s="729">
        <f t="shared" si="20"/>
        <v>6.060606060606049</v>
      </c>
      <c r="S107" s="795">
        <f>IF(INDEX(Historical!$D$7:$D$1442,MATCH(B107,Historical!$B$7:$B$1449,0))=0,"n/a",(INDEX(Historical!$C$7:$C$1442,MATCH(B107,Historical!$B$7:$B$1449,0))/INDEX(Historical!$D$7:$D$1442,MATCH(B107,Historical!$B$7:$B$1449,0))-1)*100)</f>
        <v>6.0606060606060552</v>
      </c>
      <c r="T107" s="795">
        <f>IF(INDEX(Historical!$F$7:$F$1442,MATCH(B107,Historical!$B$7:$B$1449,0))=0,"n/a",((INDEX(Historical!$C$7:$C$1442,MATCH(B107,Historical!$B$7:$B$1449,0))/INDEX(Historical!$F$7:$F$1442,MATCH(B107,Historical!$B$7:$B$1449,0)))^(1/3)-1)*100)</f>
        <v>11.868894208139679</v>
      </c>
      <c r="U107" s="795">
        <f>IF(INDEX(Historical!$H$7:$H$1442,MATCH(B107,Historical!$B$7:$B$1449,0))=0,"n/a",((INDEX(Historical!$C$7:$C$1442,MATCH(B107,Historical!$B$7:$B$1449,0))/INDEX(Historical!$H$7:$H$1442,MATCH(B107,Historical!$B$7:$B$1449,0)))^(1/5)-1)*100)</f>
        <v>9.2388464140372939</v>
      </c>
      <c r="V107" s="795">
        <f>IF(INDEX(Historical!$O$7:$O$1442,MATCH(B107,Historical!$B$7:$B$1449,0))=0,"n/a",((INDEX(Historical!$C$7:$C$1442,MATCH(B107,Historical!$B$7:$B$1449,0))/INDEX(Historical!$O$7:$O$1442,MATCH(B107,Historical!$B$7:$B$1449,0)))^(1/10)-1)*100)</f>
        <v>11.773029030687221</v>
      </c>
      <c r="W107" s="796">
        <f t="shared" si="21"/>
        <v>0.78474676227805062</v>
      </c>
      <c r="X107" s="797">
        <f t="shared" si="22"/>
        <v>0.94273943000380545</v>
      </c>
      <c r="Y107" s="753"/>
      <c r="Z107" s="738">
        <f t="shared" si="23"/>
        <v>49.822064056939496</v>
      </c>
      <c r="AA107" s="999">
        <f t="shared" si="24"/>
        <v>32.434163701067618</v>
      </c>
      <c r="AB107" s="1000">
        <v>12</v>
      </c>
      <c r="AC107" s="978">
        <v>5.62</v>
      </c>
      <c r="AD107" s="978">
        <v>1.73</v>
      </c>
      <c r="AE107" s="978">
        <v>16.45</v>
      </c>
      <c r="AF107" s="978">
        <v>2.66</v>
      </c>
      <c r="AG107" s="978">
        <v>19.7</v>
      </c>
      <c r="AH107" s="978">
        <v>-5</v>
      </c>
      <c r="AI107" s="978">
        <v>8.59</v>
      </c>
      <c r="AJ107" s="978">
        <v>9.8000000000000007</v>
      </c>
      <c r="AK107" s="978">
        <v>18.790000000000003</v>
      </c>
      <c r="AL107" s="991">
        <v>65349.999999999993</v>
      </c>
      <c r="AM107" s="985">
        <v>1.0999999999999999</v>
      </c>
      <c r="AN107" s="978">
        <v>0.15</v>
      </c>
      <c r="AO107" s="838">
        <f t="shared" si="25"/>
        <v>-21.659218976738465</v>
      </c>
      <c r="AP107" s="839">
        <f t="shared" si="26"/>
        <v>10.774944724329153</v>
      </c>
      <c r="AQ107" s="1001">
        <f t="shared" si="27"/>
        <v>95.817233885568641</v>
      </c>
      <c r="AR107" s="738">
        <f>INDEX(Historical!$C$7:$C$1442,MATCH(B107,Historical!$B$7:$B$1449,0))*IF(AH107="n/a",1.03,IF(AH107&lt;0,1.01,IF(AH107&gt;10,1.1,(1+AH107/100))))</f>
        <v>2.8279999999999998</v>
      </c>
      <c r="AS107" s="999">
        <f t="shared" si="28"/>
        <v>3.0709252</v>
      </c>
      <c r="AT107" s="999">
        <f t="shared" ref="AT107:AV126" si="33">IF($AK107="n/a",1.03*AS107,IF($AK107&lt;0,1.01*AS107,IF($AK107&gt;10,1.1*AS107,(1+$AK107/100)*AS107)))</f>
        <v>3.3780177200000003</v>
      </c>
      <c r="AU107" s="999">
        <f t="shared" si="33"/>
        <v>3.7158194920000005</v>
      </c>
      <c r="AV107" s="999">
        <f t="shared" si="33"/>
        <v>4.0874014412000008</v>
      </c>
      <c r="AW107" s="738">
        <f t="shared" si="29"/>
        <v>17.080163853200002</v>
      </c>
      <c r="AX107" s="846">
        <f t="shared" si="30"/>
        <v>9.3702895837173585</v>
      </c>
      <c r="AY107" s="1080">
        <v>0.36</v>
      </c>
      <c r="AZ107" s="985">
        <v>23.21</v>
      </c>
      <c r="BA107" s="985">
        <v>-6.61</v>
      </c>
      <c r="BB107" s="985">
        <v>-1.47</v>
      </c>
      <c r="BC107" s="985">
        <v>5.83</v>
      </c>
      <c r="BE107" s="700">
        <v>2011</v>
      </c>
      <c r="BF107" s="1013">
        <f t="shared" si="31"/>
        <v>0</v>
      </c>
      <c r="BG107" s="995">
        <v>6.3</v>
      </c>
    </row>
    <row r="108" spans="1:59" s="874" customFormat="1" ht="11.25" customHeight="1" x14ac:dyDescent="0.2">
      <c r="A108" s="853" t="s">
        <v>1081</v>
      </c>
      <c r="B108" s="882" t="s">
        <v>1082</v>
      </c>
      <c r="C108" s="1070" t="s">
        <v>108</v>
      </c>
      <c r="D108" s="1070" t="s">
        <v>118</v>
      </c>
      <c r="E108" s="854">
        <v>7</v>
      </c>
      <c r="F108" s="1148">
        <v>609</v>
      </c>
      <c r="G108" s="1147" t="s">
        <v>106</v>
      </c>
      <c r="H108" s="1147" t="s">
        <v>106</v>
      </c>
      <c r="I108" s="855">
        <v>17.88</v>
      </c>
      <c r="J108" s="856">
        <f t="shared" si="18"/>
        <v>2.2371364653243848</v>
      </c>
      <c r="K108" s="857">
        <v>0.1</v>
      </c>
      <c r="L108" s="858">
        <v>4</v>
      </c>
      <c r="M108" s="859">
        <f t="shared" si="19"/>
        <v>0.4</v>
      </c>
      <c r="N108" s="860" t="s">
        <v>598</v>
      </c>
      <c r="O108" s="861">
        <v>0.09</v>
      </c>
      <c r="P108" s="862">
        <v>43259</v>
      </c>
      <c r="Q108" s="862">
        <v>43276</v>
      </c>
      <c r="R108" s="859">
        <f t="shared" si="20"/>
        <v>11.111111111111121</v>
      </c>
      <c r="S108" s="795">
        <f>IF(INDEX(Historical!$D$7:$D$1442,MATCH(B108,Historical!$B$7:$B$1449,0))=0,"n/a",(INDEX(Historical!$C$7:$C$1442,MATCH(B108,Historical!$B$7:$B$1449,0))/INDEX(Historical!$D$7:$D$1442,MATCH(B108,Historical!$B$7:$B$1449,0))-1)*100)</f>
        <v>11.428571428571432</v>
      </c>
      <c r="T108" s="795">
        <f>IF(INDEX(Historical!$F$7:$F$1442,MATCH(B108,Historical!$B$7:$B$1449,0))=0,"n/a",((INDEX(Historical!$C$7:$C$1442,MATCH(B108,Historical!$B$7:$B$1449,0))/INDEX(Historical!$F$7:$F$1442,MATCH(B108,Historical!$B$7:$B$1449,0)))^(1/3)-1)*100)</f>
        <v>13.040381433805548</v>
      </c>
      <c r="U108" s="795">
        <f>IF(INDEX(Historical!$H$7:$H$1442,MATCH(B108,Historical!$B$7:$B$1449,0))=0,"n/a",((INDEX(Historical!$C$7:$C$1442,MATCH(B108,Historical!$B$7:$B$1449,0))/INDEX(Historical!$H$7:$H$1442,MATCH(B108,Historical!$B$7:$B$1449,0)))^(1/5)-1)*100)</f>
        <v>28.805493048681363</v>
      </c>
      <c r="V108" s="795" t="str">
        <f>IF(INDEX(Historical!$O$7:$O$1442,MATCH(B108,Historical!$B$7:$B$1449,0))=0,"n/a",((INDEX(Historical!$C$7:$C$1442,MATCH(B108,Historical!$B$7:$B$1449,0))/INDEX(Historical!$O$7:$O$1442,MATCH(B108,Historical!$B$7:$B$1449,0)))^(1/10)-1)*100)</f>
        <v>n/a</v>
      </c>
      <c r="W108" s="863" t="str">
        <f t="shared" si="21"/>
        <v>n/a</v>
      </c>
      <c r="X108" s="864">
        <f t="shared" si="22"/>
        <v>1.4772047717272494</v>
      </c>
      <c r="Y108" s="879"/>
      <c r="Z108" s="856" t="str">
        <f t="shared" si="23"/>
        <v>n/a</v>
      </c>
      <c r="AA108" s="866" t="str">
        <f t="shared" si="24"/>
        <v>n/a</v>
      </c>
      <c r="AB108" s="858">
        <v>12</v>
      </c>
      <c r="AC108" s="867">
        <v>-1.51</v>
      </c>
      <c r="AD108" s="867" t="s">
        <v>137</v>
      </c>
      <c r="AE108" s="867">
        <v>0.64</v>
      </c>
      <c r="AF108" s="867">
        <v>0.81</v>
      </c>
      <c r="AG108" s="867">
        <v>-9.4</v>
      </c>
      <c r="AH108" s="867">
        <v>0.70000000000000007</v>
      </c>
      <c r="AI108" s="867">
        <v>8.27</v>
      </c>
      <c r="AJ108" s="867">
        <v>19.5</v>
      </c>
      <c r="AK108" s="867">
        <v>10</v>
      </c>
      <c r="AL108" s="868">
        <v>2940</v>
      </c>
      <c r="AM108" s="869">
        <v>0.3</v>
      </c>
      <c r="AN108" s="867">
        <v>1.1000000000000001</v>
      </c>
      <c r="AO108" s="870" t="str">
        <f t="shared" si="25"/>
        <v>n/a</v>
      </c>
      <c r="AP108" s="871">
        <f t="shared" si="26"/>
        <v>31.042629514005746</v>
      </c>
      <c r="AQ108" s="872" t="str">
        <f t="shared" si="27"/>
        <v>n/a</v>
      </c>
      <c r="AR108" s="738">
        <f>INDEX(Historical!$C$7:$C$1442,MATCH(B108,Historical!$B$7:$B$1449,0))*IF(AH108="n/a",1.03,IF(AH108&lt;0,1.01,IF(AH108&gt;10,1.1,(1+AH108/100))))</f>
        <v>0.39272999999999997</v>
      </c>
      <c r="AS108" s="866">
        <f t="shared" si="28"/>
        <v>0.42520877099999999</v>
      </c>
      <c r="AT108" s="866">
        <f t="shared" si="33"/>
        <v>0.46772964810000001</v>
      </c>
      <c r="AU108" s="866">
        <f t="shared" si="33"/>
        <v>0.5145026129100001</v>
      </c>
      <c r="AV108" s="866">
        <f t="shared" si="33"/>
        <v>0.56595287420100016</v>
      </c>
      <c r="AW108" s="856">
        <f t="shared" si="29"/>
        <v>2.366123906211</v>
      </c>
      <c r="AX108" s="873">
        <f t="shared" si="30"/>
        <v>13.233355180151008</v>
      </c>
      <c r="AY108" s="1081">
        <v>1.34</v>
      </c>
      <c r="AZ108" s="869">
        <v>31.09</v>
      </c>
      <c r="BA108" s="869">
        <v>-28.84</v>
      </c>
      <c r="BB108" s="869">
        <v>7.23</v>
      </c>
      <c r="BC108" s="869">
        <v>-8.5299999999999994</v>
      </c>
      <c r="BD108" s="1033"/>
      <c r="BE108" s="700">
        <v>2012</v>
      </c>
      <c r="BF108" s="1013">
        <f t="shared" si="31"/>
        <v>0</v>
      </c>
      <c r="BG108" s="931">
        <v>-1.3</v>
      </c>
    </row>
    <row r="109" spans="1:59" ht="11.25" customHeight="1" x14ac:dyDescent="0.2">
      <c r="A109" s="984" t="s">
        <v>1085</v>
      </c>
      <c r="B109" s="988" t="s">
        <v>1086</v>
      </c>
      <c r="C109" s="1070" t="s">
        <v>108</v>
      </c>
      <c r="D109" s="1070" t="s">
        <v>4401</v>
      </c>
      <c r="E109" s="828">
        <v>9</v>
      </c>
      <c r="F109" s="1148">
        <v>425</v>
      </c>
      <c r="G109" s="1148" t="s">
        <v>37</v>
      </c>
      <c r="H109" s="1148" t="s">
        <v>37</v>
      </c>
      <c r="I109" s="987">
        <v>22.1</v>
      </c>
      <c r="J109" s="738">
        <f t="shared" si="18"/>
        <v>2.8959276018099547</v>
      </c>
      <c r="K109" s="990">
        <v>0.16</v>
      </c>
      <c r="L109" s="1000">
        <v>4</v>
      </c>
      <c r="M109" s="729">
        <f t="shared" si="19"/>
        <v>0.64</v>
      </c>
      <c r="N109" s="983" t="s">
        <v>817</v>
      </c>
      <c r="O109" s="831">
        <v>0.155</v>
      </c>
      <c r="P109" s="973">
        <v>43483</v>
      </c>
      <c r="Q109" s="973">
        <v>43508</v>
      </c>
      <c r="R109" s="729">
        <f t="shared" si="20"/>
        <v>3.2258064516129057</v>
      </c>
      <c r="S109" s="795">
        <f>IF(INDEX(Historical!$D$7:$D$1442,MATCH(B109,Historical!$B$7:$B$1449,0))=0,"n/a",(INDEX(Historical!$C$7:$C$1442,MATCH(B109,Historical!$B$7:$B$1449,0))/INDEX(Historical!$D$7:$D$1442,MATCH(B109,Historical!$B$7:$B$1449,0))-1)*100)</f>
        <v>20.55555555555555</v>
      </c>
      <c r="T109" s="795">
        <f>IF(INDEX(Historical!$F$7:$F$1442,MATCH(B109,Historical!$B$7:$B$1449,0))=0,"n/a",((INDEX(Historical!$C$7:$C$1442,MATCH(B109,Historical!$B$7:$B$1449,0))/INDEX(Historical!$F$7:$F$1442,MATCH(B109,Historical!$B$7:$B$1449,0)))^(1/3)-1)*100)</f>
        <v>12.063230227675525</v>
      </c>
      <c r="U109" s="795">
        <f>IF(INDEX(Historical!$H$7:$H$1442,MATCH(B109,Historical!$B$7:$B$1449,0))=0,"n/a",((INDEX(Historical!$C$7:$C$1442,MATCH(B109,Historical!$B$7:$B$1449,0))/INDEX(Historical!$H$7:$H$1442,MATCH(B109,Historical!$B$7:$B$1449,0)))^(1/5)-1)*100)</f>
        <v>11.459238254571469</v>
      </c>
      <c r="V109" s="795">
        <f>IF(INDEX(Historical!$O$7:$O$1442,MATCH(B109,Historical!$B$7:$B$1449,0))=0,"n/a",((INDEX(Historical!$C$7:$C$1442,MATCH(B109,Historical!$B$7:$B$1449,0))/INDEX(Historical!$O$7:$O$1442,MATCH(B109,Historical!$B$7:$B$1449,0)))^(1/10)-1)*100)</f>
        <v>5.0697400933689796</v>
      </c>
      <c r="W109" s="796">
        <f t="shared" si="21"/>
        <v>2.2603206561929481</v>
      </c>
      <c r="X109" s="797">
        <f t="shared" si="22"/>
        <v>11.459238254571469</v>
      </c>
      <c r="Y109" s="758"/>
      <c r="Z109" s="738">
        <f t="shared" si="23"/>
        <v>31.372549019607842</v>
      </c>
      <c r="AA109" s="999">
        <f t="shared" si="24"/>
        <v>10.833333333333334</v>
      </c>
      <c r="AB109" s="1000">
        <v>12</v>
      </c>
      <c r="AC109" s="978">
        <v>2.04</v>
      </c>
      <c r="AD109" s="978" t="s">
        <v>137</v>
      </c>
      <c r="AE109" s="978">
        <v>2.42</v>
      </c>
      <c r="AF109" s="978">
        <v>1.28</v>
      </c>
      <c r="AG109" s="978">
        <v>8.9</v>
      </c>
      <c r="AH109" s="978">
        <v>11.4</v>
      </c>
      <c r="AI109" s="978" t="s">
        <v>137</v>
      </c>
      <c r="AJ109" s="978">
        <v>1</v>
      </c>
      <c r="AK109" s="978" t="s">
        <v>137</v>
      </c>
      <c r="AL109" s="991">
        <v>194.7</v>
      </c>
      <c r="AM109" s="985">
        <v>3.4000000000000004</v>
      </c>
      <c r="AN109" s="978">
        <v>0.06</v>
      </c>
      <c r="AO109" s="838">
        <f t="shared" si="25"/>
        <v>3.52183252304809</v>
      </c>
      <c r="AP109" s="839">
        <f t="shared" si="26"/>
        <v>14.355165856381424</v>
      </c>
      <c r="AQ109" s="1001">
        <f t="shared" si="27"/>
        <v>-21.495458965974692</v>
      </c>
      <c r="AR109" s="738">
        <f>INDEX(Historical!$C$7:$C$1442,MATCH(B109,Historical!$B$7:$B$1449,0))*IF(AH109="n/a",1.03,IF(AH109&lt;0,1.01,IF(AH109&gt;10,1.1,(1+AH109/100))))</f>
        <v>0.64952380952380961</v>
      </c>
      <c r="AS109" s="999">
        <f t="shared" si="28"/>
        <v>0.66900952380952394</v>
      </c>
      <c r="AT109" s="999">
        <f t="shared" si="33"/>
        <v>0.68907980952380965</v>
      </c>
      <c r="AU109" s="999">
        <f t="shared" si="33"/>
        <v>0.70975220380952397</v>
      </c>
      <c r="AV109" s="999">
        <f t="shared" si="33"/>
        <v>0.73104476992380973</v>
      </c>
      <c r="AW109" s="738">
        <f t="shared" si="29"/>
        <v>3.4484101165904768</v>
      </c>
      <c r="AX109" s="846">
        <f t="shared" si="30"/>
        <v>15.603665685929757</v>
      </c>
      <c r="AY109" s="1080">
        <v>0.74</v>
      </c>
      <c r="AZ109" s="985">
        <v>9.0300000000000011</v>
      </c>
      <c r="BA109" s="985">
        <v>-30.630000000000003</v>
      </c>
      <c r="BB109" s="985">
        <v>-3.34</v>
      </c>
      <c r="BC109" s="985">
        <v>-18.77</v>
      </c>
      <c r="BE109" s="700">
        <v>2011</v>
      </c>
      <c r="BF109" s="1013">
        <f t="shared" si="31"/>
        <v>0</v>
      </c>
      <c r="BG109" s="995">
        <v>0.89999999999999991</v>
      </c>
    </row>
    <row r="110" spans="1:59" ht="11.25" customHeight="1" x14ac:dyDescent="0.2">
      <c r="A110" s="993" t="s">
        <v>1087</v>
      </c>
      <c r="B110" s="988" t="s">
        <v>1088</v>
      </c>
      <c r="C110" s="1070" t="s">
        <v>4405</v>
      </c>
      <c r="D110" s="1070" t="s">
        <v>4414</v>
      </c>
      <c r="E110" s="828">
        <v>7</v>
      </c>
      <c r="F110" s="1148">
        <v>636</v>
      </c>
      <c r="G110" s="1148" t="s">
        <v>106</v>
      </c>
      <c r="H110" s="1148" t="s">
        <v>106</v>
      </c>
      <c r="I110" s="987">
        <v>48.45</v>
      </c>
      <c r="J110" s="738">
        <f t="shared" si="18"/>
        <v>4.6233230134158925</v>
      </c>
      <c r="K110" s="990">
        <v>0.56000000000000005</v>
      </c>
      <c r="L110" s="1000">
        <v>4</v>
      </c>
      <c r="M110" s="729">
        <f t="shared" si="19"/>
        <v>2.2400000000000002</v>
      </c>
      <c r="N110" s="983" t="s">
        <v>3989</v>
      </c>
      <c r="O110" s="831">
        <v>0.54</v>
      </c>
      <c r="P110" s="973">
        <v>43419</v>
      </c>
      <c r="Q110" s="973">
        <v>43434</v>
      </c>
      <c r="R110" s="729">
        <f t="shared" si="20"/>
        <v>3.7037037037037068</v>
      </c>
      <c r="S110" s="795">
        <f>IF(INDEX(Historical!$D$7:$D$1442,MATCH(B110,Historical!$B$7:$B$1449,0))=0,"n/a",(INDEX(Historical!$C$7:$C$1442,MATCH(B110,Historical!$B$7:$B$1449,0))/INDEX(Historical!$D$7:$D$1442,MATCH(B110,Historical!$B$7:$B$1449,0))-1)*100)</f>
        <v>17.777777777777803</v>
      </c>
      <c r="T110" s="795">
        <f>IF(INDEX(Historical!$F$7:$F$1442,MATCH(B110,Historical!$B$7:$B$1449,0))=0,"n/a",((INDEX(Historical!$C$7:$C$1442,MATCH(B110,Historical!$B$7:$B$1449,0))/INDEX(Historical!$F$7:$F$1442,MATCH(B110,Historical!$B$7:$B$1449,0)))^(1/3)-1)*100)</f>
        <v>13.238559226329594</v>
      </c>
      <c r="U110" s="795">
        <f>IF(INDEX(Historical!$H$7:$H$1442,MATCH(B110,Historical!$B$7:$B$1449,0))=0,"n/a",((INDEX(Historical!$C$7:$C$1442,MATCH(B110,Historical!$B$7:$B$1449,0))/INDEX(Historical!$H$7:$H$1442,MATCH(B110,Historical!$B$7:$B$1449,0)))^(1/5)-1)*100)</f>
        <v>22.773448249204954</v>
      </c>
      <c r="V110" s="795" t="str">
        <f>IF(INDEX(Historical!$O$7:$O$1442,MATCH(B110,Historical!$B$7:$B$1449,0))=0,"n/a",((INDEX(Historical!$C$7:$C$1442,MATCH(B110,Historical!$B$7:$B$1449,0))/INDEX(Historical!$O$7:$O$1442,MATCH(B110,Historical!$B$7:$B$1449,0)))^(1/10)-1)*100)</f>
        <v>n/a</v>
      </c>
      <c r="W110" s="796" t="str">
        <f t="shared" si="21"/>
        <v>n/a</v>
      </c>
      <c r="X110" s="797">
        <f t="shared" si="22"/>
        <v>0.52352754595873452</v>
      </c>
      <c r="Y110" s="989"/>
      <c r="Z110" s="738">
        <f t="shared" si="23"/>
        <v>379.66101694915261</v>
      </c>
      <c r="AA110" s="999">
        <f t="shared" si="24"/>
        <v>82.118644067796623</v>
      </c>
      <c r="AB110" s="1000">
        <v>12</v>
      </c>
      <c r="AC110" s="978">
        <v>0.59</v>
      </c>
      <c r="AD110" s="978" t="s">
        <v>137</v>
      </c>
      <c r="AE110" s="978">
        <v>4.3499999999999996</v>
      </c>
      <c r="AF110" s="980" t="s">
        <v>137</v>
      </c>
      <c r="AG110" s="978">
        <v>-13.900000000000002</v>
      </c>
      <c r="AH110" s="978">
        <v>14.499999999999998</v>
      </c>
      <c r="AI110" s="978">
        <v>40.03</v>
      </c>
      <c r="AJ110" s="978">
        <v>43.5</v>
      </c>
      <c r="AK110" s="978" t="s">
        <v>137</v>
      </c>
      <c r="AL110" s="991">
        <v>2230</v>
      </c>
      <c r="AM110" s="985">
        <v>0.70000000000000007</v>
      </c>
      <c r="AN110" s="978" t="s">
        <v>137</v>
      </c>
      <c r="AO110" s="838">
        <f t="shared" si="25"/>
        <v>-54.721872805175778</v>
      </c>
      <c r="AP110" s="839">
        <f t="shared" si="26"/>
        <v>27.396771262620845</v>
      </c>
      <c r="AQ110" s="1001" t="str">
        <f t="shared" si="27"/>
        <v>n/a</v>
      </c>
      <c r="AR110" s="738">
        <f>INDEX(Historical!$C$7:$C$1442,MATCH(B110,Historical!$B$7:$B$1449,0))*IF(AH110="n/a",1.03,IF(AH110&lt;0,1.01,IF(AH110&gt;10,1.1,(1+AH110/100))))</f>
        <v>2.3320000000000003</v>
      </c>
      <c r="AS110" s="999">
        <f t="shared" si="28"/>
        <v>2.5652000000000004</v>
      </c>
      <c r="AT110" s="999">
        <f t="shared" si="33"/>
        <v>2.6421560000000004</v>
      </c>
      <c r="AU110" s="999">
        <f t="shared" si="33"/>
        <v>2.7214206800000005</v>
      </c>
      <c r="AV110" s="999">
        <f t="shared" si="33"/>
        <v>2.8030633004000007</v>
      </c>
      <c r="AW110" s="738">
        <f t="shared" si="29"/>
        <v>13.063839980400004</v>
      </c>
      <c r="AX110" s="846">
        <f t="shared" si="30"/>
        <v>26.963550011145522</v>
      </c>
      <c r="AY110" s="1080">
        <v>0.63</v>
      </c>
      <c r="AZ110" s="985">
        <v>35.520000000000003</v>
      </c>
      <c r="BA110" s="985">
        <v>-15.959999999999999</v>
      </c>
      <c r="BB110" s="985">
        <v>2.4899999999999998</v>
      </c>
      <c r="BC110" s="985">
        <v>-4.78</v>
      </c>
      <c r="BD110" s="1063"/>
      <c r="BE110" s="700">
        <v>2012</v>
      </c>
      <c r="BF110" s="1013">
        <f t="shared" si="31"/>
        <v>0</v>
      </c>
      <c r="BG110" s="995">
        <v>2.1</v>
      </c>
    </row>
    <row r="111" spans="1:59" ht="11.25" customHeight="1" x14ac:dyDescent="0.2">
      <c r="A111" s="976" t="s">
        <v>1089</v>
      </c>
      <c r="B111" s="988" t="s">
        <v>1090</v>
      </c>
      <c r="C111" s="1070" t="s">
        <v>108</v>
      </c>
      <c r="D111" s="1070" t="s">
        <v>4397</v>
      </c>
      <c r="E111" s="828">
        <v>9</v>
      </c>
      <c r="F111" s="1148">
        <v>352</v>
      </c>
      <c r="G111" s="1148" t="s">
        <v>106</v>
      </c>
      <c r="H111" s="1148" t="s">
        <v>106</v>
      </c>
      <c r="I111" s="987">
        <v>37.630000000000003</v>
      </c>
      <c r="J111" s="738">
        <f t="shared" si="18"/>
        <v>3.5078394897688012</v>
      </c>
      <c r="K111" s="990">
        <v>0.33</v>
      </c>
      <c r="L111" s="1000">
        <v>4</v>
      </c>
      <c r="M111" s="729">
        <f t="shared" si="19"/>
        <v>1.32</v>
      </c>
      <c r="N111" s="983" t="s">
        <v>610</v>
      </c>
      <c r="O111" s="831">
        <v>0.28000000000000003</v>
      </c>
      <c r="P111" s="694">
        <v>43166</v>
      </c>
      <c r="Q111" s="694">
        <v>43181</v>
      </c>
      <c r="R111" s="729">
        <f t="shared" si="20"/>
        <v>17.857142857142851</v>
      </c>
      <c r="S111" s="795">
        <f>IF(INDEX(Historical!$D$7:$D$1442,MATCH(B111,Historical!$B$7:$B$1449,0))=0,"n/a",(INDEX(Historical!$C$7:$C$1442,MATCH(B111,Historical!$B$7:$B$1449,0))/INDEX(Historical!$D$7:$D$1442,MATCH(B111,Historical!$B$7:$B$1449,0))-1)*100)</f>
        <v>12.5</v>
      </c>
      <c r="T111" s="795">
        <f>IF(INDEX(Historical!$F$7:$F$1442,MATCH(B111,Historical!$B$7:$B$1449,0))=0,"n/a",((INDEX(Historical!$C$7:$C$1442,MATCH(B111,Historical!$B$7:$B$1449,0))/INDEX(Historical!$F$7:$F$1442,MATCH(B111,Historical!$B$7:$B$1449,0)))^(1/3)-1)*100)</f>
        <v>8.0082298255290674</v>
      </c>
      <c r="U111" s="795">
        <f>IF(INDEX(Historical!$H$7:$H$1442,MATCH(B111,Historical!$B$7:$B$1449,0))=0,"n/a",((INDEX(Historical!$C$7:$C$1442,MATCH(B111,Historical!$B$7:$B$1449,0))/INDEX(Historical!$H$7:$H$1442,MATCH(B111,Historical!$B$7:$B$1449,0)))^(1/5)-1)*100)</f>
        <v>9.5105881968669426</v>
      </c>
      <c r="V111" s="795">
        <f>IF(INDEX(Historical!$O$7:$O$1442,MATCH(B111,Historical!$B$7:$B$1449,0))=0,"n/a",((INDEX(Historical!$C$7:$C$1442,MATCH(B111,Historical!$B$7:$B$1449,0))/INDEX(Historical!$O$7:$O$1442,MATCH(B111,Historical!$B$7:$B$1449,0)))^(1/10)-1)*100)</f>
        <v>5.1854563007368348</v>
      </c>
      <c r="W111" s="796">
        <f t="shared" si="21"/>
        <v>1.8340889683161581</v>
      </c>
      <c r="X111" s="797">
        <f t="shared" si="22"/>
        <v>2.797231822607924</v>
      </c>
      <c r="Y111" s="752"/>
      <c r="Z111" s="738">
        <f t="shared" si="23"/>
        <v>55.000000000000007</v>
      </c>
      <c r="AA111" s="999">
        <f t="shared" si="24"/>
        <v>15.679166666666669</v>
      </c>
      <c r="AB111" s="1000">
        <v>12</v>
      </c>
      <c r="AC111" s="978">
        <v>2.4</v>
      </c>
      <c r="AD111" s="978">
        <v>3.05</v>
      </c>
      <c r="AE111" s="978">
        <v>4.59</v>
      </c>
      <c r="AF111" s="978">
        <v>5.44</v>
      </c>
      <c r="AG111" s="978">
        <v>34.699999999999996</v>
      </c>
      <c r="AH111" s="978">
        <v>-12.4</v>
      </c>
      <c r="AI111" s="978">
        <v>8.93</v>
      </c>
      <c r="AJ111" s="978">
        <v>3.4000000000000004</v>
      </c>
      <c r="AK111" s="978">
        <v>5.1499999999999995</v>
      </c>
      <c r="AL111" s="991">
        <v>1750</v>
      </c>
      <c r="AM111" s="985">
        <v>26.700000000000003</v>
      </c>
      <c r="AN111" s="978">
        <v>0</v>
      </c>
      <c r="AO111" s="838">
        <f t="shared" si="25"/>
        <v>-2.660738980030926</v>
      </c>
      <c r="AP111" s="839">
        <f t="shared" si="26"/>
        <v>13.018427686635743</v>
      </c>
      <c r="AQ111" s="1001">
        <f t="shared" si="27"/>
        <v>94.701671129810165</v>
      </c>
      <c r="AR111" s="738">
        <f>INDEX(Historical!$C$7:$C$1442,MATCH(B111,Historical!$B$7:$B$1449,0))*IF(AH111="n/a",1.03,IF(AH111&lt;0,1.01,IF(AH111&gt;10,1.1,(1+AH111/100))))</f>
        <v>1.2726</v>
      </c>
      <c r="AS111" s="999">
        <f t="shared" si="28"/>
        <v>1.3862431799999999</v>
      </c>
      <c r="AT111" s="999">
        <f t="shared" si="33"/>
        <v>1.4576347037700002</v>
      </c>
      <c r="AU111" s="999">
        <f t="shared" si="33"/>
        <v>1.5327028910141554</v>
      </c>
      <c r="AV111" s="999">
        <f t="shared" si="33"/>
        <v>1.6116370899013845</v>
      </c>
      <c r="AW111" s="738">
        <f t="shared" si="29"/>
        <v>7.2608178646855404</v>
      </c>
      <c r="AX111" s="846">
        <f t="shared" si="30"/>
        <v>19.295290631638427</v>
      </c>
      <c r="AY111" s="1080">
        <v>1.02</v>
      </c>
      <c r="AZ111" s="985">
        <v>14.2</v>
      </c>
      <c r="BA111" s="985">
        <v>-9.379999999999999</v>
      </c>
      <c r="BB111" s="985">
        <v>5.38</v>
      </c>
      <c r="BC111" s="985">
        <v>0.76</v>
      </c>
      <c r="BE111" s="700">
        <v>2010</v>
      </c>
      <c r="BF111" s="1013">
        <f t="shared" si="31"/>
        <v>0</v>
      </c>
      <c r="BG111" s="995">
        <v>23.200000000000003</v>
      </c>
    </row>
    <row r="112" spans="1:59" ht="11.25" customHeight="1" x14ac:dyDescent="0.2">
      <c r="A112" s="984" t="s">
        <v>1091</v>
      </c>
      <c r="B112" s="988" t="s">
        <v>1092</v>
      </c>
      <c r="C112" s="1070" t="s">
        <v>108</v>
      </c>
      <c r="D112" s="1070" t="s">
        <v>4401</v>
      </c>
      <c r="E112" s="828">
        <v>9</v>
      </c>
      <c r="F112" s="1148">
        <v>429</v>
      </c>
      <c r="G112" s="1148" t="s">
        <v>106</v>
      </c>
      <c r="H112" s="1148" t="s">
        <v>106</v>
      </c>
      <c r="I112" s="987">
        <v>36.75</v>
      </c>
      <c r="J112" s="738">
        <f t="shared" si="18"/>
        <v>3.0476190476190479</v>
      </c>
      <c r="K112" s="990">
        <v>0.28000000000000003</v>
      </c>
      <c r="L112" s="1000">
        <v>4</v>
      </c>
      <c r="M112" s="729">
        <f t="shared" si="19"/>
        <v>1.1200000000000001</v>
      </c>
      <c r="N112" s="983" t="s">
        <v>435</v>
      </c>
      <c r="O112" s="831">
        <v>0.26</v>
      </c>
      <c r="P112" s="973">
        <v>43501</v>
      </c>
      <c r="Q112" s="973">
        <v>43516</v>
      </c>
      <c r="R112" s="729">
        <f t="shared" si="20"/>
        <v>7.6923076923076987</v>
      </c>
      <c r="S112" s="795">
        <f>IF(INDEX(Historical!$D$7:$D$1442,MATCH(B112,Historical!$B$7:$B$1449,0))=0,"n/a",(INDEX(Historical!$C$7:$C$1442,MATCH(B112,Historical!$B$7:$B$1449,0))/INDEX(Historical!$D$7:$D$1442,MATCH(B112,Historical!$B$7:$B$1449,0))-1)*100)</f>
        <v>13.636363636363647</v>
      </c>
      <c r="T112" s="795">
        <f>IF(INDEX(Historical!$F$7:$F$1442,MATCH(B112,Historical!$B$7:$B$1449,0))=0,"n/a",((INDEX(Historical!$C$7:$C$1442,MATCH(B112,Historical!$B$7:$B$1449,0))/INDEX(Historical!$F$7:$F$1442,MATCH(B112,Historical!$B$7:$B$1449,0)))^(1/3)-1)*100)</f>
        <v>12.624788044360603</v>
      </c>
      <c r="U112" s="795">
        <f>IF(INDEX(Historical!$H$7:$H$1442,MATCH(B112,Historical!$B$7:$B$1449,0))=0,"n/a",((INDEX(Historical!$C$7:$C$1442,MATCH(B112,Historical!$B$7:$B$1449,0))/INDEX(Historical!$H$7:$H$1442,MATCH(B112,Historical!$B$7:$B$1449,0)))^(1/5)-1)*100)</f>
        <v>19.520727694995223</v>
      </c>
      <c r="V112" s="795">
        <f>IF(INDEX(Historical!$O$7:$O$1442,MATCH(B112,Historical!$B$7:$B$1449,0))=0,"n/a",((INDEX(Historical!$C$7:$C$1442,MATCH(B112,Historical!$B$7:$B$1449,0))/INDEX(Historical!$O$7:$O$1442,MATCH(B112,Historical!$B$7:$B$1449,0)))^(1/10)-1)*100)</f>
        <v>5.5983666192986892</v>
      </c>
      <c r="W112" s="796">
        <f t="shared" si="21"/>
        <v>3.4868612619443984</v>
      </c>
      <c r="X112" s="797">
        <f t="shared" si="22"/>
        <v>1.6132832805781177</v>
      </c>
      <c r="Y112" s="989"/>
      <c r="Z112" s="738">
        <f t="shared" si="23"/>
        <v>51.851851851851848</v>
      </c>
      <c r="AA112" s="999">
        <f t="shared" si="24"/>
        <v>17.013888888888889</v>
      </c>
      <c r="AB112" s="1000">
        <v>12</v>
      </c>
      <c r="AC112" s="978">
        <v>2.16</v>
      </c>
      <c r="AD112" s="978">
        <v>1.89</v>
      </c>
      <c r="AE112" s="978">
        <v>5.67</v>
      </c>
      <c r="AF112" s="978">
        <v>1.34</v>
      </c>
      <c r="AG112" s="978">
        <v>7.0000000000000009</v>
      </c>
      <c r="AH112" s="978">
        <v>14.2</v>
      </c>
      <c r="AI112" s="978">
        <v>4.99</v>
      </c>
      <c r="AJ112" s="978">
        <v>12.1</v>
      </c>
      <c r="AK112" s="978">
        <v>9</v>
      </c>
      <c r="AL112" s="991">
        <v>2700</v>
      </c>
      <c r="AM112" s="985">
        <v>0.1</v>
      </c>
      <c r="AN112" s="978">
        <v>0.02</v>
      </c>
      <c r="AO112" s="838">
        <f t="shared" si="25"/>
        <v>5.5544578537253813</v>
      </c>
      <c r="AP112" s="839">
        <f t="shared" si="26"/>
        <v>22.568346742614271</v>
      </c>
      <c r="AQ112" s="1001">
        <f t="shared" si="27"/>
        <v>0.6613930431260906</v>
      </c>
      <c r="AR112" s="738">
        <f>INDEX(Historical!$C$7:$C$1442,MATCH(B112,Historical!$B$7:$B$1449,0))*IF(AH112="n/a",1.03,IF(AH112&lt;0,1.01,IF(AH112&gt;10,1.1,(1+AH112/100))))</f>
        <v>1.1000000000000001</v>
      </c>
      <c r="AS112" s="999">
        <f t="shared" si="28"/>
        <v>1.1548900000000002</v>
      </c>
      <c r="AT112" s="999">
        <f t="shared" si="33"/>
        <v>1.2588301000000004</v>
      </c>
      <c r="AU112" s="999">
        <f t="shared" si="33"/>
        <v>1.3721248090000004</v>
      </c>
      <c r="AV112" s="999">
        <f t="shared" si="33"/>
        <v>1.4956160418100006</v>
      </c>
      <c r="AW112" s="738">
        <f t="shared" si="29"/>
        <v>6.381460950810002</v>
      </c>
      <c r="AX112" s="846">
        <f t="shared" si="30"/>
        <v>17.364519594040821</v>
      </c>
      <c r="AY112" s="1080">
        <v>1</v>
      </c>
      <c r="AZ112" s="985">
        <v>17.66</v>
      </c>
      <c r="BA112" s="985">
        <v>-18.43</v>
      </c>
      <c r="BB112" s="985">
        <v>-1.96</v>
      </c>
      <c r="BC112" s="985">
        <v>-8.19</v>
      </c>
      <c r="BE112" s="700">
        <v>2011</v>
      </c>
      <c r="BF112" s="1013">
        <f t="shared" si="31"/>
        <v>0</v>
      </c>
      <c r="BG112" s="995">
        <v>1.0999999999999999</v>
      </c>
    </row>
    <row r="113" spans="1:59" ht="11.25" customHeight="1" x14ac:dyDescent="0.2">
      <c r="A113" s="984" t="s">
        <v>1095</v>
      </c>
      <c r="B113" s="988" t="s">
        <v>1096</v>
      </c>
      <c r="C113" s="1070" t="s">
        <v>112</v>
      </c>
      <c r="D113" s="1070" t="s">
        <v>4427</v>
      </c>
      <c r="E113" s="828">
        <v>6</v>
      </c>
      <c r="F113" s="1148">
        <v>743</v>
      </c>
      <c r="G113" s="1148" t="s">
        <v>106</v>
      </c>
      <c r="H113" s="1148" t="s">
        <v>106</v>
      </c>
      <c r="I113" s="987">
        <v>47.97</v>
      </c>
      <c r="J113" s="738">
        <f t="shared" si="18"/>
        <v>0.75046904315196994</v>
      </c>
      <c r="K113" s="990">
        <v>0.09</v>
      </c>
      <c r="L113" s="1000">
        <v>4</v>
      </c>
      <c r="M113" s="729">
        <f t="shared" si="19"/>
        <v>0.36</v>
      </c>
      <c r="N113" s="983" t="s">
        <v>997</v>
      </c>
      <c r="O113" s="831">
        <v>8.5000000000000006E-2</v>
      </c>
      <c r="P113" s="973">
        <v>43412</v>
      </c>
      <c r="Q113" s="973">
        <v>43424</v>
      </c>
      <c r="R113" s="729">
        <f t="shared" si="20"/>
        <v>5.8823529411764595</v>
      </c>
      <c r="S113" s="795">
        <f>IF(INDEX(Historical!$D$7:$D$1442,MATCH(B113,Historical!$B$7:$B$1449,0))=0,"n/a",(INDEX(Historical!$C$7:$C$1442,MATCH(B113,Historical!$B$7:$B$1449,0))/INDEX(Historical!$D$7:$D$1442,MATCH(B113,Historical!$B$7:$B$1449,0))-1)*100)</f>
        <v>11.86440677966103</v>
      </c>
      <c r="T113" s="795">
        <f>IF(INDEX(Historical!$F$7:$F$1442,MATCH(B113,Historical!$B$7:$B$1449,0))=0,"n/a",((INDEX(Historical!$C$7:$C$1442,MATCH(B113,Historical!$B$7:$B$1449,0))/INDEX(Historical!$F$7:$F$1442,MATCH(B113,Historical!$B$7:$B$1449,0)))^(1/3)-1)*100)</f>
        <v>9.6961310486523686</v>
      </c>
      <c r="U113" s="795">
        <f>IF(INDEX(Historical!$H$7:$H$1442,MATCH(B113,Historical!$B$7:$B$1449,0))=0,"n/a",((INDEX(Historical!$C$7:$C$1442,MATCH(B113,Historical!$B$7:$B$1449,0))/INDEX(Historical!$H$7:$H$1442,MATCH(B113,Historical!$B$7:$B$1449,0)))^(1/5)-1)*100)</f>
        <v>9.4608784223157549</v>
      </c>
      <c r="V113" s="795">
        <f>IF(INDEX(Historical!$O$7:$O$1442,MATCH(B113,Historical!$B$7:$B$1449,0))=0,"n/a",((INDEX(Historical!$C$7:$C$1442,MATCH(B113,Historical!$B$7:$B$1449,0))/INDEX(Historical!$O$7:$O$1442,MATCH(B113,Historical!$B$7:$B$1449,0)))^(1/10)-1)*100)</f>
        <v>6.2488268514150569</v>
      </c>
      <c r="W113" s="796">
        <f t="shared" si="21"/>
        <v>1.5140247357267267</v>
      </c>
      <c r="X113" s="797">
        <f t="shared" si="22"/>
        <v>0.33668606485109448</v>
      </c>
      <c r="Y113" s="989"/>
      <c r="Z113" s="738">
        <f t="shared" si="23"/>
        <v>15.789473684210527</v>
      </c>
      <c r="AA113" s="999">
        <f t="shared" si="24"/>
        <v>21.039473684210527</v>
      </c>
      <c r="AB113" s="1000">
        <v>12</v>
      </c>
      <c r="AC113" s="978">
        <v>2.2799999999999998</v>
      </c>
      <c r="AD113" s="978">
        <v>2.1</v>
      </c>
      <c r="AE113" s="978">
        <v>0.87</v>
      </c>
      <c r="AF113" s="978">
        <v>3.63</v>
      </c>
      <c r="AG113" s="978">
        <v>21.2</v>
      </c>
      <c r="AH113" s="978">
        <v>-29.2</v>
      </c>
      <c r="AI113" s="978">
        <v>11.93</v>
      </c>
      <c r="AJ113" s="978">
        <v>28.1</v>
      </c>
      <c r="AK113" s="978">
        <v>10</v>
      </c>
      <c r="AL113" s="991">
        <v>1790</v>
      </c>
      <c r="AM113" s="985">
        <v>1.4000000000000001</v>
      </c>
      <c r="AN113" s="978">
        <v>0.2</v>
      </c>
      <c r="AO113" s="838">
        <f t="shared" si="25"/>
        <v>-10.828126218742803</v>
      </c>
      <c r="AP113" s="839">
        <f t="shared" si="26"/>
        <v>10.211347465467725</v>
      </c>
      <c r="AQ113" s="1001">
        <f t="shared" si="27"/>
        <v>84.238118234328255</v>
      </c>
      <c r="AR113" s="738">
        <f>INDEX(Historical!$C$7:$C$1442,MATCH(B113,Historical!$B$7:$B$1449,0))*IF(AH113="n/a",1.03,IF(AH113&lt;0,1.01,IF(AH113&gt;10,1.1,(1+AH113/100))))</f>
        <v>0.33330000000000004</v>
      </c>
      <c r="AS113" s="999">
        <f t="shared" si="28"/>
        <v>0.36663000000000007</v>
      </c>
      <c r="AT113" s="999">
        <f t="shared" si="33"/>
        <v>0.40329300000000012</v>
      </c>
      <c r="AU113" s="999">
        <f t="shared" si="33"/>
        <v>0.44362230000000019</v>
      </c>
      <c r="AV113" s="999">
        <f t="shared" si="33"/>
        <v>0.48798453000000025</v>
      </c>
      <c r="AW113" s="738">
        <f t="shared" si="29"/>
        <v>2.0348298300000005</v>
      </c>
      <c r="AX113" s="846">
        <f t="shared" si="30"/>
        <v>4.241879987492184</v>
      </c>
      <c r="AY113" s="1080">
        <v>1.29</v>
      </c>
      <c r="AZ113" s="985">
        <v>21.75</v>
      </c>
      <c r="BA113" s="985">
        <v>-19.82</v>
      </c>
      <c r="BB113" s="985">
        <v>1.08</v>
      </c>
      <c r="BC113" s="985">
        <v>-3.8899999999999997</v>
      </c>
      <c r="BE113" s="700">
        <v>2013</v>
      </c>
      <c r="BF113" s="1013">
        <f t="shared" si="31"/>
        <v>0</v>
      </c>
      <c r="BG113" s="995">
        <v>10.100000000000001</v>
      </c>
    </row>
    <row r="114" spans="1:59" ht="11.25" customHeight="1" x14ac:dyDescent="0.2">
      <c r="A114" s="993" t="s">
        <v>4207</v>
      </c>
      <c r="B114" s="988" t="s">
        <v>4208</v>
      </c>
      <c r="C114" s="1070" t="s">
        <v>108</v>
      </c>
      <c r="D114" s="1070" t="s">
        <v>4401</v>
      </c>
      <c r="E114" s="828">
        <v>5</v>
      </c>
      <c r="F114" s="1148">
        <v>812</v>
      </c>
      <c r="G114" s="1148" t="s">
        <v>106</v>
      </c>
      <c r="H114" s="1148" t="s">
        <v>106</v>
      </c>
      <c r="I114" s="987">
        <v>10.1</v>
      </c>
      <c r="J114" s="738">
        <f t="shared" si="18"/>
        <v>1.9801980198019802</v>
      </c>
      <c r="K114" s="990">
        <v>0.05</v>
      </c>
      <c r="L114" s="1000">
        <v>4</v>
      </c>
      <c r="M114" s="729">
        <f t="shared" si="19"/>
        <v>0.2</v>
      </c>
      <c r="N114" s="983" t="s">
        <v>210</v>
      </c>
      <c r="O114" s="831">
        <v>0.04</v>
      </c>
      <c r="P114" s="973">
        <v>43230</v>
      </c>
      <c r="Q114" s="973">
        <v>43251</v>
      </c>
      <c r="R114" s="729">
        <f t="shared" si="20"/>
        <v>25.000000000000007</v>
      </c>
      <c r="S114" s="795">
        <f>IF(INDEX(Historical!$D$7:$D$1442,MATCH(B114,Historical!$B$7:$B$1449,0))=0,"n/a",(INDEX(Historical!$C$7:$C$1442,MATCH(B114,Historical!$B$7:$B$1449,0))/INDEX(Historical!$D$7:$D$1442,MATCH(B114,Historical!$B$7:$B$1449,0))-1)*100)</f>
        <v>29.032258064516149</v>
      </c>
      <c r="T114" s="795">
        <f>IF(INDEX(Historical!$F$7:$F$1442,MATCH(B114,Historical!$B$7:$B$1449,0))=0,"n/a",((INDEX(Historical!$C$7:$C$1442,MATCH(B114,Historical!$B$7:$B$1449,0))/INDEX(Historical!$F$7:$F$1442,MATCH(B114,Historical!$B$7:$B$1449,0)))^(1/3)-1)*100)</f>
        <v>22.052244447028492</v>
      </c>
      <c r="U114" s="795" t="str">
        <f>IF(INDEX(Historical!$H$7:$H$1442,MATCH(B114,Historical!$B$7:$B$1449,0))=0,"n/a",((INDEX(Historical!$C$7:$C$1442,MATCH(B114,Historical!$B$7:$B$1449,0))/INDEX(Historical!$H$7:$H$1442,MATCH(B114,Historical!$B$7:$B$1449,0)))^(1/5)-1)*100)</f>
        <v>n/a</v>
      </c>
      <c r="V114" s="795">
        <f>IF(INDEX(Historical!$O$7:$O$1442,MATCH(B114,Historical!$B$7:$B$1449,0))=0,"n/a",((INDEX(Historical!$C$7:$C$1442,MATCH(B114,Historical!$B$7:$B$1449,0))/INDEX(Historical!$O$7:$O$1442,MATCH(B114,Historical!$B$7:$B$1449,0)))^(1/10)-1)*100)</f>
        <v>5.2409779148925528</v>
      </c>
      <c r="W114" s="796" t="str">
        <f t="shared" si="21"/>
        <v>n/a</v>
      </c>
      <c r="X114" s="797" t="str">
        <f t="shared" si="22"/>
        <v>n/a</v>
      </c>
      <c r="Y114" s="752"/>
      <c r="Z114" s="738">
        <f t="shared" si="23"/>
        <v>22.222222222222225</v>
      </c>
      <c r="AA114" s="999">
        <f t="shared" si="24"/>
        <v>11.222222222222221</v>
      </c>
      <c r="AB114" s="1000">
        <v>12</v>
      </c>
      <c r="AC114" s="978">
        <v>0.9</v>
      </c>
      <c r="AD114" s="978" t="s">
        <v>137</v>
      </c>
      <c r="AE114" s="978">
        <v>2.0299999999999998</v>
      </c>
      <c r="AF114" s="978">
        <v>1.1000000000000001</v>
      </c>
      <c r="AG114" s="978">
        <v>7.8</v>
      </c>
      <c r="AH114" s="978">
        <v>16.8</v>
      </c>
      <c r="AI114" s="978" t="s">
        <v>137</v>
      </c>
      <c r="AJ114" s="978">
        <v>49.2</v>
      </c>
      <c r="AK114" s="978" t="s">
        <v>137</v>
      </c>
      <c r="AL114" s="991">
        <v>84.44</v>
      </c>
      <c r="AM114" s="985">
        <v>11.700000000000001</v>
      </c>
      <c r="AN114" s="978">
        <v>0.04</v>
      </c>
      <c r="AO114" s="838" t="str">
        <f t="shared" si="25"/>
        <v>n/a</v>
      </c>
      <c r="AP114" s="839" t="str">
        <f t="shared" si="26"/>
        <v>n/a</v>
      </c>
      <c r="AQ114" s="1001">
        <f t="shared" si="27"/>
        <v>-25.929629722226842</v>
      </c>
      <c r="AR114" s="738">
        <f>INDEX(Historical!$C$7:$C$1442,MATCH(B114,Historical!$B$7:$B$1449,0))*IF(AH114="n/a",1.03,IF(AH114&lt;0,1.01,IF(AH114&gt;10,1.1,(1+AH114/100))))</f>
        <v>0.22000000000000003</v>
      </c>
      <c r="AS114" s="999">
        <f t="shared" si="28"/>
        <v>0.22660000000000002</v>
      </c>
      <c r="AT114" s="999">
        <f t="shared" si="33"/>
        <v>0.23339800000000002</v>
      </c>
      <c r="AU114" s="999">
        <f t="shared" si="33"/>
        <v>0.24039994000000003</v>
      </c>
      <c r="AV114" s="999">
        <f t="shared" si="33"/>
        <v>0.24761193820000005</v>
      </c>
      <c r="AW114" s="738">
        <f t="shared" si="29"/>
        <v>1.1680098782000004</v>
      </c>
      <c r="AX114" s="846">
        <f t="shared" si="30"/>
        <v>11.564454239603965</v>
      </c>
      <c r="AY114" s="1080">
        <v>0.49</v>
      </c>
      <c r="AZ114" s="985">
        <v>6.99</v>
      </c>
      <c r="BA114" s="985">
        <v>-22.009999999999998</v>
      </c>
      <c r="BB114" s="985">
        <v>-2.65</v>
      </c>
      <c r="BC114" s="985">
        <v>-11.35</v>
      </c>
      <c r="BE114" s="700">
        <v>2014</v>
      </c>
      <c r="BF114" s="1013">
        <f t="shared" si="31"/>
        <v>0</v>
      </c>
      <c r="BG114" s="995">
        <v>0.70000000000000007</v>
      </c>
    </row>
    <row r="115" spans="1:59" ht="11.25" customHeight="1" x14ac:dyDescent="0.2">
      <c r="A115" s="798" t="s">
        <v>4225</v>
      </c>
      <c r="B115" s="890" t="s">
        <v>4222</v>
      </c>
      <c r="C115" s="1070" t="s">
        <v>4381</v>
      </c>
      <c r="D115" s="1070" t="s">
        <v>4412</v>
      </c>
      <c r="E115" s="828">
        <v>7</v>
      </c>
      <c r="F115" s="1148">
        <v>668</v>
      </c>
      <c r="G115" s="1148" t="s">
        <v>106</v>
      </c>
      <c r="H115" s="1148" t="s">
        <v>106</v>
      </c>
      <c r="I115" s="996">
        <v>61.07</v>
      </c>
      <c r="J115" s="738">
        <f t="shared" si="18"/>
        <v>0.65498608154576721</v>
      </c>
      <c r="K115" s="976">
        <v>0.1</v>
      </c>
      <c r="L115" s="1148">
        <v>4</v>
      </c>
      <c r="M115" s="729">
        <f t="shared" si="19"/>
        <v>0.4</v>
      </c>
      <c r="N115" s="1148" t="s">
        <v>517</v>
      </c>
      <c r="O115" s="676">
        <v>0.08</v>
      </c>
      <c r="P115" s="718">
        <v>43503</v>
      </c>
      <c r="Q115" s="718">
        <v>43524</v>
      </c>
      <c r="R115" s="729">
        <f t="shared" si="20"/>
        <v>25.000000000000007</v>
      </c>
      <c r="S115" s="795">
        <f>IF(INDEX(Historical!$D$7:$D$1442,MATCH(B115,Historical!$B$7:$B$1449,0))=0,"n/a",(INDEX(Historical!$C$7:$C$1442,MATCH(B115,Historical!$B$7:$B$1449,0))/INDEX(Historical!$D$7:$D$1442,MATCH(B115,Historical!$B$7:$B$1449,0))-1)*100)</f>
        <v>50.000000000000021</v>
      </c>
      <c r="T115" s="795">
        <f>IF(INDEX(Historical!$F$7:$F$1442,MATCH(B115,Historical!$B$7:$B$1449,0))=0,"n/a",((INDEX(Historical!$C$7:$C$1442,MATCH(B115,Historical!$B$7:$B$1449,0))/INDEX(Historical!$F$7:$F$1442,MATCH(B115,Historical!$B$7:$B$1449,0)))^(1/3)-1)*100)</f>
        <v>50</v>
      </c>
      <c r="U115" s="795">
        <f>IF(INDEX(Historical!$H$7:$H$1442,MATCH(B115,Historical!$B$7:$B$1449,0))=0,"n/a",((INDEX(Historical!$C$7:$C$1442,MATCH(B115,Historical!$B$7:$B$1449,0))/INDEX(Historical!$H$7:$H$1442,MATCH(B115,Historical!$B$7:$B$1449,0)))^(1/5)-1)*100)</f>
        <v>35.096003852061351</v>
      </c>
      <c r="V115" s="795">
        <f>IF(INDEX(Historical!$O$7:$O$1442,MATCH(B115,Historical!$B$7:$B$1449,0))=0,"n/a",((INDEX(Historical!$C$7:$C$1442,MATCH(B115,Historical!$B$7:$B$1449,0))/INDEX(Historical!$O$7:$O$1442,MATCH(B115,Historical!$B$7:$B$1449,0)))^(1/10)-1)*100)</f>
        <v>-3.8541867469075175</v>
      </c>
      <c r="W115" s="796" t="str">
        <f t="shared" si="21"/>
        <v>n/a</v>
      </c>
      <c r="X115" s="797">
        <f t="shared" si="22"/>
        <v>0.31563993031802634</v>
      </c>
      <c r="Y115" s="739"/>
      <c r="Z115" s="738">
        <f t="shared" si="23"/>
        <v>8.0645161290322598</v>
      </c>
      <c r="AA115" s="999">
        <f t="shared" si="24"/>
        <v>12.3125</v>
      </c>
      <c r="AB115" s="1000">
        <v>12</v>
      </c>
      <c r="AC115" s="995">
        <v>4.96</v>
      </c>
      <c r="AD115" s="995" t="s">
        <v>137</v>
      </c>
      <c r="AE115" s="978">
        <v>4.5599999999999996</v>
      </c>
      <c r="AF115" s="978">
        <v>1.63</v>
      </c>
      <c r="AG115" s="978">
        <v>25.1</v>
      </c>
      <c r="AH115" s="978">
        <v>22.6</v>
      </c>
      <c r="AI115" s="978">
        <v>56.43</v>
      </c>
      <c r="AJ115" s="775">
        <v>111.19000000000001</v>
      </c>
      <c r="AK115" s="775" t="s">
        <v>137</v>
      </c>
      <c r="AL115" s="995">
        <v>340.16</v>
      </c>
      <c r="AM115" s="995">
        <v>1</v>
      </c>
      <c r="AN115" s="995">
        <v>0.86</v>
      </c>
      <c r="AO115" s="838">
        <f t="shared" si="25"/>
        <v>23.438489933607116</v>
      </c>
      <c r="AP115" s="839">
        <f t="shared" si="26"/>
        <v>35.750989933607116</v>
      </c>
      <c r="AQ115" s="1001">
        <f t="shared" si="27"/>
        <v>-5.5557189543897101</v>
      </c>
      <c r="AR115" s="738">
        <f>INDEX(Historical!$C$7:$C$1442,MATCH(B115,Historical!$B$7:$B$1449,0))*IF(AH115="n/a",1.03,IF(AH115&lt;0,1.01,IF(AH115&gt;10,1.1,(1+AH115/100))))</f>
        <v>0.29700000000000004</v>
      </c>
      <c r="AS115" s="999">
        <f t="shared" si="28"/>
        <v>0.32670000000000005</v>
      </c>
      <c r="AT115" s="999">
        <f t="shared" si="33"/>
        <v>0.33650100000000005</v>
      </c>
      <c r="AU115" s="999">
        <f t="shared" si="33"/>
        <v>0.34659603000000005</v>
      </c>
      <c r="AV115" s="999">
        <f t="shared" si="33"/>
        <v>0.35699391090000004</v>
      </c>
      <c r="AW115" s="738">
        <f t="shared" si="29"/>
        <v>1.6637909409000002</v>
      </c>
      <c r="AX115" s="846">
        <f t="shared" si="30"/>
        <v>2.7243997722285904</v>
      </c>
      <c r="AY115" s="824">
        <v>1.1299999999999999</v>
      </c>
      <c r="AZ115" s="978">
        <v>24.05</v>
      </c>
      <c r="BA115" s="978">
        <v>-10.15</v>
      </c>
      <c r="BB115" s="978">
        <v>7.68</v>
      </c>
      <c r="BC115" s="978">
        <v>1.59</v>
      </c>
      <c r="BE115" s="700">
        <v>2013</v>
      </c>
      <c r="BF115" s="1013">
        <f t="shared" si="31"/>
        <v>0</v>
      </c>
      <c r="BG115" s="995">
        <v>10.4</v>
      </c>
    </row>
    <row r="116" spans="1:59" ht="11.25" customHeight="1" x14ac:dyDescent="0.2">
      <c r="A116" s="984" t="s">
        <v>1099</v>
      </c>
      <c r="B116" s="988" t="s">
        <v>1100</v>
      </c>
      <c r="C116" s="1070" t="s">
        <v>247</v>
      </c>
      <c r="D116" s="1070" t="s">
        <v>4421</v>
      </c>
      <c r="E116" s="828">
        <v>8</v>
      </c>
      <c r="F116" s="1148">
        <v>549</v>
      </c>
      <c r="G116" s="1148" t="s">
        <v>106</v>
      </c>
      <c r="H116" s="1148" t="s">
        <v>106</v>
      </c>
      <c r="I116" s="987">
        <v>27.88</v>
      </c>
      <c r="J116" s="738">
        <f t="shared" si="18"/>
        <v>1.5781922525107603</v>
      </c>
      <c r="K116" s="990">
        <v>0.11</v>
      </c>
      <c r="L116" s="1000">
        <v>4</v>
      </c>
      <c r="M116" s="729">
        <f t="shared" si="19"/>
        <v>0.44</v>
      </c>
      <c r="N116" s="983" t="s">
        <v>610</v>
      </c>
      <c r="O116" s="831">
        <v>0.1</v>
      </c>
      <c r="P116" s="973">
        <v>43423</v>
      </c>
      <c r="Q116" s="973">
        <v>43448</v>
      </c>
      <c r="R116" s="729">
        <f t="shared" si="20"/>
        <v>9.9999999999999947</v>
      </c>
      <c r="S116" s="795">
        <f>IF(INDEX(Historical!$D$7:$D$1442,MATCH(B116,Historical!$B$7:$B$1449,0))=0,"n/a",(INDEX(Historical!$C$7:$C$1442,MATCH(B116,Historical!$B$7:$B$1449,0))/INDEX(Historical!$D$7:$D$1442,MATCH(B116,Historical!$B$7:$B$1449,0))-1)*100)</f>
        <v>10.810810810810811</v>
      </c>
      <c r="T116" s="795">
        <f>IF(INDEX(Historical!$F$7:$F$1442,MATCH(B116,Historical!$B$7:$B$1449,0))=0,"n/a",((INDEX(Historical!$C$7:$C$1442,MATCH(B116,Historical!$B$7:$B$1449,0))/INDEX(Historical!$F$7:$F$1442,MATCH(B116,Historical!$B$7:$B$1449,0)))^(1/3)-1)*100)</f>
        <v>14.239700090776308</v>
      </c>
      <c r="U116" s="795">
        <f>IF(INDEX(Historical!$H$7:$H$1442,MATCH(B116,Historical!$B$7:$B$1449,0))=0,"n/a",((INDEX(Historical!$C$7:$C$1442,MATCH(B116,Historical!$B$7:$B$1449,0))/INDEX(Historical!$H$7:$H$1442,MATCH(B116,Historical!$B$7:$B$1449,0)))^(1/5)-1)*100)</f>
        <v>15.729306686739552</v>
      </c>
      <c r="V116" s="795" t="str">
        <f>IF(INDEX(Historical!$O$7:$O$1442,MATCH(B116,Historical!$B$7:$B$1449,0))=0,"n/a",((INDEX(Historical!$C$7:$C$1442,MATCH(B116,Historical!$B$7:$B$1449,0))/INDEX(Historical!$O$7:$O$1442,MATCH(B116,Historical!$B$7:$B$1449,0)))^(1/10)-1)*100)</f>
        <v>n/a</v>
      </c>
      <c r="W116" s="796" t="str">
        <f t="shared" si="21"/>
        <v>n/a</v>
      </c>
      <c r="X116" s="797" t="str">
        <f t="shared" si="22"/>
        <v>n/a</v>
      </c>
      <c r="Y116" s="988"/>
      <c r="Z116" s="738">
        <f t="shared" si="23"/>
        <v>68.75</v>
      </c>
      <c r="AA116" s="999">
        <f t="shared" si="24"/>
        <v>43.5625</v>
      </c>
      <c r="AB116" s="1000">
        <v>12</v>
      </c>
      <c r="AC116" s="978">
        <v>0.64</v>
      </c>
      <c r="AD116" s="978">
        <v>12.08</v>
      </c>
      <c r="AE116" s="978">
        <v>0.08</v>
      </c>
      <c r="AF116" s="978">
        <v>2.2599999999999998</v>
      </c>
      <c r="AG116" s="978">
        <v>8</v>
      </c>
      <c r="AH116" s="978">
        <v>-65.100000000000009</v>
      </c>
      <c r="AI116" s="978">
        <v>7.0000000000000009</v>
      </c>
      <c r="AJ116" s="978">
        <v>-11</v>
      </c>
      <c r="AK116" s="978">
        <v>3.5999999999999996</v>
      </c>
      <c r="AL116" s="991">
        <v>1280</v>
      </c>
      <c r="AM116" s="985">
        <v>0.70000000000000007</v>
      </c>
      <c r="AN116" s="978">
        <v>0.73</v>
      </c>
      <c r="AO116" s="838">
        <f t="shared" si="25"/>
        <v>-26.255001060749688</v>
      </c>
      <c r="AP116" s="839">
        <f t="shared" si="26"/>
        <v>17.307498939250312</v>
      </c>
      <c r="AQ116" s="1001">
        <f t="shared" si="27"/>
        <v>109.17961447309131</v>
      </c>
      <c r="AR116" s="738">
        <f>INDEX(Historical!$C$7:$C$1442,MATCH(B116,Historical!$B$7:$B$1449,0))*IF(AH116="n/a",1.03,IF(AH116&lt;0,1.01,IF(AH116&gt;10,1.1,(1+AH116/100))))</f>
        <v>0.41409999999999997</v>
      </c>
      <c r="AS116" s="999">
        <f t="shared" si="28"/>
        <v>0.44308700000000001</v>
      </c>
      <c r="AT116" s="999">
        <f t="shared" si="33"/>
        <v>0.45903813200000004</v>
      </c>
      <c r="AU116" s="999">
        <f t="shared" si="33"/>
        <v>0.47556350475200004</v>
      </c>
      <c r="AV116" s="999">
        <f t="shared" si="33"/>
        <v>0.49268379092307207</v>
      </c>
      <c r="AW116" s="738">
        <f t="shared" si="29"/>
        <v>2.2844724276750719</v>
      </c>
      <c r="AX116" s="846">
        <f t="shared" si="30"/>
        <v>8.1939470146164712</v>
      </c>
      <c r="AY116" s="1080">
        <v>0.79</v>
      </c>
      <c r="AZ116" s="985">
        <v>63.04</v>
      </c>
      <c r="BA116" s="985">
        <v>-30.509999999999998</v>
      </c>
      <c r="BB116" s="985">
        <v>5.65</v>
      </c>
      <c r="BC116" s="985">
        <v>2.15</v>
      </c>
      <c r="BE116" s="700">
        <v>2012</v>
      </c>
      <c r="BF116" s="1013">
        <f t="shared" si="31"/>
        <v>0</v>
      </c>
      <c r="BG116" s="995">
        <v>2.6</v>
      </c>
    </row>
    <row r="117" spans="1:59" ht="11.25" customHeight="1" x14ac:dyDescent="0.2">
      <c r="A117" s="976" t="s">
        <v>1103</v>
      </c>
      <c r="B117" s="988" t="s">
        <v>1104</v>
      </c>
      <c r="C117" s="1070" t="s">
        <v>4252</v>
      </c>
      <c r="D117" s="1070" t="s">
        <v>4400</v>
      </c>
      <c r="E117" s="828">
        <v>8</v>
      </c>
      <c r="F117" s="1148">
        <v>468</v>
      </c>
      <c r="G117" s="1148" t="s">
        <v>106</v>
      </c>
      <c r="H117" s="1148" t="s">
        <v>106</v>
      </c>
      <c r="I117" s="987">
        <v>33.26</v>
      </c>
      <c r="J117" s="738">
        <f t="shared" si="18"/>
        <v>2.1647624774503909</v>
      </c>
      <c r="K117" s="990">
        <v>0.18</v>
      </c>
      <c r="L117" s="1000">
        <v>4</v>
      </c>
      <c r="M117" s="729">
        <f t="shared" si="19"/>
        <v>0.72</v>
      </c>
      <c r="N117" s="983" t="s">
        <v>152</v>
      </c>
      <c r="O117" s="831">
        <v>0.155</v>
      </c>
      <c r="P117" s="694">
        <v>43158</v>
      </c>
      <c r="Q117" s="694">
        <v>43188</v>
      </c>
      <c r="R117" s="729">
        <f t="shared" si="20"/>
        <v>16.129032258064512</v>
      </c>
      <c r="S117" s="795">
        <f>IF(INDEX(Historical!$D$7:$D$1442,MATCH(B117,Historical!$B$7:$B$1449,0))=0,"n/a",(INDEX(Historical!$C$7:$C$1442,MATCH(B117,Historical!$B$7:$B$1449,0))/INDEX(Historical!$D$7:$D$1442,MATCH(B117,Historical!$B$7:$B$1449,0))-1)*100)</f>
        <v>16.129032258064502</v>
      </c>
      <c r="T117" s="795">
        <f>IF(INDEX(Historical!$F$7:$F$1442,MATCH(B117,Historical!$B$7:$B$1449,0))=0,"n/a",((INDEX(Historical!$C$7:$C$1442,MATCH(B117,Historical!$B$7:$B$1449,0))/INDEX(Historical!$F$7:$F$1442,MATCH(B117,Historical!$B$7:$B$1449,0)))^(1/3)-1)*100)</f>
        <v>14.471424255333186</v>
      </c>
      <c r="U117" s="795">
        <f>IF(INDEX(Historical!$H$7:$H$1442,MATCH(B117,Historical!$B$7:$B$1449,0))=0,"n/a",((INDEX(Historical!$C$7:$C$1442,MATCH(B117,Historical!$B$7:$B$1449,0))/INDEX(Historical!$H$7:$H$1442,MATCH(B117,Historical!$B$7:$B$1449,0)))^(1/5)-1)*100)</f>
        <v>13.045577778664775</v>
      </c>
      <c r="V117" s="795">
        <f>IF(INDEX(Historical!$O$7:$O$1442,MATCH(B117,Historical!$B$7:$B$1449,0))=0,"n/a",((INDEX(Historical!$C$7:$C$1442,MATCH(B117,Historical!$B$7:$B$1449,0))/INDEX(Historical!$O$7:$O$1442,MATCH(B117,Historical!$B$7:$B$1449,0)))^(1/10)-1)*100)</f>
        <v>13.665914413936475</v>
      </c>
      <c r="W117" s="796">
        <f t="shared" si="21"/>
        <v>0.95460701593161723</v>
      </c>
      <c r="X117" s="797" t="str">
        <f t="shared" si="22"/>
        <v>n/a</v>
      </c>
      <c r="Y117" s="749"/>
      <c r="Z117" s="738" t="str">
        <f t="shared" si="23"/>
        <v>n/a</v>
      </c>
      <c r="AA117" s="999" t="str">
        <f t="shared" si="24"/>
        <v>n/a</v>
      </c>
      <c r="AB117" s="1000">
        <v>12</v>
      </c>
      <c r="AC117" s="978">
        <v>-0.83</v>
      </c>
      <c r="AD117" s="978" t="s">
        <v>137</v>
      </c>
      <c r="AE117" s="978">
        <v>2.46</v>
      </c>
      <c r="AF117" s="978">
        <v>2.31</v>
      </c>
      <c r="AG117" s="978">
        <v>-6</v>
      </c>
      <c r="AH117" s="980">
        <v>-117.5</v>
      </c>
      <c r="AI117" s="980">
        <v>16.11</v>
      </c>
      <c r="AJ117" s="978">
        <v>-20.3</v>
      </c>
      <c r="AK117" s="978">
        <v>12.4</v>
      </c>
      <c r="AL117" s="991">
        <v>26770</v>
      </c>
      <c r="AM117" s="985">
        <v>0.1</v>
      </c>
      <c r="AN117" s="978">
        <v>0.46</v>
      </c>
      <c r="AO117" s="838" t="str">
        <f t="shared" si="25"/>
        <v>n/a</v>
      </c>
      <c r="AP117" s="839">
        <f t="shared" si="26"/>
        <v>15.210340256115167</v>
      </c>
      <c r="AQ117" s="1001" t="str">
        <f t="shared" si="27"/>
        <v>n/a</v>
      </c>
      <c r="AR117" s="738">
        <f>INDEX(Historical!$C$7:$C$1442,MATCH(B117,Historical!$B$7:$B$1449,0))*IF(AH117="n/a",1.03,IF(AH117&lt;0,1.01,IF(AH117&gt;10,1.1,(1+AH117/100))))</f>
        <v>0.72719999999999996</v>
      </c>
      <c r="AS117" s="999">
        <f t="shared" si="28"/>
        <v>0.79991999999999996</v>
      </c>
      <c r="AT117" s="999">
        <f t="shared" si="33"/>
        <v>0.87991200000000003</v>
      </c>
      <c r="AU117" s="999">
        <f t="shared" si="33"/>
        <v>0.96790320000000007</v>
      </c>
      <c r="AV117" s="999">
        <f t="shared" si="33"/>
        <v>1.0646935200000001</v>
      </c>
      <c r="AW117" s="738">
        <f t="shared" si="29"/>
        <v>4.43962872</v>
      </c>
      <c r="AX117" s="846">
        <f t="shared" si="30"/>
        <v>13.348252315093207</v>
      </c>
      <c r="AY117" s="1080">
        <v>1.1299999999999999</v>
      </c>
      <c r="AZ117" s="985">
        <v>27.38</v>
      </c>
      <c r="BA117" s="985">
        <v>-9.0300000000000011</v>
      </c>
      <c r="BB117" s="985">
        <v>8.3000000000000007</v>
      </c>
      <c r="BC117" s="985">
        <v>8.0500000000000007</v>
      </c>
      <c r="BE117" s="700">
        <v>2011</v>
      </c>
      <c r="BF117" s="1013">
        <f t="shared" si="31"/>
        <v>0</v>
      </c>
      <c r="BG117" s="995">
        <v>-2.8000000000000003</v>
      </c>
    </row>
    <row r="118" spans="1:59" ht="11.25" customHeight="1" x14ac:dyDescent="0.2">
      <c r="A118" s="976" t="s">
        <v>1105</v>
      </c>
      <c r="B118" s="988" t="s">
        <v>1106</v>
      </c>
      <c r="C118" s="1070" t="s">
        <v>108</v>
      </c>
      <c r="D118" s="1070" t="s">
        <v>4401</v>
      </c>
      <c r="E118" s="828">
        <v>7</v>
      </c>
      <c r="F118" s="1148">
        <v>584</v>
      </c>
      <c r="G118" s="1148" t="s">
        <v>106</v>
      </c>
      <c r="H118" s="1148" t="s">
        <v>106</v>
      </c>
      <c r="I118" s="987">
        <v>20.5</v>
      </c>
      <c r="J118" s="738">
        <f t="shared" si="18"/>
        <v>2.1463414634146343</v>
      </c>
      <c r="K118" s="990">
        <v>0.11</v>
      </c>
      <c r="L118" s="1000">
        <v>4</v>
      </c>
      <c r="M118" s="729">
        <f t="shared" si="19"/>
        <v>0.44</v>
      </c>
      <c r="N118" s="983" t="s">
        <v>119</v>
      </c>
      <c r="O118" s="831">
        <v>0.08</v>
      </c>
      <c r="P118" s="694">
        <v>43138</v>
      </c>
      <c r="Q118" s="694">
        <v>43160</v>
      </c>
      <c r="R118" s="729">
        <f t="shared" si="20"/>
        <v>37.5</v>
      </c>
      <c r="S118" s="795">
        <f>IF(INDEX(Historical!$D$7:$D$1442,MATCH(B118,Historical!$B$7:$B$1449,0))=0,"n/a",(INDEX(Historical!$C$7:$C$1442,MATCH(B118,Historical!$B$7:$B$1449,0))/INDEX(Historical!$D$7:$D$1442,MATCH(B118,Historical!$B$7:$B$1449,0))-1)*100)</f>
        <v>37.5</v>
      </c>
      <c r="T118" s="795">
        <f>IF(INDEX(Historical!$F$7:$F$1442,MATCH(B118,Historical!$B$7:$B$1449,0))=0,"n/a",((INDEX(Historical!$C$7:$C$1442,MATCH(B118,Historical!$B$7:$B$1449,0))/INDEX(Historical!$F$7:$F$1442,MATCH(B118,Historical!$B$7:$B$1449,0)))^(1/3)-1)*100)</f>
        <v>22.390341034166038</v>
      </c>
      <c r="U118" s="795">
        <f>IF(INDEX(Historical!$H$7:$H$1442,MATCH(B118,Historical!$B$7:$B$1449,0))=0,"n/a",((INDEX(Historical!$C$7:$C$1442,MATCH(B118,Historical!$B$7:$B$1449,0))/INDEX(Historical!$H$7:$H$1442,MATCH(B118,Historical!$B$7:$B$1449,0)))^(1/5)-1)*100)</f>
        <v>29.674411610965823</v>
      </c>
      <c r="V118" s="795">
        <f>IF(INDEX(Historical!$O$7:$O$1442,MATCH(B118,Historical!$B$7:$B$1449,0))=0,"n/a",((INDEX(Historical!$C$7:$C$1442,MATCH(B118,Historical!$B$7:$B$1449,0))/INDEX(Historical!$O$7:$O$1442,MATCH(B118,Historical!$B$7:$B$1449,0)))^(1/10)-1)*100)</f>
        <v>-6.5128893940553763</v>
      </c>
      <c r="W118" s="796" t="str">
        <f t="shared" si="21"/>
        <v>n/a</v>
      </c>
      <c r="X118" s="797" t="str">
        <f t="shared" si="22"/>
        <v>n/a</v>
      </c>
      <c r="Y118" s="989"/>
      <c r="Z118" s="738" t="str">
        <f t="shared" si="23"/>
        <v>n/a</v>
      </c>
      <c r="AA118" s="999" t="str">
        <f t="shared" si="24"/>
        <v>n/a</v>
      </c>
      <c r="AB118" s="1000">
        <v>12</v>
      </c>
      <c r="AC118" s="978" t="s">
        <v>137</v>
      </c>
      <c r="AD118" s="978" t="s">
        <v>137</v>
      </c>
      <c r="AE118" s="978" t="s">
        <v>137</v>
      </c>
      <c r="AF118" s="978" t="s">
        <v>137</v>
      </c>
      <c r="AG118" s="978" t="s">
        <v>137</v>
      </c>
      <c r="AH118" s="978" t="s">
        <v>137</v>
      </c>
      <c r="AI118" s="978" t="s">
        <v>137</v>
      </c>
      <c r="AJ118" s="978" t="s">
        <v>137</v>
      </c>
      <c r="AK118" s="978" t="s">
        <v>137</v>
      </c>
      <c r="AL118" s="991" t="s">
        <v>137</v>
      </c>
      <c r="AM118" s="985" t="s">
        <v>137</v>
      </c>
      <c r="AN118" s="978" t="s">
        <v>137</v>
      </c>
      <c r="AO118" s="838" t="str">
        <f t="shared" si="25"/>
        <v>n/a</v>
      </c>
      <c r="AP118" s="839">
        <f t="shared" si="26"/>
        <v>31.820753074380455</v>
      </c>
      <c r="AQ118" s="1001" t="str">
        <f t="shared" si="27"/>
        <v>n/a</v>
      </c>
      <c r="AR118" s="738">
        <f>INDEX(Historical!$C$7:$C$1442,MATCH(B118,Historical!$B$7:$B$1449,0))*IF(AH118="n/a",1.03,IF(AH118&lt;0,1.01,IF(AH118&gt;10,1.1,(1+AH118/100))))</f>
        <v>0.45319999999999999</v>
      </c>
      <c r="AS118" s="999">
        <f t="shared" si="28"/>
        <v>0.46679599999999999</v>
      </c>
      <c r="AT118" s="999">
        <f t="shared" si="33"/>
        <v>0.48079988000000001</v>
      </c>
      <c r="AU118" s="999">
        <f t="shared" si="33"/>
        <v>0.49522387640000004</v>
      </c>
      <c r="AV118" s="999">
        <f t="shared" si="33"/>
        <v>0.51008059269200001</v>
      </c>
      <c r="AW118" s="738">
        <f t="shared" si="29"/>
        <v>2.4061003490920001</v>
      </c>
      <c r="AX118" s="846">
        <f t="shared" si="30"/>
        <v>11.737074873619513</v>
      </c>
      <c r="AY118" s="1080" t="s">
        <v>137</v>
      </c>
      <c r="AZ118" s="985" t="s">
        <v>137</v>
      </c>
      <c r="BA118" s="985" t="s">
        <v>137</v>
      </c>
      <c r="BB118" s="985" t="s">
        <v>137</v>
      </c>
      <c r="BC118" s="985" t="s">
        <v>137</v>
      </c>
      <c r="BD118" s="1032" t="s">
        <v>4326</v>
      </c>
      <c r="BE118" s="700">
        <v>2012</v>
      </c>
      <c r="BF118" s="1013">
        <f t="shared" si="31"/>
        <v>0</v>
      </c>
      <c r="BG118" s="995" t="s">
        <v>137</v>
      </c>
    </row>
    <row r="119" spans="1:59" ht="11.25" customHeight="1" x14ac:dyDescent="0.2">
      <c r="A119" s="993" t="s">
        <v>4363</v>
      </c>
      <c r="B119" s="662" t="s">
        <v>3838</v>
      </c>
      <c r="C119" s="1070" t="s">
        <v>4381</v>
      </c>
      <c r="D119" s="1070" t="s">
        <v>4382</v>
      </c>
      <c r="E119" s="828">
        <v>5</v>
      </c>
      <c r="F119" s="1148">
        <v>858</v>
      </c>
      <c r="G119" s="1148" t="s">
        <v>106</v>
      </c>
      <c r="H119" s="1148" t="s">
        <v>106</v>
      </c>
      <c r="I119" s="987">
        <v>117.06</v>
      </c>
      <c r="J119" s="738">
        <f t="shared" si="18"/>
        <v>3.8441824705279339</v>
      </c>
      <c r="K119" s="990">
        <v>1.125</v>
      </c>
      <c r="L119" s="1000">
        <v>4</v>
      </c>
      <c r="M119" s="729">
        <f t="shared" si="19"/>
        <v>4.5</v>
      </c>
      <c r="N119" s="983" t="s">
        <v>320</v>
      </c>
      <c r="O119" s="831">
        <v>1.05</v>
      </c>
      <c r="P119" s="973">
        <v>43447</v>
      </c>
      <c r="Q119" s="973">
        <v>43465</v>
      </c>
      <c r="R119" s="729">
        <f t="shared" si="20"/>
        <v>7.1428571428571379</v>
      </c>
      <c r="S119" s="795">
        <f>IF(INDEX(Historical!$D$7:$D$1442,MATCH(B119,Historical!$B$7:$B$1449,0))=0,"n/a",(INDEX(Historical!$C$7:$C$1442,MATCH(B119,Historical!$B$7:$B$1449,0))/INDEX(Historical!$D$7:$D$1442,MATCH(B119,Historical!$B$7:$B$1449,0))-1)*100)</f>
        <v>9.6153846153846256</v>
      </c>
      <c r="T119" s="795">
        <f>IF(INDEX(Historical!$F$7:$F$1442,MATCH(B119,Historical!$B$7:$B$1449,0))=0,"n/a",((INDEX(Historical!$C$7:$C$1442,MATCH(B119,Historical!$B$7:$B$1449,0))/INDEX(Historical!$F$7:$F$1442,MATCH(B119,Historical!$B$7:$B$1449,0)))^(1/3)-1)*100)</f>
        <v>8.5208863732980191</v>
      </c>
      <c r="U119" s="795" t="str">
        <f>IF(INDEX(Historical!$H$7:$H$1442,MATCH(B119,Historical!$B$7:$B$1449,0))=0,"n/a",((INDEX(Historical!$C$7:$C$1442,MATCH(B119,Historical!$B$7:$B$1449,0))/INDEX(Historical!$H$7:$H$1442,MATCH(B119,Historical!$B$7:$B$1449,0)))^(1/5)-1)*100)</f>
        <v>n/a</v>
      </c>
      <c r="V119" s="795" t="str">
        <f>IF(INDEX(Historical!$O$7:$O$1442,MATCH(B119,Historical!$B$7:$B$1449,0))=0,"n/a",((INDEX(Historical!$C$7:$C$1442,MATCH(B119,Historical!$B$7:$B$1449,0))/INDEX(Historical!$O$7:$O$1442,MATCH(B119,Historical!$B$7:$B$1449,0)))^(1/10)-1)*100)</f>
        <v>n/a</v>
      </c>
      <c r="W119" s="796" t="str">
        <f t="shared" si="21"/>
        <v>n/a</v>
      </c>
      <c r="X119" s="797" t="str">
        <f t="shared" si="22"/>
        <v>n/a</v>
      </c>
      <c r="Y119" s="749"/>
      <c r="Z119" s="738">
        <f t="shared" si="23"/>
        <v>333.33333333333331</v>
      </c>
      <c r="AA119" s="999">
        <f t="shared" si="24"/>
        <v>86.711111111111109</v>
      </c>
      <c r="AB119" s="1000">
        <v>12</v>
      </c>
      <c r="AC119" s="978">
        <v>1.35</v>
      </c>
      <c r="AD119" s="978">
        <v>4.0599999999999996</v>
      </c>
      <c r="AE119" s="978">
        <v>8.9600000000000009</v>
      </c>
      <c r="AF119" s="978">
        <v>3.95</v>
      </c>
      <c r="AG119" s="978">
        <v>3.1</v>
      </c>
      <c r="AH119" s="978">
        <v>10.7</v>
      </c>
      <c r="AI119" s="978">
        <v>11.790000000000001</v>
      </c>
      <c r="AJ119" s="978">
        <v>10.5</v>
      </c>
      <c r="AK119" s="978">
        <v>21.4</v>
      </c>
      <c r="AL119" s="978">
        <v>48580</v>
      </c>
      <c r="AM119" s="985">
        <v>0.1</v>
      </c>
      <c r="AN119" s="978">
        <v>1.34</v>
      </c>
      <c r="AO119" s="838" t="str">
        <f t="shared" si="25"/>
        <v>n/a</v>
      </c>
      <c r="AP119" s="839" t="str">
        <f t="shared" si="26"/>
        <v>n/a</v>
      </c>
      <c r="AQ119" s="1001">
        <f t="shared" si="27"/>
        <v>290.16172651799945</v>
      </c>
      <c r="AR119" s="738">
        <f>INDEX(Historical!$C$7:$C$1442,MATCH(B119,Historical!$B$7:$B$1449,0))*IF(AH119="n/a",1.03,IF(AH119&lt;0,1.01,IF(AH119&gt;10,1.1,(1+AH119/100))))</f>
        <v>4.7025000000000006</v>
      </c>
      <c r="AS119" s="999">
        <f t="shared" si="28"/>
        <v>5.1727500000000006</v>
      </c>
      <c r="AT119" s="999">
        <f t="shared" si="33"/>
        <v>5.6900250000000012</v>
      </c>
      <c r="AU119" s="999">
        <f t="shared" si="33"/>
        <v>6.259027500000002</v>
      </c>
      <c r="AV119" s="999">
        <f t="shared" si="33"/>
        <v>6.8849302500000027</v>
      </c>
      <c r="AW119" s="738">
        <f t="shared" si="29"/>
        <v>28.709232750000009</v>
      </c>
      <c r="AX119" s="846">
        <f t="shared" si="30"/>
        <v>24.525228728857005</v>
      </c>
      <c r="AY119" s="1080">
        <v>0.43</v>
      </c>
      <c r="AZ119" s="985">
        <v>18.420000000000002</v>
      </c>
      <c r="BA119" s="985">
        <v>-0.45999999999999996</v>
      </c>
      <c r="BB119" s="985">
        <v>5.89</v>
      </c>
      <c r="BC119" s="985">
        <v>7.88</v>
      </c>
      <c r="BE119" s="700">
        <v>2014</v>
      </c>
      <c r="BF119" s="1013">
        <f t="shared" si="31"/>
        <v>0</v>
      </c>
      <c r="BG119" s="995">
        <v>1.2</v>
      </c>
    </row>
    <row r="120" spans="1:59" ht="11.25" customHeight="1" x14ac:dyDescent="0.2">
      <c r="A120" s="984" t="s">
        <v>1107</v>
      </c>
      <c r="B120" s="988" t="s">
        <v>1108</v>
      </c>
      <c r="C120" s="1070" t="s">
        <v>4252</v>
      </c>
      <c r="D120" s="1070" t="s">
        <v>4387</v>
      </c>
      <c r="E120" s="828">
        <v>6</v>
      </c>
      <c r="F120" s="1148">
        <v>703</v>
      </c>
      <c r="G120" s="1148" t="s">
        <v>106</v>
      </c>
      <c r="H120" s="1148" t="s">
        <v>106</v>
      </c>
      <c r="I120" s="987">
        <v>36.19</v>
      </c>
      <c r="J120" s="738">
        <f t="shared" si="18"/>
        <v>2.3210831721470022</v>
      </c>
      <c r="K120" s="990">
        <v>0.21</v>
      </c>
      <c r="L120" s="1000">
        <v>4</v>
      </c>
      <c r="M120" s="729">
        <f t="shared" si="19"/>
        <v>0.84</v>
      </c>
      <c r="N120" s="983" t="s">
        <v>152</v>
      </c>
      <c r="O120" s="831">
        <v>0.19750000000000001</v>
      </c>
      <c r="P120" s="694">
        <v>43172</v>
      </c>
      <c r="Q120" s="694">
        <v>43188</v>
      </c>
      <c r="R120" s="729">
        <f t="shared" si="20"/>
        <v>6.329113924050624</v>
      </c>
      <c r="S120" s="795">
        <f>IF(INDEX(Historical!$D$7:$D$1442,MATCH(B120,Historical!$B$7:$B$1449,0))=0,"n/a",(INDEX(Historical!$C$7:$C$1442,MATCH(B120,Historical!$B$7:$B$1449,0))/INDEX(Historical!$D$7:$D$1442,MATCH(B120,Historical!$B$7:$B$1449,0))-1)*100)</f>
        <v>6.3291139240506222</v>
      </c>
      <c r="T120" s="795">
        <f>IF(INDEX(Historical!$F$7:$F$1442,MATCH(B120,Historical!$B$7:$B$1449,0))=0,"n/a",((INDEX(Historical!$C$7:$C$1442,MATCH(B120,Historical!$B$7:$B$1449,0))/INDEX(Historical!$F$7:$F$1442,MATCH(B120,Historical!$B$7:$B$1449,0)))^(1/3)-1)*100)</f>
        <v>6.2658569182611146</v>
      </c>
      <c r="U120" s="795">
        <f>IF(INDEX(Historical!$H$7:$H$1442,MATCH(B120,Historical!$B$7:$B$1449,0))=0,"n/a",((INDEX(Historical!$C$7:$C$1442,MATCH(B120,Historical!$B$7:$B$1449,0))/INDEX(Historical!$H$7:$H$1442,MATCH(B120,Historical!$B$7:$B$1449,0)))^(1/5)-1)*100)</f>
        <v>13.295681060117071</v>
      </c>
      <c r="V120" s="795" t="str">
        <f>IF(INDEX(Historical!$O$7:$O$1442,MATCH(B120,Historical!$B$7:$B$1449,0))=0,"n/a",((INDEX(Historical!$C$7:$C$1442,MATCH(B120,Historical!$B$7:$B$1449,0))/INDEX(Historical!$O$7:$O$1442,MATCH(B120,Historical!$B$7:$B$1449,0)))^(1/10)-1)*100)</f>
        <v>n/a</v>
      </c>
      <c r="W120" s="796" t="str">
        <f t="shared" si="21"/>
        <v>n/a</v>
      </c>
      <c r="X120" s="797">
        <f t="shared" si="22"/>
        <v>2.5568617423302058</v>
      </c>
      <c r="Y120" s="752"/>
      <c r="Z120" s="738">
        <f t="shared" si="23"/>
        <v>44.210526315789473</v>
      </c>
      <c r="AA120" s="999">
        <f t="shared" si="24"/>
        <v>19.047368421052632</v>
      </c>
      <c r="AB120" s="1000">
        <v>12</v>
      </c>
      <c r="AC120" s="978">
        <v>1.9</v>
      </c>
      <c r="AD120" s="978" t="s">
        <v>137</v>
      </c>
      <c r="AE120" s="978">
        <v>1.43</v>
      </c>
      <c r="AF120" s="978">
        <v>3.28</v>
      </c>
      <c r="AG120" s="978">
        <v>17.100000000000001</v>
      </c>
      <c r="AH120" s="978">
        <v>1.7000000000000002</v>
      </c>
      <c r="AI120" s="978">
        <v>9.74</v>
      </c>
      <c r="AJ120" s="978">
        <v>5.2</v>
      </c>
      <c r="AK120" s="978">
        <v>-5</v>
      </c>
      <c r="AL120" s="991">
        <v>1190</v>
      </c>
      <c r="AM120" s="985">
        <v>1.6</v>
      </c>
      <c r="AN120" s="978">
        <v>1.01</v>
      </c>
      <c r="AO120" s="838">
        <f t="shared" si="25"/>
        <v>-3.4306041887885588</v>
      </c>
      <c r="AP120" s="839">
        <f t="shared" si="26"/>
        <v>15.616764232264073</v>
      </c>
      <c r="AQ120" s="1001">
        <f t="shared" si="27"/>
        <v>66.633821324954084</v>
      </c>
      <c r="AR120" s="738">
        <f>INDEX(Historical!$C$7:$C$1442,MATCH(B120,Historical!$B$7:$B$1449,0))*IF(AH120="n/a",1.03,IF(AH120&lt;0,1.01,IF(AH120&gt;10,1.1,(1+AH120/100))))</f>
        <v>0.85427999999999993</v>
      </c>
      <c r="AS120" s="999">
        <f t="shared" si="28"/>
        <v>0.93748687199999992</v>
      </c>
      <c r="AT120" s="999">
        <f t="shared" si="33"/>
        <v>0.94686174071999996</v>
      </c>
      <c r="AU120" s="999">
        <f t="shared" si="33"/>
        <v>0.95633035812719991</v>
      </c>
      <c r="AV120" s="999">
        <f t="shared" si="33"/>
        <v>0.96589366170847191</v>
      </c>
      <c r="AW120" s="738">
        <f t="shared" si="29"/>
        <v>4.6608526325556712</v>
      </c>
      <c r="AX120" s="846">
        <f t="shared" si="30"/>
        <v>12.878841206288122</v>
      </c>
      <c r="AY120" s="1080">
        <v>0.99</v>
      </c>
      <c r="AZ120" s="985">
        <v>19.05</v>
      </c>
      <c r="BA120" s="985">
        <v>-25.869999999999997</v>
      </c>
      <c r="BB120" s="985">
        <v>7.0000000000000009</v>
      </c>
      <c r="BC120" s="985">
        <v>-5.41</v>
      </c>
      <c r="BE120" s="700">
        <v>2013</v>
      </c>
      <c r="BF120" s="1013">
        <f t="shared" si="31"/>
        <v>0</v>
      </c>
      <c r="BG120" s="995">
        <v>6.5</v>
      </c>
    </row>
    <row r="121" spans="1:59" ht="11.25" customHeight="1" x14ac:dyDescent="0.2">
      <c r="A121" s="976" t="s">
        <v>1109</v>
      </c>
      <c r="B121" s="988" t="s">
        <v>1110</v>
      </c>
      <c r="C121" s="1070" t="s">
        <v>4381</v>
      </c>
      <c r="D121" s="1070" t="s">
        <v>4382</v>
      </c>
      <c r="E121" s="828">
        <v>9</v>
      </c>
      <c r="F121" s="1148">
        <v>417</v>
      </c>
      <c r="G121" s="1148" t="s">
        <v>106</v>
      </c>
      <c r="H121" s="1148" t="s">
        <v>106</v>
      </c>
      <c r="I121" s="987">
        <v>30.95</v>
      </c>
      <c r="J121" s="738">
        <f t="shared" si="18"/>
        <v>4.135702746365105</v>
      </c>
      <c r="K121" s="990">
        <v>0.32</v>
      </c>
      <c r="L121" s="1000">
        <v>4</v>
      </c>
      <c r="M121" s="729">
        <f t="shared" si="19"/>
        <v>1.28</v>
      </c>
      <c r="N121" s="983" t="s">
        <v>220</v>
      </c>
      <c r="O121" s="831">
        <v>0.3</v>
      </c>
      <c r="P121" s="973">
        <v>43465</v>
      </c>
      <c r="Q121" s="973">
        <v>43480</v>
      </c>
      <c r="R121" s="729">
        <f t="shared" si="20"/>
        <v>6.6666666666666732</v>
      </c>
      <c r="S121" s="795">
        <f>IF(INDEX(Historical!$D$7:$D$1442,MATCH(B121,Historical!$B$7:$B$1449,0))=0,"n/a",(INDEX(Historical!$C$7:$C$1442,MATCH(B121,Historical!$B$7:$B$1449,0))/INDEX(Historical!$D$7:$D$1442,MATCH(B121,Historical!$B$7:$B$1449,0))-1)*100)</f>
        <v>11.111111111111093</v>
      </c>
      <c r="T121" s="795">
        <f>IF(INDEX(Historical!$F$7:$F$1442,MATCH(B121,Historical!$B$7:$B$1449,0))=0,"n/a",((INDEX(Historical!$C$7:$C$1442,MATCH(B121,Historical!$B$7:$B$1449,0))/INDEX(Historical!$F$7:$F$1442,MATCH(B121,Historical!$B$7:$B$1449,0)))^(1/3)-1)*100)</f>
        <v>23.310603716523492</v>
      </c>
      <c r="U121" s="795">
        <f>IF(INDEX(Historical!$H$7:$H$1442,MATCH(B121,Historical!$B$7:$B$1449,0))=0,"n/a",((INDEX(Historical!$C$7:$C$1442,MATCH(B121,Historical!$B$7:$B$1449,0))/INDEX(Historical!$H$7:$H$1442,MATCH(B121,Historical!$B$7:$B$1449,0)))^(1/5)-1)*100)</f>
        <v>22.220966555524214</v>
      </c>
      <c r="V121" s="795">
        <f>IF(INDEX(Historical!$O$7:$O$1442,MATCH(B121,Historical!$B$7:$B$1449,0))=0,"n/a",((INDEX(Historical!$C$7:$C$1442,MATCH(B121,Historical!$B$7:$B$1449,0))/INDEX(Historical!$O$7:$O$1442,MATCH(B121,Historical!$B$7:$B$1449,0)))^(1/10)-1)*100)</f>
        <v>5.2409779148925528</v>
      </c>
      <c r="W121" s="796">
        <f t="shared" si="21"/>
        <v>4.2398512102831045</v>
      </c>
      <c r="X121" s="797">
        <f t="shared" si="22"/>
        <v>0.49161430432575692</v>
      </c>
      <c r="Y121" s="749"/>
      <c r="Z121" s="738">
        <f t="shared" si="23"/>
        <v>152.38095238095241</v>
      </c>
      <c r="AA121" s="999">
        <f t="shared" si="24"/>
        <v>36.845238095238095</v>
      </c>
      <c r="AB121" s="1000">
        <v>12</v>
      </c>
      <c r="AC121" s="978">
        <v>0.84</v>
      </c>
      <c r="AD121" s="978">
        <v>6.12</v>
      </c>
      <c r="AE121" s="978">
        <v>9.8000000000000007</v>
      </c>
      <c r="AF121" s="978">
        <v>3.4</v>
      </c>
      <c r="AG121" s="978">
        <v>9.4</v>
      </c>
      <c r="AH121" s="978">
        <v>66.2</v>
      </c>
      <c r="AI121" s="978">
        <v>1.53</v>
      </c>
      <c r="AJ121" s="978">
        <v>45.2</v>
      </c>
      <c r="AK121" s="978">
        <v>6</v>
      </c>
      <c r="AL121" s="991">
        <v>5760</v>
      </c>
      <c r="AM121" s="985">
        <v>0.4</v>
      </c>
      <c r="AN121" s="978">
        <v>0.97</v>
      </c>
      <c r="AO121" s="838">
        <f t="shared" si="25"/>
        <v>-10.488568793348776</v>
      </c>
      <c r="AP121" s="839">
        <f t="shared" si="26"/>
        <v>26.356669301889319</v>
      </c>
      <c r="AQ121" s="1001">
        <f t="shared" si="27"/>
        <v>135.96026927694558</v>
      </c>
      <c r="AR121" s="738">
        <f>INDEX(Historical!$C$7:$C$1442,MATCH(B121,Historical!$B$7:$B$1449,0))*IF(AH121="n/a",1.03,IF(AH121&lt;0,1.01,IF(AH121&gt;10,1.1,(1+AH121/100))))</f>
        <v>1.32</v>
      </c>
      <c r="AS121" s="999">
        <f t="shared" si="28"/>
        <v>1.3401960000000002</v>
      </c>
      <c r="AT121" s="999">
        <f t="shared" si="33"/>
        <v>1.4206077600000002</v>
      </c>
      <c r="AU121" s="999">
        <f t="shared" si="33"/>
        <v>1.5058442256000004</v>
      </c>
      <c r="AV121" s="999">
        <f t="shared" si="33"/>
        <v>1.5961948791360006</v>
      </c>
      <c r="AW121" s="738">
        <f t="shared" si="29"/>
        <v>7.182842864736001</v>
      </c>
      <c r="AX121" s="846">
        <f t="shared" si="30"/>
        <v>23.207892939373188</v>
      </c>
      <c r="AY121" s="1080">
        <v>0.28999999999999998</v>
      </c>
      <c r="AZ121" s="985">
        <v>22.720000000000002</v>
      </c>
      <c r="BA121" s="985">
        <v>-6.72</v>
      </c>
      <c r="BB121" s="985">
        <v>3.4799999999999995</v>
      </c>
      <c r="BC121" s="985">
        <v>3.2800000000000002</v>
      </c>
      <c r="BE121" s="700">
        <v>2011</v>
      </c>
      <c r="BF121" s="1013">
        <f t="shared" si="31"/>
        <v>0</v>
      </c>
      <c r="BG121" s="995">
        <v>4.3</v>
      </c>
    </row>
    <row r="122" spans="1:59" ht="11.25" customHeight="1" x14ac:dyDescent="0.2">
      <c r="A122" s="976" t="s">
        <v>1111</v>
      </c>
      <c r="B122" s="988" t="s">
        <v>1112</v>
      </c>
      <c r="C122" s="1070" t="s">
        <v>247</v>
      </c>
      <c r="D122" s="1070" t="s">
        <v>4420</v>
      </c>
      <c r="E122" s="828">
        <v>8</v>
      </c>
      <c r="F122" s="1148">
        <v>560</v>
      </c>
      <c r="G122" s="1148" t="s">
        <v>106</v>
      </c>
      <c r="H122" s="1148" t="s">
        <v>106</v>
      </c>
      <c r="I122" s="987">
        <v>19.100000000000001</v>
      </c>
      <c r="J122" s="738">
        <f t="shared" si="18"/>
        <v>2.0942408376963351</v>
      </c>
      <c r="K122" s="990">
        <v>0.1</v>
      </c>
      <c r="L122" s="1000">
        <v>4</v>
      </c>
      <c r="M122" s="729">
        <f t="shared" si="19"/>
        <v>0.4</v>
      </c>
      <c r="N122" s="983" t="s">
        <v>220</v>
      </c>
      <c r="O122" s="831">
        <v>0.09</v>
      </c>
      <c r="P122" s="973">
        <v>43465</v>
      </c>
      <c r="Q122" s="973">
        <v>43481</v>
      </c>
      <c r="R122" s="729">
        <f t="shared" si="20"/>
        <v>11.111111111111121</v>
      </c>
      <c r="S122" s="795">
        <f>IF(INDEX(Historical!$D$7:$D$1442,MATCH(B122,Historical!$B$7:$B$1449,0))=0,"n/a",(INDEX(Historical!$C$7:$C$1442,MATCH(B122,Historical!$B$7:$B$1449,0))/INDEX(Historical!$D$7:$D$1442,MATCH(B122,Historical!$B$7:$B$1449,0))-1)*100)</f>
        <v>12.5</v>
      </c>
      <c r="T122" s="795">
        <f>IF(INDEX(Historical!$F$7:$F$1442,MATCH(B122,Historical!$B$7:$B$1449,0))=0,"n/a",((INDEX(Historical!$C$7:$C$1442,MATCH(B122,Historical!$B$7:$B$1449,0))/INDEX(Historical!$F$7:$F$1442,MATCH(B122,Historical!$B$7:$B$1449,0)))^(1/3)-1)*100)</f>
        <v>14.471424255333186</v>
      </c>
      <c r="U122" s="795">
        <f>IF(INDEX(Historical!$H$7:$H$1442,MATCH(B122,Historical!$B$7:$B$1449,0))=0,"n/a",((INDEX(Historical!$C$7:$C$1442,MATCH(B122,Historical!$B$7:$B$1449,0))/INDEX(Historical!$H$7:$H$1442,MATCH(B122,Historical!$B$7:$B$1449,0)))^(1/5)-1)*100)</f>
        <v>20.791087977228596</v>
      </c>
      <c r="V122" s="795" t="str">
        <f>IF(INDEX(Historical!$O$7:$O$1442,MATCH(B122,Historical!$B$7:$B$1449,0))=0,"n/a",((INDEX(Historical!$C$7:$C$1442,MATCH(B122,Historical!$B$7:$B$1449,0))/INDEX(Historical!$O$7:$O$1442,MATCH(B122,Historical!$B$7:$B$1449,0)))^(1/10)-1)*100)</f>
        <v>n/a</v>
      </c>
      <c r="W122" s="796" t="str">
        <f t="shared" si="21"/>
        <v>n/a</v>
      </c>
      <c r="X122" s="797">
        <f t="shared" si="22"/>
        <v>69.303626590761993</v>
      </c>
      <c r="Y122" s="749"/>
      <c r="Z122" s="738">
        <f t="shared" si="23"/>
        <v>36.363636363636367</v>
      </c>
      <c r="AA122" s="999">
        <f t="shared" si="24"/>
        <v>17.363636363636363</v>
      </c>
      <c r="AB122" s="1000">
        <v>4</v>
      </c>
      <c r="AC122" s="978">
        <v>1.1000000000000001</v>
      </c>
      <c r="AD122" s="978">
        <v>1.93</v>
      </c>
      <c r="AE122" s="978">
        <v>0.76</v>
      </c>
      <c r="AF122" s="978">
        <v>1.47</v>
      </c>
      <c r="AG122" s="978">
        <v>9.9</v>
      </c>
      <c r="AH122" s="978">
        <v>-16.5</v>
      </c>
      <c r="AI122" s="978">
        <v>23.919999999999998</v>
      </c>
      <c r="AJ122" s="978">
        <v>0.3</v>
      </c>
      <c r="AK122" s="978">
        <v>9</v>
      </c>
      <c r="AL122" s="991">
        <v>237.22</v>
      </c>
      <c r="AM122" s="985">
        <v>3.1</v>
      </c>
      <c r="AN122" s="978">
        <v>0</v>
      </c>
      <c r="AO122" s="838">
        <f t="shared" si="25"/>
        <v>5.521692451288569</v>
      </c>
      <c r="AP122" s="839">
        <f t="shared" si="26"/>
        <v>22.885328814924932</v>
      </c>
      <c r="AQ122" s="1001">
        <f t="shared" si="27"/>
        <v>6.5093536936659202</v>
      </c>
      <c r="AR122" s="738">
        <f>INDEX(Historical!$C$7:$C$1442,MATCH(B122,Historical!$B$7:$B$1449,0))*IF(AH122="n/a",1.03,IF(AH122&lt;0,1.01,IF(AH122&gt;10,1.1,(1+AH122/100))))</f>
        <v>0.36359999999999998</v>
      </c>
      <c r="AS122" s="999">
        <f t="shared" si="28"/>
        <v>0.39995999999999998</v>
      </c>
      <c r="AT122" s="999">
        <f t="shared" si="33"/>
        <v>0.43595640000000002</v>
      </c>
      <c r="AU122" s="999">
        <f t="shared" si="33"/>
        <v>0.47519247600000009</v>
      </c>
      <c r="AV122" s="999">
        <f t="shared" si="33"/>
        <v>0.5179597988400001</v>
      </c>
      <c r="AW122" s="738">
        <f t="shared" si="29"/>
        <v>2.1926686748400002</v>
      </c>
      <c r="AX122" s="846">
        <f t="shared" si="30"/>
        <v>11.479940705968586</v>
      </c>
      <c r="AY122" s="1080">
        <v>0.18</v>
      </c>
      <c r="AZ122" s="985">
        <v>6.17</v>
      </c>
      <c r="BA122" s="985">
        <v>-40.410000000000004</v>
      </c>
      <c r="BB122" s="985">
        <v>-3.2199999999999998</v>
      </c>
      <c r="BC122" s="985">
        <v>-22.14</v>
      </c>
      <c r="BE122" s="700">
        <v>2012</v>
      </c>
      <c r="BF122" s="1013">
        <f t="shared" si="31"/>
        <v>0</v>
      </c>
      <c r="BG122" s="995">
        <v>7.1999999999999993</v>
      </c>
    </row>
    <row r="123" spans="1:59" ht="11.25" customHeight="1" x14ac:dyDescent="0.2">
      <c r="A123" s="984" t="s">
        <v>1113</v>
      </c>
      <c r="B123" s="988" t="s">
        <v>1114</v>
      </c>
      <c r="C123" s="1070" t="s">
        <v>4381</v>
      </c>
      <c r="D123" s="1070" t="s">
        <v>4382</v>
      </c>
      <c r="E123" s="828">
        <v>6</v>
      </c>
      <c r="F123" s="1148">
        <v>710</v>
      </c>
      <c r="G123" s="1148" t="s">
        <v>106</v>
      </c>
      <c r="H123" s="1148" t="s">
        <v>106</v>
      </c>
      <c r="I123" s="987">
        <v>54.2</v>
      </c>
      <c r="J123" s="738">
        <f t="shared" si="18"/>
        <v>3.3948339483394832</v>
      </c>
      <c r="K123" s="990">
        <v>0.46</v>
      </c>
      <c r="L123" s="1000">
        <v>4</v>
      </c>
      <c r="M123" s="729">
        <f t="shared" si="19"/>
        <v>1.84</v>
      </c>
      <c r="N123" s="983" t="s">
        <v>241</v>
      </c>
      <c r="O123" s="831">
        <v>0.42</v>
      </c>
      <c r="P123" s="694">
        <v>43187</v>
      </c>
      <c r="Q123" s="694">
        <v>43203</v>
      </c>
      <c r="R123" s="729">
        <f t="shared" si="20"/>
        <v>9.5238095238095326</v>
      </c>
      <c r="S123" s="795">
        <f>IF(INDEX(Historical!$D$7:$D$1442,MATCH(B123,Historical!$B$7:$B$1449,0))=0,"n/a",(INDEX(Historical!$C$7:$C$1442,MATCH(B123,Historical!$B$7:$B$1449,0))/INDEX(Historical!$D$7:$D$1442,MATCH(B123,Historical!$B$7:$B$1449,0))-1)*100)</f>
        <v>9.7560975609755971</v>
      </c>
      <c r="T123" s="795">
        <f>IF(INDEX(Historical!$F$7:$F$1442,MATCH(B123,Historical!$B$7:$B$1449,0))=0,"n/a",((INDEX(Historical!$C$7:$C$1442,MATCH(B123,Historical!$B$7:$B$1449,0))/INDEX(Historical!$F$7:$F$1442,MATCH(B123,Historical!$B$7:$B$1449,0)))^(1/3)-1)*100)</f>
        <v>15.939166439144525</v>
      </c>
      <c r="U123" s="795">
        <f>IF(INDEX(Historical!$H$7:$H$1442,MATCH(B123,Historical!$B$7:$B$1449,0))=0,"n/a",((INDEX(Historical!$C$7:$C$1442,MATCH(B123,Historical!$B$7:$B$1449,0))/INDEX(Historical!$H$7:$H$1442,MATCH(B123,Historical!$B$7:$B$1449,0)))^(1/5)-1)*100)</f>
        <v>30.258554234867606</v>
      </c>
      <c r="V123" s="795" t="str">
        <f>IF(INDEX(Historical!$O$7:$O$1442,MATCH(B123,Historical!$B$7:$B$1449,0))=0,"n/a",((INDEX(Historical!$C$7:$C$1442,MATCH(B123,Historical!$B$7:$B$1449,0))/INDEX(Historical!$O$7:$O$1442,MATCH(B123,Historical!$B$7:$B$1449,0)))^(1/10)-1)*100)</f>
        <v>n/a</v>
      </c>
      <c r="W123" s="796" t="str">
        <f t="shared" si="21"/>
        <v>n/a</v>
      </c>
      <c r="X123" s="797">
        <f t="shared" si="22"/>
        <v>15.129277117433803</v>
      </c>
      <c r="Y123" s="749"/>
      <c r="Z123" s="738">
        <f t="shared" si="23"/>
        <v>165.76576576576576</v>
      </c>
      <c r="AA123" s="999">
        <f t="shared" si="24"/>
        <v>48.828828828828826</v>
      </c>
      <c r="AB123" s="1000">
        <v>12</v>
      </c>
      <c r="AC123" s="978">
        <v>1.1100000000000001</v>
      </c>
      <c r="AD123" s="978">
        <v>2.15</v>
      </c>
      <c r="AE123" s="978">
        <v>7.39</v>
      </c>
      <c r="AF123" s="978">
        <v>2.39</v>
      </c>
      <c r="AG123" s="978">
        <v>5.7</v>
      </c>
      <c r="AH123" s="980">
        <v>-490.59999999999997</v>
      </c>
      <c r="AI123" s="980">
        <v>-90.84</v>
      </c>
      <c r="AJ123" s="978">
        <v>2</v>
      </c>
      <c r="AK123" s="978">
        <v>22.6</v>
      </c>
      <c r="AL123" s="991">
        <v>5770</v>
      </c>
      <c r="AM123" s="985">
        <v>0.89999999999999991</v>
      </c>
      <c r="AN123" s="978">
        <v>1.22</v>
      </c>
      <c r="AO123" s="838">
        <f t="shared" si="25"/>
        <v>-15.175440645621734</v>
      </c>
      <c r="AP123" s="839">
        <f t="shared" si="26"/>
        <v>33.653388183207092</v>
      </c>
      <c r="AQ123" s="1001">
        <f t="shared" si="27"/>
        <v>127.74342376250311</v>
      </c>
      <c r="AR123" s="738">
        <f>INDEX(Historical!$C$7:$C$1442,MATCH(B123,Historical!$B$7:$B$1449,0))*IF(AH123="n/a",1.03,IF(AH123&lt;0,1.01,IF(AH123&gt;10,1.1,(1+AH123/100))))</f>
        <v>1.8180000000000001</v>
      </c>
      <c r="AS123" s="999">
        <f t="shared" si="28"/>
        <v>1.8361800000000001</v>
      </c>
      <c r="AT123" s="999">
        <f t="shared" si="33"/>
        <v>2.0197980000000002</v>
      </c>
      <c r="AU123" s="999">
        <f t="shared" si="33"/>
        <v>2.2217778000000004</v>
      </c>
      <c r="AV123" s="999">
        <f t="shared" si="33"/>
        <v>2.4439555800000008</v>
      </c>
      <c r="AW123" s="738">
        <f t="shared" si="29"/>
        <v>10.339711380000001</v>
      </c>
      <c r="AX123" s="846">
        <f t="shared" si="30"/>
        <v>19.076958265682656</v>
      </c>
      <c r="AY123" s="1080">
        <v>0.91</v>
      </c>
      <c r="AZ123" s="985">
        <v>24.64</v>
      </c>
      <c r="BA123" s="985">
        <v>-21.46</v>
      </c>
      <c r="BB123" s="985">
        <v>0.76</v>
      </c>
      <c r="BC123" s="985">
        <v>-7.1499999999999995</v>
      </c>
      <c r="BE123" s="700">
        <v>2013</v>
      </c>
      <c r="BF123" s="1013">
        <f t="shared" si="31"/>
        <v>0</v>
      </c>
      <c r="BG123" s="995">
        <v>2.2999999999999998</v>
      </c>
    </row>
    <row r="124" spans="1:59" ht="11.25" customHeight="1" x14ac:dyDescent="0.2">
      <c r="A124" s="994" t="s">
        <v>4450</v>
      </c>
      <c r="B124" s="988" t="s">
        <v>3839</v>
      </c>
      <c r="C124" s="1070" t="s">
        <v>247</v>
      </c>
      <c r="D124" s="1070" t="s">
        <v>4413</v>
      </c>
      <c r="E124" s="828">
        <v>5</v>
      </c>
      <c r="F124" s="1148">
        <v>852</v>
      </c>
      <c r="G124" s="1148" t="s">
        <v>106</v>
      </c>
      <c r="H124" s="1148" t="s">
        <v>106</v>
      </c>
      <c r="I124" s="987">
        <v>38.450000000000003</v>
      </c>
      <c r="J124" s="738">
        <f t="shared" si="18"/>
        <v>1.5604681404421326</v>
      </c>
      <c r="K124" s="990">
        <v>0.15</v>
      </c>
      <c r="L124" s="1000">
        <v>4</v>
      </c>
      <c r="M124" s="729">
        <f t="shared" si="19"/>
        <v>0.6</v>
      </c>
      <c r="N124" s="983" t="s">
        <v>149</v>
      </c>
      <c r="O124" s="831">
        <v>0.125</v>
      </c>
      <c r="P124" s="973">
        <v>43427</v>
      </c>
      <c r="Q124" s="973">
        <v>43444</v>
      </c>
      <c r="R124" s="729">
        <f t="shared" si="20"/>
        <v>19.999999999999996</v>
      </c>
      <c r="S124" s="795">
        <f>IF(INDEX(Historical!$D$7:$D$1442,MATCH(B124,Historical!$B$7:$B$1449,0))=0,"n/a",(INDEX(Historical!$C$7:$C$1442,MATCH(B124,Historical!$B$7:$B$1449,0))/INDEX(Historical!$D$7:$D$1442,MATCH(B124,Historical!$B$7:$B$1449,0))-1)*100)</f>
        <v>23.529411764705888</v>
      </c>
      <c r="T124" s="795">
        <f>IF(INDEX(Historical!$F$7:$F$1442,MATCH(B124,Historical!$B$7:$B$1449,0))=0,"n/a",((INDEX(Historical!$C$7:$C$1442,MATCH(B124,Historical!$B$7:$B$1449,0))/INDEX(Historical!$F$7:$F$1442,MATCH(B124,Historical!$B$7:$B$1449,0)))^(1/3)-1)*100)</f>
        <v>25.202165069844828</v>
      </c>
      <c r="U124" s="795" t="str">
        <f>IF(INDEX(Historical!$H$7:$H$1442,MATCH(B124,Historical!$B$7:$B$1449,0))=0,"n/a",((INDEX(Historical!$C$7:$C$1442,MATCH(B124,Historical!$B$7:$B$1449,0))/INDEX(Historical!$H$7:$H$1442,MATCH(B124,Historical!$B$7:$B$1449,0)))^(1/5)-1)*100)</f>
        <v>n/a</v>
      </c>
      <c r="V124" s="795">
        <f>IF(INDEX(Historical!$O$7:$O$1442,MATCH(B124,Historical!$B$7:$B$1449,0))=0,"n/a",((INDEX(Historical!$C$7:$C$1442,MATCH(B124,Historical!$B$7:$B$1449,0))/INDEX(Historical!$O$7:$O$1442,MATCH(B124,Historical!$B$7:$B$1449,0)))^(1/10)-1)*100)</f>
        <v>4.5173891819142664</v>
      </c>
      <c r="W124" s="796" t="str">
        <f t="shared" si="21"/>
        <v>n/a</v>
      </c>
      <c r="X124" s="797" t="str">
        <f t="shared" si="22"/>
        <v>n/a</v>
      </c>
      <c r="Y124" s="989"/>
      <c r="Z124" s="738">
        <f t="shared" si="23"/>
        <v>14.669926650366749</v>
      </c>
      <c r="AA124" s="999">
        <f t="shared" si="24"/>
        <v>9.4009779951100256</v>
      </c>
      <c r="AB124" s="1000">
        <v>9</v>
      </c>
      <c r="AC124" s="978">
        <v>4.09</v>
      </c>
      <c r="AD124" s="978">
        <v>0.8</v>
      </c>
      <c r="AE124" s="978">
        <v>0.92</v>
      </c>
      <c r="AF124" s="978">
        <v>1.61</v>
      </c>
      <c r="AG124" s="978">
        <v>15.5</v>
      </c>
      <c r="AH124" s="978">
        <v>49.3</v>
      </c>
      <c r="AI124" s="978">
        <v>8.49</v>
      </c>
      <c r="AJ124" s="978">
        <v>26.400000000000002</v>
      </c>
      <c r="AK124" s="978">
        <v>11.709999999999999</v>
      </c>
      <c r="AL124" s="991">
        <v>14860</v>
      </c>
      <c r="AM124" s="985">
        <v>6.5</v>
      </c>
      <c r="AN124" s="978">
        <v>0.36</v>
      </c>
      <c r="AO124" s="838" t="str">
        <f t="shared" si="25"/>
        <v>n/a</v>
      </c>
      <c r="AP124" s="839" t="str">
        <f t="shared" si="26"/>
        <v>n/a</v>
      </c>
      <c r="AQ124" s="1001">
        <f t="shared" si="27"/>
        <v>-17.982184666643864</v>
      </c>
      <c r="AR124" s="738">
        <f>INDEX(Historical!$C$7:$C$1442,MATCH(B124,Historical!$B$7:$B$1449,0))*IF(AH124="n/a",1.03,IF(AH124&lt;0,1.01,IF(AH124&gt;10,1.1,(1+AH124/100))))</f>
        <v>0.57750000000000012</v>
      </c>
      <c r="AS124" s="999">
        <f t="shared" si="28"/>
        <v>0.62652975000000011</v>
      </c>
      <c r="AT124" s="999">
        <f t="shared" si="33"/>
        <v>0.68918272500000022</v>
      </c>
      <c r="AU124" s="999">
        <f t="shared" si="33"/>
        <v>0.75810099750000026</v>
      </c>
      <c r="AV124" s="999">
        <f t="shared" si="33"/>
        <v>0.83391109725000034</v>
      </c>
      <c r="AW124" s="738">
        <f t="shared" si="29"/>
        <v>3.4852245697500006</v>
      </c>
      <c r="AX124" s="846">
        <f t="shared" si="30"/>
        <v>9.0643031723016918</v>
      </c>
      <c r="AY124" s="1080">
        <v>1.24</v>
      </c>
      <c r="AZ124" s="985">
        <v>18.709999999999997</v>
      </c>
      <c r="BA124" s="985">
        <v>-24.959999999999997</v>
      </c>
      <c r="BB124" s="985">
        <v>5.79</v>
      </c>
      <c r="BC124" s="985">
        <v>-4.92</v>
      </c>
      <c r="BE124" s="700">
        <v>2014</v>
      </c>
      <c r="BF124" s="1013">
        <f t="shared" si="31"/>
        <v>0</v>
      </c>
      <c r="BG124" s="995">
        <v>9.7000000000000011</v>
      </c>
    </row>
    <row r="125" spans="1:59" ht="11.25" customHeight="1" x14ac:dyDescent="0.2">
      <c r="A125" s="984" t="s">
        <v>2171</v>
      </c>
      <c r="B125" s="988" t="s">
        <v>2172</v>
      </c>
      <c r="C125" s="1070" t="s">
        <v>154</v>
      </c>
      <c r="D125" s="1070" t="s">
        <v>4386</v>
      </c>
      <c r="E125" s="828">
        <v>5</v>
      </c>
      <c r="F125" s="1148">
        <v>806</v>
      </c>
      <c r="G125" s="1148" t="s">
        <v>106</v>
      </c>
      <c r="H125" s="1148" t="s">
        <v>106</v>
      </c>
      <c r="I125" s="987">
        <v>110.92</v>
      </c>
      <c r="J125" s="738">
        <f t="shared" si="18"/>
        <v>0.57699242697439601</v>
      </c>
      <c r="K125" s="990">
        <v>0.16</v>
      </c>
      <c r="L125" s="1000">
        <v>4</v>
      </c>
      <c r="M125" s="729">
        <f t="shared" si="19"/>
        <v>0.64</v>
      </c>
      <c r="N125" s="983" t="s">
        <v>4108</v>
      </c>
      <c r="O125" s="831">
        <v>0.14000000000000001</v>
      </c>
      <c r="P125" s="694">
        <v>43187</v>
      </c>
      <c r="Q125" s="694">
        <v>43217</v>
      </c>
      <c r="R125" s="729">
        <f t="shared" si="20"/>
        <v>14.285714285714276</v>
      </c>
      <c r="S125" s="795">
        <f>IF(INDEX(Historical!$D$7:$D$1442,MATCH(B125,Historical!$B$7:$B$1449,0))=0,"n/a",(INDEX(Historical!$C$7:$C$1442,MATCH(B125,Historical!$B$7:$B$1449,0))/INDEX(Historical!$D$7:$D$1442,MATCH(B125,Historical!$B$7:$B$1449,0))-1)*100)</f>
        <v>13.761467889908241</v>
      </c>
      <c r="T125" s="795">
        <f>IF(INDEX(Historical!$F$7:$F$1442,MATCH(B125,Historical!$B$7:$B$1449,0))=0,"n/a",((INDEX(Historical!$C$7:$C$1442,MATCH(B125,Historical!$B$7:$B$1449,0))/INDEX(Historical!$F$7:$F$1442,MATCH(B125,Historical!$B$7:$B$1449,0)))^(1/3)-1)*100)</f>
        <v>19.367102954068383</v>
      </c>
      <c r="U125" s="795">
        <f>IF(INDEX(Historical!$H$7:$H$1442,MATCH(B125,Historical!$B$7:$B$1449,0))=0,"n/a",((INDEX(Historical!$C$7:$C$1442,MATCH(B125,Historical!$B$7:$B$1449,0))/INDEX(Historical!$H$7:$H$1442,MATCH(B125,Historical!$B$7:$B$1449,0)))^(1/5)-1)*100)</f>
        <v>60.913861136842741</v>
      </c>
      <c r="V125" s="795">
        <f>IF(INDEX(Historical!$O$7:$O$1442,MATCH(B125,Historical!$B$7:$B$1449,0))=0,"n/a",((INDEX(Historical!$C$7:$C$1442,MATCH(B125,Historical!$B$7:$B$1449,0))/INDEX(Historical!$O$7:$O$1442,MATCH(B125,Historical!$B$7:$B$1449,0)))^(1/10)-1)*100)</f>
        <v>33.500103654377767</v>
      </c>
      <c r="W125" s="796">
        <f t="shared" si="21"/>
        <v>1.8183185868704788</v>
      </c>
      <c r="X125" s="797">
        <f t="shared" si="22"/>
        <v>38.071163210526713</v>
      </c>
      <c r="Y125" s="762"/>
      <c r="Z125" s="738">
        <f t="shared" si="23"/>
        <v>16.410256410256409</v>
      </c>
      <c r="AA125" s="999">
        <f t="shared" si="24"/>
        <v>28.441025641025643</v>
      </c>
      <c r="AB125" s="1000">
        <v>12</v>
      </c>
      <c r="AC125" s="978">
        <v>3.9</v>
      </c>
      <c r="AD125" s="978">
        <v>3.36</v>
      </c>
      <c r="AE125" s="978">
        <v>3.95</v>
      </c>
      <c r="AF125" s="978">
        <v>2.81</v>
      </c>
      <c r="AG125" s="978">
        <v>10.199999999999999</v>
      </c>
      <c r="AH125" s="978">
        <v>13.700000000000001</v>
      </c>
      <c r="AI125" s="978">
        <v>6.74</v>
      </c>
      <c r="AJ125" s="978">
        <v>1.6</v>
      </c>
      <c r="AK125" s="978">
        <v>8.48</v>
      </c>
      <c r="AL125" s="991">
        <v>77540</v>
      </c>
      <c r="AM125" s="985">
        <v>0.4</v>
      </c>
      <c r="AN125" s="978">
        <v>0.38</v>
      </c>
      <c r="AO125" s="838">
        <f t="shared" si="25"/>
        <v>33.049827922791494</v>
      </c>
      <c r="AP125" s="839">
        <f t="shared" si="26"/>
        <v>61.49085356381714</v>
      </c>
      <c r="AQ125" s="1001">
        <f t="shared" si="27"/>
        <v>88.466657294283536</v>
      </c>
      <c r="AR125" s="738">
        <f>INDEX(Historical!$C$7:$C$1442,MATCH(B125,Historical!$B$7:$B$1449,0))*IF(AH125="n/a",1.03,IF(AH125&lt;0,1.01,IF(AH125&gt;10,1.1,(1+AH125/100))))</f>
        <v>0.68200000000000005</v>
      </c>
      <c r="AS125" s="999">
        <f t="shared" si="28"/>
        <v>0.72796680000000002</v>
      </c>
      <c r="AT125" s="999">
        <f t="shared" si="33"/>
        <v>0.78969838463999997</v>
      </c>
      <c r="AU125" s="999">
        <f t="shared" si="33"/>
        <v>0.85666480765747199</v>
      </c>
      <c r="AV125" s="999">
        <f t="shared" si="33"/>
        <v>0.92930998334682557</v>
      </c>
      <c r="AW125" s="738">
        <f t="shared" si="29"/>
        <v>3.9856399756442977</v>
      </c>
      <c r="AX125" s="846">
        <f t="shared" si="30"/>
        <v>3.5932563790518373</v>
      </c>
      <c r="AY125" s="1080">
        <v>0.98</v>
      </c>
      <c r="AZ125" s="985">
        <v>20.77</v>
      </c>
      <c r="BA125" s="985">
        <v>0.05</v>
      </c>
      <c r="BB125" s="985">
        <v>7.39</v>
      </c>
      <c r="BC125" s="985">
        <v>8.42</v>
      </c>
      <c r="BE125" s="700">
        <v>2014</v>
      </c>
      <c r="BF125" s="1013">
        <f t="shared" si="31"/>
        <v>0</v>
      </c>
      <c r="BG125" s="995">
        <v>5.8000000000000007</v>
      </c>
    </row>
    <row r="126" spans="1:59" ht="11.25" customHeight="1" x14ac:dyDescent="0.2">
      <c r="A126" s="984" t="s">
        <v>1115</v>
      </c>
      <c r="B126" s="988" t="s">
        <v>1116</v>
      </c>
      <c r="C126" s="1070" t="s">
        <v>179</v>
      </c>
      <c r="D126" s="1070" t="s">
        <v>4399</v>
      </c>
      <c r="E126" s="828">
        <v>7</v>
      </c>
      <c r="F126" s="1148">
        <v>655</v>
      </c>
      <c r="G126" s="1148" t="s">
        <v>106</v>
      </c>
      <c r="H126" s="1148" t="s">
        <v>106</v>
      </c>
      <c r="I126" s="987">
        <v>30.2</v>
      </c>
      <c r="J126" s="738">
        <f t="shared" si="18"/>
        <v>10.728476821192054</v>
      </c>
      <c r="K126" s="990">
        <v>0.81</v>
      </c>
      <c r="L126" s="1000">
        <v>4</v>
      </c>
      <c r="M126" s="729">
        <f t="shared" si="19"/>
        <v>3.24</v>
      </c>
      <c r="N126" s="983" t="s">
        <v>107</v>
      </c>
      <c r="O126" s="831">
        <v>0.79</v>
      </c>
      <c r="P126" s="973">
        <v>43497</v>
      </c>
      <c r="Q126" s="973">
        <v>43508</v>
      </c>
      <c r="R126" s="729">
        <f t="shared" si="20"/>
        <v>2.5316455696202551</v>
      </c>
      <c r="S126" s="795">
        <f>IF(INDEX(Historical!$D$7:$D$1442,MATCH(B126,Historical!$B$7:$B$1449,0))=0,"n/a",(INDEX(Historical!$C$7:$C$1442,MATCH(B126,Historical!$B$7:$B$1449,0))/INDEX(Historical!$D$7:$D$1442,MATCH(B126,Historical!$B$7:$B$1449,0))-1)*100)</f>
        <v>8.7813620071684575</v>
      </c>
      <c r="T126" s="795">
        <f>IF(INDEX(Historical!$F$7:$F$1442,MATCH(B126,Historical!$B$7:$B$1449,0))=0,"n/a",((INDEX(Historical!$C$7:$C$1442,MATCH(B126,Historical!$B$7:$B$1449,0))/INDEX(Historical!$F$7:$F$1442,MATCH(B126,Historical!$B$7:$B$1449,0)))^(1/3)-1)*100)</f>
        <v>12.004373569447925</v>
      </c>
      <c r="U126" s="795">
        <f>IF(INDEX(Historical!$H$7:$H$1442,MATCH(B126,Historical!$B$7:$B$1449,0))=0,"n/a",((INDEX(Historical!$C$7:$C$1442,MATCH(B126,Historical!$B$7:$B$1449,0))/INDEX(Historical!$H$7:$H$1442,MATCH(B126,Historical!$B$7:$B$1449,0)))^(1/5)-1)*100)</f>
        <v>16.586842477978216</v>
      </c>
      <c r="V126" s="795" t="str">
        <f>IF(INDEX(Historical!$O$7:$O$1442,MATCH(B126,Historical!$B$7:$B$1449,0))=0,"n/a",((INDEX(Historical!$C$7:$C$1442,MATCH(B126,Historical!$B$7:$B$1449,0))/INDEX(Historical!$O$7:$O$1442,MATCH(B126,Historical!$B$7:$B$1449,0)))^(1/10)-1)*100)</f>
        <v>n/a</v>
      </c>
      <c r="W126" s="796" t="str">
        <f t="shared" si="21"/>
        <v>n/a</v>
      </c>
      <c r="X126" s="797">
        <f t="shared" si="22"/>
        <v>0.55847954471307126</v>
      </c>
      <c r="Y126" s="989"/>
      <c r="Z126" s="738">
        <f t="shared" si="23"/>
        <v>122.72727272727273</v>
      </c>
      <c r="AA126" s="999">
        <f t="shared" si="24"/>
        <v>11.439393939393939</v>
      </c>
      <c r="AB126" s="1000">
        <v>12</v>
      </c>
      <c r="AC126" s="978">
        <v>2.64</v>
      </c>
      <c r="AD126" s="978">
        <v>0.56999999999999995</v>
      </c>
      <c r="AE126" s="978">
        <v>1.1200000000000001</v>
      </c>
      <c r="AF126" s="978">
        <v>4.26</v>
      </c>
      <c r="AG126" s="978">
        <v>37.1</v>
      </c>
      <c r="AH126" s="978">
        <v>0.70000000000000007</v>
      </c>
      <c r="AI126" s="978">
        <v>11.379999999999999</v>
      </c>
      <c r="AJ126" s="978">
        <v>29.7</v>
      </c>
      <c r="AK126" s="978">
        <v>20.23</v>
      </c>
      <c r="AL126" s="991">
        <v>728.73</v>
      </c>
      <c r="AM126" s="985">
        <v>0.5</v>
      </c>
      <c r="AN126" s="978">
        <v>4.49</v>
      </c>
      <c r="AO126" s="838">
        <f t="shared" si="25"/>
        <v>15.87592535977633</v>
      </c>
      <c r="AP126" s="839">
        <f t="shared" si="26"/>
        <v>27.31531929917027</v>
      </c>
      <c r="AQ126" s="1001">
        <f t="shared" si="27"/>
        <v>47.168562738737954</v>
      </c>
      <c r="AR126" s="738">
        <f>INDEX(Historical!$C$7:$C$1442,MATCH(B126,Historical!$B$7:$B$1449,0))*IF(AH126="n/a",1.03,IF(AH126&lt;0,1.01,IF(AH126&gt;10,1.1,(1+AH126/100))))</f>
        <v>3.0562449999999997</v>
      </c>
      <c r="AS126" s="999">
        <f t="shared" si="28"/>
        <v>3.3618695000000001</v>
      </c>
      <c r="AT126" s="999">
        <f t="shared" si="33"/>
        <v>3.6980564500000002</v>
      </c>
      <c r="AU126" s="999">
        <f t="shared" si="33"/>
        <v>4.0678620950000006</v>
      </c>
      <c r="AV126" s="999">
        <f t="shared" si="33"/>
        <v>4.4746483045000014</v>
      </c>
      <c r="AW126" s="738">
        <f t="shared" si="29"/>
        <v>18.658681349500004</v>
      </c>
      <c r="AX126" s="846">
        <f t="shared" si="30"/>
        <v>61.783713077814582</v>
      </c>
      <c r="AY126" s="1080">
        <v>1.05</v>
      </c>
      <c r="AZ126" s="985">
        <v>13.96</v>
      </c>
      <c r="BA126" s="985">
        <v>-14.93</v>
      </c>
      <c r="BB126" s="985">
        <v>0.9900000000000001</v>
      </c>
      <c r="BC126" s="985">
        <v>0.16</v>
      </c>
      <c r="BE126" s="700">
        <v>2013</v>
      </c>
      <c r="BF126" s="1013">
        <f t="shared" si="31"/>
        <v>0</v>
      </c>
      <c r="BG126" s="995">
        <v>10.5</v>
      </c>
    </row>
    <row r="127" spans="1:59" s="874" customFormat="1" ht="11.25" customHeight="1" x14ac:dyDescent="0.2">
      <c r="A127" s="853" t="s">
        <v>1117</v>
      </c>
      <c r="B127" s="882" t="s">
        <v>1118</v>
      </c>
      <c r="C127" s="1070" t="s">
        <v>112</v>
      </c>
      <c r="D127" s="1070" t="s">
        <v>4395</v>
      </c>
      <c r="E127" s="854">
        <v>6</v>
      </c>
      <c r="F127" s="1148">
        <v>732</v>
      </c>
      <c r="G127" s="1147" t="s">
        <v>115</v>
      </c>
      <c r="H127" s="1147" t="s">
        <v>115</v>
      </c>
      <c r="I127" s="855">
        <v>49.43</v>
      </c>
      <c r="J127" s="856">
        <f t="shared" si="18"/>
        <v>2.8322880841594169</v>
      </c>
      <c r="K127" s="857">
        <v>0.35</v>
      </c>
      <c r="L127" s="858">
        <v>4</v>
      </c>
      <c r="M127" s="859">
        <f t="shared" si="19"/>
        <v>1.4</v>
      </c>
      <c r="N127" s="860" t="s">
        <v>263</v>
      </c>
      <c r="O127" s="861">
        <v>0.30499999999999999</v>
      </c>
      <c r="P127" s="862">
        <v>43306</v>
      </c>
      <c r="Q127" s="862">
        <v>43325</v>
      </c>
      <c r="R127" s="859">
        <f t="shared" si="20"/>
        <v>14.754098360655732</v>
      </c>
      <c r="S127" s="795">
        <f>IF(INDEX(Historical!$D$7:$D$1442,MATCH(B127,Historical!$B$7:$B$1449,0))=0,"n/a",(INDEX(Historical!$C$7:$C$1442,MATCH(B127,Historical!$B$7:$B$1449,0))/INDEX(Historical!$D$7:$D$1442,MATCH(B127,Historical!$B$7:$B$1449,0))-1)*100)</f>
        <v>29.064039408866993</v>
      </c>
      <c r="T127" s="795">
        <f>IF(INDEX(Historical!$F$7:$F$1442,MATCH(B127,Historical!$B$7:$B$1449,0))=0,"n/a",((INDEX(Historical!$C$7:$C$1442,MATCH(B127,Historical!$B$7:$B$1449,0))/INDEX(Historical!$F$7:$F$1442,MATCH(B127,Historical!$B$7:$B$1449,0)))^(1/3)-1)*100)</f>
        <v>42.786208169964233</v>
      </c>
      <c r="U127" s="795">
        <f>IF(INDEX(Historical!$H$7:$H$1442,MATCH(B127,Historical!$B$7:$B$1449,0))=0,"n/a",((INDEX(Historical!$C$7:$C$1442,MATCH(B127,Historical!$B$7:$B$1449,0))/INDEX(Historical!$H$7:$H$1442,MATCH(B127,Historical!$B$7:$B$1449,0)))^(1/5)-1)*100)</f>
        <v>61.293924836940363</v>
      </c>
      <c r="V127" s="795" t="str">
        <f>IF(INDEX(Historical!$O$7:$O$1442,MATCH(B127,Historical!$B$7:$B$1449,0))=0,"n/a",((INDEX(Historical!$C$7:$C$1442,MATCH(B127,Historical!$B$7:$B$1449,0))/INDEX(Historical!$O$7:$O$1442,MATCH(B127,Historical!$B$7:$B$1449,0)))^(1/10)-1)*100)</f>
        <v>n/a</v>
      </c>
      <c r="W127" s="863" t="str">
        <f t="shared" si="21"/>
        <v>n/a</v>
      </c>
      <c r="X127" s="864">
        <f t="shared" si="22"/>
        <v>1.8462025553295289</v>
      </c>
      <c r="Y127" s="885"/>
      <c r="Z127" s="856">
        <f t="shared" si="23"/>
        <v>24.432809773123907</v>
      </c>
      <c r="AA127" s="866">
        <f t="shared" si="24"/>
        <v>8.6265270506108198</v>
      </c>
      <c r="AB127" s="858">
        <v>12</v>
      </c>
      <c r="AC127" s="867">
        <v>5.73</v>
      </c>
      <c r="AD127" s="867">
        <v>0.6</v>
      </c>
      <c r="AE127" s="867">
        <v>0.76</v>
      </c>
      <c r="AF127" s="867">
        <v>2.4700000000000002</v>
      </c>
      <c r="AG127" s="867">
        <v>23.5</v>
      </c>
      <c r="AH127" s="867">
        <v>-14.099999999999998</v>
      </c>
      <c r="AI127" s="867">
        <v>6.7299999999999995</v>
      </c>
      <c r="AJ127" s="867">
        <v>33.200000000000003</v>
      </c>
      <c r="AK127" s="867">
        <v>14.330000000000002</v>
      </c>
      <c r="AL127" s="868">
        <v>33880</v>
      </c>
      <c r="AM127" s="869">
        <v>0.1</v>
      </c>
      <c r="AN127" s="867">
        <v>0.68</v>
      </c>
      <c r="AO127" s="870">
        <f t="shared" si="25"/>
        <v>55.49968587048896</v>
      </c>
      <c r="AP127" s="871">
        <f t="shared" si="26"/>
        <v>64.126212921099778</v>
      </c>
      <c r="AQ127" s="872">
        <f t="shared" si="27"/>
        <v>-2.6860251785005174</v>
      </c>
      <c r="AR127" s="738">
        <f>INDEX(Historical!$C$7:$C$1442,MATCH(B127,Historical!$B$7:$B$1449,0))*IF(AH127="n/a",1.03,IF(AH127&lt;0,1.01,IF(AH127&gt;10,1.1,(1+AH127/100))))</f>
        <v>1.3231000000000002</v>
      </c>
      <c r="AS127" s="866">
        <f t="shared" si="28"/>
        <v>1.41214463</v>
      </c>
      <c r="AT127" s="866">
        <f t="shared" ref="AT127:AV146" si="34">IF($AK127="n/a",1.03*AS127,IF($AK127&lt;0,1.01*AS127,IF($AK127&gt;10,1.1*AS127,(1+$AK127/100)*AS127)))</f>
        <v>1.5533590930000001</v>
      </c>
      <c r="AU127" s="866">
        <f t="shared" si="34"/>
        <v>1.7086950023000003</v>
      </c>
      <c r="AV127" s="866">
        <f t="shared" si="34"/>
        <v>1.8795645025300005</v>
      </c>
      <c r="AW127" s="856">
        <f t="shared" si="29"/>
        <v>7.8768632278300004</v>
      </c>
      <c r="AX127" s="873">
        <f t="shared" si="30"/>
        <v>15.935389900525998</v>
      </c>
      <c r="AY127" s="1081">
        <v>1.1299999999999999</v>
      </c>
      <c r="AZ127" s="869">
        <v>9.65</v>
      </c>
      <c r="BA127" s="869">
        <v>-19.39</v>
      </c>
      <c r="BB127" s="869">
        <v>-5.07</v>
      </c>
      <c r="BC127" s="869">
        <v>-7.99</v>
      </c>
      <c r="BD127" s="1033"/>
      <c r="BE127" s="700">
        <v>2013</v>
      </c>
      <c r="BF127" s="1013">
        <f t="shared" si="31"/>
        <v>0</v>
      </c>
      <c r="BG127" s="931">
        <v>5.5</v>
      </c>
    </row>
    <row r="128" spans="1:59" ht="11.25" customHeight="1" x14ac:dyDescent="0.2">
      <c r="A128" s="984" t="s">
        <v>1119</v>
      </c>
      <c r="B128" s="988" t="s">
        <v>1120</v>
      </c>
      <c r="C128" s="1070" t="s">
        <v>154</v>
      </c>
      <c r="D128" s="1070" t="s">
        <v>4386</v>
      </c>
      <c r="E128" s="829">
        <v>7</v>
      </c>
      <c r="F128" s="1148">
        <v>576</v>
      </c>
      <c r="G128" s="1148" t="s">
        <v>106</v>
      </c>
      <c r="H128" s="1148" t="s">
        <v>106</v>
      </c>
      <c r="I128" s="987">
        <v>41.95</v>
      </c>
      <c r="J128" s="738">
        <f t="shared" si="18"/>
        <v>0.83432657926102494</v>
      </c>
      <c r="K128" s="990">
        <v>8.7499999999999994E-2</v>
      </c>
      <c r="L128" s="1000">
        <v>4</v>
      </c>
      <c r="M128" s="729">
        <f t="shared" si="19"/>
        <v>0.35</v>
      </c>
      <c r="N128" s="983" t="s">
        <v>241</v>
      </c>
      <c r="O128" s="831">
        <v>7.7499999999999999E-2</v>
      </c>
      <c r="P128" s="979">
        <v>42823</v>
      </c>
      <c r="Q128" s="979">
        <v>42838</v>
      </c>
      <c r="R128" s="729">
        <f t="shared" si="20"/>
        <v>12.903225806451607</v>
      </c>
      <c r="S128" s="795">
        <f>IF(INDEX(Historical!$D$7:$D$1442,MATCH(B128,Historical!$B$7:$B$1449,0))=0,"n/a",(INDEX(Historical!$C$7:$C$1442,MATCH(B128,Historical!$B$7:$B$1449,0))/INDEX(Historical!$D$7:$D$1442,MATCH(B128,Historical!$B$7:$B$1449,0))-1)*100)</f>
        <v>2.941176470588247</v>
      </c>
      <c r="T128" s="795">
        <f>IF(INDEX(Historical!$F$7:$F$1442,MATCH(B128,Historical!$B$7:$B$1449,0))=0,"n/a",((INDEX(Historical!$C$7:$C$1442,MATCH(B128,Historical!$B$7:$B$1449,0))/INDEX(Historical!$F$7:$F$1442,MATCH(B128,Historical!$B$7:$B$1449,0)))^(1/3)-1)*100)</f>
        <v>7.245083423338583</v>
      </c>
      <c r="U128" s="795">
        <f>IF(INDEX(Historical!$H$7:$H$1442,MATCH(B128,Historical!$B$7:$B$1449,0))=0,"n/a",((INDEX(Historical!$C$7:$C$1442,MATCH(B128,Historical!$B$7:$B$1449,0))/INDEX(Historical!$H$7:$H$1442,MATCH(B128,Historical!$B$7:$B$1449,0)))^(1/5)-1)*100)</f>
        <v>7.6146159865801977</v>
      </c>
      <c r="V128" s="795">
        <f>IF(INDEX(Historical!$O$7:$O$1442,MATCH(B128,Historical!$B$7:$B$1449,0))=0,"n/a",((INDEX(Historical!$C$7:$C$1442,MATCH(B128,Historical!$B$7:$B$1449,0))/INDEX(Historical!$O$7:$O$1442,MATCH(B128,Historical!$B$7:$B$1449,0)))^(1/10)-1)*100)</f>
        <v>6.8758431498721739</v>
      </c>
      <c r="W128" s="796">
        <f t="shared" si="21"/>
        <v>1.1074446901427293</v>
      </c>
      <c r="X128" s="797" t="str">
        <f t="shared" si="22"/>
        <v>n/a</v>
      </c>
      <c r="Y128" s="763" t="s">
        <v>4455</v>
      </c>
      <c r="Z128" s="738" t="str">
        <f t="shared" si="23"/>
        <v>n/a</v>
      </c>
      <c r="AA128" s="999" t="str">
        <f t="shared" si="24"/>
        <v>n/a</v>
      </c>
      <c r="AB128" s="1000">
        <v>12</v>
      </c>
      <c r="AC128" s="978">
        <v>-7.27</v>
      </c>
      <c r="AD128" s="978" t="s">
        <v>137</v>
      </c>
      <c r="AE128" s="978">
        <v>2.3199999999999998</v>
      </c>
      <c r="AF128" s="978">
        <v>1.81</v>
      </c>
      <c r="AG128" s="978">
        <v>-28.199999999999996</v>
      </c>
      <c r="AH128" s="980">
        <v>-443.79999999999995</v>
      </c>
      <c r="AI128" s="980">
        <v>11.23</v>
      </c>
      <c r="AJ128" s="978">
        <v>-38.299999999999997</v>
      </c>
      <c r="AK128" s="978">
        <v>-0.28999999999999998</v>
      </c>
      <c r="AL128" s="991">
        <v>9330</v>
      </c>
      <c r="AM128" s="985">
        <v>0.2</v>
      </c>
      <c r="AN128" s="978">
        <v>0.34</v>
      </c>
      <c r="AO128" s="838" t="str">
        <f t="shared" si="25"/>
        <v>n/a</v>
      </c>
      <c r="AP128" s="839">
        <f t="shared" si="26"/>
        <v>8.4489425658412234</v>
      </c>
      <c r="AQ128" s="1001" t="str">
        <f t="shared" si="27"/>
        <v>n/a</v>
      </c>
      <c r="AR128" s="738">
        <f>INDEX(Historical!$C$7:$C$1442,MATCH(B128,Historical!$B$7:$B$1449,0))*IF(AH128="n/a",1.03,IF(AH128&lt;0,1.01,IF(AH128&gt;10,1.1,(1+AH128/100))))</f>
        <v>0.35349999999999998</v>
      </c>
      <c r="AS128" s="999">
        <f t="shared" si="28"/>
        <v>0.38885000000000003</v>
      </c>
      <c r="AT128" s="999">
        <f t="shared" si="34"/>
        <v>0.39273850000000005</v>
      </c>
      <c r="AU128" s="999">
        <f t="shared" si="34"/>
        <v>0.39666588500000005</v>
      </c>
      <c r="AV128" s="999">
        <f t="shared" si="34"/>
        <v>0.40063254385000008</v>
      </c>
      <c r="AW128" s="738">
        <f t="shared" si="29"/>
        <v>1.9323869288500002</v>
      </c>
      <c r="AX128" s="846">
        <f t="shared" si="30"/>
        <v>4.6064050747318239</v>
      </c>
      <c r="AY128" s="1080">
        <v>1.04</v>
      </c>
      <c r="AZ128" s="985">
        <v>23.64</v>
      </c>
      <c r="BA128" s="985">
        <v>-31.790000000000003</v>
      </c>
      <c r="BB128" s="985">
        <v>9.89</v>
      </c>
      <c r="BC128" s="985">
        <v>1.95</v>
      </c>
      <c r="BE128" s="700">
        <v>2013</v>
      </c>
      <c r="BF128" s="1013">
        <f t="shared" si="31"/>
        <v>0</v>
      </c>
      <c r="BG128" s="995">
        <v>-17.399999999999999</v>
      </c>
    </row>
    <row r="129" spans="1:59" ht="11.25" customHeight="1" x14ac:dyDescent="0.2">
      <c r="A129" s="994" t="s">
        <v>3841</v>
      </c>
      <c r="B129" s="988" t="s">
        <v>3842</v>
      </c>
      <c r="C129" s="1070" t="s">
        <v>108</v>
      </c>
      <c r="D129" s="1070" t="s">
        <v>4397</v>
      </c>
      <c r="E129" s="828">
        <v>5</v>
      </c>
      <c r="F129" s="1148">
        <v>848</v>
      </c>
      <c r="G129" s="1148" t="s">
        <v>106</v>
      </c>
      <c r="H129" s="1148" t="s">
        <v>106</v>
      </c>
      <c r="I129" s="987">
        <v>155</v>
      </c>
      <c r="J129" s="738">
        <f t="shared" si="18"/>
        <v>5.161290322580645</v>
      </c>
      <c r="K129" s="990">
        <v>8</v>
      </c>
      <c r="L129" s="1000">
        <v>1</v>
      </c>
      <c r="M129" s="729">
        <f t="shared" si="19"/>
        <v>8</v>
      </c>
      <c r="N129" s="983" t="s">
        <v>172</v>
      </c>
      <c r="O129" s="831">
        <v>7</v>
      </c>
      <c r="P129" s="973">
        <v>43434</v>
      </c>
      <c r="Q129" s="973">
        <v>43437</v>
      </c>
      <c r="R129" s="729">
        <f t="shared" si="20"/>
        <v>14.285714285714285</v>
      </c>
      <c r="S129" s="795">
        <f>IF(INDEX(Historical!$D$7:$D$1442,MATCH(B129,Historical!$B$7:$B$1449,0))=0,"n/a",(INDEX(Historical!$C$7:$C$1442,MATCH(B129,Historical!$B$7:$B$1449,0))/INDEX(Historical!$D$7:$D$1442,MATCH(B129,Historical!$B$7:$B$1449,0))-1)*100)</f>
        <v>14.285714285714279</v>
      </c>
      <c r="T129" s="795">
        <f>IF(INDEX(Historical!$F$7:$F$1442,MATCH(B129,Historical!$B$7:$B$1449,0))=0,"n/a",((INDEX(Historical!$C$7:$C$1442,MATCH(B129,Historical!$B$7:$B$1449,0))/INDEX(Historical!$F$7:$F$1442,MATCH(B129,Historical!$B$7:$B$1449,0)))^(1/3)-1)*100)</f>
        <v>16.960709528514649</v>
      </c>
      <c r="U129" s="795">
        <f>IF(INDEX(Historical!$H$7:$H$1442,MATCH(B129,Historical!$B$7:$B$1449,0))=0,"n/a",((INDEX(Historical!$C$7:$C$1442,MATCH(B129,Historical!$B$7:$B$1449,0))/INDEX(Historical!$H$7:$H$1442,MATCH(B129,Historical!$B$7:$B$1449,0)))^(1/5)-1)*100)</f>
        <v>21.672868378641152</v>
      </c>
      <c r="V129" s="795">
        <f>IF(INDEX(Historical!$O$7:$O$1442,MATCH(B129,Historical!$B$7:$B$1449,0))=0,"n/a",((INDEX(Historical!$C$7:$C$1442,MATCH(B129,Historical!$B$7:$B$1449,0))/INDEX(Historical!$O$7:$O$1442,MATCH(B129,Historical!$B$7:$B$1449,0)))^(1/10)-1)*100)</f>
        <v>-2.2067231457071457</v>
      </c>
      <c r="W129" s="796" t="str">
        <f t="shared" si="21"/>
        <v>n/a</v>
      </c>
      <c r="X129" s="797">
        <f t="shared" si="22"/>
        <v>0.93016602483438415</v>
      </c>
      <c r="Y129" s="989"/>
      <c r="Z129" s="738">
        <f t="shared" si="23"/>
        <v>48.309178743961354</v>
      </c>
      <c r="AA129" s="999">
        <f t="shared" si="24"/>
        <v>9.3599033816425123</v>
      </c>
      <c r="AB129" s="1000">
        <v>12</v>
      </c>
      <c r="AC129" s="978">
        <v>16.559999999999999</v>
      </c>
      <c r="AD129" s="978" t="s">
        <v>137</v>
      </c>
      <c r="AE129" s="978">
        <v>3.62</v>
      </c>
      <c r="AF129" s="978">
        <v>2.44</v>
      </c>
      <c r="AG129" s="978">
        <v>27.400000000000002</v>
      </c>
      <c r="AH129" s="978">
        <v>15</v>
      </c>
      <c r="AI129" s="978" t="s">
        <v>137</v>
      </c>
      <c r="AJ129" s="978">
        <v>23.3</v>
      </c>
      <c r="AK129" s="978" t="s">
        <v>137</v>
      </c>
      <c r="AL129" s="991">
        <v>539.4</v>
      </c>
      <c r="AM129" s="985">
        <v>2.1999999999999997</v>
      </c>
      <c r="AN129" s="978">
        <v>0</v>
      </c>
      <c r="AO129" s="838">
        <f t="shared" si="25"/>
        <v>17.474255319579285</v>
      </c>
      <c r="AP129" s="839">
        <f t="shared" si="26"/>
        <v>26.834158701221796</v>
      </c>
      <c r="AQ129" s="1001">
        <f t="shared" si="27"/>
        <v>0.74867355334755636</v>
      </c>
      <c r="AR129" s="738">
        <f>INDEX(Historical!$C$7:$C$1442,MATCH(B129,Historical!$B$7:$B$1449,0))*IF(AH129="n/a",1.03,IF(AH129&lt;0,1.01,IF(AH129&gt;10,1.1,(1+AH129/100))))</f>
        <v>8.8000000000000007</v>
      </c>
      <c r="AS129" s="999">
        <f t="shared" si="28"/>
        <v>9.0640000000000018</v>
      </c>
      <c r="AT129" s="999">
        <f t="shared" si="34"/>
        <v>9.3359200000000016</v>
      </c>
      <c r="AU129" s="999">
        <f t="shared" si="34"/>
        <v>9.6159976000000018</v>
      </c>
      <c r="AV129" s="999">
        <f t="shared" si="34"/>
        <v>9.9044775280000028</v>
      </c>
      <c r="AW129" s="738">
        <f t="shared" si="29"/>
        <v>46.720395128000007</v>
      </c>
      <c r="AX129" s="846">
        <f t="shared" si="30"/>
        <v>30.142190405161294</v>
      </c>
      <c r="AY129" s="1080">
        <v>0.73</v>
      </c>
      <c r="AZ129" s="985">
        <v>11.110000000000001</v>
      </c>
      <c r="BA129" s="985">
        <v>-24.8</v>
      </c>
      <c r="BB129" s="985">
        <v>-1.27</v>
      </c>
      <c r="BC129" s="985">
        <v>-10.17</v>
      </c>
      <c r="BE129" s="700">
        <v>2014</v>
      </c>
      <c r="BF129" s="1013">
        <f t="shared" si="31"/>
        <v>0</v>
      </c>
      <c r="BG129" s="995">
        <v>18.2</v>
      </c>
    </row>
    <row r="130" spans="1:59" ht="11.25" customHeight="1" x14ac:dyDescent="0.2">
      <c r="A130" s="976" t="s">
        <v>1121</v>
      </c>
      <c r="B130" s="988" t="s">
        <v>1122</v>
      </c>
      <c r="C130" s="1070" t="s">
        <v>247</v>
      </c>
      <c r="D130" s="1070" t="s">
        <v>4410</v>
      </c>
      <c r="E130" s="829">
        <v>8</v>
      </c>
      <c r="F130" s="1148">
        <v>449</v>
      </c>
      <c r="G130" s="1148" t="s">
        <v>106</v>
      </c>
      <c r="H130" s="1148" t="s">
        <v>106</v>
      </c>
      <c r="I130" s="987">
        <v>66.790000000000006</v>
      </c>
      <c r="J130" s="738">
        <f t="shared" si="18"/>
        <v>0.59889204970804011</v>
      </c>
      <c r="K130" s="990">
        <v>0.1</v>
      </c>
      <c r="L130" s="1000">
        <v>4</v>
      </c>
      <c r="M130" s="729">
        <f t="shared" si="19"/>
        <v>0.4</v>
      </c>
      <c r="N130" s="983" t="s">
        <v>725</v>
      </c>
      <c r="O130" s="831">
        <v>7.0000000000000007E-2</v>
      </c>
      <c r="P130" s="979">
        <v>43006</v>
      </c>
      <c r="Q130" s="979">
        <v>43038</v>
      </c>
      <c r="R130" s="729">
        <f t="shared" si="20"/>
        <v>42.857142857142847</v>
      </c>
      <c r="S130" s="795">
        <f>IF(INDEX(Historical!$D$7:$D$1442,MATCH(B130,Historical!$B$7:$B$1449,0))=0,"n/a",(INDEX(Historical!$C$7:$C$1442,MATCH(B130,Historical!$B$7:$B$1449,0))/INDEX(Historical!$D$7:$D$1442,MATCH(B130,Historical!$B$7:$B$1449,0))-1)*100)</f>
        <v>29.032258064516103</v>
      </c>
      <c r="T130" s="795">
        <f>IF(INDEX(Historical!$F$7:$F$1442,MATCH(B130,Historical!$B$7:$B$1449,0))=0,"n/a",((INDEX(Historical!$C$7:$C$1442,MATCH(B130,Historical!$B$7:$B$1449,0))/INDEX(Historical!$F$7:$F$1442,MATCH(B130,Historical!$B$7:$B$1449,0)))^(1/3)-1)*100)</f>
        <v>16.960709528514649</v>
      </c>
      <c r="U130" s="795">
        <f>IF(INDEX(Historical!$H$7:$H$1442,MATCH(B130,Historical!$B$7:$B$1449,0))=0,"n/a",((INDEX(Historical!$C$7:$C$1442,MATCH(B130,Historical!$B$7:$B$1449,0))/INDEX(Historical!$H$7:$H$1442,MATCH(B130,Historical!$B$7:$B$1449,0)))^(1/5)-1)*100)</f>
        <v>13.754383035188301</v>
      </c>
      <c r="V130" s="795">
        <f>IF(INDEX(Historical!$O$7:$O$1442,MATCH(B130,Historical!$B$7:$B$1449,0))=0,"n/a",((INDEX(Historical!$C$7:$C$1442,MATCH(B130,Historical!$B$7:$B$1449,0))/INDEX(Historical!$O$7:$O$1442,MATCH(B130,Historical!$B$7:$B$1449,0)))^(1/10)-1)*100)</f>
        <v>9.5958226385217227</v>
      </c>
      <c r="W130" s="796">
        <f t="shared" si="21"/>
        <v>1.4333719529133797</v>
      </c>
      <c r="X130" s="797" t="str">
        <f t="shared" si="22"/>
        <v>n/a</v>
      </c>
      <c r="Y130" s="763" t="s">
        <v>4463</v>
      </c>
      <c r="Z130" s="738">
        <f t="shared" si="23"/>
        <v>6.8610634648370503</v>
      </c>
      <c r="AA130" s="999">
        <f t="shared" si="24"/>
        <v>11.456260720411665</v>
      </c>
      <c r="AB130" s="1000">
        <v>1</v>
      </c>
      <c r="AC130" s="978">
        <v>5.83</v>
      </c>
      <c r="AD130" s="978">
        <v>2.11</v>
      </c>
      <c r="AE130" s="978">
        <v>0.26</v>
      </c>
      <c r="AF130" s="978">
        <v>1.1200000000000001</v>
      </c>
      <c r="AG130" s="978">
        <v>14.499999999999998</v>
      </c>
      <c r="AH130" s="978">
        <v>-1</v>
      </c>
      <c r="AI130" s="978">
        <v>-2.7</v>
      </c>
      <c r="AJ130" s="978">
        <v>-6.6000000000000005</v>
      </c>
      <c r="AK130" s="978">
        <v>5.42</v>
      </c>
      <c r="AL130" s="991">
        <v>1680</v>
      </c>
      <c r="AM130" s="985">
        <v>15.6</v>
      </c>
      <c r="AN130" s="978">
        <v>0.47</v>
      </c>
      <c r="AO130" s="838">
        <f t="shared" si="25"/>
        <v>2.8970143644846758</v>
      </c>
      <c r="AP130" s="839">
        <f t="shared" si="26"/>
        <v>14.353275084896341</v>
      </c>
      <c r="AQ130" s="1001">
        <f t="shared" si="27"/>
        <v>-24.483961948144007</v>
      </c>
      <c r="AR130" s="738">
        <f>INDEX(Historical!$C$7:$C$1442,MATCH(B130,Historical!$B$7:$B$1449,0))*IF(AH130="n/a",1.03,IF(AH130&lt;0,1.01,IF(AH130&gt;10,1.1,(1+AH130/100))))</f>
        <v>0.40400000000000003</v>
      </c>
      <c r="AS130" s="999">
        <f t="shared" si="28"/>
        <v>0.40804000000000001</v>
      </c>
      <c r="AT130" s="999">
        <f t="shared" si="34"/>
        <v>0.43015576800000005</v>
      </c>
      <c r="AU130" s="999">
        <f t="shared" si="34"/>
        <v>0.45347021062560006</v>
      </c>
      <c r="AV130" s="999">
        <f t="shared" si="34"/>
        <v>0.47804829604150761</v>
      </c>
      <c r="AW130" s="738">
        <f t="shared" si="29"/>
        <v>2.1737142746671081</v>
      </c>
      <c r="AX130" s="846">
        <f t="shared" si="30"/>
        <v>3.2545504935875247</v>
      </c>
      <c r="AY130" s="1080">
        <v>0.86</v>
      </c>
      <c r="AZ130" s="985">
        <v>19.850000000000001</v>
      </c>
      <c r="BA130" s="985">
        <v>-32.36</v>
      </c>
      <c r="BB130" s="985">
        <v>4.1500000000000004</v>
      </c>
      <c r="BC130" s="985">
        <v>-11.88</v>
      </c>
      <c r="BE130" s="700">
        <v>2012</v>
      </c>
      <c r="BF130" s="1013">
        <f t="shared" si="31"/>
        <v>0</v>
      </c>
      <c r="BG130" s="995">
        <v>6.5</v>
      </c>
    </row>
    <row r="131" spans="1:59" ht="11.25" customHeight="1" x14ac:dyDescent="0.2">
      <c r="A131" s="976" t="s">
        <v>1123</v>
      </c>
      <c r="B131" s="988" t="s">
        <v>1124</v>
      </c>
      <c r="C131" s="1070" t="s">
        <v>108</v>
      </c>
      <c r="D131" s="1070" t="s">
        <v>4406</v>
      </c>
      <c r="E131" s="828">
        <v>8</v>
      </c>
      <c r="F131" s="1148">
        <v>527</v>
      </c>
      <c r="G131" s="1148" t="s">
        <v>37</v>
      </c>
      <c r="H131" s="1148" t="s">
        <v>115</v>
      </c>
      <c r="I131" s="987">
        <v>67.489999999999995</v>
      </c>
      <c r="J131" s="738">
        <f t="shared" si="18"/>
        <v>2.3707215883834643</v>
      </c>
      <c r="K131" s="990">
        <v>0.4</v>
      </c>
      <c r="L131" s="1000">
        <v>4</v>
      </c>
      <c r="M131" s="729">
        <f t="shared" si="19"/>
        <v>1.6</v>
      </c>
      <c r="N131" s="983" t="s">
        <v>429</v>
      </c>
      <c r="O131" s="831">
        <v>0.35</v>
      </c>
      <c r="P131" s="973">
        <v>43334</v>
      </c>
      <c r="Q131" s="973">
        <v>43349</v>
      </c>
      <c r="R131" s="729">
        <f t="shared" si="20"/>
        <v>14.285714285714299</v>
      </c>
      <c r="S131" s="795">
        <f>IF(INDEX(Historical!$D$7:$D$1442,MATCH(B131,Historical!$B$7:$B$1449,0))=0,"n/a",(INDEX(Historical!$C$7:$C$1442,MATCH(B131,Historical!$B$7:$B$1449,0))/INDEX(Historical!$D$7:$D$1442,MATCH(B131,Historical!$B$7:$B$1449,0))-1)*100)</f>
        <v>15.384615384615397</v>
      </c>
      <c r="T131" s="795">
        <f>IF(INDEX(Historical!$F$7:$F$1442,MATCH(B131,Historical!$B$7:$B$1449,0))=0,"n/a",((INDEX(Historical!$C$7:$C$1442,MATCH(B131,Historical!$B$7:$B$1449,0))/INDEX(Historical!$F$7:$F$1442,MATCH(B131,Historical!$B$7:$B$1449,0)))^(1/3)-1)*100)</f>
        <v>11.57215834702825</v>
      </c>
      <c r="U131" s="795">
        <f>IF(INDEX(Historical!$H$7:$H$1442,MATCH(B131,Historical!$B$7:$B$1449,0))=0,"n/a",((INDEX(Historical!$C$7:$C$1442,MATCH(B131,Historical!$B$7:$B$1449,0))/INDEX(Historical!$H$7:$H$1442,MATCH(B131,Historical!$B$7:$B$1449,0)))^(1/5)-1)*100)</f>
        <v>15.178629837003488</v>
      </c>
      <c r="V131" s="795">
        <f>IF(INDEX(Historical!$O$7:$O$1442,MATCH(B131,Historical!$B$7:$B$1449,0))=0,"n/a",((INDEX(Historical!$C$7:$C$1442,MATCH(B131,Historical!$B$7:$B$1449,0))/INDEX(Historical!$O$7:$O$1442,MATCH(B131,Historical!$B$7:$B$1449,0)))^(1/10)-1)*100)</f>
        <v>20.112443398143132</v>
      </c>
      <c r="W131" s="796">
        <f t="shared" si="21"/>
        <v>0.75468850484893568</v>
      </c>
      <c r="X131" s="797">
        <f t="shared" si="22"/>
        <v>0.19585328821939985</v>
      </c>
      <c r="Y131" s="752"/>
      <c r="Z131" s="738">
        <f t="shared" si="23"/>
        <v>19.753086419753089</v>
      </c>
      <c r="AA131" s="999">
        <f t="shared" si="24"/>
        <v>8.3320987654320984</v>
      </c>
      <c r="AB131" s="1000">
        <v>12</v>
      </c>
      <c r="AC131" s="978">
        <v>8.1</v>
      </c>
      <c r="AD131" s="978">
        <v>0.49</v>
      </c>
      <c r="AE131" s="978">
        <v>2.1800000000000002</v>
      </c>
      <c r="AF131" s="978">
        <v>2.2000000000000002</v>
      </c>
      <c r="AG131" s="978">
        <v>21.8</v>
      </c>
      <c r="AH131" s="978">
        <v>3</v>
      </c>
      <c r="AI131" s="978">
        <v>9.44</v>
      </c>
      <c r="AJ131" s="978">
        <v>77.5</v>
      </c>
      <c r="AK131" s="978">
        <v>17.059999999999999</v>
      </c>
      <c r="AL131" s="991">
        <v>23010</v>
      </c>
      <c r="AM131" s="985">
        <v>0.6</v>
      </c>
      <c r="AN131" s="978">
        <v>2.58</v>
      </c>
      <c r="AO131" s="838">
        <f t="shared" si="25"/>
        <v>9.2172526599548537</v>
      </c>
      <c r="AP131" s="839">
        <f t="shared" si="26"/>
        <v>17.549351425386952</v>
      </c>
      <c r="AQ131" s="1001">
        <f t="shared" si="27"/>
        <v>-9.739593314182537</v>
      </c>
      <c r="AR131" s="738">
        <f>INDEX(Historical!$C$7:$C$1442,MATCH(B131,Historical!$B$7:$B$1449,0))*IF(AH131="n/a",1.03,IF(AH131&lt;0,1.01,IF(AH131&gt;10,1.1,(1+AH131/100))))</f>
        <v>1.5449999999999999</v>
      </c>
      <c r="AS131" s="999">
        <f t="shared" si="28"/>
        <v>1.6908479999999999</v>
      </c>
      <c r="AT131" s="999">
        <f t="shared" si="34"/>
        <v>1.8599327999999999</v>
      </c>
      <c r="AU131" s="999">
        <f t="shared" si="34"/>
        <v>2.0459260800000001</v>
      </c>
      <c r="AV131" s="999">
        <f t="shared" si="34"/>
        <v>2.2505186880000001</v>
      </c>
      <c r="AW131" s="738">
        <f t="shared" si="29"/>
        <v>9.3922255680000006</v>
      </c>
      <c r="AX131" s="846">
        <f t="shared" si="30"/>
        <v>13.916469948140467</v>
      </c>
      <c r="AY131" s="1080">
        <v>1.59</v>
      </c>
      <c r="AZ131" s="985">
        <v>24.15</v>
      </c>
      <c r="BA131" s="985">
        <v>-17.03</v>
      </c>
      <c r="BB131" s="985">
        <v>4.82</v>
      </c>
      <c r="BC131" s="985">
        <v>-5.9700000000000006</v>
      </c>
      <c r="BE131" s="700">
        <v>2011</v>
      </c>
      <c r="BF131" s="1013">
        <f t="shared" si="31"/>
        <v>0</v>
      </c>
      <c r="BG131" s="995">
        <v>2.1999999999999997</v>
      </c>
    </row>
    <row r="132" spans="1:59" ht="11.25" customHeight="1" x14ac:dyDescent="0.2">
      <c r="A132" s="993" t="s">
        <v>4364</v>
      </c>
      <c r="B132" s="662" t="s">
        <v>3843</v>
      </c>
      <c r="C132" s="1070" t="s">
        <v>4252</v>
      </c>
      <c r="D132" s="1070" t="s">
        <v>4400</v>
      </c>
      <c r="E132" s="828">
        <v>5</v>
      </c>
      <c r="F132" s="1148">
        <v>840</v>
      </c>
      <c r="G132" s="1148" t="s">
        <v>106</v>
      </c>
      <c r="H132" s="1148" t="s">
        <v>106</v>
      </c>
      <c r="I132" s="987">
        <v>64.63</v>
      </c>
      <c r="J132" s="738">
        <f t="shared" si="18"/>
        <v>1.1759244932693795</v>
      </c>
      <c r="K132" s="990">
        <v>0.19</v>
      </c>
      <c r="L132" s="1000">
        <v>4</v>
      </c>
      <c r="M132" s="729">
        <f t="shared" si="19"/>
        <v>0.76</v>
      </c>
      <c r="N132" s="983" t="s">
        <v>107</v>
      </c>
      <c r="O132" s="831">
        <v>0.16</v>
      </c>
      <c r="P132" s="973">
        <v>43406</v>
      </c>
      <c r="Q132" s="973">
        <v>43418</v>
      </c>
      <c r="R132" s="729">
        <f t="shared" si="20"/>
        <v>18.75</v>
      </c>
      <c r="S132" s="795">
        <f>IF(INDEX(Historical!$D$7:$D$1442,MATCH(B132,Historical!$B$7:$B$1449,0))=0,"n/a",(INDEX(Historical!$C$7:$C$1442,MATCH(B132,Historical!$B$7:$B$1449,0))/INDEX(Historical!$D$7:$D$1442,MATCH(B132,Historical!$B$7:$B$1449,0))-1)*100)</f>
        <v>15.517241379310365</v>
      </c>
      <c r="T132" s="795">
        <f>IF(INDEX(Historical!$F$7:$F$1442,MATCH(B132,Historical!$B$7:$B$1449,0))=0,"n/a",((INDEX(Historical!$C$7:$C$1442,MATCH(B132,Historical!$B$7:$B$1449,0))/INDEX(Historical!$F$7:$F$1442,MATCH(B132,Historical!$B$7:$B$1449,0)))^(1/3)-1)*100)</f>
        <v>16.844561776319679</v>
      </c>
      <c r="U132" s="795" t="str">
        <f>IF(INDEX(Historical!$H$7:$H$1442,MATCH(B132,Historical!$B$7:$B$1449,0))=0,"n/a",((INDEX(Historical!$C$7:$C$1442,MATCH(B132,Historical!$B$7:$B$1449,0))/INDEX(Historical!$H$7:$H$1442,MATCH(B132,Historical!$B$7:$B$1449,0)))^(1/5)-1)*100)</f>
        <v>n/a</v>
      </c>
      <c r="V132" s="795" t="str">
        <f>IF(INDEX(Historical!$O$7:$O$1442,MATCH(B132,Historical!$B$7:$B$1449,0))=0,"n/a",((INDEX(Historical!$C$7:$C$1442,MATCH(B132,Historical!$B$7:$B$1449,0))/INDEX(Historical!$O$7:$O$1442,MATCH(B132,Historical!$B$7:$B$1449,0)))^(1/10)-1)*100)</f>
        <v>n/a</v>
      </c>
      <c r="W132" s="796" t="str">
        <f t="shared" si="21"/>
        <v>n/a</v>
      </c>
      <c r="X132" s="797" t="str">
        <f t="shared" si="22"/>
        <v>n/a</v>
      </c>
      <c r="Y132" s="749"/>
      <c r="Z132" s="738">
        <f t="shared" si="23"/>
        <v>47.5</v>
      </c>
      <c r="AA132" s="999">
        <f t="shared" si="24"/>
        <v>40.393749999999997</v>
      </c>
      <c r="AB132" s="1000">
        <v>12</v>
      </c>
      <c r="AC132" s="978">
        <v>1.6</v>
      </c>
      <c r="AD132" s="978">
        <v>2.5299999999999998</v>
      </c>
      <c r="AE132" s="978">
        <v>5.62</v>
      </c>
      <c r="AF132" s="978">
        <v>3.05</v>
      </c>
      <c r="AG132" s="978">
        <v>5.7</v>
      </c>
      <c r="AH132" s="978">
        <v>-17.8</v>
      </c>
      <c r="AI132" s="978">
        <v>15.64</v>
      </c>
      <c r="AJ132" s="978">
        <v>-2.7</v>
      </c>
      <c r="AK132" s="978">
        <v>16</v>
      </c>
      <c r="AL132" s="991">
        <v>6580</v>
      </c>
      <c r="AM132" s="985">
        <v>0.70000000000000007</v>
      </c>
      <c r="AN132" s="978">
        <v>0</v>
      </c>
      <c r="AO132" s="838" t="str">
        <f t="shared" si="25"/>
        <v>n/a</v>
      </c>
      <c r="AP132" s="839" t="str">
        <f t="shared" si="26"/>
        <v>n/a</v>
      </c>
      <c r="AQ132" s="1001">
        <f t="shared" si="27"/>
        <v>133.9999406457664</v>
      </c>
      <c r="AR132" s="738">
        <f>INDEX(Historical!$C$7:$C$1442,MATCH(B132,Historical!$B$7:$B$1449,0))*IF(AH132="n/a",1.03,IF(AH132&lt;0,1.01,IF(AH132&gt;10,1.1,(1+AH132/100))))</f>
        <v>0.67670000000000008</v>
      </c>
      <c r="AS132" s="999">
        <f t="shared" si="28"/>
        <v>0.7443700000000002</v>
      </c>
      <c r="AT132" s="999">
        <f t="shared" si="34"/>
        <v>0.81880700000000028</v>
      </c>
      <c r="AU132" s="999">
        <f t="shared" si="34"/>
        <v>0.90068770000000042</v>
      </c>
      <c r="AV132" s="999">
        <f t="shared" si="34"/>
        <v>0.99075647000000056</v>
      </c>
      <c r="AW132" s="738">
        <f t="shared" si="29"/>
        <v>4.1313211700000023</v>
      </c>
      <c r="AX132" s="846">
        <f t="shared" si="30"/>
        <v>6.3922654649543595</v>
      </c>
      <c r="AY132" s="1080">
        <v>0.87</v>
      </c>
      <c r="AZ132" s="985">
        <v>11.110000000000001</v>
      </c>
      <c r="BA132" s="985">
        <v>-10.290000000000001</v>
      </c>
      <c r="BB132" s="985">
        <v>-0.41000000000000003</v>
      </c>
      <c r="BC132" s="985">
        <v>-1.69</v>
      </c>
      <c r="BE132" s="700">
        <v>2014</v>
      </c>
      <c r="BF132" s="1013">
        <f t="shared" si="31"/>
        <v>0</v>
      </c>
      <c r="BG132" s="995">
        <v>4.7</v>
      </c>
    </row>
    <row r="133" spans="1:59" ht="11.25" customHeight="1" x14ac:dyDescent="0.2">
      <c r="A133" s="984" t="s">
        <v>1125</v>
      </c>
      <c r="B133" s="988" t="s">
        <v>1126</v>
      </c>
      <c r="C133" s="1070" t="s">
        <v>247</v>
      </c>
      <c r="D133" s="1070" t="s">
        <v>4415</v>
      </c>
      <c r="E133" s="828">
        <v>6</v>
      </c>
      <c r="F133" s="1148">
        <v>706</v>
      </c>
      <c r="G133" s="1148" t="s">
        <v>115</v>
      </c>
      <c r="H133" s="1148" t="s">
        <v>115</v>
      </c>
      <c r="I133" s="987">
        <v>283.73</v>
      </c>
      <c r="J133" s="738">
        <f t="shared" si="18"/>
        <v>0.775385049166461</v>
      </c>
      <c r="K133" s="990">
        <v>0.55000000000000004</v>
      </c>
      <c r="L133" s="1000">
        <v>4</v>
      </c>
      <c r="M133" s="729">
        <f t="shared" si="19"/>
        <v>2.2000000000000002</v>
      </c>
      <c r="N133" s="983" t="s">
        <v>320</v>
      </c>
      <c r="O133" s="831">
        <v>0.46</v>
      </c>
      <c r="P133" s="694">
        <v>43173</v>
      </c>
      <c r="Q133" s="694">
        <v>43189</v>
      </c>
      <c r="R133" s="729">
        <f t="shared" si="20"/>
        <v>19.565217391304351</v>
      </c>
      <c r="S133" s="795">
        <f>IF(INDEX(Historical!$D$7:$D$1442,MATCH(B133,Historical!$B$7:$B$1449,0))=0,"n/a",(INDEX(Historical!$C$7:$C$1442,MATCH(B133,Historical!$B$7:$B$1449,0))/INDEX(Historical!$D$7:$D$1442,MATCH(B133,Historical!$B$7:$B$1449,0))-1)*100)</f>
        <v>19.565217391304344</v>
      </c>
      <c r="T133" s="795">
        <f>IF(INDEX(Historical!$F$7:$F$1442,MATCH(B133,Historical!$B$7:$B$1449,0))=0,"n/a",((INDEX(Historical!$C$7:$C$1442,MATCH(B133,Historical!$B$7:$B$1449,0))/INDEX(Historical!$F$7:$F$1442,MATCH(B133,Historical!$B$7:$B$1449,0)))^(1/3)-1)*100)</f>
        <v>21.059905868662355</v>
      </c>
      <c r="U133" s="795">
        <f>IF(INDEX(Historical!$H$7:$H$1442,MATCH(B133,Historical!$B$7:$B$1449,0))=0,"n/a",((INDEX(Historical!$C$7:$C$1442,MATCH(B133,Historical!$B$7:$B$1449,0))/INDEX(Historical!$H$7:$H$1442,MATCH(B133,Historical!$B$7:$B$1449,0)))^(1/5)-1)*100)</f>
        <v>22.423992536427463</v>
      </c>
      <c r="V133" s="795" t="str">
        <f>IF(INDEX(Historical!$O$7:$O$1442,MATCH(B133,Historical!$B$7:$B$1449,0))=0,"n/a",((INDEX(Historical!$C$7:$C$1442,MATCH(B133,Historical!$B$7:$B$1449,0))/INDEX(Historical!$O$7:$O$1442,MATCH(B133,Historical!$B$7:$B$1449,0)))^(1/10)-1)*100)</f>
        <v>n/a</v>
      </c>
      <c r="W133" s="796" t="str">
        <f t="shared" si="21"/>
        <v>n/a</v>
      </c>
      <c r="X133" s="797">
        <f t="shared" si="22"/>
        <v>0.89338615682977929</v>
      </c>
      <c r="Y133" s="749"/>
      <c r="Z133" s="738">
        <f t="shared" si="23"/>
        <v>27.918781725888326</v>
      </c>
      <c r="AA133" s="999">
        <f t="shared" si="24"/>
        <v>36.006345177664976</v>
      </c>
      <c r="AB133" s="1000">
        <v>12</v>
      </c>
      <c r="AC133" s="978">
        <v>7.88</v>
      </c>
      <c r="AD133" s="978">
        <v>1.73</v>
      </c>
      <c r="AE133" s="978">
        <v>3.64</v>
      </c>
      <c r="AF133" s="978" t="s">
        <v>137</v>
      </c>
      <c r="AG133" s="978">
        <v>-12</v>
      </c>
      <c r="AH133" s="978">
        <v>35.6</v>
      </c>
      <c r="AI133" s="978">
        <v>12.9</v>
      </c>
      <c r="AJ133" s="978">
        <v>25.1</v>
      </c>
      <c r="AK133" s="978">
        <v>20.8</v>
      </c>
      <c r="AL133" s="991">
        <v>11800</v>
      </c>
      <c r="AM133" s="985">
        <v>0.2</v>
      </c>
      <c r="AN133" s="978" t="s">
        <v>137</v>
      </c>
      <c r="AO133" s="838">
        <f t="shared" si="25"/>
        <v>-12.806967592071054</v>
      </c>
      <c r="AP133" s="839">
        <f t="shared" si="26"/>
        <v>23.199377585593922</v>
      </c>
      <c r="AQ133" s="1001" t="str">
        <f t="shared" si="27"/>
        <v>n/a</v>
      </c>
      <c r="AR133" s="738">
        <f>INDEX(Historical!$C$7:$C$1442,MATCH(B133,Historical!$B$7:$B$1449,0))*IF(AH133="n/a",1.03,IF(AH133&lt;0,1.01,IF(AH133&gt;10,1.1,(1+AH133/100))))</f>
        <v>2.4200000000000004</v>
      </c>
      <c r="AS133" s="999">
        <f t="shared" si="28"/>
        <v>2.6620000000000008</v>
      </c>
      <c r="AT133" s="999">
        <f t="shared" si="34"/>
        <v>2.9282000000000012</v>
      </c>
      <c r="AU133" s="999">
        <f t="shared" si="34"/>
        <v>3.2210200000000015</v>
      </c>
      <c r="AV133" s="999">
        <f t="shared" si="34"/>
        <v>3.5431220000000021</v>
      </c>
      <c r="AW133" s="738">
        <f t="shared" si="29"/>
        <v>14.774342000000004</v>
      </c>
      <c r="AX133" s="846">
        <f t="shared" si="30"/>
        <v>5.2071835900327788</v>
      </c>
      <c r="AY133" s="1080">
        <v>0.64</v>
      </c>
      <c r="AZ133" s="985">
        <v>42.93</v>
      </c>
      <c r="BA133" s="985">
        <v>-7.08</v>
      </c>
      <c r="BB133" s="985">
        <v>10.61</v>
      </c>
      <c r="BC133" s="985">
        <v>6.1</v>
      </c>
      <c r="BE133" s="700">
        <v>2013</v>
      </c>
      <c r="BF133" s="1013">
        <f t="shared" si="31"/>
        <v>0</v>
      </c>
      <c r="BG133" s="995">
        <v>39.300000000000004</v>
      </c>
    </row>
    <row r="134" spans="1:59" ht="11.25" customHeight="1" x14ac:dyDescent="0.2">
      <c r="A134" s="976" t="s">
        <v>1127</v>
      </c>
      <c r="B134" s="988" t="s">
        <v>1128</v>
      </c>
      <c r="C134" s="1070" t="s">
        <v>123</v>
      </c>
      <c r="D134" s="1070" t="s">
        <v>4428</v>
      </c>
      <c r="E134" s="828">
        <v>9</v>
      </c>
      <c r="F134" s="1148">
        <v>365</v>
      </c>
      <c r="G134" s="1148" t="s">
        <v>106</v>
      </c>
      <c r="H134" s="1148" t="s">
        <v>106</v>
      </c>
      <c r="I134" s="987">
        <v>46.9</v>
      </c>
      <c r="J134" s="738">
        <f t="shared" si="18"/>
        <v>3.7100213219616207</v>
      </c>
      <c r="K134" s="990">
        <v>0.435</v>
      </c>
      <c r="L134" s="1000">
        <v>4</v>
      </c>
      <c r="M134" s="729">
        <f t="shared" si="19"/>
        <v>1.74</v>
      </c>
      <c r="N134" s="983" t="s">
        <v>493</v>
      </c>
      <c r="O134" s="831">
        <v>0.41499999999999998</v>
      </c>
      <c r="P134" s="694">
        <v>43189</v>
      </c>
      <c r="Q134" s="694">
        <v>43205</v>
      </c>
      <c r="R134" s="729">
        <f t="shared" si="20"/>
        <v>4.8192771084337398</v>
      </c>
      <c r="S134" s="795">
        <f>IF(INDEX(Historical!$D$7:$D$1442,MATCH(B134,Historical!$B$7:$B$1449,0))=0,"n/a",(INDEX(Historical!$C$7:$C$1442,MATCH(B134,Historical!$B$7:$B$1449,0))/INDEX(Historical!$D$7:$D$1442,MATCH(B134,Historical!$B$7:$B$1449,0))-1)*100)</f>
        <v>4.8192771084337505</v>
      </c>
      <c r="T134" s="795">
        <f>IF(INDEX(Historical!$F$7:$F$1442,MATCH(B134,Historical!$B$7:$B$1449,0))=0,"n/a",((INDEX(Historical!$C$7:$C$1442,MATCH(B134,Historical!$B$7:$B$1449,0))/INDEX(Historical!$F$7:$F$1442,MATCH(B134,Historical!$B$7:$B$1449,0)))^(1/3)-1)*100)</f>
        <v>3.3767552838620318</v>
      </c>
      <c r="U134" s="795">
        <f>IF(INDEX(Historical!$H$7:$H$1442,MATCH(B134,Historical!$B$7:$B$1449,0))=0,"n/a",((INDEX(Historical!$C$7:$C$1442,MATCH(B134,Historical!$B$7:$B$1449,0))/INDEX(Historical!$H$7:$H$1442,MATCH(B134,Historical!$B$7:$B$1449,0)))^(1/5)-1)*100)</f>
        <v>10.629764994767822</v>
      </c>
      <c r="V134" s="795" t="str">
        <f>IF(INDEX(Historical!$O$7:$O$1442,MATCH(B134,Historical!$B$7:$B$1449,0))=0,"n/a",((INDEX(Historical!$C$7:$C$1442,MATCH(B134,Historical!$B$7:$B$1449,0))/INDEX(Historical!$O$7:$O$1442,MATCH(B134,Historical!$B$7:$B$1449,0)))^(1/10)-1)*100)</f>
        <v>n/a</v>
      </c>
      <c r="W134" s="796" t="str">
        <f t="shared" si="21"/>
        <v>n/a</v>
      </c>
      <c r="X134" s="797" t="str">
        <f t="shared" si="22"/>
        <v>n/a</v>
      </c>
      <c r="Y134" s="989" t="s">
        <v>4104</v>
      </c>
      <c r="Z134" s="738" t="str">
        <f t="shared" si="23"/>
        <v>n/a</v>
      </c>
      <c r="AA134" s="999" t="str">
        <f t="shared" si="24"/>
        <v>n/a</v>
      </c>
      <c r="AB134" s="1000">
        <v>12</v>
      </c>
      <c r="AC134" s="978">
        <v>-5.24</v>
      </c>
      <c r="AD134" s="978" t="s">
        <v>137</v>
      </c>
      <c r="AE134" s="978">
        <v>0.55000000000000004</v>
      </c>
      <c r="AF134" s="978">
        <v>1.1599999999999999</v>
      </c>
      <c r="AG134" s="978">
        <v>-7.6</v>
      </c>
      <c r="AH134" s="980">
        <v>-410.9</v>
      </c>
      <c r="AI134" s="980">
        <v>4.78</v>
      </c>
      <c r="AJ134" s="978">
        <v>-36.1</v>
      </c>
      <c r="AK134" s="978">
        <v>5</v>
      </c>
      <c r="AL134" s="991">
        <v>2950</v>
      </c>
      <c r="AM134" s="985">
        <v>0.1</v>
      </c>
      <c r="AN134" s="978">
        <v>0.43</v>
      </c>
      <c r="AO134" s="838" t="str">
        <f t="shared" si="25"/>
        <v>n/a</v>
      </c>
      <c r="AP134" s="839">
        <f t="shared" si="26"/>
        <v>14.339786316729443</v>
      </c>
      <c r="AQ134" s="1001" t="str">
        <f t="shared" si="27"/>
        <v>n/a</v>
      </c>
      <c r="AR134" s="738">
        <f>INDEX(Historical!$C$7:$C$1442,MATCH(B134,Historical!$B$7:$B$1449,0))*IF(AH134="n/a",1.03,IF(AH134&lt;0,1.01,IF(AH134&gt;10,1.1,(1+AH134/100))))</f>
        <v>1.7574000000000001</v>
      </c>
      <c r="AS134" s="999">
        <f t="shared" si="28"/>
        <v>1.8414037200000002</v>
      </c>
      <c r="AT134" s="999">
        <f t="shared" si="34"/>
        <v>1.9334739060000004</v>
      </c>
      <c r="AU134" s="999">
        <f t="shared" si="34"/>
        <v>2.0301476013000004</v>
      </c>
      <c r="AV134" s="999">
        <f t="shared" si="34"/>
        <v>2.1316549813650005</v>
      </c>
      <c r="AW134" s="738">
        <f t="shared" si="29"/>
        <v>9.6940802086650013</v>
      </c>
      <c r="AX134" s="846">
        <f t="shared" si="30"/>
        <v>20.669680615490407</v>
      </c>
      <c r="AY134" s="1080">
        <v>1.93</v>
      </c>
      <c r="AZ134" s="985">
        <v>38.72</v>
      </c>
      <c r="BA134" s="985">
        <v>-13.94</v>
      </c>
      <c r="BB134" s="985">
        <v>14.32</v>
      </c>
      <c r="BC134" s="985">
        <v>0.77999999999999992</v>
      </c>
      <c r="BE134" s="700">
        <v>2010</v>
      </c>
      <c r="BF134" s="1013">
        <f t="shared" si="31"/>
        <v>0</v>
      </c>
      <c r="BG134" s="995">
        <v>-3.6999999999999997</v>
      </c>
    </row>
    <row r="135" spans="1:59" ht="11.25" customHeight="1" x14ac:dyDescent="0.2">
      <c r="A135" s="976" t="s">
        <v>1129</v>
      </c>
      <c r="B135" s="988" t="s">
        <v>1130</v>
      </c>
      <c r="C135" s="1070" t="s">
        <v>112</v>
      </c>
      <c r="D135" s="1070" t="s">
        <v>213</v>
      </c>
      <c r="E135" s="828">
        <v>9</v>
      </c>
      <c r="F135" s="1148">
        <v>363</v>
      </c>
      <c r="G135" s="1148" t="s">
        <v>115</v>
      </c>
      <c r="H135" s="1148" t="s">
        <v>115</v>
      </c>
      <c r="I135" s="987">
        <v>35.4</v>
      </c>
      <c r="J135" s="738">
        <f t="shared" ref="J135:J198" si="35">(M135/I135)*100</f>
        <v>2.9943502824858763</v>
      </c>
      <c r="K135" s="990">
        <v>0.26500000000000001</v>
      </c>
      <c r="L135" s="1000">
        <v>4</v>
      </c>
      <c r="M135" s="729">
        <f t="shared" ref="M135:M198" si="36">K135*L135</f>
        <v>1.06</v>
      </c>
      <c r="N135" s="983" t="s">
        <v>320</v>
      </c>
      <c r="O135" s="831">
        <v>0.24</v>
      </c>
      <c r="P135" s="694">
        <v>43180</v>
      </c>
      <c r="Q135" s="694">
        <v>43189</v>
      </c>
      <c r="R135" s="729">
        <f t="shared" ref="R135:R198" si="37">(K135-O135)/O135*100</f>
        <v>10.416666666666677</v>
      </c>
      <c r="S135" s="795">
        <f>IF(INDEX(Historical!$D$7:$D$1442,MATCH(B135,Historical!$B$7:$B$1449,0))=0,"n/a",(INDEX(Historical!$C$7:$C$1442,MATCH(B135,Historical!$B$7:$B$1449,0))/INDEX(Historical!$D$7:$D$1442,MATCH(B135,Historical!$B$7:$B$1449,0))-1)*100)</f>
        <v>10.416666666666675</v>
      </c>
      <c r="T135" s="795">
        <f>IF(INDEX(Historical!$F$7:$F$1442,MATCH(B135,Historical!$B$7:$B$1449,0))=0,"n/a",((INDEX(Historical!$C$7:$C$1442,MATCH(B135,Historical!$B$7:$B$1449,0))/INDEX(Historical!$F$7:$F$1442,MATCH(B135,Historical!$B$7:$B$1449,0)))^(1/3)-1)*100)</f>
        <v>5.9998586670435561</v>
      </c>
      <c r="U135" s="795">
        <f>IF(INDEX(Historical!$H$7:$H$1442,MATCH(B135,Historical!$B$7:$B$1449,0))=0,"n/a",((INDEX(Historical!$C$7:$C$1442,MATCH(B135,Historical!$B$7:$B$1449,0))/INDEX(Historical!$H$7:$H$1442,MATCH(B135,Historical!$B$7:$B$1449,0)))^(1/5)-1)*100)</f>
        <v>4.8875347432512095</v>
      </c>
      <c r="V135" s="795" t="str">
        <f>IF(INDEX(Historical!$O$7:$O$1442,MATCH(B135,Historical!$B$7:$B$1449,0))=0,"n/a",((INDEX(Historical!$C$7:$C$1442,MATCH(B135,Historical!$B$7:$B$1449,0))/INDEX(Historical!$O$7:$O$1442,MATCH(B135,Historical!$B$7:$B$1449,0)))^(1/10)-1)*100)</f>
        <v>n/a</v>
      </c>
      <c r="W135" s="796" t="str">
        <f t="shared" ref="W135:W198" si="38">IF(OR(U135&lt;=0,U135="n/a",V135&lt;=0,V135="n/a"),"n/a",U135/V135)</f>
        <v>n/a</v>
      </c>
      <c r="X135" s="797">
        <f t="shared" ref="X135:X198" si="39">IF(OR(AJ135&lt;=0,AJ135="n/a",U135&lt;=0,U135="n/a"),"n/a",U135/AJ135)</f>
        <v>7.4053556715927421E-2</v>
      </c>
      <c r="Y135" s="749"/>
      <c r="Z135" s="738">
        <f t="shared" ref="Z135:Z198" si="40">IF(OR(AC135&lt;0.01,AC135="n/a"),"n/a",M135/AC135*100)</f>
        <v>28.11671087533157</v>
      </c>
      <c r="AA135" s="999">
        <f t="shared" ref="AA135:AA198" si="41">IF(OR(AC135&lt;0.01,AC135="n/a"),"n/a",I135/AC135)</f>
        <v>9.3899204244031829</v>
      </c>
      <c r="AB135" s="1000">
        <v>12</v>
      </c>
      <c r="AC135" s="978">
        <v>3.77</v>
      </c>
      <c r="AD135" s="978">
        <v>0.63</v>
      </c>
      <c r="AE135" s="978">
        <v>1.57</v>
      </c>
      <c r="AF135" s="978">
        <v>2.93</v>
      </c>
      <c r="AG135" s="978">
        <v>10.199999999999999</v>
      </c>
      <c r="AH135" s="978">
        <v>99.4</v>
      </c>
      <c r="AI135" s="978">
        <v>3.15</v>
      </c>
      <c r="AJ135" s="978">
        <v>66</v>
      </c>
      <c r="AK135" s="978">
        <v>15</v>
      </c>
      <c r="AL135" s="991">
        <v>801.46</v>
      </c>
      <c r="AM135" s="985">
        <v>1.2</v>
      </c>
      <c r="AN135" s="978">
        <v>1.1399999999999999</v>
      </c>
      <c r="AO135" s="838">
        <f t="shared" ref="AO135:AO198" si="42">IF(U135="n/a","n/a",IF(AA135&lt;0,"n/a",IF(AA135="n/a","n/a",J135+U135-AA135)))</f>
        <v>-1.508035398666097</v>
      </c>
      <c r="AP135" s="839">
        <f t="shared" ref="AP135:AP198" si="43">IF(U135="n/a","n/a",J135+U135)</f>
        <v>7.8818850257370858</v>
      </c>
      <c r="AQ135" s="1001">
        <f t="shared" ref="AQ135:AQ198" si="44">IF(OR(AC135&lt;0.01,AF135="n/a"),"n/a",(I135/SQRT(22.5*AC135*(I135/AF135))-1)*100)</f>
        <v>10.579216137374313</v>
      </c>
      <c r="AR135" s="738">
        <f>INDEX(Historical!$C$7:$C$1442,MATCH(B135,Historical!$B$7:$B$1449,0))*IF(AH135="n/a",1.03,IF(AH135&lt;0,1.01,IF(AH135&gt;10,1.1,(1+AH135/100))))</f>
        <v>1.1660000000000001</v>
      </c>
      <c r="AS135" s="999">
        <f t="shared" ref="AS135:AS198" si="45">IF($AI135="n/a",1.03*AR135,IF($AI135&lt;0,1.01*AR135,IF($AI135&gt;10,1.1*AR135,(1+$AI135/100)*AR135)))</f>
        <v>1.2027290000000002</v>
      </c>
      <c r="AT135" s="999">
        <f t="shared" si="34"/>
        <v>1.3230019000000002</v>
      </c>
      <c r="AU135" s="999">
        <f t="shared" si="34"/>
        <v>1.4553020900000002</v>
      </c>
      <c r="AV135" s="999">
        <f t="shared" si="34"/>
        <v>1.6008322990000003</v>
      </c>
      <c r="AW135" s="738">
        <f t="shared" ref="AW135:AW198" si="46">SUM(AR135:AV135)</f>
        <v>6.7478652890000008</v>
      </c>
      <c r="AX135" s="846">
        <f t="shared" ref="AX135:AX198" si="47">AW135/I135*100</f>
        <v>19.061766353107348</v>
      </c>
      <c r="AY135" s="1080">
        <v>0.79</v>
      </c>
      <c r="AZ135" s="985">
        <v>5.55</v>
      </c>
      <c r="BA135" s="985">
        <v>-28.48</v>
      </c>
      <c r="BB135" s="985">
        <v>-1.66</v>
      </c>
      <c r="BC135" s="985">
        <v>-17.399999999999999</v>
      </c>
      <c r="BE135" s="700">
        <v>2010</v>
      </c>
      <c r="BF135" s="1013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995">
        <v>4</v>
      </c>
    </row>
    <row r="136" spans="1:59" ht="11.25" customHeight="1" x14ac:dyDescent="0.2">
      <c r="A136" s="976" t="s">
        <v>1131</v>
      </c>
      <c r="B136" s="988" t="s">
        <v>1132</v>
      </c>
      <c r="C136" s="1070" t="s">
        <v>4381</v>
      </c>
      <c r="D136" s="1070" t="s">
        <v>4382</v>
      </c>
      <c r="E136" s="828">
        <v>9</v>
      </c>
      <c r="F136" s="1148">
        <v>418</v>
      </c>
      <c r="G136" s="1148" t="s">
        <v>106</v>
      </c>
      <c r="H136" s="1148" t="s">
        <v>106</v>
      </c>
      <c r="I136" s="987">
        <v>37.83</v>
      </c>
      <c r="J136" s="738">
        <f t="shared" si="35"/>
        <v>2.7491408934707908</v>
      </c>
      <c r="K136" s="990">
        <v>0.26</v>
      </c>
      <c r="L136" s="1000">
        <v>4</v>
      </c>
      <c r="M136" s="729">
        <f t="shared" si="36"/>
        <v>1.04</v>
      </c>
      <c r="N136" s="983" t="s">
        <v>493</v>
      </c>
      <c r="O136" s="831">
        <v>0.25</v>
      </c>
      <c r="P136" s="973">
        <v>43462</v>
      </c>
      <c r="Q136" s="973">
        <v>43480</v>
      </c>
      <c r="R136" s="729">
        <f t="shared" si="37"/>
        <v>4.0000000000000036</v>
      </c>
      <c r="S136" s="795">
        <f>IF(INDEX(Historical!$D$7:$D$1442,MATCH(B136,Historical!$B$7:$B$1449,0))=0,"n/a",(INDEX(Historical!$C$7:$C$1442,MATCH(B136,Historical!$B$7:$B$1449,0))/INDEX(Historical!$D$7:$D$1442,MATCH(B136,Historical!$B$7:$B$1449,0))-1)*100)</f>
        <v>8.6956521739130377</v>
      </c>
      <c r="T136" s="795">
        <f>IF(INDEX(Historical!$F$7:$F$1442,MATCH(B136,Historical!$B$7:$B$1449,0))=0,"n/a",((INDEX(Historical!$C$7:$C$1442,MATCH(B136,Historical!$B$7:$B$1449,0))/INDEX(Historical!$F$7:$F$1442,MATCH(B136,Historical!$B$7:$B$1449,0)))^(1/3)-1)*100)</f>
        <v>5.983983294832651</v>
      </c>
      <c r="U136" s="795">
        <f>IF(INDEX(Historical!$H$7:$H$1442,MATCH(B136,Historical!$B$7:$B$1449,0))=0,"n/a",((INDEX(Historical!$C$7:$C$1442,MATCH(B136,Historical!$B$7:$B$1449,0))/INDEX(Historical!$H$7:$H$1442,MATCH(B136,Historical!$B$7:$B$1449,0)))^(1/5)-1)*100)</f>
        <v>6.790716584560208</v>
      </c>
      <c r="V136" s="795">
        <f>IF(INDEX(Historical!$O$7:$O$1442,MATCH(B136,Historical!$B$7:$B$1449,0))=0,"n/a",((INDEX(Historical!$C$7:$C$1442,MATCH(B136,Historical!$B$7:$B$1449,0))/INDEX(Historical!$O$7:$O$1442,MATCH(B136,Historical!$B$7:$B$1449,0)))^(1/10)-1)*100)</f>
        <v>3.0917228500034089</v>
      </c>
      <c r="W136" s="796">
        <f t="shared" si="38"/>
        <v>2.1964182800384973</v>
      </c>
      <c r="X136" s="797">
        <f t="shared" si="39"/>
        <v>0.23176507114539963</v>
      </c>
      <c r="Y136" s="749"/>
      <c r="Z136" s="738">
        <f t="shared" si="40"/>
        <v>148.57142857142858</v>
      </c>
      <c r="AA136" s="999">
        <f t="shared" si="41"/>
        <v>54.042857142857144</v>
      </c>
      <c r="AB136" s="1000">
        <v>12</v>
      </c>
      <c r="AC136" s="978">
        <v>0.7</v>
      </c>
      <c r="AD136" s="978">
        <v>6.74</v>
      </c>
      <c r="AE136" s="978">
        <v>7.32</v>
      </c>
      <c r="AF136" s="978">
        <v>2.62</v>
      </c>
      <c r="AG136" s="978">
        <v>4.9000000000000004</v>
      </c>
      <c r="AH136" s="978">
        <v>5</v>
      </c>
      <c r="AI136" s="978">
        <v>10.41</v>
      </c>
      <c r="AJ136" s="978">
        <v>29.299999999999997</v>
      </c>
      <c r="AK136" s="978">
        <v>8</v>
      </c>
      <c r="AL136" s="991">
        <v>6330</v>
      </c>
      <c r="AM136" s="985">
        <v>5.79</v>
      </c>
      <c r="AN136" s="978">
        <v>1.68</v>
      </c>
      <c r="AO136" s="838">
        <f t="shared" si="42"/>
        <v>-44.502999664826149</v>
      </c>
      <c r="AP136" s="839">
        <f t="shared" si="43"/>
        <v>9.5398574780309993</v>
      </c>
      <c r="AQ136" s="1001">
        <f t="shared" si="44"/>
        <v>150.85833604228657</v>
      </c>
      <c r="AR136" s="738">
        <f>INDEX(Historical!$C$7:$C$1442,MATCH(B136,Historical!$B$7:$B$1449,0))*IF(AH136="n/a",1.03,IF(AH136&lt;0,1.01,IF(AH136&gt;10,1.1,(1+AH136/100))))</f>
        <v>1.05</v>
      </c>
      <c r="AS136" s="999">
        <f t="shared" si="45"/>
        <v>1.1550000000000002</v>
      </c>
      <c r="AT136" s="999">
        <f t="shared" si="34"/>
        <v>1.2474000000000003</v>
      </c>
      <c r="AU136" s="999">
        <f t="shared" si="34"/>
        <v>1.3471920000000004</v>
      </c>
      <c r="AV136" s="999">
        <f t="shared" si="34"/>
        <v>1.4549673600000006</v>
      </c>
      <c r="AW136" s="738">
        <f t="shared" si="46"/>
        <v>6.2545593600000009</v>
      </c>
      <c r="AX136" s="846">
        <f t="shared" si="47"/>
        <v>16.533331641554323</v>
      </c>
      <c r="AY136" s="1080">
        <v>0.78</v>
      </c>
      <c r="AZ136" s="985">
        <v>17.05</v>
      </c>
      <c r="BA136" s="985">
        <v>-7.42</v>
      </c>
      <c r="BB136" s="985">
        <v>7.0000000000000009</v>
      </c>
      <c r="BC136" s="985">
        <v>1.06</v>
      </c>
      <c r="BE136" s="700">
        <v>2011</v>
      </c>
      <c r="BF136" s="1013">
        <f t="shared" si="48"/>
        <v>0</v>
      </c>
      <c r="BG136" s="995">
        <v>1.4000000000000001</v>
      </c>
    </row>
    <row r="137" spans="1:59" s="874" customFormat="1" ht="11.25" customHeight="1" x14ac:dyDescent="0.2">
      <c r="A137" s="853" t="s">
        <v>1135</v>
      </c>
      <c r="B137" s="882" t="s">
        <v>1136</v>
      </c>
      <c r="C137" s="1070" t="s">
        <v>247</v>
      </c>
      <c r="D137" s="1070" t="s">
        <v>4415</v>
      </c>
      <c r="E137" s="854">
        <v>7</v>
      </c>
      <c r="F137" s="1148">
        <v>586</v>
      </c>
      <c r="G137" s="1147" t="s">
        <v>106</v>
      </c>
      <c r="H137" s="1147" t="s">
        <v>106</v>
      </c>
      <c r="I137" s="855">
        <v>68.39</v>
      </c>
      <c r="J137" s="856">
        <f t="shared" si="35"/>
        <v>2.0324608860944582</v>
      </c>
      <c r="K137" s="857">
        <v>0.34749999999999998</v>
      </c>
      <c r="L137" s="858">
        <v>4</v>
      </c>
      <c r="M137" s="859">
        <f t="shared" si="36"/>
        <v>1.39</v>
      </c>
      <c r="N137" s="860" t="s">
        <v>714</v>
      </c>
      <c r="O137" s="861">
        <v>0.32250000000000001</v>
      </c>
      <c r="P137" s="878">
        <v>43168</v>
      </c>
      <c r="Q137" s="878">
        <v>43180</v>
      </c>
      <c r="R137" s="859">
        <f t="shared" si="37"/>
        <v>7.7519379844961129</v>
      </c>
      <c r="S137" s="795">
        <f>IF(INDEX(Historical!$D$7:$D$1442,MATCH(B137,Historical!$B$7:$B$1449,0))=0,"n/a",(INDEX(Historical!$C$7:$C$1442,MATCH(B137,Historical!$B$7:$B$1449,0))/INDEX(Historical!$D$7:$D$1442,MATCH(B137,Historical!$B$7:$B$1449,0))-1)*100)</f>
        <v>7.7519379844961156</v>
      </c>
      <c r="T137" s="795">
        <f>IF(INDEX(Historical!$F$7:$F$1442,MATCH(B137,Historical!$B$7:$B$1449,0))=0,"n/a",((INDEX(Historical!$C$7:$C$1442,MATCH(B137,Historical!$B$7:$B$1449,0))/INDEX(Historical!$F$7:$F$1442,MATCH(B137,Historical!$B$7:$B$1449,0)))^(1/3)-1)*100)</f>
        <v>9.4551780223472761</v>
      </c>
      <c r="U137" s="795">
        <f>IF(INDEX(Historical!$H$7:$H$1442,MATCH(B137,Historical!$B$7:$B$1449,0))=0,"n/a",((INDEX(Historical!$C$7:$C$1442,MATCH(B137,Historical!$B$7:$B$1449,0))/INDEX(Historical!$H$7:$H$1442,MATCH(B137,Historical!$B$7:$B$1449,0)))^(1/5)-1)*100)</f>
        <v>12.834066850858816</v>
      </c>
      <c r="V137" s="795" t="str">
        <f>IF(INDEX(Historical!$O$7:$O$1442,MATCH(B137,Historical!$B$7:$B$1449,0))=0,"n/a",((INDEX(Historical!$C$7:$C$1442,MATCH(B137,Historical!$B$7:$B$1449,0))/INDEX(Historical!$O$7:$O$1442,MATCH(B137,Historical!$B$7:$B$1449,0)))^(1/10)-1)*100)</f>
        <v>n/a</v>
      </c>
      <c r="W137" s="863" t="str">
        <f t="shared" si="38"/>
        <v>n/a</v>
      </c>
      <c r="X137" s="864">
        <f t="shared" si="39"/>
        <v>0.66497755703931694</v>
      </c>
      <c r="Y137" s="879"/>
      <c r="Z137" s="856">
        <f t="shared" si="40"/>
        <v>52.651515151515149</v>
      </c>
      <c r="AA137" s="866">
        <f t="shared" si="41"/>
        <v>25.905303030303028</v>
      </c>
      <c r="AB137" s="858">
        <v>12</v>
      </c>
      <c r="AC137" s="867">
        <v>2.64</v>
      </c>
      <c r="AD137" s="867">
        <v>1.96</v>
      </c>
      <c r="AE137" s="867">
        <v>4.72</v>
      </c>
      <c r="AF137" s="876" t="s">
        <v>137</v>
      </c>
      <c r="AG137" s="884">
        <v>-55.800000000000004</v>
      </c>
      <c r="AH137" s="867">
        <v>6.5</v>
      </c>
      <c r="AI137" s="867">
        <v>5.36</v>
      </c>
      <c r="AJ137" s="867">
        <v>19.3</v>
      </c>
      <c r="AK137" s="867">
        <v>13.200000000000001</v>
      </c>
      <c r="AL137" s="868">
        <v>5800</v>
      </c>
      <c r="AM137" s="869">
        <v>0.2</v>
      </c>
      <c r="AN137" s="867" t="s">
        <v>137</v>
      </c>
      <c r="AO137" s="870">
        <f t="shared" si="42"/>
        <v>-11.038775293349753</v>
      </c>
      <c r="AP137" s="871">
        <f t="shared" si="43"/>
        <v>14.866527736953275</v>
      </c>
      <c r="AQ137" s="872" t="str">
        <f t="shared" si="44"/>
        <v>n/a</v>
      </c>
      <c r="AR137" s="738">
        <f>INDEX(Historical!$C$7:$C$1442,MATCH(B137,Historical!$B$7:$B$1449,0))*IF(AH137="n/a",1.03,IF(AH137&lt;0,1.01,IF(AH137&gt;10,1.1,(1+AH137/100))))</f>
        <v>1.4803499999999998</v>
      </c>
      <c r="AS137" s="866">
        <f t="shared" si="45"/>
        <v>1.55969676</v>
      </c>
      <c r="AT137" s="866">
        <f t="shared" si="34"/>
        <v>1.7156664360000002</v>
      </c>
      <c r="AU137" s="866">
        <f t="shared" si="34"/>
        <v>1.8872330796000003</v>
      </c>
      <c r="AV137" s="866">
        <f t="shared" si="34"/>
        <v>2.0759563875600007</v>
      </c>
      <c r="AW137" s="856">
        <f t="shared" si="46"/>
        <v>8.7189026631600015</v>
      </c>
      <c r="AX137" s="873">
        <f t="shared" si="47"/>
        <v>12.748797577365115</v>
      </c>
      <c r="AY137" s="1081">
        <v>0.55000000000000004</v>
      </c>
      <c r="AZ137" s="869">
        <v>20.47</v>
      </c>
      <c r="BA137" s="869">
        <v>-11.33</v>
      </c>
      <c r="BB137" s="869">
        <v>-0.88</v>
      </c>
      <c r="BC137" s="869">
        <v>-1.68</v>
      </c>
      <c r="BD137" s="1033"/>
      <c r="BE137" s="700">
        <v>2012</v>
      </c>
      <c r="BF137" s="1013">
        <f t="shared" si="48"/>
        <v>0</v>
      </c>
      <c r="BG137" s="931">
        <v>10.8</v>
      </c>
    </row>
    <row r="138" spans="1:59" ht="11.25" customHeight="1" x14ac:dyDescent="0.2">
      <c r="A138" s="984" t="s">
        <v>1137</v>
      </c>
      <c r="B138" s="988" t="s">
        <v>1138</v>
      </c>
      <c r="C138" s="1070" t="s">
        <v>4381</v>
      </c>
      <c r="D138" s="1070" t="s">
        <v>4382</v>
      </c>
      <c r="E138" s="828">
        <v>7</v>
      </c>
      <c r="F138" s="1148">
        <v>629</v>
      </c>
      <c r="G138" s="1148" t="s">
        <v>106</v>
      </c>
      <c r="H138" s="1148" t="s">
        <v>106</v>
      </c>
      <c r="I138" s="987">
        <v>103.46</v>
      </c>
      <c r="J138" s="738">
        <f t="shared" si="35"/>
        <v>2.7836845157548815</v>
      </c>
      <c r="K138" s="990">
        <v>0.72</v>
      </c>
      <c r="L138" s="1000">
        <v>4</v>
      </c>
      <c r="M138" s="729">
        <f t="shared" si="36"/>
        <v>2.88</v>
      </c>
      <c r="N138" s="983" t="s">
        <v>152</v>
      </c>
      <c r="O138" s="831">
        <v>0.64</v>
      </c>
      <c r="P138" s="973">
        <v>43370</v>
      </c>
      <c r="Q138" s="973">
        <v>43388</v>
      </c>
      <c r="R138" s="729">
        <f t="shared" si="37"/>
        <v>12.499999999999993</v>
      </c>
      <c r="S138" s="795">
        <f>IF(INDEX(Historical!$D$7:$D$1442,MATCH(B138,Historical!$B$7:$B$1449,0))=0,"n/a",(INDEX(Historical!$C$7:$C$1442,MATCH(B138,Historical!$B$7:$B$1449,0))/INDEX(Historical!$D$7:$D$1442,MATCH(B138,Historical!$B$7:$B$1449,0))-1)*100)</f>
        <v>4.7619047619047672</v>
      </c>
      <c r="T138" s="795">
        <f>IF(INDEX(Historical!$F$7:$F$1442,MATCH(B138,Historical!$B$7:$B$1449,0))=0,"n/a",((INDEX(Historical!$C$7:$C$1442,MATCH(B138,Historical!$B$7:$B$1449,0))/INDEX(Historical!$F$7:$F$1442,MATCH(B138,Historical!$B$7:$B$1449,0)))^(1/3)-1)*100)</f>
        <v>4.102866914963843</v>
      </c>
      <c r="U138" s="795">
        <f>IF(INDEX(Historical!$H$7:$H$1442,MATCH(B138,Historical!$B$7:$B$1449,0))=0,"n/a",((INDEX(Historical!$C$7:$C$1442,MATCH(B138,Historical!$B$7:$B$1449,0))/INDEX(Historical!$H$7:$H$1442,MATCH(B138,Historical!$B$7:$B$1449,0)))^(1/5)-1)*100)</f>
        <v>4.2888865516587771</v>
      </c>
      <c r="V138" s="795">
        <f>IF(INDEX(Historical!$O$7:$O$1442,MATCH(B138,Historical!$B$7:$B$1449,0))=0,"n/a",((INDEX(Historical!$C$7:$C$1442,MATCH(B138,Historical!$B$7:$B$1449,0))/INDEX(Historical!$O$7:$O$1442,MATCH(B138,Historical!$B$7:$B$1449,0)))^(1/10)-1)*100)</f>
        <v>2.4127573490751342</v>
      </c>
      <c r="W138" s="796">
        <f t="shared" si="38"/>
        <v>1.7775871880787377</v>
      </c>
      <c r="X138" s="797">
        <f t="shared" si="39"/>
        <v>0.19146814962762396</v>
      </c>
      <c r="Y138" s="753"/>
      <c r="Z138" s="738">
        <f t="shared" si="40"/>
        <v>115.19999999999999</v>
      </c>
      <c r="AA138" s="999">
        <f t="shared" si="41"/>
        <v>41.384</v>
      </c>
      <c r="AB138" s="1000">
        <v>12</v>
      </c>
      <c r="AC138" s="978">
        <v>2.5</v>
      </c>
      <c r="AD138" s="978">
        <v>5.38</v>
      </c>
      <c r="AE138" s="978">
        <v>12.48</v>
      </c>
      <c r="AF138" s="978">
        <v>4.26</v>
      </c>
      <c r="AG138" s="978">
        <v>10.8</v>
      </c>
      <c r="AH138" s="978">
        <v>-16.5</v>
      </c>
      <c r="AI138" s="978">
        <v>-11.16</v>
      </c>
      <c r="AJ138" s="978">
        <v>22.400000000000002</v>
      </c>
      <c r="AK138" s="978">
        <v>7.7</v>
      </c>
      <c r="AL138" s="991">
        <v>3670</v>
      </c>
      <c r="AM138" s="985">
        <v>0.89999999999999991</v>
      </c>
      <c r="AN138" s="978">
        <v>1.26</v>
      </c>
      <c r="AO138" s="838">
        <f t="shared" si="42"/>
        <v>-34.311428932586338</v>
      </c>
      <c r="AP138" s="839">
        <f t="shared" si="43"/>
        <v>7.0725710674136586</v>
      </c>
      <c r="AQ138" s="1001">
        <f t="shared" si="44"/>
        <v>179.91732112655453</v>
      </c>
      <c r="AR138" s="738">
        <f>INDEX(Historical!$C$7:$C$1442,MATCH(B138,Historical!$B$7:$B$1449,0))*IF(AH138="n/a",1.03,IF(AH138&lt;0,1.01,IF(AH138&gt;10,1.1,(1+AH138/100))))</f>
        <v>2.6664000000000003</v>
      </c>
      <c r="AS138" s="999">
        <f t="shared" si="45"/>
        <v>2.6930640000000006</v>
      </c>
      <c r="AT138" s="999">
        <f t="shared" si="34"/>
        <v>2.9004299280000003</v>
      </c>
      <c r="AU138" s="999">
        <f t="shared" si="34"/>
        <v>3.1237630324560004</v>
      </c>
      <c r="AV138" s="999">
        <f t="shared" si="34"/>
        <v>3.3642927859551124</v>
      </c>
      <c r="AW138" s="738">
        <f t="shared" si="46"/>
        <v>14.747949746411113</v>
      </c>
      <c r="AX138" s="846">
        <f t="shared" si="47"/>
        <v>14.254735884797132</v>
      </c>
      <c r="AY138" s="1080">
        <v>0.82</v>
      </c>
      <c r="AZ138" s="985">
        <v>33.08</v>
      </c>
      <c r="BA138" s="985">
        <v>-0.75</v>
      </c>
      <c r="BB138" s="985">
        <v>6.8000000000000007</v>
      </c>
      <c r="BC138" s="985">
        <v>8.9499999999999993</v>
      </c>
      <c r="BE138" s="700">
        <v>2012</v>
      </c>
      <c r="BF138" s="1013">
        <f t="shared" si="48"/>
        <v>0</v>
      </c>
      <c r="BG138" s="995">
        <v>4.3999999999999995</v>
      </c>
    </row>
    <row r="139" spans="1:59" ht="11.25" customHeight="1" x14ac:dyDescent="0.2">
      <c r="A139" s="976" t="s">
        <v>1139</v>
      </c>
      <c r="B139" s="988" t="s">
        <v>1140</v>
      </c>
      <c r="C139" s="1070" t="s">
        <v>123</v>
      </c>
      <c r="D139" s="1070" t="s">
        <v>4233</v>
      </c>
      <c r="E139" s="828">
        <v>9</v>
      </c>
      <c r="F139" s="1148">
        <v>410</v>
      </c>
      <c r="G139" s="1148" t="s">
        <v>115</v>
      </c>
      <c r="H139" s="1148" t="s">
        <v>115</v>
      </c>
      <c r="I139" s="987">
        <v>80.62</v>
      </c>
      <c r="J139" s="738">
        <f t="shared" si="35"/>
        <v>3.076159761845696</v>
      </c>
      <c r="K139" s="990">
        <v>0.62</v>
      </c>
      <c r="L139" s="1000">
        <v>4</v>
      </c>
      <c r="M139" s="729">
        <f t="shared" si="36"/>
        <v>2.48</v>
      </c>
      <c r="N139" s="983" t="s">
        <v>506</v>
      </c>
      <c r="O139" s="831">
        <v>0.56000000000000005</v>
      </c>
      <c r="P139" s="973">
        <v>43448</v>
      </c>
      <c r="Q139" s="973">
        <v>43469</v>
      </c>
      <c r="R139" s="729">
        <f t="shared" si="37"/>
        <v>10.714285714285703</v>
      </c>
      <c r="S139" s="795">
        <f>IF(INDEX(Historical!$D$7:$D$1442,MATCH(B139,Historical!$B$7:$B$1449,0))=0,"n/a",(INDEX(Historical!$C$7:$C$1442,MATCH(B139,Historical!$B$7:$B$1449,0))/INDEX(Historical!$D$7:$D$1442,MATCH(B139,Historical!$B$7:$B$1449,0))-1)*100)</f>
        <v>9.8039215686274606</v>
      </c>
      <c r="T139" s="795">
        <f>IF(INDEX(Historical!$F$7:$F$1442,MATCH(B139,Historical!$B$7:$B$1449,0))=0,"n/a",((INDEX(Historical!$C$7:$C$1442,MATCH(B139,Historical!$B$7:$B$1449,0))/INDEX(Historical!$F$7:$F$1442,MATCH(B139,Historical!$B$7:$B$1449,0)))^(1/3)-1)*100)</f>
        <v>11.868894208139679</v>
      </c>
      <c r="U139" s="795">
        <f>IF(INDEX(Historical!$H$7:$H$1442,MATCH(B139,Historical!$B$7:$B$1449,0))=0,"n/a",((INDEX(Historical!$C$7:$C$1442,MATCH(B139,Historical!$B$7:$B$1449,0))/INDEX(Historical!$H$7:$H$1442,MATCH(B139,Historical!$B$7:$B$1449,0)))^(1/5)-1)*100)</f>
        <v>13.295681060117071</v>
      </c>
      <c r="V139" s="795">
        <f>IF(INDEX(Historical!$O$7:$O$1442,MATCH(B139,Historical!$B$7:$B$1449,0))=0,"n/a",((INDEX(Historical!$C$7:$C$1442,MATCH(B139,Historical!$B$7:$B$1449,0))/INDEX(Historical!$O$7:$O$1442,MATCH(B139,Historical!$B$7:$B$1449,0)))^(1/10)-1)*100)</f>
        <v>9.7934759492371626</v>
      </c>
      <c r="W139" s="796">
        <f t="shared" si="38"/>
        <v>1.3576059336882023</v>
      </c>
      <c r="X139" s="797">
        <f t="shared" si="39"/>
        <v>0.67835107449576881</v>
      </c>
      <c r="Y139" s="749"/>
      <c r="Z139" s="738">
        <f t="shared" si="40"/>
        <v>29.771908763505401</v>
      </c>
      <c r="AA139" s="999">
        <f t="shared" si="41"/>
        <v>9.67827130852341</v>
      </c>
      <c r="AB139" s="1000">
        <v>12</v>
      </c>
      <c r="AC139" s="978">
        <v>8.33</v>
      </c>
      <c r="AD139" s="978">
        <v>0.98</v>
      </c>
      <c r="AE139" s="978">
        <v>1.1200000000000001</v>
      </c>
      <c r="AF139" s="978">
        <v>1.91</v>
      </c>
      <c r="AG139" s="978">
        <v>27.200000000000003</v>
      </c>
      <c r="AH139" s="980">
        <v>24.3</v>
      </c>
      <c r="AI139" s="980">
        <v>7.66</v>
      </c>
      <c r="AJ139" s="978">
        <v>19.600000000000001</v>
      </c>
      <c r="AK139" s="978">
        <v>9.84</v>
      </c>
      <c r="AL139" s="991">
        <v>11340</v>
      </c>
      <c r="AM139" s="985">
        <v>0.2</v>
      </c>
      <c r="AN139" s="978">
        <v>1.1200000000000001</v>
      </c>
      <c r="AO139" s="838">
        <f t="shared" si="42"/>
        <v>6.6935695134393569</v>
      </c>
      <c r="AP139" s="839">
        <f t="shared" si="43"/>
        <v>16.371840821962767</v>
      </c>
      <c r="AQ139" s="1001">
        <f t="shared" si="44"/>
        <v>-9.3590766956908702</v>
      </c>
      <c r="AR139" s="738">
        <f>INDEX(Historical!$C$7:$C$1442,MATCH(B139,Historical!$B$7:$B$1449,0))*IF(AH139="n/a",1.03,IF(AH139&lt;0,1.01,IF(AH139&gt;10,1.1,(1+AH139/100))))</f>
        <v>2.4640000000000004</v>
      </c>
      <c r="AS139" s="999">
        <f t="shared" si="45"/>
        <v>2.6527424000000006</v>
      </c>
      <c r="AT139" s="999">
        <f t="shared" si="34"/>
        <v>2.9137722521600007</v>
      </c>
      <c r="AU139" s="999">
        <f t="shared" si="34"/>
        <v>3.2004874417725451</v>
      </c>
      <c r="AV139" s="999">
        <f t="shared" si="34"/>
        <v>3.5154154060429637</v>
      </c>
      <c r="AW139" s="738">
        <f t="shared" si="46"/>
        <v>14.746417499975511</v>
      </c>
      <c r="AX139" s="846">
        <f t="shared" si="47"/>
        <v>18.291264574516884</v>
      </c>
      <c r="AY139" s="1080">
        <v>1.21</v>
      </c>
      <c r="AZ139" s="985">
        <v>19.61</v>
      </c>
      <c r="BA139" s="985">
        <v>-28.310000000000002</v>
      </c>
      <c r="BB139" s="985">
        <v>5.94</v>
      </c>
      <c r="BC139" s="985">
        <v>-12.989999999999998</v>
      </c>
      <c r="BE139" s="700">
        <v>2011</v>
      </c>
      <c r="BF139" s="1013">
        <f t="shared" si="48"/>
        <v>0</v>
      </c>
      <c r="BG139" s="995">
        <v>9.5</v>
      </c>
    </row>
    <row r="140" spans="1:59" ht="11.25" customHeight="1" x14ac:dyDescent="0.2">
      <c r="A140" s="976" t="s">
        <v>1141</v>
      </c>
      <c r="B140" s="988" t="s">
        <v>1142</v>
      </c>
      <c r="C140" s="1070" t="s">
        <v>112</v>
      </c>
      <c r="D140" s="1070" t="s">
        <v>4425</v>
      </c>
      <c r="E140" s="828">
        <v>9</v>
      </c>
      <c r="F140" s="1148">
        <v>354</v>
      </c>
      <c r="G140" s="1148" t="s">
        <v>115</v>
      </c>
      <c r="H140" s="1148" t="s">
        <v>115</v>
      </c>
      <c r="I140" s="987">
        <v>76.25</v>
      </c>
      <c r="J140" s="738">
        <f t="shared" si="35"/>
        <v>3.4622950819672136</v>
      </c>
      <c r="K140" s="990">
        <v>0.66</v>
      </c>
      <c r="L140" s="1000">
        <v>4</v>
      </c>
      <c r="M140" s="729">
        <f t="shared" si="36"/>
        <v>2.64</v>
      </c>
      <c r="N140" s="983" t="s">
        <v>598</v>
      </c>
      <c r="O140" s="831">
        <v>0.6</v>
      </c>
      <c r="P140" s="694">
        <v>43168</v>
      </c>
      <c r="Q140" s="694">
        <v>43182</v>
      </c>
      <c r="R140" s="729">
        <f t="shared" si="37"/>
        <v>10.000000000000009</v>
      </c>
      <c r="S140" s="795">
        <f>IF(INDEX(Historical!$D$7:$D$1442,MATCH(B140,Historical!$B$7:$B$1449,0))=0,"n/a",(INDEX(Historical!$C$7:$C$1442,MATCH(B140,Historical!$B$7:$B$1449,0))/INDEX(Historical!$D$7:$D$1442,MATCH(B140,Historical!$B$7:$B$1449,0))-1)*100)</f>
        <v>10.000000000000009</v>
      </c>
      <c r="T140" s="795">
        <f>IF(INDEX(Historical!$F$7:$F$1442,MATCH(B140,Historical!$B$7:$B$1449,0))=0,"n/a",((INDEX(Historical!$C$7:$C$1442,MATCH(B140,Historical!$B$7:$B$1449,0))/INDEX(Historical!$F$7:$F$1442,MATCH(B140,Historical!$B$7:$B$1449,0)))^(1/3)-1)*100)</f>
        <v>6.2658569182611146</v>
      </c>
      <c r="U140" s="795">
        <f>IF(INDEX(Historical!$H$7:$H$1442,MATCH(B140,Historical!$B$7:$B$1449,0))=0,"n/a",((INDEX(Historical!$C$7:$C$1442,MATCH(B140,Historical!$B$7:$B$1449,0))/INDEX(Historical!$H$7:$H$1442,MATCH(B140,Historical!$B$7:$B$1449,0)))^(1/5)-1)*100)</f>
        <v>9.4608784223157549</v>
      </c>
      <c r="V140" s="795">
        <f>IF(INDEX(Historical!$O$7:$O$1442,MATCH(B140,Historical!$B$7:$B$1449,0))=0,"n/a",((INDEX(Historical!$C$7:$C$1442,MATCH(B140,Historical!$B$7:$B$1449,0))/INDEX(Historical!$O$7:$O$1442,MATCH(B140,Historical!$B$7:$B$1449,0)))^(1/10)-1)*100)</f>
        <v>10.194620275875476</v>
      </c>
      <c r="W140" s="796">
        <f t="shared" si="38"/>
        <v>0.92802656364788338</v>
      </c>
      <c r="X140" s="797">
        <f t="shared" si="39"/>
        <v>0.70080580906042633</v>
      </c>
      <c r="Y140" s="751" t="s">
        <v>286</v>
      </c>
      <c r="Z140" s="738">
        <f t="shared" si="40"/>
        <v>55.462184873949582</v>
      </c>
      <c r="AA140" s="999">
        <f t="shared" si="41"/>
        <v>16.018907563025209</v>
      </c>
      <c r="AB140" s="1000">
        <v>12</v>
      </c>
      <c r="AC140" s="978">
        <v>4.76</v>
      </c>
      <c r="AD140" s="978">
        <v>1.56</v>
      </c>
      <c r="AE140" s="978">
        <v>1.55</v>
      </c>
      <c r="AF140" s="978">
        <v>1.97</v>
      </c>
      <c r="AG140" s="978">
        <v>12.7</v>
      </c>
      <c r="AH140" s="978">
        <v>55.800000000000004</v>
      </c>
      <c r="AI140" s="978">
        <v>9.2299999999999986</v>
      </c>
      <c r="AJ140" s="978">
        <v>13.5</v>
      </c>
      <c r="AK140" s="978">
        <v>10.27</v>
      </c>
      <c r="AL140" s="991">
        <v>33050</v>
      </c>
      <c r="AM140" s="985">
        <v>0.1</v>
      </c>
      <c r="AN140" s="978">
        <v>0.43</v>
      </c>
      <c r="AO140" s="838">
        <f t="shared" si="42"/>
        <v>-3.0957340587422415</v>
      </c>
      <c r="AP140" s="839">
        <f t="shared" si="43"/>
        <v>12.923173504282968</v>
      </c>
      <c r="AQ140" s="1001">
        <f t="shared" si="44"/>
        <v>18.429065312268801</v>
      </c>
      <c r="AR140" s="738">
        <f>INDEX(Historical!$C$7:$C$1442,MATCH(B140,Historical!$B$7:$B$1449,0))*IF(AH140="n/a",1.03,IF(AH140&lt;0,1.01,IF(AH140&gt;10,1.1,(1+AH140/100))))</f>
        <v>2.9040000000000004</v>
      </c>
      <c r="AS140" s="999">
        <f t="shared" si="45"/>
        <v>3.1720392000000004</v>
      </c>
      <c r="AT140" s="999">
        <f t="shared" si="34"/>
        <v>3.4892431200000007</v>
      </c>
      <c r="AU140" s="999">
        <f t="shared" si="34"/>
        <v>3.838167432000001</v>
      </c>
      <c r="AV140" s="999">
        <f t="shared" si="34"/>
        <v>4.2219841752000011</v>
      </c>
      <c r="AW140" s="738">
        <f t="shared" si="46"/>
        <v>17.625433927200003</v>
      </c>
      <c r="AX140" s="846">
        <f t="shared" si="47"/>
        <v>23.115323183213118</v>
      </c>
      <c r="AY140" s="1080">
        <v>1.4</v>
      </c>
      <c r="AZ140" s="985">
        <v>18.29</v>
      </c>
      <c r="BA140" s="985">
        <v>-15.14</v>
      </c>
      <c r="BB140" s="985">
        <v>7.3599999999999994</v>
      </c>
      <c r="BC140" s="985">
        <v>-1.22</v>
      </c>
      <c r="BE140" s="700">
        <v>2010</v>
      </c>
      <c r="BF140" s="1013">
        <f t="shared" si="48"/>
        <v>0</v>
      </c>
      <c r="BG140" s="995">
        <v>6.7</v>
      </c>
    </row>
    <row r="141" spans="1:59" ht="11.25" customHeight="1" x14ac:dyDescent="0.2">
      <c r="A141" s="976" t="s">
        <v>1145</v>
      </c>
      <c r="B141" s="988" t="s">
        <v>1146</v>
      </c>
      <c r="C141" s="1070" t="s">
        <v>131</v>
      </c>
      <c r="D141" s="1070" t="s">
        <v>4391</v>
      </c>
      <c r="E141" s="828">
        <v>8</v>
      </c>
      <c r="F141" s="1148">
        <v>510</v>
      </c>
      <c r="G141" s="1148" t="s">
        <v>106</v>
      </c>
      <c r="H141" s="1148" t="s">
        <v>106</v>
      </c>
      <c r="I141" s="987">
        <v>52.52</v>
      </c>
      <c r="J141" s="738">
        <f t="shared" si="35"/>
        <v>2.7418126428027416</v>
      </c>
      <c r="K141" s="990">
        <v>0.36</v>
      </c>
      <c r="L141" s="1000">
        <v>4</v>
      </c>
      <c r="M141" s="729">
        <f t="shared" si="36"/>
        <v>1.44</v>
      </c>
      <c r="N141" s="983" t="s">
        <v>320</v>
      </c>
      <c r="O141" s="831">
        <v>0.33500000000000002</v>
      </c>
      <c r="P141" s="973">
        <v>43265</v>
      </c>
      <c r="Q141" s="973">
        <v>43280</v>
      </c>
      <c r="R141" s="729">
        <f t="shared" si="37"/>
        <v>7.4626865671641687</v>
      </c>
      <c r="S141" s="795">
        <f>IF(INDEX(Historical!$D$7:$D$1442,MATCH(B141,Historical!$B$7:$B$1449,0))=0,"n/a",(INDEX(Historical!$C$7:$C$1442,MATCH(B141,Historical!$B$7:$B$1449,0))/INDEX(Historical!$D$7:$D$1442,MATCH(B141,Historical!$B$7:$B$1449,0))-1)*100)</f>
        <v>7.6045627376425839</v>
      </c>
      <c r="T141" s="795">
        <f>IF(INDEX(Historical!$F$7:$F$1442,MATCH(B141,Historical!$B$7:$B$1449,0))=0,"n/a",((INDEX(Historical!$C$7:$C$1442,MATCH(B141,Historical!$B$7:$B$1449,0))/INDEX(Historical!$F$7:$F$1442,MATCH(B141,Historical!$B$7:$B$1449,0)))^(1/3)-1)*100)</f>
        <v>6.6948617049130466</v>
      </c>
      <c r="U141" s="795">
        <f>IF(INDEX(Historical!$H$7:$H$1442,MATCH(B141,Historical!$B$7:$B$1449,0))=0,"n/a",((INDEX(Historical!$C$7:$C$1442,MATCH(B141,Historical!$B$7:$B$1449,0))/INDEX(Historical!$H$7:$H$1442,MATCH(B141,Historical!$B$7:$B$1449,0)))^(1/5)-1)*100)</f>
        <v>6.2497776529030213</v>
      </c>
      <c r="V141" s="795" t="str">
        <f>IF(INDEX(Historical!$O$7:$O$1442,MATCH(B141,Historical!$B$7:$B$1449,0))=0,"n/a",((INDEX(Historical!$C$7:$C$1442,MATCH(B141,Historical!$B$7:$B$1449,0))/INDEX(Historical!$O$7:$O$1442,MATCH(B141,Historical!$B$7:$B$1449,0)))^(1/10)-1)*100)</f>
        <v>n/a</v>
      </c>
      <c r="W141" s="796" t="str">
        <f t="shared" si="38"/>
        <v>n/a</v>
      </c>
      <c r="X141" s="797">
        <f t="shared" si="39"/>
        <v>4.8075212714638624</v>
      </c>
      <c r="Y141" s="988"/>
      <c r="Z141" s="738">
        <f t="shared" si="40"/>
        <v>55.38461538461538</v>
      </c>
      <c r="AA141" s="999">
        <f t="shared" si="41"/>
        <v>20.2</v>
      </c>
      <c r="AB141" s="1000">
        <v>12</v>
      </c>
      <c r="AC141" s="978">
        <v>2.6</v>
      </c>
      <c r="AD141" s="978">
        <v>3.96</v>
      </c>
      <c r="AE141" s="978">
        <v>2.39</v>
      </c>
      <c r="AF141" s="978">
        <v>1.78</v>
      </c>
      <c r="AG141" s="978">
        <v>8</v>
      </c>
      <c r="AH141" s="978">
        <v>1.2</v>
      </c>
      <c r="AI141" s="978">
        <v>3.52</v>
      </c>
      <c r="AJ141" s="978">
        <v>1.3</v>
      </c>
      <c r="AK141" s="978">
        <v>5.0999999999999996</v>
      </c>
      <c r="AL141" s="991">
        <v>2180</v>
      </c>
      <c r="AM141" s="985">
        <v>0.70000000000000007</v>
      </c>
      <c r="AN141" s="978">
        <v>1.17</v>
      </c>
      <c r="AO141" s="838">
        <f t="shared" si="42"/>
        <v>-11.208409704294237</v>
      </c>
      <c r="AP141" s="839">
        <f t="shared" si="43"/>
        <v>8.9915902957057625</v>
      </c>
      <c r="AQ141" s="1001">
        <f t="shared" si="44"/>
        <v>26.413782652226825</v>
      </c>
      <c r="AR141" s="738">
        <f>INDEX(Historical!$C$7:$C$1442,MATCH(B141,Historical!$B$7:$B$1449,0))*IF(AH141="n/a",1.03,IF(AH141&lt;0,1.01,IF(AH141&gt;10,1.1,(1+AH141/100))))</f>
        <v>1.43198</v>
      </c>
      <c r="AS141" s="999">
        <f t="shared" si="45"/>
        <v>1.4823856959999999</v>
      </c>
      <c r="AT141" s="999">
        <f t="shared" si="34"/>
        <v>1.5579873664959998</v>
      </c>
      <c r="AU141" s="999">
        <f t="shared" si="34"/>
        <v>1.6374447221872956</v>
      </c>
      <c r="AV141" s="999">
        <f t="shared" si="34"/>
        <v>1.7209544030188477</v>
      </c>
      <c r="AW141" s="738">
        <f t="shared" si="46"/>
        <v>7.8307521877021422</v>
      </c>
      <c r="AX141" s="846">
        <f t="shared" si="47"/>
        <v>14.910038438122891</v>
      </c>
      <c r="AY141" s="1080">
        <v>0.48</v>
      </c>
      <c r="AZ141" s="985">
        <v>9.44</v>
      </c>
      <c r="BA141" s="985">
        <v>-18.38</v>
      </c>
      <c r="BB141" s="985">
        <v>0.02</v>
      </c>
      <c r="BC141" s="985">
        <v>-7.8</v>
      </c>
      <c r="BE141" s="700">
        <v>2011</v>
      </c>
      <c r="BF141" s="1013">
        <f t="shared" si="48"/>
        <v>0</v>
      </c>
      <c r="BG141" s="995">
        <v>2.6</v>
      </c>
    </row>
    <row r="142" spans="1:59" ht="11.25" customHeight="1" x14ac:dyDescent="0.2">
      <c r="A142" s="976" t="s">
        <v>1147</v>
      </c>
      <c r="B142" s="988" t="s">
        <v>1148</v>
      </c>
      <c r="C142" s="1070" t="s">
        <v>108</v>
      </c>
      <c r="D142" s="1070" t="s">
        <v>118</v>
      </c>
      <c r="E142" s="828">
        <v>9</v>
      </c>
      <c r="F142" s="1148">
        <v>397</v>
      </c>
      <c r="G142" s="1148" t="s">
        <v>37</v>
      </c>
      <c r="H142" s="1148" t="s">
        <v>37</v>
      </c>
      <c r="I142" s="987">
        <v>32.880000000000003</v>
      </c>
      <c r="J142" s="738">
        <f t="shared" si="35"/>
        <v>2.7980535279805352</v>
      </c>
      <c r="K142" s="990">
        <v>0.23</v>
      </c>
      <c r="L142" s="1000">
        <v>4</v>
      </c>
      <c r="M142" s="729">
        <f t="shared" si="36"/>
        <v>0.92</v>
      </c>
      <c r="N142" s="983" t="s">
        <v>470</v>
      </c>
      <c r="O142" s="831">
        <v>0.22</v>
      </c>
      <c r="P142" s="973">
        <v>43418</v>
      </c>
      <c r="Q142" s="973">
        <v>43426</v>
      </c>
      <c r="R142" s="729">
        <f t="shared" si="37"/>
        <v>4.5454545454545494</v>
      </c>
      <c r="S142" s="795">
        <f>IF(INDEX(Historical!$D$7:$D$1442,MATCH(B142,Historical!$B$7:$B$1449,0))=0,"n/a",(INDEX(Historical!$C$7:$C$1442,MATCH(B142,Historical!$B$7:$B$1449,0))/INDEX(Historical!$D$7:$D$1442,MATCH(B142,Historical!$B$7:$B$1449,0))-1)*100)</f>
        <v>4.705882352941182</v>
      </c>
      <c r="T142" s="795">
        <f>IF(INDEX(Historical!$F$7:$F$1442,MATCH(B142,Historical!$B$7:$B$1449,0))=0,"n/a",((INDEX(Historical!$C$7:$C$1442,MATCH(B142,Historical!$B$7:$B$1449,0))/INDEX(Historical!$F$7:$F$1442,MATCH(B142,Historical!$B$7:$B$1449,0)))^(1/3)-1)*100)</f>
        <v>8.6795713542596289</v>
      </c>
      <c r="U142" s="795">
        <f>IF(INDEX(Historical!$H$7:$H$1442,MATCH(B142,Historical!$B$7:$B$1449,0))=0,"n/a",((INDEX(Historical!$C$7:$C$1442,MATCH(B142,Historical!$B$7:$B$1449,0))/INDEX(Historical!$H$7:$H$1442,MATCH(B142,Historical!$B$7:$B$1449,0)))^(1/5)-1)*100)</f>
        <v>9.193443719040161</v>
      </c>
      <c r="V142" s="795">
        <f>IF(INDEX(Historical!$O$7:$O$1442,MATCH(B142,Historical!$B$7:$B$1449,0))=0,"n/a",((INDEX(Historical!$C$7:$C$1442,MATCH(B142,Historical!$B$7:$B$1449,0))/INDEX(Historical!$O$7:$O$1442,MATCH(B142,Historical!$B$7:$B$1449,0)))^(1/10)-1)*100)</f>
        <v>6.3689511551615174</v>
      </c>
      <c r="W142" s="796">
        <f t="shared" si="38"/>
        <v>1.4434784464612547</v>
      </c>
      <c r="X142" s="797" t="str">
        <f t="shared" si="39"/>
        <v>n/a</v>
      </c>
      <c r="Y142" s="752"/>
      <c r="Z142" s="738">
        <f t="shared" si="40"/>
        <v>63.448275862068968</v>
      </c>
      <c r="AA142" s="999">
        <f t="shared" si="41"/>
        <v>22.675862068965518</v>
      </c>
      <c r="AB142" s="1000">
        <v>12</v>
      </c>
      <c r="AC142" s="978">
        <v>1.45</v>
      </c>
      <c r="AD142" s="978">
        <v>4.54</v>
      </c>
      <c r="AE142" s="978">
        <v>1.03</v>
      </c>
      <c r="AF142" s="978">
        <v>1.23</v>
      </c>
      <c r="AG142" s="978">
        <v>6.9</v>
      </c>
      <c r="AH142" s="978">
        <v>-35.699999999999996</v>
      </c>
      <c r="AI142" s="978">
        <v>16.220000000000002</v>
      </c>
      <c r="AJ142" s="978">
        <v>-6.4</v>
      </c>
      <c r="AK142" s="978">
        <v>5</v>
      </c>
      <c r="AL142" s="991">
        <v>713.5</v>
      </c>
      <c r="AM142" s="985">
        <v>0.5</v>
      </c>
      <c r="AN142" s="978">
        <v>0.04</v>
      </c>
      <c r="AO142" s="838">
        <f t="shared" si="42"/>
        <v>-10.684364821944822</v>
      </c>
      <c r="AP142" s="839">
        <f t="shared" si="43"/>
        <v>11.991497247020696</v>
      </c>
      <c r="AQ142" s="1001">
        <f t="shared" si="44"/>
        <v>11.337944704554715</v>
      </c>
      <c r="AR142" s="738">
        <f>INDEX(Historical!$C$7:$C$1442,MATCH(B142,Historical!$B$7:$B$1449,0))*IF(AH142="n/a",1.03,IF(AH142&lt;0,1.01,IF(AH142&gt;10,1.1,(1+AH142/100))))</f>
        <v>0.89890000000000003</v>
      </c>
      <c r="AS142" s="999">
        <f t="shared" si="45"/>
        <v>0.98879000000000017</v>
      </c>
      <c r="AT142" s="999">
        <f t="shared" si="34"/>
        <v>1.0382295000000001</v>
      </c>
      <c r="AU142" s="999">
        <f t="shared" si="34"/>
        <v>1.0901409750000002</v>
      </c>
      <c r="AV142" s="999">
        <f t="shared" si="34"/>
        <v>1.1446480237500003</v>
      </c>
      <c r="AW142" s="738">
        <f t="shared" si="46"/>
        <v>5.16070849875</v>
      </c>
      <c r="AX142" s="846">
        <f t="shared" si="47"/>
        <v>15.6955854584854</v>
      </c>
      <c r="AY142" s="1080">
        <v>0.55000000000000004</v>
      </c>
      <c r="AZ142" s="985">
        <v>43.08</v>
      </c>
      <c r="BA142" s="985">
        <v>-1.31</v>
      </c>
      <c r="BB142" s="985">
        <v>3.75</v>
      </c>
      <c r="BC142" s="985">
        <v>20.169999999999998</v>
      </c>
      <c r="BE142" s="700">
        <v>2011</v>
      </c>
      <c r="BF142" s="1013">
        <f t="shared" si="48"/>
        <v>0</v>
      </c>
      <c r="BG142" s="995">
        <v>2.4</v>
      </c>
    </row>
    <row r="143" spans="1:59" ht="11.25" customHeight="1" x14ac:dyDescent="0.2">
      <c r="A143" s="976" t="s">
        <v>1149</v>
      </c>
      <c r="B143" s="988" t="s">
        <v>1150</v>
      </c>
      <c r="C143" s="1070" t="s">
        <v>108</v>
      </c>
      <c r="D143" s="1070" t="s">
        <v>4401</v>
      </c>
      <c r="E143" s="828">
        <v>8</v>
      </c>
      <c r="F143" s="1148">
        <v>464</v>
      </c>
      <c r="G143" s="1148" t="s">
        <v>37</v>
      </c>
      <c r="H143" s="1148" t="s">
        <v>37</v>
      </c>
      <c r="I143" s="987">
        <v>31.25</v>
      </c>
      <c r="J143" s="738">
        <f t="shared" si="35"/>
        <v>3.5840000000000005</v>
      </c>
      <c r="K143" s="990">
        <v>0.28000000000000003</v>
      </c>
      <c r="L143" s="1000">
        <v>4</v>
      </c>
      <c r="M143" s="729">
        <f t="shared" si="36"/>
        <v>1.1200000000000001</v>
      </c>
      <c r="N143" s="983" t="s">
        <v>598</v>
      </c>
      <c r="O143" s="831">
        <v>0.27</v>
      </c>
      <c r="P143" s="694">
        <v>43159</v>
      </c>
      <c r="Q143" s="694">
        <v>43182</v>
      </c>
      <c r="R143" s="729">
        <f t="shared" si="37"/>
        <v>3.7037037037037068</v>
      </c>
      <c r="S143" s="795">
        <f>IF(INDEX(Historical!$D$7:$D$1442,MATCH(B143,Historical!$B$7:$B$1449,0))=0,"n/a",(INDEX(Historical!$C$7:$C$1442,MATCH(B143,Historical!$B$7:$B$1449,0))/INDEX(Historical!$D$7:$D$1442,MATCH(B143,Historical!$B$7:$B$1449,0))-1)*100)</f>
        <v>3.7037037037036979</v>
      </c>
      <c r="T143" s="795">
        <f>IF(INDEX(Historical!$F$7:$F$1442,MATCH(B143,Historical!$B$7:$B$1449,0))=0,"n/a",((INDEX(Historical!$C$7:$C$1442,MATCH(B143,Historical!$B$7:$B$1449,0))/INDEX(Historical!$F$7:$F$1442,MATCH(B143,Historical!$B$7:$B$1449,0)))^(1/3)-1)*100)</f>
        <v>5.2726599609396629</v>
      </c>
      <c r="U143" s="795">
        <f>IF(INDEX(Historical!$H$7:$H$1442,MATCH(B143,Historical!$B$7:$B$1449,0))=0,"n/a",((INDEX(Historical!$C$7:$C$1442,MATCH(B143,Historical!$B$7:$B$1449,0))/INDEX(Historical!$H$7:$H$1442,MATCH(B143,Historical!$B$7:$B$1449,0)))^(1/5)-1)*100)</f>
        <v>6.9610375725068785</v>
      </c>
      <c r="V143" s="795">
        <f>IF(INDEX(Historical!$O$7:$O$1442,MATCH(B143,Historical!$B$7:$B$1449,0))=0,"n/a",((INDEX(Historical!$C$7:$C$1442,MATCH(B143,Historical!$B$7:$B$1449,0))/INDEX(Historical!$O$7:$O$1442,MATCH(B143,Historical!$B$7:$B$1449,0)))^(1/10)-1)*100)</f>
        <v>-1.4793049567109251</v>
      </c>
      <c r="W143" s="796" t="str">
        <f t="shared" si="38"/>
        <v>n/a</v>
      </c>
      <c r="X143" s="797">
        <f t="shared" si="39"/>
        <v>1.3922075145013757</v>
      </c>
      <c r="Y143" s="989"/>
      <c r="Z143" s="738">
        <f t="shared" si="40"/>
        <v>1.0331150262890878</v>
      </c>
      <c r="AA143" s="999">
        <f t="shared" si="41"/>
        <v>0.28825754081726779</v>
      </c>
      <c r="AB143" s="1000">
        <v>12</v>
      </c>
      <c r="AC143" s="978">
        <v>108.41</v>
      </c>
      <c r="AD143" s="978" t="s">
        <v>137</v>
      </c>
      <c r="AE143" s="978">
        <v>2.67</v>
      </c>
      <c r="AF143" s="978">
        <v>1.19</v>
      </c>
      <c r="AG143" s="978">
        <v>7.6</v>
      </c>
      <c r="AH143" s="978">
        <v>24.4</v>
      </c>
      <c r="AI143" s="978" t="s">
        <v>137</v>
      </c>
      <c r="AJ143" s="978">
        <v>5</v>
      </c>
      <c r="AK143" s="978" t="s">
        <v>137</v>
      </c>
      <c r="AL143" s="991">
        <v>77.5</v>
      </c>
      <c r="AM143" s="985">
        <v>16.900000000000002</v>
      </c>
      <c r="AN143" s="978">
        <v>0.33</v>
      </c>
      <c r="AO143" s="838">
        <f t="shared" si="42"/>
        <v>10.25678003168961</v>
      </c>
      <c r="AP143" s="839">
        <f t="shared" si="43"/>
        <v>10.545037572506878</v>
      </c>
      <c r="AQ143" s="1001">
        <f t="shared" si="44"/>
        <v>-87.65268407803994</v>
      </c>
      <c r="AR143" s="738">
        <f>INDEX(Historical!$C$7:$C$1442,MATCH(B143,Historical!$B$7:$B$1449,0))*IF(AH143="n/a",1.03,IF(AH143&lt;0,1.01,IF(AH143&gt;10,1.1,(1+AH143/100))))</f>
        <v>1.2320000000000002</v>
      </c>
      <c r="AS143" s="999">
        <f t="shared" si="45"/>
        <v>1.2689600000000003</v>
      </c>
      <c r="AT143" s="999">
        <f t="shared" si="34"/>
        <v>1.3070288000000003</v>
      </c>
      <c r="AU143" s="999">
        <f t="shared" si="34"/>
        <v>1.3462396640000003</v>
      </c>
      <c r="AV143" s="999">
        <f t="shared" si="34"/>
        <v>1.3866268539200004</v>
      </c>
      <c r="AW143" s="738">
        <f t="shared" si="46"/>
        <v>6.5408553179200011</v>
      </c>
      <c r="AX143" s="846">
        <f t="shared" si="47"/>
        <v>20.930737017344004</v>
      </c>
      <c r="AY143" s="1080">
        <v>0.61</v>
      </c>
      <c r="AZ143" s="985">
        <v>8.99</v>
      </c>
      <c r="BA143" s="985">
        <v>-19.25</v>
      </c>
      <c r="BB143" s="985">
        <v>-0.52</v>
      </c>
      <c r="BC143" s="985">
        <v>-7.99</v>
      </c>
      <c r="BE143" s="700">
        <v>2011</v>
      </c>
      <c r="BF143" s="1013">
        <f t="shared" si="48"/>
        <v>0</v>
      </c>
      <c r="BG143" s="995">
        <v>0.6</v>
      </c>
    </row>
    <row r="144" spans="1:59" ht="11.25" customHeight="1" x14ac:dyDescent="0.2">
      <c r="A144" s="984" t="s">
        <v>4045</v>
      </c>
      <c r="B144" s="988" t="s">
        <v>4044</v>
      </c>
      <c r="C144" s="1070" t="s">
        <v>154</v>
      </c>
      <c r="D144" s="1070" t="s">
        <v>4383</v>
      </c>
      <c r="E144" s="828">
        <v>6</v>
      </c>
      <c r="F144" s="1148">
        <v>739</v>
      </c>
      <c r="G144" s="1148" t="s">
        <v>106</v>
      </c>
      <c r="H144" s="1148" t="s">
        <v>106</v>
      </c>
      <c r="I144" s="987">
        <v>66.84</v>
      </c>
      <c r="J144" s="738">
        <f t="shared" si="35"/>
        <v>1.6157989228007179</v>
      </c>
      <c r="K144" s="990">
        <v>0.27</v>
      </c>
      <c r="L144" s="1000">
        <v>4</v>
      </c>
      <c r="M144" s="729">
        <f t="shared" si="36"/>
        <v>1.08</v>
      </c>
      <c r="N144" s="983" t="s">
        <v>220</v>
      </c>
      <c r="O144" s="831">
        <v>0.25</v>
      </c>
      <c r="P144" s="973">
        <v>43371</v>
      </c>
      <c r="Q144" s="973">
        <v>43388</v>
      </c>
      <c r="R144" s="729">
        <f t="shared" si="37"/>
        <v>8.0000000000000071</v>
      </c>
      <c r="S144" s="795">
        <f>IF(INDEX(Historical!$D$7:$D$1442,MATCH(B144,Historical!$B$7:$B$1449,0))=0,"n/a",(INDEX(Historical!$C$7:$C$1442,MATCH(B144,Historical!$B$7:$B$1449,0))/INDEX(Historical!$D$7:$D$1442,MATCH(B144,Historical!$B$7:$B$1449,0))-1)*100)</f>
        <v>7.2164948453608213</v>
      </c>
      <c r="T144" s="795">
        <f>IF(INDEX(Historical!$F$7:$F$1442,MATCH(B144,Historical!$B$7:$B$1449,0))=0,"n/a",((INDEX(Historical!$C$7:$C$1442,MATCH(B144,Historical!$B$7:$B$1449,0))/INDEX(Historical!$F$7:$F$1442,MATCH(B144,Historical!$B$7:$B$1449,0)))^(1/3)-1)*100)</f>
        <v>6.9559142856951972</v>
      </c>
      <c r="U144" s="795">
        <f>IF(INDEX(Historical!$H$7:$H$1442,MATCH(B144,Historical!$B$7:$B$1449,0))=0,"n/a",((INDEX(Historical!$C$7:$C$1442,MATCH(B144,Historical!$B$7:$B$1449,0))/INDEX(Historical!$H$7:$H$1442,MATCH(B144,Historical!$B$7:$B$1449,0)))^(1/5)-1)*100)</f>
        <v>42.020869375702929</v>
      </c>
      <c r="V144" s="795" t="str">
        <f>IF(INDEX(Historical!$O$7:$O$1442,MATCH(B144,Historical!$B$7:$B$1449,0))=0,"n/a",((INDEX(Historical!$C$7:$C$1442,MATCH(B144,Historical!$B$7:$B$1449,0))/INDEX(Historical!$O$7:$O$1442,MATCH(B144,Historical!$B$7:$B$1449,0)))^(1/10)-1)*100)</f>
        <v>n/a</v>
      </c>
      <c r="W144" s="796" t="str">
        <f t="shared" si="38"/>
        <v>n/a</v>
      </c>
      <c r="X144" s="797">
        <f t="shared" si="39"/>
        <v>4.5674858017068409</v>
      </c>
      <c r="Y144" s="1090" t="s">
        <v>4046</v>
      </c>
      <c r="Z144" s="738">
        <f t="shared" si="40"/>
        <v>33.128834355828225</v>
      </c>
      <c r="AA144" s="999">
        <f t="shared" si="41"/>
        <v>20.50306748466258</v>
      </c>
      <c r="AB144" s="1000">
        <v>12</v>
      </c>
      <c r="AC144" s="978">
        <v>3.26</v>
      </c>
      <c r="AD144" s="978">
        <v>1.82</v>
      </c>
      <c r="AE144" s="978">
        <v>1.56</v>
      </c>
      <c r="AF144" s="978">
        <v>4.97</v>
      </c>
      <c r="AG144" s="978">
        <v>26.1</v>
      </c>
      <c r="AH144" s="978">
        <v>4</v>
      </c>
      <c r="AI144" s="978">
        <v>4</v>
      </c>
      <c r="AJ144" s="978">
        <v>9.1999999999999993</v>
      </c>
      <c r="AK144" s="978">
        <v>11.23</v>
      </c>
      <c r="AL144" s="991">
        <v>6550</v>
      </c>
      <c r="AM144" s="985">
        <v>1.3</v>
      </c>
      <c r="AN144" s="978">
        <v>1.93</v>
      </c>
      <c r="AO144" s="838">
        <f t="shared" si="42"/>
        <v>23.13360081384107</v>
      </c>
      <c r="AP144" s="839">
        <f t="shared" si="43"/>
        <v>43.63666829850365</v>
      </c>
      <c r="AQ144" s="1001">
        <f t="shared" si="44"/>
        <v>112.81211891010865</v>
      </c>
      <c r="AR144" s="738">
        <f>INDEX(Historical!$C$7:$C$1442,MATCH(B144,Historical!$B$7:$B$1449,0))*IF(AH144="n/a",1.03,IF(AH144&lt;0,1.01,IF(AH144&gt;10,1.1,(1+AH144/100))))</f>
        <v>1.0816000000000001</v>
      </c>
      <c r="AS144" s="999">
        <f t="shared" si="45"/>
        <v>1.1248640000000001</v>
      </c>
      <c r="AT144" s="999">
        <f t="shared" si="34"/>
        <v>1.2373504000000002</v>
      </c>
      <c r="AU144" s="999">
        <f t="shared" si="34"/>
        <v>1.3610854400000003</v>
      </c>
      <c r="AV144" s="999">
        <f t="shared" si="34"/>
        <v>1.4971939840000004</v>
      </c>
      <c r="AW144" s="738">
        <f t="shared" si="46"/>
        <v>6.3020938240000017</v>
      </c>
      <c r="AX144" s="846">
        <f t="shared" si="47"/>
        <v>9.4286263076002417</v>
      </c>
      <c r="AY144" s="1080">
        <v>0.78</v>
      </c>
      <c r="AZ144" s="985">
        <v>35.85</v>
      </c>
      <c r="BA144" s="985">
        <v>-18.940000000000001</v>
      </c>
      <c r="BB144" s="985">
        <v>-1.03</v>
      </c>
      <c r="BC144" s="985">
        <v>-4.9799999999999995</v>
      </c>
      <c r="BE144" s="700">
        <v>2013</v>
      </c>
      <c r="BF144" s="1013">
        <f t="shared" si="48"/>
        <v>0</v>
      </c>
      <c r="BG144" s="995">
        <v>6.5</v>
      </c>
    </row>
    <row r="145" spans="1:59" ht="11.25" customHeight="1" x14ac:dyDescent="0.2">
      <c r="A145" s="993" t="s">
        <v>1151</v>
      </c>
      <c r="B145" s="988" t="s">
        <v>1152</v>
      </c>
      <c r="C145" s="1070" t="s">
        <v>4405</v>
      </c>
      <c r="D145" s="1070" t="s">
        <v>523</v>
      </c>
      <c r="E145" s="829">
        <v>6</v>
      </c>
      <c r="F145" s="1148">
        <v>681</v>
      </c>
      <c r="G145" s="1148" t="s">
        <v>106</v>
      </c>
      <c r="H145" s="1148" t="s">
        <v>106</v>
      </c>
      <c r="I145" s="987">
        <v>3.94</v>
      </c>
      <c r="J145" s="738">
        <f t="shared" si="35"/>
        <v>5.0761421319796964</v>
      </c>
      <c r="K145" s="990">
        <v>0.05</v>
      </c>
      <c r="L145" s="1000">
        <v>4</v>
      </c>
      <c r="M145" s="729">
        <f t="shared" si="36"/>
        <v>0.2</v>
      </c>
      <c r="N145" s="983" t="s">
        <v>152</v>
      </c>
      <c r="O145" s="831">
        <v>3.125E-2</v>
      </c>
      <c r="P145" s="979">
        <v>42991</v>
      </c>
      <c r="Q145" s="979">
        <v>43007</v>
      </c>
      <c r="R145" s="729">
        <f t="shared" si="37"/>
        <v>60.000000000000007</v>
      </c>
      <c r="S145" s="795">
        <f>IF(INDEX(Historical!$D$7:$D$1442,MATCH(B145,Historical!$B$7:$B$1449,0))=0,"n/a",(INDEX(Historical!$C$7:$C$1442,MATCH(B145,Historical!$B$7:$B$1449,0))/INDEX(Historical!$D$7:$D$1442,MATCH(B145,Historical!$B$7:$B$1449,0))-1)*100)</f>
        <v>23.076923076923084</v>
      </c>
      <c r="T145" s="795">
        <f>IF(INDEX(Historical!$F$7:$F$1442,MATCH(B145,Historical!$B$7:$B$1449,0))=0,"n/a",((INDEX(Historical!$C$7:$C$1442,MATCH(B145,Historical!$B$7:$B$1449,0))/INDEX(Historical!$F$7:$F$1442,MATCH(B145,Historical!$B$7:$B$1449,0)))^(1/3)-1)*100)</f>
        <v>23.47158379972165</v>
      </c>
      <c r="U145" s="795">
        <f>IF(INDEX(Historical!$H$7:$H$1442,MATCH(B145,Historical!$B$7:$B$1449,0))=0,"n/a",((INDEX(Historical!$C$7:$C$1442,MATCH(B145,Historical!$B$7:$B$1449,0))/INDEX(Historical!$H$7:$H$1442,MATCH(B145,Historical!$B$7:$B$1449,0)))^(1/5)-1)*100)</f>
        <v>51.571656651039802</v>
      </c>
      <c r="V145" s="795" t="str">
        <f>IF(INDEX(Historical!$O$7:$O$1442,MATCH(B145,Historical!$B$7:$B$1449,0))=0,"n/a",((INDEX(Historical!$C$7:$C$1442,MATCH(B145,Historical!$B$7:$B$1449,0))/INDEX(Historical!$O$7:$O$1442,MATCH(B145,Historical!$B$7:$B$1449,0)))^(1/10)-1)*100)</f>
        <v>n/a</v>
      </c>
      <c r="W145" s="796" t="str">
        <f t="shared" si="38"/>
        <v>n/a</v>
      </c>
      <c r="X145" s="797">
        <f t="shared" si="39"/>
        <v>0.83046145975909502</v>
      </c>
      <c r="Y145" s="763" t="s">
        <v>4457</v>
      </c>
      <c r="Z145" s="738">
        <f t="shared" si="40"/>
        <v>2000</v>
      </c>
      <c r="AA145" s="999">
        <f t="shared" si="41"/>
        <v>394</v>
      </c>
      <c r="AB145" s="1000">
        <v>12</v>
      </c>
      <c r="AC145" s="978">
        <v>0.01</v>
      </c>
      <c r="AD145" s="978" t="s">
        <v>137</v>
      </c>
      <c r="AE145" s="978">
        <v>1.1599999999999999</v>
      </c>
      <c r="AF145" s="978">
        <v>1.04</v>
      </c>
      <c r="AG145" s="978">
        <v>5.4</v>
      </c>
      <c r="AH145" s="978">
        <v>688.1</v>
      </c>
      <c r="AI145" s="978">
        <v>20.74</v>
      </c>
      <c r="AJ145" s="978">
        <v>62.1</v>
      </c>
      <c r="AK145" s="978" t="s">
        <v>137</v>
      </c>
      <c r="AL145" s="991">
        <v>335.92</v>
      </c>
      <c r="AM145" s="986">
        <v>2.8000000000000003</v>
      </c>
      <c r="AN145" s="978">
        <v>0.88</v>
      </c>
      <c r="AO145" s="838">
        <f t="shared" si="42"/>
        <v>-337.35220121698052</v>
      </c>
      <c r="AP145" s="839">
        <f t="shared" si="43"/>
        <v>56.647798783019496</v>
      </c>
      <c r="AQ145" s="1001">
        <f t="shared" si="44"/>
        <v>326.7499918635682</v>
      </c>
      <c r="AR145" s="738">
        <f>INDEX(Historical!$C$7:$C$1442,MATCH(B145,Historical!$B$7:$B$1449,0))*IF(AH145="n/a",1.03,IF(AH145&lt;0,1.01,IF(AH145&gt;10,1.1,(1+AH145/100))))</f>
        <v>0.22000000000000003</v>
      </c>
      <c r="AS145" s="999">
        <f t="shared" si="45"/>
        <v>0.24200000000000005</v>
      </c>
      <c r="AT145" s="999">
        <f t="shared" si="34"/>
        <v>0.24926000000000006</v>
      </c>
      <c r="AU145" s="999">
        <f t="shared" si="34"/>
        <v>0.25673780000000007</v>
      </c>
      <c r="AV145" s="999">
        <f t="shared" si="34"/>
        <v>0.2644399340000001</v>
      </c>
      <c r="AW145" s="738">
        <f t="shared" si="46"/>
        <v>1.2324377340000003</v>
      </c>
      <c r="AX145" s="846">
        <f t="shared" si="47"/>
        <v>31.280145532994936</v>
      </c>
      <c r="AY145" s="1080">
        <v>1.4</v>
      </c>
      <c r="AZ145" s="985">
        <v>53.910000000000004</v>
      </c>
      <c r="BA145" s="985">
        <v>-45.47</v>
      </c>
      <c r="BB145" s="985">
        <v>21.41</v>
      </c>
      <c r="BC145" s="985">
        <v>-10.34</v>
      </c>
      <c r="BE145" s="700">
        <v>2014</v>
      </c>
      <c r="BF145" s="1013">
        <f t="shared" si="48"/>
        <v>0</v>
      </c>
      <c r="BG145" s="995">
        <v>2.4</v>
      </c>
    </row>
    <row r="146" spans="1:59" ht="11.25" customHeight="1" x14ac:dyDescent="0.2">
      <c r="A146" s="976" t="s">
        <v>1153</v>
      </c>
      <c r="B146" s="988" t="s">
        <v>1154</v>
      </c>
      <c r="C146" s="1070" t="s">
        <v>4381</v>
      </c>
      <c r="D146" s="1070" t="s">
        <v>4382</v>
      </c>
      <c r="E146" s="828">
        <v>9</v>
      </c>
      <c r="F146" s="1148">
        <v>427</v>
      </c>
      <c r="G146" s="1148" t="s">
        <v>37</v>
      </c>
      <c r="H146" s="1148" t="s">
        <v>37</v>
      </c>
      <c r="I146" s="987">
        <v>73.06</v>
      </c>
      <c r="J146" s="738">
        <f t="shared" si="35"/>
        <v>6.1593211059403226</v>
      </c>
      <c r="K146" s="990">
        <v>0.375</v>
      </c>
      <c r="L146" s="1000">
        <v>12</v>
      </c>
      <c r="M146" s="729">
        <f t="shared" si="36"/>
        <v>4.5</v>
      </c>
      <c r="N146" s="983" t="s">
        <v>1060</v>
      </c>
      <c r="O146" s="831">
        <v>0.36</v>
      </c>
      <c r="P146" s="973">
        <v>43495</v>
      </c>
      <c r="Q146" s="973">
        <v>43511</v>
      </c>
      <c r="R146" s="729">
        <f t="shared" si="37"/>
        <v>4.1666666666666705</v>
      </c>
      <c r="S146" s="795">
        <f>IF(INDEX(Historical!$D$7:$D$1442,MATCH(B146,Historical!$B$7:$B$1449,0))=0,"n/a",(INDEX(Historical!$C$7:$C$1442,MATCH(B146,Historical!$B$7:$B$1449,0))/INDEX(Historical!$D$7:$D$1442,MATCH(B146,Historical!$B$7:$B$1449,0))-1)*100)</f>
        <v>5.3921568627451011</v>
      </c>
      <c r="T146" s="795">
        <f>IF(INDEX(Historical!$F$7:$F$1442,MATCH(B146,Historical!$B$7:$B$1449,0))=0,"n/a",((INDEX(Historical!$C$7:$C$1442,MATCH(B146,Historical!$B$7:$B$1449,0))/INDEX(Historical!$F$7:$F$1442,MATCH(B146,Historical!$B$7:$B$1449,0)))^(1/3)-1)*100)</f>
        <v>5.9790933814135583</v>
      </c>
      <c r="U146" s="795">
        <f>IF(INDEX(Historical!$H$7:$H$1442,MATCH(B146,Historical!$B$7:$B$1449,0))=0,"n/a",((INDEX(Historical!$C$7:$C$1442,MATCH(B146,Historical!$B$7:$B$1449,0))/INDEX(Historical!$H$7:$H$1442,MATCH(B146,Historical!$B$7:$B$1449,0)))^(1/5)-1)*100)</f>
        <v>6.627282361940745</v>
      </c>
      <c r="V146" s="795">
        <f>IF(INDEX(Historical!$O$7:$O$1442,MATCH(B146,Historical!$B$7:$B$1449,0))=0,"n/a",((INDEX(Historical!$C$7:$C$1442,MATCH(B146,Historical!$B$7:$B$1449,0))/INDEX(Historical!$O$7:$O$1442,MATCH(B146,Historical!$B$7:$B$1449,0)))^(1/10)-1)*100)</f>
        <v>2.7447077552710919</v>
      </c>
      <c r="W146" s="796">
        <f t="shared" si="38"/>
        <v>2.4145675798136752</v>
      </c>
      <c r="X146" s="797">
        <f t="shared" si="39"/>
        <v>1.0355128690532414</v>
      </c>
      <c r="Y146" s="989"/>
      <c r="Z146" s="738">
        <f t="shared" si="40"/>
        <v>133.92857142857144</v>
      </c>
      <c r="AA146" s="999">
        <f t="shared" si="41"/>
        <v>21.74404761904762</v>
      </c>
      <c r="AB146" s="1000">
        <v>12</v>
      </c>
      <c r="AC146" s="978">
        <v>3.36</v>
      </c>
      <c r="AD146" s="978">
        <v>3.11</v>
      </c>
      <c r="AE146" s="978">
        <v>7.93</v>
      </c>
      <c r="AF146" s="978">
        <v>1.87</v>
      </c>
      <c r="AG146" s="978">
        <v>8.6</v>
      </c>
      <c r="AH146" s="978">
        <v>3.6999999999999997</v>
      </c>
      <c r="AI146" s="978">
        <v>-4.16</v>
      </c>
      <c r="AJ146" s="978">
        <v>6.4</v>
      </c>
      <c r="AK146" s="978">
        <v>7.0000000000000009</v>
      </c>
      <c r="AL146" s="991">
        <v>5400</v>
      </c>
      <c r="AM146" s="985">
        <v>0.70000000000000007</v>
      </c>
      <c r="AN146" s="978">
        <v>1.02</v>
      </c>
      <c r="AO146" s="838">
        <f t="shared" si="42"/>
        <v>-8.9574441511665519</v>
      </c>
      <c r="AP146" s="839">
        <f t="shared" si="43"/>
        <v>12.786603467881068</v>
      </c>
      <c r="AQ146" s="1001">
        <f t="shared" si="44"/>
        <v>34.431096018442005</v>
      </c>
      <c r="AR146" s="738">
        <f>INDEX(Historical!$C$7:$C$1442,MATCH(B146,Historical!$B$7:$B$1449,0))*IF(AH146="n/a",1.03,IF(AH146&lt;0,1.01,IF(AH146&gt;10,1.1,(1+AH146/100))))</f>
        <v>4.4590999999999994</v>
      </c>
      <c r="AS146" s="999">
        <f t="shared" si="45"/>
        <v>4.503690999999999</v>
      </c>
      <c r="AT146" s="999">
        <f t="shared" si="34"/>
        <v>4.8189493699999995</v>
      </c>
      <c r="AU146" s="999">
        <f t="shared" si="34"/>
        <v>5.1562758258999999</v>
      </c>
      <c r="AV146" s="999">
        <f t="shared" si="34"/>
        <v>5.517215133713</v>
      </c>
      <c r="AW146" s="738">
        <f t="shared" si="46"/>
        <v>24.455231329613</v>
      </c>
      <c r="AX146" s="846">
        <f t="shared" si="47"/>
        <v>33.472804995364079</v>
      </c>
      <c r="AY146" s="1080">
        <v>0.66</v>
      </c>
      <c r="AZ146" s="985">
        <v>40.849999999999994</v>
      </c>
      <c r="BA146" s="985">
        <v>0.32</v>
      </c>
      <c r="BB146" s="985">
        <v>5.8500000000000005</v>
      </c>
      <c r="BC146" s="985">
        <v>10.43</v>
      </c>
      <c r="BE146" s="700">
        <v>2011</v>
      </c>
      <c r="BF146" s="1013">
        <f t="shared" si="48"/>
        <v>0</v>
      </c>
      <c r="BG146" s="995">
        <v>4</v>
      </c>
    </row>
    <row r="147" spans="1:59" s="874" customFormat="1" ht="11.25" customHeight="1" x14ac:dyDescent="0.2">
      <c r="A147" s="853" t="s">
        <v>1155</v>
      </c>
      <c r="B147" s="882" t="s">
        <v>1156</v>
      </c>
      <c r="C147" s="1070" t="s">
        <v>179</v>
      </c>
      <c r="D147" s="1070" t="s">
        <v>4399</v>
      </c>
      <c r="E147" s="854">
        <v>8</v>
      </c>
      <c r="F147" s="1148">
        <v>564</v>
      </c>
      <c r="G147" s="1147" t="s">
        <v>106</v>
      </c>
      <c r="H147" s="1147" t="s">
        <v>106</v>
      </c>
      <c r="I147" s="855">
        <v>45.76</v>
      </c>
      <c r="J147" s="856">
        <f t="shared" si="35"/>
        <v>9.8776223776223784</v>
      </c>
      <c r="K147" s="857">
        <v>1.1299999999999999</v>
      </c>
      <c r="L147" s="858">
        <v>4</v>
      </c>
      <c r="M147" s="859">
        <f t="shared" si="36"/>
        <v>4.5199999999999996</v>
      </c>
      <c r="N147" s="860" t="s">
        <v>107</v>
      </c>
      <c r="O147" s="861">
        <v>1.115</v>
      </c>
      <c r="P147" s="862">
        <v>43496</v>
      </c>
      <c r="Q147" s="862">
        <v>43509</v>
      </c>
      <c r="R147" s="859">
        <f t="shared" si="37"/>
        <v>1.345291479820619</v>
      </c>
      <c r="S147" s="795">
        <f>IF(INDEX(Historical!$D$7:$D$1442,MATCH(B147,Historical!$B$7:$B$1449,0))=0,"n/a",(INDEX(Historical!$C$7:$C$1442,MATCH(B147,Historical!$B$7:$B$1449,0))/INDEX(Historical!$D$7:$D$1442,MATCH(B147,Historical!$B$7:$B$1449,0))-1)*100)</f>
        <v>17.510259917920656</v>
      </c>
      <c r="T147" s="795">
        <f>IF(INDEX(Historical!$F$7:$F$1442,MATCH(B147,Historical!$B$7:$B$1449,0))=0,"n/a",((INDEX(Historical!$C$7:$C$1442,MATCH(B147,Historical!$B$7:$B$1449,0))/INDEX(Historical!$F$7:$F$1442,MATCH(B147,Historical!$B$7:$B$1449,0)))^(1/3)-1)*100)</f>
        <v>19.688331461528531</v>
      </c>
      <c r="U147" s="795">
        <f>IF(INDEX(Historical!$H$7:$H$1442,MATCH(B147,Historical!$B$7:$B$1449,0))=0,"n/a",((INDEX(Historical!$C$7:$C$1442,MATCH(B147,Historical!$B$7:$B$1449,0))/INDEX(Historical!$H$7:$H$1442,MATCH(B147,Historical!$B$7:$B$1449,0)))^(1/5)-1)*100)</f>
        <v>22.610113370752384</v>
      </c>
      <c r="V147" s="795" t="str">
        <f>IF(INDEX(Historical!$O$7:$O$1442,MATCH(B147,Historical!$B$7:$B$1449,0))=0,"n/a",((INDEX(Historical!$C$7:$C$1442,MATCH(B147,Historical!$B$7:$B$1449,0))/INDEX(Historical!$O$7:$O$1442,MATCH(B147,Historical!$B$7:$B$1449,0)))^(1/10)-1)*100)</f>
        <v>n/a</v>
      </c>
      <c r="W147" s="863" t="str">
        <f t="shared" si="38"/>
        <v>n/a</v>
      </c>
      <c r="X147" s="864">
        <f t="shared" si="39"/>
        <v>0.59188778457466973</v>
      </c>
      <c r="Y147" s="875"/>
      <c r="Z147" s="856">
        <f t="shared" si="40"/>
        <v>98.905908096280072</v>
      </c>
      <c r="AA147" s="866">
        <f t="shared" si="41"/>
        <v>10.013129102844639</v>
      </c>
      <c r="AB147" s="858">
        <v>12</v>
      </c>
      <c r="AC147" s="867">
        <v>4.57</v>
      </c>
      <c r="AD147" s="867">
        <v>1.18</v>
      </c>
      <c r="AE147" s="867">
        <v>4.1100000000000003</v>
      </c>
      <c r="AF147" s="867">
        <v>1.02</v>
      </c>
      <c r="AG147" s="867">
        <v>12.2</v>
      </c>
      <c r="AH147" s="867">
        <v>-0.3</v>
      </c>
      <c r="AI147" s="867">
        <v>-15.5</v>
      </c>
      <c r="AJ147" s="867">
        <v>38.200000000000003</v>
      </c>
      <c r="AK147" s="867">
        <v>8.5</v>
      </c>
      <c r="AL147" s="868">
        <v>5480</v>
      </c>
      <c r="AM147" s="869">
        <v>31.080000000000002</v>
      </c>
      <c r="AN147" s="867">
        <v>0</v>
      </c>
      <c r="AO147" s="870">
        <f t="shared" si="42"/>
        <v>22.474606645530123</v>
      </c>
      <c r="AP147" s="871">
        <f t="shared" si="43"/>
        <v>32.48773574837476</v>
      </c>
      <c r="AQ147" s="872">
        <f t="shared" si="44"/>
        <v>-32.625782429110394</v>
      </c>
      <c r="AR147" s="738">
        <f>INDEX(Historical!$C$7:$C$1442,MATCH(B147,Historical!$B$7:$B$1449,0))*IF(AH147="n/a",1.03,IF(AH147&lt;0,1.01,IF(AH147&gt;10,1.1,(1+AH147/100))))</f>
        <v>4.3379500000000002</v>
      </c>
      <c r="AS147" s="866">
        <f t="shared" si="45"/>
        <v>4.3813295000000005</v>
      </c>
      <c r="AT147" s="866">
        <f t="shared" ref="AT147:AV166" si="49">IF($AK147="n/a",1.03*AS147,IF($AK147&lt;0,1.01*AS147,IF($AK147&gt;10,1.1*AS147,(1+$AK147/100)*AS147)))</f>
        <v>4.7537425075000002</v>
      </c>
      <c r="AU147" s="866">
        <f t="shared" si="49"/>
        <v>5.1578106206375001</v>
      </c>
      <c r="AV147" s="866">
        <f t="shared" si="49"/>
        <v>5.5962245233916876</v>
      </c>
      <c r="AW147" s="856">
        <f t="shared" si="46"/>
        <v>24.227057151529188</v>
      </c>
      <c r="AX147" s="873">
        <f t="shared" si="47"/>
        <v>52.943743775194903</v>
      </c>
      <c r="AY147" s="1081">
        <v>1.1499999999999999</v>
      </c>
      <c r="AZ147" s="869">
        <v>16.38</v>
      </c>
      <c r="BA147" s="869">
        <v>-38.909999999999997</v>
      </c>
      <c r="BB147" s="869">
        <v>0.11</v>
      </c>
      <c r="BC147" s="869">
        <v>-11.83</v>
      </c>
      <c r="BD147" s="1033"/>
      <c r="BE147" s="700">
        <v>2012</v>
      </c>
      <c r="BF147" s="1013">
        <f t="shared" si="48"/>
        <v>0</v>
      </c>
      <c r="BG147" s="931">
        <v>7.0000000000000009</v>
      </c>
    </row>
    <row r="148" spans="1:59" ht="11.25" customHeight="1" x14ac:dyDescent="0.2">
      <c r="A148" s="976" t="s">
        <v>1159</v>
      </c>
      <c r="B148" s="988" t="s">
        <v>1160</v>
      </c>
      <c r="C148" s="1070" t="s">
        <v>247</v>
      </c>
      <c r="D148" s="1070" t="s">
        <v>4408</v>
      </c>
      <c r="E148" s="828">
        <v>9</v>
      </c>
      <c r="F148" s="1148">
        <v>351</v>
      </c>
      <c r="G148" s="1148" t="s">
        <v>106</v>
      </c>
      <c r="H148" s="1148" t="s">
        <v>106</v>
      </c>
      <c r="I148" s="987">
        <v>11.16</v>
      </c>
      <c r="J148" s="738">
        <f t="shared" si="35"/>
        <v>4.4802867383512543</v>
      </c>
      <c r="K148" s="990">
        <v>0.125</v>
      </c>
      <c r="L148" s="1000">
        <v>4</v>
      </c>
      <c r="M148" s="729">
        <f t="shared" si="36"/>
        <v>0.5</v>
      </c>
      <c r="N148" s="983" t="s">
        <v>344</v>
      </c>
      <c r="O148" s="831">
        <v>0.115</v>
      </c>
      <c r="P148" s="694">
        <v>43168</v>
      </c>
      <c r="Q148" s="694">
        <v>43178</v>
      </c>
      <c r="R148" s="729">
        <f t="shared" si="37"/>
        <v>8.6956521739130395</v>
      </c>
      <c r="S148" s="795">
        <f>IF(INDEX(Historical!$D$7:$D$1442,MATCH(B148,Historical!$B$7:$B$1449,0))=0,"n/a",(INDEX(Historical!$C$7:$C$1442,MATCH(B148,Historical!$B$7:$B$1449,0))/INDEX(Historical!$D$7:$D$1442,MATCH(B148,Historical!$B$7:$B$1449,0))-1)*100)</f>
        <v>8.6956521739130377</v>
      </c>
      <c r="T148" s="795">
        <f>IF(INDEX(Historical!$F$7:$F$1442,MATCH(B148,Historical!$B$7:$B$1449,0))=0,"n/a",((INDEX(Historical!$C$7:$C$1442,MATCH(B148,Historical!$B$7:$B$1449,0))/INDEX(Historical!$F$7:$F$1442,MATCH(B148,Historical!$B$7:$B$1449,0)))^(1/3)-1)*100)</f>
        <v>5.1559495992220539</v>
      </c>
      <c r="U148" s="795">
        <f>IF(INDEX(Historical!$H$7:$H$1442,MATCH(B148,Historical!$B$7:$B$1449,0))=0,"n/a",((INDEX(Historical!$C$7:$C$1442,MATCH(B148,Historical!$B$7:$B$1449,0))/INDEX(Historical!$H$7:$H$1442,MATCH(B148,Historical!$B$7:$B$1449,0)))^(1/5)-1)*100)</f>
        <v>8.0185187303563499</v>
      </c>
      <c r="V148" s="795">
        <f>IF(INDEX(Historical!$O$7:$O$1442,MATCH(B148,Historical!$B$7:$B$1449,0))=0,"n/a",((INDEX(Historical!$C$7:$C$1442,MATCH(B148,Historical!$B$7:$B$1449,0))/INDEX(Historical!$O$7:$O$1442,MATCH(B148,Historical!$B$7:$B$1449,0)))^(1/10)-1)*100)</f>
        <v>7.1773462536293131</v>
      </c>
      <c r="W148" s="796">
        <f t="shared" si="38"/>
        <v>1.1171982578242881</v>
      </c>
      <c r="X148" s="797" t="str">
        <f t="shared" si="39"/>
        <v>n/a</v>
      </c>
      <c r="Y148" s="752"/>
      <c r="Z148" s="738">
        <f t="shared" si="40"/>
        <v>32.894736842105267</v>
      </c>
      <c r="AA148" s="999">
        <f t="shared" si="41"/>
        <v>7.3421052631578947</v>
      </c>
      <c r="AB148" s="1000">
        <v>12</v>
      </c>
      <c r="AC148" s="978">
        <v>1.52</v>
      </c>
      <c r="AD148" s="978">
        <v>0.49</v>
      </c>
      <c r="AE148" s="978">
        <v>0.92</v>
      </c>
      <c r="AF148" s="978">
        <v>1.28</v>
      </c>
      <c r="AG148" s="978">
        <v>20.5</v>
      </c>
      <c r="AH148" s="978">
        <v>-4.1000000000000005</v>
      </c>
      <c r="AI148" s="978">
        <v>-40.28</v>
      </c>
      <c r="AJ148" s="978">
        <v>-1.0999999999999999</v>
      </c>
      <c r="AK148" s="978">
        <v>15</v>
      </c>
      <c r="AL148" s="991">
        <v>162.82</v>
      </c>
      <c r="AM148" s="985">
        <v>9</v>
      </c>
      <c r="AN148" s="978">
        <v>0</v>
      </c>
      <c r="AO148" s="838">
        <f t="shared" si="42"/>
        <v>5.1567002055497104</v>
      </c>
      <c r="AP148" s="839">
        <f t="shared" si="43"/>
        <v>12.498805468707605</v>
      </c>
      <c r="AQ148" s="1001">
        <f t="shared" si="44"/>
        <v>-35.371507016926671</v>
      </c>
      <c r="AR148" s="738">
        <f>INDEX(Historical!$C$7:$C$1442,MATCH(B148,Historical!$B$7:$B$1449,0))*IF(AH148="n/a",1.03,IF(AH148&lt;0,1.01,IF(AH148&gt;10,1.1,(1+AH148/100))))</f>
        <v>0.505</v>
      </c>
      <c r="AS148" s="999">
        <f t="shared" si="45"/>
        <v>0.51005</v>
      </c>
      <c r="AT148" s="999">
        <f t="shared" si="49"/>
        <v>0.56105500000000008</v>
      </c>
      <c r="AU148" s="999">
        <f t="shared" si="49"/>
        <v>0.61716050000000011</v>
      </c>
      <c r="AV148" s="999">
        <f t="shared" si="49"/>
        <v>0.67887655000000013</v>
      </c>
      <c r="AW148" s="738">
        <f t="shared" si="46"/>
        <v>2.8721420500000003</v>
      </c>
      <c r="AX148" s="846">
        <f t="shared" si="47"/>
        <v>25.736039874551974</v>
      </c>
      <c r="AY148" s="1080">
        <v>0.2</v>
      </c>
      <c r="AZ148" s="985">
        <v>6.29</v>
      </c>
      <c r="BA148" s="985">
        <v>-26.82</v>
      </c>
      <c r="BB148" s="985">
        <v>-4.55</v>
      </c>
      <c r="BC148" s="985">
        <v>-13.389999999999999</v>
      </c>
      <c r="BE148" s="700">
        <v>2010</v>
      </c>
      <c r="BF148" s="1013">
        <f t="shared" si="48"/>
        <v>0</v>
      </c>
      <c r="BG148" s="995">
        <v>16.2</v>
      </c>
    </row>
    <row r="149" spans="1:59" ht="11.25" customHeight="1" x14ac:dyDescent="0.2">
      <c r="A149" s="976" t="s">
        <v>1161</v>
      </c>
      <c r="B149" s="988" t="s">
        <v>1162</v>
      </c>
      <c r="C149" s="1070" t="s">
        <v>128</v>
      </c>
      <c r="D149" s="1070" t="s">
        <v>193</v>
      </c>
      <c r="E149" s="828">
        <v>9</v>
      </c>
      <c r="F149" s="1148">
        <v>405</v>
      </c>
      <c r="G149" s="1148" t="s">
        <v>115</v>
      </c>
      <c r="H149" s="1148" t="s">
        <v>115</v>
      </c>
      <c r="I149" s="987">
        <v>136.41999999999999</v>
      </c>
      <c r="J149" s="738">
        <f t="shared" si="35"/>
        <v>1.2608121976249818</v>
      </c>
      <c r="K149" s="990">
        <v>0.43</v>
      </c>
      <c r="L149" s="1000">
        <v>4</v>
      </c>
      <c r="M149" s="729">
        <f t="shared" si="36"/>
        <v>1.72</v>
      </c>
      <c r="N149" s="983" t="s">
        <v>146</v>
      </c>
      <c r="O149" s="831">
        <v>0.38</v>
      </c>
      <c r="P149" s="973">
        <v>43433</v>
      </c>
      <c r="Q149" s="973">
        <v>43451</v>
      </c>
      <c r="R149" s="729">
        <f t="shared" si="37"/>
        <v>13.157894736842103</v>
      </c>
      <c r="S149" s="795">
        <f>IF(INDEX(Historical!$D$7:$D$1442,MATCH(B149,Historical!$B$7:$B$1449,0))=0,"n/a",(INDEX(Historical!$C$7:$C$1442,MATCH(B149,Historical!$B$7:$B$1449,0))/INDEX(Historical!$D$7:$D$1442,MATCH(B149,Historical!$B$7:$B$1449,0))-1)*100)</f>
        <v>12.142857142857144</v>
      </c>
      <c r="T149" s="795">
        <f>IF(INDEX(Historical!$F$7:$F$1442,MATCH(B149,Historical!$B$7:$B$1449,0))=0,"n/a",((INDEX(Historical!$C$7:$C$1442,MATCH(B149,Historical!$B$7:$B$1449,0))/INDEX(Historical!$F$7:$F$1442,MATCH(B149,Historical!$B$7:$B$1449,0)))^(1/3)-1)*100)</f>
        <v>15.46042724627843</v>
      </c>
      <c r="U149" s="795">
        <f>IF(INDEX(Historical!$H$7:$H$1442,MATCH(B149,Historical!$B$7:$B$1449,0))=0,"n/a",((INDEX(Historical!$C$7:$C$1442,MATCH(B149,Historical!$B$7:$B$1449,0))/INDEX(Historical!$H$7:$H$1442,MATCH(B149,Historical!$B$7:$B$1449,0)))^(1/5)-1)*100)</f>
        <v>16.234107845505008</v>
      </c>
      <c r="V149" s="795">
        <f>IF(INDEX(Historical!$O$7:$O$1442,MATCH(B149,Historical!$B$7:$B$1449,0))=0,"n/a",((INDEX(Historical!$C$7:$C$1442,MATCH(B149,Historical!$B$7:$B$1449,0))/INDEX(Historical!$O$7:$O$1442,MATCH(B149,Historical!$B$7:$B$1449,0)))^(1/10)-1)*100)</f>
        <v>19.030071879367849</v>
      </c>
      <c r="W149" s="796">
        <f t="shared" si="38"/>
        <v>0.85307653846046749</v>
      </c>
      <c r="X149" s="797">
        <f t="shared" si="39"/>
        <v>1.6910529005734385</v>
      </c>
      <c r="Y149" s="989"/>
      <c r="Z149" s="738">
        <f t="shared" si="40"/>
        <v>40.093240093240091</v>
      </c>
      <c r="AA149" s="999">
        <f t="shared" si="41"/>
        <v>31.799533799533798</v>
      </c>
      <c r="AB149" s="1000">
        <v>6</v>
      </c>
      <c r="AC149" s="978">
        <v>4.29</v>
      </c>
      <c r="AD149" s="978">
        <v>3.35</v>
      </c>
      <c r="AE149" s="978">
        <v>3.47</v>
      </c>
      <c r="AF149" s="978">
        <v>11.36</v>
      </c>
      <c r="AG149" s="978">
        <v>25.7</v>
      </c>
      <c r="AH149" s="978">
        <v>22</v>
      </c>
      <c r="AI149" s="978">
        <v>10.77</v>
      </c>
      <c r="AJ149" s="978">
        <v>9.6</v>
      </c>
      <c r="AK149" s="978">
        <v>9.51</v>
      </c>
      <c r="AL149" s="991">
        <v>48400</v>
      </c>
      <c r="AM149" s="986">
        <v>0.3</v>
      </c>
      <c r="AN149" s="978">
        <v>0.8</v>
      </c>
      <c r="AO149" s="838">
        <f t="shared" si="42"/>
        <v>-14.304613756403807</v>
      </c>
      <c r="AP149" s="839">
        <f t="shared" si="43"/>
        <v>17.494920043129991</v>
      </c>
      <c r="AQ149" s="1001">
        <f t="shared" si="44"/>
        <v>300.68979631669288</v>
      </c>
      <c r="AR149" s="738">
        <f>INDEX(Historical!$C$7:$C$1442,MATCH(B149,Historical!$B$7:$B$1449,0))*IF(AH149="n/a",1.03,IF(AH149&lt;0,1.01,IF(AH149&gt;10,1.1,(1+AH149/100))))</f>
        <v>1.7270000000000003</v>
      </c>
      <c r="AS149" s="999">
        <f t="shared" si="45"/>
        <v>1.8997000000000004</v>
      </c>
      <c r="AT149" s="999">
        <f t="shared" si="49"/>
        <v>2.0803614700000002</v>
      </c>
      <c r="AU149" s="999">
        <f t="shared" si="49"/>
        <v>2.278203845797</v>
      </c>
      <c r="AV149" s="999">
        <f t="shared" si="49"/>
        <v>2.4948610315322948</v>
      </c>
      <c r="AW149" s="738">
        <f t="shared" si="46"/>
        <v>10.480126347329296</v>
      </c>
      <c r="AX149" s="846">
        <f t="shared" si="47"/>
        <v>7.6822506577696075</v>
      </c>
      <c r="AY149" s="1080">
        <v>0.59</v>
      </c>
      <c r="AZ149" s="985">
        <v>12.31</v>
      </c>
      <c r="BA149" s="985">
        <v>-14.09</v>
      </c>
      <c r="BB149" s="985">
        <v>2.34</v>
      </c>
      <c r="BC149" s="985">
        <v>-1.97</v>
      </c>
      <c r="BE149" s="700">
        <v>2011</v>
      </c>
      <c r="BF149" s="1013">
        <f t="shared" si="48"/>
        <v>0</v>
      </c>
      <c r="BG149" s="995">
        <v>9.4</v>
      </c>
    </row>
    <row r="150" spans="1:59" ht="11.25" customHeight="1" x14ac:dyDescent="0.2">
      <c r="A150" s="993" t="s">
        <v>1165</v>
      </c>
      <c r="B150" s="988" t="s">
        <v>1166</v>
      </c>
      <c r="C150" s="1070" t="s">
        <v>108</v>
      </c>
      <c r="D150" s="1070" t="s">
        <v>4401</v>
      </c>
      <c r="E150" s="828">
        <v>7</v>
      </c>
      <c r="F150" s="1148">
        <v>593</v>
      </c>
      <c r="G150" s="1148" t="s">
        <v>106</v>
      </c>
      <c r="H150" s="1148" t="s">
        <v>106</v>
      </c>
      <c r="I150" s="987">
        <v>35</v>
      </c>
      <c r="J150" s="738">
        <f t="shared" si="35"/>
        <v>2.6285714285714286</v>
      </c>
      <c r="K150" s="990">
        <v>0.46</v>
      </c>
      <c r="L150" s="1000">
        <v>2</v>
      </c>
      <c r="M150" s="729">
        <f t="shared" si="36"/>
        <v>0.92</v>
      </c>
      <c r="N150" s="983" t="s">
        <v>615</v>
      </c>
      <c r="O150" s="831">
        <v>0.4</v>
      </c>
      <c r="P150" s="694">
        <v>43171</v>
      </c>
      <c r="Q150" s="694">
        <v>43193</v>
      </c>
      <c r="R150" s="729">
        <f t="shared" si="37"/>
        <v>15</v>
      </c>
      <c r="S150" s="795">
        <f>IF(INDEX(Historical!$D$7:$D$1442,MATCH(B150,Historical!$B$7:$B$1449,0))=0,"n/a",(INDEX(Historical!$C$7:$C$1442,MATCH(B150,Historical!$B$7:$B$1449,0))/INDEX(Historical!$D$7:$D$1442,MATCH(B150,Historical!$B$7:$B$1449,0))-1)*100)</f>
        <v>14.999999999999991</v>
      </c>
      <c r="T150" s="795">
        <f>IF(INDEX(Historical!$F$7:$F$1442,MATCH(B150,Historical!$B$7:$B$1449,0))=0,"n/a",((INDEX(Historical!$C$7:$C$1442,MATCH(B150,Historical!$B$7:$B$1449,0))/INDEX(Historical!$F$7:$F$1442,MATCH(B150,Historical!$B$7:$B$1449,0)))^(1/3)-1)*100)</f>
        <v>8.5138345254405436</v>
      </c>
      <c r="U150" s="795">
        <f>IF(INDEX(Historical!$H$7:$H$1442,MATCH(B150,Historical!$B$7:$B$1449,0))=0,"n/a",((INDEX(Historical!$C$7:$C$1442,MATCH(B150,Historical!$B$7:$B$1449,0))/INDEX(Historical!$H$7:$H$1442,MATCH(B150,Historical!$B$7:$B$1449,0)))^(1/5)-1)*100)</f>
        <v>12.970113373747605</v>
      </c>
      <c r="V150" s="795">
        <f>IF(INDEX(Historical!$O$7:$O$1442,MATCH(B150,Historical!$B$7:$B$1449,0))=0,"n/a",((INDEX(Historical!$C$7:$C$1442,MATCH(B150,Historical!$B$7:$B$1449,0))/INDEX(Historical!$O$7:$O$1442,MATCH(B150,Historical!$B$7:$B$1449,0)))^(1/10)-1)*100)</f>
        <v>1.6644984534020635</v>
      </c>
      <c r="W150" s="796">
        <f t="shared" si="38"/>
        <v>7.7922051217518575</v>
      </c>
      <c r="X150" s="797">
        <f t="shared" si="39"/>
        <v>2.2362264437495867</v>
      </c>
      <c r="Y150" s="989"/>
      <c r="Z150" s="738">
        <f t="shared" si="40"/>
        <v>30.16393442622951</v>
      </c>
      <c r="AA150" s="999">
        <f t="shared" si="41"/>
        <v>11.475409836065575</v>
      </c>
      <c r="AB150" s="1000">
        <v>12</v>
      </c>
      <c r="AC150" s="978">
        <v>3.05</v>
      </c>
      <c r="AD150" s="978" t="s">
        <v>137</v>
      </c>
      <c r="AE150" s="978">
        <v>3.02</v>
      </c>
      <c r="AF150" s="978">
        <v>1.34</v>
      </c>
      <c r="AG150" s="978">
        <v>10.6</v>
      </c>
      <c r="AH150" s="978">
        <v>36.4</v>
      </c>
      <c r="AI150" s="978">
        <v>10.09</v>
      </c>
      <c r="AJ150" s="978">
        <v>5.8000000000000007</v>
      </c>
      <c r="AK150" s="978" t="s">
        <v>137</v>
      </c>
      <c r="AL150" s="991">
        <v>166.6</v>
      </c>
      <c r="AM150" s="985">
        <v>3.1</v>
      </c>
      <c r="AN150" s="978">
        <v>0.17</v>
      </c>
      <c r="AO150" s="838">
        <f t="shared" si="42"/>
        <v>4.123274966253458</v>
      </c>
      <c r="AP150" s="839">
        <f t="shared" si="43"/>
        <v>15.598684802319033</v>
      </c>
      <c r="AQ150" s="1001">
        <f t="shared" si="44"/>
        <v>-17.330513004218297</v>
      </c>
      <c r="AR150" s="738">
        <f>INDEX(Historical!$C$7:$C$1442,MATCH(B150,Historical!$B$7:$B$1449,0))*IF(AH150="n/a",1.03,IF(AH150&lt;0,1.01,IF(AH150&gt;10,1.1,(1+AH150/100))))</f>
        <v>1.0120000000000002</v>
      </c>
      <c r="AS150" s="999">
        <f t="shared" si="45"/>
        <v>1.1132000000000004</v>
      </c>
      <c r="AT150" s="999">
        <f t="shared" si="49"/>
        <v>1.1465960000000004</v>
      </c>
      <c r="AU150" s="999">
        <f t="shared" si="49"/>
        <v>1.1809938800000004</v>
      </c>
      <c r="AV150" s="999">
        <f t="shared" si="49"/>
        <v>1.2164236964000004</v>
      </c>
      <c r="AW150" s="738">
        <f t="shared" si="46"/>
        <v>5.6692135764000016</v>
      </c>
      <c r="AX150" s="846">
        <f t="shared" si="47"/>
        <v>16.197753075428576</v>
      </c>
      <c r="AY150" s="1080">
        <v>0.66</v>
      </c>
      <c r="AZ150" s="985">
        <v>14.34</v>
      </c>
      <c r="BA150" s="985">
        <v>-28.9</v>
      </c>
      <c r="BB150" s="985">
        <v>-1.82</v>
      </c>
      <c r="BC150" s="985">
        <v>-19.739999999999998</v>
      </c>
      <c r="BE150" s="700">
        <v>2012</v>
      </c>
      <c r="BF150" s="1013">
        <f t="shared" si="48"/>
        <v>0</v>
      </c>
      <c r="BG150" s="995">
        <v>1</v>
      </c>
    </row>
    <row r="151" spans="1:59" ht="11.25" customHeight="1" x14ac:dyDescent="0.2">
      <c r="A151" s="984" t="s">
        <v>1167</v>
      </c>
      <c r="B151" s="988" t="s">
        <v>1168</v>
      </c>
      <c r="C151" s="1070" t="s">
        <v>108</v>
      </c>
      <c r="D151" s="1070" t="s">
        <v>118</v>
      </c>
      <c r="E151" s="828">
        <v>6</v>
      </c>
      <c r="F151" s="1148">
        <v>749</v>
      </c>
      <c r="G151" s="1148" t="s">
        <v>106</v>
      </c>
      <c r="H151" s="1148" t="s">
        <v>106</v>
      </c>
      <c r="I151" s="987">
        <v>219.05</v>
      </c>
      <c r="J151" s="738">
        <f t="shared" si="35"/>
        <v>2.5564939511527043</v>
      </c>
      <c r="K151" s="990">
        <v>1.4</v>
      </c>
      <c r="L151" s="1000">
        <v>4</v>
      </c>
      <c r="M151" s="729">
        <f t="shared" si="36"/>
        <v>5.6</v>
      </c>
      <c r="N151" s="983" t="s">
        <v>263</v>
      </c>
      <c r="O151" s="831">
        <v>1.3</v>
      </c>
      <c r="P151" s="973">
        <v>43431</v>
      </c>
      <c r="Q151" s="973">
        <v>43446</v>
      </c>
      <c r="R151" s="729">
        <f t="shared" si="37"/>
        <v>7.6923076923076819</v>
      </c>
      <c r="S151" s="795">
        <f>IF(INDEX(Historical!$D$7:$D$1442,MATCH(B151,Historical!$B$7:$B$1449,0))=0,"n/a",(INDEX(Historical!$C$7:$C$1442,MATCH(B151,Historical!$B$7:$B$1449,0))/INDEX(Historical!$D$7:$D$1442,MATCH(B151,Historical!$B$7:$B$1449,0))-1)*100)</f>
        <v>4.9504950495049549</v>
      </c>
      <c r="T151" s="795">
        <f>IF(INDEX(Historical!$F$7:$F$1442,MATCH(B151,Historical!$B$7:$B$1449,0))=0,"n/a",((INDEX(Historical!$C$7:$C$1442,MATCH(B151,Historical!$B$7:$B$1449,0))/INDEX(Historical!$F$7:$F$1442,MATCH(B151,Historical!$B$7:$B$1449,0)))^(1/3)-1)*100)</f>
        <v>9.8344617513870922</v>
      </c>
      <c r="U151" s="795">
        <f>IF(INDEX(Historical!$H$7:$H$1442,MATCH(B151,Historical!$B$7:$B$1449,0))=0,"n/a",((INDEX(Historical!$C$7:$C$1442,MATCH(B151,Historical!$B$7:$B$1449,0))/INDEX(Historical!$H$7:$H$1442,MATCH(B151,Historical!$B$7:$B$1449,0)))^(1/5)-1)*100)</f>
        <v>19.334591543070822</v>
      </c>
      <c r="V151" s="795">
        <f>IF(INDEX(Historical!$O$7:$O$1442,MATCH(B151,Historical!$B$7:$B$1449,0))=0,"n/a",((INDEX(Historical!$C$7:$C$1442,MATCH(B151,Historical!$B$7:$B$1449,0))/INDEX(Historical!$O$7:$O$1442,MATCH(B151,Historical!$B$7:$B$1449,0)))^(1/10)-1)*100)</f>
        <v>10.68721596482507</v>
      </c>
      <c r="W151" s="796">
        <f t="shared" si="38"/>
        <v>1.8091326690418663</v>
      </c>
      <c r="X151" s="797" t="str">
        <f t="shared" si="39"/>
        <v>n/a</v>
      </c>
      <c r="Y151" s="989" t="s">
        <v>477</v>
      </c>
      <c r="Z151" s="738">
        <f t="shared" si="40"/>
        <v>21.815348656018696</v>
      </c>
      <c r="AA151" s="999">
        <f t="shared" si="41"/>
        <v>8.533307362680171</v>
      </c>
      <c r="AB151" s="1000">
        <v>12</v>
      </c>
      <c r="AC151" s="978">
        <v>25.67</v>
      </c>
      <c r="AD151" s="978">
        <v>0.22</v>
      </c>
      <c r="AE151" s="978">
        <v>1.21</v>
      </c>
      <c r="AF151" s="978">
        <v>1.06</v>
      </c>
      <c r="AG151" s="978">
        <v>8.3000000000000007</v>
      </c>
      <c r="AH151" s="978">
        <v>-51.2</v>
      </c>
      <c r="AI151" s="978">
        <v>286.49</v>
      </c>
      <c r="AJ151" s="978">
        <v>-6</v>
      </c>
      <c r="AK151" s="978">
        <v>39.65</v>
      </c>
      <c r="AL151" s="991">
        <v>9000</v>
      </c>
      <c r="AM151" s="985">
        <v>1.2</v>
      </c>
      <c r="AN151" s="978">
        <v>0.08</v>
      </c>
      <c r="AO151" s="838">
        <f t="shared" si="42"/>
        <v>13.357778131543354</v>
      </c>
      <c r="AP151" s="839">
        <f t="shared" si="43"/>
        <v>21.891085494223525</v>
      </c>
      <c r="AQ151" s="1001">
        <f t="shared" si="44"/>
        <v>-36.595458261376258</v>
      </c>
      <c r="AR151" s="738">
        <f>INDEX(Historical!$C$7:$C$1442,MATCH(B151,Historical!$B$7:$B$1449,0))*IF(AH151="n/a",1.03,IF(AH151&lt;0,1.01,IF(AH151&gt;10,1.1,(1+AH151/100))))</f>
        <v>5.3529999999999998</v>
      </c>
      <c r="AS151" s="999">
        <f t="shared" si="45"/>
        <v>5.8883000000000001</v>
      </c>
      <c r="AT151" s="999">
        <f t="shared" si="49"/>
        <v>6.4771300000000007</v>
      </c>
      <c r="AU151" s="999">
        <f t="shared" si="49"/>
        <v>7.1248430000000011</v>
      </c>
      <c r="AV151" s="999">
        <f t="shared" si="49"/>
        <v>7.8373273000000019</v>
      </c>
      <c r="AW151" s="738">
        <f t="shared" si="46"/>
        <v>32.680600300000002</v>
      </c>
      <c r="AX151" s="846">
        <f t="shared" si="47"/>
        <v>14.919242319105228</v>
      </c>
      <c r="AY151" s="1080">
        <v>0.34</v>
      </c>
      <c r="AZ151" s="985">
        <v>8.93</v>
      </c>
      <c r="BA151" s="985">
        <v>-17.299999999999997</v>
      </c>
      <c r="BB151" s="985">
        <v>1.18</v>
      </c>
      <c r="BC151" s="985">
        <v>-1.72</v>
      </c>
      <c r="BE151" s="700">
        <v>2014</v>
      </c>
      <c r="BF151" s="1013">
        <f t="shared" si="48"/>
        <v>0</v>
      </c>
      <c r="BG151" s="995">
        <v>2.9000000000000004</v>
      </c>
    </row>
    <row r="152" spans="1:59" ht="11.25" customHeight="1" x14ac:dyDescent="0.2">
      <c r="A152" s="984" t="s">
        <v>1169</v>
      </c>
      <c r="B152" s="988" t="s">
        <v>1170</v>
      </c>
      <c r="C152" s="1070" t="s">
        <v>108</v>
      </c>
      <c r="D152" s="1070" t="s">
        <v>4401</v>
      </c>
      <c r="E152" s="828">
        <v>6</v>
      </c>
      <c r="F152" s="1148">
        <v>751</v>
      </c>
      <c r="G152" s="1148" t="s">
        <v>106</v>
      </c>
      <c r="H152" s="1148" t="s">
        <v>106</v>
      </c>
      <c r="I152" s="987">
        <v>168</v>
      </c>
      <c r="J152" s="738">
        <f t="shared" si="35"/>
        <v>2.3809523809523809</v>
      </c>
      <c r="K152" s="990">
        <v>1</v>
      </c>
      <c r="L152" s="1000">
        <v>4</v>
      </c>
      <c r="M152" s="729">
        <f t="shared" si="36"/>
        <v>4</v>
      </c>
      <c r="N152" s="983" t="s">
        <v>136</v>
      </c>
      <c r="O152" s="831">
        <v>0.95</v>
      </c>
      <c r="P152" s="973">
        <v>43433</v>
      </c>
      <c r="Q152" s="973">
        <v>43448</v>
      </c>
      <c r="R152" s="729">
        <f t="shared" si="37"/>
        <v>5.2631578947368478</v>
      </c>
      <c r="S152" s="795">
        <f>IF(INDEX(Historical!$D$7:$D$1442,MATCH(B152,Historical!$B$7:$B$1449,0))=0,"n/a",(INDEX(Historical!$C$7:$C$1442,MATCH(B152,Historical!$B$7:$B$1449,0))/INDEX(Historical!$D$7:$D$1442,MATCH(B152,Historical!$B$7:$B$1449,0))-1)*100)</f>
        <v>13.235294117647056</v>
      </c>
      <c r="T152" s="795">
        <f>IF(INDEX(Historical!$F$7:$F$1442,MATCH(B152,Historical!$B$7:$B$1449,0))=0,"n/a",((INDEX(Historical!$C$7:$C$1442,MATCH(B152,Historical!$B$7:$B$1449,0))/INDEX(Historical!$F$7:$F$1442,MATCH(B152,Historical!$B$7:$B$1449,0)))^(1/3)-1)*100)</f>
        <v>20.507113208761506</v>
      </c>
      <c r="U152" s="795">
        <f>IF(INDEX(Historical!$H$7:$H$1442,MATCH(B152,Historical!$B$7:$B$1449,0))=0,"n/a",((INDEX(Historical!$C$7:$C$1442,MATCH(B152,Historical!$B$7:$B$1449,0))/INDEX(Historical!$H$7:$H$1442,MATCH(B152,Historical!$B$7:$B$1449,0)))^(1/5)-1)*100)</f>
        <v>28.473515712343932</v>
      </c>
      <c r="V152" s="795">
        <f>IF(INDEX(Historical!$O$7:$O$1442,MATCH(B152,Historical!$B$7:$B$1449,0))=0,"n/a",((INDEX(Historical!$C$7:$C$1442,MATCH(B152,Historical!$B$7:$B$1449,0))/INDEX(Historical!$O$7:$O$1442,MATCH(B152,Historical!$B$7:$B$1449,0)))^(1/10)-1)*100)</f>
        <v>6.7684832972096931</v>
      </c>
      <c r="W152" s="796">
        <f t="shared" si="38"/>
        <v>4.2067793421433333</v>
      </c>
      <c r="X152" s="797" t="str">
        <f t="shared" si="39"/>
        <v>n/a</v>
      </c>
      <c r="Y152" s="989"/>
      <c r="Z152" s="738" t="str">
        <f t="shared" si="40"/>
        <v>n/a</v>
      </c>
      <c r="AA152" s="999" t="str">
        <f t="shared" si="41"/>
        <v>n/a</v>
      </c>
      <c r="AB152" s="1000">
        <v>12</v>
      </c>
      <c r="AC152" s="978" t="s">
        <v>137</v>
      </c>
      <c r="AD152" s="978" t="s">
        <v>137</v>
      </c>
      <c r="AE152" s="978" t="s">
        <v>137</v>
      </c>
      <c r="AF152" s="978" t="s">
        <v>137</v>
      </c>
      <c r="AG152" s="978" t="s">
        <v>137</v>
      </c>
      <c r="AH152" s="978" t="s">
        <v>137</v>
      </c>
      <c r="AI152" s="978" t="s">
        <v>137</v>
      </c>
      <c r="AJ152" s="978" t="s">
        <v>137</v>
      </c>
      <c r="AK152" s="978" t="s">
        <v>137</v>
      </c>
      <c r="AL152" s="991" t="s">
        <v>137</v>
      </c>
      <c r="AM152" s="985" t="s">
        <v>137</v>
      </c>
      <c r="AN152" s="978" t="s">
        <v>137</v>
      </c>
      <c r="AO152" s="838" t="str">
        <f t="shared" si="42"/>
        <v>n/a</v>
      </c>
      <c r="AP152" s="839">
        <f t="shared" si="43"/>
        <v>30.854468093296312</v>
      </c>
      <c r="AQ152" s="1001" t="str">
        <f t="shared" si="44"/>
        <v>n/a</v>
      </c>
      <c r="AR152" s="738">
        <f>INDEX(Historical!$C$7:$C$1442,MATCH(B152,Historical!$B$7:$B$1449,0))*IF(AH152="n/a",1.03,IF(AH152&lt;0,1.01,IF(AH152&gt;10,1.1,(1+AH152/100))))</f>
        <v>3.9655</v>
      </c>
      <c r="AS152" s="999">
        <f t="shared" si="45"/>
        <v>4.0844649999999998</v>
      </c>
      <c r="AT152" s="999">
        <f t="shared" si="49"/>
        <v>4.20699895</v>
      </c>
      <c r="AU152" s="999">
        <f t="shared" si="49"/>
        <v>4.3332089185000005</v>
      </c>
      <c r="AV152" s="999">
        <f t="shared" si="49"/>
        <v>4.4632051860550002</v>
      </c>
      <c r="AW152" s="738">
        <f t="shared" si="46"/>
        <v>21.053378054554997</v>
      </c>
      <c r="AX152" s="846">
        <f t="shared" si="47"/>
        <v>12.53177265152083</v>
      </c>
      <c r="AY152" s="1080" t="s">
        <v>137</v>
      </c>
      <c r="AZ152" s="985" t="s">
        <v>137</v>
      </c>
      <c r="BA152" s="985" t="s">
        <v>137</v>
      </c>
      <c r="BB152" s="985" t="s">
        <v>137</v>
      </c>
      <c r="BC152" s="985" t="s">
        <v>137</v>
      </c>
      <c r="BD152" s="1032" t="s">
        <v>4326</v>
      </c>
      <c r="BE152" s="700">
        <v>2013</v>
      </c>
      <c r="BF152" s="1013">
        <f t="shared" si="48"/>
        <v>0</v>
      </c>
      <c r="BG152" s="995" t="s">
        <v>137</v>
      </c>
    </row>
    <row r="153" spans="1:59" ht="11.25" customHeight="1" x14ac:dyDescent="0.2">
      <c r="A153" s="984" t="s">
        <v>1171</v>
      </c>
      <c r="B153" s="988" t="s">
        <v>1172</v>
      </c>
      <c r="C153" s="1070" t="s">
        <v>247</v>
      </c>
      <c r="D153" s="1070" t="s">
        <v>4426</v>
      </c>
      <c r="E153" s="828">
        <v>7</v>
      </c>
      <c r="F153" s="1148">
        <v>623</v>
      </c>
      <c r="G153" s="1148" t="s">
        <v>106</v>
      </c>
      <c r="H153" s="1148" t="s">
        <v>106</v>
      </c>
      <c r="I153" s="987">
        <v>119.25</v>
      </c>
      <c r="J153" s="738">
        <f t="shared" si="35"/>
        <v>1.0733752620545074</v>
      </c>
      <c r="K153" s="990">
        <v>0.32</v>
      </c>
      <c r="L153" s="1000">
        <v>4</v>
      </c>
      <c r="M153" s="729">
        <f t="shared" si="36"/>
        <v>1.28</v>
      </c>
      <c r="N153" s="983" t="s">
        <v>136</v>
      </c>
      <c r="O153" s="831">
        <v>0.3</v>
      </c>
      <c r="P153" s="973">
        <v>43334</v>
      </c>
      <c r="Q153" s="973">
        <v>43356</v>
      </c>
      <c r="R153" s="729">
        <f t="shared" si="37"/>
        <v>6.6666666666666732</v>
      </c>
      <c r="S153" s="795">
        <f>IF(INDEX(Historical!$D$7:$D$1442,MATCH(B153,Historical!$B$7:$B$1449,0))=0,"n/a",(INDEX(Historical!$C$7:$C$1442,MATCH(B153,Historical!$B$7:$B$1449,0))/INDEX(Historical!$D$7:$D$1442,MATCH(B153,Historical!$B$7:$B$1449,0))-1)*100)</f>
        <v>6.8965517241379448</v>
      </c>
      <c r="T153" s="795">
        <f>IF(INDEX(Historical!$F$7:$F$1442,MATCH(B153,Historical!$B$7:$B$1449,0))=0,"n/a",((INDEX(Historical!$C$7:$C$1442,MATCH(B153,Historical!$B$7:$B$1449,0))/INDEX(Historical!$F$7:$F$1442,MATCH(B153,Historical!$B$7:$B$1449,0)))^(1/3)-1)*100)</f>
        <v>13.862522184714066</v>
      </c>
      <c r="U153" s="795">
        <f>IF(INDEX(Historical!$H$7:$H$1442,MATCH(B153,Historical!$B$7:$B$1449,0))=0,"n/a",((INDEX(Historical!$C$7:$C$1442,MATCH(B153,Historical!$B$7:$B$1449,0))/INDEX(Historical!$H$7:$H$1442,MATCH(B153,Historical!$B$7:$B$1449,0)))^(1/5)-1)*100)</f>
        <v>17.232150472580798</v>
      </c>
      <c r="V153" s="795" t="str">
        <f>IF(INDEX(Historical!$O$7:$O$1442,MATCH(B153,Historical!$B$7:$B$1449,0))=0,"n/a",((INDEX(Historical!$C$7:$C$1442,MATCH(B153,Historical!$B$7:$B$1449,0))/INDEX(Historical!$O$7:$O$1442,MATCH(B153,Historical!$B$7:$B$1449,0)))^(1/10)-1)*100)</f>
        <v>n/a</v>
      </c>
      <c r="W153" s="796" t="str">
        <f t="shared" si="38"/>
        <v>n/a</v>
      </c>
      <c r="X153" s="797">
        <f t="shared" si="39"/>
        <v>11.488100315053865</v>
      </c>
      <c r="Y153" s="989"/>
      <c r="Z153" s="738">
        <f t="shared" si="40"/>
        <v>45.714285714285715</v>
      </c>
      <c r="AA153" s="999">
        <f t="shared" si="41"/>
        <v>42.589285714285715</v>
      </c>
      <c r="AB153" s="1000">
        <v>12</v>
      </c>
      <c r="AC153" s="978">
        <v>2.8</v>
      </c>
      <c r="AD153" s="978">
        <v>2.67</v>
      </c>
      <c r="AE153" s="978">
        <v>1.62</v>
      </c>
      <c r="AF153" s="978">
        <v>4.0599999999999996</v>
      </c>
      <c r="AG153" s="978">
        <v>10.4</v>
      </c>
      <c r="AH153" s="978">
        <v>27.6</v>
      </c>
      <c r="AI153" s="978">
        <v>15.559999999999999</v>
      </c>
      <c r="AJ153" s="978">
        <v>1.5</v>
      </c>
      <c r="AK153" s="978">
        <v>15.98</v>
      </c>
      <c r="AL153" s="991">
        <v>17810</v>
      </c>
      <c r="AM153" s="985">
        <v>8.5</v>
      </c>
      <c r="AN153" s="978">
        <v>0.85</v>
      </c>
      <c r="AO153" s="838">
        <f t="shared" si="42"/>
        <v>-24.283759979650409</v>
      </c>
      <c r="AP153" s="839">
        <f t="shared" si="43"/>
        <v>18.305525734635307</v>
      </c>
      <c r="AQ153" s="1001">
        <f t="shared" si="44"/>
        <v>177.21832551258223</v>
      </c>
      <c r="AR153" s="738">
        <f>INDEX(Historical!$C$7:$C$1442,MATCH(B153,Historical!$B$7:$B$1449,0))*IF(AH153="n/a",1.03,IF(AH153&lt;0,1.01,IF(AH153&gt;10,1.1,(1+AH153/100))))</f>
        <v>1.3640000000000001</v>
      </c>
      <c r="AS153" s="999">
        <f t="shared" si="45"/>
        <v>1.5004000000000002</v>
      </c>
      <c r="AT153" s="999">
        <f t="shared" si="49"/>
        <v>1.6504400000000004</v>
      </c>
      <c r="AU153" s="999">
        <f t="shared" si="49"/>
        <v>1.8154840000000005</v>
      </c>
      <c r="AV153" s="999">
        <f t="shared" si="49"/>
        <v>1.9970324000000008</v>
      </c>
      <c r="AW153" s="738">
        <f t="shared" si="46"/>
        <v>8.3273564000000011</v>
      </c>
      <c r="AX153" s="846">
        <f t="shared" si="47"/>
        <v>6.983108092243187</v>
      </c>
      <c r="AY153" s="1080">
        <v>1.06</v>
      </c>
      <c r="AZ153" s="985">
        <v>21.04</v>
      </c>
      <c r="BA153" s="985">
        <v>-14.680000000000001</v>
      </c>
      <c r="BB153" s="985">
        <v>2.68</v>
      </c>
      <c r="BC153" s="985">
        <v>-2.02</v>
      </c>
      <c r="BE153" s="700">
        <v>2012</v>
      </c>
      <c r="BF153" s="1013">
        <f t="shared" si="48"/>
        <v>0</v>
      </c>
      <c r="BG153" s="995">
        <v>2.2999999999999998</v>
      </c>
    </row>
    <row r="154" spans="1:59" ht="11.25" customHeight="1" x14ac:dyDescent="0.2">
      <c r="A154" s="984" t="s">
        <v>1173</v>
      </c>
      <c r="B154" s="988" t="s">
        <v>1174</v>
      </c>
      <c r="C154" s="1070" t="s">
        <v>112</v>
      </c>
      <c r="D154" s="1070" t="s">
        <v>4424</v>
      </c>
      <c r="E154" s="828">
        <v>6</v>
      </c>
      <c r="F154" s="1148">
        <v>698</v>
      </c>
      <c r="G154" s="1148" t="s">
        <v>106</v>
      </c>
      <c r="H154" s="1148" t="s">
        <v>106</v>
      </c>
      <c r="I154" s="987">
        <v>49.96</v>
      </c>
      <c r="J154" s="738">
        <f t="shared" si="35"/>
        <v>1.0408326661329064</v>
      </c>
      <c r="K154" s="998">
        <v>0.13</v>
      </c>
      <c r="L154" s="1000">
        <v>4</v>
      </c>
      <c r="M154" s="729">
        <f t="shared" si="36"/>
        <v>0.52</v>
      </c>
      <c r="N154" s="983" t="s">
        <v>598</v>
      </c>
      <c r="O154" s="835">
        <v>0.105</v>
      </c>
      <c r="P154" s="694">
        <v>43160</v>
      </c>
      <c r="Q154" s="694">
        <v>43182</v>
      </c>
      <c r="R154" s="729">
        <f t="shared" si="37"/>
        <v>23.809523809523821</v>
      </c>
      <c r="S154" s="795">
        <f>IF(INDEX(Historical!$D$7:$D$1442,MATCH(B154,Historical!$B$7:$B$1449,0))=0,"n/a",(INDEX(Historical!$C$7:$C$1442,MATCH(B154,Historical!$B$7:$B$1449,0))/INDEX(Historical!$D$7:$D$1442,MATCH(B154,Historical!$B$7:$B$1449,0))-1)*100)</f>
        <v>23.809523809523814</v>
      </c>
      <c r="T154" s="795">
        <f>IF(INDEX(Historical!$F$7:$F$1442,MATCH(B154,Historical!$B$7:$B$1449,0))=0,"n/a",((INDEX(Historical!$C$7:$C$1442,MATCH(B154,Historical!$B$7:$B$1449,0))/INDEX(Historical!$F$7:$F$1442,MATCH(B154,Historical!$B$7:$B$1449,0)))^(1/3)-1)*100)</f>
        <v>20.123329994304417</v>
      </c>
      <c r="U154" s="795">
        <f>IF(INDEX(Historical!$H$7:$H$1442,MATCH(B154,Historical!$B$7:$B$1449,0))=0,"n/a",((INDEX(Historical!$C$7:$C$1442,MATCH(B154,Historical!$B$7:$B$1449,0))/INDEX(Historical!$H$7:$H$1442,MATCH(B154,Historical!$B$7:$B$1449,0)))^(1/5)-1)*100)</f>
        <v>28.227866656891742</v>
      </c>
      <c r="V154" s="795" t="str">
        <f>IF(INDEX(Historical!$O$7:$O$1442,MATCH(B154,Historical!$B$7:$B$1449,0))=0,"n/a",((INDEX(Historical!$C$7:$C$1442,MATCH(B154,Historical!$B$7:$B$1449,0))/INDEX(Historical!$O$7:$O$1442,MATCH(B154,Historical!$B$7:$B$1449,0)))^(1/10)-1)*100)</f>
        <v>n/a</v>
      </c>
      <c r="W154" s="796" t="str">
        <f t="shared" si="38"/>
        <v>n/a</v>
      </c>
      <c r="X154" s="797">
        <f t="shared" si="39"/>
        <v>3.4009477899869567</v>
      </c>
      <c r="Y154" s="764" t="s">
        <v>4239</v>
      </c>
      <c r="Z154" s="738">
        <f t="shared" si="40"/>
        <v>40.625</v>
      </c>
      <c r="AA154" s="999">
        <f t="shared" si="41"/>
        <v>39.03125</v>
      </c>
      <c r="AB154" s="1000">
        <v>12</v>
      </c>
      <c r="AC154" s="978">
        <v>1.28</v>
      </c>
      <c r="AD154" s="978">
        <v>2.6</v>
      </c>
      <c r="AE154" s="978">
        <v>6.93</v>
      </c>
      <c r="AF154" s="978">
        <v>8.02</v>
      </c>
      <c r="AG154" s="978">
        <v>16.900000000000002</v>
      </c>
      <c r="AH154" s="978">
        <v>22.6</v>
      </c>
      <c r="AI154" s="978">
        <v>6.93</v>
      </c>
      <c r="AJ154" s="978">
        <v>8.3000000000000007</v>
      </c>
      <c r="AK154" s="978">
        <v>15</v>
      </c>
      <c r="AL154" s="991">
        <v>2600</v>
      </c>
      <c r="AM154" s="985">
        <v>1.38</v>
      </c>
      <c r="AN154" s="978">
        <v>0</v>
      </c>
      <c r="AO154" s="838">
        <f t="shared" si="42"/>
        <v>-9.7625506769753514</v>
      </c>
      <c r="AP154" s="839">
        <f t="shared" si="43"/>
        <v>29.268699323024649</v>
      </c>
      <c r="AQ154" s="1001">
        <f t="shared" si="44"/>
        <v>272.99426566935614</v>
      </c>
      <c r="AR154" s="738">
        <f>INDEX(Historical!$C$7:$C$1442,MATCH(B154,Historical!$B$7:$B$1449,0))*IF(AH154="n/a",1.03,IF(AH154&lt;0,1.01,IF(AH154&gt;10,1.1,(1+AH154/100))))</f>
        <v>0.57200000000000006</v>
      </c>
      <c r="AS154" s="999">
        <f t="shared" si="45"/>
        <v>0.61163960000000006</v>
      </c>
      <c r="AT154" s="999">
        <f t="shared" si="49"/>
        <v>0.67280356000000008</v>
      </c>
      <c r="AU154" s="999">
        <f t="shared" si="49"/>
        <v>0.74008391600000012</v>
      </c>
      <c r="AV154" s="999">
        <f t="shared" si="49"/>
        <v>0.81409230760000018</v>
      </c>
      <c r="AW154" s="738">
        <f t="shared" si="46"/>
        <v>3.4106193836000007</v>
      </c>
      <c r="AX154" s="846">
        <f t="shared" si="47"/>
        <v>6.8267001273018417</v>
      </c>
      <c r="AY154" s="1080">
        <v>0.46</v>
      </c>
      <c r="AZ154" s="985">
        <v>41.03</v>
      </c>
      <c r="BA154" s="985">
        <v>-8.4599999999999991</v>
      </c>
      <c r="BB154" s="985">
        <v>-0.72</v>
      </c>
      <c r="BC154" s="985">
        <v>0.49</v>
      </c>
      <c r="BE154" s="700">
        <v>2013</v>
      </c>
      <c r="BF154" s="1013">
        <f t="shared" si="48"/>
        <v>0</v>
      </c>
      <c r="BG154" s="995">
        <v>11.600000000000001</v>
      </c>
    </row>
    <row r="155" spans="1:59" ht="11.25" customHeight="1" x14ac:dyDescent="0.2">
      <c r="A155" s="984" t="s">
        <v>3844</v>
      </c>
      <c r="B155" s="988" t="s">
        <v>3845</v>
      </c>
      <c r="C155" s="1070" t="s">
        <v>247</v>
      </c>
      <c r="D155" s="1070" t="s">
        <v>4415</v>
      </c>
      <c r="E155" s="828">
        <v>5</v>
      </c>
      <c r="F155" s="1148">
        <v>810</v>
      </c>
      <c r="G155" s="1148" t="s">
        <v>106</v>
      </c>
      <c r="H155" s="1148" t="s">
        <v>106</v>
      </c>
      <c r="I155" s="987">
        <v>17.100000000000001</v>
      </c>
      <c r="J155" s="738">
        <f t="shared" si="35"/>
        <v>5.1461988304093564</v>
      </c>
      <c r="K155" s="990">
        <v>0.22</v>
      </c>
      <c r="L155" s="1000">
        <v>4</v>
      </c>
      <c r="M155" s="729">
        <f t="shared" si="36"/>
        <v>0.88</v>
      </c>
      <c r="N155" s="983" t="s">
        <v>997</v>
      </c>
      <c r="O155" s="831">
        <v>0.21</v>
      </c>
      <c r="P155" s="973">
        <v>43230</v>
      </c>
      <c r="Q155" s="973">
        <v>43245</v>
      </c>
      <c r="R155" s="729">
        <f t="shared" si="37"/>
        <v>4.7619047619047663</v>
      </c>
      <c r="S155" s="795">
        <f>IF(INDEX(Historical!$D$7:$D$1442,MATCH(B155,Historical!$B$7:$B$1449,0))=0,"n/a",(INDEX(Historical!$C$7:$C$1442,MATCH(B155,Historical!$B$7:$B$1449,0))/INDEX(Historical!$D$7:$D$1442,MATCH(B155,Historical!$B$7:$B$1449,0))-1)*100)</f>
        <v>6.0975609756097615</v>
      </c>
      <c r="T155" s="795">
        <f>IF(INDEX(Historical!$F$7:$F$1442,MATCH(B155,Historical!$B$7:$B$1449,0))=0,"n/a",((INDEX(Historical!$C$7:$C$1442,MATCH(B155,Historical!$B$7:$B$1449,0))/INDEX(Historical!$F$7:$F$1442,MATCH(B155,Historical!$B$7:$B$1449,0)))^(1/3)-1)*100)</f>
        <v>9.6457423731894245</v>
      </c>
      <c r="U155" s="795" t="str">
        <f>IF(INDEX(Historical!$H$7:$H$1442,MATCH(B155,Historical!$B$7:$B$1449,0))=0,"n/a",((INDEX(Historical!$C$7:$C$1442,MATCH(B155,Historical!$B$7:$B$1449,0))/INDEX(Historical!$H$7:$H$1442,MATCH(B155,Historical!$B$7:$B$1449,0)))^(1/5)-1)*100)</f>
        <v>n/a</v>
      </c>
      <c r="V155" s="795" t="str">
        <f>IF(INDEX(Historical!$O$7:$O$1442,MATCH(B155,Historical!$B$7:$B$1449,0))=0,"n/a",((INDEX(Historical!$C$7:$C$1442,MATCH(B155,Historical!$B$7:$B$1449,0))/INDEX(Historical!$O$7:$O$1442,MATCH(B155,Historical!$B$7:$B$1449,0)))^(1/10)-1)*100)</f>
        <v>n/a</v>
      </c>
      <c r="W155" s="796" t="str">
        <f t="shared" si="38"/>
        <v>n/a</v>
      </c>
      <c r="X155" s="797" t="str">
        <f t="shared" si="39"/>
        <v>n/a</v>
      </c>
      <c r="Y155" s="752"/>
      <c r="Z155" s="738">
        <f t="shared" si="40"/>
        <v>157.14285714285714</v>
      </c>
      <c r="AA155" s="999">
        <f t="shared" si="41"/>
        <v>30.535714285714285</v>
      </c>
      <c r="AB155" s="1000">
        <v>12</v>
      </c>
      <c r="AC155" s="978">
        <v>0.56000000000000005</v>
      </c>
      <c r="AD155" s="978">
        <v>7.26</v>
      </c>
      <c r="AE155" s="978">
        <v>2.48</v>
      </c>
      <c r="AF155" s="978">
        <v>3.83</v>
      </c>
      <c r="AG155" s="978">
        <v>12.9</v>
      </c>
      <c r="AH155" s="978">
        <v>22.900000000000002</v>
      </c>
      <c r="AI155" s="978">
        <v>-1.69</v>
      </c>
      <c r="AJ155" s="978">
        <v>32.9</v>
      </c>
      <c r="AK155" s="978">
        <v>4.2</v>
      </c>
      <c r="AL155" s="991">
        <v>3200</v>
      </c>
      <c r="AM155" s="985">
        <v>0.3</v>
      </c>
      <c r="AN155" s="978">
        <v>2.93</v>
      </c>
      <c r="AO155" s="838" t="str">
        <f t="shared" si="42"/>
        <v>n/a</v>
      </c>
      <c r="AP155" s="839" t="str">
        <f t="shared" si="43"/>
        <v>n/a</v>
      </c>
      <c r="AQ155" s="1001">
        <f t="shared" si="44"/>
        <v>127.98809492728216</v>
      </c>
      <c r="AR155" s="738">
        <f>INDEX(Historical!$C$7:$C$1442,MATCH(B155,Historical!$B$7:$B$1449,0))*IF(AH155="n/a",1.03,IF(AH155&lt;0,1.01,IF(AH155&gt;10,1.1,(1+AH155/100))))</f>
        <v>0.95700000000000007</v>
      </c>
      <c r="AS155" s="999">
        <f t="shared" si="45"/>
        <v>0.96657000000000004</v>
      </c>
      <c r="AT155" s="999">
        <f t="shared" si="49"/>
        <v>1.0071659400000001</v>
      </c>
      <c r="AU155" s="999">
        <f t="shared" si="49"/>
        <v>1.0494669094800002</v>
      </c>
      <c r="AV155" s="999">
        <f t="shared" si="49"/>
        <v>1.0935445196781604</v>
      </c>
      <c r="AW155" s="738">
        <f t="shared" si="46"/>
        <v>5.0737473691581609</v>
      </c>
      <c r="AX155" s="846">
        <f t="shared" si="47"/>
        <v>29.671037246538951</v>
      </c>
      <c r="AY155" s="1080">
        <v>1.18</v>
      </c>
      <c r="AZ155" s="985">
        <v>15.78</v>
      </c>
      <c r="BA155" s="985">
        <v>-24.27</v>
      </c>
      <c r="BB155" s="985">
        <v>1.7500000000000002</v>
      </c>
      <c r="BC155" s="985">
        <v>-11.360000000000001</v>
      </c>
      <c r="BE155" s="700">
        <v>2014</v>
      </c>
      <c r="BF155" s="1013">
        <f t="shared" si="48"/>
        <v>0</v>
      </c>
      <c r="BG155" s="995">
        <v>2.5</v>
      </c>
    </row>
    <row r="156" spans="1:59" ht="11.25" customHeight="1" x14ac:dyDescent="0.2">
      <c r="A156" s="976" t="s">
        <v>1175</v>
      </c>
      <c r="B156" s="988" t="s">
        <v>1176</v>
      </c>
      <c r="C156" s="1070" t="s">
        <v>4381</v>
      </c>
      <c r="D156" s="1070" t="s">
        <v>4382</v>
      </c>
      <c r="E156" s="828">
        <v>9</v>
      </c>
      <c r="F156" s="1148">
        <v>377</v>
      </c>
      <c r="G156" s="1148" t="s">
        <v>106</v>
      </c>
      <c r="H156" s="1148" t="s">
        <v>106</v>
      </c>
      <c r="I156" s="987">
        <v>98.61</v>
      </c>
      <c r="J156" s="738">
        <f t="shared" si="35"/>
        <v>3.4884900111550552</v>
      </c>
      <c r="K156" s="990">
        <v>0.86</v>
      </c>
      <c r="L156" s="1000">
        <v>4</v>
      </c>
      <c r="M156" s="729">
        <f t="shared" si="36"/>
        <v>3.44</v>
      </c>
      <c r="N156" s="983" t="s">
        <v>320</v>
      </c>
      <c r="O156" s="831">
        <v>0.78</v>
      </c>
      <c r="P156" s="973">
        <v>43265</v>
      </c>
      <c r="Q156" s="973">
        <v>43280</v>
      </c>
      <c r="R156" s="729">
        <f t="shared" si="37"/>
        <v>10.25641025641025</v>
      </c>
      <c r="S156" s="795">
        <f>IF(INDEX(Historical!$D$7:$D$1442,MATCH(B156,Historical!$B$7:$B$1449,0))=0,"n/a",(INDEX(Historical!$C$7:$C$1442,MATCH(B156,Historical!$B$7:$B$1449,0))/INDEX(Historical!$D$7:$D$1442,MATCH(B156,Historical!$B$7:$B$1449,0))-1)*100)</f>
        <v>7.6923076923076872</v>
      </c>
      <c r="T156" s="795">
        <f>IF(INDEX(Historical!$F$7:$F$1442,MATCH(B156,Historical!$B$7:$B$1449,0))=0,"n/a",((INDEX(Historical!$C$7:$C$1442,MATCH(B156,Historical!$B$7:$B$1449,0))/INDEX(Historical!$F$7:$F$1442,MATCH(B156,Historical!$B$7:$B$1449,0)))^(1/3)-1)*100)</f>
        <v>14.471424255333186</v>
      </c>
      <c r="U156" s="795">
        <f>IF(INDEX(Historical!$H$7:$H$1442,MATCH(B156,Historical!$B$7:$B$1449,0))=0,"n/a",((INDEX(Historical!$C$7:$C$1442,MATCH(B156,Historical!$B$7:$B$1449,0))/INDEX(Historical!$H$7:$H$1442,MATCH(B156,Historical!$B$7:$B$1449,0)))^(1/5)-1)*100)</f>
        <v>18.302590622367564</v>
      </c>
      <c r="V156" s="795">
        <f>IF(INDEX(Historical!$O$7:$O$1442,MATCH(B156,Historical!$B$7:$B$1449,0))=0,"n/a",((INDEX(Historical!$C$7:$C$1442,MATCH(B156,Historical!$B$7:$B$1449,0))/INDEX(Historical!$O$7:$O$1442,MATCH(B156,Historical!$B$7:$B$1449,0)))^(1/10)-1)*100)</f>
        <v>12.884399678677095</v>
      </c>
      <c r="W156" s="796">
        <f t="shared" si="38"/>
        <v>1.4205233521789338</v>
      </c>
      <c r="X156" s="797">
        <f t="shared" si="39"/>
        <v>0.69066379707047409</v>
      </c>
      <c r="Y156" s="752"/>
      <c r="Z156" s="738">
        <f t="shared" si="40"/>
        <v>87.309644670050758</v>
      </c>
      <c r="AA156" s="999">
        <f t="shared" si="41"/>
        <v>25.027918781725887</v>
      </c>
      <c r="AB156" s="1000">
        <v>12</v>
      </c>
      <c r="AC156" s="978">
        <v>3.94</v>
      </c>
      <c r="AD156" s="978">
        <v>4.17</v>
      </c>
      <c r="AE156" s="978">
        <v>10.52</v>
      </c>
      <c r="AF156" s="978">
        <v>5.21</v>
      </c>
      <c r="AG156" s="978">
        <v>17</v>
      </c>
      <c r="AH156" s="978">
        <v>27.3</v>
      </c>
      <c r="AI156" s="978">
        <v>7.580000000000001</v>
      </c>
      <c r="AJ156" s="978">
        <v>26.5</v>
      </c>
      <c r="AK156" s="978">
        <v>6</v>
      </c>
      <c r="AL156" s="991">
        <v>12330</v>
      </c>
      <c r="AM156" s="985">
        <v>0.6</v>
      </c>
      <c r="AN156" s="978">
        <v>1.99</v>
      </c>
      <c r="AO156" s="838">
        <f t="shared" si="42"/>
        <v>-3.2368381482032689</v>
      </c>
      <c r="AP156" s="839">
        <f t="shared" si="43"/>
        <v>21.791080633522618</v>
      </c>
      <c r="AQ156" s="1001">
        <f t="shared" si="44"/>
        <v>140.73540740617824</v>
      </c>
      <c r="AR156" s="738">
        <f>INDEX(Historical!$C$7:$C$1442,MATCH(B156,Historical!$B$7:$B$1449,0))*IF(AH156="n/a",1.03,IF(AH156&lt;0,1.01,IF(AH156&gt;10,1.1,(1+AH156/100))))</f>
        <v>3.6960000000000002</v>
      </c>
      <c r="AS156" s="999">
        <f t="shared" si="45"/>
        <v>3.9761568000000005</v>
      </c>
      <c r="AT156" s="999">
        <f t="shared" si="49"/>
        <v>4.214726208000001</v>
      </c>
      <c r="AU156" s="999">
        <f t="shared" si="49"/>
        <v>4.467609780480001</v>
      </c>
      <c r="AV156" s="999">
        <f t="shared" si="49"/>
        <v>4.7356663673088013</v>
      </c>
      <c r="AW156" s="738">
        <f t="shared" si="46"/>
        <v>21.090159155788804</v>
      </c>
      <c r="AX156" s="846">
        <f t="shared" si="47"/>
        <v>21.387444636232438</v>
      </c>
      <c r="AY156" s="1080">
        <v>0.3</v>
      </c>
      <c r="AZ156" s="985">
        <v>27.189999999999998</v>
      </c>
      <c r="BA156" s="985">
        <v>-3.2800000000000002</v>
      </c>
      <c r="BB156" s="985">
        <v>5.8999999999999995</v>
      </c>
      <c r="BC156" s="985">
        <v>6.660000000000001</v>
      </c>
      <c r="BE156" s="700">
        <v>2010</v>
      </c>
      <c r="BF156" s="1013">
        <f t="shared" si="48"/>
        <v>0</v>
      </c>
      <c r="BG156" s="995">
        <v>5.3</v>
      </c>
    </row>
    <row r="157" spans="1:59" s="874" customFormat="1" ht="11.25" customHeight="1" x14ac:dyDescent="0.2">
      <c r="A157" s="877" t="s">
        <v>1177</v>
      </c>
      <c r="B157" s="882" t="s">
        <v>1178</v>
      </c>
      <c r="C157" s="1070" t="s">
        <v>108</v>
      </c>
      <c r="D157" s="1070" t="s">
        <v>4401</v>
      </c>
      <c r="E157" s="854">
        <v>7</v>
      </c>
      <c r="F157" s="1148">
        <v>600</v>
      </c>
      <c r="G157" s="1147" t="s">
        <v>106</v>
      </c>
      <c r="H157" s="1147" t="s">
        <v>106</v>
      </c>
      <c r="I157" s="855">
        <v>30.3</v>
      </c>
      <c r="J157" s="856">
        <f t="shared" si="35"/>
        <v>3.3003300330032999</v>
      </c>
      <c r="K157" s="857">
        <v>0.25</v>
      </c>
      <c r="L157" s="858">
        <v>4</v>
      </c>
      <c r="M157" s="859">
        <f t="shared" si="36"/>
        <v>1</v>
      </c>
      <c r="N157" s="860" t="s">
        <v>975</v>
      </c>
      <c r="O157" s="861">
        <v>0.24</v>
      </c>
      <c r="P157" s="862">
        <v>43221</v>
      </c>
      <c r="Q157" s="862">
        <v>43235</v>
      </c>
      <c r="R157" s="859">
        <f t="shared" si="37"/>
        <v>4.1666666666666705</v>
      </c>
      <c r="S157" s="795">
        <f>IF(INDEX(Historical!$D$7:$D$1442,MATCH(B157,Historical!$B$7:$B$1449,0))=0,"n/a",(INDEX(Historical!$C$7:$C$1442,MATCH(B157,Historical!$B$7:$B$1449,0))/INDEX(Historical!$D$7:$D$1442,MATCH(B157,Historical!$B$7:$B$1449,0))-1)*100)</f>
        <v>9.8901098901098763</v>
      </c>
      <c r="T157" s="795">
        <f>IF(INDEX(Historical!$F$7:$F$1442,MATCH(B157,Historical!$B$7:$B$1449,0))=0,"n/a",((INDEX(Historical!$C$7:$C$1442,MATCH(B157,Historical!$B$7:$B$1449,0))/INDEX(Historical!$F$7:$F$1442,MATCH(B157,Historical!$B$7:$B$1449,0)))^(1/3)-1)*100)</f>
        <v>10.557809853526301</v>
      </c>
      <c r="U157" s="795">
        <f>IF(INDEX(Historical!$H$7:$H$1442,MATCH(B157,Historical!$B$7:$B$1449,0))=0,"n/a",((INDEX(Historical!$C$7:$C$1442,MATCH(B157,Historical!$B$7:$B$1449,0))/INDEX(Historical!$H$7:$H$1442,MATCH(B157,Historical!$B$7:$B$1449,0)))^(1/5)-1)*100)</f>
        <v>8.6653824604801635</v>
      </c>
      <c r="V157" s="795">
        <f>IF(INDEX(Historical!$O$7:$O$1442,MATCH(B157,Historical!$B$7:$B$1449,0))=0,"n/a",((INDEX(Historical!$C$7:$C$1442,MATCH(B157,Historical!$B$7:$B$1449,0))/INDEX(Historical!$O$7:$O$1442,MATCH(B157,Historical!$B$7:$B$1449,0)))^(1/10)-1)*100)</f>
        <v>4.0860481025263073</v>
      </c>
      <c r="W157" s="863">
        <f t="shared" si="38"/>
        <v>2.1207245345747547</v>
      </c>
      <c r="X157" s="864" t="str">
        <f t="shared" si="39"/>
        <v>n/a</v>
      </c>
      <c r="Y157" s="875"/>
      <c r="Z157" s="856" t="str">
        <f t="shared" si="40"/>
        <v>n/a</v>
      </c>
      <c r="AA157" s="866" t="str">
        <f t="shared" si="41"/>
        <v>n/a</v>
      </c>
      <c r="AB157" s="858">
        <v>12</v>
      </c>
      <c r="AC157" s="867" t="s">
        <v>137</v>
      </c>
      <c r="AD157" s="867" t="s">
        <v>137</v>
      </c>
      <c r="AE157" s="867" t="s">
        <v>137</v>
      </c>
      <c r="AF157" s="867" t="s">
        <v>137</v>
      </c>
      <c r="AG157" s="867" t="s">
        <v>137</v>
      </c>
      <c r="AH157" s="867" t="s">
        <v>137</v>
      </c>
      <c r="AI157" s="867" t="s">
        <v>137</v>
      </c>
      <c r="AJ157" s="867" t="s">
        <v>137</v>
      </c>
      <c r="AK157" s="867" t="s">
        <v>137</v>
      </c>
      <c r="AL157" s="868" t="s">
        <v>137</v>
      </c>
      <c r="AM157" s="869" t="s">
        <v>137</v>
      </c>
      <c r="AN157" s="867" t="s">
        <v>137</v>
      </c>
      <c r="AO157" s="870" t="str">
        <f t="shared" si="42"/>
        <v>n/a</v>
      </c>
      <c r="AP157" s="871">
        <f t="shared" si="43"/>
        <v>11.965712493483464</v>
      </c>
      <c r="AQ157" s="872" t="str">
        <f t="shared" si="44"/>
        <v>n/a</v>
      </c>
      <c r="AR157" s="738">
        <f>INDEX(Historical!$C$7:$C$1442,MATCH(B157,Historical!$B$7:$B$1449,0))*IF(AH157="n/a",1.03,IF(AH157&lt;0,1.01,IF(AH157&gt;10,1.1,(1+AH157/100))))</f>
        <v>1.03</v>
      </c>
      <c r="AS157" s="866">
        <f t="shared" si="45"/>
        <v>1.0609</v>
      </c>
      <c r="AT157" s="866">
        <f t="shared" si="49"/>
        <v>1.092727</v>
      </c>
      <c r="AU157" s="866">
        <f t="shared" si="49"/>
        <v>1.1255088100000001</v>
      </c>
      <c r="AV157" s="866">
        <f t="shared" si="49"/>
        <v>1.1592740743000001</v>
      </c>
      <c r="AW157" s="856">
        <f t="shared" si="46"/>
        <v>5.4684098842999997</v>
      </c>
      <c r="AX157" s="873">
        <f t="shared" si="47"/>
        <v>18.047557373927393</v>
      </c>
      <c r="AY157" s="1081" t="s">
        <v>137</v>
      </c>
      <c r="AZ157" s="869" t="s">
        <v>137</v>
      </c>
      <c r="BA157" s="869" t="s">
        <v>137</v>
      </c>
      <c r="BB157" s="869" t="s">
        <v>137</v>
      </c>
      <c r="BC157" s="869" t="s">
        <v>137</v>
      </c>
      <c r="BD157" s="1033" t="s">
        <v>4326</v>
      </c>
      <c r="BE157" s="700">
        <v>2012</v>
      </c>
      <c r="BF157" s="1013">
        <f t="shared" si="48"/>
        <v>0</v>
      </c>
      <c r="BG157" s="931" t="s">
        <v>137</v>
      </c>
    </row>
    <row r="158" spans="1:59" ht="11.25" customHeight="1" x14ac:dyDescent="0.2">
      <c r="A158" s="993" t="s">
        <v>1179</v>
      </c>
      <c r="B158" s="988" t="s">
        <v>1180</v>
      </c>
      <c r="C158" s="1070" t="s">
        <v>108</v>
      </c>
      <c r="D158" s="1070" t="s">
        <v>4401</v>
      </c>
      <c r="E158" s="828">
        <v>7</v>
      </c>
      <c r="F158" s="1148">
        <v>628</v>
      </c>
      <c r="G158" s="1148" t="s">
        <v>106</v>
      </c>
      <c r="H158" s="1148" t="s">
        <v>106</v>
      </c>
      <c r="I158" s="987">
        <v>16.55</v>
      </c>
      <c r="J158" s="738">
        <f t="shared" si="35"/>
        <v>2.6586102719033233</v>
      </c>
      <c r="K158" s="990">
        <v>0.11</v>
      </c>
      <c r="L158" s="1000">
        <v>4</v>
      </c>
      <c r="M158" s="729">
        <f t="shared" si="36"/>
        <v>0.44</v>
      </c>
      <c r="N158" s="983" t="s">
        <v>220</v>
      </c>
      <c r="O158" s="831">
        <v>0.1</v>
      </c>
      <c r="P158" s="973">
        <v>43377</v>
      </c>
      <c r="Q158" s="973">
        <v>43388</v>
      </c>
      <c r="R158" s="729">
        <f t="shared" si="37"/>
        <v>9.9999999999999947</v>
      </c>
      <c r="S158" s="795">
        <f>IF(INDEX(Historical!$D$7:$D$1442,MATCH(B158,Historical!$B$7:$B$1449,0))=0,"n/a",(INDEX(Historical!$C$7:$C$1442,MATCH(B158,Historical!$B$7:$B$1449,0))/INDEX(Historical!$D$7:$D$1442,MATCH(B158,Historical!$B$7:$B$1449,0))-1)*100)</f>
        <v>2.4999999999999911</v>
      </c>
      <c r="T158" s="795">
        <f>IF(INDEX(Historical!$F$7:$F$1442,MATCH(B158,Historical!$B$7:$B$1449,0))=0,"n/a",((INDEX(Historical!$C$7:$C$1442,MATCH(B158,Historical!$B$7:$B$1449,0))/INDEX(Historical!$F$7:$F$1442,MATCH(B158,Historical!$B$7:$B$1449,0)))^(1/3)-1)*100)</f>
        <v>31.090380159658217</v>
      </c>
      <c r="U158" s="795">
        <f>IF(INDEX(Historical!$H$7:$H$1442,MATCH(B158,Historical!$B$7:$B$1449,0))=0,"n/a",((INDEX(Historical!$C$7:$C$1442,MATCH(B158,Historical!$B$7:$B$1449,0))/INDEX(Historical!$H$7:$H$1442,MATCH(B158,Historical!$B$7:$B$1449,0)))^(1/5)-1)*100)</f>
        <v>30.100280918834876</v>
      </c>
      <c r="V158" s="795" t="str">
        <f>IF(INDEX(Historical!$O$7:$O$1442,MATCH(B158,Historical!$B$7:$B$1449,0))=0,"n/a",((INDEX(Historical!$C$7:$C$1442,MATCH(B158,Historical!$B$7:$B$1449,0))/INDEX(Historical!$O$7:$O$1442,MATCH(B158,Historical!$B$7:$B$1449,0)))^(1/10)-1)*100)</f>
        <v>n/a</v>
      </c>
      <c r="W158" s="796" t="str">
        <f t="shared" si="38"/>
        <v>n/a</v>
      </c>
      <c r="X158" s="797" t="str">
        <f t="shared" si="39"/>
        <v>n/a</v>
      </c>
      <c r="Y158" s="989"/>
      <c r="Z158" s="738" t="str">
        <f t="shared" si="40"/>
        <v>n/a</v>
      </c>
      <c r="AA158" s="999" t="str">
        <f t="shared" si="41"/>
        <v>n/a</v>
      </c>
      <c r="AB158" s="1000">
        <v>12</v>
      </c>
      <c r="AC158" s="978" t="s">
        <v>137</v>
      </c>
      <c r="AD158" s="978" t="s">
        <v>137</v>
      </c>
      <c r="AE158" s="978" t="s">
        <v>137</v>
      </c>
      <c r="AF158" s="978" t="s">
        <v>137</v>
      </c>
      <c r="AG158" s="978" t="s">
        <v>137</v>
      </c>
      <c r="AH158" s="978" t="s">
        <v>137</v>
      </c>
      <c r="AI158" s="978" t="s">
        <v>137</v>
      </c>
      <c r="AJ158" s="978" t="s">
        <v>137</v>
      </c>
      <c r="AK158" s="978" t="s">
        <v>137</v>
      </c>
      <c r="AL158" s="991" t="s">
        <v>137</v>
      </c>
      <c r="AM158" s="985" t="s">
        <v>137</v>
      </c>
      <c r="AN158" s="978" t="s">
        <v>137</v>
      </c>
      <c r="AO158" s="838" t="str">
        <f t="shared" si="42"/>
        <v>n/a</v>
      </c>
      <c r="AP158" s="839">
        <f t="shared" si="43"/>
        <v>32.758891190738197</v>
      </c>
      <c r="AQ158" s="1001" t="str">
        <f t="shared" si="44"/>
        <v>n/a</v>
      </c>
      <c r="AR158" s="738">
        <f>INDEX(Historical!$C$7:$C$1442,MATCH(B158,Historical!$B$7:$B$1449,0))*IF(AH158="n/a",1.03,IF(AH158&lt;0,1.01,IF(AH158&gt;10,1.1,(1+AH158/100))))</f>
        <v>0.42230000000000001</v>
      </c>
      <c r="AS158" s="999">
        <f t="shared" si="45"/>
        <v>0.43496899999999999</v>
      </c>
      <c r="AT158" s="999">
        <f t="shared" si="49"/>
        <v>0.44801806999999999</v>
      </c>
      <c r="AU158" s="999">
        <f t="shared" si="49"/>
        <v>0.4614586121</v>
      </c>
      <c r="AV158" s="999">
        <f t="shared" si="49"/>
        <v>0.475302370463</v>
      </c>
      <c r="AW158" s="738">
        <f t="shared" si="46"/>
        <v>2.2420480525630002</v>
      </c>
      <c r="AX158" s="846">
        <f t="shared" si="47"/>
        <v>13.547118142374623</v>
      </c>
      <c r="AY158" s="1080" t="s">
        <v>137</v>
      </c>
      <c r="AZ158" s="985" t="s">
        <v>137</v>
      </c>
      <c r="BA158" s="985" t="s">
        <v>137</v>
      </c>
      <c r="BB158" s="985" t="s">
        <v>137</v>
      </c>
      <c r="BC158" s="985" t="s">
        <v>137</v>
      </c>
      <c r="BD158" s="1032" t="s">
        <v>4326</v>
      </c>
      <c r="BE158" s="700">
        <v>2013</v>
      </c>
      <c r="BF158" s="1013">
        <f t="shared" si="48"/>
        <v>0</v>
      </c>
      <c r="BG158" s="995" t="s">
        <v>137</v>
      </c>
    </row>
    <row r="159" spans="1:59" ht="11.25" customHeight="1" x14ac:dyDescent="0.2">
      <c r="A159" s="984" t="s">
        <v>1181</v>
      </c>
      <c r="B159" s="988" t="s">
        <v>1182</v>
      </c>
      <c r="C159" s="1070" t="s">
        <v>108</v>
      </c>
      <c r="D159" s="1070" t="s">
        <v>118</v>
      </c>
      <c r="E159" s="828">
        <v>8</v>
      </c>
      <c r="F159" s="1148">
        <v>471</v>
      </c>
      <c r="G159" s="1148" t="s">
        <v>37</v>
      </c>
      <c r="H159" s="1148" t="s">
        <v>115</v>
      </c>
      <c r="I159" s="987">
        <v>70.22</v>
      </c>
      <c r="J159" s="738">
        <f t="shared" si="35"/>
        <v>2.6203360865850187</v>
      </c>
      <c r="K159" s="990">
        <v>0.46</v>
      </c>
      <c r="L159" s="1000">
        <v>4</v>
      </c>
      <c r="M159" s="729">
        <f t="shared" si="36"/>
        <v>1.84</v>
      </c>
      <c r="N159" s="983" t="s">
        <v>152</v>
      </c>
      <c r="O159" s="831">
        <v>0.44</v>
      </c>
      <c r="P159" s="694">
        <v>43173</v>
      </c>
      <c r="Q159" s="694">
        <v>43188</v>
      </c>
      <c r="R159" s="729">
        <f t="shared" si="37"/>
        <v>4.5454545454545494</v>
      </c>
      <c r="S159" s="795">
        <f>IF(INDEX(Historical!$D$7:$D$1442,MATCH(B159,Historical!$B$7:$B$1449,0))=0,"n/a",(INDEX(Historical!$C$7:$C$1442,MATCH(B159,Historical!$B$7:$B$1449,0))/INDEX(Historical!$D$7:$D$1442,MATCH(B159,Historical!$B$7:$B$1449,0))-1)*100)</f>
        <v>4.5454545454545414</v>
      </c>
      <c r="T159" s="795">
        <f>IF(INDEX(Historical!$F$7:$F$1442,MATCH(B159,Historical!$B$7:$B$1449,0))=0,"n/a",((INDEX(Historical!$C$7:$C$1442,MATCH(B159,Historical!$B$7:$B$1449,0))/INDEX(Historical!$F$7:$F$1442,MATCH(B159,Historical!$B$7:$B$1449,0)))^(1/3)-1)*100)</f>
        <v>4.7689553171647248</v>
      </c>
      <c r="U159" s="795">
        <f>IF(INDEX(Historical!$H$7:$H$1442,MATCH(B159,Historical!$B$7:$B$1449,0))=0,"n/a",((INDEX(Historical!$C$7:$C$1442,MATCH(B159,Historical!$B$7:$B$1449,0))/INDEX(Historical!$H$7:$H$1442,MATCH(B159,Historical!$B$7:$B$1449,0)))^(1/5)-1)*100)</f>
        <v>28.754642068338931</v>
      </c>
      <c r="V159" s="795">
        <f>IF(INDEX(Historical!$O$7:$O$1442,MATCH(B159,Historical!$B$7:$B$1449,0))=0,"n/a",((INDEX(Historical!$C$7:$C$1442,MATCH(B159,Historical!$B$7:$B$1449,0))/INDEX(Historical!$O$7:$O$1442,MATCH(B159,Historical!$B$7:$B$1449,0)))^(1/10)-1)*100)</f>
        <v>13.916014412483912</v>
      </c>
      <c r="W159" s="796">
        <f t="shared" si="38"/>
        <v>2.066298669721371</v>
      </c>
      <c r="X159" s="797">
        <f t="shared" si="39"/>
        <v>3.6864925728639655</v>
      </c>
      <c r="Y159" s="753"/>
      <c r="Z159" s="738">
        <f t="shared" si="40"/>
        <v>41.818181818181813</v>
      </c>
      <c r="AA159" s="999">
        <f t="shared" si="41"/>
        <v>15.959090909090907</v>
      </c>
      <c r="AB159" s="1000">
        <v>12</v>
      </c>
      <c r="AC159" s="978">
        <v>4.4000000000000004</v>
      </c>
      <c r="AD159" s="978">
        <v>1.1200000000000001</v>
      </c>
      <c r="AE159" s="978">
        <v>2.3199999999999998</v>
      </c>
      <c r="AF159" s="978">
        <v>1.47</v>
      </c>
      <c r="AG159" s="978">
        <v>8.7999999999999989</v>
      </c>
      <c r="AH159" s="978">
        <v>1.0999999999999999</v>
      </c>
      <c r="AI159" s="978">
        <v>8.43</v>
      </c>
      <c r="AJ159" s="978">
        <v>7.8</v>
      </c>
      <c r="AK159" s="978">
        <v>14.2</v>
      </c>
      <c r="AL159" s="991">
        <v>1740</v>
      </c>
      <c r="AM159" s="985">
        <v>59.77</v>
      </c>
      <c r="AN159" s="978">
        <v>0</v>
      </c>
      <c r="AO159" s="838">
        <f t="shared" si="42"/>
        <v>15.415887245833044</v>
      </c>
      <c r="AP159" s="839">
        <f t="shared" si="43"/>
        <v>31.374978154923951</v>
      </c>
      <c r="AQ159" s="1001">
        <f t="shared" si="44"/>
        <v>2.1107538930452696</v>
      </c>
      <c r="AR159" s="738">
        <f>INDEX(Historical!$C$7:$C$1442,MATCH(B159,Historical!$B$7:$B$1449,0))*IF(AH159="n/a",1.03,IF(AH159&lt;0,1.01,IF(AH159&gt;10,1.1,(1+AH159/100))))</f>
        <v>1.8602399999999999</v>
      </c>
      <c r="AS159" s="999">
        <f t="shared" si="45"/>
        <v>2.0170582320000001</v>
      </c>
      <c r="AT159" s="999">
        <f t="shared" si="49"/>
        <v>2.2187640552000003</v>
      </c>
      <c r="AU159" s="999">
        <f t="shared" si="49"/>
        <v>2.4406404607200005</v>
      </c>
      <c r="AV159" s="999">
        <f t="shared" si="49"/>
        <v>2.6847045067920008</v>
      </c>
      <c r="AW159" s="738">
        <f t="shared" si="46"/>
        <v>11.221407254712002</v>
      </c>
      <c r="AX159" s="846">
        <f t="shared" si="47"/>
        <v>15.980357810754771</v>
      </c>
      <c r="AY159" s="1080">
        <v>0.84</v>
      </c>
      <c r="AZ159" s="985">
        <v>12.01</v>
      </c>
      <c r="BA159" s="985">
        <v>-18.060000000000002</v>
      </c>
      <c r="BB159" s="985">
        <v>2.15</v>
      </c>
      <c r="BC159" s="985">
        <v>-7.4700000000000006</v>
      </c>
      <c r="BE159" s="700">
        <v>2011</v>
      </c>
      <c r="BF159" s="1013">
        <f t="shared" si="48"/>
        <v>0</v>
      </c>
      <c r="BG159" s="995">
        <v>1.0999999999999999</v>
      </c>
    </row>
    <row r="160" spans="1:59" ht="11.25" customHeight="1" x14ac:dyDescent="0.2">
      <c r="A160" s="984" t="s">
        <v>1183</v>
      </c>
      <c r="B160" s="988" t="s">
        <v>1184</v>
      </c>
      <c r="C160" s="1070" t="s">
        <v>108</v>
      </c>
      <c r="D160" s="1070" t="s">
        <v>4393</v>
      </c>
      <c r="E160" s="828">
        <v>7</v>
      </c>
      <c r="F160" s="1148">
        <v>592</v>
      </c>
      <c r="G160" s="1148" t="s">
        <v>106</v>
      </c>
      <c r="H160" s="1148" t="s">
        <v>106</v>
      </c>
      <c r="I160" s="987">
        <v>70.75</v>
      </c>
      <c r="J160" s="738">
        <f t="shared" si="35"/>
        <v>3.2791519434628968</v>
      </c>
      <c r="K160" s="990">
        <v>0.57999999999999996</v>
      </c>
      <c r="L160" s="1000">
        <v>4</v>
      </c>
      <c r="M160" s="729">
        <f t="shared" si="36"/>
        <v>2.3199999999999998</v>
      </c>
      <c r="N160" s="983" t="s">
        <v>320</v>
      </c>
      <c r="O160" s="831">
        <v>0.36</v>
      </c>
      <c r="P160" s="694">
        <v>43175</v>
      </c>
      <c r="Q160" s="694">
        <v>43189</v>
      </c>
      <c r="R160" s="729">
        <f t="shared" si="37"/>
        <v>61.111111111111107</v>
      </c>
      <c r="S160" s="795">
        <f>IF(INDEX(Historical!$D$7:$D$1442,MATCH(B160,Historical!$B$7:$B$1449,0))=0,"n/a",(INDEX(Historical!$C$7:$C$1442,MATCH(B160,Historical!$B$7:$B$1449,0))/INDEX(Historical!$D$7:$D$1442,MATCH(B160,Historical!$B$7:$B$1449,0))-1)*100)</f>
        <v>61.111111111111114</v>
      </c>
      <c r="T160" s="795">
        <f>IF(INDEX(Historical!$F$7:$F$1442,MATCH(B160,Historical!$B$7:$B$1449,0))=0,"n/a",((INDEX(Historical!$C$7:$C$1442,MATCH(B160,Historical!$B$7:$B$1449,0))/INDEX(Historical!$F$7:$F$1442,MATCH(B160,Historical!$B$7:$B$1449,0)))^(1/3)-1)*100)</f>
        <v>53.615841284292351</v>
      </c>
      <c r="U160" s="795">
        <f>IF(INDEX(Historical!$H$7:$H$1442,MATCH(B160,Historical!$B$7:$B$1449,0))=0,"n/a",((INDEX(Historical!$C$7:$C$1442,MATCH(B160,Historical!$B$7:$B$1449,0))/INDEX(Historical!$H$7:$H$1442,MATCH(B160,Historical!$B$7:$B$1449,0)))^(1/5)-1)*100)</f>
        <v>37.040630950593226</v>
      </c>
      <c r="V160" s="795">
        <f>IF(INDEX(Historical!$O$7:$O$1442,MATCH(B160,Historical!$B$7:$B$1449,0))=0,"n/a",((INDEX(Historical!$C$7:$C$1442,MATCH(B160,Historical!$B$7:$B$1449,0))/INDEX(Historical!$O$7:$O$1442,MATCH(B160,Historical!$B$7:$B$1449,0)))^(1/10)-1)*100)</f>
        <v>19.218265594279728</v>
      </c>
      <c r="W160" s="796">
        <f t="shared" si="38"/>
        <v>1.9273659617659922</v>
      </c>
      <c r="X160" s="797">
        <f t="shared" si="39"/>
        <v>3.3369937793327233</v>
      </c>
      <c r="Y160" s="989" t="s">
        <v>1185</v>
      </c>
      <c r="Z160" s="738">
        <f t="shared" si="40"/>
        <v>26.697353279631759</v>
      </c>
      <c r="AA160" s="999">
        <f t="shared" si="41"/>
        <v>8.141542002301497</v>
      </c>
      <c r="AB160" s="1000">
        <v>12</v>
      </c>
      <c r="AC160" s="978">
        <v>8.69</v>
      </c>
      <c r="AD160" s="978">
        <v>0.74</v>
      </c>
      <c r="AE160" s="978">
        <v>1.46</v>
      </c>
      <c r="AF160" s="978">
        <v>1.32</v>
      </c>
      <c r="AG160" s="978">
        <v>16.900000000000002</v>
      </c>
      <c r="AH160" s="978">
        <v>12.7</v>
      </c>
      <c r="AI160" s="978">
        <v>3.35</v>
      </c>
      <c r="AJ160" s="978">
        <v>11.1</v>
      </c>
      <c r="AK160" s="978">
        <v>11</v>
      </c>
      <c r="AL160" s="991">
        <v>745</v>
      </c>
      <c r="AM160" s="985">
        <v>0.3</v>
      </c>
      <c r="AN160" s="980">
        <v>30.18</v>
      </c>
      <c r="AO160" s="838">
        <f t="shared" si="42"/>
        <v>32.178240891754626</v>
      </c>
      <c r="AP160" s="839">
        <f t="shared" si="43"/>
        <v>40.319782894056125</v>
      </c>
      <c r="AQ160" s="1001">
        <f t="shared" si="44"/>
        <v>-30.888703470294544</v>
      </c>
      <c r="AR160" s="738">
        <f>INDEX(Historical!$C$7:$C$1442,MATCH(B160,Historical!$B$7:$B$1449,0))*IF(AH160="n/a",1.03,IF(AH160&lt;0,1.01,IF(AH160&gt;10,1.1,(1+AH160/100))))</f>
        <v>2.552</v>
      </c>
      <c r="AS160" s="999">
        <f t="shared" si="45"/>
        <v>2.6374920000000004</v>
      </c>
      <c r="AT160" s="999">
        <f t="shared" si="49"/>
        <v>2.9012412000000007</v>
      </c>
      <c r="AU160" s="999">
        <f t="shared" si="49"/>
        <v>3.1913653200000009</v>
      </c>
      <c r="AV160" s="999">
        <f t="shared" si="49"/>
        <v>3.5105018520000013</v>
      </c>
      <c r="AW160" s="738">
        <f t="shared" si="46"/>
        <v>14.792600372000003</v>
      </c>
      <c r="AX160" s="846">
        <f t="shared" si="47"/>
        <v>20.908269077031804</v>
      </c>
      <c r="AY160" s="1080">
        <v>1.18</v>
      </c>
      <c r="AZ160" s="985">
        <v>27.16</v>
      </c>
      <c r="BA160" s="985">
        <v>-28.610000000000003</v>
      </c>
      <c r="BB160" s="985">
        <v>9.2200000000000006</v>
      </c>
      <c r="BC160" s="985">
        <v>-10.4</v>
      </c>
      <c r="BE160" s="700">
        <v>2012</v>
      </c>
      <c r="BF160" s="1013">
        <f t="shared" si="48"/>
        <v>0</v>
      </c>
      <c r="BG160" s="995">
        <v>0.5</v>
      </c>
    </row>
    <row r="161" spans="1:59" ht="11.25" customHeight="1" x14ac:dyDescent="0.2">
      <c r="A161" s="984" t="s">
        <v>1188</v>
      </c>
      <c r="B161" s="988" t="s">
        <v>1189</v>
      </c>
      <c r="C161" s="1070" t="s">
        <v>108</v>
      </c>
      <c r="D161" s="1070" t="s">
        <v>118</v>
      </c>
      <c r="E161" s="828">
        <v>7</v>
      </c>
      <c r="F161" s="1148">
        <v>590</v>
      </c>
      <c r="G161" s="1148" t="s">
        <v>106</v>
      </c>
      <c r="H161" s="1148" t="s">
        <v>106</v>
      </c>
      <c r="I161" s="987">
        <v>36.159999999999997</v>
      </c>
      <c r="J161" s="738">
        <f t="shared" si="35"/>
        <v>3.3185840707964607</v>
      </c>
      <c r="K161" s="990">
        <v>0.3</v>
      </c>
      <c r="L161" s="1000">
        <v>4</v>
      </c>
      <c r="M161" s="729">
        <f t="shared" si="36"/>
        <v>1.2</v>
      </c>
      <c r="N161" s="983" t="s">
        <v>320</v>
      </c>
      <c r="O161" s="836">
        <v>0.21238199999999999</v>
      </c>
      <c r="P161" s="694">
        <v>43174</v>
      </c>
      <c r="Q161" s="694">
        <v>43189</v>
      </c>
      <c r="R161" s="729">
        <f t="shared" si="37"/>
        <v>41.254908608074132</v>
      </c>
      <c r="S161" s="795">
        <f>IF(INDEX(Historical!$D$7:$D$1442,MATCH(B161,Historical!$B$7:$B$1449,0))=0,"n/a",(INDEX(Historical!$C$7:$C$1442,MATCH(B161,Historical!$B$7:$B$1449,0))/INDEX(Historical!$D$7:$D$1442,MATCH(B161,Historical!$B$7:$B$1449,0))-1)*100)</f>
        <v>49.564020879137317</v>
      </c>
      <c r="T161" s="795">
        <f>IF(INDEX(Historical!$F$7:$F$1442,MATCH(B161,Historical!$B$7:$B$1449,0))=0,"n/a",((INDEX(Historical!$C$7:$C$1442,MATCH(B161,Historical!$B$7:$B$1449,0))/INDEX(Historical!$F$7:$F$1442,MATCH(B161,Historical!$B$7:$B$1449,0)))^(1/3)-1)*100)</f>
        <v>24.006877571381978</v>
      </c>
      <c r="U161" s="795">
        <f>IF(INDEX(Historical!$H$7:$H$1442,MATCH(B161,Historical!$B$7:$B$1449,0))=0,"n/a",((INDEX(Historical!$C$7:$C$1442,MATCH(B161,Historical!$B$7:$B$1449,0))/INDEX(Historical!$H$7:$H$1442,MATCH(B161,Historical!$B$7:$B$1449,0)))^(1/5)-1)*100)</f>
        <v>22.959558109399335</v>
      </c>
      <c r="V161" s="795">
        <f>IF(INDEX(Historical!$O$7:$O$1442,MATCH(B161,Historical!$B$7:$B$1449,0))=0,"n/a",((INDEX(Historical!$C$7:$C$1442,MATCH(B161,Historical!$B$7:$B$1449,0))/INDEX(Historical!$O$7:$O$1442,MATCH(B161,Historical!$B$7:$B$1449,0)))^(1/10)-1)*100)</f>
        <v>5.8563704785041137</v>
      </c>
      <c r="W161" s="796">
        <f t="shared" si="38"/>
        <v>3.9204415420220937</v>
      </c>
      <c r="X161" s="797" t="str">
        <f t="shared" si="39"/>
        <v>n/a</v>
      </c>
      <c r="Y161" s="747" t="s">
        <v>957</v>
      </c>
      <c r="Z161" s="738">
        <f t="shared" si="40"/>
        <v>53.571428571428569</v>
      </c>
      <c r="AA161" s="999">
        <f t="shared" si="41"/>
        <v>16.142857142857139</v>
      </c>
      <c r="AB161" s="1000">
        <v>12</v>
      </c>
      <c r="AC161" s="978">
        <v>2.2400000000000002</v>
      </c>
      <c r="AD161" s="978">
        <v>1.18</v>
      </c>
      <c r="AE161" s="978">
        <v>1.48</v>
      </c>
      <c r="AF161" s="978">
        <v>2.1</v>
      </c>
      <c r="AG161" s="978">
        <v>18.099999999999998</v>
      </c>
      <c r="AH161" s="978">
        <v>-8.5</v>
      </c>
      <c r="AI161" s="978">
        <v>4.4799999999999995</v>
      </c>
      <c r="AJ161" s="978">
        <v>-7.6</v>
      </c>
      <c r="AK161" s="978">
        <v>13.700000000000001</v>
      </c>
      <c r="AL161" s="991">
        <v>9850</v>
      </c>
      <c r="AM161" s="985">
        <v>2.5</v>
      </c>
      <c r="AN161" s="978">
        <v>0.18</v>
      </c>
      <c r="AO161" s="838">
        <f t="shared" si="42"/>
        <v>10.135285037338658</v>
      </c>
      <c r="AP161" s="839">
        <f t="shared" si="43"/>
        <v>26.278142180195797</v>
      </c>
      <c r="AQ161" s="1001">
        <f t="shared" si="44"/>
        <v>22.746350930146452</v>
      </c>
      <c r="AR161" s="738">
        <f>INDEX(Historical!$C$7:$C$1442,MATCH(B161,Historical!$B$7:$B$1449,0))*IF(AH161="n/a",1.03,IF(AH161&lt;0,1.01,IF(AH161&gt;10,1.1,(1+AH161/100))))</f>
        <v>1.212</v>
      </c>
      <c r="AS161" s="999">
        <f t="shared" si="45"/>
        <v>1.2662975999999999</v>
      </c>
      <c r="AT161" s="999">
        <f t="shared" si="49"/>
        <v>1.3929273600000001</v>
      </c>
      <c r="AU161" s="999">
        <f t="shared" si="49"/>
        <v>1.5322200960000001</v>
      </c>
      <c r="AV161" s="999">
        <f t="shared" si="49"/>
        <v>1.6854421056000002</v>
      </c>
      <c r="AW161" s="738">
        <f t="shared" si="46"/>
        <v>7.0888871616000007</v>
      </c>
      <c r="AX161" s="846">
        <f t="shared" si="47"/>
        <v>19.604223345132745</v>
      </c>
      <c r="AY161" s="1080">
        <v>0.85</v>
      </c>
      <c r="AZ161" s="985">
        <v>22.6</v>
      </c>
      <c r="BA161" s="985">
        <v>-14.96</v>
      </c>
      <c r="BB161" s="985">
        <v>10.459999999999999</v>
      </c>
      <c r="BC161" s="985">
        <v>-1.26</v>
      </c>
      <c r="BE161" s="700">
        <v>2012</v>
      </c>
      <c r="BF161" s="1013">
        <f t="shared" si="48"/>
        <v>0</v>
      </c>
      <c r="BG161" s="995">
        <v>8.9</v>
      </c>
    </row>
    <row r="162" spans="1:59" ht="11.25" customHeight="1" x14ac:dyDescent="0.2">
      <c r="A162" s="798" t="s">
        <v>2274</v>
      </c>
      <c r="B162" s="890" t="s">
        <v>2275</v>
      </c>
      <c r="C162" s="1070" t="s">
        <v>108</v>
      </c>
      <c r="D162" s="1070" t="s">
        <v>4401</v>
      </c>
      <c r="E162" s="828">
        <v>9</v>
      </c>
      <c r="F162" s="1148">
        <v>421</v>
      </c>
      <c r="G162" s="1148" t="s">
        <v>106</v>
      </c>
      <c r="H162" s="1148" t="s">
        <v>106</v>
      </c>
      <c r="I162" s="996">
        <v>26.82</v>
      </c>
      <c r="J162" s="738">
        <f t="shared" si="35"/>
        <v>3.2811334824757643</v>
      </c>
      <c r="K162" s="976">
        <v>0.22</v>
      </c>
      <c r="L162" s="1148">
        <v>4</v>
      </c>
      <c r="M162" s="729">
        <f t="shared" si="36"/>
        <v>0.88</v>
      </c>
      <c r="N162" s="1148" t="s">
        <v>493</v>
      </c>
      <c r="O162" s="676">
        <v>0.18</v>
      </c>
      <c r="P162" s="718">
        <v>43462</v>
      </c>
      <c r="Q162" s="718">
        <v>43480</v>
      </c>
      <c r="R162" s="729">
        <f t="shared" si="37"/>
        <v>22.222222222222225</v>
      </c>
      <c r="S162" s="795">
        <f>IF(INDEX(Historical!$D$7:$D$1442,MATCH(B162,Historical!$B$7:$B$1449,0))=0,"n/a",(INDEX(Historical!$C$7:$C$1442,MATCH(B162,Historical!$B$7:$B$1449,0))/INDEX(Historical!$D$7:$D$1442,MATCH(B162,Historical!$B$7:$B$1449,0))-1)*100)</f>
        <v>13.333333333333353</v>
      </c>
      <c r="T162" s="795">
        <f>IF(INDEX(Historical!$F$7:$F$1442,MATCH(B162,Historical!$B$7:$B$1449,0))=0,"n/a",((INDEX(Historical!$C$7:$C$1442,MATCH(B162,Historical!$B$7:$B$1449,0))/INDEX(Historical!$F$7:$F$1442,MATCH(B162,Historical!$B$7:$B$1449,0)))^(1/3)-1)*100)</f>
        <v>9.3541299792876842</v>
      </c>
      <c r="U162" s="795">
        <f>IF(INDEX(Historical!$H$7:$H$1442,MATCH(B162,Historical!$B$7:$B$1449,0))=0,"n/a",((INDEX(Historical!$C$7:$C$1442,MATCH(B162,Historical!$B$7:$B$1449,0))/INDEX(Historical!$H$7:$H$1442,MATCH(B162,Historical!$B$7:$B$1449,0)))^(1/5)-1)*100)</f>
        <v>7.6669005325678663</v>
      </c>
      <c r="V162" s="795">
        <f>IF(INDEX(Historical!$O$7:$O$1442,MATCH(B162,Historical!$B$7:$B$1449,0))=0,"n/a",((INDEX(Historical!$C$7:$C$1442,MATCH(B162,Historical!$B$7:$B$1449,0))/INDEX(Historical!$O$7:$O$1442,MATCH(B162,Historical!$B$7:$B$1449,0)))^(1/10)-1)*100)</f>
        <v>-0.97501964219197657</v>
      </c>
      <c r="W162" s="796" t="str">
        <f t="shared" si="38"/>
        <v>n/a</v>
      </c>
      <c r="X162" s="797">
        <f t="shared" si="39"/>
        <v>0.86144949804133331</v>
      </c>
      <c r="Y162" s="739"/>
      <c r="Z162" s="738">
        <f t="shared" si="40"/>
        <v>28.205128205128204</v>
      </c>
      <c r="AA162" s="999">
        <f t="shared" si="41"/>
        <v>8.5961538461538467</v>
      </c>
      <c r="AB162" s="1000">
        <v>12</v>
      </c>
      <c r="AC162" s="995">
        <v>3.12</v>
      </c>
      <c r="AD162" s="995">
        <v>1.43</v>
      </c>
      <c r="AE162" s="978">
        <v>3.43</v>
      </c>
      <c r="AF162" s="978">
        <v>1.23</v>
      </c>
      <c r="AG162" s="978">
        <v>18.3</v>
      </c>
      <c r="AH162" s="978">
        <v>31.4</v>
      </c>
      <c r="AI162" s="978">
        <v>11.16</v>
      </c>
      <c r="AJ162" s="775">
        <v>8.9</v>
      </c>
      <c r="AK162" s="775">
        <v>6</v>
      </c>
      <c r="AL162" s="995">
        <v>17790</v>
      </c>
      <c r="AM162" s="995">
        <v>0.1</v>
      </c>
      <c r="AN162" s="995">
        <v>1</v>
      </c>
      <c r="AO162" s="838">
        <f t="shared" si="42"/>
        <v>2.3518801688897835</v>
      </c>
      <c r="AP162" s="839">
        <f t="shared" si="43"/>
        <v>10.94803401504363</v>
      </c>
      <c r="AQ162" s="1001">
        <f t="shared" si="44"/>
        <v>-31.449064417538629</v>
      </c>
      <c r="AR162" s="738">
        <f>INDEX(Historical!$C$7:$C$1442,MATCH(B162,Historical!$B$7:$B$1449,0))*IF(AH162="n/a",1.03,IF(AH162&lt;0,1.01,IF(AH162&gt;10,1.1,(1+AH162/100))))</f>
        <v>0.74800000000000011</v>
      </c>
      <c r="AS162" s="999">
        <f t="shared" si="45"/>
        <v>0.8228000000000002</v>
      </c>
      <c r="AT162" s="999">
        <f t="shared" si="49"/>
        <v>0.87216800000000028</v>
      </c>
      <c r="AU162" s="999">
        <f t="shared" si="49"/>
        <v>0.92449808000000033</v>
      </c>
      <c r="AV162" s="999">
        <f t="shared" si="49"/>
        <v>0.97996796480000037</v>
      </c>
      <c r="AW162" s="738">
        <f t="shared" si="46"/>
        <v>4.3474340448000008</v>
      </c>
      <c r="AX162" s="846">
        <f t="shared" si="47"/>
        <v>16.209672053691278</v>
      </c>
      <c r="AY162" s="824">
        <v>1.38</v>
      </c>
      <c r="AZ162" s="978">
        <v>21.25</v>
      </c>
      <c r="BA162" s="978">
        <v>-22.64</v>
      </c>
      <c r="BB162" s="978">
        <v>4.67</v>
      </c>
      <c r="BC162" s="978">
        <v>-6.61</v>
      </c>
      <c r="BE162" s="700">
        <v>2011</v>
      </c>
      <c r="BF162" s="1013">
        <f t="shared" si="48"/>
        <v>0</v>
      </c>
      <c r="BG162" s="995">
        <v>1.9</v>
      </c>
    </row>
    <row r="163" spans="1:59" ht="11.25" customHeight="1" x14ac:dyDescent="0.2">
      <c r="A163" s="798" t="s">
        <v>2277</v>
      </c>
      <c r="B163" s="890" t="s">
        <v>2278</v>
      </c>
      <c r="C163" s="1070" t="s">
        <v>108</v>
      </c>
      <c r="D163" s="1070" t="s">
        <v>4401</v>
      </c>
      <c r="E163" s="828">
        <v>8</v>
      </c>
      <c r="F163" s="1148">
        <v>478</v>
      </c>
      <c r="G163" s="1148" t="s">
        <v>106</v>
      </c>
      <c r="H163" s="1148" t="s">
        <v>106</v>
      </c>
      <c r="I163" s="996">
        <v>26.82</v>
      </c>
      <c r="J163" s="738">
        <f t="shared" si="35"/>
        <v>3.5794183445190155</v>
      </c>
      <c r="K163" s="976">
        <v>0.24</v>
      </c>
      <c r="L163" s="1148">
        <v>4</v>
      </c>
      <c r="M163" s="729">
        <f t="shared" si="36"/>
        <v>0.96</v>
      </c>
      <c r="N163" s="1148" t="s">
        <v>4229</v>
      </c>
      <c r="O163" s="676">
        <v>0.22</v>
      </c>
      <c r="P163" s="1262">
        <v>43173</v>
      </c>
      <c r="Q163" s="1262">
        <v>43192</v>
      </c>
      <c r="R163" s="729">
        <f t="shared" si="37"/>
        <v>9.0909090909090864</v>
      </c>
      <c r="S163" s="795">
        <f>IF(INDEX(Historical!$D$7:$D$1442,MATCH(B163,Historical!$B$7:$B$1449,0))=0,"n/a",(INDEX(Historical!$C$7:$C$1442,MATCH(B163,Historical!$B$7:$B$1449,0))/INDEX(Historical!$D$7:$D$1442,MATCH(B163,Historical!$B$7:$B$1449,0))-1)*100)</f>
        <v>10.588235294117654</v>
      </c>
      <c r="T163" s="795">
        <f>IF(INDEX(Historical!$F$7:$F$1442,MATCH(B163,Historical!$B$7:$B$1449,0))=0,"n/a",((INDEX(Historical!$C$7:$C$1442,MATCH(B163,Historical!$B$7:$B$1449,0))/INDEX(Historical!$F$7:$F$1442,MATCH(B163,Historical!$B$7:$B$1449,0)))^(1/3)-1)*100)</f>
        <v>5.5227147245074937</v>
      </c>
      <c r="U163" s="795">
        <f>IF(INDEX(Historical!$H$7:$H$1442,MATCH(B163,Historical!$B$7:$B$1449,0))=0,"n/a",((INDEX(Historical!$C$7:$C$1442,MATCH(B163,Historical!$B$7:$B$1449,0))/INDEX(Historical!$H$7:$H$1442,MATCH(B163,Historical!$B$7:$B$1449,0)))^(1/5)-1)*100)</f>
        <v>4.9009030249425933</v>
      </c>
      <c r="V163" s="795">
        <f>IF(INDEX(Historical!$O$7:$O$1442,MATCH(B163,Historical!$B$7:$B$1449,0))=0,"n/a",((INDEX(Historical!$C$7:$C$1442,MATCH(B163,Historical!$B$7:$B$1449,0))/INDEX(Historical!$O$7:$O$1442,MATCH(B163,Historical!$B$7:$B$1449,0)))^(1/10)-1)*100)</f>
        <v>5.6996159590350093</v>
      </c>
      <c r="W163" s="796">
        <f t="shared" si="38"/>
        <v>0.85986548219511194</v>
      </c>
      <c r="X163" s="797">
        <f t="shared" si="39"/>
        <v>1.2566418012673317</v>
      </c>
      <c r="Y163" s="739"/>
      <c r="Z163" s="738">
        <f t="shared" si="40"/>
        <v>39.506172839506171</v>
      </c>
      <c r="AA163" s="999">
        <f t="shared" si="41"/>
        <v>11.037037037037036</v>
      </c>
      <c r="AB163" s="1000">
        <v>12</v>
      </c>
      <c r="AC163" s="995">
        <v>2.4300000000000002</v>
      </c>
      <c r="AD163" s="995">
        <v>1.38</v>
      </c>
      <c r="AE163" s="978">
        <v>2.89</v>
      </c>
      <c r="AF163" s="978">
        <v>1.1399999999999999</v>
      </c>
      <c r="AG163" s="978">
        <v>11.3</v>
      </c>
      <c r="AH163" s="978">
        <v>-8.1</v>
      </c>
      <c r="AI163" s="978">
        <v>2.75</v>
      </c>
      <c r="AJ163" s="775">
        <v>3.9</v>
      </c>
      <c r="AK163" s="775">
        <v>8</v>
      </c>
      <c r="AL163" s="995">
        <v>422.95</v>
      </c>
      <c r="AM163" s="995">
        <v>0.8</v>
      </c>
      <c r="AN163" s="995">
        <v>0.1</v>
      </c>
      <c r="AO163" s="838">
        <f t="shared" si="42"/>
        <v>-2.5567156675754266</v>
      </c>
      <c r="AP163" s="839">
        <f t="shared" si="43"/>
        <v>8.4803213694616097</v>
      </c>
      <c r="AQ163" s="1001">
        <f t="shared" si="44"/>
        <v>-25.219663243389324</v>
      </c>
      <c r="AR163" s="738">
        <f>INDEX(Historical!$C$7:$C$1442,MATCH(B163,Historical!$B$7:$B$1449,0))*IF(AH163="n/a",1.03,IF(AH163&lt;0,1.01,IF(AH163&gt;10,1.1,(1+AH163/100))))</f>
        <v>0.94939999999999991</v>
      </c>
      <c r="AS163" s="999">
        <f t="shared" si="45"/>
        <v>0.9755085</v>
      </c>
      <c r="AT163" s="999">
        <f t="shared" si="49"/>
        <v>1.0535491800000001</v>
      </c>
      <c r="AU163" s="999">
        <f t="shared" si="49"/>
        <v>1.1378331144000002</v>
      </c>
      <c r="AV163" s="999">
        <f t="shared" si="49"/>
        <v>1.2288597635520004</v>
      </c>
      <c r="AW163" s="738">
        <f t="shared" si="46"/>
        <v>5.3451505579520004</v>
      </c>
      <c r="AX163" s="846">
        <f t="shared" si="47"/>
        <v>19.929718709739003</v>
      </c>
      <c r="AY163" s="824">
        <v>0.96</v>
      </c>
      <c r="AZ163" s="978">
        <v>9.51</v>
      </c>
      <c r="BA163" s="978">
        <v>-21.92</v>
      </c>
      <c r="BB163" s="978">
        <v>-1.71</v>
      </c>
      <c r="BC163" s="978">
        <v>-12.24</v>
      </c>
      <c r="BE163" s="700">
        <v>2011</v>
      </c>
      <c r="BF163" s="1013">
        <f t="shared" si="48"/>
        <v>0</v>
      </c>
      <c r="BG163" s="995">
        <v>1</v>
      </c>
    </row>
    <row r="164" spans="1:59" ht="11.25" customHeight="1" x14ac:dyDescent="0.2">
      <c r="A164" s="976" t="s">
        <v>1190</v>
      </c>
      <c r="B164" s="988" t="s">
        <v>1191</v>
      </c>
      <c r="C164" s="1070" t="s">
        <v>108</v>
      </c>
      <c r="D164" s="1070" t="s">
        <v>118</v>
      </c>
      <c r="E164" s="828">
        <v>9</v>
      </c>
      <c r="F164" s="1148">
        <v>390</v>
      </c>
      <c r="G164" s="1148" t="s">
        <v>37</v>
      </c>
      <c r="H164" s="1148" t="s">
        <v>37</v>
      </c>
      <c r="I164" s="987">
        <v>50.08</v>
      </c>
      <c r="J164" s="738">
        <f t="shared" si="35"/>
        <v>3.3546325878594248</v>
      </c>
      <c r="K164" s="990">
        <v>0.42</v>
      </c>
      <c r="L164" s="1000">
        <v>4</v>
      </c>
      <c r="M164" s="729">
        <f t="shared" si="36"/>
        <v>1.68</v>
      </c>
      <c r="N164" s="983" t="s">
        <v>149</v>
      </c>
      <c r="O164" s="831">
        <v>0.38</v>
      </c>
      <c r="P164" s="973">
        <v>43350</v>
      </c>
      <c r="Q164" s="973">
        <v>43360</v>
      </c>
      <c r="R164" s="729">
        <f t="shared" si="37"/>
        <v>10.52631578947368</v>
      </c>
      <c r="S164" s="795">
        <f>IF(INDEX(Historical!$D$7:$D$1442,MATCH(B164,Historical!$B$7:$B$1449,0))=0,"n/a",(INDEX(Historical!$C$7:$C$1442,MATCH(B164,Historical!$B$7:$B$1449,0))/INDEX(Historical!$D$7:$D$1442,MATCH(B164,Historical!$B$7:$B$1449,0))-1)*100)</f>
        <v>11.111111111111116</v>
      </c>
      <c r="T164" s="795">
        <f>IF(INDEX(Historical!$F$7:$F$1442,MATCH(B164,Historical!$B$7:$B$1449,0))=0,"n/a",((INDEX(Historical!$C$7:$C$1442,MATCH(B164,Historical!$B$7:$B$1449,0))/INDEX(Historical!$F$7:$F$1442,MATCH(B164,Historical!$B$7:$B$1449,0)))^(1/3)-1)*100)</f>
        <v>16.960709528514649</v>
      </c>
      <c r="U164" s="795">
        <f>IF(INDEX(Historical!$H$7:$H$1442,MATCH(B164,Historical!$B$7:$B$1449,0))=0,"n/a",((INDEX(Historical!$C$7:$C$1442,MATCH(B164,Historical!$B$7:$B$1449,0))/INDEX(Historical!$H$7:$H$1442,MATCH(B164,Historical!$B$7:$B$1449,0)))^(1/5)-1)*100)</f>
        <v>27.22596365393921</v>
      </c>
      <c r="V164" s="795" t="str">
        <f>IF(INDEX(Historical!$O$7:$O$1442,MATCH(B164,Historical!$B$7:$B$1449,0))=0,"n/a",((INDEX(Historical!$C$7:$C$1442,MATCH(B164,Historical!$B$7:$B$1449,0))/INDEX(Historical!$O$7:$O$1442,MATCH(B164,Historical!$B$7:$B$1449,0)))^(1/10)-1)*100)</f>
        <v>n/a</v>
      </c>
      <c r="W164" s="796" t="str">
        <f t="shared" si="38"/>
        <v>n/a</v>
      </c>
      <c r="X164" s="797" t="str">
        <f t="shared" si="39"/>
        <v>n/a</v>
      </c>
      <c r="Y164" s="988"/>
      <c r="Z164" s="738">
        <f t="shared" si="40"/>
        <v>38.799076212471128</v>
      </c>
      <c r="AA164" s="999">
        <f t="shared" si="41"/>
        <v>11.565819861431869</v>
      </c>
      <c r="AB164" s="1000">
        <v>12</v>
      </c>
      <c r="AC164" s="978">
        <v>4.33</v>
      </c>
      <c r="AD164" s="978">
        <v>0.93</v>
      </c>
      <c r="AE164" s="978">
        <v>0.96</v>
      </c>
      <c r="AF164" s="978">
        <v>1.54</v>
      </c>
      <c r="AG164" s="978">
        <v>17</v>
      </c>
      <c r="AH164" s="978">
        <v>-11</v>
      </c>
      <c r="AI164" s="978">
        <v>4.8599999999999994</v>
      </c>
      <c r="AJ164" s="978">
        <v>-0.1</v>
      </c>
      <c r="AK164" s="978">
        <v>12.5</v>
      </c>
      <c r="AL164" s="991">
        <v>5550</v>
      </c>
      <c r="AM164" s="985">
        <v>0.5</v>
      </c>
      <c r="AN164" s="978">
        <v>0.22</v>
      </c>
      <c r="AO164" s="838">
        <f t="shared" si="42"/>
        <v>19.014776380366765</v>
      </c>
      <c r="AP164" s="839">
        <f t="shared" si="43"/>
        <v>30.580596241798634</v>
      </c>
      <c r="AQ164" s="1001">
        <f t="shared" si="44"/>
        <v>-11.02718870574979</v>
      </c>
      <c r="AR164" s="738">
        <f>INDEX(Historical!$C$7:$C$1442,MATCH(B164,Historical!$B$7:$B$1449,0))*IF(AH164="n/a",1.03,IF(AH164&lt;0,1.01,IF(AH164&gt;10,1.1,(1+AH164/100))))</f>
        <v>1.6160000000000001</v>
      </c>
      <c r="AS164" s="999">
        <f t="shared" si="45"/>
        <v>1.6945376000000001</v>
      </c>
      <c r="AT164" s="999">
        <f t="shared" si="49"/>
        <v>1.8639913600000002</v>
      </c>
      <c r="AU164" s="999">
        <f t="shared" si="49"/>
        <v>2.0503904960000003</v>
      </c>
      <c r="AV164" s="999">
        <f t="shared" si="49"/>
        <v>2.2554295456000006</v>
      </c>
      <c r="AW164" s="738">
        <f t="shared" si="46"/>
        <v>9.4803490016000005</v>
      </c>
      <c r="AX164" s="846">
        <f t="shared" si="47"/>
        <v>18.930409348242812</v>
      </c>
      <c r="AY164" s="1080">
        <v>0.85</v>
      </c>
      <c r="AZ164" s="985">
        <v>19.350000000000001</v>
      </c>
      <c r="BA164" s="985">
        <v>-18.57</v>
      </c>
      <c r="BB164" s="985">
        <v>8.2000000000000011</v>
      </c>
      <c r="BC164" s="985">
        <v>-1.41</v>
      </c>
      <c r="BE164" s="700">
        <v>2010</v>
      </c>
      <c r="BF164" s="1013">
        <f t="shared" si="48"/>
        <v>0</v>
      </c>
      <c r="BG164" s="995">
        <v>6</v>
      </c>
    </row>
    <row r="165" spans="1:59" ht="11.25" customHeight="1" x14ac:dyDescent="0.2">
      <c r="A165" s="976" t="s">
        <v>3846</v>
      </c>
      <c r="B165" s="988" t="s">
        <v>3847</v>
      </c>
      <c r="C165" s="1070" t="s">
        <v>108</v>
      </c>
      <c r="D165" s="1070" t="s">
        <v>4401</v>
      </c>
      <c r="E165" s="828">
        <v>5</v>
      </c>
      <c r="F165" s="1148">
        <v>823</v>
      </c>
      <c r="G165" s="1148" t="s">
        <v>106</v>
      </c>
      <c r="H165" s="1148" t="s">
        <v>106</v>
      </c>
      <c r="I165" s="992">
        <v>25.87</v>
      </c>
      <c r="J165" s="738">
        <f t="shared" si="35"/>
        <v>4.4839582528024735</v>
      </c>
      <c r="K165" s="997">
        <v>0.28999999999999998</v>
      </c>
      <c r="L165" s="700">
        <v>4</v>
      </c>
      <c r="M165" s="729">
        <f t="shared" si="36"/>
        <v>1.1599999999999999</v>
      </c>
      <c r="N165" s="700" t="s">
        <v>725</v>
      </c>
      <c r="O165" s="832">
        <v>0.24</v>
      </c>
      <c r="P165" s="718">
        <v>43287</v>
      </c>
      <c r="Q165" s="718">
        <v>43312</v>
      </c>
      <c r="R165" s="729">
        <f t="shared" si="37"/>
        <v>20.833333333333329</v>
      </c>
      <c r="S165" s="795">
        <f>IF(INDEX(Historical!$D$7:$D$1442,MATCH(B165,Historical!$B$7:$B$1449,0))=0,"n/a",(INDEX(Historical!$C$7:$C$1442,MATCH(B165,Historical!$B$7:$B$1449,0))/INDEX(Historical!$D$7:$D$1442,MATCH(B165,Historical!$B$7:$B$1449,0))-1)*100)</f>
        <v>12.765957446808528</v>
      </c>
      <c r="T165" s="795">
        <f>IF(INDEX(Historical!$F$7:$F$1442,MATCH(B165,Historical!$B$7:$B$1449,0))=0,"n/a",((INDEX(Historical!$C$7:$C$1442,MATCH(B165,Historical!$B$7:$B$1449,0))/INDEX(Historical!$F$7:$F$1442,MATCH(B165,Historical!$B$7:$B$1449,0)))^(1/3)-1)*100)</f>
        <v>7.3516694114877934</v>
      </c>
      <c r="U165" s="795">
        <f>IF(INDEX(Historical!$H$7:$H$1442,MATCH(B165,Historical!$B$7:$B$1449,0))=0,"n/a",((INDEX(Historical!$C$7:$C$1442,MATCH(B165,Historical!$B$7:$B$1449,0))/INDEX(Historical!$H$7:$H$1442,MATCH(B165,Historical!$B$7:$B$1449,0)))^(1/5)-1)*100)</f>
        <v>6.4031817268897617</v>
      </c>
      <c r="V165" s="795">
        <f>IF(INDEX(Historical!$O$7:$O$1442,MATCH(B165,Historical!$B$7:$B$1449,0))=0,"n/a",((INDEX(Historical!$C$7:$C$1442,MATCH(B165,Historical!$B$7:$B$1449,0))/INDEX(Historical!$O$7:$O$1442,MATCH(B165,Historical!$B$7:$B$1449,0)))^(1/10)-1)*100)</f>
        <v>3.5587739732487522</v>
      </c>
      <c r="W165" s="796">
        <f t="shared" si="38"/>
        <v>1.7992662009507705</v>
      </c>
      <c r="X165" s="797">
        <f t="shared" si="39"/>
        <v>0.76228353891544776</v>
      </c>
      <c r="Y165" s="988"/>
      <c r="Z165" s="738">
        <f t="shared" si="40"/>
        <v>53.456221198156683</v>
      </c>
      <c r="AA165" s="999">
        <f t="shared" si="41"/>
        <v>11.921658986175116</v>
      </c>
      <c r="AB165" s="1148">
        <v>12</v>
      </c>
      <c r="AC165" s="992">
        <v>2.17</v>
      </c>
      <c r="AD165" s="992" t="s">
        <v>137</v>
      </c>
      <c r="AE165" s="992">
        <v>3.91</v>
      </c>
      <c r="AF165" s="992">
        <v>1.51</v>
      </c>
      <c r="AG165" s="992">
        <v>11.700000000000001</v>
      </c>
      <c r="AH165" s="992">
        <v>9.6</v>
      </c>
      <c r="AI165" s="992" t="s">
        <v>137</v>
      </c>
      <c r="AJ165" s="992">
        <v>8.4</v>
      </c>
      <c r="AK165" s="992" t="s">
        <v>137</v>
      </c>
      <c r="AL165" s="992">
        <v>275.77</v>
      </c>
      <c r="AM165" s="992">
        <v>2.1</v>
      </c>
      <c r="AN165" s="992">
        <v>0</v>
      </c>
      <c r="AO165" s="838">
        <f t="shared" si="42"/>
        <v>-1.0345190064828795</v>
      </c>
      <c r="AP165" s="839">
        <f t="shared" si="43"/>
        <v>10.887139979692236</v>
      </c>
      <c r="AQ165" s="1001">
        <f t="shared" si="44"/>
        <v>-10.553044722026749</v>
      </c>
      <c r="AR165" s="738">
        <f>INDEX(Historical!$C$7:$C$1442,MATCH(B165,Historical!$B$7:$B$1449,0))*IF(AH165="n/a",1.03,IF(AH165&lt;0,1.01,IF(AH165&gt;10,1.1,(1+AH165/100))))</f>
        <v>1.1617600000000001</v>
      </c>
      <c r="AS165" s="999">
        <f t="shared" si="45"/>
        <v>1.1966128000000003</v>
      </c>
      <c r="AT165" s="999">
        <f t="shared" si="49"/>
        <v>1.2325111840000003</v>
      </c>
      <c r="AU165" s="999">
        <f t="shared" si="49"/>
        <v>1.2694865195200002</v>
      </c>
      <c r="AV165" s="999">
        <f t="shared" si="49"/>
        <v>1.3075711151056002</v>
      </c>
      <c r="AW165" s="738">
        <f t="shared" si="46"/>
        <v>6.1679416186256013</v>
      </c>
      <c r="AX165" s="846">
        <f t="shared" si="47"/>
        <v>23.842062692793199</v>
      </c>
      <c r="AY165" s="824">
        <v>0.62</v>
      </c>
      <c r="AZ165" s="995">
        <v>3.4799999999999995</v>
      </c>
      <c r="BA165" s="995">
        <v>-18.16</v>
      </c>
      <c r="BB165" s="995">
        <v>-3.47</v>
      </c>
      <c r="BC165" s="995">
        <v>-8.93</v>
      </c>
      <c r="BE165" s="700">
        <v>2014</v>
      </c>
      <c r="BF165" s="1013">
        <f t="shared" si="48"/>
        <v>0</v>
      </c>
      <c r="BG165" s="995">
        <v>1.0999999999999999</v>
      </c>
    </row>
    <row r="166" spans="1:59" ht="11.25" customHeight="1" x14ac:dyDescent="0.2">
      <c r="A166" s="984" t="s">
        <v>3848</v>
      </c>
      <c r="B166" s="988" t="s">
        <v>3849</v>
      </c>
      <c r="C166" s="1070" t="s">
        <v>108</v>
      </c>
      <c r="D166" s="1070" t="s">
        <v>4401</v>
      </c>
      <c r="E166" s="828">
        <v>6</v>
      </c>
      <c r="F166" s="1148">
        <v>769</v>
      </c>
      <c r="G166" s="1148" t="s">
        <v>106</v>
      </c>
      <c r="H166" s="1148" t="s">
        <v>106</v>
      </c>
      <c r="I166" s="987">
        <v>24.76</v>
      </c>
      <c r="J166" s="738">
        <f t="shared" si="35"/>
        <v>3.3925686591276247</v>
      </c>
      <c r="K166" s="990">
        <v>0.21</v>
      </c>
      <c r="L166" s="1000">
        <v>4</v>
      </c>
      <c r="M166" s="729">
        <f t="shared" si="36"/>
        <v>0.84</v>
      </c>
      <c r="N166" s="983" t="s">
        <v>539</v>
      </c>
      <c r="O166" s="831">
        <v>0.2</v>
      </c>
      <c r="P166" s="973">
        <v>43489</v>
      </c>
      <c r="Q166" s="973">
        <v>43497</v>
      </c>
      <c r="R166" s="729">
        <f t="shared" si="37"/>
        <v>4.9999999999999902</v>
      </c>
      <c r="S166" s="795">
        <f>IF(INDEX(Historical!$D$7:$D$1442,MATCH(B166,Historical!$B$7:$B$1449,0))=0,"n/a",(INDEX(Historical!$C$7:$C$1442,MATCH(B166,Historical!$B$7:$B$1449,0))/INDEX(Historical!$D$7:$D$1442,MATCH(B166,Historical!$B$7:$B$1449,0))-1)*100)</f>
        <v>11.111111111111116</v>
      </c>
      <c r="T166" s="795">
        <f>IF(INDEX(Historical!$F$7:$F$1442,MATCH(B166,Historical!$B$7:$B$1449,0))=0,"n/a",((INDEX(Historical!$C$7:$C$1442,MATCH(B166,Historical!$B$7:$B$1449,0))/INDEX(Historical!$F$7:$F$1442,MATCH(B166,Historical!$B$7:$B$1449,0)))^(1/3)-1)*100)</f>
        <v>8.8677964177928281</v>
      </c>
      <c r="U166" s="795">
        <f>IF(INDEX(Historical!$H$7:$H$1442,MATCH(B166,Historical!$B$7:$B$1449,0))=0,"n/a",((INDEX(Historical!$C$7:$C$1442,MATCH(B166,Historical!$B$7:$B$1449,0))/INDEX(Historical!$H$7:$H$1442,MATCH(B166,Historical!$B$7:$B$1449,0)))^(1/5)-1)*100)</f>
        <v>10.756634324829006</v>
      </c>
      <c r="V166" s="795">
        <f>IF(INDEX(Historical!$O$7:$O$1442,MATCH(B166,Historical!$B$7:$B$1449,0))=0,"n/a",((INDEX(Historical!$C$7:$C$1442,MATCH(B166,Historical!$B$7:$B$1449,0))/INDEX(Historical!$O$7:$O$1442,MATCH(B166,Historical!$B$7:$B$1449,0)))^(1/10)-1)*100)</f>
        <v>-10.404154015923783</v>
      </c>
      <c r="W166" s="796" t="str">
        <f t="shared" si="38"/>
        <v>n/a</v>
      </c>
      <c r="X166" s="797">
        <f t="shared" si="39"/>
        <v>0.52728599631514739</v>
      </c>
      <c r="Y166" s="752"/>
      <c r="Z166" s="738">
        <f t="shared" si="40"/>
        <v>43.97905759162304</v>
      </c>
      <c r="AA166" s="999">
        <f t="shared" si="41"/>
        <v>12.963350785340316</v>
      </c>
      <c r="AB166" s="1000">
        <v>12</v>
      </c>
      <c r="AC166" s="978">
        <v>1.91</v>
      </c>
      <c r="AD166" s="978">
        <v>2.16</v>
      </c>
      <c r="AE166" s="978">
        <v>4.26</v>
      </c>
      <c r="AF166" s="978">
        <v>1.25</v>
      </c>
      <c r="AG166" s="978">
        <v>9</v>
      </c>
      <c r="AH166" s="978">
        <v>17</v>
      </c>
      <c r="AI166" s="978">
        <v>12.280000000000001</v>
      </c>
      <c r="AJ166" s="978">
        <v>20.399999999999999</v>
      </c>
      <c r="AK166" s="978">
        <v>6</v>
      </c>
      <c r="AL166" s="991">
        <v>1200</v>
      </c>
      <c r="AM166" s="985">
        <v>5.0999999999999996</v>
      </c>
      <c r="AN166" s="978">
        <v>0.23</v>
      </c>
      <c r="AO166" s="838">
        <f t="shared" si="42"/>
        <v>1.1858521986163151</v>
      </c>
      <c r="AP166" s="839">
        <f t="shared" si="43"/>
        <v>14.149202983956631</v>
      </c>
      <c r="AQ166" s="1001">
        <f t="shared" si="44"/>
        <v>-15.136217693227428</v>
      </c>
      <c r="AR166" s="738">
        <f>INDEX(Historical!$C$7:$C$1442,MATCH(B166,Historical!$B$7:$B$1449,0))*IF(AH166="n/a",1.03,IF(AH166&lt;0,1.01,IF(AH166&gt;10,1.1,(1+AH166/100))))</f>
        <v>0.88000000000000012</v>
      </c>
      <c r="AS166" s="999">
        <f t="shared" si="45"/>
        <v>0.96800000000000019</v>
      </c>
      <c r="AT166" s="999">
        <f t="shared" si="49"/>
        <v>1.0260800000000003</v>
      </c>
      <c r="AU166" s="999">
        <f t="shared" si="49"/>
        <v>1.0876448000000003</v>
      </c>
      <c r="AV166" s="999">
        <f t="shared" si="49"/>
        <v>1.1529034880000004</v>
      </c>
      <c r="AW166" s="738">
        <f t="shared" si="46"/>
        <v>5.1146282880000014</v>
      </c>
      <c r="AX166" s="846">
        <f t="shared" si="47"/>
        <v>20.656818610662363</v>
      </c>
      <c r="AY166" s="1080">
        <v>1.0900000000000001</v>
      </c>
      <c r="AZ166" s="985">
        <v>7.0499999999999989</v>
      </c>
      <c r="BA166" s="985">
        <v>-25.53</v>
      </c>
      <c r="BB166" s="985">
        <v>-5.1100000000000003</v>
      </c>
      <c r="BC166" s="985">
        <v>-16.89</v>
      </c>
      <c r="BE166" s="700">
        <v>2014</v>
      </c>
      <c r="BF166" s="1013">
        <f t="shared" si="48"/>
        <v>0</v>
      </c>
      <c r="BG166" s="995">
        <v>1.0999999999999999</v>
      </c>
    </row>
    <row r="167" spans="1:59" s="874" customFormat="1" ht="11.25" customHeight="1" x14ac:dyDescent="0.2">
      <c r="A167" s="853" t="s">
        <v>1194</v>
      </c>
      <c r="B167" s="882" t="s">
        <v>1195</v>
      </c>
      <c r="C167" s="1070" t="s">
        <v>108</v>
      </c>
      <c r="D167" s="1070" t="s">
        <v>4401</v>
      </c>
      <c r="E167" s="854">
        <v>7</v>
      </c>
      <c r="F167" s="1148">
        <v>659</v>
      </c>
      <c r="G167" s="1147" t="s">
        <v>106</v>
      </c>
      <c r="H167" s="1147" t="s">
        <v>106</v>
      </c>
      <c r="I167" s="855">
        <v>20.64</v>
      </c>
      <c r="J167" s="856">
        <f t="shared" si="35"/>
        <v>2.9069767441860463</v>
      </c>
      <c r="K167" s="857">
        <v>0.15</v>
      </c>
      <c r="L167" s="858">
        <v>4</v>
      </c>
      <c r="M167" s="859">
        <f t="shared" si="36"/>
        <v>0.6</v>
      </c>
      <c r="N167" s="860" t="s">
        <v>107</v>
      </c>
      <c r="O167" s="861">
        <v>0.14000000000000001</v>
      </c>
      <c r="P167" s="862">
        <v>43497</v>
      </c>
      <c r="Q167" s="862">
        <v>43510</v>
      </c>
      <c r="R167" s="859">
        <f t="shared" si="37"/>
        <v>7.1428571428571281</v>
      </c>
      <c r="S167" s="795">
        <f>IF(INDEX(Historical!$D$7:$D$1442,MATCH(B167,Historical!$B$7:$B$1449,0))=0,"n/a",(INDEX(Historical!$C$7:$C$1442,MATCH(B167,Historical!$B$7:$B$1449,0))/INDEX(Historical!$D$7:$D$1442,MATCH(B167,Historical!$B$7:$B$1449,0))-1)*100)</f>
        <v>7.6923076923077094</v>
      </c>
      <c r="T167" s="795">
        <f>IF(INDEX(Historical!$F$7:$F$1442,MATCH(B167,Historical!$B$7:$B$1449,0))=0,"n/a",((INDEX(Historical!$C$7:$C$1442,MATCH(B167,Historical!$B$7:$B$1449,0))/INDEX(Historical!$F$7:$F$1442,MATCH(B167,Historical!$B$7:$B$1449,0)))^(1/3)-1)*100)</f>
        <v>8.3706762661827092</v>
      </c>
      <c r="U167" s="795">
        <f>IF(INDEX(Historical!$H$7:$H$1442,MATCH(B167,Historical!$B$7:$B$1449,0))=0,"n/a",((INDEX(Historical!$C$7:$C$1442,MATCH(B167,Historical!$B$7:$B$1449,0))/INDEX(Historical!$H$7:$H$1442,MATCH(B167,Historical!$B$7:$B$1449,0)))^(1/5)-1)*100)</f>
        <v>14.869835499703509</v>
      </c>
      <c r="V167" s="795">
        <f>IF(INDEX(Historical!$O$7:$O$1442,MATCH(B167,Historical!$B$7:$B$1449,0))=0,"n/a",((INDEX(Historical!$C$7:$C$1442,MATCH(B167,Historical!$B$7:$B$1449,0))/INDEX(Historical!$O$7:$O$1442,MATCH(B167,Historical!$B$7:$B$1449,0)))^(1/10)-1)*100)</f>
        <v>15.077000360017024</v>
      </c>
      <c r="W167" s="863">
        <f t="shared" si="38"/>
        <v>0.98625954398310556</v>
      </c>
      <c r="X167" s="864" t="str">
        <f t="shared" si="39"/>
        <v>n/a</v>
      </c>
      <c r="Y167" s="879"/>
      <c r="Z167" s="856">
        <f t="shared" si="40"/>
        <v>31.088082901554404</v>
      </c>
      <c r="AA167" s="866">
        <f t="shared" si="41"/>
        <v>10.694300518134716</v>
      </c>
      <c r="AB167" s="858">
        <v>12</v>
      </c>
      <c r="AC167" s="867">
        <v>1.93</v>
      </c>
      <c r="AD167" s="867">
        <v>1.34</v>
      </c>
      <c r="AE167" s="867">
        <v>2.08</v>
      </c>
      <c r="AF167" s="867">
        <v>1.01</v>
      </c>
      <c r="AG167" s="867">
        <v>7.7</v>
      </c>
      <c r="AH167" s="867">
        <v>-16.2</v>
      </c>
      <c r="AI167" s="867">
        <v>8.68</v>
      </c>
      <c r="AJ167" s="867">
        <v>-2.7</v>
      </c>
      <c r="AK167" s="867">
        <v>8</v>
      </c>
      <c r="AL167" s="868">
        <v>179.16</v>
      </c>
      <c r="AM167" s="869">
        <v>4.3999999999999995</v>
      </c>
      <c r="AN167" s="867">
        <v>0.19</v>
      </c>
      <c r="AO167" s="870">
        <f t="shared" si="42"/>
        <v>7.0825117257548396</v>
      </c>
      <c r="AP167" s="871">
        <f t="shared" si="43"/>
        <v>17.776812243889555</v>
      </c>
      <c r="AQ167" s="872">
        <f t="shared" si="44"/>
        <v>-30.713979209155319</v>
      </c>
      <c r="AR167" s="738">
        <f>INDEX(Historical!$C$7:$C$1442,MATCH(B167,Historical!$B$7:$B$1449,0))*IF(AH167="n/a",1.03,IF(AH167&lt;0,1.01,IF(AH167&gt;10,1.1,(1+AH167/100))))</f>
        <v>0.5656000000000001</v>
      </c>
      <c r="AS167" s="866">
        <f t="shared" si="45"/>
        <v>0.61469408000000014</v>
      </c>
      <c r="AT167" s="866">
        <f t="shared" ref="AT167:AV186" si="50">IF($AK167="n/a",1.03*AS167,IF($AK167&lt;0,1.01*AS167,IF($AK167&gt;10,1.1*AS167,(1+$AK167/100)*AS167)))</f>
        <v>0.66386960640000015</v>
      </c>
      <c r="AU167" s="866">
        <f t="shared" si="50"/>
        <v>0.71697917491200025</v>
      </c>
      <c r="AV167" s="866">
        <f t="shared" si="50"/>
        <v>0.77433750890496034</v>
      </c>
      <c r="AW167" s="856">
        <f t="shared" si="46"/>
        <v>3.3354803702169611</v>
      </c>
      <c r="AX167" s="873">
        <f t="shared" si="47"/>
        <v>16.160273111516286</v>
      </c>
      <c r="AY167" s="1081">
        <v>0.92</v>
      </c>
      <c r="AZ167" s="869">
        <v>10.02</v>
      </c>
      <c r="BA167" s="869">
        <v>-23.41</v>
      </c>
      <c r="BB167" s="869">
        <v>0.88</v>
      </c>
      <c r="BC167" s="869">
        <v>-10.31</v>
      </c>
      <c r="BD167" s="1033"/>
      <c r="BE167" s="700">
        <v>2013</v>
      </c>
      <c r="BF167" s="1013">
        <f t="shared" si="48"/>
        <v>0</v>
      </c>
      <c r="BG167" s="931">
        <v>0.70000000000000007</v>
      </c>
    </row>
    <row r="168" spans="1:59" ht="11.25" customHeight="1" x14ac:dyDescent="0.2">
      <c r="A168" s="984" t="s">
        <v>1196</v>
      </c>
      <c r="B168" s="988" t="s">
        <v>1197</v>
      </c>
      <c r="C168" s="1070" t="s">
        <v>108</v>
      </c>
      <c r="D168" s="1070" t="s">
        <v>4401</v>
      </c>
      <c r="E168" s="828">
        <v>7</v>
      </c>
      <c r="F168" s="1148">
        <v>619</v>
      </c>
      <c r="G168" s="1148" t="s">
        <v>37</v>
      </c>
      <c r="H168" s="1148" t="s">
        <v>37</v>
      </c>
      <c r="I168" s="987">
        <v>34.299999999999997</v>
      </c>
      <c r="J168" s="738">
        <f t="shared" si="35"/>
        <v>2.4489795918367347</v>
      </c>
      <c r="K168" s="990">
        <v>0.21</v>
      </c>
      <c r="L168" s="1000">
        <v>4</v>
      </c>
      <c r="M168" s="729">
        <f t="shared" si="36"/>
        <v>0.84</v>
      </c>
      <c r="N168" s="983" t="s">
        <v>238</v>
      </c>
      <c r="O168" s="831">
        <v>0.18</v>
      </c>
      <c r="P168" s="973">
        <v>43314</v>
      </c>
      <c r="Q168" s="973">
        <v>43329</v>
      </c>
      <c r="R168" s="729">
        <f t="shared" si="37"/>
        <v>16.666666666666664</v>
      </c>
      <c r="S168" s="795">
        <f>IF(INDEX(Historical!$D$7:$D$1442,MATCH(B168,Historical!$B$7:$B$1449,0))=0,"n/a",(INDEX(Historical!$C$7:$C$1442,MATCH(B168,Historical!$B$7:$B$1449,0))/INDEX(Historical!$D$7:$D$1442,MATCH(B168,Historical!$B$7:$B$1449,0))-1)*100)</f>
        <v>14.705882352941192</v>
      </c>
      <c r="T168" s="795">
        <f>IF(INDEX(Historical!$F$7:$F$1442,MATCH(B168,Historical!$B$7:$B$1449,0))=0,"n/a",((INDEX(Historical!$C$7:$C$1442,MATCH(B168,Historical!$B$7:$B$1449,0))/INDEX(Historical!$F$7:$F$1442,MATCH(B168,Historical!$B$7:$B$1449,0)))^(1/3)-1)*100)</f>
        <v>13.040381433805548</v>
      </c>
      <c r="U168" s="795">
        <f>IF(INDEX(Historical!$H$7:$H$1442,MATCH(B168,Historical!$B$7:$B$1449,0))=0,"n/a",((INDEX(Historical!$C$7:$C$1442,MATCH(B168,Historical!$B$7:$B$1449,0))/INDEX(Historical!$H$7:$H$1442,MATCH(B168,Historical!$B$7:$B$1449,0)))^(1/5)-1)*100)</f>
        <v>10.197228772148016</v>
      </c>
      <c r="V168" s="795">
        <f>IF(INDEX(Historical!$O$7:$O$1442,MATCH(B168,Historical!$B$7:$B$1449,0))=0,"n/a",((INDEX(Historical!$C$7:$C$1442,MATCH(B168,Historical!$B$7:$B$1449,0))/INDEX(Historical!$O$7:$O$1442,MATCH(B168,Historical!$B$7:$B$1449,0)))^(1/10)-1)*100)</f>
        <v>-3.5532365978369063</v>
      </c>
      <c r="W168" s="796" t="str">
        <f t="shared" si="38"/>
        <v>n/a</v>
      </c>
      <c r="X168" s="797">
        <f t="shared" si="39"/>
        <v>2.5493071930370039</v>
      </c>
      <c r="Y168" s="749"/>
      <c r="Z168" s="738">
        <f t="shared" si="40"/>
        <v>40.38461538461538</v>
      </c>
      <c r="AA168" s="999">
        <f t="shared" si="41"/>
        <v>16.490384615384613</v>
      </c>
      <c r="AB168" s="1000">
        <v>12</v>
      </c>
      <c r="AC168" s="978">
        <v>2.08</v>
      </c>
      <c r="AD168" s="978">
        <v>3.3</v>
      </c>
      <c r="AE168" s="978">
        <v>5.64</v>
      </c>
      <c r="AF168" s="978">
        <v>1.67</v>
      </c>
      <c r="AG168" s="978">
        <v>7.8</v>
      </c>
      <c r="AH168" s="978">
        <v>13.5</v>
      </c>
      <c r="AI168" s="978">
        <v>0</v>
      </c>
      <c r="AJ168" s="978">
        <v>4</v>
      </c>
      <c r="AK168" s="978">
        <v>5</v>
      </c>
      <c r="AL168" s="991">
        <v>553.94000000000005</v>
      </c>
      <c r="AM168" s="985">
        <v>1.4000000000000001</v>
      </c>
      <c r="AN168" s="978">
        <v>0</v>
      </c>
      <c r="AO168" s="838">
        <f t="shared" si="42"/>
        <v>-3.8441762513998619</v>
      </c>
      <c r="AP168" s="839">
        <f t="shared" si="43"/>
        <v>12.646208363984751</v>
      </c>
      <c r="AQ168" s="1001">
        <f t="shared" si="44"/>
        <v>10.632408970111062</v>
      </c>
      <c r="AR168" s="738">
        <f>INDEX(Historical!$C$7:$C$1442,MATCH(B168,Historical!$B$7:$B$1449,0))*IF(AH168="n/a",1.03,IF(AH168&lt;0,1.01,IF(AH168&gt;10,1.1,(1+AH168/100))))</f>
        <v>0.8580000000000001</v>
      </c>
      <c r="AS168" s="999">
        <f t="shared" si="45"/>
        <v>0.8580000000000001</v>
      </c>
      <c r="AT168" s="999">
        <f t="shared" si="50"/>
        <v>0.90090000000000015</v>
      </c>
      <c r="AU168" s="999">
        <f t="shared" si="50"/>
        <v>0.94594500000000015</v>
      </c>
      <c r="AV168" s="999">
        <f t="shared" si="50"/>
        <v>0.99324225000000022</v>
      </c>
      <c r="AW168" s="738">
        <f t="shared" si="46"/>
        <v>4.5560872500000009</v>
      </c>
      <c r="AX168" s="846">
        <f t="shared" si="47"/>
        <v>13.283053206997089</v>
      </c>
      <c r="AY168" s="1080">
        <v>0.67</v>
      </c>
      <c r="AZ168" s="985">
        <v>34.89</v>
      </c>
      <c r="BA168" s="985">
        <v>-4.96</v>
      </c>
      <c r="BB168" s="985">
        <v>3.8699999999999997</v>
      </c>
      <c r="BC168" s="985">
        <v>3.34</v>
      </c>
      <c r="BE168" s="700">
        <v>2012</v>
      </c>
      <c r="BF168" s="1013">
        <f t="shared" si="48"/>
        <v>0</v>
      </c>
      <c r="BG168" s="995">
        <v>1.0999999999999999</v>
      </c>
    </row>
    <row r="169" spans="1:59" ht="11.25" customHeight="1" x14ac:dyDescent="0.2">
      <c r="A169" s="984" t="s">
        <v>1198</v>
      </c>
      <c r="B169" s="988" t="s">
        <v>1199</v>
      </c>
      <c r="C169" s="1070" t="s">
        <v>108</v>
      </c>
      <c r="D169" s="1070" t="s">
        <v>4401</v>
      </c>
      <c r="E169" s="828">
        <v>7</v>
      </c>
      <c r="F169" s="1148">
        <v>661</v>
      </c>
      <c r="G169" s="1148" t="s">
        <v>37</v>
      </c>
      <c r="H169" s="1148" t="s">
        <v>37</v>
      </c>
      <c r="I169" s="987">
        <v>20.5</v>
      </c>
      <c r="J169" s="738">
        <f t="shared" si="35"/>
        <v>2.1463414634146343</v>
      </c>
      <c r="K169" s="990">
        <v>0.11</v>
      </c>
      <c r="L169" s="1000">
        <v>4</v>
      </c>
      <c r="M169" s="729">
        <f t="shared" si="36"/>
        <v>0.44</v>
      </c>
      <c r="N169" s="983" t="s">
        <v>107</v>
      </c>
      <c r="O169" s="831">
        <v>0.1</v>
      </c>
      <c r="P169" s="973">
        <v>43496</v>
      </c>
      <c r="Q169" s="973">
        <v>43511</v>
      </c>
      <c r="R169" s="729">
        <f t="shared" si="37"/>
        <v>9.9999999999999947</v>
      </c>
      <c r="S169" s="795">
        <f>IF(INDEX(Historical!$D$7:$D$1442,MATCH(B169,Historical!$B$7:$B$1449,0))=0,"n/a",(INDEX(Historical!$C$7:$C$1442,MATCH(B169,Historical!$B$7:$B$1449,0))/INDEX(Historical!$D$7:$D$1442,MATCH(B169,Historical!$B$7:$B$1449,0))-1)*100)</f>
        <v>11.111111111111116</v>
      </c>
      <c r="T169" s="795">
        <f>IF(INDEX(Historical!$F$7:$F$1442,MATCH(B169,Historical!$B$7:$B$1449,0))=0,"n/a",((INDEX(Historical!$C$7:$C$1442,MATCH(B169,Historical!$B$7:$B$1449,0))/INDEX(Historical!$F$7:$F$1442,MATCH(B169,Historical!$B$7:$B$1449,0)))^(1/3)-1)*100)</f>
        <v>12.624788044360603</v>
      </c>
      <c r="U169" s="795">
        <f>IF(INDEX(Historical!$H$7:$H$1442,MATCH(B169,Historical!$B$7:$B$1449,0))=0,"n/a",((INDEX(Historical!$C$7:$C$1442,MATCH(B169,Historical!$B$7:$B$1449,0))/INDEX(Historical!$H$7:$H$1442,MATCH(B169,Historical!$B$7:$B$1449,0)))^(1/5)-1)*100)</f>
        <v>12.700920209792542</v>
      </c>
      <c r="V169" s="795">
        <f>IF(INDEX(Historical!$O$7:$O$1442,MATCH(B169,Historical!$B$7:$B$1449,0))=0,"n/a",((INDEX(Historical!$C$7:$C$1442,MATCH(B169,Historical!$B$7:$B$1449,0))/INDEX(Historical!$O$7:$O$1442,MATCH(B169,Historical!$B$7:$B$1449,0)))^(1/10)-1)*100)</f>
        <v>2.2565182563572872</v>
      </c>
      <c r="W169" s="796">
        <f t="shared" si="38"/>
        <v>5.6285475085389844</v>
      </c>
      <c r="X169" s="797">
        <f t="shared" si="39"/>
        <v>2.5401840419585087</v>
      </c>
      <c r="Y169" s="753"/>
      <c r="Z169" s="738">
        <f t="shared" si="40"/>
        <v>30.344827586206897</v>
      </c>
      <c r="AA169" s="999">
        <f t="shared" si="41"/>
        <v>14.13793103448276</v>
      </c>
      <c r="AB169" s="1000">
        <v>12</v>
      </c>
      <c r="AC169" s="978">
        <v>1.45</v>
      </c>
      <c r="AD169" s="978" t="s">
        <v>137</v>
      </c>
      <c r="AE169" s="978">
        <v>3.9</v>
      </c>
      <c r="AF169" s="978">
        <v>1.44</v>
      </c>
      <c r="AG169" s="978">
        <v>7.6</v>
      </c>
      <c r="AH169" s="978">
        <v>2.4</v>
      </c>
      <c r="AI169" s="978">
        <v>7.33</v>
      </c>
      <c r="AJ169" s="978">
        <v>5</v>
      </c>
      <c r="AK169" s="978" t="s">
        <v>137</v>
      </c>
      <c r="AL169" s="991">
        <v>154.78</v>
      </c>
      <c r="AM169" s="985">
        <v>3.4000000000000004</v>
      </c>
      <c r="AN169" s="978">
        <v>0.14000000000000001</v>
      </c>
      <c r="AO169" s="838">
        <f t="shared" si="42"/>
        <v>0.70933063872441693</v>
      </c>
      <c r="AP169" s="839">
        <f t="shared" si="43"/>
        <v>14.847261673207177</v>
      </c>
      <c r="AQ169" s="1001">
        <f t="shared" si="44"/>
        <v>-4.8775743472184052</v>
      </c>
      <c r="AR169" s="738">
        <f>INDEX(Historical!$C$7:$C$1442,MATCH(B169,Historical!$B$7:$B$1449,0))*IF(AH169="n/a",1.03,IF(AH169&lt;0,1.01,IF(AH169&gt;10,1.1,(1+AH169/100))))</f>
        <v>0.40960000000000002</v>
      </c>
      <c r="AS169" s="999">
        <f t="shared" si="45"/>
        <v>0.43962367999999996</v>
      </c>
      <c r="AT169" s="999">
        <f t="shared" si="50"/>
        <v>0.45281239039999999</v>
      </c>
      <c r="AU169" s="999">
        <f t="shared" si="50"/>
        <v>0.46639676211199999</v>
      </c>
      <c r="AV169" s="999">
        <f t="shared" si="50"/>
        <v>0.48038866497535998</v>
      </c>
      <c r="AW169" s="738">
        <f t="shared" si="46"/>
        <v>2.2488214974873597</v>
      </c>
      <c r="AX169" s="846">
        <f t="shared" si="47"/>
        <v>10.969860963352975</v>
      </c>
      <c r="AY169" s="1080">
        <v>0.91</v>
      </c>
      <c r="AZ169" s="985">
        <v>10.57</v>
      </c>
      <c r="BA169" s="985">
        <v>-21.9</v>
      </c>
      <c r="BB169" s="985">
        <v>-2.2599999999999998</v>
      </c>
      <c r="BC169" s="985">
        <v>-12.11</v>
      </c>
      <c r="BE169" s="700">
        <v>2013</v>
      </c>
      <c r="BF169" s="1013">
        <f t="shared" si="48"/>
        <v>0</v>
      </c>
      <c r="BG169" s="995">
        <v>0.8</v>
      </c>
    </row>
    <row r="170" spans="1:59" ht="11.25" customHeight="1" x14ac:dyDescent="0.2">
      <c r="A170" s="984" t="s">
        <v>1200</v>
      </c>
      <c r="B170" s="988" t="s">
        <v>1201</v>
      </c>
      <c r="C170" s="1070" t="s">
        <v>108</v>
      </c>
      <c r="D170" s="1070" t="s">
        <v>4393</v>
      </c>
      <c r="E170" s="828">
        <v>9</v>
      </c>
      <c r="F170" s="1148">
        <v>431</v>
      </c>
      <c r="G170" s="1148" t="s">
        <v>37</v>
      </c>
      <c r="H170" s="1148" t="s">
        <v>37</v>
      </c>
      <c r="I170" s="987">
        <v>28.18</v>
      </c>
      <c r="J170" s="738">
        <f t="shared" si="35"/>
        <v>2.6969481902058199</v>
      </c>
      <c r="K170" s="990">
        <v>0.19</v>
      </c>
      <c r="L170" s="1000">
        <v>4</v>
      </c>
      <c r="M170" s="729">
        <f t="shared" si="36"/>
        <v>0.76</v>
      </c>
      <c r="N170" s="983" t="s">
        <v>435</v>
      </c>
      <c r="O170" s="835">
        <v>0.17</v>
      </c>
      <c r="P170" s="973">
        <v>43510</v>
      </c>
      <c r="Q170" s="973">
        <v>43518</v>
      </c>
      <c r="R170" s="729">
        <f t="shared" si="37"/>
        <v>11.764705882352935</v>
      </c>
      <c r="S170" s="795">
        <f>IF(INDEX(Historical!$D$7:$D$1442,MATCH(B170,Historical!$B$7:$B$1449,0))=0,"n/a",(INDEX(Historical!$C$7:$C$1442,MATCH(B170,Historical!$B$7:$B$1449,0))/INDEX(Historical!$D$7:$D$1442,MATCH(B170,Historical!$B$7:$B$1449,0))-1)*100)</f>
        <v>28.000000000000004</v>
      </c>
      <c r="T170" s="795">
        <f>IF(INDEX(Historical!$F$7:$F$1442,MATCH(B170,Historical!$B$7:$B$1449,0))=0,"n/a",((INDEX(Historical!$C$7:$C$1442,MATCH(B170,Historical!$B$7:$B$1449,0))/INDEX(Historical!$F$7:$F$1442,MATCH(B170,Historical!$B$7:$B$1449,0)))^(1/3)-1)*100)</f>
        <v>18.205065790529893</v>
      </c>
      <c r="U170" s="795">
        <f>IF(INDEX(Historical!$H$7:$H$1442,MATCH(B170,Historical!$B$7:$B$1449,0))=0,"n/a",((INDEX(Historical!$C$7:$C$1442,MATCH(B170,Historical!$B$7:$B$1449,0))/INDEX(Historical!$H$7:$H$1442,MATCH(B170,Historical!$B$7:$B$1449,0)))^(1/5)-1)*100)</f>
        <v>26.19146889603865</v>
      </c>
      <c r="V170" s="795">
        <f>IF(INDEX(Historical!$O$7:$O$1442,MATCH(B170,Historical!$B$7:$B$1449,0))=0,"n/a",((INDEX(Historical!$C$7:$C$1442,MATCH(B170,Historical!$B$7:$B$1449,0))/INDEX(Historical!$O$7:$O$1442,MATCH(B170,Historical!$B$7:$B$1449,0)))^(1/10)-1)*100)</f>
        <v>2.098100681516013</v>
      </c>
      <c r="W170" s="796">
        <f t="shared" si="38"/>
        <v>12.483418515985431</v>
      </c>
      <c r="X170" s="797">
        <f t="shared" si="39"/>
        <v>2.1122152335515039</v>
      </c>
      <c r="Y170" s="764" t="s">
        <v>4019</v>
      </c>
      <c r="Z170" s="738">
        <f t="shared" si="40"/>
        <v>37.073170731707322</v>
      </c>
      <c r="AA170" s="999">
        <f t="shared" si="41"/>
        <v>13.746341463414636</v>
      </c>
      <c r="AB170" s="1000">
        <v>12</v>
      </c>
      <c r="AC170" s="978">
        <v>2.0499999999999998</v>
      </c>
      <c r="AD170" s="978">
        <v>1.53</v>
      </c>
      <c r="AE170" s="978">
        <v>4.99</v>
      </c>
      <c r="AF170" s="978">
        <v>1.46</v>
      </c>
      <c r="AG170" s="978">
        <v>10.9</v>
      </c>
      <c r="AH170" s="978">
        <v>1.4000000000000001</v>
      </c>
      <c r="AI170" s="978">
        <v>5.81</v>
      </c>
      <c r="AJ170" s="978">
        <v>12.4</v>
      </c>
      <c r="AK170" s="978">
        <v>9</v>
      </c>
      <c r="AL170" s="991">
        <v>577.41</v>
      </c>
      <c r="AM170" s="985">
        <v>0.70000000000000007</v>
      </c>
      <c r="AN170" s="978">
        <v>0.09</v>
      </c>
      <c r="AO170" s="838">
        <f t="shared" si="42"/>
        <v>15.142075622829834</v>
      </c>
      <c r="AP170" s="839">
        <f t="shared" si="43"/>
        <v>28.88841708624447</v>
      </c>
      <c r="AQ170" s="1001">
        <f t="shared" si="44"/>
        <v>-5.5550518106850415</v>
      </c>
      <c r="AR170" s="738">
        <f>INDEX(Historical!$C$7:$C$1442,MATCH(B170,Historical!$B$7:$B$1449,0))*IF(AH170="n/a",1.03,IF(AH170&lt;0,1.01,IF(AH170&gt;10,1.1,(1+AH170/100))))</f>
        <v>0.64895999999999998</v>
      </c>
      <c r="AS170" s="999">
        <f t="shared" si="45"/>
        <v>0.68666457599999997</v>
      </c>
      <c r="AT170" s="999">
        <f t="shared" si="50"/>
        <v>0.74846438784000002</v>
      </c>
      <c r="AU170" s="999">
        <f t="shared" si="50"/>
        <v>0.81582618274560004</v>
      </c>
      <c r="AV170" s="999">
        <f t="shared" si="50"/>
        <v>0.88925053919270414</v>
      </c>
      <c r="AW170" s="738">
        <f t="shared" si="46"/>
        <v>3.789165685778304</v>
      </c>
      <c r="AX170" s="846">
        <f t="shared" si="47"/>
        <v>13.446294129802355</v>
      </c>
      <c r="AY170" s="1080">
        <v>0.99</v>
      </c>
      <c r="AZ170" s="985">
        <v>23.7</v>
      </c>
      <c r="BA170" s="985">
        <v>-19.489999999999998</v>
      </c>
      <c r="BB170" s="985">
        <v>6.6000000000000005</v>
      </c>
      <c r="BC170" s="985">
        <v>-5.13</v>
      </c>
      <c r="BE170" s="700">
        <v>2011</v>
      </c>
      <c r="BF170" s="1013">
        <f t="shared" si="48"/>
        <v>0</v>
      </c>
      <c r="BG170" s="995">
        <v>1.4000000000000001</v>
      </c>
    </row>
    <row r="171" spans="1:59" ht="11.25" customHeight="1" x14ac:dyDescent="0.2">
      <c r="A171" s="976" t="s">
        <v>1204</v>
      </c>
      <c r="B171" s="988" t="s">
        <v>1205</v>
      </c>
      <c r="C171" s="1070" t="s">
        <v>108</v>
      </c>
      <c r="D171" s="1070" t="s">
        <v>4401</v>
      </c>
      <c r="E171" s="828">
        <v>8</v>
      </c>
      <c r="F171" s="1148">
        <v>511</v>
      </c>
      <c r="G171" s="1148" t="s">
        <v>106</v>
      </c>
      <c r="H171" s="1148" t="s">
        <v>106</v>
      </c>
      <c r="I171" s="987">
        <v>61.1</v>
      </c>
      <c r="J171" s="738">
        <f t="shared" si="35"/>
        <v>1.3747954173486088</v>
      </c>
      <c r="K171" s="990">
        <v>0.21</v>
      </c>
      <c r="L171" s="1000">
        <v>4</v>
      </c>
      <c r="M171" s="729">
        <f t="shared" si="36"/>
        <v>0.84</v>
      </c>
      <c r="N171" s="983" t="s">
        <v>164</v>
      </c>
      <c r="O171" s="831">
        <v>0.19</v>
      </c>
      <c r="P171" s="973">
        <v>43265</v>
      </c>
      <c r="Q171" s="973">
        <v>43283</v>
      </c>
      <c r="R171" s="729">
        <f t="shared" si="37"/>
        <v>10.52631578947368</v>
      </c>
      <c r="S171" s="795">
        <f>IF(INDEX(Historical!$D$7:$D$1442,MATCH(B171,Historical!$B$7:$B$1449,0))=0,"n/a",(INDEX(Historical!$C$7:$C$1442,MATCH(B171,Historical!$B$7:$B$1449,0))/INDEX(Historical!$D$7:$D$1442,MATCH(B171,Historical!$B$7:$B$1449,0))-1)*100)</f>
        <v>10.810810810810811</v>
      </c>
      <c r="T171" s="795">
        <f>IF(INDEX(Historical!$F$7:$F$1442,MATCH(B171,Historical!$B$7:$B$1449,0))=0,"n/a",((INDEX(Historical!$C$7:$C$1442,MATCH(B171,Historical!$B$7:$B$1449,0))/INDEX(Historical!$F$7:$F$1442,MATCH(B171,Historical!$B$7:$B$1449,0)))^(1/3)-1)*100)</f>
        <v>10.973904713454852</v>
      </c>
      <c r="U171" s="795">
        <f>IF(INDEX(Historical!$H$7:$H$1442,MATCH(B171,Historical!$B$7:$B$1449,0))=0,"n/a",((INDEX(Historical!$C$7:$C$1442,MATCH(B171,Historical!$B$7:$B$1449,0))/INDEX(Historical!$H$7:$H$1442,MATCH(B171,Historical!$B$7:$B$1449,0)))^(1/5)-1)*100)</f>
        <v>9.9635457832371941</v>
      </c>
      <c r="V171" s="795">
        <f>IF(INDEX(Historical!$O$7:$O$1442,MATCH(B171,Historical!$B$7:$B$1449,0))=0,"n/a",((INDEX(Historical!$C$7:$C$1442,MATCH(B171,Historical!$B$7:$B$1449,0))/INDEX(Historical!$O$7:$O$1442,MATCH(B171,Historical!$B$7:$B$1449,0)))^(1/10)-1)*100)</f>
        <v>6.4231520106765583</v>
      </c>
      <c r="W171" s="796">
        <f t="shared" si="38"/>
        <v>1.5511925868601266</v>
      </c>
      <c r="X171" s="797">
        <f t="shared" si="39"/>
        <v>1.3109928662154204</v>
      </c>
      <c r="Y171" s="753"/>
      <c r="Z171" s="738">
        <f t="shared" si="40"/>
        <v>40.38461538461538</v>
      </c>
      <c r="AA171" s="999">
        <f t="shared" si="41"/>
        <v>29.375</v>
      </c>
      <c r="AB171" s="1000">
        <v>12</v>
      </c>
      <c r="AC171" s="978">
        <v>2.08</v>
      </c>
      <c r="AD171" s="978">
        <v>2.93</v>
      </c>
      <c r="AE171" s="978">
        <v>14.98</v>
      </c>
      <c r="AF171" s="978">
        <v>4.1500000000000004</v>
      </c>
      <c r="AG171" s="978">
        <v>14.2</v>
      </c>
      <c r="AH171" s="978">
        <v>7.1999999999999993</v>
      </c>
      <c r="AI171" s="978">
        <v>4.92</v>
      </c>
      <c r="AJ171" s="978">
        <v>7.6</v>
      </c>
      <c r="AK171" s="978">
        <v>10</v>
      </c>
      <c r="AL171" s="991">
        <v>4180</v>
      </c>
      <c r="AM171" s="985">
        <v>1.0999999999999999</v>
      </c>
      <c r="AN171" s="978">
        <v>0</v>
      </c>
      <c r="AO171" s="838">
        <f t="shared" si="42"/>
        <v>-18.036658799414198</v>
      </c>
      <c r="AP171" s="839">
        <f t="shared" si="43"/>
        <v>11.338341200585802</v>
      </c>
      <c r="AQ171" s="1001">
        <f t="shared" si="44"/>
        <v>132.76717027011253</v>
      </c>
      <c r="AR171" s="738">
        <f>INDEX(Historical!$C$7:$C$1442,MATCH(B171,Historical!$B$7:$B$1449,0))*IF(AH171="n/a",1.03,IF(AH171&lt;0,1.01,IF(AH171&gt;10,1.1,(1+AH171/100))))</f>
        <v>0.87904000000000004</v>
      </c>
      <c r="AS171" s="999">
        <f t="shared" si="45"/>
        <v>0.92228876799999993</v>
      </c>
      <c r="AT171" s="999">
        <f t="shared" si="50"/>
        <v>1.0145176448</v>
      </c>
      <c r="AU171" s="999">
        <f t="shared" si="50"/>
        <v>1.1159694092800001</v>
      </c>
      <c r="AV171" s="999">
        <f t="shared" si="50"/>
        <v>1.2275663502080003</v>
      </c>
      <c r="AW171" s="738">
        <f t="shared" si="46"/>
        <v>5.1593821722879998</v>
      </c>
      <c r="AX171" s="846">
        <f t="shared" si="47"/>
        <v>8.4441606747757767</v>
      </c>
      <c r="AY171" s="1080">
        <v>1.07</v>
      </c>
      <c r="AZ171" s="985">
        <v>38.71</v>
      </c>
      <c r="BA171" s="985">
        <v>-8.57</v>
      </c>
      <c r="BB171" s="985">
        <v>0.19</v>
      </c>
      <c r="BC171" s="985">
        <v>6.47</v>
      </c>
      <c r="BE171" s="700">
        <v>2011</v>
      </c>
      <c r="BF171" s="1013">
        <f t="shared" si="48"/>
        <v>0</v>
      </c>
      <c r="BG171" s="995">
        <v>1.7999999999999998</v>
      </c>
    </row>
    <row r="172" spans="1:59" ht="11.25" customHeight="1" x14ac:dyDescent="0.2">
      <c r="A172" s="984" t="s">
        <v>1206</v>
      </c>
      <c r="B172" s="988" t="s">
        <v>1207</v>
      </c>
      <c r="C172" s="1070" t="s">
        <v>108</v>
      </c>
      <c r="D172" s="1070" t="s">
        <v>4401</v>
      </c>
      <c r="E172" s="828">
        <v>8</v>
      </c>
      <c r="F172" s="1148">
        <v>574</v>
      </c>
      <c r="G172" s="1148" t="s">
        <v>106</v>
      </c>
      <c r="H172" s="1148" t="s">
        <v>106</v>
      </c>
      <c r="I172" s="987">
        <v>14.68</v>
      </c>
      <c r="J172" s="738">
        <f t="shared" si="35"/>
        <v>3.8147138964577656</v>
      </c>
      <c r="K172" s="990">
        <v>0.14000000000000001</v>
      </c>
      <c r="L172" s="1000">
        <v>4</v>
      </c>
      <c r="M172" s="729">
        <f t="shared" si="36"/>
        <v>0.56000000000000005</v>
      </c>
      <c r="N172" s="983" t="s">
        <v>164</v>
      </c>
      <c r="O172" s="831">
        <v>0.12</v>
      </c>
      <c r="P172" s="973">
        <v>43538</v>
      </c>
      <c r="Q172" s="973">
        <v>43556</v>
      </c>
      <c r="R172" s="729">
        <f t="shared" si="37"/>
        <v>16.666666666666682</v>
      </c>
      <c r="S172" s="795">
        <f>IF(INDEX(Historical!$D$7:$D$1442,MATCH(B172,Historical!$B$7:$B$1449,0))=0,"n/a",(INDEX(Historical!$C$7:$C$1442,MATCH(B172,Historical!$B$7:$B$1449,0))/INDEX(Historical!$D$7:$D$1442,MATCH(B172,Historical!$B$7:$B$1449,0))-1)*100)</f>
        <v>32.352941176470587</v>
      </c>
      <c r="T172" s="795">
        <f>IF(INDEX(Historical!$F$7:$F$1442,MATCH(B172,Historical!$B$7:$B$1449,0))=0,"n/a",((INDEX(Historical!$C$7:$C$1442,MATCH(B172,Historical!$B$7:$B$1449,0))/INDEX(Historical!$F$7:$F$1442,MATCH(B172,Historical!$B$7:$B$1449,0)))^(1/3)-1)*100)</f>
        <v>25.072421800674839</v>
      </c>
      <c r="U172" s="795">
        <f>IF(INDEX(Historical!$H$7:$H$1442,MATCH(B172,Historical!$B$7:$B$1449,0))=0,"n/a",((INDEX(Historical!$C$7:$C$1442,MATCH(B172,Historical!$B$7:$B$1449,0))/INDEX(Historical!$H$7:$H$1442,MATCH(B172,Historical!$B$7:$B$1449,0)))^(1/5)-1)*100)</f>
        <v>22.975474292468157</v>
      </c>
      <c r="V172" s="795">
        <f>IF(INDEX(Historical!$O$7:$O$1442,MATCH(B172,Historical!$B$7:$B$1449,0))=0,"n/a",((INDEX(Historical!$C$7:$C$1442,MATCH(B172,Historical!$B$7:$B$1449,0))/INDEX(Historical!$O$7:$O$1442,MATCH(B172,Historical!$B$7:$B$1449,0)))^(1/10)-1)*100)</f>
        <v>-5.7298481106040189</v>
      </c>
      <c r="W172" s="796" t="str">
        <f t="shared" si="38"/>
        <v>n/a</v>
      </c>
      <c r="X172" s="797">
        <f t="shared" si="39"/>
        <v>0.37726558772525709</v>
      </c>
      <c r="Y172" s="752"/>
      <c r="Z172" s="738">
        <f t="shared" si="40"/>
        <v>33.939393939393945</v>
      </c>
      <c r="AA172" s="999">
        <f t="shared" si="41"/>
        <v>8.8969696969696965</v>
      </c>
      <c r="AB172" s="1000">
        <v>12</v>
      </c>
      <c r="AC172" s="978">
        <v>1.65</v>
      </c>
      <c r="AD172" s="978">
        <v>1.42</v>
      </c>
      <c r="AE172" s="978">
        <v>3.08</v>
      </c>
      <c r="AF172" s="978">
        <v>1.0900000000000001</v>
      </c>
      <c r="AG172" s="978">
        <v>4.3999999999999995</v>
      </c>
      <c r="AH172" s="978">
        <v>5.2</v>
      </c>
      <c r="AI172" s="978">
        <v>8.01</v>
      </c>
      <c r="AJ172" s="978">
        <v>60.9</v>
      </c>
      <c r="AK172" s="978">
        <v>6.3</v>
      </c>
      <c r="AL172" s="991">
        <v>4760</v>
      </c>
      <c r="AM172" s="985">
        <v>0.70000000000000007</v>
      </c>
      <c r="AN172" s="978">
        <v>0.28000000000000003</v>
      </c>
      <c r="AO172" s="838">
        <f t="shared" si="42"/>
        <v>17.893218491956226</v>
      </c>
      <c r="AP172" s="839">
        <f t="shared" si="43"/>
        <v>26.790188188925921</v>
      </c>
      <c r="AQ172" s="1001">
        <f t="shared" si="44"/>
        <v>-34.348743027360527</v>
      </c>
      <c r="AR172" s="738">
        <f>INDEX(Historical!$C$7:$C$1442,MATCH(B172,Historical!$B$7:$B$1449,0))*IF(AH172="n/a",1.03,IF(AH172&lt;0,1.01,IF(AH172&gt;10,1.1,(1+AH172/100))))</f>
        <v>0.47340000000000004</v>
      </c>
      <c r="AS172" s="999">
        <f t="shared" si="45"/>
        <v>0.51131934000000012</v>
      </c>
      <c r="AT172" s="999">
        <f t="shared" si="50"/>
        <v>0.54353245842000009</v>
      </c>
      <c r="AU172" s="999">
        <f t="shared" si="50"/>
        <v>0.57777500330046005</v>
      </c>
      <c r="AV172" s="999">
        <f t="shared" si="50"/>
        <v>0.614174828508389</v>
      </c>
      <c r="AW172" s="738">
        <f t="shared" si="46"/>
        <v>2.7202016302288499</v>
      </c>
      <c r="AX172" s="846">
        <f t="shared" si="47"/>
        <v>18.529983857144757</v>
      </c>
      <c r="AY172" s="1080">
        <v>1.19</v>
      </c>
      <c r="AZ172" s="985">
        <v>19.350000000000001</v>
      </c>
      <c r="BA172" s="985">
        <v>-28.48</v>
      </c>
      <c r="BB172" s="985">
        <v>0.67</v>
      </c>
      <c r="BC172" s="985">
        <v>-14.149999999999999</v>
      </c>
      <c r="BE172" s="700">
        <v>2012</v>
      </c>
      <c r="BF172" s="1013">
        <f t="shared" si="48"/>
        <v>0</v>
      </c>
      <c r="BG172" s="995">
        <v>0.5</v>
      </c>
    </row>
    <row r="173" spans="1:59" ht="11.25" customHeight="1" x14ac:dyDescent="0.2">
      <c r="A173" s="984" t="s">
        <v>1208</v>
      </c>
      <c r="B173" s="988" t="s">
        <v>1209</v>
      </c>
      <c r="C173" s="1070" t="s">
        <v>4381</v>
      </c>
      <c r="D173" s="1070" t="s">
        <v>4382</v>
      </c>
      <c r="E173" s="828">
        <v>6</v>
      </c>
      <c r="F173" s="1148">
        <v>714</v>
      </c>
      <c r="G173" s="1148" t="s">
        <v>37</v>
      </c>
      <c r="H173" s="1148" t="s">
        <v>37</v>
      </c>
      <c r="I173" s="987">
        <v>32.72</v>
      </c>
      <c r="J173" s="738">
        <f t="shared" si="35"/>
        <v>2.6589242053789732</v>
      </c>
      <c r="K173" s="990">
        <v>0.2175</v>
      </c>
      <c r="L173" s="1000">
        <v>4</v>
      </c>
      <c r="M173" s="729">
        <f t="shared" si="36"/>
        <v>0.87</v>
      </c>
      <c r="N173" s="983" t="s">
        <v>220</v>
      </c>
      <c r="O173" s="831">
        <v>0.21</v>
      </c>
      <c r="P173" s="694">
        <v>43187</v>
      </c>
      <c r="Q173" s="694">
        <v>43206</v>
      </c>
      <c r="R173" s="729">
        <f t="shared" si="37"/>
        <v>3.5714285714285747</v>
      </c>
      <c r="S173" s="795">
        <f>IF(INDEX(Historical!$D$7:$D$1442,MATCH(B173,Historical!$B$7:$B$1449,0))=0,"n/a",(INDEX(Historical!$C$7:$C$1442,MATCH(B173,Historical!$B$7:$B$1449,0))/INDEX(Historical!$D$7:$D$1442,MATCH(B173,Historical!$B$7:$B$1449,0))-1)*100)</f>
        <v>5.3658536585365679</v>
      </c>
      <c r="T173" s="795">
        <f>IF(INDEX(Historical!$F$7:$F$1442,MATCH(B173,Historical!$B$7:$B$1449,0))=0,"n/a",((INDEX(Historical!$C$7:$C$1442,MATCH(B173,Historical!$B$7:$B$1449,0))/INDEX(Historical!$F$7:$F$1442,MATCH(B173,Historical!$B$7:$B$1449,0)))^(1/3)-1)*100)</f>
        <v>21.3916656597249</v>
      </c>
      <c r="U173" s="795">
        <f>IF(INDEX(Historical!$H$7:$H$1442,MATCH(B173,Historical!$B$7:$B$1449,0))=0,"n/a",((INDEX(Historical!$C$7:$C$1442,MATCH(B173,Historical!$B$7:$B$1449,0))/INDEX(Historical!$H$7:$H$1442,MATCH(B173,Historical!$B$7:$B$1449,0)))^(1/5)-1)*100)</f>
        <v>59.00799571170203</v>
      </c>
      <c r="V173" s="795">
        <f>IF(INDEX(Historical!$O$7:$O$1442,MATCH(B173,Historical!$B$7:$B$1449,0))=0,"n/a",((INDEX(Historical!$C$7:$C$1442,MATCH(B173,Historical!$B$7:$B$1449,0))/INDEX(Historical!$O$7:$O$1442,MATCH(B173,Historical!$B$7:$B$1449,0)))^(1/10)-1)*100)</f>
        <v>-11.343184943478668</v>
      </c>
      <c r="W173" s="796" t="str">
        <f t="shared" si="38"/>
        <v>n/a</v>
      </c>
      <c r="X173" s="797">
        <f t="shared" si="39"/>
        <v>1.388423428510636</v>
      </c>
      <c r="Y173" s="989"/>
      <c r="Z173" s="738">
        <f t="shared" si="40"/>
        <v>50.581395348837212</v>
      </c>
      <c r="AA173" s="999">
        <f t="shared" si="41"/>
        <v>19.023255813953487</v>
      </c>
      <c r="AB173" s="1000">
        <v>12</v>
      </c>
      <c r="AC173" s="978">
        <v>1.72</v>
      </c>
      <c r="AD173" s="978">
        <v>1.9</v>
      </c>
      <c r="AE173" s="978">
        <v>10.26</v>
      </c>
      <c r="AF173" s="978">
        <v>2.5299999999999998</v>
      </c>
      <c r="AG173" s="978">
        <v>13.700000000000001</v>
      </c>
      <c r="AH173" s="978">
        <v>61.4</v>
      </c>
      <c r="AI173" s="978">
        <v>-20.28</v>
      </c>
      <c r="AJ173" s="978">
        <v>42.5</v>
      </c>
      <c r="AK173" s="978">
        <v>10</v>
      </c>
      <c r="AL173" s="991">
        <v>4120</v>
      </c>
      <c r="AM173" s="985">
        <v>1</v>
      </c>
      <c r="AN173" s="978">
        <v>0.8</v>
      </c>
      <c r="AO173" s="838">
        <f t="shared" si="42"/>
        <v>42.64366410312752</v>
      </c>
      <c r="AP173" s="839">
        <f t="shared" si="43"/>
        <v>61.666919917081003</v>
      </c>
      <c r="AQ173" s="1001">
        <f t="shared" si="44"/>
        <v>46.255236881437781</v>
      </c>
      <c r="AR173" s="738">
        <f>INDEX(Historical!$C$7:$C$1442,MATCH(B173,Historical!$B$7:$B$1449,0))*IF(AH173="n/a",1.03,IF(AH173&lt;0,1.01,IF(AH173&gt;10,1.1,(1+AH173/100))))</f>
        <v>0.95040000000000002</v>
      </c>
      <c r="AS173" s="999">
        <f t="shared" si="45"/>
        <v>0.95990399999999998</v>
      </c>
      <c r="AT173" s="999">
        <f t="shared" si="50"/>
        <v>1.0558944000000001</v>
      </c>
      <c r="AU173" s="999">
        <f t="shared" si="50"/>
        <v>1.1614838400000003</v>
      </c>
      <c r="AV173" s="999">
        <f t="shared" si="50"/>
        <v>1.2776322240000004</v>
      </c>
      <c r="AW173" s="738">
        <f t="shared" si="46"/>
        <v>5.4053144640000008</v>
      </c>
      <c r="AX173" s="846">
        <f t="shared" si="47"/>
        <v>16.519909731051346</v>
      </c>
      <c r="AY173" s="1080">
        <v>0.78</v>
      </c>
      <c r="AZ173" s="985">
        <v>19.850000000000001</v>
      </c>
      <c r="BA173" s="985">
        <v>-3.88</v>
      </c>
      <c r="BB173" s="985">
        <v>6.5500000000000007</v>
      </c>
      <c r="BC173" s="985">
        <v>3.45</v>
      </c>
      <c r="BE173" s="700">
        <v>2013</v>
      </c>
      <c r="BF173" s="1013">
        <f t="shared" si="48"/>
        <v>0</v>
      </c>
      <c r="BG173" s="995">
        <v>6.9</v>
      </c>
    </row>
    <row r="174" spans="1:59" ht="11.25" customHeight="1" x14ac:dyDescent="0.2">
      <c r="A174" s="976" t="s">
        <v>1210</v>
      </c>
      <c r="B174" s="988" t="s">
        <v>1211</v>
      </c>
      <c r="C174" s="1070" t="s">
        <v>108</v>
      </c>
      <c r="D174" s="1070" t="s">
        <v>4401</v>
      </c>
      <c r="E174" s="828">
        <v>9</v>
      </c>
      <c r="F174" s="1148">
        <v>344</v>
      </c>
      <c r="G174" s="1148" t="s">
        <v>106</v>
      </c>
      <c r="H174" s="1148" t="s">
        <v>106</v>
      </c>
      <c r="I174" s="987">
        <v>38.92</v>
      </c>
      <c r="J174" s="738">
        <f t="shared" si="35"/>
        <v>2.877697841726619</v>
      </c>
      <c r="K174" s="990">
        <v>0.28000000000000003</v>
      </c>
      <c r="L174" s="1000">
        <v>4</v>
      </c>
      <c r="M174" s="729">
        <f t="shared" si="36"/>
        <v>1.1200000000000001</v>
      </c>
      <c r="N174" s="983" t="s">
        <v>443</v>
      </c>
      <c r="O174" s="831">
        <v>0.24</v>
      </c>
      <c r="P174" s="694">
        <v>43140</v>
      </c>
      <c r="Q174" s="694">
        <v>43153</v>
      </c>
      <c r="R174" s="729">
        <f t="shared" si="37"/>
        <v>16.666666666666682</v>
      </c>
      <c r="S174" s="795">
        <f>IF(INDEX(Historical!$D$7:$D$1442,MATCH(B174,Historical!$B$7:$B$1449,0))=0,"n/a",(INDEX(Historical!$C$7:$C$1442,MATCH(B174,Historical!$B$7:$B$1449,0))/INDEX(Historical!$D$7:$D$1442,MATCH(B174,Historical!$B$7:$B$1449,0))-1)*100)</f>
        <v>16.666666666666675</v>
      </c>
      <c r="T174" s="795">
        <f>IF(INDEX(Historical!$F$7:$F$1442,MATCH(B174,Historical!$B$7:$B$1449,0))=0,"n/a",((INDEX(Historical!$C$7:$C$1442,MATCH(B174,Historical!$B$7:$B$1449,0))/INDEX(Historical!$F$7:$F$1442,MATCH(B174,Historical!$B$7:$B$1449,0)))^(1/3)-1)*100)</f>
        <v>11.868894208139679</v>
      </c>
      <c r="U174" s="795">
        <f>IF(INDEX(Historical!$H$7:$H$1442,MATCH(B174,Historical!$B$7:$B$1449,0))=0,"n/a",((INDEX(Historical!$C$7:$C$1442,MATCH(B174,Historical!$B$7:$B$1449,0))/INDEX(Historical!$H$7:$H$1442,MATCH(B174,Historical!$B$7:$B$1449,0)))^(1/5)-1)*100)</f>
        <v>15.708390490417855</v>
      </c>
      <c r="V174" s="795" t="str">
        <f>IF(INDEX(Historical!$O$7:$O$1442,MATCH(B174,Historical!$B$7:$B$1449,0))=0,"n/a",((INDEX(Historical!$C$7:$C$1442,MATCH(B174,Historical!$B$7:$B$1449,0))/INDEX(Historical!$O$7:$O$1442,MATCH(B174,Historical!$B$7:$B$1449,0)))^(1/10)-1)*100)</f>
        <v>n/a</v>
      </c>
      <c r="W174" s="796" t="str">
        <f t="shared" si="38"/>
        <v>n/a</v>
      </c>
      <c r="X174" s="797">
        <f t="shared" si="39"/>
        <v>1.6535147884650374</v>
      </c>
      <c r="Y174" s="752"/>
      <c r="Z174" s="738">
        <f t="shared" si="40"/>
        <v>42.264150943396231</v>
      </c>
      <c r="AA174" s="999">
        <f t="shared" si="41"/>
        <v>14.68679245283019</v>
      </c>
      <c r="AB174" s="1000">
        <v>12</v>
      </c>
      <c r="AC174" s="978">
        <v>2.65</v>
      </c>
      <c r="AD174" s="978">
        <v>1.84</v>
      </c>
      <c r="AE174" s="978">
        <v>5.2</v>
      </c>
      <c r="AF174" s="978">
        <v>1.37</v>
      </c>
      <c r="AG174" s="978">
        <v>10.299999999999999</v>
      </c>
      <c r="AH174" s="978">
        <v>-5.6000000000000005</v>
      </c>
      <c r="AI174" s="978">
        <v>13.900000000000002</v>
      </c>
      <c r="AJ174" s="978">
        <v>9.5</v>
      </c>
      <c r="AK174" s="978">
        <v>8</v>
      </c>
      <c r="AL174" s="991">
        <v>2340</v>
      </c>
      <c r="AM174" s="985">
        <v>0.1</v>
      </c>
      <c r="AN174" s="978">
        <v>7.0000000000000007E-2</v>
      </c>
      <c r="AO174" s="838">
        <f t="shared" si="42"/>
        <v>3.899295879314284</v>
      </c>
      <c r="AP174" s="839">
        <f t="shared" si="43"/>
        <v>18.586088332144474</v>
      </c>
      <c r="AQ174" s="1001">
        <f t="shared" si="44"/>
        <v>-5.434547862628536</v>
      </c>
      <c r="AR174" s="738">
        <f>INDEX(Historical!$C$7:$C$1442,MATCH(B174,Historical!$B$7:$B$1449,0))*IF(AH174="n/a",1.03,IF(AH174&lt;0,1.01,IF(AH174&gt;10,1.1,(1+AH174/100))))</f>
        <v>1.1312000000000002</v>
      </c>
      <c r="AS174" s="999">
        <f t="shared" si="45"/>
        <v>1.2443200000000003</v>
      </c>
      <c r="AT174" s="999">
        <f t="shared" si="50"/>
        <v>1.3438656000000004</v>
      </c>
      <c r="AU174" s="999">
        <f t="shared" si="50"/>
        <v>1.4513748480000006</v>
      </c>
      <c r="AV174" s="999">
        <f t="shared" si="50"/>
        <v>1.5674848358400009</v>
      </c>
      <c r="AW174" s="738">
        <f t="shared" si="46"/>
        <v>6.7382452838400031</v>
      </c>
      <c r="AX174" s="846">
        <f t="shared" si="47"/>
        <v>17.313065991366912</v>
      </c>
      <c r="AY174" s="1080">
        <v>1.1299999999999999</v>
      </c>
      <c r="AZ174" s="985">
        <v>12.45</v>
      </c>
      <c r="BA174" s="985">
        <v>-17.28</v>
      </c>
      <c r="BB174" s="985">
        <v>-0.54999999999999993</v>
      </c>
      <c r="BC174" s="985">
        <v>-8.2000000000000011</v>
      </c>
      <c r="BE174" s="700">
        <v>2010</v>
      </c>
      <c r="BF174" s="1013">
        <f t="shared" si="48"/>
        <v>0</v>
      </c>
      <c r="BG174" s="995">
        <v>1.2</v>
      </c>
    </row>
    <row r="175" spans="1:59" ht="11.25" customHeight="1" x14ac:dyDescent="0.2">
      <c r="A175" s="984" t="s">
        <v>1212</v>
      </c>
      <c r="B175" s="988" t="s">
        <v>1213</v>
      </c>
      <c r="C175" s="1070" t="s">
        <v>108</v>
      </c>
      <c r="D175" s="1070" t="s">
        <v>4401</v>
      </c>
      <c r="E175" s="828">
        <v>7</v>
      </c>
      <c r="F175" s="1148">
        <v>606</v>
      </c>
      <c r="G175" s="1148" t="s">
        <v>106</v>
      </c>
      <c r="H175" s="1148" t="s">
        <v>106</v>
      </c>
      <c r="I175" s="987">
        <v>36.630000000000003</v>
      </c>
      <c r="J175" s="738">
        <f t="shared" si="35"/>
        <v>2.4024024024024024</v>
      </c>
      <c r="K175" s="990">
        <v>0.22</v>
      </c>
      <c r="L175" s="1000">
        <v>4</v>
      </c>
      <c r="M175" s="729">
        <f t="shared" si="36"/>
        <v>0.88</v>
      </c>
      <c r="N175" s="983" t="s">
        <v>595</v>
      </c>
      <c r="O175" s="831">
        <v>0.18</v>
      </c>
      <c r="P175" s="973">
        <v>43251</v>
      </c>
      <c r="Q175" s="973">
        <v>43266</v>
      </c>
      <c r="R175" s="729">
        <f t="shared" si="37"/>
        <v>22.222222222222225</v>
      </c>
      <c r="S175" s="795">
        <f>IF(INDEX(Historical!$D$7:$D$1442,MATCH(B175,Historical!$B$7:$B$1449,0))=0,"n/a",(INDEX(Historical!$C$7:$C$1442,MATCH(B175,Historical!$B$7:$B$1449,0))/INDEX(Historical!$D$7:$D$1442,MATCH(B175,Historical!$B$7:$B$1449,0))-1)*100)</f>
        <v>21.739130434782595</v>
      </c>
      <c r="T175" s="795">
        <f>IF(INDEX(Historical!$F$7:$F$1442,MATCH(B175,Historical!$B$7:$B$1449,0))=0,"n/a",((INDEX(Historical!$C$7:$C$1442,MATCH(B175,Historical!$B$7:$B$1449,0))/INDEX(Historical!$F$7:$F$1442,MATCH(B175,Historical!$B$7:$B$1449,0)))^(1/3)-1)*100)</f>
        <v>27.00821423309716</v>
      </c>
      <c r="U175" s="795">
        <f>IF(INDEX(Historical!$H$7:$H$1442,MATCH(B175,Historical!$B$7:$B$1449,0))=0,"n/a",((INDEX(Historical!$C$7:$C$1442,MATCH(B175,Historical!$B$7:$B$1449,0))/INDEX(Historical!$H$7:$H$1442,MATCH(B175,Historical!$B$7:$B$1449,0)))^(1/5)-1)*100)</f>
        <v>36.082210785873883</v>
      </c>
      <c r="V175" s="795">
        <f>IF(INDEX(Historical!$O$7:$O$1442,MATCH(B175,Historical!$B$7:$B$1449,0))=0,"n/a",((INDEX(Historical!$C$7:$C$1442,MATCH(B175,Historical!$B$7:$B$1449,0))/INDEX(Historical!$O$7:$O$1442,MATCH(B175,Historical!$B$7:$B$1449,0)))^(1/10)-1)*100)</f>
        <v>-0.90559236919174335</v>
      </c>
      <c r="W175" s="796" t="str">
        <f t="shared" si="38"/>
        <v>n/a</v>
      </c>
      <c r="X175" s="797">
        <f t="shared" si="39"/>
        <v>3.7585636235285298</v>
      </c>
      <c r="Y175" s="989"/>
      <c r="Z175" s="738">
        <f t="shared" si="40"/>
        <v>29.629629629629626</v>
      </c>
      <c r="AA175" s="999">
        <f t="shared" si="41"/>
        <v>12.333333333333334</v>
      </c>
      <c r="AB175" s="1000">
        <v>12</v>
      </c>
      <c r="AC175" s="978">
        <v>2.97</v>
      </c>
      <c r="AD175" s="978">
        <v>1.76</v>
      </c>
      <c r="AE175" s="978">
        <v>4.6399999999999997</v>
      </c>
      <c r="AF175" s="978">
        <v>1.33</v>
      </c>
      <c r="AG175" s="978">
        <v>10.7</v>
      </c>
      <c r="AH175" s="978">
        <v>12.8</v>
      </c>
      <c r="AI175" s="978">
        <v>7.33</v>
      </c>
      <c r="AJ175" s="978">
        <v>9.6</v>
      </c>
      <c r="AK175" s="978">
        <v>7.0000000000000009</v>
      </c>
      <c r="AL175" s="991">
        <v>1810</v>
      </c>
      <c r="AM175" s="985">
        <v>1.2</v>
      </c>
      <c r="AN175" s="978">
        <v>0.1</v>
      </c>
      <c r="AO175" s="838">
        <f t="shared" si="42"/>
        <v>26.151279854942949</v>
      </c>
      <c r="AP175" s="839">
        <f t="shared" si="43"/>
        <v>38.484613188276285</v>
      </c>
      <c r="AQ175" s="1001">
        <f t="shared" si="44"/>
        <v>-14.616334288282218</v>
      </c>
      <c r="AR175" s="738">
        <f>INDEX(Historical!$C$7:$C$1442,MATCH(B175,Historical!$B$7:$B$1449,0))*IF(AH175="n/a",1.03,IF(AH175&lt;0,1.01,IF(AH175&gt;10,1.1,(1+AH175/100))))</f>
        <v>0.92400000000000004</v>
      </c>
      <c r="AS175" s="999">
        <f t="shared" si="45"/>
        <v>0.99172919999999998</v>
      </c>
      <c r="AT175" s="999">
        <f t="shared" si="50"/>
        <v>1.061150244</v>
      </c>
      <c r="AU175" s="999">
        <f t="shared" si="50"/>
        <v>1.1354307610800001</v>
      </c>
      <c r="AV175" s="999">
        <f t="shared" si="50"/>
        <v>1.2149109143556001</v>
      </c>
      <c r="AW175" s="738">
        <f t="shared" si="46"/>
        <v>5.3272211194355998</v>
      </c>
      <c r="AX175" s="846">
        <f t="shared" si="47"/>
        <v>14.543328199387387</v>
      </c>
      <c r="AY175" s="1080">
        <v>1</v>
      </c>
      <c r="AZ175" s="985">
        <v>12.740000000000002</v>
      </c>
      <c r="BA175" s="985">
        <v>-27.38</v>
      </c>
      <c r="BB175" s="985">
        <v>-2.92</v>
      </c>
      <c r="BC175" s="985">
        <v>-16.239999999999998</v>
      </c>
      <c r="BE175" s="700">
        <v>2012</v>
      </c>
      <c r="BF175" s="1013">
        <f t="shared" si="48"/>
        <v>0</v>
      </c>
      <c r="BG175" s="995">
        <v>1.5</v>
      </c>
    </row>
    <row r="176" spans="1:59" ht="11.25" customHeight="1" x14ac:dyDescent="0.2">
      <c r="A176" s="984" t="s">
        <v>1214</v>
      </c>
      <c r="B176" s="988" t="s">
        <v>1215</v>
      </c>
      <c r="C176" s="1070" t="s">
        <v>108</v>
      </c>
      <c r="D176" s="1070" t="s">
        <v>4401</v>
      </c>
      <c r="E176" s="828">
        <v>8</v>
      </c>
      <c r="F176" s="1148">
        <v>545</v>
      </c>
      <c r="G176" s="1148" t="s">
        <v>106</v>
      </c>
      <c r="H176" s="1148" t="s">
        <v>106</v>
      </c>
      <c r="I176" s="987">
        <v>32.58</v>
      </c>
      <c r="J176" s="738">
        <f t="shared" si="35"/>
        <v>2.2099447513812152</v>
      </c>
      <c r="K176" s="990">
        <v>0.36</v>
      </c>
      <c r="L176" s="1000">
        <v>2</v>
      </c>
      <c r="M176" s="729">
        <f t="shared" si="36"/>
        <v>0.72</v>
      </c>
      <c r="N176" s="983" t="s">
        <v>250</v>
      </c>
      <c r="O176" s="831">
        <v>0.34</v>
      </c>
      <c r="P176" s="973">
        <v>43410</v>
      </c>
      <c r="Q176" s="973">
        <v>43418</v>
      </c>
      <c r="R176" s="729">
        <f t="shared" si="37"/>
        <v>5.8823529411764595</v>
      </c>
      <c r="S176" s="795">
        <f>IF(INDEX(Historical!$D$7:$D$1442,MATCH(B176,Historical!$B$7:$B$1449,0))=0,"n/a",(INDEX(Historical!$C$7:$C$1442,MATCH(B176,Historical!$B$7:$B$1449,0))/INDEX(Historical!$D$7:$D$1442,MATCH(B176,Historical!$B$7:$B$1449,0))-1)*100)</f>
        <v>9.0909090909090828</v>
      </c>
      <c r="T176" s="795">
        <f>IF(INDEX(Historical!$F$7:$F$1442,MATCH(B176,Historical!$B$7:$B$1449,0))=0,"n/a",((INDEX(Historical!$C$7:$C$1442,MATCH(B176,Historical!$B$7:$B$1449,0))/INDEX(Historical!$F$7:$F$1442,MATCH(B176,Historical!$B$7:$B$1449,0)))^(1/3)-1)*100)</f>
        <v>6.8628686412652851</v>
      </c>
      <c r="U176" s="795">
        <f>IF(INDEX(Historical!$H$7:$H$1442,MATCH(B176,Historical!$B$7:$B$1449,0))=0,"n/a",((INDEX(Historical!$C$7:$C$1442,MATCH(B176,Historical!$B$7:$B$1449,0))/INDEX(Historical!$H$7:$H$1442,MATCH(B176,Historical!$B$7:$B$1449,0)))^(1/5)-1)*100)</f>
        <v>9.3742109514389114</v>
      </c>
      <c r="V176" s="795">
        <f>IF(INDEX(Historical!$O$7:$O$1442,MATCH(B176,Historical!$B$7:$B$1449,0))=0,"n/a",((INDEX(Historical!$C$7:$C$1442,MATCH(B176,Historical!$B$7:$B$1449,0))/INDEX(Historical!$O$7:$O$1442,MATCH(B176,Historical!$B$7:$B$1449,0)))^(1/10)-1)*100)</f>
        <v>6.5994318432685661</v>
      </c>
      <c r="W176" s="796">
        <f t="shared" si="38"/>
        <v>1.420457271787817</v>
      </c>
      <c r="X176" s="797">
        <f t="shared" si="39"/>
        <v>1.39913596290133</v>
      </c>
      <c r="Y176" s="989"/>
      <c r="Z176" s="738">
        <f t="shared" si="40"/>
        <v>30.125523012552296</v>
      </c>
      <c r="AA176" s="999">
        <f t="shared" si="41"/>
        <v>13.631799163179915</v>
      </c>
      <c r="AB176" s="1000">
        <v>12</v>
      </c>
      <c r="AC176" s="978">
        <v>2.39</v>
      </c>
      <c r="AD176" s="978">
        <v>1.51</v>
      </c>
      <c r="AE176" s="978">
        <v>4.3099999999999996</v>
      </c>
      <c r="AF176" s="978">
        <v>1.2</v>
      </c>
      <c r="AG176" s="978">
        <v>8.5</v>
      </c>
      <c r="AH176" s="978">
        <v>13.700000000000001</v>
      </c>
      <c r="AI176" s="978">
        <v>4.3900000000000006</v>
      </c>
      <c r="AJ176" s="978">
        <v>6.7</v>
      </c>
      <c r="AK176" s="978">
        <v>9</v>
      </c>
      <c r="AL176" s="991">
        <v>492.28</v>
      </c>
      <c r="AM176" s="985">
        <v>1.9</v>
      </c>
      <c r="AN176" s="978">
        <v>0.14000000000000001</v>
      </c>
      <c r="AO176" s="838">
        <f t="shared" si="42"/>
        <v>-2.0476434603597884</v>
      </c>
      <c r="AP176" s="839">
        <f t="shared" si="43"/>
        <v>11.584155702820127</v>
      </c>
      <c r="AQ176" s="1001">
        <f t="shared" si="44"/>
        <v>-14.733987503640765</v>
      </c>
      <c r="AR176" s="738">
        <f>INDEX(Historical!$C$7:$C$1442,MATCH(B176,Historical!$B$7:$B$1449,0))*IF(AH176="n/a",1.03,IF(AH176&lt;0,1.01,IF(AH176&gt;10,1.1,(1+AH176/100))))</f>
        <v>0.79200000000000004</v>
      </c>
      <c r="AS176" s="999">
        <f t="shared" si="45"/>
        <v>0.82676880000000008</v>
      </c>
      <c r="AT176" s="999">
        <f t="shared" si="50"/>
        <v>0.90117799200000015</v>
      </c>
      <c r="AU176" s="999">
        <f t="shared" si="50"/>
        <v>0.9822840112800002</v>
      </c>
      <c r="AV176" s="999">
        <f t="shared" si="50"/>
        <v>1.0706895722952003</v>
      </c>
      <c r="AW176" s="738">
        <f t="shared" si="46"/>
        <v>4.572920375575201</v>
      </c>
      <c r="AX176" s="846">
        <f t="shared" si="47"/>
        <v>14.035974142342544</v>
      </c>
      <c r="AY176" s="1080">
        <v>0.41</v>
      </c>
      <c r="AZ176" s="985">
        <v>8.5599999999999987</v>
      </c>
      <c r="BA176" s="985">
        <v>-23.27</v>
      </c>
      <c r="BB176" s="985">
        <v>-3.37</v>
      </c>
      <c r="BC176" s="985">
        <v>-13.700000000000001</v>
      </c>
      <c r="BE176" s="700">
        <v>2012</v>
      </c>
      <c r="BF176" s="1013">
        <f t="shared" si="48"/>
        <v>0</v>
      </c>
      <c r="BG176" s="995">
        <v>1</v>
      </c>
    </row>
    <row r="177" spans="1:59" s="874" customFormat="1" ht="11.25" customHeight="1" x14ac:dyDescent="0.2">
      <c r="A177" s="877" t="s">
        <v>1216</v>
      </c>
      <c r="B177" s="882" t="s">
        <v>1217</v>
      </c>
      <c r="C177" s="1070" t="s">
        <v>108</v>
      </c>
      <c r="D177" s="1070" t="s">
        <v>4401</v>
      </c>
      <c r="E177" s="854">
        <v>7</v>
      </c>
      <c r="F177" s="1148">
        <v>651</v>
      </c>
      <c r="G177" s="1147" t="s">
        <v>106</v>
      </c>
      <c r="H177" s="1147" t="s">
        <v>106</v>
      </c>
      <c r="I177" s="855">
        <v>22.02</v>
      </c>
      <c r="J177" s="856">
        <f t="shared" si="35"/>
        <v>2.1798365122615802</v>
      </c>
      <c r="K177" s="857">
        <v>0.12</v>
      </c>
      <c r="L177" s="858">
        <v>4</v>
      </c>
      <c r="M177" s="859">
        <f t="shared" si="36"/>
        <v>0.48</v>
      </c>
      <c r="N177" s="860" t="s">
        <v>127</v>
      </c>
      <c r="O177" s="861">
        <v>0.11</v>
      </c>
      <c r="P177" s="862">
        <v>43454</v>
      </c>
      <c r="Q177" s="862">
        <v>43473</v>
      </c>
      <c r="R177" s="859">
        <f t="shared" si="37"/>
        <v>9.0909090909090864</v>
      </c>
      <c r="S177" s="795">
        <f>IF(INDEX(Historical!$D$7:$D$1442,MATCH(B177,Historical!$B$7:$B$1449,0))=0,"n/a",(INDEX(Historical!$C$7:$C$1442,MATCH(B177,Historical!$B$7:$B$1449,0))/INDEX(Historical!$D$7:$D$1442,MATCH(B177,Historical!$B$7:$B$1449,0))-1)*100)</f>
        <v>13.157894736842103</v>
      </c>
      <c r="T177" s="795">
        <f>IF(INDEX(Historical!$F$7:$F$1442,MATCH(B177,Historical!$B$7:$B$1449,0))=0,"n/a",((INDEX(Historical!$C$7:$C$1442,MATCH(B177,Historical!$B$7:$B$1449,0))/INDEX(Historical!$F$7:$F$1442,MATCH(B177,Historical!$B$7:$B$1449,0)))^(1/3)-1)*100)</f>
        <v>7.1026304014222053</v>
      </c>
      <c r="U177" s="795">
        <f>IF(INDEX(Historical!$H$7:$H$1442,MATCH(B177,Historical!$B$7:$B$1449,0))=0,"n/a",((INDEX(Historical!$C$7:$C$1442,MATCH(B177,Historical!$B$7:$B$1449,0))/INDEX(Historical!$H$7:$H$1442,MATCH(B177,Historical!$B$7:$B$1449,0)))^(1/5)-1)*100)</f>
        <v>33.873214355039671</v>
      </c>
      <c r="V177" s="795">
        <f>IF(INDEX(Historical!$O$7:$O$1442,MATCH(B177,Historical!$B$7:$B$1449,0))=0,"n/a",((INDEX(Historical!$C$7:$C$1442,MATCH(B177,Historical!$B$7:$B$1449,0))/INDEX(Historical!$O$7:$O$1442,MATCH(B177,Historical!$B$7:$B$1449,0)))^(1/10)-1)*100)</f>
        <v>-10.049273147057159</v>
      </c>
      <c r="W177" s="863" t="str">
        <f t="shared" si="38"/>
        <v>n/a</v>
      </c>
      <c r="X177" s="864">
        <f t="shared" si="39"/>
        <v>0.75779003031408654</v>
      </c>
      <c r="Y177" s="879"/>
      <c r="Z177" s="856">
        <f t="shared" si="40"/>
        <v>33.103448275862071</v>
      </c>
      <c r="AA177" s="866">
        <f t="shared" si="41"/>
        <v>15.186206896551724</v>
      </c>
      <c r="AB177" s="858">
        <v>12</v>
      </c>
      <c r="AC177" s="867">
        <v>1.45</v>
      </c>
      <c r="AD177" s="867">
        <v>2.1800000000000002</v>
      </c>
      <c r="AE177" s="867">
        <v>3.99</v>
      </c>
      <c r="AF177" s="867">
        <v>1.17</v>
      </c>
      <c r="AG177" s="867">
        <v>5.5</v>
      </c>
      <c r="AH177" s="867">
        <v>6.9</v>
      </c>
      <c r="AI177" s="867">
        <v>8.7200000000000006</v>
      </c>
      <c r="AJ177" s="867">
        <v>44.7</v>
      </c>
      <c r="AK177" s="867">
        <v>7.0000000000000009</v>
      </c>
      <c r="AL177" s="868">
        <v>2320</v>
      </c>
      <c r="AM177" s="869">
        <v>0.2</v>
      </c>
      <c r="AN177" s="867">
        <v>0.1</v>
      </c>
      <c r="AO177" s="870">
        <f t="shared" si="42"/>
        <v>20.866843970749528</v>
      </c>
      <c r="AP177" s="871">
        <f t="shared" si="43"/>
        <v>36.053050867301252</v>
      </c>
      <c r="AQ177" s="872">
        <f t="shared" si="44"/>
        <v>-11.135903840713635</v>
      </c>
      <c r="AR177" s="738">
        <f>INDEX(Historical!$C$7:$C$1442,MATCH(B177,Historical!$B$7:$B$1449,0))*IF(AH177="n/a",1.03,IF(AH177&lt;0,1.01,IF(AH177&gt;10,1.1,(1+AH177/100))))</f>
        <v>0.45966999999999997</v>
      </c>
      <c r="AS177" s="866">
        <f t="shared" si="45"/>
        <v>0.49975322399999994</v>
      </c>
      <c r="AT177" s="866">
        <f t="shared" si="50"/>
        <v>0.53473594967999993</v>
      </c>
      <c r="AU177" s="866">
        <f t="shared" si="50"/>
        <v>0.57216746615759995</v>
      </c>
      <c r="AV177" s="866">
        <f t="shared" si="50"/>
        <v>0.61221918878863202</v>
      </c>
      <c r="AW177" s="856">
        <f t="shared" si="46"/>
        <v>2.6785458286262318</v>
      </c>
      <c r="AX177" s="873">
        <f t="shared" si="47"/>
        <v>12.164149993761271</v>
      </c>
      <c r="AY177" s="1081">
        <v>1.29</v>
      </c>
      <c r="AZ177" s="869">
        <v>21.66</v>
      </c>
      <c r="BA177" s="869">
        <v>-20.51</v>
      </c>
      <c r="BB177" s="869">
        <v>2.68</v>
      </c>
      <c r="BC177" s="869">
        <v>-11.04</v>
      </c>
      <c r="BD177" s="1033"/>
      <c r="BE177" s="700">
        <v>2013</v>
      </c>
      <c r="BF177" s="1013">
        <f t="shared" si="48"/>
        <v>0</v>
      </c>
      <c r="BG177" s="931">
        <v>0.70000000000000007</v>
      </c>
    </row>
    <row r="178" spans="1:59" ht="11.25" customHeight="1" x14ac:dyDescent="0.2">
      <c r="A178" s="984" t="s">
        <v>3852</v>
      </c>
      <c r="B178" s="988" t="s">
        <v>3853</v>
      </c>
      <c r="C178" s="1070" t="s">
        <v>108</v>
      </c>
      <c r="D178" s="1070" t="s">
        <v>4401</v>
      </c>
      <c r="E178" s="828">
        <v>5</v>
      </c>
      <c r="F178" s="1148">
        <v>792</v>
      </c>
      <c r="G178" s="1148" t="s">
        <v>106</v>
      </c>
      <c r="H178" s="1148" t="s">
        <v>106</v>
      </c>
      <c r="I178" s="987">
        <v>19.5</v>
      </c>
      <c r="J178" s="738">
        <f t="shared" si="35"/>
        <v>1.0256410256410255</v>
      </c>
      <c r="K178" s="990">
        <v>0.05</v>
      </c>
      <c r="L178" s="1000">
        <v>4</v>
      </c>
      <c r="M178" s="729">
        <f t="shared" si="36"/>
        <v>0.2</v>
      </c>
      <c r="N178" s="983" t="s">
        <v>595</v>
      </c>
      <c r="O178" s="831">
        <v>3.5000000000000003E-2</v>
      </c>
      <c r="P178" s="694">
        <v>43160</v>
      </c>
      <c r="Q178" s="694">
        <v>43175</v>
      </c>
      <c r="R178" s="729">
        <f t="shared" si="37"/>
        <v>42.857142857142847</v>
      </c>
      <c r="S178" s="795">
        <f>IF(INDEX(Historical!$D$7:$D$1442,MATCH(B178,Historical!$B$7:$B$1449,0))=0,"n/a",(INDEX(Historical!$C$7:$C$1442,MATCH(B178,Historical!$B$7:$B$1449,0))/INDEX(Historical!$D$7:$D$1442,MATCH(B178,Historical!$B$7:$B$1449,0))-1)*100)</f>
        <v>42.857142857142861</v>
      </c>
      <c r="T178" s="795">
        <f>IF(INDEX(Historical!$F$7:$F$1442,MATCH(B178,Historical!$B$7:$B$1449,0))=0,"n/a",((INDEX(Historical!$C$7:$C$1442,MATCH(B178,Historical!$B$7:$B$1449,0))/INDEX(Historical!$F$7:$F$1442,MATCH(B178,Historical!$B$7:$B$1449,0)))^(1/3)-1)*100)</f>
        <v>25.99210498948732</v>
      </c>
      <c r="U178" s="795" t="str">
        <f>IF(INDEX(Historical!$H$7:$H$1442,MATCH(B178,Historical!$B$7:$B$1449,0))=0,"n/a",((INDEX(Historical!$C$7:$C$1442,MATCH(B178,Historical!$B$7:$B$1449,0))/INDEX(Historical!$H$7:$H$1442,MATCH(B178,Historical!$B$7:$B$1449,0)))^(1/5)-1)*100)</f>
        <v>n/a</v>
      </c>
      <c r="V178" s="795">
        <f>IF(INDEX(Historical!$O$7:$O$1442,MATCH(B178,Historical!$B$7:$B$1449,0))=0,"n/a",((INDEX(Historical!$C$7:$C$1442,MATCH(B178,Historical!$B$7:$B$1449,0))/INDEX(Historical!$O$7:$O$1442,MATCH(B178,Historical!$B$7:$B$1449,0)))^(1/10)-1)*100)</f>
        <v>-9.7838692462488002</v>
      </c>
      <c r="W178" s="796" t="str">
        <f t="shared" si="38"/>
        <v>n/a</v>
      </c>
      <c r="X178" s="797" t="str">
        <f t="shared" si="39"/>
        <v>n/a</v>
      </c>
      <c r="Y178" s="989"/>
      <c r="Z178" s="738" t="str">
        <f t="shared" si="40"/>
        <v>n/a</v>
      </c>
      <c r="AA178" s="999" t="str">
        <f t="shared" si="41"/>
        <v>n/a</v>
      </c>
      <c r="AB178" s="1000">
        <v>12</v>
      </c>
      <c r="AC178" s="978" t="s">
        <v>137</v>
      </c>
      <c r="AD178" s="978" t="s">
        <v>137</v>
      </c>
      <c r="AE178" s="978" t="s">
        <v>137</v>
      </c>
      <c r="AF178" s="978" t="s">
        <v>137</v>
      </c>
      <c r="AG178" s="978" t="s">
        <v>137</v>
      </c>
      <c r="AH178" s="978" t="s">
        <v>137</v>
      </c>
      <c r="AI178" s="978" t="s">
        <v>137</v>
      </c>
      <c r="AJ178" s="978" t="s">
        <v>137</v>
      </c>
      <c r="AK178" s="978" t="s">
        <v>137</v>
      </c>
      <c r="AL178" s="991" t="s">
        <v>137</v>
      </c>
      <c r="AM178" s="985" t="s">
        <v>137</v>
      </c>
      <c r="AN178" s="978" t="s">
        <v>137</v>
      </c>
      <c r="AO178" s="838" t="str">
        <f t="shared" si="42"/>
        <v>n/a</v>
      </c>
      <c r="AP178" s="839" t="str">
        <f t="shared" si="43"/>
        <v>n/a</v>
      </c>
      <c r="AQ178" s="1001" t="str">
        <f t="shared" si="44"/>
        <v>n/a</v>
      </c>
      <c r="AR178" s="738">
        <f>INDEX(Historical!$C$7:$C$1442,MATCH(B178,Historical!$B$7:$B$1449,0))*IF(AH178="n/a",1.03,IF(AH178&lt;0,1.01,IF(AH178&gt;10,1.1,(1+AH178/100))))</f>
        <v>0.20600000000000002</v>
      </c>
      <c r="AS178" s="999">
        <f t="shared" si="45"/>
        <v>0.21218000000000004</v>
      </c>
      <c r="AT178" s="999">
        <f t="shared" si="50"/>
        <v>0.21854540000000003</v>
      </c>
      <c r="AU178" s="999">
        <f t="shared" si="50"/>
        <v>0.22510176200000004</v>
      </c>
      <c r="AV178" s="999">
        <f t="shared" si="50"/>
        <v>0.23185481486000004</v>
      </c>
      <c r="AW178" s="738">
        <f t="shared" si="46"/>
        <v>1.0936819768600001</v>
      </c>
      <c r="AX178" s="846">
        <f t="shared" si="47"/>
        <v>5.6086255223589756</v>
      </c>
      <c r="AY178" s="1080" t="s">
        <v>137</v>
      </c>
      <c r="AZ178" s="985" t="s">
        <v>137</v>
      </c>
      <c r="BA178" s="985" t="s">
        <v>137</v>
      </c>
      <c r="BB178" s="985" t="s">
        <v>137</v>
      </c>
      <c r="BC178" s="985" t="s">
        <v>137</v>
      </c>
      <c r="BD178" s="1032" t="s">
        <v>4326</v>
      </c>
      <c r="BE178" s="700">
        <v>2014</v>
      </c>
      <c r="BF178" s="1013">
        <f t="shared" si="48"/>
        <v>0</v>
      </c>
      <c r="BG178" s="995" t="s">
        <v>137</v>
      </c>
    </row>
    <row r="179" spans="1:59" ht="11.25" customHeight="1" x14ac:dyDescent="0.2">
      <c r="A179" s="984" t="s">
        <v>1218</v>
      </c>
      <c r="B179" s="988" t="s">
        <v>1219</v>
      </c>
      <c r="C179" s="1070" t="s">
        <v>108</v>
      </c>
      <c r="D179" s="1070" t="s">
        <v>4401</v>
      </c>
      <c r="E179" s="828">
        <v>7</v>
      </c>
      <c r="F179" s="1148">
        <v>599</v>
      </c>
      <c r="G179" s="1148" t="s">
        <v>106</v>
      </c>
      <c r="H179" s="1148" t="s">
        <v>106</v>
      </c>
      <c r="I179" s="987">
        <v>96.63</v>
      </c>
      <c r="J179" s="738">
        <f t="shared" si="35"/>
        <v>0.74511021421918666</v>
      </c>
      <c r="K179" s="990">
        <v>0.18</v>
      </c>
      <c r="L179" s="1000">
        <v>4</v>
      </c>
      <c r="M179" s="729">
        <f t="shared" si="36"/>
        <v>0.72</v>
      </c>
      <c r="N179" s="983" t="s">
        <v>698</v>
      </c>
      <c r="O179" s="831">
        <v>0.17</v>
      </c>
      <c r="P179" s="973">
        <v>43215</v>
      </c>
      <c r="Q179" s="973">
        <v>43230</v>
      </c>
      <c r="R179" s="729">
        <f t="shared" si="37"/>
        <v>5.8823529411764595</v>
      </c>
      <c r="S179" s="795">
        <f>IF(INDEX(Historical!$D$7:$D$1442,MATCH(B179,Historical!$B$7:$B$1449,0))=0,"n/a",(INDEX(Historical!$C$7:$C$1442,MATCH(B179,Historical!$B$7:$B$1449,0))/INDEX(Historical!$D$7:$D$1442,MATCH(B179,Historical!$B$7:$B$1449,0))-1)*100)</f>
        <v>5.9701492537313383</v>
      </c>
      <c r="T179" s="795">
        <f>IF(INDEX(Historical!$F$7:$F$1442,MATCH(B179,Historical!$B$7:$B$1449,0))=0,"n/a",((INDEX(Historical!$C$7:$C$1442,MATCH(B179,Historical!$B$7:$B$1449,0))/INDEX(Historical!$F$7:$F$1442,MATCH(B179,Historical!$B$7:$B$1449,0)))^(1/3)-1)*100)</f>
        <v>6.3658248576630827</v>
      </c>
      <c r="U179" s="795">
        <f>IF(INDEX(Historical!$H$7:$H$1442,MATCH(B179,Historical!$B$7:$B$1449,0))=0,"n/a",((INDEX(Historical!$C$7:$C$1442,MATCH(B179,Historical!$B$7:$B$1449,0))/INDEX(Historical!$H$7:$H$1442,MATCH(B179,Historical!$B$7:$B$1449,0)))^(1/5)-1)*100)</f>
        <v>9.0686916213479574</v>
      </c>
      <c r="V179" s="795" t="str">
        <f>IF(INDEX(Historical!$O$7:$O$1442,MATCH(B179,Historical!$B$7:$B$1449,0))=0,"n/a",((INDEX(Historical!$C$7:$C$1442,MATCH(B179,Historical!$B$7:$B$1449,0))/INDEX(Historical!$O$7:$O$1442,MATCH(B179,Historical!$B$7:$B$1449,0)))^(1/10)-1)*100)</f>
        <v>n/a</v>
      </c>
      <c r="W179" s="796" t="str">
        <f t="shared" si="38"/>
        <v>n/a</v>
      </c>
      <c r="X179" s="797">
        <f t="shared" si="39"/>
        <v>0.85553694541018466</v>
      </c>
      <c r="Y179" s="752"/>
      <c r="Z179" s="738">
        <f t="shared" si="40"/>
        <v>14.96881496881497</v>
      </c>
      <c r="AA179" s="999">
        <f t="shared" si="41"/>
        <v>20.089397089397089</v>
      </c>
      <c r="AB179" s="1000">
        <v>12</v>
      </c>
      <c r="AC179" s="978">
        <v>4.8099999999999996</v>
      </c>
      <c r="AD179" s="978">
        <v>1.9</v>
      </c>
      <c r="AE179" s="978">
        <v>5.22</v>
      </c>
      <c r="AF179" s="978">
        <v>2.09</v>
      </c>
      <c r="AG179" s="978">
        <v>10.5</v>
      </c>
      <c r="AH179" s="978">
        <v>16</v>
      </c>
      <c r="AI179" s="978">
        <v>12.58</v>
      </c>
      <c r="AJ179" s="978">
        <v>10.6</v>
      </c>
      <c r="AK179" s="978">
        <v>10.6</v>
      </c>
      <c r="AL179" s="991">
        <v>15830</v>
      </c>
      <c r="AM179" s="985">
        <v>0.3</v>
      </c>
      <c r="AN179" s="978">
        <v>0.22</v>
      </c>
      <c r="AO179" s="838">
        <f t="shared" si="42"/>
        <v>-10.275595253829945</v>
      </c>
      <c r="AP179" s="839">
        <f t="shared" si="43"/>
        <v>9.8138018355671441</v>
      </c>
      <c r="AQ179" s="1001">
        <f t="shared" si="44"/>
        <v>36.604603658946068</v>
      </c>
      <c r="AR179" s="738">
        <f>INDEX(Historical!$C$7:$C$1442,MATCH(B179,Historical!$B$7:$B$1449,0))*IF(AH179="n/a",1.03,IF(AH179&lt;0,1.01,IF(AH179&gt;10,1.1,(1+AH179/100))))</f>
        <v>0.78100000000000003</v>
      </c>
      <c r="AS179" s="999">
        <f t="shared" si="45"/>
        <v>0.85910000000000009</v>
      </c>
      <c r="AT179" s="999">
        <f t="shared" si="50"/>
        <v>0.94501000000000013</v>
      </c>
      <c r="AU179" s="999">
        <f t="shared" si="50"/>
        <v>1.0395110000000003</v>
      </c>
      <c r="AV179" s="999">
        <f t="shared" si="50"/>
        <v>1.1434621000000005</v>
      </c>
      <c r="AW179" s="738">
        <f t="shared" si="46"/>
        <v>4.768083100000001</v>
      </c>
      <c r="AX179" s="846">
        <f t="shared" si="47"/>
        <v>4.9343714167442831</v>
      </c>
      <c r="AY179" s="1080">
        <v>0.91</v>
      </c>
      <c r="AZ179" s="985">
        <v>21.67</v>
      </c>
      <c r="BA179" s="985">
        <v>-9.48</v>
      </c>
      <c r="BB179" s="985">
        <v>6.0600000000000005</v>
      </c>
      <c r="BC179" s="985">
        <v>0.66</v>
      </c>
      <c r="BE179" s="700">
        <v>2012</v>
      </c>
      <c r="BF179" s="1013">
        <f t="shared" si="48"/>
        <v>0</v>
      </c>
      <c r="BG179" s="995">
        <v>0.8</v>
      </c>
    </row>
    <row r="180" spans="1:59" ht="11.25" customHeight="1" x14ac:dyDescent="0.2">
      <c r="A180" s="984" t="s">
        <v>3854</v>
      </c>
      <c r="B180" s="988" t="s">
        <v>3855</v>
      </c>
      <c r="C180" s="1070" t="s">
        <v>108</v>
      </c>
      <c r="D180" s="1070" t="s">
        <v>4401</v>
      </c>
      <c r="E180" s="828">
        <v>5</v>
      </c>
      <c r="F180" s="1148">
        <v>799</v>
      </c>
      <c r="G180" s="1148" t="s">
        <v>106</v>
      </c>
      <c r="H180" s="1148" t="s">
        <v>106</v>
      </c>
      <c r="I180" s="987">
        <v>50.13</v>
      </c>
      <c r="J180" s="738">
        <f t="shared" si="35"/>
        <v>1.1968880909634949</v>
      </c>
      <c r="K180" s="990">
        <v>0.15</v>
      </c>
      <c r="L180" s="1000">
        <v>4</v>
      </c>
      <c r="M180" s="729">
        <f t="shared" si="36"/>
        <v>0.6</v>
      </c>
      <c r="N180" s="983" t="s">
        <v>320</v>
      </c>
      <c r="O180" s="831">
        <v>0.14000000000000001</v>
      </c>
      <c r="P180" s="694">
        <v>43160</v>
      </c>
      <c r="Q180" s="694">
        <v>43189</v>
      </c>
      <c r="R180" s="729">
        <f t="shared" si="37"/>
        <v>7.1428571428571281</v>
      </c>
      <c r="S180" s="795">
        <f>IF(INDEX(Historical!$D$7:$D$1442,MATCH(B180,Historical!$B$7:$B$1449,0))=0,"n/a",(INDEX(Historical!$C$7:$C$1442,MATCH(B180,Historical!$B$7:$B$1449,0))/INDEX(Historical!$D$7:$D$1442,MATCH(B180,Historical!$B$7:$B$1449,0))-1)*100)</f>
        <v>7.1428571428571397</v>
      </c>
      <c r="T180" s="795">
        <f>IF(INDEX(Historical!$F$7:$F$1442,MATCH(B180,Historical!$B$7:$B$1449,0))=0,"n/a",((INDEX(Historical!$C$7:$C$1442,MATCH(B180,Historical!$B$7:$B$1449,0))/INDEX(Historical!$F$7:$F$1442,MATCH(B180,Historical!$B$7:$B$1449,0)))^(1/3)-1)*100)</f>
        <v>7.7217345015941907</v>
      </c>
      <c r="U180" s="795">
        <f>IF(INDEX(Historical!$H$7:$H$1442,MATCH(B180,Historical!$B$7:$B$1449,0))=0,"n/a",((INDEX(Historical!$C$7:$C$1442,MATCH(B180,Historical!$B$7:$B$1449,0))/INDEX(Historical!$H$7:$H$1442,MATCH(B180,Historical!$B$7:$B$1449,0)))^(1/5)-1)*100)</f>
        <v>8.4471771197698544</v>
      </c>
      <c r="V180" s="795" t="str">
        <f>IF(INDEX(Historical!$O$7:$O$1442,MATCH(B180,Historical!$B$7:$B$1449,0))=0,"n/a",((INDEX(Historical!$C$7:$C$1442,MATCH(B180,Historical!$B$7:$B$1449,0))/INDEX(Historical!$O$7:$O$1442,MATCH(B180,Historical!$B$7:$B$1449,0)))^(1/10)-1)*100)</f>
        <v>n/a</v>
      </c>
      <c r="W180" s="796" t="str">
        <f t="shared" si="38"/>
        <v>n/a</v>
      </c>
      <c r="X180" s="797">
        <f t="shared" si="39"/>
        <v>0.47190933629999188</v>
      </c>
      <c r="Y180" s="752"/>
      <c r="Z180" s="738">
        <f t="shared" si="40"/>
        <v>13.215859030837004</v>
      </c>
      <c r="AA180" s="999">
        <f t="shared" si="41"/>
        <v>11.041850220264317</v>
      </c>
      <c r="AB180" s="1000">
        <v>12</v>
      </c>
      <c r="AC180" s="978">
        <v>4.54</v>
      </c>
      <c r="AD180" s="978" t="s">
        <v>137</v>
      </c>
      <c r="AE180" s="978">
        <v>2.73</v>
      </c>
      <c r="AF180" s="978">
        <v>1.1599999999999999</v>
      </c>
      <c r="AG180" s="978">
        <v>11.3</v>
      </c>
      <c r="AH180" s="978">
        <v>14.2</v>
      </c>
      <c r="AI180" s="978" t="s">
        <v>137</v>
      </c>
      <c r="AJ180" s="978">
        <v>17.899999999999999</v>
      </c>
      <c r="AK180" s="978" t="s">
        <v>137</v>
      </c>
      <c r="AL180" s="991">
        <v>115.3</v>
      </c>
      <c r="AM180" s="985">
        <v>4.3</v>
      </c>
      <c r="AN180" s="978">
        <v>0.2</v>
      </c>
      <c r="AO180" s="838">
        <f t="shared" si="42"/>
        <v>-1.3977850095309687</v>
      </c>
      <c r="AP180" s="839">
        <f t="shared" si="43"/>
        <v>9.6440652107333484</v>
      </c>
      <c r="AQ180" s="1001">
        <f t="shared" si="44"/>
        <v>-24.550101228234887</v>
      </c>
      <c r="AR180" s="738">
        <f>INDEX(Historical!$C$7:$C$1442,MATCH(B180,Historical!$B$7:$B$1449,0))*IF(AH180="n/a",1.03,IF(AH180&lt;0,1.01,IF(AH180&gt;10,1.1,(1+AH180/100))))</f>
        <v>0.66</v>
      </c>
      <c r="AS180" s="999">
        <f t="shared" si="45"/>
        <v>0.67980000000000007</v>
      </c>
      <c r="AT180" s="999">
        <f t="shared" si="50"/>
        <v>0.70019400000000009</v>
      </c>
      <c r="AU180" s="999">
        <f t="shared" si="50"/>
        <v>0.72119982000000016</v>
      </c>
      <c r="AV180" s="999">
        <f t="shared" si="50"/>
        <v>0.74283581460000014</v>
      </c>
      <c r="AW180" s="738">
        <f t="shared" si="46"/>
        <v>3.5040296346000006</v>
      </c>
      <c r="AX180" s="846">
        <f t="shared" si="47"/>
        <v>6.9898855667265112</v>
      </c>
      <c r="AY180" s="1080">
        <v>0.36</v>
      </c>
      <c r="AZ180" s="985">
        <v>10.52</v>
      </c>
      <c r="BA180" s="985">
        <v>-37.35</v>
      </c>
      <c r="BB180" s="985">
        <v>-5.9499999999999993</v>
      </c>
      <c r="BC180" s="985">
        <v>-23.18</v>
      </c>
      <c r="BE180" s="700">
        <v>2014</v>
      </c>
      <c r="BF180" s="1013">
        <f t="shared" si="48"/>
        <v>0</v>
      </c>
      <c r="BG180" s="995">
        <v>1.0999999999999999</v>
      </c>
    </row>
    <row r="181" spans="1:59" ht="11.25" customHeight="1" x14ac:dyDescent="0.2">
      <c r="A181" s="984" t="s">
        <v>1220</v>
      </c>
      <c r="B181" s="988" t="s">
        <v>1221</v>
      </c>
      <c r="C181" s="1070" t="s">
        <v>247</v>
      </c>
      <c r="D181" s="1070" t="s">
        <v>4413</v>
      </c>
      <c r="E181" s="829">
        <v>8</v>
      </c>
      <c r="F181" s="1148">
        <v>448</v>
      </c>
      <c r="G181" s="1148" t="s">
        <v>106</v>
      </c>
      <c r="H181" s="1148" t="s">
        <v>106</v>
      </c>
      <c r="I181" s="987">
        <v>24.97</v>
      </c>
      <c r="J181" s="738">
        <f t="shared" si="35"/>
        <v>3.5242290748898681</v>
      </c>
      <c r="K181" s="990">
        <v>0.22</v>
      </c>
      <c r="L181" s="1000">
        <v>4</v>
      </c>
      <c r="M181" s="729">
        <f t="shared" si="36"/>
        <v>0.88</v>
      </c>
      <c r="N181" s="983" t="s">
        <v>588</v>
      </c>
      <c r="O181" s="831">
        <v>0.2</v>
      </c>
      <c r="P181" s="979">
        <v>42999</v>
      </c>
      <c r="Q181" s="979">
        <v>43014</v>
      </c>
      <c r="R181" s="729">
        <f t="shared" si="37"/>
        <v>9.9999999999999947</v>
      </c>
      <c r="S181" s="795">
        <f>IF(INDEX(Historical!$D$7:$D$1442,MATCH(B181,Historical!$B$7:$B$1449,0))=0,"n/a",(INDEX(Historical!$C$7:$C$1442,MATCH(B181,Historical!$B$7:$B$1449,0))/INDEX(Historical!$D$7:$D$1442,MATCH(B181,Historical!$B$7:$B$1449,0))-1)*100)</f>
        <v>7.3170731707316916</v>
      </c>
      <c r="T181" s="795">
        <f>IF(INDEX(Historical!$F$7:$F$1442,MATCH(B181,Historical!$B$7:$B$1449,0))=0,"n/a",((INDEX(Historical!$C$7:$C$1442,MATCH(B181,Historical!$B$7:$B$1449,0))/INDEX(Historical!$F$7:$F$1442,MATCH(B181,Historical!$B$7:$B$1449,0)))^(1/3)-1)*100)</f>
        <v>6.917810999860885</v>
      </c>
      <c r="U181" s="795">
        <f>IF(INDEX(Historical!$H$7:$H$1442,MATCH(B181,Historical!$B$7:$B$1449,0))=0,"n/a",((INDEX(Historical!$C$7:$C$1442,MATCH(B181,Historical!$B$7:$B$1449,0))/INDEX(Historical!$H$7:$H$1442,MATCH(B181,Historical!$B$7:$B$1449,0)))^(1/5)-1)*100)</f>
        <v>7.9608473046602901</v>
      </c>
      <c r="V181" s="795">
        <f>IF(INDEX(Historical!$O$7:$O$1442,MATCH(B181,Historical!$B$7:$B$1449,0))=0,"n/a",((INDEX(Historical!$C$7:$C$1442,MATCH(B181,Historical!$B$7:$B$1449,0))/INDEX(Historical!$O$7:$O$1442,MATCH(B181,Historical!$B$7:$B$1449,0)))^(1/10)-1)*100)</f>
        <v>5.4017770031711043</v>
      </c>
      <c r="W181" s="796">
        <f t="shared" si="38"/>
        <v>1.4737460098754331</v>
      </c>
      <c r="X181" s="797">
        <f t="shared" si="39"/>
        <v>3.6185669566637686</v>
      </c>
      <c r="Y181" s="763" t="s">
        <v>4463</v>
      </c>
      <c r="Z181" s="738">
        <f t="shared" si="40"/>
        <v>64.705882352941174</v>
      </c>
      <c r="AA181" s="999">
        <f t="shared" si="41"/>
        <v>18.360294117647058</v>
      </c>
      <c r="AB181" s="1000">
        <v>6</v>
      </c>
      <c r="AC181" s="978">
        <v>1.36</v>
      </c>
      <c r="AD181" s="978" t="s">
        <v>137</v>
      </c>
      <c r="AE181" s="978">
        <v>0.4</v>
      </c>
      <c r="AF181" s="978">
        <v>0.81</v>
      </c>
      <c r="AG181" s="978">
        <v>5.3</v>
      </c>
      <c r="AH181" s="978">
        <v>-33.6</v>
      </c>
      <c r="AI181" s="978" t="s">
        <v>137</v>
      </c>
      <c r="AJ181" s="978">
        <v>2.1999999999999997</v>
      </c>
      <c r="AK181" s="978" t="s">
        <v>137</v>
      </c>
      <c r="AL181" s="991">
        <v>191.52</v>
      </c>
      <c r="AM181" s="986">
        <v>3.4000000000000004</v>
      </c>
      <c r="AN181" s="978">
        <v>0</v>
      </c>
      <c r="AO181" s="838">
        <f t="shared" si="42"/>
        <v>-6.8752177380969002</v>
      </c>
      <c r="AP181" s="839">
        <f t="shared" si="43"/>
        <v>11.485076379550158</v>
      </c>
      <c r="AQ181" s="1001">
        <f t="shared" si="44"/>
        <v>-18.699902322611315</v>
      </c>
      <c r="AR181" s="738">
        <f>INDEX(Historical!$C$7:$C$1442,MATCH(B181,Historical!$B$7:$B$1449,0))*IF(AH181="n/a",1.03,IF(AH181&lt;0,1.01,IF(AH181&gt;10,1.1,(1+AH181/100))))</f>
        <v>0.88880000000000003</v>
      </c>
      <c r="AS181" s="999">
        <f t="shared" si="45"/>
        <v>0.91546400000000006</v>
      </c>
      <c r="AT181" s="999">
        <f t="shared" si="50"/>
        <v>0.94292792000000003</v>
      </c>
      <c r="AU181" s="999">
        <f t="shared" si="50"/>
        <v>0.97121575760000001</v>
      </c>
      <c r="AV181" s="999">
        <f t="shared" si="50"/>
        <v>1.0003522303280001</v>
      </c>
      <c r="AW181" s="738">
        <f t="shared" si="46"/>
        <v>4.7187599079279998</v>
      </c>
      <c r="AX181" s="846">
        <f t="shared" si="47"/>
        <v>18.89771689198238</v>
      </c>
      <c r="AY181" s="1080">
        <v>1.73</v>
      </c>
      <c r="AZ181" s="985">
        <v>16.3</v>
      </c>
      <c r="BA181" s="985">
        <v>-46.150000000000006</v>
      </c>
      <c r="BB181" s="985">
        <v>3.7800000000000002</v>
      </c>
      <c r="BC181" s="985">
        <v>-22.21</v>
      </c>
      <c r="BE181" s="700">
        <v>2012</v>
      </c>
      <c r="BF181" s="1013">
        <f t="shared" si="48"/>
        <v>0</v>
      </c>
      <c r="BG181" s="995">
        <v>4.5</v>
      </c>
    </row>
    <row r="182" spans="1:59" ht="11.25" customHeight="1" x14ac:dyDescent="0.2">
      <c r="A182" s="976" t="s">
        <v>1222</v>
      </c>
      <c r="B182" s="988" t="s">
        <v>1223</v>
      </c>
      <c r="C182" s="1070" t="s">
        <v>4252</v>
      </c>
      <c r="D182" s="1070" t="s">
        <v>4400</v>
      </c>
      <c r="E182" s="828">
        <v>8</v>
      </c>
      <c r="F182" s="1148">
        <v>458</v>
      </c>
      <c r="G182" s="1148" t="s">
        <v>106</v>
      </c>
      <c r="H182" s="1148" t="s">
        <v>106</v>
      </c>
      <c r="I182" s="987">
        <v>48.88</v>
      </c>
      <c r="J182" s="738">
        <f t="shared" si="35"/>
        <v>1.3093289689034369</v>
      </c>
      <c r="K182" s="990">
        <v>0.16</v>
      </c>
      <c r="L182" s="1000">
        <v>4</v>
      </c>
      <c r="M182" s="729">
        <f t="shared" si="36"/>
        <v>0.64</v>
      </c>
      <c r="N182" s="983" t="s">
        <v>228</v>
      </c>
      <c r="O182" s="831">
        <v>0.15</v>
      </c>
      <c r="P182" s="694">
        <v>43153</v>
      </c>
      <c r="Q182" s="694">
        <v>43168</v>
      </c>
      <c r="R182" s="729">
        <f t="shared" si="37"/>
        <v>6.6666666666666732</v>
      </c>
      <c r="S182" s="795">
        <f>IF(INDEX(Historical!$D$7:$D$1442,MATCH(B182,Historical!$B$7:$B$1449,0))=0,"n/a",(INDEX(Historical!$C$7:$C$1442,MATCH(B182,Historical!$B$7:$B$1449,0))/INDEX(Historical!$D$7:$D$1442,MATCH(B182,Historical!$B$7:$B$1449,0))-1)*100)</f>
        <v>6.6666666666666652</v>
      </c>
      <c r="T182" s="795">
        <f>IF(INDEX(Historical!$F$7:$F$1442,MATCH(B182,Historical!$B$7:$B$1449,0))=0,"n/a",((INDEX(Historical!$C$7:$C$1442,MATCH(B182,Historical!$B$7:$B$1449,0))/INDEX(Historical!$F$7:$F$1442,MATCH(B182,Historical!$B$7:$B$1449,0)))^(1/3)-1)*100)</f>
        <v>13.30326698854094</v>
      </c>
      <c r="U182" s="795">
        <f>IF(INDEX(Historical!$H$7:$H$1442,MATCH(B182,Historical!$B$7:$B$1449,0))=0,"n/a",((INDEX(Historical!$C$7:$C$1442,MATCH(B182,Historical!$B$7:$B$1449,0))/INDEX(Historical!$H$7:$H$1442,MATCH(B182,Historical!$B$7:$B$1449,0)))^(1/5)-1)*100)</f>
        <v>12.195514544619957</v>
      </c>
      <c r="V182" s="795" t="str">
        <f>IF(INDEX(Historical!$O$7:$O$1442,MATCH(B182,Historical!$B$7:$B$1449,0))=0,"n/a",((INDEX(Historical!$C$7:$C$1442,MATCH(B182,Historical!$B$7:$B$1449,0))/INDEX(Historical!$O$7:$O$1442,MATCH(B182,Historical!$B$7:$B$1449,0)))^(1/10)-1)*100)</f>
        <v>n/a</v>
      </c>
      <c r="W182" s="796" t="str">
        <f t="shared" si="38"/>
        <v>n/a</v>
      </c>
      <c r="X182" s="797" t="str">
        <f t="shared" si="39"/>
        <v>n/a</v>
      </c>
      <c r="Y182" s="752"/>
      <c r="Z182" s="738">
        <f t="shared" si="40"/>
        <v>39.263803680981596</v>
      </c>
      <c r="AA182" s="999">
        <f t="shared" si="41"/>
        <v>29.987730061349698</v>
      </c>
      <c r="AB182" s="1000">
        <v>12</v>
      </c>
      <c r="AC182" s="978">
        <v>1.63</v>
      </c>
      <c r="AD182" s="978">
        <v>1.37</v>
      </c>
      <c r="AE182" s="978">
        <v>3.71</v>
      </c>
      <c r="AF182" s="978">
        <v>3.48</v>
      </c>
      <c r="AG182" s="978">
        <v>7.3</v>
      </c>
      <c r="AH182" s="978">
        <v>20</v>
      </c>
      <c r="AI182" s="978">
        <v>6.4</v>
      </c>
      <c r="AJ182" s="978">
        <v>-0.3</v>
      </c>
      <c r="AK182" s="978">
        <v>21.9</v>
      </c>
      <c r="AL182" s="991">
        <v>6750</v>
      </c>
      <c r="AM182" s="985">
        <v>0.6</v>
      </c>
      <c r="AN182" s="978">
        <v>0</v>
      </c>
      <c r="AO182" s="838">
        <f t="shared" si="42"/>
        <v>-16.482886547826304</v>
      </c>
      <c r="AP182" s="839">
        <f t="shared" si="43"/>
        <v>13.504843513523394</v>
      </c>
      <c r="AQ182" s="1001">
        <f t="shared" si="44"/>
        <v>115.36253735245489</v>
      </c>
      <c r="AR182" s="738">
        <f>INDEX(Historical!$C$7:$C$1442,MATCH(B182,Historical!$B$7:$B$1449,0))*IF(AH182="n/a",1.03,IF(AH182&lt;0,1.01,IF(AH182&gt;10,1.1,(1+AH182/100))))</f>
        <v>0.70400000000000007</v>
      </c>
      <c r="AS182" s="999">
        <f t="shared" si="45"/>
        <v>0.74905600000000017</v>
      </c>
      <c r="AT182" s="999">
        <f t="shared" si="50"/>
        <v>0.82396160000000029</v>
      </c>
      <c r="AU182" s="999">
        <f t="shared" si="50"/>
        <v>0.90635776000000035</v>
      </c>
      <c r="AV182" s="999">
        <f t="shared" si="50"/>
        <v>0.99699353600000051</v>
      </c>
      <c r="AW182" s="738">
        <f t="shared" si="46"/>
        <v>4.1803688960000018</v>
      </c>
      <c r="AX182" s="846">
        <f t="shared" si="47"/>
        <v>8.5523095253682531</v>
      </c>
      <c r="AY182" s="1080">
        <v>1.06</v>
      </c>
      <c r="AZ182" s="985">
        <v>20.630000000000003</v>
      </c>
      <c r="BA182" s="985">
        <v>-23.48</v>
      </c>
      <c r="BB182" s="985">
        <v>9.91</v>
      </c>
      <c r="BC182" s="985">
        <v>-7.9</v>
      </c>
      <c r="BE182" s="700">
        <v>2011</v>
      </c>
      <c r="BF182" s="1013">
        <f t="shared" si="48"/>
        <v>0</v>
      </c>
      <c r="BG182" s="995">
        <v>4.8</v>
      </c>
    </row>
    <row r="183" spans="1:59" ht="11.25" customHeight="1" x14ac:dyDescent="0.2">
      <c r="A183" s="984" t="s">
        <v>3856</v>
      </c>
      <c r="B183" s="988" t="s">
        <v>3857</v>
      </c>
      <c r="C183" s="1070" t="s">
        <v>108</v>
      </c>
      <c r="D183" s="1070" t="s">
        <v>4401</v>
      </c>
      <c r="E183" s="828">
        <v>5</v>
      </c>
      <c r="F183" s="1148">
        <v>798</v>
      </c>
      <c r="G183" s="1148" t="s">
        <v>106</v>
      </c>
      <c r="H183" s="1148" t="s">
        <v>106</v>
      </c>
      <c r="I183" s="987">
        <v>22.18</v>
      </c>
      <c r="J183" s="738">
        <f t="shared" si="35"/>
        <v>3.6068530207394049</v>
      </c>
      <c r="K183" s="990">
        <v>0.2</v>
      </c>
      <c r="L183" s="1000">
        <v>4</v>
      </c>
      <c r="M183" s="729">
        <f t="shared" si="36"/>
        <v>0.8</v>
      </c>
      <c r="N183" s="983" t="s">
        <v>320</v>
      </c>
      <c r="O183" s="831">
        <v>0.18</v>
      </c>
      <c r="P183" s="694">
        <v>43167</v>
      </c>
      <c r="Q183" s="694">
        <v>43189</v>
      </c>
      <c r="R183" s="729">
        <f t="shared" si="37"/>
        <v>11.111111111111121</v>
      </c>
      <c r="S183" s="795">
        <f>IF(INDEX(Historical!$D$7:$D$1442,MATCH(B183,Historical!$B$7:$B$1449,0))=0,"n/a",(INDEX(Historical!$C$7:$C$1442,MATCH(B183,Historical!$B$7:$B$1449,0))/INDEX(Historical!$D$7:$D$1442,MATCH(B183,Historical!$B$7:$B$1449,0))-1)*100)</f>
        <v>11.111111111111116</v>
      </c>
      <c r="T183" s="795">
        <f>IF(INDEX(Historical!$F$7:$F$1442,MATCH(B183,Historical!$B$7:$B$1449,0))=0,"n/a",((INDEX(Historical!$C$7:$C$1442,MATCH(B183,Historical!$B$7:$B$1449,0))/INDEX(Historical!$F$7:$F$1442,MATCH(B183,Historical!$B$7:$B$1449,0)))^(1/3)-1)*100)</f>
        <v>7.7217345015941907</v>
      </c>
      <c r="U183" s="795">
        <f>IF(INDEX(Historical!$H$7:$H$1442,MATCH(B183,Historical!$B$7:$B$1449,0))=0,"n/a",((INDEX(Historical!$C$7:$C$1442,MATCH(B183,Historical!$B$7:$B$1449,0))/INDEX(Historical!$H$7:$H$1442,MATCH(B183,Historical!$B$7:$B$1449,0)))^(1/5)-1)*100)</f>
        <v>8.9976987048345336</v>
      </c>
      <c r="V183" s="795">
        <f>IF(INDEX(Historical!$O$7:$O$1442,MATCH(B183,Historical!$B$7:$B$1449,0))=0,"n/a",((INDEX(Historical!$C$7:$C$1442,MATCH(B183,Historical!$B$7:$B$1449,0))/INDEX(Historical!$O$7:$O$1442,MATCH(B183,Historical!$B$7:$B$1449,0)))^(1/10)-1)*100)</f>
        <v>4.4019629627884527</v>
      </c>
      <c r="W183" s="796">
        <f t="shared" si="38"/>
        <v>2.0440196296278881</v>
      </c>
      <c r="X183" s="797">
        <f t="shared" si="39"/>
        <v>1.3842613392053129</v>
      </c>
      <c r="Y183" s="752"/>
      <c r="Z183" s="738">
        <f t="shared" si="40"/>
        <v>43.956043956043956</v>
      </c>
      <c r="AA183" s="999">
        <f t="shared" si="41"/>
        <v>12.186813186813186</v>
      </c>
      <c r="AB183" s="1000">
        <v>12</v>
      </c>
      <c r="AC183" s="978">
        <v>1.82</v>
      </c>
      <c r="AD183" s="978">
        <v>1.42</v>
      </c>
      <c r="AE183" s="978">
        <v>2.46</v>
      </c>
      <c r="AF183" s="978">
        <v>1.17</v>
      </c>
      <c r="AG183" s="978">
        <v>9.1</v>
      </c>
      <c r="AH183" s="978">
        <v>-31.1</v>
      </c>
      <c r="AI183" s="978">
        <v>-0.91999999999999993</v>
      </c>
      <c r="AJ183" s="978">
        <v>6.5</v>
      </c>
      <c r="AK183" s="978">
        <v>8.6</v>
      </c>
      <c r="AL183" s="991">
        <v>612.83000000000004</v>
      </c>
      <c r="AM183" s="985">
        <v>0.4</v>
      </c>
      <c r="AN183" s="978">
        <v>0.21</v>
      </c>
      <c r="AO183" s="838">
        <f t="shared" si="42"/>
        <v>0.41773853876075151</v>
      </c>
      <c r="AP183" s="839">
        <f t="shared" si="43"/>
        <v>12.604551725573938</v>
      </c>
      <c r="AQ183" s="1001">
        <f t="shared" si="44"/>
        <v>-20.393826513624859</v>
      </c>
      <c r="AR183" s="738">
        <f>INDEX(Historical!$C$7:$C$1442,MATCH(B183,Historical!$B$7:$B$1449,0))*IF(AH183="n/a",1.03,IF(AH183&lt;0,1.01,IF(AH183&gt;10,1.1,(1+AH183/100))))</f>
        <v>0.80800000000000005</v>
      </c>
      <c r="AS183" s="999">
        <f t="shared" si="45"/>
        <v>0.81608000000000003</v>
      </c>
      <c r="AT183" s="999">
        <f t="shared" si="50"/>
        <v>0.88626288000000009</v>
      </c>
      <c r="AU183" s="999">
        <f t="shared" si="50"/>
        <v>0.96248148768000019</v>
      </c>
      <c r="AV183" s="999">
        <f t="shared" si="50"/>
        <v>1.0452548956204804</v>
      </c>
      <c r="AW183" s="738">
        <f t="shared" si="46"/>
        <v>4.5180792633004812</v>
      </c>
      <c r="AX183" s="846">
        <f t="shared" si="47"/>
        <v>20.370059798469256</v>
      </c>
      <c r="AY183" s="1080">
        <v>0.91</v>
      </c>
      <c r="AZ183" s="985">
        <v>9.42</v>
      </c>
      <c r="BA183" s="985">
        <v>-24.22</v>
      </c>
      <c r="BB183" s="985">
        <v>0.44</v>
      </c>
      <c r="BC183" s="985">
        <v>-9.879999999999999</v>
      </c>
      <c r="BE183" s="700">
        <v>2014</v>
      </c>
      <c r="BF183" s="1013">
        <f t="shared" si="48"/>
        <v>0</v>
      </c>
      <c r="BG183" s="995">
        <v>0.8</v>
      </c>
    </row>
    <row r="184" spans="1:59" ht="11.25" customHeight="1" x14ac:dyDescent="0.2">
      <c r="A184" s="976" t="s">
        <v>1224</v>
      </c>
      <c r="B184" s="988" t="s">
        <v>1225</v>
      </c>
      <c r="C184" s="1070" t="s">
        <v>247</v>
      </c>
      <c r="D184" s="1070" t="s">
        <v>4379</v>
      </c>
      <c r="E184" s="828">
        <v>8</v>
      </c>
      <c r="F184" s="1148">
        <v>493</v>
      </c>
      <c r="G184" s="1148" t="s">
        <v>106</v>
      </c>
      <c r="H184" s="1148" t="s">
        <v>106</v>
      </c>
      <c r="I184" s="987">
        <v>55.89</v>
      </c>
      <c r="J184" s="738">
        <f t="shared" si="35"/>
        <v>2.4691358024691357</v>
      </c>
      <c r="K184" s="990">
        <v>0.34499999999999997</v>
      </c>
      <c r="L184" s="1000">
        <v>4</v>
      </c>
      <c r="M184" s="729">
        <f t="shared" si="36"/>
        <v>1.38</v>
      </c>
      <c r="N184" s="983" t="s">
        <v>244</v>
      </c>
      <c r="O184" s="831">
        <v>0.31</v>
      </c>
      <c r="P184" s="973">
        <v>43209</v>
      </c>
      <c r="Q184" s="973">
        <v>43225</v>
      </c>
      <c r="R184" s="729">
        <f t="shared" si="37"/>
        <v>11.290322580645155</v>
      </c>
      <c r="S184" s="795">
        <f>IF(INDEX(Historical!$D$7:$D$1442,MATCH(B184,Historical!$B$7:$B$1449,0))=0,"n/a",(INDEX(Historical!$C$7:$C$1442,MATCH(B184,Historical!$B$7:$B$1449,0))/INDEX(Historical!$D$7:$D$1442,MATCH(B184,Historical!$B$7:$B$1449,0))-1)*100)</f>
        <v>11.618257261410768</v>
      </c>
      <c r="T184" s="795">
        <f>IF(INDEX(Historical!$F$7:$F$1442,MATCH(B184,Historical!$B$7:$B$1449,0))=0,"n/a",((INDEX(Historical!$C$7:$C$1442,MATCH(B184,Historical!$B$7:$B$1449,0))/INDEX(Historical!$F$7:$F$1442,MATCH(B184,Historical!$B$7:$B$1449,0)))^(1/3)-1)*100)</f>
        <v>11.510779069974575</v>
      </c>
      <c r="U184" s="795">
        <f>IF(INDEX(Historical!$H$7:$H$1442,MATCH(B184,Historical!$B$7:$B$1449,0))=0,"n/a",((INDEX(Historical!$C$7:$C$1442,MATCH(B184,Historical!$B$7:$B$1449,0))/INDEX(Historical!$H$7:$H$1442,MATCH(B184,Historical!$B$7:$B$1449,0)))^(1/5)-1)*100)</f>
        <v>11.513009414645747</v>
      </c>
      <c r="V184" s="795">
        <f>IF(INDEX(Historical!$O$7:$O$1442,MATCH(B184,Historical!$B$7:$B$1449,0))=0,"n/a",((INDEX(Historical!$C$7:$C$1442,MATCH(B184,Historical!$B$7:$B$1449,0))/INDEX(Historical!$O$7:$O$1442,MATCH(B184,Historical!$B$7:$B$1449,0)))^(1/10)-1)*100)</f>
        <v>8.8693033669262622</v>
      </c>
      <c r="W184" s="796">
        <f t="shared" si="38"/>
        <v>1.2980736973749141</v>
      </c>
      <c r="X184" s="797">
        <f t="shared" si="39"/>
        <v>3.8376698048819158</v>
      </c>
      <c r="Y184" s="1101"/>
      <c r="Z184" s="738">
        <f t="shared" si="40"/>
        <v>39.655172413793096</v>
      </c>
      <c r="AA184" s="999">
        <f t="shared" si="41"/>
        <v>16.060344827586206</v>
      </c>
      <c r="AB184" s="1000">
        <v>1</v>
      </c>
      <c r="AC184" s="978">
        <v>3.48</v>
      </c>
      <c r="AD184" s="978">
        <v>1.53</v>
      </c>
      <c r="AE184" s="978">
        <v>0.8</v>
      </c>
      <c r="AF184" s="978">
        <v>2.61</v>
      </c>
      <c r="AG184" s="978">
        <v>13.4</v>
      </c>
      <c r="AH184" s="978">
        <v>-39.1</v>
      </c>
      <c r="AI184" s="978">
        <v>8.1100000000000012</v>
      </c>
      <c r="AJ184" s="978">
        <v>3</v>
      </c>
      <c r="AK184" s="978">
        <v>10.54</v>
      </c>
      <c r="AL184" s="991">
        <v>6290</v>
      </c>
      <c r="AM184" s="985">
        <v>0.4</v>
      </c>
      <c r="AN184" s="978">
        <v>0.05</v>
      </c>
      <c r="AO184" s="838">
        <f t="shared" si="42"/>
        <v>-2.078199610471323</v>
      </c>
      <c r="AP184" s="839">
        <f t="shared" si="43"/>
        <v>13.982145217114883</v>
      </c>
      <c r="AQ184" s="1001">
        <f t="shared" si="44"/>
        <v>36.491757992927901</v>
      </c>
      <c r="AR184" s="738">
        <f>INDEX(Historical!$C$7:$C$1442,MATCH(B184,Historical!$B$7:$B$1449,0))*IF(AH184="n/a",1.03,IF(AH184&lt;0,1.01,IF(AH184&gt;10,1.1,(1+AH184/100))))</f>
        <v>1.3584499999999999</v>
      </c>
      <c r="AS184" s="999">
        <f t="shared" si="45"/>
        <v>1.4686202949999998</v>
      </c>
      <c r="AT184" s="999">
        <f t="shared" si="50"/>
        <v>1.6154823244999998</v>
      </c>
      <c r="AU184" s="999">
        <f t="shared" si="50"/>
        <v>1.77703055695</v>
      </c>
      <c r="AV184" s="999">
        <f t="shared" si="50"/>
        <v>1.9547336126450001</v>
      </c>
      <c r="AW184" s="738">
        <f t="shared" si="46"/>
        <v>8.1743167890949984</v>
      </c>
      <c r="AX184" s="846">
        <f t="shared" si="47"/>
        <v>14.625723365709426</v>
      </c>
      <c r="AY184" s="1080">
        <v>0.78</v>
      </c>
      <c r="AZ184" s="985">
        <v>46.42</v>
      </c>
      <c r="BA184" s="985">
        <v>-5.91</v>
      </c>
      <c r="BB184" s="985">
        <v>4.26</v>
      </c>
      <c r="BC184" s="985">
        <v>11.26</v>
      </c>
      <c r="BE184" s="700">
        <v>2011</v>
      </c>
      <c r="BF184" s="1013">
        <f t="shared" si="48"/>
        <v>0</v>
      </c>
      <c r="BG184" s="995">
        <v>8.6999999999999993</v>
      </c>
    </row>
    <row r="185" spans="1:59" ht="11.25" customHeight="1" x14ac:dyDescent="0.2">
      <c r="A185" s="984" t="s">
        <v>1226</v>
      </c>
      <c r="B185" s="988" t="s">
        <v>1227</v>
      </c>
      <c r="C185" s="1070" t="s">
        <v>112</v>
      </c>
      <c r="D185" s="1070" t="s">
        <v>4424</v>
      </c>
      <c r="E185" s="828">
        <v>7</v>
      </c>
      <c r="F185" s="1148">
        <v>585</v>
      </c>
      <c r="G185" s="1148" t="s">
        <v>106</v>
      </c>
      <c r="H185" s="1148" t="s">
        <v>106</v>
      </c>
      <c r="I185" s="987">
        <v>44.91</v>
      </c>
      <c r="J185" s="738">
        <f t="shared" si="35"/>
        <v>1.7813404586951682</v>
      </c>
      <c r="K185" s="990">
        <v>0.2</v>
      </c>
      <c r="L185" s="1000">
        <v>4</v>
      </c>
      <c r="M185" s="729">
        <f t="shared" si="36"/>
        <v>0.8</v>
      </c>
      <c r="N185" s="983" t="s">
        <v>714</v>
      </c>
      <c r="O185" s="831">
        <v>0.19</v>
      </c>
      <c r="P185" s="694">
        <v>43165</v>
      </c>
      <c r="Q185" s="694">
        <v>43180</v>
      </c>
      <c r="R185" s="729">
        <f t="shared" si="37"/>
        <v>5.2631578947368469</v>
      </c>
      <c r="S185" s="795">
        <f>IF(INDEX(Historical!$D$7:$D$1442,MATCH(B185,Historical!$B$7:$B$1449,0))=0,"n/a",(INDEX(Historical!$C$7:$C$1442,MATCH(B185,Historical!$B$7:$B$1449,0))/INDEX(Historical!$D$7:$D$1442,MATCH(B185,Historical!$B$7:$B$1449,0))-1)*100)</f>
        <v>5.2631578947368363</v>
      </c>
      <c r="T185" s="795">
        <f>IF(INDEX(Historical!$F$7:$F$1442,MATCH(B185,Historical!$B$7:$B$1449,0))=0,"n/a",((INDEX(Historical!$C$7:$C$1442,MATCH(B185,Historical!$B$7:$B$1449,0))/INDEX(Historical!$F$7:$F$1442,MATCH(B185,Historical!$B$7:$B$1449,0)))^(1/3)-1)*100)</f>
        <v>5.5667191978000741</v>
      </c>
      <c r="U185" s="795">
        <f>IF(INDEX(Historical!$H$7:$H$1442,MATCH(B185,Historical!$B$7:$B$1449,0))=0,"n/a",((INDEX(Historical!$C$7:$C$1442,MATCH(B185,Historical!$B$7:$B$1449,0))/INDEX(Historical!$H$7:$H$1442,MATCH(B185,Historical!$B$7:$B$1449,0)))^(1/5)-1)*100)</f>
        <v>5.9223841048812176</v>
      </c>
      <c r="V185" s="795" t="str">
        <f>IF(INDEX(Historical!$O$7:$O$1442,MATCH(B185,Historical!$B$7:$B$1449,0))=0,"n/a",((INDEX(Historical!$C$7:$C$1442,MATCH(B185,Historical!$B$7:$B$1449,0))/INDEX(Historical!$O$7:$O$1442,MATCH(B185,Historical!$B$7:$B$1449,0)))^(1/10)-1)*100)</f>
        <v>n/a</v>
      </c>
      <c r="W185" s="796" t="str">
        <f t="shared" si="38"/>
        <v>n/a</v>
      </c>
      <c r="X185" s="797" t="str">
        <f t="shared" si="39"/>
        <v>n/a</v>
      </c>
      <c r="Y185" s="989"/>
      <c r="Z185" s="738">
        <f t="shared" si="40"/>
        <v>106.66666666666667</v>
      </c>
      <c r="AA185" s="999">
        <f t="shared" si="41"/>
        <v>59.879999999999995</v>
      </c>
      <c r="AB185" s="1000">
        <v>12</v>
      </c>
      <c r="AC185" s="978">
        <v>0.75</v>
      </c>
      <c r="AD185" s="978">
        <v>5.0199999999999996</v>
      </c>
      <c r="AE185" s="978">
        <v>2.35</v>
      </c>
      <c r="AF185" s="978">
        <v>5.53</v>
      </c>
      <c r="AG185" s="978">
        <v>8.5</v>
      </c>
      <c r="AH185" s="978">
        <v>-5</v>
      </c>
      <c r="AI185" s="978">
        <v>18.079999999999998</v>
      </c>
      <c r="AJ185" s="978">
        <v>-4.3999999999999995</v>
      </c>
      <c r="AK185" s="978">
        <v>12</v>
      </c>
      <c r="AL185" s="991">
        <v>822.75</v>
      </c>
      <c r="AM185" s="985">
        <v>1.0999999999999999</v>
      </c>
      <c r="AN185" s="978">
        <v>0</v>
      </c>
      <c r="AO185" s="838">
        <f t="shared" si="42"/>
        <v>-52.176275436423609</v>
      </c>
      <c r="AP185" s="839">
        <f t="shared" si="43"/>
        <v>7.7037245635763858</v>
      </c>
      <c r="AQ185" s="1001">
        <f t="shared" si="44"/>
        <v>283.62968254989511</v>
      </c>
      <c r="AR185" s="738">
        <f>INDEX(Historical!$C$7:$C$1442,MATCH(B185,Historical!$B$7:$B$1449,0))*IF(AH185="n/a",1.03,IF(AH185&lt;0,1.01,IF(AH185&gt;10,1.1,(1+AH185/100))))</f>
        <v>0.80800000000000005</v>
      </c>
      <c r="AS185" s="999">
        <f t="shared" si="45"/>
        <v>0.88880000000000015</v>
      </c>
      <c r="AT185" s="999">
        <f t="shared" si="50"/>
        <v>0.97768000000000022</v>
      </c>
      <c r="AU185" s="999">
        <f t="shared" si="50"/>
        <v>1.0754480000000004</v>
      </c>
      <c r="AV185" s="999">
        <f t="shared" si="50"/>
        <v>1.1829928000000005</v>
      </c>
      <c r="AW185" s="738">
        <f t="shared" si="46"/>
        <v>4.9329208000000015</v>
      </c>
      <c r="AX185" s="846">
        <f t="shared" si="47"/>
        <v>10.984014250723675</v>
      </c>
      <c r="AY185" s="1080">
        <v>0.55000000000000004</v>
      </c>
      <c r="AZ185" s="985">
        <v>24.099999999999998</v>
      </c>
      <c r="BA185" s="985">
        <v>-10.18</v>
      </c>
      <c r="BB185" s="985">
        <v>2.87</v>
      </c>
      <c r="BC185" s="985">
        <v>2.4500000000000002</v>
      </c>
      <c r="BE185" s="700">
        <v>2012</v>
      </c>
      <c r="BF185" s="1013">
        <f t="shared" si="48"/>
        <v>0</v>
      </c>
      <c r="BG185" s="995">
        <v>3.5999999999999996</v>
      </c>
    </row>
    <row r="186" spans="1:59" ht="11.25" customHeight="1" x14ac:dyDescent="0.2">
      <c r="A186" s="984" t="s">
        <v>1228</v>
      </c>
      <c r="B186" s="988" t="s">
        <v>1229</v>
      </c>
      <c r="C186" s="1070" t="s">
        <v>112</v>
      </c>
      <c r="D186" s="1070" t="s">
        <v>1230</v>
      </c>
      <c r="E186" s="828">
        <v>7</v>
      </c>
      <c r="F186" s="1148">
        <v>671</v>
      </c>
      <c r="G186" s="1148" t="s">
        <v>106</v>
      </c>
      <c r="H186" s="1148" t="s">
        <v>106</v>
      </c>
      <c r="I186" s="987">
        <v>45.3</v>
      </c>
      <c r="J186" s="738">
        <f t="shared" si="35"/>
        <v>1.9426048565121412</v>
      </c>
      <c r="K186" s="990">
        <v>0.22</v>
      </c>
      <c r="L186" s="1000">
        <v>4</v>
      </c>
      <c r="M186" s="729">
        <f t="shared" si="36"/>
        <v>0.88</v>
      </c>
      <c r="N186" s="983" t="s">
        <v>136</v>
      </c>
      <c r="O186" s="831">
        <v>0.2</v>
      </c>
      <c r="P186" s="973">
        <v>43517</v>
      </c>
      <c r="Q186" s="973">
        <v>43537</v>
      </c>
      <c r="R186" s="729">
        <f t="shared" si="37"/>
        <v>9.9999999999999947</v>
      </c>
      <c r="S186" s="795">
        <f>IF(INDEX(Historical!$D$7:$D$1442,MATCH(B186,Historical!$B$7:$B$1449,0))=0,"n/a",(INDEX(Historical!$C$7:$C$1442,MATCH(B186,Historical!$B$7:$B$1449,0))/INDEX(Historical!$D$7:$D$1442,MATCH(B186,Historical!$B$7:$B$1449,0))-1)*100)</f>
        <v>11.111111111111116</v>
      </c>
      <c r="T186" s="795">
        <f>IF(INDEX(Historical!$F$7:$F$1442,MATCH(B186,Historical!$B$7:$B$1449,0))=0,"n/a",((INDEX(Historical!$C$7:$C$1442,MATCH(B186,Historical!$B$7:$B$1449,0))/INDEX(Historical!$F$7:$F$1442,MATCH(B186,Historical!$B$7:$B$1449,0)))^(1/3)-1)*100)</f>
        <v>12.624788044360603</v>
      </c>
      <c r="U186" s="795">
        <f>IF(INDEX(Historical!$H$7:$H$1442,MATCH(B186,Historical!$B$7:$B$1449,0))=0,"n/a",((INDEX(Historical!$C$7:$C$1442,MATCH(B186,Historical!$B$7:$B$1449,0))/INDEX(Historical!$H$7:$H$1442,MATCH(B186,Historical!$B$7:$B$1449,0)))^(1/5)-1)*100)</f>
        <v>21.672868378641152</v>
      </c>
      <c r="V186" s="795" t="str">
        <f>IF(INDEX(Historical!$O$7:$O$1442,MATCH(B186,Historical!$B$7:$B$1449,0))=0,"n/a",((INDEX(Historical!$C$7:$C$1442,MATCH(B186,Historical!$B$7:$B$1449,0))/INDEX(Historical!$O$7:$O$1442,MATCH(B186,Historical!$B$7:$B$1449,0)))^(1/10)-1)*100)</f>
        <v>n/a</v>
      </c>
      <c r="W186" s="796" t="str">
        <f t="shared" si="38"/>
        <v>n/a</v>
      </c>
      <c r="X186" s="797">
        <f t="shared" si="39"/>
        <v>0.62099909394387254</v>
      </c>
      <c r="Y186" s="749"/>
      <c r="Z186" s="738">
        <f t="shared" si="40"/>
        <v>32</v>
      </c>
      <c r="AA186" s="999">
        <f t="shared" si="41"/>
        <v>16.472727272727273</v>
      </c>
      <c r="AB186" s="1000">
        <v>12</v>
      </c>
      <c r="AC186" s="978">
        <v>2.75</v>
      </c>
      <c r="AD186" s="978">
        <v>1.62</v>
      </c>
      <c r="AE186" s="978">
        <v>1.18</v>
      </c>
      <c r="AF186" s="978">
        <v>2.89</v>
      </c>
      <c r="AG186" s="978">
        <v>18.5</v>
      </c>
      <c r="AH186" s="978">
        <v>10.4</v>
      </c>
      <c r="AI186" s="978">
        <v>10.47</v>
      </c>
      <c r="AJ186" s="978">
        <v>34.9</v>
      </c>
      <c r="AK186" s="978">
        <v>10.199999999999999</v>
      </c>
      <c r="AL186" s="991">
        <v>6410</v>
      </c>
      <c r="AM186" s="985">
        <v>0.1</v>
      </c>
      <c r="AN186" s="978">
        <v>1.1299999999999999</v>
      </c>
      <c r="AO186" s="838">
        <f t="shared" si="42"/>
        <v>7.1427459624260194</v>
      </c>
      <c r="AP186" s="839">
        <f t="shared" si="43"/>
        <v>23.615473235153292</v>
      </c>
      <c r="AQ186" s="1001">
        <f t="shared" si="44"/>
        <v>45.458939327574612</v>
      </c>
      <c r="AR186" s="738">
        <f>INDEX(Historical!$C$7:$C$1442,MATCH(B186,Historical!$B$7:$B$1449,0))*IF(AH186="n/a",1.03,IF(AH186&lt;0,1.01,IF(AH186&gt;10,1.1,(1+AH186/100))))</f>
        <v>0.88000000000000012</v>
      </c>
      <c r="AS186" s="999">
        <f t="shared" si="45"/>
        <v>0.96800000000000019</v>
      </c>
      <c r="AT186" s="999">
        <f t="shared" si="50"/>
        <v>1.0648000000000002</v>
      </c>
      <c r="AU186" s="999">
        <f t="shared" si="50"/>
        <v>1.1712800000000003</v>
      </c>
      <c r="AV186" s="999">
        <f t="shared" si="50"/>
        <v>1.2884080000000004</v>
      </c>
      <c r="AW186" s="738">
        <f t="shared" si="46"/>
        <v>5.3724880000000015</v>
      </c>
      <c r="AX186" s="846">
        <f t="shared" si="47"/>
        <v>11.859796909492278</v>
      </c>
      <c r="AY186" s="1080">
        <v>1.37</v>
      </c>
      <c r="AZ186" s="985">
        <v>28.439999999999998</v>
      </c>
      <c r="BA186" s="985">
        <v>-36.75</v>
      </c>
      <c r="BB186" s="985">
        <v>9.44</v>
      </c>
      <c r="BC186" s="985">
        <v>-10.56</v>
      </c>
      <c r="BE186" s="700">
        <v>2013</v>
      </c>
      <c r="BF186" s="1013">
        <f t="shared" si="48"/>
        <v>0</v>
      </c>
      <c r="BG186" s="995">
        <v>7.5</v>
      </c>
    </row>
    <row r="187" spans="1:59" s="874" customFormat="1" ht="11.25" customHeight="1" x14ac:dyDescent="0.2">
      <c r="A187" s="853" t="s">
        <v>1234</v>
      </c>
      <c r="B187" s="882" t="s">
        <v>1235</v>
      </c>
      <c r="C187" s="1070" t="s">
        <v>108</v>
      </c>
      <c r="D187" s="1070" t="s">
        <v>4393</v>
      </c>
      <c r="E187" s="854">
        <v>7</v>
      </c>
      <c r="F187" s="1148">
        <v>663</v>
      </c>
      <c r="G187" s="1147" t="s">
        <v>106</v>
      </c>
      <c r="H187" s="1147" t="s">
        <v>106</v>
      </c>
      <c r="I187" s="855">
        <v>48.55</v>
      </c>
      <c r="J187" s="856">
        <f t="shared" si="35"/>
        <v>1.2358393408856849</v>
      </c>
      <c r="K187" s="857">
        <v>0.15</v>
      </c>
      <c r="L187" s="858">
        <v>4</v>
      </c>
      <c r="M187" s="859">
        <f t="shared" si="36"/>
        <v>0.6</v>
      </c>
      <c r="N187" s="860" t="s">
        <v>560</v>
      </c>
      <c r="O187" s="861">
        <v>0.14000000000000001</v>
      </c>
      <c r="P187" s="862">
        <v>43501</v>
      </c>
      <c r="Q187" s="862">
        <v>43516</v>
      </c>
      <c r="R187" s="859">
        <f t="shared" si="37"/>
        <v>7.1428571428571281</v>
      </c>
      <c r="S187" s="795">
        <f>IF(INDEX(Historical!$D$7:$D$1442,MATCH(B187,Historical!$B$7:$B$1449,0))=0,"n/a",(INDEX(Historical!$C$7:$C$1442,MATCH(B187,Historical!$B$7:$B$1449,0))/INDEX(Historical!$D$7:$D$1442,MATCH(B187,Historical!$B$7:$B$1449,0))-1)*100)</f>
        <v>23.255813953488371</v>
      </c>
      <c r="T187" s="795">
        <f>IF(INDEX(Historical!$F$7:$F$1442,MATCH(B187,Historical!$B$7:$B$1449,0))=0,"n/a",((INDEX(Historical!$C$7:$C$1442,MATCH(B187,Historical!$B$7:$B$1449,0))/INDEX(Historical!$F$7:$F$1442,MATCH(B187,Historical!$B$7:$B$1449,0)))^(1/3)-1)*100)</f>
        <v>25.209525140702404</v>
      </c>
      <c r="U187" s="795">
        <f>IF(INDEX(Historical!$H$7:$H$1442,MATCH(B187,Historical!$B$7:$B$1449,0))=0,"n/a",((INDEX(Historical!$C$7:$C$1442,MATCH(B187,Historical!$B$7:$B$1449,0))/INDEX(Historical!$H$7:$H$1442,MATCH(B187,Historical!$B$7:$B$1449,0)))^(1/5)-1)*100)</f>
        <v>28.7173002285096</v>
      </c>
      <c r="V187" s="795" t="str">
        <f>IF(INDEX(Historical!$O$7:$O$1442,MATCH(B187,Historical!$B$7:$B$1449,0))=0,"n/a",((INDEX(Historical!$C$7:$C$1442,MATCH(B187,Historical!$B$7:$B$1449,0))/INDEX(Historical!$O$7:$O$1442,MATCH(B187,Historical!$B$7:$B$1449,0)))^(1/10)-1)*100)</f>
        <v>n/a</v>
      </c>
      <c r="W187" s="863" t="str">
        <f t="shared" si="38"/>
        <v>n/a</v>
      </c>
      <c r="X187" s="864">
        <f t="shared" si="39"/>
        <v>1.5275159696015745</v>
      </c>
      <c r="Y187" s="875"/>
      <c r="Z187" s="856">
        <f t="shared" si="40"/>
        <v>14.184397163120565</v>
      </c>
      <c r="AA187" s="866">
        <f t="shared" si="41"/>
        <v>11.47754137115839</v>
      </c>
      <c r="AB187" s="858">
        <v>12</v>
      </c>
      <c r="AC187" s="867">
        <v>4.2300000000000004</v>
      </c>
      <c r="AD187" s="867">
        <v>1.64</v>
      </c>
      <c r="AE187" s="867">
        <v>3.9</v>
      </c>
      <c r="AF187" s="867">
        <v>1.32</v>
      </c>
      <c r="AG187" s="867">
        <v>12.8</v>
      </c>
      <c r="AH187" s="867">
        <v>18.399999999999999</v>
      </c>
      <c r="AI187" s="867">
        <v>21.9</v>
      </c>
      <c r="AJ187" s="867">
        <v>18.8</v>
      </c>
      <c r="AK187" s="867">
        <v>7.0000000000000009</v>
      </c>
      <c r="AL187" s="868">
        <v>215.56</v>
      </c>
      <c r="AM187" s="869">
        <v>4.5999999999999996</v>
      </c>
      <c r="AN187" s="867">
        <v>7.0000000000000007E-2</v>
      </c>
      <c r="AO187" s="870">
        <f t="shared" si="42"/>
        <v>18.475598198236895</v>
      </c>
      <c r="AP187" s="871">
        <f t="shared" si="43"/>
        <v>29.953139569395287</v>
      </c>
      <c r="AQ187" s="872">
        <f t="shared" si="44"/>
        <v>-17.942148835432835</v>
      </c>
      <c r="AR187" s="738">
        <f>INDEX(Historical!$C$7:$C$1442,MATCH(B187,Historical!$B$7:$B$1449,0))*IF(AH187="n/a",1.03,IF(AH187&lt;0,1.01,IF(AH187&gt;10,1.1,(1+AH187/100))))</f>
        <v>0.58300000000000007</v>
      </c>
      <c r="AS187" s="866">
        <f t="shared" si="45"/>
        <v>0.64130000000000009</v>
      </c>
      <c r="AT187" s="866">
        <f t="shared" ref="AT187:AV206" si="51">IF($AK187="n/a",1.03*AS187,IF($AK187&lt;0,1.01*AS187,IF($AK187&gt;10,1.1*AS187,(1+$AK187/100)*AS187)))</f>
        <v>0.68619100000000011</v>
      </c>
      <c r="AU187" s="866">
        <f t="shared" si="51"/>
        <v>0.73422437000000018</v>
      </c>
      <c r="AV187" s="866">
        <f t="shared" si="51"/>
        <v>0.78562007590000027</v>
      </c>
      <c r="AW187" s="856">
        <f t="shared" si="46"/>
        <v>3.4303354459000008</v>
      </c>
      <c r="AX187" s="873">
        <f t="shared" si="47"/>
        <v>7.0655724941297651</v>
      </c>
      <c r="AY187" s="1081">
        <v>0.95</v>
      </c>
      <c r="AZ187" s="869">
        <v>17.7</v>
      </c>
      <c r="BA187" s="869">
        <v>-26.88</v>
      </c>
      <c r="BB187" s="869">
        <v>6.660000000000001</v>
      </c>
      <c r="BC187" s="869">
        <v>-10.08</v>
      </c>
      <c r="BD187" s="1033"/>
      <c r="BE187" s="700">
        <v>2013</v>
      </c>
      <c r="BF187" s="1013">
        <f t="shared" si="48"/>
        <v>0</v>
      </c>
      <c r="BG187" s="931">
        <v>1.5</v>
      </c>
    </row>
    <row r="188" spans="1:59" ht="11.25" customHeight="1" x14ac:dyDescent="0.2">
      <c r="A188" s="994" t="s">
        <v>4438</v>
      </c>
      <c r="B188" s="988" t="s">
        <v>3858</v>
      </c>
      <c r="C188" s="1070" t="s">
        <v>4381</v>
      </c>
      <c r="D188" s="1070" t="s">
        <v>4382</v>
      </c>
      <c r="E188" s="828">
        <v>5</v>
      </c>
      <c r="F188" s="1148">
        <v>855</v>
      </c>
      <c r="G188" s="1148" t="s">
        <v>106</v>
      </c>
      <c r="H188" s="1148" t="s">
        <v>106</v>
      </c>
      <c r="I188" s="987">
        <v>37.5</v>
      </c>
      <c r="J188" s="738">
        <f t="shared" si="35"/>
        <v>7.2533333333333339</v>
      </c>
      <c r="K188" s="990">
        <v>0.68</v>
      </c>
      <c r="L188" s="1000">
        <v>4</v>
      </c>
      <c r="M188" s="729">
        <f t="shared" si="36"/>
        <v>2.72</v>
      </c>
      <c r="N188" s="983" t="s">
        <v>289</v>
      </c>
      <c r="O188" s="831">
        <v>0.63</v>
      </c>
      <c r="P188" s="973">
        <v>43447</v>
      </c>
      <c r="Q188" s="973">
        <v>43462</v>
      </c>
      <c r="R188" s="729">
        <f t="shared" si="37"/>
        <v>7.936507936507943</v>
      </c>
      <c r="S188" s="795">
        <f>IF(INDEX(Historical!$D$7:$D$1442,MATCH(B188,Historical!$B$7:$B$1449,0))=0,"n/a",(INDEX(Historical!$C$7:$C$1442,MATCH(B188,Historical!$B$7:$B$1449,0))/INDEX(Historical!$D$7:$D$1442,MATCH(B188,Historical!$B$7:$B$1449,0))-1)*100)</f>
        <v>2.8000000000000025</v>
      </c>
      <c r="T188" s="795">
        <f>IF(INDEX(Historical!$F$7:$F$1442,MATCH(B188,Historical!$B$7:$B$1449,0))=0,"n/a",((INDEX(Historical!$C$7:$C$1442,MATCH(B188,Historical!$B$7:$B$1449,0))/INDEX(Historical!$F$7:$F$1442,MATCH(B188,Historical!$B$7:$B$1449,0)))^(1/3)-1)*100)</f>
        <v>5.6393069258270812</v>
      </c>
      <c r="U188" s="795" t="str">
        <f>IF(INDEX(Historical!$H$7:$H$1442,MATCH(B188,Historical!$B$7:$B$1449,0))=0,"n/a",((INDEX(Historical!$C$7:$C$1442,MATCH(B188,Historical!$B$7:$B$1449,0))/INDEX(Historical!$H$7:$H$1442,MATCH(B188,Historical!$B$7:$B$1449,0)))^(1/5)-1)*100)</f>
        <v>n/a</v>
      </c>
      <c r="V188" s="795" t="str">
        <f>IF(INDEX(Historical!$O$7:$O$1442,MATCH(B188,Historical!$B$7:$B$1449,0))=0,"n/a",((INDEX(Historical!$C$7:$C$1442,MATCH(B188,Historical!$B$7:$B$1449,0))/INDEX(Historical!$O$7:$O$1442,MATCH(B188,Historical!$B$7:$B$1449,0)))^(1/10)-1)*100)</f>
        <v>n/a</v>
      </c>
      <c r="W188" s="796" t="str">
        <f t="shared" si="38"/>
        <v>n/a</v>
      </c>
      <c r="X188" s="797" t="str">
        <f t="shared" si="39"/>
        <v>n/a</v>
      </c>
      <c r="Y188" s="989"/>
      <c r="Z188" s="738">
        <f t="shared" si="40"/>
        <v>150.27624309392266</v>
      </c>
      <c r="AA188" s="999">
        <f t="shared" si="41"/>
        <v>20.718232044198896</v>
      </c>
      <c r="AB188" s="1000">
        <v>12</v>
      </c>
      <c r="AC188" s="978">
        <v>1.81</v>
      </c>
      <c r="AD188" s="978">
        <v>1.59</v>
      </c>
      <c r="AE188" s="978">
        <v>7.96</v>
      </c>
      <c r="AF188" s="978">
        <v>3.4</v>
      </c>
      <c r="AG188" s="978">
        <v>16.100000000000001</v>
      </c>
      <c r="AH188" s="978">
        <v>12.3</v>
      </c>
      <c r="AI188" s="978">
        <v>20.41</v>
      </c>
      <c r="AJ188" s="978">
        <v>55.400000000000006</v>
      </c>
      <c r="AK188" s="978">
        <v>13.07</v>
      </c>
      <c r="AL188" s="991">
        <v>7910</v>
      </c>
      <c r="AM188" s="985">
        <v>2.7</v>
      </c>
      <c r="AN188" s="978">
        <v>2.31</v>
      </c>
      <c r="AO188" s="838" t="str">
        <f t="shared" si="42"/>
        <v>n/a</v>
      </c>
      <c r="AP188" s="839" t="str">
        <f t="shared" si="43"/>
        <v>n/a</v>
      </c>
      <c r="AQ188" s="1001">
        <f t="shared" si="44"/>
        <v>76.939398225966698</v>
      </c>
      <c r="AR188" s="738">
        <f>INDEX(Historical!$C$7:$C$1442,MATCH(B188,Historical!$B$7:$B$1449,0))*IF(AH188="n/a",1.03,IF(AH188&lt;0,1.01,IF(AH188&gt;10,1.1,(1+AH188/100))))</f>
        <v>2.827</v>
      </c>
      <c r="AS188" s="999">
        <f t="shared" si="45"/>
        <v>3.1097000000000001</v>
      </c>
      <c r="AT188" s="999">
        <f t="shared" si="51"/>
        <v>3.4206700000000003</v>
      </c>
      <c r="AU188" s="999">
        <f t="shared" si="51"/>
        <v>3.7627370000000004</v>
      </c>
      <c r="AV188" s="999">
        <f t="shared" si="51"/>
        <v>4.1390107000000009</v>
      </c>
      <c r="AW188" s="738">
        <f t="shared" si="46"/>
        <v>17.259117700000001</v>
      </c>
      <c r="AX188" s="846">
        <f t="shared" si="47"/>
        <v>46.024313866666674</v>
      </c>
      <c r="AY188" s="1080">
        <v>0.6</v>
      </c>
      <c r="AZ188" s="985">
        <v>20.23</v>
      </c>
      <c r="BA188" s="985">
        <v>1.43</v>
      </c>
      <c r="BB188" s="985">
        <v>10.029999999999999</v>
      </c>
      <c r="BC188" s="985">
        <v>8.02</v>
      </c>
      <c r="BE188" s="700">
        <v>2014</v>
      </c>
      <c r="BF188" s="1013">
        <f t="shared" si="48"/>
        <v>0</v>
      </c>
      <c r="BG188" s="995">
        <v>5.0999999999999996</v>
      </c>
    </row>
    <row r="189" spans="1:59" ht="11.25" customHeight="1" x14ac:dyDescent="0.2">
      <c r="A189" s="984" t="s">
        <v>3859</v>
      </c>
      <c r="B189" s="988" t="s">
        <v>3860</v>
      </c>
      <c r="C189" s="1070" t="s">
        <v>179</v>
      </c>
      <c r="D189" s="1070" t="s">
        <v>4399</v>
      </c>
      <c r="E189" s="828">
        <v>6</v>
      </c>
      <c r="F189" s="1148">
        <v>771</v>
      </c>
      <c r="G189" s="1148" t="s">
        <v>106</v>
      </c>
      <c r="H189" s="1148" t="s">
        <v>106</v>
      </c>
      <c r="I189" s="987">
        <v>22.69</v>
      </c>
      <c r="J189" s="738">
        <f t="shared" si="35"/>
        <v>9.6959012780960787</v>
      </c>
      <c r="K189" s="990">
        <v>0.55000000000000004</v>
      </c>
      <c r="L189" s="1000">
        <v>4</v>
      </c>
      <c r="M189" s="729">
        <f t="shared" si="36"/>
        <v>2.2000000000000002</v>
      </c>
      <c r="N189" s="983" t="s">
        <v>560</v>
      </c>
      <c r="O189" s="831">
        <v>0.53</v>
      </c>
      <c r="P189" s="973">
        <v>43503</v>
      </c>
      <c r="Q189" s="973">
        <v>43509</v>
      </c>
      <c r="R189" s="729">
        <f t="shared" si="37"/>
        <v>3.7735849056603805</v>
      </c>
      <c r="S189" s="795">
        <f>IF(INDEX(Historical!$D$7:$D$1442,MATCH(B189,Historical!$B$7:$B$1449,0))=0,"n/a",(INDEX(Historical!$C$7:$C$1442,MATCH(B189,Historical!$B$7:$B$1449,0))/INDEX(Historical!$D$7:$D$1442,MATCH(B189,Historical!$B$7:$B$1449,0))-1)*100)</f>
        <v>4.75836431226766</v>
      </c>
      <c r="T189" s="795">
        <f>IF(INDEX(Historical!$F$7:$F$1442,MATCH(B189,Historical!$B$7:$B$1449,0))=0,"n/a",((INDEX(Historical!$C$7:$C$1442,MATCH(B189,Historical!$B$7:$B$1449,0))/INDEX(Historical!$F$7:$F$1442,MATCH(B189,Historical!$B$7:$B$1449,0)))^(1/3)-1)*100)</f>
        <v>5.8616864915257416</v>
      </c>
      <c r="U189" s="795" t="str">
        <f>IF(INDEX(Historical!$H$7:$H$1442,MATCH(B189,Historical!$B$7:$B$1449,0))=0,"n/a",((INDEX(Historical!$C$7:$C$1442,MATCH(B189,Historical!$B$7:$B$1449,0))/INDEX(Historical!$H$7:$H$1442,MATCH(B189,Historical!$B$7:$B$1449,0)))^(1/5)-1)*100)</f>
        <v>n/a</v>
      </c>
      <c r="V189" s="795" t="str">
        <f>IF(INDEX(Historical!$O$7:$O$1442,MATCH(B189,Historical!$B$7:$B$1449,0))=0,"n/a",((INDEX(Historical!$C$7:$C$1442,MATCH(B189,Historical!$B$7:$B$1449,0))/INDEX(Historical!$O$7:$O$1442,MATCH(B189,Historical!$B$7:$B$1449,0)))^(1/10)-1)*100)</f>
        <v>n/a</v>
      </c>
      <c r="W189" s="796" t="str">
        <f t="shared" si="38"/>
        <v>n/a</v>
      </c>
      <c r="X189" s="797" t="str">
        <f t="shared" si="39"/>
        <v>n/a</v>
      </c>
      <c r="Y189" s="989" t="s">
        <v>4088</v>
      </c>
      <c r="Z189" s="738">
        <f t="shared" si="40"/>
        <v>93.220338983050851</v>
      </c>
      <c r="AA189" s="999">
        <f t="shared" si="41"/>
        <v>9.6144067796610173</v>
      </c>
      <c r="AB189" s="1000">
        <v>12</v>
      </c>
      <c r="AC189" s="978">
        <v>2.36</v>
      </c>
      <c r="AD189" s="978" t="s">
        <v>137</v>
      </c>
      <c r="AE189" s="978">
        <v>3.1</v>
      </c>
      <c r="AF189" s="978">
        <v>1.17</v>
      </c>
      <c r="AG189" s="978">
        <v>13.200000000000001</v>
      </c>
      <c r="AH189" s="978">
        <v>-11</v>
      </c>
      <c r="AI189" s="978">
        <v>18.850000000000001</v>
      </c>
      <c r="AJ189" s="978">
        <v>115.9</v>
      </c>
      <c r="AK189" s="978">
        <v>-0.92999999999999994</v>
      </c>
      <c r="AL189" s="991">
        <v>1040</v>
      </c>
      <c r="AM189" s="985">
        <v>27.36</v>
      </c>
      <c r="AN189" s="978">
        <v>1.37</v>
      </c>
      <c r="AO189" s="838" t="str">
        <f t="shared" si="42"/>
        <v>n/a</v>
      </c>
      <c r="AP189" s="839" t="str">
        <f t="shared" si="43"/>
        <v>n/a</v>
      </c>
      <c r="AQ189" s="1001">
        <f t="shared" si="44"/>
        <v>-29.292917430969268</v>
      </c>
      <c r="AR189" s="738">
        <f>INDEX(Historical!$C$7:$C$1442,MATCH(B189,Historical!$B$7:$B$1449,0))*IF(AH189="n/a",1.03,IF(AH189&lt;0,1.01,IF(AH189&gt;10,1.1,(1+AH189/100))))</f>
        <v>2.1346350000000003</v>
      </c>
      <c r="AS189" s="999">
        <f t="shared" si="45"/>
        <v>2.3480985000000003</v>
      </c>
      <c r="AT189" s="999">
        <f t="shared" si="51"/>
        <v>2.3715794850000003</v>
      </c>
      <c r="AU189" s="999">
        <f t="shared" si="51"/>
        <v>2.3952952798500005</v>
      </c>
      <c r="AV189" s="999">
        <f t="shared" si="51"/>
        <v>2.4192482326485005</v>
      </c>
      <c r="AW189" s="738">
        <f t="shared" si="46"/>
        <v>11.668856497498501</v>
      </c>
      <c r="AX189" s="846">
        <f t="shared" si="47"/>
        <v>51.427309376370644</v>
      </c>
      <c r="AY189" s="1080">
        <v>1.18</v>
      </c>
      <c r="AZ189" s="985">
        <v>26.27</v>
      </c>
      <c r="BA189" s="985">
        <v>-12.7</v>
      </c>
      <c r="BB189" s="985">
        <v>5.21</v>
      </c>
      <c r="BC189" s="985">
        <v>-4.3099999999999996</v>
      </c>
      <c r="BE189" s="700">
        <v>2014</v>
      </c>
      <c r="BF189" s="1013">
        <f t="shared" si="48"/>
        <v>0</v>
      </c>
      <c r="BG189" s="995">
        <v>4.7</v>
      </c>
    </row>
    <row r="190" spans="1:59" ht="11.25" customHeight="1" x14ac:dyDescent="0.2">
      <c r="A190" s="984" t="s">
        <v>1238</v>
      </c>
      <c r="B190" s="988" t="s">
        <v>1239</v>
      </c>
      <c r="C190" s="1070" t="s">
        <v>112</v>
      </c>
      <c r="D190" s="1070" t="s">
        <v>4394</v>
      </c>
      <c r="E190" s="828">
        <v>9</v>
      </c>
      <c r="F190" s="1148">
        <v>444</v>
      </c>
      <c r="G190" s="1148" t="s">
        <v>37</v>
      </c>
      <c r="H190" s="1148" t="s">
        <v>37</v>
      </c>
      <c r="I190" s="987">
        <v>75.680000000000007</v>
      </c>
      <c r="J190" s="738">
        <f t="shared" si="35"/>
        <v>2.4312896405919657</v>
      </c>
      <c r="K190" s="990">
        <v>0.46</v>
      </c>
      <c r="L190" s="1000">
        <v>4</v>
      </c>
      <c r="M190" s="729">
        <f t="shared" si="36"/>
        <v>1.84</v>
      </c>
      <c r="N190" s="983" t="s">
        <v>357</v>
      </c>
      <c r="O190" s="831">
        <v>0.44</v>
      </c>
      <c r="P190" s="973">
        <v>43525</v>
      </c>
      <c r="Q190" s="973">
        <v>43555</v>
      </c>
      <c r="R190" s="729">
        <f t="shared" si="37"/>
        <v>4.5454545454545494</v>
      </c>
      <c r="S190" s="795">
        <f>IF(INDEX(Historical!$D$7:$D$1442,MATCH(B190,Historical!$B$7:$B$1449,0))=0,"n/a",(INDEX(Historical!$C$7:$C$1442,MATCH(B190,Historical!$B$7:$B$1449,0))/INDEX(Historical!$D$7:$D$1442,MATCH(B190,Historical!$B$7:$B$1449,0))-1)*100)</f>
        <v>4.7619047619047672</v>
      </c>
      <c r="T190" s="795">
        <f>IF(INDEX(Historical!$F$7:$F$1442,MATCH(B190,Historical!$B$7:$B$1449,0))=0,"n/a",((INDEX(Historical!$C$7:$C$1442,MATCH(B190,Historical!$B$7:$B$1449,0))/INDEX(Historical!$F$7:$F$1442,MATCH(B190,Historical!$B$7:$B$1449,0)))^(1/3)-1)*100)</f>
        <v>5.0081546755695205</v>
      </c>
      <c r="U190" s="795">
        <f>IF(INDEX(Historical!$H$7:$H$1442,MATCH(B190,Historical!$B$7:$B$1449,0))=0,"n/a",((INDEX(Historical!$C$7:$C$1442,MATCH(B190,Historical!$B$7:$B$1449,0))/INDEX(Historical!$H$7:$H$1442,MATCH(B190,Historical!$B$7:$B$1449,0)))^(1/5)-1)*100)</f>
        <v>7.2551603577834634</v>
      </c>
      <c r="V190" s="795">
        <f>IF(INDEX(Historical!$O$7:$O$1442,MATCH(B190,Historical!$B$7:$B$1449,0))=0,"n/a",((INDEX(Historical!$C$7:$C$1442,MATCH(B190,Historical!$B$7:$B$1449,0))/INDEX(Historical!$O$7:$O$1442,MATCH(B190,Historical!$B$7:$B$1449,0)))^(1/10)-1)*100)</f>
        <v>5.0047369321528423</v>
      </c>
      <c r="W190" s="796">
        <f t="shared" si="38"/>
        <v>1.4496586845899564</v>
      </c>
      <c r="X190" s="797">
        <f t="shared" si="39"/>
        <v>0.69761157286379449</v>
      </c>
      <c r="Y190" s="752"/>
      <c r="Z190" s="738">
        <f t="shared" si="40"/>
        <v>36.507936507936513</v>
      </c>
      <c r="AA190" s="999">
        <f t="shared" si="41"/>
        <v>15.015873015873018</v>
      </c>
      <c r="AB190" s="1000">
        <v>12</v>
      </c>
      <c r="AC190" s="978">
        <v>5.04</v>
      </c>
      <c r="AD190" s="978">
        <v>1.25</v>
      </c>
      <c r="AE190" s="978">
        <v>2.1</v>
      </c>
      <c r="AF190" s="978">
        <v>1.55</v>
      </c>
      <c r="AG190" s="978">
        <v>27.800000000000004</v>
      </c>
      <c r="AH190" s="978">
        <v>-24.9</v>
      </c>
      <c r="AI190" s="978">
        <v>4.1099999999999994</v>
      </c>
      <c r="AJ190" s="978">
        <v>10.4</v>
      </c>
      <c r="AK190" s="978">
        <v>12</v>
      </c>
      <c r="AL190" s="991">
        <v>2850</v>
      </c>
      <c r="AM190" s="985">
        <v>1.5</v>
      </c>
      <c r="AN190" s="978">
        <v>2.4</v>
      </c>
      <c r="AO190" s="838">
        <f t="shared" si="42"/>
        <v>-5.3294230174975876</v>
      </c>
      <c r="AP190" s="839">
        <f t="shared" si="43"/>
        <v>9.68644999837543</v>
      </c>
      <c r="AQ190" s="1001">
        <f t="shared" si="44"/>
        <v>1.7067749837807566</v>
      </c>
      <c r="AR190" s="738">
        <f>INDEX(Historical!$C$7:$C$1442,MATCH(B190,Historical!$B$7:$B$1449,0))*IF(AH190="n/a",1.03,IF(AH190&lt;0,1.01,IF(AH190&gt;10,1.1,(1+AH190/100))))</f>
        <v>1.7776000000000001</v>
      </c>
      <c r="AS190" s="999">
        <f t="shared" si="45"/>
        <v>1.8506593599999999</v>
      </c>
      <c r="AT190" s="999">
        <f t="shared" si="51"/>
        <v>2.0357252959999999</v>
      </c>
      <c r="AU190" s="999">
        <f t="shared" si="51"/>
        <v>2.2392978256</v>
      </c>
      <c r="AV190" s="999">
        <f t="shared" si="51"/>
        <v>2.4632276081600004</v>
      </c>
      <c r="AW190" s="738">
        <f t="shared" si="46"/>
        <v>10.36651008976</v>
      </c>
      <c r="AX190" s="846">
        <f t="shared" si="47"/>
        <v>13.697819886046512</v>
      </c>
      <c r="AY190" s="1080">
        <v>1.58</v>
      </c>
      <c r="AZ190" s="985">
        <v>18.29</v>
      </c>
      <c r="BA190" s="985">
        <v>-16.939999999999998</v>
      </c>
      <c r="BB190" s="985">
        <v>0.91</v>
      </c>
      <c r="BC190" s="985">
        <v>-2.1</v>
      </c>
      <c r="BE190" s="700">
        <v>2011</v>
      </c>
      <c r="BF190" s="1013">
        <f t="shared" si="48"/>
        <v>0</v>
      </c>
      <c r="BG190" s="995">
        <v>6.8000000000000007</v>
      </c>
    </row>
    <row r="191" spans="1:59" ht="11.25" customHeight="1" x14ac:dyDescent="0.2">
      <c r="A191" s="976" t="s">
        <v>1242</v>
      </c>
      <c r="B191" s="988" t="s">
        <v>1243</v>
      </c>
      <c r="C191" s="1070" t="s">
        <v>247</v>
      </c>
      <c r="D191" s="1070" t="s">
        <v>4396</v>
      </c>
      <c r="E191" s="828">
        <v>8</v>
      </c>
      <c r="F191" s="1148">
        <v>488</v>
      </c>
      <c r="G191" s="1148" t="s">
        <v>106</v>
      </c>
      <c r="H191" s="1148" t="s">
        <v>106</v>
      </c>
      <c r="I191" s="987">
        <v>21.18</v>
      </c>
      <c r="J191" s="738">
        <f t="shared" si="35"/>
        <v>2.0774315391879132</v>
      </c>
      <c r="K191" s="990">
        <v>0.11</v>
      </c>
      <c r="L191" s="1000">
        <v>4</v>
      </c>
      <c r="M191" s="729">
        <f t="shared" si="36"/>
        <v>0.44</v>
      </c>
      <c r="N191" s="983" t="s">
        <v>625</v>
      </c>
      <c r="O191" s="831">
        <v>0.1</v>
      </c>
      <c r="P191" s="973">
        <v>43195</v>
      </c>
      <c r="Q191" s="973">
        <v>43208</v>
      </c>
      <c r="R191" s="729">
        <f t="shared" si="37"/>
        <v>9.9999999999999947</v>
      </c>
      <c r="S191" s="795">
        <f>IF(INDEX(Historical!$D$7:$D$1442,MATCH(B191,Historical!$B$7:$B$1449,0))=0,"n/a",(INDEX(Historical!$C$7:$C$1442,MATCH(B191,Historical!$B$7:$B$1449,0))/INDEX(Historical!$D$7:$D$1442,MATCH(B191,Historical!$B$7:$B$1449,0))-1)*100)</f>
        <v>13.157894736842103</v>
      </c>
      <c r="T191" s="795">
        <f>IF(INDEX(Historical!$F$7:$F$1442,MATCH(B191,Historical!$B$7:$B$1449,0))=0,"n/a",((INDEX(Historical!$C$7:$C$1442,MATCH(B191,Historical!$B$7:$B$1449,0))/INDEX(Historical!$F$7:$F$1442,MATCH(B191,Historical!$B$7:$B$1449,0)))^(1/3)-1)*100)</f>
        <v>9.2240238124367213</v>
      </c>
      <c r="U191" s="795">
        <f>IF(INDEX(Historical!$H$7:$H$1442,MATCH(B191,Historical!$B$7:$B$1449,0))=0,"n/a",((INDEX(Historical!$C$7:$C$1442,MATCH(B191,Historical!$B$7:$B$1449,0))/INDEX(Historical!$H$7:$H$1442,MATCH(B191,Historical!$B$7:$B$1449,0)))^(1/5)-1)*100)</f>
        <v>9.3521062182361661</v>
      </c>
      <c r="V191" s="795">
        <f>IF(INDEX(Historical!$O$7:$O$1442,MATCH(B191,Historical!$B$7:$B$1449,0))=0,"n/a",((INDEX(Historical!$C$7:$C$1442,MATCH(B191,Historical!$B$7:$B$1449,0))/INDEX(Historical!$O$7:$O$1442,MATCH(B191,Historical!$B$7:$B$1449,0)))^(1/10)-1)*100)</f>
        <v>7.3027746404503269</v>
      </c>
      <c r="W191" s="796">
        <f t="shared" si="38"/>
        <v>1.280623691498642</v>
      </c>
      <c r="X191" s="797">
        <f t="shared" si="39"/>
        <v>0.43906601963550074</v>
      </c>
      <c r="Y191" s="741"/>
      <c r="Z191" s="738">
        <f t="shared" si="40"/>
        <v>24.30939226519337</v>
      </c>
      <c r="AA191" s="999">
        <f t="shared" si="41"/>
        <v>11.701657458563535</v>
      </c>
      <c r="AB191" s="1000">
        <v>12</v>
      </c>
      <c r="AC191" s="978">
        <v>1.81</v>
      </c>
      <c r="AD191" s="978">
        <v>0.78</v>
      </c>
      <c r="AE191" s="978">
        <v>3.06</v>
      </c>
      <c r="AF191" s="978">
        <v>3.05</v>
      </c>
      <c r="AG191" s="978">
        <v>23.7</v>
      </c>
      <c r="AH191" s="978">
        <v>28.999999999999996</v>
      </c>
      <c r="AI191" s="978">
        <v>6.4799999999999995</v>
      </c>
      <c r="AJ191" s="978">
        <v>21.3</v>
      </c>
      <c r="AK191" s="978">
        <v>15</v>
      </c>
      <c r="AL191" s="991">
        <v>5630</v>
      </c>
      <c r="AM191" s="985">
        <v>0.1</v>
      </c>
      <c r="AN191" s="978">
        <v>0</v>
      </c>
      <c r="AO191" s="838">
        <f t="shared" si="42"/>
        <v>-0.27211970113945583</v>
      </c>
      <c r="AP191" s="839">
        <f t="shared" si="43"/>
        <v>11.429537757424079</v>
      </c>
      <c r="AQ191" s="1001">
        <f t="shared" si="44"/>
        <v>25.945411894057901</v>
      </c>
      <c r="AR191" s="738">
        <f>INDEX(Historical!$C$7:$C$1442,MATCH(B191,Historical!$B$7:$B$1449,0))*IF(AH191="n/a",1.03,IF(AH191&lt;0,1.01,IF(AH191&gt;10,1.1,(1+AH191/100))))</f>
        <v>0.47300000000000003</v>
      </c>
      <c r="AS191" s="999">
        <f t="shared" si="45"/>
        <v>0.50365040000000005</v>
      </c>
      <c r="AT191" s="999">
        <f t="shared" si="51"/>
        <v>0.55401544000000014</v>
      </c>
      <c r="AU191" s="999">
        <f t="shared" si="51"/>
        <v>0.60941698400000022</v>
      </c>
      <c r="AV191" s="999">
        <f t="shared" si="51"/>
        <v>0.67035868240000029</v>
      </c>
      <c r="AW191" s="738">
        <f t="shared" si="46"/>
        <v>2.8104415064000006</v>
      </c>
      <c r="AX191" s="846">
        <f t="shared" si="47"/>
        <v>13.269317782813978</v>
      </c>
      <c r="AY191" s="1080">
        <v>1.18</v>
      </c>
      <c r="AZ191" s="985">
        <v>18.990000000000002</v>
      </c>
      <c r="BA191" s="985">
        <v>-16.650000000000002</v>
      </c>
      <c r="BB191" s="985">
        <v>-1.55</v>
      </c>
      <c r="BC191" s="985">
        <v>-5.8000000000000007</v>
      </c>
      <c r="BE191" s="700">
        <v>2011</v>
      </c>
      <c r="BF191" s="1013">
        <f t="shared" si="48"/>
        <v>0</v>
      </c>
      <c r="BG191" s="995">
        <v>20.8</v>
      </c>
    </row>
    <row r="192" spans="1:59" ht="11.25" customHeight="1" x14ac:dyDescent="0.2">
      <c r="A192" s="984" t="s">
        <v>1244</v>
      </c>
      <c r="B192" s="988" t="s">
        <v>1245</v>
      </c>
      <c r="C192" s="1070" t="s">
        <v>4381</v>
      </c>
      <c r="D192" s="1070" t="s">
        <v>4382</v>
      </c>
      <c r="E192" s="829">
        <v>7</v>
      </c>
      <c r="F192" s="1148">
        <v>577</v>
      </c>
      <c r="G192" s="1148" t="s">
        <v>106</v>
      </c>
      <c r="H192" s="1148" t="s">
        <v>106</v>
      </c>
      <c r="I192" s="987">
        <v>22.55</v>
      </c>
      <c r="J192" s="738">
        <f t="shared" si="35"/>
        <v>8.3370288248337019</v>
      </c>
      <c r="K192" s="990">
        <v>0.47</v>
      </c>
      <c r="L192" s="1000">
        <v>4</v>
      </c>
      <c r="M192" s="729">
        <f t="shared" si="36"/>
        <v>1.88</v>
      </c>
      <c r="N192" s="983" t="s">
        <v>420</v>
      </c>
      <c r="O192" s="831">
        <v>0.46666666666666662</v>
      </c>
      <c r="P192" s="979">
        <v>42860</v>
      </c>
      <c r="Q192" s="979">
        <v>42874</v>
      </c>
      <c r="R192" s="729">
        <f t="shared" si="37"/>
        <v>0.71428571428571896</v>
      </c>
      <c r="S192" s="795">
        <f>IF(INDEX(Historical!$D$7:$D$1442,MATCH(B192,Historical!$B$7:$B$1449,0))=0,"n/a",(INDEX(Historical!$C$7:$C$1442,MATCH(B192,Historical!$B$7:$B$1449,0))/INDEX(Historical!$D$7:$D$1442,MATCH(B192,Historical!$B$7:$B$1449,0))-1)*100)</f>
        <v>0.17760209989305942</v>
      </c>
      <c r="T192" s="795">
        <f>IF(INDEX(Historical!$F$7:$F$1442,MATCH(B192,Historical!$B$7:$B$1449,0))=0,"n/a",((INDEX(Historical!$C$7:$C$1442,MATCH(B192,Historical!$B$7:$B$1449,0))/INDEX(Historical!$F$7:$F$1442,MATCH(B192,Historical!$B$7:$B$1449,0)))^(1/3)-1)*100)</f>
        <v>3.9581308316232189</v>
      </c>
      <c r="U192" s="795">
        <f>IF(INDEX(Historical!$H$7:$H$1442,MATCH(B192,Historical!$B$7:$B$1449,0))=0,"n/a",((INDEX(Historical!$C$7:$C$1442,MATCH(B192,Historical!$B$7:$B$1449,0))/INDEX(Historical!$H$7:$H$1442,MATCH(B192,Historical!$B$7:$B$1449,0)))^(1/5)-1)*100)</f>
        <v>6.5857264285859696</v>
      </c>
      <c r="V192" s="795" t="str">
        <f>IF(INDEX(Historical!$O$7:$O$1442,MATCH(B192,Historical!$B$7:$B$1449,0))=0,"n/a",((INDEX(Historical!$C$7:$C$1442,MATCH(B192,Historical!$B$7:$B$1449,0))/INDEX(Historical!$O$7:$O$1442,MATCH(B192,Historical!$B$7:$B$1449,0)))^(1/10)-1)*100)</f>
        <v>n/a</v>
      </c>
      <c r="W192" s="796" t="str">
        <f t="shared" si="38"/>
        <v>n/a</v>
      </c>
      <c r="X192" s="797" t="str">
        <f t="shared" si="39"/>
        <v>n/a</v>
      </c>
      <c r="Y192" s="763" t="s">
        <v>4455</v>
      </c>
      <c r="Z192" s="738">
        <f t="shared" si="40"/>
        <v>144.61538461538461</v>
      </c>
      <c r="AA192" s="999">
        <f t="shared" si="41"/>
        <v>17.346153846153847</v>
      </c>
      <c r="AB192" s="1000">
        <v>12</v>
      </c>
      <c r="AC192" s="978">
        <v>1.3</v>
      </c>
      <c r="AD192" s="978">
        <v>1.1599999999999999</v>
      </c>
      <c r="AE192" s="978">
        <v>1.2</v>
      </c>
      <c r="AF192" s="978">
        <v>2.5</v>
      </c>
      <c r="AG192" s="978">
        <v>13.100000000000001</v>
      </c>
      <c r="AH192" s="978">
        <v>-3.3000000000000003</v>
      </c>
      <c r="AI192" s="978">
        <v>11.63</v>
      </c>
      <c r="AJ192" s="978">
        <v>-4</v>
      </c>
      <c r="AK192" s="978">
        <v>15</v>
      </c>
      <c r="AL192" s="991">
        <v>2760</v>
      </c>
      <c r="AM192" s="985">
        <v>1.9</v>
      </c>
      <c r="AN192" s="978">
        <v>2.5299999999999998</v>
      </c>
      <c r="AO192" s="838">
        <f t="shared" si="42"/>
        <v>-2.4233985927341752</v>
      </c>
      <c r="AP192" s="839">
        <f t="shared" si="43"/>
        <v>14.922755253419671</v>
      </c>
      <c r="AQ192" s="1001">
        <f t="shared" si="44"/>
        <v>38.829046937246801</v>
      </c>
      <c r="AR192" s="738">
        <f>INDEX(Historical!$C$7:$C$1442,MATCH(B192,Historical!$B$7:$B$1449,0))*IF(AH192="n/a",1.03,IF(AH192&lt;0,1.01,IF(AH192&gt;10,1.1,(1+AH192/100))))</f>
        <v>1.8987999999999998</v>
      </c>
      <c r="AS192" s="999">
        <f t="shared" si="45"/>
        <v>2.0886800000000001</v>
      </c>
      <c r="AT192" s="999">
        <f t="shared" si="51"/>
        <v>2.2975480000000004</v>
      </c>
      <c r="AU192" s="999">
        <f t="shared" si="51"/>
        <v>2.5273028000000006</v>
      </c>
      <c r="AV192" s="999">
        <f t="shared" si="51"/>
        <v>2.7800330800000008</v>
      </c>
      <c r="AW192" s="738">
        <f t="shared" si="46"/>
        <v>11.592363880000002</v>
      </c>
      <c r="AX192" s="846">
        <f t="shared" si="47"/>
        <v>51.407378625277168</v>
      </c>
      <c r="AY192" s="1080">
        <v>1.47</v>
      </c>
      <c r="AZ192" s="985">
        <v>22.35</v>
      </c>
      <c r="BA192" s="985">
        <v>-19.64</v>
      </c>
      <c r="BB192" s="985">
        <v>3.7800000000000002</v>
      </c>
      <c r="BC192" s="985">
        <v>-5.67</v>
      </c>
      <c r="BE192" s="700">
        <v>2013</v>
      </c>
      <c r="BF192" s="1013">
        <f t="shared" si="48"/>
        <v>0</v>
      </c>
      <c r="BG192" s="995">
        <v>3.5000000000000004</v>
      </c>
    </row>
    <row r="193" spans="1:59" ht="11.25" customHeight="1" x14ac:dyDescent="0.2">
      <c r="A193" s="984" t="s">
        <v>1246</v>
      </c>
      <c r="B193" s="988" t="s">
        <v>1247</v>
      </c>
      <c r="C193" s="1070" t="s">
        <v>108</v>
      </c>
      <c r="D193" s="1070" t="s">
        <v>4401</v>
      </c>
      <c r="E193" s="828">
        <v>7</v>
      </c>
      <c r="F193" s="1148">
        <v>662</v>
      </c>
      <c r="G193" s="1148" t="s">
        <v>106</v>
      </c>
      <c r="H193" s="1148" t="s">
        <v>106</v>
      </c>
      <c r="I193" s="987">
        <v>29.25</v>
      </c>
      <c r="J193" s="738">
        <f t="shared" si="35"/>
        <v>2.324786324786325</v>
      </c>
      <c r="K193" s="990">
        <v>0.17</v>
      </c>
      <c r="L193" s="1000">
        <v>4</v>
      </c>
      <c r="M193" s="729">
        <f t="shared" si="36"/>
        <v>0.68</v>
      </c>
      <c r="N193" s="983" t="s">
        <v>1248</v>
      </c>
      <c r="O193" s="831">
        <v>0.15</v>
      </c>
      <c r="P193" s="973">
        <v>43503</v>
      </c>
      <c r="Q193" s="973">
        <v>43516</v>
      </c>
      <c r="R193" s="729">
        <f t="shared" si="37"/>
        <v>13.333333333333346</v>
      </c>
      <c r="S193" s="795">
        <f>IF(INDEX(Historical!$D$7:$D$1442,MATCH(B193,Historical!$B$7:$B$1449,0))=0,"n/a",(INDEX(Historical!$C$7:$C$1442,MATCH(B193,Historical!$B$7:$B$1449,0))/INDEX(Historical!$D$7:$D$1442,MATCH(B193,Historical!$B$7:$B$1449,0))-1)*100)</f>
        <v>16.128957336156557</v>
      </c>
      <c r="T193" s="795">
        <f>IF(INDEX(Historical!$F$7:$F$1442,MATCH(B193,Historical!$B$7:$B$1449,0))=0,"n/a",((INDEX(Historical!$C$7:$C$1442,MATCH(B193,Historical!$B$7:$B$1449,0))/INDEX(Historical!$F$7:$F$1442,MATCH(B193,Historical!$B$7:$B$1449,0)))^(1/3)-1)*100)</f>
        <v>9.7938124280034131</v>
      </c>
      <c r="U193" s="795">
        <f>IF(INDEX(Historical!$H$7:$H$1442,MATCH(B193,Historical!$B$7:$B$1449,0))=0,"n/a",((INDEX(Historical!$C$7:$C$1442,MATCH(B193,Historical!$B$7:$B$1449,0))/INDEX(Historical!$H$7:$H$1442,MATCH(B193,Historical!$B$7:$B$1449,0)))^(1/5)-1)*100)</f>
        <v>8.4471771197698544</v>
      </c>
      <c r="V193" s="795">
        <f>IF(INDEX(Historical!$O$7:$O$1442,MATCH(B193,Historical!$B$7:$B$1449,0))=0,"n/a",((INDEX(Historical!$C$7:$C$1442,MATCH(B193,Historical!$B$7:$B$1449,0))/INDEX(Historical!$O$7:$O$1442,MATCH(B193,Historical!$B$7:$B$1449,0)))^(1/10)-1)*100)</f>
        <v>4.8589363897794557</v>
      </c>
      <c r="W193" s="796">
        <f t="shared" si="38"/>
        <v>1.7384827546905315</v>
      </c>
      <c r="X193" s="797">
        <f t="shared" si="39"/>
        <v>1.4819608982052375</v>
      </c>
      <c r="Y193" s="989"/>
      <c r="Z193" s="738">
        <f t="shared" si="40"/>
        <v>34.693877551020414</v>
      </c>
      <c r="AA193" s="999">
        <f t="shared" si="41"/>
        <v>14.923469387755102</v>
      </c>
      <c r="AB193" s="1000">
        <v>12</v>
      </c>
      <c r="AC193" s="978">
        <v>1.96</v>
      </c>
      <c r="AD193" s="978">
        <v>1.66</v>
      </c>
      <c r="AE193" s="978">
        <v>5.96</v>
      </c>
      <c r="AF193" s="978">
        <v>1.79</v>
      </c>
      <c r="AG193" s="978">
        <v>12.8</v>
      </c>
      <c r="AH193" s="978">
        <v>6.6000000000000005</v>
      </c>
      <c r="AI193" s="978">
        <v>13.83</v>
      </c>
      <c r="AJ193" s="978">
        <v>5.7</v>
      </c>
      <c r="AK193" s="978">
        <v>9</v>
      </c>
      <c r="AL193" s="991">
        <v>731.54</v>
      </c>
      <c r="AM193" s="985">
        <v>2</v>
      </c>
      <c r="AN193" s="978">
        <v>0</v>
      </c>
      <c r="AO193" s="838">
        <f t="shared" si="42"/>
        <v>-4.1515059431989219</v>
      </c>
      <c r="AP193" s="839">
        <f t="shared" si="43"/>
        <v>10.77196344455618</v>
      </c>
      <c r="AQ193" s="1001">
        <f t="shared" si="44"/>
        <v>8.9607680754492325</v>
      </c>
      <c r="AR193" s="738">
        <f>INDEX(Historical!$C$7:$C$1442,MATCH(B193,Historical!$B$7:$B$1449,0))*IF(AH193="n/a",1.03,IF(AH193&lt;0,1.01,IF(AH193&gt;10,1.1,(1+AH193/100))))</f>
        <v>0.63960000000000006</v>
      </c>
      <c r="AS193" s="999">
        <f t="shared" si="45"/>
        <v>0.70356000000000007</v>
      </c>
      <c r="AT193" s="999">
        <f t="shared" si="51"/>
        <v>0.76688040000000013</v>
      </c>
      <c r="AU193" s="999">
        <f t="shared" si="51"/>
        <v>0.83589963600000017</v>
      </c>
      <c r="AV193" s="999">
        <f t="shared" si="51"/>
        <v>0.91113060324000028</v>
      </c>
      <c r="AW193" s="738">
        <f t="shared" si="46"/>
        <v>3.8570706392400007</v>
      </c>
      <c r="AX193" s="846">
        <f t="shared" si="47"/>
        <v>13.186566288000002</v>
      </c>
      <c r="AY193" s="1080">
        <v>0.95</v>
      </c>
      <c r="AZ193" s="985">
        <v>11.64</v>
      </c>
      <c r="BA193" s="985">
        <v>-23.43</v>
      </c>
      <c r="BB193" s="985">
        <v>-1.53</v>
      </c>
      <c r="BC193" s="985">
        <v>-14.2</v>
      </c>
      <c r="BE193" s="700">
        <v>2013</v>
      </c>
      <c r="BF193" s="1013">
        <f t="shared" si="48"/>
        <v>0</v>
      </c>
      <c r="BG193" s="995">
        <v>1.5</v>
      </c>
    </row>
    <row r="194" spans="1:59" ht="11.25" customHeight="1" x14ac:dyDescent="0.2">
      <c r="A194" s="984" t="s">
        <v>1249</v>
      </c>
      <c r="B194" s="988" t="s">
        <v>1250</v>
      </c>
      <c r="C194" s="1070" t="s">
        <v>4381</v>
      </c>
      <c r="D194" s="1070" t="s">
        <v>4382</v>
      </c>
      <c r="E194" s="828">
        <v>7</v>
      </c>
      <c r="F194" s="1148">
        <v>649</v>
      </c>
      <c r="G194" s="1148" t="s">
        <v>37</v>
      </c>
      <c r="H194" s="1148" t="s">
        <v>115</v>
      </c>
      <c r="I194" s="987">
        <v>32.06</v>
      </c>
      <c r="J194" s="738">
        <f t="shared" si="35"/>
        <v>4.3668122270742344</v>
      </c>
      <c r="K194" s="990">
        <v>0.35</v>
      </c>
      <c r="L194" s="1000">
        <v>4</v>
      </c>
      <c r="M194" s="729">
        <f t="shared" si="36"/>
        <v>1.4</v>
      </c>
      <c r="N194" s="983" t="s">
        <v>266</v>
      </c>
      <c r="O194" s="831">
        <v>0.32</v>
      </c>
      <c r="P194" s="973">
        <v>43453</v>
      </c>
      <c r="Q194" s="973">
        <v>43469</v>
      </c>
      <c r="R194" s="729">
        <f t="shared" si="37"/>
        <v>9.3749999999999911</v>
      </c>
      <c r="S194" s="795">
        <f>IF(INDEX(Historical!$D$7:$D$1442,MATCH(B194,Historical!$B$7:$B$1449,0))=0,"n/a",(INDEX(Historical!$C$7:$C$1442,MATCH(B194,Historical!$B$7:$B$1449,0))/INDEX(Historical!$D$7:$D$1442,MATCH(B194,Historical!$B$7:$B$1449,0))-1)*100)</f>
        <v>14.285714285714279</v>
      </c>
      <c r="T194" s="795">
        <f>IF(INDEX(Historical!$F$7:$F$1442,MATCH(B194,Historical!$B$7:$B$1449,0))=0,"n/a",((INDEX(Historical!$C$7:$C$1442,MATCH(B194,Historical!$B$7:$B$1449,0))/INDEX(Historical!$F$7:$F$1442,MATCH(B194,Historical!$B$7:$B$1449,0)))^(1/3)-1)*100)</f>
        <v>12.457688706899894</v>
      </c>
      <c r="U194" s="795">
        <f>IF(INDEX(Historical!$H$7:$H$1442,MATCH(B194,Historical!$B$7:$B$1449,0))=0,"n/a",((INDEX(Historical!$C$7:$C$1442,MATCH(B194,Historical!$B$7:$B$1449,0))/INDEX(Historical!$H$7:$H$1442,MATCH(B194,Historical!$B$7:$B$1449,0)))^(1/5)-1)*100)</f>
        <v>12.040333432430362</v>
      </c>
      <c r="V194" s="795">
        <f>IF(INDEX(Historical!$O$7:$O$1442,MATCH(B194,Historical!$B$7:$B$1449,0))=0,"n/a",((INDEX(Historical!$C$7:$C$1442,MATCH(B194,Historical!$B$7:$B$1449,0))/INDEX(Historical!$O$7:$O$1442,MATCH(B194,Historical!$B$7:$B$1449,0)))^(1/10)-1)*100)</f>
        <v>-3.694051397291731</v>
      </c>
      <c r="W194" s="796" t="str">
        <f t="shared" si="38"/>
        <v>n/a</v>
      </c>
      <c r="X194" s="797">
        <f t="shared" si="39"/>
        <v>0.4995988976112184</v>
      </c>
      <c r="Y194" s="749"/>
      <c r="Z194" s="738">
        <f t="shared" si="40"/>
        <v>117.64705882352942</v>
      </c>
      <c r="AA194" s="999">
        <f t="shared" si="41"/>
        <v>26.941176470588239</v>
      </c>
      <c r="AB194" s="1000">
        <v>12</v>
      </c>
      <c r="AC194" s="978">
        <v>1.19</v>
      </c>
      <c r="AD194" s="978" t="s">
        <v>137</v>
      </c>
      <c r="AE194" s="978">
        <v>9.5299999999999994</v>
      </c>
      <c r="AF194" s="978">
        <v>2.27</v>
      </c>
      <c r="AG194" s="978">
        <v>8.4</v>
      </c>
      <c r="AH194" s="978">
        <v>3.5999999999999996</v>
      </c>
      <c r="AI194" s="978">
        <v>8.0500000000000007</v>
      </c>
      <c r="AJ194" s="978">
        <v>24.099999999999998</v>
      </c>
      <c r="AK194" s="978" t="s">
        <v>137</v>
      </c>
      <c r="AL194" s="991">
        <v>1290</v>
      </c>
      <c r="AM194" s="985">
        <v>0.1</v>
      </c>
      <c r="AN194" s="978">
        <v>0.74</v>
      </c>
      <c r="AO194" s="838">
        <f t="shared" si="42"/>
        <v>-10.534030811083642</v>
      </c>
      <c r="AP194" s="839">
        <f t="shared" si="43"/>
        <v>16.407145659504597</v>
      </c>
      <c r="AQ194" s="1001">
        <f t="shared" si="44"/>
        <v>64.865562185591827</v>
      </c>
      <c r="AR194" s="738">
        <f>INDEX(Historical!$C$7:$C$1442,MATCH(B194,Historical!$B$7:$B$1449,0))*IF(AH194="n/a",1.03,IF(AH194&lt;0,1.01,IF(AH194&gt;10,1.1,(1+AH194/100))))</f>
        <v>1.3260800000000001</v>
      </c>
      <c r="AS194" s="999">
        <f t="shared" si="45"/>
        <v>1.4328294400000001</v>
      </c>
      <c r="AT194" s="999">
        <f t="shared" si="51"/>
        <v>1.4758143232000001</v>
      </c>
      <c r="AU194" s="999">
        <f t="shared" si="51"/>
        <v>1.5200887528960001</v>
      </c>
      <c r="AV194" s="999">
        <f t="shared" si="51"/>
        <v>1.56569141548288</v>
      </c>
      <c r="AW194" s="738">
        <f t="shared" si="46"/>
        <v>7.3205039315788802</v>
      </c>
      <c r="AX194" s="846">
        <f t="shared" si="47"/>
        <v>22.833761483402622</v>
      </c>
      <c r="AY194" s="1080">
        <v>0.6</v>
      </c>
      <c r="AZ194" s="985">
        <v>41.36</v>
      </c>
      <c r="BA194" s="985">
        <v>-0.22999999999999998</v>
      </c>
      <c r="BB194" s="985">
        <v>6.15</v>
      </c>
      <c r="BC194" s="985">
        <v>13.84</v>
      </c>
      <c r="BE194" s="700">
        <v>2013</v>
      </c>
      <c r="BF194" s="1013">
        <f t="shared" si="48"/>
        <v>0</v>
      </c>
      <c r="BG194" s="995">
        <v>4.3</v>
      </c>
    </row>
    <row r="195" spans="1:59" ht="11.25" customHeight="1" x14ac:dyDescent="0.2">
      <c r="A195" s="976" t="s">
        <v>1251</v>
      </c>
      <c r="B195" s="988" t="s">
        <v>1252</v>
      </c>
      <c r="C195" s="1070" t="s">
        <v>247</v>
      </c>
      <c r="D195" s="1070" t="s">
        <v>4420</v>
      </c>
      <c r="E195" s="828">
        <v>8</v>
      </c>
      <c r="F195" s="1148">
        <v>479</v>
      </c>
      <c r="G195" s="1148" t="s">
        <v>106</v>
      </c>
      <c r="H195" s="1148" t="s">
        <v>106</v>
      </c>
      <c r="I195" s="987">
        <v>33.880000000000003</v>
      </c>
      <c r="J195" s="738">
        <f t="shared" si="35"/>
        <v>1.3223140495867769</v>
      </c>
      <c r="K195" s="990">
        <v>0.112</v>
      </c>
      <c r="L195" s="1000">
        <v>4</v>
      </c>
      <c r="M195" s="729">
        <f t="shared" si="36"/>
        <v>0.44800000000000001</v>
      </c>
      <c r="N195" s="983" t="s">
        <v>164</v>
      </c>
      <c r="O195" s="831">
        <v>9.35E-2</v>
      </c>
      <c r="P195" s="694">
        <v>43166</v>
      </c>
      <c r="Q195" s="694">
        <v>43192</v>
      </c>
      <c r="R195" s="729">
        <f t="shared" si="37"/>
        <v>19.786096256684495</v>
      </c>
      <c r="S195" s="795">
        <f>IF(INDEX(Historical!$D$7:$D$1442,MATCH(B195,Historical!$B$7:$B$1449,0))=0,"n/a",(INDEX(Historical!$C$7:$C$1442,MATCH(B195,Historical!$B$7:$B$1449,0))/INDEX(Historical!$D$7:$D$1442,MATCH(B195,Historical!$B$7:$B$1449,0))-1)*100)</f>
        <v>24.965132496513263</v>
      </c>
      <c r="T195" s="795">
        <f>IF(INDEX(Historical!$F$7:$F$1442,MATCH(B195,Historical!$B$7:$B$1449,0))=0,"n/a",((INDEX(Historical!$C$7:$C$1442,MATCH(B195,Historical!$B$7:$B$1449,0))/INDEX(Historical!$F$7:$F$1442,MATCH(B195,Historical!$B$7:$B$1449,0)))^(1/3)-1)*100)</f>
        <v>19.885931490189002</v>
      </c>
      <c r="U195" s="795">
        <f>IF(INDEX(Historical!$H$7:$H$1442,MATCH(B195,Historical!$B$7:$B$1449,0))=0,"n/a",((INDEX(Historical!$C$7:$C$1442,MATCH(B195,Historical!$B$7:$B$1449,0))/INDEX(Historical!$H$7:$H$1442,MATCH(B195,Historical!$B$7:$B$1449,0)))^(1/5)-1)*100)</f>
        <v>20.005486466738365</v>
      </c>
      <c r="V195" s="795" t="str">
        <f>IF(INDEX(Historical!$O$7:$O$1442,MATCH(B195,Historical!$B$7:$B$1449,0))=0,"n/a",((INDEX(Historical!$C$7:$C$1442,MATCH(B195,Historical!$B$7:$B$1449,0))/INDEX(Historical!$O$7:$O$1442,MATCH(B195,Historical!$B$7:$B$1449,0)))^(1/10)-1)*100)</f>
        <v>n/a</v>
      </c>
      <c r="W195" s="796" t="str">
        <f t="shared" si="38"/>
        <v>n/a</v>
      </c>
      <c r="X195" s="797">
        <f t="shared" si="39"/>
        <v>4.6524387131949689</v>
      </c>
      <c r="Y195" s="752"/>
      <c r="Z195" s="738">
        <f t="shared" si="40"/>
        <v>27.654320987654319</v>
      </c>
      <c r="AA195" s="999">
        <f t="shared" si="41"/>
        <v>20.913580246913579</v>
      </c>
      <c r="AB195" s="1000">
        <v>9</v>
      </c>
      <c r="AC195" s="978">
        <v>1.62</v>
      </c>
      <c r="AD195" s="978">
        <v>1.78</v>
      </c>
      <c r="AE195" s="978">
        <v>2.5</v>
      </c>
      <c r="AF195" s="978">
        <v>3.62</v>
      </c>
      <c r="AG195" s="978">
        <v>17.5</v>
      </c>
      <c r="AH195" s="978">
        <v>9.9</v>
      </c>
      <c r="AI195" s="978">
        <v>12.13</v>
      </c>
      <c r="AJ195" s="978">
        <v>4.3</v>
      </c>
      <c r="AK195" s="978">
        <v>11.700000000000001</v>
      </c>
      <c r="AL195" s="991">
        <v>7040</v>
      </c>
      <c r="AM195" s="985">
        <v>8.4</v>
      </c>
      <c r="AN195" s="978">
        <v>0.45</v>
      </c>
      <c r="AO195" s="838">
        <f t="shared" si="42"/>
        <v>0.41422026941156176</v>
      </c>
      <c r="AP195" s="839">
        <f t="shared" si="43"/>
        <v>21.327800516325141</v>
      </c>
      <c r="AQ195" s="1001">
        <f t="shared" si="44"/>
        <v>83.432894776660518</v>
      </c>
      <c r="AR195" s="738">
        <f>INDEX(Historical!$C$7:$C$1442,MATCH(B195,Historical!$B$7:$B$1449,0))*IF(AH195="n/a",1.03,IF(AH195&lt;0,1.01,IF(AH195&gt;10,1.1,(1+AH195/100))))</f>
        <v>0.49235200000000001</v>
      </c>
      <c r="AS195" s="999">
        <f t="shared" si="45"/>
        <v>0.54158720000000005</v>
      </c>
      <c r="AT195" s="999">
        <f t="shared" si="51"/>
        <v>0.59574592000000015</v>
      </c>
      <c r="AU195" s="999">
        <f t="shared" si="51"/>
        <v>0.65532051200000019</v>
      </c>
      <c r="AV195" s="999">
        <f t="shared" si="51"/>
        <v>0.72085256320000024</v>
      </c>
      <c r="AW195" s="738">
        <f t="shared" si="46"/>
        <v>3.0058581952000005</v>
      </c>
      <c r="AX195" s="846">
        <f t="shared" si="47"/>
        <v>8.872072595041324</v>
      </c>
      <c r="AY195" s="1080">
        <v>0.78</v>
      </c>
      <c r="AZ195" s="985">
        <v>33.75</v>
      </c>
      <c r="BA195" s="985">
        <v>-1.51</v>
      </c>
      <c r="BB195" s="985">
        <v>6.43</v>
      </c>
      <c r="BC195" s="985">
        <v>13.28</v>
      </c>
      <c r="BE195" s="700">
        <v>2011</v>
      </c>
      <c r="BF195" s="1013">
        <f t="shared" si="48"/>
        <v>0</v>
      </c>
      <c r="BG195" s="995">
        <v>11.200000000000001</v>
      </c>
    </row>
    <row r="196" spans="1:59" ht="11.25" customHeight="1" x14ac:dyDescent="0.2">
      <c r="A196" s="984" t="s">
        <v>1253</v>
      </c>
      <c r="B196" s="988" t="s">
        <v>1254</v>
      </c>
      <c r="C196" s="1070" t="s">
        <v>108</v>
      </c>
      <c r="D196" s="1070" t="s">
        <v>4401</v>
      </c>
      <c r="E196" s="828">
        <v>7</v>
      </c>
      <c r="F196" s="1148">
        <v>615</v>
      </c>
      <c r="G196" s="1148" t="s">
        <v>115</v>
      </c>
      <c r="H196" s="1148" t="s">
        <v>115</v>
      </c>
      <c r="I196" s="987">
        <v>42.18</v>
      </c>
      <c r="J196" s="738">
        <f t="shared" si="35"/>
        <v>2.4656235182550974</v>
      </c>
      <c r="K196" s="990">
        <v>0.26</v>
      </c>
      <c r="L196" s="1000">
        <v>4</v>
      </c>
      <c r="M196" s="729">
        <f t="shared" si="36"/>
        <v>1.04</v>
      </c>
      <c r="N196" s="983" t="s">
        <v>426</v>
      </c>
      <c r="O196" s="831">
        <v>0.23</v>
      </c>
      <c r="P196" s="973">
        <v>43290</v>
      </c>
      <c r="Q196" s="973">
        <v>43300</v>
      </c>
      <c r="R196" s="729">
        <f t="shared" si="37"/>
        <v>13.043478260869565</v>
      </c>
      <c r="S196" s="795">
        <f>IF(INDEX(Historical!$D$7:$D$1442,MATCH(B196,Historical!$B$7:$B$1449,0))=0,"n/a",(INDEX(Historical!$C$7:$C$1442,MATCH(B196,Historical!$B$7:$B$1449,0))/INDEX(Historical!$D$7:$D$1442,MATCH(B196,Historical!$B$7:$B$1449,0))-1)*100)</f>
        <v>21.686746987951789</v>
      </c>
      <c r="T196" s="795">
        <f>IF(INDEX(Historical!$F$7:$F$1442,MATCH(B196,Historical!$B$7:$B$1449,0))=0,"n/a",((INDEX(Historical!$C$7:$C$1442,MATCH(B196,Historical!$B$7:$B$1449,0))/INDEX(Historical!$F$7:$F$1442,MATCH(B196,Historical!$B$7:$B$1449,0)))^(1/3)-1)*100)</f>
        <v>10.429906248360176</v>
      </c>
      <c r="U196" s="795">
        <f>IF(INDEX(Historical!$H$7:$H$1442,MATCH(B196,Historical!$B$7:$B$1449,0))=0,"n/a",((INDEX(Historical!$C$7:$C$1442,MATCH(B196,Historical!$B$7:$B$1449,0))/INDEX(Historical!$H$7:$H$1442,MATCH(B196,Historical!$B$7:$B$1449,0)))^(1/5)-1)*100)</f>
        <v>10.977266819788856</v>
      </c>
      <c r="V196" s="795">
        <f>IF(INDEX(Historical!$O$7:$O$1442,MATCH(B196,Historical!$B$7:$B$1449,0))=0,"n/a",((INDEX(Historical!$C$7:$C$1442,MATCH(B196,Historical!$B$7:$B$1449,0))/INDEX(Historical!$O$7:$O$1442,MATCH(B196,Historical!$B$7:$B$1449,0)))^(1/10)-1)*100)</f>
        <v>6.8640927399102658</v>
      </c>
      <c r="W196" s="796">
        <f t="shared" si="38"/>
        <v>1.599230551761508</v>
      </c>
      <c r="X196" s="797">
        <f t="shared" si="39"/>
        <v>1.016413594424894</v>
      </c>
      <c r="Y196" s="753"/>
      <c r="Z196" s="738">
        <f t="shared" si="40"/>
        <v>51.231527093596064</v>
      </c>
      <c r="AA196" s="999">
        <f t="shared" si="41"/>
        <v>20.778325123152712</v>
      </c>
      <c r="AB196" s="1000">
        <v>12</v>
      </c>
      <c r="AC196" s="978">
        <v>2.0299999999999998</v>
      </c>
      <c r="AD196" s="978">
        <v>2.08</v>
      </c>
      <c r="AE196" s="978">
        <v>8.17</v>
      </c>
      <c r="AF196" s="978">
        <v>2.39</v>
      </c>
      <c r="AG196" s="978">
        <v>9.6</v>
      </c>
      <c r="AH196" s="978">
        <v>10.5</v>
      </c>
      <c r="AI196" s="978">
        <v>3.2800000000000002</v>
      </c>
      <c r="AJ196" s="978">
        <v>10.8</v>
      </c>
      <c r="AK196" s="978">
        <v>10</v>
      </c>
      <c r="AL196" s="991">
        <v>3600</v>
      </c>
      <c r="AM196" s="985">
        <v>0.42</v>
      </c>
      <c r="AN196" s="978">
        <v>0.1</v>
      </c>
      <c r="AO196" s="838">
        <f t="shared" si="42"/>
        <v>-7.3354347851087596</v>
      </c>
      <c r="AP196" s="839">
        <f t="shared" si="43"/>
        <v>13.442890338043952</v>
      </c>
      <c r="AQ196" s="1001">
        <f t="shared" si="44"/>
        <v>48.563786591386737</v>
      </c>
      <c r="AR196" s="738">
        <f>INDEX(Historical!$C$7:$C$1442,MATCH(B196,Historical!$B$7:$B$1449,0))*IF(AH196="n/a",1.03,IF(AH196&lt;0,1.01,IF(AH196&gt;10,1.1,(1+AH196/100))))</f>
        <v>1.1110000000000002</v>
      </c>
      <c r="AS196" s="999">
        <f t="shared" si="45"/>
        <v>1.1474408000000003</v>
      </c>
      <c r="AT196" s="999">
        <f t="shared" si="51"/>
        <v>1.2621848800000004</v>
      </c>
      <c r="AU196" s="999">
        <f t="shared" si="51"/>
        <v>1.3884033680000005</v>
      </c>
      <c r="AV196" s="999">
        <f t="shared" si="51"/>
        <v>1.5272437048000007</v>
      </c>
      <c r="AW196" s="738">
        <f t="shared" si="46"/>
        <v>6.4362727528000026</v>
      </c>
      <c r="AX196" s="846">
        <f t="shared" si="47"/>
        <v>15.259062951161695</v>
      </c>
      <c r="AY196" s="1080">
        <v>1.3</v>
      </c>
      <c r="AZ196" s="985">
        <v>18.78</v>
      </c>
      <c r="BA196" s="985">
        <v>-10.879999999999999</v>
      </c>
      <c r="BB196" s="985">
        <v>-0.94000000000000006</v>
      </c>
      <c r="BC196" s="985">
        <v>1</v>
      </c>
      <c r="BE196" s="700">
        <v>2012</v>
      </c>
      <c r="BF196" s="1013">
        <f t="shared" si="48"/>
        <v>0</v>
      </c>
      <c r="BG196" s="995">
        <v>1.2</v>
      </c>
    </row>
    <row r="197" spans="1:59" s="874" customFormat="1" ht="11.25" customHeight="1" x14ac:dyDescent="0.2">
      <c r="A197" s="877" t="s">
        <v>1255</v>
      </c>
      <c r="B197" s="882" t="s">
        <v>1256</v>
      </c>
      <c r="C197" s="1070" t="s">
        <v>108</v>
      </c>
      <c r="D197" s="1070" t="s">
        <v>4397</v>
      </c>
      <c r="E197" s="854">
        <v>7</v>
      </c>
      <c r="F197" s="1148">
        <v>633</v>
      </c>
      <c r="G197" s="1147" t="s">
        <v>106</v>
      </c>
      <c r="H197" s="1147" t="s">
        <v>106</v>
      </c>
      <c r="I197" s="855">
        <v>10.97</v>
      </c>
      <c r="J197" s="856">
        <f t="shared" si="35"/>
        <v>7.4384685505925248</v>
      </c>
      <c r="K197" s="857">
        <v>6.8000000000000005E-2</v>
      </c>
      <c r="L197" s="858">
        <v>12</v>
      </c>
      <c r="M197" s="859">
        <f t="shared" si="36"/>
        <v>0.81600000000000006</v>
      </c>
      <c r="N197" s="860" t="s">
        <v>1060</v>
      </c>
      <c r="O197" s="861">
        <v>6.7000000000000004E-2</v>
      </c>
      <c r="P197" s="862">
        <v>43391</v>
      </c>
      <c r="Q197" s="862">
        <v>43404</v>
      </c>
      <c r="R197" s="859">
        <f t="shared" si="37"/>
        <v>1.492537313432837</v>
      </c>
      <c r="S197" s="795">
        <f>IF(INDEX(Historical!$D$7:$D$1442,MATCH(B197,Historical!$B$7:$B$1449,0))=0,"n/a",(INDEX(Historical!$C$7:$C$1442,MATCH(B197,Historical!$B$7:$B$1449,0))/INDEX(Historical!$D$7:$D$1442,MATCH(B197,Historical!$B$7:$B$1449,0))-1)*100)</f>
        <v>3.8910505836575737</v>
      </c>
      <c r="T197" s="795">
        <f>IF(INDEX(Historical!$F$7:$F$1442,MATCH(B197,Historical!$B$7:$B$1449,0))=0,"n/a",((INDEX(Historical!$C$7:$C$1442,MATCH(B197,Historical!$B$7:$B$1449,0))/INDEX(Historical!$F$7:$F$1442,MATCH(B197,Historical!$B$7:$B$1449,0)))^(1/3)-1)*100)</f>
        <v>2.3309736565651606</v>
      </c>
      <c r="U197" s="795">
        <f>IF(INDEX(Historical!$H$7:$H$1442,MATCH(B197,Historical!$B$7:$B$1449,0))=0,"n/a",((INDEX(Historical!$C$7:$C$1442,MATCH(B197,Historical!$B$7:$B$1449,0))/INDEX(Historical!$H$7:$H$1442,MATCH(B197,Historical!$B$7:$B$1449,0)))^(1/5)-1)*100)</f>
        <v>4.9200269147087194</v>
      </c>
      <c r="V197" s="795">
        <f>IF(INDEX(Historical!$O$7:$O$1442,MATCH(B197,Historical!$B$7:$B$1449,0))=0,"n/a",((INDEX(Historical!$C$7:$C$1442,MATCH(B197,Historical!$B$7:$B$1449,0))/INDEX(Historical!$O$7:$O$1442,MATCH(B197,Historical!$B$7:$B$1449,0)))^(1/10)-1)*100)</f>
        <v>-1.7944282795075317</v>
      </c>
      <c r="W197" s="863" t="str">
        <f t="shared" si="38"/>
        <v>n/a</v>
      </c>
      <c r="X197" s="864">
        <f t="shared" si="39"/>
        <v>35.143049390776568</v>
      </c>
      <c r="Y197" s="1266" t="s">
        <v>4367</v>
      </c>
      <c r="Z197" s="856">
        <f t="shared" si="40"/>
        <v>26.237942122186496</v>
      </c>
      <c r="AA197" s="866">
        <f t="shared" si="41"/>
        <v>3.5273311897106114</v>
      </c>
      <c r="AB197" s="858">
        <v>3</v>
      </c>
      <c r="AC197" s="867">
        <v>3.11</v>
      </c>
      <c r="AD197" s="867">
        <v>0.5</v>
      </c>
      <c r="AE197" s="867">
        <v>5.98</v>
      </c>
      <c r="AF197" s="867">
        <v>0.89</v>
      </c>
      <c r="AG197" s="867" t="s">
        <v>137</v>
      </c>
      <c r="AH197" s="867">
        <v>-67.100000000000009</v>
      </c>
      <c r="AI197" s="867">
        <v>185.20000000000002</v>
      </c>
      <c r="AJ197" s="867">
        <v>0.13999999999999999</v>
      </c>
      <c r="AK197" s="867">
        <v>7.0000000000000009</v>
      </c>
      <c r="AL197" s="868">
        <v>360.06</v>
      </c>
      <c r="AM197" s="869">
        <v>2.29</v>
      </c>
      <c r="AN197" s="867" t="s">
        <v>137</v>
      </c>
      <c r="AO197" s="870">
        <f t="shared" si="42"/>
        <v>8.8311642755906323</v>
      </c>
      <c r="AP197" s="871">
        <f t="shared" si="43"/>
        <v>12.358495465301244</v>
      </c>
      <c r="AQ197" s="872">
        <f t="shared" si="44"/>
        <v>-62.64688167803898</v>
      </c>
      <c r="AR197" s="738">
        <f>INDEX(Historical!$C$7:$C$1442,MATCH(B197,Historical!$B$7:$B$1449,0))*IF(AH197="n/a",1.03,IF(AH197&lt;0,1.01,IF(AH197&gt;10,1.1,(1+AH197/100))))</f>
        <v>0.80901000000000001</v>
      </c>
      <c r="AS197" s="866">
        <f t="shared" si="45"/>
        <v>0.88991100000000012</v>
      </c>
      <c r="AT197" s="866">
        <f t="shared" si="51"/>
        <v>0.95220477000000014</v>
      </c>
      <c r="AU197" s="866">
        <f t="shared" si="51"/>
        <v>1.0188591039000001</v>
      </c>
      <c r="AV197" s="866">
        <f t="shared" si="51"/>
        <v>1.0901792411730002</v>
      </c>
      <c r="AW197" s="856">
        <f t="shared" si="46"/>
        <v>4.7601641150730005</v>
      </c>
      <c r="AX197" s="873">
        <f t="shared" si="47"/>
        <v>43.392562580428446</v>
      </c>
      <c r="AY197" s="1081" t="s">
        <v>137</v>
      </c>
      <c r="AZ197" s="869">
        <v>26.090000000000003</v>
      </c>
      <c r="BA197" s="869">
        <v>-9.98</v>
      </c>
      <c r="BB197" s="869">
        <v>11.04</v>
      </c>
      <c r="BC197" s="869">
        <v>0.35000000000000003</v>
      </c>
      <c r="BD197" s="1033"/>
      <c r="BE197" s="700">
        <v>2012</v>
      </c>
      <c r="BF197" s="1013">
        <f t="shared" si="48"/>
        <v>0</v>
      </c>
      <c r="BG197" s="931" t="s">
        <v>137</v>
      </c>
    </row>
    <row r="198" spans="1:59" ht="11.25" customHeight="1" x14ac:dyDescent="0.2">
      <c r="A198" s="984" t="s">
        <v>1257</v>
      </c>
      <c r="B198" s="988" t="s">
        <v>1258</v>
      </c>
      <c r="C198" s="1070" t="s">
        <v>108</v>
      </c>
      <c r="D198" s="1070" t="s">
        <v>4397</v>
      </c>
      <c r="E198" s="828">
        <v>8</v>
      </c>
      <c r="F198" s="1148">
        <v>509</v>
      </c>
      <c r="G198" s="1148" t="s">
        <v>106</v>
      </c>
      <c r="H198" s="1148" t="s">
        <v>106</v>
      </c>
      <c r="I198" s="987">
        <v>198.01</v>
      </c>
      <c r="J198" s="738">
        <f t="shared" si="35"/>
        <v>1.6160799959598002</v>
      </c>
      <c r="K198" s="990">
        <v>0.8</v>
      </c>
      <c r="L198" s="1000">
        <v>4</v>
      </c>
      <c r="M198" s="729">
        <f t="shared" si="36"/>
        <v>3.2</v>
      </c>
      <c r="N198" s="983" t="s">
        <v>289</v>
      </c>
      <c r="O198" s="831">
        <v>0.75</v>
      </c>
      <c r="P198" s="973">
        <v>43250</v>
      </c>
      <c r="Q198" s="973">
        <v>43279</v>
      </c>
      <c r="R198" s="729">
        <f t="shared" si="37"/>
        <v>6.6666666666666723</v>
      </c>
      <c r="S198" s="795">
        <f>IF(INDEX(Historical!$D$7:$D$1442,MATCH(B198,Historical!$B$7:$B$1449,0))=0,"n/a",(INDEX(Historical!$C$7:$C$1442,MATCH(B198,Historical!$B$7:$B$1449,0))/INDEX(Historical!$D$7:$D$1442,MATCH(B198,Historical!$B$7:$B$1449,0))-1)*100)</f>
        <v>8.6206896551724199</v>
      </c>
      <c r="T198" s="795">
        <f>IF(INDEX(Historical!$F$7:$F$1442,MATCH(B198,Historical!$B$7:$B$1449,0))=0,"n/a",((INDEX(Historical!$C$7:$C$1442,MATCH(B198,Historical!$B$7:$B$1449,0))/INDEX(Historical!$F$7:$F$1442,MATCH(B198,Historical!$B$7:$B$1449,0)))^(1/3)-1)*100)</f>
        <v>7.2976287935406559</v>
      </c>
      <c r="U198" s="795">
        <f>IF(INDEX(Historical!$H$7:$H$1442,MATCH(B198,Historical!$B$7:$B$1449,0))=0,"n/a",((INDEX(Historical!$C$7:$C$1442,MATCH(B198,Historical!$B$7:$B$1449,0))/INDEX(Historical!$H$7:$H$1442,MATCH(B198,Historical!$B$7:$B$1449,0)))^(1/5)-1)*100)</f>
        <v>8.9711009225780014</v>
      </c>
      <c r="V198" s="795">
        <f>IF(INDEX(Historical!$O$7:$O$1442,MATCH(B198,Historical!$B$7:$B$1449,0))=0,"n/a",((INDEX(Historical!$C$7:$C$1442,MATCH(B198,Historical!$B$7:$B$1449,0))/INDEX(Historical!$O$7:$O$1442,MATCH(B198,Historical!$B$7:$B$1449,0)))^(1/10)-1)*100)</f>
        <v>8.4471771197698544</v>
      </c>
      <c r="W198" s="796">
        <f t="shared" si="38"/>
        <v>1.0620235370206634</v>
      </c>
      <c r="X198" s="797">
        <f t="shared" si="39"/>
        <v>1.3001595539968118</v>
      </c>
      <c r="Y198" s="752"/>
      <c r="Z198" s="738">
        <f t="shared" si="40"/>
        <v>13.305613305613306</v>
      </c>
      <c r="AA198" s="999">
        <f t="shared" si="41"/>
        <v>8.2332640332640334</v>
      </c>
      <c r="AB198" s="1000">
        <v>12</v>
      </c>
      <c r="AC198" s="978">
        <v>24.05</v>
      </c>
      <c r="AD198" s="978">
        <v>1.28</v>
      </c>
      <c r="AE198" s="978">
        <v>1.45</v>
      </c>
      <c r="AF198" s="978">
        <v>1.01</v>
      </c>
      <c r="AG198" s="978">
        <v>6.8000000000000007</v>
      </c>
      <c r="AH198" s="978">
        <v>21.3</v>
      </c>
      <c r="AI198" s="978">
        <v>9.0300000000000011</v>
      </c>
      <c r="AJ198" s="978">
        <v>6.9</v>
      </c>
      <c r="AK198" s="978">
        <v>6.43</v>
      </c>
      <c r="AL198" s="991">
        <v>76310</v>
      </c>
      <c r="AM198" s="985">
        <v>0.4</v>
      </c>
      <c r="AN198" s="978">
        <v>7.08</v>
      </c>
      <c r="AO198" s="838">
        <f t="shared" si="42"/>
        <v>2.3539168852737689</v>
      </c>
      <c r="AP198" s="839">
        <f t="shared" si="43"/>
        <v>10.587180918537802</v>
      </c>
      <c r="AQ198" s="1001">
        <f t="shared" si="44"/>
        <v>-39.206737677430546</v>
      </c>
      <c r="AR198" s="738">
        <f>INDEX(Historical!$C$7:$C$1442,MATCH(B198,Historical!$B$7:$B$1449,0))*IF(AH198="n/a",1.03,IF(AH198&lt;0,1.01,IF(AH198&gt;10,1.1,(1+AH198/100))))</f>
        <v>3.4650000000000003</v>
      </c>
      <c r="AS198" s="999">
        <f t="shared" si="45"/>
        <v>3.7778895000000006</v>
      </c>
      <c r="AT198" s="999">
        <f t="shared" si="51"/>
        <v>4.0208077948500005</v>
      </c>
      <c r="AU198" s="999">
        <f t="shared" si="51"/>
        <v>4.2793457360588558</v>
      </c>
      <c r="AV198" s="999">
        <f t="shared" si="51"/>
        <v>4.5545076668874405</v>
      </c>
      <c r="AW198" s="738">
        <f t="shared" si="46"/>
        <v>20.097550697796297</v>
      </c>
      <c r="AX198" s="846">
        <f t="shared" si="47"/>
        <v>10.14976551578016</v>
      </c>
      <c r="AY198" s="1080">
        <v>1.2</v>
      </c>
      <c r="AZ198" s="985">
        <v>30.53</v>
      </c>
      <c r="BA198" s="985">
        <v>-28.08</v>
      </c>
      <c r="BB198" s="985">
        <v>7.9399999999999995</v>
      </c>
      <c r="BC198" s="985">
        <v>-9.67</v>
      </c>
      <c r="BE198" s="700">
        <v>2011</v>
      </c>
      <c r="BF198" s="1013">
        <f t="shared" si="48"/>
        <v>0</v>
      </c>
      <c r="BG198" s="995">
        <v>0.5</v>
      </c>
    </row>
    <row r="199" spans="1:59" ht="11.25" customHeight="1" x14ac:dyDescent="0.2">
      <c r="A199" s="984" t="s">
        <v>1259</v>
      </c>
      <c r="B199" s="988" t="s">
        <v>1260</v>
      </c>
      <c r="C199" s="1070" t="s">
        <v>247</v>
      </c>
      <c r="D199" s="1070" t="s">
        <v>4396</v>
      </c>
      <c r="E199" s="828">
        <v>6</v>
      </c>
      <c r="F199" s="1148">
        <v>746</v>
      </c>
      <c r="G199" s="1148" t="s">
        <v>115</v>
      </c>
      <c r="H199" s="1148" t="s">
        <v>115</v>
      </c>
      <c r="I199" s="987">
        <v>21.19</v>
      </c>
      <c r="J199" s="738">
        <f t="shared" ref="J199:J262" si="52">(M199/I199)*100</f>
        <v>3.020292590844738</v>
      </c>
      <c r="K199" s="990">
        <v>0.16</v>
      </c>
      <c r="L199" s="1000">
        <v>4</v>
      </c>
      <c r="M199" s="729">
        <f t="shared" ref="M199:M262" si="53">K199*L199</f>
        <v>0.64</v>
      </c>
      <c r="N199" s="983" t="s">
        <v>119</v>
      </c>
      <c r="O199" s="831">
        <v>0.14000000000000001</v>
      </c>
      <c r="P199" s="973">
        <v>43404</v>
      </c>
      <c r="Q199" s="973">
        <v>43437</v>
      </c>
      <c r="R199" s="729">
        <f t="shared" ref="R199:R262" si="54">(K199-O199)/O199*100</f>
        <v>14.285714285714276</v>
      </c>
      <c r="S199" s="795">
        <f>IF(INDEX(Historical!$D$7:$D$1442,MATCH(B199,Historical!$B$7:$B$1449,0))=0,"n/a",(INDEX(Historical!$C$7:$C$1442,MATCH(B199,Historical!$B$7:$B$1449,0))/INDEX(Historical!$D$7:$D$1442,MATCH(B199,Historical!$B$7:$B$1449,0))-1)*100)</f>
        <v>31.818181818181792</v>
      </c>
      <c r="T199" s="795">
        <f>IF(INDEX(Historical!$F$7:$F$1442,MATCH(B199,Historical!$B$7:$B$1449,0))=0,"n/a",((INDEX(Historical!$C$7:$C$1442,MATCH(B199,Historical!$B$7:$B$1449,0))/INDEX(Historical!$F$7:$F$1442,MATCH(B199,Historical!$B$7:$B$1449,0)))^(1/3)-1)*100)</f>
        <v>32.382118960524586</v>
      </c>
      <c r="U199" s="795">
        <f>IF(INDEX(Historical!$H$7:$H$1442,MATCH(B199,Historical!$B$7:$B$1449,0))=0,"n/a",((INDEX(Historical!$C$7:$C$1442,MATCH(B199,Historical!$B$7:$B$1449,0))/INDEX(Historical!$H$7:$H$1442,MATCH(B199,Historical!$B$7:$B$1449,0)))^(1/5)-1)*100)</f>
        <v>63.264438052790808</v>
      </c>
      <c r="V199" s="795" t="str">
        <f>IF(INDEX(Historical!$O$7:$O$1442,MATCH(B199,Historical!$B$7:$B$1449,0))=0,"n/a",((INDEX(Historical!$C$7:$C$1442,MATCH(B199,Historical!$B$7:$B$1449,0))/INDEX(Historical!$O$7:$O$1442,MATCH(B199,Historical!$B$7:$B$1449,0)))^(1/10)-1)*100)</f>
        <v>n/a</v>
      </c>
      <c r="W199" s="796" t="str">
        <f t="shared" ref="W199:W262" si="55">IF(OR(U199&lt;=0,U199="n/a",V199&lt;=0,V199="n/a"),"n/a",U199/V199)</f>
        <v>n/a</v>
      </c>
      <c r="X199" s="797">
        <f t="shared" ref="X199:X262" si="56">IF(OR(AJ199&lt;=0,AJ199="n/a",U199&lt;=0,U199="n/a"),"n/a",U199/AJ199)</f>
        <v>2.2594442161710999</v>
      </c>
      <c r="Y199" s="749"/>
      <c r="Z199" s="738">
        <f t="shared" ref="Z199:Z262" si="57">IF(OR(AC199&lt;0.01,AC199="n/a"),"n/a",M199/AC199*100)</f>
        <v>19.335347432024168</v>
      </c>
      <c r="AA199" s="999">
        <f t="shared" ref="AA199:AA262" si="58">IF(OR(AC199&lt;0.01,AC199="n/a"),"n/a",I199/AC199)</f>
        <v>6.4018126888217521</v>
      </c>
      <c r="AB199" s="1000">
        <v>12</v>
      </c>
      <c r="AC199" s="978">
        <v>3.31</v>
      </c>
      <c r="AD199" s="978">
        <v>2.66</v>
      </c>
      <c r="AE199" s="978">
        <v>0.32</v>
      </c>
      <c r="AF199" s="978">
        <v>1.04</v>
      </c>
      <c r="AG199" s="978">
        <v>10.4</v>
      </c>
      <c r="AH199" s="978">
        <v>-46.300000000000004</v>
      </c>
      <c r="AI199" s="978">
        <v>15.07</v>
      </c>
      <c r="AJ199" s="978">
        <v>28.000000000000004</v>
      </c>
      <c r="AK199" s="978">
        <v>2.41</v>
      </c>
      <c r="AL199" s="991">
        <v>5000</v>
      </c>
      <c r="AM199" s="985">
        <v>0.33999999999999997</v>
      </c>
      <c r="AN199" s="978">
        <v>1.36</v>
      </c>
      <c r="AO199" s="838">
        <f t="shared" ref="AO199:AO262" si="59">IF(U199="n/a","n/a",IF(AA199&lt;0,"n/a",IF(AA199="n/a","n/a",J199+U199-AA199)))</f>
        <v>59.882917954813792</v>
      </c>
      <c r="AP199" s="839">
        <f t="shared" ref="AP199:AP262" si="60">IF(U199="n/a","n/a",J199+U199)</f>
        <v>66.284730643635541</v>
      </c>
      <c r="AQ199" s="1001">
        <f t="shared" ref="AQ199:AQ262" si="61">IF(OR(AC199&lt;0.01,AF199="n/a"),"n/a",(I199/SQRT(22.5*AC199*(I199/AF199))-1)*100)</f>
        <v>-45.602756620600601</v>
      </c>
      <c r="AR199" s="738">
        <f>INDEX(Historical!$C$7:$C$1442,MATCH(B199,Historical!$B$7:$B$1449,0))*IF(AH199="n/a",1.03,IF(AH199&lt;0,1.01,IF(AH199&gt;10,1.1,(1+AH199/100))))</f>
        <v>0.58579999999999999</v>
      </c>
      <c r="AS199" s="999">
        <f t="shared" ref="AS199:AS262" si="62">IF($AI199="n/a",1.03*AR199,IF($AI199&lt;0,1.01*AR199,IF($AI199&gt;10,1.1*AR199,(1+$AI199/100)*AR199)))</f>
        <v>0.64438000000000006</v>
      </c>
      <c r="AT199" s="999">
        <f t="shared" si="51"/>
        <v>0.65990955800000006</v>
      </c>
      <c r="AU199" s="999">
        <f t="shared" si="51"/>
        <v>0.67581337834780009</v>
      </c>
      <c r="AV199" s="999">
        <f t="shared" si="51"/>
        <v>0.69210048076598207</v>
      </c>
      <c r="AW199" s="738">
        <f t="shared" ref="AW199:AW262" si="63">SUM(AR199:AV199)</f>
        <v>3.2580034171137822</v>
      </c>
      <c r="AX199" s="846">
        <f t="shared" ref="AX199:AX262" si="64">AW199/I199*100</f>
        <v>15.375193096336867</v>
      </c>
      <c r="AY199" s="1080">
        <v>1.62</v>
      </c>
      <c r="AZ199" s="985">
        <v>13.5</v>
      </c>
      <c r="BA199" s="985">
        <v>-40.229999999999997</v>
      </c>
      <c r="BB199" s="985">
        <v>-0.53</v>
      </c>
      <c r="BC199" s="985">
        <v>-8.4699999999999989</v>
      </c>
      <c r="BE199" s="700">
        <v>2014</v>
      </c>
      <c r="BF199" s="1013">
        <f t="shared" ref="BF199:BF262" si="65">IF(BE199&gt;2008,0,IF(BE199&gt;2001,1,IF(BE199&gt;1990,2,IF(BE199&gt;1980,3,IF(BE199&gt;1973,4,IF(BE199&gt;1970,5,IF(BE199&gt;1960,6,IF(BE199&gt;1958,7,IF(BE199&gt;1953,8,9)))))))))</f>
        <v>0</v>
      </c>
      <c r="BG199" s="995">
        <v>2.8000000000000003</v>
      </c>
    </row>
    <row r="200" spans="1:59" ht="11.25" customHeight="1" x14ac:dyDescent="0.2">
      <c r="A200" s="984" t="s">
        <v>3861</v>
      </c>
      <c r="B200" s="988" t="s">
        <v>3862</v>
      </c>
      <c r="C200" s="1070" t="s">
        <v>108</v>
      </c>
      <c r="D200" s="1070" t="s">
        <v>4401</v>
      </c>
      <c r="E200" s="828">
        <v>5</v>
      </c>
      <c r="F200" s="1148">
        <v>838</v>
      </c>
      <c r="G200" s="1148" t="s">
        <v>106</v>
      </c>
      <c r="H200" s="1148" t="s">
        <v>106</v>
      </c>
      <c r="I200" s="987">
        <v>53.34</v>
      </c>
      <c r="J200" s="738">
        <f t="shared" si="52"/>
        <v>2.3997000374953128</v>
      </c>
      <c r="K200" s="990">
        <v>0.32</v>
      </c>
      <c r="L200" s="1000">
        <v>4</v>
      </c>
      <c r="M200" s="729">
        <f t="shared" si="53"/>
        <v>1.28</v>
      </c>
      <c r="N200" s="983" t="s">
        <v>220</v>
      </c>
      <c r="O200" s="831">
        <v>0.28000000000000003</v>
      </c>
      <c r="P200" s="973">
        <v>43371</v>
      </c>
      <c r="Q200" s="973">
        <v>43388</v>
      </c>
      <c r="R200" s="729">
        <f t="shared" si="54"/>
        <v>14.285714285714276</v>
      </c>
      <c r="S200" s="795">
        <f>IF(INDEX(Historical!$D$7:$D$1442,MATCH(B200,Historical!$B$7:$B$1449,0))=0,"n/a",(INDEX(Historical!$C$7:$C$1442,MATCH(B200,Historical!$B$7:$B$1449,0))/INDEX(Historical!$D$7:$D$1442,MATCH(B200,Historical!$B$7:$B$1449,0))-1)*100)</f>
        <v>21.739130434782616</v>
      </c>
      <c r="T200" s="795">
        <f>IF(INDEX(Historical!$F$7:$F$1442,MATCH(B200,Historical!$B$7:$B$1449,0))=0,"n/a",((INDEX(Historical!$C$7:$C$1442,MATCH(B200,Historical!$B$7:$B$1449,0))/INDEX(Historical!$F$7:$F$1442,MATCH(B200,Historical!$B$7:$B$1449,0)))^(1/3)-1)*100)</f>
        <v>10.064241629820891</v>
      </c>
      <c r="U200" s="795">
        <f>IF(INDEX(Historical!$H$7:$H$1442,MATCH(B200,Historical!$B$7:$B$1449,0))=0,"n/a",((INDEX(Historical!$C$7:$C$1442,MATCH(B200,Historical!$B$7:$B$1449,0))/INDEX(Historical!$H$7:$H$1442,MATCH(B200,Historical!$B$7:$B$1449,0)))^(1/5)-1)*100)</f>
        <v>9.2388464140373152</v>
      </c>
      <c r="V200" s="795">
        <f>IF(INDEX(Historical!$O$7:$O$1442,MATCH(B200,Historical!$B$7:$B$1449,0))=0,"n/a",((INDEX(Historical!$C$7:$C$1442,MATCH(B200,Historical!$B$7:$B$1449,0))/INDEX(Historical!$O$7:$O$1442,MATCH(B200,Historical!$B$7:$B$1449,0)))^(1/10)-1)*100)</f>
        <v>4.5173891819142664</v>
      </c>
      <c r="W200" s="796">
        <f t="shared" si="55"/>
        <v>2.0451738918191475</v>
      </c>
      <c r="X200" s="797">
        <f t="shared" si="56"/>
        <v>2.717307768834504</v>
      </c>
      <c r="Y200" s="989"/>
      <c r="Z200" s="738">
        <f t="shared" si="57"/>
        <v>27.061310782241009</v>
      </c>
      <c r="AA200" s="999">
        <f t="shared" si="58"/>
        <v>11.276955602536997</v>
      </c>
      <c r="AB200" s="1000">
        <v>12</v>
      </c>
      <c r="AC200" s="978">
        <v>4.7300000000000004</v>
      </c>
      <c r="AD200" s="978">
        <v>1.88</v>
      </c>
      <c r="AE200" s="978">
        <v>3.69</v>
      </c>
      <c r="AF200" s="978">
        <v>1.48</v>
      </c>
      <c r="AG200" s="978">
        <v>10.5</v>
      </c>
      <c r="AH200" s="978">
        <v>18</v>
      </c>
      <c r="AI200" s="978">
        <v>2.87</v>
      </c>
      <c r="AJ200" s="978">
        <v>3.4000000000000004</v>
      </c>
      <c r="AK200" s="978">
        <v>6</v>
      </c>
      <c r="AL200" s="991">
        <v>759.03</v>
      </c>
      <c r="AM200" s="985">
        <v>10</v>
      </c>
      <c r="AN200" s="978">
        <v>0.2</v>
      </c>
      <c r="AO200" s="838">
        <f t="shared" si="59"/>
        <v>0.36159084899563076</v>
      </c>
      <c r="AP200" s="839">
        <f t="shared" si="60"/>
        <v>11.638546451532628</v>
      </c>
      <c r="AQ200" s="1001">
        <f t="shared" si="61"/>
        <v>-13.873750828592058</v>
      </c>
      <c r="AR200" s="738">
        <f>INDEX(Historical!$C$7:$C$1442,MATCH(B200,Historical!$B$7:$B$1449,0))*IF(AH200="n/a",1.03,IF(AH200&lt;0,1.01,IF(AH200&gt;10,1.1,(1+AH200/100))))</f>
        <v>1.2320000000000002</v>
      </c>
      <c r="AS200" s="999">
        <f t="shared" si="62"/>
        <v>1.2673584000000002</v>
      </c>
      <c r="AT200" s="999">
        <f t="shared" si="51"/>
        <v>1.3433999040000002</v>
      </c>
      <c r="AU200" s="999">
        <f t="shared" si="51"/>
        <v>1.4240038982400003</v>
      </c>
      <c r="AV200" s="999">
        <f t="shared" si="51"/>
        <v>1.5094441321344003</v>
      </c>
      <c r="AW200" s="738">
        <f t="shared" si="63"/>
        <v>6.7762063343744012</v>
      </c>
      <c r="AX200" s="846">
        <f t="shared" si="64"/>
        <v>12.703798902089241</v>
      </c>
      <c r="AY200" s="1080">
        <v>1.04</v>
      </c>
      <c r="AZ200" s="985">
        <v>23.18</v>
      </c>
      <c r="BA200" s="985">
        <v>-13.48</v>
      </c>
      <c r="BB200" s="985">
        <v>5.6800000000000006</v>
      </c>
      <c r="BC200" s="985">
        <v>-3.45</v>
      </c>
      <c r="BE200" s="700">
        <v>2014</v>
      </c>
      <c r="BF200" s="1013">
        <f t="shared" si="65"/>
        <v>0</v>
      </c>
      <c r="BG200" s="995">
        <v>1.0999999999999999</v>
      </c>
    </row>
    <row r="201" spans="1:59" ht="11.25" customHeight="1" x14ac:dyDescent="0.2">
      <c r="A201" s="984" t="s">
        <v>3863</v>
      </c>
      <c r="B201" s="988" t="s">
        <v>3864</v>
      </c>
      <c r="C201" s="1070" t="s">
        <v>112</v>
      </c>
      <c r="D201" s="1070" t="s">
        <v>213</v>
      </c>
      <c r="E201" s="828">
        <v>5</v>
      </c>
      <c r="F201" s="1148">
        <v>808</v>
      </c>
      <c r="G201" s="1148" t="s">
        <v>106</v>
      </c>
      <c r="H201" s="1148" t="s">
        <v>106</v>
      </c>
      <c r="I201" s="987">
        <v>42.41</v>
      </c>
      <c r="J201" s="738">
        <f t="shared" si="52"/>
        <v>2.3579344494223062</v>
      </c>
      <c r="K201" s="990">
        <v>0.25</v>
      </c>
      <c r="L201" s="1000">
        <v>4</v>
      </c>
      <c r="M201" s="729">
        <f t="shared" si="53"/>
        <v>1</v>
      </c>
      <c r="N201" s="983" t="s">
        <v>975</v>
      </c>
      <c r="O201" s="831">
        <v>0.23</v>
      </c>
      <c r="P201" s="973">
        <v>43213</v>
      </c>
      <c r="Q201" s="973">
        <v>43236</v>
      </c>
      <c r="R201" s="729">
        <f t="shared" si="54"/>
        <v>8.6956521739130395</v>
      </c>
      <c r="S201" s="795">
        <f>IF(INDEX(Historical!$D$7:$D$1442,MATCH(B201,Historical!$B$7:$B$1449,0))=0,"n/a",(INDEX(Historical!$C$7:$C$1442,MATCH(B201,Historical!$B$7:$B$1449,0))/INDEX(Historical!$D$7:$D$1442,MATCH(B201,Historical!$B$7:$B$1449,0))-1)*100)</f>
        <v>11.363636363636353</v>
      </c>
      <c r="T201" s="795">
        <f>IF(INDEX(Historical!$F$7:$F$1442,MATCH(B201,Historical!$B$7:$B$1449,0))=0,"n/a",((INDEX(Historical!$C$7:$C$1442,MATCH(B201,Historical!$B$7:$B$1449,0))/INDEX(Historical!$F$7:$F$1442,MATCH(B201,Historical!$B$7:$B$1449,0)))^(1/3)-1)*100)</f>
        <v>14.666768361648419</v>
      </c>
      <c r="U201" s="795" t="str">
        <f>IF(INDEX(Historical!$H$7:$H$1442,MATCH(B201,Historical!$B$7:$B$1449,0))=0,"n/a",((INDEX(Historical!$C$7:$C$1442,MATCH(B201,Historical!$B$7:$B$1449,0))/INDEX(Historical!$H$7:$H$1442,MATCH(B201,Historical!$B$7:$B$1449,0)))^(1/5)-1)*100)</f>
        <v>n/a</v>
      </c>
      <c r="V201" s="795">
        <f>IF(INDEX(Historical!$O$7:$O$1442,MATCH(B201,Historical!$B$7:$B$1449,0))=0,"n/a",((INDEX(Historical!$C$7:$C$1442,MATCH(B201,Historical!$B$7:$B$1449,0))/INDEX(Historical!$O$7:$O$1442,MATCH(B201,Historical!$B$7:$B$1449,0)))^(1/10)-1)*100)</f>
        <v>11.842691472014465</v>
      </c>
      <c r="W201" s="796" t="str">
        <f t="shared" si="55"/>
        <v>n/a</v>
      </c>
      <c r="X201" s="797" t="str">
        <f t="shared" si="56"/>
        <v>n/a</v>
      </c>
      <c r="Y201" s="742"/>
      <c r="Z201" s="738">
        <f t="shared" si="57"/>
        <v>25.90673575129534</v>
      </c>
      <c r="AA201" s="999">
        <f t="shared" si="58"/>
        <v>10.987046632124352</v>
      </c>
      <c r="AB201" s="1000">
        <v>8</v>
      </c>
      <c r="AC201" s="978">
        <v>3.86</v>
      </c>
      <c r="AD201" s="978">
        <v>0.91</v>
      </c>
      <c r="AE201" s="978">
        <v>0.53</v>
      </c>
      <c r="AF201" s="978">
        <v>1.1000000000000001</v>
      </c>
      <c r="AG201" s="978">
        <v>11.899999999999999</v>
      </c>
      <c r="AH201" s="978">
        <v>5.8999999999999995</v>
      </c>
      <c r="AI201" s="978">
        <v>4.7600000000000007</v>
      </c>
      <c r="AJ201" s="978">
        <v>62.5</v>
      </c>
      <c r="AK201" s="978">
        <v>12</v>
      </c>
      <c r="AL201" s="991">
        <v>1360</v>
      </c>
      <c r="AM201" s="985">
        <v>0.89999999999999991</v>
      </c>
      <c r="AN201" s="978">
        <v>0.41</v>
      </c>
      <c r="AO201" s="838" t="str">
        <f t="shared" si="59"/>
        <v>n/a</v>
      </c>
      <c r="AP201" s="839" t="str">
        <f t="shared" si="60"/>
        <v>n/a</v>
      </c>
      <c r="AQ201" s="1001">
        <f t="shared" si="61"/>
        <v>-26.709857278419193</v>
      </c>
      <c r="AR201" s="738">
        <f>INDEX(Historical!$C$7:$C$1442,MATCH(B201,Historical!$B$7:$B$1449,0))*IF(AH201="n/a",1.03,IF(AH201&lt;0,1.01,IF(AH201&gt;10,1.1,(1+AH201/100))))</f>
        <v>1.03782</v>
      </c>
      <c r="AS201" s="999">
        <f t="shared" si="62"/>
        <v>1.087220232</v>
      </c>
      <c r="AT201" s="999">
        <f t="shared" si="51"/>
        <v>1.1959422552000001</v>
      </c>
      <c r="AU201" s="999">
        <f t="shared" si="51"/>
        <v>1.3155364807200003</v>
      </c>
      <c r="AV201" s="999">
        <f t="shared" si="51"/>
        <v>1.4470901287920004</v>
      </c>
      <c r="AW201" s="738">
        <f t="shared" si="63"/>
        <v>6.0836090967120011</v>
      </c>
      <c r="AX201" s="846">
        <f t="shared" si="64"/>
        <v>14.344751465956145</v>
      </c>
      <c r="AY201" s="1080">
        <v>1.95</v>
      </c>
      <c r="AZ201" s="985">
        <v>13.28</v>
      </c>
      <c r="BA201" s="985">
        <v>-34.619999999999997</v>
      </c>
      <c r="BB201" s="985">
        <v>0.76</v>
      </c>
      <c r="BC201" s="985">
        <v>-16.34</v>
      </c>
      <c r="BE201" s="700">
        <v>2014</v>
      </c>
      <c r="BF201" s="1013">
        <f t="shared" si="65"/>
        <v>0</v>
      </c>
      <c r="BG201" s="995">
        <v>5.8000000000000007</v>
      </c>
    </row>
    <row r="202" spans="1:59" ht="11.25" customHeight="1" x14ac:dyDescent="0.2">
      <c r="A202" s="984" t="s">
        <v>1261</v>
      </c>
      <c r="B202" s="988" t="s">
        <v>1262</v>
      </c>
      <c r="C202" s="1070" t="s">
        <v>112</v>
      </c>
      <c r="D202" s="1070" t="s">
        <v>1230</v>
      </c>
      <c r="E202" s="828">
        <v>8</v>
      </c>
      <c r="F202" s="1148">
        <v>553</v>
      </c>
      <c r="G202" s="1148" t="s">
        <v>106</v>
      </c>
      <c r="H202" s="1148" t="s">
        <v>106</v>
      </c>
      <c r="I202" s="978">
        <v>15.91</v>
      </c>
      <c r="J202" s="738">
        <f t="shared" si="52"/>
        <v>1.8227529855436833</v>
      </c>
      <c r="K202" s="990">
        <v>7.2499999999999995E-2</v>
      </c>
      <c r="L202" s="1000">
        <v>4</v>
      </c>
      <c r="M202" s="729">
        <f t="shared" si="53"/>
        <v>0.28999999999999998</v>
      </c>
      <c r="N202" s="983" t="s">
        <v>714</v>
      </c>
      <c r="O202" s="831">
        <v>7.0000000000000007E-2</v>
      </c>
      <c r="P202" s="973">
        <v>43432</v>
      </c>
      <c r="Q202" s="973">
        <v>43454</v>
      </c>
      <c r="R202" s="729">
        <f t="shared" si="54"/>
        <v>3.5714285714285547</v>
      </c>
      <c r="S202" s="795">
        <f>IF(INDEX(Historical!$D$7:$D$1442,MATCH(B202,Historical!$B$7:$B$1449,0))=0,"n/a",(INDEX(Historical!$C$7:$C$1442,MATCH(B202,Historical!$B$7:$B$1449,0))/INDEX(Historical!$D$7:$D$1442,MATCH(B202,Historical!$B$7:$B$1449,0))-1)*100)</f>
        <v>12.79999999999999</v>
      </c>
      <c r="T202" s="795">
        <f>IF(INDEX(Historical!$F$7:$F$1442,MATCH(B202,Historical!$B$7:$B$1449,0))=0,"n/a",((INDEX(Historical!$C$7:$C$1442,MATCH(B202,Historical!$B$7:$B$1449,0))/INDEX(Historical!$F$7:$F$1442,MATCH(B202,Historical!$B$7:$B$1449,0)))^(1/3)-1)*100)</f>
        <v>18.376836299856404</v>
      </c>
      <c r="U202" s="795">
        <f>IF(INDEX(Historical!$H$7:$H$1442,MATCH(B202,Historical!$B$7:$B$1449,0))=0,"n/a",((INDEX(Historical!$C$7:$C$1442,MATCH(B202,Historical!$B$7:$B$1449,0))/INDEX(Historical!$H$7:$H$1442,MATCH(B202,Historical!$B$7:$B$1449,0)))^(1/5)-1)*100)</f>
        <v>21.846192255890507</v>
      </c>
      <c r="V202" s="795" t="str">
        <f>IF(INDEX(Historical!$O$7:$O$1442,MATCH(B202,Historical!$B$7:$B$1449,0))=0,"n/a",((INDEX(Historical!$C$7:$C$1442,MATCH(B202,Historical!$B$7:$B$1449,0))/INDEX(Historical!$O$7:$O$1442,MATCH(B202,Historical!$B$7:$B$1449,0)))^(1/10)-1)*100)</f>
        <v>n/a</v>
      </c>
      <c r="W202" s="796" t="str">
        <f t="shared" si="55"/>
        <v>n/a</v>
      </c>
      <c r="X202" s="797">
        <f t="shared" si="56"/>
        <v>1.0923096127945253</v>
      </c>
      <c r="Y202" s="750"/>
      <c r="Z202" s="738">
        <f t="shared" si="57"/>
        <v>96.666666666666671</v>
      </c>
      <c r="AA202" s="999">
        <f t="shared" si="58"/>
        <v>53.033333333333339</v>
      </c>
      <c r="AB202" s="1000">
        <v>9</v>
      </c>
      <c r="AC202" s="978">
        <v>0.3</v>
      </c>
      <c r="AD202" s="978">
        <v>10.09</v>
      </c>
      <c r="AE202" s="978">
        <v>0.38</v>
      </c>
      <c r="AF202" s="978">
        <v>1.35</v>
      </c>
      <c r="AG202" s="978">
        <v>27.200000000000003</v>
      </c>
      <c r="AH202" s="980">
        <v>-27.800000000000004</v>
      </c>
      <c r="AI202" s="980">
        <v>34.44</v>
      </c>
      <c r="AJ202" s="978">
        <v>20</v>
      </c>
      <c r="AK202" s="978">
        <v>5.21</v>
      </c>
      <c r="AL202" s="991">
        <v>743.16</v>
      </c>
      <c r="AM202" s="985">
        <v>11.600000000000001</v>
      </c>
      <c r="AN202" s="978">
        <v>2.36</v>
      </c>
      <c r="AO202" s="838">
        <f t="shared" si="59"/>
        <v>-29.364388091899148</v>
      </c>
      <c r="AP202" s="839">
        <f t="shared" si="60"/>
        <v>23.668945241434191</v>
      </c>
      <c r="AQ202" s="1001">
        <f t="shared" si="61"/>
        <v>78.381613402278646</v>
      </c>
      <c r="AR202" s="738">
        <f>INDEX(Historical!$C$7:$C$1442,MATCH(B202,Historical!$B$7:$B$1449,0))*IF(AH202="n/a",1.03,IF(AH202&lt;0,1.01,IF(AH202&gt;10,1.1,(1+AH202/100))))</f>
        <v>0.28481999999999996</v>
      </c>
      <c r="AS202" s="999">
        <f t="shared" si="62"/>
        <v>0.31330199999999997</v>
      </c>
      <c r="AT202" s="999">
        <f t="shared" si="51"/>
        <v>0.3296250342</v>
      </c>
      <c r="AU202" s="999">
        <f t="shared" si="51"/>
        <v>0.34679849848182004</v>
      </c>
      <c r="AV202" s="999">
        <f t="shared" si="51"/>
        <v>0.36486670025272289</v>
      </c>
      <c r="AW202" s="738">
        <f t="shared" si="63"/>
        <v>1.6394122329345429</v>
      </c>
      <c r="AX202" s="846">
        <f t="shared" si="64"/>
        <v>10.304288076269911</v>
      </c>
      <c r="AY202" s="1080">
        <v>1.76</v>
      </c>
      <c r="AZ202" s="985">
        <v>64.87</v>
      </c>
      <c r="BA202" s="985">
        <v>-32.440000000000005</v>
      </c>
      <c r="BB202" s="985">
        <v>35.46</v>
      </c>
      <c r="BC202" s="985">
        <v>-3.85</v>
      </c>
      <c r="BE202" s="700">
        <v>2012</v>
      </c>
      <c r="BF202" s="1013">
        <f t="shared" si="65"/>
        <v>0</v>
      </c>
      <c r="BG202" s="995">
        <v>6</v>
      </c>
    </row>
    <row r="203" spans="1:59" ht="11.25" customHeight="1" x14ac:dyDescent="0.2">
      <c r="A203" s="976" t="s">
        <v>1263</v>
      </c>
      <c r="B203" s="988" t="s">
        <v>1264</v>
      </c>
      <c r="C203" s="1070" t="s">
        <v>247</v>
      </c>
      <c r="D203" s="1070" t="s">
        <v>4379</v>
      </c>
      <c r="E203" s="828">
        <v>9</v>
      </c>
      <c r="F203" s="1148">
        <v>349</v>
      </c>
      <c r="G203" s="1148" t="s">
        <v>106</v>
      </c>
      <c r="H203" s="1148" t="s">
        <v>106</v>
      </c>
      <c r="I203" s="987">
        <v>61.03</v>
      </c>
      <c r="J203" s="738">
        <f t="shared" si="52"/>
        <v>1.7040799606750776</v>
      </c>
      <c r="K203" s="990">
        <v>0.26</v>
      </c>
      <c r="L203" s="1000">
        <v>4</v>
      </c>
      <c r="M203" s="729">
        <f t="shared" si="53"/>
        <v>1.04</v>
      </c>
      <c r="N203" s="983" t="s">
        <v>149</v>
      </c>
      <c r="O203" s="831">
        <v>0.25</v>
      </c>
      <c r="P203" s="694">
        <v>43159</v>
      </c>
      <c r="Q203" s="694">
        <v>43174</v>
      </c>
      <c r="R203" s="729">
        <f t="shared" si="54"/>
        <v>4.0000000000000036</v>
      </c>
      <c r="S203" s="795">
        <f>IF(INDEX(Historical!$D$7:$D$1442,MATCH(B203,Historical!$B$7:$B$1449,0))=0,"n/a",(INDEX(Historical!$C$7:$C$1442,MATCH(B203,Historical!$B$7:$B$1449,0))/INDEX(Historical!$D$7:$D$1442,MATCH(B203,Historical!$B$7:$B$1449,0))-1)*100)</f>
        <v>7.2164948453608213</v>
      </c>
      <c r="T203" s="795">
        <f>IF(INDEX(Historical!$F$7:$F$1442,MATCH(B203,Historical!$B$7:$B$1449,0))=0,"n/a",((INDEX(Historical!$C$7:$C$1442,MATCH(B203,Historical!$B$7:$B$1449,0))/INDEX(Historical!$F$7:$F$1442,MATCH(B203,Historical!$B$7:$B$1449,0)))^(1/3)-1)*100)</f>
        <v>7.8081885792345762</v>
      </c>
      <c r="U203" s="795">
        <f>IF(INDEX(Historical!$H$7:$H$1442,MATCH(B203,Historical!$B$7:$B$1449,0))=0,"n/a",((INDEX(Historical!$C$7:$C$1442,MATCH(B203,Historical!$B$7:$B$1449,0))/INDEX(Historical!$H$7:$H$1442,MATCH(B203,Historical!$B$7:$B$1449,0)))^(1/5)-1)*100)</f>
        <v>9.8560543306117854</v>
      </c>
      <c r="V203" s="795">
        <f>IF(INDEX(Historical!$O$7:$O$1442,MATCH(B203,Historical!$B$7:$B$1449,0))=0,"n/a",((INDEX(Historical!$C$7:$C$1442,MATCH(B203,Historical!$B$7:$B$1449,0))/INDEX(Historical!$O$7:$O$1442,MATCH(B203,Historical!$B$7:$B$1449,0)))^(1/10)-1)*100)</f>
        <v>8.2663630994641792</v>
      </c>
      <c r="W203" s="796">
        <f t="shared" si="55"/>
        <v>1.1923084205254242</v>
      </c>
      <c r="X203" s="797">
        <f t="shared" si="56"/>
        <v>1.071310253327368</v>
      </c>
      <c r="Y203" s="989"/>
      <c r="Z203" s="738">
        <f t="shared" si="57"/>
        <v>13.350449293966623</v>
      </c>
      <c r="AA203" s="999">
        <f t="shared" si="58"/>
        <v>7.8344030808729137</v>
      </c>
      <c r="AB203" s="1000">
        <v>12</v>
      </c>
      <c r="AC203" s="978">
        <v>7.79</v>
      </c>
      <c r="AD203" s="978" t="s">
        <v>137</v>
      </c>
      <c r="AE203" s="978">
        <v>0.1</v>
      </c>
      <c r="AF203" s="978">
        <v>1.02</v>
      </c>
      <c r="AG203" s="978">
        <v>19.8</v>
      </c>
      <c r="AH203" s="978">
        <v>-2.4</v>
      </c>
      <c r="AI203" s="978">
        <v>1.54</v>
      </c>
      <c r="AJ203" s="978">
        <v>9.1999999999999993</v>
      </c>
      <c r="AK203" s="978">
        <v>-3</v>
      </c>
      <c r="AL203" s="991">
        <v>1160</v>
      </c>
      <c r="AM203" s="986">
        <v>2.9000000000000004</v>
      </c>
      <c r="AN203" s="978">
        <v>2.4900000000000002</v>
      </c>
      <c r="AO203" s="838">
        <f t="shared" si="59"/>
        <v>3.7257312104139491</v>
      </c>
      <c r="AP203" s="839">
        <f t="shared" si="60"/>
        <v>11.560134291286863</v>
      </c>
      <c r="AQ203" s="1001">
        <f t="shared" si="61"/>
        <v>-40.404731200127522</v>
      </c>
      <c r="AR203" s="738">
        <f>INDEX(Historical!$C$7:$C$1442,MATCH(B203,Historical!$B$7:$B$1449,0))*IF(AH203="n/a",1.03,IF(AH203&lt;0,1.01,IF(AH203&gt;10,1.1,(1+AH203/100))))</f>
        <v>1.0504</v>
      </c>
      <c r="AS203" s="999">
        <f t="shared" si="62"/>
        <v>1.0665761600000001</v>
      </c>
      <c r="AT203" s="999">
        <f t="shared" si="51"/>
        <v>1.0772419216000002</v>
      </c>
      <c r="AU203" s="999">
        <f t="shared" si="51"/>
        <v>1.0880143408160001</v>
      </c>
      <c r="AV203" s="999">
        <f t="shared" si="51"/>
        <v>1.0988944842241601</v>
      </c>
      <c r="AW203" s="738">
        <f t="shared" si="63"/>
        <v>5.3811269066401604</v>
      </c>
      <c r="AX203" s="846">
        <f t="shared" si="64"/>
        <v>8.8171831994759309</v>
      </c>
      <c r="AY203" s="1080">
        <v>1.81</v>
      </c>
      <c r="AZ203" s="985">
        <v>25.34</v>
      </c>
      <c r="BA203" s="985">
        <v>-24.8</v>
      </c>
      <c r="BB203" s="985">
        <v>9.6199999999999992</v>
      </c>
      <c r="BC203" s="985">
        <v>-5.92</v>
      </c>
      <c r="BE203" s="700">
        <v>2010</v>
      </c>
      <c r="BF203" s="1013">
        <f t="shared" si="65"/>
        <v>0</v>
      </c>
      <c r="BG203" s="995">
        <v>4.7</v>
      </c>
    </row>
    <row r="204" spans="1:59" ht="11.25" customHeight="1" x14ac:dyDescent="0.2">
      <c r="A204" s="993" t="s">
        <v>3995</v>
      </c>
      <c r="B204" s="988" t="s">
        <v>3996</v>
      </c>
      <c r="C204" s="1070" t="s">
        <v>108</v>
      </c>
      <c r="D204" s="1070" t="s">
        <v>4393</v>
      </c>
      <c r="E204" s="828">
        <v>6</v>
      </c>
      <c r="F204" s="1148">
        <v>760</v>
      </c>
      <c r="G204" s="1148" t="s">
        <v>106</v>
      </c>
      <c r="H204" s="1148" t="s">
        <v>106</v>
      </c>
      <c r="I204" s="987">
        <v>21.97</v>
      </c>
      <c r="J204" s="738">
        <f t="shared" si="52"/>
        <v>2.3668639053254439</v>
      </c>
      <c r="K204" s="990">
        <v>0.13</v>
      </c>
      <c r="L204" s="1000">
        <v>4</v>
      </c>
      <c r="M204" s="729">
        <f t="shared" si="53"/>
        <v>0.52</v>
      </c>
      <c r="N204" s="983" t="s">
        <v>241</v>
      </c>
      <c r="O204" s="831">
        <v>0.12</v>
      </c>
      <c r="P204" s="973">
        <v>43468</v>
      </c>
      <c r="Q204" s="973">
        <v>43479</v>
      </c>
      <c r="R204" s="729">
        <f t="shared" si="54"/>
        <v>8.333333333333341</v>
      </c>
      <c r="S204" s="795">
        <f>IF(INDEX(Historical!$D$7:$D$1442,MATCH(B204,Historical!$B$7:$B$1449,0))=0,"n/a",(INDEX(Historical!$C$7:$C$1442,MATCH(B204,Historical!$B$7:$B$1449,0))/INDEX(Historical!$D$7:$D$1442,MATCH(B204,Historical!$B$7:$B$1449,0))-1)*100)</f>
        <v>19.999999999999996</v>
      </c>
      <c r="T204" s="795">
        <f>IF(INDEX(Historical!$F$7:$F$1442,MATCH(B204,Historical!$B$7:$B$1449,0))=0,"n/a",((INDEX(Historical!$C$7:$C$1442,MATCH(B204,Historical!$B$7:$B$1449,0))/INDEX(Historical!$F$7:$F$1442,MATCH(B204,Historical!$B$7:$B$1449,0)))^(1/3)-1)*100)</f>
        <v>33.886590016433907</v>
      </c>
      <c r="U204" s="795" t="str">
        <f>IF(INDEX(Historical!$H$7:$H$1442,MATCH(B204,Historical!$B$7:$B$1449,0))=0,"n/a",((INDEX(Historical!$C$7:$C$1442,MATCH(B204,Historical!$B$7:$B$1449,0))/INDEX(Historical!$H$7:$H$1442,MATCH(B204,Historical!$B$7:$B$1449,0)))^(1/5)-1)*100)</f>
        <v>n/a</v>
      </c>
      <c r="V204" s="795">
        <f>IF(INDEX(Historical!$O$7:$O$1442,MATCH(B204,Historical!$B$7:$B$1449,0))=0,"n/a",((INDEX(Historical!$C$7:$C$1442,MATCH(B204,Historical!$B$7:$B$1449,0))/INDEX(Historical!$O$7:$O$1442,MATCH(B204,Historical!$B$7:$B$1449,0)))^(1/10)-1)*100)</f>
        <v>-1.1709210879118914</v>
      </c>
      <c r="W204" s="796" t="str">
        <f t="shared" si="55"/>
        <v>n/a</v>
      </c>
      <c r="X204" s="797" t="str">
        <f t="shared" si="56"/>
        <v>n/a</v>
      </c>
      <c r="Y204" s="749"/>
      <c r="Z204" s="738">
        <f t="shared" si="57"/>
        <v>36.619718309859159</v>
      </c>
      <c r="AA204" s="999">
        <f t="shared" si="58"/>
        <v>15.471830985915492</v>
      </c>
      <c r="AB204" s="1000">
        <v>12</v>
      </c>
      <c r="AC204" s="978">
        <v>1.42</v>
      </c>
      <c r="AD204" s="978" t="s">
        <v>137</v>
      </c>
      <c r="AE204" s="978">
        <v>2.46</v>
      </c>
      <c r="AF204" s="978">
        <v>1.23</v>
      </c>
      <c r="AG204" s="978">
        <v>4.1000000000000005</v>
      </c>
      <c r="AH204" s="978">
        <v>9.8000000000000007</v>
      </c>
      <c r="AI204" s="978">
        <v>8.9599999999999991</v>
      </c>
      <c r="AJ204" s="978">
        <v>35.6</v>
      </c>
      <c r="AK204" s="978" t="s">
        <v>137</v>
      </c>
      <c r="AL204" s="991">
        <v>97.53</v>
      </c>
      <c r="AM204" s="985">
        <v>0.8</v>
      </c>
      <c r="AN204" s="978">
        <v>0.34</v>
      </c>
      <c r="AO204" s="838" t="str">
        <f t="shared" si="59"/>
        <v>n/a</v>
      </c>
      <c r="AP204" s="839" t="str">
        <f t="shared" si="60"/>
        <v>n/a</v>
      </c>
      <c r="AQ204" s="1001">
        <f t="shared" si="61"/>
        <v>-8.0329718197849509</v>
      </c>
      <c r="AR204" s="738">
        <f>INDEX(Historical!$C$7:$C$1442,MATCH(B204,Historical!$B$7:$B$1449,0))*IF(AH204="n/a",1.03,IF(AH204&lt;0,1.01,IF(AH204&gt;10,1.1,(1+AH204/100))))</f>
        <v>0.52704000000000006</v>
      </c>
      <c r="AS204" s="999">
        <f t="shared" si="62"/>
        <v>0.57426278399999997</v>
      </c>
      <c r="AT204" s="999">
        <f t="shared" si="51"/>
        <v>0.59149066752000001</v>
      </c>
      <c r="AU204" s="999">
        <f t="shared" si="51"/>
        <v>0.60923538754560003</v>
      </c>
      <c r="AV204" s="999">
        <f t="shared" si="51"/>
        <v>0.62751244917196802</v>
      </c>
      <c r="AW204" s="738">
        <f t="shared" si="63"/>
        <v>2.929541288237568</v>
      </c>
      <c r="AX204" s="846">
        <f t="shared" si="64"/>
        <v>13.334279873634811</v>
      </c>
      <c r="AY204" s="1080">
        <v>0.01</v>
      </c>
      <c r="AZ204" s="985">
        <v>9.2200000000000006</v>
      </c>
      <c r="BA204" s="985">
        <v>-19.809999999999999</v>
      </c>
      <c r="BB204" s="985">
        <v>-1.6099999999999999</v>
      </c>
      <c r="BC204" s="985">
        <v>-6.61</v>
      </c>
      <c r="BE204" s="700">
        <v>2014</v>
      </c>
      <c r="BF204" s="1013">
        <f t="shared" si="65"/>
        <v>0</v>
      </c>
      <c r="BG204" s="995">
        <v>0.4</v>
      </c>
    </row>
    <row r="205" spans="1:59" ht="11.25" customHeight="1" x14ac:dyDescent="0.2">
      <c r="A205" s="984" t="s">
        <v>1269</v>
      </c>
      <c r="B205" s="988" t="s">
        <v>1270</v>
      </c>
      <c r="C205" s="1070" t="s">
        <v>108</v>
      </c>
      <c r="D205" s="1070" t="s">
        <v>4401</v>
      </c>
      <c r="E205" s="828">
        <v>6</v>
      </c>
      <c r="F205" s="1148">
        <v>689</v>
      </c>
      <c r="G205" s="1148" t="s">
        <v>106</v>
      </c>
      <c r="H205" s="1148" t="s">
        <v>106</v>
      </c>
      <c r="I205" s="987">
        <v>21.93</v>
      </c>
      <c r="J205" s="738">
        <f t="shared" si="52"/>
        <v>4.3775649794801641</v>
      </c>
      <c r="K205" s="990">
        <v>0.24</v>
      </c>
      <c r="L205" s="1000">
        <v>4</v>
      </c>
      <c r="M205" s="729">
        <f t="shared" si="53"/>
        <v>0.96</v>
      </c>
      <c r="N205" s="983" t="s">
        <v>435</v>
      </c>
      <c r="O205" s="831">
        <v>0.21</v>
      </c>
      <c r="P205" s="694">
        <v>43133</v>
      </c>
      <c r="Q205" s="694">
        <v>43154</v>
      </c>
      <c r="R205" s="729">
        <f t="shared" si="54"/>
        <v>14.285714285714285</v>
      </c>
      <c r="S205" s="795">
        <f>IF(INDEX(Historical!$D$7:$D$1442,MATCH(B205,Historical!$B$7:$B$1449,0))=0,"n/a",(INDEX(Historical!$C$7:$C$1442,MATCH(B205,Historical!$B$7:$B$1449,0))/INDEX(Historical!$D$7:$D$1442,MATCH(B205,Historical!$B$7:$B$1449,0))-1)*100)</f>
        <v>19.999999999999996</v>
      </c>
      <c r="T205" s="795">
        <f>IF(INDEX(Historical!$F$7:$F$1442,MATCH(B205,Historical!$B$7:$B$1449,0))=0,"n/a",((INDEX(Historical!$C$7:$C$1442,MATCH(B205,Historical!$B$7:$B$1449,0))/INDEX(Historical!$F$7:$F$1442,MATCH(B205,Historical!$B$7:$B$1449,0)))^(1/3)-1)*100)</f>
        <v>33.886590016433907</v>
      </c>
      <c r="U205" s="795">
        <f>IF(INDEX(Historical!$H$7:$H$1442,MATCH(B205,Historical!$B$7:$B$1449,0))=0,"n/a",((INDEX(Historical!$C$7:$C$1442,MATCH(B205,Historical!$B$7:$B$1449,0))/INDEX(Historical!$H$7:$H$1442,MATCH(B205,Historical!$B$7:$B$1449,0)))^(1/5)-1)*100)</f>
        <v>68.824175968822004</v>
      </c>
      <c r="V205" s="795">
        <f>IF(INDEX(Historical!$O$7:$O$1442,MATCH(B205,Historical!$B$7:$B$1449,0))=0,"n/a",((INDEX(Historical!$C$7:$C$1442,MATCH(B205,Historical!$B$7:$B$1449,0))/INDEX(Historical!$O$7:$O$1442,MATCH(B205,Historical!$B$7:$B$1449,0)))^(1/10)-1)*100)</f>
        <v>-6.696700846319259</v>
      </c>
      <c r="W205" s="796" t="str">
        <f t="shared" si="55"/>
        <v>n/a</v>
      </c>
      <c r="X205" s="797" t="str">
        <f t="shared" si="56"/>
        <v>n/a</v>
      </c>
      <c r="Y205" s="752"/>
      <c r="Z205" s="738">
        <f t="shared" si="57"/>
        <v>51.336898395721917</v>
      </c>
      <c r="AA205" s="999">
        <f t="shared" si="58"/>
        <v>11.727272727272727</v>
      </c>
      <c r="AB205" s="1000">
        <v>12</v>
      </c>
      <c r="AC205" s="978">
        <v>1.87</v>
      </c>
      <c r="AD205" s="978">
        <v>1.47</v>
      </c>
      <c r="AE205" s="978">
        <v>3.17</v>
      </c>
      <c r="AF205" s="978">
        <v>1.24</v>
      </c>
      <c r="AG205" s="978">
        <v>10</v>
      </c>
      <c r="AH205" s="978">
        <v>2.4</v>
      </c>
      <c r="AI205" s="978">
        <v>8.9499999999999993</v>
      </c>
      <c r="AJ205" s="978">
        <v>-8.7999999999999989</v>
      </c>
      <c r="AK205" s="978">
        <v>8</v>
      </c>
      <c r="AL205" s="991">
        <v>705.16</v>
      </c>
      <c r="AM205" s="985">
        <v>0.2</v>
      </c>
      <c r="AN205" s="978">
        <v>0.21</v>
      </c>
      <c r="AO205" s="838">
        <f t="shared" si="59"/>
        <v>61.474468221029447</v>
      </c>
      <c r="AP205" s="839">
        <f t="shared" si="60"/>
        <v>73.201740948302174</v>
      </c>
      <c r="AQ205" s="1001">
        <f t="shared" si="61"/>
        <v>-19.607025785642783</v>
      </c>
      <c r="AR205" s="738">
        <f>INDEX(Historical!$C$7:$C$1442,MATCH(B205,Historical!$B$7:$B$1449,0))*IF(AH205="n/a",1.03,IF(AH205&lt;0,1.01,IF(AH205&gt;10,1.1,(1+AH205/100))))</f>
        <v>0.98304000000000002</v>
      </c>
      <c r="AS205" s="999">
        <f t="shared" si="62"/>
        <v>1.0710220799999999</v>
      </c>
      <c r="AT205" s="999">
        <f t="shared" si="51"/>
        <v>1.1567038463999999</v>
      </c>
      <c r="AU205" s="999">
        <f t="shared" si="51"/>
        <v>1.249240154112</v>
      </c>
      <c r="AV205" s="999">
        <f t="shared" si="51"/>
        <v>1.3491793664409601</v>
      </c>
      <c r="AW205" s="738">
        <f t="shared" si="63"/>
        <v>5.8091854469529594</v>
      </c>
      <c r="AX205" s="846">
        <f t="shared" si="64"/>
        <v>26.489673720715729</v>
      </c>
      <c r="AY205" s="1080">
        <v>0.99</v>
      </c>
      <c r="AZ205" s="985">
        <v>24.89</v>
      </c>
      <c r="BA205" s="985">
        <v>-32.21</v>
      </c>
      <c r="BB205" s="985">
        <v>5.7799999999999994</v>
      </c>
      <c r="BC205" s="985">
        <v>-12.6</v>
      </c>
      <c r="BE205" s="700">
        <v>2013</v>
      </c>
      <c r="BF205" s="1013">
        <f t="shared" si="65"/>
        <v>0</v>
      </c>
      <c r="BG205" s="995">
        <v>1.0999999999999999</v>
      </c>
    </row>
    <row r="206" spans="1:59" ht="11.25" customHeight="1" x14ac:dyDescent="0.2">
      <c r="A206" s="976" t="s">
        <v>1273</v>
      </c>
      <c r="B206" s="988" t="s">
        <v>1274</v>
      </c>
      <c r="C206" s="1070" t="s">
        <v>247</v>
      </c>
      <c r="D206" s="1070" t="s">
        <v>4429</v>
      </c>
      <c r="E206" s="828">
        <v>8</v>
      </c>
      <c r="F206" s="1148">
        <v>457</v>
      </c>
      <c r="G206" s="1148" t="s">
        <v>115</v>
      </c>
      <c r="H206" s="1148" t="s">
        <v>115</v>
      </c>
      <c r="I206" s="978">
        <v>36.86</v>
      </c>
      <c r="J206" s="738">
        <f t="shared" si="52"/>
        <v>4.0151926207270749</v>
      </c>
      <c r="K206" s="997">
        <v>0.37</v>
      </c>
      <c r="L206" s="1000">
        <v>4</v>
      </c>
      <c r="M206" s="729">
        <f t="shared" si="53"/>
        <v>1.48</v>
      </c>
      <c r="N206" s="983" t="s">
        <v>1004</v>
      </c>
      <c r="O206" s="832">
        <v>0.36499999999999999</v>
      </c>
      <c r="P206" s="694">
        <v>43144</v>
      </c>
      <c r="Q206" s="694">
        <v>43161</v>
      </c>
      <c r="R206" s="729">
        <f t="shared" si="54"/>
        <v>1.3698630136986314</v>
      </c>
      <c r="S206" s="795">
        <f>IF(INDEX(Historical!$D$7:$D$1442,MATCH(B206,Historical!$B$7:$B$1449,0))=0,"n/a",(INDEX(Historical!$C$7:$C$1442,MATCH(B206,Historical!$B$7:$B$1449,0))/INDEX(Historical!$D$7:$D$1442,MATCH(B206,Historical!$B$7:$B$1449,0))-1)*100)</f>
        <v>1.3698630136986356</v>
      </c>
      <c r="T206" s="795">
        <f>IF(INDEX(Historical!$F$7:$F$1442,MATCH(B206,Historical!$B$7:$B$1449,0))=0,"n/a",((INDEX(Historical!$C$7:$C$1442,MATCH(B206,Historical!$B$7:$B$1449,0))/INDEX(Historical!$F$7:$F$1442,MATCH(B206,Historical!$B$7:$B$1449,0)))^(1/3)-1)*100)</f>
        <v>6.0750740000032</v>
      </c>
      <c r="U206" s="795">
        <f>IF(INDEX(Historical!$H$7:$H$1442,MATCH(B206,Historical!$B$7:$B$1449,0))=0,"n/a",((INDEX(Historical!$C$7:$C$1442,MATCH(B206,Historical!$B$7:$B$1449,0))/INDEX(Historical!$H$7:$H$1442,MATCH(B206,Historical!$B$7:$B$1449,0)))^(1/5)-1)*100)</f>
        <v>11.994446021554527</v>
      </c>
      <c r="V206" s="795">
        <f>IF(INDEX(Historical!$O$7:$O$1442,MATCH(B206,Historical!$B$7:$B$1449,0))=0,"n/a",((INDEX(Historical!$C$7:$C$1442,MATCH(B206,Historical!$B$7:$B$1449,0))/INDEX(Historical!$O$7:$O$1442,MATCH(B206,Historical!$B$7:$B$1449,0)))^(1/10)-1)*100)</f>
        <v>1.3834814372290616</v>
      </c>
      <c r="W206" s="796">
        <f t="shared" si="55"/>
        <v>8.6697556604574952</v>
      </c>
      <c r="X206" s="797">
        <f t="shared" si="56"/>
        <v>2.9254746394035429</v>
      </c>
      <c r="Y206" s="752"/>
      <c r="Z206" s="738">
        <f t="shared" si="57"/>
        <v>41.926345609065159</v>
      </c>
      <c r="AA206" s="999">
        <f t="shared" si="58"/>
        <v>10.441926345609065</v>
      </c>
      <c r="AB206" s="1000">
        <v>12</v>
      </c>
      <c r="AC206" s="978">
        <v>3.53</v>
      </c>
      <c r="AD206" s="978">
        <v>0.98</v>
      </c>
      <c r="AE206" s="978">
        <v>1.05</v>
      </c>
      <c r="AF206" s="978">
        <v>2.84</v>
      </c>
      <c r="AG206" s="978">
        <v>26.5</v>
      </c>
      <c r="AH206" s="978">
        <v>-13.3</v>
      </c>
      <c r="AI206" s="978">
        <v>-3.88</v>
      </c>
      <c r="AJ206" s="978">
        <v>4.1000000000000005</v>
      </c>
      <c r="AK206" s="978">
        <v>10.65</v>
      </c>
      <c r="AL206" s="991">
        <v>6120</v>
      </c>
      <c r="AM206" s="985">
        <v>0.57999999999999996</v>
      </c>
      <c r="AN206" s="978">
        <v>3.3</v>
      </c>
      <c r="AO206" s="838">
        <f t="shared" si="59"/>
        <v>5.5677122966725356</v>
      </c>
      <c r="AP206" s="839">
        <f t="shared" si="60"/>
        <v>16.009638642281601</v>
      </c>
      <c r="AQ206" s="1001">
        <f t="shared" si="61"/>
        <v>14.80431819507244</v>
      </c>
      <c r="AR206" s="738">
        <f>INDEX(Historical!$C$7:$C$1442,MATCH(B206,Historical!$B$7:$B$1449,0))*IF(AH206="n/a",1.03,IF(AH206&lt;0,1.01,IF(AH206&gt;10,1.1,(1+AH206/100))))</f>
        <v>1.4947999999999999</v>
      </c>
      <c r="AS206" s="999">
        <f t="shared" si="62"/>
        <v>1.5097479999999999</v>
      </c>
      <c r="AT206" s="999">
        <f t="shared" si="51"/>
        <v>1.6607228000000001</v>
      </c>
      <c r="AU206" s="999">
        <f t="shared" si="51"/>
        <v>1.8267950800000001</v>
      </c>
      <c r="AV206" s="999">
        <f t="shared" si="51"/>
        <v>2.0094745880000002</v>
      </c>
      <c r="AW206" s="738">
        <f t="shared" si="63"/>
        <v>8.501540468</v>
      </c>
      <c r="AX206" s="846">
        <f t="shared" si="64"/>
        <v>23.064407129679871</v>
      </c>
      <c r="AY206" s="1080">
        <v>1.2</v>
      </c>
      <c r="AZ206" s="985">
        <v>17.54</v>
      </c>
      <c r="BA206" s="985">
        <v>-27.88</v>
      </c>
      <c r="BB206" s="985">
        <v>-0.49</v>
      </c>
      <c r="BC206" s="985">
        <v>-10.119999999999999</v>
      </c>
      <c r="BE206" s="700">
        <v>2011</v>
      </c>
      <c r="BF206" s="1013">
        <f t="shared" si="65"/>
        <v>0</v>
      </c>
      <c r="BG206" s="995">
        <v>5.2</v>
      </c>
    </row>
    <row r="207" spans="1:59" s="874" customFormat="1" ht="11.25" customHeight="1" x14ac:dyDescent="0.2">
      <c r="A207" s="853" t="s">
        <v>1275</v>
      </c>
      <c r="B207" s="882" t="s">
        <v>1276</v>
      </c>
      <c r="C207" s="1070" t="s">
        <v>108</v>
      </c>
      <c r="D207" s="1070" t="s">
        <v>118</v>
      </c>
      <c r="E207" s="854">
        <v>8</v>
      </c>
      <c r="F207" s="1148">
        <v>534</v>
      </c>
      <c r="G207" s="1147" t="s">
        <v>37</v>
      </c>
      <c r="H207" s="1147" t="s">
        <v>37</v>
      </c>
      <c r="I207" s="855">
        <v>46.92</v>
      </c>
      <c r="J207" s="856">
        <f t="shared" si="52"/>
        <v>2.5575447570332481</v>
      </c>
      <c r="K207" s="857">
        <v>0.3</v>
      </c>
      <c r="L207" s="858">
        <v>4</v>
      </c>
      <c r="M207" s="859">
        <f t="shared" si="53"/>
        <v>1.2</v>
      </c>
      <c r="N207" s="860" t="s">
        <v>164</v>
      </c>
      <c r="O207" s="861">
        <v>0.25</v>
      </c>
      <c r="P207" s="862">
        <v>43343</v>
      </c>
      <c r="Q207" s="862">
        <v>43374</v>
      </c>
      <c r="R207" s="859">
        <f t="shared" si="54"/>
        <v>19.999999999999996</v>
      </c>
      <c r="S207" s="795">
        <f>IF(INDEX(Historical!$D$7:$D$1442,MATCH(B207,Historical!$B$7:$B$1449,0))=0,"n/a",(INDEX(Historical!$C$7:$C$1442,MATCH(B207,Historical!$B$7:$B$1449,0))/INDEX(Historical!$D$7:$D$1442,MATCH(B207,Historical!$B$7:$B$1449,0))-1)*100)</f>
        <v>14.130434782608692</v>
      </c>
      <c r="T207" s="795">
        <f>IF(INDEX(Historical!$F$7:$F$1442,MATCH(B207,Historical!$B$7:$B$1449,0))=0,"n/a",((INDEX(Historical!$C$7:$C$1442,MATCH(B207,Historical!$B$7:$B$1449,0))/INDEX(Historical!$F$7:$F$1442,MATCH(B207,Historical!$B$7:$B$1449,0)))^(1/3)-1)*100)</f>
        <v>11.868894208139679</v>
      </c>
      <c r="U207" s="795">
        <f>IF(INDEX(Historical!$H$7:$H$1442,MATCH(B207,Historical!$B$7:$B$1449,0))=0,"n/a",((INDEX(Historical!$C$7:$C$1442,MATCH(B207,Historical!$B$7:$B$1449,0))/INDEX(Historical!$H$7:$H$1442,MATCH(B207,Historical!$B$7:$B$1449,0)))^(1/5)-1)*100)</f>
        <v>18.466445254224407</v>
      </c>
      <c r="V207" s="795">
        <f>IF(INDEX(Historical!$O$7:$O$1442,MATCH(B207,Historical!$B$7:$B$1449,0))=0,"n/a",((INDEX(Historical!$C$7:$C$1442,MATCH(B207,Historical!$B$7:$B$1449,0))/INDEX(Historical!$O$7:$O$1442,MATCH(B207,Historical!$B$7:$B$1449,0)))^(1/10)-1)*100)</f>
        <v>-6.7850987529237683</v>
      </c>
      <c r="W207" s="863" t="str">
        <f t="shared" si="55"/>
        <v>n/a</v>
      </c>
      <c r="X207" s="864">
        <f t="shared" si="56"/>
        <v>0.55958925012801231</v>
      </c>
      <c r="Y207" s="865"/>
      <c r="Z207" s="856">
        <f t="shared" si="57"/>
        <v>27.027027027027025</v>
      </c>
      <c r="AA207" s="866">
        <f t="shared" si="58"/>
        <v>10.567567567567567</v>
      </c>
      <c r="AB207" s="858">
        <v>12</v>
      </c>
      <c r="AC207" s="867">
        <v>4.4400000000000004</v>
      </c>
      <c r="AD207" s="867">
        <v>0.53</v>
      </c>
      <c r="AE207" s="867">
        <v>0.9</v>
      </c>
      <c r="AF207" s="867">
        <v>1.32</v>
      </c>
      <c r="AG207" s="867" t="s">
        <v>137</v>
      </c>
      <c r="AH207" s="867">
        <v>8.9</v>
      </c>
      <c r="AI207" s="867">
        <v>18.759999999999998</v>
      </c>
      <c r="AJ207" s="867">
        <v>33</v>
      </c>
      <c r="AK207" s="867">
        <v>19.84</v>
      </c>
      <c r="AL207" s="868">
        <v>16800</v>
      </c>
      <c r="AM207" s="869">
        <v>0.2</v>
      </c>
      <c r="AN207" s="867">
        <v>0.37</v>
      </c>
      <c r="AO207" s="870">
        <f t="shared" si="59"/>
        <v>10.456422443690089</v>
      </c>
      <c r="AP207" s="871">
        <f t="shared" si="60"/>
        <v>21.023990011257656</v>
      </c>
      <c r="AQ207" s="872">
        <f t="shared" si="61"/>
        <v>-21.262209583709812</v>
      </c>
      <c r="AR207" s="738">
        <f>INDEX(Historical!$C$7:$C$1442,MATCH(B207,Historical!$B$7:$B$1449,0))*IF(AH207="n/a",1.03,IF(AH207&lt;0,1.01,IF(AH207&gt;10,1.1,(1+AH207/100))))</f>
        <v>1.1434500000000001</v>
      </c>
      <c r="AS207" s="866">
        <f t="shared" si="62"/>
        <v>1.2577950000000002</v>
      </c>
      <c r="AT207" s="866">
        <f t="shared" ref="AT207:AV226" si="66">IF($AK207="n/a",1.03*AS207,IF($AK207&lt;0,1.01*AS207,IF($AK207&gt;10,1.1*AS207,(1+$AK207/100)*AS207)))</f>
        <v>1.3835745000000004</v>
      </c>
      <c r="AU207" s="866">
        <f t="shared" si="66"/>
        <v>1.5219319500000006</v>
      </c>
      <c r="AV207" s="866">
        <f t="shared" si="66"/>
        <v>1.6741251450000008</v>
      </c>
      <c r="AW207" s="856">
        <f t="shared" si="63"/>
        <v>6.9808765950000016</v>
      </c>
      <c r="AX207" s="873">
        <f t="shared" si="64"/>
        <v>14.878253612531973</v>
      </c>
      <c r="AY207" s="1081">
        <v>0.73</v>
      </c>
      <c r="AZ207" s="869">
        <v>15.740000000000002</v>
      </c>
      <c r="BA207" s="869">
        <v>-20.380000000000003</v>
      </c>
      <c r="BB207" s="869">
        <v>6.9099999999999993</v>
      </c>
      <c r="BC207" s="869">
        <v>-4.37</v>
      </c>
      <c r="BD207" s="1033"/>
      <c r="BE207" s="700">
        <v>2011</v>
      </c>
      <c r="BF207" s="1013">
        <f t="shared" si="65"/>
        <v>0</v>
      </c>
      <c r="BG207" s="931" t="s">
        <v>137</v>
      </c>
    </row>
    <row r="208" spans="1:59" ht="11.25" customHeight="1" x14ac:dyDescent="0.2">
      <c r="A208" s="984" t="s">
        <v>1277</v>
      </c>
      <c r="B208" s="988" t="s">
        <v>1278</v>
      </c>
      <c r="C208" s="1070" t="s">
        <v>247</v>
      </c>
      <c r="D208" s="1070" t="s">
        <v>4379</v>
      </c>
      <c r="E208" s="828">
        <v>9</v>
      </c>
      <c r="F208" s="1148">
        <v>358</v>
      </c>
      <c r="G208" s="1148" t="s">
        <v>106</v>
      </c>
      <c r="H208" s="1148" t="s">
        <v>106</v>
      </c>
      <c r="I208" s="987">
        <v>20.37</v>
      </c>
      <c r="J208" s="738">
        <f t="shared" si="52"/>
        <v>3.5346097201767304</v>
      </c>
      <c r="K208" s="990">
        <v>0.18</v>
      </c>
      <c r="L208" s="1000">
        <v>4</v>
      </c>
      <c r="M208" s="729">
        <f t="shared" si="53"/>
        <v>0.72</v>
      </c>
      <c r="N208" s="983" t="s">
        <v>152</v>
      </c>
      <c r="O208" s="831">
        <v>0.15</v>
      </c>
      <c r="P208" s="694">
        <v>43172</v>
      </c>
      <c r="Q208" s="694">
        <v>43188</v>
      </c>
      <c r="R208" s="729">
        <f t="shared" si="54"/>
        <v>20</v>
      </c>
      <c r="S208" s="795">
        <f>IF(INDEX(Historical!$D$7:$D$1442,MATCH(B208,Historical!$B$7:$B$1449,0))=0,"n/a",(INDEX(Historical!$C$7:$C$1442,MATCH(B208,Historical!$B$7:$B$1449,0))/INDEX(Historical!$D$7:$D$1442,MATCH(B208,Historical!$B$7:$B$1449,0))-1)*100)</f>
        <v>33.333333333333329</v>
      </c>
      <c r="T208" s="795">
        <f>IF(INDEX(Historical!$F$7:$F$1442,MATCH(B208,Historical!$B$7:$B$1449,0))=0,"n/a",((INDEX(Historical!$C$7:$C$1442,MATCH(B208,Historical!$B$7:$B$1449,0))/INDEX(Historical!$F$7:$F$1442,MATCH(B208,Historical!$B$7:$B$1449,0)))^(1/3)-1)*100)</f>
        <v>25.99210498948732</v>
      </c>
      <c r="U208" s="795">
        <f>IF(INDEX(Historical!$H$7:$H$1442,MATCH(B208,Historical!$B$7:$B$1449,0))=0,"n/a",((INDEX(Historical!$C$7:$C$1442,MATCH(B208,Historical!$B$7:$B$1449,0))/INDEX(Historical!$H$7:$H$1442,MATCH(B208,Historical!$B$7:$B$1449,0)))^(1/5)-1)*100)</f>
        <v>24.573093961551741</v>
      </c>
      <c r="V208" s="795">
        <f>IF(INDEX(Historical!$O$7:$O$1442,MATCH(B208,Historical!$B$7:$B$1449,0))=0,"n/a",((INDEX(Historical!$C$7:$C$1442,MATCH(B208,Historical!$B$7:$B$1449,0))/INDEX(Historical!$O$7:$O$1442,MATCH(B208,Historical!$B$7:$B$1449,0)))^(1/10)-1)*100)</f>
        <v>13.524800372187773</v>
      </c>
      <c r="W208" s="796">
        <f t="shared" si="55"/>
        <v>1.8168914353873598</v>
      </c>
      <c r="X208" s="797">
        <f t="shared" si="56"/>
        <v>1.7064648584410933</v>
      </c>
      <c r="Y208" s="988"/>
      <c r="Z208" s="738">
        <f t="shared" si="57"/>
        <v>55.38461538461538</v>
      </c>
      <c r="AA208" s="999">
        <f t="shared" si="58"/>
        <v>15.669230769230769</v>
      </c>
      <c r="AB208" s="1000">
        <v>12</v>
      </c>
      <c r="AC208" s="978">
        <v>1.3</v>
      </c>
      <c r="AD208" s="978">
        <v>1.2</v>
      </c>
      <c r="AE208" s="978">
        <v>0.5</v>
      </c>
      <c r="AF208" s="978">
        <v>1.46</v>
      </c>
      <c r="AG208" s="978">
        <v>8.1</v>
      </c>
      <c r="AH208" s="978">
        <v>-3</v>
      </c>
      <c r="AI208" s="978">
        <v>-0.38</v>
      </c>
      <c r="AJ208" s="978">
        <v>14.399999999999999</v>
      </c>
      <c r="AK208" s="978">
        <v>13.100000000000001</v>
      </c>
      <c r="AL208" s="991">
        <v>413.71</v>
      </c>
      <c r="AM208" s="985">
        <v>0.1</v>
      </c>
      <c r="AN208" s="978">
        <v>0.18</v>
      </c>
      <c r="AO208" s="838">
        <f t="shared" si="59"/>
        <v>12.438472912497705</v>
      </c>
      <c r="AP208" s="839">
        <f t="shared" si="60"/>
        <v>28.107703681728474</v>
      </c>
      <c r="AQ208" s="1001">
        <f t="shared" si="61"/>
        <v>0.83446704173004704</v>
      </c>
      <c r="AR208" s="738">
        <f>INDEX(Historical!$C$7:$C$1442,MATCH(B208,Historical!$B$7:$B$1449,0))*IF(AH208="n/a",1.03,IF(AH208&lt;0,1.01,IF(AH208&gt;10,1.1,(1+AH208/100))))</f>
        <v>0.72719999999999996</v>
      </c>
      <c r="AS208" s="999">
        <f t="shared" si="62"/>
        <v>0.73447200000000001</v>
      </c>
      <c r="AT208" s="999">
        <f t="shared" si="66"/>
        <v>0.80791920000000006</v>
      </c>
      <c r="AU208" s="999">
        <f t="shared" si="66"/>
        <v>0.88871112000000019</v>
      </c>
      <c r="AV208" s="999">
        <f t="shared" si="66"/>
        <v>0.97758223200000027</v>
      </c>
      <c r="AW208" s="738">
        <f t="shared" si="63"/>
        <v>4.1358845520000012</v>
      </c>
      <c r="AX208" s="846">
        <f t="shared" si="64"/>
        <v>20.303802415316646</v>
      </c>
      <c r="AY208" s="1080">
        <v>0.72</v>
      </c>
      <c r="AZ208" s="985">
        <v>20.64</v>
      </c>
      <c r="BA208" s="985">
        <v>-7.5600000000000005</v>
      </c>
      <c r="BB208" s="985">
        <v>3.55</v>
      </c>
      <c r="BC208" s="985">
        <v>2.3199999999999998</v>
      </c>
      <c r="BE208" s="700">
        <v>2010</v>
      </c>
      <c r="BF208" s="1013">
        <f t="shared" si="65"/>
        <v>0</v>
      </c>
      <c r="BG208" s="995">
        <v>5.0999999999999996</v>
      </c>
    </row>
    <row r="209" spans="1:59" ht="11.25" customHeight="1" x14ac:dyDescent="0.2">
      <c r="A209" s="984" t="s">
        <v>4141</v>
      </c>
      <c r="B209" s="988" t="s">
        <v>4142</v>
      </c>
      <c r="C209" s="1070" t="s">
        <v>247</v>
      </c>
      <c r="D209" s="1070" t="s">
        <v>4379</v>
      </c>
      <c r="E209" s="828">
        <v>9</v>
      </c>
      <c r="F209" s="1148">
        <v>357</v>
      </c>
      <c r="G209" s="1148" t="s">
        <v>106</v>
      </c>
      <c r="H209" s="1148" t="s">
        <v>106</v>
      </c>
      <c r="I209" s="987">
        <v>20.28</v>
      </c>
      <c r="J209" s="738">
        <f t="shared" si="52"/>
        <v>3.3530571992110452</v>
      </c>
      <c r="K209" s="990">
        <v>0.17</v>
      </c>
      <c r="L209" s="1000">
        <v>4</v>
      </c>
      <c r="M209" s="729">
        <f t="shared" si="53"/>
        <v>0.68</v>
      </c>
      <c r="N209" s="983" t="s">
        <v>152</v>
      </c>
      <c r="O209" s="831">
        <v>0.14249999999999999</v>
      </c>
      <c r="P209" s="694">
        <v>43172</v>
      </c>
      <c r="Q209" s="694">
        <v>43188</v>
      </c>
      <c r="R209" s="729">
        <f t="shared" si="54"/>
        <v>19.298245614035107</v>
      </c>
      <c r="S209" s="795">
        <f>IF(INDEX(Historical!$D$7:$D$1442,MATCH(B209,Historical!$B$7:$B$1449,0))=0,"n/a",(INDEX(Historical!$C$7:$C$1442,MATCH(B209,Historical!$B$7:$B$1449,0))/INDEX(Historical!$D$7:$D$1442,MATCH(B209,Historical!$B$7:$B$1449,0))-1)*100)</f>
        <v>33.33333333333335</v>
      </c>
      <c r="T209" s="795">
        <f>IF(INDEX(Historical!$F$7:$F$1442,MATCH(B209,Historical!$B$7:$B$1449,0))=0,"n/a",((INDEX(Historical!$C$7:$C$1442,MATCH(B209,Historical!$B$7:$B$1449,0))/INDEX(Historical!$F$7:$F$1442,MATCH(B209,Historical!$B$7:$B$1449,0)))^(1/3)-1)*100)</f>
        <v>25.99210498948732</v>
      </c>
      <c r="U209" s="795">
        <f>IF(INDEX(Historical!$H$7:$H$1442,MATCH(B209,Historical!$B$7:$B$1449,0))=0,"n/a",((INDEX(Historical!$C$7:$C$1442,MATCH(B209,Historical!$B$7:$B$1449,0))/INDEX(Historical!$H$7:$H$1442,MATCH(B209,Historical!$B$7:$B$1449,0)))^(1/5)-1)*100)</f>
        <v>24.757102288230492</v>
      </c>
      <c r="V209" s="795">
        <f>IF(INDEX(Historical!$O$7:$O$1442,MATCH(B209,Historical!$B$7:$B$1449,0))=0,"n/a",((INDEX(Historical!$C$7:$C$1442,MATCH(B209,Historical!$B$7:$B$1449,0))/INDEX(Historical!$O$7:$O$1442,MATCH(B209,Historical!$B$7:$B$1449,0)))^(1/10)-1)*100)</f>
        <v>13.749832040627785</v>
      </c>
      <c r="W209" s="796">
        <f t="shared" si="55"/>
        <v>1.8005385240400464</v>
      </c>
      <c r="X209" s="797" t="str">
        <f t="shared" si="56"/>
        <v>n/a</v>
      </c>
      <c r="Y209" s="988"/>
      <c r="Z209" s="738">
        <f t="shared" si="57"/>
        <v>61.261261261261254</v>
      </c>
      <c r="AA209" s="999">
        <f t="shared" si="58"/>
        <v>18.27027027027027</v>
      </c>
      <c r="AB209" s="1000">
        <v>12</v>
      </c>
      <c r="AC209" s="978">
        <v>1.1100000000000001</v>
      </c>
      <c r="AD209" s="978" t="s">
        <v>137</v>
      </c>
      <c r="AE209" s="978">
        <v>0.52</v>
      </c>
      <c r="AF209" s="978">
        <v>1.46</v>
      </c>
      <c r="AG209" s="978">
        <v>8.1199999999999992</v>
      </c>
      <c r="AH209" s="978" t="s">
        <v>137</v>
      </c>
      <c r="AI209" s="978" t="s">
        <v>137</v>
      </c>
      <c r="AJ209" s="978" t="s">
        <v>137</v>
      </c>
      <c r="AK209" s="978" t="s">
        <v>137</v>
      </c>
      <c r="AL209" s="991">
        <v>428.99</v>
      </c>
      <c r="AM209" s="985">
        <v>6.61</v>
      </c>
      <c r="AN209" s="978">
        <v>0.17699999999999999</v>
      </c>
      <c r="AO209" s="838">
        <f t="shared" si="59"/>
        <v>9.8398892171712653</v>
      </c>
      <c r="AP209" s="839">
        <f t="shared" si="60"/>
        <v>28.110159487441535</v>
      </c>
      <c r="AQ209" s="1001">
        <f t="shared" si="61"/>
        <v>8.8823924028829104</v>
      </c>
      <c r="AR209" s="738">
        <f>INDEX(Historical!$C$7:$C$1442,MATCH(B209,Historical!$B$7:$B$1449,0))*IF(AH209="n/a",1.03,IF(AH209&lt;0,1.01,IF(AH209&gt;10,1.1,(1+AH209/100))))</f>
        <v>0.70040000000000002</v>
      </c>
      <c r="AS209" s="999">
        <f t="shared" si="62"/>
        <v>0.72141200000000005</v>
      </c>
      <c r="AT209" s="999">
        <f t="shared" si="66"/>
        <v>0.74305436000000002</v>
      </c>
      <c r="AU209" s="999">
        <f t="shared" si="66"/>
        <v>0.7653459908000001</v>
      </c>
      <c r="AV209" s="999">
        <f t="shared" si="66"/>
        <v>0.7883063705240001</v>
      </c>
      <c r="AW209" s="738">
        <f t="shared" si="63"/>
        <v>3.7185187213240001</v>
      </c>
      <c r="AX209" s="846">
        <f t="shared" si="64"/>
        <v>18.335891130788955</v>
      </c>
      <c r="AY209" s="1080">
        <v>0.39</v>
      </c>
      <c r="AZ209" s="985">
        <v>17.770034843205586</v>
      </c>
      <c r="BA209" s="985">
        <v>-7.818181818181813</v>
      </c>
      <c r="BB209" s="985">
        <v>1.7051153460381219</v>
      </c>
      <c r="BC209" s="985">
        <v>1.0463378176382765</v>
      </c>
      <c r="BE209" s="700">
        <v>2010</v>
      </c>
      <c r="BF209" s="1013">
        <f t="shared" si="65"/>
        <v>0</v>
      </c>
      <c r="BG209" s="995">
        <v>5.04</v>
      </c>
    </row>
    <row r="210" spans="1:59" ht="11.25" customHeight="1" x14ac:dyDescent="0.2">
      <c r="A210" s="984" t="s">
        <v>4242</v>
      </c>
      <c r="B210" s="988" t="s">
        <v>4243</v>
      </c>
      <c r="C210" s="1070" t="s">
        <v>108</v>
      </c>
      <c r="D210" s="1070" t="s">
        <v>4401</v>
      </c>
      <c r="E210" s="828">
        <v>7</v>
      </c>
      <c r="F210" s="1148">
        <v>612</v>
      </c>
      <c r="G210" s="1148" t="s">
        <v>37</v>
      </c>
      <c r="H210" s="1148" t="s">
        <v>37</v>
      </c>
      <c r="I210" s="987">
        <v>23</v>
      </c>
      <c r="J210" s="738">
        <f t="shared" si="52"/>
        <v>1.7391304347826086</v>
      </c>
      <c r="K210" s="990">
        <v>0.1</v>
      </c>
      <c r="L210" s="1000">
        <v>4</v>
      </c>
      <c r="M210" s="729">
        <f t="shared" si="53"/>
        <v>0.4</v>
      </c>
      <c r="N210" s="983" t="s">
        <v>146</v>
      </c>
      <c r="O210" s="831">
        <v>7.0000000000000007E-2</v>
      </c>
      <c r="P210" s="973">
        <v>43265</v>
      </c>
      <c r="Q210" s="973">
        <v>43282</v>
      </c>
      <c r="R210" s="729">
        <f t="shared" si="54"/>
        <v>42.857142857142847</v>
      </c>
      <c r="S210" s="795">
        <f>IF(INDEX(Historical!$D$7:$D$1442,MATCH(B210,Historical!$B$7:$B$1449,0))=0,"n/a",(INDEX(Historical!$C$7:$C$1442,MATCH(B210,Historical!$B$7:$B$1449,0))/INDEX(Historical!$D$7:$D$1442,MATCH(B210,Historical!$B$7:$B$1449,0))-1)*100)</f>
        <v>27.011640243264658</v>
      </c>
      <c r="T210" s="795">
        <f>IF(INDEX(Historical!$F$7:$F$1442,MATCH(B210,Historical!$B$7:$B$1449,0))=0,"n/a",((INDEX(Historical!$C$7:$C$1442,MATCH(B210,Historical!$B$7:$B$1449,0))/INDEX(Historical!$F$7:$F$1442,MATCH(B210,Historical!$B$7:$B$1449,0)))^(1/3)-1)*100)</f>
        <v>22.117582920133039</v>
      </c>
      <c r="U210" s="795">
        <f>IF(INDEX(Historical!$H$7:$H$1442,MATCH(B210,Historical!$B$7:$B$1449,0))=0,"n/a",((INDEX(Historical!$C$7:$C$1442,MATCH(B210,Historical!$B$7:$B$1449,0))/INDEX(Historical!$H$7:$H$1442,MATCH(B210,Historical!$B$7:$B$1449,0)))^(1/5)-1)*100)</f>
        <v>14.534932318460857</v>
      </c>
      <c r="V210" s="795">
        <f>IF(INDEX(Historical!$O$7:$O$1442,MATCH(B210,Historical!$B$7:$B$1449,0))=0,"n/a",((INDEX(Historical!$C$7:$C$1442,MATCH(B210,Historical!$B$7:$B$1449,0))/INDEX(Historical!$O$7:$O$1442,MATCH(B210,Historical!$B$7:$B$1449,0)))^(1/10)-1)*100)</f>
        <v>-5.7330715177196012</v>
      </c>
      <c r="W210" s="796" t="str">
        <f t="shared" si="55"/>
        <v>n/a</v>
      </c>
      <c r="X210" s="797">
        <f t="shared" si="56"/>
        <v>0.29723787972312593</v>
      </c>
      <c r="Y210" s="764"/>
      <c r="Z210" s="738">
        <f t="shared" si="57"/>
        <v>24.539877300613501</v>
      </c>
      <c r="AA210" s="999">
        <f t="shared" si="58"/>
        <v>14.110429447852761</v>
      </c>
      <c r="AB210" s="1000">
        <v>12</v>
      </c>
      <c r="AC210" s="978">
        <v>1.63</v>
      </c>
      <c r="AD210" s="978" t="s">
        <v>137</v>
      </c>
      <c r="AE210" s="978">
        <v>2.4900000000000002</v>
      </c>
      <c r="AF210" s="978">
        <v>1.46</v>
      </c>
      <c r="AG210" s="978">
        <v>6.2</v>
      </c>
      <c r="AH210" s="978">
        <v>3.8</v>
      </c>
      <c r="AI210" s="978" t="s">
        <v>137</v>
      </c>
      <c r="AJ210" s="978">
        <v>48.9</v>
      </c>
      <c r="AK210" s="978" t="s">
        <v>137</v>
      </c>
      <c r="AL210" s="991">
        <v>138.91999999999999</v>
      </c>
      <c r="AM210" s="985">
        <v>0.89999999999999991</v>
      </c>
      <c r="AN210" s="978">
        <v>0.52</v>
      </c>
      <c r="AO210" s="838">
        <f t="shared" si="59"/>
        <v>2.1636333053907055</v>
      </c>
      <c r="AP210" s="839">
        <f t="shared" si="60"/>
        <v>16.274062753243467</v>
      </c>
      <c r="AQ210" s="1001">
        <f t="shared" si="61"/>
        <v>-4.3124831226024618</v>
      </c>
      <c r="AR210" s="738">
        <f>INDEX(Historical!$C$7:$C$1442,MATCH(B210,Historical!$B$7:$B$1449,0))*IF(AH210="n/a",1.03,IF(AH210&lt;0,1.01,IF(AH210&gt;10,1.1,(1+AH210/100))))</f>
        <v>0.35292000000000001</v>
      </c>
      <c r="AS210" s="999">
        <f t="shared" si="62"/>
        <v>0.36350760000000004</v>
      </c>
      <c r="AT210" s="999">
        <f t="shared" si="66"/>
        <v>0.37441282800000003</v>
      </c>
      <c r="AU210" s="999">
        <f t="shared" si="66"/>
        <v>0.38564521284000003</v>
      </c>
      <c r="AV210" s="999">
        <f t="shared" si="66"/>
        <v>0.39721456922520004</v>
      </c>
      <c r="AW210" s="738">
        <f t="shared" si="63"/>
        <v>1.8737002100652003</v>
      </c>
      <c r="AX210" s="846">
        <f t="shared" si="64"/>
        <v>8.1465226524573922</v>
      </c>
      <c r="AY210" s="1080">
        <v>0.31</v>
      </c>
      <c r="AZ210" s="985">
        <v>19.600000000000001</v>
      </c>
      <c r="BA210" s="985">
        <v>-7.5600000000000005</v>
      </c>
      <c r="BB210" s="985">
        <v>2.0500000000000003</v>
      </c>
      <c r="BC210" s="985">
        <v>3.82</v>
      </c>
      <c r="BE210" s="700">
        <v>2012</v>
      </c>
      <c r="BF210" s="1013">
        <f t="shared" si="65"/>
        <v>0</v>
      </c>
      <c r="BG210" s="995">
        <v>0.4</v>
      </c>
    </row>
    <row r="211" spans="1:59" ht="11.25" customHeight="1" x14ac:dyDescent="0.2">
      <c r="A211" s="993" t="s">
        <v>1279</v>
      </c>
      <c r="B211" s="988" t="s">
        <v>1280</v>
      </c>
      <c r="C211" s="1070" t="s">
        <v>4381</v>
      </c>
      <c r="D211" s="1070" t="s">
        <v>4382</v>
      </c>
      <c r="E211" s="828">
        <v>7</v>
      </c>
      <c r="F211" s="1148">
        <v>626</v>
      </c>
      <c r="G211" s="1148" t="s">
        <v>106</v>
      </c>
      <c r="H211" s="1148" t="s">
        <v>106</v>
      </c>
      <c r="I211" s="987">
        <v>28.42</v>
      </c>
      <c r="J211" s="738">
        <f t="shared" si="52"/>
        <v>4.3631245601688944</v>
      </c>
      <c r="K211" s="990">
        <v>0.31</v>
      </c>
      <c r="L211" s="1000">
        <v>4</v>
      </c>
      <c r="M211" s="729">
        <f t="shared" si="53"/>
        <v>1.24</v>
      </c>
      <c r="N211" s="983" t="s">
        <v>588</v>
      </c>
      <c r="O211" s="831">
        <v>0.30499999999999999</v>
      </c>
      <c r="P211" s="973">
        <v>43374</v>
      </c>
      <c r="Q211" s="973">
        <v>43378</v>
      </c>
      <c r="R211" s="729">
        <f t="shared" si="54"/>
        <v>1.6393442622950833</v>
      </c>
      <c r="S211" s="795">
        <f>IF(INDEX(Historical!$D$7:$D$1442,MATCH(B211,Historical!$B$7:$B$1449,0))=0,"n/a",(INDEX(Historical!$C$7:$C$1442,MATCH(B211,Historical!$B$7:$B$1449,0))/INDEX(Historical!$D$7:$D$1442,MATCH(B211,Historical!$B$7:$B$1449,0))-1)*100)</f>
        <v>1.6597510373444146</v>
      </c>
      <c r="T211" s="795">
        <f>IF(INDEX(Historical!$F$7:$F$1442,MATCH(B211,Historical!$B$7:$B$1449,0))=0,"n/a",((INDEX(Historical!$C$7:$C$1442,MATCH(B211,Historical!$B$7:$B$1449,0))/INDEX(Historical!$F$7:$F$1442,MATCH(B211,Historical!$B$7:$B$1449,0)))^(1/3)-1)*100)</f>
        <v>1.6880816543510146</v>
      </c>
      <c r="U211" s="795">
        <f>IF(INDEX(Historical!$H$7:$H$1442,MATCH(B211,Historical!$B$7:$B$1449,0))=0,"n/a",((INDEX(Historical!$C$7:$C$1442,MATCH(B211,Historical!$B$7:$B$1449,0))/INDEX(Historical!$H$7:$H$1442,MATCH(B211,Historical!$B$7:$B$1449,0)))^(1/5)-1)*100)</f>
        <v>1.271594910569096</v>
      </c>
      <c r="V211" s="795" t="str">
        <f>IF(INDEX(Historical!$O$7:$O$1442,MATCH(B211,Historical!$B$7:$B$1449,0))=0,"n/a",((INDEX(Historical!$C$7:$C$1442,MATCH(B211,Historical!$B$7:$B$1449,0))/INDEX(Historical!$O$7:$O$1442,MATCH(B211,Historical!$B$7:$B$1449,0)))^(1/10)-1)*100)</f>
        <v>n/a</v>
      </c>
      <c r="W211" s="796" t="str">
        <f t="shared" si="55"/>
        <v>n/a</v>
      </c>
      <c r="X211" s="797">
        <f t="shared" si="56"/>
        <v>4.3848100364451595E-2</v>
      </c>
      <c r="Y211" s="747"/>
      <c r="Z211" s="738">
        <f t="shared" si="57"/>
        <v>108.77192982456141</v>
      </c>
      <c r="AA211" s="999">
        <f t="shared" si="58"/>
        <v>24.929824561403514</v>
      </c>
      <c r="AB211" s="1000">
        <v>12</v>
      </c>
      <c r="AC211" s="978">
        <v>1.1399999999999999</v>
      </c>
      <c r="AD211" s="978" t="s">
        <v>137</v>
      </c>
      <c r="AE211" s="978">
        <v>8.4499999999999993</v>
      </c>
      <c r="AF211" s="978">
        <v>1.76</v>
      </c>
      <c r="AG211" s="978">
        <v>7.3</v>
      </c>
      <c r="AH211" s="978">
        <v>5.4</v>
      </c>
      <c r="AI211" s="978">
        <v>-69.75</v>
      </c>
      <c r="AJ211" s="978">
        <v>28.999999999999996</v>
      </c>
      <c r="AK211" s="978" t="s">
        <v>137</v>
      </c>
      <c r="AL211" s="991">
        <v>5900</v>
      </c>
      <c r="AM211" s="985">
        <v>0.47000000000000003</v>
      </c>
      <c r="AN211" s="978">
        <v>0.78</v>
      </c>
      <c r="AO211" s="838">
        <f t="shared" si="59"/>
        <v>-19.295105090665523</v>
      </c>
      <c r="AP211" s="839">
        <f t="shared" si="60"/>
        <v>5.6347194707379904</v>
      </c>
      <c r="AQ211" s="1001">
        <f t="shared" si="61"/>
        <v>39.644773507751417</v>
      </c>
      <c r="AR211" s="738">
        <f>INDEX(Historical!$C$7:$C$1442,MATCH(B211,Historical!$B$7:$B$1449,0))*IF(AH211="n/a",1.03,IF(AH211&lt;0,1.01,IF(AH211&gt;10,1.1,(1+AH211/100))))</f>
        <v>1.2911500000000002</v>
      </c>
      <c r="AS211" s="999">
        <f t="shared" si="62"/>
        <v>1.3040615000000002</v>
      </c>
      <c r="AT211" s="999">
        <f t="shared" si="66"/>
        <v>1.3431833450000001</v>
      </c>
      <c r="AU211" s="999">
        <f t="shared" si="66"/>
        <v>1.3834788453500002</v>
      </c>
      <c r="AV211" s="999">
        <f t="shared" si="66"/>
        <v>1.4249832107105003</v>
      </c>
      <c r="AW211" s="738">
        <f t="shared" si="63"/>
        <v>6.7468569010605002</v>
      </c>
      <c r="AX211" s="846">
        <f t="shared" si="64"/>
        <v>23.73982020077586</v>
      </c>
      <c r="AY211" s="1080">
        <v>0.51</v>
      </c>
      <c r="AZ211" s="985">
        <v>18.149999999999999</v>
      </c>
      <c r="BA211" s="985">
        <v>-2.74</v>
      </c>
      <c r="BB211" s="985">
        <v>6.02</v>
      </c>
      <c r="BC211" s="985">
        <v>7.1099999999999994</v>
      </c>
      <c r="BE211" s="700">
        <v>2012</v>
      </c>
      <c r="BF211" s="1013">
        <f t="shared" si="65"/>
        <v>0</v>
      </c>
      <c r="BG211" s="995">
        <v>3.8</v>
      </c>
    </row>
    <row r="212" spans="1:59" ht="11.25" customHeight="1" x14ac:dyDescent="0.2">
      <c r="A212" s="993" t="s">
        <v>1283</v>
      </c>
      <c r="B212" s="988" t="s">
        <v>1284</v>
      </c>
      <c r="C212" s="1070" t="s">
        <v>108</v>
      </c>
      <c r="D212" s="1070" t="s">
        <v>4401</v>
      </c>
      <c r="E212" s="828">
        <v>7</v>
      </c>
      <c r="F212" s="1148">
        <v>673</v>
      </c>
      <c r="G212" s="1148" t="s">
        <v>106</v>
      </c>
      <c r="H212" s="1148" t="s">
        <v>106</v>
      </c>
      <c r="I212" s="987">
        <v>82</v>
      </c>
      <c r="J212" s="738">
        <f t="shared" si="52"/>
        <v>2.5365853658536586</v>
      </c>
      <c r="K212" s="990">
        <v>0.52</v>
      </c>
      <c r="L212" s="1000">
        <v>4</v>
      </c>
      <c r="M212" s="729">
        <f t="shared" si="53"/>
        <v>2.08</v>
      </c>
      <c r="N212" s="983" t="s">
        <v>127</v>
      </c>
      <c r="O212" s="831">
        <v>0.47310000000000002</v>
      </c>
      <c r="P212" s="973">
        <v>43546</v>
      </c>
      <c r="Q212" s="973">
        <v>43565</v>
      </c>
      <c r="R212" s="729">
        <f t="shared" si="54"/>
        <v>9.9133375607693921</v>
      </c>
      <c r="S212" s="795">
        <f>IF(INDEX(Historical!$D$7:$D$1442,MATCH(B212,Historical!$B$7:$B$1449,0))=0,"n/a",(INDEX(Historical!$C$7:$C$1442,MATCH(B212,Historical!$B$7:$B$1449,0))/INDEX(Historical!$D$7:$D$1442,MATCH(B212,Historical!$B$7:$B$1449,0))-1)*100)</f>
        <v>9.9982156664485835</v>
      </c>
      <c r="T212" s="795">
        <f>IF(INDEX(Historical!$F$7:$F$1442,MATCH(B212,Historical!$B$7:$B$1449,0))=0,"n/a",((INDEX(Historical!$C$7:$C$1442,MATCH(B212,Historical!$B$7:$B$1449,0))/INDEX(Historical!$F$7:$F$1442,MATCH(B212,Historical!$B$7:$B$1449,0)))^(1/3)-1)*100)</f>
        <v>7.9073058008646502</v>
      </c>
      <c r="U212" s="795">
        <f>IF(INDEX(Historical!$H$7:$H$1442,MATCH(B212,Historical!$B$7:$B$1449,0))=0,"n/a",((INDEX(Historical!$C$7:$C$1442,MATCH(B212,Historical!$B$7:$B$1449,0))/INDEX(Historical!$H$7:$H$1442,MATCH(B212,Historical!$B$7:$B$1449,0)))^(1/5)-1)*100)</f>
        <v>7.2565822167253158</v>
      </c>
      <c r="V212" s="795">
        <f>IF(INDEX(Historical!$O$7:$O$1442,MATCH(B212,Historical!$B$7:$B$1449,0))=0,"n/a",((INDEX(Historical!$C$7:$C$1442,MATCH(B212,Historical!$B$7:$B$1449,0))/INDEX(Historical!$O$7:$O$1442,MATCH(B212,Historical!$B$7:$B$1449,0)))^(1/10)-1)*100)</f>
        <v>4.1382559487244786</v>
      </c>
      <c r="W212" s="796">
        <f t="shared" si="55"/>
        <v>1.7535363463833089</v>
      </c>
      <c r="X212" s="797" t="str">
        <f t="shared" si="56"/>
        <v>n/a</v>
      </c>
      <c r="Y212" s="752"/>
      <c r="Z212" s="738" t="str">
        <f t="shared" si="57"/>
        <v>n/a</v>
      </c>
      <c r="AA212" s="999" t="str">
        <f t="shared" si="58"/>
        <v>n/a</v>
      </c>
      <c r="AB212" s="1000">
        <v>12</v>
      </c>
      <c r="AC212" s="978" t="s">
        <v>137</v>
      </c>
      <c r="AD212" s="978" t="s">
        <v>137</v>
      </c>
      <c r="AE212" s="978" t="s">
        <v>137</v>
      </c>
      <c r="AF212" s="978" t="s">
        <v>137</v>
      </c>
      <c r="AG212" s="978" t="s">
        <v>137</v>
      </c>
      <c r="AH212" s="978" t="s">
        <v>137</v>
      </c>
      <c r="AI212" s="978" t="s">
        <v>137</v>
      </c>
      <c r="AJ212" s="978" t="s">
        <v>137</v>
      </c>
      <c r="AK212" s="978" t="s">
        <v>137</v>
      </c>
      <c r="AL212" s="991" t="s">
        <v>137</v>
      </c>
      <c r="AM212" s="985" t="s">
        <v>137</v>
      </c>
      <c r="AN212" s="978" t="s">
        <v>137</v>
      </c>
      <c r="AO212" s="838" t="str">
        <f t="shared" si="59"/>
        <v>n/a</v>
      </c>
      <c r="AP212" s="839">
        <f t="shared" si="60"/>
        <v>9.7931675825789739</v>
      </c>
      <c r="AQ212" s="1001" t="str">
        <f t="shared" si="61"/>
        <v>n/a</v>
      </c>
      <c r="AR212" s="738">
        <f>INDEX(Historical!$C$7:$C$1442,MATCH(B212,Historical!$B$7:$B$1449,0))*IF(AH212="n/a",1.03,IF(AH212&lt;0,1.01,IF(AH212&gt;10,1.1,(1+AH212/100))))</f>
        <v>1.904882</v>
      </c>
      <c r="AS212" s="999">
        <f t="shared" si="62"/>
        <v>1.96202846</v>
      </c>
      <c r="AT212" s="999">
        <f t="shared" si="66"/>
        <v>2.0208893138000001</v>
      </c>
      <c r="AU212" s="999">
        <f t="shared" si="66"/>
        <v>2.0815159932140004</v>
      </c>
      <c r="AV212" s="999">
        <f t="shared" si="66"/>
        <v>2.1439614730104206</v>
      </c>
      <c r="AW212" s="738">
        <f t="shared" si="63"/>
        <v>10.11327724002442</v>
      </c>
      <c r="AX212" s="846">
        <f t="shared" si="64"/>
        <v>12.333264926859048</v>
      </c>
      <c r="AY212" s="1080" t="s">
        <v>137</v>
      </c>
      <c r="AZ212" s="985" t="s">
        <v>137</v>
      </c>
      <c r="BA212" s="985" t="s">
        <v>137</v>
      </c>
      <c r="BB212" s="985" t="s">
        <v>137</v>
      </c>
      <c r="BC212" s="985" t="s">
        <v>137</v>
      </c>
      <c r="BD212" s="1032" t="s">
        <v>4326</v>
      </c>
      <c r="BE212" s="700">
        <v>2013</v>
      </c>
      <c r="BF212" s="1013">
        <f t="shared" si="65"/>
        <v>0</v>
      </c>
      <c r="BG212" s="995" t="s">
        <v>137</v>
      </c>
    </row>
    <row r="213" spans="1:59" ht="11.25" customHeight="1" x14ac:dyDescent="0.2">
      <c r="A213" s="984" t="s">
        <v>3865</v>
      </c>
      <c r="B213" s="988" t="s">
        <v>3866</v>
      </c>
      <c r="C213" s="1070" t="s">
        <v>108</v>
      </c>
      <c r="D213" s="1070" t="s">
        <v>4397</v>
      </c>
      <c r="E213" s="828">
        <v>5</v>
      </c>
      <c r="F213" s="1148">
        <v>850</v>
      </c>
      <c r="G213" s="1148" t="s">
        <v>106</v>
      </c>
      <c r="H213" s="1148" t="s">
        <v>106</v>
      </c>
      <c r="I213" s="987">
        <v>11.53</v>
      </c>
      <c r="J213" s="738">
        <f t="shared" si="52"/>
        <v>3.8161318300086733</v>
      </c>
      <c r="K213" s="990">
        <v>0.11</v>
      </c>
      <c r="L213" s="1000">
        <v>4</v>
      </c>
      <c r="M213" s="729">
        <f t="shared" si="53"/>
        <v>0.44</v>
      </c>
      <c r="N213" s="983" t="s">
        <v>305</v>
      </c>
      <c r="O213" s="831">
        <v>0.1</v>
      </c>
      <c r="P213" s="973">
        <v>43413</v>
      </c>
      <c r="Q213" s="973">
        <v>43439</v>
      </c>
      <c r="R213" s="729">
        <f t="shared" si="54"/>
        <v>9.9999999999999947</v>
      </c>
      <c r="S213" s="795">
        <f>IF(INDEX(Historical!$D$7:$D$1442,MATCH(B213,Historical!$B$7:$B$1449,0))=0,"n/a",(INDEX(Historical!$C$7:$C$1442,MATCH(B213,Historical!$B$7:$B$1449,0))/INDEX(Historical!$D$7:$D$1442,MATCH(B213,Historical!$B$7:$B$1449,0))-1)*100)</f>
        <v>40.571267918550944</v>
      </c>
      <c r="T213" s="795">
        <f>IF(INDEX(Historical!$F$7:$F$1442,MATCH(B213,Historical!$B$7:$B$1449,0))=0,"n/a",((INDEX(Historical!$C$7:$C$1442,MATCH(B213,Historical!$B$7:$B$1449,0))/INDEX(Historical!$F$7:$F$1442,MATCH(B213,Historical!$B$7:$B$1449,0)))^(1/3)-1)*100)</f>
        <v>36.842591869960707</v>
      </c>
      <c r="U213" s="795">
        <f>IF(INDEX(Historical!$H$7:$H$1442,MATCH(B213,Historical!$B$7:$B$1449,0))=0,"n/a",((INDEX(Historical!$C$7:$C$1442,MATCH(B213,Historical!$B$7:$B$1449,0))/INDEX(Historical!$H$7:$H$1442,MATCH(B213,Historical!$B$7:$B$1449,0)))^(1/5)-1)*100)</f>
        <v>37.529039629701579</v>
      </c>
      <c r="V213" s="795">
        <f>IF(INDEX(Historical!$O$7:$O$1442,MATCH(B213,Historical!$B$7:$B$1449,0))=0,"n/a",((INDEX(Historical!$C$7:$C$1442,MATCH(B213,Historical!$B$7:$B$1449,0))/INDEX(Historical!$O$7:$O$1442,MATCH(B213,Historical!$B$7:$B$1449,0)))^(1/10)-1)*100)</f>
        <v>21.189016396298889</v>
      </c>
      <c r="W213" s="796">
        <f t="shared" si="55"/>
        <v>1.7711553442498076</v>
      </c>
      <c r="X213" s="797">
        <f t="shared" si="56"/>
        <v>0.90869345350367026</v>
      </c>
      <c r="Y213" s="752"/>
      <c r="Z213" s="738">
        <f t="shared" si="57"/>
        <v>14.057507987220447</v>
      </c>
      <c r="AA213" s="999">
        <f t="shared" si="58"/>
        <v>3.6837060702875397</v>
      </c>
      <c r="AB213" s="1000">
        <v>9</v>
      </c>
      <c r="AC213" s="978">
        <v>3.13</v>
      </c>
      <c r="AD213" s="978" t="s">
        <v>137</v>
      </c>
      <c r="AE213" s="978">
        <v>1.65</v>
      </c>
      <c r="AF213" s="978">
        <v>1.27</v>
      </c>
      <c r="AG213" s="978">
        <v>31.4</v>
      </c>
      <c r="AH213" s="978">
        <v>62.5</v>
      </c>
      <c r="AI213" s="978" t="s">
        <v>137</v>
      </c>
      <c r="AJ213" s="978">
        <v>41.3</v>
      </c>
      <c r="AK213" s="978" t="s">
        <v>137</v>
      </c>
      <c r="AL213" s="991">
        <v>89.93</v>
      </c>
      <c r="AM213" s="985">
        <v>40.799999999999997</v>
      </c>
      <c r="AN213" s="978">
        <v>0.31</v>
      </c>
      <c r="AO213" s="838">
        <f t="shared" si="59"/>
        <v>37.661465389422709</v>
      </c>
      <c r="AP213" s="839">
        <f t="shared" si="60"/>
        <v>41.345171459710251</v>
      </c>
      <c r="AQ213" s="1001">
        <f t="shared" si="61"/>
        <v>-54.401234377013253</v>
      </c>
      <c r="AR213" s="738">
        <f>INDEX(Historical!$C$7:$C$1442,MATCH(B213,Historical!$B$7:$B$1449,0))*IF(AH213="n/a",1.03,IF(AH213&lt;0,1.01,IF(AH213&gt;10,1.1,(1+AH213/100))))</f>
        <v>0.45100000000000001</v>
      </c>
      <c r="AS213" s="999">
        <f t="shared" si="62"/>
        <v>0.46453</v>
      </c>
      <c r="AT213" s="999">
        <f t="shared" si="66"/>
        <v>0.4784659</v>
      </c>
      <c r="AU213" s="999">
        <f t="shared" si="66"/>
        <v>0.49281987700000002</v>
      </c>
      <c r="AV213" s="999">
        <f t="shared" si="66"/>
        <v>0.50760447331000003</v>
      </c>
      <c r="AW213" s="738">
        <f t="shared" si="63"/>
        <v>2.3944202503100001</v>
      </c>
      <c r="AX213" s="846">
        <f t="shared" si="64"/>
        <v>20.766871208239376</v>
      </c>
      <c r="AY213" s="1080">
        <v>0.74</v>
      </c>
      <c r="AZ213" s="985">
        <v>18.990000000000002</v>
      </c>
      <c r="BA213" s="985">
        <v>-42.35</v>
      </c>
      <c r="BB213" s="985">
        <v>5.66</v>
      </c>
      <c r="BC213" s="985">
        <v>-22.23</v>
      </c>
      <c r="BE213" s="700">
        <v>2014</v>
      </c>
      <c r="BF213" s="1013">
        <f t="shared" si="65"/>
        <v>0</v>
      </c>
      <c r="BG213" s="995">
        <v>20</v>
      </c>
    </row>
    <row r="214" spans="1:59" ht="11.25" customHeight="1" x14ac:dyDescent="0.2">
      <c r="A214" s="984" t="s">
        <v>1285</v>
      </c>
      <c r="B214" s="988" t="s">
        <v>1286</v>
      </c>
      <c r="C214" s="1070" t="s">
        <v>108</v>
      </c>
      <c r="D214" s="1070" t="s">
        <v>4401</v>
      </c>
      <c r="E214" s="828">
        <v>7</v>
      </c>
      <c r="F214" s="1148">
        <v>665</v>
      </c>
      <c r="G214" s="1148" t="s">
        <v>106</v>
      </c>
      <c r="H214" s="1148" t="s">
        <v>106</v>
      </c>
      <c r="I214" s="987">
        <v>13.27</v>
      </c>
      <c r="J214" s="738">
        <f t="shared" si="52"/>
        <v>3.6171816126601355</v>
      </c>
      <c r="K214" s="990">
        <v>0.12</v>
      </c>
      <c r="L214" s="1000">
        <v>4</v>
      </c>
      <c r="M214" s="729">
        <f t="shared" si="53"/>
        <v>0.48</v>
      </c>
      <c r="N214" s="983" t="s">
        <v>443</v>
      </c>
      <c r="O214" s="831">
        <v>0.11</v>
      </c>
      <c r="P214" s="973">
        <v>43502</v>
      </c>
      <c r="Q214" s="973">
        <v>43517</v>
      </c>
      <c r="R214" s="729">
        <f t="shared" si="54"/>
        <v>9.0909090909090864</v>
      </c>
      <c r="S214" s="795">
        <f>IF(INDEX(Historical!$D$7:$D$1442,MATCH(B214,Historical!$B$7:$B$1449,0))=0,"n/a",(INDEX(Historical!$C$7:$C$1442,MATCH(B214,Historical!$B$7:$B$1449,0))/INDEX(Historical!$D$7:$D$1442,MATCH(B214,Historical!$B$7:$B$1449,0))-1)*100)</f>
        <v>9.9999999999999858</v>
      </c>
      <c r="T214" s="795">
        <f>IF(INDEX(Historical!$F$7:$F$1442,MATCH(B214,Historical!$B$7:$B$1449,0))=0,"n/a",((INDEX(Historical!$C$7:$C$1442,MATCH(B214,Historical!$B$7:$B$1449,0))/INDEX(Historical!$F$7:$F$1442,MATCH(B214,Historical!$B$7:$B$1449,0)))^(1/3)-1)*100)</f>
        <v>11.199004528465784</v>
      </c>
      <c r="U214" s="795">
        <f>IF(INDEX(Historical!$H$7:$H$1442,MATCH(B214,Historical!$B$7:$B$1449,0))=0,"n/a",((INDEX(Historical!$C$7:$C$1442,MATCH(B214,Historical!$B$7:$B$1449,0))/INDEX(Historical!$H$7:$H$1442,MATCH(B214,Historical!$B$7:$B$1449,0)))^(1/5)-1)*100)</f>
        <v>48.956783302724858</v>
      </c>
      <c r="V214" s="795">
        <f>IF(INDEX(Historical!$O$7:$O$1442,MATCH(B214,Historical!$B$7:$B$1449,0))=0,"n/a",((INDEX(Historical!$C$7:$C$1442,MATCH(B214,Historical!$B$7:$B$1449,0))/INDEX(Historical!$O$7:$O$1442,MATCH(B214,Historical!$B$7:$B$1449,0)))^(1/10)-1)*100)</f>
        <v>3.2357862679155636</v>
      </c>
      <c r="W214" s="796">
        <f t="shared" si="55"/>
        <v>15.12979512527011</v>
      </c>
      <c r="X214" s="797">
        <f t="shared" si="56"/>
        <v>2.0314017967935629</v>
      </c>
      <c r="Y214" s="752"/>
      <c r="Z214" s="738">
        <f t="shared" si="57"/>
        <v>64</v>
      </c>
      <c r="AA214" s="999">
        <f t="shared" si="58"/>
        <v>17.693333333333332</v>
      </c>
      <c r="AB214" s="1000">
        <v>12</v>
      </c>
      <c r="AC214" s="978">
        <v>0.75</v>
      </c>
      <c r="AD214" s="978">
        <v>2.54</v>
      </c>
      <c r="AE214" s="978">
        <v>4.68</v>
      </c>
      <c r="AF214" s="978">
        <v>1.62</v>
      </c>
      <c r="AG214" s="978">
        <v>6.3</v>
      </c>
      <c r="AH214" s="978">
        <v>11.5</v>
      </c>
      <c r="AI214" s="978">
        <v>5.99</v>
      </c>
      <c r="AJ214" s="978">
        <v>24.099999999999998</v>
      </c>
      <c r="AK214" s="978">
        <v>7.0000000000000009</v>
      </c>
      <c r="AL214" s="991">
        <v>573.66</v>
      </c>
      <c r="AM214" s="985">
        <v>0.70000000000000007</v>
      </c>
      <c r="AN214" s="978">
        <v>0.11</v>
      </c>
      <c r="AO214" s="838">
        <f t="shared" si="59"/>
        <v>34.880631582051663</v>
      </c>
      <c r="AP214" s="839">
        <f t="shared" si="60"/>
        <v>52.573964915384991</v>
      </c>
      <c r="AQ214" s="1001">
        <f t="shared" si="61"/>
        <v>12.868064570984838</v>
      </c>
      <c r="AR214" s="738">
        <f>INDEX(Historical!$C$7:$C$1442,MATCH(B214,Historical!$B$7:$B$1449,0))*IF(AH214="n/a",1.03,IF(AH214&lt;0,1.01,IF(AH214&gt;10,1.1,(1+AH214/100))))</f>
        <v>0.48400000000000004</v>
      </c>
      <c r="AS214" s="999">
        <f t="shared" si="62"/>
        <v>0.5129916000000001</v>
      </c>
      <c r="AT214" s="999">
        <f t="shared" si="66"/>
        <v>0.54890101200000019</v>
      </c>
      <c r="AU214" s="999">
        <f t="shared" si="66"/>
        <v>0.58732408284000026</v>
      </c>
      <c r="AV214" s="999">
        <f t="shared" si="66"/>
        <v>0.62843676863880027</v>
      </c>
      <c r="AW214" s="738">
        <f t="shared" si="63"/>
        <v>2.761653463478801</v>
      </c>
      <c r="AX214" s="846">
        <f t="shared" si="64"/>
        <v>20.811254434655623</v>
      </c>
      <c r="AY214" s="1080">
        <v>0.79</v>
      </c>
      <c r="AZ214" s="985">
        <v>22.42</v>
      </c>
      <c r="BA214" s="985">
        <v>-26.69</v>
      </c>
      <c r="BB214" s="985">
        <v>3.3000000000000003</v>
      </c>
      <c r="BC214" s="985">
        <v>-12.91</v>
      </c>
      <c r="BE214" s="700">
        <v>2013</v>
      </c>
      <c r="BF214" s="1013">
        <f t="shared" si="65"/>
        <v>0</v>
      </c>
      <c r="BG214" s="995">
        <v>0.70000000000000007</v>
      </c>
    </row>
    <row r="215" spans="1:59" ht="11.25" customHeight="1" x14ac:dyDescent="0.2">
      <c r="A215" s="976" t="s">
        <v>1287</v>
      </c>
      <c r="B215" s="988" t="s">
        <v>1288</v>
      </c>
      <c r="C215" s="1070" t="s">
        <v>108</v>
      </c>
      <c r="D215" s="1070" t="s">
        <v>4401</v>
      </c>
      <c r="E215" s="828">
        <v>9</v>
      </c>
      <c r="F215" s="1148">
        <v>430</v>
      </c>
      <c r="G215" s="1148" t="s">
        <v>106</v>
      </c>
      <c r="H215" s="1148" t="s">
        <v>106</v>
      </c>
      <c r="I215" s="987">
        <v>30.98</v>
      </c>
      <c r="J215" s="738">
        <f t="shared" si="52"/>
        <v>2.3240800516462232</v>
      </c>
      <c r="K215" s="990">
        <v>0.18</v>
      </c>
      <c r="L215" s="1000">
        <v>4</v>
      </c>
      <c r="M215" s="729">
        <f t="shared" si="53"/>
        <v>0.72</v>
      </c>
      <c r="N215" s="983" t="s">
        <v>711</v>
      </c>
      <c r="O215" s="831">
        <v>0.17</v>
      </c>
      <c r="P215" s="973">
        <v>43502</v>
      </c>
      <c r="Q215" s="973">
        <v>43517</v>
      </c>
      <c r="R215" s="729">
        <f t="shared" si="54"/>
        <v>5.8823529411764595</v>
      </c>
      <c r="S215" s="795">
        <f>IF(INDEX(Historical!$D$7:$D$1442,MATCH(B215,Historical!$B$7:$B$1449,0))=0,"n/a",(INDEX(Historical!$C$7:$C$1442,MATCH(B215,Historical!$B$7:$B$1449,0))/INDEX(Historical!$D$7:$D$1442,MATCH(B215,Historical!$B$7:$B$1449,0))-1)*100)</f>
        <v>41.176470588235283</v>
      </c>
      <c r="T215" s="795">
        <f>IF(INDEX(Historical!$F$7:$F$1442,MATCH(B215,Historical!$B$7:$B$1449,0))=0,"n/a",((INDEX(Historical!$C$7:$C$1442,MATCH(B215,Historical!$B$7:$B$1449,0))/INDEX(Historical!$F$7:$F$1442,MATCH(B215,Historical!$B$7:$B$1449,0)))^(1/3)-1)*100)</f>
        <v>18.746644668878588</v>
      </c>
      <c r="U215" s="795">
        <f>IF(INDEX(Historical!$H$7:$H$1442,MATCH(B215,Historical!$B$7:$B$1449,0))=0,"n/a",((INDEX(Historical!$C$7:$C$1442,MATCH(B215,Historical!$B$7:$B$1449,0))/INDEX(Historical!$H$7:$H$1442,MATCH(B215,Historical!$B$7:$B$1449,0)))^(1/5)-1)*100)</f>
        <v>17.607902252467355</v>
      </c>
      <c r="V215" s="795">
        <f>IF(INDEX(Historical!$O$7:$O$1442,MATCH(B215,Historical!$B$7:$B$1449,0))=0,"n/a",((INDEX(Historical!$C$7:$C$1442,MATCH(B215,Historical!$B$7:$B$1449,0))/INDEX(Historical!$O$7:$O$1442,MATCH(B215,Historical!$B$7:$B$1449,0)))^(1/10)-1)*100)</f>
        <v>-0.66914422097676951</v>
      </c>
      <c r="W215" s="796" t="str">
        <f t="shared" si="55"/>
        <v>n/a</v>
      </c>
      <c r="X215" s="797">
        <f t="shared" si="56"/>
        <v>1.572134129684585</v>
      </c>
      <c r="Y215" s="753" t="s">
        <v>4368</v>
      </c>
      <c r="Z215" s="738">
        <f t="shared" si="57"/>
        <v>50.704225352112672</v>
      </c>
      <c r="AA215" s="999">
        <f t="shared" si="58"/>
        <v>21.816901408450704</v>
      </c>
      <c r="AB215" s="1000">
        <v>12</v>
      </c>
      <c r="AC215" s="978">
        <v>1.42</v>
      </c>
      <c r="AD215" s="978">
        <v>3.13</v>
      </c>
      <c r="AE215" s="978">
        <v>6.19</v>
      </c>
      <c r="AF215" s="978">
        <v>1.53</v>
      </c>
      <c r="AG215" s="978">
        <v>6.3</v>
      </c>
      <c r="AH215" s="978">
        <v>13.700000000000001</v>
      </c>
      <c r="AI215" s="978">
        <v>7.28</v>
      </c>
      <c r="AJ215" s="978">
        <v>11.200000000000001</v>
      </c>
      <c r="AK215" s="978">
        <v>7.0000000000000009</v>
      </c>
      <c r="AL215" s="991">
        <v>1140</v>
      </c>
      <c r="AM215" s="985">
        <v>0.8</v>
      </c>
      <c r="AN215" s="978">
        <v>0.03</v>
      </c>
      <c r="AO215" s="838">
        <f t="shared" si="59"/>
        <v>-1.8849191043371256</v>
      </c>
      <c r="AP215" s="839">
        <f t="shared" si="60"/>
        <v>19.931982304113578</v>
      </c>
      <c r="AQ215" s="1001">
        <f t="shared" si="61"/>
        <v>21.801038409967923</v>
      </c>
      <c r="AR215" s="738">
        <f>INDEX(Historical!$C$7:$C$1442,MATCH(B215,Historical!$B$7:$B$1449,0))*IF(AH215="n/a",1.03,IF(AH215&lt;0,1.01,IF(AH215&gt;10,1.1,(1+AH215/100))))</f>
        <v>0.79200000000000004</v>
      </c>
      <c r="AS215" s="999">
        <f t="shared" si="62"/>
        <v>0.84965760000000001</v>
      </c>
      <c r="AT215" s="999">
        <f t="shared" si="66"/>
        <v>0.90913363200000008</v>
      </c>
      <c r="AU215" s="999">
        <f t="shared" si="66"/>
        <v>0.97277298624000019</v>
      </c>
      <c r="AV215" s="999">
        <f t="shared" si="66"/>
        <v>1.0408670952768002</v>
      </c>
      <c r="AW215" s="738">
        <f t="shared" si="63"/>
        <v>4.5644313135168009</v>
      </c>
      <c r="AX215" s="846">
        <f t="shared" si="64"/>
        <v>14.733477448408008</v>
      </c>
      <c r="AY215" s="1080">
        <v>0.71</v>
      </c>
      <c r="AZ215" s="985">
        <v>10.72</v>
      </c>
      <c r="BA215" s="985">
        <v>-16.91</v>
      </c>
      <c r="BB215" s="985">
        <v>-2</v>
      </c>
      <c r="BC215" s="985">
        <v>-7.13</v>
      </c>
      <c r="BE215" s="700">
        <v>2011</v>
      </c>
      <c r="BF215" s="1013">
        <f t="shared" si="65"/>
        <v>0</v>
      </c>
      <c r="BG215" s="995">
        <v>0.8</v>
      </c>
    </row>
    <row r="216" spans="1:59" ht="11.25" customHeight="1" x14ac:dyDescent="0.2">
      <c r="A216" s="984" t="s">
        <v>1289</v>
      </c>
      <c r="B216" s="988" t="s">
        <v>1290</v>
      </c>
      <c r="C216" s="1070" t="s">
        <v>112</v>
      </c>
      <c r="D216" s="1070" t="s">
        <v>4384</v>
      </c>
      <c r="E216" s="828">
        <v>7</v>
      </c>
      <c r="F216" s="1148">
        <v>630</v>
      </c>
      <c r="G216" s="1148" t="s">
        <v>106</v>
      </c>
      <c r="H216" s="1148" t="s">
        <v>106</v>
      </c>
      <c r="I216" s="978">
        <v>34.229999999999997</v>
      </c>
      <c r="J216" s="738">
        <f t="shared" si="52"/>
        <v>2.3079170318434126</v>
      </c>
      <c r="K216" s="990">
        <v>0.19750000000000001</v>
      </c>
      <c r="L216" s="1000">
        <v>4</v>
      </c>
      <c r="M216" s="729">
        <f t="shared" si="53"/>
        <v>0.79</v>
      </c>
      <c r="N216" s="983" t="s">
        <v>493</v>
      </c>
      <c r="O216" s="831">
        <v>0.18</v>
      </c>
      <c r="P216" s="973">
        <v>43342</v>
      </c>
      <c r="Q216" s="973">
        <v>43388</v>
      </c>
      <c r="R216" s="729">
        <f t="shared" si="54"/>
        <v>9.7222222222222303</v>
      </c>
      <c r="S216" s="795">
        <f>IF(INDEX(Historical!$D$7:$D$1442,MATCH(B216,Historical!$B$7:$B$1449,0))=0,"n/a",(INDEX(Historical!$C$7:$C$1442,MATCH(B216,Historical!$B$7:$B$1449,0))/INDEX(Historical!$D$7:$D$1442,MATCH(B216,Historical!$B$7:$B$1449,0))-1)*100)</f>
        <v>6.8840579710145011</v>
      </c>
      <c r="T216" s="795">
        <f>IF(INDEX(Historical!$F$7:$F$1442,MATCH(B216,Historical!$B$7:$B$1449,0))=0,"n/a",((INDEX(Historical!$C$7:$C$1442,MATCH(B216,Historical!$B$7:$B$1449,0))/INDEX(Historical!$F$7:$F$1442,MATCH(B216,Historical!$B$7:$B$1449,0)))^(1/3)-1)*100)</f>
        <v>9.1269589693240061</v>
      </c>
      <c r="U216" s="795">
        <f>IF(INDEX(Historical!$H$7:$H$1442,MATCH(B216,Historical!$B$7:$B$1449,0))=0,"n/a",((INDEX(Historical!$C$7:$C$1442,MATCH(B216,Historical!$B$7:$B$1449,0))/INDEX(Historical!$H$7:$H$1442,MATCH(B216,Historical!$B$7:$B$1449,0)))^(1/5)-1)*100)</f>
        <v>9.1977482660523524</v>
      </c>
      <c r="V216" s="795">
        <f>IF(INDEX(Historical!$O$7:$O$1442,MATCH(B216,Historical!$B$7:$B$1449,0))=0,"n/a",((INDEX(Historical!$C$7:$C$1442,MATCH(B216,Historical!$B$7:$B$1449,0))/INDEX(Historical!$O$7:$O$1442,MATCH(B216,Historical!$B$7:$B$1449,0)))^(1/10)-1)*100)</f>
        <v>7.6767493355860195</v>
      </c>
      <c r="W216" s="796">
        <f t="shared" si="55"/>
        <v>1.19813059720677</v>
      </c>
      <c r="X216" s="797">
        <f t="shared" si="56"/>
        <v>0.85960264168713585</v>
      </c>
      <c r="Y216" s="988"/>
      <c r="Z216" s="738">
        <f t="shared" si="57"/>
        <v>37.799043062200958</v>
      </c>
      <c r="AA216" s="999">
        <f t="shared" si="58"/>
        <v>16.37799043062201</v>
      </c>
      <c r="AB216" s="1000">
        <v>5</v>
      </c>
      <c r="AC216" s="978">
        <v>2.09</v>
      </c>
      <c r="AD216" s="978" t="s">
        <v>137</v>
      </c>
      <c r="AE216" s="978">
        <v>0.81</v>
      </c>
      <c r="AF216" s="978">
        <v>2.95</v>
      </c>
      <c r="AG216" s="978">
        <v>20.399999999999999</v>
      </c>
      <c r="AH216" s="978">
        <v>-5.8000000000000007</v>
      </c>
      <c r="AI216" s="978">
        <v>15.25</v>
      </c>
      <c r="AJ216" s="978">
        <v>10.7</v>
      </c>
      <c r="AK216" s="978" t="s">
        <v>137</v>
      </c>
      <c r="AL216" s="991">
        <v>2009.9999999999998</v>
      </c>
      <c r="AM216" s="985">
        <v>0.3</v>
      </c>
      <c r="AN216" s="978">
        <v>0.41</v>
      </c>
      <c r="AO216" s="838">
        <f t="shared" si="59"/>
        <v>-4.8723251327262442</v>
      </c>
      <c r="AP216" s="839">
        <f t="shared" si="60"/>
        <v>11.505665297895765</v>
      </c>
      <c r="AQ216" s="1001">
        <f t="shared" si="61"/>
        <v>46.537931032412104</v>
      </c>
      <c r="AR216" s="738">
        <f>INDEX(Historical!$C$7:$C$1442,MATCH(B216,Historical!$B$7:$B$1449,0))*IF(AH216="n/a",1.03,IF(AH216&lt;0,1.01,IF(AH216&gt;10,1.1,(1+AH216/100))))</f>
        <v>0.74487500000000006</v>
      </c>
      <c r="AS216" s="999">
        <f t="shared" si="62"/>
        <v>0.8193625000000001</v>
      </c>
      <c r="AT216" s="999">
        <f t="shared" si="66"/>
        <v>0.84394337500000016</v>
      </c>
      <c r="AU216" s="999">
        <f t="shared" si="66"/>
        <v>0.86926167625000017</v>
      </c>
      <c r="AV216" s="999">
        <f t="shared" si="66"/>
        <v>0.89533952653750015</v>
      </c>
      <c r="AW216" s="738">
        <f t="shared" si="63"/>
        <v>4.1727820777875007</v>
      </c>
      <c r="AX216" s="846">
        <f t="shared" si="64"/>
        <v>12.190423832274323</v>
      </c>
      <c r="AY216" s="1080">
        <v>1.44</v>
      </c>
      <c r="AZ216" s="985">
        <v>19.43</v>
      </c>
      <c r="BA216" s="985">
        <v>-17.22</v>
      </c>
      <c r="BB216" s="985">
        <v>5.76</v>
      </c>
      <c r="BC216" s="985">
        <v>-1.34</v>
      </c>
      <c r="BE216" s="700">
        <v>2012</v>
      </c>
      <c r="BF216" s="1013">
        <f t="shared" si="65"/>
        <v>0</v>
      </c>
      <c r="BG216" s="995">
        <v>9.3000000000000007</v>
      </c>
    </row>
    <row r="217" spans="1:59" s="874" customFormat="1" ht="11.25" customHeight="1" x14ac:dyDescent="0.2">
      <c r="A217" s="733" t="s">
        <v>1291</v>
      </c>
      <c r="B217" s="882" t="s">
        <v>1292</v>
      </c>
      <c r="C217" s="1070" t="s">
        <v>128</v>
      </c>
      <c r="D217" s="1070" t="s">
        <v>4389</v>
      </c>
      <c r="E217" s="854">
        <v>9</v>
      </c>
      <c r="F217" s="1148">
        <v>388</v>
      </c>
      <c r="G217" s="1147" t="s">
        <v>115</v>
      </c>
      <c r="H217" s="1147" t="s">
        <v>115</v>
      </c>
      <c r="I217" s="855">
        <v>106.1</v>
      </c>
      <c r="J217" s="856">
        <f t="shared" si="52"/>
        <v>2.7219604147031102</v>
      </c>
      <c r="K217" s="857">
        <v>0.72199999999999998</v>
      </c>
      <c r="L217" s="858">
        <v>4</v>
      </c>
      <c r="M217" s="859">
        <f t="shared" si="53"/>
        <v>2.8879999999999999</v>
      </c>
      <c r="N217" s="860" t="s">
        <v>149</v>
      </c>
      <c r="O217" s="861">
        <v>0.65600000000000003</v>
      </c>
      <c r="P217" s="862">
        <v>43335</v>
      </c>
      <c r="Q217" s="862">
        <v>43357</v>
      </c>
      <c r="R217" s="859">
        <f t="shared" si="54"/>
        <v>10.06097560975609</v>
      </c>
      <c r="S217" s="795">
        <f>IF(INDEX(Historical!$D$7:$D$1442,MATCH(B217,Historical!$B$7:$B$1449,0))=0,"n/a",(INDEX(Historical!$C$7:$C$1442,MATCH(B217,Historical!$B$7:$B$1449,0))/INDEX(Historical!$D$7:$D$1442,MATCH(B217,Historical!$B$7:$B$1449,0))-1)*100)</f>
        <v>8.1632653061224367</v>
      </c>
      <c r="T217" s="795">
        <f>IF(INDEX(Historical!$F$7:$F$1442,MATCH(B217,Historical!$B$7:$B$1449,0))=0,"n/a",((INDEX(Historical!$C$7:$C$1442,MATCH(B217,Historical!$B$7:$B$1449,0))/INDEX(Historical!$F$7:$F$1442,MATCH(B217,Historical!$B$7:$B$1449,0)))^(1/3)-1)*100)</f>
        <v>7.218354565351115</v>
      </c>
      <c r="U217" s="795">
        <f>IF(INDEX(Historical!$H$7:$H$1442,MATCH(B217,Historical!$B$7:$B$1449,0))=0,"n/a",((INDEX(Historical!$C$7:$C$1442,MATCH(B217,Historical!$B$7:$B$1449,0))/INDEX(Historical!$H$7:$H$1442,MATCH(B217,Historical!$B$7:$B$1449,0)))^(1/5)-1)*100)</f>
        <v>8.7727547936197183</v>
      </c>
      <c r="V217" s="795">
        <f>IF(INDEX(Historical!$O$7:$O$1442,MATCH(B217,Historical!$B$7:$B$1449,0))=0,"n/a",((INDEX(Historical!$C$7:$C$1442,MATCH(B217,Historical!$B$7:$B$1449,0))/INDEX(Historical!$O$7:$O$1442,MATCH(B217,Historical!$B$7:$B$1449,0)))^(1/10)-1)*100)</f>
        <v>8.7610082997769503</v>
      </c>
      <c r="W217" s="863">
        <f t="shared" si="55"/>
        <v>1.0013407696284304</v>
      </c>
      <c r="X217" s="864">
        <f t="shared" si="56"/>
        <v>2.2494243060563379</v>
      </c>
      <c r="Y217" s="1260"/>
      <c r="Z217" s="856">
        <f t="shared" si="57"/>
        <v>61.70940170940171</v>
      </c>
      <c r="AA217" s="866">
        <f t="shared" si="58"/>
        <v>22.67094017094017</v>
      </c>
      <c r="AB217" s="858">
        <v>12</v>
      </c>
      <c r="AC217" s="867">
        <v>4.68</v>
      </c>
      <c r="AD217" s="867">
        <v>2.38</v>
      </c>
      <c r="AE217" s="867">
        <v>2.9</v>
      </c>
      <c r="AF217" s="867">
        <v>18.010000000000002</v>
      </c>
      <c r="AG217" s="876">
        <v>98</v>
      </c>
      <c r="AH217" s="867">
        <v>5</v>
      </c>
      <c r="AI217" s="867">
        <v>5.33</v>
      </c>
      <c r="AJ217" s="867">
        <v>3.9</v>
      </c>
      <c r="AK217" s="867">
        <v>9.5200000000000014</v>
      </c>
      <c r="AL217" s="868">
        <v>22490</v>
      </c>
      <c r="AM217" s="1091">
        <v>0.3</v>
      </c>
      <c r="AN217" s="867">
        <v>3.81</v>
      </c>
      <c r="AO217" s="870">
        <f t="shared" si="59"/>
        <v>-11.176224962617342</v>
      </c>
      <c r="AP217" s="871">
        <f t="shared" si="60"/>
        <v>11.494715208322829</v>
      </c>
      <c r="AQ217" s="872">
        <f t="shared" si="61"/>
        <v>325.99094016377205</v>
      </c>
      <c r="AR217" s="738">
        <f>INDEX(Historical!$C$7:$C$1442,MATCH(B217,Historical!$B$7:$B$1449,0))*IF(AH217="n/a",1.03,IF(AH217&lt;0,1.01,IF(AH217&gt;10,1.1,(1+AH217/100))))</f>
        <v>2.8937999999999997</v>
      </c>
      <c r="AS217" s="866">
        <f t="shared" si="62"/>
        <v>3.0480395399999995</v>
      </c>
      <c r="AT217" s="866">
        <f t="shared" si="66"/>
        <v>3.3382129042079995</v>
      </c>
      <c r="AU217" s="866">
        <f t="shared" si="66"/>
        <v>3.6560107726886009</v>
      </c>
      <c r="AV217" s="866">
        <f t="shared" si="66"/>
        <v>4.0040629982485552</v>
      </c>
      <c r="AW217" s="856">
        <f t="shared" si="63"/>
        <v>16.940126215145156</v>
      </c>
      <c r="AX217" s="873">
        <f t="shared" si="64"/>
        <v>15.966188704189591</v>
      </c>
      <c r="AY217" s="1081">
        <v>0.16</v>
      </c>
      <c r="AZ217" s="869">
        <v>19.079999999999998</v>
      </c>
      <c r="BA217" s="869">
        <v>-4.3499999999999996</v>
      </c>
      <c r="BB217" s="869">
        <v>-0.64</v>
      </c>
      <c r="BC217" s="869">
        <v>5.87</v>
      </c>
      <c r="BD217" s="1033"/>
      <c r="BE217" s="700">
        <v>2010</v>
      </c>
      <c r="BF217" s="1013">
        <f t="shared" si="65"/>
        <v>0</v>
      </c>
      <c r="BG217" s="931">
        <v>14.499999999999998</v>
      </c>
    </row>
    <row r="218" spans="1:59" ht="11.25" customHeight="1" x14ac:dyDescent="0.2">
      <c r="A218" s="976" t="s">
        <v>1293</v>
      </c>
      <c r="B218" s="988" t="s">
        <v>1294</v>
      </c>
      <c r="C218" s="1070" t="s">
        <v>154</v>
      </c>
      <c r="D218" s="1070" t="s">
        <v>4386</v>
      </c>
      <c r="E218" s="828">
        <v>8</v>
      </c>
      <c r="F218" s="1148">
        <v>473</v>
      </c>
      <c r="G218" s="1148" t="s">
        <v>37</v>
      </c>
      <c r="H218" s="1148" t="s">
        <v>115</v>
      </c>
      <c r="I218" s="987">
        <v>100.02</v>
      </c>
      <c r="J218" s="738">
        <f t="shared" si="52"/>
        <v>0.79984003199360132</v>
      </c>
      <c r="K218" s="990">
        <v>0.2</v>
      </c>
      <c r="L218" s="1000">
        <v>4</v>
      </c>
      <c r="M218" s="729">
        <f t="shared" si="53"/>
        <v>0.8</v>
      </c>
      <c r="N218" s="983" t="s">
        <v>320</v>
      </c>
      <c r="O218" s="831">
        <v>0.18</v>
      </c>
      <c r="P218" s="694">
        <v>43181</v>
      </c>
      <c r="Q218" s="694">
        <v>43189</v>
      </c>
      <c r="R218" s="729">
        <f t="shared" si="54"/>
        <v>11.111111111111121</v>
      </c>
      <c r="S218" s="795">
        <f>IF(INDEX(Historical!$D$7:$D$1442,MATCH(B218,Historical!$B$7:$B$1449,0))=0,"n/a",(INDEX(Historical!$C$7:$C$1442,MATCH(B218,Historical!$B$7:$B$1449,0))/INDEX(Historical!$D$7:$D$1442,MATCH(B218,Historical!$B$7:$B$1449,0))-1)*100)</f>
        <v>11.111111111111116</v>
      </c>
      <c r="T218" s="795">
        <f>IF(INDEX(Historical!$F$7:$F$1442,MATCH(B218,Historical!$B$7:$B$1449,0))=0,"n/a",((INDEX(Historical!$C$7:$C$1442,MATCH(B218,Historical!$B$7:$B$1449,0))/INDEX(Historical!$F$7:$F$1442,MATCH(B218,Historical!$B$7:$B$1449,0)))^(1/3)-1)*100)</f>
        <v>7.7217345015941907</v>
      </c>
      <c r="U218" s="795">
        <f>IF(INDEX(Historical!$H$7:$H$1442,MATCH(B218,Historical!$B$7:$B$1449,0))=0,"n/a",((INDEX(Historical!$C$7:$C$1442,MATCH(B218,Historical!$B$7:$B$1449,0))/INDEX(Historical!$H$7:$H$1442,MATCH(B218,Historical!$B$7:$B$1449,0)))^(1/5)-1)*100)</f>
        <v>8.2785181739996272</v>
      </c>
      <c r="V218" s="795">
        <f>IF(INDEX(Historical!$O$7:$O$1442,MATCH(B218,Historical!$B$7:$B$1449,0))=0,"n/a",((INDEX(Historical!$C$7:$C$1442,MATCH(B218,Historical!$B$7:$B$1449,0))/INDEX(Historical!$O$7:$O$1442,MATCH(B218,Historical!$B$7:$B$1449,0)))^(1/10)-1)*100)</f>
        <v>5.6737641494979396</v>
      </c>
      <c r="W218" s="796">
        <f t="shared" si="55"/>
        <v>1.4590874692477616</v>
      </c>
      <c r="X218" s="797">
        <f t="shared" si="56"/>
        <v>0.91983535266662519</v>
      </c>
      <c r="Y218" s="988"/>
      <c r="Z218" s="738">
        <f t="shared" si="57"/>
        <v>29.850746268656714</v>
      </c>
      <c r="AA218" s="999">
        <f t="shared" si="58"/>
        <v>37.320895522388057</v>
      </c>
      <c r="AB218" s="1000">
        <v>9</v>
      </c>
      <c r="AC218" s="978">
        <v>2.68</v>
      </c>
      <c r="AD218" s="978">
        <v>3.43</v>
      </c>
      <c r="AE218" s="978">
        <v>2.34</v>
      </c>
      <c r="AF218" s="978">
        <v>4.12</v>
      </c>
      <c r="AG218" s="978">
        <v>15.2</v>
      </c>
      <c r="AH218" s="978">
        <v>35.099999999999994</v>
      </c>
      <c r="AI218" s="978">
        <v>11.18</v>
      </c>
      <c r="AJ218" s="978">
        <v>9</v>
      </c>
      <c r="AK218" s="978">
        <v>10.870000000000001</v>
      </c>
      <c r="AL218" s="991">
        <v>6660</v>
      </c>
      <c r="AM218" s="985">
        <v>0.3</v>
      </c>
      <c r="AN218" s="978">
        <v>1.22</v>
      </c>
      <c r="AO218" s="838">
        <f t="shared" si="59"/>
        <v>-28.242537316394827</v>
      </c>
      <c r="AP218" s="839">
        <f t="shared" si="60"/>
        <v>9.0783582059932293</v>
      </c>
      <c r="AQ218" s="1001">
        <f t="shared" si="61"/>
        <v>161.41672950991807</v>
      </c>
      <c r="AR218" s="738">
        <f>INDEX(Historical!$C$7:$C$1442,MATCH(B218,Historical!$B$7:$B$1449,0))*IF(AH218="n/a",1.03,IF(AH218&lt;0,1.01,IF(AH218&gt;10,1.1,(1+AH218/100))))</f>
        <v>0.88000000000000012</v>
      </c>
      <c r="AS218" s="999">
        <f t="shared" si="62"/>
        <v>0.96800000000000019</v>
      </c>
      <c r="AT218" s="999">
        <f t="shared" si="66"/>
        <v>1.0648000000000002</v>
      </c>
      <c r="AU218" s="999">
        <f t="shared" si="66"/>
        <v>1.1712800000000003</v>
      </c>
      <c r="AV218" s="999">
        <f t="shared" si="66"/>
        <v>1.2884080000000004</v>
      </c>
      <c r="AW218" s="738">
        <f t="shared" si="63"/>
        <v>5.3724880000000015</v>
      </c>
      <c r="AX218" s="846">
        <f t="shared" si="64"/>
        <v>5.3714137172565506</v>
      </c>
      <c r="AY218" s="1080">
        <v>0.93</v>
      </c>
      <c r="AZ218" s="985">
        <v>27.97</v>
      </c>
      <c r="BA218" s="985">
        <v>-5.45</v>
      </c>
      <c r="BB218" s="985">
        <v>7.75</v>
      </c>
      <c r="BC218" s="985">
        <v>9.0499999999999989</v>
      </c>
      <c r="BE218" s="700">
        <v>2011</v>
      </c>
      <c r="BF218" s="1013">
        <f t="shared" si="65"/>
        <v>0</v>
      </c>
      <c r="BG218" s="995">
        <v>5.2</v>
      </c>
    </row>
    <row r="219" spans="1:59" ht="11.25" customHeight="1" x14ac:dyDescent="0.2">
      <c r="A219" s="976" t="s">
        <v>1295</v>
      </c>
      <c r="B219" s="988" t="s">
        <v>1296</v>
      </c>
      <c r="C219" s="1070" t="s">
        <v>112</v>
      </c>
      <c r="D219" s="1070" t="s">
        <v>4384</v>
      </c>
      <c r="E219" s="828">
        <v>8</v>
      </c>
      <c r="F219" s="1148">
        <v>501</v>
      </c>
      <c r="G219" s="1148" t="s">
        <v>106</v>
      </c>
      <c r="H219" s="1148" t="s">
        <v>106</v>
      </c>
      <c r="I219" s="978">
        <v>38.869999999999997</v>
      </c>
      <c r="J219" s="738">
        <f t="shared" si="52"/>
        <v>3.035760226395678</v>
      </c>
      <c r="K219" s="990">
        <v>0.29499999999999998</v>
      </c>
      <c r="L219" s="1000">
        <v>4</v>
      </c>
      <c r="M219" s="729">
        <f t="shared" si="53"/>
        <v>1.18</v>
      </c>
      <c r="N219" s="983" t="s">
        <v>119</v>
      </c>
      <c r="O219" s="831">
        <v>0.28499999999999998</v>
      </c>
      <c r="P219" s="973">
        <v>43237</v>
      </c>
      <c r="Q219" s="973">
        <v>43252</v>
      </c>
      <c r="R219" s="729">
        <f t="shared" si="54"/>
        <v>3.5087719298245648</v>
      </c>
      <c r="S219" s="795">
        <f>IF(INDEX(Historical!$D$7:$D$1442,MATCH(B219,Historical!$B$7:$B$1449,0))=0,"n/a",(INDEX(Historical!$C$7:$C$1442,MATCH(B219,Historical!$B$7:$B$1449,0))/INDEX(Historical!$D$7:$D$1442,MATCH(B219,Historical!$B$7:$B$1449,0))-1)*100)</f>
        <v>3.539823008849563</v>
      </c>
      <c r="T219" s="795">
        <f>IF(INDEX(Historical!$F$7:$F$1442,MATCH(B219,Historical!$B$7:$B$1449,0))=0,"n/a",((INDEX(Historical!$C$7:$C$1442,MATCH(B219,Historical!$B$7:$B$1449,0))/INDEX(Historical!$F$7:$F$1442,MATCH(B219,Historical!$B$7:$B$1449,0)))^(1/3)-1)*100)</f>
        <v>3.8380499892909814</v>
      </c>
      <c r="U219" s="795">
        <f>IF(INDEX(Historical!$H$7:$H$1442,MATCH(B219,Historical!$B$7:$B$1449,0))=0,"n/a",((INDEX(Historical!$C$7:$C$1442,MATCH(B219,Historical!$B$7:$B$1449,0))/INDEX(Historical!$H$7:$H$1442,MATCH(B219,Historical!$B$7:$B$1449,0)))^(1/5)-1)*100)</f>
        <v>4.0358274630921898</v>
      </c>
      <c r="V219" s="795">
        <f>IF(INDEX(Historical!$O$7:$O$1442,MATCH(B219,Historical!$B$7:$B$1449,0))=0,"n/a",((INDEX(Historical!$C$7:$C$1442,MATCH(B219,Historical!$B$7:$B$1449,0))/INDEX(Historical!$O$7:$O$1442,MATCH(B219,Historical!$B$7:$B$1449,0)))^(1/10)-1)*100)</f>
        <v>3.1261349162235552</v>
      </c>
      <c r="W219" s="796">
        <f t="shared" si="55"/>
        <v>1.2909959330762233</v>
      </c>
      <c r="X219" s="797" t="str">
        <f t="shared" si="56"/>
        <v>n/a</v>
      </c>
      <c r="Y219" s="753"/>
      <c r="Z219" s="738">
        <f t="shared" si="57"/>
        <v>105.35714285714283</v>
      </c>
      <c r="AA219" s="999">
        <f t="shared" si="58"/>
        <v>34.705357142857139</v>
      </c>
      <c r="AB219" s="1000">
        <v>12</v>
      </c>
      <c r="AC219" s="978">
        <v>1.1200000000000001</v>
      </c>
      <c r="AD219" s="978">
        <v>3.85</v>
      </c>
      <c r="AE219" s="978">
        <v>0.76</v>
      </c>
      <c r="AF219" s="978">
        <v>3.08</v>
      </c>
      <c r="AG219" s="978">
        <v>18</v>
      </c>
      <c r="AH219" s="978">
        <v>-46.6</v>
      </c>
      <c r="AI219" s="978">
        <v>26.07</v>
      </c>
      <c r="AJ219" s="978">
        <v>-1.3</v>
      </c>
      <c r="AK219" s="978">
        <v>9</v>
      </c>
      <c r="AL219" s="991">
        <v>1700</v>
      </c>
      <c r="AM219" s="985">
        <v>1.0999999999999999</v>
      </c>
      <c r="AN219" s="978">
        <v>0.45</v>
      </c>
      <c r="AO219" s="838">
        <f t="shared" si="59"/>
        <v>-27.633769453369272</v>
      </c>
      <c r="AP219" s="839">
        <f t="shared" si="60"/>
        <v>7.0715876894878678</v>
      </c>
      <c r="AQ219" s="1001">
        <f t="shared" si="61"/>
        <v>117.9627898926277</v>
      </c>
      <c r="AR219" s="738">
        <f>INDEX(Historical!$C$7:$C$1442,MATCH(B219,Historical!$B$7:$B$1449,0))*IF(AH219="n/a",1.03,IF(AH219&lt;0,1.01,IF(AH219&gt;10,1.1,(1+AH219/100))))</f>
        <v>1.1817</v>
      </c>
      <c r="AS219" s="999">
        <f t="shared" si="62"/>
        <v>1.2998700000000001</v>
      </c>
      <c r="AT219" s="999">
        <f t="shared" si="66"/>
        <v>1.4168583000000001</v>
      </c>
      <c r="AU219" s="999">
        <f t="shared" si="66"/>
        <v>1.5443755470000002</v>
      </c>
      <c r="AV219" s="999">
        <f t="shared" si="66"/>
        <v>1.6833693462300003</v>
      </c>
      <c r="AW219" s="738">
        <f t="shared" si="63"/>
        <v>7.1261731932300005</v>
      </c>
      <c r="AX219" s="846">
        <f t="shared" si="64"/>
        <v>18.333350124080269</v>
      </c>
      <c r="AY219" s="1080">
        <v>1.32</v>
      </c>
      <c r="AZ219" s="985">
        <v>19.420000000000002</v>
      </c>
      <c r="BA219" s="985">
        <v>-14.38</v>
      </c>
      <c r="BB219" s="985">
        <v>4.53</v>
      </c>
      <c r="BC219" s="985">
        <v>-0.32</v>
      </c>
      <c r="BE219" s="700">
        <v>2011</v>
      </c>
      <c r="BF219" s="1013">
        <f t="shared" si="65"/>
        <v>0</v>
      </c>
      <c r="BG219" s="995">
        <v>6.9</v>
      </c>
    </row>
    <row r="220" spans="1:59" ht="11.25" customHeight="1" x14ac:dyDescent="0.2">
      <c r="A220" s="993" t="s">
        <v>4190</v>
      </c>
      <c r="B220" s="988" t="s">
        <v>4191</v>
      </c>
      <c r="C220" s="1070" t="s">
        <v>179</v>
      </c>
      <c r="D220" s="1070" t="s">
        <v>4399</v>
      </c>
      <c r="E220" s="828">
        <v>5</v>
      </c>
      <c r="F220" s="1148">
        <v>807</v>
      </c>
      <c r="G220" s="1148" t="s">
        <v>106</v>
      </c>
      <c r="H220" s="1148" t="s">
        <v>106</v>
      </c>
      <c r="I220" s="987">
        <v>17.649999999999999</v>
      </c>
      <c r="J220" s="738">
        <f t="shared" si="52"/>
        <v>9.9716713881019832</v>
      </c>
      <c r="K220" s="990">
        <v>0.44</v>
      </c>
      <c r="L220" s="1000">
        <v>4</v>
      </c>
      <c r="M220" s="729">
        <f t="shared" si="53"/>
        <v>1.76</v>
      </c>
      <c r="N220" s="983" t="s">
        <v>107</v>
      </c>
      <c r="O220" s="831">
        <v>0.43</v>
      </c>
      <c r="P220" s="973">
        <v>43223</v>
      </c>
      <c r="Q220" s="973">
        <v>43235</v>
      </c>
      <c r="R220" s="729">
        <f t="shared" si="54"/>
        <v>2.3255813953488391</v>
      </c>
      <c r="S220" s="795">
        <f>IF(INDEX(Historical!$D$7:$D$1442,MATCH(B220,Historical!$B$7:$B$1449,0))=0,"n/a",(INDEX(Historical!$C$7:$C$1442,MATCH(B220,Historical!$B$7:$B$1449,0))/INDEX(Historical!$D$7:$D$1442,MATCH(B220,Historical!$B$7:$B$1449,0))-1)*100)</f>
        <v>2.7900146842878115</v>
      </c>
      <c r="T220" s="795">
        <f>IF(INDEX(Historical!$F$7:$F$1442,MATCH(B220,Historical!$B$7:$B$1449,0))=0,"n/a",((INDEX(Historical!$C$7:$C$1442,MATCH(B220,Historical!$B$7:$B$1449,0))/INDEX(Historical!$F$7:$F$1442,MATCH(B220,Historical!$B$7:$B$1449,0)))^(1/3)-1)*100)</f>
        <v>9.0355436729529828</v>
      </c>
      <c r="U220" s="795" t="str">
        <f>IF(INDEX(Historical!$H$7:$H$1442,MATCH(B220,Historical!$B$7:$B$1449,0))=0,"n/a",((INDEX(Historical!$C$7:$C$1442,MATCH(B220,Historical!$B$7:$B$1449,0))/INDEX(Historical!$H$7:$H$1442,MATCH(B220,Historical!$B$7:$B$1449,0)))^(1/5)-1)*100)</f>
        <v>n/a</v>
      </c>
      <c r="V220" s="795" t="str">
        <f>IF(INDEX(Historical!$O$7:$O$1442,MATCH(B220,Historical!$B$7:$B$1449,0))=0,"n/a",((INDEX(Historical!$C$7:$C$1442,MATCH(B220,Historical!$B$7:$B$1449,0))/INDEX(Historical!$O$7:$O$1442,MATCH(B220,Historical!$B$7:$B$1449,0)))^(1/10)-1)*100)</f>
        <v>n/a</v>
      </c>
      <c r="W220" s="796" t="str">
        <f t="shared" si="55"/>
        <v>n/a</v>
      </c>
      <c r="X220" s="797" t="str">
        <f t="shared" si="56"/>
        <v>n/a</v>
      </c>
      <c r="Y220" s="989"/>
      <c r="Z220" s="738">
        <f t="shared" si="57"/>
        <v>94.623655913978482</v>
      </c>
      <c r="AA220" s="999">
        <f t="shared" si="58"/>
        <v>9.4892473118279561</v>
      </c>
      <c r="AB220" s="1000">
        <v>12</v>
      </c>
      <c r="AC220" s="978">
        <v>1.86</v>
      </c>
      <c r="AD220" s="978">
        <v>0.91</v>
      </c>
      <c r="AE220" s="978">
        <v>3.97</v>
      </c>
      <c r="AF220" s="978">
        <v>1.55</v>
      </c>
      <c r="AG220" s="978">
        <v>17.5</v>
      </c>
      <c r="AH220" s="978">
        <v>-16.400000000000002</v>
      </c>
      <c r="AI220" s="978">
        <v>-14.89</v>
      </c>
      <c r="AJ220" s="978">
        <v>52</v>
      </c>
      <c r="AK220" s="978">
        <v>10.5</v>
      </c>
      <c r="AL220" s="991">
        <v>581.04</v>
      </c>
      <c r="AM220" s="985">
        <v>13</v>
      </c>
      <c r="AN220" s="978">
        <v>1.29</v>
      </c>
      <c r="AO220" s="838" t="str">
        <f t="shared" si="59"/>
        <v>n/a</v>
      </c>
      <c r="AP220" s="839" t="str">
        <f t="shared" si="60"/>
        <v>n/a</v>
      </c>
      <c r="AQ220" s="1001">
        <f t="shared" si="61"/>
        <v>-19.148054834549356</v>
      </c>
      <c r="AR220" s="738">
        <f>INDEX(Historical!$C$7:$C$1442,MATCH(B220,Historical!$B$7:$B$1449,0))*IF(AH220="n/a",1.03,IF(AH220&lt;0,1.01,IF(AH220&gt;10,1.1,(1+AH220/100))))</f>
        <v>1.7675000000000001</v>
      </c>
      <c r="AS220" s="999">
        <f t="shared" si="62"/>
        <v>1.7851750000000002</v>
      </c>
      <c r="AT220" s="999">
        <f t="shared" si="66"/>
        <v>1.9636925000000003</v>
      </c>
      <c r="AU220" s="999">
        <f t="shared" si="66"/>
        <v>2.1600617500000006</v>
      </c>
      <c r="AV220" s="999">
        <f t="shared" si="66"/>
        <v>2.376067925000001</v>
      </c>
      <c r="AW220" s="738">
        <f t="shared" si="63"/>
        <v>10.052497175000003</v>
      </c>
      <c r="AX220" s="846">
        <f t="shared" si="64"/>
        <v>56.954658215297471</v>
      </c>
      <c r="AY220" s="1080">
        <v>0.92</v>
      </c>
      <c r="AZ220" s="985">
        <v>21.759999999999998</v>
      </c>
      <c r="BA220" s="985">
        <v>-7.8299999999999992</v>
      </c>
      <c r="BB220" s="985">
        <v>5.92</v>
      </c>
      <c r="BC220" s="985">
        <v>6.9999999999999993E-2</v>
      </c>
      <c r="BE220" s="700">
        <v>2014</v>
      </c>
      <c r="BF220" s="1013">
        <f t="shared" si="65"/>
        <v>0</v>
      </c>
      <c r="BG220" s="995">
        <v>6.2</v>
      </c>
    </row>
    <row r="221" spans="1:59" ht="11.25" customHeight="1" x14ac:dyDescent="0.2">
      <c r="A221" s="984" t="s">
        <v>3867</v>
      </c>
      <c r="B221" s="988" t="s">
        <v>3868</v>
      </c>
      <c r="C221" s="1070" t="s">
        <v>108</v>
      </c>
      <c r="D221" s="1070" t="s">
        <v>4393</v>
      </c>
      <c r="E221" s="828">
        <v>5</v>
      </c>
      <c r="F221" s="1148">
        <v>842</v>
      </c>
      <c r="G221" s="1148" t="s">
        <v>106</v>
      </c>
      <c r="H221" s="1148" t="s">
        <v>106</v>
      </c>
      <c r="I221" s="987">
        <v>35.36</v>
      </c>
      <c r="J221" s="738">
        <f t="shared" si="52"/>
        <v>2.2624434389140275</v>
      </c>
      <c r="K221" s="990">
        <v>0.2</v>
      </c>
      <c r="L221" s="1000">
        <v>4</v>
      </c>
      <c r="M221" s="729">
        <f t="shared" si="53"/>
        <v>0.8</v>
      </c>
      <c r="N221" s="983" t="s">
        <v>238</v>
      </c>
      <c r="O221" s="831">
        <v>0.19</v>
      </c>
      <c r="P221" s="973">
        <v>43406</v>
      </c>
      <c r="Q221" s="973">
        <v>43420</v>
      </c>
      <c r="R221" s="729">
        <f t="shared" si="54"/>
        <v>5.2631578947368469</v>
      </c>
      <c r="S221" s="795">
        <f>IF(INDEX(Historical!$D$7:$D$1442,MATCH(B221,Historical!$B$7:$B$1449,0))=0,"n/a",(INDEX(Historical!$C$7:$C$1442,MATCH(B221,Historical!$B$7:$B$1449,0))/INDEX(Historical!$D$7:$D$1442,MATCH(B221,Historical!$B$7:$B$1449,0))-1)*100)</f>
        <v>29.090909090909079</v>
      </c>
      <c r="T221" s="795">
        <f>IF(INDEX(Historical!$F$7:$F$1442,MATCH(B221,Historical!$B$7:$B$1449,0))=0,"n/a",((INDEX(Historical!$C$7:$C$1442,MATCH(B221,Historical!$B$7:$B$1449,0))/INDEX(Historical!$F$7:$F$1442,MATCH(B221,Historical!$B$7:$B$1449,0)))^(1/3)-1)*100)</f>
        <v>33.263852688477982</v>
      </c>
      <c r="U221" s="795" t="str">
        <f>IF(INDEX(Historical!$H$7:$H$1442,MATCH(B221,Historical!$B$7:$B$1449,0))=0,"n/a",((INDEX(Historical!$C$7:$C$1442,MATCH(B221,Historical!$B$7:$B$1449,0))/INDEX(Historical!$H$7:$H$1442,MATCH(B221,Historical!$B$7:$B$1449,0)))^(1/5)-1)*100)</f>
        <v>n/a</v>
      </c>
      <c r="V221" s="795" t="str">
        <f>IF(INDEX(Historical!$O$7:$O$1442,MATCH(B221,Historical!$B$7:$B$1449,0))=0,"n/a",((INDEX(Historical!$C$7:$C$1442,MATCH(B221,Historical!$B$7:$B$1449,0))/INDEX(Historical!$O$7:$O$1442,MATCH(B221,Historical!$B$7:$B$1449,0)))^(1/10)-1)*100)</f>
        <v>n/a</v>
      </c>
      <c r="W221" s="796" t="str">
        <f t="shared" si="55"/>
        <v>n/a</v>
      </c>
      <c r="X221" s="797" t="str">
        <f t="shared" si="56"/>
        <v>n/a</v>
      </c>
      <c r="Y221" s="989"/>
      <c r="Z221" s="738">
        <f t="shared" si="57"/>
        <v>24.316109422492403</v>
      </c>
      <c r="AA221" s="999">
        <f t="shared" si="58"/>
        <v>10.747720364741641</v>
      </c>
      <c r="AB221" s="1000">
        <v>12</v>
      </c>
      <c r="AC221" s="978">
        <v>3.29</v>
      </c>
      <c r="AD221" s="978" t="s">
        <v>137</v>
      </c>
      <c r="AE221" s="978">
        <v>3.38</v>
      </c>
      <c r="AF221" s="978">
        <v>1.0900000000000001</v>
      </c>
      <c r="AG221" s="978">
        <v>9.3000000000000007</v>
      </c>
      <c r="AH221" s="978">
        <v>17.399999999999999</v>
      </c>
      <c r="AI221" s="978">
        <v>1.24</v>
      </c>
      <c r="AJ221" s="978">
        <v>15.6</v>
      </c>
      <c r="AK221" s="978" t="s">
        <v>137</v>
      </c>
      <c r="AL221" s="991">
        <v>332.38</v>
      </c>
      <c r="AM221" s="985">
        <v>2.4</v>
      </c>
      <c r="AN221" s="978">
        <v>0</v>
      </c>
      <c r="AO221" s="838" t="str">
        <f t="shared" si="59"/>
        <v>n/a</v>
      </c>
      <c r="AP221" s="839" t="str">
        <f t="shared" si="60"/>
        <v>n/a</v>
      </c>
      <c r="AQ221" s="1001">
        <f t="shared" si="61"/>
        <v>-27.842717476740397</v>
      </c>
      <c r="AR221" s="738">
        <f>INDEX(Historical!$C$7:$C$1442,MATCH(B221,Historical!$B$7:$B$1449,0))*IF(AH221="n/a",1.03,IF(AH221&lt;0,1.01,IF(AH221&gt;10,1.1,(1+AH221/100))))</f>
        <v>0.78100000000000003</v>
      </c>
      <c r="AS221" s="999">
        <f t="shared" si="62"/>
        <v>0.79068439999999995</v>
      </c>
      <c r="AT221" s="999">
        <f t="shared" si="66"/>
        <v>0.81440493199999997</v>
      </c>
      <c r="AU221" s="999">
        <f t="shared" si="66"/>
        <v>0.83883707996000001</v>
      </c>
      <c r="AV221" s="999">
        <f t="shared" si="66"/>
        <v>0.86400219235880005</v>
      </c>
      <c r="AW221" s="738">
        <f t="shared" si="63"/>
        <v>4.0889286043188005</v>
      </c>
      <c r="AX221" s="846">
        <f t="shared" si="64"/>
        <v>11.563712116286201</v>
      </c>
      <c r="AY221" s="1080">
        <v>0.35</v>
      </c>
      <c r="AZ221" s="985">
        <v>8.51</v>
      </c>
      <c r="BA221" s="985">
        <v>-27.05</v>
      </c>
      <c r="BB221" s="985">
        <v>-2.5700000000000003</v>
      </c>
      <c r="BC221" s="985">
        <v>-16.3</v>
      </c>
      <c r="BE221" s="700">
        <v>2014</v>
      </c>
      <c r="BF221" s="1013">
        <f t="shared" si="65"/>
        <v>0</v>
      </c>
      <c r="BG221" s="995">
        <v>1.2</v>
      </c>
    </row>
    <row r="222" spans="1:59" ht="11.25" customHeight="1" x14ac:dyDescent="0.2">
      <c r="A222" s="976" t="s">
        <v>1297</v>
      </c>
      <c r="B222" s="988" t="s">
        <v>1298</v>
      </c>
      <c r="C222" s="1070" t="s">
        <v>108</v>
      </c>
      <c r="D222" s="1070" t="s">
        <v>4401</v>
      </c>
      <c r="E222" s="828">
        <v>8</v>
      </c>
      <c r="F222" s="1148">
        <v>526</v>
      </c>
      <c r="G222" s="1148" t="s">
        <v>106</v>
      </c>
      <c r="H222" s="1148" t="s">
        <v>106</v>
      </c>
      <c r="I222" s="987">
        <v>18.309999999999999</v>
      </c>
      <c r="J222" s="738">
        <f t="shared" si="52"/>
        <v>2.6215182960131074</v>
      </c>
      <c r="K222" s="990">
        <v>0.12</v>
      </c>
      <c r="L222" s="1000">
        <v>4</v>
      </c>
      <c r="M222" s="729">
        <f t="shared" si="53"/>
        <v>0.48</v>
      </c>
      <c r="N222" s="983" t="s">
        <v>798</v>
      </c>
      <c r="O222" s="831">
        <v>0.11</v>
      </c>
      <c r="P222" s="973">
        <v>43326</v>
      </c>
      <c r="Q222" s="973">
        <v>43348</v>
      </c>
      <c r="R222" s="729">
        <f t="shared" si="54"/>
        <v>9.0909090909090864</v>
      </c>
      <c r="S222" s="795">
        <f>IF(INDEX(Historical!$D$7:$D$1442,MATCH(B222,Historical!$B$7:$B$1449,0))=0,"n/a",(INDEX(Historical!$C$7:$C$1442,MATCH(B222,Historical!$B$7:$B$1449,0))/INDEX(Historical!$D$7:$D$1442,MATCH(B222,Historical!$B$7:$B$1449,0))-1)*100)</f>
        <v>14.999999999999991</v>
      </c>
      <c r="T222" s="795">
        <f>IF(INDEX(Historical!$F$7:$F$1442,MATCH(B222,Historical!$B$7:$B$1449,0))=0,"n/a",((INDEX(Historical!$C$7:$C$1442,MATCH(B222,Historical!$B$7:$B$1449,0))/INDEX(Historical!$F$7:$F$1442,MATCH(B222,Historical!$B$7:$B$1449,0)))^(1/3)-1)*100)</f>
        <v>18.70664916411231</v>
      </c>
      <c r="U222" s="795">
        <f>IF(INDEX(Historical!$H$7:$H$1442,MATCH(B222,Historical!$B$7:$B$1449,0))=0,"n/a",((INDEX(Historical!$C$7:$C$1442,MATCH(B222,Historical!$B$7:$B$1449,0))/INDEX(Historical!$H$7:$H$1442,MATCH(B222,Historical!$B$7:$B$1449,0)))^(1/5)-1)*100)</f>
        <v>25.97314324723947</v>
      </c>
      <c r="V222" s="795">
        <f>IF(INDEX(Historical!$O$7:$O$1442,MATCH(B222,Historical!$B$7:$B$1449,0))=0,"n/a",((INDEX(Historical!$C$7:$C$1442,MATCH(B222,Historical!$B$7:$B$1449,0))/INDEX(Historical!$O$7:$O$1442,MATCH(B222,Historical!$B$7:$B$1449,0)))^(1/10)-1)*100)</f>
        <v>25.00686650455901</v>
      </c>
      <c r="W222" s="796">
        <f t="shared" si="55"/>
        <v>1.0386404567123313</v>
      </c>
      <c r="X222" s="797">
        <f t="shared" si="56"/>
        <v>1.6865677433272384</v>
      </c>
      <c r="Y222" s="989"/>
      <c r="Z222" s="738">
        <f t="shared" si="57"/>
        <v>27.74566473988439</v>
      </c>
      <c r="AA222" s="999">
        <f t="shared" si="58"/>
        <v>10.583815028901734</v>
      </c>
      <c r="AB222" s="1000">
        <v>12</v>
      </c>
      <c r="AC222" s="978">
        <v>1.73</v>
      </c>
      <c r="AD222" s="978">
        <v>2.12</v>
      </c>
      <c r="AE222" s="978">
        <v>4.55</v>
      </c>
      <c r="AF222" s="978">
        <v>1.36</v>
      </c>
      <c r="AG222" s="978">
        <v>8.2000000000000011</v>
      </c>
      <c r="AH222" s="978">
        <v>-9.4</v>
      </c>
      <c r="AI222" s="978">
        <v>4.58</v>
      </c>
      <c r="AJ222" s="978">
        <v>15.4</v>
      </c>
      <c r="AK222" s="978">
        <v>5</v>
      </c>
      <c r="AL222" s="991">
        <v>3120</v>
      </c>
      <c r="AM222" s="985">
        <v>4.3</v>
      </c>
      <c r="AN222" s="978">
        <v>0.16</v>
      </c>
      <c r="AO222" s="838">
        <f t="shared" si="59"/>
        <v>18.010846514350845</v>
      </c>
      <c r="AP222" s="839">
        <f t="shared" si="60"/>
        <v>28.594661543252577</v>
      </c>
      <c r="AQ222" s="1001">
        <f t="shared" si="61"/>
        <v>-20.016700522876217</v>
      </c>
      <c r="AR222" s="738">
        <f>INDEX(Historical!$C$7:$C$1442,MATCH(B222,Historical!$B$7:$B$1449,0))*IF(AH222="n/a",1.03,IF(AH222&lt;0,1.01,IF(AH222&gt;10,1.1,(1+AH222/100))))</f>
        <v>0.46460000000000001</v>
      </c>
      <c r="AS222" s="999">
        <f t="shared" si="62"/>
        <v>0.48587868000000006</v>
      </c>
      <c r="AT222" s="999">
        <f t="shared" si="66"/>
        <v>0.51017261400000014</v>
      </c>
      <c r="AU222" s="999">
        <f t="shared" si="66"/>
        <v>0.53568124470000011</v>
      </c>
      <c r="AV222" s="999">
        <f t="shared" si="66"/>
        <v>0.56246530693500019</v>
      </c>
      <c r="AW222" s="738">
        <f t="shared" si="63"/>
        <v>2.5587978456350005</v>
      </c>
      <c r="AX222" s="846">
        <f t="shared" si="64"/>
        <v>13.974865350273078</v>
      </c>
      <c r="AY222" s="1080">
        <v>1.1599999999999999</v>
      </c>
      <c r="AZ222" s="985">
        <v>19.28</v>
      </c>
      <c r="BA222" s="985">
        <v>-27.43</v>
      </c>
      <c r="BB222" s="985">
        <v>2.2599999999999998</v>
      </c>
      <c r="BC222" s="985">
        <v>-14.280000000000001</v>
      </c>
      <c r="BE222" s="700">
        <v>2011</v>
      </c>
      <c r="BF222" s="1013">
        <f t="shared" si="65"/>
        <v>0</v>
      </c>
      <c r="BG222" s="995">
        <v>1.3</v>
      </c>
    </row>
    <row r="223" spans="1:59" ht="11.25" customHeight="1" x14ac:dyDescent="0.2">
      <c r="A223" s="976" t="s">
        <v>1299</v>
      </c>
      <c r="B223" s="988" t="s">
        <v>1300</v>
      </c>
      <c r="C223" s="1070" t="s">
        <v>247</v>
      </c>
      <c r="D223" s="1070" t="s">
        <v>4379</v>
      </c>
      <c r="E223" s="828">
        <v>9</v>
      </c>
      <c r="F223" s="1148">
        <v>353</v>
      </c>
      <c r="G223" s="1148" t="s">
        <v>115</v>
      </c>
      <c r="H223" s="1148" t="s">
        <v>115</v>
      </c>
      <c r="I223" s="987">
        <v>183.53</v>
      </c>
      <c r="J223" s="738">
        <f t="shared" si="52"/>
        <v>2.2448645997929497</v>
      </c>
      <c r="K223" s="990">
        <v>1.03</v>
      </c>
      <c r="L223" s="1000">
        <v>4</v>
      </c>
      <c r="M223" s="729">
        <f t="shared" si="53"/>
        <v>4.12</v>
      </c>
      <c r="N223" s="983" t="s">
        <v>610</v>
      </c>
      <c r="O223" s="831">
        <v>0.89</v>
      </c>
      <c r="P223" s="694">
        <v>43166</v>
      </c>
      <c r="Q223" s="694">
        <v>43181</v>
      </c>
      <c r="R223" s="729">
        <f t="shared" si="54"/>
        <v>15.730337078651688</v>
      </c>
      <c r="S223" s="795">
        <f>IF(INDEX(Historical!$D$7:$D$1442,MATCH(B223,Historical!$B$7:$B$1449,0))=0,"n/a",(INDEX(Historical!$C$7:$C$1442,MATCH(B223,Historical!$B$7:$B$1449,0))/INDEX(Historical!$D$7:$D$1442,MATCH(B223,Historical!$B$7:$B$1449,0))-1)*100)</f>
        <v>15.730337078651679</v>
      </c>
      <c r="T223" s="795">
        <f>IF(INDEX(Historical!$F$7:$F$1442,MATCH(B223,Historical!$B$7:$B$1449,0))=0,"n/a",((INDEX(Historical!$C$7:$C$1442,MATCH(B223,Historical!$B$7:$B$1449,0))/INDEX(Historical!$F$7:$F$1442,MATCH(B223,Historical!$B$7:$B$1449,0)))^(1/3)-1)*100)</f>
        <v>20.409773010338284</v>
      </c>
      <c r="U223" s="795">
        <f>IF(INDEX(Historical!$H$7:$H$1442,MATCH(B223,Historical!$B$7:$B$1449,0))=0,"n/a",((INDEX(Historical!$C$7:$C$1442,MATCH(B223,Historical!$B$7:$B$1449,0))/INDEX(Historical!$H$7:$H$1442,MATCH(B223,Historical!$B$7:$B$1449,0)))^(1/5)-1)*100)</f>
        <v>21.437976918839396</v>
      </c>
      <c r="V223" s="795">
        <f>IF(INDEX(Historical!$O$7:$O$1442,MATCH(B223,Historical!$B$7:$B$1449,0))=0,"n/a",((INDEX(Historical!$C$7:$C$1442,MATCH(B223,Historical!$B$7:$B$1449,0))/INDEX(Historical!$O$7:$O$1442,MATCH(B223,Historical!$B$7:$B$1449,0)))^(1/10)-1)*100)</f>
        <v>16.430153669199843</v>
      </c>
      <c r="W223" s="796">
        <f t="shared" si="55"/>
        <v>1.3047946690253589</v>
      </c>
      <c r="X223" s="797">
        <f t="shared" si="56"/>
        <v>1.0457549716507022</v>
      </c>
      <c r="Y223" s="752"/>
      <c r="Z223" s="738">
        <f t="shared" si="57"/>
        <v>43.783209351753456</v>
      </c>
      <c r="AA223" s="999">
        <f t="shared" si="58"/>
        <v>19.503719447396385</v>
      </c>
      <c r="AB223" s="1000">
        <v>1</v>
      </c>
      <c r="AC223" s="978">
        <v>9.41</v>
      </c>
      <c r="AD223" s="978">
        <v>1.38</v>
      </c>
      <c r="AE223" s="978">
        <v>1.97</v>
      </c>
      <c r="AF223" s="980">
        <v>158.22</v>
      </c>
      <c r="AG223" s="980">
        <v>652.6</v>
      </c>
      <c r="AH223" s="978">
        <v>18.3</v>
      </c>
      <c r="AI223" s="978">
        <v>4.79</v>
      </c>
      <c r="AJ223" s="978">
        <v>20.5</v>
      </c>
      <c r="AK223" s="978">
        <v>14.09</v>
      </c>
      <c r="AL223" s="991">
        <v>208310</v>
      </c>
      <c r="AM223" s="985">
        <v>0.1</v>
      </c>
      <c r="AN223" s="980">
        <v>19.53</v>
      </c>
      <c r="AO223" s="838">
        <f t="shared" si="59"/>
        <v>4.1791220712359625</v>
      </c>
      <c r="AP223" s="839">
        <f t="shared" si="60"/>
        <v>23.682841518632348</v>
      </c>
      <c r="AQ223" s="1001">
        <f t="shared" si="61"/>
        <v>1071.1112464411372</v>
      </c>
      <c r="AR223" s="738">
        <f>INDEX(Historical!$C$7:$C$1442,MATCH(B223,Historical!$B$7:$B$1449,0))*IF(AH223="n/a",1.03,IF(AH223&lt;0,1.01,IF(AH223&gt;10,1.1,(1+AH223/100))))</f>
        <v>4.5320000000000009</v>
      </c>
      <c r="AS223" s="999">
        <f t="shared" si="62"/>
        <v>4.7490828000000009</v>
      </c>
      <c r="AT223" s="999">
        <f t="shared" si="66"/>
        <v>5.2239910800000011</v>
      </c>
      <c r="AU223" s="999">
        <f t="shared" si="66"/>
        <v>5.7463901880000021</v>
      </c>
      <c r="AV223" s="999">
        <f t="shared" si="66"/>
        <v>6.3210292068000031</v>
      </c>
      <c r="AW223" s="738">
        <f t="shared" si="63"/>
        <v>26.572493274800006</v>
      </c>
      <c r="AX223" s="846">
        <f t="shared" si="64"/>
        <v>14.478555699231737</v>
      </c>
      <c r="AY223" s="1080">
        <v>1.1100000000000001</v>
      </c>
      <c r="AZ223" s="985">
        <v>16.09</v>
      </c>
      <c r="BA223" s="985">
        <v>-14.81</v>
      </c>
      <c r="BB223" s="985">
        <v>5.4899999999999993</v>
      </c>
      <c r="BC223" s="985">
        <v>-2.74</v>
      </c>
      <c r="BE223" s="700">
        <v>2010</v>
      </c>
      <c r="BF223" s="1013">
        <f t="shared" si="65"/>
        <v>0</v>
      </c>
      <c r="BG223" s="995">
        <v>23.1</v>
      </c>
    </row>
    <row r="224" spans="1:59" ht="11.25" customHeight="1" x14ac:dyDescent="0.2">
      <c r="A224" s="976" t="s">
        <v>4255</v>
      </c>
      <c r="B224" s="988" t="s">
        <v>3869</v>
      </c>
      <c r="C224" s="1070" t="s">
        <v>108</v>
      </c>
      <c r="D224" s="1070" t="s">
        <v>4393</v>
      </c>
      <c r="E224" s="828">
        <v>5</v>
      </c>
      <c r="F224" s="1148">
        <v>824</v>
      </c>
      <c r="G224" s="1148" t="s">
        <v>106</v>
      </c>
      <c r="H224" s="1148" t="s">
        <v>106</v>
      </c>
      <c r="I224" s="992">
        <v>30.83</v>
      </c>
      <c r="J224" s="738">
        <f t="shared" si="52"/>
        <v>1.8164125851443402</v>
      </c>
      <c r="K224" s="997">
        <v>0.14000000000000001</v>
      </c>
      <c r="L224" s="700">
        <v>4</v>
      </c>
      <c r="M224" s="729">
        <f t="shared" si="53"/>
        <v>0.56000000000000005</v>
      </c>
      <c r="N224" s="700" t="s">
        <v>4256</v>
      </c>
      <c r="O224" s="832">
        <v>0.12</v>
      </c>
      <c r="P224" s="718">
        <v>43301</v>
      </c>
      <c r="Q224" s="718">
        <v>43318</v>
      </c>
      <c r="R224" s="729">
        <f t="shared" si="54"/>
        <v>16.666666666666682</v>
      </c>
      <c r="S224" s="795">
        <f>IF(INDEX(Historical!$D$7:$D$1442,MATCH(B224,Historical!$B$7:$B$1449,0))=0,"n/a",(INDEX(Historical!$C$7:$C$1442,MATCH(B224,Historical!$B$7:$B$1449,0))/INDEX(Historical!$D$7:$D$1442,MATCH(B224,Historical!$B$7:$B$1449,0))-1)*100)</f>
        <v>23.809523809523814</v>
      </c>
      <c r="T224" s="795">
        <f>IF(INDEX(Historical!$F$7:$F$1442,MATCH(B224,Historical!$B$7:$B$1449,0))=0,"n/a",((INDEX(Historical!$C$7:$C$1442,MATCH(B224,Historical!$B$7:$B$1449,0))/INDEX(Historical!$F$7:$F$1442,MATCH(B224,Historical!$B$7:$B$1449,0)))^(1/3)-1)*100)</f>
        <v>20.123329994304417</v>
      </c>
      <c r="U224" s="795">
        <f>IF(INDEX(Historical!$H$7:$H$1442,MATCH(B224,Historical!$B$7:$B$1449,0))=0,"n/a",((INDEX(Historical!$C$7:$C$1442,MATCH(B224,Historical!$B$7:$B$1449,0))/INDEX(Historical!$H$7:$H$1442,MATCH(B224,Historical!$B$7:$B$1449,0)))^(1/5)-1)*100)</f>
        <v>16.723531932969316</v>
      </c>
      <c r="V224" s="795">
        <f>IF(INDEX(Historical!$O$7:$O$1442,MATCH(B224,Historical!$B$7:$B$1449,0))=0,"n/a",((INDEX(Historical!$C$7:$C$1442,MATCH(B224,Historical!$B$7:$B$1449,0))/INDEX(Historical!$O$7:$O$1442,MATCH(B224,Historical!$B$7:$B$1449,0)))^(1/10)-1)*100)</f>
        <v>8.0386652698788641</v>
      </c>
      <c r="W224" s="796">
        <f t="shared" si="55"/>
        <v>2.0803866526987913</v>
      </c>
      <c r="X224" s="797">
        <f t="shared" si="56"/>
        <v>1.5203210848153923</v>
      </c>
      <c r="Y224" s="988"/>
      <c r="Z224" s="738">
        <f t="shared" si="57"/>
        <v>23.931623931623935</v>
      </c>
      <c r="AA224" s="999">
        <f t="shared" si="58"/>
        <v>13.175213675213675</v>
      </c>
      <c r="AB224" s="1148">
        <v>12</v>
      </c>
      <c r="AC224" s="992">
        <v>2.34</v>
      </c>
      <c r="AD224" s="992" t="s">
        <v>137</v>
      </c>
      <c r="AE224" s="992">
        <v>3.1</v>
      </c>
      <c r="AF224" s="992">
        <v>1.1499999999999999</v>
      </c>
      <c r="AG224" s="992">
        <v>7.6</v>
      </c>
      <c r="AH224" s="992">
        <v>15.2</v>
      </c>
      <c r="AI224" s="992" t="s">
        <v>137</v>
      </c>
      <c r="AJ224" s="992">
        <v>11</v>
      </c>
      <c r="AK224" s="992" t="s">
        <v>137</v>
      </c>
      <c r="AL224" s="992">
        <v>57.96</v>
      </c>
      <c r="AM224" s="992">
        <v>9</v>
      </c>
      <c r="AN224" s="992">
        <v>0</v>
      </c>
      <c r="AO224" s="838">
        <f t="shared" si="59"/>
        <v>5.3647308428999825</v>
      </c>
      <c r="AP224" s="839">
        <f t="shared" si="60"/>
        <v>18.539944518113657</v>
      </c>
      <c r="AQ224" s="1001">
        <f t="shared" si="61"/>
        <v>-17.939058616996316</v>
      </c>
      <c r="AR224" s="738">
        <f>INDEX(Historical!$C$7:$C$1442,MATCH(B224,Historical!$B$7:$B$1449,0))*IF(AH224="n/a",1.03,IF(AH224&lt;0,1.01,IF(AH224&gt;10,1.1,(1+AH224/100))))</f>
        <v>0.57200000000000006</v>
      </c>
      <c r="AS224" s="999">
        <f t="shared" si="62"/>
        <v>0.58916000000000013</v>
      </c>
      <c r="AT224" s="999">
        <f t="shared" si="66"/>
        <v>0.60683480000000012</v>
      </c>
      <c r="AU224" s="999">
        <f t="shared" si="66"/>
        <v>0.62503984400000012</v>
      </c>
      <c r="AV224" s="999">
        <f t="shared" si="66"/>
        <v>0.64379103932000015</v>
      </c>
      <c r="AW224" s="738">
        <f t="shared" si="63"/>
        <v>3.0368256833200009</v>
      </c>
      <c r="AX224" s="846">
        <f t="shared" si="64"/>
        <v>9.850229267985732</v>
      </c>
      <c r="AY224" s="824">
        <v>0.65</v>
      </c>
      <c r="AZ224" s="995">
        <v>20.23</v>
      </c>
      <c r="BA224" s="995">
        <v>-17.349999999999998</v>
      </c>
      <c r="BB224" s="995">
        <v>-1.39</v>
      </c>
      <c r="BC224" s="995">
        <v>-0.70000000000000007</v>
      </c>
      <c r="BE224" s="700">
        <v>2014</v>
      </c>
      <c r="BF224" s="1013">
        <f t="shared" si="65"/>
        <v>0</v>
      </c>
      <c r="BG224" s="995">
        <v>0.89999999999999991</v>
      </c>
    </row>
    <row r="225" spans="1:59" ht="11.25" customHeight="1" x14ac:dyDescent="0.2">
      <c r="A225" s="984" t="s">
        <v>1301</v>
      </c>
      <c r="B225" s="988" t="s">
        <v>1302</v>
      </c>
      <c r="C225" s="1070" t="s">
        <v>112</v>
      </c>
      <c r="D225" s="1070" t="s">
        <v>4423</v>
      </c>
      <c r="E225" s="828">
        <v>8</v>
      </c>
      <c r="F225" s="1148">
        <v>548</v>
      </c>
      <c r="G225" s="1148" t="s">
        <v>37</v>
      </c>
      <c r="H225" s="1148" t="s">
        <v>37</v>
      </c>
      <c r="I225" s="987">
        <v>143.63</v>
      </c>
      <c r="J225" s="738">
        <f t="shared" si="52"/>
        <v>2.2836454779642135</v>
      </c>
      <c r="K225" s="990">
        <v>0.82</v>
      </c>
      <c r="L225" s="1000">
        <v>4</v>
      </c>
      <c r="M225" s="729">
        <f t="shared" si="53"/>
        <v>3.28</v>
      </c>
      <c r="N225" s="983" t="s">
        <v>250</v>
      </c>
      <c r="O225" s="831">
        <v>0.745</v>
      </c>
      <c r="P225" s="973">
        <v>43419</v>
      </c>
      <c r="Q225" s="973">
        <v>43441</v>
      </c>
      <c r="R225" s="729">
        <f t="shared" si="54"/>
        <v>10.067114093959725</v>
      </c>
      <c r="S225" s="795">
        <f>IF(INDEX(Historical!$D$7:$D$1442,MATCH(B225,Historical!$B$7:$B$1449,0))=0,"n/a",(INDEX(Historical!$C$7:$C$1442,MATCH(B225,Historical!$B$7:$B$1449,0))/INDEX(Historical!$D$7:$D$1442,MATCH(B225,Historical!$B$7:$B$1449,0))-1)*100)</f>
        <v>11.496350364963504</v>
      </c>
      <c r="T225" s="795">
        <f>IF(INDEX(Historical!$F$7:$F$1442,MATCH(B225,Historical!$B$7:$B$1449,0))=0,"n/a",((INDEX(Historical!$C$7:$C$1442,MATCH(B225,Historical!$B$7:$B$1449,0))/INDEX(Historical!$F$7:$F$1442,MATCH(B225,Historical!$B$7:$B$1449,0)))^(1/3)-1)*100)</f>
        <v>12.467233926731458</v>
      </c>
      <c r="U225" s="795">
        <f>IF(INDEX(Historical!$H$7:$H$1442,MATCH(B225,Historical!$B$7:$B$1449,0))=0,"n/a",((INDEX(Historical!$C$7:$C$1442,MATCH(B225,Historical!$B$7:$B$1449,0))/INDEX(Historical!$H$7:$H$1442,MATCH(B225,Historical!$B$7:$B$1449,0)))^(1/5)-1)*100)</f>
        <v>12.70427420420981</v>
      </c>
      <c r="V225" s="795">
        <f>IF(INDEX(Historical!$O$7:$O$1442,MATCH(B225,Historical!$B$7:$B$1449,0))=0,"n/a",((INDEX(Historical!$C$7:$C$1442,MATCH(B225,Historical!$B$7:$B$1449,0))/INDEX(Historical!$O$7:$O$1442,MATCH(B225,Historical!$B$7:$B$1449,0)))^(1/10)-1)*100)</f>
        <v>10.754620403060366</v>
      </c>
      <c r="W225" s="796">
        <f t="shared" si="55"/>
        <v>1.1812852270076073</v>
      </c>
      <c r="X225" s="797">
        <f t="shared" si="56"/>
        <v>4.0981529690999388</v>
      </c>
      <c r="Y225" s="741"/>
      <c r="Z225" s="738">
        <f t="shared" si="57"/>
        <v>57.644991212653771</v>
      </c>
      <c r="AA225" s="999">
        <f t="shared" si="58"/>
        <v>25.242530755711773</v>
      </c>
      <c r="AB225" s="1000">
        <v>12</v>
      </c>
      <c r="AC225" s="978">
        <v>5.69</v>
      </c>
      <c r="AD225" s="978">
        <v>3.8</v>
      </c>
      <c r="AE225" s="978">
        <v>2.48</v>
      </c>
      <c r="AF225" s="978">
        <v>5.84</v>
      </c>
      <c r="AG225" s="978">
        <v>15.1</v>
      </c>
      <c r="AH225" s="978">
        <v>-30.7</v>
      </c>
      <c r="AI225" s="978">
        <v>-1.43</v>
      </c>
      <c r="AJ225" s="978">
        <v>3.1</v>
      </c>
      <c r="AK225" s="978">
        <v>6.64</v>
      </c>
      <c r="AL225" s="991">
        <v>106540</v>
      </c>
      <c r="AM225" s="985">
        <v>0.1</v>
      </c>
      <c r="AN225" s="978">
        <v>1</v>
      </c>
      <c r="AO225" s="838">
        <f t="shared" si="59"/>
        <v>-10.254611073537749</v>
      </c>
      <c r="AP225" s="839">
        <f t="shared" si="60"/>
        <v>14.987919682174024</v>
      </c>
      <c r="AQ225" s="1001">
        <f t="shared" si="61"/>
        <v>155.9656049926819</v>
      </c>
      <c r="AR225" s="738">
        <f>INDEX(Historical!$C$7:$C$1442,MATCH(B225,Historical!$B$7:$B$1449,0))*IF(AH225="n/a",1.03,IF(AH225&lt;0,1.01,IF(AH225&gt;10,1.1,(1+AH225/100))))</f>
        <v>3.08555</v>
      </c>
      <c r="AS225" s="999">
        <f t="shared" si="62"/>
        <v>3.1164054999999999</v>
      </c>
      <c r="AT225" s="999">
        <f t="shared" si="66"/>
        <v>3.3233348251999999</v>
      </c>
      <c r="AU225" s="999">
        <f t="shared" si="66"/>
        <v>3.5440042575932797</v>
      </c>
      <c r="AV225" s="999">
        <f t="shared" si="66"/>
        <v>3.7793261402974734</v>
      </c>
      <c r="AW225" s="738">
        <f t="shared" si="63"/>
        <v>16.848620723090754</v>
      </c>
      <c r="AX225" s="846">
        <f t="shared" si="64"/>
        <v>11.730572111042786</v>
      </c>
      <c r="AY225" s="1080">
        <v>1.07</v>
      </c>
      <c r="AZ225" s="985">
        <v>16.32</v>
      </c>
      <c r="BA225" s="985">
        <v>-11.55</v>
      </c>
      <c r="BB225" s="985">
        <v>3.5999999999999996</v>
      </c>
      <c r="BC225" s="985">
        <v>-0.89999999999999991</v>
      </c>
      <c r="BE225" s="700">
        <v>2012</v>
      </c>
      <c r="BF225" s="1013">
        <f t="shared" si="65"/>
        <v>0</v>
      </c>
      <c r="BG225" s="995">
        <v>4.3</v>
      </c>
    </row>
    <row r="226" spans="1:59" ht="11.25" customHeight="1" x14ac:dyDescent="0.2">
      <c r="A226" s="976" t="s">
        <v>1303</v>
      </c>
      <c r="B226" s="988" t="s">
        <v>1304</v>
      </c>
      <c r="C226" s="1070" t="s">
        <v>108</v>
      </c>
      <c r="D226" s="1070" t="s">
        <v>4401</v>
      </c>
      <c r="E226" s="828">
        <v>7</v>
      </c>
      <c r="F226" s="1148">
        <v>618</v>
      </c>
      <c r="G226" s="1148" t="s">
        <v>106</v>
      </c>
      <c r="H226" s="1148" t="s">
        <v>106</v>
      </c>
      <c r="I226" s="987">
        <v>14.31</v>
      </c>
      <c r="J226" s="738">
        <f t="shared" si="52"/>
        <v>3.9133473095737248</v>
      </c>
      <c r="K226" s="990">
        <v>0.14000000000000001</v>
      </c>
      <c r="L226" s="1000">
        <v>4</v>
      </c>
      <c r="M226" s="729">
        <f t="shared" si="53"/>
        <v>0.56000000000000005</v>
      </c>
      <c r="N226" s="983" t="s">
        <v>560</v>
      </c>
      <c r="O226" s="831">
        <v>0.13</v>
      </c>
      <c r="P226" s="973">
        <v>43307</v>
      </c>
      <c r="Q226" s="973">
        <v>43322</v>
      </c>
      <c r="R226" s="729">
        <f t="shared" si="54"/>
        <v>7.6923076923076987</v>
      </c>
      <c r="S226" s="795">
        <f>IF(INDEX(Historical!$D$7:$D$1442,MATCH(B226,Historical!$B$7:$B$1449,0))=0,"n/a",(INDEX(Historical!$C$7:$C$1442,MATCH(B226,Historical!$B$7:$B$1449,0))/INDEX(Historical!$D$7:$D$1442,MATCH(B226,Historical!$B$7:$B$1449,0))-1)*100)</f>
        <v>8.0000000000000071</v>
      </c>
      <c r="T226" s="795">
        <f>IF(INDEX(Historical!$F$7:$F$1442,MATCH(B226,Historical!$B$7:$B$1449,0))=0,"n/a",((INDEX(Historical!$C$7:$C$1442,MATCH(B226,Historical!$B$7:$B$1449,0))/INDEX(Historical!$F$7:$F$1442,MATCH(B226,Historical!$B$7:$B$1449,0)))^(1/3)-1)*100)</f>
        <v>8.7380373002892142</v>
      </c>
      <c r="U226" s="795">
        <f>IF(INDEX(Historical!$H$7:$H$1442,MATCH(B226,Historical!$B$7:$B$1449,0))=0,"n/a",((INDEX(Historical!$C$7:$C$1442,MATCH(B226,Historical!$B$7:$B$1449,0))/INDEX(Historical!$H$7:$H$1442,MATCH(B226,Historical!$B$7:$B$1449,0)))^(1/5)-1)*100)</f>
        <v>16.651613497612306</v>
      </c>
      <c r="V226" s="795">
        <f>IF(INDEX(Historical!$O$7:$O$1442,MATCH(B226,Historical!$B$7:$B$1449,0))=0,"n/a",((INDEX(Historical!$C$7:$C$1442,MATCH(B226,Historical!$B$7:$B$1449,0))/INDEX(Historical!$O$7:$O$1442,MATCH(B226,Historical!$B$7:$B$1449,0)))^(1/10)-1)*100)</f>
        <v>17.24655947096949</v>
      </c>
      <c r="W226" s="796">
        <f t="shared" si="55"/>
        <v>0.96550349799572288</v>
      </c>
      <c r="X226" s="797">
        <f t="shared" si="56"/>
        <v>4.0613691457590981</v>
      </c>
      <c r="Y226" s="752"/>
      <c r="Z226" s="738">
        <f t="shared" si="57"/>
        <v>38.888888888888893</v>
      </c>
      <c r="AA226" s="999">
        <f t="shared" si="58"/>
        <v>9.9375</v>
      </c>
      <c r="AB226" s="1000">
        <v>12</v>
      </c>
      <c r="AC226" s="978">
        <v>1.44</v>
      </c>
      <c r="AD226" s="978">
        <v>1.25</v>
      </c>
      <c r="AE226" s="978">
        <v>2.81</v>
      </c>
      <c r="AF226" s="978">
        <v>0.98</v>
      </c>
      <c r="AG226" s="978">
        <v>8.4</v>
      </c>
      <c r="AH226" s="978">
        <v>10.6</v>
      </c>
      <c r="AI226" s="978">
        <v>3.2300000000000004</v>
      </c>
      <c r="AJ226" s="978">
        <v>4.1000000000000005</v>
      </c>
      <c r="AK226" s="978">
        <v>8</v>
      </c>
      <c r="AL226" s="991">
        <v>1830</v>
      </c>
      <c r="AM226" s="985">
        <v>1.2</v>
      </c>
      <c r="AN226" s="978">
        <v>0.15</v>
      </c>
      <c r="AO226" s="838">
        <f t="shared" si="59"/>
        <v>10.627460807186033</v>
      </c>
      <c r="AP226" s="839">
        <f t="shared" si="60"/>
        <v>20.564960807186033</v>
      </c>
      <c r="AQ226" s="1001">
        <f t="shared" si="61"/>
        <v>-34.209929827265462</v>
      </c>
      <c r="AR226" s="738">
        <f>INDEX(Historical!$C$7:$C$1442,MATCH(B226,Historical!$B$7:$B$1449,0))*IF(AH226="n/a",1.03,IF(AH226&lt;0,1.01,IF(AH226&gt;10,1.1,(1+AH226/100))))</f>
        <v>0.59400000000000008</v>
      </c>
      <c r="AS226" s="999">
        <f t="shared" si="62"/>
        <v>0.61318620000000013</v>
      </c>
      <c r="AT226" s="999">
        <f t="shared" si="66"/>
        <v>0.66224109600000014</v>
      </c>
      <c r="AU226" s="999">
        <f t="shared" si="66"/>
        <v>0.71522038368000018</v>
      </c>
      <c r="AV226" s="999">
        <f t="shared" si="66"/>
        <v>0.77243801437440029</v>
      </c>
      <c r="AW226" s="738">
        <f t="shared" si="63"/>
        <v>3.3570856940544012</v>
      </c>
      <c r="AX226" s="846">
        <f t="shared" si="64"/>
        <v>23.459718337207555</v>
      </c>
      <c r="AY226" s="1080">
        <v>1.55</v>
      </c>
      <c r="AZ226" s="985">
        <v>25.86</v>
      </c>
      <c r="BA226" s="985">
        <v>-27.950000000000003</v>
      </c>
      <c r="BB226" s="985">
        <v>5.81</v>
      </c>
      <c r="BC226" s="985">
        <v>-11.690000000000001</v>
      </c>
      <c r="BE226" s="700">
        <v>2012</v>
      </c>
      <c r="BF226" s="1013">
        <f t="shared" si="65"/>
        <v>0</v>
      </c>
      <c r="BG226" s="995">
        <v>1.0999999999999999</v>
      </c>
    </row>
    <row r="227" spans="1:59" s="874" customFormat="1" ht="11.25" customHeight="1" x14ac:dyDescent="0.2">
      <c r="A227" s="733" t="s">
        <v>1305</v>
      </c>
      <c r="B227" s="882" t="s">
        <v>1306</v>
      </c>
      <c r="C227" s="1070" t="s">
        <v>108</v>
      </c>
      <c r="D227" s="1070" t="s">
        <v>118</v>
      </c>
      <c r="E227" s="854">
        <v>9</v>
      </c>
      <c r="F227" s="1148">
        <v>362</v>
      </c>
      <c r="G227" s="1147" t="s">
        <v>115</v>
      </c>
      <c r="H227" s="1147" t="s">
        <v>115</v>
      </c>
      <c r="I227" s="855">
        <v>41.65</v>
      </c>
      <c r="J227" s="856">
        <f t="shared" si="52"/>
        <v>2.7370948379351741</v>
      </c>
      <c r="K227" s="857">
        <v>0.28499999999999998</v>
      </c>
      <c r="L227" s="858">
        <v>4</v>
      </c>
      <c r="M227" s="859">
        <f t="shared" si="53"/>
        <v>1.1399999999999999</v>
      </c>
      <c r="N227" s="860" t="s">
        <v>320</v>
      </c>
      <c r="O227" s="861">
        <v>0.27500000000000002</v>
      </c>
      <c r="P227" s="878">
        <v>43175</v>
      </c>
      <c r="Q227" s="878">
        <v>43189</v>
      </c>
      <c r="R227" s="859">
        <f t="shared" si="54"/>
        <v>3.6363636363636189</v>
      </c>
      <c r="S227" s="795">
        <f>IF(INDEX(Historical!$D$7:$D$1442,MATCH(B227,Historical!$B$7:$B$1449,0))=0,"n/a",(INDEX(Historical!$C$7:$C$1442,MATCH(B227,Historical!$B$7:$B$1449,0))/INDEX(Historical!$D$7:$D$1442,MATCH(B227,Historical!$B$7:$B$1449,0))-1)*100)</f>
        <v>3.6363636363636154</v>
      </c>
      <c r="T227" s="795">
        <f>IF(INDEX(Historical!$F$7:$F$1442,MATCH(B227,Historical!$B$7:$B$1449,0))=0,"n/a",((INDEX(Historical!$C$7:$C$1442,MATCH(B227,Historical!$B$7:$B$1449,0))/INDEX(Historical!$F$7:$F$1442,MATCH(B227,Historical!$B$7:$B$1449,0)))^(1/3)-1)*100)</f>
        <v>4.4643926822318658</v>
      </c>
      <c r="U227" s="795">
        <f>IF(INDEX(Historical!$H$7:$H$1442,MATCH(B227,Historical!$B$7:$B$1449,0))=0,"n/a",((INDEX(Historical!$C$7:$C$1442,MATCH(B227,Historical!$B$7:$B$1449,0))/INDEX(Historical!$H$7:$H$1442,MATCH(B227,Historical!$B$7:$B$1449,0)))^(1/5)-1)*100)</f>
        <v>7.8852443962371455</v>
      </c>
      <c r="V227" s="795">
        <f>IF(INDEX(Historical!$O$7:$O$1442,MATCH(B227,Historical!$B$7:$B$1449,0))=0,"n/a",((INDEX(Historical!$C$7:$C$1442,MATCH(B227,Historical!$B$7:$B$1449,0))/INDEX(Historical!$O$7:$O$1442,MATCH(B227,Historical!$B$7:$B$1449,0)))^(1/10)-1)*100)</f>
        <v>11.98626258280877</v>
      </c>
      <c r="W227" s="863">
        <f t="shared" si="55"/>
        <v>0.65785680413396863</v>
      </c>
      <c r="X227" s="864" t="str">
        <f t="shared" si="56"/>
        <v>n/a</v>
      </c>
      <c r="Y227" s="879"/>
      <c r="Z227" s="856">
        <f t="shared" si="57"/>
        <v>73.548387096774178</v>
      </c>
      <c r="AA227" s="866">
        <f t="shared" si="58"/>
        <v>26.87096774193548</v>
      </c>
      <c r="AB227" s="858">
        <v>12</v>
      </c>
      <c r="AC227" s="867">
        <v>1.55</v>
      </c>
      <c r="AD227" s="867">
        <v>2.11</v>
      </c>
      <c r="AE227" s="867">
        <v>1.38</v>
      </c>
      <c r="AF227" s="867">
        <v>1.33</v>
      </c>
      <c r="AG227" s="867">
        <v>11.799999999999999</v>
      </c>
      <c r="AH227" s="867">
        <v>-16.100000000000001</v>
      </c>
      <c r="AI227" s="867">
        <v>234.97</v>
      </c>
      <c r="AJ227" s="867">
        <v>-7.5</v>
      </c>
      <c r="AK227" s="867">
        <v>12.7</v>
      </c>
      <c r="AL227" s="868">
        <v>1710</v>
      </c>
      <c r="AM227" s="869">
        <v>0.89999999999999991</v>
      </c>
      <c r="AN227" s="867">
        <v>0.23</v>
      </c>
      <c r="AO227" s="870">
        <f t="shared" si="59"/>
        <v>-16.248628507763161</v>
      </c>
      <c r="AP227" s="871">
        <f t="shared" si="60"/>
        <v>10.622339234172319</v>
      </c>
      <c r="AQ227" s="872">
        <f t="shared" si="61"/>
        <v>26.03066134304899</v>
      </c>
      <c r="AR227" s="738">
        <f>INDEX(Historical!$C$7:$C$1442,MATCH(B227,Historical!$B$7:$B$1449,0))*IF(AH227="n/a",1.03,IF(AH227&lt;0,1.01,IF(AH227&gt;10,1.1,(1+AH227/100))))</f>
        <v>1.1514</v>
      </c>
      <c r="AS227" s="866">
        <f t="shared" si="62"/>
        <v>1.26654</v>
      </c>
      <c r="AT227" s="866">
        <f t="shared" ref="AT227:AV246" si="67">IF($AK227="n/a",1.03*AS227,IF($AK227&lt;0,1.01*AS227,IF($AK227&gt;10,1.1*AS227,(1+$AK227/100)*AS227)))</f>
        <v>1.393194</v>
      </c>
      <c r="AU227" s="866">
        <f t="shared" si="67"/>
        <v>1.5325134000000002</v>
      </c>
      <c r="AV227" s="866">
        <f t="shared" si="67"/>
        <v>1.6857647400000004</v>
      </c>
      <c r="AW227" s="856">
        <f t="shared" si="63"/>
        <v>7.0294121400000007</v>
      </c>
      <c r="AX227" s="873">
        <f t="shared" si="64"/>
        <v>16.877340072028812</v>
      </c>
      <c r="AY227" s="1081">
        <v>0.85</v>
      </c>
      <c r="AZ227" s="869">
        <v>17.86</v>
      </c>
      <c r="BA227" s="869">
        <v>-12.32</v>
      </c>
      <c r="BB227" s="869">
        <v>7.1</v>
      </c>
      <c r="BC227" s="869">
        <v>-2.62</v>
      </c>
      <c r="BD227" s="1033"/>
      <c r="BE227" s="700">
        <v>2010</v>
      </c>
      <c r="BF227" s="1013">
        <f t="shared" si="65"/>
        <v>0</v>
      </c>
      <c r="BG227" s="931">
        <v>1.5</v>
      </c>
    </row>
    <row r="228" spans="1:59" ht="11.25" customHeight="1" x14ac:dyDescent="0.2">
      <c r="A228" s="976" t="s">
        <v>1307</v>
      </c>
      <c r="B228" s="988" t="s">
        <v>1308</v>
      </c>
      <c r="C228" s="1070" t="s">
        <v>108</v>
      </c>
      <c r="D228" s="1070" t="s">
        <v>4401</v>
      </c>
      <c r="E228" s="828">
        <v>8</v>
      </c>
      <c r="F228" s="1148">
        <v>489</v>
      </c>
      <c r="G228" s="1148" t="s">
        <v>37</v>
      </c>
      <c r="H228" s="1148" t="s">
        <v>37</v>
      </c>
      <c r="I228" s="987">
        <v>16.14</v>
      </c>
      <c r="J228" s="738">
        <f t="shared" si="52"/>
        <v>2.4783147459727388</v>
      </c>
      <c r="K228" s="998">
        <v>0.1</v>
      </c>
      <c r="L228" s="1000">
        <v>4</v>
      </c>
      <c r="M228" s="729">
        <f t="shared" si="53"/>
        <v>0.4</v>
      </c>
      <c r="N228" s="983" t="s">
        <v>460</v>
      </c>
      <c r="O228" s="835">
        <v>8.6699999999999999E-2</v>
      </c>
      <c r="P228" s="973">
        <v>43195</v>
      </c>
      <c r="Q228" s="973">
        <v>43210</v>
      </c>
      <c r="R228" s="729">
        <f t="shared" si="54"/>
        <v>15.340253748558256</v>
      </c>
      <c r="S228" s="795">
        <f>IF(INDEX(Historical!$D$7:$D$1442,MATCH(B228,Historical!$B$7:$B$1449,0))=0,"n/a",(INDEX(Historical!$C$7:$C$1442,MATCH(B228,Historical!$B$7:$B$1449,0))/INDEX(Historical!$D$7:$D$1442,MATCH(B228,Historical!$B$7:$B$1449,0))-1)*100)</f>
        <v>20.843749999999982</v>
      </c>
      <c r="T228" s="795">
        <f>IF(INDEX(Historical!$F$7:$F$1442,MATCH(B228,Historical!$B$7:$B$1449,0))=0,"n/a",((INDEX(Historical!$C$7:$C$1442,MATCH(B228,Historical!$B$7:$B$1449,0))/INDEX(Historical!$F$7:$F$1442,MATCH(B228,Historical!$B$7:$B$1449,0)))^(1/3)-1)*100)</f>
        <v>15.140279184989103</v>
      </c>
      <c r="U228" s="795">
        <f>IF(INDEX(Historical!$H$7:$H$1442,MATCH(B228,Historical!$B$7:$B$1449,0))=0,"n/a",((INDEX(Historical!$C$7:$C$1442,MATCH(B228,Historical!$B$7:$B$1449,0))/INDEX(Historical!$H$7:$H$1442,MATCH(B228,Historical!$B$7:$B$1449,0)))^(1/5)-1)*100)</f>
        <v>16.239723087858259</v>
      </c>
      <c r="V228" s="795">
        <f>IF(INDEX(Historical!$O$7:$O$1442,MATCH(B228,Historical!$B$7:$B$1449,0))=0,"n/a",((INDEX(Historical!$C$7:$C$1442,MATCH(B228,Historical!$B$7:$B$1449,0))/INDEX(Historical!$O$7:$O$1442,MATCH(B228,Historical!$B$7:$B$1449,0)))^(1/10)-1)*100)</f>
        <v>11.82955636337708</v>
      </c>
      <c r="W228" s="796">
        <f t="shared" si="55"/>
        <v>1.3728091391604962</v>
      </c>
      <c r="X228" s="797" t="str">
        <f t="shared" si="56"/>
        <v>n/a</v>
      </c>
      <c r="Y228" s="764" t="s">
        <v>4234</v>
      </c>
      <c r="Z228" s="738">
        <f t="shared" si="57"/>
        <v>30.534351145038169</v>
      </c>
      <c r="AA228" s="999">
        <f t="shared" si="58"/>
        <v>12.320610687022901</v>
      </c>
      <c r="AB228" s="1000">
        <v>12</v>
      </c>
      <c r="AC228" s="978">
        <v>1.31</v>
      </c>
      <c r="AD228" s="978" t="s">
        <v>137</v>
      </c>
      <c r="AE228" s="978">
        <v>3.87</v>
      </c>
      <c r="AF228" s="978">
        <v>1.3</v>
      </c>
      <c r="AG228" s="978">
        <v>10.199999999999999</v>
      </c>
      <c r="AH228" s="978">
        <v>28.999999999999996</v>
      </c>
      <c r="AI228" s="978">
        <v>12.17</v>
      </c>
      <c r="AJ228" s="978">
        <v>0</v>
      </c>
      <c r="AK228" s="978" t="s">
        <v>137</v>
      </c>
      <c r="AL228" s="991">
        <v>615.9</v>
      </c>
      <c r="AM228" s="985">
        <v>0.8</v>
      </c>
      <c r="AN228" s="978">
        <v>1.08</v>
      </c>
      <c r="AO228" s="838">
        <f t="shared" si="59"/>
        <v>6.3974271468080968</v>
      </c>
      <c r="AP228" s="839">
        <f t="shared" si="60"/>
        <v>18.718037833830998</v>
      </c>
      <c r="AQ228" s="1001">
        <f t="shared" si="61"/>
        <v>-15.62835154144947</v>
      </c>
      <c r="AR228" s="738">
        <f>INDEX(Historical!$C$7:$C$1442,MATCH(B228,Historical!$B$7:$B$1449,0))*IF(AH228="n/a",1.03,IF(AH228&lt;0,1.01,IF(AH228&gt;10,1.1,(1+AH228/100))))</f>
        <v>0.42537000000000003</v>
      </c>
      <c r="AS228" s="999">
        <f t="shared" si="62"/>
        <v>0.46790700000000007</v>
      </c>
      <c r="AT228" s="999">
        <f t="shared" si="67"/>
        <v>0.4819442100000001</v>
      </c>
      <c r="AU228" s="999">
        <f t="shared" si="67"/>
        <v>0.49640253630000009</v>
      </c>
      <c r="AV228" s="999">
        <f t="shared" si="67"/>
        <v>0.51129461238900009</v>
      </c>
      <c r="AW228" s="738">
        <f t="shared" si="63"/>
        <v>2.3829183586890004</v>
      </c>
      <c r="AX228" s="846">
        <f t="shared" si="64"/>
        <v>14.764054266970261</v>
      </c>
      <c r="AY228" s="1080">
        <v>1.03</v>
      </c>
      <c r="AZ228" s="985">
        <v>9.1300000000000008</v>
      </c>
      <c r="BA228" s="985">
        <v>-27.060000000000002</v>
      </c>
      <c r="BB228" s="985">
        <v>-1.38</v>
      </c>
      <c r="BC228" s="985">
        <v>-15.310000000000002</v>
      </c>
      <c r="BE228" s="700">
        <v>2011</v>
      </c>
      <c r="BF228" s="1013">
        <f t="shared" si="65"/>
        <v>0</v>
      </c>
      <c r="BG228" s="995">
        <v>1.2</v>
      </c>
    </row>
    <row r="229" spans="1:59" ht="11.25" customHeight="1" x14ac:dyDescent="0.2">
      <c r="A229" s="984" t="s">
        <v>1309</v>
      </c>
      <c r="B229" s="988" t="s">
        <v>1310</v>
      </c>
      <c r="C229" s="1070" t="s">
        <v>4381</v>
      </c>
      <c r="D229" s="1070" t="s">
        <v>4382</v>
      </c>
      <c r="E229" s="828">
        <v>7</v>
      </c>
      <c r="F229" s="1148">
        <v>602</v>
      </c>
      <c r="G229" s="1148" t="s">
        <v>37</v>
      </c>
      <c r="H229" s="1148" t="s">
        <v>37</v>
      </c>
      <c r="I229" s="987">
        <v>26.66</v>
      </c>
      <c r="J229" s="738">
        <f t="shared" si="52"/>
        <v>7.9519879969992502</v>
      </c>
      <c r="K229" s="990">
        <v>0.53</v>
      </c>
      <c r="L229" s="1000">
        <v>4</v>
      </c>
      <c r="M229" s="729">
        <f t="shared" si="53"/>
        <v>2.12</v>
      </c>
      <c r="N229" s="983" t="s">
        <v>169</v>
      </c>
      <c r="O229" s="831">
        <v>0.52</v>
      </c>
      <c r="P229" s="973">
        <v>43217</v>
      </c>
      <c r="Q229" s="973">
        <v>43237</v>
      </c>
      <c r="R229" s="729">
        <f t="shared" si="54"/>
        <v>1.9230769230769247</v>
      </c>
      <c r="S229" s="795">
        <f>IF(INDEX(Historical!$D$7:$D$1442,MATCH(B229,Historical!$B$7:$B$1449,0))=0,"n/a",(INDEX(Historical!$C$7:$C$1442,MATCH(B229,Historical!$B$7:$B$1449,0))/INDEX(Historical!$D$7:$D$1442,MATCH(B229,Historical!$B$7:$B$1449,0))-1)*100)</f>
        <v>1.9323671497584405</v>
      </c>
      <c r="T229" s="795">
        <f>IF(INDEX(Historical!$F$7:$F$1442,MATCH(B229,Historical!$B$7:$B$1449,0))=0,"n/a",((INDEX(Historical!$C$7:$C$1442,MATCH(B229,Historical!$B$7:$B$1449,0))/INDEX(Historical!$F$7:$F$1442,MATCH(B229,Historical!$B$7:$B$1449,0)))^(1/3)-1)*100)</f>
        <v>1.9709486512899943</v>
      </c>
      <c r="U229" s="795">
        <f>IF(INDEX(Historical!$H$7:$H$1442,MATCH(B229,Historical!$B$7:$B$1449,0))=0,"n/a",((INDEX(Historical!$C$7:$C$1442,MATCH(B229,Historical!$B$7:$B$1449,0))/INDEX(Historical!$H$7:$H$1442,MATCH(B229,Historical!$B$7:$B$1449,0)))^(1/5)-1)*100)</f>
        <v>2.2266502744985095</v>
      </c>
      <c r="V229" s="795">
        <f>IF(INDEX(Historical!$O$7:$O$1442,MATCH(B229,Historical!$B$7:$B$1449,0))=0,"n/a",((INDEX(Historical!$C$7:$C$1442,MATCH(B229,Historical!$B$7:$B$1449,0))/INDEX(Historical!$O$7:$O$1442,MATCH(B229,Historical!$B$7:$B$1449,0)))^(1/10)-1)*100)</f>
        <v>-3.7117765547028503</v>
      </c>
      <c r="W229" s="796" t="str">
        <f t="shared" si="55"/>
        <v>n/a</v>
      </c>
      <c r="X229" s="797">
        <f t="shared" si="56"/>
        <v>0.29688670326646793</v>
      </c>
      <c r="Y229" s="752"/>
      <c r="Z229" s="738">
        <f t="shared" si="57"/>
        <v>108.71794871794873</v>
      </c>
      <c r="AA229" s="999">
        <f t="shared" si="58"/>
        <v>13.671794871794873</v>
      </c>
      <c r="AB229" s="1000">
        <v>12</v>
      </c>
      <c r="AC229" s="978">
        <v>1.95</v>
      </c>
      <c r="AD229" s="978">
        <v>2.73</v>
      </c>
      <c r="AE229" s="978">
        <v>1.93</v>
      </c>
      <c r="AF229" s="978">
        <v>1.57</v>
      </c>
      <c r="AG229" s="978">
        <v>11.799999999999999</v>
      </c>
      <c r="AH229" s="978">
        <v>-6.8000000000000007</v>
      </c>
      <c r="AI229" s="978">
        <v>-24.64</v>
      </c>
      <c r="AJ229" s="978">
        <v>7.5</v>
      </c>
      <c r="AK229" s="978">
        <v>5</v>
      </c>
      <c r="AL229" s="991">
        <v>4410</v>
      </c>
      <c r="AM229" s="985">
        <v>0.2</v>
      </c>
      <c r="AN229" s="978">
        <v>1.48</v>
      </c>
      <c r="AO229" s="838">
        <f t="shared" si="59"/>
        <v>-3.4931566002971124</v>
      </c>
      <c r="AP229" s="839">
        <f t="shared" si="60"/>
        <v>10.178638271497761</v>
      </c>
      <c r="AQ229" s="1001">
        <f t="shared" si="61"/>
        <v>-2.3277181393070778</v>
      </c>
      <c r="AR229" s="738">
        <f>INDEX(Historical!$C$7:$C$1442,MATCH(B229,Historical!$B$7:$B$1449,0))*IF(AH229="n/a",1.03,IF(AH229&lt;0,1.01,IF(AH229&gt;10,1.1,(1+AH229/100))))</f>
        <v>2.1311</v>
      </c>
      <c r="AS229" s="999">
        <f t="shared" si="62"/>
        <v>2.1524109999999999</v>
      </c>
      <c r="AT229" s="999">
        <f t="shared" si="67"/>
        <v>2.2600315499999999</v>
      </c>
      <c r="AU229" s="999">
        <f t="shared" si="67"/>
        <v>2.3730331274999998</v>
      </c>
      <c r="AV229" s="999">
        <f t="shared" si="67"/>
        <v>2.4916847838749998</v>
      </c>
      <c r="AW229" s="738">
        <f t="shared" si="63"/>
        <v>11.408260461374999</v>
      </c>
      <c r="AX229" s="846">
        <f t="shared" si="64"/>
        <v>42.79167464881845</v>
      </c>
      <c r="AY229" s="1080">
        <v>1.03</v>
      </c>
      <c r="AZ229" s="985">
        <v>18.649999999999999</v>
      </c>
      <c r="BA229" s="985">
        <v>-9.41</v>
      </c>
      <c r="BB229" s="985">
        <v>4.42</v>
      </c>
      <c r="BC229" s="985">
        <v>-2.0299999999999998</v>
      </c>
      <c r="BE229" s="700">
        <v>2012</v>
      </c>
      <c r="BF229" s="1013">
        <f t="shared" si="65"/>
        <v>0</v>
      </c>
      <c r="BG229" s="995">
        <v>4.5</v>
      </c>
    </row>
    <row r="230" spans="1:59" ht="11.25" customHeight="1" x14ac:dyDescent="0.2">
      <c r="A230" s="984" t="s">
        <v>1311</v>
      </c>
      <c r="B230" s="988" t="s">
        <v>1312</v>
      </c>
      <c r="C230" s="1070" t="s">
        <v>4252</v>
      </c>
      <c r="D230" s="1070" t="s">
        <v>4380</v>
      </c>
      <c r="E230" s="828">
        <v>9</v>
      </c>
      <c r="F230" s="1148">
        <v>407</v>
      </c>
      <c r="G230" s="1148" t="s">
        <v>106</v>
      </c>
      <c r="H230" s="1148" t="s">
        <v>106</v>
      </c>
      <c r="I230" s="987">
        <v>22.03</v>
      </c>
      <c r="J230" s="738">
        <f t="shared" si="52"/>
        <v>2.9087607807535178</v>
      </c>
      <c r="K230" s="990">
        <v>0.16020000000000001</v>
      </c>
      <c r="L230" s="1000">
        <v>4</v>
      </c>
      <c r="M230" s="729">
        <f t="shared" si="53"/>
        <v>0.64080000000000004</v>
      </c>
      <c r="N230" s="983" t="s">
        <v>190</v>
      </c>
      <c r="O230" s="831">
        <v>0.13930000000000001</v>
      </c>
      <c r="P230" s="973">
        <v>43446</v>
      </c>
      <c r="Q230" s="973">
        <v>43467</v>
      </c>
      <c r="R230" s="729">
        <f t="shared" si="54"/>
        <v>15.003589375448673</v>
      </c>
      <c r="S230" s="795">
        <f>IF(INDEX(Historical!$D$7:$D$1442,MATCH(B230,Historical!$B$7:$B$1449,0))=0,"n/a",(INDEX(Historical!$C$7:$C$1442,MATCH(B230,Historical!$B$7:$B$1449,0))/INDEX(Historical!$D$7:$D$1442,MATCH(B230,Historical!$B$7:$B$1449,0))-1)*100)</f>
        <v>4.9736247174076764</v>
      </c>
      <c r="T230" s="795">
        <f>IF(INDEX(Historical!$F$7:$F$1442,MATCH(B230,Historical!$B$7:$B$1449,0))=0,"n/a",((INDEX(Historical!$C$7:$C$1442,MATCH(B230,Historical!$B$7:$B$1449,0))/INDEX(Historical!$F$7:$F$1442,MATCH(B230,Historical!$B$7:$B$1449,0)))^(1/3)-1)*100)</f>
        <v>18.846277644674771</v>
      </c>
      <c r="U230" s="795">
        <f>IF(INDEX(Historical!$H$7:$H$1442,MATCH(B230,Historical!$B$7:$B$1449,0))=0,"n/a",((INDEX(Historical!$C$7:$C$1442,MATCH(B230,Historical!$B$7:$B$1449,0))/INDEX(Historical!$H$7:$H$1442,MATCH(B230,Historical!$B$7:$B$1449,0)))^(1/5)-1)*100)</f>
        <v>16.343262416327619</v>
      </c>
      <c r="V230" s="795">
        <f>IF(INDEX(Historical!$O$7:$O$1442,MATCH(B230,Historical!$B$7:$B$1449,0))=0,"n/a",((INDEX(Historical!$C$7:$C$1442,MATCH(B230,Historical!$B$7:$B$1449,0))/INDEX(Historical!$O$7:$O$1442,MATCH(B230,Historical!$B$7:$B$1449,0)))^(1/10)-1)*100)</f>
        <v>13.956195926035964</v>
      </c>
      <c r="W230" s="796">
        <f t="shared" si="55"/>
        <v>1.1710399096532076</v>
      </c>
      <c r="X230" s="797" t="str">
        <f t="shared" si="56"/>
        <v>n/a</v>
      </c>
      <c r="Y230" s="749"/>
      <c r="Z230" s="738">
        <f t="shared" si="57"/>
        <v>29.260273972602739</v>
      </c>
      <c r="AA230" s="999">
        <f t="shared" si="58"/>
        <v>10.059360730593609</v>
      </c>
      <c r="AB230" s="1000">
        <v>10</v>
      </c>
      <c r="AC230" s="978">
        <v>2.19</v>
      </c>
      <c r="AD230" s="978">
        <v>1.34</v>
      </c>
      <c r="AE230" s="978">
        <v>0.59</v>
      </c>
      <c r="AF230" s="980" t="s">
        <v>137</v>
      </c>
      <c r="AG230" s="981">
        <v>-303.90000000000003</v>
      </c>
      <c r="AH230" s="978">
        <v>18.099999999999998</v>
      </c>
      <c r="AI230" s="978">
        <v>4.74</v>
      </c>
      <c r="AJ230" s="978">
        <v>-7.7</v>
      </c>
      <c r="AK230" s="978">
        <v>7.5</v>
      </c>
      <c r="AL230" s="991">
        <v>34790</v>
      </c>
      <c r="AM230" s="985">
        <v>0.1</v>
      </c>
      <c r="AN230" s="978" t="s">
        <v>137</v>
      </c>
      <c r="AO230" s="838">
        <f t="shared" si="59"/>
        <v>9.1926624664875281</v>
      </c>
      <c r="AP230" s="839">
        <f t="shared" si="60"/>
        <v>19.252023197081137</v>
      </c>
      <c r="AQ230" s="1001" t="str">
        <f t="shared" si="61"/>
        <v>n/a</v>
      </c>
      <c r="AR230" s="738">
        <f>INDEX(Historical!$C$7:$C$1442,MATCH(B230,Historical!$B$7:$B$1449,0))*IF(AH230="n/a",1.03,IF(AH230&lt;0,1.01,IF(AH230&gt;10,1.1,(1+AH230/100))))</f>
        <v>0.61292000000000013</v>
      </c>
      <c r="AS230" s="999">
        <f t="shared" si="62"/>
        <v>0.64197240800000022</v>
      </c>
      <c r="AT230" s="999">
        <f t="shared" si="67"/>
        <v>0.69012033860000022</v>
      </c>
      <c r="AU230" s="999">
        <f t="shared" si="67"/>
        <v>0.74187936399500021</v>
      </c>
      <c r="AV230" s="999">
        <f t="shared" si="67"/>
        <v>0.79752031629462516</v>
      </c>
      <c r="AW230" s="738">
        <f t="shared" si="63"/>
        <v>3.4844124268896262</v>
      </c>
      <c r="AX230" s="846">
        <f t="shared" si="64"/>
        <v>15.816670117519863</v>
      </c>
      <c r="AY230" s="1080">
        <v>1.48</v>
      </c>
      <c r="AZ230" s="985">
        <v>14.649999999999999</v>
      </c>
      <c r="BA230" s="985">
        <v>-18.649999999999999</v>
      </c>
      <c r="BB230" s="985">
        <v>0.98</v>
      </c>
      <c r="BC230" s="985">
        <v>-4.84</v>
      </c>
      <c r="BE230" s="700">
        <v>2011</v>
      </c>
      <c r="BF230" s="1013">
        <f t="shared" si="65"/>
        <v>0</v>
      </c>
      <c r="BG230" s="995">
        <v>15.6</v>
      </c>
    </row>
    <row r="231" spans="1:59" ht="11.25" customHeight="1" x14ac:dyDescent="0.2">
      <c r="A231" s="976" t="s">
        <v>1313</v>
      </c>
      <c r="B231" s="988" t="s">
        <v>1314</v>
      </c>
      <c r="C231" s="1070" t="s">
        <v>154</v>
      </c>
      <c r="D231" s="1070" t="s">
        <v>4383</v>
      </c>
      <c r="E231" s="828">
        <v>8</v>
      </c>
      <c r="F231" s="1148">
        <v>491</v>
      </c>
      <c r="G231" s="1148" t="s">
        <v>106</v>
      </c>
      <c r="H231" s="1148" t="s">
        <v>106</v>
      </c>
      <c r="I231" s="987">
        <v>308.99</v>
      </c>
      <c r="J231" s="738">
        <f t="shared" si="52"/>
        <v>0.64727013819217449</v>
      </c>
      <c r="K231" s="990">
        <v>0.5</v>
      </c>
      <c r="L231" s="1000">
        <v>4</v>
      </c>
      <c r="M231" s="729">
        <f t="shared" si="53"/>
        <v>2</v>
      </c>
      <c r="N231" s="983" t="s">
        <v>4108</v>
      </c>
      <c r="O231" s="831">
        <v>0.4</v>
      </c>
      <c r="P231" s="694">
        <v>43188</v>
      </c>
      <c r="Q231" s="694">
        <v>43217</v>
      </c>
      <c r="R231" s="729">
        <f t="shared" si="54"/>
        <v>24.999999999999993</v>
      </c>
      <c r="S231" s="795">
        <f>IF(INDEX(Historical!$D$7:$D$1442,MATCH(B231,Historical!$B$7:$B$1449,0))=0,"n/a",(INDEX(Historical!$C$7:$C$1442,MATCH(B231,Historical!$B$7:$B$1449,0))/INDEX(Historical!$D$7:$D$1442,MATCH(B231,Historical!$B$7:$B$1449,0))-1)*100)</f>
        <v>27.516778523489904</v>
      </c>
      <c r="T231" s="795">
        <f>IF(INDEX(Historical!$F$7:$F$1442,MATCH(B231,Historical!$B$7:$B$1449,0))=0,"n/a",((INDEX(Historical!$C$7:$C$1442,MATCH(B231,Historical!$B$7:$B$1449,0))/INDEX(Historical!$F$7:$F$1442,MATCH(B231,Historical!$B$7:$B$1449,0)))^(1/3)-1)*100)</f>
        <v>18.563110149668759</v>
      </c>
      <c r="U231" s="795">
        <f>IF(INDEX(Historical!$H$7:$H$1442,MATCH(B231,Historical!$B$7:$B$1449,0))=0,"n/a",((INDEX(Historical!$C$7:$C$1442,MATCH(B231,Historical!$B$7:$B$1449,0))/INDEX(Historical!$H$7:$H$1442,MATCH(B231,Historical!$B$7:$B$1449,0)))^(1/5)-1)*100)</f>
        <v>12.380134396864563</v>
      </c>
      <c r="V231" s="795" t="str">
        <f>IF(INDEX(Historical!$O$7:$O$1442,MATCH(B231,Historical!$B$7:$B$1449,0))=0,"n/a",((INDEX(Historical!$C$7:$C$1442,MATCH(B231,Historical!$B$7:$B$1449,0))/INDEX(Historical!$O$7:$O$1442,MATCH(B231,Historical!$B$7:$B$1449,0)))^(1/10)-1)*100)</f>
        <v>n/a</v>
      </c>
      <c r="W231" s="796" t="str">
        <f t="shared" si="55"/>
        <v>n/a</v>
      </c>
      <c r="X231" s="797">
        <f t="shared" si="56"/>
        <v>0.65503356597167006</v>
      </c>
      <c r="Y231" s="752"/>
      <c r="Z231" s="738">
        <f t="shared" si="57"/>
        <v>16.556291390728479</v>
      </c>
      <c r="AA231" s="999">
        <f t="shared" si="58"/>
        <v>25.578642384105962</v>
      </c>
      <c r="AB231" s="1000">
        <v>12</v>
      </c>
      <c r="AC231" s="978">
        <v>12.08</v>
      </c>
      <c r="AD231" s="978">
        <v>1.59</v>
      </c>
      <c r="AE231" s="978">
        <v>0.76</v>
      </c>
      <c r="AF231" s="978">
        <v>4.0199999999999996</v>
      </c>
      <c r="AG231" s="978">
        <v>14.899999999999999</v>
      </c>
      <c r="AH231" s="978">
        <v>335.8</v>
      </c>
      <c r="AI231" s="978">
        <v>21.13</v>
      </c>
      <c r="AJ231" s="978">
        <v>18.899999999999999</v>
      </c>
      <c r="AK231" s="978">
        <v>16.079999999999998</v>
      </c>
      <c r="AL231" s="991">
        <v>42370</v>
      </c>
      <c r="AM231" s="985">
        <v>0.2</v>
      </c>
      <c r="AN231" s="978">
        <v>0.51</v>
      </c>
      <c r="AO231" s="838">
        <f t="shared" si="59"/>
        <v>-12.551237849049224</v>
      </c>
      <c r="AP231" s="839">
        <f t="shared" si="60"/>
        <v>13.027404535056737</v>
      </c>
      <c r="AQ231" s="1001">
        <f t="shared" si="61"/>
        <v>113.7767707826772</v>
      </c>
      <c r="AR231" s="738">
        <f>INDEX(Historical!$C$7:$C$1442,MATCH(B231,Historical!$B$7:$B$1449,0))*IF(AH231="n/a",1.03,IF(AH231&lt;0,1.01,IF(AH231&gt;10,1.1,(1+AH231/100))))</f>
        <v>2.09</v>
      </c>
      <c r="AS231" s="999">
        <f t="shared" si="62"/>
        <v>2.2989999999999999</v>
      </c>
      <c r="AT231" s="999">
        <f t="shared" si="67"/>
        <v>2.5289000000000001</v>
      </c>
      <c r="AU231" s="999">
        <f t="shared" si="67"/>
        <v>2.7817900000000004</v>
      </c>
      <c r="AV231" s="999">
        <f t="shared" si="67"/>
        <v>3.0599690000000006</v>
      </c>
      <c r="AW231" s="738">
        <f t="shared" si="63"/>
        <v>12.759659000000001</v>
      </c>
      <c r="AX231" s="846">
        <f t="shared" si="64"/>
        <v>4.1294731221075116</v>
      </c>
      <c r="AY231" s="1080">
        <v>1.04</v>
      </c>
      <c r="AZ231" s="985">
        <v>18.84</v>
      </c>
      <c r="BA231" s="985">
        <v>-13.18</v>
      </c>
      <c r="BB231" s="985">
        <v>3.63</v>
      </c>
      <c r="BC231" s="985">
        <v>-0.5</v>
      </c>
      <c r="BE231" s="700">
        <v>2011</v>
      </c>
      <c r="BF231" s="1013">
        <f t="shared" si="65"/>
        <v>0</v>
      </c>
      <c r="BG231" s="995">
        <v>4.9000000000000004</v>
      </c>
    </row>
    <row r="232" spans="1:59" ht="11.25" customHeight="1" x14ac:dyDescent="0.2">
      <c r="A232" s="976" t="s">
        <v>1315</v>
      </c>
      <c r="B232" s="988" t="s">
        <v>1316</v>
      </c>
      <c r="C232" s="1070" t="s">
        <v>108</v>
      </c>
      <c r="D232" s="1070" t="s">
        <v>4401</v>
      </c>
      <c r="E232" s="828">
        <v>8</v>
      </c>
      <c r="F232" s="1148">
        <v>533</v>
      </c>
      <c r="G232" s="1148" t="s">
        <v>115</v>
      </c>
      <c r="H232" s="1148" t="s">
        <v>115</v>
      </c>
      <c r="I232" s="987">
        <v>13.24</v>
      </c>
      <c r="J232" s="738">
        <f t="shared" si="52"/>
        <v>4.2296072507552873</v>
      </c>
      <c r="K232" s="990">
        <v>0.14000000000000001</v>
      </c>
      <c r="L232" s="1000">
        <v>4</v>
      </c>
      <c r="M232" s="729">
        <f t="shared" si="53"/>
        <v>0.56000000000000005</v>
      </c>
      <c r="N232" s="983" t="s">
        <v>164</v>
      </c>
      <c r="O232" s="831">
        <v>0.11</v>
      </c>
      <c r="P232" s="973">
        <v>43357</v>
      </c>
      <c r="Q232" s="973">
        <v>43374</v>
      </c>
      <c r="R232" s="729">
        <f t="shared" si="54"/>
        <v>27.27272727272728</v>
      </c>
      <c r="S232" s="795">
        <f>IF(INDEX(Historical!$D$7:$D$1442,MATCH(B232,Historical!$B$7:$B$1449,0))=0,"n/a",(INDEX(Historical!$C$7:$C$1442,MATCH(B232,Historical!$B$7:$B$1449,0))/INDEX(Historical!$D$7:$D$1442,MATCH(B232,Historical!$B$7:$B$1449,0))-1)*100)</f>
        <v>46.874999999999979</v>
      </c>
      <c r="T232" s="795">
        <f>IF(INDEX(Historical!$F$7:$F$1442,MATCH(B232,Historical!$B$7:$B$1449,0))=0,"n/a",((INDEX(Historical!$C$7:$C$1442,MATCH(B232,Historical!$B$7:$B$1449,0))/INDEX(Historical!$F$7:$F$1442,MATCH(B232,Historical!$B$7:$B$1449,0)))^(1/3)-1)*100)</f>
        <v>25.111012491738549</v>
      </c>
      <c r="U232" s="795">
        <f>IF(INDEX(Historical!$H$7:$H$1442,MATCH(B232,Historical!$B$7:$B$1449,0))=0,"n/a",((INDEX(Historical!$C$7:$C$1442,MATCH(B232,Historical!$B$7:$B$1449,0))/INDEX(Historical!$H$7:$H$1442,MATCH(B232,Historical!$B$7:$B$1449,0)))^(1/5)-1)*100)</f>
        <v>21.161619749413418</v>
      </c>
      <c r="V232" s="795">
        <f>IF(INDEX(Historical!$O$7:$O$1442,MATCH(B232,Historical!$B$7:$B$1449,0))=0,"n/a",((INDEX(Historical!$C$7:$C$1442,MATCH(B232,Historical!$B$7:$B$1449,0))/INDEX(Historical!$O$7:$O$1442,MATCH(B232,Historical!$B$7:$B$1449,0)))^(1/10)-1)*100)</f>
        <v>-5.1402579264410058</v>
      </c>
      <c r="W232" s="796" t="str">
        <f t="shared" si="55"/>
        <v>n/a</v>
      </c>
      <c r="X232" s="797">
        <f t="shared" si="56"/>
        <v>4.6003521194376997</v>
      </c>
      <c r="Y232" s="749"/>
      <c r="Z232" s="738">
        <f t="shared" si="57"/>
        <v>49.12280701754387</v>
      </c>
      <c r="AA232" s="999">
        <f t="shared" si="58"/>
        <v>11.6140350877193</v>
      </c>
      <c r="AB232" s="1000">
        <v>12</v>
      </c>
      <c r="AC232" s="978">
        <v>1.1399999999999999</v>
      </c>
      <c r="AD232" s="978">
        <v>1.29</v>
      </c>
      <c r="AE232" s="978">
        <v>3.68</v>
      </c>
      <c r="AF232" s="978">
        <v>1.48</v>
      </c>
      <c r="AG232" s="978">
        <v>13.200000000000001</v>
      </c>
      <c r="AH232" s="978">
        <v>23.400000000000002</v>
      </c>
      <c r="AI232" s="978">
        <v>6.9500000000000011</v>
      </c>
      <c r="AJ232" s="978">
        <v>4.5999999999999996</v>
      </c>
      <c r="AK232" s="978">
        <v>9</v>
      </c>
      <c r="AL232" s="991">
        <v>13950</v>
      </c>
      <c r="AM232" s="985">
        <v>0.8</v>
      </c>
      <c r="AN232" s="978">
        <v>0.96</v>
      </c>
      <c r="AO232" s="838">
        <f t="shared" si="59"/>
        <v>13.777191912449405</v>
      </c>
      <c r="AP232" s="839">
        <f t="shared" si="60"/>
        <v>25.391227000168705</v>
      </c>
      <c r="AQ232" s="1001">
        <f t="shared" si="61"/>
        <v>-12.596028745639142</v>
      </c>
      <c r="AR232" s="738">
        <f>INDEX(Historical!$C$7:$C$1442,MATCH(B232,Historical!$B$7:$B$1449,0))*IF(AH232="n/a",1.03,IF(AH232&lt;0,1.01,IF(AH232&gt;10,1.1,(1+AH232/100))))</f>
        <v>0.51700000000000002</v>
      </c>
      <c r="AS232" s="999">
        <f t="shared" si="62"/>
        <v>0.55293150000000013</v>
      </c>
      <c r="AT232" s="999">
        <f t="shared" si="67"/>
        <v>0.60269533500000017</v>
      </c>
      <c r="AU232" s="999">
        <f t="shared" si="67"/>
        <v>0.65693791515000022</v>
      </c>
      <c r="AV232" s="999">
        <f t="shared" si="67"/>
        <v>0.7160623275135003</v>
      </c>
      <c r="AW232" s="738">
        <f t="shared" si="63"/>
        <v>3.0456270776635006</v>
      </c>
      <c r="AX232" s="846">
        <f t="shared" si="64"/>
        <v>23.003225662111031</v>
      </c>
      <c r="AY232" s="1080">
        <v>1.41</v>
      </c>
      <c r="AZ232" s="985">
        <v>19.059999999999999</v>
      </c>
      <c r="BA232" s="985">
        <v>-20.239999999999998</v>
      </c>
      <c r="BB232" s="985">
        <v>0.86</v>
      </c>
      <c r="BC232" s="985">
        <v>-9.74</v>
      </c>
      <c r="BE232" s="700">
        <v>2011</v>
      </c>
      <c r="BF232" s="1013">
        <f t="shared" si="65"/>
        <v>0</v>
      </c>
      <c r="BG232" s="995">
        <v>1.3</v>
      </c>
    </row>
    <row r="233" spans="1:59" ht="11.25" customHeight="1" x14ac:dyDescent="0.2">
      <c r="A233" s="984" t="s">
        <v>1317</v>
      </c>
      <c r="B233" s="988" t="s">
        <v>1318</v>
      </c>
      <c r="C233" s="1070" t="s">
        <v>112</v>
      </c>
      <c r="D233" s="1070" t="s">
        <v>4407</v>
      </c>
      <c r="E233" s="828">
        <v>7</v>
      </c>
      <c r="F233" s="1148">
        <v>644</v>
      </c>
      <c r="G233" s="1148" t="s">
        <v>106</v>
      </c>
      <c r="H233" s="1148" t="s">
        <v>106</v>
      </c>
      <c r="I233" s="987">
        <v>206.45</v>
      </c>
      <c r="J233" s="738">
        <f t="shared" si="52"/>
        <v>1.6662630176798259</v>
      </c>
      <c r="K233" s="990">
        <v>0.86</v>
      </c>
      <c r="L233" s="1000">
        <v>4</v>
      </c>
      <c r="M233" s="729">
        <f t="shared" si="53"/>
        <v>3.44</v>
      </c>
      <c r="N233" s="983" t="s">
        <v>250</v>
      </c>
      <c r="O233" s="831">
        <v>0.72</v>
      </c>
      <c r="P233" s="973">
        <v>43433</v>
      </c>
      <c r="Q233" s="973">
        <v>43448</v>
      </c>
      <c r="R233" s="729">
        <f t="shared" si="54"/>
        <v>19.444444444444446</v>
      </c>
      <c r="S233" s="795">
        <f>IF(INDEX(Historical!$D$7:$D$1442,MATCH(B233,Historical!$B$7:$B$1449,0))=0,"n/a",(INDEX(Historical!$C$7:$C$1442,MATCH(B233,Historical!$B$7:$B$1449,0))/INDEX(Historical!$D$7:$D$1442,MATCH(B233,Historical!$B$7:$B$1449,0))-1)*100)</f>
        <v>19.84126984126986</v>
      </c>
      <c r="T233" s="795">
        <f>IF(INDEX(Historical!$F$7:$F$1442,MATCH(B233,Historical!$B$7:$B$1449,0))=0,"n/a",((INDEX(Historical!$C$7:$C$1442,MATCH(B233,Historical!$B$7:$B$1449,0))/INDEX(Historical!$F$7:$F$1442,MATCH(B233,Historical!$B$7:$B$1449,0)))^(1/3)-1)*100)</f>
        <v>21.111674062215368</v>
      </c>
      <c r="U233" s="795">
        <f>IF(INDEX(Historical!$H$7:$H$1442,MATCH(B233,Historical!$B$7:$B$1449,0))=0,"n/a",((INDEX(Historical!$C$7:$C$1442,MATCH(B233,Historical!$B$7:$B$1449,0))/INDEX(Historical!$H$7:$H$1442,MATCH(B233,Historical!$B$7:$B$1449,0)))^(1/5)-1)*100)</f>
        <v>43.287197224706134</v>
      </c>
      <c r="V233" s="795" t="str">
        <f>IF(INDEX(Historical!$O$7:$O$1442,MATCH(B233,Historical!$B$7:$B$1449,0))=0,"n/a",((INDEX(Historical!$C$7:$C$1442,MATCH(B233,Historical!$B$7:$B$1449,0))/INDEX(Historical!$O$7:$O$1442,MATCH(B233,Historical!$B$7:$B$1449,0)))^(1/10)-1)*100)</f>
        <v>n/a</v>
      </c>
      <c r="W233" s="796" t="str">
        <f t="shared" si="55"/>
        <v>n/a</v>
      </c>
      <c r="X233" s="797">
        <f t="shared" si="56"/>
        <v>1.3527249132720667</v>
      </c>
      <c r="Y233" s="752"/>
      <c r="Z233" s="738">
        <f t="shared" si="57"/>
        <v>20.476190476190474</v>
      </c>
      <c r="AA233" s="999">
        <f t="shared" si="58"/>
        <v>12.288690476190474</v>
      </c>
      <c r="AB233" s="1000">
        <v>12</v>
      </c>
      <c r="AC233" s="978">
        <v>16.8</v>
      </c>
      <c r="AD233" s="978">
        <v>1.37</v>
      </c>
      <c r="AE233" s="978">
        <v>1.1000000000000001</v>
      </c>
      <c r="AF233" s="978">
        <v>4.9000000000000004</v>
      </c>
      <c r="AG233" s="978">
        <v>39.300000000000004</v>
      </c>
      <c r="AH233" s="978">
        <v>-3.8</v>
      </c>
      <c r="AI233" s="978">
        <v>-15.409999999999998</v>
      </c>
      <c r="AJ233" s="978">
        <v>32</v>
      </c>
      <c r="AK233" s="978">
        <v>8.9499999999999993</v>
      </c>
      <c r="AL233" s="991">
        <v>8730</v>
      </c>
      <c r="AM233" s="985">
        <v>0.1</v>
      </c>
      <c r="AN233" s="978">
        <v>0.7</v>
      </c>
      <c r="AO233" s="838">
        <f t="shared" si="59"/>
        <v>32.664769766195484</v>
      </c>
      <c r="AP233" s="839">
        <f t="shared" si="60"/>
        <v>44.953460242385958</v>
      </c>
      <c r="AQ233" s="1001">
        <f t="shared" si="61"/>
        <v>63.59106649520028</v>
      </c>
      <c r="AR233" s="738">
        <f>INDEX(Historical!$C$7:$C$1442,MATCH(B233,Historical!$B$7:$B$1449,0))*IF(AH233="n/a",1.03,IF(AH233&lt;0,1.01,IF(AH233&gt;10,1.1,(1+AH233/100))))</f>
        <v>3.0502000000000002</v>
      </c>
      <c r="AS233" s="999">
        <f t="shared" si="62"/>
        <v>3.0807020000000005</v>
      </c>
      <c r="AT233" s="999">
        <f t="shared" si="67"/>
        <v>3.3564248290000003</v>
      </c>
      <c r="AU233" s="999">
        <f t="shared" si="67"/>
        <v>3.6568248511955002</v>
      </c>
      <c r="AV233" s="999">
        <f t="shared" si="67"/>
        <v>3.9841106753774973</v>
      </c>
      <c r="AW233" s="738">
        <f t="shared" si="63"/>
        <v>17.128262355573</v>
      </c>
      <c r="AX233" s="846">
        <f t="shared" si="64"/>
        <v>8.2965668954095424</v>
      </c>
      <c r="AY233" s="1080">
        <v>1.1499999999999999</v>
      </c>
      <c r="AZ233" s="985">
        <v>18.790000000000003</v>
      </c>
      <c r="BA233" s="985">
        <v>-25.39</v>
      </c>
      <c r="BB233" s="985">
        <v>3.45</v>
      </c>
      <c r="BC233" s="985">
        <v>-8.3000000000000007</v>
      </c>
      <c r="BE233" s="700">
        <v>2013</v>
      </c>
      <c r="BF233" s="1013">
        <f t="shared" si="65"/>
        <v>0</v>
      </c>
      <c r="BG233" s="995">
        <v>10.9</v>
      </c>
    </row>
    <row r="234" spans="1:59" ht="11.25" customHeight="1" x14ac:dyDescent="0.2">
      <c r="A234" s="984" t="s">
        <v>1319</v>
      </c>
      <c r="B234" s="988" t="s">
        <v>1320</v>
      </c>
      <c r="C234" s="1070" t="s">
        <v>112</v>
      </c>
      <c r="D234" s="1070" t="s">
        <v>213</v>
      </c>
      <c r="E234" s="828">
        <v>6</v>
      </c>
      <c r="F234" s="1148">
        <v>715</v>
      </c>
      <c r="G234" s="1148" t="s">
        <v>106</v>
      </c>
      <c r="H234" s="1148" t="s">
        <v>106</v>
      </c>
      <c r="I234" s="987">
        <v>38.35</v>
      </c>
      <c r="J234" s="738">
        <f t="shared" si="52"/>
        <v>1.1473272490221642</v>
      </c>
      <c r="K234" s="990">
        <v>0.11</v>
      </c>
      <c r="L234" s="1000">
        <v>4</v>
      </c>
      <c r="M234" s="729">
        <f t="shared" si="53"/>
        <v>0.44</v>
      </c>
      <c r="N234" s="983" t="s">
        <v>220</v>
      </c>
      <c r="O234" s="831">
        <v>0.1</v>
      </c>
      <c r="P234" s="694">
        <v>43189</v>
      </c>
      <c r="Q234" s="694">
        <v>43206</v>
      </c>
      <c r="R234" s="729">
        <f t="shared" si="54"/>
        <v>9.9999999999999947</v>
      </c>
      <c r="S234" s="795">
        <f>IF(INDEX(Historical!$D$7:$D$1442,MATCH(B234,Historical!$B$7:$B$1449,0))=0,"n/a",(INDEX(Historical!$C$7:$C$1442,MATCH(B234,Historical!$B$7:$B$1449,0))/INDEX(Historical!$D$7:$D$1442,MATCH(B234,Historical!$B$7:$B$1449,0))-1)*100)</f>
        <v>10.256410256410241</v>
      </c>
      <c r="T234" s="795">
        <f>IF(INDEX(Historical!$F$7:$F$1442,MATCH(B234,Historical!$B$7:$B$1449,0))=0,"n/a",((INDEX(Historical!$C$7:$C$1442,MATCH(B234,Historical!$B$7:$B$1449,0))/INDEX(Historical!$F$7:$F$1442,MATCH(B234,Historical!$B$7:$B$1449,0)))^(1/3)-1)*100)</f>
        <v>11.524149667113504</v>
      </c>
      <c r="U234" s="795">
        <f>IF(INDEX(Historical!$H$7:$H$1442,MATCH(B234,Historical!$B$7:$B$1449,0))=0,"n/a",((INDEX(Historical!$C$7:$C$1442,MATCH(B234,Historical!$B$7:$B$1449,0))/INDEX(Historical!$H$7:$H$1442,MATCH(B234,Historical!$B$7:$B$1449,0)))^(1/5)-1)*100)</f>
        <v>33.873214355039671</v>
      </c>
      <c r="V234" s="795" t="str">
        <f>IF(INDEX(Historical!$O$7:$O$1442,MATCH(B234,Historical!$B$7:$B$1449,0))=0,"n/a",((INDEX(Historical!$C$7:$C$1442,MATCH(B234,Historical!$B$7:$B$1449,0))/INDEX(Historical!$O$7:$O$1442,MATCH(B234,Historical!$B$7:$B$1449,0)))^(1/10)-1)*100)</f>
        <v>n/a</v>
      </c>
      <c r="W234" s="796" t="str">
        <f t="shared" si="55"/>
        <v>n/a</v>
      </c>
      <c r="X234" s="797">
        <f t="shared" si="56"/>
        <v>1.4475732630358833</v>
      </c>
      <c r="Y234" s="752"/>
      <c r="Z234" s="738">
        <f t="shared" si="57"/>
        <v>12.324929971988796</v>
      </c>
      <c r="AA234" s="999">
        <f t="shared" si="58"/>
        <v>10.742296918767508</v>
      </c>
      <c r="AB234" s="1000">
        <v>6</v>
      </c>
      <c r="AC234" s="978">
        <v>3.57</v>
      </c>
      <c r="AD234" s="978" t="s">
        <v>137</v>
      </c>
      <c r="AE234" s="978">
        <v>0.85</v>
      </c>
      <c r="AF234" s="978">
        <v>1.1599999999999999</v>
      </c>
      <c r="AG234" s="978">
        <v>9.9</v>
      </c>
      <c r="AH234" s="978">
        <v>58.699999999999996</v>
      </c>
      <c r="AI234" s="978" t="s">
        <v>137</v>
      </c>
      <c r="AJ234" s="978">
        <v>23.400000000000002</v>
      </c>
      <c r="AK234" s="978" t="s">
        <v>137</v>
      </c>
      <c r="AL234" s="991">
        <v>256.18</v>
      </c>
      <c r="AM234" s="985">
        <v>3.1</v>
      </c>
      <c r="AN234" s="978">
        <v>0.01</v>
      </c>
      <c r="AO234" s="838">
        <f t="shared" si="59"/>
        <v>24.278244685294325</v>
      </c>
      <c r="AP234" s="839">
        <f t="shared" si="60"/>
        <v>35.020541604061833</v>
      </c>
      <c r="AQ234" s="1001">
        <f t="shared" si="61"/>
        <v>-25.580574740878891</v>
      </c>
      <c r="AR234" s="738">
        <f>INDEX(Historical!$C$7:$C$1442,MATCH(B234,Historical!$B$7:$B$1449,0))*IF(AH234="n/a",1.03,IF(AH234&lt;0,1.01,IF(AH234&gt;10,1.1,(1+AH234/100))))</f>
        <v>0.47300000000000003</v>
      </c>
      <c r="AS234" s="999">
        <f t="shared" si="62"/>
        <v>0.48719000000000007</v>
      </c>
      <c r="AT234" s="999">
        <f t="shared" si="67"/>
        <v>0.50180570000000013</v>
      </c>
      <c r="AU234" s="999">
        <f t="shared" si="67"/>
        <v>0.51685987100000019</v>
      </c>
      <c r="AV234" s="999">
        <f t="shared" si="67"/>
        <v>0.53236566713000022</v>
      </c>
      <c r="AW234" s="738">
        <f t="shared" si="63"/>
        <v>2.5112212381300005</v>
      </c>
      <c r="AX234" s="846">
        <f t="shared" si="64"/>
        <v>6.5481648973402873</v>
      </c>
      <c r="AY234" s="1080">
        <v>0.62</v>
      </c>
      <c r="AZ234" s="985">
        <v>19.989999999999998</v>
      </c>
      <c r="BA234" s="985">
        <v>-24.060000000000002</v>
      </c>
      <c r="BB234" s="985">
        <v>3.02</v>
      </c>
      <c r="BC234" s="985">
        <v>-9.86</v>
      </c>
      <c r="BE234" s="700">
        <v>2013</v>
      </c>
      <c r="BF234" s="1013">
        <f t="shared" si="65"/>
        <v>0</v>
      </c>
      <c r="BG234" s="995">
        <v>7.0000000000000009</v>
      </c>
    </row>
    <row r="235" spans="1:59" ht="11.25" customHeight="1" x14ac:dyDescent="0.2">
      <c r="A235" s="984" t="s">
        <v>1321</v>
      </c>
      <c r="B235" s="988" t="s">
        <v>1322</v>
      </c>
      <c r="C235" s="1070" t="s">
        <v>112</v>
      </c>
      <c r="D235" s="1070" t="s">
        <v>213</v>
      </c>
      <c r="E235" s="828">
        <v>7</v>
      </c>
      <c r="F235" s="1148">
        <v>607</v>
      </c>
      <c r="G235" s="1148" t="s">
        <v>106</v>
      </c>
      <c r="H235" s="1148" t="s">
        <v>106</v>
      </c>
      <c r="I235" s="987">
        <v>69.59</v>
      </c>
      <c r="J235" s="738">
        <f t="shared" si="52"/>
        <v>1.7818652105187527</v>
      </c>
      <c r="K235" s="990">
        <v>0.31</v>
      </c>
      <c r="L235" s="1000">
        <v>4</v>
      </c>
      <c r="M235" s="729">
        <f t="shared" si="53"/>
        <v>1.24</v>
      </c>
      <c r="N235" s="983" t="s">
        <v>149</v>
      </c>
      <c r="O235" s="831">
        <v>0.30249999999999999</v>
      </c>
      <c r="P235" s="973">
        <v>43251</v>
      </c>
      <c r="Q235" s="973">
        <v>43266</v>
      </c>
      <c r="R235" s="729">
        <f t="shared" si="54"/>
        <v>2.4793388429752086</v>
      </c>
      <c r="S235" s="795">
        <f>IF(INDEX(Historical!$D$7:$D$1442,MATCH(B235,Historical!$B$7:$B$1449,0))=0,"n/a",(INDEX(Historical!$C$7:$C$1442,MATCH(B235,Historical!$B$7:$B$1449,0))/INDEX(Historical!$D$7:$D$1442,MATCH(B235,Historical!$B$7:$B$1449,0))-1)*100)</f>
        <v>2.4948024948024949</v>
      </c>
      <c r="T235" s="795">
        <f>IF(INDEX(Historical!$F$7:$F$1442,MATCH(B235,Historical!$B$7:$B$1449,0))=0,"n/a",((INDEX(Historical!$C$7:$C$1442,MATCH(B235,Historical!$B$7:$B$1449,0))/INDEX(Historical!$F$7:$F$1442,MATCH(B235,Historical!$B$7:$B$1449,0)))^(1/3)-1)*100)</f>
        <v>2.9365230715279633</v>
      </c>
      <c r="U235" s="795">
        <f>IF(INDEX(Historical!$H$7:$H$1442,MATCH(B235,Historical!$B$7:$B$1449,0))=0,"n/a",((INDEX(Historical!$C$7:$C$1442,MATCH(B235,Historical!$B$7:$B$1449,0))/INDEX(Historical!$H$7:$H$1442,MATCH(B235,Historical!$B$7:$B$1449,0)))^(1/5)-1)*100)</f>
        <v>4.2695227128344726</v>
      </c>
      <c r="V235" s="795" t="str">
        <f>IF(INDEX(Historical!$O$7:$O$1442,MATCH(B235,Historical!$B$7:$B$1449,0))=0,"n/a",((INDEX(Historical!$C$7:$C$1442,MATCH(B235,Historical!$B$7:$B$1449,0))/INDEX(Historical!$O$7:$O$1442,MATCH(B235,Historical!$B$7:$B$1449,0)))^(1/10)-1)*100)</f>
        <v>n/a</v>
      </c>
      <c r="W235" s="796" t="str">
        <f t="shared" si="55"/>
        <v>n/a</v>
      </c>
      <c r="X235" s="797" t="str">
        <f t="shared" si="56"/>
        <v>n/a</v>
      </c>
      <c r="Y235" s="742"/>
      <c r="Z235" s="738">
        <f t="shared" si="57"/>
        <v>28.571428571428569</v>
      </c>
      <c r="AA235" s="999">
        <f t="shared" si="58"/>
        <v>16.034562211981569</v>
      </c>
      <c r="AB235" s="1000">
        <v>12</v>
      </c>
      <c r="AC235" s="978">
        <v>4.34</v>
      </c>
      <c r="AD235" s="978">
        <v>1.07</v>
      </c>
      <c r="AE235" s="978">
        <v>0.36</v>
      </c>
      <c r="AF235" s="978">
        <v>2.0699999999999998</v>
      </c>
      <c r="AG235" s="978">
        <v>5.8999999999999995</v>
      </c>
      <c r="AH235" s="978">
        <v>101.69999999999999</v>
      </c>
      <c r="AI235" s="978">
        <v>73.36</v>
      </c>
      <c r="AJ235" s="978">
        <v>-2.1</v>
      </c>
      <c r="AK235" s="978">
        <v>15</v>
      </c>
      <c r="AL235" s="991">
        <v>1140</v>
      </c>
      <c r="AM235" s="985">
        <v>1.6</v>
      </c>
      <c r="AN235" s="978">
        <v>0.53</v>
      </c>
      <c r="AO235" s="838">
        <f t="shared" si="59"/>
        <v>-9.9831742886283443</v>
      </c>
      <c r="AP235" s="839">
        <f t="shared" si="60"/>
        <v>6.0513879233532251</v>
      </c>
      <c r="AQ235" s="1001">
        <f t="shared" si="61"/>
        <v>21.456976889032788</v>
      </c>
      <c r="AR235" s="738">
        <f>INDEX(Historical!$C$7:$C$1442,MATCH(B235,Historical!$B$7:$B$1449,0))*IF(AH235="n/a",1.03,IF(AH235&lt;0,1.01,IF(AH235&gt;10,1.1,(1+AH235/100))))</f>
        <v>1.35575</v>
      </c>
      <c r="AS235" s="999">
        <f t="shared" si="62"/>
        <v>1.4913250000000002</v>
      </c>
      <c r="AT235" s="999">
        <f t="shared" si="67"/>
        <v>1.6404575000000003</v>
      </c>
      <c r="AU235" s="999">
        <f t="shared" si="67"/>
        <v>1.8045032500000004</v>
      </c>
      <c r="AV235" s="999">
        <f t="shared" si="67"/>
        <v>1.9849535750000007</v>
      </c>
      <c r="AW235" s="738">
        <f t="shared" si="63"/>
        <v>8.2769893250000024</v>
      </c>
      <c r="AX235" s="846">
        <f t="shared" si="64"/>
        <v>11.893934940364998</v>
      </c>
      <c r="AY235" s="1080">
        <v>1.04</v>
      </c>
      <c r="AZ235" s="985">
        <v>24.54</v>
      </c>
      <c r="BA235" s="985">
        <v>-20.34</v>
      </c>
      <c r="BB235" s="985">
        <v>7.9699999999999989</v>
      </c>
      <c r="BC235" s="985">
        <v>7.23</v>
      </c>
      <c r="BE235" s="700">
        <v>2012</v>
      </c>
      <c r="BF235" s="1013">
        <f t="shared" si="65"/>
        <v>0</v>
      </c>
      <c r="BG235" s="995">
        <v>2</v>
      </c>
    </row>
    <row r="236" spans="1:59" ht="11.25" customHeight="1" x14ac:dyDescent="0.2">
      <c r="A236" s="984" t="s">
        <v>1323</v>
      </c>
      <c r="B236" s="988" t="s">
        <v>1324</v>
      </c>
      <c r="C236" s="1070" t="s">
        <v>131</v>
      </c>
      <c r="D236" s="1070" t="s">
        <v>4391</v>
      </c>
      <c r="E236" s="828">
        <v>7</v>
      </c>
      <c r="F236" s="1148">
        <v>638</v>
      </c>
      <c r="G236" s="1148" t="s">
        <v>37</v>
      </c>
      <c r="H236" s="1148" t="s">
        <v>37</v>
      </c>
      <c r="I236" s="987">
        <v>97.5</v>
      </c>
      <c r="J236" s="738">
        <f t="shared" si="52"/>
        <v>2.5846153846153843</v>
      </c>
      <c r="K236" s="990">
        <v>0.63</v>
      </c>
      <c r="L236" s="1000">
        <v>4</v>
      </c>
      <c r="M236" s="729">
        <f t="shared" si="53"/>
        <v>2.52</v>
      </c>
      <c r="N236" s="983" t="s">
        <v>520</v>
      </c>
      <c r="O236" s="831">
        <v>0.59</v>
      </c>
      <c r="P236" s="973">
        <v>43406</v>
      </c>
      <c r="Q236" s="973">
        <v>43434</v>
      </c>
      <c r="R236" s="729">
        <f t="shared" si="54"/>
        <v>6.7796610169491593</v>
      </c>
      <c r="S236" s="795">
        <f>IF(INDEX(Historical!$D$7:$D$1442,MATCH(B236,Historical!$B$7:$B$1449,0))=0,"n/a",(INDEX(Historical!$C$7:$C$1442,MATCH(B236,Historical!$B$7:$B$1449,0))/INDEX(Historical!$D$7:$D$1442,MATCH(B236,Historical!$B$7:$B$1449,0))-1)*100)</f>
        <v>7.1428571428571397</v>
      </c>
      <c r="T236" s="795">
        <f>IF(INDEX(Historical!$F$7:$F$1442,MATCH(B236,Historical!$B$7:$B$1449,0))=0,"n/a",((INDEX(Historical!$C$7:$C$1442,MATCH(B236,Historical!$B$7:$B$1449,0))/INDEX(Historical!$F$7:$F$1442,MATCH(B236,Historical!$B$7:$B$1449,0)))^(1/3)-1)*100)</f>
        <v>7.7217345015941907</v>
      </c>
      <c r="U236" s="795">
        <f>IF(INDEX(Historical!$H$7:$H$1442,MATCH(B236,Historical!$B$7:$B$1449,0))=0,"n/a",((INDEX(Historical!$C$7:$C$1442,MATCH(B236,Historical!$B$7:$B$1449,0))/INDEX(Historical!$H$7:$H$1442,MATCH(B236,Historical!$B$7:$B$1449,0)))^(1/5)-1)*100)</f>
        <v>8.8584930158139841</v>
      </c>
      <c r="V236" s="795">
        <f>IF(INDEX(Historical!$O$7:$O$1442,MATCH(B236,Historical!$B$7:$B$1449,0))=0,"n/a",((INDEX(Historical!$C$7:$C$1442,MATCH(B236,Historical!$B$7:$B$1449,0))/INDEX(Historical!$O$7:$O$1442,MATCH(B236,Historical!$B$7:$B$1449,0)))^(1/10)-1)*100)</f>
        <v>7.1773462536293131</v>
      </c>
      <c r="W236" s="796">
        <f t="shared" si="55"/>
        <v>1.2342295749399828</v>
      </c>
      <c r="X236" s="797">
        <f t="shared" si="56"/>
        <v>2.1091650037652343</v>
      </c>
      <c r="Y236" s="752"/>
      <c r="Z236" s="738">
        <f t="shared" si="57"/>
        <v>52.71966527196652</v>
      </c>
      <c r="AA236" s="999">
        <f t="shared" si="58"/>
        <v>20.397489539748953</v>
      </c>
      <c r="AB236" s="1000">
        <v>12</v>
      </c>
      <c r="AC236" s="978">
        <v>4.78</v>
      </c>
      <c r="AD236" s="978">
        <v>7.85</v>
      </c>
      <c r="AE236" s="978">
        <v>3.67</v>
      </c>
      <c r="AF236" s="978">
        <v>2.08</v>
      </c>
      <c r="AG236" s="978">
        <v>10.4</v>
      </c>
      <c r="AH236" s="978">
        <v>7.9</v>
      </c>
      <c r="AI236" s="978">
        <v>0.22</v>
      </c>
      <c r="AJ236" s="978">
        <v>4.2</v>
      </c>
      <c r="AK236" s="978">
        <v>2.6</v>
      </c>
      <c r="AL236" s="991">
        <v>5010</v>
      </c>
      <c r="AM236" s="985">
        <v>0.4</v>
      </c>
      <c r="AN236" s="978">
        <v>0</v>
      </c>
      <c r="AO236" s="838">
        <f t="shared" si="59"/>
        <v>-8.9543811393195849</v>
      </c>
      <c r="AP236" s="839">
        <f t="shared" si="60"/>
        <v>11.443108400429368</v>
      </c>
      <c r="AQ236" s="1001">
        <f t="shared" si="61"/>
        <v>37.318410585160031</v>
      </c>
      <c r="AR236" s="738">
        <f>INDEX(Historical!$C$7:$C$1442,MATCH(B236,Historical!$B$7:$B$1449,0))*IF(AH236="n/a",1.03,IF(AH236&lt;0,1.01,IF(AH236&gt;10,1.1,(1+AH236/100))))</f>
        <v>2.5895999999999999</v>
      </c>
      <c r="AS236" s="999">
        <f t="shared" si="62"/>
        <v>2.5952971199999997</v>
      </c>
      <c r="AT236" s="999">
        <f t="shared" si="67"/>
        <v>2.6627748451199995</v>
      </c>
      <c r="AU236" s="999">
        <f t="shared" si="67"/>
        <v>2.7320069910931197</v>
      </c>
      <c r="AV236" s="999">
        <f t="shared" si="67"/>
        <v>2.8030391728615407</v>
      </c>
      <c r="AW236" s="738">
        <f t="shared" si="63"/>
        <v>13.382718129074659</v>
      </c>
      <c r="AX236" s="846">
        <f t="shared" si="64"/>
        <v>13.725864747768881</v>
      </c>
      <c r="AY236" s="1080">
        <v>0.41</v>
      </c>
      <c r="AZ236" s="985">
        <v>22.5</v>
      </c>
      <c r="BA236" s="985">
        <v>-4.82</v>
      </c>
      <c r="BB236" s="985">
        <v>1.3299999999999998</v>
      </c>
      <c r="BC236" s="985">
        <v>2.79</v>
      </c>
      <c r="BE236" s="700">
        <v>2013</v>
      </c>
      <c r="BF236" s="1013">
        <f t="shared" si="65"/>
        <v>0</v>
      </c>
      <c r="BG236" s="995">
        <v>3.9</v>
      </c>
    </row>
    <row r="237" spans="1:59" s="874" customFormat="1" ht="11.25" customHeight="1" x14ac:dyDescent="0.2">
      <c r="A237" s="733" t="s">
        <v>1325</v>
      </c>
      <c r="B237" s="882" t="s">
        <v>1326</v>
      </c>
      <c r="C237" s="1070" t="s">
        <v>112</v>
      </c>
      <c r="D237" s="1070" t="s">
        <v>213</v>
      </c>
      <c r="E237" s="854">
        <v>9</v>
      </c>
      <c r="F237" s="1148">
        <v>369</v>
      </c>
      <c r="G237" s="1147" t="s">
        <v>106</v>
      </c>
      <c r="H237" s="1147" t="s">
        <v>106</v>
      </c>
      <c r="I237" s="855">
        <v>137.86000000000001</v>
      </c>
      <c r="J237" s="856">
        <f t="shared" si="52"/>
        <v>1.2476425359059915</v>
      </c>
      <c r="K237" s="857">
        <v>0.43</v>
      </c>
      <c r="L237" s="858">
        <v>4</v>
      </c>
      <c r="M237" s="859">
        <f t="shared" si="53"/>
        <v>1.72</v>
      </c>
      <c r="N237" s="860" t="s">
        <v>210</v>
      </c>
      <c r="O237" s="861">
        <v>0.37</v>
      </c>
      <c r="P237" s="862">
        <v>43234</v>
      </c>
      <c r="Q237" s="862">
        <v>43251</v>
      </c>
      <c r="R237" s="859">
        <f t="shared" si="54"/>
        <v>16.216216216216218</v>
      </c>
      <c r="S237" s="795">
        <f>IF(INDEX(Historical!$D$7:$D$1442,MATCH(B237,Historical!$B$7:$B$1449,0))=0,"n/a",(INDEX(Historical!$C$7:$C$1442,MATCH(B237,Historical!$B$7:$B$1449,0))/INDEX(Historical!$D$7:$D$1442,MATCH(B237,Historical!$B$7:$B$1449,0))-1)*100)</f>
        <v>14.482758620689662</v>
      </c>
      <c r="T237" s="795">
        <f>IF(INDEX(Historical!$F$7:$F$1442,MATCH(B237,Historical!$B$7:$B$1449,0))=0,"n/a",((INDEX(Historical!$C$7:$C$1442,MATCH(B237,Historical!$B$7:$B$1449,0))/INDEX(Historical!$F$7:$F$1442,MATCH(B237,Historical!$B$7:$B$1449,0)))^(1/3)-1)*100)</f>
        <v>10.211979044243424</v>
      </c>
      <c r="U237" s="795">
        <f>IF(INDEX(Historical!$H$7:$H$1442,MATCH(B237,Historical!$B$7:$B$1449,0))=0,"n/a",((INDEX(Historical!$C$7:$C$1442,MATCH(B237,Historical!$B$7:$B$1449,0))/INDEX(Historical!$H$7:$H$1442,MATCH(B237,Historical!$B$7:$B$1449,0)))^(1/5)-1)*100)</f>
        <v>13.27748971668381</v>
      </c>
      <c r="V237" s="795">
        <f>IF(INDEX(Historical!$O$7:$O$1442,MATCH(B237,Historical!$B$7:$B$1449,0))=0,"n/a",((INDEX(Historical!$C$7:$C$1442,MATCH(B237,Historical!$B$7:$B$1449,0))/INDEX(Historical!$O$7:$O$1442,MATCH(B237,Historical!$B$7:$B$1449,0)))^(1/10)-1)*100)</f>
        <v>13.210493895884422</v>
      </c>
      <c r="W237" s="863">
        <f t="shared" si="55"/>
        <v>1.0050714092393063</v>
      </c>
      <c r="X237" s="864">
        <f t="shared" si="56"/>
        <v>0.23091286463797933</v>
      </c>
      <c r="Y237" s="879"/>
      <c r="Z237" s="856">
        <f t="shared" si="57"/>
        <v>30.604982206405694</v>
      </c>
      <c r="AA237" s="866">
        <f t="shared" si="58"/>
        <v>24.530249110320288</v>
      </c>
      <c r="AB237" s="858">
        <v>12</v>
      </c>
      <c r="AC237" s="867">
        <v>5.62</v>
      </c>
      <c r="AD237" s="867">
        <v>1.89</v>
      </c>
      <c r="AE237" s="867">
        <v>4.29</v>
      </c>
      <c r="AF237" s="867">
        <v>5.12</v>
      </c>
      <c r="AG237" s="867">
        <v>20.399999999999999</v>
      </c>
      <c r="AH237" s="867">
        <v>23.400000000000002</v>
      </c>
      <c r="AI237" s="867">
        <v>7.66</v>
      </c>
      <c r="AJ237" s="867">
        <v>57.499999999999993</v>
      </c>
      <c r="AK237" s="867">
        <v>13</v>
      </c>
      <c r="AL237" s="868">
        <v>10540</v>
      </c>
      <c r="AM237" s="869">
        <v>0.3</v>
      </c>
      <c r="AN237" s="867">
        <v>0.41</v>
      </c>
      <c r="AO237" s="870">
        <f t="shared" si="59"/>
        <v>-10.005116857730485</v>
      </c>
      <c r="AP237" s="871">
        <f t="shared" si="60"/>
        <v>14.525132252589803</v>
      </c>
      <c r="AQ237" s="872">
        <f t="shared" si="61"/>
        <v>136.26244865012097</v>
      </c>
      <c r="AR237" s="738">
        <f>INDEX(Historical!$C$7:$C$1442,MATCH(B237,Historical!$B$7:$B$1449,0))*IF(AH237="n/a",1.03,IF(AH237&lt;0,1.01,IF(AH237&gt;10,1.1,(1+AH237/100))))</f>
        <v>1.8260000000000001</v>
      </c>
      <c r="AS237" s="866">
        <f t="shared" si="62"/>
        <v>1.9658716000000001</v>
      </c>
      <c r="AT237" s="866">
        <f t="shared" si="67"/>
        <v>2.1624587600000003</v>
      </c>
      <c r="AU237" s="866">
        <f t="shared" si="67"/>
        <v>2.3787046360000006</v>
      </c>
      <c r="AV237" s="866">
        <f t="shared" si="67"/>
        <v>2.6165750996000008</v>
      </c>
      <c r="AW237" s="856">
        <f t="shared" si="63"/>
        <v>10.949610095600001</v>
      </c>
      <c r="AX237" s="873">
        <f t="shared" si="64"/>
        <v>7.9425577365443196</v>
      </c>
      <c r="AY237" s="1081">
        <v>1.29</v>
      </c>
      <c r="AZ237" s="869">
        <v>17.11</v>
      </c>
      <c r="BA237" s="869">
        <v>-12.659999999999998</v>
      </c>
      <c r="BB237" s="869">
        <v>3.9</v>
      </c>
      <c r="BC237" s="869">
        <v>-1.68</v>
      </c>
      <c r="BD237" s="1033"/>
      <c r="BE237" s="700">
        <v>2010</v>
      </c>
      <c r="BF237" s="1013">
        <f t="shared" si="65"/>
        <v>0</v>
      </c>
      <c r="BG237" s="931">
        <v>11.700000000000001</v>
      </c>
    </row>
    <row r="238" spans="1:59" ht="11.25" customHeight="1" x14ac:dyDescent="0.2">
      <c r="A238" s="798" t="s">
        <v>3870</v>
      </c>
      <c r="B238" s="890" t="s">
        <v>3871</v>
      </c>
      <c r="C238" s="1070" t="s">
        <v>108</v>
      </c>
      <c r="D238" s="1070" t="s">
        <v>118</v>
      </c>
      <c r="E238" s="828">
        <v>5</v>
      </c>
      <c r="F238" s="1148">
        <v>816</v>
      </c>
      <c r="G238" s="1148" t="s">
        <v>106</v>
      </c>
      <c r="H238" s="1148" t="s">
        <v>106</v>
      </c>
      <c r="I238" s="996">
        <v>35.76</v>
      </c>
      <c r="J238" s="738">
        <f t="shared" si="52"/>
        <v>0.83892617449664431</v>
      </c>
      <c r="K238" s="976">
        <v>0.15</v>
      </c>
      <c r="L238" s="1148">
        <v>2</v>
      </c>
      <c r="M238" s="729">
        <f t="shared" si="53"/>
        <v>0.3</v>
      </c>
      <c r="N238" s="1148" t="s">
        <v>4232</v>
      </c>
      <c r="O238" s="676">
        <v>0.1</v>
      </c>
      <c r="P238" s="718">
        <v>43245</v>
      </c>
      <c r="Q238" s="718">
        <v>43269</v>
      </c>
      <c r="R238" s="729">
        <f t="shared" si="54"/>
        <v>49.999999999999986</v>
      </c>
      <c r="S238" s="795">
        <f>IF(INDEX(Historical!$D$7:$D$1442,MATCH(B238,Historical!$B$7:$B$1449,0))=0,"n/a",(INDEX(Historical!$C$7:$C$1442,MATCH(B238,Historical!$B$7:$B$1449,0))/INDEX(Historical!$D$7:$D$1442,MATCH(B238,Historical!$B$7:$B$1449,0))-1)*100)</f>
        <v>56.25</v>
      </c>
      <c r="T238" s="795">
        <f>IF(INDEX(Historical!$F$7:$F$1442,MATCH(B238,Historical!$B$7:$B$1449,0))=0,"n/a",((INDEX(Historical!$C$7:$C$1442,MATCH(B238,Historical!$B$7:$B$1449,0))/INDEX(Historical!$F$7:$F$1442,MATCH(B238,Historical!$B$7:$B$1449,0)))^(1/3)-1)*100)</f>
        <v>46.200886910643305</v>
      </c>
      <c r="U238" s="795">
        <f>IF(INDEX(Historical!$H$7:$H$1442,MATCH(B238,Historical!$B$7:$B$1449,0))=0,"n/a",((INDEX(Historical!$C$7:$C$1442,MATCH(B238,Historical!$B$7:$B$1449,0))/INDEX(Historical!$H$7:$H$1442,MATCH(B238,Historical!$B$7:$B$1449,0)))^(1/5)-1)*100)</f>
        <v>48.174814720429772</v>
      </c>
      <c r="V238" s="795">
        <f>IF(INDEX(Historical!$O$7:$O$1442,MATCH(B238,Historical!$B$7:$B$1449,0))=0,"n/a",((INDEX(Historical!$C$7:$C$1442,MATCH(B238,Historical!$B$7:$B$1449,0))/INDEX(Historical!$O$7:$O$1442,MATCH(B238,Historical!$B$7:$B$1449,0)))^(1/10)-1)*100)</f>
        <v>17.461894308801895</v>
      </c>
      <c r="W238" s="796">
        <f t="shared" si="55"/>
        <v>2.7588538716642348</v>
      </c>
      <c r="X238" s="797">
        <f t="shared" si="56"/>
        <v>1.9906948231582551</v>
      </c>
      <c r="Y238" s="739"/>
      <c r="Z238" s="738">
        <f t="shared" si="57"/>
        <v>8.9820359281437128</v>
      </c>
      <c r="AA238" s="999">
        <f t="shared" si="58"/>
        <v>10.706586826347305</v>
      </c>
      <c r="AB238" s="1000">
        <v>12</v>
      </c>
      <c r="AC238" s="995">
        <v>3.34</v>
      </c>
      <c r="AD238" s="995" t="s">
        <v>137</v>
      </c>
      <c r="AE238" s="978">
        <v>1.53</v>
      </c>
      <c r="AF238" s="978">
        <v>1.19</v>
      </c>
      <c r="AG238" s="978">
        <v>9.5</v>
      </c>
      <c r="AH238" s="978">
        <v>153.29999999999998</v>
      </c>
      <c r="AI238" s="978" t="s">
        <v>137</v>
      </c>
      <c r="AJ238" s="775">
        <v>24.2</v>
      </c>
      <c r="AK238" s="775" t="s">
        <v>137</v>
      </c>
      <c r="AL238" s="995">
        <v>528.89</v>
      </c>
      <c r="AM238" s="995">
        <v>3.9</v>
      </c>
      <c r="AN238" s="995">
        <v>0</v>
      </c>
      <c r="AO238" s="838">
        <f t="shared" si="59"/>
        <v>38.307154068579109</v>
      </c>
      <c r="AP238" s="839">
        <f t="shared" si="60"/>
        <v>49.013740894926414</v>
      </c>
      <c r="AQ238" s="1001">
        <f t="shared" si="61"/>
        <v>-24.749785313400995</v>
      </c>
      <c r="AR238" s="738">
        <f>INDEX(Historical!$C$7:$C$1442,MATCH(B238,Historical!$B$7:$B$1449,0))*IF(AH238="n/a",1.03,IF(AH238&lt;0,1.01,IF(AH238&gt;10,1.1,(1+AH238/100))))</f>
        <v>0.27500000000000002</v>
      </c>
      <c r="AS238" s="999">
        <f t="shared" si="62"/>
        <v>0.28325000000000006</v>
      </c>
      <c r="AT238" s="999">
        <f t="shared" si="67"/>
        <v>0.29174750000000005</v>
      </c>
      <c r="AU238" s="999">
        <f t="shared" si="67"/>
        <v>0.30049992500000006</v>
      </c>
      <c r="AV238" s="999">
        <f t="shared" si="67"/>
        <v>0.30951492275000009</v>
      </c>
      <c r="AW238" s="738">
        <f t="shared" si="63"/>
        <v>1.4600123477500002</v>
      </c>
      <c r="AX238" s="846">
        <f t="shared" si="64"/>
        <v>4.0828085787192405</v>
      </c>
      <c r="AY238" s="824">
        <v>0.26</v>
      </c>
      <c r="AZ238" s="978">
        <v>34.69</v>
      </c>
      <c r="BA238" s="978">
        <v>-12.049999999999999</v>
      </c>
      <c r="BB238" s="978">
        <v>-3.66</v>
      </c>
      <c r="BC238" s="978">
        <v>-1.08</v>
      </c>
      <c r="BE238" s="700">
        <v>2014</v>
      </c>
      <c r="BF238" s="1013">
        <f t="shared" si="65"/>
        <v>0</v>
      </c>
      <c r="BG238" s="995">
        <v>4</v>
      </c>
    </row>
    <row r="239" spans="1:59" ht="11.25" customHeight="1" x14ac:dyDescent="0.2">
      <c r="A239" s="984" t="s">
        <v>1327</v>
      </c>
      <c r="B239" s="988" t="s">
        <v>1328</v>
      </c>
      <c r="C239" s="1070" t="s">
        <v>108</v>
      </c>
      <c r="D239" s="1070" t="s">
        <v>4401</v>
      </c>
      <c r="E239" s="828">
        <v>8</v>
      </c>
      <c r="F239" s="1148">
        <v>482</v>
      </c>
      <c r="G239" s="1148" t="s">
        <v>37</v>
      </c>
      <c r="H239" s="1148" t="s">
        <v>37</v>
      </c>
      <c r="I239" s="987">
        <v>79.78</v>
      </c>
      <c r="J239" s="738">
        <f t="shared" si="52"/>
        <v>1.905239408373026</v>
      </c>
      <c r="K239" s="990">
        <v>0.38</v>
      </c>
      <c r="L239" s="1000">
        <v>4</v>
      </c>
      <c r="M239" s="729">
        <f t="shared" si="53"/>
        <v>1.52</v>
      </c>
      <c r="N239" s="983" t="s">
        <v>588</v>
      </c>
      <c r="O239" s="831">
        <v>0.32</v>
      </c>
      <c r="P239" s="694">
        <v>43182</v>
      </c>
      <c r="Q239" s="694">
        <v>43196</v>
      </c>
      <c r="R239" s="729">
        <f t="shared" si="54"/>
        <v>18.75</v>
      </c>
      <c r="S239" s="795">
        <f>IF(INDEX(Historical!$D$7:$D$1442,MATCH(B239,Historical!$B$7:$B$1449,0))=0,"n/a",(INDEX(Historical!$C$7:$C$1442,MATCH(B239,Historical!$B$7:$B$1449,0))/INDEX(Historical!$D$7:$D$1442,MATCH(B239,Historical!$B$7:$B$1449,0))-1)*100)</f>
        <v>16.799999999999994</v>
      </c>
      <c r="T239" s="795">
        <f>IF(INDEX(Historical!$F$7:$F$1442,MATCH(B239,Historical!$B$7:$B$1449,0))=0,"n/a",((INDEX(Historical!$C$7:$C$1442,MATCH(B239,Historical!$B$7:$B$1449,0))/INDEX(Historical!$F$7:$F$1442,MATCH(B239,Historical!$B$7:$B$1449,0)))^(1/3)-1)*100)</f>
        <v>12.698350957532734</v>
      </c>
      <c r="U239" s="795">
        <f>IF(INDEX(Historical!$H$7:$H$1442,MATCH(B239,Historical!$B$7:$B$1449,0))=0,"n/a",((INDEX(Historical!$C$7:$C$1442,MATCH(B239,Historical!$B$7:$B$1449,0))/INDEX(Historical!$H$7:$H$1442,MATCH(B239,Historical!$B$7:$B$1449,0)))^(1/5)-1)*100)</f>
        <v>10.908982403443112</v>
      </c>
      <c r="V239" s="795">
        <f>IF(INDEX(Historical!$O$7:$O$1442,MATCH(B239,Historical!$B$7:$B$1449,0))=0,"n/a",((INDEX(Historical!$C$7:$C$1442,MATCH(B239,Historical!$B$7:$B$1449,0))/INDEX(Historical!$O$7:$O$1442,MATCH(B239,Historical!$B$7:$B$1449,0)))^(1/10)-1)*100)</f>
        <v>7.4754941789725082</v>
      </c>
      <c r="W239" s="796">
        <f t="shared" si="55"/>
        <v>1.4592991636764983</v>
      </c>
      <c r="X239" s="797">
        <f t="shared" si="56"/>
        <v>1.0195310657423469</v>
      </c>
      <c r="Y239" s="741"/>
      <c r="Z239" s="738">
        <f t="shared" si="57"/>
        <v>34.54545454545454</v>
      </c>
      <c r="AA239" s="999">
        <f t="shared" si="58"/>
        <v>18.131818181818179</v>
      </c>
      <c r="AB239" s="1000">
        <v>12</v>
      </c>
      <c r="AC239" s="978">
        <v>4.4000000000000004</v>
      </c>
      <c r="AD239" s="978">
        <v>2.27</v>
      </c>
      <c r="AE239" s="978">
        <v>6.91</v>
      </c>
      <c r="AF239" s="978">
        <v>2.2000000000000002</v>
      </c>
      <c r="AG239" s="978">
        <v>10.8</v>
      </c>
      <c r="AH239" s="978">
        <v>12.4</v>
      </c>
      <c r="AI239" s="978">
        <v>6.13</v>
      </c>
      <c r="AJ239" s="978">
        <v>10.7</v>
      </c>
      <c r="AK239" s="978">
        <v>8</v>
      </c>
      <c r="AL239" s="991">
        <v>2240</v>
      </c>
      <c r="AM239" s="985">
        <v>1</v>
      </c>
      <c r="AN239" s="978">
        <v>0.11</v>
      </c>
      <c r="AO239" s="838">
        <f t="shared" si="59"/>
        <v>-5.3175963700020414</v>
      </c>
      <c r="AP239" s="839">
        <f t="shared" si="60"/>
        <v>12.814221811816138</v>
      </c>
      <c r="AQ239" s="1001">
        <f t="shared" si="61"/>
        <v>33.149873784727603</v>
      </c>
      <c r="AR239" s="738">
        <f>INDEX(Historical!$C$7:$C$1442,MATCH(B239,Historical!$B$7:$B$1449,0))*IF(AH239="n/a",1.03,IF(AH239&lt;0,1.01,IF(AH239&gt;10,1.1,(1+AH239/100))))</f>
        <v>1.6060000000000001</v>
      </c>
      <c r="AS239" s="999">
        <f t="shared" si="62"/>
        <v>1.7044477999999998</v>
      </c>
      <c r="AT239" s="999">
        <f t="shared" si="67"/>
        <v>1.8408036239999999</v>
      </c>
      <c r="AU239" s="999">
        <f t="shared" si="67"/>
        <v>1.9880679139199999</v>
      </c>
      <c r="AV239" s="999">
        <f t="shared" si="67"/>
        <v>2.1471133470336001</v>
      </c>
      <c r="AW239" s="738">
        <f t="shared" si="63"/>
        <v>9.2864326849535992</v>
      </c>
      <c r="AX239" s="846">
        <f t="shared" si="64"/>
        <v>11.640050996432187</v>
      </c>
      <c r="AY239" s="1080">
        <v>1.05</v>
      </c>
      <c r="AZ239" s="985">
        <v>20.66</v>
      </c>
      <c r="BA239" s="985">
        <v>-16.02</v>
      </c>
      <c r="BB239" s="985">
        <v>6.5699999999999994</v>
      </c>
      <c r="BC239" s="985">
        <v>-0.54999999999999993</v>
      </c>
      <c r="BE239" s="700">
        <v>2011</v>
      </c>
      <c r="BF239" s="1013">
        <f t="shared" si="65"/>
        <v>0</v>
      </c>
      <c r="BG239" s="995">
        <v>1.3</v>
      </c>
    </row>
    <row r="240" spans="1:59" ht="11.25" customHeight="1" x14ac:dyDescent="0.2">
      <c r="A240" s="984" t="s">
        <v>3872</v>
      </c>
      <c r="B240" s="988" t="s">
        <v>3873</v>
      </c>
      <c r="C240" s="1070" t="s">
        <v>108</v>
      </c>
      <c r="D240" s="1070" t="s">
        <v>4401</v>
      </c>
      <c r="E240" s="828">
        <v>6</v>
      </c>
      <c r="F240" s="1148">
        <v>775</v>
      </c>
      <c r="G240" s="1148" t="s">
        <v>115</v>
      </c>
      <c r="H240" s="1148" t="s">
        <v>115</v>
      </c>
      <c r="I240" s="987">
        <v>22.16</v>
      </c>
      <c r="J240" s="738">
        <f t="shared" si="52"/>
        <v>3.2490974729241873</v>
      </c>
      <c r="K240" s="990">
        <v>0.18</v>
      </c>
      <c r="L240" s="1000">
        <v>4</v>
      </c>
      <c r="M240" s="729">
        <f t="shared" si="53"/>
        <v>0.72</v>
      </c>
      <c r="N240" s="983" t="s">
        <v>107</v>
      </c>
      <c r="O240" s="831">
        <v>0.15</v>
      </c>
      <c r="P240" s="973">
        <v>43500</v>
      </c>
      <c r="Q240" s="973">
        <v>43511</v>
      </c>
      <c r="R240" s="729">
        <f t="shared" si="54"/>
        <v>20</v>
      </c>
      <c r="S240" s="795">
        <f>IF(INDEX(Historical!$D$7:$D$1442,MATCH(B240,Historical!$B$7:$B$1449,0))=0,"n/a",(INDEX(Historical!$C$7:$C$1442,MATCH(B240,Historical!$B$7:$B$1449,0))/INDEX(Historical!$D$7:$D$1442,MATCH(B240,Historical!$B$7:$B$1449,0))-1)*100)</f>
        <v>42.857142857142861</v>
      </c>
      <c r="T240" s="795">
        <f>IF(INDEX(Historical!$F$7:$F$1442,MATCH(B240,Historical!$B$7:$B$1449,0))=0,"n/a",((INDEX(Historical!$C$7:$C$1442,MATCH(B240,Historical!$B$7:$B$1449,0))/INDEX(Historical!$F$7:$F$1442,MATCH(B240,Historical!$B$7:$B$1449,0)))^(1/3)-1)*100)</f>
        <v>32.147606301246</v>
      </c>
      <c r="U240" s="795" t="str">
        <f>IF(INDEX(Historical!$H$7:$H$1442,MATCH(B240,Historical!$B$7:$B$1449,0))=0,"n/a",((INDEX(Historical!$C$7:$C$1442,MATCH(B240,Historical!$B$7:$B$1449,0))/INDEX(Historical!$H$7:$H$1442,MATCH(B240,Historical!$B$7:$B$1449,0)))^(1/5)-1)*100)</f>
        <v>n/a</v>
      </c>
      <c r="V240" s="795">
        <f>IF(INDEX(Historical!$O$7:$O$1442,MATCH(B240,Historical!$B$7:$B$1449,0))=0,"n/a",((INDEX(Historical!$C$7:$C$1442,MATCH(B240,Historical!$B$7:$B$1449,0))/INDEX(Historical!$O$7:$O$1442,MATCH(B240,Historical!$B$7:$B$1449,0)))^(1/10)-1)*100)</f>
        <v>5.8442410876291984</v>
      </c>
      <c r="W240" s="796" t="str">
        <f t="shared" si="55"/>
        <v>n/a</v>
      </c>
      <c r="X240" s="797" t="str">
        <f t="shared" si="56"/>
        <v>n/a</v>
      </c>
      <c r="Y240" s="989"/>
      <c r="Z240" s="738">
        <f t="shared" si="57"/>
        <v>44.171779141104295</v>
      </c>
      <c r="AA240" s="999">
        <f t="shared" si="58"/>
        <v>13.595092024539879</v>
      </c>
      <c r="AB240" s="1000">
        <v>12</v>
      </c>
      <c r="AC240" s="978">
        <v>1.63</v>
      </c>
      <c r="AD240" s="978">
        <v>1.7</v>
      </c>
      <c r="AE240" s="978">
        <v>4.4000000000000004</v>
      </c>
      <c r="AF240" s="978">
        <v>1.55</v>
      </c>
      <c r="AG240" s="978">
        <v>10.4</v>
      </c>
      <c r="AH240" s="978">
        <v>16.7</v>
      </c>
      <c r="AI240" s="978">
        <v>14.06</v>
      </c>
      <c r="AJ240" s="978">
        <v>8.9</v>
      </c>
      <c r="AK240" s="978">
        <v>8</v>
      </c>
      <c r="AL240" s="991">
        <v>529.17999999999995</v>
      </c>
      <c r="AM240" s="985">
        <v>0.3</v>
      </c>
      <c r="AN240" s="978">
        <v>0.35</v>
      </c>
      <c r="AO240" s="838" t="str">
        <f t="shared" si="59"/>
        <v>n/a</v>
      </c>
      <c r="AP240" s="839" t="str">
        <f t="shared" si="60"/>
        <v>n/a</v>
      </c>
      <c r="AQ240" s="1001">
        <f t="shared" si="61"/>
        <v>-3.224446066542852</v>
      </c>
      <c r="AR240" s="738">
        <f>INDEX(Historical!$C$7:$C$1442,MATCH(B240,Historical!$B$7:$B$1449,0))*IF(AH240="n/a",1.03,IF(AH240&lt;0,1.01,IF(AH240&gt;10,1.1,(1+AH240/100))))</f>
        <v>0.66</v>
      </c>
      <c r="AS240" s="999">
        <f t="shared" si="62"/>
        <v>0.72600000000000009</v>
      </c>
      <c r="AT240" s="999">
        <f t="shared" si="67"/>
        <v>0.78408000000000011</v>
      </c>
      <c r="AU240" s="999">
        <f t="shared" si="67"/>
        <v>0.84680640000000018</v>
      </c>
      <c r="AV240" s="999">
        <f t="shared" si="67"/>
        <v>0.91455091200000027</v>
      </c>
      <c r="AW240" s="738">
        <f t="shared" si="63"/>
        <v>3.9314373120000008</v>
      </c>
      <c r="AX240" s="846">
        <f t="shared" si="64"/>
        <v>17.741143104693144</v>
      </c>
      <c r="AY240" s="1080">
        <v>0.37</v>
      </c>
      <c r="AZ240" s="985">
        <v>9.81</v>
      </c>
      <c r="BA240" s="985">
        <v>-18.23</v>
      </c>
      <c r="BB240" s="985">
        <v>0.9900000000000001</v>
      </c>
      <c r="BC240" s="985">
        <v>-7.580000000000001</v>
      </c>
      <c r="BE240" s="700">
        <v>2014</v>
      </c>
      <c r="BF240" s="1013">
        <f t="shared" si="65"/>
        <v>0</v>
      </c>
      <c r="BG240" s="995">
        <v>1</v>
      </c>
    </row>
    <row r="241" spans="1:59" ht="11.25" customHeight="1" x14ac:dyDescent="0.2">
      <c r="A241" s="993" t="s">
        <v>4086</v>
      </c>
      <c r="B241" s="988" t="s">
        <v>4087</v>
      </c>
      <c r="C241" s="1070" t="s">
        <v>108</v>
      </c>
      <c r="D241" s="1070" t="s">
        <v>4401</v>
      </c>
      <c r="E241" s="828">
        <v>5</v>
      </c>
      <c r="F241" s="1148">
        <v>809</v>
      </c>
      <c r="G241" s="1148" t="s">
        <v>106</v>
      </c>
      <c r="H241" s="1148" t="s">
        <v>106</v>
      </c>
      <c r="I241" s="987">
        <v>52.76</v>
      </c>
      <c r="J241" s="738">
        <f t="shared" si="52"/>
        <v>1.0614101592115239</v>
      </c>
      <c r="K241" s="990">
        <v>0.14000000000000001</v>
      </c>
      <c r="L241" s="1000">
        <v>4</v>
      </c>
      <c r="M241" s="729">
        <f t="shared" si="53"/>
        <v>0.56000000000000005</v>
      </c>
      <c r="N241" s="983" t="s">
        <v>169</v>
      </c>
      <c r="O241" s="831">
        <v>0.12</v>
      </c>
      <c r="P241" s="973">
        <v>43224</v>
      </c>
      <c r="Q241" s="973">
        <v>43237</v>
      </c>
      <c r="R241" s="729">
        <f t="shared" si="54"/>
        <v>16.666666666666682</v>
      </c>
      <c r="S241" s="795">
        <f>IF(INDEX(Historical!$D$7:$D$1442,MATCH(B241,Historical!$B$7:$B$1449,0))=0,"n/a",(INDEX(Historical!$C$7:$C$1442,MATCH(B241,Historical!$B$7:$B$1449,0))/INDEX(Historical!$D$7:$D$1442,MATCH(B241,Historical!$B$7:$B$1449,0))-1)*100)</f>
        <v>35.000000000000007</v>
      </c>
      <c r="T241" s="795">
        <f>IF(INDEX(Historical!$F$7:$F$1442,MATCH(B241,Historical!$B$7:$B$1449,0))=0,"n/a",((INDEX(Historical!$C$7:$C$1442,MATCH(B241,Historical!$B$7:$B$1449,0))/INDEX(Historical!$F$7:$F$1442,MATCH(B241,Historical!$B$7:$B$1449,0)))^(1/3)-1)*100)</f>
        <v>19.055078897614951</v>
      </c>
      <c r="U241" s="795">
        <f>IF(INDEX(Historical!$H$7:$H$1442,MATCH(B241,Historical!$B$7:$B$1449,0))=0,"n/a",((INDEX(Historical!$C$7:$C$1442,MATCH(B241,Historical!$B$7:$B$1449,0))/INDEX(Historical!$H$7:$H$1442,MATCH(B241,Historical!$B$7:$B$1449,0)))^(1/5)-1)*100)</f>
        <v>35.096003852061351</v>
      </c>
      <c r="V241" s="795" t="str">
        <f>IF(INDEX(Historical!$O$7:$O$1442,MATCH(B241,Historical!$B$7:$B$1449,0))=0,"n/a",((INDEX(Historical!$C$7:$C$1442,MATCH(B241,Historical!$B$7:$B$1449,0))/INDEX(Historical!$O$7:$O$1442,MATCH(B241,Historical!$B$7:$B$1449,0)))^(1/10)-1)*100)</f>
        <v>n/a</v>
      </c>
      <c r="W241" s="796" t="str">
        <f t="shared" si="55"/>
        <v>n/a</v>
      </c>
      <c r="X241" s="797">
        <f t="shared" si="56"/>
        <v>4.7427032232515343</v>
      </c>
      <c r="Y241" s="989"/>
      <c r="Z241" s="738">
        <f t="shared" si="57"/>
        <v>13.725490196078432</v>
      </c>
      <c r="AA241" s="999">
        <f t="shared" si="58"/>
        <v>12.931372549019606</v>
      </c>
      <c r="AB241" s="1000">
        <v>12</v>
      </c>
      <c r="AC241" s="978">
        <v>4.08</v>
      </c>
      <c r="AD241" s="978">
        <v>1.29</v>
      </c>
      <c r="AE241" s="978">
        <v>4.1900000000000004</v>
      </c>
      <c r="AF241" s="978">
        <v>1.02</v>
      </c>
      <c r="AG241" s="978">
        <v>7.8</v>
      </c>
      <c r="AH241" s="978">
        <v>10.7</v>
      </c>
      <c r="AI241" s="978">
        <v>13.750000000000002</v>
      </c>
      <c r="AJ241" s="978">
        <v>7.3999999999999995</v>
      </c>
      <c r="AK241" s="978">
        <v>10</v>
      </c>
      <c r="AL241" s="991">
        <v>1600</v>
      </c>
      <c r="AM241" s="985">
        <v>19.7</v>
      </c>
      <c r="AN241" s="978">
        <v>0.11</v>
      </c>
      <c r="AO241" s="838">
        <f t="shared" si="59"/>
        <v>23.226041462253271</v>
      </c>
      <c r="AP241" s="839">
        <f t="shared" si="60"/>
        <v>36.157414011272877</v>
      </c>
      <c r="AQ241" s="1001">
        <f t="shared" si="61"/>
        <v>-23.434849819110116</v>
      </c>
      <c r="AR241" s="738">
        <f>INDEX(Historical!$C$7:$C$1442,MATCH(B241,Historical!$B$7:$B$1449,0))*IF(AH241="n/a",1.03,IF(AH241&lt;0,1.01,IF(AH241&gt;10,1.1,(1+AH241/100))))</f>
        <v>0.59400000000000008</v>
      </c>
      <c r="AS241" s="999">
        <f t="shared" si="62"/>
        <v>0.65340000000000009</v>
      </c>
      <c r="AT241" s="999">
        <f t="shared" si="67"/>
        <v>0.71874000000000016</v>
      </c>
      <c r="AU241" s="999">
        <f t="shared" si="67"/>
        <v>0.79061400000000026</v>
      </c>
      <c r="AV241" s="999">
        <f t="shared" si="67"/>
        <v>0.86967540000000032</v>
      </c>
      <c r="AW241" s="738">
        <f t="shared" si="63"/>
        <v>3.626429400000001</v>
      </c>
      <c r="AX241" s="846">
        <f t="shared" si="64"/>
        <v>6.873444655041701</v>
      </c>
      <c r="AY241" s="1080">
        <v>1.46</v>
      </c>
      <c r="AZ241" s="985">
        <v>19.53</v>
      </c>
      <c r="BA241" s="985">
        <v>-33.22</v>
      </c>
      <c r="BB241" s="985">
        <v>2.1999999999999997</v>
      </c>
      <c r="BC241" s="985">
        <v>-17.96</v>
      </c>
      <c r="BE241" s="700">
        <v>2014</v>
      </c>
      <c r="BF241" s="1013">
        <f t="shared" si="65"/>
        <v>0</v>
      </c>
      <c r="BG241" s="995">
        <v>1.2</v>
      </c>
    </row>
    <row r="242" spans="1:59" ht="11.25" customHeight="1" x14ac:dyDescent="0.2">
      <c r="A242" s="976" t="s">
        <v>1329</v>
      </c>
      <c r="B242" s="988" t="s">
        <v>1330</v>
      </c>
      <c r="C242" s="1070" t="s">
        <v>112</v>
      </c>
      <c r="D242" s="1070" t="s">
        <v>213</v>
      </c>
      <c r="E242" s="828">
        <v>8</v>
      </c>
      <c r="F242" s="1148">
        <v>532</v>
      </c>
      <c r="G242" s="1148" t="s">
        <v>106</v>
      </c>
      <c r="H242" s="1148" t="s">
        <v>106</v>
      </c>
      <c r="I242" s="987">
        <v>100.04</v>
      </c>
      <c r="J242" s="738">
        <f t="shared" si="52"/>
        <v>2.1191523390643745</v>
      </c>
      <c r="K242" s="990">
        <v>0.53</v>
      </c>
      <c r="L242" s="1000">
        <v>4</v>
      </c>
      <c r="M242" s="729">
        <f t="shared" si="53"/>
        <v>2.12</v>
      </c>
      <c r="N242" s="983" t="s">
        <v>152</v>
      </c>
      <c r="O242" s="831">
        <v>0.45</v>
      </c>
      <c r="P242" s="973">
        <v>43349</v>
      </c>
      <c r="Q242" s="973">
        <v>43371</v>
      </c>
      <c r="R242" s="729">
        <f t="shared" si="54"/>
        <v>17.777777777777782</v>
      </c>
      <c r="S242" s="795">
        <f>IF(INDEX(Historical!$D$7:$D$1442,MATCH(B242,Historical!$B$7:$B$1449,0))=0,"n/a",(INDEX(Historical!$C$7:$C$1442,MATCH(B242,Historical!$B$7:$B$1449,0))/INDEX(Historical!$D$7:$D$1442,MATCH(B242,Historical!$B$7:$B$1449,0))-1)*100)</f>
        <v>15.294117647058814</v>
      </c>
      <c r="T242" s="795">
        <f>IF(INDEX(Historical!$F$7:$F$1442,MATCH(B242,Historical!$B$7:$B$1449,0))=0,"n/a",((INDEX(Historical!$C$7:$C$1442,MATCH(B242,Historical!$B$7:$B$1449,0))/INDEX(Historical!$F$7:$F$1442,MATCH(B242,Historical!$B$7:$B$1449,0)))^(1/3)-1)*100)</f>
        <v>19.105740639430579</v>
      </c>
      <c r="U242" s="795">
        <f>IF(INDEX(Historical!$H$7:$H$1442,MATCH(B242,Historical!$B$7:$B$1449,0))=0,"n/a",((INDEX(Historical!$C$7:$C$1442,MATCH(B242,Historical!$B$7:$B$1449,0))/INDEX(Historical!$H$7:$H$1442,MATCH(B242,Historical!$B$7:$B$1449,0)))^(1/5)-1)*100)</f>
        <v>23.913055638362234</v>
      </c>
      <c r="V242" s="795">
        <f>IF(INDEX(Historical!$O$7:$O$1442,MATCH(B242,Historical!$B$7:$B$1449,0))=0,"n/a",((INDEX(Historical!$C$7:$C$1442,MATCH(B242,Historical!$B$7:$B$1449,0))/INDEX(Historical!$O$7:$O$1442,MATCH(B242,Historical!$B$7:$B$1449,0)))^(1/10)-1)*100)</f>
        <v>13.045370282536805</v>
      </c>
      <c r="W242" s="796">
        <f t="shared" si="55"/>
        <v>1.8330683698854808</v>
      </c>
      <c r="X242" s="797">
        <f t="shared" si="56"/>
        <v>1.562944812964852</v>
      </c>
      <c r="Y242" s="989" t="s">
        <v>1331</v>
      </c>
      <c r="Z242" s="738">
        <f t="shared" si="57"/>
        <v>33.704292527821941</v>
      </c>
      <c r="AA242" s="999">
        <f t="shared" si="58"/>
        <v>15.904610492845787</v>
      </c>
      <c r="AB242" s="1000">
        <v>12</v>
      </c>
      <c r="AC242" s="978">
        <v>6.29</v>
      </c>
      <c r="AD242" s="978">
        <v>1.04</v>
      </c>
      <c r="AE242" s="978">
        <v>1.6</v>
      </c>
      <c r="AF242" s="978">
        <v>3.37</v>
      </c>
      <c r="AG242" s="978">
        <v>21.8</v>
      </c>
      <c r="AH242" s="978">
        <v>-8.2000000000000011</v>
      </c>
      <c r="AI242" s="978">
        <v>12.920000000000002</v>
      </c>
      <c r="AJ242" s="978">
        <v>15.299999999999999</v>
      </c>
      <c r="AK242" s="978">
        <v>15.32</v>
      </c>
      <c r="AL242" s="991">
        <v>24650</v>
      </c>
      <c r="AM242" s="985">
        <v>0.2</v>
      </c>
      <c r="AN242" s="978">
        <v>0.56000000000000005</v>
      </c>
      <c r="AO242" s="838">
        <f t="shared" si="59"/>
        <v>10.127597484580821</v>
      </c>
      <c r="AP242" s="839">
        <f t="shared" si="60"/>
        <v>26.032207977426609</v>
      </c>
      <c r="AQ242" s="1001">
        <f t="shared" si="61"/>
        <v>54.342386143261677</v>
      </c>
      <c r="AR242" s="738">
        <f>INDEX(Historical!$C$7:$C$1442,MATCH(B242,Historical!$B$7:$B$1449,0))*IF(AH242="n/a",1.03,IF(AH242&lt;0,1.01,IF(AH242&gt;10,1.1,(1+AH242/100))))</f>
        <v>1.9796</v>
      </c>
      <c r="AS242" s="999">
        <f t="shared" si="62"/>
        <v>2.1775600000000002</v>
      </c>
      <c r="AT242" s="999">
        <f t="shared" si="67"/>
        <v>2.3953160000000002</v>
      </c>
      <c r="AU242" s="999">
        <f t="shared" si="67"/>
        <v>2.6348476000000005</v>
      </c>
      <c r="AV242" s="999">
        <f t="shared" si="67"/>
        <v>2.8983323600000008</v>
      </c>
      <c r="AW242" s="738">
        <f t="shared" si="63"/>
        <v>12.085655960000002</v>
      </c>
      <c r="AX242" s="846">
        <f t="shared" si="64"/>
        <v>12.080823630547782</v>
      </c>
      <c r="AY242" s="1080">
        <v>1.26</v>
      </c>
      <c r="AZ242" s="985">
        <v>25.629999999999995</v>
      </c>
      <c r="BA242" s="985">
        <v>-6.5699999999999994</v>
      </c>
      <c r="BB242" s="985">
        <v>3.91</v>
      </c>
      <c r="BC242" s="985">
        <v>5.24</v>
      </c>
      <c r="BE242" s="700">
        <v>2011</v>
      </c>
      <c r="BF242" s="1013">
        <f t="shared" si="65"/>
        <v>0</v>
      </c>
      <c r="BG242" s="995">
        <v>8.4</v>
      </c>
    </row>
    <row r="243" spans="1:59" ht="11.25" customHeight="1" x14ac:dyDescent="0.2">
      <c r="A243" s="984" t="s">
        <v>1332</v>
      </c>
      <c r="B243" s="988" t="s">
        <v>1333</v>
      </c>
      <c r="C243" s="1070" t="s">
        <v>128</v>
      </c>
      <c r="D243" s="1070" t="s">
        <v>4389</v>
      </c>
      <c r="E243" s="828">
        <v>8</v>
      </c>
      <c r="F243" s="1148">
        <v>543</v>
      </c>
      <c r="G243" s="1148" t="s">
        <v>115</v>
      </c>
      <c r="H243" s="1148" t="s">
        <v>115</v>
      </c>
      <c r="I243" s="978">
        <v>99</v>
      </c>
      <c r="J243" s="738">
        <f t="shared" si="52"/>
        <v>2.5252525252525251</v>
      </c>
      <c r="K243" s="990">
        <v>0.625</v>
      </c>
      <c r="L243" s="1000">
        <v>4</v>
      </c>
      <c r="M243" s="729">
        <f t="shared" si="53"/>
        <v>2.5</v>
      </c>
      <c r="N243" s="983" t="s">
        <v>413</v>
      </c>
      <c r="O243" s="831">
        <v>0.6</v>
      </c>
      <c r="P243" s="973">
        <v>43371</v>
      </c>
      <c r="Q243" s="973">
        <v>43398</v>
      </c>
      <c r="R243" s="729">
        <f t="shared" si="54"/>
        <v>4.1666666666666705</v>
      </c>
      <c r="S243" s="795">
        <f>IF(INDEX(Historical!$D$7:$D$1442,MATCH(B243,Historical!$B$7:$B$1449,0))=0,"n/a",(INDEX(Historical!$C$7:$C$1442,MATCH(B243,Historical!$B$7:$B$1449,0))/INDEX(Historical!$D$7:$D$1442,MATCH(B243,Historical!$B$7:$B$1449,0))-1)*100)</f>
        <v>15.476190476190466</v>
      </c>
      <c r="T243" s="795">
        <f>IF(INDEX(Historical!$F$7:$F$1442,MATCH(B243,Historical!$B$7:$B$1449,0))=0,"n/a",((INDEX(Historical!$C$7:$C$1442,MATCH(B243,Historical!$B$7:$B$1449,0))/INDEX(Historical!$F$7:$F$1442,MATCH(B243,Historical!$B$7:$B$1449,0)))^(1/3)-1)*100)</f>
        <v>12.349689762573735</v>
      </c>
      <c r="U243" s="795">
        <f>IF(INDEX(Historical!$H$7:$H$1442,MATCH(B243,Historical!$B$7:$B$1449,0))=0,"n/a",((INDEX(Historical!$C$7:$C$1442,MATCH(B243,Historical!$B$7:$B$1449,0))/INDEX(Historical!$H$7:$H$1442,MATCH(B243,Historical!$B$7:$B$1449,0)))^(1/5)-1)*100)</f>
        <v>11.613503702063532</v>
      </c>
      <c r="V243" s="795">
        <f>IF(INDEX(Historical!$O$7:$O$1442,MATCH(B243,Historical!$B$7:$B$1449,0))=0,"n/a",((INDEX(Historical!$C$7:$C$1442,MATCH(B243,Historical!$B$7:$B$1449,0))/INDEX(Historical!$O$7:$O$1442,MATCH(B243,Historical!$B$7:$B$1449,0)))^(1/10)-1)*100)</f>
        <v>16.872990485421326</v>
      </c>
      <c r="W243" s="796">
        <f t="shared" si="55"/>
        <v>0.688289589927635</v>
      </c>
      <c r="X243" s="797">
        <f t="shared" si="56"/>
        <v>1.9038530659120545</v>
      </c>
      <c r="Y243" s="741"/>
      <c r="Z243" s="738">
        <f t="shared" si="57"/>
        <v>38.81987577639751</v>
      </c>
      <c r="AA243" s="999">
        <f t="shared" si="58"/>
        <v>15.372670807453416</v>
      </c>
      <c r="AB243" s="1000">
        <v>12</v>
      </c>
      <c r="AC243" s="978">
        <v>6.44</v>
      </c>
      <c r="AD243" s="978">
        <v>8.09</v>
      </c>
      <c r="AE243" s="978">
        <v>1.2</v>
      </c>
      <c r="AF243" s="978">
        <v>2.4900000000000002</v>
      </c>
      <c r="AG243" s="978">
        <v>15.4</v>
      </c>
      <c r="AH243" s="978">
        <v>12.7</v>
      </c>
      <c r="AI243" s="978">
        <v>8.9599999999999991</v>
      </c>
      <c r="AJ243" s="978">
        <v>6.1</v>
      </c>
      <c r="AK243" s="978">
        <v>1.9</v>
      </c>
      <c r="AL243" s="991">
        <v>7010</v>
      </c>
      <c r="AM243" s="985">
        <v>0.3</v>
      </c>
      <c r="AN243" s="978">
        <v>0.59</v>
      </c>
      <c r="AO243" s="838">
        <f t="shared" si="59"/>
        <v>-1.2339145801373572</v>
      </c>
      <c r="AP243" s="839">
        <f t="shared" si="60"/>
        <v>14.138756227316058</v>
      </c>
      <c r="AQ243" s="1001">
        <f t="shared" si="61"/>
        <v>30.431676981661337</v>
      </c>
      <c r="AR243" s="738">
        <f>INDEX(Historical!$C$7:$C$1442,MATCH(B243,Historical!$B$7:$B$1449,0))*IF(AH243="n/a",1.03,IF(AH243&lt;0,1.01,IF(AH243&gt;10,1.1,(1+AH243/100))))</f>
        <v>2.6675</v>
      </c>
      <c r="AS243" s="999">
        <f t="shared" si="62"/>
        <v>2.9065079999999996</v>
      </c>
      <c r="AT243" s="999">
        <f t="shared" si="67"/>
        <v>2.9617316519999992</v>
      </c>
      <c r="AU243" s="999">
        <f t="shared" si="67"/>
        <v>3.0180045533879989</v>
      </c>
      <c r="AV243" s="999">
        <f t="shared" si="67"/>
        <v>3.0753466399023708</v>
      </c>
      <c r="AW243" s="738">
        <f t="shared" si="63"/>
        <v>14.629090845290367</v>
      </c>
      <c r="AX243" s="846">
        <f t="shared" si="64"/>
        <v>14.776859439687239</v>
      </c>
      <c r="AY243" s="1080">
        <v>0.74</v>
      </c>
      <c r="AZ243" s="985">
        <v>13.77</v>
      </c>
      <c r="BA243" s="985">
        <v>-31.240000000000002</v>
      </c>
      <c r="BB243" s="985">
        <v>1.73</v>
      </c>
      <c r="BC243" s="985">
        <v>-5.33</v>
      </c>
      <c r="BE243" s="700">
        <v>2011</v>
      </c>
      <c r="BF243" s="1013">
        <f t="shared" si="65"/>
        <v>0</v>
      </c>
      <c r="BG243" s="995">
        <v>7.6</v>
      </c>
    </row>
    <row r="244" spans="1:59" ht="11.25" customHeight="1" x14ac:dyDescent="0.2">
      <c r="A244" s="798" t="s">
        <v>3874</v>
      </c>
      <c r="B244" s="890" t="s">
        <v>3875</v>
      </c>
      <c r="C244" s="1070" t="s">
        <v>123</v>
      </c>
      <c r="D244" s="1070" t="s">
        <v>4233</v>
      </c>
      <c r="E244" s="828">
        <v>5</v>
      </c>
      <c r="F244" s="1148">
        <v>846</v>
      </c>
      <c r="G244" s="1148" t="s">
        <v>106</v>
      </c>
      <c r="H244" s="1148" t="s">
        <v>106</v>
      </c>
      <c r="I244" s="996">
        <v>70.27</v>
      </c>
      <c r="J244" s="738">
        <f t="shared" si="52"/>
        <v>1.2807741568236803</v>
      </c>
      <c r="K244" s="976">
        <v>0.45</v>
      </c>
      <c r="L244" s="1148">
        <v>2</v>
      </c>
      <c r="M244" s="729">
        <f t="shared" si="53"/>
        <v>0.9</v>
      </c>
      <c r="N244" s="1148" t="s">
        <v>401</v>
      </c>
      <c r="O244" s="676">
        <v>0.44</v>
      </c>
      <c r="P244" s="718">
        <v>43420</v>
      </c>
      <c r="Q244" s="718">
        <v>43433</v>
      </c>
      <c r="R244" s="729">
        <f t="shared" si="54"/>
        <v>2.2727272727272747</v>
      </c>
      <c r="S244" s="795">
        <f>IF(INDEX(Historical!$D$7:$D$1442,MATCH(B244,Historical!$B$7:$B$1449,0))=0,"n/a",(INDEX(Historical!$C$7:$C$1442,MATCH(B244,Historical!$B$7:$B$1449,0))/INDEX(Historical!$D$7:$D$1442,MATCH(B244,Historical!$B$7:$B$1449,0))-1)*100)</f>
        <v>15.58441558441559</v>
      </c>
      <c r="T244" s="795">
        <f>IF(INDEX(Historical!$F$7:$F$1442,MATCH(B244,Historical!$B$7:$B$1449,0))=0,"n/a",((INDEX(Historical!$C$7:$C$1442,MATCH(B244,Historical!$B$7:$B$1449,0))/INDEX(Historical!$F$7:$F$1442,MATCH(B244,Historical!$B$7:$B$1449,0)))^(1/3)-1)*100)</f>
        <v>13.419237660068051</v>
      </c>
      <c r="U244" s="795">
        <f>IF(INDEX(Historical!$H$7:$H$1442,MATCH(B244,Historical!$B$7:$B$1449,0))=0,"n/a",((INDEX(Historical!$C$7:$C$1442,MATCH(B244,Historical!$B$7:$B$1449,0))/INDEX(Historical!$H$7:$H$1442,MATCH(B244,Historical!$B$7:$B$1449,0)))^(1/5)-1)*100)</f>
        <v>12.22354940932593</v>
      </c>
      <c r="V244" s="795">
        <f>IF(INDEX(Historical!$O$7:$O$1442,MATCH(B244,Historical!$B$7:$B$1449,0))=0,"n/a",((INDEX(Historical!$C$7:$C$1442,MATCH(B244,Historical!$B$7:$B$1449,0))/INDEX(Historical!$O$7:$O$1442,MATCH(B244,Historical!$B$7:$B$1449,0)))^(1/10)-1)*100)</f>
        <v>24.433982430244995</v>
      </c>
      <c r="W244" s="796">
        <f t="shared" si="55"/>
        <v>0.50026840463776856</v>
      </c>
      <c r="X244" s="797">
        <f t="shared" si="56"/>
        <v>1.4727167963043288</v>
      </c>
      <c r="Y244" s="739"/>
      <c r="Z244" s="738">
        <f t="shared" si="57"/>
        <v>21.897810218978101</v>
      </c>
      <c r="AA244" s="999">
        <f t="shared" si="58"/>
        <v>17.097323600973233</v>
      </c>
      <c r="AB244" s="1000">
        <v>12</v>
      </c>
      <c r="AC244" s="995">
        <v>4.1100000000000003</v>
      </c>
      <c r="AD244" s="995">
        <v>2.2799999999999998</v>
      </c>
      <c r="AE244" s="978">
        <v>1.2</v>
      </c>
      <c r="AF244" s="978">
        <v>2.04</v>
      </c>
      <c r="AG244" s="978">
        <v>7.3</v>
      </c>
      <c r="AH244" s="978">
        <v>25.7</v>
      </c>
      <c r="AI244" s="978">
        <v>6.69</v>
      </c>
      <c r="AJ244" s="775">
        <v>8.3000000000000007</v>
      </c>
      <c r="AK244" s="775">
        <v>7.5</v>
      </c>
      <c r="AL244" s="995">
        <v>1720</v>
      </c>
      <c r="AM244" s="995">
        <v>1.48</v>
      </c>
      <c r="AN244" s="995">
        <v>0.27</v>
      </c>
      <c r="AO244" s="838">
        <f t="shared" si="59"/>
        <v>-3.5930000348236231</v>
      </c>
      <c r="AP244" s="839">
        <f t="shared" si="60"/>
        <v>13.50432356614961</v>
      </c>
      <c r="AQ244" s="1001">
        <f t="shared" si="61"/>
        <v>24.50531473883246</v>
      </c>
      <c r="AR244" s="738">
        <f>INDEX(Historical!$C$7:$C$1442,MATCH(B244,Historical!$B$7:$B$1449,0))*IF(AH244="n/a",1.03,IF(AH244&lt;0,1.01,IF(AH244&gt;10,1.1,(1+AH244/100))))</f>
        <v>0.97900000000000009</v>
      </c>
      <c r="AS244" s="999">
        <f t="shared" si="62"/>
        <v>1.0444951</v>
      </c>
      <c r="AT244" s="999">
        <f t="shared" si="67"/>
        <v>1.1228322325</v>
      </c>
      <c r="AU244" s="999">
        <f t="shared" si="67"/>
        <v>1.2070446499374998</v>
      </c>
      <c r="AV244" s="999">
        <f t="shared" si="67"/>
        <v>1.2975729986828122</v>
      </c>
      <c r="AW244" s="738">
        <f t="shared" si="63"/>
        <v>5.6509449811203112</v>
      </c>
      <c r="AX244" s="846">
        <f t="shared" si="64"/>
        <v>8.0417603260570818</v>
      </c>
      <c r="AY244" s="824">
        <v>1.22</v>
      </c>
      <c r="AZ244" s="978">
        <v>32.409999999999997</v>
      </c>
      <c r="BA244" s="978">
        <v>-15.540000000000001</v>
      </c>
      <c r="BB244" s="978">
        <v>5.9499999999999993</v>
      </c>
      <c r="BC244" s="978">
        <v>-4.05</v>
      </c>
      <c r="BE244" s="700">
        <v>2014</v>
      </c>
      <c r="BF244" s="1013">
        <f t="shared" si="65"/>
        <v>0</v>
      </c>
      <c r="BG244" s="995">
        <v>4.1000000000000005</v>
      </c>
    </row>
    <row r="245" spans="1:59" ht="11.25" customHeight="1" x14ac:dyDescent="0.2">
      <c r="A245" s="976" t="s">
        <v>1334</v>
      </c>
      <c r="B245" s="988" t="s">
        <v>1335</v>
      </c>
      <c r="C245" s="1070" t="s">
        <v>112</v>
      </c>
      <c r="D245" s="1070" t="s">
        <v>4424</v>
      </c>
      <c r="E245" s="828">
        <v>8</v>
      </c>
      <c r="F245" s="1148">
        <v>462</v>
      </c>
      <c r="G245" s="1148" t="s">
        <v>106</v>
      </c>
      <c r="H245" s="1148" t="s">
        <v>106</v>
      </c>
      <c r="I245" s="987">
        <v>106.68</v>
      </c>
      <c r="J245" s="738">
        <f t="shared" si="52"/>
        <v>0.74990626171728536</v>
      </c>
      <c r="K245" s="990">
        <v>0.2</v>
      </c>
      <c r="L245" s="1000">
        <v>4</v>
      </c>
      <c r="M245" s="729">
        <f t="shared" si="53"/>
        <v>0.8</v>
      </c>
      <c r="N245" s="983" t="s">
        <v>610</v>
      </c>
      <c r="O245" s="831">
        <v>0.15</v>
      </c>
      <c r="P245" s="694">
        <v>43166</v>
      </c>
      <c r="Q245" s="694">
        <v>43181</v>
      </c>
      <c r="R245" s="729">
        <f t="shared" si="54"/>
        <v>33.33333333333335</v>
      </c>
      <c r="S245" s="795">
        <f>IF(INDEX(Historical!$D$7:$D$1442,MATCH(B245,Historical!$B$7:$B$1449,0))=0,"n/a",(INDEX(Historical!$C$7:$C$1442,MATCH(B245,Historical!$B$7:$B$1449,0))/INDEX(Historical!$D$7:$D$1442,MATCH(B245,Historical!$B$7:$B$1449,0))-1)*100)</f>
        <v>39.130434782608717</v>
      </c>
      <c r="T245" s="795">
        <f>IF(INDEX(Historical!$F$7:$F$1442,MATCH(B245,Historical!$B$7:$B$1449,0))=0,"n/a",((INDEX(Historical!$C$7:$C$1442,MATCH(B245,Historical!$B$7:$B$1449,0))/INDEX(Historical!$F$7:$F$1442,MATCH(B245,Historical!$B$7:$B$1449,0)))^(1/3)-1)*100)</f>
        <v>23.47158379972165</v>
      </c>
      <c r="U245" s="795">
        <f>IF(INDEX(Historical!$H$7:$H$1442,MATCH(B245,Historical!$B$7:$B$1449,0))=0,"n/a",((INDEX(Historical!$C$7:$C$1442,MATCH(B245,Historical!$B$7:$B$1449,0))/INDEX(Historical!$H$7:$H$1442,MATCH(B245,Historical!$B$7:$B$1449,0)))^(1/5)-1)*100)</f>
        <v>18.664882623542333</v>
      </c>
      <c r="V245" s="795">
        <f>IF(INDEX(Historical!$O$7:$O$1442,MATCH(B245,Historical!$B$7:$B$1449,0))=0,"n/a",((INDEX(Historical!$C$7:$C$1442,MATCH(B245,Historical!$B$7:$B$1449,0))/INDEX(Historical!$O$7:$O$1442,MATCH(B245,Historical!$B$7:$B$1449,0)))^(1/10)-1)*100)</f>
        <v>12.79448730054995</v>
      </c>
      <c r="W245" s="796">
        <f t="shared" si="55"/>
        <v>1.4588222400080115</v>
      </c>
      <c r="X245" s="797">
        <f t="shared" si="56"/>
        <v>3.1635394277190398</v>
      </c>
      <c r="Y245" s="749"/>
      <c r="Z245" s="738">
        <f t="shared" si="57"/>
        <v>26.143790849673206</v>
      </c>
      <c r="AA245" s="999">
        <f t="shared" si="58"/>
        <v>34.86274509803922</v>
      </c>
      <c r="AB245" s="1000">
        <v>12</v>
      </c>
      <c r="AC245" s="978">
        <v>3.06</v>
      </c>
      <c r="AD245" s="978">
        <v>1.94</v>
      </c>
      <c r="AE245" s="978">
        <v>1.17</v>
      </c>
      <c r="AF245" s="978">
        <v>28.99</v>
      </c>
      <c r="AG245" s="980">
        <v>144.4</v>
      </c>
      <c r="AH245" s="978">
        <v>34.599999999999994</v>
      </c>
      <c r="AI245" s="978">
        <v>16.100000000000001</v>
      </c>
      <c r="AJ245" s="978">
        <v>5.8999999999999995</v>
      </c>
      <c r="AK245" s="978">
        <v>18</v>
      </c>
      <c r="AL245" s="991">
        <v>4330</v>
      </c>
      <c r="AM245" s="985">
        <v>2.1</v>
      </c>
      <c r="AN245" s="978">
        <v>0.69</v>
      </c>
      <c r="AO245" s="838">
        <f t="shared" si="59"/>
        <v>-15.447956212779602</v>
      </c>
      <c r="AP245" s="839">
        <f t="shared" si="60"/>
        <v>19.414788885259618</v>
      </c>
      <c r="AQ245" s="1001">
        <f t="shared" si="61"/>
        <v>570.21422127295546</v>
      </c>
      <c r="AR245" s="738">
        <f>INDEX(Historical!$C$7:$C$1442,MATCH(B245,Historical!$B$7:$B$1449,0))*IF(AH245="n/a",1.03,IF(AH245&lt;0,1.01,IF(AH245&gt;10,1.1,(1+AH245/100))))</f>
        <v>0.88000000000000012</v>
      </c>
      <c r="AS245" s="999">
        <f t="shared" si="62"/>
        <v>0.96800000000000019</v>
      </c>
      <c r="AT245" s="999">
        <f t="shared" si="67"/>
        <v>1.0648000000000002</v>
      </c>
      <c r="AU245" s="999">
        <f t="shared" si="67"/>
        <v>1.1712800000000003</v>
      </c>
      <c r="AV245" s="999">
        <f t="shared" si="67"/>
        <v>1.2884080000000004</v>
      </c>
      <c r="AW245" s="738">
        <f t="shared" si="63"/>
        <v>5.3724880000000015</v>
      </c>
      <c r="AX245" s="846">
        <f t="shared" si="64"/>
        <v>5.0360779902512203</v>
      </c>
      <c r="AY245" s="1080">
        <v>0.91</v>
      </c>
      <c r="AZ245" s="985">
        <v>92.56</v>
      </c>
      <c r="BA245" s="985">
        <v>-11.940000000000001</v>
      </c>
      <c r="BB245" s="985">
        <v>10.54</v>
      </c>
      <c r="BC245" s="985">
        <v>5.91</v>
      </c>
      <c r="BE245" s="700">
        <v>2011</v>
      </c>
      <c r="BF245" s="1013">
        <f t="shared" si="65"/>
        <v>0</v>
      </c>
      <c r="BG245" s="995">
        <v>14.6</v>
      </c>
    </row>
    <row r="246" spans="1:59" s="874" customFormat="1" ht="11.25" customHeight="1" x14ac:dyDescent="0.2">
      <c r="A246" s="853" t="s">
        <v>1338</v>
      </c>
      <c r="B246" s="882" t="s">
        <v>1339</v>
      </c>
      <c r="C246" s="1070" t="s">
        <v>108</v>
      </c>
      <c r="D246" s="1070" t="s">
        <v>4397</v>
      </c>
      <c r="E246" s="854">
        <v>6</v>
      </c>
      <c r="F246" s="1148">
        <v>704</v>
      </c>
      <c r="G246" s="1147" t="s">
        <v>106</v>
      </c>
      <c r="H246" s="1147" t="s">
        <v>106</v>
      </c>
      <c r="I246" s="855">
        <v>76.760000000000005</v>
      </c>
      <c r="J246" s="856">
        <f t="shared" si="52"/>
        <v>1.2506513809275663</v>
      </c>
      <c r="K246" s="857">
        <v>0.24</v>
      </c>
      <c r="L246" s="858">
        <v>4</v>
      </c>
      <c r="M246" s="859">
        <f t="shared" si="53"/>
        <v>0.96</v>
      </c>
      <c r="N246" s="860" t="s">
        <v>152</v>
      </c>
      <c r="O246" s="861">
        <v>0.2</v>
      </c>
      <c r="P246" s="878">
        <v>43173</v>
      </c>
      <c r="Q246" s="878">
        <v>43188</v>
      </c>
      <c r="R246" s="859">
        <f t="shared" si="54"/>
        <v>19.999999999999989</v>
      </c>
      <c r="S246" s="795">
        <f>IF(INDEX(Historical!$D$7:$D$1442,MATCH(B246,Historical!$B$7:$B$1449,0))=0,"n/a",(INDEX(Historical!$C$7:$C$1442,MATCH(B246,Historical!$B$7:$B$1449,0))/INDEX(Historical!$D$7:$D$1442,MATCH(B246,Historical!$B$7:$B$1449,0))-1)*100)</f>
        <v>19.999999999999996</v>
      </c>
      <c r="T246" s="795">
        <f>IF(INDEX(Historical!$F$7:$F$1442,MATCH(B246,Historical!$B$7:$B$1449,0))=0,"n/a",((INDEX(Historical!$C$7:$C$1442,MATCH(B246,Historical!$B$7:$B$1449,0))/INDEX(Historical!$F$7:$F$1442,MATCH(B246,Historical!$B$7:$B$1449,0)))^(1/3)-1)*100)</f>
        <v>18.289922291884441</v>
      </c>
      <c r="U246" s="795">
        <f>IF(INDEX(Historical!$H$7:$H$1442,MATCH(B246,Historical!$B$7:$B$1449,0))=0,"n/a",((INDEX(Historical!$C$7:$C$1442,MATCH(B246,Historical!$B$7:$B$1449,0))/INDEX(Historical!$H$7:$H$1442,MATCH(B246,Historical!$B$7:$B$1449,0)))^(1/5)-1)*100)</f>
        <v>49.164534156840681</v>
      </c>
      <c r="V246" s="795" t="str">
        <f>IF(INDEX(Historical!$O$7:$O$1442,MATCH(B246,Historical!$B$7:$B$1449,0))=0,"n/a",((INDEX(Historical!$C$7:$C$1442,MATCH(B246,Historical!$B$7:$B$1449,0))/INDEX(Historical!$O$7:$O$1442,MATCH(B246,Historical!$B$7:$B$1449,0)))^(1/10)-1)*100)</f>
        <v>n/a</v>
      </c>
      <c r="W246" s="863" t="str">
        <f t="shared" si="55"/>
        <v>n/a</v>
      </c>
      <c r="X246" s="864">
        <f t="shared" si="56"/>
        <v>3.4142037608917142</v>
      </c>
      <c r="Y246" s="865"/>
      <c r="Z246" s="856">
        <f t="shared" si="57"/>
        <v>30.379746835443033</v>
      </c>
      <c r="AA246" s="866">
        <f t="shared" si="58"/>
        <v>24.291139240506329</v>
      </c>
      <c r="AB246" s="858">
        <v>12</v>
      </c>
      <c r="AC246" s="867">
        <v>3.16</v>
      </c>
      <c r="AD246" s="867">
        <v>1.78</v>
      </c>
      <c r="AE246" s="867">
        <v>9.01</v>
      </c>
      <c r="AF246" s="867">
        <v>2.61</v>
      </c>
      <c r="AG246" s="867">
        <v>15.4</v>
      </c>
      <c r="AH246" s="867">
        <v>24.099999999999998</v>
      </c>
      <c r="AI246" s="867">
        <v>9.19</v>
      </c>
      <c r="AJ246" s="867">
        <v>14.399999999999999</v>
      </c>
      <c r="AK246" s="867">
        <v>13.669999999999998</v>
      </c>
      <c r="AL246" s="868">
        <v>43400</v>
      </c>
      <c r="AM246" s="869">
        <v>0.2</v>
      </c>
      <c r="AN246" s="867">
        <v>0.46</v>
      </c>
      <c r="AO246" s="870">
        <f t="shared" si="59"/>
        <v>26.124046297261916</v>
      </c>
      <c r="AP246" s="871">
        <f t="shared" si="60"/>
        <v>50.415185537768245</v>
      </c>
      <c r="AQ246" s="872">
        <f t="shared" si="61"/>
        <v>67.862209919288659</v>
      </c>
      <c r="AR246" s="738">
        <f>INDEX(Historical!$C$7:$C$1442,MATCH(B246,Historical!$B$7:$B$1449,0))*IF(AH246="n/a",1.03,IF(AH246&lt;0,1.01,IF(AH246&gt;10,1.1,(1+AH246/100))))</f>
        <v>1.056</v>
      </c>
      <c r="AS246" s="866">
        <f t="shared" si="62"/>
        <v>1.1530464000000002</v>
      </c>
      <c r="AT246" s="866">
        <f t="shared" si="67"/>
        <v>1.2683510400000004</v>
      </c>
      <c r="AU246" s="866">
        <f t="shared" si="67"/>
        <v>1.3951861440000006</v>
      </c>
      <c r="AV246" s="866">
        <f t="shared" si="67"/>
        <v>1.5347047584000009</v>
      </c>
      <c r="AW246" s="856">
        <f t="shared" si="63"/>
        <v>6.407288342400002</v>
      </c>
      <c r="AX246" s="873">
        <f t="shared" si="64"/>
        <v>8.3471708473163133</v>
      </c>
      <c r="AY246" s="1081">
        <v>0.49</v>
      </c>
      <c r="AZ246" s="869">
        <v>14.7</v>
      </c>
      <c r="BA246" s="869">
        <v>-7.13</v>
      </c>
      <c r="BB246" s="869">
        <v>0.31</v>
      </c>
      <c r="BC246" s="869">
        <v>2.3800000000000003</v>
      </c>
      <c r="BD246" s="1033"/>
      <c r="BE246" s="700">
        <v>2013</v>
      </c>
      <c r="BF246" s="1013">
        <f t="shared" si="65"/>
        <v>0</v>
      </c>
      <c r="BG246" s="931">
        <v>3.2</v>
      </c>
    </row>
    <row r="247" spans="1:59" ht="11.25" customHeight="1" x14ac:dyDescent="0.2">
      <c r="A247" s="994" t="s">
        <v>4451</v>
      </c>
      <c r="B247" s="988" t="s">
        <v>3876</v>
      </c>
      <c r="C247" s="1070" t="s">
        <v>4252</v>
      </c>
      <c r="D247" s="1070" t="s">
        <v>4422</v>
      </c>
      <c r="E247" s="829">
        <v>6</v>
      </c>
      <c r="F247" s="1148">
        <v>683</v>
      </c>
      <c r="G247" s="1148" t="s">
        <v>106</v>
      </c>
      <c r="H247" s="1148" t="s">
        <v>106</v>
      </c>
      <c r="I247" s="987">
        <v>72.81</v>
      </c>
      <c r="J247" s="738">
        <f t="shared" si="52"/>
        <v>1.9228128004395</v>
      </c>
      <c r="K247" s="990">
        <v>0.35</v>
      </c>
      <c r="L247" s="1000">
        <v>4</v>
      </c>
      <c r="M247" s="729">
        <f t="shared" si="53"/>
        <v>1.4</v>
      </c>
      <c r="N247" s="983" t="s">
        <v>413</v>
      </c>
      <c r="O247" s="831">
        <v>0.3</v>
      </c>
      <c r="P247" s="979">
        <v>43018</v>
      </c>
      <c r="Q247" s="979">
        <v>43033</v>
      </c>
      <c r="R247" s="729">
        <f t="shared" si="54"/>
        <v>16.666666666666664</v>
      </c>
      <c r="S247" s="795">
        <f>IF(INDEX(Historical!$D$7:$D$1442,MATCH(B247,Historical!$B$7:$B$1449,0))=0,"n/a",(INDEX(Historical!$C$7:$C$1442,MATCH(B247,Historical!$B$7:$B$1449,0))/INDEX(Historical!$D$7:$D$1442,MATCH(B247,Historical!$B$7:$B$1449,0))-1)*100)</f>
        <v>11.999999999999989</v>
      </c>
      <c r="T247" s="795">
        <f>IF(INDEX(Historical!$F$7:$F$1442,MATCH(B247,Historical!$B$7:$B$1449,0))=0,"n/a",((INDEX(Historical!$C$7:$C$1442,MATCH(B247,Historical!$B$7:$B$1449,0))/INDEX(Historical!$F$7:$F$1442,MATCH(B247,Historical!$B$7:$B$1449,0)))^(1/3)-1)*100)</f>
        <v>20.507113208761485</v>
      </c>
      <c r="U247" s="795">
        <f>IF(INDEX(Historical!$H$7:$H$1442,MATCH(B247,Historical!$B$7:$B$1449,0))=0,"n/a",((INDEX(Historical!$C$7:$C$1442,MATCH(B247,Historical!$B$7:$B$1449,0))/INDEX(Historical!$H$7:$H$1442,MATCH(B247,Historical!$B$7:$B$1449,0)))^(1/5)-1)*100)</f>
        <v>36.082210785873883</v>
      </c>
      <c r="V247" s="795" t="str">
        <f>IF(INDEX(Historical!$O$7:$O$1442,MATCH(B247,Historical!$B$7:$B$1449,0))=0,"n/a",((INDEX(Historical!$C$7:$C$1442,MATCH(B247,Historical!$B$7:$B$1449,0))/INDEX(Historical!$O$7:$O$1442,MATCH(B247,Historical!$B$7:$B$1449,0)))^(1/10)-1)*100)</f>
        <v>n/a</v>
      </c>
      <c r="W247" s="796" t="str">
        <f t="shared" si="55"/>
        <v>n/a</v>
      </c>
      <c r="X247" s="797" t="str">
        <f t="shared" si="56"/>
        <v>n/a</v>
      </c>
      <c r="Y247" s="763" t="s">
        <v>4457</v>
      </c>
      <c r="Z247" s="738">
        <f t="shared" si="57"/>
        <v>31.674208144796378</v>
      </c>
      <c r="AA247" s="999">
        <f t="shared" si="58"/>
        <v>16.472850678733032</v>
      </c>
      <c r="AB247" s="1000">
        <v>12</v>
      </c>
      <c r="AC247" s="978">
        <v>4.42</v>
      </c>
      <c r="AD247" s="978">
        <v>1.1000000000000001</v>
      </c>
      <c r="AE247" s="978">
        <v>5.66</v>
      </c>
      <c r="AF247" s="978">
        <v>2.52</v>
      </c>
      <c r="AG247" s="978">
        <v>11.799999999999999</v>
      </c>
      <c r="AH247" s="978">
        <v>-31</v>
      </c>
      <c r="AI247" s="978">
        <v>-30.06</v>
      </c>
      <c r="AJ247" s="978">
        <v>-0.70000000000000007</v>
      </c>
      <c r="AK247" s="978">
        <v>15</v>
      </c>
      <c r="AL247" s="991">
        <v>2470</v>
      </c>
      <c r="AM247" s="985">
        <v>1.0999999999999999</v>
      </c>
      <c r="AN247" s="978">
        <v>0.31</v>
      </c>
      <c r="AO247" s="838">
        <f t="shared" si="59"/>
        <v>21.532172907580353</v>
      </c>
      <c r="AP247" s="839">
        <f t="shared" si="60"/>
        <v>38.005023586313385</v>
      </c>
      <c r="AQ247" s="1001">
        <f t="shared" si="61"/>
        <v>35.829277993299357</v>
      </c>
      <c r="AR247" s="738">
        <f>INDEX(Historical!$C$7:$C$1442,MATCH(B247,Historical!$B$7:$B$1449,0))*IF(AH247="n/a",1.03,IF(AH247&lt;0,1.01,IF(AH247&gt;10,1.1,(1+AH247/100))))</f>
        <v>1.4139999999999999</v>
      </c>
      <c r="AS247" s="999">
        <f t="shared" si="62"/>
        <v>1.42814</v>
      </c>
      <c r="AT247" s="999">
        <f t="shared" ref="AT247:AV266" si="68">IF($AK247="n/a",1.03*AS247,IF($AK247&lt;0,1.01*AS247,IF($AK247&gt;10,1.1*AS247,(1+$AK247/100)*AS247)))</f>
        <v>1.5709540000000002</v>
      </c>
      <c r="AU247" s="999">
        <f t="shared" si="68"/>
        <v>1.7280494000000004</v>
      </c>
      <c r="AV247" s="999">
        <f t="shared" si="68"/>
        <v>1.9008543400000006</v>
      </c>
      <c r="AW247" s="738">
        <f t="shared" si="63"/>
        <v>8.0419977400000011</v>
      </c>
      <c r="AX247" s="846">
        <f t="shared" si="64"/>
        <v>11.045182996841096</v>
      </c>
      <c r="AY247" s="1080">
        <v>1.24</v>
      </c>
      <c r="AZ247" s="985">
        <v>16.79</v>
      </c>
      <c r="BA247" s="985">
        <v>-15.190000000000001</v>
      </c>
      <c r="BB247" s="985">
        <v>2.4</v>
      </c>
      <c r="BC247" s="985">
        <v>-5.9799999999999995</v>
      </c>
      <c r="BE247" s="700">
        <v>2014</v>
      </c>
      <c r="BF247" s="1013">
        <f t="shared" si="65"/>
        <v>0</v>
      </c>
      <c r="BG247" s="995">
        <v>6.7</v>
      </c>
    </row>
    <row r="248" spans="1:59" ht="11.25" customHeight="1" x14ac:dyDescent="0.2">
      <c r="A248" s="976" t="s">
        <v>1340</v>
      </c>
      <c r="B248" s="988" t="s">
        <v>1341</v>
      </c>
      <c r="C248" s="1070" t="s">
        <v>112</v>
      </c>
      <c r="D248" s="1070" t="s">
        <v>4384</v>
      </c>
      <c r="E248" s="829">
        <v>9</v>
      </c>
      <c r="F248" s="1148">
        <v>339</v>
      </c>
      <c r="G248" s="1148" t="s">
        <v>106</v>
      </c>
      <c r="H248" s="1148" t="s">
        <v>106</v>
      </c>
      <c r="I248" s="987">
        <v>16.41</v>
      </c>
      <c r="J248" s="738">
        <f t="shared" si="52"/>
        <v>1.5843997562461913</v>
      </c>
      <c r="K248" s="990">
        <v>6.5000000000000002E-2</v>
      </c>
      <c r="L248" s="1000">
        <v>4</v>
      </c>
      <c r="M248" s="729">
        <f t="shared" si="53"/>
        <v>0.26</v>
      </c>
      <c r="N248" s="983" t="s">
        <v>997</v>
      </c>
      <c r="O248" s="831">
        <v>0.06</v>
      </c>
      <c r="P248" s="979">
        <v>42956</v>
      </c>
      <c r="Q248" s="979">
        <v>42972</v>
      </c>
      <c r="R248" s="729">
        <f t="shared" si="54"/>
        <v>8.333333333333341</v>
      </c>
      <c r="S248" s="795">
        <f>IF(INDEX(Historical!$D$7:$D$1442,MATCH(B248,Historical!$B$7:$B$1449,0))=0,"n/a",(INDEX(Historical!$C$7:$C$1442,MATCH(B248,Historical!$B$7:$B$1449,0))/INDEX(Historical!$D$7:$D$1442,MATCH(B248,Historical!$B$7:$B$1449,0))-1)*100)</f>
        <v>4.0000000000000036</v>
      </c>
      <c r="T248" s="795">
        <f>IF(INDEX(Historical!$F$7:$F$1442,MATCH(B248,Historical!$B$7:$B$1449,0))=0,"n/a",((INDEX(Historical!$C$7:$C$1442,MATCH(B248,Historical!$B$7:$B$1449,0))/INDEX(Historical!$F$7:$F$1442,MATCH(B248,Historical!$B$7:$B$1449,0)))^(1/3)-1)*100)</f>
        <v>13.040381433805571</v>
      </c>
      <c r="U248" s="795">
        <f>IF(INDEX(Historical!$H$7:$H$1442,MATCH(B248,Historical!$B$7:$B$1449,0))=0,"n/a",((INDEX(Historical!$C$7:$C$1442,MATCH(B248,Historical!$B$7:$B$1449,0))/INDEX(Historical!$H$7:$H$1442,MATCH(B248,Historical!$B$7:$B$1449,0)))^(1/5)-1)*100)</f>
        <v>18.772564182493777</v>
      </c>
      <c r="V248" s="795">
        <f>IF(INDEX(Historical!$O$7:$O$1442,MATCH(B248,Historical!$B$7:$B$1449,0))=0,"n/a",((INDEX(Historical!$C$7:$C$1442,MATCH(B248,Historical!$B$7:$B$1449,0))/INDEX(Historical!$O$7:$O$1442,MATCH(B248,Historical!$B$7:$B$1449,0)))^(1/10)-1)*100)</f>
        <v>8.0386652698788641</v>
      </c>
      <c r="W248" s="796">
        <f t="shared" si="55"/>
        <v>2.3352837258736443</v>
      </c>
      <c r="X248" s="797">
        <f t="shared" si="56"/>
        <v>0.7220216993266837</v>
      </c>
      <c r="Y248" s="763" t="s">
        <v>4459</v>
      </c>
      <c r="Z248" s="738">
        <f t="shared" si="57"/>
        <v>24.528301886792452</v>
      </c>
      <c r="AA248" s="999">
        <f t="shared" si="58"/>
        <v>15.481132075471697</v>
      </c>
      <c r="AB248" s="1000">
        <v>12</v>
      </c>
      <c r="AC248" s="978">
        <v>1.06</v>
      </c>
      <c r="AD248" s="978">
        <v>0.47</v>
      </c>
      <c r="AE248" s="978">
        <v>0.87</v>
      </c>
      <c r="AF248" s="978">
        <v>2.77</v>
      </c>
      <c r="AG248" s="978">
        <v>14.099999999999998</v>
      </c>
      <c r="AH248" s="978">
        <v>32.6</v>
      </c>
      <c r="AI248" s="978">
        <v>15.479999999999999</v>
      </c>
      <c r="AJ248" s="978">
        <v>26</v>
      </c>
      <c r="AK248" s="978">
        <v>33.1</v>
      </c>
      <c r="AL248" s="991">
        <v>969.34</v>
      </c>
      <c r="AM248" s="985">
        <v>1</v>
      </c>
      <c r="AN248" s="978">
        <v>1.84</v>
      </c>
      <c r="AO248" s="838">
        <f t="shared" si="59"/>
        <v>4.8758318632682727</v>
      </c>
      <c r="AP248" s="839">
        <f t="shared" si="60"/>
        <v>20.35696393873997</v>
      </c>
      <c r="AQ248" s="1001">
        <f t="shared" si="61"/>
        <v>38.054314350156474</v>
      </c>
      <c r="AR248" s="738">
        <f>INDEX(Historical!$C$7:$C$1442,MATCH(B248,Historical!$B$7:$B$1449,0))*IF(AH248="n/a",1.03,IF(AH248&lt;0,1.01,IF(AH248&gt;10,1.1,(1+AH248/100))))</f>
        <v>0.28600000000000003</v>
      </c>
      <c r="AS248" s="999">
        <f t="shared" si="62"/>
        <v>0.31460000000000005</v>
      </c>
      <c r="AT248" s="999">
        <f t="shared" si="68"/>
        <v>0.34606000000000009</v>
      </c>
      <c r="AU248" s="999">
        <f t="shared" si="68"/>
        <v>0.38066600000000012</v>
      </c>
      <c r="AV248" s="999">
        <f t="shared" si="68"/>
        <v>0.41873260000000018</v>
      </c>
      <c r="AW248" s="738">
        <f t="shared" si="63"/>
        <v>1.7460586000000005</v>
      </c>
      <c r="AX248" s="846">
        <f t="shared" si="64"/>
        <v>10.640210847044488</v>
      </c>
      <c r="AY248" s="1080">
        <v>1.46</v>
      </c>
      <c r="AZ248" s="985">
        <v>22.009999999999998</v>
      </c>
      <c r="BA248" s="985">
        <v>-37.49</v>
      </c>
      <c r="BB248" s="985">
        <v>7.13</v>
      </c>
      <c r="BC248" s="985">
        <v>-20.32</v>
      </c>
      <c r="BE248" s="700">
        <v>2011</v>
      </c>
      <c r="BF248" s="1013">
        <f t="shared" si="65"/>
        <v>0</v>
      </c>
      <c r="BG248" s="995">
        <v>5.0999999999999996</v>
      </c>
    </row>
    <row r="249" spans="1:59" ht="11.25" customHeight="1" x14ac:dyDescent="0.2">
      <c r="A249" s="976" t="s">
        <v>1342</v>
      </c>
      <c r="B249" s="988" t="s">
        <v>1343</v>
      </c>
      <c r="C249" s="1070" t="s">
        <v>108</v>
      </c>
      <c r="D249" s="1070" t="s">
        <v>4401</v>
      </c>
      <c r="E249" s="828">
        <v>9</v>
      </c>
      <c r="F249" s="1148">
        <v>394</v>
      </c>
      <c r="G249" s="1148" t="s">
        <v>106</v>
      </c>
      <c r="H249" s="1148" t="s">
        <v>106</v>
      </c>
      <c r="I249" s="987">
        <v>35.47</v>
      </c>
      <c r="J249" s="738">
        <f t="shared" si="52"/>
        <v>2.3681984775866929</v>
      </c>
      <c r="K249" s="990">
        <v>0.42</v>
      </c>
      <c r="L249" s="1000">
        <v>2</v>
      </c>
      <c r="M249" s="729">
        <f t="shared" si="53"/>
        <v>0.84</v>
      </c>
      <c r="N249" s="983" t="s">
        <v>615</v>
      </c>
      <c r="O249" s="831">
        <v>0.33</v>
      </c>
      <c r="P249" s="973">
        <v>43378</v>
      </c>
      <c r="Q249" s="973">
        <v>43389</v>
      </c>
      <c r="R249" s="729">
        <f t="shared" si="54"/>
        <v>27.272727272727259</v>
      </c>
      <c r="S249" s="795">
        <f>IF(INDEX(Historical!$D$7:$D$1442,MATCH(B249,Historical!$B$7:$B$1449,0))=0,"n/a",(INDEX(Historical!$C$7:$C$1442,MATCH(B249,Historical!$B$7:$B$1449,0))/INDEX(Historical!$D$7:$D$1442,MATCH(B249,Historical!$B$7:$B$1449,0))-1)*100)</f>
        <v>13.636363636363624</v>
      </c>
      <c r="T249" s="795">
        <f>IF(INDEX(Historical!$F$7:$F$1442,MATCH(B249,Historical!$B$7:$B$1449,0))=0,"n/a",((INDEX(Historical!$C$7:$C$1442,MATCH(B249,Historical!$B$7:$B$1449,0))/INDEX(Historical!$F$7:$F$1442,MATCH(B249,Historical!$B$7:$B$1449,0)))^(1/3)-1)*100)</f>
        <v>8.9459499237564799</v>
      </c>
      <c r="U249" s="795">
        <f>IF(INDEX(Historical!$H$7:$H$1442,MATCH(B249,Historical!$B$7:$B$1449,0))=0,"n/a",((INDEX(Historical!$C$7:$C$1442,MATCH(B249,Historical!$B$7:$B$1449,0))/INDEX(Historical!$H$7:$H$1442,MATCH(B249,Historical!$B$7:$B$1449,0)))^(1/5)-1)*100)</f>
        <v>11.768278437733448</v>
      </c>
      <c r="V249" s="795">
        <f>IF(INDEX(Historical!$O$7:$O$1442,MATCH(B249,Historical!$B$7:$B$1449,0))=0,"n/a",((INDEX(Historical!$C$7:$C$1442,MATCH(B249,Historical!$B$7:$B$1449,0))/INDEX(Historical!$O$7:$O$1442,MATCH(B249,Historical!$B$7:$B$1449,0)))^(1/10)-1)*100)</f>
        <v>1.2865393282954551</v>
      </c>
      <c r="W249" s="796">
        <f t="shared" si="55"/>
        <v>9.1472356724028963</v>
      </c>
      <c r="X249" s="797">
        <f t="shared" si="56"/>
        <v>1.0998391063302289</v>
      </c>
      <c r="Y249" s="989"/>
      <c r="Z249" s="738">
        <f t="shared" si="57"/>
        <v>28.093645484949832</v>
      </c>
      <c r="AA249" s="999">
        <f t="shared" si="58"/>
        <v>11.8628762541806</v>
      </c>
      <c r="AB249" s="1000">
        <v>12</v>
      </c>
      <c r="AC249" s="978">
        <v>2.99</v>
      </c>
      <c r="AD249" s="978">
        <v>1.19</v>
      </c>
      <c r="AE249" s="978">
        <v>5.14</v>
      </c>
      <c r="AF249" s="978">
        <v>1.26</v>
      </c>
      <c r="AG249" s="978">
        <v>10.9</v>
      </c>
      <c r="AH249" s="978">
        <v>14.399999999999999</v>
      </c>
      <c r="AI249" s="978" t="s">
        <v>137</v>
      </c>
      <c r="AJ249" s="978">
        <v>10.7</v>
      </c>
      <c r="AK249" s="978">
        <v>10</v>
      </c>
      <c r="AL249" s="991">
        <v>2330</v>
      </c>
      <c r="AM249" s="985">
        <v>6.6000000000000005</v>
      </c>
      <c r="AN249" s="978">
        <v>0.09</v>
      </c>
      <c r="AO249" s="838">
        <f t="shared" si="59"/>
        <v>2.2736006611395414</v>
      </c>
      <c r="AP249" s="839">
        <f t="shared" si="60"/>
        <v>14.136476915320142</v>
      </c>
      <c r="AQ249" s="1001">
        <f t="shared" si="61"/>
        <v>-18.49410633370654</v>
      </c>
      <c r="AR249" s="738">
        <f>INDEX(Historical!$C$7:$C$1442,MATCH(B249,Historical!$B$7:$B$1449,0))*IF(AH249="n/a",1.03,IF(AH249&lt;0,1.01,IF(AH249&gt;10,1.1,(1+AH249/100))))</f>
        <v>0.82500000000000007</v>
      </c>
      <c r="AS249" s="999">
        <f t="shared" si="62"/>
        <v>0.84975000000000012</v>
      </c>
      <c r="AT249" s="999">
        <f t="shared" si="68"/>
        <v>0.93472500000000025</v>
      </c>
      <c r="AU249" s="999">
        <f t="shared" si="68"/>
        <v>1.0281975000000003</v>
      </c>
      <c r="AV249" s="999">
        <f t="shared" si="68"/>
        <v>1.1310172500000004</v>
      </c>
      <c r="AW249" s="738">
        <f t="shared" si="63"/>
        <v>4.7686897500000009</v>
      </c>
      <c r="AX249" s="846">
        <f t="shared" si="64"/>
        <v>13.444290245277701</v>
      </c>
      <c r="AY249" s="1080">
        <v>1.36</v>
      </c>
      <c r="AZ249" s="985">
        <v>8.94</v>
      </c>
      <c r="BA249" s="985">
        <v>-26.029999999999998</v>
      </c>
      <c r="BB249" s="985">
        <v>-0.92999999999999994</v>
      </c>
      <c r="BC249" s="985">
        <v>-14.56</v>
      </c>
      <c r="BE249" s="700">
        <v>2010</v>
      </c>
      <c r="BF249" s="1013">
        <f t="shared" si="65"/>
        <v>0</v>
      </c>
      <c r="BG249" s="995">
        <v>1.7000000000000002</v>
      </c>
    </row>
    <row r="250" spans="1:59" ht="11.25" customHeight="1" x14ac:dyDescent="0.2">
      <c r="A250" s="984" t="s">
        <v>1344</v>
      </c>
      <c r="B250" s="988" t="s">
        <v>1345</v>
      </c>
      <c r="C250" s="1070" t="s">
        <v>123</v>
      </c>
      <c r="D250" s="1070" t="s">
        <v>4404</v>
      </c>
      <c r="E250" s="828">
        <v>9</v>
      </c>
      <c r="F250" s="1148">
        <v>404</v>
      </c>
      <c r="G250" s="1148" t="s">
        <v>37</v>
      </c>
      <c r="H250" s="1148" t="s">
        <v>37</v>
      </c>
      <c r="I250" s="987">
        <v>47.43</v>
      </c>
      <c r="J250" s="738">
        <f t="shared" si="52"/>
        <v>4.2167404596247096</v>
      </c>
      <c r="K250" s="990">
        <v>0.5</v>
      </c>
      <c r="L250" s="1000">
        <v>4</v>
      </c>
      <c r="M250" s="729">
        <f t="shared" si="53"/>
        <v>2</v>
      </c>
      <c r="N250" s="983" t="s">
        <v>149</v>
      </c>
      <c r="O250" s="831">
        <v>0.47499999999999998</v>
      </c>
      <c r="P250" s="973">
        <v>43418</v>
      </c>
      <c r="Q250" s="973">
        <v>43448</v>
      </c>
      <c r="R250" s="729">
        <f t="shared" si="54"/>
        <v>5.2631578947368478</v>
      </c>
      <c r="S250" s="795">
        <f>IF(INDEX(Historical!$D$7:$D$1442,MATCH(B250,Historical!$B$7:$B$1449,0))=0,"n/a",(INDEX(Historical!$C$7:$C$1442,MATCH(B250,Historical!$B$7:$B$1449,0))/INDEX(Historical!$D$7:$D$1442,MATCH(B250,Historical!$B$7:$B$1449,0))-1)*100)</f>
        <v>3.3557046979865612</v>
      </c>
      <c r="T250" s="795">
        <f>IF(INDEX(Historical!$F$7:$F$1442,MATCH(B250,Historical!$B$7:$B$1449,0))=0,"n/a",((INDEX(Historical!$C$7:$C$1442,MATCH(B250,Historical!$B$7:$B$1449,0))/INDEX(Historical!$F$7:$F$1442,MATCH(B250,Historical!$B$7:$B$1449,0)))^(1/3)-1)*100)</f>
        <v>5.4861953532834962</v>
      </c>
      <c r="U250" s="795">
        <f>IF(INDEX(Historical!$H$7:$H$1442,MATCH(B250,Historical!$B$7:$B$1449,0))=0,"n/a",((INDEX(Historical!$C$7:$C$1442,MATCH(B250,Historical!$B$7:$B$1449,0))/INDEX(Historical!$H$7:$H$1442,MATCH(B250,Historical!$B$7:$B$1449,0)))^(1/5)-1)*100)</f>
        <v>9.3229002162718455</v>
      </c>
      <c r="V250" s="795">
        <f>IF(INDEX(Historical!$O$7:$O$1442,MATCH(B250,Historical!$B$7:$B$1449,0))=0,"n/a",((INDEX(Historical!$C$7:$C$1442,MATCH(B250,Historical!$B$7:$B$1449,0))/INDEX(Historical!$O$7:$O$1442,MATCH(B250,Historical!$B$7:$B$1449,0)))^(1/10)-1)*100)</f>
        <v>6.9169530383853095</v>
      </c>
      <c r="W250" s="796">
        <f t="shared" si="55"/>
        <v>1.3478333833603964</v>
      </c>
      <c r="X250" s="797">
        <f t="shared" si="56"/>
        <v>1.7264630030133046</v>
      </c>
      <c r="Y250" s="749"/>
      <c r="Z250" s="738">
        <f t="shared" si="57"/>
        <v>52.083333333333336</v>
      </c>
      <c r="AA250" s="999">
        <f t="shared" si="58"/>
        <v>12.3515625</v>
      </c>
      <c r="AB250" s="1000">
        <v>12</v>
      </c>
      <c r="AC250" s="978">
        <v>3.84</v>
      </c>
      <c r="AD250" s="978">
        <v>1.07</v>
      </c>
      <c r="AE250" s="978">
        <v>0.82</v>
      </c>
      <c r="AF250" s="978">
        <v>2.74</v>
      </c>
      <c r="AG250" s="978" t="s">
        <v>137</v>
      </c>
      <c r="AH250" s="978">
        <v>10</v>
      </c>
      <c r="AI250" s="978">
        <v>1.17</v>
      </c>
      <c r="AJ250" s="978">
        <v>5.4</v>
      </c>
      <c r="AK250" s="978">
        <v>11.5</v>
      </c>
      <c r="AL250" s="991">
        <v>18920</v>
      </c>
      <c r="AM250" s="985">
        <v>0.1</v>
      </c>
      <c r="AN250" s="978">
        <v>1.6</v>
      </c>
      <c r="AO250" s="838">
        <f t="shared" si="59"/>
        <v>1.1880781758965551</v>
      </c>
      <c r="AP250" s="839">
        <f t="shared" si="60"/>
        <v>13.539640675896555</v>
      </c>
      <c r="AQ250" s="1001">
        <f t="shared" si="61"/>
        <v>22.643623288507484</v>
      </c>
      <c r="AR250" s="738">
        <f>INDEX(Historical!$C$7:$C$1442,MATCH(B250,Historical!$B$7:$B$1449,0))*IF(AH250="n/a",1.03,IF(AH250&lt;0,1.01,IF(AH250&gt;10,1.1,(1+AH250/100))))</f>
        <v>2.1175000000000002</v>
      </c>
      <c r="AS250" s="999">
        <f t="shared" si="62"/>
        <v>2.1422747500000003</v>
      </c>
      <c r="AT250" s="999">
        <f t="shared" si="68"/>
        <v>2.3565022250000007</v>
      </c>
      <c r="AU250" s="999">
        <f t="shared" si="68"/>
        <v>2.5921524475000011</v>
      </c>
      <c r="AV250" s="999">
        <f t="shared" si="68"/>
        <v>2.8513676922500015</v>
      </c>
      <c r="AW250" s="738">
        <f t="shared" si="63"/>
        <v>12.059797114750003</v>
      </c>
      <c r="AX250" s="846">
        <f t="shared" si="64"/>
        <v>25.42651721431584</v>
      </c>
      <c r="AY250" s="1080">
        <v>1.55</v>
      </c>
      <c r="AZ250" s="985">
        <v>26.31</v>
      </c>
      <c r="BA250" s="985">
        <v>-25.3</v>
      </c>
      <c r="BB250" s="985">
        <v>7.9200000000000008</v>
      </c>
      <c r="BC250" s="985">
        <v>-4.29</v>
      </c>
      <c r="BE250" s="700">
        <v>2011</v>
      </c>
      <c r="BF250" s="1013">
        <f t="shared" si="65"/>
        <v>0</v>
      </c>
      <c r="BG250" s="995" t="s">
        <v>137</v>
      </c>
    </row>
    <row r="251" spans="1:59" ht="11.25" customHeight="1" x14ac:dyDescent="0.2">
      <c r="A251" s="984" t="s">
        <v>1346</v>
      </c>
      <c r="B251" s="988" t="s">
        <v>1347</v>
      </c>
      <c r="C251" s="1070" t="s">
        <v>4405</v>
      </c>
      <c r="D251" s="1070" t="s">
        <v>523</v>
      </c>
      <c r="E251" s="828">
        <v>6</v>
      </c>
      <c r="F251" s="1148">
        <v>691</v>
      </c>
      <c r="G251" s="1148" t="s">
        <v>115</v>
      </c>
      <c r="H251" s="1148" t="s">
        <v>115</v>
      </c>
      <c r="I251" s="987">
        <v>22.75</v>
      </c>
      <c r="J251" s="738">
        <f t="shared" si="52"/>
        <v>3.6923076923076921</v>
      </c>
      <c r="K251" s="990">
        <v>0.21</v>
      </c>
      <c r="L251" s="1000">
        <v>4</v>
      </c>
      <c r="M251" s="729">
        <f t="shared" si="53"/>
        <v>0.84</v>
      </c>
      <c r="N251" s="983" t="s">
        <v>149</v>
      </c>
      <c r="O251" s="831">
        <v>0.18</v>
      </c>
      <c r="P251" s="694">
        <v>43159</v>
      </c>
      <c r="Q251" s="694">
        <v>43174</v>
      </c>
      <c r="R251" s="729">
        <f t="shared" si="54"/>
        <v>16.666666666666664</v>
      </c>
      <c r="S251" s="795">
        <f>IF(INDEX(Historical!$D$7:$D$1442,MATCH(B251,Historical!$B$7:$B$1449,0))=0,"n/a",(INDEX(Historical!$C$7:$C$1442,MATCH(B251,Historical!$B$7:$B$1449,0))/INDEX(Historical!$D$7:$D$1442,MATCH(B251,Historical!$B$7:$B$1449,0))-1)*100)</f>
        <v>16.666666666666675</v>
      </c>
      <c r="T251" s="795">
        <f>IF(INDEX(Historical!$F$7:$F$1442,MATCH(B251,Historical!$B$7:$B$1449,0))=0,"n/a",((INDEX(Historical!$C$7:$C$1442,MATCH(B251,Historical!$B$7:$B$1449,0))/INDEX(Historical!$F$7:$F$1442,MATCH(B251,Historical!$B$7:$B$1449,0)))^(1/3)-1)*100)</f>
        <v>20.507113208761506</v>
      </c>
      <c r="U251" s="795">
        <f>IF(INDEX(Historical!$H$7:$H$1442,MATCH(B251,Historical!$B$7:$B$1449,0))=0,"n/a",((INDEX(Historical!$C$7:$C$1442,MATCH(B251,Historical!$B$7:$B$1449,0))/INDEX(Historical!$H$7:$H$1442,MATCH(B251,Historical!$B$7:$B$1449,0)))^(1/5)-1)*100)</f>
        <v>22.865967908314722</v>
      </c>
      <c r="V251" s="795" t="str">
        <f>IF(INDEX(Historical!$O$7:$O$1442,MATCH(B251,Historical!$B$7:$B$1449,0))=0,"n/a",((INDEX(Historical!$C$7:$C$1442,MATCH(B251,Historical!$B$7:$B$1449,0))/INDEX(Historical!$O$7:$O$1442,MATCH(B251,Historical!$B$7:$B$1449,0)))^(1/10)-1)*100)</f>
        <v>n/a</v>
      </c>
      <c r="W251" s="796" t="str">
        <f t="shared" si="55"/>
        <v>n/a</v>
      </c>
      <c r="X251" s="797">
        <f t="shared" si="56"/>
        <v>2.9315343472198361</v>
      </c>
      <c r="Y251" s="988"/>
      <c r="Z251" s="738">
        <f t="shared" si="57"/>
        <v>57.142857142857139</v>
      </c>
      <c r="AA251" s="999">
        <f t="shared" si="58"/>
        <v>15.476190476190476</v>
      </c>
      <c r="AB251" s="1000">
        <v>12</v>
      </c>
      <c r="AC251" s="978">
        <v>1.47</v>
      </c>
      <c r="AD251" s="978">
        <v>2.0699999999999998</v>
      </c>
      <c r="AE251" s="978">
        <v>0.95</v>
      </c>
      <c r="AF251" s="978">
        <v>4.07</v>
      </c>
      <c r="AG251" s="978">
        <v>28.599999999999998</v>
      </c>
      <c r="AH251" s="978">
        <v>-8.4</v>
      </c>
      <c r="AI251" s="978">
        <v>3.45</v>
      </c>
      <c r="AJ251" s="978">
        <v>7.8</v>
      </c>
      <c r="AK251" s="978">
        <v>7.5</v>
      </c>
      <c r="AL251" s="991">
        <v>8700</v>
      </c>
      <c r="AM251" s="985">
        <v>0.3</v>
      </c>
      <c r="AN251" s="978">
        <v>1.56</v>
      </c>
      <c r="AO251" s="838">
        <f t="shared" si="59"/>
        <v>11.08208512443194</v>
      </c>
      <c r="AP251" s="839">
        <f t="shared" si="60"/>
        <v>26.558275600622416</v>
      </c>
      <c r="AQ251" s="1001">
        <f t="shared" si="61"/>
        <v>67.316194657627193</v>
      </c>
      <c r="AR251" s="738">
        <f>INDEX(Historical!$C$7:$C$1442,MATCH(B251,Historical!$B$7:$B$1449,0))*IF(AH251="n/a",1.03,IF(AH251&lt;0,1.01,IF(AH251&gt;10,1.1,(1+AH251/100))))</f>
        <v>0.84839999999999993</v>
      </c>
      <c r="AS251" s="999">
        <f t="shared" si="62"/>
        <v>0.87766979999999994</v>
      </c>
      <c r="AT251" s="999">
        <f t="shared" si="68"/>
        <v>0.94349503499999987</v>
      </c>
      <c r="AU251" s="999">
        <f t="shared" si="68"/>
        <v>1.0142571626249999</v>
      </c>
      <c r="AV251" s="999">
        <f t="shared" si="68"/>
        <v>1.0903264498218748</v>
      </c>
      <c r="AW251" s="738">
        <f t="shared" si="63"/>
        <v>4.7741484474468745</v>
      </c>
      <c r="AX251" s="846">
        <f t="shared" si="64"/>
        <v>20.985267900865381</v>
      </c>
      <c r="AY251" s="1080">
        <v>1.0900000000000001</v>
      </c>
      <c r="AZ251" s="985">
        <v>16.009999999999998</v>
      </c>
      <c r="BA251" s="985">
        <v>-12.53</v>
      </c>
      <c r="BB251" s="985">
        <v>2.16</v>
      </c>
      <c r="BC251" s="985">
        <v>-0.57999999999999996</v>
      </c>
      <c r="BE251" s="700">
        <v>2013</v>
      </c>
      <c r="BF251" s="1013">
        <f t="shared" si="65"/>
        <v>0</v>
      </c>
      <c r="BG251" s="995">
        <v>4.8</v>
      </c>
    </row>
    <row r="252" spans="1:59" ht="11.25" customHeight="1" x14ac:dyDescent="0.2">
      <c r="A252" s="976" t="s">
        <v>1348</v>
      </c>
      <c r="B252" s="988" t="s">
        <v>1349</v>
      </c>
      <c r="C252" s="1070" t="s">
        <v>4252</v>
      </c>
      <c r="D252" s="1070" t="s">
        <v>4431</v>
      </c>
      <c r="E252" s="828">
        <v>8</v>
      </c>
      <c r="F252" s="1148">
        <v>541</v>
      </c>
      <c r="G252" s="1148" t="s">
        <v>106</v>
      </c>
      <c r="H252" s="1148" t="s">
        <v>106</v>
      </c>
      <c r="I252" s="987">
        <v>215.82</v>
      </c>
      <c r="J252" s="738">
        <f t="shared" si="52"/>
        <v>0.87109628394032057</v>
      </c>
      <c r="K252" s="990">
        <v>0.47</v>
      </c>
      <c r="L252" s="1000">
        <v>4</v>
      </c>
      <c r="M252" s="729">
        <f t="shared" si="53"/>
        <v>1.88</v>
      </c>
      <c r="N252" s="983" t="s">
        <v>380</v>
      </c>
      <c r="O252" s="831">
        <v>0.39</v>
      </c>
      <c r="P252" s="973">
        <v>43382</v>
      </c>
      <c r="Q252" s="973">
        <v>43391</v>
      </c>
      <c r="R252" s="729">
        <f t="shared" si="54"/>
        <v>20.5128205128205</v>
      </c>
      <c r="S252" s="795">
        <f>IF(INDEX(Historical!$D$7:$D$1442,MATCH(B252,Historical!$B$7:$B$1449,0))=0,"n/a",(INDEX(Historical!$C$7:$C$1442,MATCH(B252,Historical!$B$7:$B$1449,0))/INDEX(Historical!$D$7:$D$1442,MATCH(B252,Historical!$B$7:$B$1449,0))-1)*100)</f>
        <v>16.312056737588641</v>
      </c>
      <c r="T252" s="795">
        <f>IF(INDEX(Historical!$F$7:$F$1442,MATCH(B252,Historical!$B$7:$B$1449,0))=0,"n/a",((INDEX(Historical!$C$7:$C$1442,MATCH(B252,Historical!$B$7:$B$1449,0))/INDEX(Historical!$F$7:$F$1442,MATCH(B252,Historical!$B$7:$B$1449,0)))^(1/3)-1)*100)</f>
        <v>16.024983766140121</v>
      </c>
      <c r="U252" s="795">
        <f>IF(INDEX(Historical!$H$7:$H$1442,MATCH(B252,Historical!$B$7:$B$1449,0))=0,"n/a",((INDEX(Historical!$C$7:$C$1442,MATCH(B252,Historical!$B$7:$B$1449,0))/INDEX(Historical!$H$7:$H$1442,MATCH(B252,Historical!$B$7:$B$1449,0)))^(1/5)-1)*100)</f>
        <v>18.562995052566443</v>
      </c>
      <c r="V252" s="795" t="str">
        <f>IF(INDEX(Historical!$O$7:$O$1442,MATCH(B252,Historical!$B$7:$B$1449,0))=0,"n/a",((INDEX(Historical!$C$7:$C$1442,MATCH(B252,Historical!$B$7:$B$1449,0))/INDEX(Historical!$O$7:$O$1442,MATCH(B252,Historical!$B$7:$B$1449,0)))^(1/10)-1)*100)</f>
        <v>n/a</v>
      </c>
      <c r="W252" s="796" t="str">
        <f t="shared" si="55"/>
        <v>n/a</v>
      </c>
      <c r="X252" s="797">
        <f t="shared" si="56"/>
        <v>1.4850396042053153</v>
      </c>
      <c r="Y252" s="757"/>
      <c r="Z252" s="738">
        <f t="shared" si="57"/>
        <v>37.75100401606425</v>
      </c>
      <c r="AA252" s="999">
        <f t="shared" si="58"/>
        <v>43.337349397590359</v>
      </c>
      <c r="AB252" s="1000">
        <v>7</v>
      </c>
      <c r="AC252" s="978">
        <v>4.9800000000000004</v>
      </c>
      <c r="AD252" s="978">
        <v>2.98</v>
      </c>
      <c r="AE252" s="978">
        <v>9.1</v>
      </c>
      <c r="AF252" s="978">
        <v>20.170000000000002</v>
      </c>
      <c r="AG252" s="978">
        <v>55.400000000000006</v>
      </c>
      <c r="AH252" s="978">
        <v>29.099999999999998</v>
      </c>
      <c r="AI252" s="978">
        <v>12.93</v>
      </c>
      <c r="AJ252" s="978">
        <v>12.5</v>
      </c>
      <c r="AK252" s="978">
        <v>14.57</v>
      </c>
      <c r="AL252" s="991">
        <v>55450</v>
      </c>
      <c r="AM252" s="985">
        <v>0.1</v>
      </c>
      <c r="AN252" s="978">
        <v>0.15</v>
      </c>
      <c r="AO252" s="838">
        <f t="shared" si="59"/>
        <v>-23.903258061083594</v>
      </c>
      <c r="AP252" s="839">
        <f t="shared" si="60"/>
        <v>19.434091336506764</v>
      </c>
      <c r="AQ252" s="1001">
        <f t="shared" si="61"/>
        <v>523.29388015941299</v>
      </c>
      <c r="AR252" s="738">
        <f>INDEX(Historical!$C$7:$C$1442,MATCH(B252,Historical!$B$7:$B$1449,0))*IF(AH252="n/a",1.03,IF(AH252&lt;0,1.01,IF(AH252&gt;10,1.1,(1+AH252/100))))</f>
        <v>1.804</v>
      </c>
      <c r="AS252" s="999">
        <f t="shared" si="62"/>
        <v>1.9844000000000002</v>
      </c>
      <c r="AT252" s="999">
        <f t="shared" si="68"/>
        <v>2.1828400000000006</v>
      </c>
      <c r="AU252" s="999">
        <f t="shared" si="68"/>
        <v>2.4011240000000007</v>
      </c>
      <c r="AV252" s="999">
        <f t="shared" si="68"/>
        <v>2.6412364000000008</v>
      </c>
      <c r="AW252" s="738">
        <f t="shared" si="63"/>
        <v>11.013600400000001</v>
      </c>
      <c r="AX252" s="846">
        <f t="shared" si="64"/>
        <v>5.1031416921508672</v>
      </c>
      <c r="AY252" s="1080">
        <v>1.1599999999999999</v>
      </c>
      <c r="AZ252" s="985">
        <v>43.47</v>
      </c>
      <c r="BA252" s="985">
        <v>-6.9099999999999993</v>
      </c>
      <c r="BB252" s="985">
        <v>5.99</v>
      </c>
      <c r="BC252" s="985">
        <v>4.42</v>
      </c>
      <c r="BE252" s="700">
        <v>2011</v>
      </c>
      <c r="BF252" s="1013">
        <f t="shared" si="65"/>
        <v>0</v>
      </c>
      <c r="BG252" s="995">
        <v>24.3</v>
      </c>
    </row>
    <row r="253" spans="1:59" ht="11.25" customHeight="1" x14ac:dyDescent="0.2">
      <c r="A253" s="976" t="s">
        <v>1350</v>
      </c>
      <c r="B253" s="988" t="s">
        <v>1351</v>
      </c>
      <c r="C253" s="1070" t="s">
        <v>108</v>
      </c>
      <c r="D253" s="1070" t="s">
        <v>4397</v>
      </c>
      <c r="E253" s="828">
        <v>9</v>
      </c>
      <c r="F253" s="1148">
        <v>370</v>
      </c>
      <c r="G253" s="1148" t="s">
        <v>115</v>
      </c>
      <c r="H253" s="1148" t="s">
        <v>115</v>
      </c>
      <c r="I253" s="987">
        <v>18.22</v>
      </c>
      <c r="J253" s="738">
        <f t="shared" si="52"/>
        <v>6.5861690450054882</v>
      </c>
      <c r="K253" s="990">
        <v>0.3</v>
      </c>
      <c r="L253" s="1000">
        <v>4</v>
      </c>
      <c r="M253" s="729">
        <f t="shared" si="53"/>
        <v>1.2</v>
      </c>
      <c r="N253" s="983" t="s">
        <v>119</v>
      </c>
      <c r="O253" s="831">
        <v>0.28999999999999998</v>
      </c>
      <c r="P253" s="973">
        <v>43230</v>
      </c>
      <c r="Q253" s="973">
        <v>43252</v>
      </c>
      <c r="R253" s="729">
        <f t="shared" si="54"/>
        <v>3.4482758620689689</v>
      </c>
      <c r="S253" s="795">
        <f>IF(INDEX(Historical!$D$7:$D$1442,MATCH(B253,Historical!$B$7:$B$1449,0))=0,"n/a",(INDEX(Historical!$C$7:$C$1442,MATCH(B253,Historical!$B$7:$B$1449,0))/INDEX(Historical!$D$7:$D$1442,MATCH(B253,Historical!$B$7:$B$1449,0))-1)*100)</f>
        <v>3.4782608695652195</v>
      </c>
      <c r="T253" s="795">
        <f>IF(INDEX(Historical!$F$7:$F$1442,MATCH(B253,Historical!$B$7:$B$1449,0))=0,"n/a",((INDEX(Historical!$C$7:$C$1442,MATCH(B253,Historical!$B$7:$B$1449,0))/INDEX(Historical!$F$7:$F$1442,MATCH(B253,Historical!$B$7:$B$1449,0)))^(1/3)-1)*100)</f>
        <v>3.9314609252725896</v>
      </c>
      <c r="U253" s="795">
        <f>IF(INDEX(Historical!$H$7:$H$1442,MATCH(B253,Historical!$B$7:$B$1449,0))=0,"n/a",((INDEX(Historical!$C$7:$C$1442,MATCH(B253,Historical!$B$7:$B$1449,0))/INDEX(Historical!$H$7:$H$1442,MATCH(B253,Historical!$B$7:$B$1449,0)))^(1/5)-1)*100)</f>
        <v>7.0240671021675416</v>
      </c>
      <c r="V253" s="795">
        <f>IF(INDEX(Historical!$O$7:$O$1442,MATCH(B253,Historical!$B$7:$B$1449,0))=0,"n/a",((INDEX(Historical!$C$7:$C$1442,MATCH(B253,Historical!$B$7:$B$1449,0))/INDEX(Historical!$O$7:$O$1442,MATCH(B253,Historical!$B$7:$B$1449,0)))^(1/10)-1)*100)</f>
        <v>8.6311461606814355</v>
      </c>
      <c r="W253" s="796">
        <f t="shared" si="55"/>
        <v>0.81380467569477311</v>
      </c>
      <c r="X253" s="797">
        <f t="shared" si="56"/>
        <v>0.64440982588693041</v>
      </c>
      <c r="Y253" s="752"/>
      <c r="Z253" s="738">
        <f t="shared" si="57"/>
        <v>47.244094488188978</v>
      </c>
      <c r="AA253" s="999">
        <f t="shared" si="58"/>
        <v>7.1732283464566926</v>
      </c>
      <c r="AB253" s="1000">
        <v>12</v>
      </c>
      <c r="AC253" s="978">
        <v>2.54</v>
      </c>
      <c r="AD253" s="978">
        <v>2.25</v>
      </c>
      <c r="AE253" s="978">
        <v>1.36</v>
      </c>
      <c r="AF253" s="978">
        <v>0.84</v>
      </c>
      <c r="AG253" s="978">
        <v>13.3</v>
      </c>
      <c r="AH253" s="978">
        <v>18.099999999999998</v>
      </c>
      <c r="AI253" s="978">
        <v>-8.5</v>
      </c>
      <c r="AJ253" s="978">
        <v>10.9</v>
      </c>
      <c r="AK253" s="978">
        <v>3.19</v>
      </c>
      <c r="AL253" s="991">
        <v>7400</v>
      </c>
      <c r="AM253" s="985">
        <v>0.5</v>
      </c>
      <c r="AN253" s="978">
        <v>0.85</v>
      </c>
      <c r="AO253" s="838">
        <f t="shared" si="59"/>
        <v>6.4370078007163372</v>
      </c>
      <c r="AP253" s="839">
        <f t="shared" si="60"/>
        <v>13.61023614717303</v>
      </c>
      <c r="AQ253" s="1001">
        <f t="shared" si="61"/>
        <v>-48.250553149392687</v>
      </c>
      <c r="AR253" s="738">
        <f>INDEX(Historical!$C$7:$C$1442,MATCH(B253,Historical!$B$7:$B$1449,0))*IF(AH253="n/a",1.03,IF(AH253&lt;0,1.01,IF(AH253&gt;10,1.1,(1+AH253/100))))</f>
        <v>1.3089999999999999</v>
      </c>
      <c r="AS253" s="999">
        <f t="shared" si="62"/>
        <v>1.32209</v>
      </c>
      <c r="AT253" s="999">
        <f t="shared" si="68"/>
        <v>1.3642646709999999</v>
      </c>
      <c r="AU253" s="999">
        <f t="shared" si="68"/>
        <v>1.4077847140049</v>
      </c>
      <c r="AV253" s="999">
        <f t="shared" si="68"/>
        <v>1.4526930463816563</v>
      </c>
      <c r="AW253" s="738">
        <f t="shared" si="63"/>
        <v>6.8558324313865562</v>
      </c>
      <c r="AX253" s="846">
        <f t="shared" si="64"/>
        <v>37.628059447785709</v>
      </c>
      <c r="AY253" s="1080">
        <v>1.55</v>
      </c>
      <c r="AZ253" s="985">
        <v>18.47</v>
      </c>
      <c r="BA253" s="985">
        <v>-50.3</v>
      </c>
      <c r="BB253" s="985">
        <v>-0.25</v>
      </c>
      <c r="BC253" s="985">
        <v>-22.91</v>
      </c>
      <c r="BE253" s="700">
        <v>2010</v>
      </c>
      <c r="BF253" s="1013">
        <f t="shared" si="65"/>
        <v>0</v>
      </c>
      <c r="BG253" s="995">
        <v>3.6999999999999997</v>
      </c>
    </row>
    <row r="254" spans="1:59" ht="11.25" customHeight="1" x14ac:dyDescent="0.2">
      <c r="A254" s="993" t="s">
        <v>3992</v>
      </c>
      <c r="B254" s="988" t="s">
        <v>3993</v>
      </c>
      <c r="C254" s="1070" t="s">
        <v>108</v>
      </c>
      <c r="D254" s="1070" t="s">
        <v>4401</v>
      </c>
      <c r="E254" s="828">
        <v>6</v>
      </c>
      <c r="F254" s="1148">
        <v>768</v>
      </c>
      <c r="G254" s="1148" t="s">
        <v>106</v>
      </c>
      <c r="H254" s="1148" t="s">
        <v>106</v>
      </c>
      <c r="I254" s="987">
        <v>23.06</v>
      </c>
      <c r="J254" s="738">
        <f t="shared" si="52"/>
        <v>0.86730268863833493</v>
      </c>
      <c r="K254" s="990">
        <v>0.05</v>
      </c>
      <c r="L254" s="1000">
        <v>4</v>
      </c>
      <c r="M254" s="729">
        <f t="shared" si="53"/>
        <v>0.2</v>
      </c>
      <c r="N254" s="983" t="s">
        <v>725</v>
      </c>
      <c r="O254" s="831">
        <v>4.4999999999999998E-2</v>
      </c>
      <c r="P254" s="973">
        <v>43462</v>
      </c>
      <c r="Q254" s="973">
        <v>43496</v>
      </c>
      <c r="R254" s="729">
        <f t="shared" si="54"/>
        <v>11.111111111111121</v>
      </c>
      <c r="S254" s="795">
        <f>IF(INDEX(Historical!$D$7:$D$1442,MATCH(B254,Historical!$B$7:$B$1449,0))=0,"n/a",(INDEX(Historical!$C$7:$C$1442,MATCH(B254,Historical!$B$7:$B$1449,0))/INDEX(Historical!$D$7:$D$1442,MATCH(B254,Historical!$B$7:$B$1449,0))-1)*100)</f>
        <v>26.249999999999996</v>
      </c>
      <c r="T254" s="795">
        <f>IF(INDEX(Historical!$F$7:$F$1442,MATCH(B254,Historical!$B$7:$B$1449,0))=0,"n/a",((INDEX(Historical!$C$7:$C$1442,MATCH(B254,Historical!$B$7:$B$1449,0))/INDEX(Historical!$F$7:$F$1442,MATCH(B254,Historical!$B$7:$B$1449,0)))^(1/3)-1)*100)</f>
        <v>70.809891339344944</v>
      </c>
      <c r="U254" s="795" t="str">
        <f>IF(INDEX(Historical!$H$7:$H$1442,MATCH(B254,Historical!$B$7:$B$1449,0))=0,"n/a",((INDEX(Historical!$C$7:$C$1442,MATCH(B254,Historical!$B$7:$B$1449,0))/INDEX(Historical!$H$7:$H$1442,MATCH(B254,Historical!$B$7:$B$1449,0)))^(1/5)-1)*100)</f>
        <v>n/a</v>
      </c>
      <c r="V254" s="795" t="str">
        <f>IF(INDEX(Historical!$O$7:$O$1442,MATCH(B254,Historical!$B$7:$B$1449,0))=0,"n/a",((INDEX(Historical!$C$7:$C$1442,MATCH(B254,Historical!$B$7:$B$1449,0))/INDEX(Historical!$O$7:$O$1442,MATCH(B254,Historical!$B$7:$B$1449,0)))^(1/10)-1)*100)</f>
        <v>n/a</v>
      </c>
      <c r="W254" s="796" t="str">
        <f t="shared" si="55"/>
        <v>n/a</v>
      </c>
      <c r="X254" s="797" t="str">
        <f t="shared" si="56"/>
        <v>n/a</v>
      </c>
      <c r="Y254" s="989"/>
      <c r="Z254" s="738">
        <f t="shared" si="57"/>
        <v>14.184397163120568</v>
      </c>
      <c r="AA254" s="999">
        <f t="shared" si="58"/>
        <v>16.354609929078013</v>
      </c>
      <c r="AB254" s="1000">
        <v>12</v>
      </c>
      <c r="AC254" s="978">
        <v>1.41</v>
      </c>
      <c r="AD254" s="978" t="s">
        <v>137</v>
      </c>
      <c r="AE254" s="978">
        <v>2.98</v>
      </c>
      <c r="AF254" s="978">
        <v>1.24</v>
      </c>
      <c r="AG254" s="978">
        <v>7.1999999999999993</v>
      </c>
      <c r="AH254" s="978">
        <v>-8.7999999999999989</v>
      </c>
      <c r="AI254" s="978">
        <v>19.509999999999998</v>
      </c>
      <c r="AJ254" s="978">
        <v>23.799999999999997</v>
      </c>
      <c r="AK254" s="978" t="s">
        <v>137</v>
      </c>
      <c r="AL254" s="991">
        <v>208.46</v>
      </c>
      <c r="AM254" s="985">
        <v>6.7</v>
      </c>
      <c r="AN254" s="978">
        <v>0.13</v>
      </c>
      <c r="AO254" s="838" t="str">
        <f t="shared" si="59"/>
        <v>n/a</v>
      </c>
      <c r="AP254" s="839" t="str">
        <f t="shared" si="60"/>
        <v>n/a</v>
      </c>
      <c r="AQ254" s="1001">
        <f t="shared" si="61"/>
        <v>-5.0620873949558831</v>
      </c>
      <c r="AR254" s="738">
        <f>INDEX(Historical!$C$7:$C$1442,MATCH(B254,Historical!$B$7:$B$1449,0))*IF(AH254="n/a",1.03,IF(AH254&lt;0,1.01,IF(AH254&gt;10,1.1,(1+AH254/100))))</f>
        <v>0.15301499999999998</v>
      </c>
      <c r="AS254" s="999">
        <f t="shared" si="62"/>
        <v>0.16831650000000001</v>
      </c>
      <c r="AT254" s="999">
        <f t="shared" si="68"/>
        <v>0.17336599500000002</v>
      </c>
      <c r="AU254" s="999">
        <f t="shared" si="68"/>
        <v>0.17856697485000003</v>
      </c>
      <c r="AV254" s="999">
        <f t="shared" si="68"/>
        <v>0.18392398409550004</v>
      </c>
      <c r="AW254" s="738">
        <f t="shared" si="63"/>
        <v>0.85718845394550014</v>
      </c>
      <c r="AX254" s="846">
        <f t="shared" si="64"/>
        <v>3.717209253883349</v>
      </c>
      <c r="AY254" s="1080">
        <v>0.22</v>
      </c>
      <c r="AZ254" s="985">
        <v>18.329999999999998</v>
      </c>
      <c r="BA254" s="985">
        <v>-22.88</v>
      </c>
      <c r="BB254" s="985">
        <v>-4.51</v>
      </c>
      <c r="BC254" s="985">
        <v>-11.700000000000001</v>
      </c>
      <c r="BE254" s="700">
        <v>2014</v>
      </c>
      <c r="BF254" s="1013">
        <f t="shared" si="65"/>
        <v>0</v>
      </c>
      <c r="BG254" s="995">
        <v>0.70000000000000007</v>
      </c>
    </row>
    <row r="255" spans="1:59" s="874" customFormat="1" ht="11.25" customHeight="1" x14ac:dyDescent="0.2">
      <c r="A255" s="733" t="s">
        <v>1352</v>
      </c>
      <c r="B255" s="882" t="s">
        <v>1353</v>
      </c>
      <c r="C255" s="1070" t="s">
        <v>108</v>
      </c>
      <c r="D255" s="1070" t="s">
        <v>4401</v>
      </c>
      <c r="E255" s="854">
        <v>7</v>
      </c>
      <c r="F255" s="1148">
        <v>635</v>
      </c>
      <c r="G255" s="1147" t="s">
        <v>106</v>
      </c>
      <c r="H255" s="1147" t="s">
        <v>106</v>
      </c>
      <c r="I255" s="855">
        <v>12.14</v>
      </c>
      <c r="J255" s="856">
        <f t="shared" si="52"/>
        <v>3.6243822075782535</v>
      </c>
      <c r="K255" s="857">
        <v>0.11</v>
      </c>
      <c r="L255" s="858">
        <v>4</v>
      </c>
      <c r="M255" s="859">
        <f t="shared" si="53"/>
        <v>0.44</v>
      </c>
      <c r="N255" s="860" t="s">
        <v>649</v>
      </c>
      <c r="O255" s="861">
        <v>0.09</v>
      </c>
      <c r="P255" s="862">
        <v>43412</v>
      </c>
      <c r="Q255" s="862">
        <v>43427</v>
      </c>
      <c r="R255" s="859">
        <f t="shared" si="54"/>
        <v>22.222222222222225</v>
      </c>
      <c r="S255" s="795">
        <f>IF(INDEX(Historical!$D$7:$D$1442,MATCH(B255,Historical!$B$7:$B$1449,0))=0,"n/a",(INDEX(Historical!$C$7:$C$1442,MATCH(B255,Historical!$B$7:$B$1449,0))/INDEX(Historical!$D$7:$D$1442,MATCH(B255,Historical!$B$7:$B$1449,0))-1)*100)</f>
        <v>15.151515151515159</v>
      </c>
      <c r="T255" s="795">
        <f>IF(INDEX(Historical!$F$7:$F$1442,MATCH(B255,Historical!$B$7:$B$1449,0))=0,"n/a",((INDEX(Historical!$C$7:$C$1442,MATCH(B255,Historical!$B$7:$B$1449,0))/INDEX(Historical!$F$7:$F$1442,MATCH(B255,Historical!$B$7:$B$1449,0)))^(1/3)-1)*100)</f>
        <v>23.856232963017064</v>
      </c>
      <c r="U255" s="795">
        <f>IF(INDEX(Historical!$H$7:$H$1442,MATCH(B255,Historical!$B$7:$B$1449,0))=0,"n/a",((INDEX(Historical!$C$7:$C$1442,MATCH(B255,Historical!$B$7:$B$1449,0))/INDEX(Historical!$H$7:$H$1442,MATCH(B255,Historical!$B$7:$B$1449,0)))^(1/5)-1)*100)</f>
        <v>37.089729800393023</v>
      </c>
      <c r="V255" s="795" t="str">
        <f>IF(INDEX(Historical!$O$7:$O$1442,MATCH(B255,Historical!$B$7:$B$1449,0))=0,"n/a",((INDEX(Historical!$C$7:$C$1442,MATCH(B255,Historical!$B$7:$B$1449,0))/INDEX(Historical!$O$7:$O$1442,MATCH(B255,Historical!$B$7:$B$1449,0)))^(1/10)-1)*100)</f>
        <v>n/a</v>
      </c>
      <c r="W255" s="863" t="str">
        <f t="shared" si="55"/>
        <v>n/a</v>
      </c>
      <c r="X255" s="864">
        <f t="shared" si="56"/>
        <v>2.788701488751355</v>
      </c>
      <c r="Y255" s="875"/>
      <c r="Z255" s="856">
        <f t="shared" si="57"/>
        <v>58.666666666666664</v>
      </c>
      <c r="AA255" s="866">
        <f t="shared" si="58"/>
        <v>16.186666666666667</v>
      </c>
      <c r="AB255" s="858">
        <v>12</v>
      </c>
      <c r="AC255" s="867">
        <v>0.75</v>
      </c>
      <c r="AD255" s="867">
        <v>1.57</v>
      </c>
      <c r="AE255" s="867">
        <v>3.74</v>
      </c>
      <c r="AF255" s="884">
        <v>1.1200000000000001</v>
      </c>
      <c r="AG255" s="867">
        <v>5.3</v>
      </c>
      <c r="AH255" s="867">
        <v>-5.6000000000000005</v>
      </c>
      <c r="AI255" s="867">
        <v>2.48</v>
      </c>
      <c r="AJ255" s="867">
        <v>13.3</v>
      </c>
      <c r="AK255" s="867">
        <v>10.38</v>
      </c>
      <c r="AL255" s="868">
        <v>3530</v>
      </c>
      <c r="AM255" s="869">
        <v>0.1</v>
      </c>
      <c r="AN255" s="867">
        <v>1.6</v>
      </c>
      <c r="AO255" s="870">
        <f t="shared" si="59"/>
        <v>24.527445341304606</v>
      </c>
      <c r="AP255" s="871">
        <f t="shared" si="60"/>
        <v>40.714112007971273</v>
      </c>
      <c r="AQ255" s="872">
        <f t="shared" si="61"/>
        <v>-10.237184965248758</v>
      </c>
      <c r="AR255" s="738">
        <f>INDEX(Historical!$C$7:$C$1442,MATCH(B255,Historical!$B$7:$B$1449,0))*IF(AH255="n/a",1.03,IF(AH255&lt;0,1.01,IF(AH255&gt;10,1.1,(1+AH255/100))))</f>
        <v>0.38380000000000003</v>
      </c>
      <c r="AS255" s="866">
        <f t="shared" si="62"/>
        <v>0.39331823999999999</v>
      </c>
      <c r="AT255" s="866">
        <f t="shared" si="68"/>
        <v>0.432650064</v>
      </c>
      <c r="AU255" s="866">
        <f t="shared" si="68"/>
        <v>0.47591507040000003</v>
      </c>
      <c r="AV255" s="866">
        <f t="shared" si="68"/>
        <v>0.52350657744000006</v>
      </c>
      <c r="AW255" s="856">
        <f t="shared" si="63"/>
        <v>2.20918995184</v>
      </c>
      <c r="AX255" s="873">
        <f t="shared" si="64"/>
        <v>18.197610805930804</v>
      </c>
      <c r="AY255" s="1081">
        <v>0.85</v>
      </c>
      <c r="AZ255" s="869">
        <v>22.189999999999998</v>
      </c>
      <c r="BA255" s="869">
        <v>-15.75</v>
      </c>
      <c r="BB255" s="869">
        <v>6.2</v>
      </c>
      <c r="BC255" s="869">
        <v>-2.31</v>
      </c>
      <c r="BD255" s="1033"/>
      <c r="BE255" s="700">
        <v>2013</v>
      </c>
      <c r="BF255" s="1013">
        <f t="shared" si="65"/>
        <v>0</v>
      </c>
      <c r="BG255" s="931">
        <v>0.6</v>
      </c>
    </row>
    <row r="256" spans="1:59" ht="11.25" customHeight="1" x14ac:dyDescent="0.2">
      <c r="A256" s="976" t="s">
        <v>1354</v>
      </c>
      <c r="B256" s="988" t="s">
        <v>1355</v>
      </c>
      <c r="C256" s="1070" t="s">
        <v>4381</v>
      </c>
      <c r="D256" s="1070" t="s">
        <v>4382</v>
      </c>
      <c r="E256" s="828">
        <v>9</v>
      </c>
      <c r="F256" s="1148">
        <v>408</v>
      </c>
      <c r="G256" s="1148" t="s">
        <v>106</v>
      </c>
      <c r="H256" s="1148" t="s">
        <v>106</v>
      </c>
      <c r="I256" s="987">
        <v>37.200000000000003</v>
      </c>
      <c r="J256" s="738">
        <f t="shared" si="52"/>
        <v>6.5698924731182791</v>
      </c>
      <c r="K256" s="990">
        <v>0.61099999999999999</v>
      </c>
      <c r="L256" s="1000">
        <v>4</v>
      </c>
      <c r="M256" s="729">
        <f t="shared" si="53"/>
        <v>2.444</v>
      </c>
      <c r="N256" s="983" t="s">
        <v>164</v>
      </c>
      <c r="O256" s="831">
        <v>0.58750000000000002</v>
      </c>
      <c r="P256" s="973">
        <v>43448</v>
      </c>
      <c r="Q256" s="973">
        <v>43468</v>
      </c>
      <c r="R256" s="729">
        <f t="shared" si="54"/>
        <v>3.9999999999999938</v>
      </c>
      <c r="S256" s="795">
        <f>IF(INDEX(Historical!$D$7:$D$1442,MATCH(B256,Historical!$B$7:$B$1449,0))=0,"n/a",(INDEX(Historical!$C$7:$C$1442,MATCH(B256,Historical!$B$7:$B$1449,0))/INDEX(Historical!$D$7:$D$1442,MATCH(B256,Historical!$B$7:$B$1449,0))-1)*100)</f>
        <v>6.8181818181818121</v>
      </c>
      <c r="T256" s="795">
        <f>IF(INDEX(Historical!$F$7:$F$1442,MATCH(B256,Historical!$B$7:$B$1449,0))=0,"n/a",((INDEX(Historical!$C$7:$C$1442,MATCH(B256,Historical!$B$7:$B$1449,0))/INDEX(Historical!$F$7:$F$1442,MATCH(B256,Historical!$B$7:$B$1449,0)))^(1/3)-1)*100)</f>
        <v>7.1547675061160776</v>
      </c>
      <c r="U256" s="795">
        <f>IF(INDEX(Historical!$H$7:$H$1442,MATCH(B256,Historical!$B$7:$B$1449,0))=0,"n/a",((INDEX(Historical!$C$7:$C$1442,MATCH(B256,Historical!$B$7:$B$1449,0))/INDEX(Historical!$H$7:$H$1442,MATCH(B256,Historical!$B$7:$B$1449,0)))^(1/5)-1)*100)</f>
        <v>16.82312553520109</v>
      </c>
      <c r="V256" s="795" t="str">
        <f>IF(INDEX(Historical!$O$7:$O$1442,MATCH(B256,Historical!$B$7:$B$1449,0))=0,"n/a",((INDEX(Historical!$C$7:$C$1442,MATCH(B256,Historical!$B$7:$B$1449,0))/INDEX(Historical!$O$7:$O$1442,MATCH(B256,Historical!$B$7:$B$1449,0)))^(1/10)-1)*100)</f>
        <v>n/a</v>
      </c>
      <c r="W256" s="796" t="str">
        <f t="shared" si="55"/>
        <v>n/a</v>
      </c>
      <c r="X256" s="797" t="str">
        <f t="shared" si="56"/>
        <v>n/a</v>
      </c>
      <c r="Y256" s="749"/>
      <c r="Z256" s="738">
        <f t="shared" si="57"/>
        <v>290.95238095238096</v>
      </c>
      <c r="AA256" s="999">
        <f t="shared" si="58"/>
        <v>44.285714285714292</v>
      </c>
      <c r="AB256" s="1000">
        <v>12</v>
      </c>
      <c r="AC256" s="978">
        <v>0.84</v>
      </c>
      <c r="AD256" s="978" t="s">
        <v>137</v>
      </c>
      <c r="AE256" s="978">
        <v>2.5499999999999998</v>
      </c>
      <c r="AF256" s="978">
        <v>5.49</v>
      </c>
      <c r="AG256" s="978">
        <v>10.7</v>
      </c>
      <c r="AH256" s="978">
        <v>69.3</v>
      </c>
      <c r="AI256" s="978">
        <v>5.08</v>
      </c>
      <c r="AJ256" s="978">
        <v>-6.2</v>
      </c>
      <c r="AK256" s="978">
        <v>-0.97</v>
      </c>
      <c r="AL256" s="991">
        <v>10610</v>
      </c>
      <c r="AM256" s="985">
        <v>0.91</v>
      </c>
      <c r="AN256" s="980">
        <v>4.3</v>
      </c>
      <c r="AO256" s="838">
        <f t="shared" si="59"/>
        <v>-20.892696277394922</v>
      </c>
      <c r="AP256" s="839">
        <f t="shared" si="60"/>
        <v>23.39301800831937</v>
      </c>
      <c r="AQ256" s="1001">
        <f t="shared" si="61"/>
        <v>228.72046309462223</v>
      </c>
      <c r="AR256" s="738">
        <f>INDEX(Historical!$C$7:$C$1442,MATCH(B256,Historical!$B$7:$B$1449,0))*IF(AH256="n/a",1.03,IF(AH256&lt;0,1.01,IF(AH256&gt;10,1.1,(1+AH256/100))))</f>
        <v>2.5850000000000004</v>
      </c>
      <c r="AS256" s="999">
        <f t="shared" si="62"/>
        <v>2.7163180000000002</v>
      </c>
      <c r="AT256" s="999">
        <f t="shared" si="68"/>
        <v>2.7434811800000003</v>
      </c>
      <c r="AU256" s="999">
        <f t="shared" si="68"/>
        <v>2.7709159918000004</v>
      </c>
      <c r="AV256" s="999">
        <f t="shared" si="68"/>
        <v>2.7986251517180003</v>
      </c>
      <c r="AW256" s="738">
        <f t="shared" si="63"/>
        <v>13.614340323518</v>
      </c>
      <c r="AX256" s="846">
        <f t="shared" si="64"/>
        <v>36.597689041715057</v>
      </c>
      <c r="AY256" s="1080">
        <v>0.72</v>
      </c>
      <c r="AZ256" s="985">
        <v>23.1</v>
      </c>
      <c r="BA256" s="985">
        <v>0.54</v>
      </c>
      <c r="BB256" s="985">
        <v>9.5200000000000014</v>
      </c>
      <c r="BC256" s="985">
        <v>8.81</v>
      </c>
      <c r="BE256" s="700">
        <v>2011</v>
      </c>
      <c r="BF256" s="1013">
        <f t="shared" si="65"/>
        <v>0</v>
      </c>
      <c r="BG256" s="995">
        <v>2</v>
      </c>
    </row>
    <row r="257" spans="1:59" ht="11.25" customHeight="1" x14ac:dyDescent="0.2">
      <c r="A257" s="984" t="s">
        <v>1356</v>
      </c>
      <c r="B257" s="988" t="s">
        <v>1357</v>
      </c>
      <c r="C257" s="1070" t="s">
        <v>112</v>
      </c>
      <c r="D257" s="1070" t="s">
        <v>213</v>
      </c>
      <c r="E257" s="828">
        <v>6</v>
      </c>
      <c r="F257" s="1148">
        <v>707</v>
      </c>
      <c r="G257" s="1148" t="s">
        <v>37</v>
      </c>
      <c r="H257" s="1148" t="s">
        <v>37</v>
      </c>
      <c r="I257" s="987">
        <v>52.56</v>
      </c>
      <c r="J257" s="738">
        <f t="shared" si="52"/>
        <v>1.0197869101978692</v>
      </c>
      <c r="K257" s="990">
        <v>0.13400000000000001</v>
      </c>
      <c r="L257" s="1000">
        <v>4</v>
      </c>
      <c r="M257" s="729">
        <f t="shared" si="53"/>
        <v>0.53600000000000003</v>
      </c>
      <c r="N257" s="983" t="s">
        <v>164</v>
      </c>
      <c r="O257" s="831">
        <v>0.128</v>
      </c>
      <c r="P257" s="694">
        <v>43168</v>
      </c>
      <c r="Q257" s="694">
        <v>43192</v>
      </c>
      <c r="R257" s="729">
        <f t="shared" si="54"/>
        <v>4.6875000000000044</v>
      </c>
      <c r="S257" s="795">
        <f>IF(INDEX(Historical!$D$7:$D$1442,MATCH(B257,Historical!$B$7:$B$1449,0))=0,"n/a",(INDEX(Historical!$C$7:$C$1442,MATCH(B257,Historical!$B$7:$B$1449,0))/INDEX(Historical!$D$7:$D$1442,MATCH(B257,Historical!$B$7:$B$1449,0))-1)*100)</f>
        <v>5.5118110236220597</v>
      </c>
      <c r="T257" s="795">
        <f>IF(INDEX(Historical!$F$7:$F$1442,MATCH(B257,Historical!$B$7:$B$1449,0))=0,"n/a",((INDEX(Historical!$C$7:$C$1442,MATCH(B257,Historical!$B$7:$B$1449,0))/INDEX(Historical!$F$7:$F$1442,MATCH(B257,Historical!$B$7:$B$1449,0)))^(1/3)-1)*100)</f>
        <v>4.3296131454210629</v>
      </c>
      <c r="U257" s="795">
        <f>IF(INDEX(Historical!$H$7:$H$1442,MATCH(B257,Historical!$B$7:$B$1449,0))=0,"n/a",((INDEX(Historical!$C$7:$C$1442,MATCH(B257,Historical!$B$7:$B$1449,0))/INDEX(Historical!$H$7:$H$1442,MATCH(B257,Historical!$B$7:$B$1449,0)))^(1/5)-1)*100)</f>
        <v>6.0280952775362495</v>
      </c>
      <c r="V257" s="795">
        <f>IF(INDEX(Historical!$O$7:$O$1442,MATCH(B257,Historical!$B$7:$B$1449,0))=0,"n/a",((INDEX(Historical!$C$7:$C$1442,MATCH(B257,Historical!$B$7:$B$1449,0))/INDEX(Historical!$O$7:$O$1442,MATCH(B257,Historical!$B$7:$B$1449,0)))^(1/10)-1)*100)</f>
        <v>7.1733479194260985</v>
      </c>
      <c r="W257" s="796">
        <f t="shared" si="55"/>
        <v>0.84034614593439727</v>
      </c>
      <c r="X257" s="797">
        <f t="shared" si="56"/>
        <v>0.29990523768837057</v>
      </c>
      <c r="Y257" s="761"/>
      <c r="Z257" s="738">
        <f t="shared" si="57"/>
        <v>13.333333333333336</v>
      </c>
      <c r="AA257" s="999">
        <f t="shared" si="58"/>
        <v>13.074626865671643</v>
      </c>
      <c r="AB257" s="1000">
        <v>12</v>
      </c>
      <c r="AC257" s="978">
        <v>4.0199999999999996</v>
      </c>
      <c r="AD257" s="978">
        <v>1.63</v>
      </c>
      <c r="AE257" s="978">
        <v>1.67</v>
      </c>
      <c r="AF257" s="978">
        <v>2.58</v>
      </c>
      <c r="AG257" s="978">
        <v>12.8</v>
      </c>
      <c r="AH257" s="978">
        <v>43.8</v>
      </c>
      <c r="AI257" s="978">
        <v>13.639999999999999</v>
      </c>
      <c r="AJ257" s="978">
        <v>20.100000000000001</v>
      </c>
      <c r="AK257" s="978">
        <v>8</v>
      </c>
      <c r="AL257" s="991">
        <v>4600</v>
      </c>
      <c r="AM257" s="985">
        <v>0.2</v>
      </c>
      <c r="AN257" s="978">
        <v>0.09</v>
      </c>
      <c r="AO257" s="838">
        <f t="shared" si="59"/>
        <v>-6.0267446779375247</v>
      </c>
      <c r="AP257" s="839">
        <f t="shared" si="60"/>
        <v>7.0478821877341185</v>
      </c>
      <c r="AQ257" s="1001">
        <f t="shared" si="61"/>
        <v>22.4427980976021</v>
      </c>
      <c r="AR257" s="738">
        <f>INDEX(Historical!$C$7:$C$1442,MATCH(B257,Historical!$B$7:$B$1449,0))*IF(AH257="n/a",1.03,IF(AH257&lt;0,1.01,IF(AH257&gt;10,1.1,(1+AH257/100))))</f>
        <v>0.58960000000000012</v>
      </c>
      <c r="AS257" s="999">
        <f t="shared" si="62"/>
        <v>0.64856000000000014</v>
      </c>
      <c r="AT257" s="999">
        <f t="shared" si="68"/>
        <v>0.7004448000000002</v>
      </c>
      <c r="AU257" s="999">
        <f t="shared" si="68"/>
        <v>0.75648038400000028</v>
      </c>
      <c r="AV257" s="999">
        <f t="shared" si="68"/>
        <v>0.81699881472000035</v>
      </c>
      <c r="AW257" s="738">
        <f t="shared" si="63"/>
        <v>3.512083998720001</v>
      </c>
      <c r="AX257" s="846">
        <f t="shared" si="64"/>
        <v>6.682047181735161</v>
      </c>
      <c r="AY257" s="1080">
        <v>1.65</v>
      </c>
      <c r="AZ257" s="985">
        <v>17.09</v>
      </c>
      <c r="BA257" s="985">
        <v>-16.619999999999997</v>
      </c>
      <c r="BB257" s="985">
        <v>2.8400000000000003</v>
      </c>
      <c r="BC257" s="985">
        <v>-2.8400000000000003</v>
      </c>
      <c r="BD257" s="732"/>
      <c r="BE257" s="700">
        <v>2013</v>
      </c>
      <c r="BF257" s="1013">
        <f t="shared" si="65"/>
        <v>0</v>
      </c>
      <c r="BG257" s="995">
        <v>5.6000000000000005</v>
      </c>
    </row>
    <row r="258" spans="1:59" ht="11.25" customHeight="1" x14ac:dyDescent="0.2">
      <c r="A258" s="976" t="s">
        <v>1358</v>
      </c>
      <c r="B258" s="988" t="s">
        <v>1359</v>
      </c>
      <c r="C258" s="1070" t="s">
        <v>4252</v>
      </c>
      <c r="D258" s="1070" t="s">
        <v>4431</v>
      </c>
      <c r="E258" s="828">
        <v>8</v>
      </c>
      <c r="F258" s="1148">
        <v>547</v>
      </c>
      <c r="G258" s="1148" t="s">
        <v>106</v>
      </c>
      <c r="H258" s="1148" t="s">
        <v>106</v>
      </c>
      <c r="I258" s="987">
        <v>75.16</v>
      </c>
      <c r="J258" s="738">
        <f t="shared" si="52"/>
        <v>2.3150612027674295</v>
      </c>
      <c r="K258" s="990">
        <v>0.435</v>
      </c>
      <c r="L258" s="1000">
        <v>4</v>
      </c>
      <c r="M258" s="729">
        <f t="shared" si="53"/>
        <v>1.74</v>
      </c>
      <c r="N258" s="983" t="s">
        <v>228</v>
      </c>
      <c r="O258" s="831">
        <v>0.42499999999999999</v>
      </c>
      <c r="P258" s="973">
        <v>43420</v>
      </c>
      <c r="Q258" s="973">
        <v>43439</v>
      </c>
      <c r="R258" s="729">
        <f t="shared" si="54"/>
        <v>2.3529411764705901</v>
      </c>
      <c r="S258" s="795">
        <f>IF(INDEX(Historical!$D$7:$D$1442,MATCH(B258,Historical!$B$7:$B$1449,0))=0,"n/a",(INDEX(Historical!$C$7:$C$1442,MATCH(B258,Historical!$B$7:$B$1449,0))/INDEX(Historical!$D$7:$D$1442,MATCH(B258,Historical!$B$7:$B$1449,0))-1)*100)</f>
        <v>10.526315789473673</v>
      </c>
      <c r="T258" s="795">
        <f>IF(INDEX(Historical!$F$7:$F$1442,MATCH(B258,Historical!$B$7:$B$1449,0))=0,"n/a",((INDEX(Historical!$C$7:$C$1442,MATCH(B258,Historical!$B$7:$B$1449,0))/INDEX(Historical!$F$7:$F$1442,MATCH(B258,Historical!$B$7:$B$1449,0)))^(1/3)-1)*100)</f>
        <v>11.406620776990772</v>
      </c>
      <c r="U258" s="795">
        <f>IF(INDEX(Historical!$H$7:$H$1442,MATCH(B258,Historical!$B$7:$B$1449,0))=0,"n/a",((INDEX(Historical!$C$7:$C$1442,MATCH(B258,Historical!$B$7:$B$1449,0))/INDEX(Historical!$H$7:$H$1442,MATCH(B258,Historical!$B$7:$B$1449,0)))^(1/5)-1)*100)</f>
        <v>11.496422620900493</v>
      </c>
      <c r="V258" s="795" t="str">
        <f>IF(INDEX(Historical!$O$7:$O$1442,MATCH(B258,Historical!$B$7:$B$1449,0))=0,"n/a",((INDEX(Historical!$C$7:$C$1442,MATCH(B258,Historical!$B$7:$B$1449,0))/INDEX(Historical!$O$7:$O$1442,MATCH(B258,Historical!$B$7:$B$1449,0)))^(1/10)-1)*100)</f>
        <v>n/a</v>
      </c>
      <c r="W258" s="796" t="str">
        <f t="shared" si="55"/>
        <v>n/a</v>
      </c>
      <c r="X258" s="797">
        <f t="shared" si="56"/>
        <v>2.9478006720257675</v>
      </c>
      <c r="Y258" s="989"/>
      <c r="Z258" s="738">
        <f t="shared" si="57"/>
        <v>59.793814432989691</v>
      </c>
      <c r="AA258" s="999">
        <f t="shared" si="58"/>
        <v>25.828178694158073</v>
      </c>
      <c r="AB258" s="1000">
        <v>12</v>
      </c>
      <c r="AC258" s="978">
        <v>2.91</v>
      </c>
      <c r="AD258" s="978">
        <v>3.22</v>
      </c>
      <c r="AE258" s="978">
        <v>3.14</v>
      </c>
      <c r="AF258" s="978">
        <v>3.45</v>
      </c>
      <c r="AG258" s="978">
        <v>9.3000000000000007</v>
      </c>
      <c r="AH258" s="978">
        <v>0.70000000000000007</v>
      </c>
      <c r="AI258" s="978">
        <v>7.28</v>
      </c>
      <c r="AJ258" s="978">
        <v>3.9</v>
      </c>
      <c r="AK258" s="978">
        <v>8</v>
      </c>
      <c r="AL258" s="991">
        <v>3700</v>
      </c>
      <c r="AM258" s="985">
        <v>1.5</v>
      </c>
      <c r="AN258" s="978">
        <v>0.97</v>
      </c>
      <c r="AO258" s="838">
        <f t="shared" si="59"/>
        <v>-12.01669487049015</v>
      </c>
      <c r="AP258" s="839">
        <f t="shared" si="60"/>
        <v>13.811483823667922</v>
      </c>
      <c r="AQ258" s="1001">
        <f t="shared" si="61"/>
        <v>99.005545980614258</v>
      </c>
      <c r="AR258" s="738">
        <f>INDEX(Historical!$C$7:$C$1442,MATCH(B258,Historical!$B$7:$B$1449,0))*IF(AH258="n/a",1.03,IF(AH258&lt;0,1.01,IF(AH258&gt;10,1.1,(1+AH258/100))))</f>
        <v>1.6917599999999997</v>
      </c>
      <c r="AS258" s="999">
        <f t="shared" si="62"/>
        <v>1.8149201279999996</v>
      </c>
      <c r="AT258" s="999">
        <f t="shared" si="68"/>
        <v>1.9601137382399996</v>
      </c>
      <c r="AU258" s="999">
        <f t="shared" si="68"/>
        <v>2.1169228372991995</v>
      </c>
      <c r="AV258" s="999">
        <f t="shared" si="68"/>
        <v>2.2862766642831356</v>
      </c>
      <c r="AW258" s="738">
        <f t="shared" si="63"/>
        <v>9.8699933678223335</v>
      </c>
      <c r="AX258" s="846">
        <f t="shared" si="64"/>
        <v>13.131976274377774</v>
      </c>
      <c r="AY258" s="1080">
        <v>0.9</v>
      </c>
      <c r="AZ258" s="985">
        <v>15.509999999999998</v>
      </c>
      <c r="BA258" s="985">
        <v>-17.93</v>
      </c>
      <c r="BB258" s="985">
        <v>5.56</v>
      </c>
      <c r="BC258" s="985">
        <v>-5.63</v>
      </c>
      <c r="BE258" s="700">
        <v>2011</v>
      </c>
      <c r="BF258" s="1013">
        <f t="shared" si="65"/>
        <v>0</v>
      </c>
      <c r="BG258" s="995">
        <v>3.9</v>
      </c>
    </row>
    <row r="259" spans="1:59" ht="11.25" customHeight="1" x14ac:dyDescent="0.2">
      <c r="A259" s="984" t="s">
        <v>1360</v>
      </c>
      <c r="B259" s="988" t="s">
        <v>1361</v>
      </c>
      <c r="C259" s="1070" t="s">
        <v>112</v>
      </c>
      <c r="D259" s="1070" t="s">
        <v>1230</v>
      </c>
      <c r="E259" s="828">
        <v>7</v>
      </c>
      <c r="F259" s="1148">
        <v>580</v>
      </c>
      <c r="G259" s="1148" t="s">
        <v>115</v>
      </c>
      <c r="H259" s="1148" t="s">
        <v>115</v>
      </c>
      <c r="I259" s="987">
        <v>33.770000000000003</v>
      </c>
      <c r="J259" s="738">
        <f t="shared" si="52"/>
        <v>3.0796564998519393</v>
      </c>
      <c r="K259" s="990">
        <v>0.26</v>
      </c>
      <c r="L259" s="1000">
        <v>4</v>
      </c>
      <c r="M259" s="729">
        <f t="shared" si="53"/>
        <v>1.04</v>
      </c>
      <c r="N259" s="983" t="s">
        <v>467</v>
      </c>
      <c r="O259" s="831">
        <v>0.25</v>
      </c>
      <c r="P259" s="979">
        <v>43084</v>
      </c>
      <c r="Q259" s="979">
        <v>43112</v>
      </c>
      <c r="R259" s="729">
        <f t="shared" si="54"/>
        <v>4.0000000000000036</v>
      </c>
      <c r="S259" s="795">
        <f>IF(INDEX(Historical!$D$7:$D$1442,MATCH(B259,Historical!$B$7:$B$1449,0))=0,"n/a",(INDEX(Historical!$C$7:$C$1442,MATCH(B259,Historical!$B$7:$B$1449,0))/INDEX(Historical!$D$7:$D$1442,MATCH(B259,Historical!$B$7:$B$1449,0))-1)*100)</f>
        <v>4.0000000000000036</v>
      </c>
      <c r="T259" s="795">
        <f>IF(INDEX(Historical!$F$7:$F$1442,MATCH(B259,Historical!$B$7:$B$1449,0))=0,"n/a",((INDEX(Historical!$C$7:$C$1442,MATCH(B259,Historical!$B$7:$B$1449,0))/INDEX(Historical!$F$7:$F$1442,MATCH(B259,Historical!$B$7:$B$1449,0)))^(1/3)-1)*100)</f>
        <v>7.7018030008854321</v>
      </c>
      <c r="U259" s="795">
        <f>IF(INDEX(Historical!$H$7:$H$1442,MATCH(B259,Historical!$B$7:$B$1449,0))=0,"n/a",((INDEX(Historical!$C$7:$C$1442,MATCH(B259,Historical!$B$7:$B$1449,0))/INDEX(Historical!$H$7:$H$1442,MATCH(B259,Historical!$B$7:$B$1449,0)))^(1/5)-1)*100)</f>
        <v>9.5315783832574219</v>
      </c>
      <c r="V259" s="795">
        <f>IF(INDEX(Historical!$O$7:$O$1442,MATCH(B259,Historical!$B$7:$B$1449,0))=0,"n/a",((INDEX(Historical!$C$7:$C$1442,MATCH(B259,Historical!$B$7:$B$1449,0))/INDEX(Historical!$O$7:$O$1442,MATCH(B259,Historical!$B$7:$B$1449,0)))^(1/10)-1)*100)</f>
        <v>7.1773462536293131</v>
      </c>
      <c r="W259" s="796">
        <f t="shared" si="55"/>
        <v>1.3280087160958221</v>
      </c>
      <c r="X259" s="797">
        <f t="shared" si="56"/>
        <v>0.4838364661551991</v>
      </c>
      <c r="Y259" s="989" t="s">
        <v>736</v>
      </c>
      <c r="Z259" s="738">
        <f t="shared" si="57"/>
        <v>42.622950819672134</v>
      </c>
      <c r="AA259" s="999">
        <f t="shared" si="58"/>
        <v>13.840163934426231</v>
      </c>
      <c r="AB259" s="1000">
        <v>9</v>
      </c>
      <c r="AC259" s="978">
        <v>2.44</v>
      </c>
      <c r="AD259" s="978">
        <v>1.5</v>
      </c>
      <c r="AE259" s="978">
        <v>0.97</v>
      </c>
      <c r="AF259" s="978">
        <v>1.48</v>
      </c>
      <c r="AG259" s="978">
        <v>10.4</v>
      </c>
      <c r="AH259" s="980">
        <v>39.1</v>
      </c>
      <c r="AI259" s="980">
        <v>31.72</v>
      </c>
      <c r="AJ259" s="978">
        <v>19.7</v>
      </c>
      <c r="AK259" s="978">
        <v>9.26</v>
      </c>
      <c r="AL259" s="991">
        <v>30390</v>
      </c>
      <c r="AM259" s="985">
        <v>0.2</v>
      </c>
      <c r="AN259" s="978">
        <v>0.52</v>
      </c>
      <c r="AO259" s="838">
        <f t="shared" si="59"/>
        <v>-1.2289290513168698</v>
      </c>
      <c r="AP259" s="839">
        <f t="shared" si="60"/>
        <v>12.611234883109361</v>
      </c>
      <c r="AQ259" s="1001">
        <f t="shared" si="61"/>
        <v>-4.586414610564848</v>
      </c>
      <c r="AR259" s="738">
        <f>INDEX(Historical!$C$7:$C$1442,MATCH(B259,Historical!$B$7:$B$1449,0))*IF(AH259="n/a",1.03,IF(AH259&lt;0,1.01,IF(AH259&gt;10,1.1,(1+AH259/100))))</f>
        <v>1.1440000000000001</v>
      </c>
      <c r="AS259" s="999">
        <f t="shared" si="62"/>
        <v>1.2584000000000002</v>
      </c>
      <c r="AT259" s="999">
        <f t="shared" si="68"/>
        <v>1.3749278400000002</v>
      </c>
      <c r="AU259" s="999">
        <f t="shared" si="68"/>
        <v>1.5022461579840003</v>
      </c>
      <c r="AV259" s="999">
        <f t="shared" si="68"/>
        <v>1.6413541522133188</v>
      </c>
      <c r="AW259" s="738">
        <f t="shared" si="63"/>
        <v>6.9209281501973194</v>
      </c>
      <c r="AX259" s="846">
        <f t="shared" si="64"/>
        <v>20.49430900265715</v>
      </c>
      <c r="AY259" s="1080">
        <v>1.02</v>
      </c>
      <c r="AZ259" s="985">
        <v>19.350000000000001</v>
      </c>
      <c r="BA259" s="985">
        <v>-16.43</v>
      </c>
      <c r="BB259" s="985">
        <v>5</v>
      </c>
      <c r="BC259" s="985">
        <v>-2.4500000000000002</v>
      </c>
      <c r="BE259" s="700">
        <v>2012</v>
      </c>
      <c r="BF259" s="1013">
        <f t="shared" si="65"/>
        <v>0</v>
      </c>
      <c r="BG259" s="995">
        <v>4.3999999999999995</v>
      </c>
    </row>
    <row r="260" spans="1:59" ht="11.25" customHeight="1" x14ac:dyDescent="0.2">
      <c r="A260" s="984" t="s">
        <v>1362</v>
      </c>
      <c r="B260" s="988" t="s">
        <v>1363</v>
      </c>
      <c r="C260" s="1070" t="s">
        <v>247</v>
      </c>
      <c r="D260" s="1070" t="s">
        <v>4408</v>
      </c>
      <c r="E260" s="828">
        <v>6</v>
      </c>
      <c r="F260" s="1148">
        <v>741</v>
      </c>
      <c r="G260" s="1148" t="s">
        <v>106</v>
      </c>
      <c r="H260" s="1148" t="s">
        <v>106</v>
      </c>
      <c r="I260" s="987">
        <v>62.65</v>
      </c>
      <c r="J260" s="738">
        <f t="shared" si="52"/>
        <v>0.89385474860335201</v>
      </c>
      <c r="K260" s="990">
        <v>0.14000000000000001</v>
      </c>
      <c r="L260" s="1000">
        <v>4</v>
      </c>
      <c r="M260" s="729">
        <f t="shared" si="53"/>
        <v>0.56000000000000005</v>
      </c>
      <c r="N260" s="983" t="s">
        <v>3989</v>
      </c>
      <c r="O260" s="831">
        <v>0.12</v>
      </c>
      <c r="P260" s="973">
        <v>43382</v>
      </c>
      <c r="Q260" s="973">
        <v>43397</v>
      </c>
      <c r="R260" s="729">
        <f t="shared" si="54"/>
        <v>16.666666666666682</v>
      </c>
      <c r="S260" s="795">
        <f>IF(INDEX(Historical!$D$7:$D$1442,MATCH(B260,Historical!$B$7:$B$1449,0))=0,"n/a",(INDEX(Historical!$C$7:$C$1442,MATCH(B260,Historical!$B$7:$B$1449,0))/INDEX(Historical!$D$7:$D$1442,MATCH(B260,Historical!$B$7:$B$1449,0))-1)*100)</f>
        <v>29.729729729729737</v>
      </c>
      <c r="T260" s="795">
        <f>IF(INDEX(Historical!$F$7:$F$1442,MATCH(B260,Historical!$B$7:$B$1449,0))=0,"n/a",((INDEX(Historical!$C$7:$C$1442,MATCH(B260,Historical!$B$7:$B$1449,0))/INDEX(Historical!$F$7:$F$1442,MATCH(B260,Historical!$B$7:$B$1449,0)))^(1/3)-1)*100)</f>
        <v>16.318055297195457</v>
      </c>
      <c r="U260" s="795">
        <f>IF(INDEX(Historical!$H$7:$H$1442,MATCH(B260,Historical!$B$7:$B$1449,0))=0,"n/a",((INDEX(Historical!$C$7:$C$1442,MATCH(B260,Historical!$B$7:$B$1449,0))/INDEX(Historical!$H$7:$H$1442,MATCH(B260,Historical!$B$7:$B$1449,0)))^(1/5)-1)*100)</f>
        <v>44.955932735539108</v>
      </c>
      <c r="V260" s="795">
        <f>IF(INDEX(Historical!$O$7:$O$1442,MATCH(B260,Historical!$B$7:$B$1449,0))=0,"n/a",((INDEX(Historical!$C$7:$C$1442,MATCH(B260,Historical!$B$7:$B$1449,0))/INDEX(Historical!$O$7:$O$1442,MATCH(B260,Historical!$B$7:$B$1449,0)))^(1/10)-1)*100)</f>
        <v>8.1139800821938621</v>
      </c>
      <c r="W260" s="796">
        <f t="shared" si="55"/>
        <v>5.5405525130872517</v>
      </c>
      <c r="X260" s="797">
        <f t="shared" si="56"/>
        <v>2.3293229396652388</v>
      </c>
      <c r="Y260" s="741"/>
      <c r="Z260" s="738">
        <f t="shared" si="57"/>
        <v>11.405295315682281</v>
      </c>
      <c r="AA260" s="999">
        <f t="shared" si="58"/>
        <v>12.759674134419551</v>
      </c>
      <c r="AB260" s="1000">
        <v>9</v>
      </c>
      <c r="AC260" s="978">
        <v>4.91</v>
      </c>
      <c r="AD260" s="978">
        <v>0.91</v>
      </c>
      <c r="AE260" s="978">
        <v>1.1499999999999999</v>
      </c>
      <c r="AF260" s="978">
        <v>2.25</v>
      </c>
      <c r="AG260" s="978">
        <v>15.299999999999999</v>
      </c>
      <c r="AH260" s="978">
        <v>38.5</v>
      </c>
      <c r="AI260" s="978">
        <v>9.6</v>
      </c>
      <c r="AJ260" s="978">
        <v>19.3</v>
      </c>
      <c r="AK260" s="978">
        <v>14.000000000000002</v>
      </c>
      <c r="AL260" s="991">
        <v>627.75</v>
      </c>
      <c r="AM260" s="985">
        <v>3.9</v>
      </c>
      <c r="AN260" s="978">
        <v>0</v>
      </c>
      <c r="AO260" s="838">
        <f t="shared" si="59"/>
        <v>33.090113349722913</v>
      </c>
      <c r="AP260" s="839">
        <f t="shared" si="60"/>
        <v>45.84978748414246</v>
      </c>
      <c r="AQ260" s="1001">
        <f t="shared" si="61"/>
        <v>12.958727570823637</v>
      </c>
      <c r="AR260" s="738">
        <f>INDEX(Historical!$C$7:$C$1442,MATCH(B260,Historical!$B$7:$B$1449,0))*IF(AH260="n/a",1.03,IF(AH260&lt;0,1.01,IF(AH260&gt;10,1.1,(1+AH260/100))))</f>
        <v>0.52800000000000002</v>
      </c>
      <c r="AS260" s="999">
        <f t="shared" si="62"/>
        <v>0.57868800000000009</v>
      </c>
      <c r="AT260" s="999">
        <f t="shared" si="68"/>
        <v>0.63655680000000014</v>
      </c>
      <c r="AU260" s="999">
        <f t="shared" si="68"/>
        <v>0.70021248000000025</v>
      </c>
      <c r="AV260" s="999">
        <f t="shared" si="68"/>
        <v>0.77023372800000034</v>
      </c>
      <c r="AW260" s="738">
        <f t="shared" si="63"/>
        <v>3.213691008000001</v>
      </c>
      <c r="AX260" s="846">
        <f t="shared" si="64"/>
        <v>5.1295945857940959</v>
      </c>
      <c r="AY260" s="1080">
        <v>1.02</v>
      </c>
      <c r="AZ260" s="985">
        <v>14.62</v>
      </c>
      <c r="BA260" s="985">
        <v>-41.64</v>
      </c>
      <c r="BB260" s="985">
        <v>-2.75</v>
      </c>
      <c r="BC260" s="985">
        <v>-20.22</v>
      </c>
      <c r="BE260" s="700">
        <v>2013</v>
      </c>
      <c r="BF260" s="1013">
        <f t="shared" si="65"/>
        <v>0</v>
      </c>
      <c r="BG260" s="995">
        <v>10.6</v>
      </c>
    </row>
    <row r="261" spans="1:59" ht="11.25" customHeight="1" x14ac:dyDescent="0.2">
      <c r="A261" s="984" t="s">
        <v>1364</v>
      </c>
      <c r="B261" s="988" t="s">
        <v>1365</v>
      </c>
      <c r="C261" s="1070" t="s">
        <v>4381</v>
      </c>
      <c r="D261" s="1070" t="s">
        <v>4412</v>
      </c>
      <c r="E261" s="828">
        <v>8</v>
      </c>
      <c r="F261" s="1148">
        <v>507</v>
      </c>
      <c r="G261" s="1148" t="s">
        <v>115</v>
      </c>
      <c r="H261" s="1148" t="s">
        <v>115</v>
      </c>
      <c r="I261" s="987">
        <v>143.41</v>
      </c>
      <c r="J261" s="738">
        <f t="shared" si="52"/>
        <v>0.57178718359947001</v>
      </c>
      <c r="K261" s="990">
        <v>0.41</v>
      </c>
      <c r="L261" s="1000">
        <v>2</v>
      </c>
      <c r="M261" s="729">
        <f t="shared" si="53"/>
        <v>0.82</v>
      </c>
      <c r="N261" s="983" t="s">
        <v>1366</v>
      </c>
      <c r="O261" s="831">
        <v>0.37</v>
      </c>
      <c r="P261" s="973">
        <v>43237</v>
      </c>
      <c r="Q261" s="973">
        <v>43266</v>
      </c>
      <c r="R261" s="729">
        <f t="shared" si="54"/>
        <v>10.810810810810805</v>
      </c>
      <c r="S261" s="795">
        <f>IF(INDEX(Historical!$D$7:$D$1442,MATCH(B261,Historical!$B$7:$B$1449,0))=0,"n/a",(INDEX(Historical!$C$7:$C$1442,MATCH(B261,Historical!$B$7:$B$1449,0))/INDEX(Historical!$D$7:$D$1442,MATCH(B261,Historical!$B$7:$B$1449,0))-1)*100)</f>
        <v>13.888888888888884</v>
      </c>
      <c r="T261" s="795">
        <f>IF(INDEX(Historical!$F$7:$F$1442,MATCH(B261,Historical!$B$7:$B$1449,0))=0,"n/a",((INDEX(Historical!$C$7:$C$1442,MATCH(B261,Historical!$B$7:$B$1449,0))/INDEX(Historical!$F$7:$F$1442,MATCH(B261,Historical!$B$7:$B$1449,0)))^(1/3)-1)*100)</f>
        <v>13.555613628301177</v>
      </c>
      <c r="U261" s="795">
        <f>IF(INDEX(Historical!$H$7:$H$1442,MATCH(B261,Historical!$B$7:$B$1449,0))=0,"n/a",((INDEX(Historical!$C$7:$C$1442,MATCH(B261,Historical!$B$7:$B$1449,0))/INDEX(Historical!$H$7:$H$1442,MATCH(B261,Historical!$B$7:$B$1449,0)))^(1/5)-1)*100)</f>
        <v>13.258872838875678</v>
      </c>
      <c r="V261" s="795">
        <f>IF(INDEX(Historical!$O$7:$O$1442,MATCH(B261,Historical!$B$7:$B$1449,0))=0,"n/a",((INDEX(Historical!$C$7:$C$1442,MATCH(B261,Historical!$B$7:$B$1449,0))/INDEX(Historical!$O$7:$O$1442,MATCH(B261,Historical!$B$7:$B$1449,0)))^(1/10)-1)*100)</f>
        <v>0.89630430261684602</v>
      </c>
      <c r="W261" s="796">
        <f t="shared" si="55"/>
        <v>14.792825160121549</v>
      </c>
      <c r="X261" s="797">
        <f t="shared" si="56"/>
        <v>0.99690773224629159</v>
      </c>
      <c r="Y261" s="989"/>
      <c r="Z261" s="738">
        <f t="shared" si="57"/>
        <v>7.4885844748858457</v>
      </c>
      <c r="AA261" s="999">
        <f t="shared" si="58"/>
        <v>13.096803652968037</v>
      </c>
      <c r="AB261" s="1000">
        <v>12</v>
      </c>
      <c r="AC261" s="978">
        <v>10.95</v>
      </c>
      <c r="AD261" s="978">
        <v>1.27</v>
      </c>
      <c r="AE261" s="978">
        <v>0.47</v>
      </c>
      <c r="AF261" s="978">
        <v>1.85</v>
      </c>
      <c r="AG261" s="978">
        <v>10.5</v>
      </c>
      <c r="AH261" s="980">
        <v>23.7</v>
      </c>
      <c r="AI261" s="980">
        <v>0.24</v>
      </c>
      <c r="AJ261" s="978">
        <v>13.3</v>
      </c>
      <c r="AK261" s="978">
        <v>10.35</v>
      </c>
      <c r="AL261" s="991">
        <v>6550</v>
      </c>
      <c r="AM261" s="985">
        <v>0.3</v>
      </c>
      <c r="AN261" s="978">
        <v>0.28000000000000003</v>
      </c>
      <c r="AO261" s="838">
        <f t="shared" si="59"/>
        <v>0.7338563695071123</v>
      </c>
      <c r="AP261" s="839">
        <f t="shared" si="60"/>
        <v>13.830660022475149</v>
      </c>
      <c r="AQ261" s="1001">
        <f t="shared" si="61"/>
        <v>3.7713014448190307</v>
      </c>
      <c r="AR261" s="738">
        <f>INDEX(Historical!$C$7:$C$1442,MATCH(B261,Historical!$B$7:$B$1449,0))*IF(AH261="n/a",1.03,IF(AH261&lt;0,1.01,IF(AH261&gt;10,1.1,(1+AH261/100))))</f>
        <v>0.90200000000000002</v>
      </c>
      <c r="AS261" s="999">
        <f t="shared" si="62"/>
        <v>0.90416479999999999</v>
      </c>
      <c r="AT261" s="999">
        <f t="shared" si="68"/>
        <v>0.99458128000000012</v>
      </c>
      <c r="AU261" s="999">
        <f t="shared" si="68"/>
        <v>1.0940394080000002</v>
      </c>
      <c r="AV261" s="999">
        <f t="shared" si="68"/>
        <v>1.2034433488000003</v>
      </c>
      <c r="AW261" s="738">
        <f t="shared" si="63"/>
        <v>5.0982288368000006</v>
      </c>
      <c r="AX261" s="846">
        <f t="shared" si="64"/>
        <v>3.5550023267554569</v>
      </c>
      <c r="AY261" s="1080">
        <v>1.67</v>
      </c>
      <c r="AZ261" s="985">
        <v>19.72</v>
      </c>
      <c r="BA261" s="985">
        <v>-19.77</v>
      </c>
      <c r="BB261" s="985">
        <v>6.39</v>
      </c>
      <c r="BC261" s="985">
        <v>-5.28</v>
      </c>
      <c r="BE261" s="700">
        <v>2011</v>
      </c>
      <c r="BF261" s="1013">
        <f t="shared" si="65"/>
        <v>0</v>
      </c>
      <c r="BG261" s="995">
        <v>3.9</v>
      </c>
    </row>
    <row r="262" spans="1:59" ht="11.25" customHeight="1" x14ac:dyDescent="0.2">
      <c r="A262" s="984" t="s">
        <v>1367</v>
      </c>
      <c r="B262" s="988" t="s">
        <v>1368</v>
      </c>
      <c r="C262" s="1070" t="s">
        <v>108</v>
      </c>
      <c r="D262" s="1070" t="s">
        <v>4401</v>
      </c>
      <c r="E262" s="828">
        <v>8</v>
      </c>
      <c r="F262" s="1148">
        <v>544</v>
      </c>
      <c r="G262" s="1148" t="s">
        <v>37</v>
      </c>
      <c r="H262" s="1148" t="s">
        <v>37</v>
      </c>
      <c r="I262" s="987">
        <v>103.5</v>
      </c>
      <c r="J262" s="738">
        <f t="shared" si="52"/>
        <v>3.091787439613527</v>
      </c>
      <c r="K262" s="990">
        <v>0.8</v>
      </c>
      <c r="L262" s="1000">
        <v>4</v>
      </c>
      <c r="M262" s="729">
        <f t="shared" si="53"/>
        <v>3.2</v>
      </c>
      <c r="N262" s="983" t="s">
        <v>161</v>
      </c>
      <c r="O262" s="831">
        <v>0.56000000000000005</v>
      </c>
      <c r="P262" s="973">
        <v>43377</v>
      </c>
      <c r="Q262" s="973">
        <v>43404</v>
      </c>
      <c r="R262" s="729">
        <f t="shared" si="54"/>
        <v>42.857142857142847</v>
      </c>
      <c r="S262" s="795">
        <f>IF(INDEX(Historical!$D$7:$D$1442,MATCH(B262,Historical!$B$7:$B$1449,0))=0,"n/a",(INDEX(Historical!$C$7:$C$1442,MATCH(B262,Historical!$B$7:$B$1449,0))/INDEX(Historical!$D$7:$D$1442,MATCH(B262,Historical!$B$7:$B$1449,0))-1)*100)</f>
        <v>21.568627450980383</v>
      </c>
      <c r="T262" s="795">
        <f>IF(INDEX(Historical!$F$7:$F$1442,MATCH(B262,Historical!$B$7:$B$1449,0))=0,"n/a",((INDEX(Historical!$C$7:$C$1442,MATCH(B262,Historical!$B$7:$B$1449,0))/INDEX(Historical!$F$7:$F$1442,MATCH(B262,Historical!$B$7:$B$1449,0)))^(1/3)-1)*100)</f>
        <v>13.862522184714066</v>
      </c>
      <c r="U262" s="795">
        <f>IF(INDEX(Historical!$H$7:$H$1442,MATCH(B262,Historical!$B$7:$B$1449,0))=0,"n/a",((INDEX(Historical!$C$7:$C$1442,MATCH(B262,Historical!$B$7:$B$1449,0))/INDEX(Historical!$H$7:$H$1442,MATCH(B262,Historical!$B$7:$B$1449,0)))^(1/5)-1)*100)</f>
        <v>12.767137012376306</v>
      </c>
      <c r="V262" s="795">
        <f>IF(INDEX(Historical!$O$7:$O$1442,MATCH(B262,Historical!$B$7:$B$1449,0))=0,"n/a",((INDEX(Historical!$C$7:$C$1442,MATCH(B262,Historical!$B$7:$B$1449,0))/INDEX(Historical!$O$7:$O$1442,MATCH(B262,Historical!$B$7:$B$1449,0)))^(1/10)-1)*100)</f>
        <v>5.0172905515339261</v>
      </c>
      <c r="W262" s="796">
        <f t="shared" si="55"/>
        <v>2.5446277988571011</v>
      </c>
      <c r="X262" s="797">
        <f t="shared" si="56"/>
        <v>2.2798458950671971</v>
      </c>
      <c r="Y262" s="989"/>
      <c r="Z262" s="738">
        <f t="shared" si="57"/>
        <v>35.595105672969964</v>
      </c>
      <c r="AA262" s="999">
        <f t="shared" si="58"/>
        <v>11.512791991101222</v>
      </c>
      <c r="AB262" s="1000">
        <v>12</v>
      </c>
      <c r="AC262" s="978">
        <v>8.99</v>
      </c>
      <c r="AD262" s="978">
        <v>1.2</v>
      </c>
      <c r="AE262" s="978">
        <v>4.42</v>
      </c>
      <c r="AF262" s="978">
        <v>1.51</v>
      </c>
      <c r="AG262" s="978">
        <v>11.3</v>
      </c>
      <c r="AH262" s="978">
        <v>10.5</v>
      </c>
      <c r="AI262" s="978">
        <v>7.93</v>
      </c>
      <c r="AJ262" s="978">
        <v>5.6000000000000005</v>
      </c>
      <c r="AK262" s="978">
        <v>9.629999999999999</v>
      </c>
      <c r="AL262" s="991">
        <v>342020</v>
      </c>
      <c r="AM262" s="985">
        <v>0.1</v>
      </c>
      <c r="AN262" s="978">
        <v>1.17</v>
      </c>
      <c r="AO262" s="838">
        <f t="shared" si="59"/>
        <v>4.3461324608886098</v>
      </c>
      <c r="AP262" s="839">
        <f t="shared" si="60"/>
        <v>15.858924451989832</v>
      </c>
      <c r="AQ262" s="1001">
        <f t="shared" si="61"/>
        <v>-12.100269481988491</v>
      </c>
      <c r="AR262" s="738">
        <f>INDEX(Historical!$C$7:$C$1442,MATCH(B262,Historical!$B$7:$B$1449,0))*IF(AH262="n/a",1.03,IF(AH262&lt;0,1.01,IF(AH262&gt;10,1.1,(1+AH262/100))))</f>
        <v>2.7280000000000002</v>
      </c>
      <c r="AS262" s="999">
        <f t="shared" si="62"/>
        <v>2.9443304000000001</v>
      </c>
      <c r="AT262" s="999">
        <f t="shared" si="68"/>
        <v>3.2278694175200005</v>
      </c>
      <c r="AU262" s="999">
        <f t="shared" si="68"/>
        <v>3.5387132424271766</v>
      </c>
      <c r="AV262" s="999">
        <f t="shared" si="68"/>
        <v>3.8794913276729139</v>
      </c>
      <c r="AW262" s="738">
        <f t="shared" si="63"/>
        <v>16.318404387620092</v>
      </c>
      <c r="AX262" s="846">
        <f t="shared" si="64"/>
        <v>15.766574287555644</v>
      </c>
      <c r="AY262" s="1080">
        <v>1.1299999999999999</v>
      </c>
      <c r="AZ262" s="985">
        <v>13.600000000000001</v>
      </c>
      <c r="BA262" s="985">
        <v>-13.270000000000001</v>
      </c>
      <c r="BB262" s="985">
        <v>0.72</v>
      </c>
      <c r="BC262" s="985">
        <v>-5.1100000000000003</v>
      </c>
      <c r="BE262" s="700">
        <v>2011</v>
      </c>
      <c r="BF262" s="1013">
        <f t="shared" si="65"/>
        <v>0</v>
      </c>
      <c r="BG262" s="995">
        <v>1</v>
      </c>
    </row>
    <row r="263" spans="1:59" ht="11.25" customHeight="1" x14ac:dyDescent="0.2">
      <c r="A263" s="984" t="s">
        <v>1369</v>
      </c>
      <c r="B263" s="988" t="s">
        <v>1370</v>
      </c>
      <c r="C263" s="1070" t="s">
        <v>112</v>
      </c>
      <c r="D263" s="1070" t="s">
        <v>213</v>
      </c>
      <c r="E263" s="828">
        <v>6</v>
      </c>
      <c r="F263" s="1148">
        <v>717</v>
      </c>
      <c r="G263" s="1148" t="s">
        <v>106</v>
      </c>
      <c r="H263" s="1148" t="s">
        <v>106</v>
      </c>
      <c r="I263" s="987">
        <v>85.3</v>
      </c>
      <c r="J263" s="738">
        <f t="shared" ref="J263:J326" si="69">(M263/I263)*100</f>
        <v>1.0316529894490036</v>
      </c>
      <c r="K263" s="990">
        <v>0.22</v>
      </c>
      <c r="L263" s="1000">
        <v>4</v>
      </c>
      <c r="M263" s="729">
        <f t="shared" ref="M263:M326" si="70">K263*L263</f>
        <v>0.88</v>
      </c>
      <c r="N263" s="983" t="s">
        <v>698</v>
      </c>
      <c r="O263" s="831">
        <v>0.21</v>
      </c>
      <c r="P263" s="973">
        <v>43201</v>
      </c>
      <c r="Q263" s="973">
        <v>43230</v>
      </c>
      <c r="R263" s="729">
        <f t="shared" ref="R263:R326" si="71">(K263-O263)/O263*100</f>
        <v>4.7619047619047663</v>
      </c>
      <c r="S263" s="795">
        <f>IF(INDEX(Historical!$D$7:$D$1442,MATCH(B263,Historical!$B$7:$B$1449,0))=0,"n/a",(INDEX(Historical!$C$7:$C$1442,MATCH(B263,Historical!$B$7:$B$1449,0))/INDEX(Historical!$D$7:$D$1442,MATCH(B263,Historical!$B$7:$B$1449,0))-1)*100)</f>
        <v>6.0975609756097393</v>
      </c>
      <c r="T263" s="795">
        <f>IF(INDEX(Historical!$F$7:$F$1442,MATCH(B263,Historical!$B$7:$B$1449,0))=0,"n/a",((INDEX(Historical!$C$7:$C$1442,MATCH(B263,Historical!$B$7:$B$1449,0))/INDEX(Historical!$F$7:$F$1442,MATCH(B263,Historical!$B$7:$B$1449,0)))^(1/3)-1)*100)</f>
        <v>9.6457423731894245</v>
      </c>
      <c r="U263" s="795">
        <f>IF(INDEX(Historical!$H$7:$H$1442,MATCH(B263,Historical!$B$7:$B$1449,0))=0,"n/a",((INDEX(Historical!$C$7:$C$1442,MATCH(B263,Historical!$B$7:$B$1449,0))/INDEX(Historical!$H$7:$H$1442,MATCH(B263,Historical!$B$7:$B$1449,0)))^(1/5)-1)*100)</f>
        <v>28.326352077692253</v>
      </c>
      <c r="V263" s="795" t="str">
        <f>IF(INDEX(Historical!$O$7:$O$1442,MATCH(B263,Historical!$B$7:$B$1449,0))=0,"n/a",((INDEX(Historical!$C$7:$C$1442,MATCH(B263,Historical!$B$7:$B$1449,0))/INDEX(Historical!$O$7:$O$1442,MATCH(B263,Historical!$B$7:$B$1449,0)))^(1/10)-1)*100)</f>
        <v>n/a</v>
      </c>
      <c r="W263" s="796" t="str">
        <f t="shared" ref="W263:W326" si="72">IF(OR(U263&lt;=0,U263="n/a",V263&lt;=0,V263="n/a"),"n/a",U263/V263)</f>
        <v>n/a</v>
      </c>
      <c r="X263" s="797" t="str">
        <f t="shared" ref="X263:X326" si="73">IF(OR(AJ263&lt;=0,AJ263="n/a",U263&lt;=0,U263="n/a"),"n/a",U263/AJ263)</f>
        <v>n/a</v>
      </c>
      <c r="Y263" s="762"/>
      <c r="Z263" s="738">
        <f t="shared" ref="Z263:Z326" si="74">IF(OR(AC263&lt;0.01,AC263="n/a"),"n/a",M263/AC263*100)</f>
        <v>24.581005586592177</v>
      </c>
      <c r="AA263" s="999">
        <f t="shared" ref="AA263:AA326" si="75">IF(OR(AC263&lt;0.01,AC263="n/a"),"n/a",I263/AC263)</f>
        <v>23.826815642458101</v>
      </c>
      <c r="AB263" s="1000">
        <v>12</v>
      </c>
      <c r="AC263" s="978">
        <v>3.58</v>
      </c>
      <c r="AD263" s="978">
        <v>2.98</v>
      </c>
      <c r="AE263" s="978">
        <v>1.52</v>
      </c>
      <c r="AF263" s="978">
        <v>2.65</v>
      </c>
      <c r="AG263" s="978">
        <v>12.5</v>
      </c>
      <c r="AH263" s="980">
        <v>-13.100000000000001</v>
      </c>
      <c r="AI263" s="980">
        <v>16.09</v>
      </c>
      <c r="AJ263" s="978">
        <v>-1.3</v>
      </c>
      <c r="AK263" s="978">
        <v>8</v>
      </c>
      <c r="AL263" s="991">
        <v>940.01</v>
      </c>
      <c r="AM263" s="985">
        <v>1.2</v>
      </c>
      <c r="AN263" s="978">
        <v>0.54</v>
      </c>
      <c r="AO263" s="838">
        <f t="shared" ref="AO263:AO326" si="76">IF(U263="n/a","n/a",IF(AA263&lt;0,"n/a",IF(AA263="n/a","n/a",J263+U263-AA263)))</f>
        <v>5.5311894246831557</v>
      </c>
      <c r="AP263" s="839">
        <f t="shared" ref="AP263:AP326" si="77">IF(U263="n/a","n/a",J263+U263)</f>
        <v>29.358005067141256</v>
      </c>
      <c r="AQ263" s="1001">
        <f t="shared" ref="AQ263:AQ326" si="78">IF(OR(AC263&lt;0.01,AF263="n/a"),"n/a",(I263/SQRT(22.5*AC263*(I263/AF263))-1)*100)</f>
        <v>67.51923465350211</v>
      </c>
      <c r="AR263" s="738">
        <f>INDEX(Historical!$C$7:$C$1442,MATCH(B263,Historical!$B$7:$B$1449,0))*IF(AH263="n/a",1.03,IF(AH263&lt;0,1.01,IF(AH263&gt;10,1.1,(1+AH263/100))))</f>
        <v>0.87870000000000004</v>
      </c>
      <c r="AS263" s="999">
        <f t="shared" ref="AS263:AS326" si="79">IF($AI263="n/a",1.03*AR263,IF($AI263&lt;0,1.01*AR263,IF($AI263&gt;10,1.1*AR263,(1+$AI263/100)*AR263)))</f>
        <v>0.96657000000000015</v>
      </c>
      <c r="AT263" s="999">
        <f t="shared" si="68"/>
        <v>1.0438956000000001</v>
      </c>
      <c r="AU263" s="999">
        <f t="shared" si="68"/>
        <v>1.1274072480000001</v>
      </c>
      <c r="AV263" s="999">
        <f t="shared" si="68"/>
        <v>1.2175998278400002</v>
      </c>
      <c r="AW263" s="738">
        <f t="shared" ref="AW263:AW326" si="80">SUM(AR263:AV263)</f>
        <v>5.23417267584</v>
      </c>
      <c r="AX263" s="846">
        <f t="shared" ref="AX263:AX326" si="81">AW263/I263*100</f>
        <v>6.1361930549120753</v>
      </c>
      <c r="AY263" s="1080">
        <v>1.1599999999999999</v>
      </c>
      <c r="AZ263" s="985">
        <v>11.59</v>
      </c>
      <c r="BA263" s="985">
        <v>-23.74</v>
      </c>
      <c r="BB263" s="985">
        <v>-0.77</v>
      </c>
      <c r="BC263" s="985">
        <v>-10.37</v>
      </c>
      <c r="BE263" s="700">
        <v>2013</v>
      </c>
      <c r="BF263" s="1013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995">
        <v>5.7</v>
      </c>
    </row>
    <row r="264" spans="1:59" ht="11.25" customHeight="1" x14ac:dyDescent="0.2">
      <c r="A264" s="976" t="s">
        <v>1371</v>
      </c>
      <c r="B264" s="988" t="s">
        <v>1372</v>
      </c>
      <c r="C264" s="1070" t="s">
        <v>123</v>
      </c>
      <c r="D264" s="1070" t="s">
        <v>4418</v>
      </c>
      <c r="E264" s="828">
        <v>8</v>
      </c>
      <c r="F264" s="1148">
        <v>567</v>
      </c>
      <c r="G264" s="1148" t="s">
        <v>106</v>
      </c>
      <c r="H264" s="1148" t="s">
        <v>106</v>
      </c>
      <c r="I264" s="987">
        <v>100.37</v>
      </c>
      <c r="J264" s="738">
        <f t="shared" si="69"/>
        <v>2.3911527348809405</v>
      </c>
      <c r="K264" s="990">
        <v>0.6</v>
      </c>
      <c r="L264" s="1000">
        <v>4</v>
      </c>
      <c r="M264" s="729">
        <f t="shared" si="70"/>
        <v>2.4</v>
      </c>
      <c r="N264" s="983" t="s">
        <v>107</v>
      </c>
      <c r="O264" s="831">
        <v>0.55000000000000004</v>
      </c>
      <c r="P264" s="973">
        <v>43489</v>
      </c>
      <c r="Q264" s="973">
        <v>43511</v>
      </c>
      <c r="R264" s="729">
        <f t="shared" si="71"/>
        <v>9.0909090909090793</v>
      </c>
      <c r="S264" s="795">
        <f>IF(INDEX(Historical!$D$7:$D$1442,MATCH(B264,Historical!$B$7:$B$1449,0))=0,"n/a",(INDEX(Historical!$C$7:$C$1442,MATCH(B264,Historical!$B$7:$B$1449,0))/INDEX(Historical!$D$7:$D$1442,MATCH(B264,Historical!$B$7:$B$1449,0))-1)*100)</f>
        <v>10.000000000000009</v>
      </c>
      <c r="T264" s="795">
        <f>IF(INDEX(Historical!$F$7:$F$1442,MATCH(B264,Historical!$B$7:$B$1449,0))=0,"n/a",((INDEX(Historical!$C$7:$C$1442,MATCH(B264,Historical!$B$7:$B$1449,0))/INDEX(Historical!$F$7:$F$1442,MATCH(B264,Historical!$B$7:$B$1449,0)))^(1/3)-1)*100)</f>
        <v>11.199004528465784</v>
      </c>
      <c r="U264" s="795">
        <f>IF(INDEX(Historical!$H$7:$H$1442,MATCH(B264,Historical!$B$7:$B$1449,0))=0,"n/a",((INDEX(Historical!$C$7:$C$1442,MATCH(B264,Historical!$B$7:$B$1449,0))/INDEX(Historical!$H$7:$H$1442,MATCH(B264,Historical!$B$7:$B$1449,0)))^(1/5)-1)*100)</f>
        <v>12.888132073019754</v>
      </c>
      <c r="V264" s="795">
        <f>IF(INDEX(Historical!$O$7:$O$1442,MATCH(B264,Historical!$B$7:$B$1449,0))=0,"n/a",((INDEX(Historical!$C$7:$C$1442,MATCH(B264,Historical!$B$7:$B$1449,0))/INDEX(Historical!$O$7:$O$1442,MATCH(B264,Historical!$B$7:$B$1449,0)))^(1/10)-1)*100)</f>
        <v>10.106850305941407</v>
      </c>
      <c r="W264" s="796">
        <f t="shared" si="72"/>
        <v>1.275187786786883</v>
      </c>
      <c r="X264" s="797">
        <f t="shared" si="73"/>
        <v>8.5920880486798357</v>
      </c>
      <c r="Y264" s="989"/>
      <c r="Z264" s="738">
        <f t="shared" si="74"/>
        <v>44.943820224719097</v>
      </c>
      <c r="AA264" s="999">
        <f t="shared" si="75"/>
        <v>18.795880149812735</v>
      </c>
      <c r="AB264" s="1000">
        <v>12</v>
      </c>
      <c r="AC264" s="978">
        <v>5.34</v>
      </c>
      <c r="AD264" s="978">
        <v>1.44</v>
      </c>
      <c r="AE264" s="978">
        <v>1.05</v>
      </c>
      <c r="AF264" s="978">
        <v>2.1800000000000002</v>
      </c>
      <c r="AG264" s="978">
        <v>7.0000000000000009</v>
      </c>
      <c r="AH264" s="980">
        <v>-5.8999999999999995</v>
      </c>
      <c r="AI264" s="980">
        <v>20.16</v>
      </c>
      <c r="AJ264" s="978">
        <v>1.5</v>
      </c>
      <c r="AK264" s="978">
        <v>13.089999999999998</v>
      </c>
      <c r="AL264" s="991">
        <v>1620</v>
      </c>
      <c r="AM264" s="985">
        <v>0.3</v>
      </c>
      <c r="AN264" s="978">
        <v>0</v>
      </c>
      <c r="AO264" s="838">
        <f t="shared" si="76"/>
        <v>-3.5165953419120406</v>
      </c>
      <c r="AP264" s="839">
        <f t="shared" si="77"/>
        <v>15.279284807900694</v>
      </c>
      <c r="AQ264" s="1001">
        <f t="shared" si="78"/>
        <v>34.948580704062195</v>
      </c>
      <c r="AR264" s="738">
        <f>INDEX(Historical!$C$7:$C$1442,MATCH(B264,Historical!$B$7:$B$1449,0))*IF(AH264="n/a",1.03,IF(AH264&lt;0,1.01,IF(AH264&gt;10,1.1,(1+AH264/100))))</f>
        <v>2.2220000000000004</v>
      </c>
      <c r="AS264" s="999">
        <f t="shared" si="79"/>
        <v>2.4442000000000008</v>
      </c>
      <c r="AT264" s="999">
        <f t="shared" si="68"/>
        <v>2.6886200000000011</v>
      </c>
      <c r="AU264" s="999">
        <f t="shared" si="68"/>
        <v>2.9574820000000015</v>
      </c>
      <c r="AV264" s="999">
        <f t="shared" si="68"/>
        <v>3.2532302000000017</v>
      </c>
      <c r="AW264" s="738">
        <f t="shared" si="80"/>
        <v>13.565532200000007</v>
      </c>
      <c r="AX264" s="846">
        <f t="shared" si="81"/>
        <v>13.515524758393948</v>
      </c>
      <c r="AY264" s="1080">
        <v>0.93</v>
      </c>
      <c r="AZ264" s="985">
        <v>20.51</v>
      </c>
      <c r="BA264" s="985">
        <v>-16.12</v>
      </c>
      <c r="BB264" s="985">
        <v>7.33</v>
      </c>
      <c r="BC264" s="985">
        <v>-2.48</v>
      </c>
      <c r="BE264" s="700">
        <v>2012</v>
      </c>
      <c r="BF264" s="1013">
        <f t="shared" si="82"/>
        <v>0</v>
      </c>
      <c r="BG264" s="995">
        <v>3.8</v>
      </c>
    </row>
    <row r="265" spans="1:59" s="874" customFormat="1" ht="11.25" customHeight="1" x14ac:dyDescent="0.2">
      <c r="A265" s="853" t="s">
        <v>1373</v>
      </c>
      <c r="B265" s="882" t="s">
        <v>1374</v>
      </c>
      <c r="C265" s="1070" t="s">
        <v>112</v>
      </c>
      <c r="D265" s="1070" t="s">
        <v>4419</v>
      </c>
      <c r="E265" s="1096">
        <v>7</v>
      </c>
      <c r="F265" s="1148">
        <v>579</v>
      </c>
      <c r="G265" s="1147" t="s">
        <v>106</v>
      </c>
      <c r="H265" s="1147" t="s">
        <v>106</v>
      </c>
      <c r="I265" s="855">
        <v>105.75</v>
      </c>
      <c r="J265" s="856">
        <f t="shared" si="69"/>
        <v>1.3617021276595744</v>
      </c>
      <c r="K265" s="857">
        <v>0.36</v>
      </c>
      <c r="L265" s="858">
        <v>4</v>
      </c>
      <c r="M265" s="859">
        <f t="shared" si="70"/>
        <v>1.44</v>
      </c>
      <c r="N265" s="860" t="s">
        <v>266</v>
      </c>
      <c r="O265" s="861">
        <v>0.33</v>
      </c>
      <c r="P265" s="883">
        <v>42986</v>
      </c>
      <c r="Q265" s="883">
        <v>43012</v>
      </c>
      <c r="R265" s="859">
        <f t="shared" si="71"/>
        <v>9.0909090909090811</v>
      </c>
      <c r="S265" s="795">
        <f>IF(INDEX(Historical!$D$7:$D$1442,MATCH(B265,Historical!$B$7:$B$1449,0))=0,"n/a",(INDEX(Historical!$C$7:$C$1442,MATCH(B265,Historical!$B$7:$B$1449,0))/INDEX(Historical!$D$7:$D$1442,MATCH(B265,Historical!$B$7:$B$1449,0))-1)*100)</f>
        <v>6.6666666666666652</v>
      </c>
      <c r="T265" s="795">
        <f>IF(INDEX(Historical!$F$7:$F$1442,MATCH(B265,Historical!$B$7:$B$1449,0))=0,"n/a",((INDEX(Historical!$C$7:$C$1442,MATCH(B265,Historical!$B$7:$B$1449,0))/INDEX(Historical!$F$7:$F$1442,MATCH(B265,Historical!$B$7:$B$1449,0)))^(1/3)-1)*100)</f>
        <v>4.2764546753383037</v>
      </c>
      <c r="U265" s="795">
        <f>IF(INDEX(Historical!$H$7:$H$1442,MATCH(B265,Historical!$B$7:$B$1449,0))=0,"n/a",((INDEX(Historical!$C$7:$C$1442,MATCH(B265,Historical!$B$7:$B$1449,0))/INDEX(Historical!$H$7:$H$1442,MATCH(B265,Historical!$B$7:$B$1449,0)))^(1/5)-1)*100)</f>
        <v>11.382417860287909</v>
      </c>
      <c r="V265" s="795" t="str">
        <f>IF(INDEX(Historical!$O$7:$O$1442,MATCH(B265,Historical!$B$7:$B$1449,0))=0,"n/a",((INDEX(Historical!$C$7:$C$1442,MATCH(B265,Historical!$B$7:$B$1449,0))/INDEX(Historical!$O$7:$O$1442,MATCH(B265,Historical!$B$7:$B$1449,0)))^(1/10)-1)*100)</f>
        <v>n/a</v>
      </c>
      <c r="W265" s="863" t="str">
        <f t="shared" si="72"/>
        <v>n/a</v>
      </c>
      <c r="X265" s="864">
        <f t="shared" si="73"/>
        <v>1.2934565750327172</v>
      </c>
      <c r="Y265" s="1079" t="s">
        <v>4455</v>
      </c>
      <c r="Z265" s="856">
        <f t="shared" si="74"/>
        <v>24.283305227655987</v>
      </c>
      <c r="AA265" s="866">
        <f t="shared" si="75"/>
        <v>17.833052276559865</v>
      </c>
      <c r="AB265" s="858">
        <v>12</v>
      </c>
      <c r="AC265" s="867">
        <v>5.93</v>
      </c>
      <c r="AD265" s="867">
        <v>1.28</v>
      </c>
      <c r="AE265" s="867">
        <v>3.96</v>
      </c>
      <c r="AF265" s="867">
        <v>2.2599999999999998</v>
      </c>
      <c r="AG265" s="867">
        <v>20.9</v>
      </c>
      <c r="AH265" s="867">
        <v>17.8</v>
      </c>
      <c r="AI265" s="867">
        <v>13.69</v>
      </c>
      <c r="AJ265" s="867">
        <v>8.7999999999999989</v>
      </c>
      <c r="AK265" s="867">
        <v>13.88</v>
      </c>
      <c r="AL265" s="868">
        <v>10750</v>
      </c>
      <c r="AM265" s="869">
        <v>0.3</v>
      </c>
      <c r="AN265" s="867">
        <v>0.56000000000000005</v>
      </c>
      <c r="AO265" s="870">
        <f t="shared" si="76"/>
        <v>-5.0889322886123818</v>
      </c>
      <c r="AP265" s="871">
        <f t="shared" si="77"/>
        <v>12.744119987947483</v>
      </c>
      <c r="AQ265" s="872">
        <f t="shared" si="78"/>
        <v>33.836879396816144</v>
      </c>
      <c r="AR265" s="738">
        <f>INDEX(Historical!$C$7:$C$1442,MATCH(B265,Historical!$B$7:$B$1449,0))*IF(AH265="n/a",1.03,IF(AH265&lt;0,1.01,IF(AH265&gt;10,1.1,(1+AH265/100))))</f>
        <v>1.5840000000000001</v>
      </c>
      <c r="AS265" s="866">
        <f t="shared" si="79"/>
        <v>1.7424000000000002</v>
      </c>
      <c r="AT265" s="866">
        <f t="shared" si="68"/>
        <v>1.9166400000000003</v>
      </c>
      <c r="AU265" s="866">
        <f t="shared" si="68"/>
        <v>2.1083040000000004</v>
      </c>
      <c r="AV265" s="866">
        <f t="shared" si="68"/>
        <v>2.3191344000000007</v>
      </c>
      <c r="AW265" s="856">
        <f t="shared" si="80"/>
        <v>9.6704784000000021</v>
      </c>
      <c r="AX265" s="873">
        <f t="shared" si="81"/>
        <v>9.1446604255319173</v>
      </c>
      <c r="AY265" s="1081">
        <v>0.81</v>
      </c>
      <c r="AZ265" s="869">
        <v>16.79</v>
      </c>
      <c r="BA265" s="869">
        <v>-12.120000000000001</v>
      </c>
      <c r="BB265" s="869">
        <v>5.65</v>
      </c>
      <c r="BC265" s="869">
        <v>-1.6400000000000001</v>
      </c>
      <c r="BD265" s="1033"/>
      <c r="BE265" s="700">
        <v>2013</v>
      </c>
      <c r="BF265" s="1013">
        <f t="shared" si="82"/>
        <v>0</v>
      </c>
      <c r="BG265" s="931">
        <v>10.5</v>
      </c>
    </row>
    <row r="266" spans="1:59" ht="11.25" customHeight="1" x14ac:dyDescent="0.2">
      <c r="A266" s="984" t="s">
        <v>1375</v>
      </c>
      <c r="B266" s="988" t="s">
        <v>1376</v>
      </c>
      <c r="C266" s="1070" t="s">
        <v>112</v>
      </c>
      <c r="D266" s="1070" t="s">
        <v>4384</v>
      </c>
      <c r="E266" s="828">
        <v>6</v>
      </c>
      <c r="F266" s="1148">
        <v>686</v>
      </c>
      <c r="G266" s="1148" t="s">
        <v>106</v>
      </c>
      <c r="H266" s="1148" t="s">
        <v>106</v>
      </c>
      <c r="I266" s="987">
        <v>52.01</v>
      </c>
      <c r="J266" s="738">
        <f t="shared" si="69"/>
        <v>2.6917900403768504</v>
      </c>
      <c r="K266" s="990">
        <v>0.35</v>
      </c>
      <c r="L266" s="1000">
        <v>4</v>
      </c>
      <c r="M266" s="729">
        <f t="shared" si="70"/>
        <v>1.4</v>
      </c>
      <c r="N266" s="983" t="s">
        <v>506</v>
      </c>
      <c r="O266" s="831">
        <v>0.32</v>
      </c>
      <c r="P266" s="979">
        <v>43088</v>
      </c>
      <c r="Q266" s="979">
        <v>43105</v>
      </c>
      <c r="R266" s="729">
        <f t="shared" si="71"/>
        <v>9.3749999999999911</v>
      </c>
      <c r="S266" s="795">
        <f>IF(INDEX(Historical!$D$7:$D$1442,MATCH(B266,Historical!$B$7:$B$1449,0))=0,"n/a",(INDEX(Historical!$C$7:$C$1442,MATCH(B266,Historical!$B$7:$B$1449,0))/INDEX(Historical!$D$7:$D$1442,MATCH(B266,Historical!$B$7:$B$1449,0))-1)*100)</f>
        <v>9.375</v>
      </c>
      <c r="T266" s="795">
        <f>IF(INDEX(Historical!$F$7:$F$1442,MATCH(B266,Historical!$B$7:$B$1449,0))=0,"n/a",((INDEX(Historical!$C$7:$C$1442,MATCH(B266,Historical!$B$7:$B$1449,0))/INDEX(Historical!$F$7:$F$1442,MATCH(B266,Historical!$B$7:$B$1449,0)))^(1/3)-1)*100)</f>
        <v>9.0355436729529828</v>
      </c>
      <c r="U266" s="795">
        <f>IF(INDEX(Historical!$H$7:$H$1442,MATCH(B266,Historical!$B$7:$B$1449,0))=0,"n/a",((INDEX(Historical!$C$7:$C$1442,MATCH(B266,Historical!$B$7:$B$1449,0))/INDEX(Historical!$H$7:$H$1442,MATCH(B266,Historical!$B$7:$B$1449,0)))^(1/5)-1)*100)</f>
        <v>12.995952835136615</v>
      </c>
      <c r="V266" s="795" t="str">
        <f>IF(INDEX(Historical!$O$7:$O$1442,MATCH(B266,Historical!$B$7:$B$1449,0))=0,"n/a",((INDEX(Historical!$C$7:$C$1442,MATCH(B266,Historical!$B$7:$B$1449,0))/INDEX(Historical!$O$7:$O$1442,MATCH(B266,Historical!$B$7:$B$1449,0)))^(1/10)-1)*100)</f>
        <v>n/a</v>
      </c>
      <c r="W266" s="796" t="str">
        <f t="shared" si="72"/>
        <v>n/a</v>
      </c>
      <c r="X266" s="797">
        <f t="shared" si="73"/>
        <v>0.53702284442713288</v>
      </c>
      <c r="Y266" s="749"/>
      <c r="Z266" s="738">
        <f t="shared" si="74"/>
        <v>55.776892430278892</v>
      </c>
      <c r="AA266" s="999">
        <f t="shared" si="75"/>
        <v>20.721115537848608</v>
      </c>
      <c r="AB266" s="1000">
        <v>12</v>
      </c>
      <c r="AC266" s="978">
        <v>2.5099999999999998</v>
      </c>
      <c r="AD266" s="978">
        <v>2.35</v>
      </c>
      <c r="AE266" s="978">
        <v>1.88</v>
      </c>
      <c r="AF266" s="978">
        <v>4.4800000000000004</v>
      </c>
      <c r="AG266" s="978">
        <v>28.499999999999996</v>
      </c>
      <c r="AH266" s="978">
        <v>22.6</v>
      </c>
      <c r="AI266" s="978">
        <v>8.0299999999999994</v>
      </c>
      <c r="AJ266" s="978">
        <v>24.2</v>
      </c>
      <c r="AK266" s="978">
        <v>8.7999999999999989</v>
      </c>
      <c r="AL266" s="991">
        <v>7020</v>
      </c>
      <c r="AM266" s="985">
        <v>0.3</v>
      </c>
      <c r="AN266" s="978">
        <v>1.71</v>
      </c>
      <c r="AO266" s="838">
        <f t="shared" si="76"/>
        <v>-5.0333726623351431</v>
      </c>
      <c r="AP266" s="839">
        <f t="shared" si="77"/>
        <v>15.687742875513464</v>
      </c>
      <c r="AQ266" s="1001">
        <f t="shared" si="78"/>
        <v>103.12076058844268</v>
      </c>
      <c r="AR266" s="738">
        <f>INDEX(Historical!$C$7:$C$1442,MATCH(B266,Historical!$B$7:$B$1449,0))*IF(AH266="n/a",1.03,IF(AH266&lt;0,1.01,IF(AH266&gt;10,1.1,(1+AH266/100))))</f>
        <v>1.54</v>
      </c>
      <c r="AS266" s="999">
        <f t="shared" si="79"/>
        <v>1.6636620000000002</v>
      </c>
      <c r="AT266" s="999">
        <f t="shared" si="68"/>
        <v>1.8100642560000004</v>
      </c>
      <c r="AU266" s="999">
        <f t="shared" si="68"/>
        <v>1.9693499105280006</v>
      </c>
      <c r="AV266" s="999">
        <f t="shared" si="68"/>
        <v>2.1426527026544648</v>
      </c>
      <c r="AW266" s="738">
        <f t="shared" si="80"/>
        <v>9.125728869182467</v>
      </c>
      <c r="AX266" s="846">
        <f t="shared" si="81"/>
        <v>17.546104343746332</v>
      </c>
      <c r="AY266" s="1080">
        <v>1.24</v>
      </c>
      <c r="AZ266" s="985">
        <v>14.66</v>
      </c>
      <c r="BA266" s="985">
        <v>-19.43</v>
      </c>
      <c r="BB266" s="985">
        <v>1.35</v>
      </c>
      <c r="BC266" s="985">
        <v>-7.08</v>
      </c>
      <c r="BE266" s="700">
        <v>2013</v>
      </c>
      <c r="BF266" s="1013">
        <f t="shared" si="82"/>
        <v>0</v>
      </c>
      <c r="BG266" s="995">
        <v>6</v>
      </c>
    </row>
    <row r="267" spans="1:59" ht="11.25" customHeight="1" x14ac:dyDescent="0.2">
      <c r="A267" s="984" t="s">
        <v>1377</v>
      </c>
      <c r="B267" s="988" t="s">
        <v>1378</v>
      </c>
      <c r="C267" s="1070" t="s">
        <v>4381</v>
      </c>
      <c r="D267" s="1070" t="s">
        <v>4412</v>
      </c>
      <c r="E267" s="828">
        <v>9</v>
      </c>
      <c r="F267" s="1148">
        <v>409</v>
      </c>
      <c r="G267" s="1148" t="s">
        <v>106</v>
      </c>
      <c r="H267" s="1148" t="s">
        <v>106</v>
      </c>
      <c r="I267" s="987">
        <v>19.989999999999998</v>
      </c>
      <c r="J267" s="738">
        <f t="shared" si="69"/>
        <v>4.2021010505252629</v>
      </c>
      <c r="K267" s="990">
        <v>0.21</v>
      </c>
      <c r="L267" s="1000">
        <v>4</v>
      </c>
      <c r="M267" s="729">
        <f t="shared" si="70"/>
        <v>0.84</v>
      </c>
      <c r="N267" s="983" t="s">
        <v>266</v>
      </c>
      <c r="O267" s="831">
        <v>0.19</v>
      </c>
      <c r="P267" s="973">
        <v>43461</v>
      </c>
      <c r="Q267" s="973">
        <v>43468</v>
      </c>
      <c r="R267" s="729">
        <f t="shared" si="71"/>
        <v>10.52631578947368</v>
      </c>
      <c r="S267" s="795">
        <f>IF(INDEX(Historical!$D$7:$D$1442,MATCH(B267,Historical!$B$7:$B$1449,0))=0,"n/a",(INDEX(Historical!$C$7:$C$1442,MATCH(B267,Historical!$B$7:$B$1449,0))/INDEX(Historical!$D$7:$D$1442,MATCH(B267,Historical!$B$7:$B$1449,0))-1)*100)</f>
        <v>11.764705882352944</v>
      </c>
      <c r="T267" s="795">
        <f>IF(INDEX(Historical!$F$7:$F$1442,MATCH(B267,Historical!$B$7:$B$1449,0))=0,"n/a",((INDEX(Historical!$C$7:$C$1442,MATCH(B267,Historical!$B$7:$B$1449,0))/INDEX(Historical!$F$7:$F$1442,MATCH(B267,Historical!$B$7:$B$1449,0)))^(1/3)-1)*100)</f>
        <v>19.087732513870435</v>
      </c>
      <c r="U267" s="795">
        <f>IF(INDEX(Historical!$H$7:$H$1442,MATCH(B267,Historical!$B$7:$B$1449,0))=0,"n/a",((INDEX(Historical!$C$7:$C$1442,MATCH(B267,Historical!$B$7:$B$1449,0))/INDEX(Historical!$H$7:$H$1442,MATCH(B267,Historical!$B$7:$B$1449,0)))^(1/5)-1)*100)</f>
        <v>23.927602766410683</v>
      </c>
      <c r="V267" s="795" t="str">
        <f>IF(INDEX(Historical!$O$7:$O$1442,MATCH(B267,Historical!$B$7:$B$1449,0))=0,"n/a",((INDEX(Historical!$C$7:$C$1442,MATCH(B267,Historical!$B$7:$B$1449,0))/INDEX(Historical!$O$7:$O$1442,MATCH(B267,Historical!$B$7:$B$1449,0)))^(1/10)-1)*100)</f>
        <v>n/a</v>
      </c>
      <c r="W267" s="796" t="str">
        <f t="shared" si="72"/>
        <v>n/a</v>
      </c>
      <c r="X267" s="797">
        <f t="shared" si="73"/>
        <v>0.43663508697829712</v>
      </c>
      <c r="Y267" s="749"/>
      <c r="Z267" s="738">
        <f t="shared" si="74"/>
        <v>69.421487603305792</v>
      </c>
      <c r="AA267" s="999">
        <f t="shared" si="75"/>
        <v>16.520661157024794</v>
      </c>
      <c r="AB267" s="1000">
        <v>12</v>
      </c>
      <c r="AC267" s="978">
        <v>1.21</v>
      </c>
      <c r="AD267" s="978">
        <v>2.06</v>
      </c>
      <c r="AE267" s="978">
        <v>3.63</v>
      </c>
      <c r="AF267" s="978">
        <v>2.25</v>
      </c>
      <c r="AG267" s="978">
        <v>16.600000000000001</v>
      </c>
      <c r="AH267" s="980">
        <v>-6</v>
      </c>
      <c r="AI267" s="980">
        <v>-117.9</v>
      </c>
      <c r="AJ267" s="978">
        <v>54.800000000000004</v>
      </c>
      <c r="AK267" s="978">
        <v>8</v>
      </c>
      <c r="AL267" s="991">
        <v>2820</v>
      </c>
      <c r="AM267" s="985">
        <v>3.6999999999999997</v>
      </c>
      <c r="AN267" s="978">
        <v>4.3099999999999996</v>
      </c>
      <c r="AO267" s="838">
        <f t="shared" si="76"/>
        <v>11.60904265991115</v>
      </c>
      <c r="AP267" s="839">
        <f t="shared" si="77"/>
        <v>28.129703816935944</v>
      </c>
      <c r="AQ267" s="1001">
        <f t="shared" si="78"/>
        <v>28.532724070661452</v>
      </c>
      <c r="AR267" s="738">
        <f>INDEX(Historical!$C$7:$C$1442,MATCH(B267,Historical!$B$7:$B$1449,0))*IF(AH267="n/a",1.03,IF(AH267&lt;0,1.01,IF(AH267&gt;10,1.1,(1+AH267/100))))</f>
        <v>0.76760000000000006</v>
      </c>
      <c r="AS267" s="999">
        <f t="shared" si="79"/>
        <v>0.77527600000000008</v>
      </c>
      <c r="AT267" s="999">
        <f t="shared" ref="AT267:AV286" si="83">IF($AK267="n/a",1.03*AS267,IF($AK267&lt;0,1.01*AS267,IF($AK267&gt;10,1.1*AS267,(1+$AK267/100)*AS267)))</f>
        <v>0.83729808000000017</v>
      </c>
      <c r="AU267" s="999">
        <f t="shared" si="83"/>
        <v>0.90428192640000027</v>
      </c>
      <c r="AV267" s="999">
        <f t="shared" si="83"/>
        <v>0.97662448051200035</v>
      </c>
      <c r="AW267" s="738">
        <f t="shared" si="80"/>
        <v>4.2610804869120011</v>
      </c>
      <c r="AX267" s="846">
        <f t="shared" si="81"/>
        <v>21.316060464792404</v>
      </c>
      <c r="AY267" s="1080">
        <v>1.36</v>
      </c>
      <c r="AZ267" s="985">
        <v>25.330000000000002</v>
      </c>
      <c r="BA267" s="985">
        <v>-10.26</v>
      </c>
      <c r="BB267" s="985">
        <v>5.42</v>
      </c>
      <c r="BC267" s="985">
        <v>-0.4</v>
      </c>
      <c r="BE267" s="700">
        <v>2011</v>
      </c>
      <c r="BF267" s="1013">
        <f t="shared" si="82"/>
        <v>0</v>
      </c>
      <c r="BG267" s="995">
        <v>2.8000000000000003</v>
      </c>
    </row>
    <row r="268" spans="1:59" ht="11.25" customHeight="1" x14ac:dyDescent="0.2">
      <c r="A268" s="984" t="s">
        <v>1379</v>
      </c>
      <c r="B268" s="988" t="s">
        <v>1380</v>
      </c>
      <c r="C268" s="1070" t="s">
        <v>154</v>
      </c>
      <c r="D268" s="1070" t="s">
        <v>4386</v>
      </c>
      <c r="E268" s="828">
        <v>6</v>
      </c>
      <c r="F268" s="1148">
        <v>736</v>
      </c>
      <c r="G268" s="1148" t="s">
        <v>106</v>
      </c>
      <c r="H268" s="1148" t="s">
        <v>106</v>
      </c>
      <c r="I268" s="978">
        <v>32.159999999999997</v>
      </c>
      <c r="J268" s="738">
        <f t="shared" si="69"/>
        <v>2.3631840796019903</v>
      </c>
      <c r="K268" s="990">
        <v>0.19</v>
      </c>
      <c r="L268" s="1000">
        <v>4</v>
      </c>
      <c r="M268" s="729">
        <f t="shared" si="70"/>
        <v>0.76</v>
      </c>
      <c r="N268" s="983" t="s">
        <v>203</v>
      </c>
      <c r="O268" s="831">
        <v>0.17</v>
      </c>
      <c r="P268" s="973">
        <v>43353</v>
      </c>
      <c r="Q268" s="973">
        <v>43368</v>
      </c>
      <c r="R268" s="729">
        <f t="shared" si="71"/>
        <v>11.764705882352935</v>
      </c>
      <c r="S268" s="795">
        <f>IF(INDEX(Historical!$D$7:$D$1442,MATCH(B268,Historical!$B$7:$B$1449,0))=0,"n/a",(INDEX(Historical!$C$7:$C$1442,MATCH(B268,Historical!$B$7:$B$1449,0))/INDEX(Historical!$D$7:$D$1442,MATCH(B268,Historical!$B$7:$B$1449,0))-1)*100)</f>
        <v>12.5</v>
      </c>
      <c r="T268" s="795">
        <f>IF(INDEX(Historical!$F$7:$F$1442,MATCH(B268,Historical!$B$7:$B$1449,0))=0,"n/a",((INDEX(Historical!$C$7:$C$1442,MATCH(B268,Historical!$B$7:$B$1449,0))/INDEX(Historical!$F$7:$F$1442,MATCH(B268,Historical!$B$7:$B$1449,0)))^(1/3)-1)*100)</f>
        <v>12.924323465723408</v>
      </c>
      <c r="U268" s="795">
        <f>IF(INDEX(Historical!$H$7:$H$1442,MATCH(B268,Historical!$B$7:$B$1449,0))=0,"n/a",((INDEX(Historical!$C$7:$C$1442,MATCH(B268,Historical!$B$7:$B$1449,0))/INDEX(Historical!$H$7:$H$1442,MATCH(B268,Historical!$B$7:$B$1449,0)))^(1/5)-1)*100)</f>
        <v>11.382417860287909</v>
      </c>
      <c r="V268" s="795">
        <f>IF(INDEX(Historical!$O$7:$O$1442,MATCH(B268,Historical!$B$7:$B$1449,0))=0,"n/a",((INDEX(Historical!$C$7:$C$1442,MATCH(B268,Historical!$B$7:$B$1449,0))/INDEX(Historical!$O$7:$O$1442,MATCH(B268,Historical!$B$7:$B$1449,0)))^(1/10)-1)*100)</f>
        <v>8.7920299324393056</v>
      </c>
      <c r="W268" s="796">
        <f t="shared" si="72"/>
        <v>1.2946291070155527</v>
      </c>
      <c r="X268" s="797">
        <f t="shared" si="73"/>
        <v>0.7639206617642893</v>
      </c>
      <c r="Y268" s="988"/>
      <c r="Z268" s="738">
        <f t="shared" si="74"/>
        <v>33.928571428571423</v>
      </c>
      <c r="AA268" s="999">
        <f t="shared" si="75"/>
        <v>14.357142857142854</v>
      </c>
      <c r="AB268" s="1000">
        <v>4</v>
      </c>
      <c r="AC268" s="978">
        <v>2.2400000000000002</v>
      </c>
      <c r="AD268" s="978" t="s">
        <v>137</v>
      </c>
      <c r="AE268" s="978">
        <v>0.56000000000000005</v>
      </c>
      <c r="AF268" s="978">
        <v>1.8</v>
      </c>
      <c r="AG268" s="978">
        <v>10.8</v>
      </c>
      <c r="AH268" s="978">
        <v>41.699999999999996</v>
      </c>
      <c r="AI268" s="978">
        <v>8.6</v>
      </c>
      <c r="AJ268" s="978">
        <v>14.899999999999999</v>
      </c>
      <c r="AK268" s="978" t="s">
        <v>137</v>
      </c>
      <c r="AL268" s="991">
        <v>91.01</v>
      </c>
      <c r="AM268" s="985">
        <v>0.6</v>
      </c>
      <c r="AN268" s="978">
        <v>0.13</v>
      </c>
      <c r="AO268" s="838">
        <f t="shared" si="76"/>
        <v>-0.61154091725295601</v>
      </c>
      <c r="AP268" s="839">
        <f t="shared" si="77"/>
        <v>13.745601939889898</v>
      </c>
      <c r="AQ268" s="1001">
        <f t="shared" si="78"/>
        <v>7.1714247629202976</v>
      </c>
      <c r="AR268" s="738">
        <f>INDEX(Historical!$C$7:$C$1442,MATCH(B268,Historical!$B$7:$B$1449,0))*IF(AH268="n/a",1.03,IF(AH268&lt;0,1.01,IF(AH268&gt;10,1.1,(1+AH268/100))))</f>
        <v>0.79200000000000004</v>
      </c>
      <c r="AS268" s="999">
        <f t="shared" si="79"/>
        <v>0.8601120000000001</v>
      </c>
      <c r="AT268" s="999">
        <f t="shared" si="83"/>
        <v>0.88591536000000015</v>
      </c>
      <c r="AU268" s="999">
        <f t="shared" si="83"/>
        <v>0.91249282080000016</v>
      </c>
      <c r="AV268" s="999">
        <f t="shared" si="83"/>
        <v>0.93986760542400016</v>
      </c>
      <c r="AW268" s="738">
        <f t="shared" si="80"/>
        <v>4.3903877862240011</v>
      </c>
      <c r="AX268" s="846">
        <f t="shared" si="81"/>
        <v>13.65170331537314</v>
      </c>
      <c r="AY268" s="1080">
        <v>-0.46</v>
      </c>
      <c r="AZ268" s="985">
        <v>46.18</v>
      </c>
      <c r="BA268" s="985">
        <v>-17.11</v>
      </c>
      <c r="BB268" s="985">
        <v>13.98</v>
      </c>
      <c r="BC268" s="985">
        <v>2.37</v>
      </c>
      <c r="BE268" s="700">
        <v>2013</v>
      </c>
      <c r="BF268" s="1013">
        <f t="shared" si="82"/>
        <v>0</v>
      </c>
      <c r="BG268" s="995">
        <v>6.2</v>
      </c>
    </row>
    <row r="269" spans="1:59" ht="11.25" customHeight="1" x14ac:dyDescent="0.2">
      <c r="A269" s="976" t="s">
        <v>1381</v>
      </c>
      <c r="B269" s="988" t="s">
        <v>1382</v>
      </c>
      <c r="C269" s="1070" t="s">
        <v>108</v>
      </c>
      <c r="D269" s="1070" t="s">
        <v>4401</v>
      </c>
      <c r="E269" s="828">
        <v>8</v>
      </c>
      <c r="F269" s="1148">
        <v>528</v>
      </c>
      <c r="G269" s="1148" t="s">
        <v>37</v>
      </c>
      <c r="H269" s="1148" t="s">
        <v>115</v>
      </c>
      <c r="I269" s="987">
        <v>16.47</v>
      </c>
      <c r="J269" s="738">
        <f t="shared" si="69"/>
        <v>4.1287188828172443</v>
      </c>
      <c r="K269" s="990">
        <v>0.17</v>
      </c>
      <c r="L269" s="1000">
        <v>4</v>
      </c>
      <c r="M269" s="729">
        <f t="shared" si="70"/>
        <v>0.68</v>
      </c>
      <c r="N269" s="983" t="s">
        <v>149</v>
      </c>
      <c r="O269" s="831">
        <v>0.12</v>
      </c>
      <c r="P269" s="973">
        <v>43339</v>
      </c>
      <c r="Q269" s="973">
        <v>43357</v>
      </c>
      <c r="R269" s="729">
        <f t="shared" si="71"/>
        <v>41.666666666666679</v>
      </c>
      <c r="S269" s="795">
        <f>IF(INDEX(Historical!$D$7:$D$1442,MATCH(B269,Historical!$B$7:$B$1449,0))=0,"n/a",(INDEX(Historical!$C$7:$C$1442,MATCH(B269,Historical!$B$7:$B$1449,0))/INDEX(Historical!$D$7:$D$1442,MATCH(B269,Historical!$B$7:$B$1449,0))-1)*100)</f>
        <v>48.684210526315773</v>
      </c>
      <c r="T269" s="795">
        <f>IF(INDEX(Historical!$F$7:$F$1442,MATCH(B269,Historical!$B$7:$B$1449,0))=0,"n/a",((INDEX(Historical!$C$7:$C$1442,MATCH(B269,Historical!$B$7:$B$1449,0))/INDEX(Historical!$F$7:$F$1442,MATCH(B269,Historical!$B$7:$B$1449,0)))^(1/3)-1)*100)</f>
        <v>24.896465993489869</v>
      </c>
      <c r="U269" s="795">
        <f>IF(INDEX(Historical!$H$7:$H$1442,MATCH(B269,Historical!$B$7:$B$1449,0))=0,"n/a",((INDEX(Historical!$C$7:$C$1442,MATCH(B269,Historical!$B$7:$B$1449,0))/INDEX(Historical!$H$7:$H$1442,MATCH(B269,Historical!$B$7:$B$1449,0)))^(1/5)-1)*100)</f>
        <v>21.317093665166876</v>
      </c>
      <c r="V269" s="795">
        <f>IF(INDEX(Historical!$O$7:$O$1442,MATCH(B269,Historical!$B$7:$B$1449,0))=0,"n/a",((INDEX(Historical!$C$7:$C$1442,MATCH(B269,Historical!$B$7:$B$1449,0))/INDEX(Historical!$O$7:$O$1442,MATCH(B269,Historical!$B$7:$B$1449,0)))^(1/10)-1)*100)</f>
        <v>-5.5493731089956366</v>
      </c>
      <c r="W269" s="796" t="str">
        <f t="shared" si="72"/>
        <v>n/a</v>
      </c>
      <c r="X269" s="797">
        <f t="shared" si="73"/>
        <v>2.7684537227489447</v>
      </c>
      <c r="Y269" s="988"/>
      <c r="Z269" s="738">
        <f t="shared" si="74"/>
        <v>40</v>
      </c>
      <c r="AA269" s="999">
        <f t="shared" si="75"/>
        <v>9.6882352941176464</v>
      </c>
      <c r="AB269" s="1000">
        <v>12</v>
      </c>
      <c r="AC269" s="978">
        <v>1.7</v>
      </c>
      <c r="AD269" s="978">
        <v>1.42</v>
      </c>
      <c r="AE269" s="978">
        <v>3.46</v>
      </c>
      <c r="AF269" s="978">
        <v>1.24</v>
      </c>
      <c r="AG269" s="978">
        <v>10.100000000000001</v>
      </c>
      <c r="AH269" s="978">
        <v>56.399999999999991</v>
      </c>
      <c r="AI269" s="978">
        <v>8.6999999999999993</v>
      </c>
      <c r="AJ269" s="978">
        <v>7.7</v>
      </c>
      <c r="AK269" s="978">
        <v>6.8000000000000007</v>
      </c>
      <c r="AL269" s="991">
        <v>16860</v>
      </c>
      <c r="AM269" s="985">
        <v>0.2</v>
      </c>
      <c r="AN269" s="978">
        <v>1.01</v>
      </c>
      <c r="AO269" s="838">
        <f t="shared" si="76"/>
        <v>15.757577253866472</v>
      </c>
      <c r="AP269" s="839">
        <f t="shared" si="77"/>
        <v>25.445812547984119</v>
      </c>
      <c r="AQ269" s="1001">
        <f t="shared" si="78"/>
        <v>-26.929526362236722</v>
      </c>
      <c r="AR269" s="738">
        <f>INDEX(Historical!$C$7:$C$1442,MATCH(B269,Historical!$B$7:$B$1449,0))*IF(AH269="n/a",1.03,IF(AH269&lt;0,1.01,IF(AH269&gt;10,1.1,(1+AH269/100))))</f>
        <v>0.62149999999999994</v>
      </c>
      <c r="AS269" s="999">
        <f t="shared" si="79"/>
        <v>0.67557049999999996</v>
      </c>
      <c r="AT269" s="999">
        <f t="shared" si="83"/>
        <v>0.72150929399999997</v>
      </c>
      <c r="AU269" s="999">
        <f t="shared" si="83"/>
        <v>0.77057192599199997</v>
      </c>
      <c r="AV269" s="999">
        <f t="shared" si="83"/>
        <v>0.82297081695945606</v>
      </c>
      <c r="AW269" s="738">
        <f t="shared" si="80"/>
        <v>3.612122536951456</v>
      </c>
      <c r="AX269" s="846">
        <f t="shared" si="81"/>
        <v>21.931527243178241</v>
      </c>
      <c r="AY269" s="1080">
        <v>1.21</v>
      </c>
      <c r="AZ269" s="985">
        <v>20.62</v>
      </c>
      <c r="BA269" s="985">
        <v>-26.47</v>
      </c>
      <c r="BB269" s="985">
        <v>0.59</v>
      </c>
      <c r="BC269" s="985">
        <v>-13.889999999999999</v>
      </c>
      <c r="BE269" s="700">
        <v>2011</v>
      </c>
      <c r="BF269" s="1013">
        <f t="shared" si="82"/>
        <v>0</v>
      </c>
      <c r="BG269" s="995">
        <v>1</v>
      </c>
    </row>
    <row r="270" spans="1:59" ht="11.25" customHeight="1" x14ac:dyDescent="0.2">
      <c r="A270" s="976" t="s">
        <v>1383</v>
      </c>
      <c r="B270" s="988" t="s">
        <v>1384</v>
      </c>
      <c r="C270" s="1070" t="s">
        <v>4381</v>
      </c>
      <c r="D270" s="1070" t="s">
        <v>4382</v>
      </c>
      <c r="E270" s="828">
        <v>8</v>
      </c>
      <c r="F270" s="1148">
        <v>452</v>
      </c>
      <c r="G270" s="1148" t="s">
        <v>115</v>
      </c>
      <c r="H270" s="1148" t="s">
        <v>115</v>
      </c>
      <c r="I270" s="987">
        <v>17.010000000000002</v>
      </c>
      <c r="J270" s="738">
        <f t="shared" si="69"/>
        <v>6.5843621399176957</v>
      </c>
      <c r="K270" s="990">
        <v>0.28000000000000003</v>
      </c>
      <c r="L270" s="1000">
        <v>4</v>
      </c>
      <c r="M270" s="729">
        <f t="shared" si="70"/>
        <v>1.1200000000000001</v>
      </c>
      <c r="N270" s="983" t="s">
        <v>220</v>
      </c>
      <c r="O270" s="831">
        <v>0.27</v>
      </c>
      <c r="P270" s="979">
        <v>43098</v>
      </c>
      <c r="Q270" s="979">
        <v>43116</v>
      </c>
      <c r="R270" s="729">
        <f t="shared" si="71"/>
        <v>3.7037037037037068</v>
      </c>
      <c r="S270" s="795">
        <f>IF(INDEX(Historical!$D$7:$D$1442,MATCH(B270,Historical!$B$7:$B$1449,0))=0,"n/a",(INDEX(Historical!$C$7:$C$1442,MATCH(B270,Historical!$B$7:$B$1449,0))/INDEX(Historical!$D$7:$D$1442,MATCH(B270,Historical!$B$7:$B$1449,0))-1)*100)</f>
        <v>3.7037037037036979</v>
      </c>
      <c r="T270" s="795">
        <f>IF(INDEX(Historical!$F$7:$F$1442,MATCH(B270,Historical!$B$7:$B$1449,0))=0,"n/a",((INDEX(Historical!$C$7:$C$1442,MATCH(B270,Historical!$B$7:$B$1449,0))/INDEX(Historical!$F$7:$F$1442,MATCH(B270,Historical!$B$7:$B$1449,0)))^(1/3)-1)*100)</f>
        <v>5.2726599609396629</v>
      </c>
      <c r="U270" s="795">
        <f>IF(INDEX(Historical!$H$7:$H$1442,MATCH(B270,Historical!$B$7:$B$1449,0))=0,"n/a",((INDEX(Historical!$C$7:$C$1442,MATCH(B270,Historical!$B$7:$B$1449,0))/INDEX(Historical!$H$7:$H$1442,MATCH(B270,Historical!$B$7:$B$1449,0)))^(1/5)-1)*100)</f>
        <v>5.9223841048812176</v>
      </c>
      <c r="V270" s="795">
        <f>IF(INDEX(Historical!$O$7:$O$1442,MATCH(B270,Historical!$B$7:$B$1449,0))=0,"n/a",((INDEX(Historical!$C$7:$C$1442,MATCH(B270,Historical!$B$7:$B$1449,0))/INDEX(Historical!$O$7:$O$1442,MATCH(B270,Historical!$B$7:$B$1449,0)))^(1/10)-1)*100)</f>
        <v>-3.7418706543626667</v>
      </c>
      <c r="W270" s="796" t="str">
        <f t="shared" si="72"/>
        <v>n/a</v>
      </c>
      <c r="X270" s="797">
        <f t="shared" si="73"/>
        <v>0.19104464854455541</v>
      </c>
      <c r="Y270" s="749"/>
      <c r="Z270" s="738">
        <f t="shared" si="74"/>
        <v>211.32075471698113</v>
      </c>
      <c r="AA270" s="999">
        <f t="shared" si="75"/>
        <v>32.094339622641513</v>
      </c>
      <c r="AB270" s="1000">
        <v>12</v>
      </c>
      <c r="AC270" s="978">
        <v>0.53</v>
      </c>
      <c r="AD270" s="978">
        <v>7</v>
      </c>
      <c r="AE270" s="978">
        <v>5.89</v>
      </c>
      <c r="AF270" s="978">
        <v>1.33</v>
      </c>
      <c r="AG270" s="978">
        <v>9.1</v>
      </c>
      <c r="AH270" s="978">
        <v>12.8</v>
      </c>
      <c r="AI270" s="978">
        <v>-37.299999999999997</v>
      </c>
      <c r="AJ270" s="978">
        <v>31</v>
      </c>
      <c r="AK270" s="978">
        <v>4.5999999999999996</v>
      </c>
      <c r="AL270" s="991">
        <v>7040</v>
      </c>
      <c r="AM270" s="985">
        <v>0.1</v>
      </c>
      <c r="AN270" s="978">
        <v>0.91</v>
      </c>
      <c r="AO270" s="838">
        <f t="shared" si="76"/>
        <v>-19.587593377842602</v>
      </c>
      <c r="AP270" s="839">
        <f t="shared" si="77"/>
        <v>12.506746244798913</v>
      </c>
      <c r="AQ270" s="1001">
        <f t="shared" si="78"/>
        <v>37.736417677813108</v>
      </c>
      <c r="AR270" s="738">
        <f>INDEX(Historical!$C$7:$C$1442,MATCH(B270,Historical!$B$7:$B$1449,0))*IF(AH270="n/a",1.03,IF(AH270&lt;0,1.01,IF(AH270&gt;10,1.1,(1+AH270/100))))</f>
        <v>1.2320000000000002</v>
      </c>
      <c r="AS270" s="999">
        <f t="shared" si="79"/>
        <v>1.2443200000000003</v>
      </c>
      <c r="AT270" s="999">
        <f t="shared" si="83"/>
        <v>1.3015587200000003</v>
      </c>
      <c r="AU270" s="999">
        <f t="shared" si="83"/>
        <v>1.3614304211200003</v>
      </c>
      <c r="AV270" s="999">
        <f t="shared" si="83"/>
        <v>1.4240562204915204</v>
      </c>
      <c r="AW270" s="738">
        <f t="shared" si="80"/>
        <v>6.5633653616115213</v>
      </c>
      <c r="AX270" s="846">
        <f t="shared" si="81"/>
        <v>38.585334283430456</v>
      </c>
      <c r="AY270" s="1080">
        <v>0.62</v>
      </c>
      <c r="AZ270" s="985">
        <v>29.26</v>
      </c>
      <c r="BA270" s="985">
        <v>-5.29</v>
      </c>
      <c r="BB270" s="985">
        <v>7.2700000000000005</v>
      </c>
      <c r="BC270" s="985">
        <v>6.6000000000000005</v>
      </c>
      <c r="BE270" s="700">
        <v>2011</v>
      </c>
      <c r="BF270" s="1013">
        <f t="shared" si="82"/>
        <v>0</v>
      </c>
      <c r="BG270" s="995">
        <v>4.3</v>
      </c>
    </row>
    <row r="271" spans="1:59" ht="11.25" customHeight="1" x14ac:dyDescent="0.2">
      <c r="A271" s="984" t="s">
        <v>1385</v>
      </c>
      <c r="B271" s="988" t="s">
        <v>1386</v>
      </c>
      <c r="C271" s="1070" t="s">
        <v>108</v>
      </c>
      <c r="D271" s="1070" t="s">
        <v>118</v>
      </c>
      <c r="E271" s="828">
        <v>8</v>
      </c>
      <c r="F271" s="1148">
        <v>460</v>
      </c>
      <c r="G271" s="1148" t="s">
        <v>106</v>
      </c>
      <c r="H271" s="1148" t="s">
        <v>106</v>
      </c>
      <c r="I271" s="987">
        <v>16.45</v>
      </c>
      <c r="J271" s="738">
        <f t="shared" si="69"/>
        <v>2.4316109422492405</v>
      </c>
      <c r="K271" s="990">
        <v>0.1</v>
      </c>
      <c r="L271" s="1000">
        <v>4</v>
      </c>
      <c r="M271" s="729">
        <f t="shared" si="70"/>
        <v>0.4</v>
      </c>
      <c r="N271" s="983" t="s">
        <v>149</v>
      </c>
      <c r="O271" s="831">
        <v>0.08</v>
      </c>
      <c r="P271" s="694">
        <v>43158</v>
      </c>
      <c r="Q271" s="694">
        <v>43174</v>
      </c>
      <c r="R271" s="729">
        <f t="shared" si="71"/>
        <v>25.000000000000007</v>
      </c>
      <c r="S271" s="795">
        <f>IF(INDEX(Historical!$D$7:$D$1442,MATCH(B271,Historical!$B$7:$B$1449,0))=0,"n/a",(INDEX(Historical!$C$7:$C$1442,MATCH(B271,Historical!$B$7:$B$1449,0))/INDEX(Historical!$D$7:$D$1442,MATCH(B271,Historical!$B$7:$B$1449,0))-1)*100)</f>
        <v>32.231404958677686</v>
      </c>
      <c r="T271" s="795">
        <f>IF(INDEX(Historical!$F$7:$F$1442,MATCH(B271,Historical!$B$7:$B$1449,0))=0,"n/a",((INDEX(Historical!$C$7:$C$1442,MATCH(B271,Historical!$B$7:$B$1449,0))/INDEX(Historical!$F$7:$F$1442,MATCH(B271,Historical!$B$7:$B$1449,0)))^(1/3)-1)*100)</f>
        <v>23.47158379972165</v>
      </c>
      <c r="U271" s="795">
        <f>IF(INDEX(Historical!$H$7:$H$1442,MATCH(B271,Historical!$B$7:$B$1449,0))=0,"n/a",((INDEX(Historical!$C$7:$C$1442,MATCH(B271,Historical!$B$7:$B$1449,0))/INDEX(Historical!$H$7:$H$1442,MATCH(B271,Historical!$B$7:$B$1449,0)))^(1/5)-1)*100)</f>
        <v>20.112443398143132</v>
      </c>
      <c r="V271" s="795" t="str">
        <f>IF(INDEX(Historical!$O$7:$O$1442,MATCH(B271,Historical!$B$7:$B$1449,0))=0,"n/a",((INDEX(Historical!$C$7:$C$1442,MATCH(B271,Historical!$B$7:$B$1449,0))/INDEX(Historical!$O$7:$O$1442,MATCH(B271,Historical!$B$7:$B$1449,0)))^(1/10)-1)*100)</f>
        <v>n/a</v>
      </c>
      <c r="W271" s="796" t="str">
        <f t="shared" si="72"/>
        <v>n/a</v>
      </c>
      <c r="X271" s="797">
        <f t="shared" si="73"/>
        <v>0.56654770135614452</v>
      </c>
      <c r="Y271" s="752"/>
      <c r="Z271" s="738">
        <f t="shared" si="74"/>
        <v>78.431372549019613</v>
      </c>
      <c r="AA271" s="999">
        <f t="shared" si="75"/>
        <v>32.254901960784309</v>
      </c>
      <c r="AB271" s="1000">
        <v>12</v>
      </c>
      <c r="AC271" s="978">
        <v>0.51</v>
      </c>
      <c r="AD271" s="978" t="s">
        <v>137</v>
      </c>
      <c r="AE271" s="978">
        <v>1.53</v>
      </c>
      <c r="AF271" s="978">
        <v>1.92</v>
      </c>
      <c r="AG271" s="978">
        <v>6.5</v>
      </c>
      <c r="AH271" s="978">
        <v>-20.599999999999998</v>
      </c>
      <c r="AI271" s="978">
        <v>116.41999999999999</v>
      </c>
      <c r="AJ271" s="978">
        <v>35.5</v>
      </c>
      <c r="AK271" s="978" t="s">
        <v>137</v>
      </c>
      <c r="AL271" s="991">
        <v>168.28</v>
      </c>
      <c r="AM271" s="985">
        <v>8.6</v>
      </c>
      <c r="AN271" s="978">
        <v>0.32</v>
      </c>
      <c r="AO271" s="838">
        <f t="shared" si="76"/>
        <v>-9.7108476203919381</v>
      </c>
      <c r="AP271" s="839">
        <f t="shared" si="77"/>
        <v>22.544054340392371</v>
      </c>
      <c r="AQ271" s="1001">
        <f t="shared" si="78"/>
        <v>65.90413800305268</v>
      </c>
      <c r="AR271" s="738">
        <f>INDEX(Historical!$C$7:$C$1442,MATCH(B271,Historical!$B$7:$B$1449,0))*IF(AH271="n/a",1.03,IF(AH271&lt;0,1.01,IF(AH271&gt;10,1.1,(1+AH271/100))))</f>
        <v>0.40400000000000003</v>
      </c>
      <c r="AS271" s="999">
        <f t="shared" si="79"/>
        <v>0.44440000000000007</v>
      </c>
      <c r="AT271" s="999">
        <f t="shared" si="83"/>
        <v>0.45773200000000008</v>
      </c>
      <c r="AU271" s="999">
        <f t="shared" si="83"/>
        <v>0.47146396000000007</v>
      </c>
      <c r="AV271" s="999">
        <f t="shared" si="83"/>
        <v>0.48560787880000006</v>
      </c>
      <c r="AW271" s="738">
        <f t="shared" si="80"/>
        <v>2.2632038388000004</v>
      </c>
      <c r="AX271" s="846">
        <f t="shared" si="81"/>
        <v>13.758078047416417</v>
      </c>
      <c r="AY271" s="1080">
        <v>0.57999999999999996</v>
      </c>
      <c r="AZ271" s="985">
        <v>24.57</v>
      </c>
      <c r="BA271" s="985">
        <v>-22.95</v>
      </c>
      <c r="BB271" s="985">
        <v>2.16</v>
      </c>
      <c r="BC271" s="985">
        <v>-3.8899999999999997</v>
      </c>
      <c r="BE271" s="700">
        <v>2011</v>
      </c>
      <c r="BF271" s="1013">
        <f t="shared" si="82"/>
        <v>0</v>
      </c>
      <c r="BG271" s="995">
        <v>2.2999999999999998</v>
      </c>
    </row>
    <row r="272" spans="1:59" ht="11.25" customHeight="1" x14ac:dyDescent="0.2">
      <c r="A272" s="984" t="s">
        <v>1387</v>
      </c>
      <c r="B272" s="988" t="s">
        <v>1388</v>
      </c>
      <c r="C272" s="1070" t="s">
        <v>4381</v>
      </c>
      <c r="D272" s="1070" t="s">
        <v>4382</v>
      </c>
      <c r="E272" s="828">
        <v>5</v>
      </c>
      <c r="F272" s="1148">
        <v>781</v>
      </c>
      <c r="G272" s="1148" t="s">
        <v>115</v>
      </c>
      <c r="H272" s="1148" t="s">
        <v>115</v>
      </c>
      <c r="I272" s="987">
        <v>16.63</v>
      </c>
      <c r="J272" s="738">
        <f t="shared" si="69"/>
        <v>7.6368009621166575</v>
      </c>
      <c r="K272" s="990">
        <v>0.3175</v>
      </c>
      <c r="L272" s="1000">
        <v>4</v>
      </c>
      <c r="M272" s="729">
        <f t="shared" si="70"/>
        <v>1.27</v>
      </c>
      <c r="N272" s="983" t="s">
        <v>467</v>
      </c>
      <c r="O272" s="831">
        <v>0.30249999999999999</v>
      </c>
      <c r="P272" s="979">
        <v>43104</v>
      </c>
      <c r="Q272" s="979">
        <v>43112</v>
      </c>
      <c r="R272" s="729">
        <f t="shared" si="71"/>
        <v>4.9586776859504171</v>
      </c>
      <c r="S272" s="795">
        <f>IF(INDEX(Historical!$D$7:$D$1442,MATCH(B272,Historical!$B$7:$B$1449,0))=0,"n/a",(INDEX(Historical!$C$7:$C$1442,MATCH(B272,Historical!$B$7:$B$1449,0))/INDEX(Historical!$D$7:$D$1442,MATCH(B272,Historical!$B$7:$B$1449,0))-1)*100)</f>
        <v>4.9586776859504189</v>
      </c>
      <c r="T272" s="795">
        <f>IF(INDEX(Historical!$F$7:$F$1442,MATCH(B272,Historical!$B$7:$B$1449,0))=0,"n/a",((INDEX(Historical!$C$7:$C$1442,MATCH(B272,Historical!$B$7:$B$1449,0))/INDEX(Historical!$F$7:$F$1442,MATCH(B272,Historical!$B$7:$B$1449,0)))^(1/3)-1)*100)</f>
        <v>5.6319946630018158</v>
      </c>
      <c r="U272" s="795">
        <f>IF(INDEX(Historical!$H$7:$H$1442,MATCH(B272,Historical!$B$7:$B$1449,0))=0,"n/a",((INDEX(Historical!$C$7:$C$1442,MATCH(B272,Historical!$B$7:$B$1449,0))/INDEX(Historical!$H$7:$H$1442,MATCH(B272,Historical!$B$7:$B$1449,0)))^(1/5)-1)*100)</f>
        <v>5.7563607428677388</v>
      </c>
      <c r="V272" s="795">
        <f>IF(INDEX(Historical!$O$7:$O$1442,MATCH(B272,Historical!$B$7:$B$1449,0))=0,"n/a",((INDEX(Historical!$C$7:$C$1442,MATCH(B272,Historical!$B$7:$B$1449,0))/INDEX(Historical!$O$7:$O$1442,MATCH(B272,Historical!$B$7:$B$1449,0)))^(1/10)-1)*100)</f>
        <v>-9.0520346350250627</v>
      </c>
      <c r="W272" s="796" t="str">
        <f t="shared" si="72"/>
        <v>n/a</v>
      </c>
      <c r="X272" s="797">
        <f t="shared" si="73"/>
        <v>0.35533091005356415</v>
      </c>
      <c r="Y272" s="754"/>
      <c r="Z272" s="738" t="str">
        <f t="shared" si="74"/>
        <v>n/a</v>
      </c>
      <c r="AA272" s="999" t="str">
        <f t="shared" si="75"/>
        <v>n/a</v>
      </c>
      <c r="AB272" s="1000">
        <v>12</v>
      </c>
      <c r="AC272" s="978">
        <v>-0.16</v>
      </c>
      <c r="AD272" s="978" t="s">
        <v>137</v>
      </c>
      <c r="AE272" s="978">
        <v>3.91</v>
      </c>
      <c r="AF272" s="978">
        <v>0.94</v>
      </c>
      <c r="AG272" s="978">
        <v>-0.89999999999999991</v>
      </c>
      <c r="AH272" s="978">
        <v>901.3</v>
      </c>
      <c r="AI272" s="978">
        <v>291.7</v>
      </c>
      <c r="AJ272" s="978">
        <v>16.2</v>
      </c>
      <c r="AK272" s="978">
        <v>52.7</v>
      </c>
      <c r="AL272" s="991">
        <v>1390</v>
      </c>
      <c r="AM272" s="985">
        <v>0.2</v>
      </c>
      <c r="AN272" s="978">
        <v>1.07</v>
      </c>
      <c r="AO272" s="838" t="str">
        <f t="shared" si="76"/>
        <v>n/a</v>
      </c>
      <c r="AP272" s="839">
        <f t="shared" si="77"/>
        <v>13.393161704984397</v>
      </c>
      <c r="AQ272" s="1001" t="str">
        <f t="shared" si="78"/>
        <v>n/a</v>
      </c>
      <c r="AR272" s="738">
        <f>INDEX(Historical!$C$7:$C$1442,MATCH(B272,Historical!$B$7:$B$1449,0))*IF(AH272="n/a",1.03,IF(AH272&lt;0,1.01,IF(AH272&gt;10,1.1,(1+AH272/100))))</f>
        <v>1.3970000000000002</v>
      </c>
      <c r="AS272" s="999">
        <f t="shared" si="79"/>
        <v>1.5367000000000004</v>
      </c>
      <c r="AT272" s="999">
        <f t="shared" si="83"/>
        <v>1.6903700000000006</v>
      </c>
      <c r="AU272" s="999">
        <f t="shared" si="83"/>
        <v>1.8594070000000007</v>
      </c>
      <c r="AV272" s="999">
        <f t="shared" si="83"/>
        <v>2.0453477000000011</v>
      </c>
      <c r="AW272" s="738">
        <f t="shared" si="80"/>
        <v>8.528824700000003</v>
      </c>
      <c r="AX272" s="846">
        <f t="shared" si="81"/>
        <v>51.285776909200266</v>
      </c>
      <c r="AY272" s="1080">
        <v>0.73</v>
      </c>
      <c r="AZ272" s="985">
        <v>21.740000000000002</v>
      </c>
      <c r="BA272" s="985">
        <v>-6.3100000000000005</v>
      </c>
      <c r="BB272" s="985">
        <v>6.92</v>
      </c>
      <c r="BC272" s="985">
        <v>3.7199999999999998</v>
      </c>
      <c r="BE272" s="700">
        <v>2014</v>
      </c>
      <c r="BF272" s="1013">
        <f t="shared" si="82"/>
        <v>0</v>
      </c>
      <c r="BG272" s="995">
        <v>-0.4</v>
      </c>
    </row>
    <row r="273" spans="1:59" ht="11.25" customHeight="1" x14ac:dyDescent="0.2">
      <c r="A273" s="976" t="s">
        <v>1389</v>
      </c>
      <c r="B273" s="988" t="s">
        <v>1390</v>
      </c>
      <c r="C273" s="1070" t="s">
        <v>4252</v>
      </c>
      <c r="D273" s="1070" t="s">
        <v>4388</v>
      </c>
      <c r="E273" s="828">
        <v>9</v>
      </c>
      <c r="F273" s="1148">
        <v>371</v>
      </c>
      <c r="G273" s="1148" t="s">
        <v>106</v>
      </c>
      <c r="H273" s="1148" t="s">
        <v>106</v>
      </c>
      <c r="I273" s="987">
        <v>106.57</v>
      </c>
      <c r="J273" s="738">
        <f t="shared" si="69"/>
        <v>2.8150511400957119</v>
      </c>
      <c r="K273" s="990">
        <v>0.75</v>
      </c>
      <c r="L273" s="1000">
        <v>4</v>
      </c>
      <c r="M273" s="729">
        <f t="shared" si="70"/>
        <v>3</v>
      </c>
      <c r="N273" s="983" t="s">
        <v>119</v>
      </c>
      <c r="O273" s="831">
        <v>0.59</v>
      </c>
      <c r="P273" s="973">
        <v>43234</v>
      </c>
      <c r="Q273" s="973">
        <v>43252</v>
      </c>
      <c r="R273" s="729">
        <f t="shared" si="71"/>
        <v>27.118644067796616</v>
      </c>
      <c r="S273" s="795">
        <f>IF(INDEX(Historical!$D$7:$D$1442,MATCH(B273,Historical!$B$7:$B$1449,0))=0,"n/a",(INDEX(Historical!$C$7:$C$1442,MATCH(B273,Historical!$B$7:$B$1449,0))/INDEX(Historical!$D$7:$D$1442,MATCH(B273,Historical!$B$7:$B$1449,0))-1)*100)</f>
        <v>25.663716814159287</v>
      </c>
      <c r="T273" s="795">
        <f>IF(INDEX(Historical!$F$7:$F$1442,MATCH(B273,Historical!$B$7:$B$1449,0))=0,"n/a",((INDEX(Historical!$C$7:$C$1442,MATCH(B273,Historical!$B$7:$B$1449,0))/INDEX(Historical!$F$7:$F$1442,MATCH(B273,Historical!$B$7:$B$1449,0)))^(1/3)-1)*100)</f>
        <v>11.659597378386465</v>
      </c>
      <c r="U273" s="795">
        <f>IF(INDEX(Historical!$H$7:$H$1442,MATCH(B273,Historical!$B$7:$B$1449,0))=0,"n/a",((INDEX(Historical!$C$7:$C$1442,MATCH(B273,Historical!$B$7:$B$1449,0))/INDEX(Historical!$H$7:$H$1442,MATCH(B273,Historical!$B$7:$B$1449,0)))^(1/5)-1)*100)</f>
        <v>10.808706108221555</v>
      </c>
      <c r="V273" s="795">
        <f>IF(INDEX(Historical!$O$7:$O$1442,MATCH(B273,Historical!$B$7:$B$1449,0))=0,"n/a",((INDEX(Historical!$C$7:$C$1442,MATCH(B273,Historical!$B$7:$B$1449,0))/INDEX(Historical!$O$7:$O$1442,MATCH(B273,Historical!$B$7:$B$1449,0)))^(1/10)-1)*100)</f>
        <v>16.819867405851795</v>
      </c>
      <c r="W273" s="796">
        <f t="shared" si="72"/>
        <v>0.64261541707879943</v>
      </c>
      <c r="X273" s="797">
        <f t="shared" si="73"/>
        <v>0.5749311759692316</v>
      </c>
      <c r="Y273" s="752"/>
      <c r="Z273" s="738">
        <f t="shared" si="74"/>
        <v>35.377358490566039</v>
      </c>
      <c r="AA273" s="999">
        <f t="shared" si="75"/>
        <v>12.567216981132074</v>
      </c>
      <c r="AB273" s="1000">
        <v>6</v>
      </c>
      <c r="AC273" s="978">
        <v>8.48</v>
      </c>
      <c r="AD273" s="978">
        <v>1.81</v>
      </c>
      <c r="AE273" s="978">
        <v>3.98</v>
      </c>
      <c r="AF273" s="978">
        <v>10.55</v>
      </c>
      <c r="AG273" s="980">
        <v>63.4</v>
      </c>
      <c r="AH273" s="978">
        <v>28.9</v>
      </c>
      <c r="AI273" s="978">
        <v>1.72</v>
      </c>
      <c r="AJ273" s="978">
        <v>18.8</v>
      </c>
      <c r="AK273" s="978">
        <v>6.9500000000000011</v>
      </c>
      <c r="AL273" s="991">
        <v>16540</v>
      </c>
      <c r="AM273" s="985">
        <v>0.3</v>
      </c>
      <c r="AN273" s="980">
        <v>0</v>
      </c>
      <c r="AO273" s="838">
        <f t="shared" si="76"/>
        <v>1.0565402671851931</v>
      </c>
      <c r="AP273" s="839">
        <f t="shared" si="77"/>
        <v>13.623757248317267</v>
      </c>
      <c r="AQ273" s="1001">
        <f t="shared" si="78"/>
        <v>142.74736675623475</v>
      </c>
      <c r="AR273" s="738">
        <f>INDEX(Historical!$C$7:$C$1442,MATCH(B273,Historical!$B$7:$B$1449,0))*IF(AH273="n/a",1.03,IF(AH273&lt;0,1.01,IF(AH273&gt;10,1.1,(1+AH273/100))))</f>
        <v>3.1240000000000001</v>
      </c>
      <c r="AS273" s="999">
        <f t="shared" si="79"/>
        <v>3.1777328000000002</v>
      </c>
      <c r="AT273" s="999">
        <f t="shared" si="83"/>
        <v>3.3985852296000005</v>
      </c>
      <c r="AU273" s="999">
        <f t="shared" si="83"/>
        <v>3.6347869030572011</v>
      </c>
      <c r="AV273" s="999">
        <f t="shared" si="83"/>
        <v>3.887404592819677</v>
      </c>
      <c r="AW273" s="738">
        <f t="shared" si="80"/>
        <v>17.222509525476877</v>
      </c>
      <c r="AX273" s="846">
        <f t="shared" si="81"/>
        <v>16.160748358334313</v>
      </c>
      <c r="AY273" s="1080">
        <v>1.52</v>
      </c>
      <c r="AZ273" s="985">
        <v>32.14</v>
      </c>
      <c r="BA273" s="985">
        <v>-14.030000000000001</v>
      </c>
      <c r="BB273" s="985">
        <v>14.32</v>
      </c>
      <c r="BC273" s="985">
        <v>3.81</v>
      </c>
      <c r="BE273" s="700">
        <v>2010</v>
      </c>
      <c r="BF273" s="1013">
        <f t="shared" si="82"/>
        <v>0</v>
      </c>
      <c r="BG273" s="995">
        <v>16.5</v>
      </c>
    </row>
    <row r="274" spans="1:59" ht="11.25" customHeight="1" x14ac:dyDescent="0.2">
      <c r="A274" s="976" t="s">
        <v>1391</v>
      </c>
      <c r="B274" s="988" t="s">
        <v>1392</v>
      </c>
      <c r="C274" s="1070" t="s">
        <v>247</v>
      </c>
      <c r="D274" s="1070" t="s">
        <v>4410</v>
      </c>
      <c r="E274" s="828">
        <v>8</v>
      </c>
      <c r="F274" s="1148">
        <v>467</v>
      </c>
      <c r="G274" s="1148" t="s">
        <v>106</v>
      </c>
      <c r="H274" s="1148" t="s">
        <v>106</v>
      </c>
      <c r="I274" s="987">
        <v>68.69</v>
      </c>
      <c r="J274" s="738">
        <f t="shared" si="69"/>
        <v>3.5521910030572137</v>
      </c>
      <c r="K274" s="990">
        <v>0.61</v>
      </c>
      <c r="L274" s="1000">
        <v>4</v>
      </c>
      <c r="M274" s="729">
        <f t="shared" si="70"/>
        <v>2.44</v>
      </c>
      <c r="N274" s="983" t="s">
        <v>289</v>
      </c>
      <c r="O274" s="831">
        <v>0.55000000000000004</v>
      </c>
      <c r="P274" s="694">
        <v>43172</v>
      </c>
      <c r="Q274" s="694">
        <v>43187</v>
      </c>
      <c r="R274" s="729">
        <f t="shared" si="71"/>
        <v>10.909090909090898</v>
      </c>
      <c r="S274" s="795">
        <f>IF(INDEX(Historical!$D$7:$D$1442,MATCH(B274,Historical!$B$7:$B$1449,0))=0,"n/a",(INDEX(Historical!$C$7:$C$1442,MATCH(B274,Historical!$B$7:$B$1449,0))/INDEX(Historical!$D$7:$D$1442,MATCH(B274,Historical!$B$7:$B$1449,0))-1)*100)</f>
        <v>10.909090909090891</v>
      </c>
      <c r="T274" s="795">
        <f>IF(INDEX(Historical!$F$7:$F$1442,MATCH(B274,Historical!$B$7:$B$1449,0))=0,"n/a",((INDEX(Historical!$C$7:$C$1442,MATCH(B274,Historical!$B$7:$B$1449,0))/INDEX(Historical!$F$7:$F$1442,MATCH(B274,Historical!$B$7:$B$1449,0)))^(1/3)-1)*100)</f>
        <v>10.67234370322312</v>
      </c>
      <c r="U274" s="795">
        <f>IF(INDEX(Historical!$H$7:$H$1442,MATCH(B274,Historical!$B$7:$B$1449,0))=0,"n/a",((INDEX(Historical!$C$7:$C$1442,MATCH(B274,Historical!$B$7:$B$1449,0))/INDEX(Historical!$H$7:$H$1442,MATCH(B274,Historical!$B$7:$B$1449,0)))^(1/5)-1)*100)</f>
        <v>11.751241888136343</v>
      </c>
      <c r="V274" s="795" t="str">
        <f>IF(INDEX(Historical!$O$7:$O$1442,MATCH(B274,Historical!$B$7:$B$1449,0))=0,"n/a",((INDEX(Historical!$C$7:$C$1442,MATCH(B274,Historical!$B$7:$B$1449,0))/INDEX(Historical!$O$7:$O$1442,MATCH(B274,Historical!$B$7:$B$1449,0)))^(1/10)-1)*100)</f>
        <v>n/a</v>
      </c>
      <c r="W274" s="796" t="str">
        <f t="shared" si="72"/>
        <v>n/a</v>
      </c>
      <c r="X274" s="797">
        <f t="shared" si="73"/>
        <v>16.787488411623347</v>
      </c>
      <c r="Y274" s="988"/>
      <c r="Z274" s="738">
        <f t="shared" si="74"/>
        <v>47.286821705426348</v>
      </c>
      <c r="AA274" s="999">
        <f t="shared" si="75"/>
        <v>13.312015503875967</v>
      </c>
      <c r="AB274" s="1000">
        <v>1</v>
      </c>
      <c r="AC274" s="978">
        <v>5.16</v>
      </c>
      <c r="AD274" s="978">
        <v>1.24</v>
      </c>
      <c r="AE274" s="978">
        <v>0.56000000000000005</v>
      </c>
      <c r="AF274" s="978">
        <v>2.0699999999999998</v>
      </c>
      <c r="AG274" s="978">
        <v>18.3</v>
      </c>
      <c r="AH274" s="978">
        <v>38.5</v>
      </c>
      <c r="AI274" s="978">
        <v>4.1900000000000004</v>
      </c>
      <c r="AJ274" s="978">
        <v>0.70000000000000007</v>
      </c>
      <c r="AK274" s="978">
        <v>10.75</v>
      </c>
      <c r="AL274" s="991">
        <v>11270</v>
      </c>
      <c r="AM274" s="985">
        <v>0.70000000000000007</v>
      </c>
      <c r="AN274" s="978">
        <v>0.72</v>
      </c>
      <c r="AO274" s="838">
        <f t="shared" si="76"/>
        <v>1.9914173873175898</v>
      </c>
      <c r="AP274" s="839">
        <f t="shared" si="77"/>
        <v>15.303432891193557</v>
      </c>
      <c r="AQ274" s="1001">
        <f t="shared" si="78"/>
        <v>10.66640982504985</v>
      </c>
      <c r="AR274" s="738">
        <f>INDEX(Historical!$C$7:$C$1442,MATCH(B274,Historical!$B$7:$B$1449,0))*IF(AH274="n/a",1.03,IF(AH274&lt;0,1.01,IF(AH274&gt;10,1.1,(1+AH274/100))))</f>
        <v>2.6840000000000002</v>
      </c>
      <c r="AS274" s="999">
        <f t="shared" si="79"/>
        <v>2.7964596000000004</v>
      </c>
      <c r="AT274" s="999">
        <f t="shared" si="83"/>
        <v>3.0761055600000007</v>
      </c>
      <c r="AU274" s="999">
        <f t="shared" si="83"/>
        <v>3.3837161160000009</v>
      </c>
      <c r="AV274" s="999">
        <f t="shared" si="83"/>
        <v>3.7220877276000013</v>
      </c>
      <c r="AW274" s="738">
        <f t="shared" si="80"/>
        <v>15.662369003600004</v>
      </c>
      <c r="AX274" s="846">
        <f t="shared" si="81"/>
        <v>22.801527156209062</v>
      </c>
      <c r="AY274" s="1080">
        <v>0.89</v>
      </c>
      <c r="AZ274" s="985">
        <v>18.66</v>
      </c>
      <c r="BA274" s="985">
        <v>-17.52</v>
      </c>
      <c r="BB274" s="985">
        <v>3.56</v>
      </c>
      <c r="BC274" s="985">
        <v>-3.15</v>
      </c>
      <c r="BE274" s="700">
        <v>2011</v>
      </c>
      <c r="BF274" s="1013">
        <f t="shared" si="82"/>
        <v>0</v>
      </c>
      <c r="BG274" s="995">
        <v>7.5</v>
      </c>
    </row>
    <row r="275" spans="1:59" s="874" customFormat="1" ht="11.25" customHeight="1" x14ac:dyDescent="0.2">
      <c r="A275" s="853" t="s">
        <v>1393</v>
      </c>
      <c r="B275" s="882" t="s">
        <v>1394</v>
      </c>
      <c r="C275" s="1070" t="s">
        <v>128</v>
      </c>
      <c r="D275" s="1070" t="s">
        <v>4389</v>
      </c>
      <c r="E275" s="1096">
        <v>6</v>
      </c>
      <c r="F275" s="1148">
        <v>680</v>
      </c>
      <c r="G275" s="1147" t="s">
        <v>115</v>
      </c>
      <c r="H275" s="1147" t="s">
        <v>115</v>
      </c>
      <c r="I275" s="855">
        <v>48.06</v>
      </c>
      <c r="J275" s="856">
        <f t="shared" si="69"/>
        <v>5.2018310445276734</v>
      </c>
      <c r="K275" s="857">
        <v>0.625</v>
      </c>
      <c r="L275" s="858">
        <v>4</v>
      </c>
      <c r="M275" s="859">
        <f t="shared" si="70"/>
        <v>2.5</v>
      </c>
      <c r="N275" s="860" t="s">
        <v>149</v>
      </c>
      <c r="O275" s="861">
        <v>0.6</v>
      </c>
      <c r="P275" s="883">
        <v>42963</v>
      </c>
      <c r="Q275" s="883">
        <v>42993</v>
      </c>
      <c r="R275" s="859">
        <f t="shared" si="71"/>
        <v>4.1666666666666705</v>
      </c>
      <c r="S275" s="795">
        <f>IF(INDEX(Historical!$D$7:$D$1442,MATCH(B275,Historical!$B$7:$B$1449,0))=0,"n/a",(INDEX(Historical!$C$7:$C$1442,MATCH(B275,Historical!$B$7:$B$1449,0))/INDEX(Historical!$D$7:$D$1442,MATCH(B275,Historical!$B$7:$B$1449,0))-1)*100)</f>
        <v>2.0408163265306145</v>
      </c>
      <c r="T275" s="795">
        <f>IF(INDEX(Historical!$F$7:$F$1442,MATCH(B275,Historical!$B$7:$B$1449,0))=0,"n/a",((INDEX(Historical!$C$7:$C$1442,MATCH(B275,Historical!$B$7:$B$1449,0))/INDEX(Historical!$F$7:$F$1442,MATCH(B275,Historical!$B$7:$B$1449,0)))^(1/3)-1)*100)</f>
        <v>3.9608921504417527</v>
      </c>
      <c r="U275" s="795">
        <f>IF(INDEX(Historical!$H$7:$H$1442,MATCH(B275,Historical!$B$7:$B$1449,0))=0,"n/a",((INDEX(Historical!$C$7:$C$1442,MATCH(B275,Historical!$B$7:$B$1449,0))/INDEX(Historical!$H$7:$H$1442,MATCH(B275,Historical!$B$7:$B$1449,0)))^(1/5)-1)*100)</f>
        <v>4.3044881510632793</v>
      </c>
      <c r="V275" s="795">
        <f>IF(INDEX(Historical!$O$7:$O$1442,MATCH(B275,Historical!$B$7:$B$1449,0))=0,"n/a",((INDEX(Historical!$C$7:$C$1442,MATCH(B275,Historical!$B$7:$B$1449,0))/INDEX(Historical!$O$7:$O$1442,MATCH(B275,Historical!$B$7:$B$1449,0)))^(1/10)-1)*100)</f>
        <v>11.132753692303377</v>
      </c>
      <c r="W275" s="863">
        <f t="shared" si="72"/>
        <v>0.38665080267060836</v>
      </c>
      <c r="X275" s="864">
        <f t="shared" si="73"/>
        <v>0.1349369326352125</v>
      </c>
      <c r="Y275" s="1079" t="s">
        <v>4457</v>
      </c>
      <c r="Z275" s="856">
        <f t="shared" si="74"/>
        <v>88.652482269503551</v>
      </c>
      <c r="AA275" s="866">
        <f t="shared" si="75"/>
        <v>17.042553191489365</v>
      </c>
      <c r="AB275" s="858">
        <v>12</v>
      </c>
      <c r="AC275" s="867">
        <v>2.82</v>
      </c>
      <c r="AD275" s="867">
        <v>3.03</v>
      </c>
      <c r="AE275" s="867">
        <v>2.2200000000000002</v>
      </c>
      <c r="AF275" s="867">
        <v>0.9</v>
      </c>
      <c r="AG275" s="867">
        <v>15.8</v>
      </c>
      <c r="AH275" s="867">
        <v>15.7</v>
      </c>
      <c r="AI275" s="867">
        <v>2.6100000000000003</v>
      </c>
      <c r="AJ275" s="867">
        <v>31.900000000000002</v>
      </c>
      <c r="AK275" s="867">
        <v>5.62</v>
      </c>
      <c r="AL275" s="868">
        <v>58340</v>
      </c>
      <c r="AM275" s="869">
        <v>0.11</v>
      </c>
      <c r="AN275" s="867">
        <v>0.5</v>
      </c>
      <c r="AO275" s="870">
        <f t="shared" si="76"/>
        <v>-7.5362339958984119</v>
      </c>
      <c r="AP275" s="871">
        <f t="shared" si="77"/>
        <v>9.5063191955909527</v>
      </c>
      <c r="AQ275" s="872">
        <f t="shared" si="78"/>
        <v>-17.434745342875946</v>
      </c>
      <c r="AR275" s="738">
        <f>INDEX(Historical!$C$7:$C$1442,MATCH(B275,Historical!$B$7:$B$1449,0))*IF(AH275="n/a",1.03,IF(AH275&lt;0,1.01,IF(AH275&gt;10,1.1,(1+AH275/100))))</f>
        <v>2.75</v>
      </c>
      <c r="AS275" s="866">
        <f t="shared" si="79"/>
        <v>2.8217750000000001</v>
      </c>
      <c r="AT275" s="866">
        <f t="shared" si="83"/>
        <v>2.9803587550000001</v>
      </c>
      <c r="AU275" s="866">
        <f t="shared" si="83"/>
        <v>3.1478549170310002</v>
      </c>
      <c r="AV275" s="866">
        <f t="shared" si="83"/>
        <v>3.3247643633681423</v>
      </c>
      <c r="AW275" s="856">
        <f t="shared" si="80"/>
        <v>15.024753035399144</v>
      </c>
      <c r="AX275" s="873">
        <f t="shared" si="81"/>
        <v>31.262490710360265</v>
      </c>
      <c r="AY275" s="1081">
        <v>0.8</v>
      </c>
      <c r="AZ275" s="869">
        <v>15.53</v>
      </c>
      <c r="BA275" s="869">
        <v>-39.129999999999995</v>
      </c>
      <c r="BB275" s="869">
        <v>1.39</v>
      </c>
      <c r="BC275" s="869">
        <v>-13.700000000000001</v>
      </c>
      <c r="BD275" s="1033"/>
      <c r="BE275" s="700">
        <v>2014</v>
      </c>
      <c r="BF275" s="1013">
        <f t="shared" si="82"/>
        <v>0</v>
      </c>
      <c r="BG275" s="931">
        <v>8.6</v>
      </c>
    </row>
    <row r="276" spans="1:59" ht="11.25" customHeight="1" x14ac:dyDescent="0.2">
      <c r="A276" s="976" t="s">
        <v>1397</v>
      </c>
      <c r="B276" s="988" t="s">
        <v>1398</v>
      </c>
      <c r="C276" s="1070" t="s">
        <v>108</v>
      </c>
      <c r="D276" s="1070" t="s">
        <v>4401</v>
      </c>
      <c r="E276" s="828">
        <v>8</v>
      </c>
      <c r="F276" s="1148">
        <v>495</v>
      </c>
      <c r="G276" s="1148" t="s">
        <v>37</v>
      </c>
      <c r="H276" s="1148" t="s">
        <v>37</v>
      </c>
      <c r="I276" s="987">
        <v>15.65</v>
      </c>
      <c r="J276" s="738">
        <f t="shared" si="69"/>
        <v>2.939297124600639</v>
      </c>
      <c r="K276" s="990">
        <v>0.115</v>
      </c>
      <c r="L276" s="1000">
        <v>4</v>
      </c>
      <c r="M276" s="729">
        <f t="shared" si="70"/>
        <v>0.46</v>
      </c>
      <c r="N276" s="983" t="s">
        <v>107</v>
      </c>
      <c r="O276" s="831">
        <v>0.1</v>
      </c>
      <c r="P276" s="973">
        <v>43224</v>
      </c>
      <c r="Q276" s="973">
        <v>43235</v>
      </c>
      <c r="R276" s="729">
        <f t="shared" si="71"/>
        <v>15</v>
      </c>
      <c r="S276" s="795">
        <f>IF(INDEX(Historical!$D$7:$D$1442,MATCH(B276,Historical!$B$7:$B$1449,0))=0,"n/a",(INDEX(Historical!$C$7:$C$1442,MATCH(B276,Historical!$B$7:$B$1449,0))/INDEX(Historical!$D$7:$D$1442,MATCH(B276,Historical!$B$7:$B$1449,0))-1)*100)</f>
        <v>12.658227848101266</v>
      </c>
      <c r="T276" s="795">
        <f>IF(INDEX(Historical!$F$7:$F$1442,MATCH(B276,Historical!$B$7:$B$1449,0))=0,"n/a",((INDEX(Historical!$C$7:$C$1442,MATCH(B276,Historical!$B$7:$B$1449,0))/INDEX(Historical!$F$7:$F$1442,MATCH(B276,Historical!$B$7:$B$1449,0)))^(1/3)-1)*100)</f>
        <v>10.479582326247083</v>
      </c>
      <c r="U276" s="795">
        <f>IF(INDEX(Historical!$H$7:$H$1442,MATCH(B276,Historical!$B$7:$B$1449,0))=0,"n/a",((INDEX(Historical!$C$7:$C$1442,MATCH(B276,Historical!$B$7:$B$1449,0))/INDEX(Historical!$H$7:$H$1442,MATCH(B276,Historical!$B$7:$B$1449,0)))^(1/5)-1)*100)</f>
        <v>10.39190626364157</v>
      </c>
      <c r="V276" s="795">
        <f>IF(INDEX(Historical!$O$7:$O$1442,MATCH(B276,Historical!$B$7:$B$1449,0))=0,"n/a",((INDEX(Historical!$C$7:$C$1442,MATCH(B276,Historical!$B$7:$B$1449,0))/INDEX(Historical!$O$7:$O$1442,MATCH(B276,Historical!$B$7:$B$1449,0)))^(1/10)-1)*100)</f>
        <v>2.5625197421714985</v>
      </c>
      <c r="W276" s="796">
        <f t="shared" si="72"/>
        <v>4.0553468106495014</v>
      </c>
      <c r="X276" s="797">
        <f t="shared" si="73"/>
        <v>1.1676299172630977</v>
      </c>
      <c r="Y276" s="749"/>
      <c r="Z276" s="738">
        <f t="shared" si="74"/>
        <v>35.9375</v>
      </c>
      <c r="AA276" s="999">
        <f t="shared" si="75"/>
        <v>12.2265625</v>
      </c>
      <c r="AB276" s="1000">
        <v>12</v>
      </c>
      <c r="AC276" s="978">
        <v>1.28</v>
      </c>
      <c r="AD276" s="978">
        <v>1.36</v>
      </c>
      <c r="AE276" s="978">
        <v>3.65</v>
      </c>
      <c r="AF276" s="978">
        <v>1.23</v>
      </c>
      <c r="AG276" s="978">
        <v>10.199999999999999</v>
      </c>
      <c r="AH276" s="978">
        <v>15.9</v>
      </c>
      <c r="AI276" s="978">
        <v>2.8899999999999997</v>
      </c>
      <c r="AJ276" s="978">
        <v>8.9</v>
      </c>
      <c r="AK276" s="978">
        <v>9</v>
      </c>
      <c r="AL276" s="991">
        <v>751.67</v>
      </c>
      <c r="AM276" s="985">
        <v>2.5</v>
      </c>
      <c r="AN276" s="978">
        <v>0.44</v>
      </c>
      <c r="AO276" s="838">
        <f t="shared" si="76"/>
        <v>1.1046408882422085</v>
      </c>
      <c r="AP276" s="839">
        <f t="shared" si="77"/>
        <v>13.331203388242209</v>
      </c>
      <c r="AQ276" s="1001">
        <f t="shared" si="78"/>
        <v>-18.245158145424401</v>
      </c>
      <c r="AR276" s="738">
        <f>INDEX(Historical!$C$7:$C$1442,MATCH(B276,Historical!$B$7:$B$1449,0))*IF(AH276="n/a",1.03,IF(AH276&lt;0,1.01,IF(AH276&gt;10,1.1,(1+AH276/100))))</f>
        <v>0.48950000000000005</v>
      </c>
      <c r="AS276" s="999">
        <f t="shared" si="79"/>
        <v>0.50364655000000003</v>
      </c>
      <c r="AT276" s="999">
        <f t="shared" si="83"/>
        <v>0.54897473950000009</v>
      </c>
      <c r="AU276" s="999">
        <f t="shared" si="83"/>
        <v>0.59838246605500012</v>
      </c>
      <c r="AV276" s="999">
        <f t="shared" si="83"/>
        <v>0.65223688799995017</v>
      </c>
      <c r="AW276" s="738">
        <f t="shared" si="80"/>
        <v>2.7927406435549509</v>
      </c>
      <c r="AX276" s="846">
        <f t="shared" si="81"/>
        <v>17.844988137731317</v>
      </c>
      <c r="AY276" s="1080">
        <v>0.86</v>
      </c>
      <c r="AZ276" s="985">
        <v>13.65</v>
      </c>
      <c r="BA276" s="985">
        <v>-26.179999999999996</v>
      </c>
      <c r="BB276" s="985">
        <v>1.27</v>
      </c>
      <c r="BC276" s="985">
        <v>-14.04</v>
      </c>
      <c r="BE276" s="700">
        <v>2011</v>
      </c>
      <c r="BF276" s="1013">
        <f t="shared" si="82"/>
        <v>0</v>
      </c>
      <c r="BG276" s="995">
        <v>1.0999999999999999</v>
      </c>
    </row>
    <row r="277" spans="1:59" ht="11.25" customHeight="1" x14ac:dyDescent="0.2">
      <c r="A277" s="984" t="s">
        <v>1399</v>
      </c>
      <c r="B277" s="988" t="s">
        <v>1400</v>
      </c>
      <c r="C277" s="1070" t="s">
        <v>108</v>
      </c>
      <c r="D277" s="1070" t="s">
        <v>4401</v>
      </c>
      <c r="E277" s="828">
        <v>7</v>
      </c>
      <c r="F277" s="1148">
        <v>598</v>
      </c>
      <c r="G277" s="1148" t="s">
        <v>37</v>
      </c>
      <c r="H277" s="1148" t="s">
        <v>37</v>
      </c>
      <c r="I277" s="987">
        <v>45.03</v>
      </c>
      <c r="J277" s="738">
        <f t="shared" si="69"/>
        <v>2.3095713968465468</v>
      </c>
      <c r="K277" s="990">
        <v>0.26</v>
      </c>
      <c r="L277" s="1000">
        <v>4</v>
      </c>
      <c r="M277" s="729">
        <f t="shared" si="70"/>
        <v>1.04</v>
      </c>
      <c r="N277" s="983" t="s">
        <v>567</v>
      </c>
      <c r="O277" s="831">
        <v>0.22</v>
      </c>
      <c r="P277" s="973">
        <v>43214</v>
      </c>
      <c r="Q277" s="973">
        <v>43227</v>
      </c>
      <c r="R277" s="729">
        <f t="shared" si="71"/>
        <v>18.181818181818183</v>
      </c>
      <c r="S277" s="795">
        <f>IF(INDEX(Historical!$D$7:$D$1442,MATCH(B277,Historical!$B$7:$B$1449,0))=0,"n/a",(INDEX(Historical!$C$7:$C$1442,MATCH(B277,Historical!$B$7:$B$1449,0))/INDEX(Historical!$D$7:$D$1442,MATCH(B277,Historical!$B$7:$B$1449,0))-1)*100)</f>
        <v>17.647058823529392</v>
      </c>
      <c r="T277" s="795">
        <f>IF(INDEX(Historical!$F$7:$F$1442,MATCH(B277,Historical!$B$7:$B$1449,0))=0,"n/a",((INDEX(Historical!$C$7:$C$1442,MATCH(B277,Historical!$B$7:$B$1449,0))/INDEX(Historical!$F$7:$F$1442,MATCH(B277,Historical!$B$7:$B$1449,0)))^(1/3)-1)*100)</f>
        <v>16.650467462533602</v>
      </c>
      <c r="U277" s="795">
        <f>IF(INDEX(Historical!$H$7:$H$1442,MATCH(B277,Historical!$B$7:$B$1449,0))=0,"n/a",((INDEX(Historical!$C$7:$C$1442,MATCH(B277,Historical!$B$7:$B$1449,0))/INDEX(Historical!$H$7:$H$1442,MATCH(B277,Historical!$B$7:$B$1449,0)))^(1/5)-1)*100)</f>
        <v>15.178629837003488</v>
      </c>
      <c r="V277" s="795">
        <f>IF(INDEX(Historical!$O$7:$O$1442,MATCH(B277,Historical!$B$7:$B$1449,0))=0,"n/a",((INDEX(Historical!$C$7:$C$1442,MATCH(B277,Historical!$B$7:$B$1449,0))/INDEX(Historical!$O$7:$O$1442,MATCH(B277,Historical!$B$7:$B$1449,0)))^(1/10)-1)*100)</f>
        <v>9.5049089553367772</v>
      </c>
      <c r="W277" s="796">
        <f t="shared" si="72"/>
        <v>1.5969253265157319</v>
      </c>
      <c r="X277" s="797">
        <f t="shared" si="73"/>
        <v>1.405428688611434</v>
      </c>
      <c r="Y277" s="989"/>
      <c r="Z277" s="738">
        <f t="shared" si="74"/>
        <v>35.986159169550177</v>
      </c>
      <c r="AA277" s="999">
        <f t="shared" si="75"/>
        <v>15.581314878892734</v>
      </c>
      <c r="AB277" s="1000">
        <v>12</v>
      </c>
      <c r="AC277" s="978">
        <v>2.89</v>
      </c>
      <c r="AD277" s="978">
        <v>1.56</v>
      </c>
      <c r="AE277" s="978">
        <v>5.92</v>
      </c>
      <c r="AF277" s="978">
        <v>2.29</v>
      </c>
      <c r="AG277" s="978">
        <v>13.700000000000001</v>
      </c>
      <c r="AH277" s="978">
        <v>17.100000000000001</v>
      </c>
      <c r="AI277" s="978">
        <v>6.79</v>
      </c>
      <c r="AJ277" s="978">
        <v>10.8</v>
      </c>
      <c r="AK277" s="978">
        <v>10</v>
      </c>
      <c r="AL277" s="991">
        <v>1120</v>
      </c>
      <c r="AM277" s="985">
        <v>2.4</v>
      </c>
      <c r="AN277" s="978">
        <v>0.06</v>
      </c>
      <c r="AO277" s="838">
        <f t="shared" si="76"/>
        <v>1.906886354957301</v>
      </c>
      <c r="AP277" s="839">
        <f t="shared" si="77"/>
        <v>17.488201233850035</v>
      </c>
      <c r="AQ277" s="1001">
        <f t="shared" si="78"/>
        <v>25.929805972594377</v>
      </c>
      <c r="AR277" s="738">
        <f>INDEX(Historical!$C$7:$C$1442,MATCH(B277,Historical!$B$7:$B$1449,0))*IF(AH277="n/a",1.03,IF(AH277&lt;0,1.01,IF(AH277&gt;10,1.1,(1+AH277/100))))</f>
        <v>1.1000000000000001</v>
      </c>
      <c r="AS277" s="999">
        <f t="shared" si="79"/>
        <v>1.1746900000000002</v>
      </c>
      <c r="AT277" s="999">
        <f t="shared" si="83"/>
        <v>1.2921590000000003</v>
      </c>
      <c r="AU277" s="999">
        <f t="shared" si="83"/>
        <v>1.4213749000000004</v>
      </c>
      <c r="AV277" s="999">
        <f t="shared" si="83"/>
        <v>1.5635123900000005</v>
      </c>
      <c r="AW277" s="738">
        <f t="shared" si="80"/>
        <v>6.5517362900000018</v>
      </c>
      <c r="AX277" s="846">
        <f t="shared" si="81"/>
        <v>14.549714168332226</v>
      </c>
      <c r="AY277" s="1080">
        <v>0.89</v>
      </c>
      <c r="AZ277" s="985">
        <v>19.16</v>
      </c>
      <c r="BA277" s="985">
        <v>-12.139999999999999</v>
      </c>
      <c r="BB277" s="985">
        <v>4.67</v>
      </c>
      <c r="BC277" s="985">
        <v>-3.49</v>
      </c>
      <c r="BE277" s="700">
        <v>2012</v>
      </c>
      <c r="BF277" s="1013">
        <f t="shared" si="82"/>
        <v>0</v>
      </c>
      <c r="BG277" s="995">
        <v>1.4000000000000001</v>
      </c>
    </row>
    <row r="278" spans="1:59" ht="11.25" customHeight="1" x14ac:dyDescent="0.2">
      <c r="A278" s="984" t="s">
        <v>1401</v>
      </c>
      <c r="B278" s="988" t="s">
        <v>1402</v>
      </c>
      <c r="C278" s="1070" t="s">
        <v>4252</v>
      </c>
      <c r="D278" s="1070" t="s">
        <v>4388</v>
      </c>
      <c r="E278" s="828">
        <v>5</v>
      </c>
      <c r="F278" s="1148">
        <v>818</v>
      </c>
      <c r="G278" s="1148" t="s">
        <v>106</v>
      </c>
      <c r="H278" s="1148" t="s">
        <v>106</v>
      </c>
      <c r="I278" s="987">
        <v>169.58</v>
      </c>
      <c r="J278" s="738">
        <f t="shared" si="69"/>
        <v>2.5946455949994105</v>
      </c>
      <c r="K278" s="990">
        <v>1.1000000000000001</v>
      </c>
      <c r="L278" s="1000">
        <v>4</v>
      </c>
      <c r="M278" s="729">
        <f t="shared" si="70"/>
        <v>4.4000000000000004</v>
      </c>
      <c r="N278" s="983" t="s">
        <v>127</v>
      </c>
      <c r="O278" s="831">
        <v>0.5</v>
      </c>
      <c r="P278" s="973">
        <v>43256</v>
      </c>
      <c r="Q278" s="973">
        <v>43278</v>
      </c>
      <c r="R278" s="729">
        <f t="shared" si="71"/>
        <v>120.00000000000001</v>
      </c>
      <c r="S278" s="795">
        <f>IF(INDEX(Historical!$D$7:$D$1442,MATCH(B278,Historical!$B$7:$B$1449,0))=0,"n/a",(INDEX(Historical!$C$7:$C$1442,MATCH(B278,Historical!$B$7:$B$1449,0))/INDEX(Historical!$D$7:$D$1442,MATCH(B278,Historical!$B$7:$B$1449,0))-1)*100)</f>
        <v>77.777777777777786</v>
      </c>
      <c r="T278" s="795">
        <f>IF(INDEX(Historical!$F$7:$F$1442,MATCH(B278,Historical!$B$7:$B$1449,0))=0,"n/a",((INDEX(Historical!$C$7:$C$1442,MATCH(B278,Historical!$B$7:$B$1449,0))/INDEX(Historical!$F$7:$F$1442,MATCH(B278,Historical!$B$7:$B$1449,0)))^(1/3)-1)*100)</f>
        <v>49.380158218572156</v>
      </c>
      <c r="U278" s="795" t="str">
        <f>IF(INDEX(Historical!$H$7:$H$1442,MATCH(B278,Historical!$B$7:$B$1449,0))=0,"n/a",((INDEX(Historical!$C$7:$C$1442,MATCH(B278,Historical!$B$7:$B$1449,0))/INDEX(Historical!$H$7:$H$1442,MATCH(B278,Historical!$B$7:$B$1449,0)))^(1/5)-1)*100)</f>
        <v>n/a</v>
      </c>
      <c r="V278" s="795" t="str">
        <f>IF(INDEX(Historical!$O$7:$O$1442,MATCH(B278,Historical!$B$7:$B$1449,0))=0,"n/a",((INDEX(Historical!$C$7:$C$1442,MATCH(B278,Historical!$B$7:$B$1449,0))/INDEX(Historical!$O$7:$O$1442,MATCH(B278,Historical!$B$7:$B$1449,0)))^(1/10)-1)*100)</f>
        <v>n/a</v>
      </c>
      <c r="W278" s="796" t="str">
        <f t="shared" si="72"/>
        <v>n/a</v>
      </c>
      <c r="X278" s="797" t="str">
        <f t="shared" si="73"/>
        <v>n/a</v>
      </c>
      <c r="Y278" s="749"/>
      <c r="Z278" s="738">
        <f t="shared" si="74"/>
        <v>27.043638598647824</v>
      </c>
      <c r="AA278" s="999">
        <f t="shared" si="75"/>
        <v>10.422864167178858</v>
      </c>
      <c r="AB278" s="1000">
        <v>6</v>
      </c>
      <c r="AC278" s="978">
        <v>16.27</v>
      </c>
      <c r="AD278" s="978">
        <v>1.89</v>
      </c>
      <c r="AE278" s="978">
        <v>2.4300000000000002</v>
      </c>
      <c r="AF278" s="978">
        <v>4.96</v>
      </c>
      <c r="AG278" s="978">
        <v>38.4</v>
      </c>
      <c r="AH278" s="978">
        <v>78.2</v>
      </c>
      <c r="AI278" s="978">
        <v>6.39</v>
      </c>
      <c r="AJ278" s="978">
        <v>90.5</v>
      </c>
      <c r="AK278" s="978">
        <v>5.5100000000000007</v>
      </c>
      <c r="AL278" s="991">
        <v>26400</v>
      </c>
      <c r="AM278" s="985">
        <v>0.2</v>
      </c>
      <c r="AN278" s="978">
        <v>0.45</v>
      </c>
      <c r="AO278" s="838" t="str">
        <f t="shared" si="76"/>
        <v>n/a</v>
      </c>
      <c r="AP278" s="839" t="str">
        <f t="shared" si="77"/>
        <v>n/a</v>
      </c>
      <c r="AQ278" s="1001">
        <f t="shared" si="78"/>
        <v>51.580424226007835</v>
      </c>
      <c r="AR278" s="738">
        <f>INDEX(Historical!$C$7:$C$1442,MATCH(B278,Historical!$B$7:$B$1449,0))*IF(AH278="n/a",1.03,IF(AH278&lt;0,1.01,IF(AH278&gt;10,1.1,(1+AH278/100))))</f>
        <v>3.5200000000000005</v>
      </c>
      <c r="AS278" s="999">
        <f t="shared" si="79"/>
        <v>3.7449280000000007</v>
      </c>
      <c r="AT278" s="999">
        <f t="shared" si="83"/>
        <v>3.9512735328000006</v>
      </c>
      <c r="AU278" s="999">
        <f t="shared" si="83"/>
        <v>4.1689887044572806</v>
      </c>
      <c r="AV278" s="999">
        <f t="shared" si="83"/>
        <v>4.3986999820728769</v>
      </c>
      <c r="AW278" s="738">
        <f t="shared" si="80"/>
        <v>19.783890219330161</v>
      </c>
      <c r="AX278" s="846">
        <f t="shared" si="81"/>
        <v>11.666405365803845</v>
      </c>
      <c r="AY278" s="1080">
        <v>1.45</v>
      </c>
      <c r="AZ278" s="985">
        <v>38.269999999999996</v>
      </c>
      <c r="BA278" s="985">
        <v>-27.800000000000004</v>
      </c>
      <c r="BB278" s="985">
        <v>18.37</v>
      </c>
      <c r="BC278" s="985">
        <v>2.5700000000000003</v>
      </c>
      <c r="BE278" s="700">
        <v>2014</v>
      </c>
      <c r="BF278" s="1013">
        <f t="shared" si="82"/>
        <v>0</v>
      </c>
      <c r="BG278" s="995">
        <v>19</v>
      </c>
    </row>
    <row r="279" spans="1:59" ht="11.25" customHeight="1" x14ac:dyDescent="0.2">
      <c r="A279" s="984" t="s">
        <v>3879</v>
      </c>
      <c r="B279" s="988" t="s">
        <v>3880</v>
      </c>
      <c r="C279" s="1070" t="s">
        <v>4381</v>
      </c>
      <c r="D279" s="1070" t="s">
        <v>4382</v>
      </c>
      <c r="E279" s="828">
        <v>5</v>
      </c>
      <c r="F279" s="1148">
        <v>856</v>
      </c>
      <c r="G279" s="1148" t="s">
        <v>106</v>
      </c>
      <c r="H279" s="1148" t="s">
        <v>106</v>
      </c>
      <c r="I279" s="987">
        <v>74.45</v>
      </c>
      <c r="J279" s="738">
        <f t="shared" si="69"/>
        <v>4.9429147078576232</v>
      </c>
      <c r="K279" s="990">
        <v>0.92</v>
      </c>
      <c r="L279" s="1000">
        <v>4</v>
      </c>
      <c r="M279" s="729">
        <f t="shared" si="70"/>
        <v>3.68</v>
      </c>
      <c r="N279" s="983" t="s">
        <v>152</v>
      </c>
      <c r="O279" s="831">
        <v>0.91</v>
      </c>
      <c r="P279" s="973">
        <v>43448</v>
      </c>
      <c r="Q279" s="973">
        <v>43462</v>
      </c>
      <c r="R279" s="729">
        <f t="shared" si="71"/>
        <v>1.0989010989010999</v>
      </c>
      <c r="S279" s="795">
        <f>IF(INDEX(Historical!$D$7:$D$1442,MATCH(B279,Historical!$B$7:$B$1449,0))=0,"n/a",(INDEX(Historical!$C$7:$C$1442,MATCH(B279,Historical!$B$7:$B$1449,0))/INDEX(Historical!$D$7:$D$1442,MATCH(B279,Historical!$B$7:$B$1449,0))-1)*100)</f>
        <v>9.93975903614459</v>
      </c>
      <c r="T279" s="795">
        <f>IF(INDEX(Historical!$F$7:$F$1442,MATCH(B279,Historical!$B$7:$B$1449,0))=0,"n/a",((INDEX(Historical!$C$7:$C$1442,MATCH(B279,Historical!$B$7:$B$1449,0))/INDEX(Historical!$F$7:$F$1442,MATCH(B279,Historical!$B$7:$B$1449,0)))^(1/3)-1)*100)</f>
        <v>9.8972243146180148</v>
      </c>
      <c r="U279" s="795" t="str">
        <f>IF(INDEX(Historical!$H$7:$H$1442,MATCH(B279,Historical!$B$7:$B$1449,0))=0,"n/a",((INDEX(Historical!$C$7:$C$1442,MATCH(B279,Historical!$B$7:$B$1449,0))/INDEX(Historical!$H$7:$H$1442,MATCH(B279,Historical!$B$7:$B$1449,0)))^(1/5)-1)*100)</f>
        <v>n/a</v>
      </c>
      <c r="V279" s="795" t="str">
        <f>IF(INDEX(Historical!$O$7:$O$1442,MATCH(B279,Historical!$B$7:$B$1449,0))=0,"n/a",((INDEX(Historical!$C$7:$C$1442,MATCH(B279,Historical!$B$7:$B$1449,0))/INDEX(Historical!$O$7:$O$1442,MATCH(B279,Historical!$B$7:$B$1449,0)))^(1/10)-1)*100)</f>
        <v>n/a</v>
      </c>
      <c r="W279" s="796" t="str">
        <f t="shared" si="72"/>
        <v>n/a</v>
      </c>
      <c r="X279" s="797" t="str">
        <f t="shared" si="73"/>
        <v>n/a</v>
      </c>
      <c r="Y279" s="763"/>
      <c r="Z279" s="738">
        <f t="shared" si="74"/>
        <v>124.32432432432432</v>
      </c>
      <c r="AA279" s="999">
        <f t="shared" si="75"/>
        <v>25.152027027027028</v>
      </c>
      <c r="AB279" s="1000">
        <v>12</v>
      </c>
      <c r="AC279" s="978">
        <v>2.96</v>
      </c>
      <c r="AD279" s="978">
        <v>8.39</v>
      </c>
      <c r="AE279" s="978">
        <v>4.6100000000000003</v>
      </c>
      <c r="AF279" s="978">
        <v>6.71</v>
      </c>
      <c r="AG279" s="978">
        <v>27.500000000000004</v>
      </c>
      <c r="AH279" s="978">
        <v>4.3</v>
      </c>
      <c r="AI279" s="978">
        <v>15.28</v>
      </c>
      <c r="AJ279" s="978">
        <v>108.80000000000001</v>
      </c>
      <c r="AK279" s="978">
        <v>3</v>
      </c>
      <c r="AL279" s="991">
        <v>7370</v>
      </c>
      <c r="AM279" s="985">
        <v>0.2</v>
      </c>
      <c r="AN279" s="978">
        <v>2.3199999999999998</v>
      </c>
      <c r="AO279" s="838" t="str">
        <f t="shared" si="76"/>
        <v>n/a</v>
      </c>
      <c r="AP279" s="839" t="str">
        <f t="shared" si="77"/>
        <v>n/a</v>
      </c>
      <c r="AQ279" s="1001">
        <f t="shared" si="78"/>
        <v>173.87758932401525</v>
      </c>
      <c r="AR279" s="738">
        <f>INDEX(Historical!$C$7:$C$1442,MATCH(B279,Historical!$B$7:$B$1449,0))*IF(AH279="n/a",1.03,IF(AH279&lt;0,1.01,IF(AH279&gt;10,1.1,(1+AH279/100))))</f>
        <v>3.8069499999999996</v>
      </c>
      <c r="AS279" s="999">
        <f t="shared" si="79"/>
        <v>4.1876449999999998</v>
      </c>
      <c r="AT279" s="999">
        <f t="shared" si="83"/>
        <v>4.3132743500000004</v>
      </c>
      <c r="AU279" s="999">
        <f t="shared" si="83"/>
        <v>4.4426725805000009</v>
      </c>
      <c r="AV279" s="999">
        <f t="shared" si="83"/>
        <v>4.575952757915001</v>
      </c>
      <c r="AW279" s="738">
        <f t="shared" si="80"/>
        <v>21.326494688415004</v>
      </c>
      <c r="AX279" s="846">
        <f t="shared" si="81"/>
        <v>28.645392462612495</v>
      </c>
      <c r="AY279" s="1080">
        <v>1.08</v>
      </c>
      <c r="AZ279" s="985">
        <v>21.33</v>
      </c>
      <c r="BA279" s="985">
        <v>-7.7200000000000006</v>
      </c>
      <c r="BB279" s="985">
        <v>3.37</v>
      </c>
      <c r="BC279" s="985">
        <v>3.32</v>
      </c>
      <c r="BE279" s="700">
        <v>2014</v>
      </c>
      <c r="BF279" s="1013">
        <f t="shared" si="82"/>
        <v>0</v>
      </c>
      <c r="BG279" s="995">
        <v>7.1999999999999993</v>
      </c>
    </row>
    <row r="280" spans="1:59" ht="11.25" customHeight="1" x14ac:dyDescent="0.2">
      <c r="A280" s="984" t="s">
        <v>1403</v>
      </c>
      <c r="B280" s="988" t="s">
        <v>1404</v>
      </c>
      <c r="C280" s="1070" t="s">
        <v>247</v>
      </c>
      <c r="D280" s="1070" t="s">
        <v>4415</v>
      </c>
      <c r="E280" s="828">
        <v>8</v>
      </c>
      <c r="F280" s="1148">
        <v>572</v>
      </c>
      <c r="G280" s="1148" t="s">
        <v>106</v>
      </c>
      <c r="H280" s="1148" t="s">
        <v>106</v>
      </c>
      <c r="I280" s="987">
        <v>58.36</v>
      </c>
      <c r="J280" s="738">
        <f t="shared" si="69"/>
        <v>5.2775873886223446</v>
      </c>
      <c r="K280" s="990">
        <v>0.77</v>
      </c>
      <c r="L280" s="1000">
        <v>4</v>
      </c>
      <c r="M280" s="729">
        <f t="shared" si="70"/>
        <v>3.08</v>
      </c>
      <c r="N280" s="983" t="s">
        <v>320</v>
      </c>
      <c r="O280" s="831">
        <v>0.75</v>
      </c>
      <c r="P280" s="973">
        <v>43543</v>
      </c>
      <c r="Q280" s="973">
        <v>43552</v>
      </c>
      <c r="R280" s="729">
        <f t="shared" si="71"/>
        <v>2.6666666666666687</v>
      </c>
      <c r="S280" s="795">
        <f>IF(INDEX(Historical!$D$7:$D$1442,MATCH(B280,Historical!$B$7:$B$1449,0))=0,"n/a",(INDEX(Historical!$C$7:$C$1442,MATCH(B280,Historical!$B$7:$B$1449,0))/INDEX(Historical!$D$7:$D$1442,MATCH(B280,Historical!$B$7:$B$1449,0))-1)*100)</f>
        <v>2.7397260273972712</v>
      </c>
      <c r="T280" s="795">
        <f>IF(INDEX(Historical!$F$7:$F$1442,MATCH(B280,Historical!$B$7:$B$1449,0))=0,"n/a",((INDEX(Historical!$C$7:$C$1442,MATCH(B280,Historical!$B$7:$B$1449,0))/INDEX(Historical!$F$7:$F$1442,MATCH(B280,Historical!$B$7:$B$1449,0)))^(1/3)-1)*100)</f>
        <v>4.8856246288386806</v>
      </c>
      <c r="U280" s="795">
        <f>IF(INDEX(Historical!$H$7:$H$1442,MATCH(B280,Historical!$B$7:$B$1449,0))=0,"n/a",((INDEX(Historical!$C$7:$C$1442,MATCH(B280,Historical!$B$7:$B$1449,0))/INDEX(Historical!$H$7:$H$1442,MATCH(B280,Historical!$B$7:$B$1449,0)))^(1/5)-1)*100)</f>
        <v>16.465861577965679</v>
      </c>
      <c r="V280" s="795" t="str">
        <f>IF(INDEX(Historical!$O$7:$O$1442,MATCH(B280,Historical!$B$7:$B$1449,0))=0,"n/a",((INDEX(Historical!$C$7:$C$1442,MATCH(B280,Historical!$B$7:$B$1449,0))/INDEX(Historical!$O$7:$O$1442,MATCH(B280,Historical!$B$7:$B$1449,0)))^(1/10)-1)*100)</f>
        <v>n/a</v>
      </c>
      <c r="W280" s="796" t="str">
        <f t="shared" si="72"/>
        <v>n/a</v>
      </c>
      <c r="X280" s="797">
        <f t="shared" si="73"/>
        <v>1.7705227503188901</v>
      </c>
      <c r="Y280" s="752"/>
      <c r="Z280" s="738">
        <f t="shared" si="74"/>
        <v>98.089171974522287</v>
      </c>
      <c r="AA280" s="999">
        <f t="shared" si="75"/>
        <v>18.585987261146496</v>
      </c>
      <c r="AB280" s="1000">
        <v>12</v>
      </c>
      <c r="AC280" s="978">
        <v>3.14</v>
      </c>
      <c r="AD280" s="978">
        <v>4.2</v>
      </c>
      <c r="AE280" s="978">
        <v>3.3</v>
      </c>
      <c r="AF280" s="978">
        <v>6.68</v>
      </c>
      <c r="AG280" s="978">
        <v>54.400000000000006</v>
      </c>
      <c r="AH280" s="978">
        <v>37</v>
      </c>
      <c r="AI280" s="978">
        <v>6.7</v>
      </c>
      <c r="AJ280" s="978">
        <v>9.3000000000000007</v>
      </c>
      <c r="AK280" s="978">
        <v>4.43</v>
      </c>
      <c r="AL280" s="991">
        <v>45260</v>
      </c>
      <c r="AM280" s="985">
        <v>50.44</v>
      </c>
      <c r="AN280" s="978">
        <v>1.75</v>
      </c>
      <c r="AO280" s="838">
        <f t="shared" si="76"/>
        <v>3.157461705441527</v>
      </c>
      <c r="AP280" s="839">
        <f t="shared" si="77"/>
        <v>21.743448966588023</v>
      </c>
      <c r="AQ280" s="1001">
        <f t="shared" si="78"/>
        <v>134.90366337851833</v>
      </c>
      <c r="AR280" s="738">
        <f>INDEX(Historical!$C$7:$C$1442,MATCH(B280,Historical!$B$7:$B$1449,0))*IF(AH280="n/a",1.03,IF(AH280&lt;0,1.01,IF(AH280&gt;10,1.1,(1+AH280/100))))</f>
        <v>3.3000000000000003</v>
      </c>
      <c r="AS280" s="999">
        <f t="shared" si="79"/>
        <v>3.5211000000000001</v>
      </c>
      <c r="AT280" s="999">
        <f t="shared" si="83"/>
        <v>3.6770847300000002</v>
      </c>
      <c r="AU280" s="999">
        <f t="shared" si="83"/>
        <v>3.8399795835390003</v>
      </c>
      <c r="AV280" s="999">
        <f t="shared" si="83"/>
        <v>4.0100906790897781</v>
      </c>
      <c r="AW280" s="738">
        <f t="shared" si="80"/>
        <v>18.348254992628778</v>
      </c>
      <c r="AX280" s="846">
        <f t="shared" si="81"/>
        <v>31.439778945559937</v>
      </c>
      <c r="AY280" s="1080">
        <v>1.47</v>
      </c>
      <c r="AZ280" s="985">
        <v>23.150000000000002</v>
      </c>
      <c r="BA280" s="985">
        <v>-28.349999999999998</v>
      </c>
      <c r="BB280" s="985">
        <v>7.39</v>
      </c>
      <c r="BC280" s="985">
        <v>-9.879999999999999</v>
      </c>
      <c r="BE280" s="700">
        <v>2012</v>
      </c>
      <c r="BF280" s="1013">
        <f t="shared" si="82"/>
        <v>0</v>
      </c>
      <c r="BG280" s="995">
        <v>17.2</v>
      </c>
    </row>
    <row r="281" spans="1:59" ht="11.25" customHeight="1" x14ac:dyDescent="0.2">
      <c r="A281" s="984" t="s">
        <v>1395</v>
      </c>
      <c r="B281" s="988" t="s">
        <v>1396</v>
      </c>
      <c r="C281" s="1070" t="s">
        <v>247</v>
      </c>
      <c r="D281" s="1070" t="s">
        <v>4413</v>
      </c>
      <c r="E281" s="828">
        <v>7</v>
      </c>
      <c r="F281" s="1148">
        <v>646</v>
      </c>
      <c r="G281" s="1148" t="s">
        <v>115</v>
      </c>
      <c r="H281" s="1148" t="s">
        <v>115</v>
      </c>
      <c r="I281" s="987">
        <v>29.62</v>
      </c>
      <c r="J281" s="738">
        <f t="shared" si="69"/>
        <v>1.7555705604321403</v>
      </c>
      <c r="K281" s="990">
        <v>0.13</v>
      </c>
      <c r="L281" s="1000">
        <v>4</v>
      </c>
      <c r="M281" s="729">
        <f t="shared" si="70"/>
        <v>0.52</v>
      </c>
      <c r="N281" s="983" t="s">
        <v>327</v>
      </c>
      <c r="O281" s="831">
        <v>0.12</v>
      </c>
      <c r="P281" s="973">
        <v>43441</v>
      </c>
      <c r="Q281" s="973">
        <v>43454</v>
      </c>
      <c r="R281" s="729">
        <f t="shared" si="71"/>
        <v>8.333333333333341</v>
      </c>
      <c r="S281" s="795">
        <f>IF(INDEX(Historical!$D$7:$D$1442,MATCH(B281,Historical!$B$7:$B$1449,0))=0,"n/a",(INDEX(Historical!$C$7:$C$1442,MATCH(B281,Historical!$B$7:$B$1449,0))/INDEX(Historical!$D$7:$D$1442,MATCH(B281,Historical!$B$7:$B$1449,0))-1)*100)</f>
        <v>8.8888888888888786</v>
      </c>
      <c r="T281" s="795">
        <f>IF(INDEX(Historical!$F$7:$F$1442,MATCH(B281,Historical!$B$7:$B$1449,0))=0,"n/a",((INDEX(Historical!$C$7:$C$1442,MATCH(B281,Historical!$B$7:$B$1449,0))/INDEX(Historical!$F$7:$F$1442,MATCH(B281,Historical!$B$7:$B$1449,0)))^(1/3)-1)*100)</f>
        <v>12.955067905975316</v>
      </c>
      <c r="U281" s="795">
        <f>IF(INDEX(Historical!$H$7:$H$1442,MATCH(B281,Historical!$B$7:$B$1449,0))=0,"n/a",((INDEX(Historical!$C$7:$C$1442,MATCH(B281,Historical!$B$7:$B$1449,0))/INDEX(Historical!$H$7:$H$1442,MATCH(B281,Historical!$B$7:$B$1449,0)))^(1/5)-1)*100)</f>
        <v>22.175665962439474</v>
      </c>
      <c r="V281" s="795">
        <f>IF(INDEX(Historical!$O$7:$O$1442,MATCH(B281,Historical!$B$7:$B$1449,0))=0,"n/a",((INDEX(Historical!$C$7:$C$1442,MATCH(B281,Historical!$B$7:$B$1449,0))/INDEX(Historical!$O$7:$O$1442,MATCH(B281,Historical!$B$7:$B$1449,0)))^(1/10)-1)*100)</f>
        <v>13.346158167069744</v>
      </c>
      <c r="W281" s="796">
        <f t="shared" si="72"/>
        <v>1.6615767387768281</v>
      </c>
      <c r="X281" s="797">
        <f t="shared" si="73"/>
        <v>1.3859791226524671</v>
      </c>
      <c r="Y281" s="753"/>
      <c r="Z281" s="738">
        <f t="shared" si="74"/>
        <v>27.513227513227516</v>
      </c>
      <c r="AA281" s="999">
        <f t="shared" si="75"/>
        <v>15.671957671957673</v>
      </c>
      <c r="AB281" s="1000">
        <v>4</v>
      </c>
      <c r="AC281" s="978">
        <v>1.89</v>
      </c>
      <c r="AD281" s="978">
        <v>2.0099999999999998</v>
      </c>
      <c r="AE281" s="978">
        <v>0.84</v>
      </c>
      <c r="AF281" s="978">
        <v>2.1800000000000002</v>
      </c>
      <c r="AG281" s="978">
        <v>13.700000000000001</v>
      </c>
      <c r="AH281" s="978">
        <v>3.3000000000000003</v>
      </c>
      <c r="AI281" s="978">
        <v>9.81</v>
      </c>
      <c r="AJ281" s="978">
        <v>16</v>
      </c>
      <c r="AK281" s="978">
        <v>7.8</v>
      </c>
      <c r="AL281" s="991">
        <v>1390</v>
      </c>
      <c r="AM281" s="985">
        <v>1.4000000000000001</v>
      </c>
      <c r="AN281" s="978">
        <v>0.06</v>
      </c>
      <c r="AO281" s="838">
        <f t="shared" si="76"/>
        <v>8.2592788509139421</v>
      </c>
      <c r="AP281" s="839">
        <f t="shared" si="77"/>
        <v>23.931236522871615</v>
      </c>
      <c r="AQ281" s="1001">
        <f t="shared" si="78"/>
        <v>23.224939259456612</v>
      </c>
      <c r="AR281" s="738">
        <f>INDEX(Historical!$C$7:$C$1442,MATCH(B281,Historical!$B$7:$B$1449,0))*IF(AH281="n/a",1.03,IF(AH281&lt;0,1.01,IF(AH281&gt;10,1.1,(1+AH281/100))))</f>
        <v>0.5061699999999999</v>
      </c>
      <c r="AS281" s="999">
        <f t="shared" si="79"/>
        <v>0.55582527699999995</v>
      </c>
      <c r="AT281" s="999">
        <f t="shared" si="83"/>
        <v>0.59917964860600004</v>
      </c>
      <c r="AU281" s="999">
        <f t="shared" si="83"/>
        <v>0.64591566119726807</v>
      </c>
      <c r="AV281" s="999">
        <f t="shared" si="83"/>
        <v>0.69629708277065505</v>
      </c>
      <c r="AW281" s="738">
        <f t="shared" si="80"/>
        <v>3.003387669573923</v>
      </c>
      <c r="AX281" s="846">
        <f t="shared" si="81"/>
        <v>10.139728796670907</v>
      </c>
      <c r="AY281" s="1080">
        <v>0.85</v>
      </c>
      <c r="AZ281" s="985">
        <v>17.080000000000002</v>
      </c>
      <c r="BA281" s="985">
        <v>-24.34</v>
      </c>
      <c r="BB281" s="985">
        <v>4.91</v>
      </c>
      <c r="BC281" s="985">
        <v>-1.8599999999999999</v>
      </c>
      <c r="BE281" s="700">
        <v>2013</v>
      </c>
      <c r="BF281" s="1013">
        <f t="shared" si="82"/>
        <v>0</v>
      </c>
      <c r="BG281" s="995">
        <v>9</v>
      </c>
    </row>
    <row r="282" spans="1:59" ht="11.25" customHeight="1" x14ac:dyDescent="0.2">
      <c r="A282" s="976" t="s">
        <v>1405</v>
      </c>
      <c r="B282" s="988" t="s">
        <v>1406</v>
      </c>
      <c r="C282" s="1070" t="s">
        <v>247</v>
      </c>
      <c r="D282" s="1070" t="s">
        <v>4396</v>
      </c>
      <c r="E282" s="828">
        <v>8</v>
      </c>
      <c r="F282" s="1148">
        <v>466</v>
      </c>
      <c r="G282" s="1148" t="s">
        <v>106</v>
      </c>
      <c r="H282" s="1148" t="s">
        <v>106</v>
      </c>
      <c r="I282" s="987">
        <v>153.93</v>
      </c>
      <c r="J282" s="738">
        <f t="shared" si="69"/>
        <v>1.819008640291041</v>
      </c>
      <c r="K282" s="990">
        <v>0.7</v>
      </c>
      <c r="L282" s="1000">
        <v>4</v>
      </c>
      <c r="M282" s="729">
        <f t="shared" si="70"/>
        <v>2.8</v>
      </c>
      <c r="N282" s="983" t="s">
        <v>3989</v>
      </c>
      <c r="O282" s="831">
        <v>0.5</v>
      </c>
      <c r="P282" s="694">
        <v>43165</v>
      </c>
      <c r="Q282" s="694">
        <v>43185</v>
      </c>
      <c r="R282" s="729">
        <f t="shared" si="71"/>
        <v>39.999999999999993</v>
      </c>
      <c r="S282" s="795">
        <f>IF(INDEX(Historical!$D$7:$D$1442,MATCH(B282,Historical!$B$7:$B$1449,0))=0,"n/a",(INDEX(Historical!$C$7:$C$1442,MATCH(B282,Historical!$B$7:$B$1449,0))/INDEX(Historical!$D$7:$D$1442,MATCH(B282,Historical!$B$7:$B$1449,0))-1)*100)</f>
        <v>39.999999999999993</v>
      </c>
      <c r="T282" s="795">
        <f>IF(INDEX(Historical!$F$7:$F$1442,MATCH(B282,Historical!$B$7:$B$1449,0))=0,"n/a",((INDEX(Historical!$C$7:$C$1442,MATCH(B282,Historical!$B$7:$B$1449,0))/INDEX(Historical!$F$7:$F$1442,MATCH(B282,Historical!$B$7:$B$1449,0)))^(1/3)-1)*100)</f>
        <v>40.94597464129783</v>
      </c>
      <c r="U282" s="795">
        <f>IF(INDEX(Historical!$H$7:$H$1442,MATCH(B282,Historical!$B$7:$B$1449,0))=0,"n/a",((INDEX(Historical!$C$7:$C$1442,MATCH(B282,Historical!$B$7:$B$1449,0))/INDEX(Historical!$H$7:$H$1442,MATCH(B282,Historical!$B$7:$B$1449,0)))^(1/5)-1)*100)</f>
        <v>32.717998558276548</v>
      </c>
      <c r="V282" s="795" t="str">
        <f>IF(INDEX(Historical!$O$7:$O$1442,MATCH(B282,Historical!$B$7:$B$1449,0))=0,"n/a",((INDEX(Historical!$C$7:$C$1442,MATCH(B282,Historical!$B$7:$B$1449,0))/INDEX(Historical!$O$7:$O$1442,MATCH(B282,Historical!$B$7:$B$1449,0)))^(1/10)-1)*100)</f>
        <v>n/a</v>
      </c>
      <c r="W282" s="796" t="str">
        <f t="shared" si="72"/>
        <v>n/a</v>
      </c>
      <c r="X282" s="797">
        <f t="shared" si="73"/>
        <v>5.842499742549383</v>
      </c>
      <c r="Y282" s="749"/>
      <c r="Z282" s="738">
        <f t="shared" si="74"/>
        <v>15.900056785917091</v>
      </c>
      <c r="AA282" s="999">
        <f t="shared" si="75"/>
        <v>8.7410562180579223</v>
      </c>
      <c r="AB282" s="1000">
        <v>12</v>
      </c>
      <c r="AC282" s="978">
        <v>17.61</v>
      </c>
      <c r="AD282" s="978">
        <v>1.23</v>
      </c>
      <c r="AE282" s="978">
        <v>0.47</v>
      </c>
      <c r="AF282" s="978">
        <v>2.34</v>
      </c>
      <c r="AG282" s="978">
        <v>32.200000000000003</v>
      </c>
      <c r="AH282" s="978">
        <v>26.3</v>
      </c>
      <c r="AI282" s="978">
        <v>12.06</v>
      </c>
      <c r="AJ282" s="978">
        <v>5.6000000000000005</v>
      </c>
      <c r="AK282" s="978">
        <v>7.1099999999999994</v>
      </c>
      <c r="AL282" s="991">
        <v>10060</v>
      </c>
      <c r="AM282" s="985">
        <v>0.1</v>
      </c>
      <c r="AN282" s="978">
        <v>0.46</v>
      </c>
      <c r="AO282" s="838">
        <f t="shared" si="76"/>
        <v>25.795950980509666</v>
      </c>
      <c r="AP282" s="839">
        <f t="shared" si="77"/>
        <v>34.537007198567586</v>
      </c>
      <c r="AQ282" s="1001">
        <f t="shared" si="78"/>
        <v>-4.6548456040882975</v>
      </c>
      <c r="AR282" s="738">
        <f>INDEX(Historical!$C$7:$C$1442,MATCH(B282,Historical!$B$7:$B$1449,0))*IF(AH282="n/a",1.03,IF(AH282&lt;0,1.01,IF(AH282&gt;10,1.1,(1+AH282/100))))</f>
        <v>3.08</v>
      </c>
      <c r="AS282" s="999">
        <f t="shared" si="79"/>
        <v>3.3880000000000003</v>
      </c>
      <c r="AT282" s="999">
        <f t="shared" si="83"/>
        <v>3.6288868000000001</v>
      </c>
      <c r="AU282" s="999">
        <f t="shared" si="83"/>
        <v>3.88690065148</v>
      </c>
      <c r="AV282" s="999">
        <f t="shared" si="83"/>
        <v>4.1632592878002281</v>
      </c>
      <c r="AW282" s="738">
        <f t="shared" si="80"/>
        <v>18.147046739280228</v>
      </c>
      <c r="AX282" s="846">
        <f t="shared" si="81"/>
        <v>11.789155290898607</v>
      </c>
      <c r="AY282" s="1080">
        <v>1.36</v>
      </c>
      <c r="AZ282" s="985">
        <v>34.5</v>
      </c>
      <c r="BA282" s="985">
        <v>-25.41</v>
      </c>
      <c r="BB282" s="985">
        <v>13.969999999999999</v>
      </c>
      <c r="BC282" s="985">
        <v>-5.89</v>
      </c>
      <c r="BE282" s="700">
        <v>2011</v>
      </c>
      <c r="BF282" s="1013">
        <f t="shared" si="82"/>
        <v>0</v>
      </c>
      <c r="BG282" s="995">
        <v>11.3</v>
      </c>
    </row>
    <row r="283" spans="1:59" ht="11.25" customHeight="1" x14ac:dyDescent="0.2">
      <c r="A283" s="976" t="s">
        <v>1407</v>
      </c>
      <c r="B283" s="988" t="s">
        <v>1408</v>
      </c>
      <c r="C283" s="1070" t="s">
        <v>108</v>
      </c>
      <c r="D283" s="1070" t="s">
        <v>4401</v>
      </c>
      <c r="E283" s="828">
        <v>9</v>
      </c>
      <c r="F283" s="1148">
        <v>428</v>
      </c>
      <c r="G283" s="1148" t="s">
        <v>106</v>
      </c>
      <c r="H283" s="1148" t="s">
        <v>106</v>
      </c>
      <c r="I283" s="987">
        <v>39.840000000000003</v>
      </c>
      <c r="J283" s="738">
        <f t="shared" si="69"/>
        <v>2.51004016064257</v>
      </c>
      <c r="K283" s="990">
        <v>0.25</v>
      </c>
      <c r="L283" s="1000">
        <v>4</v>
      </c>
      <c r="M283" s="729">
        <f t="shared" si="70"/>
        <v>1</v>
      </c>
      <c r="N283" s="983" t="s">
        <v>1248</v>
      </c>
      <c r="O283" s="831">
        <v>0.22</v>
      </c>
      <c r="P283" s="973">
        <v>43500</v>
      </c>
      <c r="Q283" s="973">
        <v>43515</v>
      </c>
      <c r="R283" s="729">
        <f t="shared" si="71"/>
        <v>13.636363636363635</v>
      </c>
      <c r="S283" s="795">
        <f>IF(INDEX(Historical!$D$7:$D$1442,MATCH(B283,Historical!$B$7:$B$1449,0))=0,"n/a",(INDEX(Historical!$C$7:$C$1442,MATCH(B283,Historical!$B$7:$B$1449,0))/INDEX(Historical!$D$7:$D$1442,MATCH(B283,Historical!$B$7:$B$1449,0))-1)*100)</f>
        <v>14.754098360655732</v>
      </c>
      <c r="T283" s="795">
        <f>IF(INDEX(Historical!$F$7:$F$1442,MATCH(B283,Historical!$B$7:$B$1449,0))=0,"n/a",((INDEX(Historical!$C$7:$C$1442,MATCH(B283,Historical!$B$7:$B$1449,0))/INDEX(Historical!$F$7:$F$1442,MATCH(B283,Historical!$B$7:$B$1449,0)))^(1/3)-1)*100)</f>
        <v>9.0355436729529828</v>
      </c>
      <c r="U283" s="795">
        <f>IF(INDEX(Historical!$H$7:$H$1442,MATCH(B283,Historical!$B$7:$B$1449,0))=0,"n/a",((INDEX(Historical!$C$7:$C$1442,MATCH(B283,Historical!$B$7:$B$1449,0))/INDEX(Historical!$H$7:$H$1442,MATCH(B283,Historical!$B$7:$B$1449,0)))^(1/5)-1)*100)</f>
        <v>10.756634324828983</v>
      </c>
      <c r="V283" s="795">
        <f>IF(INDEX(Historical!$O$7:$O$1442,MATCH(B283,Historical!$B$7:$B$1449,0))=0,"n/a",((INDEX(Historical!$C$7:$C$1442,MATCH(B283,Historical!$B$7:$B$1449,0))/INDEX(Historical!$O$7:$O$1442,MATCH(B283,Historical!$B$7:$B$1449,0)))^(1/10)-1)*100)</f>
        <v>12.949264388677427</v>
      </c>
      <c r="W283" s="796">
        <f t="shared" si="72"/>
        <v>0.83067531884161427</v>
      </c>
      <c r="X283" s="797">
        <f t="shared" si="73"/>
        <v>0.61819737499017147</v>
      </c>
      <c r="Y283" s="989"/>
      <c r="Z283" s="738">
        <f t="shared" si="74"/>
        <v>34.364261168384878</v>
      </c>
      <c r="AA283" s="999">
        <f t="shared" si="75"/>
        <v>13.690721649484537</v>
      </c>
      <c r="AB283" s="1000">
        <v>12</v>
      </c>
      <c r="AC283" s="978">
        <v>2.91</v>
      </c>
      <c r="AD283" s="978">
        <v>1.37</v>
      </c>
      <c r="AE283" s="978">
        <v>4.6100000000000003</v>
      </c>
      <c r="AF283" s="978">
        <v>1.81</v>
      </c>
      <c r="AG283" s="978">
        <v>9.4</v>
      </c>
      <c r="AH283" s="978">
        <v>3.9</v>
      </c>
      <c r="AI283" s="978">
        <v>4.8099999999999996</v>
      </c>
      <c r="AJ283" s="978">
        <v>17.399999999999999</v>
      </c>
      <c r="AK283" s="978">
        <v>10</v>
      </c>
      <c r="AL283" s="991">
        <v>1910</v>
      </c>
      <c r="AM283" s="985">
        <v>0.8</v>
      </c>
      <c r="AN283" s="978">
        <v>0.13</v>
      </c>
      <c r="AO283" s="838">
        <f t="shared" si="76"/>
        <v>-0.42404716401298437</v>
      </c>
      <c r="AP283" s="839">
        <f t="shared" si="77"/>
        <v>13.266674485471553</v>
      </c>
      <c r="AQ283" s="1001">
        <f t="shared" si="78"/>
        <v>4.9448663411560956</v>
      </c>
      <c r="AR283" s="738">
        <f>INDEX(Historical!$C$7:$C$1442,MATCH(B283,Historical!$B$7:$B$1449,0))*IF(AH283="n/a",1.03,IF(AH283&lt;0,1.01,IF(AH283&gt;10,1.1,(1+AH283/100))))</f>
        <v>0.72729999999999995</v>
      </c>
      <c r="AS283" s="999">
        <f t="shared" si="79"/>
        <v>0.76228312999999992</v>
      </c>
      <c r="AT283" s="999">
        <f t="shared" si="83"/>
        <v>0.83851144300000002</v>
      </c>
      <c r="AU283" s="999">
        <f t="shared" si="83"/>
        <v>0.92236258730000009</v>
      </c>
      <c r="AV283" s="999">
        <f t="shared" si="83"/>
        <v>1.0145988460300002</v>
      </c>
      <c r="AW283" s="738">
        <f t="shared" si="80"/>
        <v>4.26505600633</v>
      </c>
      <c r="AX283" s="846">
        <f t="shared" si="81"/>
        <v>10.705461863278112</v>
      </c>
      <c r="AY283" s="1080">
        <v>1.5</v>
      </c>
      <c r="AZ283" s="985">
        <v>31.990000000000002</v>
      </c>
      <c r="BA283" s="985">
        <v>-15.559999999999999</v>
      </c>
      <c r="BB283" s="985">
        <v>9.91</v>
      </c>
      <c r="BC283" s="985">
        <v>-2.77</v>
      </c>
      <c r="BE283" s="700">
        <v>2012</v>
      </c>
      <c r="BF283" s="1013">
        <f t="shared" si="82"/>
        <v>0</v>
      </c>
      <c r="BG283" s="995">
        <v>1</v>
      </c>
    </row>
    <row r="284" spans="1:59" ht="11.25" customHeight="1" x14ac:dyDescent="0.2">
      <c r="A284" s="976" t="s">
        <v>1409</v>
      </c>
      <c r="B284" s="988" t="s">
        <v>1410</v>
      </c>
      <c r="C284" s="1070" t="s">
        <v>108</v>
      </c>
      <c r="D284" s="1070" t="s">
        <v>4397</v>
      </c>
      <c r="E284" s="828">
        <v>8</v>
      </c>
      <c r="F284" s="1148">
        <v>512</v>
      </c>
      <c r="G284" s="1148" t="s">
        <v>106</v>
      </c>
      <c r="H284" s="1148" t="s">
        <v>106</v>
      </c>
      <c r="I284" s="987">
        <v>29.8</v>
      </c>
      <c r="J284" s="738">
        <f t="shared" si="69"/>
        <v>4.5637583892617455</v>
      </c>
      <c r="K284" s="990">
        <v>0.34</v>
      </c>
      <c r="L284" s="1000">
        <v>4</v>
      </c>
      <c r="M284" s="729">
        <f t="shared" si="70"/>
        <v>1.36</v>
      </c>
      <c r="N284" s="983" t="s">
        <v>1526</v>
      </c>
      <c r="O284" s="831">
        <v>0.28000000000000003</v>
      </c>
      <c r="P284" s="973">
        <v>43262</v>
      </c>
      <c r="Q284" s="973">
        <v>43290</v>
      </c>
      <c r="R284" s="729">
        <f t="shared" si="71"/>
        <v>21.428571428571423</v>
      </c>
      <c r="S284" s="795">
        <f>IF(INDEX(Historical!$D$7:$D$1442,MATCH(B284,Historical!$B$7:$B$1449,0))=0,"n/a",(INDEX(Historical!$C$7:$C$1442,MATCH(B284,Historical!$B$7:$B$1449,0))/INDEX(Historical!$D$7:$D$1442,MATCH(B284,Historical!$B$7:$B$1449,0))-1)*100)</f>
        <v>24</v>
      </c>
      <c r="T284" s="795">
        <f>IF(INDEX(Historical!$F$7:$F$1442,MATCH(B284,Historical!$B$7:$B$1449,0))=0,"n/a",((INDEX(Historical!$C$7:$C$1442,MATCH(B284,Historical!$B$7:$B$1449,0))/INDEX(Historical!$F$7:$F$1442,MATCH(B284,Historical!$B$7:$B$1449,0)))^(1/3)-1)*100)</f>
        <v>19.866105802463508</v>
      </c>
      <c r="U284" s="795">
        <f>IF(INDEX(Historical!$H$7:$H$1442,MATCH(B284,Historical!$B$7:$B$1449,0))=0,"n/a",((INDEX(Historical!$C$7:$C$1442,MATCH(B284,Historical!$B$7:$B$1449,0))/INDEX(Historical!$H$7:$H$1442,MATCH(B284,Historical!$B$7:$B$1449,0)))^(1/5)-1)*100)</f>
        <v>19.91964554448078</v>
      </c>
      <c r="V284" s="795">
        <f>IF(INDEX(Historical!$O$7:$O$1442,MATCH(B284,Historical!$B$7:$B$1449,0))=0,"n/a",((INDEX(Historical!$C$7:$C$1442,MATCH(B284,Historical!$B$7:$B$1449,0))/INDEX(Historical!$O$7:$O$1442,MATCH(B284,Historical!$B$7:$B$1449,0)))^(1/10)-1)*100)</f>
        <v>2.5923658862717858</v>
      </c>
      <c r="W284" s="796">
        <f t="shared" si="72"/>
        <v>7.6839637683738555</v>
      </c>
      <c r="X284" s="797">
        <f t="shared" si="73"/>
        <v>1.1317980423000444</v>
      </c>
      <c r="Y284" s="762"/>
      <c r="Z284" s="738">
        <f t="shared" si="74"/>
        <v>151.11111111111111</v>
      </c>
      <c r="AA284" s="999">
        <f t="shared" si="75"/>
        <v>33.111111111111114</v>
      </c>
      <c r="AB284" s="1000">
        <v>3</v>
      </c>
      <c r="AC284" s="978">
        <v>0.9</v>
      </c>
      <c r="AD284" s="978">
        <v>5.34</v>
      </c>
      <c r="AE284" s="978">
        <v>0.81</v>
      </c>
      <c r="AF284" s="978">
        <v>0.66</v>
      </c>
      <c r="AG284" s="978">
        <v>7.5</v>
      </c>
      <c r="AH284" s="980">
        <v>-69.199999999999989</v>
      </c>
      <c r="AI284" s="980">
        <v>1.69</v>
      </c>
      <c r="AJ284" s="978">
        <v>17.599999999999998</v>
      </c>
      <c r="AK284" s="978">
        <v>6.22</v>
      </c>
      <c r="AL284" s="991">
        <v>2510</v>
      </c>
      <c r="AM284" s="985">
        <v>1</v>
      </c>
      <c r="AN284" s="978">
        <v>0.56999999999999995</v>
      </c>
      <c r="AO284" s="838">
        <f t="shared" si="76"/>
        <v>-8.6277071773685883</v>
      </c>
      <c r="AP284" s="839">
        <f t="shared" si="77"/>
        <v>24.483403933742526</v>
      </c>
      <c r="AQ284" s="1001">
        <f t="shared" si="78"/>
        <v>-1.4475135139016659</v>
      </c>
      <c r="AR284" s="738">
        <f>INDEX(Historical!$C$7:$C$1442,MATCH(B284,Historical!$B$7:$B$1449,0))*IF(AH284="n/a",1.03,IF(AH284&lt;0,1.01,IF(AH284&gt;10,1.1,(1+AH284/100))))</f>
        <v>1.2524</v>
      </c>
      <c r="AS284" s="999">
        <f t="shared" si="79"/>
        <v>1.2735655599999998</v>
      </c>
      <c r="AT284" s="999">
        <f t="shared" si="83"/>
        <v>1.3527813378319997</v>
      </c>
      <c r="AU284" s="999">
        <f t="shared" si="83"/>
        <v>1.4369243370451501</v>
      </c>
      <c r="AV284" s="999">
        <f t="shared" si="83"/>
        <v>1.5263010308093585</v>
      </c>
      <c r="AW284" s="738">
        <f t="shared" si="80"/>
        <v>6.8419722656865085</v>
      </c>
      <c r="AX284" s="846">
        <f t="shared" si="81"/>
        <v>22.959638475458082</v>
      </c>
      <c r="AY284" s="1080">
        <v>1.71</v>
      </c>
      <c r="AZ284" s="985">
        <v>28.17</v>
      </c>
      <c r="BA284" s="985">
        <v>-31.4</v>
      </c>
      <c r="BB284" s="985">
        <v>9.43</v>
      </c>
      <c r="BC284" s="985">
        <v>-6.78</v>
      </c>
      <c r="BE284" s="700">
        <v>2011</v>
      </c>
      <c r="BF284" s="1013">
        <f t="shared" si="82"/>
        <v>0</v>
      </c>
      <c r="BG284" s="995">
        <v>3.5999999999999996</v>
      </c>
    </row>
    <row r="285" spans="1:59" s="874" customFormat="1" ht="11.25" customHeight="1" x14ac:dyDescent="0.2">
      <c r="A285" s="853" t="s">
        <v>1411</v>
      </c>
      <c r="B285" s="882" t="s">
        <v>1412</v>
      </c>
      <c r="C285" s="1070" t="s">
        <v>154</v>
      </c>
      <c r="D285" s="1070" t="s">
        <v>4386</v>
      </c>
      <c r="E285" s="854">
        <v>8</v>
      </c>
      <c r="F285" s="1148">
        <v>481</v>
      </c>
      <c r="G285" s="1147" t="s">
        <v>106</v>
      </c>
      <c r="H285" s="1147" t="s">
        <v>106</v>
      </c>
      <c r="I285" s="855">
        <v>23.84</v>
      </c>
      <c r="J285" s="856">
        <f t="shared" si="69"/>
        <v>1.174496644295302</v>
      </c>
      <c r="K285" s="857">
        <v>7.0000000000000007E-2</v>
      </c>
      <c r="L285" s="858">
        <v>4</v>
      </c>
      <c r="M285" s="859">
        <f t="shared" si="70"/>
        <v>0.28000000000000003</v>
      </c>
      <c r="N285" s="860" t="s">
        <v>506</v>
      </c>
      <c r="O285" s="861">
        <v>5.5E-2</v>
      </c>
      <c r="P285" s="878">
        <v>43180</v>
      </c>
      <c r="Q285" s="878">
        <v>43195</v>
      </c>
      <c r="R285" s="859">
        <f t="shared" si="71"/>
        <v>27.27272727272728</v>
      </c>
      <c r="S285" s="795">
        <f>IF(INDEX(Historical!$D$7:$D$1442,MATCH(B285,Historical!$B$7:$B$1449,0))=0,"n/a",(INDEX(Historical!$C$7:$C$1442,MATCH(B285,Historical!$B$7:$B$1449,0))/INDEX(Historical!$D$7:$D$1442,MATCH(B285,Historical!$B$7:$B$1449,0))-1)*100)</f>
        <v>33.333333333333329</v>
      </c>
      <c r="T285" s="795">
        <f>IF(INDEX(Historical!$F$7:$F$1442,MATCH(B285,Historical!$B$7:$B$1449,0))=0,"n/a",((INDEX(Historical!$C$7:$C$1442,MATCH(B285,Historical!$B$7:$B$1449,0))/INDEX(Historical!$F$7:$F$1442,MATCH(B285,Historical!$B$7:$B$1449,0)))^(1/3)-1)*100)</f>
        <v>20.507113208761506</v>
      </c>
      <c r="U285" s="795">
        <f>IF(INDEX(Historical!$H$7:$H$1442,MATCH(B285,Historical!$B$7:$B$1449,0))=0,"n/a",((INDEX(Historical!$C$7:$C$1442,MATCH(B285,Historical!$B$7:$B$1449,0))/INDEX(Historical!$H$7:$H$1442,MATCH(B285,Historical!$B$7:$B$1449,0)))^(1/5)-1)*100)</f>
        <v>19.479126317807506</v>
      </c>
      <c r="V285" s="795" t="str">
        <f>IF(INDEX(Historical!$O$7:$O$1442,MATCH(B285,Historical!$B$7:$B$1449,0))=0,"n/a",((INDEX(Historical!$C$7:$C$1442,MATCH(B285,Historical!$B$7:$B$1449,0))/INDEX(Historical!$O$7:$O$1442,MATCH(B285,Historical!$B$7:$B$1449,0)))^(1/10)-1)*100)</f>
        <v>n/a</v>
      </c>
      <c r="W285" s="863" t="str">
        <f t="shared" si="72"/>
        <v>n/a</v>
      </c>
      <c r="X285" s="864">
        <f t="shared" si="73"/>
        <v>0.50595133293006511</v>
      </c>
      <c r="Y285" s="882"/>
      <c r="Z285" s="856">
        <f t="shared" si="74"/>
        <v>27.722772277227726</v>
      </c>
      <c r="AA285" s="866">
        <f t="shared" si="75"/>
        <v>23.603960396039604</v>
      </c>
      <c r="AB285" s="858">
        <v>12</v>
      </c>
      <c r="AC285" s="867">
        <v>1.01</v>
      </c>
      <c r="AD285" s="867">
        <v>1.58</v>
      </c>
      <c r="AE285" s="867">
        <v>4.51</v>
      </c>
      <c r="AF285" s="867">
        <v>3.71</v>
      </c>
      <c r="AG285" s="867">
        <v>18.099999999999998</v>
      </c>
      <c r="AH285" s="867">
        <v>52.2</v>
      </c>
      <c r="AI285" s="867">
        <v>-11.18</v>
      </c>
      <c r="AJ285" s="867">
        <v>38.5</v>
      </c>
      <c r="AK285" s="867">
        <v>15</v>
      </c>
      <c r="AL285" s="868">
        <v>465.83</v>
      </c>
      <c r="AM285" s="869">
        <v>17.299999999999997</v>
      </c>
      <c r="AN285" s="867">
        <v>0</v>
      </c>
      <c r="AO285" s="870">
        <f t="shared" si="76"/>
        <v>-2.9503374339367952</v>
      </c>
      <c r="AP285" s="871">
        <f t="shared" si="77"/>
        <v>20.653622962102808</v>
      </c>
      <c r="AQ285" s="872">
        <f t="shared" si="78"/>
        <v>97.282305417396927</v>
      </c>
      <c r="AR285" s="738">
        <f>INDEX(Historical!$C$7:$C$1442,MATCH(B285,Historical!$B$7:$B$1449,0))*IF(AH285="n/a",1.03,IF(AH285&lt;0,1.01,IF(AH285&gt;10,1.1,(1+AH285/100))))</f>
        <v>0.30800000000000005</v>
      </c>
      <c r="AS285" s="866">
        <f t="shared" si="79"/>
        <v>0.31108000000000008</v>
      </c>
      <c r="AT285" s="866">
        <f t="shared" si="83"/>
        <v>0.3421880000000001</v>
      </c>
      <c r="AU285" s="866">
        <f t="shared" si="83"/>
        <v>0.37640680000000015</v>
      </c>
      <c r="AV285" s="866">
        <f t="shared" si="83"/>
        <v>0.41404748000000019</v>
      </c>
      <c r="AW285" s="856">
        <f t="shared" si="80"/>
        <v>1.7517222800000005</v>
      </c>
      <c r="AX285" s="873">
        <f t="shared" si="81"/>
        <v>7.3478283557046993</v>
      </c>
      <c r="AY285" s="1081">
        <v>1.1000000000000001</v>
      </c>
      <c r="AZ285" s="869">
        <v>9.41</v>
      </c>
      <c r="BA285" s="869">
        <v>-42.25</v>
      </c>
      <c r="BB285" s="869">
        <v>-3.4099999999999997</v>
      </c>
      <c r="BC285" s="869">
        <v>-24.88</v>
      </c>
      <c r="BD285" s="1033"/>
      <c r="BE285" s="700">
        <v>2011</v>
      </c>
      <c r="BF285" s="1013">
        <f t="shared" si="82"/>
        <v>0</v>
      </c>
      <c r="BG285" s="931">
        <v>15.8</v>
      </c>
    </row>
    <row r="286" spans="1:59" ht="11.25" customHeight="1" x14ac:dyDescent="0.2">
      <c r="A286" s="976" t="s">
        <v>1413</v>
      </c>
      <c r="B286" s="988" t="s">
        <v>1414</v>
      </c>
      <c r="C286" s="1070" t="s">
        <v>112</v>
      </c>
      <c r="D286" s="1070" t="s">
        <v>1230</v>
      </c>
      <c r="E286" s="828">
        <v>9</v>
      </c>
      <c r="F286" s="1148">
        <v>380</v>
      </c>
      <c r="G286" s="1148" t="s">
        <v>106</v>
      </c>
      <c r="H286" s="1148" t="s">
        <v>106</v>
      </c>
      <c r="I286" s="987">
        <v>229.28</v>
      </c>
      <c r="J286" s="738">
        <f t="shared" si="69"/>
        <v>1.1165387299371947</v>
      </c>
      <c r="K286" s="990">
        <v>0.64</v>
      </c>
      <c r="L286" s="1000">
        <v>4</v>
      </c>
      <c r="M286" s="729">
        <f t="shared" si="70"/>
        <v>2.56</v>
      </c>
      <c r="N286" s="983" t="s">
        <v>572</v>
      </c>
      <c r="O286" s="831">
        <v>0.51</v>
      </c>
      <c r="P286" s="973">
        <v>43279</v>
      </c>
      <c r="Q286" s="973">
        <v>43294</v>
      </c>
      <c r="R286" s="729">
        <f t="shared" si="71"/>
        <v>25.490196078431371</v>
      </c>
      <c r="S286" s="795">
        <f>IF(INDEX(Historical!$D$7:$D$1442,MATCH(B286,Historical!$B$7:$B$1449,0))=0,"n/a",(INDEX(Historical!$C$7:$C$1442,MATCH(B286,Historical!$B$7:$B$1449,0))/INDEX(Historical!$D$7:$D$1442,MATCH(B286,Historical!$B$7:$B$1449,0))-1)*100)</f>
        <v>22.340425531914889</v>
      </c>
      <c r="T286" s="795">
        <f>IF(INDEX(Historical!$F$7:$F$1442,MATCH(B286,Historical!$B$7:$B$1449,0))=0,"n/a",((INDEX(Historical!$C$7:$C$1442,MATCH(B286,Historical!$B$7:$B$1449,0))/INDEX(Historical!$F$7:$F$1442,MATCH(B286,Historical!$B$7:$B$1449,0)))^(1/3)-1)*100)</f>
        <v>20.3329697389659</v>
      </c>
      <c r="U286" s="795">
        <f>IF(INDEX(Historical!$H$7:$H$1442,MATCH(B286,Historical!$B$7:$B$1449,0))=0,"n/a",((INDEX(Historical!$C$7:$C$1442,MATCH(B286,Historical!$B$7:$B$1449,0))/INDEX(Historical!$H$7:$H$1442,MATCH(B286,Historical!$B$7:$B$1449,0)))^(1/5)-1)*100)</f>
        <v>21.185046205099312</v>
      </c>
      <c r="V286" s="795">
        <f>IF(INDEX(Historical!$O$7:$O$1442,MATCH(B286,Historical!$B$7:$B$1449,0))=0,"n/a",((INDEX(Historical!$C$7:$C$1442,MATCH(B286,Historical!$B$7:$B$1449,0))/INDEX(Historical!$O$7:$O$1442,MATCH(B286,Historical!$B$7:$B$1449,0)))^(1/10)-1)*100)</f>
        <v>15.173875550226645</v>
      </c>
      <c r="W286" s="796">
        <f t="shared" si="72"/>
        <v>1.3961526265966298</v>
      </c>
      <c r="X286" s="797">
        <f t="shared" si="73"/>
        <v>0.85769417834410167</v>
      </c>
      <c r="Y286" s="988"/>
      <c r="Z286" s="738">
        <f t="shared" si="74"/>
        <v>29.391504018369684</v>
      </c>
      <c r="AA286" s="999">
        <f t="shared" si="75"/>
        <v>26.323765786452352</v>
      </c>
      <c r="AB286" s="1000">
        <v>12</v>
      </c>
      <c r="AC286" s="978">
        <v>8.7100000000000009</v>
      </c>
      <c r="AD286" s="978">
        <v>1.49</v>
      </c>
      <c r="AE286" s="978">
        <v>2.36</v>
      </c>
      <c r="AF286" s="980" t="s">
        <v>137</v>
      </c>
      <c r="AG286" s="978">
        <v>-409</v>
      </c>
      <c r="AH286" s="978">
        <v>25.2</v>
      </c>
      <c r="AI286" s="978">
        <v>30.95</v>
      </c>
      <c r="AJ286" s="978">
        <v>24.7</v>
      </c>
      <c r="AK286" s="978">
        <v>17.72</v>
      </c>
      <c r="AL286" s="991">
        <v>9290</v>
      </c>
      <c r="AM286" s="985">
        <v>1.2</v>
      </c>
      <c r="AN286" s="981" t="s">
        <v>137</v>
      </c>
      <c r="AO286" s="838">
        <f t="shared" si="76"/>
        <v>-4.0221808514158468</v>
      </c>
      <c r="AP286" s="839">
        <f t="shared" si="77"/>
        <v>22.301584935036505</v>
      </c>
      <c r="AQ286" s="1001" t="str">
        <f t="shared" si="78"/>
        <v>n/a</v>
      </c>
      <c r="AR286" s="738">
        <f>INDEX(Historical!$C$7:$C$1442,MATCH(B286,Historical!$B$7:$B$1449,0))*IF(AH286="n/a",1.03,IF(AH286&lt;0,1.01,IF(AH286&gt;10,1.1,(1+AH286/100))))</f>
        <v>2.5299999999999998</v>
      </c>
      <c r="AS286" s="999">
        <f t="shared" si="79"/>
        <v>2.7829999999999999</v>
      </c>
      <c r="AT286" s="999">
        <f t="shared" si="83"/>
        <v>3.0613000000000001</v>
      </c>
      <c r="AU286" s="999">
        <f t="shared" si="83"/>
        <v>3.3674300000000006</v>
      </c>
      <c r="AV286" s="999">
        <f t="shared" si="83"/>
        <v>3.7041730000000008</v>
      </c>
      <c r="AW286" s="738">
        <f t="shared" si="80"/>
        <v>15.445903000000001</v>
      </c>
      <c r="AX286" s="846">
        <f t="shared" si="81"/>
        <v>6.7366987962316829</v>
      </c>
      <c r="AY286" s="1080">
        <v>1.01</v>
      </c>
      <c r="AZ286" s="985">
        <v>29.270000000000003</v>
      </c>
      <c r="BA286" s="985">
        <v>-0.6</v>
      </c>
      <c r="BB286" s="985">
        <v>5.21</v>
      </c>
      <c r="BC286" s="985">
        <v>8.09</v>
      </c>
      <c r="BE286" s="700">
        <v>2010</v>
      </c>
      <c r="BF286" s="1013">
        <f t="shared" si="82"/>
        <v>0</v>
      </c>
      <c r="BG286" s="995">
        <v>16.400000000000002</v>
      </c>
    </row>
    <row r="287" spans="1:59" ht="11.25" customHeight="1" x14ac:dyDescent="0.2">
      <c r="A287" s="976" t="s">
        <v>1415</v>
      </c>
      <c r="B287" s="988" t="s">
        <v>1416</v>
      </c>
      <c r="C287" s="1070" t="s">
        <v>4381</v>
      </c>
      <c r="D287" s="1070" t="s">
        <v>4382</v>
      </c>
      <c r="E287" s="828">
        <v>9</v>
      </c>
      <c r="F287" s="1148">
        <v>343</v>
      </c>
      <c r="G287" s="1148" t="s">
        <v>37</v>
      </c>
      <c r="H287" s="1148" t="s">
        <v>37</v>
      </c>
      <c r="I287" s="987">
        <v>9.61</v>
      </c>
      <c r="J287" s="738">
        <f t="shared" si="69"/>
        <v>7.3881373569198754</v>
      </c>
      <c r="K287" s="990">
        <v>0.17749999999999999</v>
      </c>
      <c r="L287" s="1000">
        <v>4</v>
      </c>
      <c r="M287" s="729">
        <f t="shared" si="70"/>
        <v>0.71</v>
      </c>
      <c r="N287" s="983" t="s">
        <v>572</v>
      </c>
      <c r="O287" s="831">
        <v>0.17499999999999999</v>
      </c>
      <c r="P287" s="979">
        <v>43097</v>
      </c>
      <c r="Q287" s="979">
        <v>43116</v>
      </c>
      <c r="R287" s="729">
        <f t="shared" si="71"/>
        <v>1.4285714285714299</v>
      </c>
      <c r="S287" s="795">
        <f>IF(INDEX(Historical!$D$7:$D$1442,MATCH(B287,Historical!$B$7:$B$1449,0))=0,"n/a",(INDEX(Historical!$C$7:$C$1442,MATCH(B287,Historical!$B$7:$B$1449,0))/INDEX(Historical!$D$7:$D$1442,MATCH(B287,Historical!$B$7:$B$1449,0))-1)*100)</f>
        <v>1.4285714285714235</v>
      </c>
      <c r="T287" s="795">
        <f>IF(INDEX(Historical!$F$7:$F$1442,MATCH(B287,Historical!$B$7:$B$1449,0))=0,"n/a",((INDEX(Historical!$C$7:$C$1442,MATCH(B287,Historical!$B$7:$B$1449,0))/INDEX(Historical!$F$7:$F$1442,MATCH(B287,Historical!$B$7:$B$1449,0)))^(1/3)-1)*100)</f>
        <v>1.4494768918058121</v>
      </c>
      <c r="U287" s="795">
        <f>IF(INDEX(Historical!$H$7:$H$1442,MATCH(B287,Historical!$B$7:$B$1449,0))=0,"n/a",((INDEX(Historical!$C$7:$C$1442,MATCH(B287,Historical!$B$7:$B$1449,0))/INDEX(Historical!$H$7:$H$1442,MATCH(B287,Historical!$B$7:$B$1449,0)))^(1/5)-1)*100)</f>
        <v>3.424021252947318</v>
      </c>
      <c r="V287" s="795">
        <f>IF(INDEX(Historical!$O$7:$O$1442,MATCH(B287,Historical!$B$7:$B$1449,0))=0,"n/a",((INDEX(Historical!$C$7:$C$1442,MATCH(B287,Historical!$B$7:$B$1449,0))/INDEX(Historical!$O$7:$O$1442,MATCH(B287,Historical!$B$7:$B$1449,0)))^(1/10)-1)*100)</f>
        <v>-6.327401088983498</v>
      </c>
      <c r="W287" s="796" t="str">
        <f t="shared" si="72"/>
        <v>n/a</v>
      </c>
      <c r="X287" s="797" t="str">
        <f t="shared" si="73"/>
        <v>n/a</v>
      </c>
      <c r="Y287" s="749"/>
      <c r="Z287" s="738">
        <f t="shared" si="74"/>
        <v>77.173913043478251</v>
      </c>
      <c r="AA287" s="999">
        <f t="shared" si="75"/>
        <v>10.445652173913043</v>
      </c>
      <c r="AB287" s="1000">
        <v>12</v>
      </c>
      <c r="AC287" s="978">
        <v>0.92</v>
      </c>
      <c r="AD287" s="978">
        <v>2.09</v>
      </c>
      <c r="AE287" s="978">
        <v>5.47</v>
      </c>
      <c r="AF287" s="978">
        <v>1.77</v>
      </c>
      <c r="AG287" s="978">
        <v>15.1</v>
      </c>
      <c r="AH287" s="980">
        <v>-12.7</v>
      </c>
      <c r="AI287" s="980">
        <v>-47.73</v>
      </c>
      <c r="AJ287" s="978">
        <v>-18.899999999999999</v>
      </c>
      <c r="AK287" s="978">
        <v>5</v>
      </c>
      <c r="AL287" s="991">
        <v>2250</v>
      </c>
      <c r="AM287" s="985">
        <v>2.5</v>
      </c>
      <c r="AN287" s="978">
        <v>1.29</v>
      </c>
      <c r="AO287" s="838">
        <f t="shared" si="76"/>
        <v>0.36650643595415033</v>
      </c>
      <c r="AP287" s="839">
        <f t="shared" si="77"/>
        <v>10.812158609867193</v>
      </c>
      <c r="AQ287" s="1001">
        <f t="shared" si="78"/>
        <v>-9.3509714513630762</v>
      </c>
      <c r="AR287" s="738">
        <f>INDEX(Historical!$C$7:$C$1442,MATCH(B287,Historical!$B$7:$B$1449,0))*IF(AH287="n/a",1.03,IF(AH287&lt;0,1.01,IF(AH287&gt;10,1.1,(1+AH287/100))))</f>
        <v>0.71709999999999996</v>
      </c>
      <c r="AS287" s="999">
        <f t="shared" si="79"/>
        <v>0.724271</v>
      </c>
      <c r="AT287" s="999">
        <f t="shared" ref="AT287:AV306" si="84">IF($AK287="n/a",1.03*AS287,IF($AK287&lt;0,1.01*AS287,IF($AK287&gt;10,1.1*AS287,(1+$AK287/100)*AS287)))</f>
        <v>0.76048455000000004</v>
      </c>
      <c r="AU287" s="999">
        <f t="shared" si="84"/>
        <v>0.79850877750000004</v>
      </c>
      <c r="AV287" s="999">
        <f t="shared" si="84"/>
        <v>0.83843421637500004</v>
      </c>
      <c r="AW287" s="738">
        <f t="shared" si="80"/>
        <v>3.8387985438749999</v>
      </c>
      <c r="AX287" s="846">
        <f t="shared" si="81"/>
        <v>39.945874546045786</v>
      </c>
      <c r="AY287" s="1080">
        <v>1.05</v>
      </c>
      <c r="AZ287" s="985">
        <v>26.61</v>
      </c>
      <c r="BA287" s="985">
        <v>0.84</v>
      </c>
      <c r="BB287" s="985">
        <v>11.200000000000001</v>
      </c>
      <c r="BC287" s="985">
        <v>13.139999999999999</v>
      </c>
      <c r="BE287" s="700">
        <v>2010</v>
      </c>
      <c r="BF287" s="1013">
        <f t="shared" si="82"/>
        <v>0</v>
      </c>
      <c r="BG287" s="995">
        <v>5.3</v>
      </c>
    </row>
    <row r="288" spans="1:59" ht="11.25" customHeight="1" x14ac:dyDescent="0.2">
      <c r="A288" s="984" t="s">
        <v>1417</v>
      </c>
      <c r="B288" s="988" t="s">
        <v>1418</v>
      </c>
      <c r="C288" s="1070" t="s">
        <v>4381</v>
      </c>
      <c r="D288" s="1070" t="s">
        <v>4382</v>
      </c>
      <c r="E288" s="829">
        <v>6</v>
      </c>
      <c r="F288" s="1148">
        <v>675</v>
      </c>
      <c r="G288" s="1148" t="s">
        <v>106</v>
      </c>
      <c r="H288" s="1148" t="s">
        <v>106</v>
      </c>
      <c r="I288" s="987">
        <v>98.27</v>
      </c>
      <c r="J288" s="738">
        <f t="shared" si="69"/>
        <v>4.0704182354736957</v>
      </c>
      <c r="K288" s="990">
        <v>1</v>
      </c>
      <c r="L288" s="1000">
        <v>4</v>
      </c>
      <c r="M288" s="729">
        <f t="shared" si="70"/>
        <v>4</v>
      </c>
      <c r="N288" s="983" t="s">
        <v>285</v>
      </c>
      <c r="O288" s="831">
        <v>0.95</v>
      </c>
      <c r="P288" s="979">
        <v>42839</v>
      </c>
      <c r="Q288" s="979">
        <v>42851</v>
      </c>
      <c r="R288" s="729">
        <f t="shared" si="71"/>
        <v>5.2631578947368478</v>
      </c>
      <c r="S288" s="795">
        <f>IF(INDEX(Historical!$D$7:$D$1442,MATCH(B288,Historical!$B$7:$B$1449,0))=0,"n/a",(INDEX(Historical!$C$7:$C$1442,MATCH(B288,Historical!$B$7:$B$1449,0))/INDEX(Historical!$D$7:$D$1442,MATCH(B288,Historical!$B$7:$B$1449,0))-1)*100)</f>
        <v>1.2658227848101111</v>
      </c>
      <c r="T288" s="795">
        <f>IF(INDEX(Historical!$F$7:$F$1442,MATCH(B288,Historical!$B$7:$B$1449,0))=0,"n/a",((INDEX(Historical!$C$7:$C$1442,MATCH(B288,Historical!$B$7:$B$1449,0))/INDEX(Historical!$F$7:$F$1442,MATCH(B288,Historical!$B$7:$B$1449,0)))^(1/3)-1)*100)</f>
        <v>7.7217345015941907</v>
      </c>
      <c r="U288" s="795">
        <f>IF(INDEX(Historical!$H$7:$H$1442,MATCH(B288,Historical!$B$7:$B$1449,0))=0,"n/a",((INDEX(Historical!$C$7:$C$1442,MATCH(B288,Historical!$B$7:$B$1449,0))/INDEX(Historical!$H$7:$H$1442,MATCH(B288,Historical!$B$7:$B$1449,0)))^(1/5)-1)*100)</f>
        <v>14.641464238379465</v>
      </c>
      <c r="V288" s="795">
        <f>IF(INDEX(Historical!$O$7:$O$1442,MATCH(B288,Historical!$B$7:$B$1449,0))=0,"n/a",((INDEX(Historical!$C$7:$C$1442,MATCH(B288,Historical!$B$7:$B$1449,0))/INDEX(Historical!$O$7:$O$1442,MATCH(B288,Historical!$B$7:$B$1449,0)))^(1/10)-1)*100)</f>
        <v>4.6872874643600904</v>
      </c>
      <c r="W288" s="796">
        <f t="shared" si="72"/>
        <v>3.123654000252003</v>
      </c>
      <c r="X288" s="797">
        <f t="shared" si="73"/>
        <v>2.8708753408587189</v>
      </c>
      <c r="Y288" s="763" t="s">
        <v>4457</v>
      </c>
      <c r="Z288" s="738">
        <f t="shared" si="74"/>
        <v>137.45704467353951</v>
      </c>
      <c r="AA288" s="999">
        <f t="shared" si="75"/>
        <v>33.769759450171819</v>
      </c>
      <c r="AB288" s="1000">
        <v>12</v>
      </c>
      <c r="AC288" s="978">
        <v>2.91</v>
      </c>
      <c r="AD288" s="978">
        <v>6.75</v>
      </c>
      <c r="AE288" s="978">
        <v>8.2899999999999991</v>
      </c>
      <c r="AF288" s="978">
        <v>2.2799999999999998</v>
      </c>
      <c r="AG288" s="978">
        <v>6.7</v>
      </c>
      <c r="AH288" s="978">
        <v>5.6000000000000005</v>
      </c>
      <c r="AI288" s="978">
        <v>-3.25</v>
      </c>
      <c r="AJ288" s="978">
        <v>5.0999999999999996</v>
      </c>
      <c r="AK288" s="978">
        <v>5</v>
      </c>
      <c r="AL288" s="991">
        <v>4520</v>
      </c>
      <c r="AM288" s="985">
        <v>0.89999999999999991</v>
      </c>
      <c r="AN288" s="978">
        <v>0.87</v>
      </c>
      <c r="AO288" s="838">
        <f t="shared" si="76"/>
        <v>-15.05787697631866</v>
      </c>
      <c r="AP288" s="839">
        <f t="shared" si="77"/>
        <v>18.711882473853159</v>
      </c>
      <c r="AQ288" s="1001">
        <f t="shared" si="78"/>
        <v>84.986547914996862</v>
      </c>
      <c r="AR288" s="738">
        <f>INDEX(Historical!$C$7:$C$1442,MATCH(B288,Historical!$B$7:$B$1449,0))*IF(AH288="n/a",1.03,IF(AH288&lt;0,1.01,IF(AH288&gt;10,1.1,(1+AH288/100))))</f>
        <v>4.2240000000000002</v>
      </c>
      <c r="AS288" s="999">
        <f t="shared" si="79"/>
        <v>4.2662399999999998</v>
      </c>
      <c r="AT288" s="999">
        <f t="shared" si="84"/>
        <v>4.479552</v>
      </c>
      <c r="AU288" s="999">
        <f t="shared" si="84"/>
        <v>4.7035296000000004</v>
      </c>
      <c r="AV288" s="999">
        <f t="shared" si="84"/>
        <v>4.9387060800000002</v>
      </c>
      <c r="AW288" s="738">
        <f t="shared" si="80"/>
        <v>22.612027680000001</v>
      </c>
      <c r="AX288" s="846">
        <f t="shared" si="81"/>
        <v>23.010102452426988</v>
      </c>
      <c r="AY288" s="1080">
        <v>0.46</v>
      </c>
      <c r="AZ288" s="985">
        <v>28.59</v>
      </c>
      <c r="BA288" s="985">
        <v>-4.51</v>
      </c>
      <c r="BB288" s="985">
        <v>2.87</v>
      </c>
      <c r="BC288" s="985">
        <v>3.8699999999999997</v>
      </c>
      <c r="BE288" s="700">
        <v>2014</v>
      </c>
      <c r="BF288" s="1013">
        <f t="shared" si="82"/>
        <v>0</v>
      </c>
      <c r="BG288" s="995">
        <v>3.5000000000000004</v>
      </c>
    </row>
    <row r="289" spans="1:59" ht="11.25" customHeight="1" x14ac:dyDescent="0.2">
      <c r="A289" s="984" t="s">
        <v>1421</v>
      </c>
      <c r="B289" s="988" t="s">
        <v>1422</v>
      </c>
      <c r="C289" s="1070" t="s">
        <v>108</v>
      </c>
      <c r="D289" s="1070" t="s">
        <v>118</v>
      </c>
      <c r="E289" s="828">
        <v>9</v>
      </c>
      <c r="F289" s="1148">
        <v>424</v>
      </c>
      <c r="G289" s="1148" t="s">
        <v>115</v>
      </c>
      <c r="H289" s="1148" t="s">
        <v>115</v>
      </c>
      <c r="I289" s="987">
        <v>58.49</v>
      </c>
      <c r="J289" s="738">
        <f t="shared" si="69"/>
        <v>2.5303470678748505</v>
      </c>
      <c r="K289" s="990">
        <v>0.37</v>
      </c>
      <c r="L289" s="1000">
        <v>4</v>
      </c>
      <c r="M289" s="729">
        <f t="shared" si="70"/>
        <v>1.48</v>
      </c>
      <c r="N289" s="983" t="s">
        <v>140</v>
      </c>
      <c r="O289" s="831">
        <v>0.33</v>
      </c>
      <c r="P289" s="973">
        <v>43474</v>
      </c>
      <c r="Q289" s="973">
        <v>43497</v>
      </c>
      <c r="R289" s="729">
        <f t="shared" si="71"/>
        <v>12.121212121212114</v>
      </c>
      <c r="S289" s="795">
        <f>IF(INDEX(Historical!$D$7:$D$1442,MATCH(B289,Historical!$B$7:$B$1449,0))=0,"n/a",(INDEX(Historical!$C$7:$C$1442,MATCH(B289,Historical!$B$7:$B$1449,0))/INDEX(Historical!$D$7:$D$1442,MATCH(B289,Historical!$B$7:$B$1449,0))-1)*100)</f>
        <v>13.793103448275868</v>
      </c>
      <c r="T289" s="795">
        <f>IF(INDEX(Historical!$F$7:$F$1442,MATCH(B289,Historical!$B$7:$B$1449,0))=0,"n/a",((INDEX(Historical!$C$7:$C$1442,MATCH(B289,Historical!$B$7:$B$1449,0))/INDEX(Historical!$F$7:$F$1442,MATCH(B289,Historical!$B$7:$B$1449,0)))^(1/3)-1)*100)</f>
        <v>18.166575046750122</v>
      </c>
      <c r="U289" s="795">
        <f>IF(INDEX(Historical!$H$7:$H$1442,MATCH(B289,Historical!$B$7:$B$1449,0))=0,"n/a",((INDEX(Historical!$C$7:$C$1442,MATCH(B289,Historical!$B$7:$B$1449,0))/INDEX(Historical!$H$7:$H$1442,MATCH(B289,Historical!$B$7:$B$1449,0)))^(1/5)-1)*100)</f>
        <v>22.423992536427463</v>
      </c>
      <c r="V289" s="795">
        <f>IF(INDEX(Historical!$O$7:$O$1442,MATCH(B289,Historical!$B$7:$B$1449,0))=0,"n/a",((INDEX(Historical!$C$7:$C$1442,MATCH(B289,Historical!$B$7:$B$1449,0))/INDEX(Historical!$O$7:$O$1442,MATCH(B289,Historical!$B$7:$B$1449,0)))^(1/10)-1)*100)</f>
        <v>-2.2657950703959484</v>
      </c>
      <c r="W289" s="796" t="str">
        <f t="shared" si="72"/>
        <v>n/a</v>
      </c>
      <c r="X289" s="797" t="str">
        <f t="shared" si="73"/>
        <v>n/a</v>
      </c>
      <c r="Y289" s="749"/>
      <c r="Z289" s="738">
        <f t="shared" si="74"/>
        <v>42.89855072463768</v>
      </c>
      <c r="AA289" s="999">
        <f t="shared" si="75"/>
        <v>16.953623188405796</v>
      </c>
      <c r="AB289" s="1000">
        <v>12</v>
      </c>
      <c r="AC289" s="978">
        <v>3.45</v>
      </c>
      <c r="AD289" s="978">
        <v>1.59</v>
      </c>
      <c r="AE289" s="978">
        <v>0.81</v>
      </c>
      <c r="AF289" s="978">
        <v>0.84</v>
      </c>
      <c r="AG289" s="978">
        <v>12.9</v>
      </c>
      <c r="AH289" s="978">
        <v>-31.6</v>
      </c>
      <c r="AI289" s="978">
        <v>6.99</v>
      </c>
      <c r="AJ289" s="978">
        <v>-5.0999999999999996</v>
      </c>
      <c r="AK289" s="978">
        <v>10.63</v>
      </c>
      <c r="AL289" s="991">
        <v>12630</v>
      </c>
      <c r="AM289" s="985">
        <v>0.2</v>
      </c>
      <c r="AN289" s="978">
        <v>0.39</v>
      </c>
      <c r="AO289" s="838">
        <f t="shared" si="76"/>
        <v>8.0007164158965161</v>
      </c>
      <c r="AP289" s="839">
        <f t="shared" si="77"/>
        <v>24.954339604302312</v>
      </c>
      <c r="AQ289" s="1001">
        <f t="shared" si="78"/>
        <v>-20.442771183224139</v>
      </c>
      <c r="AR289" s="738">
        <f>INDEX(Historical!$C$7:$C$1442,MATCH(B289,Historical!$B$7:$B$1449,0))*IF(AH289="n/a",1.03,IF(AH289&lt;0,1.01,IF(AH289&gt;10,1.1,(1+AH289/100))))</f>
        <v>1.3332000000000002</v>
      </c>
      <c r="AS289" s="999">
        <f t="shared" si="79"/>
        <v>1.4263906800000004</v>
      </c>
      <c r="AT289" s="999">
        <f t="shared" si="84"/>
        <v>1.5690297480000006</v>
      </c>
      <c r="AU289" s="999">
        <f t="shared" si="84"/>
        <v>1.7259327228000008</v>
      </c>
      <c r="AV289" s="999">
        <f t="shared" si="84"/>
        <v>1.8985259950800011</v>
      </c>
      <c r="AW289" s="738">
        <f t="shared" si="80"/>
        <v>7.9530791458800021</v>
      </c>
      <c r="AX289" s="846">
        <f t="shared" si="81"/>
        <v>13.597331417131137</v>
      </c>
      <c r="AY289" s="1080">
        <v>1.93</v>
      </c>
      <c r="AZ289" s="985">
        <v>21.68</v>
      </c>
      <c r="BA289" s="985">
        <v>-32.14</v>
      </c>
      <c r="BB289" s="985">
        <v>3.37</v>
      </c>
      <c r="BC289" s="985">
        <v>-8.5599999999999987</v>
      </c>
      <c r="BE289" s="700">
        <v>2011</v>
      </c>
      <c r="BF289" s="1013">
        <f t="shared" si="82"/>
        <v>0</v>
      </c>
      <c r="BG289" s="995">
        <v>0.70000000000000007</v>
      </c>
    </row>
    <row r="290" spans="1:59" ht="11.25" customHeight="1" x14ac:dyDescent="0.2">
      <c r="A290" s="976" t="s">
        <v>1423</v>
      </c>
      <c r="B290" s="988" t="s">
        <v>1424</v>
      </c>
      <c r="C290" s="1070" t="s">
        <v>247</v>
      </c>
      <c r="D290" s="1070" t="s">
        <v>4379</v>
      </c>
      <c r="E290" s="828">
        <v>9</v>
      </c>
      <c r="F290" s="1148">
        <v>368</v>
      </c>
      <c r="G290" s="1148" t="s">
        <v>106</v>
      </c>
      <c r="H290" s="1148" t="s">
        <v>106</v>
      </c>
      <c r="I290" s="987">
        <v>88.95</v>
      </c>
      <c r="J290" s="738">
        <f t="shared" si="69"/>
        <v>1.3041034288926361</v>
      </c>
      <c r="K290" s="990">
        <v>0.28999999999999998</v>
      </c>
      <c r="L290" s="1000">
        <v>4</v>
      </c>
      <c r="M290" s="729">
        <f t="shared" si="70"/>
        <v>1.1599999999999999</v>
      </c>
      <c r="N290" s="983" t="s">
        <v>997</v>
      </c>
      <c r="O290" s="831">
        <v>0.27</v>
      </c>
      <c r="P290" s="973">
        <v>43230</v>
      </c>
      <c r="Q290" s="973">
        <v>43245</v>
      </c>
      <c r="R290" s="729">
        <f t="shared" si="71"/>
        <v>7.4074074074073932</v>
      </c>
      <c r="S290" s="795">
        <f>IF(INDEX(Historical!$D$7:$D$1442,MATCH(B290,Historical!$B$7:$B$1449,0))=0,"n/a",(INDEX(Historical!$C$7:$C$1442,MATCH(B290,Historical!$B$7:$B$1449,0))/INDEX(Historical!$D$7:$D$1442,MATCH(B290,Historical!$B$7:$B$1449,0))-1)*100)</f>
        <v>7.5471698113207308</v>
      </c>
      <c r="T290" s="795">
        <f>IF(INDEX(Historical!$F$7:$F$1442,MATCH(B290,Historical!$B$7:$B$1449,0))=0,"n/a",((INDEX(Historical!$C$7:$C$1442,MATCH(B290,Historical!$B$7:$B$1449,0))/INDEX(Historical!$F$7:$F$1442,MATCH(B290,Historical!$B$7:$B$1449,0)))^(1/3)-1)*100)</f>
        <v>14.471424255333186</v>
      </c>
      <c r="U290" s="795">
        <f>IF(INDEX(Historical!$H$7:$H$1442,MATCH(B290,Historical!$B$7:$B$1449,0))=0,"n/a",((INDEX(Historical!$C$7:$C$1442,MATCH(B290,Historical!$B$7:$B$1449,0))/INDEX(Historical!$H$7:$H$1442,MATCH(B290,Historical!$B$7:$B$1449,0)))^(1/5)-1)*100)</f>
        <v>18.397287912705451</v>
      </c>
      <c r="V290" s="795">
        <f>IF(INDEX(Historical!$O$7:$O$1442,MATCH(B290,Historical!$B$7:$B$1449,0))=0,"n/a",((INDEX(Historical!$C$7:$C$1442,MATCH(B290,Historical!$B$7:$B$1449,0))/INDEX(Historical!$O$7:$O$1442,MATCH(B290,Historical!$B$7:$B$1449,0)))^(1/10)-1)*100)</f>
        <v>9.2649067242701388</v>
      </c>
      <c r="W290" s="796">
        <f t="shared" si="72"/>
        <v>1.9856959665349176</v>
      </c>
      <c r="X290" s="797">
        <f t="shared" si="73"/>
        <v>0.56260819304909637</v>
      </c>
      <c r="Y290" s="749"/>
      <c r="Z290" s="738">
        <f t="shared" si="74"/>
        <v>8.7679516250944811</v>
      </c>
      <c r="AA290" s="999">
        <f t="shared" si="75"/>
        <v>6.7233560090702946</v>
      </c>
      <c r="AB290" s="1000">
        <v>12</v>
      </c>
      <c r="AC290" s="978">
        <v>13.23</v>
      </c>
      <c r="AD290" s="978">
        <v>0.45</v>
      </c>
      <c r="AE290" s="978">
        <v>0.17</v>
      </c>
      <c r="AF290" s="978">
        <v>1.78</v>
      </c>
      <c r="AG290" s="978">
        <v>25.8</v>
      </c>
      <c r="AH290" s="978">
        <v>43.2</v>
      </c>
      <c r="AI290" s="978">
        <v>5.8000000000000007</v>
      </c>
      <c r="AJ290" s="978">
        <v>32.700000000000003</v>
      </c>
      <c r="AK290" s="978">
        <v>14.85</v>
      </c>
      <c r="AL290" s="991">
        <v>1980</v>
      </c>
      <c r="AM290" s="985">
        <v>1.5</v>
      </c>
      <c r="AN290" s="978">
        <v>2.72</v>
      </c>
      <c r="AO290" s="838">
        <f t="shared" si="76"/>
        <v>12.978035332527792</v>
      </c>
      <c r="AP290" s="839">
        <f t="shared" si="77"/>
        <v>19.701391341598086</v>
      </c>
      <c r="AQ290" s="1001">
        <f t="shared" si="78"/>
        <v>-27.069062513010522</v>
      </c>
      <c r="AR290" s="738">
        <f>INDEX(Historical!$C$7:$C$1442,MATCH(B290,Historical!$B$7:$B$1449,0))*IF(AH290="n/a",1.03,IF(AH290&lt;0,1.01,IF(AH290&gt;10,1.1,(1+AH290/100))))</f>
        <v>1.254</v>
      </c>
      <c r="AS290" s="999">
        <f t="shared" si="79"/>
        <v>1.326732</v>
      </c>
      <c r="AT290" s="999">
        <f t="shared" si="84"/>
        <v>1.4594052000000002</v>
      </c>
      <c r="AU290" s="999">
        <f t="shared" si="84"/>
        <v>1.6053457200000003</v>
      </c>
      <c r="AV290" s="999">
        <f t="shared" si="84"/>
        <v>1.7658802920000005</v>
      </c>
      <c r="AW290" s="738">
        <f t="shared" si="80"/>
        <v>7.4113632120000013</v>
      </c>
      <c r="AX290" s="846">
        <f t="shared" si="81"/>
        <v>8.3320553254637435</v>
      </c>
      <c r="AY290" s="1080">
        <v>1.21</v>
      </c>
      <c r="AZ290" s="985">
        <v>31</v>
      </c>
      <c r="BA290" s="985">
        <v>-29.99</v>
      </c>
      <c r="BB290" s="985">
        <v>11.57</v>
      </c>
      <c r="BC290" s="985">
        <v>1.28</v>
      </c>
      <c r="BE290" s="700">
        <v>2010</v>
      </c>
      <c r="BF290" s="1013">
        <f t="shared" si="82"/>
        <v>0</v>
      </c>
      <c r="BG290" s="995">
        <v>5.8999999999999995</v>
      </c>
    </row>
    <row r="291" spans="1:59" ht="11.25" customHeight="1" x14ac:dyDescent="0.2">
      <c r="A291" s="976" t="s">
        <v>1425</v>
      </c>
      <c r="B291" s="988" t="s">
        <v>1426</v>
      </c>
      <c r="C291" s="1070" t="s">
        <v>4252</v>
      </c>
      <c r="D291" s="1070" t="s">
        <v>4400</v>
      </c>
      <c r="E291" s="828">
        <v>9</v>
      </c>
      <c r="F291" s="1148">
        <v>385</v>
      </c>
      <c r="G291" s="1148" t="s">
        <v>106</v>
      </c>
      <c r="H291" s="1148" t="s">
        <v>106</v>
      </c>
      <c r="I291" s="987">
        <v>175.72</v>
      </c>
      <c r="J291" s="738">
        <f t="shared" si="69"/>
        <v>0.97882995674937401</v>
      </c>
      <c r="K291" s="990">
        <v>0.43</v>
      </c>
      <c r="L291" s="1000">
        <v>4</v>
      </c>
      <c r="M291" s="729">
        <f t="shared" si="70"/>
        <v>1.72</v>
      </c>
      <c r="N291" s="983" t="s">
        <v>429</v>
      </c>
      <c r="O291" s="831">
        <v>0.37</v>
      </c>
      <c r="P291" s="973">
        <v>43334</v>
      </c>
      <c r="Q291" s="973">
        <v>43349</v>
      </c>
      <c r="R291" s="729">
        <f t="shared" si="71"/>
        <v>16.216216216216218</v>
      </c>
      <c r="S291" s="795">
        <f>IF(INDEX(Historical!$D$7:$D$1442,MATCH(B291,Historical!$B$7:$B$1449,0))=0,"n/a",(INDEX(Historical!$C$7:$C$1442,MATCH(B291,Historical!$B$7:$B$1449,0))/INDEX(Historical!$D$7:$D$1442,MATCH(B291,Historical!$B$7:$B$1449,0))-1)*100)</f>
        <v>14.285714285714302</v>
      </c>
      <c r="T291" s="795">
        <f>IF(INDEX(Historical!$F$7:$F$1442,MATCH(B291,Historical!$B$7:$B$1449,0))=0,"n/a",((INDEX(Historical!$C$7:$C$1442,MATCH(B291,Historical!$B$7:$B$1449,0))/INDEX(Historical!$F$7:$F$1442,MATCH(B291,Historical!$B$7:$B$1449,0)))^(1/3)-1)*100)</f>
        <v>13.998396445113137</v>
      </c>
      <c r="U291" s="795">
        <f>IF(INDEX(Historical!$H$7:$H$1442,MATCH(B291,Historical!$B$7:$B$1449,0))=0,"n/a",((INDEX(Historical!$C$7:$C$1442,MATCH(B291,Historical!$B$7:$B$1449,0))/INDEX(Historical!$H$7:$H$1442,MATCH(B291,Historical!$B$7:$B$1449,0)))^(1/5)-1)*100)</f>
        <v>13.754383035188301</v>
      </c>
      <c r="V291" s="795" t="str">
        <f>IF(INDEX(Historical!$O$7:$O$1442,MATCH(B291,Historical!$B$7:$B$1449,0))=0,"n/a",((INDEX(Historical!$C$7:$C$1442,MATCH(B291,Historical!$B$7:$B$1449,0))/INDEX(Historical!$O$7:$O$1442,MATCH(B291,Historical!$B$7:$B$1449,0)))^(1/10)-1)*100)</f>
        <v>n/a</v>
      </c>
      <c r="W291" s="796" t="str">
        <f t="shared" si="72"/>
        <v>n/a</v>
      </c>
      <c r="X291" s="797">
        <f t="shared" si="73"/>
        <v>0.83868189238953039</v>
      </c>
      <c r="Y291" s="988"/>
      <c r="Z291" s="738">
        <f t="shared" si="74"/>
        <v>25.219941348973606</v>
      </c>
      <c r="AA291" s="999">
        <f t="shared" si="75"/>
        <v>25.765395894428153</v>
      </c>
      <c r="AB291" s="1000">
        <v>12</v>
      </c>
      <c r="AC291" s="978">
        <v>6.82</v>
      </c>
      <c r="AD291" s="978">
        <v>2.15</v>
      </c>
      <c r="AE291" s="978">
        <v>2.71</v>
      </c>
      <c r="AF291" s="978">
        <v>2.9</v>
      </c>
      <c r="AG291" s="978">
        <v>9</v>
      </c>
      <c r="AH291" s="978">
        <v>57.999999999999993</v>
      </c>
      <c r="AI291" s="978">
        <v>8.2100000000000009</v>
      </c>
      <c r="AJ291" s="978">
        <v>16.400000000000002</v>
      </c>
      <c r="AK291" s="978">
        <v>12</v>
      </c>
      <c r="AL291" s="991">
        <v>4390</v>
      </c>
      <c r="AM291" s="985">
        <v>2.5</v>
      </c>
      <c r="AN291" s="978">
        <v>0.46</v>
      </c>
      <c r="AO291" s="838">
        <f t="shared" si="76"/>
        <v>-11.032182902490478</v>
      </c>
      <c r="AP291" s="839">
        <f t="shared" si="77"/>
        <v>14.733212991937675</v>
      </c>
      <c r="AQ291" s="1001">
        <f t="shared" si="78"/>
        <v>82.232632879382606</v>
      </c>
      <c r="AR291" s="738">
        <f>INDEX(Historical!$C$7:$C$1442,MATCH(B291,Historical!$B$7:$B$1449,0))*IF(AH291="n/a",1.03,IF(AH291&lt;0,1.01,IF(AH291&gt;10,1.1,(1+AH291/100))))</f>
        <v>1.7600000000000002</v>
      </c>
      <c r="AS291" s="999">
        <f t="shared" si="79"/>
        <v>1.9044960000000004</v>
      </c>
      <c r="AT291" s="999">
        <f t="shared" si="84"/>
        <v>2.0949456000000004</v>
      </c>
      <c r="AU291" s="999">
        <f t="shared" si="84"/>
        <v>2.3044401600000008</v>
      </c>
      <c r="AV291" s="999">
        <f t="shared" si="84"/>
        <v>2.5348841760000012</v>
      </c>
      <c r="AW291" s="738">
        <f t="shared" si="80"/>
        <v>10.598765936000003</v>
      </c>
      <c r="AX291" s="846">
        <f t="shared" si="81"/>
        <v>6.0316218620532682</v>
      </c>
      <c r="AY291" s="1080">
        <v>0.99</v>
      </c>
      <c r="AZ291" s="985">
        <v>13.26</v>
      </c>
      <c r="BA291" s="985">
        <v>-26.200000000000003</v>
      </c>
      <c r="BB291" s="985">
        <v>-0.65</v>
      </c>
      <c r="BC291" s="985">
        <v>-13.020000000000001</v>
      </c>
      <c r="BE291" s="700">
        <v>2010</v>
      </c>
      <c r="BF291" s="1013">
        <f t="shared" si="82"/>
        <v>0</v>
      </c>
      <c r="BG291" s="995">
        <v>5</v>
      </c>
    </row>
    <row r="292" spans="1:59" ht="11.25" customHeight="1" x14ac:dyDescent="0.2">
      <c r="A292" s="984" t="s">
        <v>1427</v>
      </c>
      <c r="B292" s="988" t="s">
        <v>1428</v>
      </c>
      <c r="C292" s="1070" t="s">
        <v>108</v>
      </c>
      <c r="D292" s="1070" t="s">
        <v>4401</v>
      </c>
      <c r="E292" s="828">
        <v>6</v>
      </c>
      <c r="F292" s="1148">
        <v>709</v>
      </c>
      <c r="G292" s="1148" t="s">
        <v>106</v>
      </c>
      <c r="H292" s="1148" t="s">
        <v>106</v>
      </c>
      <c r="I292" s="987">
        <v>38.5</v>
      </c>
      <c r="J292" s="738">
        <f t="shared" si="69"/>
        <v>3.6363636363636362</v>
      </c>
      <c r="K292" s="990">
        <v>0.35</v>
      </c>
      <c r="L292" s="1000">
        <v>4</v>
      </c>
      <c r="M292" s="729">
        <f t="shared" si="70"/>
        <v>1.4</v>
      </c>
      <c r="N292" s="983" t="s">
        <v>241</v>
      </c>
      <c r="O292" s="831">
        <v>0.3</v>
      </c>
      <c r="P292" s="694">
        <v>43171</v>
      </c>
      <c r="Q292" s="694">
        <v>43203</v>
      </c>
      <c r="R292" s="729">
        <f t="shared" si="71"/>
        <v>16.666666666666664</v>
      </c>
      <c r="S292" s="795">
        <f>IF(INDEX(Historical!$D$7:$D$1442,MATCH(B292,Historical!$B$7:$B$1449,0))=0,"n/a",(INDEX(Historical!$C$7:$C$1442,MATCH(B292,Historical!$B$7:$B$1449,0))/INDEX(Historical!$D$7:$D$1442,MATCH(B292,Historical!$B$7:$B$1449,0))-1)*100)</f>
        <v>16.37931034482758</v>
      </c>
      <c r="T292" s="795">
        <f>IF(INDEX(Historical!$F$7:$F$1442,MATCH(B292,Historical!$B$7:$B$1449,0))=0,"n/a",((INDEX(Historical!$C$7:$C$1442,MATCH(B292,Historical!$B$7:$B$1449,0))/INDEX(Historical!$F$7:$F$1442,MATCH(B292,Historical!$B$7:$B$1449,0)))^(1/3)-1)*100)</f>
        <v>22.189536176325642</v>
      </c>
      <c r="U292" s="795">
        <f>IF(INDEX(Historical!$H$7:$H$1442,MATCH(B292,Historical!$B$7:$B$1449,0))=0,"n/a",((INDEX(Historical!$C$7:$C$1442,MATCH(B292,Historical!$B$7:$B$1449,0))/INDEX(Historical!$H$7:$H$1442,MATCH(B292,Historical!$B$7:$B$1449,0)))^(1/5)-1)*100)</f>
        <v>16.839157253320348</v>
      </c>
      <c r="V292" s="795">
        <f>IF(INDEX(Historical!$O$7:$O$1442,MATCH(B292,Historical!$B$7:$B$1449,0))=0,"n/a",((INDEX(Historical!$C$7:$C$1442,MATCH(B292,Historical!$B$7:$B$1449,0))/INDEX(Historical!$O$7:$O$1442,MATCH(B292,Historical!$B$7:$B$1449,0)))^(1/10)-1)*100)</f>
        <v>8.4471771197698544</v>
      </c>
      <c r="W292" s="796">
        <f t="shared" si="72"/>
        <v>1.9934656293532453</v>
      </c>
      <c r="X292" s="797" t="str">
        <f t="shared" si="73"/>
        <v>n/a</v>
      </c>
      <c r="Y292" s="989"/>
      <c r="Z292" s="738" t="str">
        <f t="shared" si="74"/>
        <v>n/a</v>
      </c>
      <c r="AA292" s="999" t="str">
        <f t="shared" si="75"/>
        <v>n/a</v>
      </c>
      <c r="AB292" s="1000">
        <v>12</v>
      </c>
      <c r="AC292" s="978" t="s">
        <v>137</v>
      </c>
      <c r="AD292" s="978" t="s">
        <v>137</v>
      </c>
      <c r="AE292" s="978" t="s">
        <v>137</v>
      </c>
      <c r="AF292" s="978" t="s">
        <v>137</v>
      </c>
      <c r="AG292" s="978" t="s">
        <v>137</v>
      </c>
      <c r="AH292" s="978" t="s">
        <v>137</v>
      </c>
      <c r="AI292" s="978" t="s">
        <v>137</v>
      </c>
      <c r="AJ292" s="978" t="s">
        <v>137</v>
      </c>
      <c r="AK292" s="978" t="s">
        <v>137</v>
      </c>
      <c r="AL292" s="991" t="s">
        <v>137</v>
      </c>
      <c r="AM292" s="985" t="s">
        <v>137</v>
      </c>
      <c r="AN292" s="978" t="s">
        <v>137</v>
      </c>
      <c r="AO292" s="838" t="str">
        <f t="shared" si="76"/>
        <v>n/a</v>
      </c>
      <c r="AP292" s="839">
        <f t="shared" si="77"/>
        <v>20.475520889683985</v>
      </c>
      <c r="AQ292" s="1001" t="str">
        <f t="shared" si="78"/>
        <v>n/a</v>
      </c>
      <c r="AR292" s="738">
        <f>INDEX(Historical!$C$7:$C$1442,MATCH(B292,Historical!$B$7:$B$1449,0))*IF(AH292="n/a",1.03,IF(AH292&lt;0,1.01,IF(AH292&gt;10,1.1,(1+AH292/100))))</f>
        <v>1.3905000000000001</v>
      </c>
      <c r="AS292" s="999">
        <f t="shared" si="79"/>
        <v>1.432215</v>
      </c>
      <c r="AT292" s="999">
        <f t="shared" si="84"/>
        <v>1.47518145</v>
      </c>
      <c r="AU292" s="999">
        <f t="shared" si="84"/>
        <v>1.5194368935</v>
      </c>
      <c r="AV292" s="999">
        <f t="shared" si="84"/>
        <v>1.5650200003050001</v>
      </c>
      <c r="AW292" s="738">
        <f t="shared" si="80"/>
        <v>7.3823533438049997</v>
      </c>
      <c r="AX292" s="846">
        <f t="shared" si="81"/>
        <v>19.174943750142855</v>
      </c>
      <c r="AY292" s="1080" t="s">
        <v>137</v>
      </c>
      <c r="AZ292" s="985" t="s">
        <v>137</v>
      </c>
      <c r="BA292" s="985" t="s">
        <v>137</v>
      </c>
      <c r="BB292" s="985" t="s">
        <v>137</v>
      </c>
      <c r="BC292" s="985" t="s">
        <v>137</v>
      </c>
      <c r="BD292" s="732" t="s">
        <v>4326</v>
      </c>
      <c r="BE292" s="700">
        <v>2013</v>
      </c>
      <c r="BF292" s="1013">
        <f t="shared" si="82"/>
        <v>0</v>
      </c>
      <c r="BG292" s="995" t="s">
        <v>137</v>
      </c>
    </row>
    <row r="293" spans="1:59" ht="11.25" customHeight="1" x14ac:dyDescent="0.2">
      <c r="A293" s="993" t="s">
        <v>4317</v>
      </c>
      <c r="B293" s="662" t="s">
        <v>3881</v>
      </c>
      <c r="C293" s="1070" t="s">
        <v>4252</v>
      </c>
      <c r="D293" s="1070" t="s">
        <v>4380</v>
      </c>
      <c r="E293" s="828">
        <v>5</v>
      </c>
      <c r="F293" s="1148">
        <v>834</v>
      </c>
      <c r="G293" s="1148" t="s">
        <v>106</v>
      </c>
      <c r="H293" s="1148" t="s">
        <v>106</v>
      </c>
      <c r="I293" s="987">
        <v>36.4</v>
      </c>
      <c r="J293" s="738">
        <f t="shared" si="69"/>
        <v>1.889010989010989</v>
      </c>
      <c r="K293" s="990">
        <v>0.68759999999999999</v>
      </c>
      <c r="L293" s="1000">
        <v>1</v>
      </c>
      <c r="M293" s="729">
        <f t="shared" si="70"/>
        <v>0.68759999999999999</v>
      </c>
      <c r="N293" s="983" t="s">
        <v>4318</v>
      </c>
      <c r="O293" s="831">
        <v>0.6341</v>
      </c>
      <c r="P293" s="973">
        <v>43362</v>
      </c>
      <c r="Q293" s="973">
        <v>43364</v>
      </c>
      <c r="R293" s="729">
        <f t="shared" si="71"/>
        <v>8.4371550228670547</v>
      </c>
      <c r="S293" s="795">
        <f>IF(INDEX(Historical!$D$7:$D$1442,MATCH(B293,Historical!$B$7:$B$1449,0))=0,"n/a",(INDEX(Historical!$C$7:$C$1442,MATCH(B293,Historical!$B$7:$B$1449,0))/INDEX(Historical!$D$7:$D$1442,MATCH(B293,Historical!$B$7:$B$1449,0))-1)*100)</f>
        <v>8.43715502286706</v>
      </c>
      <c r="T293" s="795">
        <f>IF(INDEX(Historical!$F$7:$F$1442,MATCH(B293,Historical!$B$7:$B$1449,0))=0,"n/a",((INDEX(Historical!$C$7:$C$1442,MATCH(B293,Historical!$B$7:$B$1449,0))/INDEX(Historical!$F$7:$F$1442,MATCH(B293,Historical!$B$7:$B$1449,0)))^(1/3)-1)*100)</f>
        <v>9.0653170384704218</v>
      </c>
      <c r="U293" s="795">
        <f>IF(INDEX(Historical!$H$7:$H$1442,MATCH(B293,Historical!$B$7:$B$1449,0))=0,"n/a",((INDEX(Historical!$C$7:$C$1442,MATCH(B293,Historical!$B$7:$B$1449,0))/INDEX(Historical!$H$7:$H$1442,MATCH(B293,Historical!$B$7:$B$1449,0)))^(1/5)-1)*100)</f>
        <v>24.486313595888287</v>
      </c>
      <c r="V293" s="795" t="str">
        <f>IF(INDEX(Historical!$O$7:$O$1442,MATCH(B293,Historical!$B$7:$B$1449,0))=0,"n/a",((INDEX(Historical!$C$7:$C$1442,MATCH(B293,Historical!$B$7:$B$1449,0))/INDEX(Historical!$O$7:$O$1442,MATCH(B293,Historical!$B$7:$B$1449,0)))^(1/10)-1)*100)</f>
        <v>n/a</v>
      </c>
      <c r="W293" s="796" t="str">
        <f t="shared" si="72"/>
        <v>n/a</v>
      </c>
      <c r="X293" s="797">
        <f t="shared" si="73"/>
        <v>1.0160296097878958</v>
      </c>
      <c r="Y293" s="989" t="s">
        <v>4321</v>
      </c>
      <c r="Z293" s="738">
        <f t="shared" si="74"/>
        <v>47.75</v>
      </c>
      <c r="AA293" s="999">
        <f t="shared" si="75"/>
        <v>25.277777777777779</v>
      </c>
      <c r="AB293" s="1000">
        <v>12</v>
      </c>
      <c r="AC293" s="978">
        <v>1.44</v>
      </c>
      <c r="AD293" s="978">
        <v>2.16</v>
      </c>
      <c r="AE293" s="978">
        <v>2.2599999999999998</v>
      </c>
      <c r="AF293" s="978">
        <v>5.33</v>
      </c>
      <c r="AG293" s="978">
        <v>23.5</v>
      </c>
      <c r="AH293" s="978">
        <v>9.6</v>
      </c>
      <c r="AI293" s="978">
        <v>7.8299999999999992</v>
      </c>
      <c r="AJ293" s="978">
        <v>24.099999999999998</v>
      </c>
      <c r="AK293" s="978">
        <v>11.76</v>
      </c>
      <c r="AL293" s="991">
        <v>6220</v>
      </c>
      <c r="AM293" s="985">
        <v>6.7</v>
      </c>
      <c r="AN293" s="978">
        <v>0</v>
      </c>
      <c r="AO293" s="838">
        <f t="shared" si="76"/>
        <v>1.0975468071214962</v>
      </c>
      <c r="AP293" s="839">
        <f t="shared" si="77"/>
        <v>26.375324584899275</v>
      </c>
      <c r="AQ293" s="1001">
        <f t="shared" si="78"/>
        <v>144.70440722140711</v>
      </c>
      <c r="AR293" s="738">
        <f>INDEX(Historical!$C$7:$C$1442,MATCH(B293,Historical!$B$7:$B$1449,0))*IF(AH293="n/a",1.03,IF(AH293&lt;0,1.01,IF(AH293&gt;10,1.1,(1+AH293/100))))</f>
        <v>0.7536096000000001</v>
      </c>
      <c r="AS293" s="999">
        <f t="shared" si="79"/>
        <v>0.81261723168000011</v>
      </c>
      <c r="AT293" s="999">
        <f t="shared" si="84"/>
        <v>0.89387895484800017</v>
      </c>
      <c r="AU293" s="999">
        <f t="shared" si="84"/>
        <v>0.98326685033280026</v>
      </c>
      <c r="AV293" s="999">
        <f t="shared" si="84"/>
        <v>1.0815935353660804</v>
      </c>
      <c r="AW293" s="738">
        <f t="shared" si="80"/>
        <v>4.5249661722268808</v>
      </c>
      <c r="AX293" s="846">
        <f t="shared" si="81"/>
        <v>12.431225747876047</v>
      </c>
      <c r="AY293" s="1080">
        <v>1.2</v>
      </c>
      <c r="AZ293" s="985">
        <v>25.259999999999998</v>
      </c>
      <c r="BA293" s="985">
        <v>-27.139999999999997</v>
      </c>
      <c r="BB293" s="985">
        <v>10.489999999999998</v>
      </c>
      <c r="BC293" s="985">
        <v>-9.7000000000000011</v>
      </c>
      <c r="BE293" s="700">
        <v>2014</v>
      </c>
      <c r="BF293" s="1013">
        <f t="shared" si="82"/>
        <v>0</v>
      </c>
      <c r="BG293" s="995">
        <v>12.8</v>
      </c>
    </row>
    <row r="294" spans="1:59" ht="11.25" customHeight="1" x14ac:dyDescent="0.2">
      <c r="A294" s="984" t="s">
        <v>1431</v>
      </c>
      <c r="B294" s="988" t="s">
        <v>1432</v>
      </c>
      <c r="C294" s="1070" t="s">
        <v>123</v>
      </c>
      <c r="D294" s="1070" t="s">
        <v>4233</v>
      </c>
      <c r="E294" s="828">
        <v>8</v>
      </c>
      <c r="F294" s="1148">
        <v>459</v>
      </c>
      <c r="G294" s="1148" t="s">
        <v>106</v>
      </c>
      <c r="H294" s="1148" t="s">
        <v>106</v>
      </c>
      <c r="I294" s="987">
        <v>86.97</v>
      </c>
      <c r="J294" s="738">
        <f t="shared" si="69"/>
        <v>4.5992871104978734</v>
      </c>
      <c r="K294" s="990">
        <v>1</v>
      </c>
      <c r="L294" s="1000">
        <v>4</v>
      </c>
      <c r="M294" s="729">
        <f t="shared" si="70"/>
        <v>4</v>
      </c>
      <c r="N294" s="983" t="s">
        <v>111</v>
      </c>
      <c r="O294" s="831">
        <v>0.9</v>
      </c>
      <c r="P294" s="694">
        <v>43161</v>
      </c>
      <c r="Q294" s="694">
        <v>43171</v>
      </c>
      <c r="R294" s="729">
        <f t="shared" si="71"/>
        <v>11.111111111111107</v>
      </c>
      <c r="S294" s="795">
        <f>IF(INDEX(Historical!$D$7:$D$1442,MATCH(B294,Historical!$B$7:$B$1449,0))=0,"n/a",(INDEX(Historical!$C$7:$C$1442,MATCH(B294,Historical!$B$7:$B$1449,0))/INDEX(Historical!$D$7:$D$1442,MATCH(B294,Historical!$B$7:$B$1449,0))-1)*100)</f>
        <v>12.676056338028152</v>
      </c>
      <c r="T294" s="795">
        <f>IF(INDEX(Historical!$F$7:$F$1442,MATCH(B294,Historical!$B$7:$B$1449,0))=0,"n/a",((INDEX(Historical!$C$7:$C$1442,MATCH(B294,Historical!$B$7:$B$1449,0))/INDEX(Historical!$F$7:$F$1442,MATCH(B294,Historical!$B$7:$B$1449,0)))^(1/3)-1)*100)</f>
        <v>9.5793708422175161</v>
      </c>
      <c r="U294" s="795">
        <f>IF(INDEX(Historical!$H$7:$H$1442,MATCH(B294,Historical!$B$7:$B$1449,0))=0,"n/a",((INDEX(Historical!$C$7:$C$1442,MATCH(B294,Historical!$B$7:$B$1449,0))/INDEX(Historical!$H$7:$H$1442,MATCH(B294,Historical!$B$7:$B$1449,0)))^(1/5)-1)*100)</f>
        <v>14.869835499703509</v>
      </c>
      <c r="V294" s="795" t="str">
        <f>IF(INDEX(Historical!$O$7:$O$1442,MATCH(B294,Historical!$B$7:$B$1449,0))=0,"n/a",((INDEX(Historical!$C$7:$C$1442,MATCH(B294,Historical!$B$7:$B$1449,0))/INDEX(Historical!$O$7:$O$1442,MATCH(B294,Historical!$B$7:$B$1449,0)))^(1/10)-1)*100)</f>
        <v>n/a</v>
      </c>
      <c r="W294" s="796" t="str">
        <f t="shared" si="72"/>
        <v>n/a</v>
      </c>
      <c r="X294" s="797">
        <f t="shared" si="73"/>
        <v>0.95934422578732315</v>
      </c>
      <c r="Y294" s="751" t="s">
        <v>1433</v>
      </c>
      <c r="Z294" s="738">
        <f t="shared" si="74"/>
        <v>30.983733539891556</v>
      </c>
      <c r="AA294" s="999">
        <f t="shared" si="75"/>
        <v>6.7366382649109218</v>
      </c>
      <c r="AB294" s="1000">
        <v>12</v>
      </c>
      <c r="AC294" s="978">
        <v>12.91</v>
      </c>
      <c r="AD294" s="978">
        <v>1.01</v>
      </c>
      <c r="AE294" s="978">
        <v>0.83</v>
      </c>
      <c r="AF294" s="978">
        <v>3.06</v>
      </c>
      <c r="AG294" s="978" t="s">
        <v>137</v>
      </c>
      <c r="AH294" s="978">
        <v>11.600000000000001</v>
      </c>
      <c r="AI294" s="978">
        <v>-6.03</v>
      </c>
      <c r="AJ294" s="978">
        <v>15.5</v>
      </c>
      <c r="AK294" s="978">
        <v>6.660000000000001</v>
      </c>
      <c r="AL294" s="991">
        <v>32500</v>
      </c>
      <c r="AM294" s="985">
        <v>0.1</v>
      </c>
      <c r="AN294" s="978">
        <v>0.78</v>
      </c>
      <c r="AO294" s="838">
        <f t="shared" si="76"/>
        <v>12.732484345290459</v>
      </c>
      <c r="AP294" s="839">
        <f t="shared" si="77"/>
        <v>19.469122610201381</v>
      </c>
      <c r="AQ294" s="1001">
        <f t="shared" si="78"/>
        <v>-4.2825614619841019</v>
      </c>
      <c r="AR294" s="738">
        <f>INDEX(Historical!$C$7:$C$1442,MATCH(B294,Historical!$B$7:$B$1449,0))*IF(AH294="n/a",1.03,IF(AH294&lt;0,1.01,IF(AH294&gt;10,1.1,(1+AH294/100))))</f>
        <v>4.4000000000000004</v>
      </c>
      <c r="AS294" s="999">
        <f t="shared" si="79"/>
        <v>4.4440000000000008</v>
      </c>
      <c r="AT294" s="999">
        <f t="shared" si="84"/>
        <v>4.7399704000000007</v>
      </c>
      <c r="AU294" s="999">
        <f t="shared" si="84"/>
        <v>5.0556524286400011</v>
      </c>
      <c r="AV294" s="999">
        <f t="shared" si="84"/>
        <v>5.3923588803874249</v>
      </c>
      <c r="AW294" s="738">
        <f t="shared" si="80"/>
        <v>24.031981709027427</v>
      </c>
      <c r="AX294" s="846">
        <f t="shared" si="81"/>
        <v>27.632495928512625</v>
      </c>
      <c r="AY294" s="1080">
        <v>1.2</v>
      </c>
      <c r="AZ294" s="985">
        <v>12.19</v>
      </c>
      <c r="BA294" s="985">
        <v>-27.74</v>
      </c>
      <c r="BB294" s="985">
        <v>0.44</v>
      </c>
      <c r="BC294" s="985">
        <v>-14.62</v>
      </c>
      <c r="BE294" s="700">
        <v>2011</v>
      </c>
      <c r="BF294" s="1013">
        <f t="shared" si="82"/>
        <v>0</v>
      </c>
      <c r="BG294" s="995" t="s">
        <v>137</v>
      </c>
    </row>
    <row r="295" spans="1:59" s="874" customFormat="1" ht="11.25" customHeight="1" x14ac:dyDescent="0.2">
      <c r="A295" s="853" t="s">
        <v>3882</v>
      </c>
      <c r="B295" s="882" t="s">
        <v>3883</v>
      </c>
      <c r="C295" s="1070" t="s">
        <v>108</v>
      </c>
      <c r="D295" s="1070" t="s">
        <v>4401</v>
      </c>
      <c r="E295" s="854">
        <v>5</v>
      </c>
      <c r="F295" s="1148">
        <v>845</v>
      </c>
      <c r="G295" s="1147" t="s">
        <v>106</v>
      </c>
      <c r="H295" s="1147" t="s">
        <v>106</v>
      </c>
      <c r="I295" s="855">
        <v>9.76</v>
      </c>
      <c r="J295" s="856">
        <f t="shared" si="69"/>
        <v>2.8688524590163937</v>
      </c>
      <c r="K295" s="857">
        <v>7.0000000000000007E-2</v>
      </c>
      <c r="L295" s="858">
        <v>4</v>
      </c>
      <c r="M295" s="859">
        <f t="shared" si="70"/>
        <v>0.28000000000000003</v>
      </c>
      <c r="N295" s="860" t="s">
        <v>517</v>
      </c>
      <c r="O295" s="861">
        <v>0.06</v>
      </c>
      <c r="P295" s="862">
        <v>43413</v>
      </c>
      <c r="Q295" s="862">
        <v>43432</v>
      </c>
      <c r="R295" s="859">
        <f t="shared" si="71"/>
        <v>16.666666666666682</v>
      </c>
      <c r="S295" s="795">
        <f>IF(INDEX(Historical!$D$7:$D$1442,MATCH(B295,Historical!$B$7:$B$1449,0))=0,"n/a",(INDEX(Historical!$C$7:$C$1442,MATCH(B295,Historical!$B$7:$B$1449,0))/INDEX(Historical!$D$7:$D$1442,MATCH(B295,Historical!$B$7:$B$1449,0))-1)*100)</f>
        <v>38.888888888888886</v>
      </c>
      <c r="T295" s="795">
        <f>IF(INDEX(Historical!$F$7:$F$1442,MATCH(B295,Historical!$B$7:$B$1449,0))=0,"n/a",((INDEX(Historical!$C$7:$C$1442,MATCH(B295,Historical!$B$7:$B$1449,0))/INDEX(Historical!$F$7:$F$1442,MATCH(B295,Historical!$B$7:$B$1449,0)))^(1/3)-1)*100)</f>
        <v>31.476794716464763</v>
      </c>
      <c r="U295" s="795" t="str">
        <f>IF(INDEX(Historical!$H$7:$H$1442,MATCH(B295,Historical!$B$7:$B$1449,0))=0,"n/a",((INDEX(Historical!$C$7:$C$1442,MATCH(B295,Historical!$B$7:$B$1449,0))/INDEX(Historical!$H$7:$H$1442,MATCH(B295,Historical!$B$7:$B$1449,0)))^(1/5)-1)*100)</f>
        <v>n/a</v>
      </c>
      <c r="V295" s="795">
        <f>IF(INDEX(Historical!$O$7:$O$1442,MATCH(B295,Historical!$B$7:$B$1449,0))=0,"n/a",((INDEX(Historical!$C$7:$C$1442,MATCH(B295,Historical!$B$7:$B$1449,0))/INDEX(Historical!$O$7:$O$1442,MATCH(B295,Historical!$B$7:$B$1449,0)))^(1/10)-1)*100)</f>
        <v>-0.39143900390792297</v>
      </c>
      <c r="W295" s="863" t="str">
        <f t="shared" si="72"/>
        <v>n/a</v>
      </c>
      <c r="X295" s="864" t="str">
        <f t="shared" si="73"/>
        <v>n/a</v>
      </c>
      <c r="Y295" s="879"/>
      <c r="Z295" s="856">
        <f t="shared" si="74"/>
        <v>39.436619718309863</v>
      </c>
      <c r="AA295" s="866">
        <f t="shared" si="75"/>
        <v>13.746478873239438</v>
      </c>
      <c r="AB295" s="858">
        <v>12</v>
      </c>
      <c r="AC295" s="867">
        <v>0.71</v>
      </c>
      <c r="AD295" s="867">
        <v>1.73</v>
      </c>
      <c r="AE295" s="867">
        <v>5.04</v>
      </c>
      <c r="AF295" s="867">
        <v>1.8</v>
      </c>
      <c r="AG295" s="867">
        <v>11</v>
      </c>
      <c r="AH295" s="867">
        <v>17.899999999999999</v>
      </c>
      <c r="AI295" s="867">
        <v>7.04</v>
      </c>
      <c r="AJ295" s="867">
        <v>-15.8</v>
      </c>
      <c r="AK295" s="867">
        <v>8</v>
      </c>
      <c r="AL295" s="868">
        <v>330.96</v>
      </c>
      <c r="AM295" s="869">
        <v>17.8</v>
      </c>
      <c r="AN295" s="867">
        <v>0.22</v>
      </c>
      <c r="AO295" s="870" t="str">
        <f t="shared" si="76"/>
        <v>n/a</v>
      </c>
      <c r="AP295" s="871" t="str">
        <f t="shared" si="77"/>
        <v>n/a</v>
      </c>
      <c r="AQ295" s="872">
        <f t="shared" si="78"/>
        <v>4.8674549066179518</v>
      </c>
      <c r="AR295" s="738">
        <f>INDEX(Historical!$C$7:$C$1442,MATCH(B295,Historical!$B$7:$B$1449,0))*IF(AH295="n/a",1.03,IF(AH295&lt;0,1.01,IF(AH295&gt;10,1.1,(1+AH295/100))))</f>
        <v>0.27500000000000002</v>
      </c>
      <c r="AS295" s="866">
        <f t="shared" si="79"/>
        <v>0.29436000000000001</v>
      </c>
      <c r="AT295" s="866">
        <f t="shared" si="84"/>
        <v>0.31790880000000005</v>
      </c>
      <c r="AU295" s="866">
        <f t="shared" si="84"/>
        <v>0.34334150400000008</v>
      </c>
      <c r="AV295" s="866">
        <f t="shared" si="84"/>
        <v>0.37080882432000012</v>
      </c>
      <c r="AW295" s="856">
        <f t="shared" si="80"/>
        <v>1.6014191283200003</v>
      </c>
      <c r="AX295" s="873">
        <f t="shared" si="81"/>
        <v>16.407982872131154</v>
      </c>
      <c r="AY295" s="1081">
        <v>0.56000000000000005</v>
      </c>
      <c r="AZ295" s="869">
        <v>10.84</v>
      </c>
      <c r="BA295" s="869">
        <v>-24.46</v>
      </c>
      <c r="BB295" s="869">
        <v>-0.01</v>
      </c>
      <c r="BC295" s="869">
        <v>-13.3</v>
      </c>
      <c r="BD295" s="1033"/>
      <c r="BE295" s="700">
        <v>2014</v>
      </c>
      <c r="BF295" s="1013">
        <f t="shared" si="82"/>
        <v>0</v>
      </c>
      <c r="BG295" s="931">
        <v>1</v>
      </c>
    </row>
    <row r="296" spans="1:59" ht="11.25" customHeight="1" x14ac:dyDescent="0.2">
      <c r="A296" s="976" t="s">
        <v>1434</v>
      </c>
      <c r="B296" s="988" t="s">
        <v>1435</v>
      </c>
      <c r="C296" s="1070" t="s">
        <v>4381</v>
      </c>
      <c r="D296" s="1070" t="s">
        <v>4382</v>
      </c>
      <c r="E296" s="828">
        <v>9</v>
      </c>
      <c r="F296" s="1148">
        <v>399</v>
      </c>
      <c r="G296" s="1148" t="s">
        <v>37</v>
      </c>
      <c r="H296" s="1148" t="s">
        <v>37</v>
      </c>
      <c r="I296" s="987">
        <v>46.16</v>
      </c>
      <c r="J296" s="738">
        <f t="shared" si="69"/>
        <v>6.4991334488734847</v>
      </c>
      <c r="K296" s="990">
        <v>0.75</v>
      </c>
      <c r="L296" s="1000">
        <v>4</v>
      </c>
      <c r="M296" s="729">
        <f t="shared" si="70"/>
        <v>3</v>
      </c>
      <c r="N296" s="983" t="s">
        <v>119</v>
      </c>
      <c r="O296" s="831">
        <v>0.74</v>
      </c>
      <c r="P296" s="973">
        <v>43412</v>
      </c>
      <c r="Q296" s="973">
        <v>43437</v>
      </c>
      <c r="R296" s="729">
        <f t="shared" si="71"/>
        <v>1.3513513513513526</v>
      </c>
      <c r="S296" s="795">
        <f>IF(INDEX(Historical!$D$7:$D$1442,MATCH(B296,Historical!$B$7:$B$1449,0))=0,"n/a",(INDEX(Historical!$C$7:$C$1442,MATCH(B296,Historical!$B$7:$B$1449,0))/INDEX(Historical!$D$7:$D$1442,MATCH(B296,Historical!$B$7:$B$1449,0))-1)*100)</f>
        <v>3.4843205574912828</v>
      </c>
      <c r="T296" s="795">
        <f>IF(INDEX(Historical!$F$7:$F$1442,MATCH(B296,Historical!$B$7:$B$1449,0))=0,"n/a",((INDEX(Historical!$C$7:$C$1442,MATCH(B296,Historical!$B$7:$B$1449,0))/INDEX(Historical!$F$7:$F$1442,MATCH(B296,Historical!$B$7:$B$1449,0)))^(1/3)-1)*100)</f>
        <v>4.1358421680133484</v>
      </c>
      <c r="U296" s="795">
        <f>IF(INDEX(Historical!$H$7:$H$1442,MATCH(B296,Historical!$B$7:$B$1449,0))=0,"n/a",((INDEX(Historical!$C$7:$C$1442,MATCH(B296,Historical!$B$7:$B$1449,0))/INDEX(Historical!$H$7:$H$1442,MATCH(B296,Historical!$B$7:$B$1449,0)))^(1/5)-1)*100)</f>
        <v>4.705353957462588</v>
      </c>
      <c r="V296" s="795">
        <f>IF(INDEX(Historical!$O$7:$O$1442,MATCH(B296,Historical!$B$7:$B$1449,0))=0,"n/a",((INDEX(Historical!$C$7:$C$1442,MATCH(B296,Historical!$B$7:$B$1449,0))/INDEX(Historical!$O$7:$O$1442,MATCH(B296,Historical!$B$7:$B$1449,0)))^(1/10)-1)*100)</f>
        <v>-0.74311372448820912</v>
      </c>
      <c r="W296" s="796" t="str">
        <f t="shared" si="72"/>
        <v>n/a</v>
      </c>
      <c r="X296" s="797" t="str">
        <f t="shared" si="73"/>
        <v>n/a</v>
      </c>
      <c r="Y296" s="749"/>
      <c r="Z296" s="738">
        <f t="shared" si="74"/>
        <v>447.76119402985069</v>
      </c>
      <c r="AA296" s="999">
        <f t="shared" si="75"/>
        <v>68.895522388059689</v>
      </c>
      <c r="AB296" s="1000">
        <v>12</v>
      </c>
      <c r="AC296" s="978">
        <v>0.67</v>
      </c>
      <c r="AD296" s="978">
        <v>329.55</v>
      </c>
      <c r="AE296" s="978">
        <v>6.72</v>
      </c>
      <c r="AF296" s="978">
        <v>2.14</v>
      </c>
      <c r="AG296" s="978">
        <v>2.5</v>
      </c>
      <c r="AH296" s="978">
        <v>-68</v>
      </c>
      <c r="AI296" s="978">
        <v>7.82</v>
      </c>
      <c r="AJ296" s="978">
        <v>-11.200000000000001</v>
      </c>
      <c r="AK296" s="978">
        <v>0.21</v>
      </c>
      <c r="AL296" s="991">
        <v>6520</v>
      </c>
      <c r="AM296" s="985">
        <v>0.2</v>
      </c>
      <c r="AN296" s="978">
        <v>1.73</v>
      </c>
      <c r="AO296" s="838">
        <f t="shared" si="76"/>
        <v>-57.691034981723618</v>
      </c>
      <c r="AP296" s="839">
        <f t="shared" si="77"/>
        <v>11.204487406336073</v>
      </c>
      <c r="AQ296" s="1001">
        <f t="shared" si="78"/>
        <v>155.98300109399429</v>
      </c>
      <c r="AR296" s="738">
        <f>INDEX(Historical!$C$7:$C$1442,MATCH(B296,Historical!$B$7:$B$1449,0))*IF(AH296="n/a",1.03,IF(AH296&lt;0,1.01,IF(AH296&gt;10,1.1,(1+AH296/100))))</f>
        <v>2.9997000000000003</v>
      </c>
      <c r="AS296" s="999">
        <f t="shared" si="79"/>
        <v>3.2342765400000002</v>
      </c>
      <c r="AT296" s="999">
        <f t="shared" si="84"/>
        <v>3.2410685207340002</v>
      </c>
      <c r="AU296" s="999">
        <f t="shared" si="84"/>
        <v>3.2478747646275417</v>
      </c>
      <c r="AV296" s="999">
        <f t="shared" si="84"/>
        <v>3.2546953016332596</v>
      </c>
      <c r="AW296" s="738">
        <f t="shared" si="80"/>
        <v>15.977615126994802</v>
      </c>
      <c r="AX296" s="846">
        <f t="shared" si="81"/>
        <v>34.613550968359625</v>
      </c>
      <c r="AY296" s="1080">
        <v>0.9</v>
      </c>
      <c r="AZ296" s="985">
        <v>12.86</v>
      </c>
      <c r="BA296" s="985">
        <v>-29.73</v>
      </c>
      <c r="BB296" s="985">
        <v>-0.75</v>
      </c>
      <c r="BC296" s="985">
        <v>-13.8</v>
      </c>
      <c r="BE296" s="700">
        <v>2011</v>
      </c>
      <c r="BF296" s="1013">
        <f t="shared" si="82"/>
        <v>0</v>
      </c>
      <c r="BG296" s="995">
        <v>0.89999999999999991</v>
      </c>
    </row>
    <row r="297" spans="1:59" ht="11.25" customHeight="1" x14ac:dyDescent="0.2">
      <c r="A297" s="993" t="s">
        <v>1436</v>
      </c>
      <c r="B297" s="988" t="s">
        <v>1437</v>
      </c>
      <c r="C297" s="1070" t="s">
        <v>108</v>
      </c>
      <c r="D297" s="1070" t="s">
        <v>4401</v>
      </c>
      <c r="E297" s="829">
        <v>6</v>
      </c>
      <c r="F297" s="1148">
        <v>674</v>
      </c>
      <c r="G297" s="1148" t="s">
        <v>106</v>
      </c>
      <c r="H297" s="1148" t="s">
        <v>106</v>
      </c>
      <c r="I297" s="987">
        <v>15.75</v>
      </c>
      <c r="J297" s="738">
        <f t="shared" si="69"/>
        <v>3.0476190476190474</v>
      </c>
      <c r="K297" s="990">
        <v>0.12</v>
      </c>
      <c r="L297" s="1000">
        <v>4</v>
      </c>
      <c r="M297" s="729">
        <f t="shared" si="70"/>
        <v>0.48</v>
      </c>
      <c r="N297" s="983" t="s">
        <v>625</v>
      </c>
      <c r="O297" s="831">
        <v>0.1</v>
      </c>
      <c r="P297" s="979">
        <v>42831</v>
      </c>
      <c r="Q297" s="979">
        <v>42843</v>
      </c>
      <c r="R297" s="729">
        <f t="shared" si="71"/>
        <v>19.999999999999989</v>
      </c>
      <c r="S297" s="795">
        <f>IF(INDEX(Historical!$D$7:$D$1442,MATCH(B297,Historical!$B$7:$B$1449,0))=0,"n/a",(INDEX(Historical!$C$7:$C$1442,MATCH(B297,Historical!$B$7:$B$1449,0))/INDEX(Historical!$D$7:$D$1442,MATCH(B297,Historical!$B$7:$B$1449,0))-1)*100)</f>
        <v>4.3478260869565188</v>
      </c>
      <c r="T297" s="795">
        <f>IF(INDEX(Historical!$F$7:$F$1442,MATCH(B297,Historical!$B$7:$B$1449,0))=0,"n/a",((INDEX(Historical!$C$7:$C$1442,MATCH(B297,Historical!$B$7:$B$1449,0))/INDEX(Historical!$F$7:$F$1442,MATCH(B297,Historical!$B$7:$B$1449,0)))^(1/3)-1)*100)</f>
        <v>13.881354888032128</v>
      </c>
      <c r="U297" s="795">
        <f>IF(INDEX(Historical!$H$7:$H$1442,MATCH(B297,Historical!$B$7:$B$1449,0))=0,"n/a",((INDEX(Historical!$C$7:$C$1442,MATCH(B297,Historical!$B$7:$B$1449,0))/INDEX(Historical!$H$7:$H$1442,MATCH(B297,Historical!$B$7:$B$1449,0)))^(1/5)-1)*100)</f>
        <v>24.573093961551741</v>
      </c>
      <c r="V297" s="795" t="str">
        <f>IF(INDEX(Historical!$O$7:$O$1442,MATCH(B297,Historical!$B$7:$B$1449,0))=0,"n/a",((INDEX(Historical!$C$7:$C$1442,MATCH(B297,Historical!$B$7:$B$1449,0))/INDEX(Historical!$O$7:$O$1442,MATCH(B297,Historical!$B$7:$B$1449,0)))^(1/10)-1)*100)</f>
        <v>n/a</v>
      </c>
      <c r="W297" s="796" t="str">
        <f t="shared" si="72"/>
        <v>n/a</v>
      </c>
      <c r="X297" s="797" t="str">
        <f t="shared" si="73"/>
        <v>n/a</v>
      </c>
      <c r="Y297" s="763" t="s">
        <v>4457</v>
      </c>
      <c r="Z297" s="738">
        <f t="shared" si="74"/>
        <v>53.333333333333336</v>
      </c>
      <c r="AA297" s="999">
        <f t="shared" si="75"/>
        <v>17.5</v>
      </c>
      <c r="AB297" s="1000">
        <v>12</v>
      </c>
      <c r="AC297" s="978">
        <v>0.9</v>
      </c>
      <c r="AD297" s="978">
        <v>1.75</v>
      </c>
      <c r="AE297" s="978">
        <v>3.36</v>
      </c>
      <c r="AF297" s="978">
        <v>1.1299999999999999</v>
      </c>
      <c r="AG297" s="978">
        <v>4.3</v>
      </c>
      <c r="AH297" s="978">
        <v>66</v>
      </c>
      <c r="AI297" s="978">
        <v>12.78</v>
      </c>
      <c r="AJ297" s="978">
        <v>-4.1000000000000005</v>
      </c>
      <c r="AK297" s="978">
        <v>10</v>
      </c>
      <c r="AL297" s="991">
        <v>170.1</v>
      </c>
      <c r="AM297" s="985">
        <v>4.99</v>
      </c>
      <c r="AN297" s="978">
        <v>0</v>
      </c>
      <c r="AO297" s="838">
        <f t="shared" si="76"/>
        <v>10.120713009170789</v>
      </c>
      <c r="AP297" s="839">
        <f t="shared" si="77"/>
        <v>27.620713009170789</v>
      </c>
      <c r="AQ297" s="1001">
        <f t="shared" si="78"/>
        <v>-6.2509259304984415</v>
      </c>
      <c r="AR297" s="738">
        <f>INDEX(Historical!$C$7:$C$1442,MATCH(B297,Historical!$B$7:$B$1449,0))*IF(AH297="n/a",1.03,IF(AH297&lt;0,1.01,IF(AH297&gt;10,1.1,(1+AH297/100))))</f>
        <v>0.52800000000000002</v>
      </c>
      <c r="AS297" s="999">
        <f t="shared" si="79"/>
        <v>0.58080000000000009</v>
      </c>
      <c r="AT297" s="999">
        <f t="shared" si="84"/>
        <v>0.63888000000000011</v>
      </c>
      <c r="AU297" s="999">
        <f t="shared" si="84"/>
        <v>0.70276800000000017</v>
      </c>
      <c r="AV297" s="999">
        <f t="shared" si="84"/>
        <v>0.7730448000000002</v>
      </c>
      <c r="AW297" s="738">
        <f t="shared" si="80"/>
        <v>3.2234928000000003</v>
      </c>
      <c r="AX297" s="846">
        <f t="shared" si="81"/>
        <v>20.466620952380953</v>
      </c>
      <c r="AY297" s="1080">
        <v>0.77</v>
      </c>
      <c r="AZ297" s="985">
        <v>25.019999999999996</v>
      </c>
      <c r="BA297" s="985">
        <v>-10.41</v>
      </c>
      <c r="BB297" s="985">
        <v>9.629999999999999</v>
      </c>
      <c r="BC297" s="985">
        <v>0.32</v>
      </c>
      <c r="BE297" s="700">
        <v>2014</v>
      </c>
      <c r="BF297" s="1013">
        <f t="shared" si="82"/>
        <v>0</v>
      </c>
      <c r="BG297" s="995">
        <v>0.4</v>
      </c>
    </row>
    <row r="298" spans="1:59" ht="11.25" customHeight="1" x14ac:dyDescent="0.2">
      <c r="A298" s="976" t="s">
        <v>1442</v>
      </c>
      <c r="B298" s="988" t="s">
        <v>1443</v>
      </c>
      <c r="C298" s="1070" t="s">
        <v>247</v>
      </c>
      <c r="D298" s="1070" t="s">
        <v>4396</v>
      </c>
      <c r="E298" s="828">
        <v>8</v>
      </c>
      <c r="F298" s="1148">
        <v>463</v>
      </c>
      <c r="G298" s="1148" t="s">
        <v>106</v>
      </c>
      <c r="H298" s="1148" t="s">
        <v>106</v>
      </c>
      <c r="I298" s="987">
        <v>52.91</v>
      </c>
      <c r="J298" s="738">
        <f t="shared" si="69"/>
        <v>2.4948024948024949</v>
      </c>
      <c r="K298" s="990">
        <v>0.33</v>
      </c>
      <c r="L298" s="1000">
        <v>4</v>
      </c>
      <c r="M298" s="729">
        <f t="shared" si="70"/>
        <v>1.32</v>
      </c>
      <c r="N298" s="983" t="s">
        <v>598</v>
      </c>
      <c r="O298" s="831">
        <v>0.27500000000000002</v>
      </c>
      <c r="P298" s="694">
        <v>43167</v>
      </c>
      <c r="Q298" s="694">
        <v>43182</v>
      </c>
      <c r="R298" s="729">
        <f t="shared" si="71"/>
        <v>19.999999999999996</v>
      </c>
      <c r="S298" s="795">
        <f>IF(INDEX(Historical!$D$7:$D$1442,MATCH(B298,Historical!$B$7:$B$1449,0))=0,"n/a",(INDEX(Historical!$C$7:$C$1442,MATCH(B298,Historical!$B$7:$B$1449,0))/INDEX(Historical!$D$7:$D$1442,MATCH(B298,Historical!$B$7:$B$1449,0))-1)*100)</f>
        <v>19.999999999999996</v>
      </c>
      <c r="T298" s="795">
        <f>IF(INDEX(Historical!$F$7:$F$1442,MATCH(B298,Historical!$B$7:$B$1449,0))=0,"n/a",((INDEX(Historical!$C$7:$C$1442,MATCH(B298,Historical!$B$7:$B$1449,0))/INDEX(Historical!$F$7:$F$1442,MATCH(B298,Historical!$B$7:$B$1449,0)))^(1/3)-1)*100)</f>
        <v>14.471424255333186</v>
      </c>
      <c r="U298" s="795">
        <f>IF(INDEX(Historical!$H$7:$H$1442,MATCH(B298,Historical!$B$7:$B$1449,0))=0,"n/a",((INDEX(Historical!$C$7:$C$1442,MATCH(B298,Historical!$B$7:$B$1449,0))/INDEX(Historical!$H$7:$H$1442,MATCH(B298,Historical!$B$7:$B$1449,0)))^(1/5)-1)*100)</f>
        <v>15.578962436501453</v>
      </c>
      <c r="V298" s="795">
        <f>IF(INDEX(Historical!$O$7:$O$1442,MATCH(B298,Historical!$B$7:$B$1449,0))=0,"n/a",((INDEX(Historical!$C$7:$C$1442,MATCH(B298,Historical!$B$7:$B$1449,0))/INDEX(Historical!$O$7:$O$1442,MATCH(B298,Historical!$B$7:$B$1449,0)))^(1/10)-1)*100)</f>
        <v>15.405455039564163</v>
      </c>
      <c r="W298" s="796">
        <f t="shared" si="72"/>
        <v>1.0112627245668298</v>
      </c>
      <c r="X298" s="797">
        <f t="shared" si="73"/>
        <v>1.1207886644965073</v>
      </c>
      <c r="Y298" s="989" t="s">
        <v>826</v>
      </c>
      <c r="Z298" s="738">
        <f t="shared" si="74"/>
        <v>19.730941704035875</v>
      </c>
      <c r="AA298" s="999">
        <f t="shared" si="75"/>
        <v>7.9088191330343784</v>
      </c>
      <c r="AB298" s="1000">
        <v>12</v>
      </c>
      <c r="AC298" s="978">
        <v>6.69</v>
      </c>
      <c r="AD298" s="978">
        <v>1.82</v>
      </c>
      <c r="AE298" s="978">
        <v>0.41</v>
      </c>
      <c r="AF298" s="978">
        <v>1.64</v>
      </c>
      <c r="AG298" s="978">
        <v>21.2</v>
      </c>
      <c r="AH298" s="978">
        <v>13</v>
      </c>
      <c r="AI298" s="978">
        <v>6.0699999999999994</v>
      </c>
      <c r="AJ298" s="978">
        <v>13.900000000000002</v>
      </c>
      <c r="AK298" s="978">
        <v>4.3499999999999996</v>
      </c>
      <c r="AL298" s="991">
        <v>16880</v>
      </c>
      <c r="AM298" s="985">
        <v>1.6</v>
      </c>
      <c r="AN298" s="978">
        <v>0.42</v>
      </c>
      <c r="AO298" s="838">
        <f t="shared" si="76"/>
        <v>10.164945798269571</v>
      </c>
      <c r="AP298" s="839">
        <f t="shared" si="77"/>
        <v>18.073764931303948</v>
      </c>
      <c r="AQ298" s="1001">
        <f t="shared" si="78"/>
        <v>-24.074705201095114</v>
      </c>
      <c r="AR298" s="738">
        <f>INDEX(Historical!$C$7:$C$1442,MATCH(B298,Historical!$B$7:$B$1449,0))*IF(AH298="n/a",1.03,IF(AH298&lt;0,1.01,IF(AH298&gt;10,1.1,(1+AH298/100))))</f>
        <v>1.4520000000000002</v>
      </c>
      <c r="AS298" s="999">
        <f t="shared" si="79"/>
        <v>1.5401364000000002</v>
      </c>
      <c r="AT298" s="999">
        <f t="shared" si="84"/>
        <v>1.6071323334000003</v>
      </c>
      <c r="AU298" s="999">
        <f t="shared" si="84"/>
        <v>1.6770425899029004</v>
      </c>
      <c r="AV298" s="999">
        <f t="shared" si="84"/>
        <v>1.7499939425636768</v>
      </c>
      <c r="AW298" s="738">
        <f t="shared" si="80"/>
        <v>8.0263052658665774</v>
      </c>
      <c r="AX298" s="846">
        <f t="shared" si="81"/>
        <v>15.169732122219953</v>
      </c>
      <c r="AY298" s="1080">
        <v>1.39</v>
      </c>
      <c r="AZ298" s="985">
        <v>23.39</v>
      </c>
      <c r="BA298" s="985">
        <v>-21.58</v>
      </c>
      <c r="BB298" s="985">
        <v>9.92</v>
      </c>
      <c r="BC298" s="985">
        <v>-3.51</v>
      </c>
      <c r="BE298" s="700">
        <v>2011</v>
      </c>
      <c r="BF298" s="1013">
        <f t="shared" si="82"/>
        <v>0</v>
      </c>
      <c r="BG298" s="995">
        <v>9.1</v>
      </c>
    </row>
    <row r="299" spans="1:59" ht="11.25" customHeight="1" x14ac:dyDescent="0.2">
      <c r="A299" s="976" t="s">
        <v>1444</v>
      </c>
      <c r="B299" s="988" t="s">
        <v>1445</v>
      </c>
      <c r="C299" s="1070" t="s">
        <v>108</v>
      </c>
      <c r="D299" s="1070" t="s">
        <v>4397</v>
      </c>
      <c r="E299" s="828">
        <v>8</v>
      </c>
      <c r="F299" s="1148">
        <v>537</v>
      </c>
      <c r="G299" s="1148" t="s">
        <v>106</v>
      </c>
      <c r="H299" s="1148" t="s">
        <v>106</v>
      </c>
      <c r="I299" s="987">
        <v>36.869999999999997</v>
      </c>
      <c r="J299" s="738">
        <f t="shared" si="69"/>
        <v>6.3466232709519943</v>
      </c>
      <c r="K299" s="990">
        <v>0.19500000000000001</v>
      </c>
      <c r="L299" s="1000">
        <v>12</v>
      </c>
      <c r="M299" s="729">
        <f t="shared" si="70"/>
        <v>2.34</v>
      </c>
      <c r="N299" s="983" t="s">
        <v>1060</v>
      </c>
      <c r="O299" s="831">
        <v>0.19</v>
      </c>
      <c r="P299" s="973">
        <v>43362</v>
      </c>
      <c r="Q299" s="973">
        <v>43388</v>
      </c>
      <c r="R299" s="729">
        <f t="shared" si="71"/>
        <v>2.6315789473684235</v>
      </c>
      <c r="S299" s="795">
        <f>IF(INDEX(Historical!$D$7:$D$1442,MATCH(B299,Historical!$B$7:$B$1449,0))=0,"n/a",(INDEX(Historical!$C$7:$C$1442,MATCH(B299,Historical!$B$7:$B$1449,0))/INDEX(Historical!$D$7:$D$1442,MATCH(B299,Historical!$B$7:$B$1449,0))-1)*100)</f>
        <v>2.6845637583892357</v>
      </c>
      <c r="T299" s="795">
        <f>IF(INDEX(Historical!$F$7:$F$1442,MATCH(B299,Historical!$B$7:$B$1449,0))=0,"n/a",((INDEX(Historical!$C$7:$C$1442,MATCH(B299,Historical!$B$7:$B$1449,0))/INDEX(Historical!$F$7:$F$1442,MATCH(B299,Historical!$B$7:$B$1449,0)))^(1/3)-1)*100)</f>
        <v>3.004088908500635</v>
      </c>
      <c r="U299" s="795">
        <f>IF(INDEX(Historical!$H$7:$H$1442,MATCH(B299,Historical!$B$7:$B$1449,0))=0,"n/a",((INDEX(Historical!$C$7:$C$1442,MATCH(B299,Historical!$B$7:$B$1449,0))/INDEX(Historical!$H$7:$H$1442,MATCH(B299,Historical!$B$7:$B$1449,0)))^(1/5)-1)*100)</f>
        <v>4.2927091778163895</v>
      </c>
      <c r="V299" s="795">
        <f>IF(INDEX(Historical!$O$7:$O$1442,MATCH(B299,Historical!$B$7:$B$1449,0))=0,"n/a",((INDEX(Historical!$C$7:$C$1442,MATCH(B299,Historical!$B$7:$B$1449,0))/INDEX(Historical!$O$7:$O$1442,MATCH(B299,Historical!$B$7:$B$1449,0)))^(1/10)-1)*100)</f>
        <v>4.8809910694839642</v>
      </c>
      <c r="W299" s="796">
        <f t="shared" si="72"/>
        <v>0.87947490923605198</v>
      </c>
      <c r="X299" s="797" t="str">
        <f t="shared" si="73"/>
        <v>n/a</v>
      </c>
      <c r="Y299" s="989"/>
      <c r="Z299" s="738">
        <f t="shared" si="74"/>
        <v>64.109589041095887</v>
      </c>
      <c r="AA299" s="999">
        <f t="shared" si="75"/>
        <v>10.101369863013698</v>
      </c>
      <c r="AB299" s="1000">
        <v>12</v>
      </c>
      <c r="AC299" s="978">
        <v>3.65</v>
      </c>
      <c r="AD299" s="978">
        <v>1.44</v>
      </c>
      <c r="AE299" s="978">
        <v>9.76</v>
      </c>
      <c r="AF299" s="978">
        <v>1.49</v>
      </c>
      <c r="AG299" s="978">
        <v>15.4</v>
      </c>
      <c r="AH299" s="978">
        <v>10.9</v>
      </c>
      <c r="AI299" s="978">
        <v>2.08</v>
      </c>
      <c r="AJ299" s="978">
        <v>-3.5000000000000004</v>
      </c>
      <c r="AK299" s="978">
        <v>7.0000000000000009</v>
      </c>
      <c r="AL299" s="991">
        <v>2240</v>
      </c>
      <c r="AM299" s="985">
        <v>5</v>
      </c>
      <c r="AN299" s="978">
        <v>0.63</v>
      </c>
      <c r="AO299" s="838">
        <f t="shared" si="76"/>
        <v>0.53796258575468592</v>
      </c>
      <c r="AP299" s="839">
        <f t="shared" si="77"/>
        <v>10.639332448768384</v>
      </c>
      <c r="AQ299" s="1001">
        <f t="shared" si="78"/>
        <v>-18.211543612967507</v>
      </c>
      <c r="AR299" s="738">
        <f>INDEX(Historical!$C$7:$C$1442,MATCH(B299,Historical!$B$7:$B$1449,0))*IF(AH299="n/a",1.03,IF(AH299&lt;0,1.01,IF(AH299&gt;10,1.1,(1+AH299/100))))</f>
        <v>2.5245000000000002</v>
      </c>
      <c r="AS299" s="999">
        <f t="shared" si="79"/>
        <v>2.5770096000000002</v>
      </c>
      <c r="AT299" s="999">
        <f t="shared" si="84"/>
        <v>2.7574002720000004</v>
      </c>
      <c r="AU299" s="999">
        <f t="shared" si="84"/>
        <v>2.9504182910400005</v>
      </c>
      <c r="AV299" s="999">
        <f t="shared" si="84"/>
        <v>3.1569475714128008</v>
      </c>
      <c r="AW299" s="738">
        <f t="shared" si="80"/>
        <v>13.9662757344528</v>
      </c>
      <c r="AX299" s="846">
        <f t="shared" si="81"/>
        <v>37.879782301200983</v>
      </c>
      <c r="AY299" s="1080">
        <v>0.96</v>
      </c>
      <c r="AZ299" s="985">
        <v>15.4</v>
      </c>
      <c r="BA299" s="985">
        <v>-8.9</v>
      </c>
      <c r="BB299" s="985">
        <v>1.35</v>
      </c>
      <c r="BC299" s="985">
        <v>-2.5499999999999998</v>
      </c>
      <c r="BE299" s="700">
        <v>2011</v>
      </c>
      <c r="BF299" s="1013">
        <f t="shared" si="82"/>
        <v>0</v>
      </c>
      <c r="BG299" s="995">
        <v>9.1</v>
      </c>
    </row>
    <row r="300" spans="1:59" ht="11.25" customHeight="1" x14ac:dyDescent="0.2">
      <c r="A300" s="976" t="s">
        <v>1448</v>
      </c>
      <c r="B300" s="988" t="s">
        <v>1449</v>
      </c>
      <c r="C300" s="1070" t="s">
        <v>108</v>
      </c>
      <c r="D300" s="1070" t="s">
        <v>4401</v>
      </c>
      <c r="E300" s="828">
        <v>9</v>
      </c>
      <c r="F300" s="1148">
        <v>341</v>
      </c>
      <c r="G300" s="1148" t="s">
        <v>106</v>
      </c>
      <c r="H300" s="1148" t="s">
        <v>106</v>
      </c>
      <c r="I300" s="987">
        <v>25.8</v>
      </c>
      <c r="J300" s="738">
        <f t="shared" si="69"/>
        <v>3.8759689922480618</v>
      </c>
      <c r="K300" s="990">
        <v>0.25</v>
      </c>
      <c r="L300" s="1000">
        <v>4</v>
      </c>
      <c r="M300" s="729">
        <f t="shared" si="70"/>
        <v>1</v>
      </c>
      <c r="N300" s="983" t="s">
        <v>190</v>
      </c>
      <c r="O300" s="833">
        <v>0.23809523809523808</v>
      </c>
      <c r="P300" s="979">
        <v>43083</v>
      </c>
      <c r="Q300" s="979">
        <v>43103</v>
      </c>
      <c r="R300" s="729">
        <f t="shared" si="71"/>
        <v>5.0000000000000062</v>
      </c>
      <c r="S300" s="795">
        <f>IF(INDEX(Historical!$D$7:$D$1442,MATCH(B300,Historical!$B$7:$B$1449,0))=0,"n/a",(INDEX(Historical!$C$7:$C$1442,MATCH(B300,Historical!$B$7:$B$1449,0))/INDEX(Historical!$D$7:$D$1442,MATCH(B300,Historical!$B$7:$B$1449,0))-1)*100)</f>
        <v>5.0000000000000044</v>
      </c>
      <c r="T300" s="795">
        <f>IF(INDEX(Historical!$F$7:$F$1442,MATCH(B300,Historical!$B$7:$B$1449,0))=0,"n/a",((INDEX(Historical!$C$7:$C$1442,MATCH(B300,Historical!$B$7:$B$1449,0))/INDEX(Historical!$F$7:$F$1442,MATCH(B300,Historical!$B$7:$B$1449,0)))^(1/3)-1)*100)</f>
        <v>9.4879784971972256</v>
      </c>
      <c r="U300" s="795">
        <f>IF(INDEX(Historical!$H$7:$H$1442,MATCH(B300,Historical!$B$7:$B$1449,0))=0,"n/a",((INDEX(Historical!$C$7:$C$1442,MATCH(B300,Historical!$B$7:$B$1449,0))/INDEX(Historical!$H$7:$H$1442,MATCH(B300,Historical!$B$7:$B$1449,0)))^(1/5)-1)*100)</f>
        <v>11.842691472014465</v>
      </c>
      <c r="V300" s="795">
        <f>IF(INDEX(Historical!$O$7:$O$1442,MATCH(B300,Historical!$B$7:$B$1449,0))=0,"n/a",((INDEX(Historical!$C$7:$C$1442,MATCH(B300,Historical!$B$7:$B$1449,0))/INDEX(Historical!$O$7:$O$1442,MATCH(B300,Historical!$B$7:$B$1449,0)))^(1/10)-1)*100)</f>
        <v>12.616994313374752</v>
      </c>
      <c r="W300" s="796">
        <f t="shared" si="72"/>
        <v>0.93863016641455721</v>
      </c>
      <c r="X300" s="797" t="str">
        <f t="shared" si="73"/>
        <v>n/a</v>
      </c>
      <c r="Y300" s="758" t="s">
        <v>440</v>
      </c>
      <c r="Z300" s="738" t="str">
        <f t="shared" si="74"/>
        <v>n/a</v>
      </c>
      <c r="AA300" s="999" t="str">
        <f t="shared" si="75"/>
        <v>n/a</v>
      </c>
      <c r="AB300" s="1000">
        <v>12</v>
      </c>
      <c r="AC300" s="978" t="s">
        <v>137</v>
      </c>
      <c r="AD300" s="978" t="s">
        <v>137</v>
      </c>
      <c r="AE300" s="978" t="s">
        <v>137</v>
      </c>
      <c r="AF300" s="980" t="s">
        <v>137</v>
      </c>
      <c r="AG300" s="978" t="s">
        <v>137</v>
      </c>
      <c r="AH300" s="978" t="s">
        <v>137</v>
      </c>
      <c r="AI300" s="978" t="s">
        <v>137</v>
      </c>
      <c r="AJ300" s="978" t="s">
        <v>137</v>
      </c>
      <c r="AK300" s="978" t="s">
        <v>137</v>
      </c>
      <c r="AL300" s="991" t="s">
        <v>137</v>
      </c>
      <c r="AM300" s="985" t="s">
        <v>137</v>
      </c>
      <c r="AN300" s="978" t="s">
        <v>137</v>
      </c>
      <c r="AO300" s="838" t="str">
        <f t="shared" si="76"/>
        <v>n/a</v>
      </c>
      <c r="AP300" s="839">
        <f t="shared" si="77"/>
        <v>15.718660464262527</v>
      </c>
      <c r="AQ300" s="1001" t="str">
        <f t="shared" si="78"/>
        <v>n/a</v>
      </c>
      <c r="AR300" s="738">
        <f>INDEX(Historical!$C$7:$C$1442,MATCH(B300,Historical!$B$7:$B$1449,0))*IF(AH300="n/a",1.03,IF(AH300&lt;0,1.01,IF(AH300&gt;10,1.1,(1+AH300/100))))</f>
        <v>1.03</v>
      </c>
      <c r="AS300" s="999">
        <f t="shared" si="79"/>
        <v>1.0609</v>
      </c>
      <c r="AT300" s="999">
        <f t="shared" si="84"/>
        <v>1.092727</v>
      </c>
      <c r="AU300" s="999">
        <f t="shared" si="84"/>
        <v>1.1255088100000001</v>
      </c>
      <c r="AV300" s="999">
        <f t="shared" si="84"/>
        <v>1.1592740743000001</v>
      </c>
      <c r="AW300" s="738">
        <f t="shared" si="80"/>
        <v>5.4684098842999997</v>
      </c>
      <c r="AX300" s="846">
        <f t="shared" si="81"/>
        <v>21.195387148449608</v>
      </c>
      <c r="AY300" s="1080" t="s">
        <v>137</v>
      </c>
      <c r="AZ300" s="985" t="s">
        <v>137</v>
      </c>
      <c r="BA300" s="985" t="s">
        <v>137</v>
      </c>
      <c r="BB300" s="985" t="s">
        <v>137</v>
      </c>
      <c r="BC300" s="985" t="s">
        <v>137</v>
      </c>
      <c r="BD300" s="1032" t="s">
        <v>4326</v>
      </c>
      <c r="BE300" s="700">
        <v>2010</v>
      </c>
      <c r="BF300" s="1013">
        <f t="shared" si="82"/>
        <v>0</v>
      </c>
      <c r="BG300" s="995" t="s">
        <v>137</v>
      </c>
    </row>
    <row r="301" spans="1:59" ht="11.25" customHeight="1" x14ac:dyDescent="0.2">
      <c r="A301" s="984" t="s">
        <v>1450</v>
      </c>
      <c r="B301" s="988" t="s">
        <v>1451</v>
      </c>
      <c r="C301" s="1070" t="s">
        <v>108</v>
      </c>
      <c r="D301" s="1070" t="s">
        <v>4385</v>
      </c>
      <c r="E301" s="828">
        <v>6</v>
      </c>
      <c r="F301" s="1148">
        <v>712</v>
      </c>
      <c r="G301" s="1148" t="s">
        <v>106</v>
      </c>
      <c r="H301" s="1148" t="s">
        <v>106</v>
      </c>
      <c r="I301" s="987">
        <v>6.05</v>
      </c>
      <c r="J301" s="738">
        <f t="shared" si="69"/>
        <v>7.9338842975206614</v>
      </c>
      <c r="K301" s="990">
        <v>0.12</v>
      </c>
      <c r="L301" s="1000">
        <v>4</v>
      </c>
      <c r="M301" s="729">
        <f t="shared" si="70"/>
        <v>0.48</v>
      </c>
      <c r="N301" s="983" t="s">
        <v>220</v>
      </c>
      <c r="O301" s="831">
        <v>0.11</v>
      </c>
      <c r="P301" s="973">
        <v>43199</v>
      </c>
      <c r="Q301" s="973">
        <v>43206</v>
      </c>
      <c r="R301" s="729">
        <f t="shared" si="71"/>
        <v>9.0909090909090864</v>
      </c>
      <c r="S301" s="795">
        <f>IF(INDEX(Historical!$D$7:$D$1442,MATCH(B301,Historical!$B$7:$B$1449,0))=0,"n/a",(INDEX(Historical!$C$7:$C$1442,MATCH(B301,Historical!$B$7:$B$1449,0))/INDEX(Historical!$D$7:$D$1442,MATCH(B301,Historical!$B$7:$B$1449,0))-1)*100)</f>
        <v>14.634146341463406</v>
      </c>
      <c r="T301" s="795">
        <f>IF(INDEX(Historical!$F$7:$F$1442,MATCH(B301,Historical!$B$7:$B$1449,0))=0,"n/a",((INDEX(Historical!$C$7:$C$1442,MATCH(B301,Historical!$B$7:$B$1449,0))/INDEX(Historical!$F$7:$F$1442,MATCH(B301,Historical!$B$7:$B$1449,0)))^(1/3)-1)*100)</f>
        <v>13.670898594408598</v>
      </c>
      <c r="U301" s="795">
        <f>IF(INDEX(Historical!$H$7:$H$1442,MATCH(B301,Historical!$B$7:$B$1449,0))=0,"n/a",((INDEX(Historical!$C$7:$C$1442,MATCH(B301,Historical!$B$7:$B$1449,0))/INDEX(Historical!$H$7:$H$1442,MATCH(B301,Historical!$B$7:$B$1449,0)))^(1/5)-1)*100)</f>
        <v>73.378531678042492</v>
      </c>
      <c r="V301" s="795" t="str">
        <f>IF(INDEX(Historical!$O$7:$O$1442,MATCH(B301,Historical!$B$7:$B$1449,0))=0,"n/a",((INDEX(Historical!$C$7:$C$1442,MATCH(B301,Historical!$B$7:$B$1449,0))/INDEX(Historical!$O$7:$O$1442,MATCH(B301,Historical!$B$7:$B$1449,0)))^(1/10)-1)*100)</f>
        <v>n/a</v>
      </c>
      <c r="W301" s="796" t="str">
        <f t="shared" si="72"/>
        <v>n/a</v>
      </c>
      <c r="X301" s="797">
        <f t="shared" si="73"/>
        <v>2.0214471536650827</v>
      </c>
      <c r="Y301" s="989"/>
      <c r="Z301" s="738">
        <f t="shared" si="74"/>
        <v>102.12765957446808</v>
      </c>
      <c r="AA301" s="999">
        <f t="shared" si="75"/>
        <v>12.872340425531915</v>
      </c>
      <c r="AB301" s="1000">
        <v>12</v>
      </c>
      <c r="AC301" s="978">
        <v>0.47</v>
      </c>
      <c r="AD301" s="978" t="s">
        <v>137</v>
      </c>
      <c r="AE301" s="978">
        <v>8.57</v>
      </c>
      <c r="AF301" s="978">
        <v>1.68</v>
      </c>
      <c r="AG301" s="978">
        <v>15.5</v>
      </c>
      <c r="AH301" s="978">
        <v>13.4</v>
      </c>
      <c r="AI301" s="978">
        <v>16.329999999999998</v>
      </c>
      <c r="AJ301" s="978">
        <v>36.299999999999997</v>
      </c>
      <c r="AK301" s="978" t="s">
        <v>137</v>
      </c>
      <c r="AL301" s="991">
        <v>58.26</v>
      </c>
      <c r="AM301" s="985">
        <v>26.200000000000003</v>
      </c>
      <c r="AN301" s="978">
        <v>0</v>
      </c>
      <c r="AO301" s="838">
        <f t="shared" si="76"/>
        <v>68.440075550031239</v>
      </c>
      <c r="AP301" s="839">
        <f t="shared" si="77"/>
        <v>81.312415975563155</v>
      </c>
      <c r="AQ301" s="1001">
        <f t="shared" si="78"/>
        <v>-1.9625198317985371</v>
      </c>
      <c r="AR301" s="738">
        <f>INDEX(Historical!$C$7:$C$1442,MATCH(B301,Historical!$B$7:$B$1449,0))*IF(AH301="n/a",1.03,IF(AH301&lt;0,1.01,IF(AH301&gt;10,1.1,(1+AH301/100))))</f>
        <v>0.51700000000000002</v>
      </c>
      <c r="AS301" s="999">
        <f t="shared" si="79"/>
        <v>0.56870000000000009</v>
      </c>
      <c r="AT301" s="999">
        <f t="shared" si="84"/>
        <v>0.58576100000000009</v>
      </c>
      <c r="AU301" s="999">
        <f t="shared" si="84"/>
        <v>0.60333383000000007</v>
      </c>
      <c r="AV301" s="999">
        <f t="shared" si="84"/>
        <v>0.62143384490000009</v>
      </c>
      <c r="AW301" s="738">
        <f t="shared" si="80"/>
        <v>2.8962286749000006</v>
      </c>
      <c r="AX301" s="846">
        <f t="shared" si="81"/>
        <v>47.871548345454556</v>
      </c>
      <c r="AY301" s="1080">
        <v>0.56000000000000005</v>
      </c>
      <c r="AZ301" s="985">
        <v>13.3</v>
      </c>
      <c r="BA301" s="985">
        <v>-24.37</v>
      </c>
      <c r="BB301" s="985">
        <v>2.56</v>
      </c>
      <c r="BC301" s="985">
        <v>-8.35</v>
      </c>
      <c r="BE301" s="700">
        <v>2013</v>
      </c>
      <c r="BF301" s="1013">
        <f t="shared" si="82"/>
        <v>0</v>
      </c>
      <c r="BG301" s="995">
        <v>7.7</v>
      </c>
    </row>
    <row r="302" spans="1:59" ht="11.25" customHeight="1" x14ac:dyDescent="0.2">
      <c r="A302" s="984" t="s">
        <v>1452</v>
      </c>
      <c r="B302" s="988" t="s">
        <v>1453</v>
      </c>
      <c r="C302" s="1070" t="s">
        <v>112</v>
      </c>
      <c r="D302" s="1070" t="s">
        <v>4424</v>
      </c>
      <c r="E302" s="828">
        <v>8</v>
      </c>
      <c r="F302" s="1148">
        <v>506</v>
      </c>
      <c r="G302" s="1148" t="s">
        <v>106</v>
      </c>
      <c r="H302" s="1148" t="s">
        <v>106</v>
      </c>
      <c r="I302" s="987">
        <v>79.03</v>
      </c>
      <c r="J302" s="738">
        <f t="shared" si="69"/>
        <v>2.5559913956725291</v>
      </c>
      <c r="K302" s="990">
        <v>1.01</v>
      </c>
      <c r="L302" s="1000">
        <v>2</v>
      </c>
      <c r="M302" s="729">
        <f t="shared" si="70"/>
        <v>2.02</v>
      </c>
      <c r="N302" s="983" t="s">
        <v>1366</v>
      </c>
      <c r="O302" s="831">
        <v>0.93</v>
      </c>
      <c r="P302" s="973">
        <v>43251</v>
      </c>
      <c r="Q302" s="973">
        <v>43266</v>
      </c>
      <c r="R302" s="729">
        <f t="shared" si="71"/>
        <v>8.6021505376344045</v>
      </c>
      <c r="S302" s="795">
        <f>IF(INDEX(Historical!$D$7:$D$1442,MATCH(B302,Historical!$B$7:$B$1449,0))=0,"n/a",(INDEX(Historical!$C$7:$C$1442,MATCH(B302,Historical!$B$7:$B$1449,0))/INDEX(Historical!$D$7:$D$1442,MATCH(B302,Historical!$B$7:$B$1449,0))-1)*100)</f>
        <v>8.602150537634401</v>
      </c>
      <c r="T302" s="795">
        <f>IF(INDEX(Historical!$F$7:$F$1442,MATCH(B302,Historical!$B$7:$B$1449,0))=0,"n/a",((INDEX(Historical!$C$7:$C$1442,MATCH(B302,Historical!$B$7:$B$1449,0))/INDEX(Historical!$F$7:$F$1442,MATCH(B302,Historical!$B$7:$B$1449,0)))^(1/3)-1)*100)</f>
        <v>8.0796166472541397</v>
      </c>
      <c r="U302" s="795">
        <f>IF(INDEX(Historical!$H$7:$H$1442,MATCH(B302,Historical!$B$7:$B$1449,0))=0,"n/a",((INDEX(Historical!$C$7:$C$1442,MATCH(B302,Historical!$B$7:$B$1449,0))/INDEX(Historical!$H$7:$H$1442,MATCH(B302,Historical!$B$7:$B$1449,0)))^(1/5)-1)*100)</f>
        <v>17.034177796511329</v>
      </c>
      <c r="V302" s="795">
        <f>IF(INDEX(Historical!$O$7:$O$1442,MATCH(B302,Historical!$B$7:$B$1449,0))=0,"n/a",((INDEX(Historical!$C$7:$C$1442,MATCH(B302,Historical!$B$7:$B$1449,0))/INDEX(Historical!$O$7:$O$1442,MATCH(B302,Historical!$B$7:$B$1449,0)))^(1/10)-1)*100)</f>
        <v>10.563547528018757</v>
      </c>
      <c r="W302" s="796">
        <f t="shared" si="72"/>
        <v>1.6125433005654464</v>
      </c>
      <c r="X302" s="797">
        <f t="shared" si="73"/>
        <v>0.74711306125049692</v>
      </c>
      <c r="Y302" s="989"/>
      <c r="Z302" s="738">
        <f t="shared" si="74"/>
        <v>24.876847290640399</v>
      </c>
      <c r="AA302" s="999">
        <f t="shared" si="75"/>
        <v>9.7327586206896566</v>
      </c>
      <c r="AB302" s="1000">
        <v>12</v>
      </c>
      <c r="AC302" s="978">
        <v>8.1199999999999992</v>
      </c>
      <c r="AD302" s="978">
        <v>1.79</v>
      </c>
      <c r="AE302" s="978">
        <v>0.23</v>
      </c>
      <c r="AF302" s="978">
        <v>1.87</v>
      </c>
      <c r="AG302" s="978">
        <v>22.1</v>
      </c>
      <c r="AH302" s="978">
        <v>10</v>
      </c>
      <c r="AI302" s="978">
        <v>-5.66</v>
      </c>
      <c r="AJ302" s="978">
        <v>22.8</v>
      </c>
      <c r="AK302" s="978">
        <v>5.45</v>
      </c>
      <c r="AL302" s="991">
        <v>5100</v>
      </c>
      <c r="AM302" s="985">
        <v>0.2</v>
      </c>
      <c r="AN302" s="978">
        <v>0.4</v>
      </c>
      <c r="AO302" s="838">
        <f t="shared" si="76"/>
        <v>9.8574105714942011</v>
      </c>
      <c r="AP302" s="839">
        <f t="shared" si="77"/>
        <v>19.590169192183858</v>
      </c>
      <c r="AQ302" s="1001">
        <f t="shared" si="78"/>
        <v>-10.061110572691501</v>
      </c>
      <c r="AR302" s="738">
        <f>INDEX(Historical!$C$7:$C$1442,MATCH(B302,Historical!$B$7:$B$1449,0))*IF(AH302="n/a",1.03,IF(AH302&lt;0,1.01,IF(AH302&gt;10,1.1,(1+AH302/100))))</f>
        <v>2.2220000000000004</v>
      </c>
      <c r="AS302" s="999">
        <f t="shared" si="79"/>
        <v>2.2442200000000003</v>
      </c>
      <c r="AT302" s="999">
        <f t="shared" si="84"/>
        <v>2.3665299900000005</v>
      </c>
      <c r="AU302" s="999">
        <f t="shared" si="84"/>
        <v>2.4955058744550005</v>
      </c>
      <c r="AV302" s="999">
        <f t="shared" si="84"/>
        <v>2.6315109446127982</v>
      </c>
      <c r="AW302" s="738">
        <f t="shared" si="80"/>
        <v>11.959766809067801</v>
      </c>
      <c r="AX302" s="846">
        <f t="shared" si="81"/>
        <v>15.133198543676832</v>
      </c>
      <c r="AY302" s="1080">
        <v>1.35</v>
      </c>
      <c r="AZ302" s="985">
        <v>28.360000000000003</v>
      </c>
      <c r="BA302" s="985">
        <v>-41.04</v>
      </c>
      <c r="BB302" s="985">
        <v>9.32</v>
      </c>
      <c r="BC302" s="985">
        <v>-6.78</v>
      </c>
      <c r="BE302" s="700">
        <v>2011</v>
      </c>
      <c r="BF302" s="1013">
        <f t="shared" si="82"/>
        <v>0</v>
      </c>
      <c r="BG302" s="995">
        <v>7.0000000000000009</v>
      </c>
    </row>
    <row r="303" spans="1:59" ht="11.25" customHeight="1" x14ac:dyDescent="0.2">
      <c r="A303" s="798" t="s">
        <v>4226</v>
      </c>
      <c r="B303" s="890" t="s">
        <v>4223</v>
      </c>
      <c r="C303" s="1070" t="s">
        <v>108</v>
      </c>
      <c r="D303" s="1070" t="s">
        <v>118</v>
      </c>
      <c r="E303" s="828">
        <v>5</v>
      </c>
      <c r="F303" s="1148">
        <v>854</v>
      </c>
      <c r="G303" s="1148" t="s">
        <v>106</v>
      </c>
      <c r="H303" s="1148" t="s">
        <v>106</v>
      </c>
      <c r="I303" s="996">
        <v>16.079999999999998</v>
      </c>
      <c r="J303" s="738">
        <f t="shared" si="69"/>
        <v>6.2189054726368171</v>
      </c>
      <c r="K303" s="976">
        <v>0.25</v>
      </c>
      <c r="L303" s="1148">
        <v>4</v>
      </c>
      <c r="M303" s="729">
        <f t="shared" si="70"/>
        <v>1</v>
      </c>
      <c r="N303" s="1148" t="s">
        <v>327</v>
      </c>
      <c r="O303" s="676">
        <v>0.22</v>
      </c>
      <c r="P303" s="718">
        <v>43423</v>
      </c>
      <c r="Q303" s="718">
        <v>43453</v>
      </c>
      <c r="R303" s="729">
        <f t="shared" si="71"/>
        <v>13.636363636363635</v>
      </c>
      <c r="S303" s="795">
        <f>IF(INDEX(Historical!$D$7:$D$1442,MATCH(B303,Historical!$B$7:$B$1449,0))=0,"n/a",(INDEX(Historical!$C$7:$C$1442,MATCH(B303,Historical!$B$7:$B$1449,0))/INDEX(Historical!$D$7:$D$1442,MATCH(B303,Historical!$B$7:$B$1449,0))-1)*100)</f>
        <v>10.975609756097571</v>
      </c>
      <c r="T303" s="795">
        <f>IF(INDEX(Historical!$F$7:$F$1442,MATCH(B303,Historical!$B$7:$B$1449,0))=0,"n/a",((INDEX(Historical!$C$7:$C$1442,MATCH(B303,Historical!$B$7:$B$1449,0))/INDEX(Historical!$F$7:$F$1442,MATCH(B303,Historical!$B$7:$B$1449,0)))^(1/3)-1)*100)</f>
        <v>11.301022021030827</v>
      </c>
      <c r="U303" s="795">
        <f>IF(INDEX(Historical!$H$7:$H$1442,MATCH(B303,Historical!$B$7:$B$1449,0))=0,"n/a",((INDEX(Historical!$C$7:$C$1442,MATCH(B303,Historical!$B$7:$B$1449,0))/INDEX(Historical!$H$7:$H$1442,MATCH(B303,Historical!$B$7:$B$1449,0)))^(1/5)-1)*100)</f>
        <v>11.842691472014465</v>
      </c>
      <c r="V303" s="795">
        <f>IF(INDEX(Historical!$O$7:$O$1442,MATCH(B303,Historical!$B$7:$B$1449,0))=0,"n/a",((INDEX(Historical!$C$7:$C$1442,MATCH(B303,Historical!$B$7:$B$1449,0))/INDEX(Historical!$O$7:$O$1442,MATCH(B303,Historical!$B$7:$B$1449,0)))^(1/10)-1)*100)</f>
        <v>-0.9386734904589189</v>
      </c>
      <c r="W303" s="796" t="str">
        <f t="shared" si="72"/>
        <v>n/a</v>
      </c>
      <c r="X303" s="797">
        <f t="shared" si="73"/>
        <v>1.6679847143682347</v>
      </c>
      <c r="Y303" s="739" t="s">
        <v>4453</v>
      </c>
      <c r="Z303" s="738">
        <f t="shared" si="74"/>
        <v>91.743119266055047</v>
      </c>
      <c r="AA303" s="999">
        <f t="shared" si="75"/>
        <v>14.752293577981648</v>
      </c>
      <c r="AB303" s="1000">
        <v>12</v>
      </c>
      <c r="AC303" s="995">
        <v>1.0900000000000001</v>
      </c>
      <c r="AD303" s="995">
        <v>1.67</v>
      </c>
      <c r="AE303" s="978">
        <v>0.89</v>
      </c>
      <c r="AF303" s="978">
        <v>1.05</v>
      </c>
      <c r="AG303" s="978">
        <v>6.2</v>
      </c>
      <c r="AH303" s="978">
        <v>-13.5</v>
      </c>
      <c r="AI303" s="978">
        <v>4.6399999999999997</v>
      </c>
      <c r="AJ303" s="775">
        <v>7.1</v>
      </c>
      <c r="AK303" s="775">
        <v>8.82</v>
      </c>
      <c r="AL303" s="995">
        <v>31260</v>
      </c>
      <c r="AM303" s="995">
        <v>0.01</v>
      </c>
      <c r="AN303" s="995">
        <v>0.33</v>
      </c>
      <c r="AO303" s="838">
        <f t="shared" si="76"/>
        <v>3.3093033666696332</v>
      </c>
      <c r="AP303" s="839">
        <f t="shared" si="77"/>
        <v>18.061596944651281</v>
      </c>
      <c r="AQ303" s="1001">
        <f t="shared" si="78"/>
        <v>-17.027693356609831</v>
      </c>
      <c r="AR303" s="738">
        <f>INDEX(Historical!$C$7:$C$1442,MATCH(B303,Historical!$B$7:$B$1449,0))*IF(AH303="n/a",1.03,IF(AH303&lt;0,1.01,IF(AH303&gt;10,1.1,(1+AH303/100))))</f>
        <v>0.91910000000000003</v>
      </c>
      <c r="AS303" s="999">
        <f t="shared" si="79"/>
        <v>0.96174623999999997</v>
      </c>
      <c r="AT303" s="999">
        <f t="shared" si="84"/>
        <v>1.0465722583679999</v>
      </c>
      <c r="AU303" s="999">
        <f t="shared" si="84"/>
        <v>1.1388799315560576</v>
      </c>
      <c r="AV303" s="999">
        <f t="shared" si="84"/>
        <v>1.239329141519302</v>
      </c>
      <c r="AW303" s="738">
        <f t="shared" si="80"/>
        <v>5.3056275714433587</v>
      </c>
      <c r="AX303" s="846">
        <f t="shared" si="81"/>
        <v>32.995196339821888</v>
      </c>
      <c r="AY303" s="824">
        <v>1.32</v>
      </c>
      <c r="AZ303" s="978">
        <v>20.630000000000003</v>
      </c>
      <c r="BA303" s="978">
        <v>-25.729999999999997</v>
      </c>
      <c r="BB303" s="978">
        <v>4.47</v>
      </c>
      <c r="BC303" s="978">
        <v>-7.46</v>
      </c>
      <c r="BE303" s="700">
        <v>2014</v>
      </c>
      <c r="BF303" s="1013">
        <f t="shared" si="82"/>
        <v>0</v>
      </c>
      <c r="BG303" s="995">
        <v>0.3</v>
      </c>
    </row>
    <row r="304" spans="1:59" ht="11.25" customHeight="1" x14ac:dyDescent="0.2">
      <c r="A304" s="984" t="s">
        <v>1454</v>
      </c>
      <c r="B304" s="988" t="s">
        <v>1455</v>
      </c>
      <c r="C304" s="1070" t="s">
        <v>179</v>
      </c>
      <c r="D304" s="1070" t="s">
        <v>4399</v>
      </c>
      <c r="E304" s="828">
        <v>9</v>
      </c>
      <c r="F304" s="1148">
        <v>439</v>
      </c>
      <c r="G304" s="1148" t="s">
        <v>37</v>
      </c>
      <c r="H304" s="1148" t="s">
        <v>37</v>
      </c>
      <c r="I304" s="987">
        <v>66.260000000000005</v>
      </c>
      <c r="J304" s="738">
        <f t="shared" si="69"/>
        <v>3.1995170540295805</v>
      </c>
      <c r="K304" s="990">
        <v>0.53</v>
      </c>
      <c r="L304" s="1000">
        <v>4</v>
      </c>
      <c r="M304" s="729">
        <f t="shared" si="70"/>
        <v>2.12</v>
      </c>
      <c r="N304" s="983" t="s">
        <v>111</v>
      </c>
      <c r="O304" s="831">
        <v>0.46</v>
      </c>
      <c r="P304" s="973">
        <v>43515</v>
      </c>
      <c r="Q304" s="973">
        <v>43535</v>
      </c>
      <c r="R304" s="729">
        <f t="shared" si="71"/>
        <v>15.217391304347828</v>
      </c>
      <c r="S304" s="795">
        <f>IF(INDEX(Historical!$D$7:$D$1442,MATCH(B304,Historical!$B$7:$B$1449,0))=0,"n/a",(INDEX(Historical!$C$7:$C$1442,MATCH(B304,Historical!$B$7:$B$1449,0))/INDEX(Historical!$D$7:$D$1442,MATCH(B304,Historical!$B$7:$B$1449,0))-1)*100)</f>
        <v>21.052631578947366</v>
      </c>
      <c r="T304" s="795">
        <f>IF(INDEX(Historical!$F$7:$F$1442,MATCH(B304,Historical!$B$7:$B$1449,0))=0,"n/a",((INDEX(Historical!$C$7:$C$1442,MATCH(B304,Historical!$B$7:$B$1449,0))/INDEX(Historical!$F$7:$F$1442,MATCH(B304,Historical!$B$7:$B$1449,0)))^(1/3)-1)*100)</f>
        <v>17.301704780226679</v>
      </c>
      <c r="U304" s="795">
        <f>IF(INDEX(Historical!$H$7:$H$1442,MATCH(B304,Historical!$B$7:$B$1449,0))=0,"n/a",((INDEX(Historical!$C$7:$C$1442,MATCH(B304,Historical!$B$7:$B$1449,0))/INDEX(Historical!$H$7:$H$1442,MATCH(B304,Historical!$B$7:$B$1449,0)))^(1/5)-1)*100)</f>
        <v>19.032462870372502</v>
      </c>
      <c r="V304" s="795" t="str">
        <f>IF(INDEX(Historical!$O$7:$O$1442,MATCH(B304,Historical!$B$7:$B$1449,0))=0,"n/a",((INDEX(Historical!$C$7:$C$1442,MATCH(B304,Historical!$B$7:$B$1449,0))/INDEX(Historical!$O$7:$O$1442,MATCH(B304,Historical!$B$7:$B$1449,0)))^(1/10)-1)*100)</f>
        <v>n/a</v>
      </c>
      <c r="W304" s="796" t="str">
        <f t="shared" si="72"/>
        <v>n/a</v>
      </c>
      <c r="X304" s="797" t="str">
        <f t="shared" si="73"/>
        <v>n/a</v>
      </c>
      <c r="Y304" s="989"/>
      <c r="Z304" s="738">
        <f t="shared" si="74"/>
        <v>42.315369261477045</v>
      </c>
      <c r="AA304" s="999">
        <f t="shared" si="75"/>
        <v>13.225548902195611</v>
      </c>
      <c r="AB304" s="1000">
        <v>12</v>
      </c>
      <c r="AC304" s="978">
        <v>5.01</v>
      </c>
      <c r="AD304" s="978">
        <v>0.38</v>
      </c>
      <c r="AE304" s="978">
        <v>0.53</v>
      </c>
      <c r="AF304" s="978">
        <v>1.97</v>
      </c>
      <c r="AG304" s="978">
        <v>26</v>
      </c>
      <c r="AH304" s="978">
        <v>70.3</v>
      </c>
      <c r="AI304" s="978">
        <v>10.24</v>
      </c>
      <c r="AJ304" s="978">
        <v>-5.3</v>
      </c>
      <c r="AK304" s="978">
        <v>35.22</v>
      </c>
      <c r="AL304" s="991">
        <v>45080</v>
      </c>
      <c r="AM304" s="985">
        <v>0.4</v>
      </c>
      <c r="AN304" s="978">
        <v>1.22</v>
      </c>
      <c r="AO304" s="838">
        <f t="shared" si="76"/>
        <v>9.0064310222064723</v>
      </c>
      <c r="AP304" s="839">
        <f t="shared" si="77"/>
        <v>22.231979924402083</v>
      </c>
      <c r="AQ304" s="1001">
        <f t="shared" si="78"/>
        <v>7.6090275794231221</v>
      </c>
      <c r="AR304" s="738">
        <f>INDEX(Historical!$C$7:$C$1442,MATCH(B304,Historical!$B$7:$B$1449,0))*IF(AH304="n/a",1.03,IF(AH304&lt;0,1.01,IF(AH304&gt;10,1.1,(1+AH304/100))))</f>
        <v>2.0240000000000005</v>
      </c>
      <c r="AS304" s="999">
        <f t="shared" si="79"/>
        <v>2.2264000000000008</v>
      </c>
      <c r="AT304" s="999">
        <f t="shared" si="84"/>
        <v>2.449040000000001</v>
      </c>
      <c r="AU304" s="999">
        <f t="shared" si="84"/>
        <v>2.6939440000000014</v>
      </c>
      <c r="AV304" s="999">
        <f t="shared" si="84"/>
        <v>2.9633384000000018</v>
      </c>
      <c r="AW304" s="738">
        <f t="shared" si="80"/>
        <v>12.356722400000004</v>
      </c>
      <c r="AX304" s="846">
        <f t="shared" si="81"/>
        <v>18.648841533353462</v>
      </c>
      <c r="AY304" s="1080">
        <v>1.34</v>
      </c>
      <c r="AZ304" s="985">
        <v>22.05</v>
      </c>
      <c r="BA304" s="985">
        <v>-25.09</v>
      </c>
      <c r="BB304" s="985">
        <v>6.2799999999999994</v>
      </c>
      <c r="BC304" s="985">
        <v>-9.92</v>
      </c>
      <c r="BE304" s="700">
        <v>2011</v>
      </c>
      <c r="BF304" s="1013">
        <f t="shared" si="82"/>
        <v>0</v>
      </c>
      <c r="BG304" s="995">
        <v>7.5</v>
      </c>
    </row>
    <row r="305" spans="1:59" s="874" customFormat="1" ht="11.25" customHeight="1" x14ac:dyDescent="0.2">
      <c r="A305" s="853" t="s">
        <v>3884</v>
      </c>
      <c r="B305" s="882" t="s">
        <v>3885</v>
      </c>
      <c r="C305" s="1070" t="s">
        <v>4405</v>
      </c>
      <c r="D305" s="1070" t="s">
        <v>1784</v>
      </c>
      <c r="E305" s="854">
        <v>5</v>
      </c>
      <c r="F305" s="1148">
        <v>791</v>
      </c>
      <c r="G305" s="1147" t="s">
        <v>106</v>
      </c>
      <c r="H305" s="1147" t="s">
        <v>106</v>
      </c>
      <c r="I305" s="855">
        <v>44.57</v>
      </c>
      <c r="J305" s="856">
        <f t="shared" si="69"/>
        <v>1.3461969934933811</v>
      </c>
      <c r="K305" s="857">
        <v>0.15</v>
      </c>
      <c r="L305" s="858">
        <v>4</v>
      </c>
      <c r="M305" s="859">
        <f t="shared" si="70"/>
        <v>0.6</v>
      </c>
      <c r="N305" s="860" t="s">
        <v>149</v>
      </c>
      <c r="O305" s="861">
        <v>0.125</v>
      </c>
      <c r="P305" s="878">
        <v>43161</v>
      </c>
      <c r="Q305" s="878">
        <v>43174</v>
      </c>
      <c r="R305" s="859">
        <f t="shared" si="71"/>
        <v>19.999999999999996</v>
      </c>
      <c r="S305" s="795">
        <f>IF(INDEX(Historical!$D$7:$D$1442,MATCH(B305,Historical!$B$7:$B$1449,0))=0,"n/a",(INDEX(Historical!$C$7:$C$1442,MATCH(B305,Historical!$B$7:$B$1449,0))/INDEX(Historical!$D$7:$D$1442,MATCH(B305,Historical!$B$7:$B$1449,0))-1)*100)</f>
        <v>19.999999999999996</v>
      </c>
      <c r="T305" s="795">
        <f>IF(INDEX(Historical!$F$7:$F$1442,MATCH(B305,Historical!$B$7:$B$1449,0))=0,"n/a",((INDEX(Historical!$C$7:$C$1442,MATCH(B305,Historical!$B$7:$B$1449,0))/INDEX(Historical!$F$7:$F$1442,MATCH(B305,Historical!$B$7:$B$1449,0)))^(1/3)-1)*100)</f>
        <v>13.533091689267751</v>
      </c>
      <c r="U305" s="795">
        <f>IF(INDEX(Historical!$H$7:$H$1442,MATCH(B305,Historical!$B$7:$B$1449,0))=0,"n/a",((INDEX(Historical!$C$7:$C$1442,MATCH(B305,Historical!$B$7:$B$1449,0))/INDEX(Historical!$H$7:$H$1442,MATCH(B305,Historical!$B$7:$B$1449,0)))^(1/5)-1)*100)</f>
        <v>12.030033714161736</v>
      </c>
      <c r="V305" s="795">
        <f>IF(INDEX(Historical!$O$7:$O$1442,MATCH(B305,Historical!$B$7:$B$1449,0))=0,"n/a",((INDEX(Historical!$C$7:$C$1442,MATCH(B305,Historical!$B$7:$B$1449,0))/INDEX(Historical!$O$7:$O$1442,MATCH(B305,Historical!$B$7:$B$1449,0)))^(1/10)-1)*100)</f>
        <v>5.8442410876291984</v>
      </c>
      <c r="W305" s="863">
        <f t="shared" si="72"/>
        <v>2.0584424108762929</v>
      </c>
      <c r="X305" s="864">
        <f t="shared" si="73"/>
        <v>0.61377723031437426</v>
      </c>
      <c r="Y305" s="875"/>
      <c r="Z305" s="856">
        <f t="shared" si="74"/>
        <v>29.702970297029701</v>
      </c>
      <c r="AA305" s="866">
        <f t="shared" si="75"/>
        <v>22.064356435643564</v>
      </c>
      <c r="AB305" s="858">
        <v>12</v>
      </c>
      <c r="AC305" s="867">
        <v>2.02</v>
      </c>
      <c r="AD305" s="867">
        <v>1.47</v>
      </c>
      <c r="AE305" s="867">
        <v>1.82</v>
      </c>
      <c r="AF305" s="867">
        <v>2.6</v>
      </c>
      <c r="AG305" s="867">
        <v>17.2</v>
      </c>
      <c r="AH305" s="867">
        <v>13.600000000000001</v>
      </c>
      <c r="AI305" s="867">
        <v>4.2700000000000005</v>
      </c>
      <c r="AJ305" s="867">
        <v>19.600000000000001</v>
      </c>
      <c r="AK305" s="867">
        <v>15</v>
      </c>
      <c r="AL305" s="868">
        <v>1260</v>
      </c>
      <c r="AM305" s="869">
        <v>3.3000000000000003</v>
      </c>
      <c r="AN305" s="867">
        <v>0.63</v>
      </c>
      <c r="AO305" s="870">
        <f t="shared" si="76"/>
        <v>-8.6881257279884476</v>
      </c>
      <c r="AP305" s="871">
        <f t="shared" si="77"/>
        <v>13.376230707655116</v>
      </c>
      <c r="AQ305" s="872">
        <f t="shared" si="78"/>
        <v>59.676515677684726</v>
      </c>
      <c r="AR305" s="738">
        <f>INDEX(Historical!$C$7:$C$1442,MATCH(B305,Historical!$B$7:$B$1449,0))*IF(AH305="n/a",1.03,IF(AH305&lt;0,1.01,IF(AH305&gt;10,1.1,(1+AH305/100))))</f>
        <v>0.66</v>
      </c>
      <c r="AS305" s="866">
        <f t="shared" si="79"/>
        <v>0.68818199999999996</v>
      </c>
      <c r="AT305" s="866">
        <f t="shared" si="84"/>
        <v>0.75700020000000001</v>
      </c>
      <c r="AU305" s="866">
        <f t="shared" si="84"/>
        <v>0.8327002200000001</v>
      </c>
      <c r="AV305" s="866">
        <f t="shared" si="84"/>
        <v>0.91597024200000021</v>
      </c>
      <c r="AW305" s="856">
        <f t="shared" si="80"/>
        <v>3.853852662</v>
      </c>
      <c r="AX305" s="873">
        <f t="shared" si="81"/>
        <v>8.6467414449181064</v>
      </c>
      <c r="AY305" s="1081">
        <v>0.71</v>
      </c>
      <c r="AZ305" s="869">
        <v>89.259999999999991</v>
      </c>
      <c r="BA305" s="869">
        <v>-2.73</v>
      </c>
      <c r="BB305" s="869">
        <v>6.88</v>
      </c>
      <c r="BC305" s="869">
        <v>17.96</v>
      </c>
      <c r="BD305" s="1033"/>
      <c r="BE305" s="700">
        <v>2014</v>
      </c>
      <c r="BF305" s="1013">
        <f t="shared" si="82"/>
        <v>0</v>
      </c>
      <c r="BG305" s="931">
        <v>7.9</v>
      </c>
    </row>
    <row r="306" spans="1:59" ht="11.25" customHeight="1" x14ac:dyDescent="0.2">
      <c r="A306" s="993" t="s">
        <v>4055</v>
      </c>
      <c r="B306" s="988" t="s">
        <v>4056</v>
      </c>
      <c r="C306" s="1070" t="s">
        <v>108</v>
      </c>
      <c r="D306" s="1070" t="s">
        <v>4401</v>
      </c>
      <c r="E306" s="828">
        <v>6</v>
      </c>
      <c r="F306" s="1148">
        <v>756</v>
      </c>
      <c r="G306" s="1148" t="s">
        <v>106</v>
      </c>
      <c r="H306" s="1148" t="s">
        <v>106</v>
      </c>
      <c r="I306" s="987">
        <v>32.32</v>
      </c>
      <c r="J306" s="738">
        <f t="shared" si="69"/>
        <v>3.0940594059405941</v>
      </c>
      <c r="K306" s="990">
        <v>0.25</v>
      </c>
      <c r="L306" s="1000">
        <v>4</v>
      </c>
      <c r="M306" s="729">
        <f t="shared" si="70"/>
        <v>1</v>
      </c>
      <c r="N306" s="983" t="s">
        <v>164</v>
      </c>
      <c r="O306" s="831">
        <v>0.13</v>
      </c>
      <c r="P306" s="973">
        <v>43454</v>
      </c>
      <c r="Q306" s="973">
        <v>43467</v>
      </c>
      <c r="R306" s="729">
        <f t="shared" si="71"/>
        <v>92.307692307692307</v>
      </c>
      <c r="S306" s="795">
        <f>IF(INDEX(Historical!$D$7:$D$1442,MATCH(B306,Historical!$B$7:$B$1449,0))=0,"n/a",(INDEX(Historical!$C$7:$C$1442,MATCH(B306,Historical!$B$7:$B$1449,0))/INDEX(Historical!$D$7:$D$1442,MATCH(B306,Historical!$B$7:$B$1449,0))-1)*100)</f>
        <v>56.574923547400616</v>
      </c>
      <c r="T306" s="795">
        <f>IF(INDEX(Historical!$F$7:$F$1442,MATCH(B306,Historical!$B$7:$B$1449,0))=0,"n/a",((INDEX(Historical!$C$7:$C$1442,MATCH(B306,Historical!$B$7:$B$1449,0))/INDEX(Historical!$F$7:$F$1442,MATCH(B306,Historical!$B$7:$B$1449,0)))^(1/3)-1)*100)</f>
        <v>26.99221961596805</v>
      </c>
      <c r="U306" s="795" t="str">
        <f>IF(INDEX(Historical!$H$7:$H$1442,MATCH(B306,Historical!$B$7:$B$1449,0))=0,"n/a",((INDEX(Historical!$C$7:$C$1442,MATCH(B306,Historical!$B$7:$B$1449,0))/INDEX(Historical!$H$7:$H$1442,MATCH(B306,Historical!$B$7:$B$1449,0)))^(1/5)-1)*100)</f>
        <v>n/a</v>
      </c>
      <c r="V306" s="795">
        <f>IF(INDEX(Historical!$O$7:$O$1442,MATCH(B306,Historical!$B$7:$B$1449,0))=0,"n/a",((INDEX(Historical!$C$7:$C$1442,MATCH(B306,Historical!$B$7:$B$1449,0))/INDEX(Historical!$O$7:$O$1442,MATCH(B306,Historical!$B$7:$B$1449,0)))^(1/10)-1)*100)</f>
        <v>-4.968169983507309</v>
      </c>
      <c r="W306" s="796" t="str">
        <f t="shared" si="72"/>
        <v>n/a</v>
      </c>
      <c r="X306" s="797" t="str">
        <f t="shared" si="73"/>
        <v>n/a</v>
      </c>
      <c r="Y306" s="989"/>
      <c r="Z306" s="738" t="str">
        <f t="shared" si="74"/>
        <v>n/a</v>
      </c>
      <c r="AA306" s="999" t="str">
        <f t="shared" si="75"/>
        <v>n/a</v>
      </c>
      <c r="AB306" s="1000">
        <v>12</v>
      </c>
      <c r="AC306" s="978" t="s">
        <v>137</v>
      </c>
      <c r="AD306" s="978" t="s">
        <v>137</v>
      </c>
      <c r="AE306" s="978" t="s">
        <v>137</v>
      </c>
      <c r="AF306" s="978" t="s">
        <v>137</v>
      </c>
      <c r="AG306" s="978" t="s">
        <v>137</v>
      </c>
      <c r="AH306" s="978" t="s">
        <v>137</v>
      </c>
      <c r="AI306" s="978" t="s">
        <v>137</v>
      </c>
      <c r="AJ306" s="978" t="s">
        <v>137</v>
      </c>
      <c r="AK306" s="978" t="s">
        <v>137</v>
      </c>
      <c r="AL306" s="991" t="s">
        <v>137</v>
      </c>
      <c r="AM306" s="985" t="s">
        <v>137</v>
      </c>
      <c r="AN306" s="978" t="s">
        <v>137</v>
      </c>
      <c r="AO306" s="838" t="str">
        <f t="shared" si="76"/>
        <v>n/a</v>
      </c>
      <c r="AP306" s="839" t="str">
        <f t="shared" si="77"/>
        <v>n/a</v>
      </c>
      <c r="AQ306" s="1001" t="str">
        <f t="shared" si="78"/>
        <v>n/a</v>
      </c>
      <c r="AR306" s="738">
        <f>INDEX(Historical!$C$7:$C$1442,MATCH(B306,Historical!$B$7:$B$1449,0))*IF(AH306="n/a",1.03,IF(AH306&lt;0,1.01,IF(AH306&gt;10,1.1,(1+AH306/100))))</f>
        <v>0.65920000000000001</v>
      </c>
      <c r="AS306" s="999">
        <f t="shared" si="79"/>
        <v>0.67897600000000002</v>
      </c>
      <c r="AT306" s="999">
        <f t="shared" si="84"/>
        <v>0.69934528000000007</v>
      </c>
      <c r="AU306" s="999">
        <f t="shared" si="84"/>
        <v>0.72032563840000008</v>
      </c>
      <c r="AV306" s="999">
        <f t="shared" si="84"/>
        <v>0.74193540755200005</v>
      </c>
      <c r="AW306" s="738">
        <f t="shared" si="80"/>
        <v>3.4997823259520002</v>
      </c>
      <c r="AX306" s="846">
        <f t="shared" si="81"/>
        <v>10.828534424356437</v>
      </c>
      <c r="AY306" s="1080" t="s">
        <v>137</v>
      </c>
      <c r="AZ306" s="985" t="s">
        <v>137</v>
      </c>
      <c r="BA306" s="985" t="s">
        <v>137</v>
      </c>
      <c r="BB306" s="985" t="s">
        <v>137</v>
      </c>
      <c r="BC306" s="985" t="s">
        <v>137</v>
      </c>
      <c r="BD306" s="1032" t="s">
        <v>4326</v>
      </c>
      <c r="BE306" s="700">
        <v>2014</v>
      </c>
      <c r="BF306" s="1013">
        <f t="shared" si="82"/>
        <v>0</v>
      </c>
      <c r="BG306" s="995" t="s">
        <v>137</v>
      </c>
    </row>
    <row r="307" spans="1:59" ht="11.25" customHeight="1" x14ac:dyDescent="0.2">
      <c r="A307" s="984" t="s">
        <v>1836</v>
      </c>
      <c r="B307" s="988" t="s">
        <v>1837</v>
      </c>
      <c r="C307" s="1070" t="s">
        <v>247</v>
      </c>
      <c r="D307" s="1070" t="s">
        <v>4415</v>
      </c>
      <c r="E307" s="828">
        <v>6</v>
      </c>
      <c r="F307" s="1148">
        <v>757</v>
      </c>
      <c r="G307" s="1148" t="s">
        <v>106</v>
      </c>
      <c r="H307" s="1148" t="s">
        <v>106</v>
      </c>
      <c r="I307" s="987">
        <v>88.54</v>
      </c>
      <c r="J307" s="738">
        <f t="shared" si="69"/>
        <v>2.0329794443189519</v>
      </c>
      <c r="K307" s="990">
        <v>0.45</v>
      </c>
      <c r="L307" s="1000">
        <v>4</v>
      </c>
      <c r="M307" s="729">
        <f t="shared" si="70"/>
        <v>1.8</v>
      </c>
      <c r="N307" s="983" t="s">
        <v>266</v>
      </c>
      <c r="O307" s="831">
        <v>0.4</v>
      </c>
      <c r="P307" s="973">
        <v>43453</v>
      </c>
      <c r="Q307" s="973">
        <v>43468</v>
      </c>
      <c r="R307" s="729">
        <f t="shared" si="71"/>
        <v>12.499999999999996</v>
      </c>
      <c r="S307" s="795">
        <f>IF(INDEX(Historical!$D$7:$D$1442,MATCH(B307,Historical!$B$7:$B$1449,0))=0,"n/a",(INDEX(Historical!$C$7:$C$1442,MATCH(B307,Historical!$B$7:$B$1449,0))/INDEX(Historical!$D$7:$D$1442,MATCH(B307,Historical!$B$7:$B$1449,0))-1)*100)</f>
        <v>14.285714285714302</v>
      </c>
      <c r="T307" s="795">
        <f>IF(INDEX(Historical!$F$7:$F$1442,MATCH(B307,Historical!$B$7:$B$1449,0))=0,"n/a",((INDEX(Historical!$C$7:$C$1442,MATCH(B307,Historical!$B$7:$B$1449,0))/INDEX(Historical!$F$7:$F$1442,MATCH(B307,Historical!$B$7:$B$1449,0)))^(1/3)-1)*100)</f>
        <v>28.731917947417294</v>
      </c>
      <c r="U307" s="795" t="str">
        <f>IF(INDEX(Historical!$H$7:$H$1442,MATCH(B307,Historical!$B$7:$B$1449,0))=0,"n/a",((INDEX(Historical!$C$7:$C$1442,MATCH(B307,Historical!$B$7:$B$1449,0))/INDEX(Historical!$H$7:$H$1442,MATCH(B307,Historical!$B$7:$B$1449,0)))^(1/5)-1)*100)</f>
        <v>n/a</v>
      </c>
      <c r="V307" s="795" t="str">
        <f>IF(INDEX(Historical!$O$7:$O$1442,MATCH(B307,Historical!$B$7:$B$1449,0))=0,"n/a",((INDEX(Historical!$C$7:$C$1442,MATCH(B307,Historical!$B$7:$B$1449,0))/INDEX(Historical!$O$7:$O$1442,MATCH(B307,Historical!$B$7:$B$1449,0)))^(1/10)-1)*100)</f>
        <v>n/a</v>
      </c>
      <c r="W307" s="796" t="str">
        <f t="shared" si="72"/>
        <v>n/a</v>
      </c>
      <c r="X307" s="797" t="str">
        <f t="shared" si="73"/>
        <v>n/a</v>
      </c>
      <c r="Y307" s="749"/>
      <c r="Z307" s="738">
        <f t="shared" si="74"/>
        <v>119.20529801324504</v>
      </c>
      <c r="AA307" s="999">
        <f t="shared" si="75"/>
        <v>58.635761589403977</v>
      </c>
      <c r="AB307" s="1000">
        <v>12</v>
      </c>
      <c r="AC307" s="978">
        <v>1.51</v>
      </c>
      <c r="AD307" s="978">
        <v>2.72</v>
      </c>
      <c r="AE307" s="978">
        <v>1.69</v>
      </c>
      <c r="AF307" s="978">
        <v>0.83</v>
      </c>
      <c r="AG307" s="978">
        <v>5.8000000000000007</v>
      </c>
      <c r="AH307" s="978">
        <v>20.599999999999998</v>
      </c>
      <c r="AI307" s="978">
        <v>38.619999999999997</v>
      </c>
      <c r="AJ307" s="978">
        <v>97.6</v>
      </c>
      <c r="AK307" s="978">
        <v>21.54</v>
      </c>
      <c r="AL307" s="991">
        <v>4059.9999999999995</v>
      </c>
      <c r="AM307" s="985">
        <v>0.70000000000000007</v>
      </c>
      <c r="AN307" s="978">
        <v>1.1200000000000001</v>
      </c>
      <c r="AO307" s="838" t="str">
        <f t="shared" si="76"/>
        <v>n/a</v>
      </c>
      <c r="AP307" s="839" t="str">
        <f t="shared" si="77"/>
        <v>n/a</v>
      </c>
      <c r="AQ307" s="1001">
        <f t="shared" si="78"/>
        <v>47.071686404518466</v>
      </c>
      <c r="AR307" s="738">
        <f>INDEX(Historical!$C$7:$C$1442,MATCH(B307,Historical!$B$7:$B$1449,0))*IF(AH307="n/a",1.03,IF(AH307&lt;0,1.01,IF(AH307&gt;10,1.1,(1+AH307/100))))</f>
        <v>1.7600000000000002</v>
      </c>
      <c r="AS307" s="999">
        <f t="shared" si="79"/>
        <v>1.9360000000000004</v>
      </c>
      <c r="AT307" s="999">
        <f t="shared" ref="AT307:AV326" si="85">IF($AK307="n/a",1.03*AS307,IF($AK307&lt;0,1.01*AS307,IF($AK307&gt;10,1.1*AS307,(1+$AK307/100)*AS307)))</f>
        <v>2.1296000000000004</v>
      </c>
      <c r="AU307" s="999">
        <f t="shared" si="85"/>
        <v>2.3425600000000006</v>
      </c>
      <c r="AV307" s="999">
        <f t="shared" si="85"/>
        <v>2.5768160000000009</v>
      </c>
      <c r="AW307" s="738">
        <f t="shared" si="80"/>
        <v>10.744976000000003</v>
      </c>
      <c r="AX307" s="846">
        <f t="shared" si="81"/>
        <v>12.135730743166933</v>
      </c>
      <c r="AY307" s="1080">
        <v>1.56</v>
      </c>
      <c r="AZ307" s="985">
        <v>45.93</v>
      </c>
      <c r="BA307" s="985">
        <v>-42.559999999999995</v>
      </c>
      <c r="BB307" s="985">
        <v>16.619999999999997</v>
      </c>
      <c r="BC307" s="985">
        <v>-15.229999999999999</v>
      </c>
      <c r="BE307" s="700">
        <v>2014</v>
      </c>
      <c r="BF307" s="1013">
        <f t="shared" si="82"/>
        <v>0</v>
      </c>
      <c r="BG307" s="995">
        <v>2.1999999999999997</v>
      </c>
    </row>
    <row r="308" spans="1:59" ht="11.25" customHeight="1" x14ac:dyDescent="0.2">
      <c r="A308" s="799" t="s">
        <v>1458</v>
      </c>
      <c r="B308" s="988" t="s">
        <v>1459</v>
      </c>
      <c r="C308" s="1070" t="s">
        <v>247</v>
      </c>
      <c r="D308" s="1070" t="s">
        <v>4415</v>
      </c>
      <c r="E308" s="828">
        <v>9</v>
      </c>
      <c r="F308" s="1148">
        <v>378</v>
      </c>
      <c r="G308" s="1148" t="s">
        <v>115</v>
      </c>
      <c r="H308" s="1148" t="s">
        <v>115</v>
      </c>
      <c r="I308" s="987">
        <v>114.53</v>
      </c>
      <c r="J308" s="738">
        <f t="shared" si="69"/>
        <v>1.4319392298960971</v>
      </c>
      <c r="K308" s="990">
        <v>0.41</v>
      </c>
      <c r="L308" s="1000">
        <v>4</v>
      </c>
      <c r="M308" s="729">
        <f t="shared" si="70"/>
        <v>1.64</v>
      </c>
      <c r="N308" s="983" t="s">
        <v>320</v>
      </c>
      <c r="O308" s="831">
        <v>0.33</v>
      </c>
      <c r="P308" s="973">
        <v>43237</v>
      </c>
      <c r="Q308" s="973">
        <v>43280</v>
      </c>
      <c r="R308" s="729">
        <f t="shared" si="71"/>
        <v>24.242424242424228</v>
      </c>
      <c r="S308" s="795">
        <f>IF(INDEX(Historical!$D$7:$D$1442,MATCH(B308,Historical!$B$7:$B$1449,0))=0,"n/a",(INDEX(Historical!$C$7:$C$1442,MATCH(B308,Historical!$B$7:$B$1449,0))/INDEX(Historical!$D$7:$D$1442,MATCH(B308,Historical!$B$7:$B$1449,0))-1)*100)</f>
        <v>20.930232558139529</v>
      </c>
      <c r="T308" s="795">
        <f>IF(INDEX(Historical!$F$7:$F$1442,MATCH(B308,Historical!$B$7:$B$1449,0))=0,"n/a",((INDEX(Historical!$C$7:$C$1442,MATCH(B308,Historical!$B$7:$B$1449,0))/INDEX(Historical!$F$7:$F$1442,MATCH(B308,Historical!$B$7:$B$1449,0)))^(1/3)-1)*100)</f>
        <v>17.977810228482973</v>
      </c>
      <c r="U308" s="795">
        <f>IF(INDEX(Historical!$H$7:$H$1442,MATCH(B308,Historical!$B$7:$B$1449,0))=0,"n/a",((INDEX(Historical!$C$7:$C$1442,MATCH(B308,Historical!$B$7:$B$1449,0))/INDEX(Historical!$H$7:$H$1442,MATCH(B308,Historical!$B$7:$B$1449,0)))^(1/5)-1)*100)</f>
        <v>19.505783867609349</v>
      </c>
      <c r="V308" s="795">
        <f>IF(INDEX(Historical!$O$7:$O$1442,MATCH(B308,Historical!$B$7:$B$1449,0))=0,"n/a",((INDEX(Historical!$C$7:$C$1442,MATCH(B308,Historical!$B$7:$B$1449,0))/INDEX(Historical!$O$7:$O$1442,MATCH(B308,Historical!$B$7:$B$1449,0)))^(1/10)-1)*100)</f>
        <v>17.31198333344166</v>
      </c>
      <c r="W308" s="796">
        <f t="shared" si="72"/>
        <v>1.1267215022053487</v>
      </c>
      <c r="X308" s="797">
        <f t="shared" si="73"/>
        <v>0.79291804339875394</v>
      </c>
      <c r="Y308" s="766"/>
      <c r="Z308" s="738">
        <f t="shared" si="74"/>
        <v>25.745682888540028</v>
      </c>
      <c r="AA308" s="999">
        <f t="shared" si="75"/>
        <v>17.979591836734695</v>
      </c>
      <c r="AB308" s="1000">
        <v>12</v>
      </c>
      <c r="AC308" s="978">
        <v>6.37</v>
      </c>
      <c r="AD308" s="978">
        <v>0.97</v>
      </c>
      <c r="AE308" s="978">
        <v>1.81</v>
      </c>
      <c r="AF308" s="978">
        <v>17.09</v>
      </c>
      <c r="AG308" s="978">
        <v>55.000000000000007</v>
      </c>
      <c r="AH308" s="978">
        <v>95.399999999999991</v>
      </c>
      <c r="AI308" s="978">
        <v>3.2300000000000004</v>
      </c>
      <c r="AJ308" s="978">
        <v>24.6</v>
      </c>
      <c r="AK308" s="978">
        <v>18.57</v>
      </c>
      <c r="AL308" s="991">
        <v>38500</v>
      </c>
      <c r="AM308" s="985">
        <v>0.1</v>
      </c>
      <c r="AN308" s="978">
        <v>4.01</v>
      </c>
      <c r="AO308" s="838">
        <f t="shared" si="76"/>
        <v>2.9581312607707524</v>
      </c>
      <c r="AP308" s="839">
        <f t="shared" si="77"/>
        <v>20.937723097505447</v>
      </c>
      <c r="AQ308" s="1001">
        <f t="shared" si="78"/>
        <v>269.5470046721141</v>
      </c>
      <c r="AR308" s="738">
        <f>INDEX(Historical!$C$7:$C$1442,MATCH(B308,Historical!$B$7:$B$1449,0))*IF(AH308="n/a",1.03,IF(AH308&lt;0,1.01,IF(AH308&gt;10,1.1,(1+AH308/100))))</f>
        <v>1.7160000000000002</v>
      </c>
      <c r="AS308" s="999">
        <f t="shared" si="79"/>
        <v>1.7714268000000002</v>
      </c>
      <c r="AT308" s="999">
        <f t="shared" si="85"/>
        <v>1.9485694800000004</v>
      </c>
      <c r="AU308" s="999">
        <f t="shared" si="85"/>
        <v>2.1434264280000006</v>
      </c>
      <c r="AV308" s="999">
        <f t="shared" si="85"/>
        <v>2.3577690708000008</v>
      </c>
      <c r="AW308" s="738">
        <f t="shared" si="80"/>
        <v>9.9371917788000026</v>
      </c>
      <c r="AX308" s="846">
        <f t="shared" si="81"/>
        <v>8.6764967945516478</v>
      </c>
      <c r="AY308" s="1080">
        <v>1.22</v>
      </c>
      <c r="AZ308" s="985">
        <v>13.819999999999999</v>
      </c>
      <c r="BA308" s="985">
        <v>-22.96</v>
      </c>
      <c r="BB308" s="985">
        <v>3.27</v>
      </c>
      <c r="BC308" s="985">
        <v>-7.7399999999999993</v>
      </c>
      <c r="BE308" s="700">
        <v>2010</v>
      </c>
      <c r="BF308" s="1013">
        <f t="shared" si="82"/>
        <v>0</v>
      </c>
      <c r="BG308" s="995">
        <v>7.0000000000000009</v>
      </c>
    </row>
    <row r="309" spans="1:59" ht="11.25" customHeight="1" x14ac:dyDescent="0.2">
      <c r="A309" s="976" t="s">
        <v>1460</v>
      </c>
      <c r="B309" s="988" t="s">
        <v>1461</v>
      </c>
      <c r="C309" s="1070" t="s">
        <v>108</v>
      </c>
      <c r="D309" s="1070" t="s">
        <v>118</v>
      </c>
      <c r="E309" s="828">
        <v>9</v>
      </c>
      <c r="F309" s="1148">
        <v>381</v>
      </c>
      <c r="G309" s="1148" t="s">
        <v>115</v>
      </c>
      <c r="H309" s="1148" t="s">
        <v>115</v>
      </c>
      <c r="I309" s="987">
        <v>88.19</v>
      </c>
      <c r="J309" s="738">
        <f t="shared" si="69"/>
        <v>1.8822995804512983</v>
      </c>
      <c r="K309" s="990">
        <v>0.41499999999999998</v>
      </c>
      <c r="L309" s="1000">
        <v>4</v>
      </c>
      <c r="M309" s="729">
        <f t="shared" si="70"/>
        <v>1.66</v>
      </c>
      <c r="N309" s="983" t="s">
        <v>107</v>
      </c>
      <c r="O309" s="831">
        <v>0.375</v>
      </c>
      <c r="P309" s="973">
        <v>43291</v>
      </c>
      <c r="Q309" s="973">
        <v>43327</v>
      </c>
      <c r="R309" s="729">
        <f t="shared" si="71"/>
        <v>10.666666666666663</v>
      </c>
      <c r="S309" s="795">
        <f>IF(INDEX(Historical!$D$7:$D$1442,MATCH(B309,Historical!$B$7:$B$1449,0))=0,"n/a",(INDEX(Historical!$C$7:$C$1442,MATCH(B309,Historical!$B$7:$B$1449,0))/INDEX(Historical!$D$7:$D$1442,MATCH(B309,Historical!$B$7:$B$1449,0))-1)*100)</f>
        <v>10.489510489510479</v>
      </c>
      <c r="T309" s="795">
        <f>IF(INDEX(Historical!$F$7:$F$1442,MATCH(B309,Historical!$B$7:$B$1449,0))=0,"n/a",((INDEX(Historical!$C$7:$C$1442,MATCH(B309,Historical!$B$7:$B$1449,0))/INDEX(Historical!$F$7:$F$1442,MATCH(B309,Historical!$B$7:$B$1449,0)))^(1/3)-1)*100)</f>
        <v>10.219480540253834</v>
      </c>
      <c r="U309" s="795">
        <f>IF(INDEX(Historical!$H$7:$H$1442,MATCH(B309,Historical!$B$7:$B$1449,0))=0,"n/a",((INDEX(Historical!$C$7:$C$1442,MATCH(B309,Historical!$B$7:$B$1449,0))/INDEX(Historical!$H$7:$H$1442,MATCH(B309,Historical!$B$7:$B$1449,0)))^(1/5)-1)*100)</f>
        <v>10.478347805926491</v>
      </c>
      <c r="V309" s="795">
        <f>IF(INDEX(Historical!$O$7:$O$1442,MATCH(B309,Historical!$B$7:$B$1449,0))=0,"n/a",((INDEX(Historical!$C$7:$C$1442,MATCH(B309,Historical!$B$7:$B$1449,0))/INDEX(Historical!$O$7:$O$1442,MATCH(B309,Historical!$B$7:$B$1449,0)))^(1/10)-1)*100)</f>
        <v>7.0426149595711474</v>
      </c>
      <c r="W309" s="796">
        <f t="shared" si="72"/>
        <v>1.4878490256926611</v>
      </c>
      <c r="X309" s="797">
        <f t="shared" si="73"/>
        <v>0.87319565049387426</v>
      </c>
      <c r="Y309" s="752"/>
      <c r="Z309" s="738">
        <f t="shared" si="74"/>
        <v>43.229166666666671</v>
      </c>
      <c r="AA309" s="999">
        <f t="shared" si="75"/>
        <v>22.966145833333332</v>
      </c>
      <c r="AB309" s="1000">
        <v>12</v>
      </c>
      <c r="AC309" s="978">
        <v>3.84</v>
      </c>
      <c r="AD309" s="978">
        <v>2.2400000000000002</v>
      </c>
      <c r="AE309" s="978">
        <v>2.98</v>
      </c>
      <c r="AF309" s="978">
        <v>5.96</v>
      </c>
      <c r="AG309" s="978">
        <v>20</v>
      </c>
      <c r="AH309" s="978">
        <v>11.4</v>
      </c>
      <c r="AI309" s="978">
        <v>7.84</v>
      </c>
      <c r="AJ309" s="978">
        <v>12</v>
      </c>
      <c r="AK309" s="978">
        <v>10.26</v>
      </c>
      <c r="AL309" s="991">
        <v>44450</v>
      </c>
      <c r="AM309" s="985">
        <v>0.18</v>
      </c>
      <c r="AN309" s="978">
        <v>0.83</v>
      </c>
      <c r="AO309" s="838">
        <f t="shared" si="76"/>
        <v>-10.605498446955544</v>
      </c>
      <c r="AP309" s="839">
        <f t="shared" si="77"/>
        <v>12.360647386377789</v>
      </c>
      <c r="AQ309" s="1001">
        <f t="shared" si="78"/>
        <v>146.64705252347642</v>
      </c>
      <c r="AR309" s="738">
        <f>INDEX(Historical!$C$7:$C$1442,MATCH(B309,Historical!$B$7:$B$1449,0))*IF(AH309="n/a",1.03,IF(AH309&lt;0,1.01,IF(AH309&gt;10,1.1,(1+AH309/100))))</f>
        <v>1.7380000000000002</v>
      </c>
      <c r="AS309" s="999">
        <f t="shared" si="79"/>
        <v>1.8742592000000002</v>
      </c>
      <c r="AT309" s="999">
        <f t="shared" si="85"/>
        <v>2.0616851200000004</v>
      </c>
      <c r="AU309" s="999">
        <f t="shared" si="85"/>
        <v>2.2678536320000005</v>
      </c>
      <c r="AV309" s="999">
        <f t="shared" si="85"/>
        <v>2.4946389952000008</v>
      </c>
      <c r="AW309" s="738">
        <f t="shared" si="80"/>
        <v>10.436436947200001</v>
      </c>
      <c r="AX309" s="846">
        <f t="shared" si="81"/>
        <v>11.834036678988548</v>
      </c>
      <c r="AY309" s="1080">
        <v>0.82</v>
      </c>
      <c r="AZ309" s="985">
        <v>18.690000000000001</v>
      </c>
      <c r="BA309" s="985">
        <v>-1.5599999999999998</v>
      </c>
      <c r="BB309" s="985">
        <v>6.36</v>
      </c>
      <c r="BC309" s="985">
        <v>6.03</v>
      </c>
      <c r="BE309" s="700">
        <v>2010</v>
      </c>
      <c r="BF309" s="1013">
        <f t="shared" si="82"/>
        <v>0</v>
      </c>
      <c r="BG309" s="995">
        <v>7.3</v>
      </c>
    </row>
    <row r="310" spans="1:59" ht="11.25" customHeight="1" x14ac:dyDescent="0.2">
      <c r="A310" s="994" t="s">
        <v>4319</v>
      </c>
      <c r="B310" s="662" t="s">
        <v>2500</v>
      </c>
      <c r="C310" s="1070" t="s">
        <v>112</v>
      </c>
      <c r="D310" s="1070" t="s">
        <v>1230</v>
      </c>
      <c r="E310" s="828">
        <v>5</v>
      </c>
      <c r="F310" s="1148">
        <v>839</v>
      </c>
      <c r="G310" s="1148" t="s">
        <v>106</v>
      </c>
      <c r="H310" s="1148" t="s">
        <v>106</v>
      </c>
      <c r="I310" s="987">
        <v>32.409999999999997</v>
      </c>
      <c r="J310" s="738">
        <f t="shared" si="69"/>
        <v>1.4810243751928418</v>
      </c>
      <c r="K310" s="990">
        <v>0.12</v>
      </c>
      <c r="L310" s="1000">
        <v>4</v>
      </c>
      <c r="M310" s="729">
        <f t="shared" si="70"/>
        <v>0.48</v>
      </c>
      <c r="N310" s="719" t="s">
        <v>927</v>
      </c>
      <c r="O310" s="831">
        <v>0.105</v>
      </c>
      <c r="P310" s="973">
        <v>43384</v>
      </c>
      <c r="Q310" s="973">
        <v>43417</v>
      </c>
      <c r="R310" s="729">
        <f t="shared" si="71"/>
        <v>14.285714285714285</v>
      </c>
      <c r="S310" s="795">
        <f>IF(INDEX(Historical!$D$7:$D$1442,MATCH(B310,Historical!$B$7:$B$1449,0))=0,"n/a",(INDEX(Historical!$C$7:$C$1442,MATCH(B310,Historical!$B$7:$B$1449,0))/INDEX(Historical!$D$7:$D$1442,MATCH(B310,Historical!$B$7:$B$1449,0))-1)*100)</f>
        <v>7.4074074074073959</v>
      </c>
      <c r="T310" s="795">
        <f>IF(INDEX(Historical!$F$7:$F$1442,MATCH(B310,Historical!$B$7:$B$1449,0))=0,"n/a",((INDEX(Historical!$C$7:$C$1442,MATCH(B310,Historical!$B$7:$B$1449,0))/INDEX(Historical!$F$7:$F$1442,MATCH(B310,Historical!$B$7:$B$1449,0)))^(1/3)-1)*100)</f>
        <v>6.0226847710841414</v>
      </c>
      <c r="U310" s="795">
        <f>IF(INDEX(Historical!$H$7:$H$1442,MATCH(B310,Historical!$B$7:$B$1449,0))=0,"n/a",((INDEX(Historical!$C$7:$C$1442,MATCH(B310,Historical!$B$7:$B$1449,0))/INDEX(Historical!$H$7:$H$1442,MATCH(B310,Historical!$B$7:$B$1449,0)))^(1/5)-1)*100)</f>
        <v>7.7143587792743107</v>
      </c>
      <c r="V310" s="795">
        <f>IF(INDEX(Historical!$O$7:$O$1442,MATCH(B310,Historical!$B$7:$B$1449,0))=0,"n/a",((INDEX(Historical!$C$7:$C$1442,MATCH(B310,Historical!$B$7:$B$1449,0))/INDEX(Historical!$O$7:$O$1442,MATCH(B310,Historical!$B$7:$B$1449,0)))^(1/10)-1)*100)</f>
        <v>-7.2669054987885895</v>
      </c>
      <c r="W310" s="796" t="str">
        <f t="shared" si="72"/>
        <v>n/a</v>
      </c>
      <c r="X310" s="797">
        <f t="shared" si="73"/>
        <v>0.11886531246955793</v>
      </c>
      <c r="Y310" s="989"/>
      <c r="Z310" s="738">
        <f t="shared" si="74"/>
        <v>24.489795918367346</v>
      </c>
      <c r="AA310" s="999">
        <f t="shared" si="75"/>
        <v>16.535714285714285</v>
      </c>
      <c r="AB310" s="1000">
        <v>12</v>
      </c>
      <c r="AC310" s="978">
        <v>1.96</v>
      </c>
      <c r="AD310" s="978">
        <v>1.05</v>
      </c>
      <c r="AE310" s="978">
        <v>1.2</v>
      </c>
      <c r="AF310" s="978">
        <v>270.08</v>
      </c>
      <c r="AG310" s="978" t="s">
        <v>137</v>
      </c>
      <c r="AH310" s="978">
        <v>9.3000000000000007</v>
      </c>
      <c r="AI310" s="978">
        <v>12.53</v>
      </c>
      <c r="AJ310" s="978">
        <v>64.900000000000006</v>
      </c>
      <c r="AK310" s="978">
        <v>15.76</v>
      </c>
      <c r="AL310" s="991">
        <v>9850</v>
      </c>
      <c r="AM310" s="985">
        <v>0.5</v>
      </c>
      <c r="AN310" s="978">
        <v>82.58</v>
      </c>
      <c r="AO310" s="838">
        <f t="shared" si="76"/>
        <v>-7.3403311312471331</v>
      </c>
      <c r="AP310" s="839">
        <f t="shared" si="77"/>
        <v>9.1953831544671516</v>
      </c>
      <c r="AQ310" s="1001">
        <f t="shared" si="78"/>
        <v>1308.8554399915024</v>
      </c>
      <c r="AR310" s="738">
        <f>INDEX(Historical!$C$7:$C$1442,MATCH(B310,Historical!$B$7:$B$1449,0))*IF(AH310="n/a",1.03,IF(AH310&lt;0,1.01,IF(AH310&gt;10,1.1,(1+AH310/100))))</f>
        <v>0.47545499999999996</v>
      </c>
      <c r="AS310" s="999">
        <f t="shared" si="79"/>
        <v>0.52300049999999998</v>
      </c>
      <c r="AT310" s="999">
        <f t="shared" si="85"/>
        <v>0.57530055000000002</v>
      </c>
      <c r="AU310" s="999">
        <f t="shared" si="85"/>
        <v>0.6328306050000001</v>
      </c>
      <c r="AV310" s="999">
        <f t="shared" si="85"/>
        <v>0.6961136655000002</v>
      </c>
      <c r="AW310" s="738">
        <f t="shared" si="80"/>
        <v>2.9027003205000002</v>
      </c>
      <c r="AX310" s="846">
        <f t="shared" si="81"/>
        <v>8.9561873511261965</v>
      </c>
      <c r="AY310" s="1080">
        <v>1.44</v>
      </c>
      <c r="AZ310" s="985">
        <v>19.900000000000002</v>
      </c>
      <c r="BA310" s="985">
        <v>-28.110000000000003</v>
      </c>
      <c r="BB310" s="985">
        <v>5.66</v>
      </c>
      <c r="BC310" s="985">
        <v>-8.34</v>
      </c>
      <c r="BE310" s="700">
        <v>2014</v>
      </c>
      <c r="BF310" s="1013">
        <f t="shared" si="82"/>
        <v>0</v>
      </c>
      <c r="BG310" s="995">
        <v>11.200000000000001</v>
      </c>
    </row>
    <row r="311" spans="1:59" ht="11.25" customHeight="1" x14ac:dyDescent="0.2">
      <c r="A311" s="976" t="s">
        <v>1462</v>
      </c>
      <c r="B311" s="988" t="s">
        <v>1463</v>
      </c>
      <c r="C311" s="1070" t="s">
        <v>4252</v>
      </c>
      <c r="D311" s="1070" t="s">
        <v>4387</v>
      </c>
      <c r="E311" s="828">
        <v>8</v>
      </c>
      <c r="F311" s="1148">
        <v>563</v>
      </c>
      <c r="G311" s="1148" t="s">
        <v>106</v>
      </c>
      <c r="H311" s="1148" t="s">
        <v>106</v>
      </c>
      <c r="I311" s="987">
        <v>211.13</v>
      </c>
      <c r="J311" s="738">
        <f t="shared" si="69"/>
        <v>0.62520721830152048</v>
      </c>
      <c r="K311" s="990">
        <v>0.33</v>
      </c>
      <c r="L311" s="1000">
        <v>4</v>
      </c>
      <c r="M311" s="729">
        <f t="shared" si="70"/>
        <v>1.32</v>
      </c>
      <c r="N311" s="983" t="s">
        <v>273</v>
      </c>
      <c r="O311" s="831">
        <v>0.25</v>
      </c>
      <c r="P311" s="973">
        <v>43473</v>
      </c>
      <c r="Q311" s="973">
        <v>43504</v>
      </c>
      <c r="R311" s="729">
        <f t="shared" si="71"/>
        <v>32.000000000000007</v>
      </c>
      <c r="S311" s="795">
        <f>IF(INDEX(Historical!$D$7:$D$1442,MATCH(B311,Historical!$B$7:$B$1449,0))=0,"n/a",(INDEX(Historical!$C$7:$C$1442,MATCH(B311,Historical!$B$7:$B$1449,0))/INDEX(Historical!$D$7:$D$1442,MATCH(B311,Historical!$B$7:$B$1449,0))-1)*100)</f>
        <v>13.636363636363647</v>
      </c>
      <c r="T311" s="795">
        <f>IF(INDEX(Historical!$F$7:$F$1442,MATCH(B311,Historical!$B$7:$B$1449,0))=0,"n/a",((INDEX(Historical!$C$7:$C$1442,MATCH(B311,Historical!$B$7:$B$1449,0))/INDEX(Historical!$F$7:$F$1442,MATCH(B311,Historical!$B$7:$B$1449,0)))^(1/3)-1)*100)</f>
        <v>16.039720840319482</v>
      </c>
      <c r="U311" s="795">
        <f>IF(INDEX(Historical!$H$7:$H$1442,MATCH(B311,Historical!$B$7:$B$1449,0))=0,"n/a",((INDEX(Historical!$C$7:$C$1442,MATCH(B311,Historical!$B$7:$B$1449,0))/INDEX(Historical!$H$7:$H$1442,MATCH(B311,Historical!$B$7:$B$1449,0)))^(1/5)-1)*100)</f>
        <v>36.633168936047468</v>
      </c>
      <c r="V311" s="795">
        <f>IF(INDEX(Historical!$O$7:$O$1442,MATCH(B311,Historical!$B$7:$B$1449,0))=0,"n/a",((INDEX(Historical!$C$7:$C$1442,MATCH(B311,Historical!$B$7:$B$1449,0))/INDEX(Historical!$O$7:$O$1442,MATCH(B311,Historical!$B$7:$B$1449,0)))^(1/10)-1)*100)</f>
        <v>32.490541459126952</v>
      </c>
      <c r="W311" s="796">
        <f t="shared" si="72"/>
        <v>1.1275025681591653</v>
      </c>
      <c r="X311" s="797">
        <f t="shared" si="73"/>
        <v>2.4752141173005047</v>
      </c>
      <c r="Y311" s="749"/>
      <c r="Z311" s="738">
        <f t="shared" si="74"/>
        <v>23.280423280423282</v>
      </c>
      <c r="AA311" s="999">
        <f t="shared" si="75"/>
        <v>37.236331569664905</v>
      </c>
      <c r="AB311" s="1000">
        <v>12</v>
      </c>
      <c r="AC311" s="978">
        <v>5.67</v>
      </c>
      <c r="AD311" s="978">
        <v>1.65</v>
      </c>
      <c r="AE311" s="978">
        <v>14.85</v>
      </c>
      <c r="AF311" s="978">
        <v>37.9</v>
      </c>
      <c r="AG311" s="978">
        <v>93.4</v>
      </c>
      <c r="AH311" s="978">
        <v>18.7</v>
      </c>
      <c r="AI311" s="978">
        <v>16.82</v>
      </c>
      <c r="AJ311" s="978">
        <v>14.799999999999999</v>
      </c>
      <c r="AK311" s="978">
        <v>22.49</v>
      </c>
      <c r="AL311" s="991">
        <v>214670</v>
      </c>
      <c r="AM311" s="985">
        <v>11.09</v>
      </c>
      <c r="AN311" s="978">
        <v>1.1000000000000001</v>
      </c>
      <c r="AO311" s="838">
        <f t="shared" si="76"/>
        <v>2.2044584684081769E-2</v>
      </c>
      <c r="AP311" s="839">
        <f t="shared" si="77"/>
        <v>37.258376154348987</v>
      </c>
      <c r="AQ311" s="1001">
        <f t="shared" si="78"/>
        <v>691.97557944682433</v>
      </c>
      <c r="AR311" s="738">
        <f>INDEX(Historical!$C$7:$C$1442,MATCH(B311,Historical!$B$7:$B$1449,0))*IF(AH311="n/a",1.03,IF(AH311&lt;0,1.01,IF(AH311&gt;10,1.1,(1+AH311/100))))</f>
        <v>1.1000000000000001</v>
      </c>
      <c r="AS311" s="999">
        <f t="shared" si="79"/>
        <v>1.2100000000000002</v>
      </c>
      <c r="AT311" s="999">
        <f t="shared" si="85"/>
        <v>1.3310000000000004</v>
      </c>
      <c r="AU311" s="999">
        <f t="shared" si="85"/>
        <v>1.4641000000000006</v>
      </c>
      <c r="AV311" s="999">
        <f t="shared" si="85"/>
        <v>1.6105100000000008</v>
      </c>
      <c r="AW311" s="738">
        <f t="shared" si="80"/>
        <v>6.7156100000000025</v>
      </c>
      <c r="AX311" s="846">
        <f t="shared" si="81"/>
        <v>3.1807938237105113</v>
      </c>
      <c r="AY311" s="1080">
        <v>1.08</v>
      </c>
      <c r="AZ311" s="985">
        <v>34.65</v>
      </c>
      <c r="BA311" s="985">
        <v>-6.3100000000000005</v>
      </c>
      <c r="BB311" s="985">
        <v>8.7099999999999991</v>
      </c>
      <c r="BC311" s="985">
        <v>5.88</v>
      </c>
      <c r="BE311" s="700">
        <v>2012</v>
      </c>
      <c r="BF311" s="1013">
        <f t="shared" si="82"/>
        <v>0</v>
      </c>
      <c r="BG311" s="995">
        <v>23</v>
      </c>
    </row>
    <row r="312" spans="1:59" ht="11.25" customHeight="1" x14ac:dyDescent="0.2">
      <c r="A312" s="984" t="s">
        <v>1464</v>
      </c>
      <c r="B312" s="988" t="s">
        <v>1465</v>
      </c>
      <c r="C312" s="1070" t="s">
        <v>123</v>
      </c>
      <c r="D312" s="1070" t="s">
        <v>4418</v>
      </c>
      <c r="E312" s="828">
        <v>6</v>
      </c>
      <c r="F312" s="1148">
        <v>720</v>
      </c>
      <c r="G312" s="1148" t="s">
        <v>106</v>
      </c>
      <c r="H312" s="1148" t="s">
        <v>106</v>
      </c>
      <c r="I312" s="987">
        <v>46.93</v>
      </c>
      <c r="J312" s="738">
        <f t="shared" si="69"/>
        <v>0.89494992542083951</v>
      </c>
      <c r="K312" s="990">
        <v>0.105</v>
      </c>
      <c r="L312" s="1000">
        <v>4</v>
      </c>
      <c r="M312" s="729">
        <f t="shared" si="70"/>
        <v>0.42</v>
      </c>
      <c r="N312" s="983" t="s">
        <v>1004</v>
      </c>
      <c r="O312" s="831">
        <v>0.1</v>
      </c>
      <c r="P312" s="973">
        <v>43235</v>
      </c>
      <c r="Q312" s="973">
        <v>43252</v>
      </c>
      <c r="R312" s="729">
        <f t="shared" si="71"/>
        <v>4.9999999999999902</v>
      </c>
      <c r="S312" s="795">
        <f>IF(INDEX(Historical!$D$7:$D$1442,MATCH(B312,Historical!$B$7:$B$1449,0))=0,"n/a",(INDEX(Historical!$C$7:$C$1442,MATCH(B312,Historical!$B$7:$B$1449,0))/INDEX(Historical!$D$7:$D$1442,MATCH(B312,Historical!$B$7:$B$1449,0))-1)*100)</f>
        <v>5.0632911392404889</v>
      </c>
      <c r="T312" s="795">
        <f>IF(INDEX(Historical!$F$7:$F$1442,MATCH(B312,Historical!$B$7:$B$1449,0))=0,"n/a",((INDEX(Historical!$C$7:$C$1442,MATCH(B312,Historical!$B$7:$B$1449,0))/INDEX(Historical!$F$7:$F$1442,MATCH(B312,Historical!$B$7:$B$1449,0)))^(1/3)-1)*100)</f>
        <v>5.343218065147215</v>
      </c>
      <c r="U312" s="795">
        <f>IF(INDEX(Historical!$H$7:$H$1442,MATCH(B312,Historical!$B$7:$B$1449,0))=0,"n/a",((INDEX(Historical!$C$7:$C$1442,MATCH(B312,Historical!$B$7:$B$1449,0))/INDEX(Historical!$H$7:$H$1442,MATCH(B312,Historical!$B$7:$B$1449,0)))^(1/5)-1)*100)</f>
        <v>5.6689783679528372</v>
      </c>
      <c r="V312" s="795" t="str">
        <f>IF(INDEX(Historical!$O$7:$O$1442,MATCH(B312,Historical!$B$7:$B$1449,0))=0,"n/a",((INDEX(Historical!$C$7:$C$1442,MATCH(B312,Historical!$B$7:$B$1449,0))/INDEX(Historical!$O$7:$O$1442,MATCH(B312,Historical!$B$7:$B$1449,0)))^(1/10)-1)*100)</f>
        <v>n/a</v>
      </c>
      <c r="W312" s="796" t="str">
        <f t="shared" si="72"/>
        <v>n/a</v>
      </c>
      <c r="X312" s="797">
        <f t="shared" si="73"/>
        <v>1.7178722327129807</v>
      </c>
      <c r="Y312" s="989"/>
      <c r="Z312" s="738">
        <f t="shared" si="74"/>
        <v>17.647058823529413</v>
      </c>
      <c r="AA312" s="999">
        <f t="shared" si="75"/>
        <v>19.718487394957982</v>
      </c>
      <c r="AB312" s="1000">
        <v>12</v>
      </c>
      <c r="AC312" s="978">
        <v>2.38</v>
      </c>
      <c r="AD312" s="978">
        <v>1.64</v>
      </c>
      <c r="AE312" s="978">
        <v>0.77</v>
      </c>
      <c r="AF312" s="978">
        <v>1.77</v>
      </c>
      <c r="AG312" s="978">
        <v>6.5</v>
      </c>
      <c r="AH312" s="978">
        <v>10.199999999999999</v>
      </c>
      <c r="AI312" s="978">
        <v>8.2000000000000011</v>
      </c>
      <c r="AJ312" s="978">
        <v>3.3000000000000003</v>
      </c>
      <c r="AK312" s="978">
        <v>12</v>
      </c>
      <c r="AL312" s="991">
        <v>937.19</v>
      </c>
      <c r="AM312" s="985">
        <v>0.70000000000000007</v>
      </c>
      <c r="AN312" s="978">
        <v>0.04</v>
      </c>
      <c r="AO312" s="838">
        <f t="shared" si="76"/>
        <v>-13.154559101584306</v>
      </c>
      <c r="AP312" s="839">
        <f t="shared" si="77"/>
        <v>6.5639282933736762</v>
      </c>
      <c r="AQ312" s="1001">
        <f t="shared" si="78"/>
        <v>24.546685024934646</v>
      </c>
      <c r="AR312" s="738">
        <f>INDEX(Historical!$C$7:$C$1442,MATCH(B312,Historical!$B$7:$B$1449,0))*IF(AH312="n/a",1.03,IF(AH312&lt;0,1.01,IF(AH312&gt;10,1.1,(1+AH312/100))))</f>
        <v>0.45650000000000002</v>
      </c>
      <c r="AS312" s="999">
        <f t="shared" si="79"/>
        <v>0.49393300000000007</v>
      </c>
      <c r="AT312" s="999">
        <f t="shared" si="85"/>
        <v>0.54332630000000015</v>
      </c>
      <c r="AU312" s="999">
        <f t="shared" si="85"/>
        <v>0.59765893000000025</v>
      </c>
      <c r="AV312" s="999">
        <f t="shared" si="85"/>
        <v>0.65742482300000038</v>
      </c>
      <c r="AW312" s="738">
        <f t="shared" si="80"/>
        <v>2.7488430530000008</v>
      </c>
      <c r="AX312" s="846">
        <f t="shared" si="81"/>
        <v>5.8573259173236751</v>
      </c>
      <c r="AY312" s="1080">
        <v>1.03</v>
      </c>
      <c r="AZ312" s="985">
        <v>10.42</v>
      </c>
      <c r="BA312" s="985">
        <v>-27.91</v>
      </c>
      <c r="BB312" s="985">
        <v>-2.2999999999999998</v>
      </c>
      <c r="BC312" s="985">
        <v>-14.82</v>
      </c>
      <c r="BE312" s="700">
        <v>2013</v>
      </c>
      <c r="BF312" s="1013">
        <f t="shared" si="82"/>
        <v>0</v>
      </c>
      <c r="BG312" s="995">
        <v>4.3</v>
      </c>
    </row>
    <row r="313" spans="1:59" ht="11.25" customHeight="1" x14ac:dyDescent="0.2">
      <c r="A313" s="798" t="s">
        <v>3886</v>
      </c>
      <c r="B313" s="890" t="s">
        <v>3887</v>
      </c>
      <c r="C313" s="1070" t="s">
        <v>112</v>
      </c>
      <c r="D313" s="1070" t="s">
        <v>4432</v>
      </c>
      <c r="E313" s="828">
        <v>7</v>
      </c>
      <c r="F313" s="1148">
        <v>622</v>
      </c>
      <c r="G313" s="1148" t="s">
        <v>106</v>
      </c>
      <c r="H313" s="1148" t="s">
        <v>106</v>
      </c>
      <c r="I313" s="996">
        <v>33.51</v>
      </c>
      <c r="J313" s="738">
        <f t="shared" si="69"/>
        <v>2.5067144136078783</v>
      </c>
      <c r="K313" s="976">
        <v>0.21</v>
      </c>
      <c r="L313" s="1148">
        <v>4</v>
      </c>
      <c r="M313" s="729">
        <f t="shared" si="70"/>
        <v>0.84</v>
      </c>
      <c r="N313" s="1148" t="s">
        <v>4230</v>
      </c>
      <c r="O313" s="676">
        <v>0.2</v>
      </c>
      <c r="P313" s="718">
        <v>43313</v>
      </c>
      <c r="Q313" s="718">
        <v>43349</v>
      </c>
      <c r="R313" s="729">
        <f t="shared" si="71"/>
        <v>4.9999999999999902</v>
      </c>
      <c r="S313" s="795">
        <f>IF(INDEX(Historical!$D$7:$D$1442,MATCH(B313,Historical!$B$7:$B$1449,0))=0,"n/a",(INDEX(Historical!$C$7:$C$1442,MATCH(B313,Historical!$B$7:$B$1449,0))/INDEX(Historical!$D$7:$D$1442,MATCH(B313,Historical!$B$7:$B$1449,0))-1)*100)</f>
        <v>5.12820512820511</v>
      </c>
      <c r="T313" s="795">
        <f>IF(INDEX(Historical!$F$7:$F$1442,MATCH(B313,Historical!$B$7:$B$1449,0))=0,"n/a",((INDEX(Historical!$C$7:$C$1442,MATCH(B313,Historical!$B$7:$B$1449,0))/INDEX(Historical!$F$7:$F$1442,MATCH(B313,Historical!$B$7:$B$1449,0)))^(1/3)-1)*100)</f>
        <v>5.4156936422339763</v>
      </c>
      <c r="U313" s="795">
        <f>IF(INDEX(Historical!$H$7:$H$1442,MATCH(B313,Historical!$B$7:$B$1449,0))=0,"n/a",((INDEX(Historical!$C$7:$C$1442,MATCH(B313,Historical!$B$7:$B$1449,0))/INDEX(Historical!$H$7:$H$1442,MATCH(B313,Historical!$B$7:$B$1449,0)))^(1/5)-1)*100)</f>
        <v>5.7509877630735673</v>
      </c>
      <c r="V313" s="795" t="str">
        <f>IF(INDEX(Historical!$O$7:$O$1442,MATCH(B313,Historical!$B$7:$B$1449,0))=0,"n/a",((INDEX(Historical!$C$7:$C$1442,MATCH(B313,Historical!$B$7:$B$1449,0))/INDEX(Historical!$O$7:$O$1442,MATCH(B313,Historical!$B$7:$B$1449,0)))^(1/10)-1)*100)</f>
        <v>n/a</v>
      </c>
      <c r="W313" s="796" t="str">
        <f t="shared" si="72"/>
        <v>n/a</v>
      </c>
      <c r="X313" s="797">
        <f t="shared" si="73"/>
        <v>0.72797313456627433</v>
      </c>
      <c r="Y313" s="739"/>
      <c r="Z313" s="738">
        <f t="shared" si="74"/>
        <v>36.05150214592274</v>
      </c>
      <c r="AA313" s="999">
        <f t="shared" si="75"/>
        <v>14.381974248927037</v>
      </c>
      <c r="AB313" s="1000">
        <v>12</v>
      </c>
      <c r="AC313" s="995">
        <v>2.33</v>
      </c>
      <c r="AD313" s="995">
        <v>0.96</v>
      </c>
      <c r="AE313" s="978">
        <v>0.66</v>
      </c>
      <c r="AF313" s="978">
        <v>1.92</v>
      </c>
      <c r="AG313" s="978">
        <v>36.4</v>
      </c>
      <c r="AH313" s="978">
        <v>-3.6999999999999997</v>
      </c>
      <c r="AI313" s="978">
        <v>-0.48</v>
      </c>
      <c r="AJ313" s="775">
        <v>7.9</v>
      </c>
      <c r="AK313" s="775">
        <v>15</v>
      </c>
      <c r="AL313" s="995">
        <v>1430</v>
      </c>
      <c r="AM313" s="995">
        <v>0.3</v>
      </c>
      <c r="AN313" s="995">
        <v>1.22</v>
      </c>
      <c r="AO313" s="838">
        <f t="shared" si="76"/>
        <v>-6.1242720722455921</v>
      </c>
      <c r="AP313" s="839">
        <f t="shared" si="77"/>
        <v>8.2577021766814447</v>
      </c>
      <c r="AQ313" s="1001">
        <f t="shared" si="78"/>
        <v>10.781848809952033</v>
      </c>
      <c r="AR313" s="738">
        <f>INDEX(Historical!$C$7:$C$1442,MATCH(B313,Historical!$B$7:$B$1449,0))*IF(AH313="n/a",1.03,IF(AH313&lt;0,1.01,IF(AH313&gt;10,1.1,(1+AH313/100))))</f>
        <v>0.82819999999999994</v>
      </c>
      <c r="AS313" s="999">
        <f t="shared" si="79"/>
        <v>0.83648199999999995</v>
      </c>
      <c r="AT313" s="999">
        <f t="shared" si="85"/>
        <v>0.92013020000000001</v>
      </c>
      <c r="AU313" s="999">
        <f t="shared" si="85"/>
        <v>1.01214322</v>
      </c>
      <c r="AV313" s="999">
        <f t="shared" si="85"/>
        <v>1.1133575420000001</v>
      </c>
      <c r="AW313" s="738">
        <f t="shared" si="80"/>
        <v>4.7103129619999997</v>
      </c>
      <c r="AX313" s="846">
        <f t="shared" si="81"/>
        <v>14.056439755296926</v>
      </c>
      <c r="AY313" s="824">
        <v>1.49</v>
      </c>
      <c r="AZ313" s="978">
        <v>20.84</v>
      </c>
      <c r="BA313" s="978">
        <v>-20.14</v>
      </c>
      <c r="BB313" s="978">
        <v>-4.3999999999999995</v>
      </c>
      <c r="BC313" s="978">
        <v>-6.49</v>
      </c>
      <c r="BE313" s="700">
        <v>2012</v>
      </c>
      <c r="BF313" s="1013">
        <f t="shared" si="82"/>
        <v>0</v>
      </c>
      <c r="BG313" s="995">
        <v>10.9</v>
      </c>
    </row>
    <row r="314" spans="1:59" ht="11.25" customHeight="1" x14ac:dyDescent="0.2">
      <c r="A314" s="984" t="s">
        <v>1466</v>
      </c>
      <c r="B314" s="988" t="s">
        <v>1467</v>
      </c>
      <c r="C314" s="1070" t="s">
        <v>108</v>
      </c>
      <c r="D314" s="1070" t="s">
        <v>4401</v>
      </c>
      <c r="E314" s="828">
        <v>7</v>
      </c>
      <c r="F314" s="1148">
        <v>591</v>
      </c>
      <c r="G314" s="1148" t="s">
        <v>106</v>
      </c>
      <c r="H314" s="1148" t="s">
        <v>106</v>
      </c>
      <c r="I314" s="987">
        <v>44.38</v>
      </c>
      <c r="J314" s="738">
        <f t="shared" si="69"/>
        <v>2.1631365479945921</v>
      </c>
      <c r="K314" s="990">
        <v>0.24</v>
      </c>
      <c r="L314" s="1000">
        <v>4</v>
      </c>
      <c r="M314" s="729">
        <f t="shared" si="70"/>
        <v>0.96</v>
      </c>
      <c r="N314" s="983" t="s">
        <v>320</v>
      </c>
      <c r="O314" s="831">
        <v>0.21</v>
      </c>
      <c r="P314" s="694">
        <v>43173</v>
      </c>
      <c r="Q314" s="694">
        <v>43189</v>
      </c>
      <c r="R314" s="729">
        <f t="shared" si="71"/>
        <v>14.285714285714285</v>
      </c>
      <c r="S314" s="795">
        <f>IF(INDEX(Historical!$D$7:$D$1442,MATCH(B314,Historical!$B$7:$B$1449,0))=0,"n/a",(INDEX(Historical!$C$7:$C$1442,MATCH(B314,Historical!$B$7:$B$1449,0))/INDEX(Historical!$D$7:$D$1442,MATCH(B314,Historical!$B$7:$B$1449,0))-1)*100)</f>
        <v>17.073170731707311</v>
      </c>
      <c r="T314" s="795">
        <f>IF(INDEX(Historical!$F$7:$F$1442,MATCH(B314,Historical!$B$7:$B$1449,0))=0,"n/a",((INDEX(Historical!$C$7:$C$1442,MATCH(B314,Historical!$B$7:$B$1449,0))/INDEX(Historical!$F$7:$F$1442,MATCH(B314,Historical!$B$7:$B$1449,0)))^(1/3)-1)*100)</f>
        <v>13.881354888032128</v>
      </c>
      <c r="U314" s="795">
        <f>IF(INDEX(Historical!$H$7:$H$1442,MATCH(B314,Historical!$B$7:$B$1449,0))=0,"n/a",((INDEX(Historical!$C$7:$C$1442,MATCH(B314,Historical!$B$7:$B$1449,0))/INDEX(Historical!$H$7:$H$1442,MATCH(B314,Historical!$B$7:$B$1449,0)))^(1/5)-1)*100)</f>
        <v>16.8863268921301</v>
      </c>
      <c r="V314" s="795">
        <f>IF(INDEX(Historical!$O$7:$O$1442,MATCH(B314,Historical!$B$7:$B$1449,0))=0,"n/a",((INDEX(Historical!$C$7:$C$1442,MATCH(B314,Historical!$B$7:$B$1449,0))/INDEX(Historical!$O$7:$O$1442,MATCH(B314,Historical!$B$7:$B$1449,0)))^(1/10)-1)*100)</f>
        <v>2.9186008964760646</v>
      </c>
      <c r="W314" s="796">
        <f t="shared" si="72"/>
        <v>5.7857608803309653</v>
      </c>
      <c r="X314" s="797">
        <f t="shared" si="73"/>
        <v>2.3453231794625142</v>
      </c>
      <c r="Y314" s="752"/>
      <c r="Z314" s="738">
        <f t="shared" si="74"/>
        <v>39.506172839506171</v>
      </c>
      <c r="AA314" s="999">
        <f t="shared" si="75"/>
        <v>18.263374485596707</v>
      </c>
      <c r="AB314" s="1000">
        <v>12</v>
      </c>
      <c r="AC314" s="978">
        <v>2.4300000000000002</v>
      </c>
      <c r="AD314" s="978">
        <v>2.29</v>
      </c>
      <c r="AE314" s="978">
        <v>4.97</v>
      </c>
      <c r="AF314" s="978">
        <v>1.35</v>
      </c>
      <c r="AG314" s="978">
        <v>11.1</v>
      </c>
      <c r="AH314" s="978">
        <v>6.2</v>
      </c>
      <c r="AI314" s="978">
        <v>11.95</v>
      </c>
      <c r="AJ314" s="978">
        <v>7.1999999999999993</v>
      </c>
      <c r="AK314" s="978">
        <v>8</v>
      </c>
      <c r="AL314" s="991">
        <v>3720</v>
      </c>
      <c r="AM314" s="985">
        <v>1.2</v>
      </c>
      <c r="AN314" s="978">
        <v>0.21</v>
      </c>
      <c r="AO314" s="838">
        <f t="shared" si="76"/>
        <v>0.78608895452798677</v>
      </c>
      <c r="AP314" s="839">
        <f t="shared" si="77"/>
        <v>19.049463440124693</v>
      </c>
      <c r="AQ314" s="1001">
        <f t="shared" si="78"/>
        <v>4.6805841183455765</v>
      </c>
      <c r="AR314" s="738">
        <f>INDEX(Historical!$C$7:$C$1442,MATCH(B314,Historical!$B$7:$B$1449,0))*IF(AH314="n/a",1.03,IF(AH314&lt;0,1.01,IF(AH314&gt;10,1.1,(1+AH314/100))))</f>
        <v>1.01952</v>
      </c>
      <c r="AS314" s="999">
        <f t="shared" si="79"/>
        <v>1.121472</v>
      </c>
      <c r="AT314" s="999">
        <f t="shared" si="85"/>
        <v>1.2111897600000001</v>
      </c>
      <c r="AU314" s="999">
        <f t="shared" si="85"/>
        <v>1.3080849408000002</v>
      </c>
      <c r="AV314" s="999">
        <f t="shared" si="85"/>
        <v>1.4127317360640002</v>
      </c>
      <c r="AW314" s="738">
        <f t="shared" si="80"/>
        <v>6.0729984368639993</v>
      </c>
      <c r="AX314" s="846">
        <f t="shared" si="81"/>
        <v>13.684088411140149</v>
      </c>
      <c r="AY314" s="1080">
        <v>1.06</v>
      </c>
      <c r="AZ314" s="985">
        <v>19.53</v>
      </c>
      <c r="BA314" s="985">
        <v>-13.98</v>
      </c>
      <c r="BB314" s="985">
        <v>4.5199999999999996</v>
      </c>
      <c r="BC314" s="985">
        <v>-2.93</v>
      </c>
      <c r="BE314" s="700">
        <v>2012</v>
      </c>
      <c r="BF314" s="1013">
        <f t="shared" si="82"/>
        <v>0</v>
      </c>
      <c r="BG314" s="995">
        <v>1.5</v>
      </c>
    </row>
    <row r="315" spans="1:59" s="874" customFormat="1" ht="11.25" customHeight="1" x14ac:dyDescent="0.2">
      <c r="A315" s="853" t="s">
        <v>3888</v>
      </c>
      <c r="B315" s="882" t="s">
        <v>3889</v>
      </c>
      <c r="C315" s="1070" t="s">
        <v>4381</v>
      </c>
      <c r="D315" s="1070" t="s">
        <v>4382</v>
      </c>
      <c r="E315" s="854">
        <v>5</v>
      </c>
      <c r="F315" s="1148">
        <v>803</v>
      </c>
      <c r="G315" s="1147" t="s">
        <v>106</v>
      </c>
      <c r="H315" s="1147" t="s">
        <v>106</v>
      </c>
      <c r="I315" s="855">
        <v>18.2</v>
      </c>
      <c r="J315" s="856">
        <f t="shared" si="69"/>
        <v>5.4945054945054945</v>
      </c>
      <c r="K315" s="857">
        <v>0.25</v>
      </c>
      <c r="L315" s="858">
        <v>4</v>
      </c>
      <c r="M315" s="859">
        <f t="shared" si="70"/>
        <v>1</v>
      </c>
      <c r="N315" s="860" t="s">
        <v>467</v>
      </c>
      <c r="O315" s="861">
        <v>0.24</v>
      </c>
      <c r="P315" s="878">
        <v>43173</v>
      </c>
      <c r="Q315" s="878">
        <v>43202</v>
      </c>
      <c r="R315" s="859">
        <f t="shared" si="71"/>
        <v>4.1666666666666705</v>
      </c>
      <c r="S315" s="795">
        <f>IF(INDEX(Historical!$D$7:$D$1442,MATCH(B315,Historical!$B$7:$B$1449,0))=0,"n/a",(INDEX(Historical!$C$7:$C$1442,MATCH(B315,Historical!$B$7:$B$1449,0))/INDEX(Historical!$D$7:$D$1442,MATCH(B315,Historical!$B$7:$B$1449,0))-1)*100)</f>
        <v>4.2105263157894868</v>
      </c>
      <c r="T315" s="795">
        <f>IF(INDEX(Historical!$F$7:$F$1442,MATCH(B315,Historical!$B$7:$B$1449,0))=0,"n/a",((INDEX(Historical!$C$7:$C$1442,MATCH(B315,Historical!$B$7:$B$1449,0))/INDEX(Historical!$F$7:$F$1442,MATCH(B315,Historical!$B$7:$B$1449,0)))^(1/3)-1)*100)</f>
        <v>4.4011575622509014</v>
      </c>
      <c r="U315" s="795">
        <f>IF(INDEX(Historical!$H$7:$H$1442,MATCH(B315,Historical!$B$7:$B$1449,0))=0,"n/a",((INDEX(Historical!$C$7:$C$1442,MATCH(B315,Historical!$B$7:$B$1449,0))/INDEX(Historical!$H$7:$H$1442,MATCH(B315,Historical!$B$7:$B$1449,0)))^(1/5)-1)*100)</f>
        <v>4.353985782494485</v>
      </c>
      <c r="V315" s="795">
        <f>IF(INDEX(Historical!$O$7:$O$1442,MATCH(B315,Historical!$B$7:$B$1449,0))=0,"n/a",((INDEX(Historical!$C$7:$C$1442,MATCH(B315,Historical!$B$7:$B$1449,0))/INDEX(Historical!$O$7:$O$1442,MATCH(B315,Historical!$B$7:$B$1449,0)))^(1/10)-1)*100)</f>
        <v>-0.86633923554794157</v>
      </c>
      <c r="W315" s="863" t="str">
        <f t="shared" si="72"/>
        <v>n/a</v>
      </c>
      <c r="X315" s="864">
        <f t="shared" si="73"/>
        <v>0.50045813591890631</v>
      </c>
      <c r="Y315" s="875"/>
      <c r="Z315" s="856">
        <f t="shared" si="74"/>
        <v>36.363636363636367</v>
      </c>
      <c r="AA315" s="866">
        <f t="shared" si="75"/>
        <v>6.6181818181818182</v>
      </c>
      <c r="AB315" s="858">
        <v>12</v>
      </c>
      <c r="AC315" s="867">
        <v>2.75</v>
      </c>
      <c r="AD315" s="867">
        <v>1.06</v>
      </c>
      <c r="AE315" s="867">
        <v>8.16</v>
      </c>
      <c r="AF315" s="867">
        <v>1.49</v>
      </c>
      <c r="AG315" s="867">
        <v>25.3</v>
      </c>
      <c r="AH315" s="867">
        <v>-4.3</v>
      </c>
      <c r="AI315" s="867">
        <v>-62.83</v>
      </c>
      <c r="AJ315" s="867">
        <v>8.6999999999999993</v>
      </c>
      <c r="AK315" s="867">
        <v>6.21</v>
      </c>
      <c r="AL315" s="868">
        <v>6600</v>
      </c>
      <c r="AM315" s="869">
        <v>1.3</v>
      </c>
      <c r="AN315" s="867">
        <v>0.9</v>
      </c>
      <c r="AO315" s="870">
        <f t="shared" si="76"/>
        <v>3.2303094588181613</v>
      </c>
      <c r="AP315" s="871">
        <f t="shared" si="77"/>
        <v>9.8484912769999795</v>
      </c>
      <c r="AQ315" s="872">
        <f t="shared" si="78"/>
        <v>-33.797982880375386</v>
      </c>
      <c r="AR315" s="738">
        <f>INDEX(Historical!$C$7:$C$1442,MATCH(B315,Historical!$B$7:$B$1449,0))*IF(AH315="n/a",1.03,IF(AH315&lt;0,1.01,IF(AH315&gt;10,1.1,(1+AH315/100))))</f>
        <v>0.99990000000000001</v>
      </c>
      <c r="AS315" s="866">
        <f t="shared" si="79"/>
        <v>1.0098990000000001</v>
      </c>
      <c r="AT315" s="866">
        <f t="shared" si="85"/>
        <v>1.0726137279000001</v>
      </c>
      <c r="AU315" s="866">
        <f t="shared" si="85"/>
        <v>1.13922304040259</v>
      </c>
      <c r="AV315" s="866">
        <f t="shared" si="85"/>
        <v>1.2099687912115908</v>
      </c>
      <c r="AW315" s="856">
        <f t="shared" si="80"/>
        <v>5.4316045595141809</v>
      </c>
      <c r="AX315" s="873">
        <f t="shared" si="81"/>
        <v>29.843981096231765</v>
      </c>
      <c r="AY315" s="1081">
        <v>0.71</v>
      </c>
      <c r="AZ315" s="869">
        <v>53.98</v>
      </c>
      <c r="BA315" s="869">
        <v>0.72</v>
      </c>
      <c r="BB315" s="869">
        <v>8.9700000000000006</v>
      </c>
      <c r="BC315" s="869">
        <v>22.439999999999998</v>
      </c>
      <c r="BD315" s="1033"/>
      <c r="BE315" s="700">
        <v>2014</v>
      </c>
      <c r="BF315" s="1013">
        <f t="shared" si="82"/>
        <v>0</v>
      </c>
      <c r="BG315" s="931">
        <v>11.3</v>
      </c>
    </row>
    <row r="316" spans="1:59" ht="11.25" customHeight="1" x14ac:dyDescent="0.2">
      <c r="A316" s="984" t="s">
        <v>1468</v>
      </c>
      <c r="B316" s="988" t="s">
        <v>1469</v>
      </c>
      <c r="C316" s="1070" t="s">
        <v>108</v>
      </c>
      <c r="D316" s="1070" t="s">
        <v>4401</v>
      </c>
      <c r="E316" s="828">
        <v>8</v>
      </c>
      <c r="F316" s="1148">
        <v>571</v>
      </c>
      <c r="G316" s="1148" t="s">
        <v>37</v>
      </c>
      <c r="H316" s="1148" t="s">
        <v>37</v>
      </c>
      <c r="I316" s="987">
        <v>33.200000000000003</v>
      </c>
      <c r="J316" s="738">
        <f t="shared" si="69"/>
        <v>3.1325301204819271</v>
      </c>
      <c r="K316" s="990">
        <v>0.26</v>
      </c>
      <c r="L316" s="1000">
        <v>4</v>
      </c>
      <c r="M316" s="729">
        <f t="shared" si="70"/>
        <v>1.04</v>
      </c>
      <c r="N316" s="983" t="s">
        <v>714</v>
      </c>
      <c r="O316" s="831">
        <v>0.25</v>
      </c>
      <c r="P316" s="973">
        <v>43531</v>
      </c>
      <c r="Q316" s="973">
        <v>43544</v>
      </c>
      <c r="R316" s="729">
        <f t="shared" si="71"/>
        <v>4.0000000000000036</v>
      </c>
      <c r="S316" s="795">
        <f>IF(INDEX(Historical!$D$7:$D$1442,MATCH(B316,Historical!$B$7:$B$1449,0))=0,"n/a",(INDEX(Historical!$C$7:$C$1442,MATCH(B316,Historical!$B$7:$B$1449,0))/INDEX(Historical!$D$7:$D$1442,MATCH(B316,Historical!$B$7:$B$1449,0))-1)*100)</f>
        <v>25.675675675675681</v>
      </c>
      <c r="T316" s="795">
        <f>IF(INDEX(Historical!$F$7:$F$1442,MATCH(B316,Historical!$B$7:$B$1449,0))=0,"n/a",((INDEX(Historical!$C$7:$C$1442,MATCH(B316,Historical!$B$7:$B$1449,0))/INDEX(Historical!$F$7:$F$1442,MATCH(B316,Historical!$B$7:$B$1449,0)))^(1/3)-1)*100)</f>
        <v>17.044672737199139</v>
      </c>
      <c r="U316" s="795">
        <f>IF(INDEX(Historical!$H$7:$H$1442,MATCH(B316,Historical!$B$7:$B$1449,0))=0,"n/a",((INDEX(Historical!$C$7:$C$1442,MATCH(B316,Historical!$B$7:$B$1449,0))/INDEX(Historical!$H$7:$H$1442,MATCH(B316,Historical!$B$7:$B$1449,0)))^(1/5)-1)*100)</f>
        <v>15.625623316640436</v>
      </c>
      <c r="V316" s="795">
        <f>IF(INDEX(Historical!$O$7:$O$1442,MATCH(B316,Historical!$B$7:$B$1449,0))=0,"n/a",((INDEX(Historical!$C$7:$C$1442,MATCH(B316,Historical!$B$7:$B$1449,0))/INDEX(Historical!$O$7:$O$1442,MATCH(B316,Historical!$B$7:$B$1449,0)))^(1/10)-1)*100)</f>
        <v>11.612317403390438</v>
      </c>
      <c r="W316" s="796">
        <f t="shared" si="72"/>
        <v>1.345607665880562</v>
      </c>
      <c r="X316" s="797">
        <f t="shared" si="73"/>
        <v>1.7756390132545952</v>
      </c>
      <c r="Y316" s="989"/>
      <c r="Z316" s="738">
        <f t="shared" si="74"/>
        <v>41.106719367588937</v>
      </c>
      <c r="AA316" s="999">
        <f t="shared" si="75"/>
        <v>13.122529644268777</v>
      </c>
      <c r="AB316" s="1000">
        <v>12</v>
      </c>
      <c r="AC316" s="978">
        <v>2.5299999999999998</v>
      </c>
      <c r="AD316" s="978">
        <v>1.64</v>
      </c>
      <c r="AE316" s="978">
        <v>3.86</v>
      </c>
      <c r="AF316" s="978">
        <v>1.45</v>
      </c>
      <c r="AG316" s="978">
        <v>9.8000000000000007</v>
      </c>
      <c r="AH316" s="978">
        <v>1.0999999999999999</v>
      </c>
      <c r="AI316" s="978">
        <v>7.8</v>
      </c>
      <c r="AJ316" s="978">
        <v>8.7999999999999989</v>
      </c>
      <c r="AK316" s="978">
        <v>8</v>
      </c>
      <c r="AL316" s="991">
        <v>547.47</v>
      </c>
      <c r="AM316" s="985">
        <v>1.0999999999999999</v>
      </c>
      <c r="AN316" s="978">
        <v>0.12</v>
      </c>
      <c r="AO316" s="838">
        <f t="shared" si="76"/>
        <v>5.6356237928535862</v>
      </c>
      <c r="AP316" s="839">
        <f t="shared" si="77"/>
        <v>18.758153437122363</v>
      </c>
      <c r="AQ316" s="1001">
        <f t="shared" si="78"/>
        <v>-8.0394577750514618</v>
      </c>
      <c r="AR316" s="738">
        <f>INDEX(Historical!$C$7:$C$1442,MATCH(B316,Historical!$B$7:$B$1449,0))*IF(AH316="n/a",1.03,IF(AH316&lt;0,1.01,IF(AH316&gt;10,1.1,(1+AH316/100))))</f>
        <v>0.94023000000000001</v>
      </c>
      <c r="AS316" s="999">
        <f t="shared" si="79"/>
        <v>1.0135679400000002</v>
      </c>
      <c r="AT316" s="999">
        <f t="shared" si="85"/>
        <v>1.0946533752000003</v>
      </c>
      <c r="AU316" s="999">
        <f t="shared" si="85"/>
        <v>1.1822256452160005</v>
      </c>
      <c r="AV316" s="999">
        <f t="shared" si="85"/>
        <v>1.2768036968332805</v>
      </c>
      <c r="AW316" s="738">
        <f t="shared" si="80"/>
        <v>5.5074806572492818</v>
      </c>
      <c r="AX316" s="846">
        <f t="shared" si="81"/>
        <v>16.588797160389401</v>
      </c>
      <c r="AY316" s="1080">
        <v>0.84</v>
      </c>
      <c r="AZ316" s="985">
        <v>25.759999999999998</v>
      </c>
      <c r="BA316" s="985">
        <v>-11.459999999999999</v>
      </c>
      <c r="BB316" s="985">
        <v>9.43</v>
      </c>
      <c r="BC316" s="985">
        <v>-0.18</v>
      </c>
      <c r="BE316" s="700">
        <v>2012</v>
      </c>
      <c r="BF316" s="1013">
        <f t="shared" si="82"/>
        <v>0</v>
      </c>
      <c r="BG316" s="995">
        <v>1.0999999999999999</v>
      </c>
    </row>
    <row r="317" spans="1:59" ht="11.25" customHeight="1" x14ac:dyDescent="0.2">
      <c r="A317" s="984" t="s">
        <v>1470</v>
      </c>
      <c r="B317" s="988" t="s">
        <v>1471</v>
      </c>
      <c r="C317" s="1070" t="s">
        <v>154</v>
      </c>
      <c r="D317" s="1070" t="s">
        <v>4411</v>
      </c>
      <c r="E317" s="828">
        <v>8</v>
      </c>
      <c r="F317" s="1148">
        <v>558</v>
      </c>
      <c r="G317" s="1148" t="s">
        <v>115</v>
      </c>
      <c r="H317" s="1148" t="s">
        <v>115</v>
      </c>
      <c r="I317" s="987">
        <v>74.430000000000007</v>
      </c>
      <c r="J317" s="738">
        <f t="shared" si="69"/>
        <v>2.9557973935241169</v>
      </c>
      <c r="K317" s="990">
        <v>0.55000000000000004</v>
      </c>
      <c r="L317" s="1000">
        <v>4</v>
      </c>
      <c r="M317" s="729">
        <f t="shared" si="70"/>
        <v>2.2000000000000002</v>
      </c>
      <c r="N317" s="983" t="s">
        <v>601</v>
      </c>
      <c r="O317" s="831">
        <v>0.48</v>
      </c>
      <c r="P317" s="973">
        <v>43448</v>
      </c>
      <c r="Q317" s="973">
        <v>43473</v>
      </c>
      <c r="R317" s="729">
        <f t="shared" si="71"/>
        <v>14.583333333333348</v>
      </c>
      <c r="S317" s="795">
        <f>IF(INDEX(Historical!$D$7:$D$1442,MATCH(B317,Historical!$B$7:$B$1449,0))=0,"n/a",(INDEX(Historical!$C$7:$C$1442,MATCH(B317,Historical!$B$7:$B$1449,0))/INDEX(Historical!$D$7:$D$1442,MATCH(B317,Historical!$B$7:$B$1449,0))-1)*100)</f>
        <v>2.1276595744680771</v>
      </c>
      <c r="T317" s="795">
        <f>IF(INDEX(Historical!$F$7:$F$1442,MATCH(B317,Historical!$B$7:$B$1449,0))=0,"n/a",((INDEX(Historical!$C$7:$C$1442,MATCH(B317,Historical!$B$7:$B$1449,0))/INDEX(Historical!$F$7:$F$1442,MATCH(B317,Historical!$B$7:$B$1449,0)))^(1/3)-1)*100)</f>
        <v>2.1745909858070789</v>
      </c>
      <c r="U317" s="795">
        <f>IF(INDEX(Historical!$H$7:$H$1442,MATCH(B317,Historical!$B$7:$B$1449,0))=0,"n/a",((INDEX(Historical!$C$7:$C$1442,MATCH(B317,Historical!$B$7:$B$1449,0))/INDEX(Historical!$H$7:$H$1442,MATCH(B317,Historical!$B$7:$B$1449,0)))^(1/5)-1)*100)</f>
        <v>2.2243967495911177</v>
      </c>
      <c r="V317" s="795">
        <f>IF(INDEX(Historical!$O$7:$O$1442,MATCH(B317,Historical!$B$7:$B$1449,0))=0,"n/a",((INDEX(Historical!$C$7:$C$1442,MATCH(B317,Historical!$B$7:$B$1449,0))/INDEX(Historical!$O$7:$O$1442,MATCH(B317,Historical!$B$7:$B$1449,0)))^(1/10)-1)*100)</f>
        <v>2.3636502037103657</v>
      </c>
      <c r="W317" s="796">
        <f t="shared" si="72"/>
        <v>0.94108542207275281</v>
      </c>
      <c r="X317" s="797" t="str">
        <f t="shared" si="73"/>
        <v>n/a</v>
      </c>
      <c r="Y317" s="749"/>
      <c r="Z317" s="738">
        <f t="shared" si="74"/>
        <v>99.54751131221721</v>
      </c>
      <c r="AA317" s="999">
        <f t="shared" si="75"/>
        <v>33.678733031674213</v>
      </c>
      <c r="AB317" s="1000">
        <v>12</v>
      </c>
      <c r="AC317" s="978">
        <v>2.21</v>
      </c>
      <c r="AD317" s="978">
        <v>3.47</v>
      </c>
      <c r="AE317" s="978">
        <v>4.6500000000000004</v>
      </c>
      <c r="AF317" s="978">
        <v>6.11</v>
      </c>
      <c r="AG317" s="978">
        <v>10.100000000000001</v>
      </c>
      <c r="AH317" s="978">
        <v>29.2</v>
      </c>
      <c r="AI317" s="978">
        <v>8.24</v>
      </c>
      <c r="AJ317" s="978">
        <v>-1.9</v>
      </c>
      <c r="AK317" s="978">
        <v>9.73</v>
      </c>
      <c r="AL317" s="991">
        <v>194130</v>
      </c>
      <c r="AM317" s="985">
        <v>6.9999999999999993E-2</v>
      </c>
      <c r="AN317" s="978">
        <v>0.73</v>
      </c>
      <c r="AO317" s="838">
        <f t="shared" si="76"/>
        <v>-28.498538888558979</v>
      </c>
      <c r="AP317" s="839">
        <f t="shared" si="77"/>
        <v>5.1801941431152345</v>
      </c>
      <c r="AQ317" s="1001">
        <f t="shared" si="78"/>
        <v>202.4177087874242</v>
      </c>
      <c r="AR317" s="738">
        <f>INDEX(Historical!$C$7:$C$1442,MATCH(B317,Historical!$B$7:$B$1449,0))*IF(AH317="n/a",1.03,IF(AH317&lt;0,1.01,IF(AH317&gt;10,1.1,(1+AH317/100))))</f>
        <v>2.1120000000000001</v>
      </c>
      <c r="AS317" s="999">
        <f t="shared" si="79"/>
        <v>2.2860288</v>
      </c>
      <c r="AT317" s="999">
        <f t="shared" si="85"/>
        <v>2.5084594022399997</v>
      </c>
      <c r="AU317" s="999">
        <f t="shared" si="85"/>
        <v>2.7525325020779516</v>
      </c>
      <c r="AV317" s="999">
        <f t="shared" si="85"/>
        <v>3.0203539145301361</v>
      </c>
      <c r="AW317" s="738">
        <f t="shared" si="80"/>
        <v>12.679374618848087</v>
      </c>
      <c r="AX317" s="846">
        <f t="shared" si="81"/>
        <v>17.035301113594095</v>
      </c>
      <c r="AY317" s="1080">
        <v>0.68</v>
      </c>
      <c r="AZ317" s="985">
        <v>40.89</v>
      </c>
      <c r="BA317" s="985">
        <v>-7.1800000000000006</v>
      </c>
      <c r="BB317" s="985">
        <v>-1.37</v>
      </c>
      <c r="BC317" s="985">
        <v>9.5200000000000014</v>
      </c>
      <c r="BE317" s="700">
        <v>2012</v>
      </c>
      <c r="BF317" s="1013">
        <f t="shared" si="82"/>
        <v>0</v>
      </c>
      <c r="BG317" s="995">
        <v>3.9</v>
      </c>
    </row>
    <row r="318" spans="1:59" ht="11.25" customHeight="1" x14ac:dyDescent="0.2">
      <c r="A318" s="984" t="s">
        <v>1472</v>
      </c>
      <c r="B318" s="988" t="s">
        <v>1473</v>
      </c>
      <c r="C318" s="1070" t="s">
        <v>123</v>
      </c>
      <c r="D318" s="1070" t="s">
        <v>4233</v>
      </c>
      <c r="E318" s="828">
        <v>8</v>
      </c>
      <c r="F318" s="1148">
        <v>476</v>
      </c>
      <c r="G318" s="1148" t="s">
        <v>106</v>
      </c>
      <c r="H318" s="1148" t="s">
        <v>106</v>
      </c>
      <c r="I318" s="987">
        <v>54.57</v>
      </c>
      <c r="J318" s="738">
        <f t="shared" si="69"/>
        <v>2.4189114898295769</v>
      </c>
      <c r="K318" s="990">
        <v>0.33</v>
      </c>
      <c r="L318" s="1000">
        <v>4</v>
      </c>
      <c r="M318" s="729">
        <f t="shared" si="70"/>
        <v>1.32</v>
      </c>
      <c r="N318" s="983" t="s">
        <v>357</v>
      </c>
      <c r="O318" s="831">
        <v>0.3</v>
      </c>
      <c r="P318" s="694">
        <v>43174</v>
      </c>
      <c r="Q318" s="694">
        <v>43190</v>
      </c>
      <c r="R318" s="729">
        <f t="shared" si="71"/>
        <v>10.000000000000009</v>
      </c>
      <c r="S318" s="795">
        <f>IF(INDEX(Historical!$D$7:$D$1442,MATCH(B318,Historical!$B$7:$B$1449,0))=0,"n/a",(INDEX(Historical!$C$7:$C$1442,MATCH(B318,Historical!$B$7:$B$1449,0))/INDEX(Historical!$D$7:$D$1442,MATCH(B318,Historical!$B$7:$B$1449,0))-1)*100)</f>
        <v>12.340425531914923</v>
      </c>
      <c r="T318" s="795">
        <f>IF(INDEX(Historical!$F$7:$F$1442,MATCH(B318,Historical!$B$7:$B$1449,0))=0,"n/a",((INDEX(Historical!$C$7:$C$1442,MATCH(B318,Historical!$B$7:$B$1449,0))/INDEX(Historical!$F$7:$F$1442,MATCH(B318,Historical!$B$7:$B$1449,0)))^(1/3)-1)*100)</f>
        <v>7.0833187114252683</v>
      </c>
      <c r="U318" s="795">
        <f>IF(INDEX(Historical!$H$7:$H$1442,MATCH(B318,Historical!$B$7:$B$1449,0))=0,"n/a",((INDEX(Historical!$C$7:$C$1442,MATCH(B318,Historical!$B$7:$B$1449,0))/INDEX(Historical!$H$7:$H$1442,MATCH(B318,Historical!$B$7:$B$1449,0)))^(1/5)-1)*100)</f>
        <v>10.953461268949427</v>
      </c>
      <c r="V318" s="795">
        <f>IF(INDEX(Historical!$O$7:$O$1442,MATCH(B318,Historical!$B$7:$B$1449,0))=0,"n/a",((INDEX(Historical!$C$7:$C$1442,MATCH(B318,Historical!$B$7:$B$1449,0))/INDEX(Historical!$O$7:$O$1442,MATCH(B318,Historical!$B$7:$B$1449,0)))^(1/10)-1)*100)</f>
        <v>8.1139800821938621</v>
      </c>
      <c r="W318" s="796">
        <f t="shared" si="72"/>
        <v>1.3499492429106166</v>
      </c>
      <c r="X318" s="797">
        <f t="shared" si="73"/>
        <v>0.23011473254095438</v>
      </c>
      <c r="Y318" s="752"/>
      <c r="Z318" s="738">
        <f t="shared" si="74"/>
        <v>22.797927461139896</v>
      </c>
      <c r="AA318" s="999">
        <f t="shared" si="75"/>
        <v>9.4248704663212433</v>
      </c>
      <c r="AB318" s="1000">
        <v>12</v>
      </c>
      <c r="AC318" s="978">
        <v>5.79</v>
      </c>
      <c r="AD318" s="978">
        <v>0.42</v>
      </c>
      <c r="AE318" s="978">
        <v>1.1299999999999999</v>
      </c>
      <c r="AF318" s="978">
        <v>2.97</v>
      </c>
      <c r="AG318" s="978">
        <v>31.6</v>
      </c>
      <c r="AH318" s="980">
        <v>60.5</v>
      </c>
      <c r="AI318" s="980">
        <v>-16</v>
      </c>
      <c r="AJ318" s="978">
        <v>47.599999999999994</v>
      </c>
      <c r="AK318" s="978">
        <v>22.2</v>
      </c>
      <c r="AL318" s="991">
        <v>4330</v>
      </c>
      <c r="AM318" s="985">
        <v>0.5</v>
      </c>
      <c r="AN318" s="978">
        <v>1</v>
      </c>
      <c r="AO318" s="838">
        <f t="shared" si="76"/>
        <v>3.9475022924577612</v>
      </c>
      <c r="AP318" s="839">
        <f t="shared" si="77"/>
        <v>13.372372758779004</v>
      </c>
      <c r="AQ318" s="1001">
        <f t="shared" si="78"/>
        <v>11.538464287186766</v>
      </c>
      <c r="AR318" s="738">
        <f>INDEX(Historical!$C$7:$C$1442,MATCH(B318,Historical!$B$7:$B$1449,0))*IF(AH318="n/a",1.03,IF(AH318&lt;0,1.01,IF(AH318&gt;10,1.1,(1+AH318/100))))</f>
        <v>1.4520000000000002</v>
      </c>
      <c r="AS318" s="999">
        <f t="shared" si="79"/>
        <v>1.4665200000000003</v>
      </c>
      <c r="AT318" s="999">
        <f t="shared" si="85"/>
        <v>1.6131720000000005</v>
      </c>
      <c r="AU318" s="999">
        <f t="shared" si="85"/>
        <v>1.7744892000000008</v>
      </c>
      <c r="AV318" s="999">
        <f t="shared" si="85"/>
        <v>1.951938120000001</v>
      </c>
      <c r="AW318" s="738">
        <f t="shared" si="80"/>
        <v>8.2581193200000023</v>
      </c>
      <c r="AX318" s="846">
        <f t="shared" si="81"/>
        <v>15.1330755360088</v>
      </c>
      <c r="AY318" s="1080">
        <v>1.68</v>
      </c>
      <c r="AZ318" s="985">
        <v>19.989999999999998</v>
      </c>
      <c r="BA318" s="985">
        <v>-34.43</v>
      </c>
      <c r="BB318" s="985">
        <v>1.17</v>
      </c>
      <c r="BC318" s="985">
        <v>-17.78</v>
      </c>
      <c r="BE318" s="700">
        <v>2011</v>
      </c>
      <c r="BF318" s="1013">
        <f t="shared" si="82"/>
        <v>0</v>
      </c>
      <c r="BG318" s="995">
        <v>10.199999999999999</v>
      </c>
    </row>
    <row r="319" spans="1:59" ht="11.25" customHeight="1" x14ac:dyDescent="0.2">
      <c r="A319" s="984" t="s">
        <v>1474</v>
      </c>
      <c r="B319" s="988" t="s">
        <v>1475</v>
      </c>
      <c r="C319" s="1070" t="s">
        <v>108</v>
      </c>
      <c r="D319" s="1070" t="s">
        <v>118</v>
      </c>
      <c r="E319" s="828">
        <v>6</v>
      </c>
      <c r="F319" s="1148">
        <v>722</v>
      </c>
      <c r="G319" s="1148" t="s">
        <v>106</v>
      </c>
      <c r="H319" s="1148" t="s">
        <v>106</v>
      </c>
      <c r="I319" s="987">
        <v>45.67</v>
      </c>
      <c r="J319" s="738">
        <f t="shared" si="69"/>
        <v>3.6785636084957303</v>
      </c>
      <c r="K319" s="990">
        <v>0.42</v>
      </c>
      <c r="L319" s="1000">
        <v>4</v>
      </c>
      <c r="M319" s="729">
        <f t="shared" si="70"/>
        <v>1.68</v>
      </c>
      <c r="N319" s="983" t="s">
        <v>263</v>
      </c>
      <c r="O319" s="831">
        <v>0.4</v>
      </c>
      <c r="P319" s="973">
        <v>43224</v>
      </c>
      <c r="Q319" s="973">
        <v>43264</v>
      </c>
      <c r="R319" s="729">
        <f t="shared" si="71"/>
        <v>4.9999999999999902</v>
      </c>
      <c r="S319" s="795">
        <f>IF(INDEX(Historical!$D$7:$D$1442,MATCH(B319,Historical!$B$7:$B$1449,0))=0,"n/a",(INDEX(Historical!$C$7:$C$1442,MATCH(B319,Historical!$B$7:$B$1449,0))/INDEX(Historical!$D$7:$D$1442,MATCH(B319,Historical!$B$7:$B$1449,0))-1)*100)</f>
        <v>3.7499999999999867</v>
      </c>
      <c r="T319" s="795">
        <f>IF(INDEX(Historical!$F$7:$F$1442,MATCH(B319,Historical!$B$7:$B$1449,0))=0,"n/a",((INDEX(Historical!$C$7:$C$1442,MATCH(B319,Historical!$B$7:$B$1449,0))/INDEX(Historical!$F$7:$F$1442,MATCH(B319,Historical!$B$7:$B$1449,0)))^(1/3)-1)*100)</f>
        <v>4.0172471646771957</v>
      </c>
      <c r="U319" s="795">
        <f>IF(INDEX(Historical!$H$7:$H$1442,MATCH(B319,Historical!$B$7:$B$1449,0))=0,"n/a",((INDEX(Historical!$C$7:$C$1442,MATCH(B319,Historical!$B$7:$B$1449,0))/INDEX(Historical!$H$7:$H$1442,MATCH(B319,Historical!$B$7:$B$1449,0)))^(1/5)-1)*100)</f>
        <v>13.020115211642702</v>
      </c>
      <c r="V319" s="795">
        <f>IF(INDEX(Historical!$O$7:$O$1442,MATCH(B319,Historical!$B$7:$B$1449,0))=0,"n/a",((INDEX(Historical!$C$7:$C$1442,MATCH(B319,Historical!$B$7:$B$1449,0))/INDEX(Historical!$O$7:$O$1442,MATCH(B319,Historical!$B$7:$B$1449,0)))^(1/10)-1)*100)</f>
        <v>9.669709936208859</v>
      </c>
      <c r="W319" s="796">
        <f t="shared" si="72"/>
        <v>1.3464845685689115</v>
      </c>
      <c r="X319" s="797">
        <f t="shared" si="73"/>
        <v>0.40943758527178309</v>
      </c>
      <c r="Y319" s="757"/>
      <c r="Z319" s="738">
        <f t="shared" si="74"/>
        <v>34.854771784232362</v>
      </c>
      <c r="AA319" s="999">
        <f t="shared" si="75"/>
        <v>9.4751037344398341</v>
      </c>
      <c r="AB319" s="1000">
        <v>12</v>
      </c>
      <c r="AC319" s="978">
        <v>4.82</v>
      </c>
      <c r="AD319" s="978">
        <v>0.56999999999999995</v>
      </c>
      <c r="AE319" s="978">
        <v>0.65</v>
      </c>
      <c r="AF319" s="978">
        <v>0.88</v>
      </c>
      <c r="AG319" s="978">
        <v>9.6</v>
      </c>
      <c r="AH319" s="978">
        <v>35.699999999999996</v>
      </c>
      <c r="AI319" s="978">
        <v>3.05</v>
      </c>
      <c r="AJ319" s="978">
        <v>31.8</v>
      </c>
      <c r="AK319" s="978">
        <v>16.689999999999998</v>
      </c>
      <c r="AL319" s="991">
        <v>44620</v>
      </c>
      <c r="AM319" s="985">
        <v>0.1</v>
      </c>
      <c r="AN319" s="978">
        <v>0.33</v>
      </c>
      <c r="AO319" s="838">
        <f t="shared" si="76"/>
        <v>7.2235750856985987</v>
      </c>
      <c r="AP319" s="839">
        <f t="shared" si="77"/>
        <v>16.698678820138433</v>
      </c>
      <c r="AQ319" s="1001">
        <f t="shared" si="78"/>
        <v>-39.124566946346896</v>
      </c>
      <c r="AR319" s="738">
        <f>INDEX(Historical!$C$7:$C$1442,MATCH(B319,Historical!$B$7:$B$1449,0))*IF(AH319="n/a",1.03,IF(AH319&lt;0,1.01,IF(AH319&gt;10,1.1,(1+AH319/100))))</f>
        <v>1.8260000000000001</v>
      </c>
      <c r="AS319" s="999">
        <f t="shared" si="79"/>
        <v>1.8816930000000001</v>
      </c>
      <c r="AT319" s="999">
        <f t="shared" si="85"/>
        <v>2.0698623</v>
      </c>
      <c r="AU319" s="999">
        <f t="shared" si="85"/>
        <v>2.2768485300000001</v>
      </c>
      <c r="AV319" s="999">
        <f t="shared" si="85"/>
        <v>2.5045333830000005</v>
      </c>
      <c r="AW319" s="738">
        <f t="shared" si="80"/>
        <v>10.558937213</v>
      </c>
      <c r="AX319" s="846">
        <f t="shared" si="81"/>
        <v>23.120072723888764</v>
      </c>
      <c r="AY319" s="1080">
        <v>1.19</v>
      </c>
      <c r="AZ319" s="985">
        <v>20.95</v>
      </c>
      <c r="BA319" s="985">
        <v>-7.7399999999999993</v>
      </c>
      <c r="BB319" s="985">
        <v>7.48</v>
      </c>
      <c r="BC319" s="985">
        <v>1.66</v>
      </c>
      <c r="BE319" s="700">
        <v>2013</v>
      </c>
      <c r="BF319" s="1013">
        <f t="shared" si="82"/>
        <v>0</v>
      </c>
      <c r="BG319" s="995">
        <v>0.70000000000000007</v>
      </c>
    </row>
    <row r="320" spans="1:59" ht="11.25" customHeight="1" x14ac:dyDescent="0.2">
      <c r="A320" s="984" t="s">
        <v>1476</v>
      </c>
      <c r="B320" s="988" t="s">
        <v>1477</v>
      </c>
      <c r="C320" s="1070" t="s">
        <v>108</v>
      </c>
      <c r="D320" s="1070" t="s">
        <v>4401</v>
      </c>
      <c r="E320" s="828">
        <v>5</v>
      </c>
      <c r="F320" s="1148">
        <v>782</v>
      </c>
      <c r="G320" s="1148" t="s">
        <v>37</v>
      </c>
      <c r="H320" s="1148" t="s">
        <v>37</v>
      </c>
      <c r="I320" s="987">
        <v>23.15</v>
      </c>
      <c r="J320" s="738">
        <f t="shared" si="69"/>
        <v>2.5917926565874732</v>
      </c>
      <c r="K320" s="990">
        <v>0.15</v>
      </c>
      <c r="L320" s="1000">
        <v>4</v>
      </c>
      <c r="M320" s="729">
        <f t="shared" si="70"/>
        <v>0.6</v>
      </c>
      <c r="N320" s="983" t="s">
        <v>467</v>
      </c>
      <c r="O320" s="831">
        <v>0.13</v>
      </c>
      <c r="P320" s="979">
        <v>43089</v>
      </c>
      <c r="Q320" s="979">
        <v>43112</v>
      </c>
      <c r="R320" s="729">
        <f t="shared" si="71"/>
        <v>15.384615384615378</v>
      </c>
      <c r="S320" s="795">
        <f>IF(INDEX(Historical!$D$7:$D$1442,MATCH(B320,Historical!$B$7:$B$1449,0))=0,"n/a",(INDEX(Historical!$C$7:$C$1442,MATCH(B320,Historical!$B$7:$B$1449,0))/INDEX(Historical!$D$7:$D$1442,MATCH(B320,Historical!$B$7:$B$1449,0))-1)*100)</f>
        <v>15.384615384615374</v>
      </c>
      <c r="T320" s="795">
        <f>IF(INDEX(Historical!$F$7:$F$1442,MATCH(B320,Historical!$B$7:$B$1449,0))=0,"n/a",((INDEX(Historical!$C$7:$C$1442,MATCH(B320,Historical!$B$7:$B$1449,0))/INDEX(Historical!$F$7:$F$1442,MATCH(B320,Historical!$B$7:$B$1449,0)))^(1/3)-1)*100)</f>
        <v>10.891823393038823</v>
      </c>
      <c r="U320" s="795">
        <f>IF(INDEX(Historical!$H$7:$H$1442,MATCH(B320,Historical!$B$7:$B$1449,0))=0,"n/a",((INDEX(Historical!$C$7:$C$1442,MATCH(B320,Historical!$B$7:$B$1449,0))/INDEX(Historical!$H$7:$H$1442,MATCH(B320,Historical!$B$7:$B$1449,0)))^(1/5)-1)*100)</f>
        <v>24.573093961551741</v>
      </c>
      <c r="V320" s="795">
        <f>IF(INDEX(Historical!$O$7:$O$1442,MATCH(B320,Historical!$B$7:$B$1449,0))=0,"n/a",((INDEX(Historical!$C$7:$C$1442,MATCH(B320,Historical!$B$7:$B$1449,0))/INDEX(Historical!$O$7:$O$1442,MATCH(B320,Historical!$B$7:$B$1449,0)))^(1/10)-1)*100)</f>
        <v>-2.8358342136926562</v>
      </c>
      <c r="W320" s="796" t="str">
        <f t="shared" si="72"/>
        <v>n/a</v>
      </c>
      <c r="X320" s="797">
        <f t="shared" si="73"/>
        <v>2.7610217934327799</v>
      </c>
      <c r="Y320" s="767"/>
      <c r="Z320" s="738">
        <f t="shared" si="74"/>
        <v>46.511627906976742</v>
      </c>
      <c r="AA320" s="999">
        <f t="shared" si="75"/>
        <v>17.945736434108525</v>
      </c>
      <c r="AB320" s="1000">
        <v>12</v>
      </c>
      <c r="AC320" s="978">
        <v>1.29</v>
      </c>
      <c r="AD320" s="978" t="s">
        <v>137</v>
      </c>
      <c r="AE320" s="978">
        <v>3.38</v>
      </c>
      <c r="AF320" s="978">
        <v>0.82</v>
      </c>
      <c r="AG320" s="978">
        <v>4.5</v>
      </c>
      <c r="AH320" s="978">
        <v>5.6000000000000005</v>
      </c>
      <c r="AI320" s="978" t="s">
        <v>137</v>
      </c>
      <c r="AJ320" s="978">
        <v>8.9</v>
      </c>
      <c r="AK320" s="978" t="s">
        <v>137</v>
      </c>
      <c r="AL320" s="991">
        <v>194.46</v>
      </c>
      <c r="AM320" s="985">
        <v>4.2</v>
      </c>
      <c r="AN320" s="978">
        <v>0.21</v>
      </c>
      <c r="AO320" s="838">
        <f t="shared" si="76"/>
        <v>9.2191501840306884</v>
      </c>
      <c r="AP320" s="839">
        <f t="shared" si="77"/>
        <v>27.164886618139214</v>
      </c>
      <c r="AQ320" s="1001">
        <f t="shared" si="78"/>
        <v>-19.128348941825692</v>
      </c>
      <c r="AR320" s="738">
        <f>INDEX(Historical!$C$7:$C$1442,MATCH(B320,Historical!$B$7:$B$1449,0))*IF(AH320="n/a",1.03,IF(AH320&lt;0,1.01,IF(AH320&gt;10,1.1,(1+AH320/100))))</f>
        <v>0.63360000000000005</v>
      </c>
      <c r="AS320" s="999">
        <f t="shared" si="79"/>
        <v>0.65260800000000008</v>
      </c>
      <c r="AT320" s="999">
        <f t="shared" si="85"/>
        <v>0.67218624000000005</v>
      </c>
      <c r="AU320" s="999">
        <f t="shared" si="85"/>
        <v>0.6923518272000001</v>
      </c>
      <c r="AV320" s="999">
        <f t="shared" si="85"/>
        <v>0.71312238201600009</v>
      </c>
      <c r="AW320" s="738">
        <f t="shared" si="80"/>
        <v>3.3638684492160005</v>
      </c>
      <c r="AX320" s="846">
        <f t="shared" si="81"/>
        <v>14.530749240673869</v>
      </c>
      <c r="AY320" s="1080">
        <v>0.61</v>
      </c>
      <c r="AZ320" s="985">
        <v>6.7299999999999995</v>
      </c>
      <c r="BA320" s="985">
        <v>-37.01</v>
      </c>
      <c r="BB320" s="985">
        <v>-5.19</v>
      </c>
      <c r="BC320" s="985">
        <v>-22.93</v>
      </c>
      <c r="BE320" s="700">
        <v>2014</v>
      </c>
      <c r="BF320" s="1013">
        <f t="shared" si="82"/>
        <v>0</v>
      </c>
      <c r="BG320" s="995">
        <v>0.4</v>
      </c>
    </row>
    <row r="321" spans="1:59" ht="11.25" customHeight="1" x14ac:dyDescent="0.2">
      <c r="A321" s="976" t="s">
        <v>1478</v>
      </c>
      <c r="B321" s="988" t="s">
        <v>1479</v>
      </c>
      <c r="C321" s="1070" t="s">
        <v>4381</v>
      </c>
      <c r="D321" s="1070" t="s">
        <v>4382</v>
      </c>
      <c r="E321" s="828">
        <v>9</v>
      </c>
      <c r="F321" s="1148">
        <v>422</v>
      </c>
      <c r="G321" s="1148" t="s">
        <v>37</v>
      </c>
      <c r="H321" s="1148" t="s">
        <v>37</v>
      </c>
      <c r="I321" s="987">
        <v>101.28</v>
      </c>
      <c r="J321" s="738">
        <f t="shared" si="69"/>
        <v>3.7914691943127958</v>
      </c>
      <c r="K321" s="990">
        <v>0.96</v>
      </c>
      <c r="L321" s="1000">
        <v>4</v>
      </c>
      <c r="M321" s="729">
        <f t="shared" si="70"/>
        <v>3.84</v>
      </c>
      <c r="N321" s="983" t="s">
        <v>161</v>
      </c>
      <c r="O321" s="831">
        <v>0.92249999999999999</v>
      </c>
      <c r="P321" s="973">
        <v>43479</v>
      </c>
      <c r="Q321" s="973">
        <v>43496</v>
      </c>
      <c r="R321" s="729">
        <f t="shared" si="71"/>
        <v>4.0650406504065018</v>
      </c>
      <c r="S321" s="795">
        <f>IF(INDEX(Historical!$D$7:$D$1442,MATCH(B321,Historical!$B$7:$B$1449,0))=0,"n/a",(INDEX(Historical!$C$7:$C$1442,MATCH(B321,Historical!$B$7:$B$1449,0))/INDEX(Historical!$D$7:$D$1442,MATCH(B321,Historical!$B$7:$B$1449,0))-1)*100)</f>
        <v>6.0344827586206851</v>
      </c>
      <c r="T321" s="795">
        <f>IF(INDEX(Historical!$F$7:$F$1442,MATCH(B321,Historical!$B$7:$B$1449,0))=0,"n/a",((INDEX(Historical!$C$7:$C$1442,MATCH(B321,Historical!$B$7:$B$1449,0))/INDEX(Historical!$F$7:$F$1442,MATCH(B321,Historical!$B$7:$B$1449,0)))^(1/3)-1)*100)</f>
        <v>6.208322604405847</v>
      </c>
      <c r="U321" s="795">
        <f>IF(INDEX(Historical!$H$7:$H$1442,MATCH(B321,Historical!$B$7:$B$1449,0))=0,"n/a",((INDEX(Historical!$C$7:$C$1442,MATCH(B321,Historical!$B$7:$B$1449,0))/INDEX(Historical!$H$7:$H$1442,MATCH(B321,Historical!$B$7:$B$1449,0)))^(1/5)-1)*100)</f>
        <v>5.8269583786462409</v>
      </c>
      <c r="V321" s="795">
        <f>IF(INDEX(Historical!$O$7:$O$1442,MATCH(B321,Historical!$B$7:$B$1449,0))=0,"n/a",((INDEX(Historical!$C$7:$C$1442,MATCH(B321,Historical!$B$7:$B$1449,0))/INDEX(Historical!$O$7:$O$1442,MATCH(B321,Historical!$B$7:$B$1449,0)))^(1/10)-1)*100)</f>
        <v>4.1379743992410623</v>
      </c>
      <c r="W321" s="796">
        <f t="shared" si="72"/>
        <v>1.4081668508425165</v>
      </c>
      <c r="X321" s="797">
        <f t="shared" si="73"/>
        <v>0.36879483409153424</v>
      </c>
      <c r="Y321" s="749"/>
      <c r="Z321" s="738">
        <f t="shared" si="74"/>
        <v>155.4655870445344</v>
      </c>
      <c r="AA321" s="999">
        <f t="shared" si="75"/>
        <v>41.004048582995949</v>
      </c>
      <c r="AB321" s="1000">
        <v>12</v>
      </c>
      <c r="AC321" s="978">
        <v>2.4700000000000002</v>
      </c>
      <c r="AD321" s="978">
        <v>5.86</v>
      </c>
      <c r="AE321" s="978">
        <v>7.4</v>
      </c>
      <c r="AF321" s="978">
        <v>1.85</v>
      </c>
      <c r="AG321" s="978">
        <v>4.5</v>
      </c>
      <c r="AH321" s="978">
        <v>6.3</v>
      </c>
      <c r="AI321" s="978">
        <v>7.26</v>
      </c>
      <c r="AJ321" s="978">
        <v>15.8</v>
      </c>
      <c r="AK321" s="978">
        <v>7.0000000000000009</v>
      </c>
      <c r="AL321" s="991">
        <v>11510</v>
      </c>
      <c r="AM321" s="985">
        <v>0.4</v>
      </c>
      <c r="AN321" s="978">
        <v>0.73</v>
      </c>
      <c r="AO321" s="838">
        <f t="shared" si="76"/>
        <v>-31.385621010036914</v>
      </c>
      <c r="AP321" s="839">
        <f t="shared" si="77"/>
        <v>9.6184275729590372</v>
      </c>
      <c r="AQ321" s="1001">
        <f t="shared" si="78"/>
        <v>83.614922993799439</v>
      </c>
      <c r="AR321" s="738">
        <f>INDEX(Historical!$C$7:$C$1442,MATCH(B321,Historical!$B$7:$B$1449,0))*IF(AH321="n/a",1.03,IF(AH321&lt;0,1.01,IF(AH321&gt;10,1.1,(1+AH321/100))))</f>
        <v>3.9224699999999997</v>
      </c>
      <c r="AS321" s="999">
        <f t="shared" si="79"/>
        <v>4.2072413219999998</v>
      </c>
      <c r="AT321" s="999">
        <f t="shared" si="85"/>
        <v>4.5017482145400001</v>
      </c>
      <c r="AU321" s="999">
        <f t="shared" si="85"/>
        <v>4.8168705895578006</v>
      </c>
      <c r="AV321" s="999">
        <f t="shared" si="85"/>
        <v>5.1540515308268473</v>
      </c>
      <c r="AW321" s="738">
        <f t="shared" si="80"/>
        <v>22.602381656924649</v>
      </c>
      <c r="AX321" s="846">
        <f t="shared" si="81"/>
        <v>22.316727544356883</v>
      </c>
      <c r="AY321" s="1080">
        <v>0.48</v>
      </c>
      <c r="AZ321" s="985">
        <v>18.93</v>
      </c>
      <c r="BA321" s="985">
        <v>-3.52</v>
      </c>
      <c r="BB321" s="985">
        <v>2.1999999999999997</v>
      </c>
      <c r="BC321" s="985">
        <v>3.16</v>
      </c>
      <c r="BE321" s="700">
        <v>2011</v>
      </c>
      <c r="BF321" s="1013">
        <f t="shared" si="82"/>
        <v>0</v>
      </c>
      <c r="BG321" s="995">
        <v>2.5</v>
      </c>
    </row>
    <row r="322" spans="1:59" ht="11.25" customHeight="1" x14ac:dyDescent="0.2">
      <c r="A322" s="976" t="s">
        <v>1480</v>
      </c>
      <c r="B322" s="988" t="s">
        <v>1481</v>
      </c>
      <c r="C322" s="1070" t="s">
        <v>108</v>
      </c>
      <c r="D322" s="1070" t="s">
        <v>4401</v>
      </c>
      <c r="E322" s="828">
        <v>9</v>
      </c>
      <c r="F322" s="1148">
        <v>442</v>
      </c>
      <c r="G322" s="1148" t="s">
        <v>106</v>
      </c>
      <c r="H322" s="1148" t="s">
        <v>106</v>
      </c>
      <c r="I322" s="987">
        <v>27.71</v>
      </c>
      <c r="J322" s="738">
        <f t="shared" si="69"/>
        <v>2.9231324431613137</v>
      </c>
      <c r="K322" s="990">
        <v>0.20250000000000001</v>
      </c>
      <c r="L322" s="1000">
        <v>4</v>
      </c>
      <c r="M322" s="729">
        <f t="shared" si="70"/>
        <v>0.81</v>
      </c>
      <c r="N322" s="983" t="s">
        <v>149</v>
      </c>
      <c r="O322" s="831">
        <v>0.19500000000000001</v>
      </c>
      <c r="P322" s="973">
        <v>43523</v>
      </c>
      <c r="Q322" s="973">
        <v>43539</v>
      </c>
      <c r="R322" s="729">
        <f t="shared" si="71"/>
        <v>3.8461538461538494</v>
      </c>
      <c r="S322" s="795">
        <f>IF(INDEX(Historical!$D$7:$D$1442,MATCH(B322,Historical!$B$7:$B$1449,0))=0,"n/a",(INDEX(Historical!$C$7:$C$1442,MATCH(B322,Historical!$B$7:$B$1449,0))/INDEX(Historical!$D$7:$D$1442,MATCH(B322,Historical!$B$7:$B$1449,0))-1)*100)</f>
        <v>16.417910447761198</v>
      </c>
      <c r="T322" s="795">
        <f>IF(INDEX(Historical!$F$7:$F$1442,MATCH(B322,Historical!$B$7:$B$1449,0))=0,"n/a",((INDEX(Historical!$C$7:$C$1442,MATCH(B322,Historical!$B$7:$B$1449,0))/INDEX(Historical!$F$7:$F$1442,MATCH(B322,Historical!$B$7:$B$1449,0)))^(1/3)-1)*100)</f>
        <v>9.1392883061105934</v>
      </c>
      <c r="U322" s="795">
        <f>IF(INDEX(Historical!$H$7:$H$1442,MATCH(B322,Historical!$B$7:$B$1449,0))=0,"n/a",((INDEX(Historical!$C$7:$C$1442,MATCH(B322,Historical!$B$7:$B$1449,0))/INDEX(Historical!$H$7:$H$1442,MATCH(B322,Historical!$B$7:$B$1449,0)))^(1/5)-1)*100)</f>
        <v>9.3011973943858628</v>
      </c>
      <c r="V322" s="795">
        <f>IF(INDEX(Historical!$O$7:$O$1442,MATCH(B322,Historical!$B$7:$B$1449,0))=0,"n/a",((INDEX(Historical!$C$7:$C$1442,MATCH(B322,Historical!$B$7:$B$1449,0))/INDEX(Historical!$O$7:$O$1442,MATCH(B322,Historical!$B$7:$B$1449,0)))^(1/10)-1)*100)</f>
        <v>5.4800556934348377</v>
      </c>
      <c r="W322" s="796">
        <f t="shared" si="72"/>
        <v>1.6972815450632721</v>
      </c>
      <c r="X322" s="797" t="str">
        <f t="shared" si="73"/>
        <v>n/a</v>
      </c>
      <c r="Y322" s="989"/>
      <c r="Z322" s="738">
        <f t="shared" si="74"/>
        <v>40.7035175879397</v>
      </c>
      <c r="AA322" s="999">
        <f t="shared" si="75"/>
        <v>13.924623115577891</v>
      </c>
      <c r="AB322" s="1000">
        <v>12</v>
      </c>
      <c r="AC322" s="978">
        <v>1.99</v>
      </c>
      <c r="AD322" s="978">
        <v>1.74</v>
      </c>
      <c r="AE322" s="978">
        <v>2.63</v>
      </c>
      <c r="AF322" s="978">
        <v>0.97</v>
      </c>
      <c r="AG322" s="978">
        <v>6</v>
      </c>
      <c r="AH322" s="978">
        <v>2</v>
      </c>
      <c r="AI322" s="978">
        <v>4.46</v>
      </c>
      <c r="AJ322" s="978">
        <v>-1.3</v>
      </c>
      <c r="AK322" s="978">
        <v>8</v>
      </c>
      <c r="AL322" s="991">
        <v>331.69</v>
      </c>
      <c r="AM322" s="985">
        <v>1.3</v>
      </c>
      <c r="AN322" s="978">
        <v>0.09</v>
      </c>
      <c r="AO322" s="838">
        <f t="shared" si="76"/>
        <v>-1.7002932780307134</v>
      </c>
      <c r="AP322" s="839">
        <f t="shared" si="77"/>
        <v>12.224329837547177</v>
      </c>
      <c r="AQ322" s="1001">
        <f t="shared" si="78"/>
        <v>-22.520585036022332</v>
      </c>
      <c r="AR322" s="738">
        <f>INDEX(Historical!$C$7:$C$1442,MATCH(B322,Historical!$B$7:$B$1449,0))*IF(AH322="n/a",1.03,IF(AH322&lt;0,1.01,IF(AH322&gt;10,1.1,(1+AH322/100))))</f>
        <v>0.79560000000000008</v>
      </c>
      <c r="AS322" s="999">
        <f t="shared" si="79"/>
        <v>0.83108376000000006</v>
      </c>
      <c r="AT322" s="999">
        <f t="shared" si="85"/>
        <v>0.89757046080000014</v>
      </c>
      <c r="AU322" s="999">
        <f t="shared" si="85"/>
        <v>0.96937609766400024</v>
      </c>
      <c r="AV322" s="999">
        <f t="shared" si="85"/>
        <v>1.0469261854771204</v>
      </c>
      <c r="AW322" s="738">
        <f t="shared" si="80"/>
        <v>4.5405565039411204</v>
      </c>
      <c r="AX322" s="846">
        <f t="shared" si="81"/>
        <v>16.385985218120247</v>
      </c>
      <c r="AY322" s="1080">
        <v>0.99</v>
      </c>
      <c r="AZ322" s="985">
        <v>16.45</v>
      </c>
      <c r="BA322" s="985">
        <v>-21.279999999999998</v>
      </c>
      <c r="BB322" s="985">
        <v>4.68</v>
      </c>
      <c r="BC322" s="985">
        <v>-11.73</v>
      </c>
      <c r="BE322" s="700">
        <v>2011</v>
      </c>
      <c r="BF322" s="1013">
        <f t="shared" si="82"/>
        <v>0</v>
      </c>
      <c r="BG322" s="995">
        <v>0.6</v>
      </c>
    </row>
    <row r="323" spans="1:59" ht="11.25" customHeight="1" x14ac:dyDescent="0.2">
      <c r="A323" s="984" t="s">
        <v>1484</v>
      </c>
      <c r="B323" s="988" t="s">
        <v>1485</v>
      </c>
      <c r="C323" s="1070" t="s">
        <v>4252</v>
      </c>
      <c r="D323" s="1070" t="s">
        <v>4388</v>
      </c>
      <c r="E323" s="828">
        <v>8</v>
      </c>
      <c r="F323" s="1148">
        <v>504</v>
      </c>
      <c r="G323" s="1148" t="s">
        <v>106</v>
      </c>
      <c r="H323" s="1148" t="s">
        <v>106</v>
      </c>
      <c r="I323" s="987">
        <v>81.63</v>
      </c>
      <c r="J323" s="738">
        <f t="shared" si="69"/>
        <v>0.98003185103515877</v>
      </c>
      <c r="K323" s="990">
        <v>0.2</v>
      </c>
      <c r="L323" s="1000">
        <v>4</v>
      </c>
      <c r="M323" s="729">
        <f t="shared" si="70"/>
        <v>0.8</v>
      </c>
      <c r="N323" s="983" t="s">
        <v>250</v>
      </c>
      <c r="O323" s="831">
        <v>0.18</v>
      </c>
      <c r="P323" s="973">
        <v>43244</v>
      </c>
      <c r="Q323" s="973">
        <v>43259</v>
      </c>
      <c r="R323" s="729">
        <f t="shared" si="71"/>
        <v>11.111111111111121</v>
      </c>
      <c r="S323" s="795">
        <f>IF(INDEX(Historical!$D$7:$D$1442,MATCH(B323,Historical!$B$7:$B$1449,0))=0,"n/a",(INDEX(Historical!$C$7:$C$1442,MATCH(B323,Historical!$B$7:$B$1449,0))/INDEX(Historical!$D$7:$D$1442,MATCH(B323,Historical!$B$7:$B$1449,0))-1)*100)</f>
        <v>10.638297872340452</v>
      </c>
      <c r="T323" s="795">
        <f>IF(INDEX(Historical!$F$7:$F$1442,MATCH(B323,Historical!$B$7:$B$1449,0))=0,"n/a",((INDEX(Historical!$C$7:$C$1442,MATCH(B323,Historical!$B$7:$B$1449,0))/INDEX(Historical!$F$7:$F$1442,MATCH(B323,Historical!$B$7:$B$1449,0)))^(1/3)-1)*100)</f>
        <v>4.9373944420962212</v>
      </c>
      <c r="U323" s="795">
        <f>IF(INDEX(Historical!$H$7:$H$1442,MATCH(B323,Historical!$B$7:$B$1449,0))=0,"n/a",((INDEX(Historical!$C$7:$C$1442,MATCH(B323,Historical!$B$7:$B$1449,0))/INDEX(Historical!$H$7:$H$1442,MATCH(B323,Historical!$B$7:$B$1449,0)))^(1/5)-1)*100)</f>
        <v>4.0358274630921898</v>
      </c>
      <c r="V323" s="795" t="str">
        <f>IF(INDEX(Historical!$O$7:$O$1442,MATCH(B323,Historical!$B$7:$B$1449,0))=0,"n/a",((INDEX(Historical!$C$7:$C$1442,MATCH(B323,Historical!$B$7:$B$1449,0))/INDEX(Historical!$O$7:$O$1442,MATCH(B323,Historical!$B$7:$B$1449,0)))^(1/10)-1)*100)</f>
        <v>n/a</v>
      </c>
      <c r="W323" s="796" t="str">
        <f t="shared" si="72"/>
        <v>n/a</v>
      </c>
      <c r="X323" s="797">
        <f t="shared" si="73"/>
        <v>8.3384864939921283E-2</v>
      </c>
      <c r="Y323" s="989"/>
      <c r="Z323" s="738">
        <f t="shared" si="74"/>
        <v>10.596026490066226</v>
      </c>
      <c r="AA323" s="999">
        <f t="shared" si="75"/>
        <v>10.811920529801323</v>
      </c>
      <c r="AB323" s="1000">
        <v>12</v>
      </c>
      <c r="AC323" s="978">
        <v>7.55</v>
      </c>
      <c r="AD323" s="978">
        <v>0.86</v>
      </c>
      <c r="AE323" s="978">
        <v>2.09</v>
      </c>
      <c r="AF323" s="978">
        <v>2.46</v>
      </c>
      <c r="AG323" s="978">
        <v>23.1</v>
      </c>
      <c r="AH323" s="978">
        <v>234.60000000000002</v>
      </c>
      <c r="AI323" s="978">
        <v>-1.26</v>
      </c>
      <c r="AJ323" s="978">
        <v>48.4</v>
      </c>
      <c r="AK323" s="978">
        <v>12.58</v>
      </c>
      <c r="AL323" s="991">
        <v>4450</v>
      </c>
      <c r="AM323" s="985">
        <v>0.4</v>
      </c>
      <c r="AN323" s="978">
        <v>0.19</v>
      </c>
      <c r="AO323" s="838">
        <f t="shared" si="76"/>
        <v>-5.7960612156739746</v>
      </c>
      <c r="AP323" s="839">
        <f t="shared" si="77"/>
        <v>5.0158593141273489</v>
      </c>
      <c r="AQ323" s="1001">
        <f t="shared" si="78"/>
        <v>8.724574556917819</v>
      </c>
      <c r="AR323" s="738">
        <f>INDEX(Historical!$C$7:$C$1442,MATCH(B323,Historical!$B$7:$B$1449,0))*IF(AH323="n/a",1.03,IF(AH323&lt;0,1.01,IF(AH323&gt;10,1.1,(1+AH323/100))))</f>
        <v>0.8580000000000001</v>
      </c>
      <c r="AS323" s="999">
        <f t="shared" si="79"/>
        <v>0.86658000000000013</v>
      </c>
      <c r="AT323" s="999">
        <f t="shared" si="85"/>
        <v>0.95323800000000025</v>
      </c>
      <c r="AU323" s="999">
        <f t="shared" si="85"/>
        <v>1.0485618000000003</v>
      </c>
      <c r="AV323" s="999">
        <f t="shared" si="85"/>
        <v>1.1534179800000004</v>
      </c>
      <c r="AW323" s="738">
        <f t="shared" si="80"/>
        <v>4.8797977800000005</v>
      </c>
      <c r="AX323" s="846">
        <f t="shared" si="81"/>
        <v>5.9779465637633233</v>
      </c>
      <c r="AY323" s="1080">
        <v>1.21</v>
      </c>
      <c r="AZ323" s="985">
        <v>44.81</v>
      </c>
      <c r="BA323" s="985">
        <v>-36.370000000000005</v>
      </c>
      <c r="BB323" s="985">
        <v>15.72</v>
      </c>
      <c r="BC323" s="985">
        <v>-7.24</v>
      </c>
      <c r="BE323" s="700">
        <v>2011</v>
      </c>
      <c r="BF323" s="1013">
        <f t="shared" si="82"/>
        <v>0</v>
      </c>
      <c r="BG323" s="995">
        <v>15.9</v>
      </c>
    </row>
    <row r="324" spans="1:59" ht="11.25" customHeight="1" x14ac:dyDescent="0.2">
      <c r="A324" s="984" t="s">
        <v>3892</v>
      </c>
      <c r="B324" s="988" t="s">
        <v>3893</v>
      </c>
      <c r="C324" s="1070" t="s">
        <v>112</v>
      </c>
      <c r="D324" s="1070" t="s">
        <v>4384</v>
      </c>
      <c r="E324" s="828">
        <v>5</v>
      </c>
      <c r="F324" s="1148">
        <v>790</v>
      </c>
      <c r="G324" s="1148" t="s">
        <v>106</v>
      </c>
      <c r="H324" s="1148" t="s">
        <v>106</v>
      </c>
      <c r="I324" s="987">
        <v>37.79</v>
      </c>
      <c r="J324" s="738">
        <f t="shared" si="69"/>
        <v>2.6462026991267531</v>
      </c>
      <c r="K324" s="990">
        <v>0.25</v>
      </c>
      <c r="L324" s="1000">
        <v>4</v>
      </c>
      <c r="M324" s="729">
        <f t="shared" si="70"/>
        <v>1</v>
      </c>
      <c r="N324" s="983" t="s">
        <v>136</v>
      </c>
      <c r="O324" s="831">
        <v>0.22700000000000001</v>
      </c>
      <c r="P324" s="694">
        <v>43158</v>
      </c>
      <c r="Q324" s="694">
        <v>43173</v>
      </c>
      <c r="R324" s="729">
        <f t="shared" si="71"/>
        <v>10.132158590308366</v>
      </c>
      <c r="S324" s="795">
        <f>IF(INDEX(Historical!$D$7:$D$1442,MATCH(B324,Historical!$B$7:$B$1449,0))=0,"n/a",(INDEX(Historical!$C$7:$C$1442,MATCH(B324,Historical!$B$7:$B$1449,0))/INDEX(Historical!$D$7:$D$1442,MATCH(B324,Historical!$B$7:$B$1449,0))-1)*100)</f>
        <v>10.132158590308361</v>
      </c>
      <c r="T324" s="795">
        <f>IF(INDEX(Historical!$F$7:$F$1442,MATCH(B324,Historical!$B$7:$B$1449,0))=0,"n/a",((INDEX(Historical!$C$7:$C$1442,MATCH(B324,Historical!$B$7:$B$1449,0))/INDEX(Historical!$F$7:$F$1442,MATCH(B324,Historical!$B$7:$B$1449,0)))^(1/3)-1)*100)</f>
        <v>10.162250801492224</v>
      </c>
      <c r="U324" s="795" t="str">
        <f>IF(INDEX(Historical!$H$7:$H$1442,MATCH(B324,Historical!$B$7:$B$1449,0))=0,"n/a",((INDEX(Historical!$C$7:$C$1442,MATCH(B324,Historical!$B$7:$B$1449,0))/INDEX(Historical!$H$7:$H$1442,MATCH(B324,Historical!$B$7:$B$1449,0)))^(1/5)-1)*100)</f>
        <v>n/a</v>
      </c>
      <c r="V324" s="795" t="str">
        <f>IF(INDEX(Historical!$O$7:$O$1442,MATCH(B324,Historical!$B$7:$B$1449,0))=0,"n/a",((INDEX(Historical!$C$7:$C$1442,MATCH(B324,Historical!$B$7:$B$1449,0))/INDEX(Historical!$O$7:$O$1442,MATCH(B324,Historical!$B$7:$B$1449,0)))^(1/10)-1)*100)</f>
        <v>n/a</v>
      </c>
      <c r="W324" s="796" t="str">
        <f t="shared" si="72"/>
        <v>n/a</v>
      </c>
      <c r="X324" s="797" t="str">
        <f t="shared" si="73"/>
        <v>n/a</v>
      </c>
      <c r="Y324" s="749"/>
      <c r="Z324" s="738" t="str">
        <f t="shared" si="74"/>
        <v>n/a</v>
      </c>
      <c r="AA324" s="999" t="str">
        <f t="shared" si="75"/>
        <v>n/a</v>
      </c>
      <c r="AB324" s="1000">
        <v>12</v>
      </c>
      <c r="AC324" s="978">
        <v>-0.12</v>
      </c>
      <c r="AD324" s="978" t="s">
        <v>137</v>
      </c>
      <c r="AE324" s="978">
        <v>2.93</v>
      </c>
      <c r="AF324" s="978">
        <v>2.0699999999999998</v>
      </c>
      <c r="AG324" s="978">
        <v>8.2000000000000011</v>
      </c>
      <c r="AH324" s="978">
        <v>1.3</v>
      </c>
      <c r="AI324" s="978">
        <v>17.580000000000002</v>
      </c>
      <c r="AJ324" s="978">
        <v>7.1999999999999993</v>
      </c>
      <c r="AK324" s="978">
        <v>16</v>
      </c>
      <c r="AL324" s="991">
        <v>1700</v>
      </c>
      <c r="AM324" s="985">
        <v>0.5</v>
      </c>
      <c r="AN324" s="978">
        <v>1.1299999999999999</v>
      </c>
      <c r="AO324" s="838" t="str">
        <f t="shared" si="76"/>
        <v>n/a</v>
      </c>
      <c r="AP324" s="839" t="str">
        <f t="shared" si="77"/>
        <v>n/a</v>
      </c>
      <c r="AQ324" s="1001" t="str">
        <f t="shared" si="78"/>
        <v>n/a</v>
      </c>
      <c r="AR324" s="738">
        <f>INDEX(Historical!$C$7:$C$1442,MATCH(B324,Historical!$B$7:$B$1449,0))*IF(AH324="n/a",1.03,IF(AH324&lt;0,1.01,IF(AH324&gt;10,1.1,(1+AH324/100))))</f>
        <v>1.0129999999999999</v>
      </c>
      <c r="AS324" s="999">
        <f t="shared" si="79"/>
        <v>1.1143000000000001</v>
      </c>
      <c r="AT324" s="999">
        <f t="shared" si="85"/>
        <v>1.2257300000000002</v>
      </c>
      <c r="AU324" s="999">
        <f t="shared" si="85"/>
        <v>1.3483030000000003</v>
      </c>
      <c r="AV324" s="999">
        <f t="shared" si="85"/>
        <v>1.4831333000000004</v>
      </c>
      <c r="AW324" s="738">
        <f t="shared" si="80"/>
        <v>6.1844663000000013</v>
      </c>
      <c r="AX324" s="846">
        <f t="shared" si="81"/>
        <v>16.36535141571845</v>
      </c>
      <c r="AY324" s="1080">
        <v>1.79</v>
      </c>
      <c r="AZ324" s="985">
        <v>28.28</v>
      </c>
      <c r="BA324" s="985">
        <v>-25.019999999999996</v>
      </c>
      <c r="BB324" s="985">
        <v>7.08</v>
      </c>
      <c r="BC324" s="985">
        <v>-9.98</v>
      </c>
      <c r="BE324" s="700">
        <v>2014</v>
      </c>
      <c r="BF324" s="1013">
        <f t="shared" si="82"/>
        <v>0</v>
      </c>
      <c r="BG324" s="995">
        <v>3.4000000000000004</v>
      </c>
    </row>
    <row r="325" spans="1:59" s="874" customFormat="1" ht="11.25" customHeight="1" x14ac:dyDescent="0.2">
      <c r="A325" s="853" t="s">
        <v>3894</v>
      </c>
      <c r="B325" s="882" t="s">
        <v>3895</v>
      </c>
      <c r="C325" s="1070" t="s">
        <v>108</v>
      </c>
      <c r="D325" s="1070" t="s">
        <v>4397</v>
      </c>
      <c r="E325" s="854">
        <v>5</v>
      </c>
      <c r="F325" s="1148">
        <v>787</v>
      </c>
      <c r="G325" s="1147" t="s">
        <v>106</v>
      </c>
      <c r="H325" s="1147" t="s">
        <v>106</v>
      </c>
      <c r="I325" s="855">
        <v>43.75</v>
      </c>
      <c r="J325" s="856">
        <f t="shared" si="69"/>
        <v>4.2971428571428572</v>
      </c>
      <c r="K325" s="857">
        <v>0.47</v>
      </c>
      <c r="L325" s="858">
        <v>4</v>
      </c>
      <c r="M325" s="859">
        <f t="shared" si="70"/>
        <v>1.88</v>
      </c>
      <c r="N325" s="860" t="s">
        <v>429</v>
      </c>
      <c r="O325" s="861">
        <v>0.37</v>
      </c>
      <c r="P325" s="878">
        <v>43147</v>
      </c>
      <c r="Q325" s="878">
        <v>43166</v>
      </c>
      <c r="R325" s="859">
        <f t="shared" si="71"/>
        <v>27.027027027027025</v>
      </c>
      <c r="S325" s="795">
        <f>IF(INDEX(Historical!$D$7:$D$1442,MATCH(B325,Historical!$B$7:$B$1449,0))=0,"n/a",(INDEX(Historical!$C$7:$C$1442,MATCH(B325,Historical!$B$7:$B$1449,0))/INDEX(Historical!$D$7:$D$1442,MATCH(B325,Historical!$B$7:$B$1449,0))-1)*100)</f>
        <v>27.027027027027017</v>
      </c>
      <c r="T325" s="795">
        <f>IF(INDEX(Historical!$F$7:$F$1442,MATCH(B325,Historical!$B$7:$B$1449,0))=0,"n/a",((INDEX(Historical!$C$7:$C$1442,MATCH(B325,Historical!$B$7:$B$1449,0))/INDEX(Historical!$F$7:$F$1442,MATCH(B325,Historical!$B$7:$B$1449,0)))^(1/3)-1)*100)</f>
        <v>23.420115855534362</v>
      </c>
      <c r="U325" s="795" t="str">
        <f>IF(INDEX(Historical!$H$7:$H$1442,MATCH(B325,Historical!$B$7:$B$1449,0))=0,"n/a",((INDEX(Historical!$C$7:$C$1442,MATCH(B325,Historical!$B$7:$B$1449,0))/INDEX(Historical!$H$7:$H$1442,MATCH(B325,Historical!$B$7:$B$1449,0)))^(1/5)-1)*100)</f>
        <v>n/a</v>
      </c>
      <c r="V325" s="795" t="str">
        <f>IF(INDEX(Historical!$O$7:$O$1442,MATCH(B325,Historical!$B$7:$B$1449,0))=0,"n/a",((INDEX(Historical!$C$7:$C$1442,MATCH(B325,Historical!$B$7:$B$1449,0))/INDEX(Historical!$O$7:$O$1442,MATCH(B325,Historical!$B$7:$B$1449,0)))^(1/10)-1)*100)</f>
        <v>n/a</v>
      </c>
      <c r="W325" s="863" t="str">
        <f t="shared" si="72"/>
        <v>n/a</v>
      </c>
      <c r="X325" s="864" t="str">
        <f t="shared" si="73"/>
        <v>n/a</v>
      </c>
      <c r="Y325" s="1263"/>
      <c r="Z325" s="856">
        <f t="shared" si="74"/>
        <v>28.790199081163859</v>
      </c>
      <c r="AA325" s="866">
        <f t="shared" si="75"/>
        <v>6.6998468606431851</v>
      </c>
      <c r="AB325" s="858">
        <v>12</v>
      </c>
      <c r="AC325" s="867">
        <v>6.53</v>
      </c>
      <c r="AD325" s="867">
        <v>0.68</v>
      </c>
      <c r="AE325" s="867">
        <v>2.96</v>
      </c>
      <c r="AF325" s="867">
        <v>5.34</v>
      </c>
      <c r="AG325" s="867">
        <v>21.9</v>
      </c>
      <c r="AH325" s="867">
        <v>252.70000000000002</v>
      </c>
      <c r="AI325" s="867">
        <v>0</v>
      </c>
      <c r="AJ325" s="867">
        <v>51.6</v>
      </c>
      <c r="AK325" s="867">
        <v>9.9</v>
      </c>
      <c r="AL325" s="868">
        <v>2420</v>
      </c>
      <c r="AM325" s="869">
        <v>0.1</v>
      </c>
      <c r="AN325" s="867">
        <v>0</v>
      </c>
      <c r="AO325" s="870" t="str">
        <f t="shared" si="76"/>
        <v>n/a</v>
      </c>
      <c r="AP325" s="871" t="str">
        <f t="shared" si="77"/>
        <v>n/a</v>
      </c>
      <c r="AQ325" s="872">
        <f t="shared" si="78"/>
        <v>26.099047905181095</v>
      </c>
      <c r="AR325" s="738">
        <f>INDEX(Historical!$C$7:$C$1442,MATCH(B325,Historical!$B$7:$B$1449,0))*IF(AH325="n/a",1.03,IF(AH325&lt;0,1.01,IF(AH325&gt;10,1.1,(1+AH325/100))))</f>
        <v>2.0680000000000001</v>
      </c>
      <c r="AS325" s="866">
        <f t="shared" si="79"/>
        <v>2.0680000000000001</v>
      </c>
      <c r="AT325" s="866">
        <f t="shared" si="85"/>
        <v>2.272732</v>
      </c>
      <c r="AU325" s="866">
        <f t="shared" si="85"/>
        <v>2.4977324679999997</v>
      </c>
      <c r="AV325" s="866">
        <f t="shared" si="85"/>
        <v>2.7450079823319995</v>
      </c>
      <c r="AW325" s="856">
        <f t="shared" si="80"/>
        <v>11.651472450331999</v>
      </c>
      <c r="AX325" s="873">
        <f t="shared" si="81"/>
        <v>26.631937029330281</v>
      </c>
      <c r="AY325" s="1081">
        <v>2</v>
      </c>
      <c r="AZ325" s="869">
        <v>33.96</v>
      </c>
      <c r="BA325" s="869">
        <v>-33.770000000000003</v>
      </c>
      <c r="BB325" s="869">
        <v>13.33</v>
      </c>
      <c r="BC325" s="869">
        <v>-14.44</v>
      </c>
      <c r="BD325" s="1033"/>
      <c r="BE325" s="700">
        <v>2014</v>
      </c>
      <c r="BF325" s="1013">
        <f t="shared" si="82"/>
        <v>0</v>
      </c>
      <c r="BG325" s="931">
        <v>10.7</v>
      </c>
    </row>
    <row r="326" spans="1:59" ht="11.25" customHeight="1" x14ac:dyDescent="0.2">
      <c r="A326" s="798" t="s">
        <v>3896</v>
      </c>
      <c r="B326" s="890" t="s">
        <v>3897</v>
      </c>
      <c r="C326" s="1070" t="s">
        <v>128</v>
      </c>
      <c r="D326" s="1070" t="s">
        <v>4389</v>
      </c>
      <c r="E326" s="828">
        <v>7</v>
      </c>
      <c r="F326" s="1148">
        <v>627</v>
      </c>
      <c r="G326" s="1148" t="s">
        <v>106</v>
      </c>
      <c r="H326" s="1148" t="s">
        <v>106</v>
      </c>
      <c r="I326" s="996">
        <v>46.26</v>
      </c>
      <c r="J326" s="738">
        <f t="shared" si="69"/>
        <v>2.2481625594466066</v>
      </c>
      <c r="K326" s="976">
        <v>0.26</v>
      </c>
      <c r="L326" s="1148">
        <v>4</v>
      </c>
      <c r="M326" s="729">
        <f t="shared" si="70"/>
        <v>1.04</v>
      </c>
      <c r="N326" s="1148" t="s">
        <v>127</v>
      </c>
      <c r="O326" s="676">
        <v>0.22</v>
      </c>
      <c r="P326" s="718">
        <v>43370</v>
      </c>
      <c r="Q326" s="718">
        <v>43385</v>
      </c>
      <c r="R326" s="729">
        <f t="shared" si="71"/>
        <v>18.181818181818183</v>
      </c>
      <c r="S326" s="795">
        <f>IF(INDEX(Historical!$D$7:$D$1442,MATCH(B326,Historical!$B$7:$B$1449,0))=0,"n/a",(INDEX(Historical!$C$7:$C$1442,MATCH(B326,Historical!$B$7:$B$1449,0))/INDEX(Historical!$D$7:$D$1442,MATCH(B326,Historical!$B$7:$B$1449,0))-1)*100)</f>
        <v>12.195121951219523</v>
      </c>
      <c r="T326" s="795">
        <f>IF(INDEX(Historical!$F$7:$F$1442,MATCH(B326,Historical!$B$7:$B$1449,0))=0,"n/a",((INDEX(Historical!$C$7:$C$1442,MATCH(B326,Historical!$B$7:$B$1449,0))/INDEX(Historical!$F$7:$F$1442,MATCH(B326,Historical!$B$7:$B$1449,0)))^(1/3)-1)*100)</f>
        <v>12.858935886850031</v>
      </c>
      <c r="U326" s="795">
        <f>IF(INDEX(Historical!$H$7:$H$1442,MATCH(B326,Historical!$B$7:$B$1449,0))=0,"n/a",((INDEX(Historical!$C$7:$C$1442,MATCH(B326,Historical!$B$7:$B$1449,0))/INDEX(Historical!$H$7:$H$1442,MATCH(B326,Historical!$B$7:$B$1449,0)))^(1/5)-1)*100)</f>
        <v>11.244567910677539</v>
      </c>
      <c r="V326" s="795" t="str">
        <f>IF(INDEX(Historical!$O$7:$O$1442,MATCH(B326,Historical!$B$7:$B$1449,0))=0,"n/a",((INDEX(Historical!$C$7:$C$1442,MATCH(B326,Historical!$B$7:$B$1449,0))/INDEX(Historical!$O$7:$O$1442,MATCH(B326,Historical!$B$7:$B$1449,0)))^(1/10)-1)*100)</f>
        <v>n/a</v>
      </c>
      <c r="W326" s="796" t="str">
        <f t="shared" si="72"/>
        <v>n/a</v>
      </c>
      <c r="X326" s="797">
        <f t="shared" si="73"/>
        <v>0.694109130288737</v>
      </c>
      <c r="Y326" s="739"/>
      <c r="Z326" s="738">
        <f t="shared" si="74"/>
        <v>46.846846846846844</v>
      </c>
      <c r="AA326" s="999">
        <f t="shared" si="75"/>
        <v>20.837837837837835</v>
      </c>
      <c r="AB326" s="1000">
        <v>12</v>
      </c>
      <c r="AC326" s="995">
        <v>2.2200000000000002</v>
      </c>
      <c r="AD326" s="995">
        <v>2.62</v>
      </c>
      <c r="AE326" s="978">
        <v>2.59</v>
      </c>
      <c r="AF326" s="978">
        <v>2.66</v>
      </c>
      <c r="AG326" s="978">
        <v>13.5</v>
      </c>
      <c r="AH326" s="978">
        <v>77.3</v>
      </c>
      <c r="AI326" s="978">
        <v>2.4299999999999997</v>
      </c>
      <c r="AJ326" s="775">
        <v>16.2</v>
      </c>
      <c r="AK326" s="775">
        <v>7.9600000000000009</v>
      </c>
      <c r="AL326" s="995">
        <v>67740</v>
      </c>
      <c r="AM326" s="995">
        <v>0.1</v>
      </c>
      <c r="AN326" s="995">
        <v>0.79</v>
      </c>
      <c r="AO326" s="838">
        <f t="shared" si="76"/>
        <v>-7.3451073677136893</v>
      </c>
      <c r="AP326" s="839">
        <f t="shared" si="77"/>
        <v>13.492730470124146</v>
      </c>
      <c r="AQ326" s="1001">
        <f t="shared" si="78"/>
        <v>56.955264183635947</v>
      </c>
      <c r="AR326" s="738">
        <f>INDEX(Historical!$C$7:$C$1442,MATCH(B326,Historical!$B$7:$B$1449,0))*IF(AH326="n/a",1.03,IF(AH326&lt;0,1.01,IF(AH326&gt;10,1.1,(1+AH326/100))))</f>
        <v>1.0120000000000002</v>
      </c>
      <c r="AS326" s="999">
        <f t="shared" si="79"/>
        <v>1.0365916000000002</v>
      </c>
      <c r="AT326" s="999">
        <f t="shared" si="85"/>
        <v>1.1191042913600002</v>
      </c>
      <c r="AU326" s="999">
        <f t="shared" si="85"/>
        <v>1.2081849929522563</v>
      </c>
      <c r="AV326" s="999">
        <f t="shared" si="85"/>
        <v>1.304356518391256</v>
      </c>
      <c r="AW326" s="738">
        <f t="shared" si="80"/>
        <v>5.6802374027035132</v>
      </c>
      <c r="AX326" s="846">
        <f t="shared" si="81"/>
        <v>12.278939478390647</v>
      </c>
      <c r="AY326" s="824">
        <v>0.84</v>
      </c>
      <c r="AZ326" s="978">
        <v>23.62</v>
      </c>
      <c r="BA326" s="978">
        <v>-0.6</v>
      </c>
      <c r="BB326" s="978">
        <v>8.14</v>
      </c>
      <c r="BC326" s="978">
        <v>10.459999999999999</v>
      </c>
      <c r="BE326" s="700">
        <v>2012</v>
      </c>
      <c r="BF326" s="1013">
        <f t="shared" si="82"/>
        <v>0</v>
      </c>
      <c r="BG326" s="995">
        <v>5.5</v>
      </c>
    </row>
    <row r="327" spans="1:59" ht="11.25" customHeight="1" x14ac:dyDescent="0.2">
      <c r="A327" s="994" t="s">
        <v>1486</v>
      </c>
      <c r="B327" s="988" t="s">
        <v>1487</v>
      </c>
      <c r="C327" s="1070" t="s">
        <v>4252</v>
      </c>
      <c r="D327" s="1070" t="s">
        <v>4431</v>
      </c>
      <c r="E327" s="828">
        <v>7</v>
      </c>
      <c r="F327" s="1148">
        <v>596</v>
      </c>
      <c r="G327" s="1148" t="s">
        <v>106</v>
      </c>
      <c r="H327" s="1148" t="s">
        <v>106</v>
      </c>
      <c r="I327" s="987">
        <v>16.600000000000001</v>
      </c>
      <c r="J327" s="738">
        <f t="shared" ref="J327:J390" si="86">(M327/I327)*100</f>
        <v>2.7951807228915664</v>
      </c>
      <c r="K327" s="990">
        <v>0.11600000000000001</v>
      </c>
      <c r="L327" s="1000">
        <v>4</v>
      </c>
      <c r="M327" s="729">
        <f t="shared" ref="M327:M390" si="87">K327*L327</f>
        <v>0.46400000000000002</v>
      </c>
      <c r="N327" s="983" t="s">
        <v>460</v>
      </c>
      <c r="O327" s="831">
        <v>0.113</v>
      </c>
      <c r="P327" s="694">
        <v>43189</v>
      </c>
      <c r="Q327" s="694">
        <v>43210</v>
      </c>
      <c r="R327" s="729">
        <f t="shared" ref="R327:R390" si="88">(K327-O327)/O327*100</f>
        <v>2.6548672566371705</v>
      </c>
      <c r="S327" s="795">
        <f>IF(INDEX(Historical!$D$7:$D$1442,MATCH(B327,Historical!$B$7:$B$1449,0))=0,"n/a",(INDEX(Historical!$C$7:$C$1442,MATCH(B327,Historical!$B$7:$B$1449,0))/INDEX(Historical!$D$7:$D$1442,MATCH(B327,Historical!$B$7:$B$1449,0))-1)*100)</f>
        <v>2.6726057906458767</v>
      </c>
      <c r="T327" s="795">
        <f>IF(INDEX(Historical!$F$7:$F$1442,MATCH(B327,Historical!$B$7:$B$1449,0))=0,"n/a",((INDEX(Historical!$C$7:$C$1442,MATCH(B327,Historical!$B$7:$B$1449,0))/INDEX(Historical!$F$7:$F$1442,MATCH(B327,Historical!$B$7:$B$1449,0)))^(1/3)-1)*100)</f>
        <v>6.6528445174461881</v>
      </c>
      <c r="U327" s="795">
        <f>IF(INDEX(Historical!$H$7:$H$1442,MATCH(B327,Historical!$B$7:$B$1449,0))=0,"n/a",((INDEX(Historical!$C$7:$C$1442,MATCH(B327,Historical!$B$7:$B$1449,0))/INDEX(Historical!$H$7:$H$1442,MATCH(B327,Historical!$B$7:$B$1449,0)))^(1/5)-1)*100)</f>
        <v>15.945967516428606</v>
      </c>
      <c r="V327" s="795" t="str">
        <f>IF(INDEX(Historical!$O$7:$O$1442,MATCH(B327,Historical!$B$7:$B$1449,0))=0,"n/a",((INDEX(Historical!$C$7:$C$1442,MATCH(B327,Historical!$B$7:$B$1449,0))/INDEX(Historical!$O$7:$O$1442,MATCH(B327,Historical!$B$7:$B$1449,0)))^(1/10)-1)*100)</f>
        <v>n/a</v>
      </c>
      <c r="W327" s="796" t="str">
        <f t="shared" ref="W327:W390" si="89">IF(OR(U327&lt;=0,U327="n/a",V327&lt;=0,V327="n/a"),"n/a",U327/V327)</f>
        <v>n/a</v>
      </c>
      <c r="X327" s="797" t="str">
        <f t="shared" ref="X327:X390" si="90">IF(OR(AJ327&lt;=0,AJ327="n/a",U327&lt;=0,U327="n/a"),"n/a",U327/AJ327)</f>
        <v>n/a</v>
      </c>
      <c r="Y327" s="751"/>
      <c r="Z327" s="738" t="str">
        <f t="shared" ref="Z327:Z390" si="91">IF(OR(AC327&lt;0.01,AC327="n/a"),"n/a",M327/AC327*100)</f>
        <v>n/a</v>
      </c>
      <c r="AA327" s="999" t="str">
        <f t="shared" ref="AA327:AA390" si="92">IF(OR(AC327&lt;0.01,AC327="n/a"),"n/a",I327/AC327)</f>
        <v>n/a</v>
      </c>
      <c r="AB327" s="1000">
        <v>12</v>
      </c>
      <c r="AC327" s="978">
        <v>-0.09</v>
      </c>
      <c r="AD327" s="978" t="s">
        <v>137</v>
      </c>
      <c r="AE327" s="978">
        <v>2.86</v>
      </c>
      <c r="AF327" s="978">
        <v>2.0299999999999998</v>
      </c>
      <c r="AG327" s="978">
        <v>0.3</v>
      </c>
      <c r="AH327" s="980">
        <v>-142.79999999999998</v>
      </c>
      <c r="AI327" s="980">
        <v>0</v>
      </c>
      <c r="AJ327" s="978">
        <v>-17.100000000000001</v>
      </c>
      <c r="AK327" s="978">
        <v>15</v>
      </c>
      <c r="AL327" s="991">
        <v>687.07</v>
      </c>
      <c r="AM327" s="985">
        <v>1.7999999999999998</v>
      </c>
      <c r="AN327" s="978">
        <v>0.24</v>
      </c>
      <c r="AO327" s="838" t="str">
        <f t="shared" ref="AO327:AO390" si="93">IF(U327="n/a","n/a",IF(AA327&lt;0,"n/a",IF(AA327="n/a","n/a",J327+U327-AA327)))</f>
        <v>n/a</v>
      </c>
      <c r="AP327" s="839">
        <f t="shared" ref="AP327:AP390" si="94">IF(U327="n/a","n/a",J327+U327)</f>
        <v>18.741148239320172</v>
      </c>
      <c r="AQ327" s="1001" t="str">
        <f t="shared" ref="AQ327:AQ390" si="95">IF(OR(AC327&lt;0.01,AF327="n/a"),"n/a",(I327/SQRT(22.5*AC327*(I327/AF327))-1)*100)</f>
        <v>n/a</v>
      </c>
      <c r="AR327" s="738">
        <f>INDEX(Historical!$C$7:$C$1442,MATCH(B327,Historical!$B$7:$B$1449,0))*IF(AH327="n/a",1.03,IF(AH327&lt;0,1.01,IF(AH327&gt;10,1.1,(1+AH327/100))))</f>
        <v>0.46561000000000002</v>
      </c>
      <c r="AS327" s="999">
        <f t="shared" ref="AS327:AS390" si="96">IF($AI327="n/a",1.03*AR327,IF($AI327&lt;0,1.01*AR327,IF($AI327&gt;10,1.1*AR327,(1+$AI327/100)*AR327)))</f>
        <v>0.46561000000000002</v>
      </c>
      <c r="AT327" s="999">
        <f t="shared" ref="AT327:AV346" si="97">IF($AK327="n/a",1.03*AS327,IF($AK327&lt;0,1.01*AS327,IF($AK327&gt;10,1.1*AS327,(1+$AK327/100)*AS327)))</f>
        <v>0.51217100000000004</v>
      </c>
      <c r="AU327" s="999">
        <f t="shared" si="97"/>
        <v>0.56338810000000006</v>
      </c>
      <c r="AV327" s="999">
        <f t="shared" si="97"/>
        <v>0.61972691000000013</v>
      </c>
      <c r="AW327" s="738">
        <f t="shared" ref="AW327:AW390" si="98">SUM(AR327:AV327)</f>
        <v>2.6265060100000004</v>
      </c>
      <c r="AX327" s="846">
        <f t="shared" ref="AX327:AX390" si="99">AW327/I327*100</f>
        <v>15.822325361445785</v>
      </c>
      <c r="AY327" s="1080">
        <v>1.02</v>
      </c>
      <c r="AZ327" s="985">
        <v>8.57</v>
      </c>
      <c r="BA327" s="985">
        <v>-37.940000000000005</v>
      </c>
      <c r="BB327" s="985">
        <v>0.25</v>
      </c>
      <c r="BC327" s="985">
        <v>-15.329999999999998</v>
      </c>
      <c r="BE327" s="700">
        <v>2012</v>
      </c>
      <c r="BF327" s="1013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995">
        <v>0.2</v>
      </c>
    </row>
    <row r="328" spans="1:59" ht="11.25" customHeight="1" x14ac:dyDescent="0.2">
      <c r="A328" s="976" t="s">
        <v>1488</v>
      </c>
      <c r="B328" s="988" t="s">
        <v>1489</v>
      </c>
      <c r="C328" s="1070" t="s">
        <v>108</v>
      </c>
      <c r="D328" s="1070" t="s">
        <v>4397</v>
      </c>
      <c r="E328" s="828">
        <v>9</v>
      </c>
      <c r="F328" s="1148">
        <v>347</v>
      </c>
      <c r="G328" s="1148" t="s">
        <v>106</v>
      </c>
      <c r="H328" s="1148" t="s">
        <v>106</v>
      </c>
      <c r="I328" s="987">
        <v>158.51</v>
      </c>
      <c r="J328" s="738">
        <f t="shared" si="86"/>
        <v>1.1103400416377518</v>
      </c>
      <c r="K328" s="990">
        <v>0.44</v>
      </c>
      <c r="L328" s="1000">
        <v>4</v>
      </c>
      <c r="M328" s="729">
        <f t="shared" si="87"/>
        <v>1.76</v>
      </c>
      <c r="N328" s="983" t="s">
        <v>111</v>
      </c>
      <c r="O328" s="831">
        <v>0.38</v>
      </c>
      <c r="P328" s="694">
        <v>43147</v>
      </c>
      <c r="Q328" s="694">
        <v>43171</v>
      </c>
      <c r="R328" s="729">
        <f t="shared" si="88"/>
        <v>15.789473684210526</v>
      </c>
      <c r="S328" s="795">
        <f>IF(INDEX(Historical!$D$7:$D$1442,MATCH(B328,Historical!$B$7:$B$1449,0))=0,"n/a",(INDEX(Historical!$C$7:$C$1442,MATCH(B328,Historical!$B$7:$B$1449,0))/INDEX(Historical!$D$7:$D$1442,MATCH(B328,Historical!$B$7:$B$1449,0))-1)*100)</f>
        <v>15.789473684210531</v>
      </c>
      <c r="T328" s="795">
        <f>IF(INDEX(Historical!$F$7:$F$1442,MATCH(B328,Historical!$B$7:$B$1449,0))=0,"n/a",((INDEX(Historical!$C$7:$C$1442,MATCH(B328,Historical!$B$7:$B$1449,0))/INDEX(Historical!$F$7:$F$1442,MATCH(B328,Historical!$B$7:$B$1449,0)))^(1/3)-1)*100)</f>
        <v>8.9744250818549531</v>
      </c>
      <c r="U328" s="795">
        <f>IF(INDEX(Historical!$H$7:$H$1442,MATCH(B328,Historical!$B$7:$B$1449,0))=0,"n/a",((INDEX(Historical!$C$7:$C$1442,MATCH(B328,Historical!$B$7:$B$1449,0))/INDEX(Historical!$H$7:$H$1442,MATCH(B328,Historical!$B$7:$B$1449,0)))^(1/5)-1)*100)</f>
        <v>14.354703364926591</v>
      </c>
      <c r="V328" s="795">
        <f>IF(INDEX(Historical!$O$7:$O$1442,MATCH(B328,Historical!$B$7:$B$1449,0))=0,"n/a",((INDEX(Historical!$C$7:$C$1442,MATCH(B328,Historical!$B$7:$B$1449,0))/INDEX(Historical!$O$7:$O$1442,MATCH(B328,Historical!$B$7:$B$1449,0)))^(1/10)-1)*100)</f>
        <v>15.969895987933814</v>
      </c>
      <c r="W328" s="796">
        <f t="shared" si="89"/>
        <v>0.89886016638883592</v>
      </c>
      <c r="X328" s="797">
        <f t="shared" si="90"/>
        <v>2.8709406729853182</v>
      </c>
      <c r="Y328" s="749"/>
      <c r="Z328" s="738">
        <f t="shared" si="91"/>
        <v>40.835266821345712</v>
      </c>
      <c r="AA328" s="999">
        <f t="shared" si="92"/>
        <v>36.777262180974482</v>
      </c>
      <c r="AB328" s="1000">
        <v>12</v>
      </c>
      <c r="AC328" s="978">
        <v>4.3099999999999996</v>
      </c>
      <c r="AD328" s="978">
        <v>2.71</v>
      </c>
      <c r="AE328" s="978">
        <v>6.68</v>
      </c>
      <c r="AF328" s="978">
        <v>75.84</v>
      </c>
      <c r="AG328" s="981">
        <v>842.6</v>
      </c>
      <c r="AH328" s="978">
        <v>184.3</v>
      </c>
      <c r="AI328" s="978">
        <v>6.68</v>
      </c>
      <c r="AJ328" s="978">
        <v>5</v>
      </c>
      <c r="AK328" s="978">
        <v>13.600000000000001</v>
      </c>
      <c r="AL328" s="991">
        <v>30400</v>
      </c>
      <c r="AM328" s="986">
        <v>0.1</v>
      </c>
      <c r="AN328" s="978">
        <v>12.38</v>
      </c>
      <c r="AO328" s="838">
        <f t="shared" si="93"/>
        <v>-21.312218774410141</v>
      </c>
      <c r="AP328" s="839">
        <f t="shared" si="94"/>
        <v>15.465043406564343</v>
      </c>
      <c r="AQ328" s="1001">
        <f t="shared" si="95"/>
        <v>1013.3907298189225</v>
      </c>
      <c r="AR328" s="738">
        <f>INDEX(Historical!$C$7:$C$1442,MATCH(B328,Historical!$B$7:$B$1449,0))*IF(AH328="n/a",1.03,IF(AH328&lt;0,1.01,IF(AH328&gt;10,1.1,(1+AH328/100))))</f>
        <v>1.9360000000000002</v>
      </c>
      <c r="AS328" s="999">
        <f t="shared" si="96"/>
        <v>2.0653248</v>
      </c>
      <c r="AT328" s="999">
        <f t="shared" si="97"/>
        <v>2.2718572800000003</v>
      </c>
      <c r="AU328" s="999">
        <f t="shared" si="97"/>
        <v>2.4990430080000006</v>
      </c>
      <c r="AV328" s="999">
        <f t="shared" si="97"/>
        <v>2.7489473088000009</v>
      </c>
      <c r="AW328" s="738">
        <f t="shared" si="98"/>
        <v>11.521172396800001</v>
      </c>
      <c r="AX328" s="846">
        <f t="shared" si="99"/>
        <v>7.2684199083969476</v>
      </c>
      <c r="AY328" s="1080">
        <v>1.24</v>
      </c>
      <c r="AZ328" s="985">
        <v>22.63</v>
      </c>
      <c r="BA328" s="985">
        <v>-15.67</v>
      </c>
      <c r="BB328" s="985">
        <v>7.0000000000000009</v>
      </c>
      <c r="BC328" s="985">
        <v>-3.4000000000000004</v>
      </c>
      <c r="BE328" s="700">
        <v>2010</v>
      </c>
      <c r="BF328" s="1013">
        <f t="shared" si="100"/>
        <v>0</v>
      </c>
      <c r="BG328" s="995">
        <v>12.5</v>
      </c>
    </row>
    <row r="329" spans="1:59" ht="11.25" customHeight="1" x14ac:dyDescent="0.2">
      <c r="A329" s="976" t="s">
        <v>4250</v>
      </c>
      <c r="B329" s="988" t="s">
        <v>4246</v>
      </c>
      <c r="C329" s="1070" t="s">
        <v>108</v>
      </c>
      <c r="D329" s="1070" t="s">
        <v>4397</v>
      </c>
      <c r="E329" s="828">
        <v>5</v>
      </c>
      <c r="F329" s="1148">
        <v>827</v>
      </c>
      <c r="G329" s="1148" t="s">
        <v>106</v>
      </c>
      <c r="H329" s="1148" t="s">
        <v>106</v>
      </c>
      <c r="I329" s="992">
        <v>42.3</v>
      </c>
      <c r="J329" s="738">
        <f t="shared" si="86"/>
        <v>2.8368794326241136</v>
      </c>
      <c r="K329" s="997">
        <v>0.3</v>
      </c>
      <c r="L329" s="700">
        <v>4</v>
      </c>
      <c r="M329" s="729">
        <f t="shared" si="87"/>
        <v>1.2</v>
      </c>
      <c r="N329" s="700" t="s">
        <v>560</v>
      </c>
      <c r="O329" s="832">
        <v>0.25</v>
      </c>
      <c r="P329" s="718">
        <v>43311</v>
      </c>
      <c r="Q329" s="718">
        <v>43327</v>
      </c>
      <c r="R329" s="729">
        <f t="shared" si="88"/>
        <v>19.999999999999996</v>
      </c>
      <c r="S329" s="795">
        <f>IF(INDEX(Historical!$D$7:$D$1442,MATCH(B329,Historical!$B$7:$B$1449,0))=0,"n/a",(INDEX(Historical!$C$7:$C$1442,MATCH(B329,Historical!$B$7:$B$1449,0))/INDEX(Historical!$D$7:$D$1442,MATCH(B329,Historical!$B$7:$B$1449,0))-1)*100)</f>
        <v>22.222222222222232</v>
      </c>
      <c r="T329" s="795">
        <f>IF(INDEX(Historical!$F$7:$F$1442,MATCH(B329,Historical!$B$7:$B$1449,0))=0,"n/a",((INDEX(Historical!$C$7:$C$1442,MATCH(B329,Historical!$B$7:$B$1449,0))/INDEX(Historical!$F$7:$F$1442,MATCH(B329,Historical!$B$7:$B$1449,0)))^(1/3)-1)*100)</f>
        <v>25.99210498948732</v>
      </c>
      <c r="U329" s="795">
        <f>IF(INDEX(Historical!$H$7:$H$1442,MATCH(B329,Historical!$B$7:$B$1449,0))=0,"n/a",((INDEX(Historical!$C$7:$C$1442,MATCH(B329,Historical!$B$7:$B$1449,0))/INDEX(Historical!$H$7:$H$1442,MATCH(B329,Historical!$B$7:$B$1449,0)))^(1/5)-1)*100)</f>
        <v>40.628238838763522</v>
      </c>
      <c r="V329" s="795">
        <f>IF(INDEX(Historical!$O$7:$O$1442,MATCH(B329,Historical!$B$7:$B$1449,0))=0,"n/a",((INDEX(Historical!$C$7:$C$1442,MATCH(B329,Historical!$B$7:$B$1449,0))/INDEX(Historical!$O$7:$O$1442,MATCH(B329,Historical!$B$7:$B$1449,0)))^(1/10)-1)*100)</f>
        <v>0.1836598351406149</v>
      </c>
      <c r="W329" s="796">
        <f t="shared" si="89"/>
        <v>221.21461019311843</v>
      </c>
      <c r="X329" s="797">
        <f t="shared" si="90"/>
        <v>0.15447999558465217</v>
      </c>
      <c r="Y329" s="988"/>
      <c r="Z329" s="738">
        <f t="shared" si="91"/>
        <v>25.423728813559322</v>
      </c>
      <c r="AA329" s="999">
        <f t="shared" si="92"/>
        <v>8.9618644067796609</v>
      </c>
      <c r="AB329" s="1148">
        <v>12</v>
      </c>
      <c r="AC329" s="992">
        <v>4.72</v>
      </c>
      <c r="AD329" s="992">
        <v>0.66</v>
      </c>
      <c r="AE329" s="992">
        <v>1.42</v>
      </c>
      <c r="AF329" s="992">
        <v>1.02</v>
      </c>
      <c r="AG329" s="992">
        <v>10</v>
      </c>
      <c r="AH329" s="992">
        <v>23.7</v>
      </c>
      <c r="AI329" s="992">
        <v>9.0499999999999989</v>
      </c>
      <c r="AJ329" s="992">
        <v>263</v>
      </c>
      <c r="AK329" s="992">
        <v>13.62</v>
      </c>
      <c r="AL329" s="992">
        <v>71190</v>
      </c>
      <c r="AM329" s="992">
        <v>24.2</v>
      </c>
      <c r="AN329" s="992">
        <v>6.08</v>
      </c>
      <c r="AO329" s="838">
        <f t="shared" si="93"/>
        <v>34.503253864607977</v>
      </c>
      <c r="AP329" s="839">
        <f t="shared" si="94"/>
        <v>43.465118271387638</v>
      </c>
      <c r="AQ329" s="1001">
        <f t="shared" si="95"/>
        <v>-36.26059410061324</v>
      </c>
      <c r="AR329" s="738">
        <f>INDEX(Historical!$C$7:$C$1442,MATCH(B329,Historical!$B$7:$B$1449,0))*IF(AH329="n/a",1.03,IF(AH329&lt;0,1.01,IF(AH329&gt;10,1.1,(1+AH329/100))))</f>
        <v>1.2100000000000002</v>
      </c>
      <c r="AS329" s="999">
        <f t="shared" si="96"/>
        <v>1.3195050000000001</v>
      </c>
      <c r="AT329" s="999">
        <f t="shared" si="97"/>
        <v>1.4514555000000002</v>
      </c>
      <c r="AU329" s="999">
        <f t="shared" si="97"/>
        <v>1.5966010500000003</v>
      </c>
      <c r="AV329" s="999">
        <f t="shared" si="97"/>
        <v>1.7562611550000005</v>
      </c>
      <c r="AW329" s="738">
        <f t="shared" si="98"/>
        <v>7.3338227050000011</v>
      </c>
      <c r="AX329" s="846">
        <f t="shared" si="99"/>
        <v>17.337642328605206</v>
      </c>
      <c r="AY329" s="824">
        <v>1.23</v>
      </c>
      <c r="AZ329" s="995">
        <v>15.129999999999999</v>
      </c>
      <c r="BA329" s="995">
        <v>-28.76</v>
      </c>
      <c r="BB329" s="995">
        <v>1.01</v>
      </c>
      <c r="BC329" s="995">
        <v>-10.75</v>
      </c>
      <c r="BE329" s="700">
        <v>2014</v>
      </c>
      <c r="BF329" s="1013">
        <f t="shared" si="100"/>
        <v>0</v>
      </c>
      <c r="BG329" s="995">
        <v>0.8</v>
      </c>
    </row>
    <row r="330" spans="1:59" ht="11.25" customHeight="1" x14ac:dyDescent="0.2">
      <c r="A330" s="976" t="s">
        <v>1490</v>
      </c>
      <c r="B330" s="988" t="s">
        <v>1491</v>
      </c>
      <c r="C330" s="1070" t="s">
        <v>108</v>
      </c>
      <c r="D330" s="1070" t="s">
        <v>4397</v>
      </c>
      <c r="E330" s="828">
        <v>9</v>
      </c>
      <c r="F330" s="1148">
        <v>423</v>
      </c>
      <c r="G330" s="1148" t="s">
        <v>106</v>
      </c>
      <c r="H330" s="1148" t="s">
        <v>106</v>
      </c>
      <c r="I330" s="987">
        <v>124.15</v>
      </c>
      <c r="J330" s="738">
        <f t="shared" si="86"/>
        <v>0.90213451469995987</v>
      </c>
      <c r="K330" s="990">
        <v>0.28000000000000003</v>
      </c>
      <c r="L330" s="1000">
        <v>4</v>
      </c>
      <c r="M330" s="729">
        <f t="shared" si="87"/>
        <v>1.1200000000000001</v>
      </c>
      <c r="N330" s="983" t="s">
        <v>161</v>
      </c>
      <c r="O330" s="831">
        <v>0.25</v>
      </c>
      <c r="P330" s="973">
        <v>43468</v>
      </c>
      <c r="Q330" s="973">
        <v>43496</v>
      </c>
      <c r="R330" s="729">
        <f t="shared" si="88"/>
        <v>12.000000000000011</v>
      </c>
      <c r="S330" s="795">
        <f>IF(INDEX(Historical!$D$7:$D$1442,MATCH(B330,Historical!$B$7:$B$1449,0))=0,"n/a",(INDEX(Historical!$C$7:$C$1442,MATCH(B330,Historical!$B$7:$B$1449,0))/INDEX(Historical!$D$7:$D$1442,MATCH(B330,Historical!$B$7:$B$1449,0))-1)*100)</f>
        <v>8.6956521739130377</v>
      </c>
      <c r="T330" s="795">
        <f>IF(INDEX(Historical!$F$7:$F$1442,MATCH(B330,Historical!$B$7:$B$1449,0))=0,"n/a",((INDEX(Historical!$C$7:$C$1442,MATCH(B330,Historical!$B$7:$B$1449,0))/INDEX(Historical!$F$7:$F$1442,MATCH(B330,Historical!$B$7:$B$1449,0)))^(1/3)-1)*100)</f>
        <v>9.5793708422175161</v>
      </c>
      <c r="U330" s="795">
        <f>IF(INDEX(Historical!$H$7:$H$1442,MATCH(B330,Historical!$B$7:$B$1449,0))=0,"n/a",((INDEX(Historical!$C$7:$C$1442,MATCH(B330,Historical!$B$7:$B$1449,0))/INDEX(Historical!$H$7:$H$1442,MATCH(B330,Historical!$B$7:$B$1449,0)))^(1/5)-1)*100)</f>
        <v>14.869835499703509</v>
      </c>
      <c r="V330" s="795" t="str">
        <f>IF(INDEX(Historical!$O$7:$O$1442,MATCH(B330,Historical!$B$7:$B$1449,0))=0,"n/a",((INDEX(Historical!$C$7:$C$1442,MATCH(B330,Historical!$B$7:$B$1449,0))/INDEX(Historical!$O$7:$O$1442,MATCH(B330,Historical!$B$7:$B$1449,0)))^(1/10)-1)*100)</f>
        <v>n/a</v>
      </c>
      <c r="W330" s="796" t="str">
        <f t="shared" si="89"/>
        <v>n/a</v>
      </c>
      <c r="X330" s="797">
        <f t="shared" si="90"/>
        <v>2.124262214243358</v>
      </c>
      <c r="Y330" s="749"/>
      <c r="Z330" s="738">
        <f t="shared" si="91"/>
        <v>28.498727735368956</v>
      </c>
      <c r="AA330" s="999">
        <f t="shared" si="92"/>
        <v>31.590330788804071</v>
      </c>
      <c r="AB330" s="1000">
        <v>12</v>
      </c>
      <c r="AC330" s="978">
        <v>3.93</v>
      </c>
      <c r="AD330" s="978">
        <v>1.97</v>
      </c>
      <c r="AE330" s="978">
        <v>5.3</v>
      </c>
      <c r="AF330" s="978">
        <v>5.7</v>
      </c>
      <c r="AG330" s="978">
        <v>20.7</v>
      </c>
      <c r="AH330" s="978">
        <v>-21</v>
      </c>
      <c r="AI330" s="978" t="s">
        <v>137</v>
      </c>
      <c r="AJ330" s="978">
        <v>7.0000000000000009</v>
      </c>
      <c r="AK330" s="978">
        <v>16</v>
      </c>
      <c r="AL330" s="991">
        <v>5300</v>
      </c>
      <c r="AM330" s="985">
        <v>53.1</v>
      </c>
      <c r="AN330" s="978">
        <v>0.1</v>
      </c>
      <c r="AO330" s="838">
        <f t="shared" si="93"/>
        <v>-15.818360774400603</v>
      </c>
      <c r="AP330" s="839">
        <f t="shared" si="94"/>
        <v>15.771970014403468</v>
      </c>
      <c r="AQ330" s="1001">
        <f t="shared" si="95"/>
        <v>182.89368674168688</v>
      </c>
      <c r="AR330" s="738">
        <f>INDEX(Historical!$C$7:$C$1442,MATCH(B330,Historical!$B$7:$B$1449,0))*IF(AH330="n/a",1.03,IF(AH330&lt;0,1.01,IF(AH330&gt;10,1.1,(1+AH330/100))))</f>
        <v>1.01</v>
      </c>
      <c r="AS330" s="999">
        <f t="shared" si="96"/>
        <v>1.0403</v>
      </c>
      <c r="AT330" s="999">
        <f t="shared" si="97"/>
        <v>1.1443300000000001</v>
      </c>
      <c r="AU330" s="999">
        <f t="shared" si="97"/>
        <v>1.2587630000000001</v>
      </c>
      <c r="AV330" s="999">
        <f t="shared" si="97"/>
        <v>1.3846393000000001</v>
      </c>
      <c r="AW330" s="738">
        <f t="shared" si="98"/>
        <v>5.8380323000000001</v>
      </c>
      <c r="AX330" s="846">
        <f t="shared" si="99"/>
        <v>4.7024021747885625</v>
      </c>
      <c r="AY330" s="1080">
        <v>0.82</v>
      </c>
      <c r="AZ330" s="985">
        <v>37.940000000000005</v>
      </c>
      <c r="BA330" s="985">
        <v>-13.99</v>
      </c>
      <c r="BB330" s="985">
        <v>9.2200000000000006</v>
      </c>
      <c r="BC330" s="985">
        <v>1.4000000000000001</v>
      </c>
      <c r="BE330" s="700">
        <v>2011</v>
      </c>
      <c r="BF330" s="1013">
        <f t="shared" si="100"/>
        <v>0</v>
      </c>
      <c r="BG330" s="995">
        <v>12.6</v>
      </c>
    </row>
    <row r="331" spans="1:59" ht="11.25" customHeight="1" x14ac:dyDescent="0.2">
      <c r="A331" s="984" t="s">
        <v>1492</v>
      </c>
      <c r="B331" s="988" t="s">
        <v>1493</v>
      </c>
      <c r="C331" s="1070" t="s">
        <v>4252</v>
      </c>
      <c r="D331" s="1070" t="s">
        <v>4422</v>
      </c>
      <c r="E331" s="828">
        <v>9</v>
      </c>
      <c r="F331" s="1148">
        <v>420</v>
      </c>
      <c r="G331" s="1148" t="s">
        <v>106</v>
      </c>
      <c r="H331" s="1148" t="s">
        <v>106</v>
      </c>
      <c r="I331" s="987">
        <v>116.91</v>
      </c>
      <c r="J331" s="738">
        <f t="shared" si="86"/>
        <v>1.9502181164998715</v>
      </c>
      <c r="K331" s="990">
        <v>0.56999999999999995</v>
      </c>
      <c r="L331" s="1000">
        <v>4</v>
      </c>
      <c r="M331" s="729">
        <f t="shared" si="87"/>
        <v>2.2799999999999998</v>
      </c>
      <c r="N331" s="983" t="s">
        <v>467</v>
      </c>
      <c r="O331" s="831">
        <v>0.52</v>
      </c>
      <c r="P331" s="973">
        <v>43447</v>
      </c>
      <c r="Q331" s="973">
        <v>43480</v>
      </c>
      <c r="R331" s="729">
        <f t="shared" si="88"/>
        <v>9.6153846153846025</v>
      </c>
      <c r="S331" s="795">
        <f>IF(INDEX(Historical!$D$7:$D$1442,MATCH(B331,Historical!$B$7:$B$1449,0))=0,"n/a",(INDEX(Historical!$C$7:$C$1442,MATCH(B331,Historical!$B$7:$B$1449,0))/INDEX(Historical!$D$7:$D$1442,MATCH(B331,Historical!$B$7:$B$1449,0))-1)*100)</f>
        <v>10.638297872340431</v>
      </c>
      <c r="T331" s="795">
        <f>IF(INDEX(Historical!$F$7:$F$1442,MATCH(B331,Historical!$B$7:$B$1449,0))=0,"n/a",((INDEX(Historical!$C$7:$C$1442,MATCH(B331,Historical!$B$7:$B$1449,0))/INDEX(Historical!$F$7:$F$1442,MATCH(B331,Historical!$B$7:$B$1449,0)))^(1/3)-1)*100)</f>
        <v>15.21476602058922</v>
      </c>
      <c r="U331" s="795">
        <f>IF(INDEX(Historical!$H$7:$H$1442,MATCH(B331,Historical!$B$7:$B$1449,0))=0,"n/a",((INDEX(Historical!$C$7:$C$1442,MATCH(B331,Historical!$B$7:$B$1449,0))/INDEX(Historical!$H$7:$H$1442,MATCH(B331,Historical!$B$7:$B$1449,0)))^(1/5)-1)*100)</f>
        <v>13.796097158262377</v>
      </c>
      <c r="V331" s="795">
        <f>IF(INDEX(Historical!$O$7:$O$1442,MATCH(B331,Historical!$B$7:$B$1449,0))=0,"n/a",((INDEX(Historical!$C$7:$C$1442,MATCH(B331,Historical!$B$7:$B$1449,0))/INDEX(Historical!$O$7:$O$1442,MATCH(B331,Historical!$B$7:$B$1449,0)))^(1/10)-1)*100)</f>
        <v>9.9100123746509894</v>
      </c>
      <c r="W331" s="796">
        <f t="shared" si="89"/>
        <v>1.3921372281584308</v>
      </c>
      <c r="X331" s="797">
        <f t="shared" si="90"/>
        <v>1.0451588756259376</v>
      </c>
      <c r="Y331" s="749"/>
      <c r="Z331" s="738">
        <f t="shared" si="91"/>
        <v>47.698744769874466</v>
      </c>
      <c r="AA331" s="999">
        <f t="shared" si="92"/>
        <v>24.458158995815896</v>
      </c>
      <c r="AB331" s="1000">
        <v>12</v>
      </c>
      <c r="AC331" s="978">
        <v>4.78</v>
      </c>
      <c r="AD331" s="978">
        <v>1.67</v>
      </c>
      <c r="AE331" s="978">
        <v>2.68</v>
      </c>
      <c r="AF331" s="978" t="s">
        <v>137</v>
      </c>
      <c r="AG331" s="981">
        <v>2</v>
      </c>
      <c r="AH331" s="980">
        <v>29.4</v>
      </c>
      <c r="AI331" s="980">
        <v>7.31</v>
      </c>
      <c r="AJ331" s="978">
        <v>13.200000000000001</v>
      </c>
      <c r="AK331" s="978">
        <v>14.62</v>
      </c>
      <c r="AL331" s="991">
        <v>18890</v>
      </c>
      <c r="AM331" s="985">
        <v>0.1</v>
      </c>
      <c r="AN331" s="978" t="s">
        <v>137</v>
      </c>
      <c r="AO331" s="838">
        <f t="shared" si="93"/>
        <v>-8.711843721053647</v>
      </c>
      <c r="AP331" s="839">
        <f t="shared" si="94"/>
        <v>15.746315274762249</v>
      </c>
      <c r="AQ331" s="1001" t="str">
        <f t="shared" si="95"/>
        <v>n/a</v>
      </c>
      <c r="AR331" s="738">
        <f>INDEX(Historical!$C$7:$C$1442,MATCH(B331,Historical!$B$7:$B$1449,0))*IF(AH331="n/a",1.03,IF(AH331&lt;0,1.01,IF(AH331&gt;10,1.1,(1+AH331/100))))</f>
        <v>2.2880000000000003</v>
      </c>
      <c r="AS331" s="999">
        <f t="shared" si="96"/>
        <v>2.4552528000000002</v>
      </c>
      <c r="AT331" s="999">
        <f t="shared" si="97"/>
        <v>2.7007780800000005</v>
      </c>
      <c r="AU331" s="999">
        <f t="shared" si="97"/>
        <v>2.9708558880000009</v>
      </c>
      <c r="AV331" s="999">
        <f t="shared" si="97"/>
        <v>3.2679414768000012</v>
      </c>
      <c r="AW331" s="738">
        <f t="shared" si="98"/>
        <v>13.682828244800003</v>
      </c>
      <c r="AX331" s="846">
        <f t="shared" si="99"/>
        <v>11.703727863142593</v>
      </c>
      <c r="AY331" s="1080">
        <v>0.55000000000000004</v>
      </c>
      <c r="AZ331" s="985">
        <v>20.599999999999998</v>
      </c>
      <c r="BA331" s="985">
        <v>-12.73</v>
      </c>
      <c r="BB331" s="985">
        <v>-3.18</v>
      </c>
      <c r="BC331" s="985">
        <v>-2.23</v>
      </c>
      <c r="BE331" s="700">
        <v>2011</v>
      </c>
      <c r="BF331" s="1013">
        <f t="shared" si="100"/>
        <v>0</v>
      </c>
      <c r="BG331" s="995">
        <v>-0.4</v>
      </c>
    </row>
    <row r="332" spans="1:59" ht="11.25" customHeight="1" x14ac:dyDescent="0.2">
      <c r="A332" s="984" t="s">
        <v>1494</v>
      </c>
      <c r="B332" s="988" t="s">
        <v>1495</v>
      </c>
      <c r="C332" s="1070" t="s">
        <v>179</v>
      </c>
      <c r="D332" s="1070" t="s">
        <v>4399</v>
      </c>
      <c r="E332" s="828">
        <v>7</v>
      </c>
      <c r="F332" s="1148">
        <v>657</v>
      </c>
      <c r="G332" s="1148" t="s">
        <v>106</v>
      </c>
      <c r="H332" s="1148" t="s">
        <v>106</v>
      </c>
      <c r="I332" s="987">
        <v>35.119999999999997</v>
      </c>
      <c r="J332" s="738">
        <f t="shared" si="86"/>
        <v>7.3747152619589968</v>
      </c>
      <c r="K332" s="990">
        <v>0.64749999999999996</v>
      </c>
      <c r="L332" s="1000">
        <v>4</v>
      </c>
      <c r="M332" s="729">
        <f t="shared" si="87"/>
        <v>2.59</v>
      </c>
      <c r="N332" s="983" t="s">
        <v>107</v>
      </c>
      <c r="O332" s="831">
        <v>0.63749999999999996</v>
      </c>
      <c r="P332" s="973">
        <v>43500</v>
      </c>
      <c r="Q332" s="973">
        <v>43510</v>
      </c>
      <c r="R332" s="729">
        <f t="shared" si="88"/>
        <v>1.5686274509803935</v>
      </c>
      <c r="S332" s="795">
        <f>IF(INDEX(Historical!$D$7:$D$1442,MATCH(B332,Historical!$B$7:$B$1449,0))=0,"n/a",(INDEX(Historical!$C$7:$C$1442,MATCH(B332,Historical!$B$7:$B$1449,0))/INDEX(Historical!$D$7:$D$1442,MATCH(B332,Historical!$B$7:$B$1449,0))-1)*100)</f>
        <v>12.669683257918575</v>
      </c>
      <c r="T332" s="795">
        <f>IF(INDEX(Historical!$F$7:$F$1442,MATCH(B332,Historical!$B$7:$B$1449,0))=0,"n/a",((INDEX(Historical!$C$7:$C$1442,MATCH(B332,Historical!$B$7:$B$1449,0))/INDEX(Historical!$F$7:$F$1442,MATCH(B332,Historical!$B$7:$B$1449,0)))^(1/3)-1)*100)</f>
        <v>13.510858634417634</v>
      </c>
      <c r="U332" s="795">
        <f>IF(INDEX(Historical!$H$7:$H$1442,MATCH(B332,Historical!$B$7:$B$1449,0))=0,"n/a",((INDEX(Historical!$C$7:$C$1442,MATCH(B332,Historical!$B$7:$B$1449,0))/INDEX(Historical!$H$7:$H$1442,MATCH(B332,Historical!$B$7:$B$1449,0)))^(1/5)-1)*100)</f>
        <v>19.264817218650322</v>
      </c>
      <c r="V332" s="795" t="str">
        <f>IF(INDEX(Historical!$O$7:$O$1442,MATCH(B332,Historical!$B$7:$B$1449,0))=0,"n/a",((INDEX(Historical!$C$7:$C$1442,MATCH(B332,Historical!$B$7:$B$1449,0))/INDEX(Historical!$O$7:$O$1442,MATCH(B332,Historical!$B$7:$B$1449,0)))^(1/10)-1)*100)</f>
        <v>n/a</v>
      </c>
      <c r="W332" s="796" t="str">
        <f t="shared" si="89"/>
        <v>n/a</v>
      </c>
      <c r="X332" s="797">
        <f t="shared" si="90"/>
        <v>0.53365144650000884</v>
      </c>
      <c r="Y332" s="989"/>
      <c r="Z332" s="738">
        <f t="shared" si="91"/>
        <v>123.92344497607655</v>
      </c>
      <c r="AA332" s="999">
        <f t="shared" si="92"/>
        <v>16.803827751196174</v>
      </c>
      <c r="AB332" s="1000">
        <v>12</v>
      </c>
      <c r="AC332" s="978">
        <v>2.09</v>
      </c>
      <c r="AD332" s="978">
        <v>0.46</v>
      </c>
      <c r="AE332" s="978">
        <v>4.74</v>
      </c>
      <c r="AF332" s="978">
        <v>4.0999999999999996</v>
      </c>
      <c r="AG332" s="978">
        <v>18.8</v>
      </c>
      <c r="AH332" s="978">
        <v>132.1</v>
      </c>
      <c r="AI332" s="978">
        <v>6.54</v>
      </c>
      <c r="AJ332" s="978">
        <v>36.1</v>
      </c>
      <c r="AK332" s="978">
        <v>36.46</v>
      </c>
      <c r="AL332" s="991">
        <v>27470</v>
      </c>
      <c r="AM332" s="985">
        <v>0.1</v>
      </c>
      <c r="AN332" s="978">
        <v>2.04</v>
      </c>
      <c r="AO332" s="838">
        <f t="shared" si="93"/>
        <v>9.8357047294131448</v>
      </c>
      <c r="AP332" s="839">
        <f t="shared" si="94"/>
        <v>26.639532480609319</v>
      </c>
      <c r="AQ332" s="1001">
        <f t="shared" si="95"/>
        <v>74.986594762639271</v>
      </c>
      <c r="AR332" s="738">
        <f>INDEX(Historical!$C$7:$C$1442,MATCH(B332,Historical!$B$7:$B$1449,0))*IF(AH332="n/a",1.03,IF(AH332&lt;0,1.01,IF(AH332&gt;10,1.1,(1+AH332/100))))</f>
        <v>2.7390000000000003</v>
      </c>
      <c r="AS332" s="999">
        <f t="shared" si="96"/>
        <v>2.9181306</v>
      </c>
      <c r="AT332" s="999">
        <f t="shared" si="97"/>
        <v>3.2099436600000004</v>
      </c>
      <c r="AU332" s="999">
        <f t="shared" si="97"/>
        <v>3.5309380260000007</v>
      </c>
      <c r="AV332" s="999">
        <f t="shared" si="97"/>
        <v>3.8840318286000013</v>
      </c>
      <c r="AW332" s="738">
        <f t="shared" si="98"/>
        <v>16.282044114600005</v>
      </c>
      <c r="AX332" s="846">
        <f t="shared" si="99"/>
        <v>46.361173447038738</v>
      </c>
      <c r="AY332" s="1080">
        <v>1.27</v>
      </c>
      <c r="AZ332" s="985">
        <v>24.01</v>
      </c>
      <c r="BA332" s="985">
        <v>-9.9699999999999989</v>
      </c>
      <c r="BB332" s="985">
        <v>6.99</v>
      </c>
      <c r="BC332" s="985">
        <v>1.43</v>
      </c>
      <c r="BE332" s="700">
        <v>2013</v>
      </c>
      <c r="BF332" s="1013">
        <f t="shared" si="100"/>
        <v>0</v>
      </c>
      <c r="BG332" s="995">
        <v>6.9</v>
      </c>
    </row>
    <row r="333" spans="1:59" ht="11.25" customHeight="1" x14ac:dyDescent="0.2">
      <c r="A333" s="993" t="s">
        <v>4271</v>
      </c>
      <c r="B333" s="988" t="s">
        <v>4268</v>
      </c>
      <c r="C333" s="1070" t="s">
        <v>108</v>
      </c>
      <c r="D333" s="1070" t="s">
        <v>4397</v>
      </c>
      <c r="E333" s="828">
        <v>5</v>
      </c>
      <c r="F333" s="1148">
        <v>832</v>
      </c>
      <c r="G333" s="1148" t="s">
        <v>106</v>
      </c>
      <c r="H333" s="1148" t="s">
        <v>106</v>
      </c>
      <c r="I333" s="987">
        <v>170.27</v>
      </c>
      <c r="J333" s="738">
        <f t="shared" si="86"/>
        <v>1.3625418453045162</v>
      </c>
      <c r="K333" s="990">
        <v>0.57999999999999996</v>
      </c>
      <c r="L333" s="1000">
        <v>4</v>
      </c>
      <c r="M333" s="729">
        <f t="shared" si="87"/>
        <v>2.3199999999999998</v>
      </c>
      <c r="N333" s="983" t="s">
        <v>520</v>
      </c>
      <c r="O333" s="831">
        <v>0.38</v>
      </c>
      <c r="P333" s="973">
        <v>43327</v>
      </c>
      <c r="Q333" s="973">
        <v>43342</v>
      </c>
      <c r="R333" s="729">
        <f t="shared" si="88"/>
        <v>52.631578947368411</v>
      </c>
      <c r="S333" s="795">
        <f>IF(INDEX(Historical!$D$7:$D$1442,MATCH(B333,Historical!$B$7:$B$1449,0))=0,"n/a",(INDEX(Historical!$C$7:$C$1442,MATCH(B333,Historical!$B$7:$B$1449,0))/INDEX(Historical!$D$7:$D$1442,MATCH(B333,Historical!$B$7:$B$1449,0))-1)*100)</f>
        <v>45.454545454545439</v>
      </c>
      <c r="T333" s="795">
        <f>IF(INDEX(Historical!$F$7:$F$1442,MATCH(B333,Historical!$B$7:$B$1449,0))=0,"n/a",((INDEX(Historical!$C$7:$C$1442,MATCH(B333,Historical!$B$7:$B$1449,0))/INDEX(Historical!$F$7:$F$1442,MATCH(B333,Historical!$B$7:$B$1449,0)))^(1/3)-1)*100)</f>
        <v>33.886590016433907</v>
      </c>
      <c r="U333" s="795" t="str">
        <f>IF(INDEX(Historical!$H$7:$H$1442,MATCH(B333,Historical!$B$7:$B$1449,0))=0,"n/a",((INDEX(Historical!$C$7:$C$1442,MATCH(B333,Historical!$B$7:$B$1449,0))/INDEX(Historical!$H$7:$H$1442,MATCH(B333,Historical!$B$7:$B$1449,0)))^(1/5)-1)*100)</f>
        <v>n/a</v>
      </c>
      <c r="V333" s="795" t="str">
        <f>IF(INDEX(Historical!$O$7:$O$1442,MATCH(B333,Historical!$B$7:$B$1449,0))=0,"n/a",((INDEX(Historical!$C$7:$C$1442,MATCH(B333,Historical!$B$7:$B$1449,0))/INDEX(Historical!$O$7:$O$1442,MATCH(B333,Historical!$B$7:$B$1449,0)))^(1/10)-1)*100)</f>
        <v>n/a</v>
      </c>
      <c r="W333" s="796" t="str">
        <f t="shared" si="89"/>
        <v>n/a</v>
      </c>
      <c r="X333" s="797" t="str">
        <f t="shared" si="90"/>
        <v>n/a</v>
      </c>
      <c r="Y333" s="749"/>
      <c r="Z333" s="738">
        <f t="shared" si="91"/>
        <v>47.058823529411761</v>
      </c>
      <c r="AA333" s="999">
        <f t="shared" si="92"/>
        <v>34.537525354969581</v>
      </c>
      <c r="AB333" s="1000">
        <v>12</v>
      </c>
      <c r="AC333" s="978">
        <v>4.93</v>
      </c>
      <c r="AD333" s="978">
        <v>1.82</v>
      </c>
      <c r="AE333" s="978">
        <v>10.52</v>
      </c>
      <c r="AF333" s="978">
        <v>39.97</v>
      </c>
      <c r="AG333" s="978">
        <v>108.7</v>
      </c>
      <c r="AH333" s="978">
        <v>36.299999999999997</v>
      </c>
      <c r="AI333" s="978">
        <v>12.41</v>
      </c>
      <c r="AJ333" s="978">
        <v>22.7</v>
      </c>
      <c r="AK333" s="978">
        <v>19</v>
      </c>
      <c r="AL333" s="991">
        <v>14800</v>
      </c>
      <c r="AM333" s="985">
        <v>0.1</v>
      </c>
      <c r="AN333" s="978">
        <v>6.8</v>
      </c>
      <c r="AO333" s="838" t="str">
        <f t="shared" si="93"/>
        <v>n/a</v>
      </c>
      <c r="AP333" s="839" t="str">
        <f t="shared" si="94"/>
        <v>n/a</v>
      </c>
      <c r="AQ333" s="1001">
        <f t="shared" si="95"/>
        <v>683.2879102966856</v>
      </c>
      <c r="AR333" s="738">
        <f>INDEX(Historical!$C$7:$C$1442,MATCH(B333,Historical!$B$7:$B$1449,0))*IF(AH333="n/a",1.03,IF(AH333&lt;0,1.01,IF(AH333&gt;10,1.1,(1+AH333/100))))</f>
        <v>2.1120000000000001</v>
      </c>
      <c r="AS333" s="999">
        <f t="shared" si="96"/>
        <v>2.3232000000000004</v>
      </c>
      <c r="AT333" s="999">
        <f t="shared" si="97"/>
        <v>2.5555200000000005</v>
      </c>
      <c r="AU333" s="999">
        <f t="shared" si="97"/>
        <v>2.8110720000000007</v>
      </c>
      <c r="AV333" s="999">
        <f t="shared" si="97"/>
        <v>3.0921792000000008</v>
      </c>
      <c r="AW333" s="738">
        <f t="shared" si="98"/>
        <v>12.893971200000001</v>
      </c>
      <c r="AX333" s="846">
        <f t="shared" si="99"/>
        <v>7.5726617724790044</v>
      </c>
      <c r="AY333" s="1080">
        <v>1.07</v>
      </c>
      <c r="AZ333" s="985">
        <v>29.720000000000002</v>
      </c>
      <c r="BA333" s="985">
        <v>-7.57</v>
      </c>
      <c r="BB333" s="985">
        <v>12.049999999999999</v>
      </c>
      <c r="BC333" s="985">
        <v>5.48</v>
      </c>
      <c r="BE333" s="700">
        <v>2014</v>
      </c>
      <c r="BF333" s="1013">
        <f t="shared" si="100"/>
        <v>0</v>
      </c>
      <c r="BG333" s="995">
        <v>11.799999999999999</v>
      </c>
    </row>
    <row r="334" spans="1:59" ht="11.25" customHeight="1" x14ac:dyDescent="0.2">
      <c r="A334" s="994" t="s">
        <v>3898</v>
      </c>
      <c r="B334" s="988" t="s">
        <v>3899</v>
      </c>
      <c r="C334" s="1070" t="s">
        <v>108</v>
      </c>
      <c r="D334" s="1070" t="s">
        <v>4401</v>
      </c>
      <c r="E334" s="828">
        <v>5</v>
      </c>
      <c r="F334" s="1148">
        <v>857</v>
      </c>
      <c r="G334" s="1148" t="s">
        <v>106</v>
      </c>
      <c r="H334" s="1148" t="s">
        <v>106</v>
      </c>
      <c r="I334" s="987">
        <v>29</v>
      </c>
      <c r="J334" s="738">
        <f t="shared" si="86"/>
        <v>2.7586206896551726</v>
      </c>
      <c r="K334" s="990">
        <v>0.2</v>
      </c>
      <c r="L334" s="1000">
        <v>4</v>
      </c>
      <c r="M334" s="729">
        <f t="shared" si="87"/>
        <v>0.8</v>
      </c>
      <c r="N334" s="983" t="s">
        <v>327</v>
      </c>
      <c r="O334" s="831">
        <v>0.18</v>
      </c>
      <c r="P334" s="973">
        <v>43447</v>
      </c>
      <c r="Q334" s="973">
        <v>43462</v>
      </c>
      <c r="R334" s="729">
        <f t="shared" si="88"/>
        <v>11.111111111111121</v>
      </c>
      <c r="S334" s="795">
        <f>IF(INDEX(Historical!$D$7:$D$1442,MATCH(B334,Historical!$B$7:$B$1449,0))=0,"n/a",(INDEX(Historical!$C$7:$C$1442,MATCH(B334,Historical!$B$7:$B$1449,0))/INDEX(Historical!$D$7:$D$1442,MATCH(B334,Historical!$B$7:$B$1449,0))-1)*100)</f>
        <v>12.12121212121211</v>
      </c>
      <c r="T334" s="795">
        <f>IF(INDEX(Historical!$F$7:$F$1442,MATCH(B334,Historical!$B$7:$B$1449,0))=0,"n/a",((INDEX(Historical!$C$7:$C$1442,MATCH(B334,Historical!$B$7:$B$1449,0))/INDEX(Historical!$F$7:$F$1442,MATCH(B334,Historical!$B$7:$B$1449,0)))^(1/3)-1)*100)</f>
        <v>15.521679473813489</v>
      </c>
      <c r="U334" s="795">
        <f>IF(INDEX(Historical!$H$7:$H$1442,MATCH(B334,Historical!$B$7:$B$1449,0))=0,"n/a",((INDEX(Historical!$C$7:$C$1442,MATCH(B334,Historical!$B$7:$B$1449,0))/INDEX(Historical!$H$7:$H$1442,MATCH(B334,Historical!$B$7:$B$1449,0)))^(1/5)-1)*100)</f>
        <v>25.257602729679007</v>
      </c>
      <c r="V334" s="795">
        <f>IF(INDEX(Historical!$O$7:$O$1442,MATCH(B334,Historical!$B$7:$B$1449,0))=0,"n/a",((INDEX(Historical!$C$7:$C$1442,MATCH(B334,Historical!$B$7:$B$1449,0))/INDEX(Historical!$O$7:$O$1442,MATCH(B334,Historical!$B$7:$B$1449,0)))^(1/10)-1)*100)</f>
        <v>1.4624101940841294</v>
      </c>
      <c r="W334" s="796">
        <f t="shared" si="89"/>
        <v>17.271216264665885</v>
      </c>
      <c r="X334" s="797">
        <f t="shared" si="90"/>
        <v>1.3801968704742626</v>
      </c>
      <c r="Y334" s="989"/>
      <c r="Z334" s="738">
        <f t="shared" si="91"/>
        <v>38.834951456310677</v>
      </c>
      <c r="AA334" s="999">
        <f t="shared" si="92"/>
        <v>14.077669902912621</v>
      </c>
      <c r="AB334" s="1000">
        <v>12</v>
      </c>
      <c r="AC334" s="978">
        <v>2.06</v>
      </c>
      <c r="AD334" s="978">
        <v>2.82</v>
      </c>
      <c r="AE334" s="978">
        <v>3.35</v>
      </c>
      <c r="AF334" s="978">
        <v>1.29</v>
      </c>
      <c r="AG334" s="978">
        <v>8.3000000000000007</v>
      </c>
      <c r="AH334" s="978">
        <v>8.6</v>
      </c>
      <c r="AI334" s="978">
        <v>18.39</v>
      </c>
      <c r="AJ334" s="978">
        <v>18.3</v>
      </c>
      <c r="AK334" s="978">
        <v>5</v>
      </c>
      <c r="AL334" s="991">
        <v>245.92</v>
      </c>
      <c r="AM334" s="985">
        <v>6.1</v>
      </c>
      <c r="AN334" s="978">
        <v>0.09</v>
      </c>
      <c r="AO334" s="838">
        <f t="shared" si="93"/>
        <v>13.93855351642156</v>
      </c>
      <c r="AP334" s="839">
        <f t="shared" si="94"/>
        <v>28.016223419334182</v>
      </c>
      <c r="AQ334" s="1001">
        <f t="shared" si="95"/>
        <v>-10.160156884580228</v>
      </c>
      <c r="AR334" s="738">
        <f>INDEX(Historical!$C$7:$C$1442,MATCH(B334,Historical!$B$7:$B$1449,0))*IF(AH334="n/a",1.03,IF(AH334&lt;0,1.01,IF(AH334&gt;10,1.1,(1+AH334/100))))</f>
        <v>0.80364000000000002</v>
      </c>
      <c r="AS334" s="999">
        <f t="shared" si="96"/>
        <v>0.88400400000000012</v>
      </c>
      <c r="AT334" s="999">
        <f t="shared" si="97"/>
        <v>0.92820420000000015</v>
      </c>
      <c r="AU334" s="999">
        <f t="shared" si="97"/>
        <v>0.97461441000000015</v>
      </c>
      <c r="AV334" s="999">
        <f t="shared" si="97"/>
        <v>1.0233451305000003</v>
      </c>
      <c r="AW334" s="738">
        <f t="shared" si="98"/>
        <v>4.6138077405000004</v>
      </c>
      <c r="AX334" s="846">
        <f t="shared" si="99"/>
        <v>15.909681863793104</v>
      </c>
      <c r="AY334" s="1080">
        <v>0.65</v>
      </c>
      <c r="AZ334" s="985">
        <v>19.439999999999998</v>
      </c>
      <c r="BA334" s="985">
        <v>-27.500000000000004</v>
      </c>
      <c r="BB334" s="985">
        <v>-4.22</v>
      </c>
      <c r="BC334" s="985">
        <v>-18.62</v>
      </c>
      <c r="BE334" s="700">
        <v>2014</v>
      </c>
      <c r="BF334" s="1013">
        <f t="shared" si="100"/>
        <v>0</v>
      </c>
      <c r="BG334" s="995">
        <v>0.8</v>
      </c>
    </row>
    <row r="335" spans="1:59" s="874" customFormat="1" ht="11.25" customHeight="1" x14ac:dyDescent="0.2">
      <c r="A335" s="853" t="s">
        <v>3900</v>
      </c>
      <c r="B335" s="882" t="s">
        <v>3901</v>
      </c>
      <c r="C335" s="1070" t="s">
        <v>108</v>
      </c>
      <c r="D335" s="1070" t="s">
        <v>4393</v>
      </c>
      <c r="E335" s="854">
        <v>5</v>
      </c>
      <c r="F335" s="1148">
        <v>797</v>
      </c>
      <c r="G335" s="1147" t="s">
        <v>106</v>
      </c>
      <c r="H335" s="1147" t="s">
        <v>106</v>
      </c>
      <c r="I335" s="855">
        <v>40</v>
      </c>
      <c r="J335" s="856">
        <f t="shared" si="86"/>
        <v>5</v>
      </c>
      <c r="K335" s="857">
        <v>0.5</v>
      </c>
      <c r="L335" s="858">
        <v>4</v>
      </c>
      <c r="M335" s="859">
        <f t="shared" si="87"/>
        <v>2</v>
      </c>
      <c r="N335" s="860" t="s">
        <v>320</v>
      </c>
      <c r="O335" s="861">
        <v>0.32</v>
      </c>
      <c r="P335" s="878">
        <v>43174</v>
      </c>
      <c r="Q335" s="878">
        <v>43189</v>
      </c>
      <c r="R335" s="859">
        <f t="shared" si="88"/>
        <v>56.25</v>
      </c>
      <c r="S335" s="795">
        <f>IF(INDEX(Historical!$D$7:$D$1442,MATCH(B335,Historical!$B$7:$B$1449,0))=0,"n/a",(INDEX(Historical!$C$7:$C$1442,MATCH(B335,Historical!$B$7:$B$1449,0))/INDEX(Historical!$D$7:$D$1442,MATCH(B335,Historical!$B$7:$B$1449,0))-1)*100)</f>
        <v>56.25</v>
      </c>
      <c r="T335" s="795">
        <f>IF(INDEX(Historical!$F$7:$F$1442,MATCH(B335,Historical!$B$7:$B$1449,0))=0,"n/a",((INDEX(Historical!$C$7:$C$1442,MATCH(B335,Historical!$B$7:$B$1449,0))/INDEX(Historical!$F$7:$F$1442,MATCH(B335,Historical!$B$7:$B$1449,0)))^(1/3)-1)*100)</f>
        <v>35.72088082974534</v>
      </c>
      <c r="U335" s="795" t="str">
        <f>IF(INDEX(Historical!$H$7:$H$1442,MATCH(B335,Historical!$B$7:$B$1449,0))=0,"n/a",((INDEX(Historical!$C$7:$C$1442,MATCH(B335,Historical!$B$7:$B$1449,0))/INDEX(Historical!$H$7:$H$1442,MATCH(B335,Historical!$B$7:$B$1449,0)))^(1/5)-1)*100)</f>
        <v>n/a</v>
      </c>
      <c r="V335" s="795">
        <f>IF(INDEX(Historical!$O$7:$O$1442,MATCH(B335,Historical!$B$7:$B$1449,0))=0,"n/a",((INDEX(Historical!$C$7:$C$1442,MATCH(B335,Historical!$B$7:$B$1449,0))/INDEX(Historical!$O$7:$O$1442,MATCH(B335,Historical!$B$7:$B$1449,0)))^(1/10)-1)*100)</f>
        <v>8.3125420397767602</v>
      </c>
      <c r="W335" s="863" t="str">
        <f t="shared" si="89"/>
        <v>n/a</v>
      </c>
      <c r="X335" s="864" t="str">
        <f t="shared" si="90"/>
        <v>n/a</v>
      </c>
      <c r="Y335" s="875"/>
      <c r="Z335" s="856" t="str">
        <f t="shared" si="91"/>
        <v>n/a</v>
      </c>
      <c r="AA335" s="866" t="str">
        <f t="shared" si="92"/>
        <v>n/a</v>
      </c>
      <c r="AB335" s="858">
        <v>12</v>
      </c>
      <c r="AC335" s="867" t="s">
        <v>137</v>
      </c>
      <c r="AD335" s="867" t="s">
        <v>137</v>
      </c>
      <c r="AE335" s="867" t="s">
        <v>137</v>
      </c>
      <c r="AF335" s="867" t="s">
        <v>137</v>
      </c>
      <c r="AG335" s="867" t="s">
        <v>137</v>
      </c>
      <c r="AH335" s="867" t="s">
        <v>137</v>
      </c>
      <c r="AI335" s="867" t="s">
        <v>137</v>
      </c>
      <c r="AJ335" s="867" t="s">
        <v>137</v>
      </c>
      <c r="AK335" s="867" t="s">
        <v>137</v>
      </c>
      <c r="AL335" s="868" t="s">
        <v>137</v>
      </c>
      <c r="AM335" s="869" t="s">
        <v>137</v>
      </c>
      <c r="AN335" s="867" t="s">
        <v>137</v>
      </c>
      <c r="AO335" s="870" t="str">
        <f t="shared" si="93"/>
        <v>n/a</v>
      </c>
      <c r="AP335" s="871" t="str">
        <f t="shared" si="94"/>
        <v>n/a</v>
      </c>
      <c r="AQ335" s="872" t="str">
        <f t="shared" si="95"/>
        <v>n/a</v>
      </c>
      <c r="AR335" s="738">
        <f>INDEX(Historical!$C$7:$C$1442,MATCH(B335,Historical!$B$7:$B$1449,0))*IF(AH335="n/a",1.03,IF(AH335&lt;0,1.01,IF(AH335&gt;10,1.1,(1+AH335/100))))</f>
        <v>2.06</v>
      </c>
      <c r="AS335" s="866">
        <f t="shared" si="96"/>
        <v>2.1217999999999999</v>
      </c>
      <c r="AT335" s="866">
        <f t="shared" si="97"/>
        <v>2.185454</v>
      </c>
      <c r="AU335" s="866">
        <f t="shared" si="97"/>
        <v>2.2510176200000003</v>
      </c>
      <c r="AV335" s="866">
        <f t="shared" si="97"/>
        <v>2.3185481486000001</v>
      </c>
      <c r="AW335" s="856">
        <f t="shared" si="98"/>
        <v>10.936819768599999</v>
      </c>
      <c r="AX335" s="873">
        <f t="shared" si="99"/>
        <v>27.342049421499997</v>
      </c>
      <c r="AY335" s="1081" t="s">
        <v>137</v>
      </c>
      <c r="AZ335" s="869" t="s">
        <v>137</v>
      </c>
      <c r="BA335" s="869" t="s">
        <v>137</v>
      </c>
      <c r="BB335" s="869" t="s">
        <v>137</v>
      </c>
      <c r="BC335" s="869" t="s">
        <v>137</v>
      </c>
      <c r="BD335" s="1033" t="s">
        <v>4326</v>
      </c>
      <c r="BE335" s="700">
        <v>2014</v>
      </c>
      <c r="BF335" s="1013">
        <f t="shared" si="100"/>
        <v>0</v>
      </c>
      <c r="BG335" s="931" t="s">
        <v>137</v>
      </c>
    </row>
    <row r="336" spans="1:59" ht="11.25" customHeight="1" x14ac:dyDescent="0.2">
      <c r="A336" s="984" t="s">
        <v>1496</v>
      </c>
      <c r="B336" s="988" t="s">
        <v>1497</v>
      </c>
      <c r="C336" s="1070" t="s">
        <v>108</v>
      </c>
      <c r="D336" s="1070" t="s">
        <v>4397</v>
      </c>
      <c r="E336" s="828">
        <v>7</v>
      </c>
      <c r="F336" s="1148">
        <v>611</v>
      </c>
      <c r="G336" s="1148" t="s">
        <v>106</v>
      </c>
      <c r="H336" s="1148" t="s">
        <v>106</v>
      </c>
      <c r="I336" s="987">
        <v>88.04</v>
      </c>
      <c r="J336" s="738">
        <f t="shared" si="86"/>
        <v>1.9990913221263062</v>
      </c>
      <c r="K336" s="990">
        <v>0.44</v>
      </c>
      <c r="L336" s="1000">
        <v>4</v>
      </c>
      <c r="M336" s="729">
        <f t="shared" si="87"/>
        <v>1.76</v>
      </c>
      <c r="N336" s="983" t="s">
        <v>152</v>
      </c>
      <c r="O336" s="831">
        <v>0.38</v>
      </c>
      <c r="P336" s="973">
        <v>43265</v>
      </c>
      <c r="Q336" s="973">
        <v>43280</v>
      </c>
      <c r="R336" s="729">
        <f t="shared" si="88"/>
        <v>15.789473684210526</v>
      </c>
      <c r="S336" s="795">
        <f>IF(INDEX(Historical!$D$7:$D$1442,MATCH(B336,Historical!$B$7:$B$1449,0))=0,"n/a",(INDEX(Historical!$C$7:$C$1442,MATCH(B336,Historical!$B$7:$B$1449,0))/INDEX(Historical!$D$7:$D$1442,MATCH(B336,Historical!$B$7:$B$1449,0))-1)*100)</f>
        <v>16.438356164383539</v>
      </c>
      <c r="T336" s="795">
        <f>IF(INDEX(Historical!$F$7:$F$1442,MATCH(B336,Historical!$B$7:$B$1449,0))=0,"n/a",((INDEX(Historical!$C$7:$C$1442,MATCH(B336,Historical!$B$7:$B$1449,0))/INDEX(Historical!$F$7:$F$1442,MATCH(B336,Historical!$B$7:$B$1449,0)))^(1/3)-1)*100)</f>
        <v>23.614325642206314</v>
      </c>
      <c r="U336" s="795">
        <f>IF(INDEX(Historical!$H$7:$H$1442,MATCH(B336,Historical!$B$7:$B$1449,0))=0,"n/a",((INDEX(Historical!$C$7:$C$1442,MATCH(B336,Historical!$B$7:$B$1449,0))/INDEX(Historical!$H$7:$H$1442,MATCH(B336,Historical!$B$7:$B$1449,0)))^(1/5)-1)*100)</f>
        <v>26.732824917687136</v>
      </c>
      <c r="V336" s="795" t="str">
        <f>IF(INDEX(Historical!$O$7:$O$1442,MATCH(B336,Historical!$B$7:$B$1449,0))=0,"n/a",((INDEX(Historical!$C$7:$C$1442,MATCH(B336,Historical!$B$7:$B$1449,0))/INDEX(Historical!$O$7:$O$1442,MATCH(B336,Historical!$B$7:$B$1449,0)))^(1/10)-1)*100)</f>
        <v>n/a</v>
      </c>
      <c r="W336" s="796" t="str">
        <f t="shared" si="89"/>
        <v>n/a</v>
      </c>
      <c r="X336" s="797">
        <f t="shared" si="90"/>
        <v>2.009986835916326</v>
      </c>
      <c r="Y336" s="752"/>
      <c r="Z336" s="738">
        <f t="shared" si="91"/>
        <v>44.783715012722645</v>
      </c>
      <c r="AA336" s="999">
        <f t="shared" si="92"/>
        <v>22.40203562340967</v>
      </c>
      <c r="AB336" s="1000">
        <v>12</v>
      </c>
      <c r="AC336" s="978">
        <v>3.93</v>
      </c>
      <c r="AD336" s="978">
        <v>1.88</v>
      </c>
      <c r="AE336" s="978">
        <v>3.44</v>
      </c>
      <c r="AF336" s="978">
        <v>2.58</v>
      </c>
      <c r="AG336" s="978">
        <v>13.200000000000001</v>
      </c>
      <c r="AH336" s="978">
        <v>496.3</v>
      </c>
      <c r="AI336" s="978">
        <v>7.53</v>
      </c>
      <c r="AJ336" s="978">
        <v>13.3</v>
      </c>
      <c r="AK336" s="978">
        <v>11.92</v>
      </c>
      <c r="AL336" s="991">
        <v>14320</v>
      </c>
      <c r="AM336" s="985">
        <v>0.1</v>
      </c>
      <c r="AN336" s="978">
        <v>0.69</v>
      </c>
      <c r="AO336" s="838">
        <f t="shared" si="93"/>
        <v>6.3298806164037735</v>
      </c>
      <c r="AP336" s="839">
        <f t="shared" si="94"/>
        <v>28.731916239813444</v>
      </c>
      <c r="AQ336" s="1001">
        <f t="shared" si="95"/>
        <v>60.273726838939808</v>
      </c>
      <c r="AR336" s="738">
        <f>INDEX(Historical!$C$7:$C$1442,MATCH(B336,Historical!$B$7:$B$1449,0))*IF(AH336="n/a",1.03,IF(AH336&lt;0,1.01,IF(AH336&gt;10,1.1,(1+AH336/100))))</f>
        <v>1.87</v>
      </c>
      <c r="AS336" s="999">
        <f t="shared" si="96"/>
        <v>2.0108109999999999</v>
      </c>
      <c r="AT336" s="999">
        <f t="shared" si="97"/>
        <v>2.2118921</v>
      </c>
      <c r="AU336" s="999">
        <f t="shared" si="97"/>
        <v>2.4330813100000004</v>
      </c>
      <c r="AV336" s="999">
        <f t="shared" si="97"/>
        <v>2.6763894410000004</v>
      </c>
      <c r="AW336" s="738">
        <f t="shared" si="98"/>
        <v>11.202173851000001</v>
      </c>
      <c r="AX336" s="846">
        <f t="shared" si="99"/>
        <v>12.723959394593368</v>
      </c>
      <c r="AY336" s="1080">
        <v>0.61</v>
      </c>
      <c r="AZ336" s="985">
        <v>20.64</v>
      </c>
      <c r="BA336" s="985">
        <v>-9.09</v>
      </c>
      <c r="BB336" s="985">
        <v>3.92</v>
      </c>
      <c r="BC336" s="985">
        <v>-0.89999999999999991</v>
      </c>
      <c r="BE336" s="700">
        <v>2012</v>
      </c>
      <c r="BF336" s="1013">
        <f t="shared" si="100"/>
        <v>0</v>
      </c>
      <c r="BG336" s="995">
        <v>4.9000000000000004</v>
      </c>
    </row>
    <row r="337" spans="1:59" ht="11.25" customHeight="1" x14ac:dyDescent="0.2">
      <c r="A337" s="984" t="s">
        <v>2553</v>
      </c>
      <c r="B337" s="988" t="s">
        <v>2554</v>
      </c>
      <c r="C337" s="1070" t="s">
        <v>4252</v>
      </c>
      <c r="D337" s="1070" t="s">
        <v>4400</v>
      </c>
      <c r="E337" s="828">
        <v>6</v>
      </c>
      <c r="F337" s="1148">
        <v>778</v>
      </c>
      <c r="G337" s="1148" t="s">
        <v>106</v>
      </c>
      <c r="H337" s="1148" t="s">
        <v>106</v>
      </c>
      <c r="I337" s="987">
        <v>44.22</v>
      </c>
      <c r="J337" s="738">
        <f t="shared" si="86"/>
        <v>2.261420171867933</v>
      </c>
      <c r="K337" s="990">
        <v>0.25</v>
      </c>
      <c r="L337" s="1000">
        <v>4</v>
      </c>
      <c r="M337" s="729">
        <f t="shared" si="87"/>
        <v>1</v>
      </c>
      <c r="N337" s="983" t="s">
        <v>305</v>
      </c>
      <c r="O337" s="831">
        <v>0.23</v>
      </c>
      <c r="P337" s="973">
        <v>43504</v>
      </c>
      <c r="Q337" s="973">
        <v>43528</v>
      </c>
      <c r="R337" s="729">
        <f t="shared" si="88"/>
        <v>8.6956521739130395</v>
      </c>
      <c r="S337" s="795">
        <f>IF(INDEX(Historical!$D$7:$D$1442,MATCH(B337,Historical!$B$7:$B$1449,0))=0,"n/a",(INDEX(Historical!$C$7:$C$1442,MATCH(B337,Historical!$B$7:$B$1449,0))/INDEX(Historical!$D$7:$D$1442,MATCH(B337,Historical!$B$7:$B$1449,0))-1)*100)</f>
        <v>9.5238095238095344</v>
      </c>
      <c r="T337" s="795">
        <f>IF(INDEX(Historical!$F$7:$F$1442,MATCH(B337,Historical!$B$7:$B$1449,0))=0,"n/a",((INDEX(Historical!$C$7:$C$1442,MATCH(B337,Historical!$B$7:$B$1449,0))/INDEX(Historical!$F$7:$F$1442,MATCH(B337,Historical!$B$7:$B$1449,0)))^(1/3)-1)*100)</f>
        <v>6.5756716652330516</v>
      </c>
      <c r="U337" s="795">
        <f>IF(INDEX(Historical!$H$7:$H$1442,MATCH(B337,Historical!$B$7:$B$1449,0))=0,"n/a",((INDEX(Historical!$C$7:$C$1442,MATCH(B337,Historical!$B$7:$B$1449,0))/INDEX(Historical!$H$7:$H$1442,MATCH(B337,Historical!$B$7:$B$1449,0)))^(1/5)-1)*100)</f>
        <v>10.438362870438155</v>
      </c>
      <c r="V337" s="795">
        <f>IF(INDEX(Historical!$O$7:$O$1442,MATCH(B337,Historical!$B$7:$B$1449,0))=0,"n/a",((INDEX(Historical!$C$7:$C$1442,MATCH(B337,Historical!$B$7:$B$1449,0))/INDEX(Historical!$O$7:$O$1442,MATCH(B337,Historical!$B$7:$B$1449,0)))^(1/10)-1)*100)</f>
        <v>12.110067771001809</v>
      </c>
      <c r="W337" s="796">
        <f t="shared" si="89"/>
        <v>0.86195742813540333</v>
      </c>
      <c r="X337" s="797">
        <f t="shared" si="90"/>
        <v>2.130278136824113</v>
      </c>
      <c r="Y337" s="989"/>
      <c r="Z337" s="738">
        <f t="shared" si="91"/>
        <v>91.743119266055047</v>
      </c>
      <c r="AA337" s="999">
        <f t="shared" si="92"/>
        <v>40.568807339449535</v>
      </c>
      <c r="AB337" s="1000">
        <v>12</v>
      </c>
      <c r="AC337" s="978">
        <v>1.0900000000000001</v>
      </c>
      <c r="AD337" s="978">
        <v>0.73</v>
      </c>
      <c r="AE337" s="978">
        <v>4.32</v>
      </c>
      <c r="AF337" s="978">
        <v>4.8899999999999997</v>
      </c>
      <c r="AG337" s="978">
        <v>6.4</v>
      </c>
      <c r="AH337" s="978">
        <v>45.2</v>
      </c>
      <c r="AI337" s="978">
        <v>14.96</v>
      </c>
      <c r="AJ337" s="978">
        <v>4.9000000000000004</v>
      </c>
      <c r="AK337" s="978">
        <v>55.410000000000004</v>
      </c>
      <c r="AL337" s="991">
        <v>5820</v>
      </c>
      <c r="AM337" s="985">
        <v>4.8</v>
      </c>
      <c r="AN337" s="978">
        <v>0</v>
      </c>
      <c r="AO337" s="838">
        <f t="shared" si="93"/>
        <v>-27.869024297143447</v>
      </c>
      <c r="AP337" s="839">
        <f t="shared" si="94"/>
        <v>12.699783042306088</v>
      </c>
      <c r="AQ337" s="1001">
        <f t="shared" si="95"/>
        <v>196.93356375526773</v>
      </c>
      <c r="AR337" s="738">
        <f>INDEX(Historical!$C$7:$C$1442,MATCH(B337,Historical!$B$7:$B$1449,0))*IF(AH337="n/a",1.03,IF(AH337&lt;0,1.01,IF(AH337&gt;10,1.1,(1+AH337/100))))</f>
        <v>1.0120000000000002</v>
      </c>
      <c r="AS337" s="999">
        <f t="shared" si="96"/>
        <v>1.1132000000000004</v>
      </c>
      <c r="AT337" s="999">
        <f t="shared" si="97"/>
        <v>1.2245200000000005</v>
      </c>
      <c r="AU337" s="999">
        <f t="shared" si="97"/>
        <v>1.3469720000000007</v>
      </c>
      <c r="AV337" s="999">
        <f t="shared" si="97"/>
        <v>1.4816692000000009</v>
      </c>
      <c r="AW337" s="738">
        <f t="shared" si="98"/>
        <v>6.1783612000000021</v>
      </c>
      <c r="AX337" s="846">
        <f t="shared" si="99"/>
        <v>13.971870646766174</v>
      </c>
      <c r="AY337" s="1080">
        <v>0.82</v>
      </c>
      <c r="AZ337" s="985">
        <v>14.030000000000001</v>
      </c>
      <c r="BA337" s="985">
        <v>-17.45</v>
      </c>
      <c r="BB337" s="985">
        <v>-4.34</v>
      </c>
      <c r="BC337" s="985">
        <v>-2.4699999999999998</v>
      </c>
      <c r="BE337" s="700">
        <v>2014</v>
      </c>
      <c r="BF337" s="1013">
        <f t="shared" si="100"/>
        <v>0</v>
      </c>
      <c r="BG337" s="995">
        <v>4.7</v>
      </c>
    </row>
    <row r="338" spans="1:59" ht="11.25" customHeight="1" x14ac:dyDescent="0.2">
      <c r="A338" s="984" t="s">
        <v>4129</v>
      </c>
      <c r="B338" s="988" t="s">
        <v>3902</v>
      </c>
      <c r="C338" s="1070" t="s">
        <v>128</v>
      </c>
      <c r="D338" s="1070" t="s">
        <v>193</v>
      </c>
      <c r="E338" s="828">
        <v>5</v>
      </c>
      <c r="F338" s="1148">
        <v>844</v>
      </c>
      <c r="G338" s="1148" t="s">
        <v>106</v>
      </c>
      <c r="H338" s="1148" t="s">
        <v>106</v>
      </c>
      <c r="I338" s="987">
        <v>16.39</v>
      </c>
      <c r="J338" s="738">
        <f t="shared" si="86"/>
        <v>3.9048200122025625</v>
      </c>
      <c r="K338" s="990">
        <v>0.16</v>
      </c>
      <c r="L338" s="1000">
        <v>4</v>
      </c>
      <c r="M338" s="729">
        <f t="shared" si="87"/>
        <v>0.64</v>
      </c>
      <c r="N338" s="983" t="s">
        <v>228</v>
      </c>
      <c r="O338" s="831">
        <v>0.15</v>
      </c>
      <c r="P338" s="973">
        <v>43413</v>
      </c>
      <c r="Q338" s="973">
        <v>43427</v>
      </c>
      <c r="R338" s="729">
        <f t="shared" si="88"/>
        <v>6.6666666666666732</v>
      </c>
      <c r="S338" s="795">
        <f>IF(INDEX(Historical!$D$7:$D$1442,MATCH(B338,Historical!$B$7:$B$1449,0))=0,"n/a",(INDEX(Historical!$C$7:$C$1442,MATCH(B338,Historical!$B$7:$B$1449,0))/INDEX(Historical!$D$7:$D$1442,MATCH(B338,Historical!$B$7:$B$1449,0))-1)*100)</f>
        <v>38.095238095238095</v>
      </c>
      <c r="T338" s="795">
        <f>IF(INDEX(Historical!$F$7:$F$1442,MATCH(B338,Historical!$B$7:$B$1449,0))=0,"n/a",((INDEX(Historical!$C$7:$C$1442,MATCH(B338,Historical!$B$7:$B$1449,0))/INDEX(Historical!$F$7:$F$1442,MATCH(B338,Historical!$B$7:$B$1449,0)))^(1/3)-1)*100)</f>
        <v>60.607807189026744</v>
      </c>
      <c r="U338" s="795" t="str">
        <f>IF(INDEX(Historical!$H$7:$H$1442,MATCH(B338,Historical!$B$7:$B$1449,0))=0,"n/a",((INDEX(Historical!$C$7:$C$1442,MATCH(B338,Historical!$B$7:$B$1449,0))/INDEX(Historical!$H$7:$H$1442,MATCH(B338,Historical!$B$7:$B$1449,0)))^(1/5)-1)*100)</f>
        <v>n/a</v>
      </c>
      <c r="V338" s="795" t="str">
        <f>IF(INDEX(Historical!$O$7:$O$1442,MATCH(B338,Historical!$B$7:$B$1449,0))=0,"n/a",((INDEX(Historical!$C$7:$C$1442,MATCH(B338,Historical!$B$7:$B$1449,0))/INDEX(Historical!$O$7:$O$1442,MATCH(B338,Historical!$B$7:$B$1449,0)))^(1/10)-1)*100)</f>
        <v>n/a</v>
      </c>
      <c r="W338" s="796" t="str">
        <f t="shared" si="89"/>
        <v>n/a</v>
      </c>
      <c r="X338" s="797" t="str">
        <f t="shared" si="90"/>
        <v>n/a</v>
      </c>
      <c r="Y338" s="988"/>
      <c r="Z338" s="738">
        <f t="shared" si="91"/>
        <v>17.112299465240639</v>
      </c>
      <c r="AA338" s="999">
        <f t="shared" si="92"/>
        <v>4.3823529411764701</v>
      </c>
      <c r="AB338" s="1000">
        <v>12</v>
      </c>
      <c r="AC338" s="978">
        <v>3.74</v>
      </c>
      <c r="AD338" s="978" t="s">
        <v>137</v>
      </c>
      <c r="AE338" s="978">
        <v>0.95</v>
      </c>
      <c r="AF338" s="978">
        <v>2.1</v>
      </c>
      <c r="AG338" s="978">
        <v>23.1</v>
      </c>
      <c r="AH338" s="978">
        <v>-16.7</v>
      </c>
      <c r="AI338" s="978" t="s">
        <v>137</v>
      </c>
      <c r="AJ338" s="978">
        <v>77.100000000000009</v>
      </c>
      <c r="AK338" s="978" t="s">
        <v>137</v>
      </c>
      <c r="AL338" s="991">
        <v>186.35</v>
      </c>
      <c r="AM338" s="985">
        <v>35.85</v>
      </c>
      <c r="AN338" s="978">
        <v>0</v>
      </c>
      <c r="AO338" s="838" t="str">
        <f t="shared" si="93"/>
        <v>n/a</v>
      </c>
      <c r="AP338" s="839" t="str">
        <f t="shared" si="94"/>
        <v>n/a</v>
      </c>
      <c r="AQ338" s="1001">
        <f t="shared" si="95"/>
        <v>-36.045359211145801</v>
      </c>
      <c r="AR338" s="738">
        <f>INDEX(Historical!$C$7:$C$1442,MATCH(B338,Historical!$B$7:$B$1449,0))*IF(AH338="n/a",1.03,IF(AH338&lt;0,1.01,IF(AH338&gt;10,1.1,(1+AH338/100))))</f>
        <v>0.58579999999999999</v>
      </c>
      <c r="AS338" s="999">
        <f t="shared" si="96"/>
        <v>0.60337399999999997</v>
      </c>
      <c r="AT338" s="999">
        <f t="shared" si="97"/>
        <v>0.62147521999999999</v>
      </c>
      <c r="AU338" s="999">
        <f t="shared" si="97"/>
        <v>0.64011947660000001</v>
      </c>
      <c r="AV338" s="999">
        <f t="shared" si="97"/>
        <v>0.65932306089800008</v>
      </c>
      <c r="AW338" s="738">
        <f t="shared" si="98"/>
        <v>3.110091757498</v>
      </c>
      <c r="AX338" s="846">
        <f t="shared" si="99"/>
        <v>18.975544585100671</v>
      </c>
      <c r="AY338" s="1080">
        <v>1.82</v>
      </c>
      <c r="AZ338" s="985">
        <v>22.31</v>
      </c>
      <c r="BA338" s="985">
        <v>-39.35</v>
      </c>
      <c r="BB338" s="985">
        <v>-15.5</v>
      </c>
      <c r="BC338" s="985">
        <v>-24.36</v>
      </c>
      <c r="BE338" s="700">
        <v>2014</v>
      </c>
      <c r="BF338" s="1013">
        <f t="shared" si="100"/>
        <v>0</v>
      </c>
      <c r="BG338" s="995">
        <v>13.200000000000001</v>
      </c>
    </row>
    <row r="339" spans="1:59" ht="11.25" customHeight="1" x14ac:dyDescent="0.2">
      <c r="A339" s="993" t="s">
        <v>4163</v>
      </c>
      <c r="B339" s="988" t="s">
        <v>4164</v>
      </c>
      <c r="C339" s="1070" t="s">
        <v>108</v>
      </c>
      <c r="D339" s="1070" t="s">
        <v>4401</v>
      </c>
      <c r="E339" s="828">
        <v>6</v>
      </c>
      <c r="F339" s="1148">
        <v>752</v>
      </c>
      <c r="G339" s="1148" t="s">
        <v>106</v>
      </c>
      <c r="H339" s="1148" t="s">
        <v>106</v>
      </c>
      <c r="I339" s="987">
        <v>35.619999999999997</v>
      </c>
      <c r="J339" s="738">
        <f t="shared" si="86"/>
        <v>2.9197080291970807</v>
      </c>
      <c r="K339" s="990">
        <v>0.26</v>
      </c>
      <c r="L339" s="1000">
        <v>4</v>
      </c>
      <c r="M339" s="729">
        <f t="shared" si="87"/>
        <v>1.04</v>
      </c>
      <c r="N339" s="983" t="s">
        <v>149</v>
      </c>
      <c r="O339" s="831">
        <v>0.25</v>
      </c>
      <c r="P339" s="973">
        <v>43433</v>
      </c>
      <c r="Q339" s="973">
        <v>43448</v>
      </c>
      <c r="R339" s="729">
        <f t="shared" si="88"/>
        <v>4.0000000000000036</v>
      </c>
      <c r="S339" s="795">
        <f>IF(INDEX(Historical!$D$7:$D$1442,MATCH(B339,Historical!$B$7:$B$1449,0))=0,"n/a",(INDEX(Historical!$C$7:$C$1442,MATCH(B339,Historical!$B$7:$B$1449,0))/INDEX(Historical!$D$7:$D$1442,MATCH(B339,Historical!$B$7:$B$1449,0))-1)*100)</f>
        <v>7.6086956521739024</v>
      </c>
      <c r="T339" s="795">
        <f>IF(INDEX(Historical!$F$7:$F$1442,MATCH(B339,Historical!$B$7:$B$1449,0))=0,"n/a",((INDEX(Historical!$C$7:$C$1442,MATCH(B339,Historical!$B$7:$B$1449,0))/INDEX(Historical!$F$7:$F$1442,MATCH(B339,Historical!$B$7:$B$1449,0)))^(1/3)-1)*100)</f>
        <v>4.4011575622509014</v>
      </c>
      <c r="U339" s="795">
        <f>IF(INDEX(Historical!$H$7:$H$1442,MATCH(B339,Historical!$B$7:$B$1449,0))=0,"n/a",((INDEX(Historical!$C$7:$C$1442,MATCH(B339,Historical!$B$7:$B$1449,0))/INDEX(Historical!$H$7:$H$1442,MATCH(B339,Historical!$B$7:$B$1449,0)))^(1/5)-1)*100)</f>
        <v>3.3406482938779236</v>
      </c>
      <c r="V339" s="795">
        <f>IF(INDEX(Historical!$O$7:$O$1442,MATCH(B339,Historical!$B$7:$B$1449,0))=0,"n/a",((INDEX(Historical!$C$7:$C$1442,MATCH(B339,Historical!$B$7:$B$1449,0))/INDEX(Historical!$O$7:$O$1442,MATCH(B339,Historical!$B$7:$B$1449,0)))^(1/10)-1)*100)</f>
        <v>2.1537986481630966</v>
      </c>
      <c r="W339" s="796">
        <f t="shared" si="89"/>
        <v>1.5510494895737128</v>
      </c>
      <c r="X339" s="797">
        <f t="shared" si="90"/>
        <v>0.8351620734694809</v>
      </c>
      <c r="Y339" s="989"/>
      <c r="Z339" s="738">
        <f t="shared" si="91"/>
        <v>43.153526970954353</v>
      </c>
      <c r="AA339" s="999">
        <f t="shared" si="92"/>
        <v>14.780082987551864</v>
      </c>
      <c r="AB339" s="1000">
        <v>12</v>
      </c>
      <c r="AC339" s="978">
        <v>2.41</v>
      </c>
      <c r="AD339" s="978">
        <v>2.96</v>
      </c>
      <c r="AE339" s="978">
        <v>4.67</v>
      </c>
      <c r="AF339" s="978">
        <v>1.57</v>
      </c>
      <c r="AG339" s="978">
        <v>10.5</v>
      </c>
      <c r="AH339" s="978">
        <v>9.7000000000000011</v>
      </c>
      <c r="AI339" s="978">
        <v>3.0300000000000002</v>
      </c>
      <c r="AJ339" s="978">
        <v>4</v>
      </c>
      <c r="AK339" s="978">
        <v>5</v>
      </c>
      <c r="AL339" s="991">
        <v>1560</v>
      </c>
      <c r="AM339" s="985">
        <v>0.70000000000000007</v>
      </c>
      <c r="AN339" s="978">
        <v>0.18</v>
      </c>
      <c r="AO339" s="838">
        <f t="shared" si="93"/>
        <v>-8.5197266644768597</v>
      </c>
      <c r="AP339" s="839">
        <f t="shared" si="94"/>
        <v>6.2603563230750048</v>
      </c>
      <c r="AQ339" s="1001">
        <f t="shared" si="95"/>
        <v>1.5539928433396355</v>
      </c>
      <c r="AR339" s="738">
        <f>INDEX(Historical!$C$7:$C$1442,MATCH(B339,Historical!$B$7:$B$1449,0))*IF(AH339="n/a",1.03,IF(AH339&lt;0,1.01,IF(AH339&gt;10,1.1,(1+AH339/100))))</f>
        <v>1.0860300000000001</v>
      </c>
      <c r="AS339" s="999">
        <f t="shared" si="96"/>
        <v>1.118936709</v>
      </c>
      <c r="AT339" s="999">
        <f t="shared" si="97"/>
        <v>1.1748835444500001</v>
      </c>
      <c r="AU339" s="999">
        <f t="shared" si="97"/>
        <v>1.2336277216725002</v>
      </c>
      <c r="AV339" s="999">
        <f t="shared" si="97"/>
        <v>1.2953091077561254</v>
      </c>
      <c r="AW339" s="738">
        <f t="shared" si="98"/>
        <v>5.9087870828786251</v>
      </c>
      <c r="AX339" s="846">
        <f t="shared" si="99"/>
        <v>16.58839720066992</v>
      </c>
      <c r="AY339" s="1080">
        <v>0.85</v>
      </c>
      <c r="AZ339" s="985">
        <v>17.32</v>
      </c>
      <c r="BA339" s="985">
        <v>-14.95</v>
      </c>
      <c r="BB339" s="985">
        <v>-1.49</v>
      </c>
      <c r="BC339" s="985">
        <v>-6.29</v>
      </c>
      <c r="BE339" s="700">
        <v>2013</v>
      </c>
      <c r="BF339" s="1013">
        <f t="shared" si="100"/>
        <v>0</v>
      </c>
      <c r="BG339" s="995">
        <v>1.0999999999999999</v>
      </c>
    </row>
    <row r="340" spans="1:59" ht="11.25" customHeight="1" x14ac:dyDescent="0.2">
      <c r="A340" s="976" t="s">
        <v>1500</v>
      </c>
      <c r="B340" s="988" t="s">
        <v>1501</v>
      </c>
      <c r="C340" s="1070" t="s">
        <v>123</v>
      </c>
      <c r="D340" s="1070" t="s">
        <v>4428</v>
      </c>
      <c r="E340" s="828">
        <v>8</v>
      </c>
      <c r="F340" s="1148">
        <v>456</v>
      </c>
      <c r="G340" s="1148" t="s">
        <v>106</v>
      </c>
      <c r="H340" s="1148" t="s">
        <v>106</v>
      </c>
      <c r="I340" s="987">
        <v>69.67</v>
      </c>
      <c r="J340" s="738">
        <f t="shared" si="86"/>
        <v>2.3539543562508971</v>
      </c>
      <c r="K340" s="990">
        <v>0.41</v>
      </c>
      <c r="L340" s="1000">
        <v>4</v>
      </c>
      <c r="M340" s="729">
        <f t="shared" si="87"/>
        <v>1.64</v>
      </c>
      <c r="N340" s="983" t="s">
        <v>1004</v>
      </c>
      <c r="O340" s="831">
        <v>0.37</v>
      </c>
      <c r="P340" s="694">
        <v>43146</v>
      </c>
      <c r="Q340" s="694">
        <v>43161</v>
      </c>
      <c r="R340" s="729">
        <f t="shared" si="88"/>
        <v>10.810810810810805</v>
      </c>
      <c r="S340" s="795">
        <f>IF(INDEX(Historical!$D$7:$D$1442,MATCH(B340,Historical!$B$7:$B$1449,0))=0,"n/a",(INDEX(Historical!$C$7:$C$1442,MATCH(B340,Historical!$B$7:$B$1449,0))/INDEX(Historical!$D$7:$D$1442,MATCH(B340,Historical!$B$7:$B$1449,0))-1)*100)</f>
        <v>10.810810810810811</v>
      </c>
      <c r="T340" s="795">
        <f>IF(INDEX(Historical!$F$7:$F$1442,MATCH(B340,Historical!$B$7:$B$1449,0))=0,"n/a",((INDEX(Historical!$C$7:$C$1442,MATCH(B340,Historical!$B$7:$B$1449,0))/INDEX(Historical!$F$7:$F$1442,MATCH(B340,Historical!$B$7:$B$1449,0)))^(1/3)-1)*100)</f>
        <v>10.973904713454852</v>
      </c>
      <c r="U340" s="795">
        <f>IF(INDEX(Historical!$H$7:$H$1442,MATCH(B340,Historical!$B$7:$B$1449,0))=0,"n/a",((INDEX(Historical!$C$7:$C$1442,MATCH(B340,Historical!$B$7:$B$1449,0))/INDEX(Historical!$H$7:$H$1442,MATCH(B340,Historical!$B$7:$B$1449,0)))^(1/5)-1)*100)</f>
        <v>18.562995052566443</v>
      </c>
      <c r="V340" s="795">
        <f>IF(INDEX(Historical!$O$7:$O$1442,MATCH(B340,Historical!$B$7:$B$1449,0))=0,"n/a",((INDEX(Historical!$C$7:$C$1442,MATCH(B340,Historical!$B$7:$B$1449,0))/INDEX(Historical!$O$7:$O$1442,MATCH(B340,Historical!$B$7:$B$1449,0)))^(1/10)-1)*100)</f>
        <v>15.153829617873171</v>
      </c>
      <c r="W340" s="796">
        <f t="shared" si="89"/>
        <v>1.224970553362454</v>
      </c>
      <c r="X340" s="797">
        <f t="shared" si="90"/>
        <v>1.5215569715218396</v>
      </c>
      <c r="Y340" s="763"/>
      <c r="Z340" s="738">
        <f t="shared" si="91"/>
        <v>75.925925925925924</v>
      </c>
      <c r="AA340" s="999">
        <f t="shared" si="92"/>
        <v>32.254629629629626</v>
      </c>
      <c r="AB340" s="1000">
        <v>12</v>
      </c>
      <c r="AC340" s="978">
        <v>2.16</v>
      </c>
      <c r="AD340" s="978">
        <v>2.81</v>
      </c>
      <c r="AE340" s="978">
        <v>1.1200000000000001</v>
      </c>
      <c r="AF340" s="978">
        <v>2.94</v>
      </c>
      <c r="AG340" s="978">
        <v>10.5</v>
      </c>
      <c r="AH340" s="978">
        <v>1</v>
      </c>
      <c r="AI340" s="978">
        <v>26.950000000000003</v>
      </c>
      <c r="AJ340" s="978">
        <v>12.2</v>
      </c>
      <c r="AK340" s="978">
        <v>11.5</v>
      </c>
      <c r="AL340" s="991">
        <v>1170</v>
      </c>
      <c r="AM340" s="985">
        <v>1.4000000000000001</v>
      </c>
      <c r="AN340" s="978">
        <v>0.63</v>
      </c>
      <c r="AO340" s="838">
        <f t="shared" si="93"/>
        <v>-11.337680220812288</v>
      </c>
      <c r="AP340" s="839">
        <f t="shared" si="94"/>
        <v>20.916949408817338</v>
      </c>
      <c r="AQ340" s="1001">
        <f t="shared" si="95"/>
        <v>105.29503009745768</v>
      </c>
      <c r="AR340" s="738">
        <f>INDEX(Historical!$C$7:$C$1442,MATCH(B340,Historical!$B$7:$B$1449,0))*IF(AH340="n/a",1.03,IF(AH340&lt;0,1.01,IF(AH340&gt;10,1.1,(1+AH340/100))))</f>
        <v>1.6563999999999999</v>
      </c>
      <c r="AS340" s="999">
        <f t="shared" si="96"/>
        <v>1.8220400000000001</v>
      </c>
      <c r="AT340" s="999">
        <f t="shared" si="97"/>
        <v>2.0042440000000004</v>
      </c>
      <c r="AU340" s="999">
        <f t="shared" si="97"/>
        <v>2.2046684000000005</v>
      </c>
      <c r="AV340" s="999">
        <f t="shared" si="97"/>
        <v>2.4251352400000008</v>
      </c>
      <c r="AW340" s="738">
        <f t="shared" si="98"/>
        <v>10.112487640000003</v>
      </c>
      <c r="AX340" s="846">
        <f t="shared" si="99"/>
        <v>14.51483800775083</v>
      </c>
      <c r="AY340" s="1080">
        <v>1.25</v>
      </c>
      <c r="AZ340" s="985">
        <v>22.66</v>
      </c>
      <c r="BA340" s="985">
        <v>-27.54</v>
      </c>
      <c r="BB340" s="985">
        <v>6.88</v>
      </c>
      <c r="BC340" s="985">
        <v>-12.42</v>
      </c>
      <c r="BE340" s="700">
        <v>2011</v>
      </c>
      <c r="BF340" s="1013">
        <f t="shared" si="100"/>
        <v>0</v>
      </c>
      <c r="BG340" s="995">
        <v>4.7</v>
      </c>
    </row>
    <row r="341" spans="1:59" ht="11.25" customHeight="1" x14ac:dyDescent="0.2">
      <c r="A341" s="984" t="s">
        <v>1502</v>
      </c>
      <c r="B341" s="988" t="s">
        <v>1503</v>
      </c>
      <c r="C341" s="1070" t="s">
        <v>4252</v>
      </c>
      <c r="D341" s="1070" t="s">
        <v>4380</v>
      </c>
      <c r="E341" s="828">
        <v>6</v>
      </c>
      <c r="F341" s="1148">
        <v>731</v>
      </c>
      <c r="G341" s="1148" t="s">
        <v>106</v>
      </c>
      <c r="H341" s="1148" t="s">
        <v>106</v>
      </c>
      <c r="I341" s="987">
        <v>63.77</v>
      </c>
      <c r="J341" s="738">
        <f t="shared" si="86"/>
        <v>2.50901677904971</v>
      </c>
      <c r="K341" s="990">
        <v>0.4</v>
      </c>
      <c r="L341" s="1000">
        <v>4</v>
      </c>
      <c r="M341" s="729">
        <f t="shared" si="87"/>
        <v>1.6</v>
      </c>
      <c r="N341" s="983" t="s">
        <v>285</v>
      </c>
      <c r="O341" s="831">
        <v>0.2</v>
      </c>
      <c r="P341" s="973">
        <v>43286</v>
      </c>
      <c r="Q341" s="973">
        <v>43307</v>
      </c>
      <c r="R341" s="729">
        <f t="shared" si="88"/>
        <v>100</v>
      </c>
      <c r="S341" s="795">
        <f>IF(INDEX(Historical!$D$7:$D$1442,MATCH(B341,Historical!$B$7:$B$1449,0))=0,"n/a",(INDEX(Historical!$C$7:$C$1442,MATCH(B341,Historical!$B$7:$B$1449,0))/INDEX(Historical!$D$7:$D$1442,MATCH(B341,Historical!$B$7:$B$1449,0))-1)*100)</f>
        <v>53.846153846153832</v>
      </c>
      <c r="T341" s="795">
        <f>IF(INDEX(Historical!$F$7:$F$1442,MATCH(B341,Historical!$B$7:$B$1449,0))=0,"n/a",((INDEX(Historical!$C$7:$C$1442,MATCH(B341,Historical!$B$7:$B$1449,0))/INDEX(Historical!$F$7:$F$1442,MATCH(B341,Historical!$B$7:$B$1449,0)))^(1/3)-1)*100)</f>
        <v>20.25709773288682</v>
      </c>
      <c r="U341" s="795">
        <f>IF(INDEX(Historical!$H$7:$H$1442,MATCH(B341,Historical!$B$7:$B$1449,0))=0,"n/a",((INDEX(Historical!$C$7:$C$1442,MATCH(B341,Historical!$B$7:$B$1449,0))/INDEX(Historical!$H$7:$H$1442,MATCH(B341,Historical!$B$7:$B$1449,0)))^(1/5)-1)*100)</f>
        <v>31.95079107728942</v>
      </c>
      <c r="V341" s="795" t="str">
        <f>IF(INDEX(Historical!$O$7:$O$1442,MATCH(B341,Historical!$B$7:$B$1449,0))=0,"n/a",((INDEX(Historical!$C$7:$C$1442,MATCH(B341,Historical!$B$7:$B$1449,0))/INDEX(Historical!$O$7:$O$1442,MATCH(B341,Historical!$B$7:$B$1449,0)))^(1/10)-1)*100)</f>
        <v>n/a</v>
      </c>
      <c r="W341" s="796" t="str">
        <f t="shared" si="89"/>
        <v>n/a</v>
      </c>
      <c r="X341" s="797">
        <f t="shared" si="90"/>
        <v>1.6136763170348192</v>
      </c>
      <c r="Y341" s="763"/>
      <c r="Z341" s="738">
        <f t="shared" si="91"/>
        <v>38.186157517899758</v>
      </c>
      <c r="AA341" s="999">
        <f t="shared" si="92"/>
        <v>15.219570405727923</v>
      </c>
      <c r="AB341" s="1000">
        <v>4</v>
      </c>
      <c r="AC341" s="978">
        <v>4.1900000000000004</v>
      </c>
      <c r="AD341" s="978">
        <v>0.88</v>
      </c>
      <c r="AE341" s="978">
        <v>2.67</v>
      </c>
      <c r="AF341" s="978">
        <v>10.75</v>
      </c>
      <c r="AG341" s="978">
        <v>14.6</v>
      </c>
      <c r="AH341" s="978">
        <v>86.8</v>
      </c>
      <c r="AI341" s="978">
        <v>10.96</v>
      </c>
      <c r="AJ341" s="978">
        <v>19.8</v>
      </c>
      <c r="AK341" s="978">
        <v>17.2</v>
      </c>
      <c r="AL341" s="991">
        <v>16450</v>
      </c>
      <c r="AM341" s="985">
        <v>0.19</v>
      </c>
      <c r="AN341" s="978">
        <v>1.17</v>
      </c>
      <c r="AO341" s="838">
        <f t="shared" si="93"/>
        <v>19.240237450611211</v>
      </c>
      <c r="AP341" s="839">
        <f t="shared" si="94"/>
        <v>34.459807856339133</v>
      </c>
      <c r="AQ341" s="1001">
        <f t="shared" si="95"/>
        <v>169.65853457995945</v>
      </c>
      <c r="AR341" s="738">
        <f>INDEX(Historical!$C$7:$C$1442,MATCH(B341,Historical!$B$7:$B$1449,0))*IF(AH341="n/a",1.03,IF(AH341&lt;0,1.01,IF(AH341&gt;10,1.1,(1+AH341/100))))</f>
        <v>1.32</v>
      </c>
      <c r="AS341" s="999">
        <f t="shared" si="96"/>
        <v>1.4520000000000002</v>
      </c>
      <c r="AT341" s="999">
        <f t="shared" si="97"/>
        <v>1.5972000000000004</v>
      </c>
      <c r="AU341" s="999">
        <f t="shared" si="97"/>
        <v>1.7569200000000005</v>
      </c>
      <c r="AV341" s="999">
        <f t="shared" si="97"/>
        <v>1.9326120000000007</v>
      </c>
      <c r="AW341" s="738">
        <f t="shared" si="98"/>
        <v>8.0587320000000027</v>
      </c>
      <c r="AX341" s="846">
        <f t="shared" si="99"/>
        <v>12.637183628665522</v>
      </c>
      <c r="AY341" s="1080">
        <v>1.35</v>
      </c>
      <c r="AZ341" s="985">
        <v>22.63</v>
      </c>
      <c r="BA341" s="985">
        <v>-27.6</v>
      </c>
      <c r="BB341" s="985">
        <v>1.27</v>
      </c>
      <c r="BC341" s="985">
        <v>-13.96</v>
      </c>
      <c r="BE341" s="700">
        <v>2013</v>
      </c>
      <c r="BF341" s="1013">
        <f t="shared" si="100"/>
        <v>0</v>
      </c>
      <c r="BG341" s="995">
        <v>3.1</v>
      </c>
    </row>
    <row r="342" spans="1:59" ht="11.25" customHeight="1" x14ac:dyDescent="0.2">
      <c r="A342" s="994" t="s">
        <v>4437</v>
      </c>
      <c r="B342" s="988" t="s">
        <v>3905</v>
      </c>
      <c r="C342" s="1070" t="s">
        <v>4405</v>
      </c>
      <c r="D342" s="1070" t="s">
        <v>523</v>
      </c>
      <c r="E342" s="828">
        <v>5</v>
      </c>
      <c r="F342" s="1148">
        <v>843</v>
      </c>
      <c r="G342" s="1148" t="s">
        <v>106</v>
      </c>
      <c r="H342" s="1148" t="s">
        <v>106</v>
      </c>
      <c r="I342" s="987">
        <v>13.67</v>
      </c>
      <c r="J342" s="738">
        <f t="shared" si="86"/>
        <v>11.119239209948793</v>
      </c>
      <c r="K342" s="990">
        <v>0.38</v>
      </c>
      <c r="L342" s="1000">
        <v>4</v>
      </c>
      <c r="M342" s="729">
        <f t="shared" si="87"/>
        <v>1.52</v>
      </c>
      <c r="N342" s="983" t="s">
        <v>327</v>
      </c>
      <c r="O342" s="831">
        <v>0.37</v>
      </c>
      <c r="P342" s="973">
        <v>43412</v>
      </c>
      <c r="Q342" s="973">
        <v>43424</v>
      </c>
      <c r="R342" s="729">
        <f t="shared" si="88"/>
        <v>2.7027027027027053</v>
      </c>
      <c r="S342" s="795">
        <f>IF(INDEX(Historical!$D$7:$D$1442,MATCH(B342,Historical!$B$7:$B$1449,0))=0,"n/a",(INDEX(Historical!$C$7:$C$1442,MATCH(B342,Historical!$B$7:$B$1449,0))/INDEX(Historical!$D$7:$D$1442,MATCH(B342,Historical!$B$7:$B$1449,0))-1)*100)</f>
        <v>4.929577464788748</v>
      </c>
      <c r="T342" s="795">
        <f>IF(INDEX(Historical!$F$7:$F$1442,MATCH(B342,Historical!$B$7:$B$1449,0))=0,"n/a",((INDEX(Historical!$C$7:$C$1442,MATCH(B342,Historical!$B$7:$B$1449,0))/INDEX(Historical!$F$7:$F$1442,MATCH(B342,Historical!$B$7:$B$1449,0)))^(1/3)-1)*100)</f>
        <v>4.9217484907025488</v>
      </c>
      <c r="U342" s="795" t="str">
        <f>IF(INDEX(Historical!$H$7:$H$1442,MATCH(B342,Historical!$B$7:$B$1449,0))=0,"n/a",((INDEX(Historical!$C$7:$C$1442,MATCH(B342,Historical!$B$7:$B$1449,0))/INDEX(Historical!$H$7:$H$1442,MATCH(B342,Historical!$B$7:$B$1449,0)))^(1/5)-1)*100)</f>
        <v>n/a</v>
      </c>
      <c r="V342" s="795" t="str">
        <f>IF(INDEX(Historical!$O$7:$O$1442,MATCH(B342,Historical!$B$7:$B$1449,0))=0,"n/a",((INDEX(Historical!$C$7:$C$1442,MATCH(B342,Historical!$B$7:$B$1449,0))/INDEX(Historical!$O$7:$O$1442,MATCH(B342,Historical!$B$7:$B$1449,0)))^(1/10)-1)*100)</f>
        <v>n/a</v>
      </c>
      <c r="W342" s="796" t="str">
        <f t="shared" si="89"/>
        <v>n/a</v>
      </c>
      <c r="X342" s="797" t="str">
        <f t="shared" si="90"/>
        <v>n/a</v>
      </c>
      <c r="Y342" s="989"/>
      <c r="Z342" s="738">
        <f t="shared" si="91"/>
        <v>304</v>
      </c>
      <c r="AA342" s="999">
        <f t="shared" si="92"/>
        <v>27.34</v>
      </c>
      <c r="AB342" s="1000">
        <v>12</v>
      </c>
      <c r="AC342" s="978">
        <v>0.5</v>
      </c>
      <c r="AD342" s="978" t="s">
        <v>137</v>
      </c>
      <c r="AE342" s="978">
        <v>0.54</v>
      </c>
      <c r="AF342" s="978">
        <v>1.1299999999999999</v>
      </c>
      <c r="AG342" s="978">
        <v>4.5</v>
      </c>
      <c r="AH342" s="978">
        <v>-113.79999999999998</v>
      </c>
      <c r="AI342" s="978">
        <v>12.629999999999999</v>
      </c>
      <c r="AJ342" s="978">
        <v>36.199999999999996</v>
      </c>
      <c r="AK342" s="978" t="s">
        <v>137</v>
      </c>
      <c r="AL342" s="991">
        <v>818.83</v>
      </c>
      <c r="AM342" s="985">
        <v>1.0999999999999999</v>
      </c>
      <c r="AN342" s="978">
        <v>0.56000000000000005</v>
      </c>
      <c r="AO342" s="838" t="str">
        <f t="shared" si="93"/>
        <v>n/a</v>
      </c>
      <c r="AP342" s="839" t="str">
        <f t="shared" si="94"/>
        <v>n/a</v>
      </c>
      <c r="AQ342" s="1001">
        <f t="shared" si="95"/>
        <v>17.178306676430321</v>
      </c>
      <c r="AR342" s="738">
        <f>INDEX(Historical!$C$7:$C$1442,MATCH(B342,Historical!$B$7:$B$1449,0))*IF(AH342="n/a",1.03,IF(AH342&lt;0,1.01,IF(AH342&gt;10,1.1,(1+AH342/100))))</f>
        <v>1.5048999999999999</v>
      </c>
      <c r="AS342" s="999">
        <f t="shared" si="96"/>
        <v>1.6553900000000001</v>
      </c>
      <c r="AT342" s="999">
        <f t="shared" si="97"/>
        <v>1.7050517000000003</v>
      </c>
      <c r="AU342" s="999">
        <f t="shared" si="97"/>
        <v>1.7562032510000003</v>
      </c>
      <c r="AV342" s="999">
        <f t="shared" si="97"/>
        <v>1.8088893485300004</v>
      </c>
      <c r="AW342" s="738">
        <f t="shared" si="98"/>
        <v>8.4304342995300008</v>
      </c>
      <c r="AX342" s="846">
        <f t="shared" si="99"/>
        <v>61.671062908046828</v>
      </c>
      <c r="AY342" s="1080">
        <v>1.1499999999999999</v>
      </c>
      <c r="AZ342" s="985">
        <v>25.64</v>
      </c>
      <c r="BA342" s="985">
        <v>-28.43</v>
      </c>
      <c r="BB342" s="985">
        <v>7.1499999999999995</v>
      </c>
      <c r="BC342" s="985">
        <v>-12.839999999999998</v>
      </c>
      <c r="BE342" s="700">
        <v>2014</v>
      </c>
      <c r="BF342" s="1013">
        <f t="shared" si="100"/>
        <v>0</v>
      </c>
      <c r="BG342" s="995">
        <v>2.2999999999999998</v>
      </c>
    </row>
    <row r="343" spans="1:59" ht="11.25" customHeight="1" x14ac:dyDescent="0.2">
      <c r="A343" s="993" t="s">
        <v>1504</v>
      </c>
      <c r="B343" s="988" t="s">
        <v>1505</v>
      </c>
      <c r="C343" s="1070" t="s">
        <v>108</v>
      </c>
      <c r="D343" s="1070" t="s">
        <v>4385</v>
      </c>
      <c r="E343" s="829">
        <v>6</v>
      </c>
      <c r="F343" s="1148">
        <v>677</v>
      </c>
      <c r="G343" s="1148" t="s">
        <v>106</v>
      </c>
      <c r="H343" s="1148" t="s">
        <v>106</v>
      </c>
      <c r="I343" s="987">
        <v>16.98</v>
      </c>
      <c r="J343" s="738">
        <f t="shared" si="86"/>
        <v>11.77856301531213</v>
      </c>
      <c r="K343" s="990">
        <v>0.5</v>
      </c>
      <c r="L343" s="1000">
        <v>4</v>
      </c>
      <c r="M343" s="729">
        <f t="shared" si="87"/>
        <v>2</v>
      </c>
      <c r="N343" s="983" t="s">
        <v>280</v>
      </c>
      <c r="O343" s="831">
        <v>0.48</v>
      </c>
      <c r="P343" s="979">
        <v>42915</v>
      </c>
      <c r="Q343" s="979">
        <v>42944</v>
      </c>
      <c r="R343" s="729">
        <f t="shared" si="88"/>
        <v>4.1666666666666705</v>
      </c>
      <c r="S343" s="795">
        <f>IF(INDEX(Historical!$D$7:$D$1442,MATCH(B343,Historical!$B$7:$B$1449,0))=0,"n/a",(INDEX(Historical!$C$7:$C$1442,MATCH(B343,Historical!$B$7:$B$1449,0))/INDEX(Historical!$D$7:$D$1442,MATCH(B343,Historical!$B$7:$B$1449,0))-1)*100)</f>
        <v>3.0927835051546504</v>
      </c>
      <c r="T343" s="795">
        <f>IF(INDEX(Historical!$F$7:$F$1442,MATCH(B343,Historical!$B$7:$B$1449,0))=0,"n/a",((INDEX(Historical!$C$7:$C$1442,MATCH(B343,Historical!$B$7:$B$1449,0))/INDEX(Historical!$F$7:$F$1442,MATCH(B343,Historical!$B$7:$B$1449,0)))^(1/3)-1)*100)</f>
        <v>6.1951073254973732</v>
      </c>
      <c r="U343" s="795">
        <f>IF(INDEX(Historical!$H$7:$H$1442,MATCH(B343,Historical!$B$7:$B$1449,0))=0,"n/a",((INDEX(Historical!$C$7:$C$1442,MATCH(B343,Historical!$B$7:$B$1449,0))/INDEX(Historical!$H$7:$H$1442,MATCH(B343,Historical!$B$7:$B$1449,0)))^(1/5)-1)*100)</f>
        <v>32.485022284631285</v>
      </c>
      <c r="V343" s="795" t="str">
        <f>IF(INDEX(Historical!$O$7:$O$1442,MATCH(B343,Historical!$B$7:$B$1449,0))=0,"n/a",((INDEX(Historical!$C$7:$C$1442,MATCH(B343,Historical!$B$7:$B$1449,0))/INDEX(Historical!$O$7:$O$1442,MATCH(B343,Historical!$B$7:$B$1449,0)))^(1/10)-1)*100)</f>
        <v>n/a</v>
      </c>
      <c r="W343" s="796" t="str">
        <f t="shared" si="89"/>
        <v>n/a</v>
      </c>
      <c r="X343" s="797">
        <f t="shared" si="90"/>
        <v>0.5699126716601981</v>
      </c>
      <c r="Y343" s="763" t="s">
        <v>4457</v>
      </c>
      <c r="Z343" s="738">
        <f t="shared" si="91"/>
        <v>53.050397877984089</v>
      </c>
      <c r="AA343" s="999">
        <f t="shared" si="92"/>
        <v>4.5039787798408488</v>
      </c>
      <c r="AB343" s="1000">
        <v>12</v>
      </c>
      <c r="AC343" s="978">
        <v>3.77</v>
      </c>
      <c r="AD343" s="978" t="s">
        <v>137</v>
      </c>
      <c r="AE343" s="978">
        <v>2.4900000000000002</v>
      </c>
      <c r="AF343" s="978">
        <v>1.01</v>
      </c>
      <c r="AG343" s="978">
        <v>23</v>
      </c>
      <c r="AH343" s="978">
        <v>47.199999999999996</v>
      </c>
      <c r="AI343" s="978">
        <v>-3.49</v>
      </c>
      <c r="AJ343" s="978">
        <v>56.999999999999993</v>
      </c>
      <c r="AK343" s="978">
        <v>-7.3400000000000007</v>
      </c>
      <c r="AL343" s="991">
        <v>6130</v>
      </c>
      <c r="AM343" s="985">
        <v>0.1</v>
      </c>
      <c r="AN343" s="978">
        <v>3.77</v>
      </c>
      <c r="AO343" s="838">
        <f t="shared" si="93"/>
        <v>39.759606520102565</v>
      </c>
      <c r="AP343" s="839">
        <f t="shared" si="94"/>
        <v>44.263585299943415</v>
      </c>
      <c r="AQ343" s="1001">
        <f t="shared" si="95"/>
        <v>-55.035724957896939</v>
      </c>
      <c r="AR343" s="738">
        <f>INDEX(Historical!$C$7:$C$1442,MATCH(B343,Historical!$B$7:$B$1449,0))*IF(AH343="n/a",1.03,IF(AH343&lt;0,1.01,IF(AH343&gt;10,1.1,(1+AH343/100))))</f>
        <v>2.2000000000000002</v>
      </c>
      <c r="AS343" s="999">
        <f t="shared" si="96"/>
        <v>2.2220000000000004</v>
      </c>
      <c r="AT343" s="999">
        <f t="shared" si="97"/>
        <v>2.2442200000000003</v>
      </c>
      <c r="AU343" s="999">
        <f t="shared" si="97"/>
        <v>2.2666622000000003</v>
      </c>
      <c r="AV343" s="999">
        <f t="shared" si="97"/>
        <v>2.2893288220000003</v>
      </c>
      <c r="AW343" s="738">
        <f t="shared" si="98"/>
        <v>11.222211022000002</v>
      </c>
      <c r="AX343" s="846">
        <f t="shared" si="99"/>
        <v>66.090759846878683</v>
      </c>
      <c r="AY343" s="1080">
        <v>1.05</v>
      </c>
      <c r="AZ343" s="985">
        <v>22.509999999999998</v>
      </c>
      <c r="BA343" s="985">
        <v>-9.42</v>
      </c>
      <c r="BB343" s="985">
        <v>6.15</v>
      </c>
      <c r="BC343" s="985">
        <v>-2.71</v>
      </c>
      <c r="BE343" s="700">
        <v>2014</v>
      </c>
      <c r="BF343" s="1013">
        <f t="shared" si="100"/>
        <v>0</v>
      </c>
      <c r="BG343" s="995">
        <v>5.0999999999999996</v>
      </c>
    </row>
    <row r="344" spans="1:59" ht="11.25" customHeight="1" x14ac:dyDescent="0.2">
      <c r="A344" s="984" t="s">
        <v>1506</v>
      </c>
      <c r="B344" s="988" t="s">
        <v>1507</v>
      </c>
      <c r="C344" s="1070" t="s">
        <v>4405</v>
      </c>
      <c r="D344" s="1070" t="s">
        <v>523</v>
      </c>
      <c r="E344" s="828">
        <v>7</v>
      </c>
      <c r="F344" s="1148">
        <v>666</v>
      </c>
      <c r="G344" s="1148" t="s">
        <v>106</v>
      </c>
      <c r="H344" s="1148" t="s">
        <v>106</v>
      </c>
      <c r="I344" s="987">
        <v>83.47</v>
      </c>
      <c r="J344" s="738">
        <f t="shared" si="86"/>
        <v>2.1564634000239606</v>
      </c>
      <c r="K344" s="990">
        <v>0.45</v>
      </c>
      <c r="L344" s="1000">
        <v>4</v>
      </c>
      <c r="M344" s="729">
        <f t="shared" si="87"/>
        <v>1.8</v>
      </c>
      <c r="N344" s="983" t="s">
        <v>1004</v>
      </c>
      <c r="O344" s="831">
        <v>0.375</v>
      </c>
      <c r="P344" s="973">
        <v>43503</v>
      </c>
      <c r="Q344" s="973">
        <v>43518</v>
      </c>
      <c r="R344" s="729">
        <f t="shared" si="88"/>
        <v>20.000000000000004</v>
      </c>
      <c r="S344" s="795">
        <f>IF(INDEX(Historical!$D$7:$D$1442,MATCH(B344,Historical!$B$7:$B$1449,0))=0,"n/a",(INDEX(Historical!$C$7:$C$1442,MATCH(B344,Historical!$B$7:$B$1449,0))/INDEX(Historical!$D$7:$D$1442,MATCH(B344,Historical!$B$7:$B$1449,0))-1)*100)</f>
        <v>25</v>
      </c>
      <c r="T344" s="795">
        <f>IF(INDEX(Historical!$F$7:$F$1442,MATCH(B344,Historical!$B$7:$B$1449,0))=0,"n/a",((INDEX(Historical!$C$7:$C$1442,MATCH(B344,Historical!$B$7:$B$1449,0))/INDEX(Historical!$F$7:$F$1442,MATCH(B344,Historical!$B$7:$B$1449,0)))^(1/3)-1)*100)</f>
        <v>25.437066493119676</v>
      </c>
      <c r="U344" s="795">
        <f>IF(INDEX(Historical!$H$7:$H$1442,MATCH(B344,Historical!$B$7:$B$1449,0))=0,"n/a",((INDEX(Historical!$C$7:$C$1442,MATCH(B344,Historical!$B$7:$B$1449,0))/INDEX(Historical!$H$7:$H$1442,MATCH(B344,Historical!$B$7:$B$1449,0)))^(1/5)-1)*100)</f>
        <v>25.594321575479007</v>
      </c>
      <c r="V344" s="795" t="str">
        <f>IF(INDEX(Historical!$O$7:$O$1442,MATCH(B344,Historical!$B$7:$B$1449,0))=0,"n/a",((INDEX(Historical!$C$7:$C$1442,MATCH(B344,Historical!$B$7:$B$1449,0))/INDEX(Historical!$O$7:$O$1442,MATCH(B344,Historical!$B$7:$B$1449,0)))^(1/10)-1)*100)</f>
        <v>n/a</v>
      </c>
      <c r="W344" s="796" t="str">
        <f t="shared" si="89"/>
        <v>n/a</v>
      </c>
      <c r="X344" s="797" t="str">
        <f t="shared" si="90"/>
        <v>n/a</v>
      </c>
      <c r="Y344" s="752"/>
      <c r="Z344" s="738">
        <f t="shared" si="91"/>
        <v>29.363784665579118</v>
      </c>
      <c r="AA344" s="999">
        <f t="shared" si="92"/>
        <v>13.616639477977161</v>
      </c>
      <c r="AB344" s="1000">
        <v>12</v>
      </c>
      <c r="AC344" s="978">
        <v>6.13</v>
      </c>
      <c r="AD344" s="978">
        <v>0.97</v>
      </c>
      <c r="AE344" s="978">
        <v>1.44</v>
      </c>
      <c r="AF344" s="978">
        <v>2.2000000000000002</v>
      </c>
      <c r="AG344" s="978">
        <v>37.799999999999997</v>
      </c>
      <c r="AH344" s="978">
        <v>12.1</v>
      </c>
      <c r="AI344" s="978">
        <v>-21.19</v>
      </c>
      <c r="AJ344" s="978">
        <v>-10.9</v>
      </c>
      <c r="AK344" s="978">
        <v>14.000000000000002</v>
      </c>
      <c r="AL344" s="991">
        <v>3780</v>
      </c>
      <c r="AM344" s="985">
        <v>0.6</v>
      </c>
      <c r="AN344" s="980">
        <v>2.4</v>
      </c>
      <c r="AO344" s="838">
        <f t="shared" si="93"/>
        <v>14.134145497525806</v>
      </c>
      <c r="AP344" s="839">
        <f t="shared" si="94"/>
        <v>27.750784975502967</v>
      </c>
      <c r="AQ344" s="1001">
        <f t="shared" si="95"/>
        <v>15.386513464865859</v>
      </c>
      <c r="AR344" s="738">
        <f>INDEX(Historical!$C$7:$C$1442,MATCH(B344,Historical!$B$7:$B$1449,0))*IF(AH344="n/a",1.03,IF(AH344&lt;0,1.01,IF(AH344&gt;10,1.1,(1+AH344/100))))</f>
        <v>1.6500000000000001</v>
      </c>
      <c r="AS344" s="999">
        <f t="shared" si="96"/>
        <v>1.6665000000000001</v>
      </c>
      <c r="AT344" s="999">
        <f t="shared" si="97"/>
        <v>1.8331500000000003</v>
      </c>
      <c r="AU344" s="999">
        <f t="shared" si="97"/>
        <v>2.0164650000000006</v>
      </c>
      <c r="AV344" s="999">
        <f t="shared" si="97"/>
        <v>2.2181115000000009</v>
      </c>
      <c r="AW344" s="738">
        <f t="shared" si="98"/>
        <v>9.3842265000000022</v>
      </c>
      <c r="AX344" s="846">
        <f t="shared" si="99"/>
        <v>11.242633880436086</v>
      </c>
      <c r="AY344" s="1080">
        <v>1.45</v>
      </c>
      <c r="AZ344" s="985">
        <v>38.42</v>
      </c>
      <c r="BA344" s="985">
        <v>-7.0000000000000009</v>
      </c>
      <c r="BB344" s="985">
        <v>2.8000000000000003</v>
      </c>
      <c r="BC344" s="985">
        <v>9.31</v>
      </c>
      <c r="BE344" s="700">
        <v>2013</v>
      </c>
      <c r="BF344" s="1013">
        <f t="shared" si="100"/>
        <v>0</v>
      </c>
      <c r="BG344" s="995">
        <v>8.4</v>
      </c>
    </row>
    <row r="345" spans="1:59" s="874" customFormat="1" ht="11.25" customHeight="1" x14ac:dyDescent="0.2">
      <c r="A345" s="853" t="s">
        <v>3906</v>
      </c>
      <c r="B345" s="882" t="s">
        <v>3907</v>
      </c>
      <c r="C345" s="1070" t="s">
        <v>131</v>
      </c>
      <c r="D345" s="1070" t="s">
        <v>4392</v>
      </c>
      <c r="E345" s="854">
        <v>6</v>
      </c>
      <c r="F345" s="1148">
        <v>772</v>
      </c>
      <c r="G345" s="1147" t="s">
        <v>106</v>
      </c>
      <c r="H345" s="1147" t="s">
        <v>106</v>
      </c>
      <c r="I345" s="855">
        <v>40.159999999999997</v>
      </c>
      <c r="J345" s="856">
        <f t="shared" si="86"/>
        <v>4.6314741035856581</v>
      </c>
      <c r="K345" s="857">
        <v>0.46500000000000002</v>
      </c>
      <c r="L345" s="858">
        <v>4</v>
      </c>
      <c r="M345" s="859">
        <f t="shared" si="87"/>
        <v>1.86</v>
      </c>
      <c r="N345" s="860" t="s">
        <v>107</v>
      </c>
      <c r="O345" s="861">
        <v>0.45</v>
      </c>
      <c r="P345" s="862">
        <v>43501</v>
      </c>
      <c r="Q345" s="862">
        <v>43510</v>
      </c>
      <c r="R345" s="859">
        <f t="shared" si="88"/>
        <v>3.3333333333333361</v>
      </c>
      <c r="S345" s="795">
        <f>IF(INDEX(Historical!$D$7:$D$1442,MATCH(B345,Historical!$B$7:$B$1449,0))=0,"n/a",(INDEX(Historical!$C$7:$C$1442,MATCH(B345,Historical!$B$7:$B$1449,0))/INDEX(Historical!$D$7:$D$1442,MATCH(B345,Historical!$B$7:$B$1449,0))-1)*100)</f>
        <v>14.932885906040273</v>
      </c>
      <c r="T345" s="795">
        <f>IF(INDEX(Historical!$F$7:$F$1442,MATCH(B345,Historical!$B$7:$B$1449,0))=0,"n/a",((INDEX(Historical!$C$7:$C$1442,MATCH(B345,Historical!$B$7:$B$1449,0))/INDEX(Historical!$F$7:$F$1442,MATCH(B345,Historical!$B$7:$B$1449,0)))^(1/3)-1)*100)</f>
        <v>23.687933497096946</v>
      </c>
      <c r="U345" s="795" t="str">
        <f>IF(INDEX(Historical!$H$7:$H$1442,MATCH(B345,Historical!$B$7:$B$1449,0))=0,"n/a",((INDEX(Historical!$C$7:$C$1442,MATCH(B345,Historical!$B$7:$B$1449,0))/INDEX(Historical!$H$7:$H$1442,MATCH(B345,Historical!$B$7:$B$1449,0)))^(1/5)-1)*100)</f>
        <v>n/a</v>
      </c>
      <c r="V345" s="795" t="str">
        <f>IF(INDEX(Historical!$O$7:$O$1442,MATCH(B345,Historical!$B$7:$B$1449,0))=0,"n/a",((INDEX(Historical!$C$7:$C$1442,MATCH(B345,Historical!$B$7:$B$1449,0))/INDEX(Historical!$O$7:$O$1442,MATCH(B345,Historical!$B$7:$B$1449,0)))^(1/10)-1)*100)</f>
        <v>n/a</v>
      </c>
      <c r="W345" s="863" t="str">
        <f t="shared" si="89"/>
        <v>n/a</v>
      </c>
      <c r="X345" s="864" t="str">
        <f t="shared" si="90"/>
        <v>n/a</v>
      </c>
      <c r="Y345" s="875"/>
      <c r="Z345" s="856">
        <f t="shared" si="91"/>
        <v>67.883211678832112</v>
      </c>
      <c r="AA345" s="866">
        <f t="shared" si="92"/>
        <v>14.65693430656934</v>
      </c>
      <c r="AB345" s="858">
        <v>12</v>
      </c>
      <c r="AC345" s="867">
        <v>2.74</v>
      </c>
      <c r="AD345" s="867">
        <v>0.59</v>
      </c>
      <c r="AE345" s="867">
        <v>2.79</v>
      </c>
      <c r="AF345" s="867">
        <v>1.2</v>
      </c>
      <c r="AG345" s="867">
        <v>3.8</v>
      </c>
      <c r="AH345" s="876">
        <v>-64.5</v>
      </c>
      <c r="AI345" s="876">
        <v>1.1499999999999999</v>
      </c>
      <c r="AJ345" s="867">
        <v>31.1</v>
      </c>
      <c r="AK345" s="867">
        <v>24.8</v>
      </c>
      <c r="AL345" s="868">
        <v>2400</v>
      </c>
      <c r="AM345" s="869">
        <v>0.54</v>
      </c>
      <c r="AN345" s="867">
        <v>1.95</v>
      </c>
      <c r="AO345" s="870" t="str">
        <f t="shared" si="93"/>
        <v>n/a</v>
      </c>
      <c r="AP345" s="871" t="str">
        <f t="shared" si="94"/>
        <v>n/a</v>
      </c>
      <c r="AQ345" s="872">
        <f t="shared" si="95"/>
        <v>-11.58602129657147</v>
      </c>
      <c r="AR345" s="738">
        <f>INDEX(Historical!$C$7:$C$1442,MATCH(B345,Historical!$B$7:$B$1449,0))*IF(AH345="n/a",1.03,IF(AH345&lt;0,1.01,IF(AH345&gt;10,1.1,(1+AH345/100))))</f>
        <v>1.729625</v>
      </c>
      <c r="AS345" s="866">
        <f t="shared" si="96"/>
        <v>1.7495156875</v>
      </c>
      <c r="AT345" s="866">
        <f t="shared" si="97"/>
        <v>1.92446725625</v>
      </c>
      <c r="AU345" s="866">
        <f t="shared" si="97"/>
        <v>2.1169139818750002</v>
      </c>
      <c r="AV345" s="866">
        <f t="shared" si="97"/>
        <v>2.3286053800625006</v>
      </c>
      <c r="AW345" s="856">
        <f t="shared" si="98"/>
        <v>9.8491273056875013</v>
      </c>
      <c r="AX345" s="873">
        <f t="shared" si="99"/>
        <v>24.524719386672068</v>
      </c>
      <c r="AY345" s="1081">
        <v>1.07</v>
      </c>
      <c r="AZ345" s="869">
        <v>9.01</v>
      </c>
      <c r="BA345" s="869">
        <v>-20.72</v>
      </c>
      <c r="BB345" s="869">
        <v>-8.5</v>
      </c>
      <c r="BC345" s="869">
        <v>-11.31</v>
      </c>
      <c r="BD345" s="1033"/>
      <c r="BE345" s="700">
        <v>2014</v>
      </c>
      <c r="BF345" s="1013">
        <f t="shared" si="100"/>
        <v>0</v>
      </c>
      <c r="BG345" s="931">
        <v>0.8</v>
      </c>
    </row>
    <row r="346" spans="1:59" ht="11.25" customHeight="1" x14ac:dyDescent="0.2">
      <c r="A346" s="994" t="s">
        <v>1508</v>
      </c>
      <c r="B346" s="988" t="s">
        <v>1509</v>
      </c>
      <c r="C346" s="1070" t="s">
        <v>112</v>
      </c>
      <c r="D346" s="1070" t="s">
        <v>4424</v>
      </c>
      <c r="E346" s="828">
        <v>6</v>
      </c>
      <c r="F346" s="1148">
        <v>727</v>
      </c>
      <c r="G346" s="1148" t="s">
        <v>106</v>
      </c>
      <c r="H346" s="1148" t="s">
        <v>106</v>
      </c>
      <c r="I346" s="987">
        <v>25.68</v>
      </c>
      <c r="J346" s="738">
        <f t="shared" si="86"/>
        <v>5.4517133956386292</v>
      </c>
      <c r="K346" s="990">
        <v>0.35</v>
      </c>
      <c r="L346" s="1000">
        <v>4</v>
      </c>
      <c r="M346" s="729">
        <f t="shared" si="87"/>
        <v>1.4</v>
      </c>
      <c r="N346" s="983" t="s">
        <v>327</v>
      </c>
      <c r="O346" s="831">
        <v>0.34</v>
      </c>
      <c r="P346" s="973">
        <v>43256</v>
      </c>
      <c r="Q346" s="973">
        <v>43271</v>
      </c>
      <c r="R346" s="729">
        <f t="shared" si="88"/>
        <v>2.9411764705882213</v>
      </c>
      <c r="S346" s="795">
        <f>IF(INDEX(Historical!$D$7:$D$1442,MATCH(B346,Historical!$B$7:$B$1449,0))=0,"n/a",(INDEX(Historical!$C$7:$C$1442,MATCH(B346,Historical!$B$7:$B$1449,0))/INDEX(Historical!$D$7:$D$1442,MATCH(B346,Historical!$B$7:$B$1449,0))-1)*100)</f>
        <v>4.5112781954887105</v>
      </c>
      <c r="T346" s="795">
        <f>IF(INDEX(Historical!$F$7:$F$1442,MATCH(B346,Historical!$B$7:$B$1449,0))=0,"n/a",((INDEX(Historical!$C$7:$C$1442,MATCH(B346,Historical!$B$7:$B$1449,0))/INDEX(Historical!$F$7:$F$1442,MATCH(B346,Historical!$B$7:$B$1449,0)))^(1/3)-1)*100)</f>
        <v>8.4416459500336707</v>
      </c>
      <c r="U346" s="795">
        <f>IF(INDEX(Historical!$H$7:$H$1442,MATCH(B346,Historical!$B$7:$B$1449,0))=0,"n/a",((INDEX(Historical!$C$7:$C$1442,MATCH(B346,Historical!$B$7:$B$1449,0))/INDEX(Historical!$H$7:$H$1442,MATCH(B346,Historical!$B$7:$B$1449,0)))^(1/5)-1)*100)</f>
        <v>14.060812461697925</v>
      </c>
      <c r="V346" s="795" t="str">
        <f>IF(INDEX(Historical!$O$7:$O$1442,MATCH(B346,Historical!$B$7:$B$1449,0))=0,"n/a",((INDEX(Historical!$C$7:$C$1442,MATCH(B346,Historical!$B$7:$B$1449,0))/INDEX(Historical!$O$7:$O$1442,MATCH(B346,Historical!$B$7:$B$1449,0)))^(1/10)-1)*100)</f>
        <v>n/a</v>
      </c>
      <c r="W346" s="796" t="str">
        <f t="shared" si="89"/>
        <v>n/a</v>
      </c>
      <c r="X346" s="797">
        <f t="shared" si="90"/>
        <v>0.80347499781130993</v>
      </c>
      <c r="Y346" s="989" t="s">
        <v>810</v>
      </c>
      <c r="Z346" s="738">
        <f t="shared" si="91"/>
        <v>117.64705882352942</v>
      </c>
      <c r="AA346" s="999">
        <f t="shared" si="92"/>
        <v>21.579831932773111</v>
      </c>
      <c r="AB346" s="1000">
        <v>12</v>
      </c>
      <c r="AC346" s="978">
        <v>1.19</v>
      </c>
      <c r="AD346" s="978">
        <v>2.46</v>
      </c>
      <c r="AE346" s="978">
        <v>1.38</v>
      </c>
      <c r="AF346" s="978">
        <v>2.27</v>
      </c>
      <c r="AG346" s="978">
        <v>7.7</v>
      </c>
      <c r="AH346" s="978">
        <v>7.3999999999999995</v>
      </c>
      <c r="AI346" s="978">
        <v>27.07</v>
      </c>
      <c r="AJ346" s="978">
        <v>17.5</v>
      </c>
      <c r="AK346" s="978">
        <v>8.76</v>
      </c>
      <c r="AL346" s="991">
        <v>9120</v>
      </c>
      <c r="AM346" s="985">
        <v>0.5</v>
      </c>
      <c r="AN346" s="978">
        <v>2.14</v>
      </c>
      <c r="AO346" s="838">
        <f t="shared" si="93"/>
        <v>-2.0673060754365551</v>
      </c>
      <c r="AP346" s="839">
        <f t="shared" si="94"/>
        <v>19.512525857336556</v>
      </c>
      <c r="AQ346" s="1001">
        <f t="shared" si="95"/>
        <v>47.552203172519356</v>
      </c>
      <c r="AR346" s="738">
        <f>INDEX(Historical!$C$7:$C$1442,MATCH(B346,Historical!$B$7:$B$1449,0))*IF(AH346="n/a",1.03,IF(AH346&lt;0,1.01,IF(AH346&gt;10,1.1,(1+AH346/100))))</f>
        <v>1.4928600000000001</v>
      </c>
      <c r="AS346" s="999">
        <f t="shared" si="96"/>
        <v>1.6421460000000001</v>
      </c>
      <c r="AT346" s="999">
        <f t="shared" si="97"/>
        <v>1.7859979896</v>
      </c>
      <c r="AU346" s="999">
        <f t="shared" si="97"/>
        <v>1.9424514134889599</v>
      </c>
      <c r="AV346" s="999">
        <f t="shared" si="97"/>
        <v>2.1126101573105927</v>
      </c>
      <c r="AW346" s="738">
        <f t="shared" si="98"/>
        <v>8.9760655603995527</v>
      </c>
      <c r="AX346" s="846">
        <f t="shared" si="99"/>
        <v>34.953526325543436</v>
      </c>
      <c r="AY346" s="1080">
        <v>0.93</v>
      </c>
      <c r="AZ346" s="985">
        <v>25.09</v>
      </c>
      <c r="BA346" s="985">
        <v>-34.57</v>
      </c>
      <c r="BB346" s="985">
        <v>1.68</v>
      </c>
      <c r="BC346" s="985">
        <v>-6.8900000000000006</v>
      </c>
      <c r="BE346" s="700">
        <v>2013</v>
      </c>
      <c r="BF346" s="1013">
        <f t="shared" si="100"/>
        <v>0</v>
      </c>
      <c r="BG346" s="995">
        <v>1.9</v>
      </c>
    </row>
    <row r="347" spans="1:59" ht="11.25" customHeight="1" x14ac:dyDescent="0.2">
      <c r="A347" s="984" t="s">
        <v>1510</v>
      </c>
      <c r="B347" s="988" t="s">
        <v>1511</v>
      </c>
      <c r="C347" s="1070" t="s">
        <v>131</v>
      </c>
      <c r="D347" s="1070" t="s">
        <v>4390</v>
      </c>
      <c r="E347" s="828">
        <v>7</v>
      </c>
      <c r="F347" s="1148">
        <v>582</v>
      </c>
      <c r="G347" s="1148" t="s">
        <v>37</v>
      </c>
      <c r="H347" s="1148" t="s">
        <v>37</v>
      </c>
      <c r="I347" s="987">
        <v>27.28</v>
      </c>
      <c r="J347" s="738">
        <f t="shared" si="86"/>
        <v>2.8592375366568912</v>
      </c>
      <c r="K347" s="990">
        <v>0.19500000000000001</v>
      </c>
      <c r="L347" s="1000">
        <v>4</v>
      </c>
      <c r="M347" s="729">
        <f t="shared" si="87"/>
        <v>0.78</v>
      </c>
      <c r="N347" s="983" t="s">
        <v>1248</v>
      </c>
      <c r="O347" s="831">
        <v>0.17499999999999999</v>
      </c>
      <c r="P347" s="694">
        <v>43139</v>
      </c>
      <c r="Q347" s="694">
        <v>43151</v>
      </c>
      <c r="R347" s="729">
        <f t="shared" si="88"/>
        <v>11.428571428571439</v>
      </c>
      <c r="S347" s="795">
        <f>IF(INDEX(Historical!$D$7:$D$1442,MATCH(B347,Historical!$B$7:$B$1449,0))=0,"n/a",(INDEX(Historical!$C$7:$C$1442,MATCH(B347,Historical!$B$7:$B$1449,0))/INDEX(Historical!$D$7:$D$1442,MATCH(B347,Historical!$B$7:$B$1449,0))-1)*100)</f>
        <v>11.428571428571432</v>
      </c>
      <c r="T347" s="795">
        <f>IF(INDEX(Historical!$F$7:$F$1442,MATCH(B347,Historical!$B$7:$B$1449,0))=0,"n/a",((INDEX(Historical!$C$7:$C$1442,MATCH(B347,Historical!$B$7:$B$1449,0))/INDEX(Historical!$F$7:$F$1442,MATCH(B347,Historical!$B$7:$B$1449,0)))^(1/3)-1)*100)</f>
        <v>14.89127877948726</v>
      </c>
      <c r="U347" s="795">
        <f>IF(INDEX(Historical!$H$7:$H$1442,MATCH(B347,Historical!$B$7:$B$1449,0))=0,"n/a",((INDEX(Historical!$C$7:$C$1442,MATCH(B347,Historical!$B$7:$B$1449,0))/INDEX(Historical!$H$7:$H$1442,MATCH(B347,Historical!$B$7:$B$1449,0)))^(1/5)-1)*100)</f>
        <v>15.16307146417617</v>
      </c>
      <c r="V347" s="795">
        <f>IF(INDEX(Historical!$O$7:$O$1442,MATCH(B347,Historical!$B$7:$B$1449,0))=0,"n/a",((INDEX(Historical!$C$7:$C$1442,MATCH(B347,Historical!$B$7:$B$1449,0))/INDEX(Historical!$O$7:$O$1442,MATCH(B347,Historical!$B$7:$B$1449,0)))^(1/10)-1)*100)</f>
        <v>7.9943495153367294</v>
      </c>
      <c r="W347" s="796">
        <f t="shared" si="89"/>
        <v>1.8967236089798967</v>
      </c>
      <c r="X347" s="797" t="str">
        <f t="shared" si="90"/>
        <v>n/a</v>
      </c>
      <c r="Y347" s="741"/>
      <c r="Z347" s="738" t="str">
        <f t="shared" si="91"/>
        <v>n/a</v>
      </c>
      <c r="AA347" s="999" t="str">
        <f t="shared" si="92"/>
        <v>n/a</v>
      </c>
      <c r="AB347" s="1000">
        <v>12</v>
      </c>
      <c r="AC347" s="978">
        <v>-0.28999999999999998</v>
      </c>
      <c r="AD347" s="978" t="s">
        <v>137</v>
      </c>
      <c r="AE347" s="978">
        <v>2.06</v>
      </c>
      <c r="AF347" s="978">
        <v>2.12</v>
      </c>
      <c r="AG347" s="978">
        <v>-2.1</v>
      </c>
      <c r="AH347" s="978">
        <v>-61.7</v>
      </c>
      <c r="AI347" s="978">
        <v>5.01</v>
      </c>
      <c r="AJ347" s="978">
        <v>-22.2</v>
      </c>
      <c r="AK347" s="978">
        <v>6.05</v>
      </c>
      <c r="AL347" s="991">
        <v>10340</v>
      </c>
      <c r="AM347" s="985">
        <v>0.2</v>
      </c>
      <c r="AN347" s="978">
        <v>1.87</v>
      </c>
      <c r="AO347" s="838" t="str">
        <f t="shared" si="93"/>
        <v>n/a</v>
      </c>
      <c r="AP347" s="839">
        <f t="shared" si="94"/>
        <v>18.022309000833062</v>
      </c>
      <c r="AQ347" s="1001" t="str">
        <f t="shared" si="95"/>
        <v>n/a</v>
      </c>
      <c r="AR347" s="738">
        <f>INDEX(Historical!$C$7:$C$1442,MATCH(B347,Historical!$B$7:$B$1449,0))*IF(AH347="n/a",1.03,IF(AH347&lt;0,1.01,IF(AH347&gt;10,1.1,(1+AH347/100))))</f>
        <v>0.78780000000000006</v>
      </c>
      <c r="AS347" s="999">
        <f t="shared" si="96"/>
        <v>0.82726878000000004</v>
      </c>
      <c r="AT347" s="999">
        <f t="shared" ref="AT347:AV366" si="101">IF($AK347="n/a",1.03*AS347,IF($AK347&lt;0,1.01*AS347,IF($AK347&gt;10,1.1*AS347,(1+$AK347/100)*AS347)))</f>
        <v>0.87731854119000008</v>
      </c>
      <c r="AU347" s="999">
        <f t="shared" si="101"/>
        <v>0.9303963129319951</v>
      </c>
      <c r="AV347" s="999">
        <f t="shared" si="101"/>
        <v>0.98668528986438075</v>
      </c>
      <c r="AW347" s="738">
        <f t="shared" si="98"/>
        <v>4.4094689239863758</v>
      </c>
      <c r="AX347" s="846">
        <f t="shared" si="99"/>
        <v>16.163742389979383</v>
      </c>
      <c r="AY347" s="1080">
        <v>0.24</v>
      </c>
      <c r="AZ347" s="985">
        <v>21.57</v>
      </c>
      <c r="BA347" s="985">
        <v>-2.9499999999999997</v>
      </c>
      <c r="BB347" s="985">
        <v>4</v>
      </c>
      <c r="BC347" s="985">
        <v>6.03</v>
      </c>
      <c r="BE347" s="700">
        <v>2012</v>
      </c>
      <c r="BF347" s="1013">
        <f t="shared" si="100"/>
        <v>0</v>
      </c>
      <c r="BG347" s="995">
        <v>-0.5</v>
      </c>
    </row>
    <row r="348" spans="1:59" ht="11.25" customHeight="1" x14ac:dyDescent="0.2">
      <c r="A348" s="984" t="s">
        <v>1512</v>
      </c>
      <c r="B348" s="988" t="s">
        <v>1513</v>
      </c>
      <c r="C348" s="1070" t="s">
        <v>108</v>
      </c>
      <c r="D348" s="1070" t="s">
        <v>4397</v>
      </c>
      <c r="E348" s="828">
        <v>8</v>
      </c>
      <c r="F348" s="1148">
        <v>573</v>
      </c>
      <c r="G348" s="1148" t="s">
        <v>106</v>
      </c>
      <c r="H348" s="1148" t="s">
        <v>106</v>
      </c>
      <c r="I348" s="987">
        <v>88.46</v>
      </c>
      <c r="J348" s="738">
        <f t="shared" si="86"/>
        <v>2.7130906624463038</v>
      </c>
      <c r="K348" s="990">
        <v>0.6</v>
      </c>
      <c r="L348" s="1000">
        <v>4</v>
      </c>
      <c r="M348" s="729">
        <f t="shared" si="87"/>
        <v>2.4</v>
      </c>
      <c r="N348" s="983" t="s">
        <v>146</v>
      </c>
      <c r="O348" s="831">
        <v>0.55000000000000004</v>
      </c>
      <c r="P348" s="973">
        <v>43531</v>
      </c>
      <c r="Q348" s="973">
        <v>43556</v>
      </c>
      <c r="R348" s="729">
        <f t="shared" si="88"/>
        <v>9.0909090909090793</v>
      </c>
      <c r="S348" s="795">
        <f>IF(INDEX(Historical!$D$7:$D$1442,MATCH(B348,Historical!$B$7:$B$1449,0))=0,"n/a",(INDEX(Historical!$C$7:$C$1442,MATCH(B348,Historical!$B$7:$B$1449,0))/INDEX(Historical!$D$7:$D$1442,MATCH(B348,Historical!$B$7:$B$1449,0))-1)*100)</f>
        <v>24.358974358974361</v>
      </c>
      <c r="T348" s="795">
        <f>IF(INDEX(Historical!$F$7:$F$1442,MATCH(B348,Historical!$B$7:$B$1449,0))=0,"n/a",((INDEX(Historical!$C$7:$C$1442,MATCH(B348,Historical!$B$7:$B$1449,0))/INDEX(Historical!$F$7:$F$1442,MATCH(B348,Historical!$B$7:$B$1449,0)))^(1/3)-1)*100)</f>
        <v>12.023089984572778</v>
      </c>
      <c r="U348" s="795">
        <f>IF(INDEX(Historical!$H$7:$H$1442,MATCH(B348,Historical!$B$7:$B$1449,0))=0,"n/a",((INDEX(Historical!$C$7:$C$1442,MATCH(B348,Historical!$B$7:$B$1449,0))/INDEX(Historical!$H$7:$H$1442,MATCH(B348,Historical!$B$7:$B$1449,0)))^(1/5)-1)*100)</f>
        <v>9.7206520442751021</v>
      </c>
      <c r="V348" s="795">
        <f>IF(INDEX(Historical!$O$7:$O$1442,MATCH(B348,Historical!$B$7:$B$1449,0))=0,"n/a",((INDEX(Historical!$C$7:$C$1442,MATCH(B348,Historical!$B$7:$B$1449,0))/INDEX(Historical!$O$7:$O$1442,MATCH(B348,Historical!$B$7:$B$1449,0)))^(1/10)-1)*100)</f>
        <v>5.6472922994543762</v>
      </c>
      <c r="W348" s="796">
        <f t="shared" si="89"/>
        <v>1.7212942997858074</v>
      </c>
      <c r="X348" s="797">
        <f t="shared" si="90"/>
        <v>0.90006037446991682</v>
      </c>
      <c r="Y348" s="752"/>
      <c r="Z348" s="738">
        <f t="shared" si="91"/>
        <v>36.641221374045799</v>
      </c>
      <c r="AA348" s="999">
        <f t="shared" si="92"/>
        <v>13.505343511450381</v>
      </c>
      <c r="AB348" s="1000">
        <v>12</v>
      </c>
      <c r="AC348" s="978">
        <v>6.55</v>
      </c>
      <c r="AD348" s="978">
        <v>0.95</v>
      </c>
      <c r="AE348" s="978">
        <v>3.15</v>
      </c>
      <c r="AF348" s="978">
        <v>2.08</v>
      </c>
      <c r="AG348" s="978">
        <v>14.499999999999998</v>
      </c>
      <c r="AH348" s="978">
        <v>8.5</v>
      </c>
      <c r="AI348" s="978">
        <v>9.82</v>
      </c>
      <c r="AJ348" s="978">
        <v>10.8</v>
      </c>
      <c r="AK348" s="978">
        <v>14.219999999999999</v>
      </c>
      <c r="AL348" s="991">
        <v>19680</v>
      </c>
      <c r="AM348" s="985">
        <v>0.3</v>
      </c>
      <c r="AN348" s="980">
        <v>12.51</v>
      </c>
      <c r="AO348" s="838">
        <f t="shared" si="93"/>
        <v>-1.0716008047289751</v>
      </c>
      <c r="AP348" s="839">
        <f t="shared" si="94"/>
        <v>12.433742706721405</v>
      </c>
      <c r="AQ348" s="1001">
        <f t="shared" si="95"/>
        <v>11.736027222530732</v>
      </c>
      <c r="AR348" s="738">
        <f>INDEX(Historical!$C$7:$C$1442,MATCH(B348,Historical!$B$7:$B$1449,0))*IF(AH348="n/a",1.03,IF(AH348&lt;0,1.01,IF(AH348&gt;10,1.1,(1+AH348/100))))</f>
        <v>2.1048999999999998</v>
      </c>
      <c r="AS348" s="999">
        <f t="shared" si="96"/>
        <v>2.3116011799999998</v>
      </c>
      <c r="AT348" s="999">
        <f t="shared" si="101"/>
        <v>2.5427612979999998</v>
      </c>
      <c r="AU348" s="999">
        <f t="shared" si="101"/>
        <v>2.7970374277999999</v>
      </c>
      <c r="AV348" s="999">
        <f t="shared" si="101"/>
        <v>3.0767411705800001</v>
      </c>
      <c r="AW348" s="738">
        <f t="shared" si="98"/>
        <v>12.833041076379999</v>
      </c>
      <c r="AX348" s="846">
        <f t="shared" si="99"/>
        <v>14.507168297965181</v>
      </c>
      <c r="AY348" s="1080">
        <v>1.1100000000000001</v>
      </c>
      <c r="AZ348" s="985">
        <v>16.46</v>
      </c>
      <c r="BA348" s="985">
        <v>-23.48</v>
      </c>
      <c r="BB348" s="985">
        <v>-0.57000000000000006</v>
      </c>
      <c r="BC348" s="985">
        <v>-12.17</v>
      </c>
      <c r="BE348" s="700">
        <v>2012</v>
      </c>
      <c r="BF348" s="1013">
        <f t="shared" si="100"/>
        <v>0</v>
      </c>
      <c r="BG348" s="995">
        <v>1</v>
      </c>
    </row>
    <row r="349" spans="1:59" ht="11.25" customHeight="1" x14ac:dyDescent="0.2">
      <c r="A349" s="984" t="s">
        <v>1514</v>
      </c>
      <c r="B349" s="988" t="s">
        <v>1515</v>
      </c>
      <c r="C349" s="1070" t="s">
        <v>108</v>
      </c>
      <c r="D349" s="1070" t="s">
        <v>4393</v>
      </c>
      <c r="E349" s="829">
        <v>6</v>
      </c>
      <c r="F349" s="1148">
        <v>684</v>
      </c>
      <c r="G349" s="1148" t="s">
        <v>106</v>
      </c>
      <c r="H349" s="1148" t="s">
        <v>106</v>
      </c>
      <c r="I349" s="987">
        <v>14.31</v>
      </c>
      <c r="J349" s="738">
        <f t="shared" si="86"/>
        <v>2.7952480782669462</v>
      </c>
      <c r="K349" s="990">
        <v>0.1</v>
      </c>
      <c r="L349" s="1000">
        <v>4</v>
      </c>
      <c r="M349" s="729">
        <f t="shared" si="87"/>
        <v>0.4</v>
      </c>
      <c r="N349" s="983" t="s">
        <v>443</v>
      </c>
      <c r="O349" s="831">
        <v>0.08</v>
      </c>
      <c r="P349" s="979">
        <v>43046</v>
      </c>
      <c r="Q349" s="979">
        <v>43061</v>
      </c>
      <c r="R349" s="729">
        <f t="shared" si="88"/>
        <v>25.000000000000007</v>
      </c>
      <c r="S349" s="795">
        <f>IF(INDEX(Historical!$D$7:$D$1442,MATCH(B349,Historical!$B$7:$B$1449,0))=0,"n/a",(INDEX(Historical!$C$7:$C$1442,MATCH(B349,Historical!$B$7:$B$1449,0))/INDEX(Historical!$D$7:$D$1442,MATCH(B349,Historical!$B$7:$B$1449,0))-1)*100)</f>
        <v>17.647058823529438</v>
      </c>
      <c r="T349" s="795">
        <f>IF(INDEX(Historical!$F$7:$F$1442,MATCH(B349,Historical!$B$7:$B$1449,0))=0,"n/a",((INDEX(Historical!$C$7:$C$1442,MATCH(B349,Historical!$B$7:$B$1449,0))/INDEX(Historical!$F$7:$F$1442,MATCH(B349,Historical!$B$7:$B$1449,0)))^(1/3)-1)*100)</f>
        <v>12.624788044360603</v>
      </c>
      <c r="U349" s="795">
        <f>IF(INDEX(Historical!$H$7:$H$1442,MATCH(B349,Historical!$B$7:$B$1449,0))=0,"n/a",((INDEX(Historical!$C$7:$C$1442,MATCH(B349,Historical!$B$7:$B$1449,0))/INDEX(Historical!$H$7:$H$1442,MATCH(B349,Historical!$B$7:$B$1449,0)))^(1/5)-1)*100)</f>
        <v>10.756634324829006</v>
      </c>
      <c r="V349" s="795">
        <f>IF(INDEX(Historical!$O$7:$O$1442,MATCH(B349,Historical!$B$7:$B$1449,0))=0,"n/a",((INDEX(Historical!$C$7:$C$1442,MATCH(B349,Historical!$B$7:$B$1449,0))/INDEX(Historical!$O$7:$O$1442,MATCH(B349,Historical!$B$7:$B$1449,0)))^(1/10)-1)*100)</f>
        <v>30.233140403018034</v>
      </c>
      <c r="W349" s="796">
        <f t="shared" si="89"/>
        <v>0.35578951380635343</v>
      </c>
      <c r="X349" s="797">
        <f t="shared" si="90"/>
        <v>0.51467149879564622</v>
      </c>
      <c r="Y349" s="763" t="s">
        <v>4457</v>
      </c>
      <c r="Z349" s="738">
        <f t="shared" si="91"/>
        <v>48.192771084337352</v>
      </c>
      <c r="AA349" s="999">
        <f t="shared" si="92"/>
        <v>17.24096385542169</v>
      </c>
      <c r="AB349" s="1000">
        <v>12</v>
      </c>
      <c r="AC349" s="978">
        <v>0.83</v>
      </c>
      <c r="AD349" s="978">
        <v>2.15</v>
      </c>
      <c r="AE349" s="978">
        <v>4.9000000000000004</v>
      </c>
      <c r="AF349" s="978">
        <v>1.02</v>
      </c>
      <c r="AG349" s="978">
        <v>4.3999999999999995</v>
      </c>
      <c r="AH349" s="978">
        <v>31.5</v>
      </c>
      <c r="AI349" s="978">
        <v>-5.01</v>
      </c>
      <c r="AJ349" s="978">
        <v>20.9</v>
      </c>
      <c r="AK349" s="978">
        <v>8</v>
      </c>
      <c r="AL349" s="991">
        <v>700.62</v>
      </c>
      <c r="AM349" s="985">
        <v>1.7999999999999998</v>
      </c>
      <c r="AN349" s="978">
        <v>0.67</v>
      </c>
      <c r="AO349" s="838">
        <f t="shared" si="93"/>
        <v>-3.6890814523257376</v>
      </c>
      <c r="AP349" s="839">
        <f t="shared" si="94"/>
        <v>13.551882403095952</v>
      </c>
      <c r="AQ349" s="1001">
        <f t="shared" si="95"/>
        <v>-11.592400697350502</v>
      </c>
      <c r="AR349" s="738">
        <f>INDEX(Historical!$C$7:$C$1442,MATCH(B349,Historical!$B$7:$B$1449,0))*IF(AH349="n/a",1.03,IF(AH349&lt;0,1.01,IF(AH349&gt;10,1.1,(1+AH349/100))))</f>
        <v>0.44000000000000006</v>
      </c>
      <c r="AS349" s="999">
        <f t="shared" si="96"/>
        <v>0.44440000000000007</v>
      </c>
      <c r="AT349" s="999">
        <f t="shared" si="101"/>
        <v>0.4799520000000001</v>
      </c>
      <c r="AU349" s="999">
        <f t="shared" si="101"/>
        <v>0.51834816000000017</v>
      </c>
      <c r="AV349" s="999">
        <f t="shared" si="101"/>
        <v>0.55981601280000026</v>
      </c>
      <c r="AW349" s="738">
        <f t="shared" si="98"/>
        <v>2.4425161728000004</v>
      </c>
      <c r="AX349" s="846">
        <f t="shared" si="99"/>
        <v>17.068596595387845</v>
      </c>
      <c r="AY349" s="1080">
        <v>0.56999999999999995</v>
      </c>
      <c r="AZ349" s="985">
        <v>12.15</v>
      </c>
      <c r="BA349" s="985">
        <v>-17.43</v>
      </c>
      <c r="BB349" s="985">
        <v>4.12</v>
      </c>
      <c r="BC349" s="985">
        <v>-6.84</v>
      </c>
      <c r="BE349" s="700">
        <v>2014</v>
      </c>
      <c r="BF349" s="1013">
        <f t="shared" si="100"/>
        <v>0</v>
      </c>
      <c r="BG349" s="995">
        <v>0.70000000000000007</v>
      </c>
    </row>
    <row r="350" spans="1:59" ht="11.25" customHeight="1" x14ac:dyDescent="0.2">
      <c r="A350" s="984" t="s">
        <v>1516</v>
      </c>
      <c r="B350" s="988" t="s">
        <v>1517</v>
      </c>
      <c r="C350" s="1070" t="s">
        <v>108</v>
      </c>
      <c r="D350" s="1070" t="s">
        <v>4401</v>
      </c>
      <c r="E350" s="828">
        <v>9</v>
      </c>
      <c r="F350" s="1148">
        <v>389</v>
      </c>
      <c r="G350" s="1148" t="s">
        <v>106</v>
      </c>
      <c r="H350" s="1148" t="s">
        <v>106</v>
      </c>
      <c r="I350" s="987">
        <v>33.130000000000003</v>
      </c>
      <c r="J350" s="738">
        <f t="shared" si="86"/>
        <v>3.2598853003320252</v>
      </c>
      <c r="K350" s="990">
        <v>0.27</v>
      </c>
      <c r="L350" s="1000">
        <v>4</v>
      </c>
      <c r="M350" s="729">
        <f t="shared" si="87"/>
        <v>1.08</v>
      </c>
      <c r="N350" s="983" t="s">
        <v>595</v>
      </c>
      <c r="O350" s="831">
        <v>0.24</v>
      </c>
      <c r="P350" s="973">
        <v>43348</v>
      </c>
      <c r="Q350" s="973">
        <v>43357</v>
      </c>
      <c r="R350" s="729">
        <f t="shared" si="88"/>
        <v>12.500000000000011</v>
      </c>
      <c r="S350" s="795">
        <f>IF(INDEX(Historical!$D$7:$D$1442,MATCH(B350,Historical!$B$7:$B$1449,0))=0,"n/a",(INDEX(Historical!$C$7:$C$1442,MATCH(B350,Historical!$B$7:$B$1449,0))/INDEX(Historical!$D$7:$D$1442,MATCH(B350,Historical!$B$7:$B$1449,0))-1)*100)</f>
        <v>18.604651162790709</v>
      </c>
      <c r="T350" s="795">
        <f>IF(INDEX(Historical!$F$7:$F$1442,MATCH(B350,Historical!$B$7:$B$1449,0))=0,"n/a",((INDEX(Historical!$C$7:$C$1442,MATCH(B350,Historical!$B$7:$B$1449,0))/INDEX(Historical!$F$7:$F$1442,MATCH(B350,Historical!$B$7:$B$1449,0)))^(1/3)-1)*100)</f>
        <v>11.290002117788411</v>
      </c>
      <c r="U350" s="795">
        <f>IF(INDEX(Historical!$H$7:$H$1442,MATCH(B350,Historical!$B$7:$B$1449,0))=0,"n/a",((INDEX(Historical!$C$7:$C$1442,MATCH(B350,Historical!$B$7:$B$1449,0))/INDEX(Historical!$H$7:$H$1442,MATCH(B350,Historical!$B$7:$B$1449,0)))^(1/5)-1)*100)</f>
        <v>9.7700948713745017</v>
      </c>
      <c r="V350" s="795">
        <f>IF(INDEX(Historical!$O$7:$O$1442,MATCH(B350,Historical!$B$7:$B$1449,0))=0,"n/a",((INDEX(Historical!$C$7:$C$1442,MATCH(B350,Historical!$B$7:$B$1449,0))/INDEX(Historical!$O$7:$O$1442,MATCH(B350,Historical!$B$7:$B$1449,0)))^(1/10)-1)*100)</f>
        <v>4.4493216110784273</v>
      </c>
      <c r="W350" s="796">
        <f t="shared" si="89"/>
        <v>2.1958616898018359</v>
      </c>
      <c r="X350" s="797">
        <f t="shared" si="90"/>
        <v>3.3689982315084483</v>
      </c>
      <c r="Y350" s="988"/>
      <c r="Z350" s="738">
        <f t="shared" si="91"/>
        <v>41.698841698841704</v>
      </c>
      <c r="AA350" s="999">
        <f t="shared" si="92"/>
        <v>12.791505791505793</v>
      </c>
      <c r="AB350" s="1000">
        <v>12</v>
      </c>
      <c r="AC350" s="978">
        <v>2.59</v>
      </c>
      <c r="AD350" s="978" t="s">
        <v>137</v>
      </c>
      <c r="AE350" s="978">
        <v>3.66</v>
      </c>
      <c r="AF350" s="978">
        <v>1.1200000000000001</v>
      </c>
      <c r="AG350" s="978">
        <v>7.8</v>
      </c>
      <c r="AH350" s="978">
        <v>9.8000000000000007</v>
      </c>
      <c r="AI350" s="978">
        <v>12.879999999999999</v>
      </c>
      <c r="AJ350" s="978">
        <v>2.9000000000000004</v>
      </c>
      <c r="AK350" s="978" t="s">
        <v>137</v>
      </c>
      <c r="AL350" s="991">
        <v>227.93</v>
      </c>
      <c r="AM350" s="985">
        <v>1</v>
      </c>
      <c r="AN350" s="978">
        <v>0.05</v>
      </c>
      <c r="AO350" s="838">
        <f t="shared" si="93"/>
        <v>0.23847438020073319</v>
      </c>
      <c r="AP350" s="839">
        <f t="shared" si="94"/>
        <v>13.029980171706526</v>
      </c>
      <c r="AQ350" s="1001">
        <f t="shared" si="95"/>
        <v>-20.204465492564506</v>
      </c>
      <c r="AR350" s="738">
        <f>INDEX(Historical!$C$7:$C$1442,MATCH(B350,Historical!$B$7:$B$1449,0))*IF(AH350="n/a",1.03,IF(AH350&lt;0,1.01,IF(AH350&gt;10,1.1,(1+AH350/100))))</f>
        <v>1.1199600000000001</v>
      </c>
      <c r="AS350" s="999">
        <f t="shared" si="96"/>
        <v>1.2319560000000003</v>
      </c>
      <c r="AT350" s="999">
        <f t="shared" si="101"/>
        <v>1.2689146800000004</v>
      </c>
      <c r="AU350" s="999">
        <f t="shared" si="101"/>
        <v>1.3069821204000005</v>
      </c>
      <c r="AV350" s="999">
        <f t="shared" si="101"/>
        <v>1.3461915840120005</v>
      </c>
      <c r="AW350" s="738">
        <f t="shared" si="98"/>
        <v>6.2740043844120015</v>
      </c>
      <c r="AX350" s="846">
        <f t="shared" si="99"/>
        <v>18.937532099040148</v>
      </c>
      <c r="AY350" s="1080">
        <v>0.75</v>
      </c>
      <c r="AZ350" s="985">
        <v>11.700000000000001</v>
      </c>
      <c r="BA350" s="985">
        <v>-27.029999999999998</v>
      </c>
      <c r="BB350" s="985">
        <v>-3.6900000000000004</v>
      </c>
      <c r="BC350" s="985">
        <v>-14.32</v>
      </c>
      <c r="BE350" s="700">
        <v>2010</v>
      </c>
      <c r="BF350" s="1013">
        <f t="shared" si="100"/>
        <v>0</v>
      </c>
      <c r="BG350" s="995">
        <v>1</v>
      </c>
    </row>
    <row r="351" spans="1:59" ht="11.25" customHeight="1" x14ac:dyDescent="0.2">
      <c r="A351" s="984" t="s">
        <v>1520</v>
      </c>
      <c r="B351" s="988" t="s">
        <v>1521</v>
      </c>
      <c r="C351" s="1070" t="s">
        <v>4252</v>
      </c>
      <c r="D351" s="1070" t="s">
        <v>4388</v>
      </c>
      <c r="E351" s="828">
        <v>7</v>
      </c>
      <c r="F351" s="1148">
        <v>648</v>
      </c>
      <c r="G351" s="1148" t="s">
        <v>106</v>
      </c>
      <c r="H351" s="1148" t="s">
        <v>106</v>
      </c>
      <c r="I351" s="987">
        <v>143.75</v>
      </c>
      <c r="J351" s="738">
        <f t="shared" si="86"/>
        <v>0.4452173913043479</v>
      </c>
      <c r="K351" s="990">
        <v>0.16</v>
      </c>
      <c r="L351" s="1000">
        <v>4</v>
      </c>
      <c r="M351" s="729">
        <f t="shared" si="87"/>
        <v>0.64</v>
      </c>
      <c r="N351" s="983" t="s">
        <v>149</v>
      </c>
      <c r="O351" s="831">
        <v>0.15</v>
      </c>
      <c r="P351" s="973">
        <v>43433</v>
      </c>
      <c r="Q351" s="973">
        <v>43455</v>
      </c>
      <c r="R351" s="729">
        <f t="shared" si="88"/>
        <v>6.6666666666666732</v>
      </c>
      <c r="S351" s="795">
        <f>IF(INDEX(Historical!$D$7:$D$1442,MATCH(B351,Historical!$B$7:$B$1449,0))=0,"n/a",(INDEX(Historical!$C$7:$C$1442,MATCH(B351,Historical!$B$7:$B$1449,0))/INDEX(Historical!$D$7:$D$1442,MATCH(B351,Historical!$B$7:$B$1449,0))-1)*100)</f>
        <v>7.0175438596491002</v>
      </c>
      <c r="T351" s="795">
        <f>IF(INDEX(Historical!$F$7:$F$1442,MATCH(B351,Historical!$B$7:$B$1449,0))=0,"n/a",((INDEX(Historical!$C$7:$C$1442,MATCH(B351,Historical!$B$7:$B$1449,0))/INDEX(Historical!$F$7:$F$1442,MATCH(B351,Historical!$B$7:$B$1449,0)))^(1/3)-1)*100)</f>
        <v>17.606914407753237</v>
      </c>
      <c r="U351" s="795">
        <f>IF(INDEX(Historical!$H$7:$H$1442,MATCH(B351,Historical!$B$7:$B$1449,0))=0,"n/a",((INDEX(Historical!$C$7:$C$1442,MATCH(B351,Historical!$B$7:$B$1449,0))/INDEX(Historical!$H$7:$H$1442,MATCH(B351,Historical!$B$7:$B$1449,0)))^(1/5)-1)*100)</f>
        <v>14.496873612332051</v>
      </c>
      <c r="V351" s="795" t="str">
        <f>IF(INDEX(Historical!$O$7:$O$1442,MATCH(B351,Historical!$B$7:$B$1449,0))=0,"n/a",((INDEX(Historical!$C$7:$C$1442,MATCH(B351,Historical!$B$7:$B$1449,0))/INDEX(Historical!$O$7:$O$1442,MATCH(B351,Historical!$B$7:$B$1449,0)))^(1/10)-1)*100)</f>
        <v>n/a</v>
      </c>
      <c r="W351" s="796" t="str">
        <f t="shared" si="89"/>
        <v>n/a</v>
      </c>
      <c r="X351" s="797">
        <f t="shared" si="90"/>
        <v>0.37556667389461268</v>
      </c>
      <c r="Y351" s="747"/>
      <c r="Z351" s="738">
        <f t="shared" si="91"/>
        <v>8.7912087912087902</v>
      </c>
      <c r="AA351" s="999">
        <f t="shared" si="92"/>
        <v>19.74587912087912</v>
      </c>
      <c r="AB351" s="1000">
        <v>1</v>
      </c>
      <c r="AC351" s="978">
        <v>7.28</v>
      </c>
      <c r="AD351" s="978">
        <v>1.31</v>
      </c>
      <c r="AE351" s="978">
        <v>6.96</v>
      </c>
      <c r="AF351" s="978">
        <v>9.24</v>
      </c>
      <c r="AG351" s="978">
        <v>56.100000000000009</v>
      </c>
      <c r="AH351" s="978">
        <v>79.600000000000009</v>
      </c>
      <c r="AI351" s="978">
        <v>-1.29</v>
      </c>
      <c r="AJ351" s="978">
        <v>38.6</v>
      </c>
      <c r="AK351" s="978">
        <v>15.120000000000001</v>
      </c>
      <c r="AL351" s="991">
        <v>86420</v>
      </c>
      <c r="AM351" s="985">
        <v>0.4</v>
      </c>
      <c r="AN351" s="978">
        <v>0.21</v>
      </c>
      <c r="AO351" s="838">
        <f t="shared" si="93"/>
        <v>-4.8037881172427213</v>
      </c>
      <c r="AP351" s="839">
        <f t="shared" si="94"/>
        <v>14.942091003636399</v>
      </c>
      <c r="AQ351" s="1001">
        <f t="shared" si="95"/>
        <v>184.76260918481481</v>
      </c>
      <c r="AR351" s="738">
        <f>INDEX(Historical!$C$7:$C$1442,MATCH(B351,Historical!$B$7:$B$1449,0))*IF(AH351="n/a",1.03,IF(AH351&lt;0,1.01,IF(AH351&gt;10,1.1,(1+AH351/100))))</f>
        <v>0.67100000000000004</v>
      </c>
      <c r="AS351" s="999">
        <f t="shared" si="96"/>
        <v>0.67771000000000003</v>
      </c>
      <c r="AT351" s="999">
        <f t="shared" si="101"/>
        <v>0.74548100000000006</v>
      </c>
      <c r="AU351" s="999">
        <f t="shared" si="101"/>
        <v>0.82002910000000018</v>
      </c>
      <c r="AV351" s="999">
        <f t="shared" si="101"/>
        <v>0.90203201000000022</v>
      </c>
      <c r="AW351" s="738">
        <f t="shared" si="98"/>
        <v>3.8162521100000006</v>
      </c>
      <c r="AX351" s="846">
        <f t="shared" si="99"/>
        <v>2.6547840765217394</v>
      </c>
      <c r="AY351" s="1080">
        <v>2.08</v>
      </c>
      <c r="AZ351" s="985">
        <v>15.5</v>
      </c>
      <c r="BA351" s="985">
        <v>-50.9</v>
      </c>
      <c r="BB351" s="985">
        <v>-2.46</v>
      </c>
      <c r="BC351" s="985">
        <v>-35.61</v>
      </c>
      <c r="BE351" s="700">
        <v>2013</v>
      </c>
      <c r="BF351" s="1013">
        <f t="shared" si="100"/>
        <v>0</v>
      </c>
      <c r="BG351" s="995">
        <v>38.1</v>
      </c>
    </row>
    <row r="352" spans="1:59" ht="11.25" customHeight="1" x14ac:dyDescent="0.2">
      <c r="A352" s="984" t="s">
        <v>3908</v>
      </c>
      <c r="B352" s="988" t="s">
        <v>3909</v>
      </c>
      <c r="C352" s="1070" t="s">
        <v>108</v>
      </c>
      <c r="D352" s="1070" t="s">
        <v>4401</v>
      </c>
      <c r="E352" s="828">
        <v>6</v>
      </c>
      <c r="F352" s="1148">
        <v>770</v>
      </c>
      <c r="G352" s="1148" t="s">
        <v>106</v>
      </c>
      <c r="H352" s="1148" t="s">
        <v>106</v>
      </c>
      <c r="I352" s="987">
        <v>17.649999999999999</v>
      </c>
      <c r="J352" s="738">
        <f t="shared" si="86"/>
        <v>1.5297450424929182</v>
      </c>
      <c r="K352" s="990">
        <v>0.13500000000000001</v>
      </c>
      <c r="L352" s="1000">
        <v>2</v>
      </c>
      <c r="M352" s="729">
        <f t="shared" si="87"/>
        <v>0.27</v>
      </c>
      <c r="N352" s="983" t="s">
        <v>273</v>
      </c>
      <c r="O352" s="831">
        <v>0.13</v>
      </c>
      <c r="P352" s="973">
        <v>43490</v>
      </c>
      <c r="Q352" s="973">
        <v>43504</v>
      </c>
      <c r="R352" s="729">
        <f t="shared" si="88"/>
        <v>3.8461538461538494</v>
      </c>
      <c r="S352" s="795">
        <f>IF(INDEX(Historical!$D$7:$D$1442,MATCH(B352,Historical!$B$7:$B$1449,0))=0,"n/a",(INDEX(Historical!$C$7:$C$1442,MATCH(B352,Historical!$B$7:$B$1449,0))/INDEX(Historical!$D$7:$D$1442,MATCH(B352,Historical!$B$7:$B$1449,0))-1)*100)</f>
        <v>4.0000000000000036</v>
      </c>
      <c r="T352" s="795">
        <f>IF(INDEX(Historical!$F$7:$F$1442,MATCH(B352,Historical!$B$7:$B$1449,0))=0,"n/a",((INDEX(Historical!$C$7:$C$1442,MATCH(B352,Historical!$B$7:$B$1449,0))/INDEX(Historical!$F$7:$F$1442,MATCH(B352,Historical!$B$7:$B$1449,0)))^(1/3)-1)*100)</f>
        <v>7.3786693294802586</v>
      </c>
      <c r="U352" s="795" t="str">
        <f>IF(INDEX(Historical!$H$7:$H$1442,MATCH(B352,Historical!$B$7:$B$1449,0))=0,"n/a",((INDEX(Historical!$C$7:$C$1442,MATCH(B352,Historical!$B$7:$B$1449,0))/INDEX(Historical!$H$7:$H$1442,MATCH(B352,Historical!$B$7:$B$1449,0)))^(1/5)-1)*100)</f>
        <v>n/a</v>
      </c>
      <c r="V352" s="795">
        <f>IF(INDEX(Historical!$O$7:$O$1442,MATCH(B352,Historical!$B$7:$B$1449,0))=0,"n/a",((INDEX(Historical!$C$7:$C$1442,MATCH(B352,Historical!$B$7:$B$1449,0))/INDEX(Historical!$O$7:$O$1442,MATCH(B352,Historical!$B$7:$B$1449,0)))^(1/10)-1)*100)</f>
        <v>13.237743997702346</v>
      </c>
      <c r="W352" s="796" t="str">
        <f t="shared" si="89"/>
        <v>n/a</v>
      </c>
      <c r="X352" s="797" t="str">
        <f t="shared" si="90"/>
        <v>n/a</v>
      </c>
      <c r="Y352" s="989"/>
      <c r="Z352" s="738">
        <f t="shared" si="91"/>
        <v>19.014084507042256</v>
      </c>
      <c r="AA352" s="999">
        <f t="shared" si="92"/>
        <v>12.429577464788732</v>
      </c>
      <c r="AB352" s="1000">
        <v>12</v>
      </c>
      <c r="AC352" s="978">
        <v>1.42</v>
      </c>
      <c r="AD352" s="978" t="s">
        <v>137</v>
      </c>
      <c r="AE352" s="978">
        <v>3.65</v>
      </c>
      <c r="AF352" s="978">
        <v>1.49</v>
      </c>
      <c r="AG352" s="978">
        <v>10.199999999999999</v>
      </c>
      <c r="AH352" s="978">
        <v>31.5</v>
      </c>
      <c r="AI352" s="978" t="s">
        <v>137</v>
      </c>
      <c r="AJ352" s="978">
        <v>12.7</v>
      </c>
      <c r="AK352" s="978" t="s">
        <v>137</v>
      </c>
      <c r="AL352" s="991">
        <v>144.38</v>
      </c>
      <c r="AM352" s="985">
        <v>5.2</v>
      </c>
      <c r="AN352" s="978">
        <v>0</v>
      </c>
      <c r="AO352" s="838" t="str">
        <f t="shared" si="93"/>
        <v>n/a</v>
      </c>
      <c r="AP352" s="839" t="str">
        <f t="shared" si="94"/>
        <v>n/a</v>
      </c>
      <c r="AQ352" s="1001">
        <f t="shared" si="95"/>
        <v>-9.2743563813645338</v>
      </c>
      <c r="AR352" s="738">
        <f>INDEX(Historical!$C$7:$C$1442,MATCH(B352,Historical!$B$7:$B$1449,0))*IF(AH352="n/a",1.03,IF(AH352&lt;0,1.01,IF(AH352&gt;10,1.1,(1+AH352/100))))</f>
        <v>0.28600000000000003</v>
      </c>
      <c r="AS352" s="999">
        <f t="shared" si="96"/>
        <v>0.29458000000000006</v>
      </c>
      <c r="AT352" s="999">
        <f t="shared" si="101"/>
        <v>0.30341740000000006</v>
      </c>
      <c r="AU352" s="999">
        <f t="shared" si="101"/>
        <v>0.31251992200000006</v>
      </c>
      <c r="AV352" s="999">
        <f t="shared" si="101"/>
        <v>0.32189551966000007</v>
      </c>
      <c r="AW352" s="738">
        <f t="shared" si="98"/>
        <v>1.5184128416600005</v>
      </c>
      <c r="AX352" s="846">
        <f t="shared" si="99"/>
        <v>8.6029056184702579</v>
      </c>
      <c r="AY352" s="1080">
        <v>0.35</v>
      </c>
      <c r="AZ352" s="985">
        <v>7.6899999999999995</v>
      </c>
      <c r="BA352" s="985">
        <v>-31.19</v>
      </c>
      <c r="BB352" s="985">
        <v>-2.6599999999999997</v>
      </c>
      <c r="BC352" s="985">
        <v>-11.43</v>
      </c>
      <c r="BE352" s="700">
        <v>2014</v>
      </c>
      <c r="BF352" s="1013">
        <f t="shared" si="100"/>
        <v>0</v>
      </c>
      <c r="BG352" s="995">
        <v>0.89999999999999991</v>
      </c>
    </row>
    <row r="353" spans="1:59" ht="11.25" customHeight="1" x14ac:dyDescent="0.2">
      <c r="A353" s="993" t="s">
        <v>4365</v>
      </c>
      <c r="B353" s="662" t="s">
        <v>4361</v>
      </c>
      <c r="C353" s="1070" t="s">
        <v>108</v>
      </c>
      <c r="D353" s="1070" t="s">
        <v>4393</v>
      </c>
      <c r="E353" s="828">
        <v>5</v>
      </c>
      <c r="F353" s="1148">
        <v>841</v>
      </c>
      <c r="G353" s="1148" t="s">
        <v>106</v>
      </c>
      <c r="H353" s="1148" t="s">
        <v>106</v>
      </c>
      <c r="I353" s="987">
        <v>24.01</v>
      </c>
      <c r="J353" s="738">
        <f t="shared" si="86"/>
        <v>2.8321532694710538</v>
      </c>
      <c r="K353" s="990">
        <v>0.17</v>
      </c>
      <c r="L353" s="1000">
        <v>4</v>
      </c>
      <c r="M353" s="729">
        <f t="shared" si="87"/>
        <v>0.68</v>
      </c>
      <c r="N353" s="983" t="s">
        <v>107</v>
      </c>
      <c r="O353" s="831">
        <v>0.15</v>
      </c>
      <c r="P353" s="973">
        <v>43406</v>
      </c>
      <c r="Q353" s="973">
        <v>43420</v>
      </c>
      <c r="R353" s="729">
        <f t="shared" si="88"/>
        <v>13.333333333333346</v>
      </c>
      <c r="S353" s="795">
        <f>IF(INDEX(Historical!$D$7:$D$1442,MATCH(B353,Historical!$B$7:$B$1449,0))=0,"n/a",(INDEX(Historical!$C$7:$C$1442,MATCH(B353,Historical!$B$7:$B$1449,0))/INDEX(Historical!$D$7:$D$1442,MATCH(B353,Historical!$B$7:$B$1449,0))-1)*100)</f>
        <v>3.3333333333333437</v>
      </c>
      <c r="T353" s="795">
        <f>IF(INDEX(Historical!$F$7:$F$1442,MATCH(B353,Historical!$B$7:$B$1449,0))=0,"n/a",((INDEX(Historical!$C$7:$C$1442,MATCH(B353,Historical!$B$7:$B$1449,0))/INDEX(Historical!$F$7:$F$1442,MATCH(B353,Historical!$B$7:$B$1449,0)))^(1/3)-1)*100)</f>
        <v>6.0383062071096782</v>
      </c>
      <c r="U353" s="795">
        <f>IF(INDEX(Historical!$H$7:$H$1442,MATCH(B353,Historical!$B$7:$B$1449,0))=0,"n/a",((INDEX(Historical!$C$7:$C$1442,MATCH(B353,Historical!$B$7:$B$1449,0))/INDEX(Historical!$H$7:$H$1442,MATCH(B353,Historical!$B$7:$B$1449,0)))^(1/5)-1)*100)</f>
        <v>5.2519353814266312</v>
      </c>
      <c r="V353" s="795">
        <f>IF(INDEX(Historical!$O$7:$O$1442,MATCH(B353,Historical!$B$7:$B$1449,0))=0,"n/a",((INDEX(Historical!$C$7:$C$1442,MATCH(B353,Historical!$B$7:$B$1449,0))/INDEX(Historical!$O$7:$O$1442,MATCH(B353,Historical!$B$7:$B$1449,0)))^(1/10)-1)*100)</f>
        <v>-2.5167117230349811</v>
      </c>
      <c r="W353" s="796" t="str">
        <f t="shared" si="89"/>
        <v>n/a</v>
      </c>
      <c r="X353" s="797">
        <f t="shared" si="90"/>
        <v>1.1936216775969617</v>
      </c>
      <c r="Y353" s="749"/>
      <c r="Z353" s="738">
        <f t="shared" si="91"/>
        <v>50.370370370370367</v>
      </c>
      <c r="AA353" s="999">
        <f t="shared" si="92"/>
        <v>17.785185185185185</v>
      </c>
      <c r="AB353" s="1000">
        <v>12</v>
      </c>
      <c r="AC353" s="978">
        <v>1.35</v>
      </c>
      <c r="AD353" s="978">
        <v>1.78</v>
      </c>
      <c r="AE353" s="978">
        <v>4.57</v>
      </c>
      <c r="AF353" s="978">
        <v>1.1100000000000001</v>
      </c>
      <c r="AG353" s="978">
        <v>4.8</v>
      </c>
      <c r="AH353" s="978">
        <v>42.1</v>
      </c>
      <c r="AI353" s="978">
        <v>4.54</v>
      </c>
      <c r="AJ353" s="978">
        <v>4.3999999999999995</v>
      </c>
      <c r="AK353" s="978">
        <v>10</v>
      </c>
      <c r="AL353" s="991">
        <v>1150</v>
      </c>
      <c r="AM353" s="985">
        <v>0.5</v>
      </c>
      <c r="AN353" s="978">
        <v>0.1</v>
      </c>
      <c r="AO353" s="838">
        <f t="shared" si="93"/>
        <v>-9.7010965342874993</v>
      </c>
      <c r="AP353" s="839">
        <f t="shared" si="94"/>
        <v>8.0840886508976855</v>
      </c>
      <c r="AQ353" s="1001">
        <f t="shared" si="95"/>
        <v>-6.3302359810914037</v>
      </c>
      <c r="AR353" s="738">
        <f>INDEX(Historical!$C$7:$C$1442,MATCH(B353,Historical!$B$7:$B$1449,0))*IF(AH353="n/a",1.03,IF(AH353&lt;0,1.01,IF(AH353&gt;10,1.1,(1+AH353/100))))</f>
        <v>0.68200000000000005</v>
      </c>
      <c r="AS353" s="999">
        <f t="shared" si="96"/>
        <v>0.71296280000000012</v>
      </c>
      <c r="AT353" s="999">
        <f t="shared" si="101"/>
        <v>0.78425908000000022</v>
      </c>
      <c r="AU353" s="999">
        <f t="shared" si="101"/>
        <v>0.86268498800000026</v>
      </c>
      <c r="AV353" s="999">
        <f t="shared" si="101"/>
        <v>0.94895348680000036</v>
      </c>
      <c r="AW353" s="738">
        <f t="shared" si="98"/>
        <v>3.9908603548000006</v>
      </c>
      <c r="AX353" s="846">
        <f t="shared" si="99"/>
        <v>16.621659120366516</v>
      </c>
      <c r="AY353" s="1080">
        <v>0.75</v>
      </c>
      <c r="AZ353" s="985">
        <v>12.72</v>
      </c>
      <c r="BA353" s="985">
        <v>-22.3</v>
      </c>
      <c r="BB353" s="985">
        <v>1.1299999999999999</v>
      </c>
      <c r="BC353" s="985">
        <v>-11.559999999999999</v>
      </c>
      <c r="BE353" s="700">
        <v>2014</v>
      </c>
      <c r="BF353" s="1013">
        <f t="shared" si="100"/>
        <v>0</v>
      </c>
      <c r="BG353" s="995">
        <v>0.6</v>
      </c>
    </row>
    <row r="354" spans="1:59" ht="11.25" customHeight="1" x14ac:dyDescent="0.2">
      <c r="A354" s="798" t="s">
        <v>3910</v>
      </c>
      <c r="B354" s="890" t="s">
        <v>3911</v>
      </c>
      <c r="C354" s="1070" t="s">
        <v>108</v>
      </c>
      <c r="D354" s="1070" t="s">
        <v>4401</v>
      </c>
      <c r="E354" s="828">
        <v>5</v>
      </c>
      <c r="F354" s="1148">
        <v>819</v>
      </c>
      <c r="G354" s="1148" t="s">
        <v>106</v>
      </c>
      <c r="H354" s="1148" t="s">
        <v>106</v>
      </c>
      <c r="I354" s="996">
        <v>27.01</v>
      </c>
      <c r="J354" s="738">
        <f t="shared" si="86"/>
        <v>1.480932987782303</v>
      </c>
      <c r="K354" s="976">
        <v>0.1</v>
      </c>
      <c r="L354" s="1148">
        <v>4</v>
      </c>
      <c r="M354" s="729">
        <f t="shared" si="87"/>
        <v>0.4</v>
      </c>
      <c r="N354" s="1148" t="s">
        <v>203</v>
      </c>
      <c r="O354" s="676">
        <v>0.08</v>
      </c>
      <c r="P354" s="718">
        <v>43265</v>
      </c>
      <c r="Q354" s="718">
        <v>43280</v>
      </c>
      <c r="R354" s="729">
        <f t="shared" si="88"/>
        <v>25.000000000000007</v>
      </c>
      <c r="S354" s="795">
        <f>IF(INDEX(Historical!$D$7:$D$1442,MATCH(B354,Historical!$B$7:$B$1449,0))=0,"n/a",(INDEX(Historical!$C$7:$C$1442,MATCH(B354,Historical!$B$7:$B$1449,0))/INDEX(Historical!$D$7:$D$1442,MATCH(B354,Historical!$B$7:$B$1449,0))-1)*100)</f>
        <v>18.75</v>
      </c>
      <c r="T354" s="795">
        <f>IF(INDEX(Historical!$F$7:$F$1442,MATCH(B354,Historical!$B$7:$B$1449,0))=0,"n/a",((INDEX(Historical!$C$7:$C$1442,MATCH(B354,Historical!$B$7:$B$1449,0))/INDEX(Historical!$F$7:$F$1442,MATCH(B354,Historical!$B$7:$B$1449,0)))^(1/3)-1)*100)</f>
        <v>21.858202395720227</v>
      </c>
      <c r="U354" s="795">
        <f>IF(INDEX(Historical!$H$7:$H$1442,MATCH(B354,Historical!$B$7:$B$1449,0))=0,"n/a",((INDEX(Historical!$C$7:$C$1442,MATCH(B354,Historical!$B$7:$B$1449,0))/INDEX(Historical!$H$7:$H$1442,MATCH(B354,Historical!$B$7:$B$1449,0)))^(1/5)-1)*100)</f>
        <v>18.88654957871243</v>
      </c>
      <c r="V354" s="795">
        <f>IF(INDEX(Historical!$O$7:$O$1442,MATCH(B354,Historical!$B$7:$B$1449,0))=0,"n/a",((INDEX(Historical!$C$7:$C$1442,MATCH(B354,Historical!$B$7:$B$1449,0))/INDEX(Historical!$O$7:$O$1442,MATCH(B354,Historical!$B$7:$B$1449,0)))^(1/10)-1)*100)</f>
        <v>12.217408495208026</v>
      </c>
      <c r="W354" s="796">
        <f t="shared" si="89"/>
        <v>1.5458719896384088</v>
      </c>
      <c r="X354" s="797">
        <f t="shared" si="90"/>
        <v>3.7773099157424861</v>
      </c>
      <c r="Y354" s="739"/>
      <c r="Z354" s="738">
        <f t="shared" si="91"/>
        <v>23.391812865497077</v>
      </c>
      <c r="AA354" s="999">
        <f t="shared" si="92"/>
        <v>15.795321637426902</v>
      </c>
      <c r="AB354" s="1000">
        <v>12</v>
      </c>
      <c r="AC354" s="995">
        <v>1.71</v>
      </c>
      <c r="AD354" s="995" t="s">
        <v>137</v>
      </c>
      <c r="AE354" s="978">
        <v>4.1399999999999997</v>
      </c>
      <c r="AF354" s="978">
        <v>1.27</v>
      </c>
      <c r="AG354" s="978">
        <v>5.8999999999999995</v>
      </c>
      <c r="AH354" s="978">
        <v>16.400000000000002</v>
      </c>
      <c r="AI354" s="978">
        <v>12.91</v>
      </c>
      <c r="AJ354" s="775">
        <v>5</v>
      </c>
      <c r="AK354" s="775" t="s">
        <v>137</v>
      </c>
      <c r="AL354" s="995">
        <v>461.33</v>
      </c>
      <c r="AM354" s="995">
        <v>7.8</v>
      </c>
      <c r="AN354" s="995">
        <v>0.11</v>
      </c>
      <c r="AO354" s="838">
        <f t="shared" si="93"/>
        <v>4.5721609290678309</v>
      </c>
      <c r="AP354" s="839">
        <f t="shared" si="94"/>
        <v>20.367482566494733</v>
      </c>
      <c r="AQ354" s="1001">
        <f t="shared" si="95"/>
        <v>-5.5776427615856434</v>
      </c>
      <c r="AR354" s="738">
        <f>INDEX(Historical!$C$7:$C$1442,MATCH(B354,Historical!$B$7:$B$1449,0))*IF(AH354="n/a",1.03,IF(AH354&lt;0,1.01,IF(AH354&gt;10,1.1,(1+AH354/100))))</f>
        <v>0.41800000000000004</v>
      </c>
      <c r="AS354" s="999">
        <f t="shared" si="96"/>
        <v>0.4598000000000001</v>
      </c>
      <c r="AT354" s="999">
        <f t="shared" si="101"/>
        <v>0.47359400000000013</v>
      </c>
      <c r="AU354" s="999">
        <f t="shared" si="101"/>
        <v>0.48780182000000016</v>
      </c>
      <c r="AV354" s="999">
        <f t="shared" si="101"/>
        <v>0.50243587460000017</v>
      </c>
      <c r="AW354" s="738">
        <f t="shared" si="98"/>
        <v>2.3416316946000006</v>
      </c>
      <c r="AX354" s="846">
        <f t="shared" si="99"/>
        <v>8.6694990544242891</v>
      </c>
      <c r="AY354" s="824">
        <v>0.67</v>
      </c>
      <c r="AZ354" s="978">
        <v>10.199999999999999</v>
      </c>
      <c r="BA354" s="978">
        <v>-24.38</v>
      </c>
      <c r="BB354" s="978">
        <v>-3.85</v>
      </c>
      <c r="BC354" s="978">
        <v>-15.76</v>
      </c>
      <c r="BE354" s="700">
        <v>2014</v>
      </c>
      <c r="BF354" s="1013">
        <f t="shared" si="100"/>
        <v>0</v>
      </c>
      <c r="BG354" s="995">
        <v>0.70000000000000007</v>
      </c>
    </row>
    <row r="355" spans="1:59" ht="11.25" customHeight="1" x14ac:dyDescent="0.2">
      <c r="A355" s="976" t="s">
        <v>1524</v>
      </c>
      <c r="B355" s="988" t="s">
        <v>1525</v>
      </c>
      <c r="C355" s="1070" t="s">
        <v>4405</v>
      </c>
      <c r="D355" s="1070" t="s">
        <v>523</v>
      </c>
      <c r="E355" s="828">
        <v>9</v>
      </c>
      <c r="F355" s="1148">
        <v>342</v>
      </c>
      <c r="G355" s="1148" t="s">
        <v>37</v>
      </c>
      <c r="H355" s="1148" t="s">
        <v>37</v>
      </c>
      <c r="I355" s="987">
        <v>77.88</v>
      </c>
      <c r="J355" s="738">
        <f t="shared" si="86"/>
        <v>3.0816640986132513</v>
      </c>
      <c r="K355" s="990">
        <v>0.6</v>
      </c>
      <c r="L355" s="1000">
        <v>4</v>
      </c>
      <c r="M355" s="729">
        <f t="shared" si="87"/>
        <v>2.4</v>
      </c>
      <c r="N355" s="983" t="s">
        <v>1526</v>
      </c>
      <c r="O355" s="831">
        <v>0.55000000000000004</v>
      </c>
      <c r="P355" s="979">
        <v>43087</v>
      </c>
      <c r="Q355" s="979">
        <v>43109</v>
      </c>
      <c r="R355" s="729">
        <f t="shared" si="88"/>
        <v>9.0909090909090793</v>
      </c>
      <c r="S355" s="795">
        <f>IF(INDEX(Historical!$D$7:$D$1442,MATCH(B355,Historical!$B$7:$B$1449,0))=0,"n/a",(INDEX(Historical!$C$7:$C$1442,MATCH(B355,Historical!$B$7:$B$1449,0))/INDEX(Historical!$D$7:$D$1442,MATCH(B355,Historical!$B$7:$B$1449,0))-1)*100)</f>
        <v>9.0909090909090828</v>
      </c>
      <c r="T355" s="795">
        <f>IF(INDEX(Historical!$F$7:$F$1442,MATCH(B355,Historical!$B$7:$B$1449,0))=0,"n/a",((INDEX(Historical!$C$7:$C$1442,MATCH(B355,Historical!$B$7:$B$1449,0))/INDEX(Historical!$F$7:$F$1442,MATCH(B355,Historical!$B$7:$B$1449,0)))^(1/3)-1)*100)</f>
        <v>6.2658569182611146</v>
      </c>
      <c r="U355" s="795">
        <f>IF(INDEX(Historical!$H$7:$H$1442,MATCH(B355,Historical!$B$7:$B$1449,0))=0,"n/a",((INDEX(Historical!$C$7:$C$1442,MATCH(B355,Historical!$B$7:$B$1449,0))/INDEX(Historical!$H$7:$H$1442,MATCH(B355,Historical!$B$7:$B$1449,0)))^(1/5)-1)*100)</f>
        <v>9.8560543306117623</v>
      </c>
      <c r="V355" s="795">
        <f>IF(INDEX(Historical!$O$7:$O$1442,MATCH(B355,Historical!$B$7:$B$1449,0))=0,"n/a",((INDEX(Historical!$C$7:$C$1442,MATCH(B355,Historical!$B$7:$B$1449,0))/INDEX(Historical!$O$7:$O$1442,MATCH(B355,Historical!$B$7:$B$1449,0)))^(1/10)-1)*100)</f>
        <v>14.869835499703509</v>
      </c>
      <c r="W355" s="796">
        <f t="shared" si="89"/>
        <v>0.66282201513313865</v>
      </c>
      <c r="X355" s="797">
        <f t="shared" si="90"/>
        <v>1.3881766662833468</v>
      </c>
      <c r="Y355" s="749"/>
      <c r="Z355" s="738">
        <f t="shared" si="91"/>
        <v>41.811846689895468</v>
      </c>
      <c r="AA355" s="999">
        <f t="shared" si="92"/>
        <v>13.567944250871079</v>
      </c>
      <c r="AB355" s="1000">
        <v>12</v>
      </c>
      <c r="AC355" s="978">
        <v>5.74</v>
      </c>
      <c r="AD355" s="978">
        <v>2</v>
      </c>
      <c r="AE355" s="978">
        <v>1.1399999999999999</v>
      </c>
      <c r="AF355" s="978">
        <v>7.35</v>
      </c>
      <c r="AG355" s="978">
        <v>47.5</v>
      </c>
      <c r="AH355" s="978">
        <v>6.8000000000000007</v>
      </c>
      <c r="AI355" s="978">
        <v>2.29</v>
      </c>
      <c r="AJ355" s="978">
        <v>7.1</v>
      </c>
      <c r="AK355" s="978">
        <v>6.8000000000000007</v>
      </c>
      <c r="AL355" s="991">
        <v>17520</v>
      </c>
      <c r="AM355" s="985">
        <v>0.3</v>
      </c>
      <c r="AN355" s="978">
        <v>2.04</v>
      </c>
      <c r="AO355" s="838">
        <f t="shared" si="93"/>
        <v>-0.63022582164606611</v>
      </c>
      <c r="AP355" s="839">
        <f t="shared" si="94"/>
        <v>12.937718429225013</v>
      </c>
      <c r="AQ355" s="1001">
        <f t="shared" si="95"/>
        <v>110.52779203590246</v>
      </c>
      <c r="AR355" s="738">
        <f>INDEX(Historical!$C$7:$C$1442,MATCH(B355,Historical!$B$7:$B$1449,0))*IF(AH355="n/a",1.03,IF(AH355&lt;0,1.01,IF(AH355&gt;10,1.1,(1+AH355/100))))</f>
        <v>2.5632000000000001</v>
      </c>
      <c r="AS355" s="999">
        <f t="shared" si="96"/>
        <v>2.6218972799999998</v>
      </c>
      <c r="AT355" s="999">
        <f t="shared" si="101"/>
        <v>2.8001862950400001</v>
      </c>
      <c r="AU355" s="999">
        <f t="shared" si="101"/>
        <v>2.9905989631027201</v>
      </c>
      <c r="AV355" s="999">
        <f t="shared" si="101"/>
        <v>3.193959692593705</v>
      </c>
      <c r="AW355" s="738">
        <f t="shared" si="98"/>
        <v>14.169842230736425</v>
      </c>
      <c r="AX355" s="846">
        <f t="shared" si="99"/>
        <v>18.194455868947646</v>
      </c>
      <c r="AY355" s="1080">
        <v>0.73</v>
      </c>
      <c r="AZ355" s="985">
        <v>18.27</v>
      </c>
      <c r="BA355" s="985">
        <v>-6.5500000000000007</v>
      </c>
      <c r="BB355" s="985">
        <v>3.5900000000000003</v>
      </c>
      <c r="BC355" s="985">
        <v>6.65</v>
      </c>
      <c r="BE355" s="700">
        <v>2010</v>
      </c>
      <c r="BF355" s="1013">
        <f t="shared" si="100"/>
        <v>0</v>
      </c>
      <c r="BG355" s="995">
        <v>5.0999999999999996</v>
      </c>
    </row>
    <row r="356" spans="1:59" ht="11.25" customHeight="1" x14ac:dyDescent="0.2">
      <c r="A356" s="984" t="s">
        <v>3912</v>
      </c>
      <c r="B356" s="988" t="s">
        <v>3913</v>
      </c>
      <c r="C356" s="1070" t="s">
        <v>131</v>
      </c>
      <c r="D356" s="1070" t="s">
        <v>4402</v>
      </c>
      <c r="E356" s="828">
        <v>6</v>
      </c>
      <c r="F356" s="1148">
        <v>779</v>
      </c>
      <c r="G356" s="1148" t="s">
        <v>115</v>
      </c>
      <c r="H356" s="1148" t="s">
        <v>115</v>
      </c>
      <c r="I356" s="987">
        <v>82.15</v>
      </c>
      <c r="J356" s="738">
        <f t="shared" si="86"/>
        <v>2.4345709068776626</v>
      </c>
      <c r="K356" s="990">
        <v>0.5</v>
      </c>
      <c r="L356" s="1000">
        <v>4</v>
      </c>
      <c r="M356" s="729">
        <f t="shared" si="87"/>
        <v>2</v>
      </c>
      <c r="N356" s="983" t="s">
        <v>228</v>
      </c>
      <c r="O356" s="831">
        <v>0.46</v>
      </c>
      <c r="P356" s="973">
        <v>43517</v>
      </c>
      <c r="Q356" s="973">
        <v>43532</v>
      </c>
      <c r="R356" s="729">
        <f t="shared" si="88"/>
        <v>8.6956521739130395</v>
      </c>
      <c r="S356" s="795">
        <f>IF(INDEX(Historical!$D$7:$D$1442,MATCH(B356,Historical!$B$7:$B$1449,0))=0,"n/a",(INDEX(Historical!$C$7:$C$1442,MATCH(B356,Historical!$B$7:$B$1449,0))/INDEX(Historical!$D$7:$D$1442,MATCH(B356,Historical!$B$7:$B$1449,0))-1)*100)</f>
        <v>9.5238095238095344</v>
      </c>
      <c r="T356" s="795">
        <f>IF(INDEX(Historical!$F$7:$F$1442,MATCH(B356,Historical!$B$7:$B$1449,0))=0,"n/a",((INDEX(Historical!$C$7:$C$1442,MATCH(B356,Historical!$B$7:$B$1449,0))/INDEX(Historical!$F$7:$F$1442,MATCH(B356,Historical!$B$7:$B$1449,0)))^(1/3)-1)*100)</f>
        <v>15.313156133323268</v>
      </c>
      <c r="U356" s="795" t="str">
        <f>IF(INDEX(Historical!$H$7:$H$1442,MATCH(B356,Historical!$B$7:$B$1449,0))=0,"n/a",((INDEX(Historical!$C$7:$C$1442,MATCH(B356,Historical!$B$7:$B$1449,0))/INDEX(Historical!$H$7:$H$1442,MATCH(B356,Historical!$B$7:$B$1449,0)))^(1/5)-1)*100)</f>
        <v>n/a</v>
      </c>
      <c r="V356" s="795" t="str">
        <f>IF(INDEX(Historical!$O$7:$O$1442,MATCH(B356,Historical!$B$7:$B$1449,0))=0,"n/a",((INDEX(Historical!$C$7:$C$1442,MATCH(B356,Historical!$B$7:$B$1449,0))/INDEX(Historical!$O$7:$O$1442,MATCH(B356,Historical!$B$7:$B$1449,0)))^(1/10)-1)*100)</f>
        <v>n/a</v>
      </c>
      <c r="W356" s="796" t="str">
        <f t="shared" si="89"/>
        <v>n/a</v>
      </c>
      <c r="X356" s="797" t="str">
        <f t="shared" si="90"/>
        <v>n/a</v>
      </c>
      <c r="Y356" s="741"/>
      <c r="Z356" s="738">
        <f t="shared" si="91"/>
        <v>59.880239520958092</v>
      </c>
      <c r="AA356" s="999">
        <f t="shared" si="92"/>
        <v>24.595808383233535</v>
      </c>
      <c r="AB356" s="1000">
        <v>12</v>
      </c>
      <c r="AC356" s="978">
        <v>3.34</v>
      </c>
      <c r="AD356" s="978">
        <v>4.47</v>
      </c>
      <c r="AE356" s="978">
        <v>2.71</v>
      </c>
      <c r="AF356" s="978">
        <v>2.15</v>
      </c>
      <c r="AG356" s="978">
        <v>8.6999999999999993</v>
      </c>
      <c r="AH356" s="978">
        <v>17.899999999999999</v>
      </c>
      <c r="AI356" s="978">
        <v>4.3600000000000003</v>
      </c>
      <c r="AJ356" s="978">
        <v>10.8</v>
      </c>
      <c r="AK356" s="978">
        <v>5.5</v>
      </c>
      <c r="AL356" s="991">
        <v>4420</v>
      </c>
      <c r="AM356" s="985">
        <v>1.54</v>
      </c>
      <c r="AN356" s="978">
        <v>0.73</v>
      </c>
      <c r="AO356" s="838" t="str">
        <f t="shared" si="93"/>
        <v>n/a</v>
      </c>
      <c r="AP356" s="839" t="str">
        <f t="shared" si="94"/>
        <v>n/a</v>
      </c>
      <c r="AQ356" s="1001">
        <f t="shared" si="95"/>
        <v>53.305777268760203</v>
      </c>
      <c r="AR356" s="738">
        <f>INDEX(Historical!$C$7:$C$1442,MATCH(B356,Historical!$B$7:$B$1449,0))*IF(AH356="n/a",1.03,IF(AH356&lt;0,1.01,IF(AH356&gt;10,1.1,(1+AH356/100))))</f>
        <v>2.0240000000000005</v>
      </c>
      <c r="AS356" s="999">
        <f t="shared" si="96"/>
        <v>2.1122464000000005</v>
      </c>
      <c r="AT356" s="999">
        <f t="shared" si="101"/>
        <v>2.2284199520000003</v>
      </c>
      <c r="AU356" s="999">
        <f t="shared" si="101"/>
        <v>2.3509830493600004</v>
      </c>
      <c r="AV356" s="999">
        <f t="shared" si="101"/>
        <v>2.4802871170748002</v>
      </c>
      <c r="AW356" s="738">
        <f t="shared" si="98"/>
        <v>11.195936518434802</v>
      </c>
      <c r="AX356" s="846">
        <f t="shared" si="99"/>
        <v>13.628650661515278</v>
      </c>
      <c r="AY356" s="1080">
        <v>0.35</v>
      </c>
      <c r="AZ356" s="985">
        <v>32.07</v>
      </c>
      <c r="BA356" s="985">
        <v>-6.38</v>
      </c>
      <c r="BB356" s="985">
        <v>0.28999999999999998</v>
      </c>
      <c r="BC356" s="985">
        <v>5.33</v>
      </c>
      <c r="BE356" s="700">
        <v>2014</v>
      </c>
      <c r="BF356" s="1013">
        <f t="shared" si="100"/>
        <v>0</v>
      </c>
      <c r="BG356" s="995">
        <v>3.4000000000000004</v>
      </c>
    </row>
    <row r="357" spans="1:59" ht="11.25" customHeight="1" x14ac:dyDescent="0.2">
      <c r="A357" s="976" t="s">
        <v>1527</v>
      </c>
      <c r="B357" s="988" t="s">
        <v>1528</v>
      </c>
      <c r="C357" s="1070" t="s">
        <v>4381</v>
      </c>
      <c r="D357" s="1070" t="s">
        <v>4382</v>
      </c>
      <c r="E357" s="828">
        <v>8</v>
      </c>
      <c r="F357" s="1148">
        <v>451</v>
      </c>
      <c r="G357" s="1148" t="s">
        <v>106</v>
      </c>
      <c r="H357" s="1148" t="s">
        <v>106</v>
      </c>
      <c r="I357" s="987">
        <v>27.2</v>
      </c>
      <c r="J357" s="738">
        <f t="shared" si="86"/>
        <v>6.6176470588235299</v>
      </c>
      <c r="K357" s="990">
        <v>0.45</v>
      </c>
      <c r="L357" s="1000">
        <v>4</v>
      </c>
      <c r="M357" s="729">
        <f t="shared" si="87"/>
        <v>1.8</v>
      </c>
      <c r="N357" s="983" t="s">
        <v>506</v>
      </c>
      <c r="O357" s="831">
        <v>0.43</v>
      </c>
      <c r="P357" s="979">
        <v>43090</v>
      </c>
      <c r="Q357" s="979">
        <v>43105</v>
      </c>
      <c r="R357" s="729">
        <f t="shared" si="88"/>
        <v>4.6511627906976782</v>
      </c>
      <c r="S357" s="795">
        <f>IF(INDEX(Historical!$D$7:$D$1442,MATCH(B357,Historical!$B$7:$B$1449,0))=0,"n/a",(INDEX(Historical!$C$7:$C$1442,MATCH(B357,Historical!$B$7:$B$1449,0))/INDEX(Historical!$D$7:$D$1442,MATCH(B357,Historical!$B$7:$B$1449,0))-1)*100)</f>
        <v>4.6511627906976827</v>
      </c>
      <c r="T357" s="795">
        <f>IF(INDEX(Historical!$F$7:$F$1442,MATCH(B357,Historical!$B$7:$B$1449,0))=0,"n/a",((INDEX(Historical!$C$7:$C$1442,MATCH(B357,Historical!$B$7:$B$1449,0))/INDEX(Historical!$F$7:$F$1442,MATCH(B357,Historical!$B$7:$B$1449,0)))^(1/3)-1)*100)</f>
        <v>4.8856246288386806</v>
      </c>
      <c r="U357" s="795">
        <f>IF(INDEX(Historical!$H$7:$H$1442,MATCH(B357,Historical!$B$7:$B$1449,0))=0,"n/a",((INDEX(Historical!$C$7:$C$1442,MATCH(B357,Historical!$B$7:$B$1449,0))/INDEX(Historical!$H$7:$H$1442,MATCH(B357,Historical!$B$7:$B$1449,0)))^(1/5)-1)*100)</f>
        <v>5.1547496797280434</v>
      </c>
      <c r="V357" s="795">
        <f>IF(INDEX(Historical!$O$7:$O$1442,MATCH(B357,Historical!$B$7:$B$1449,0))=0,"n/a",((INDEX(Historical!$C$7:$C$1442,MATCH(B357,Historical!$B$7:$B$1449,0))/INDEX(Historical!$O$7:$O$1442,MATCH(B357,Historical!$B$7:$B$1449,0)))^(1/10)-1)*100)</f>
        <v>2.2565182563572872</v>
      </c>
      <c r="W357" s="796">
        <f t="shared" si="89"/>
        <v>2.2843819965584462</v>
      </c>
      <c r="X357" s="797">
        <f t="shared" si="90"/>
        <v>0.49564900766615799</v>
      </c>
      <c r="Y357" s="989" t="s">
        <v>4020</v>
      </c>
      <c r="Z357" s="738">
        <f t="shared" si="91"/>
        <v>141.73228346456693</v>
      </c>
      <c r="AA357" s="999">
        <f t="shared" si="92"/>
        <v>21.417322834645667</v>
      </c>
      <c r="AB357" s="1000">
        <v>12</v>
      </c>
      <c r="AC357" s="978">
        <v>1.27</v>
      </c>
      <c r="AD357" s="978">
        <v>3.58</v>
      </c>
      <c r="AE357" s="978">
        <v>6.61</v>
      </c>
      <c r="AF357" s="978">
        <v>1.66</v>
      </c>
      <c r="AG357" s="978">
        <v>8.4</v>
      </c>
      <c r="AH357" s="978">
        <v>-7.8</v>
      </c>
      <c r="AI357" s="978" t="s">
        <v>137</v>
      </c>
      <c r="AJ357" s="978">
        <v>10.4</v>
      </c>
      <c r="AK357" s="978">
        <v>6</v>
      </c>
      <c r="AL357" s="991">
        <v>520.61</v>
      </c>
      <c r="AM357" s="985">
        <v>11.3</v>
      </c>
      <c r="AN357" s="978">
        <v>1.32</v>
      </c>
      <c r="AO357" s="838">
        <f t="shared" si="93"/>
        <v>-9.6449260960940926</v>
      </c>
      <c r="AP357" s="839">
        <f t="shared" si="94"/>
        <v>11.772396738551574</v>
      </c>
      <c r="AQ357" s="1001">
        <f t="shared" si="95"/>
        <v>25.702922984686928</v>
      </c>
      <c r="AR357" s="738">
        <f>INDEX(Historical!$C$7:$C$1442,MATCH(B357,Historical!$B$7:$B$1449,0))*IF(AH357="n/a",1.03,IF(AH357&lt;0,1.01,IF(AH357&gt;10,1.1,(1+AH357/100))))</f>
        <v>1.8180000000000001</v>
      </c>
      <c r="AS357" s="999">
        <f t="shared" si="96"/>
        <v>1.8725400000000001</v>
      </c>
      <c r="AT357" s="999">
        <f t="shared" si="101"/>
        <v>1.9848924000000001</v>
      </c>
      <c r="AU357" s="999">
        <f t="shared" si="101"/>
        <v>2.1039859440000002</v>
      </c>
      <c r="AV357" s="999">
        <f t="shared" si="101"/>
        <v>2.2302251006400002</v>
      </c>
      <c r="AW357" s="738">
        <f t="shared" si="98"/>
        <v>10.00964344464</v>
      </c>
      <c r="AX357" s="846">
        <f t="shared" si="99"/>
        <v>36.800159722941181</v>
      </c>
      <c r="AY357" s="1080">
        <v>0.89</v>
      </c>
      <c r="AZ357" s="985">
        <v>29.39</v>
      </c>
      <c r="BA357" s="985">
        <v>-7.61</v>
      </c>
      <c r="BB357" s="985">
        <v>5.24</v>
      </c>
      <c r="BC357" s="985">
        <v>3.47</v>
      </c>
      <c r="BE357" s="700">
        <v>2011</v>
      </c>
      <c r="BF357" s="1013">
        <f t="shared" si="100"/>
        <v>0</v>
      </c>
      <c r="BG357" s="995">
        <v>3.4000000000000004</v>
      </c>
    </row>
    <row r="358" spans="1:59" ht="11.25" customHeight="1" x14ac:dyDescent="0.2">
      <c r="A358" s="984" t="s">
        <v>1529</v>
      </c>
      <c r="B358" s="988" t="s">
        <v>1530</v>
      </c>
      <c r="C358" s="1070" t="s">
        <v>4252</v>
      </c>
      <c r="D358" s="1070" t="s">
        <v>4431</v>
      </c>
      <c r="E358" s="828">
        <v>6</v>
      </c>
      <c r="F358" s="1148">
        <v>728</v>
      </c>
      <c r="G358" s="1148" t="s">
        <v>106</v>
      </c>
      <c r="H358" s="1148" t="s">
        <v>106</v>
      </c>
      <c r="I358" s="987">
        <v>35.64</v>
      </c>
      <c r="J358" s="738">
        <f t="shared" si="86"/>
        <v>1.7037037037037035</v>
      </c>
      <c r="K358" s="990">
        <v>0.15179999999999999</v>
      </c>
      <c r="L358" s="1000">
        <v>4</v>
      </c>
      <c r="M358" s="729">
        <f t="shared" si="87"/>
        <v>0.60719999999999996</v>
      </c>
      <c r="N358" s="983" t="s">
        <v>595</v>
      </c>
      <c r="O358" s="831">
        <v>0.13200000000000001</v>
      </c>
      <c r="P358" s="973">
        <v>43258</v>
      </c>
      <c r="Q358" s="973">
        <v>43280</v>
      </c>
      <c r="R358" s="729">
        <f t="shared" si="88"/>
        <v>14.999999999999988</v>
      </c>
      <c r="S358" s="795">
        <f>IF(INDEX(Historical!$D$7:$D$1442,MATCH(B358,Historical!$B$7:$B$1449,0))=0,"n/a",(INDEX(Historical!$C$7:$C$1442,MATCH(B358,Historical!$B$7:$B$1449,0))/INDEX(Historical!$D$7:$D$1442,MATCH(B358,Historical!$B$7:$B$1449,0))-1)*100)</f>
        <v>14.95107632093935</v>
      </c>
      <c r="T358" s="795">
        <f>IF(INDEX(Historical!$F$7:$F$1442,MATCH(B358,Historical!$B$7:$B$1449,0))=0,"n/a",((INDEX(Historical!$C$7:$C$1442,MATCH(B358,Historical!$B$7:$B$1449,0))/INDEX(Historical!$F$7:$F$1442,MATCH(B358,Historical!$B$7:$B$1449,0)))^(1/3)-1)*100)</f>
        <v>14.972722307386288</v>
      </c>
      <c r="U358" s="795">
        <f>IF(INDEX(Historical!$H$7:$H$1442,MATCH(B358,Historical!$B$7:$B$1449,0))=0,"n/a",((INDEX(Historical!$C$7:$C$1442,MATCH(B358,Historical!$B$7:$B$1449,0))/INDEX(Historical!$H$7:$H$1442,MATCH(B358,Historical!$B$7:$B$1449,0)))^(1/5)-1)*100)</f>
        <v>21.157494817672351</v>
      </c>
      <c r="V358" s="795" t="str">
        <f>IF(INDEX(Historical!$O$7:$O$1442,MATCH(B358,Historical!$B$7:$B$1449,0))=0,"n/a",((INDEX(Historical!$C$7:$C$1442,MATCH(B358,Historical!$B$7:$B$1449,0))/INDEX(Historical!$O$7:$O$1442,MATCH(B358,Historical!$B$7:$B$1449,0)))^(1/10)-1)*100)</f>
        <v>n/a</v>
      </c>
      <c r="W358" s="796" t="str">
        <f t="shared" si="89"/>
        <v>n/a</v>
      </c>
      <c r="X358" s="797">
        <f t="shared" si="90"/>
        <v>2.2997276975730818</v>
      </c>
      <c r="Y358" s="989" t="s">
        <v>826</v>
      </c>
      <c r="Z358" s="738">
        <f t="shared" si="91"/>
        <v>62.597938144329888</v>
      </c>
      <c r="AA358" s="999">
        <f t="shared" si="92"/>
        <v>36.742268041237118</v>
      </c>
      <c r="AB358" s="1000">
        <v>6</v>
      </c>
      <c r="AC358" s="978">
        <v>0.97</v>
      </c>
      <c r="AD358" s="978">
        <v>3.75</v>
      </c>
      <c r="AE358" s="978">
        <v>3.32</v>
      </c>
      <c r="AF358" s="978">
        <v>2.56</v>
      </c>
      <c r="AG358" s="978">
        <v>6.6000000000000005</v>
      </c>
      <c r="AH358" s="978">
        <v>-75.599999999999994</v>
      </c>
      <c r="AI358" s="978">
        <v>8.57</v>
      </c>
      <c r="AJ358" s="978">
        <v>9.1999999999999993</v>
      </c>
      <c r="AK358" s="978">
        <v>9.75</v>
      </c>
      <c r="AL358" s="991">
        <v>9420</v>
      </c>
      <c r="AM358" s="985">
        <v>2.2999999999999998</v>
      </c>
      <c r="AN358" s="978">
        <v>0.7</v>
      </c>
      <c r="AO358" s="838">
        <f t="shared" si="93"/>
        <v>-13.881069519861065</v>
      </c>
      <c r="AP358" s="839">
        <f t="shared" si="94"/>
        <v>22.861198521376053</v>
      </c>
      <c r="AQ358" s="1001">
        <f t="shared" si="95"/>
        <v>104.46157605397212</v>
      </c>
      <c r="AR358" s="738">
        <f>INDEX(Historical!$C$7:$C$1442,MATCH(B358,Historical!$B$7:$B$1449,0))*IF(AH358="n/a",1.03,IF(AH358&lt;0,1.01,IF(AH358&gt;10,1.1,(1+AH358/100))))</f>
        <v>0.59327400000000008</v>
      </c>
      <c r="AS358" s="999">
        <f t="shared" si="96"/>
        <v>0.64411758180000012</v>
      </c>
      <c r="AT358" s="999">
        <f t="shared" si="101"/>
        <v>0.70691904602550004</v>
      </c>
      <c r="AU358" s="999">
        <f t="shared" si="101"/>
        <v>0.77584365301298619</v>
      </c>
      <c r="AV358" s="999">
        <f t="shared" si="101"/>
        <v>0.85148840918175228</v>
      </c>
      <c r="AW358" s="738">
        <f t="shared" si="98"/>
        <v>3.5716426900202389</v>
      </c>
      <c r="AX358" s="846">
        <f t="shared" si="99"/>
        <v>10.021444135859255</v>
      </c>
      <c r="AY358" s="1080">
        <v>0.52</v>
      </c>
      <c r="AZ358" s="985">
        <v>15</v>
      </c>
      <c r="BA358" s="985">
        <v>-11.59</v>
      </c>
      <c r="BB358" s="985">
        <v>5.96</v>
      </c>
      <c r="BC358" s="985">
        <v>0.06</v>
      </c>
      <c r="BE358" s="700">
        <v>2013</v>
      </c>
      <c r="BF358" s="1013">
        <f t="shared" si="100"/>
        <v>0</v>
      </c>
      <c r="BG358" s="995">
        <v>3.1</v>
      </c>
    </row>
    <row r="359" spans="1:59" ht="11.25" customHeight="1" x14ac:dyDescent="0.2">
      <c r="A359" s="984" t="s">
        <v>1533</v>
      </c>
      <c r="B359" s="988" t="s">
        <v>1534</v>
      </c>
      <c r="C359" s="1070" t="s">
        <v>112</v>
      </c>
      <c r="D359" s="1070" t="s">
        <v>213</v>
      </c>
      <c r="E359" s="828">
        <v>6</v>
      </c>
      <c r="F359" s="1148">
        <v>747</v>
      </c>
      <c r="G359" s="1148" t="s">
        <v>106</v>
      </c>
      <c r="H359" s="1148" t="s">
        <v>106</v>
      </c>
      <c r="I359" s="987">
        <v>75.05</v>
      </c>
      <c r="J359" s="738">
        <f t="shared" si="86"/>
        <v>1.4390406395736177</v>
      </c>
      <c r="K359" s="990">
        <v>0.27</v>
      </c>
      <c r="L359" s="1000">
        <v>4</v>
      </c>
      <c r="M359" s="729">
        <f t="shared" si="87"/>
        <v>1.08</v>
      </c>
      <c r="N359" s="983" t="s">
        <v>520</v>
      </c>
      <c r="O359" s="831">
        <v>0.24</v>
      </c>
      <c r="P359" s="973">
        <v>43420</v>
      </c>
      <c r="Q359" s="973">
        <v>43437</v>
      </c>
      <c r="R359" s="729">
        <f t="shared" si="88"/>
        <v>12.500000000000011</v>
      </c>
      <c r="S359" s="795">
        <f>IF(INDEX(Historical!$D$7:$D$1442,MATCH(B359,Historical!$B$7:$B$1449,0))=0,"n/a",(INDEX(Historical!$C$7:$C$1442,MATCH(B359,Historical!$B$7:$B$1449,0))/INDEX(Historical!$D$7:$D$1442,MATCH(B359,Historical!$B$7:$B$1449,0))-1)*100)</f>
        <v>13.793103448275868</v>
      </c>
      <c r="T359" s="795">
        <f>IF(INDEX(Historical!$F$7:$F$1442,MATCH(B359,Historical!$B$7:$B$1449,0))=0,"n/a",((INDEX(Historical!$C$7:$C$1442,MATCH(B359,Historical!$B$7:$B$1449,0))/INDEX(Historical!$F$7:$F$1442,MATCH(B359,Historical!$B$7:$B$1449,0)))^(1/3)-1)*100)</f>
        <v>12.248113698841312</v>
      </c>
      <c r="U359" s="795">
        <f>IF(INDEX(Historical!$H$7:$H$1442,MATCH(B359,Historical!$B$7:$B$1449,0))=0,"n/a",((INDEX(Historical!$C$7:$C$1442,MATCH(B359,Historical!$B$7:$B$1449,0))/INDEX(Historical!$H$7:$H$1442,MATCH(B359,Historical!$B$7:$B$1449,0)))^(1/5)-1)*100)</f>
        <v>45.850790433421949</v>
      </c>
      <c r="V359" s="795">
        <f>IF(INDEX(Historical!$O$7:$O$1442,MATCH(B359,Historical!$B$7:$B$1449,0))=0,"n/a",((INDEX(Historical!$C$7:$C$1442,MATCH(B359,Historical!$B$7:$B$1449,0))/INDEX(Historical!$O$7:$O$1442,MATCH(B359,Historical!$B$7:$B$1449,0)))^(1/10)-1)*100)</f>
        <v>9.4857304883770652</v>
      </c>
      <c r="W359" s="796">
        <f t="shared" si="89"/>
        <v>4.8336594097421655</v>
      </c>
      <c r="X359" s="797">
        <f t="shared" si="90"/>
        <v>3.9188709772155508</v>
      </c>
      <c r="Y359" s="752"/>
      <c r="Z359" s="738">
        <f t="shared" si="91"/>
        <v>17.504051863857377</v>
      </c>
      <c r="AA359" s="999">
        <f t="shared" si="92"/>
        <v>12.163695299837926</v>
      </c>
      <c r="AB359" s="1000">
        <v>9</v>
      </c>
      <c r="AC359" s="978">
        <v>6.17</v>
      </c>
      <c r="AD359" s="978">
        <v>1.58</v>
      </c>
      <c r="AE359" s="978">
        <v>0.71</v>
      </c>
      <c r="AF359" s="978">
        <v>2.1800000000000002</v>
      </c>
      <c r="AG359" s="978">
        <v>19.7</v>
      </c>
      <c r="AH359" s="978">
        <v>63.2</v>
      </c>
      <c r="AI359" s="978">
        <v>6.35</v>
      </c>
      <c r="AJ359" s="978">
        <v>11.700000000000001</v>
      </c>
      <c r="AK359" s="978">
        <v>7.71</v>
      </c>
      <c r="AL359" s="991">
        <v>5470</v>
      </c>
      <c r="AM359" s="985">
        <v>1.3</v>
      </c>
      <c r="AN359" s="978">
        <v>0.33</v>
      </c>
      <c r="AO359" s="838">
        <f t="shared" si="93"/>
        <v>35.126135773157642</v>
      </c>
      <c r="AP359" s="839">
        <f t="shared" si="94"/>
        <v>47.289831072995568</v>
      </c>
      <c r="AQ359" s="1001">
        <f t="shared" si="95"/>
        <v>8.5599798445217488</v>
      </c>
      <c r="AR359" s="738">
        <f>INDEX(Historical!$C$7:$C$1442,MATCH(B359,Historical!$B$7:$B$1449,0))*IF(AH359="n/a",1.03,IF(AH359&lt;0,1.01,IF(AH359&gt;10,1.1,(1+AH359/100))))</f>
        <v>1.089</v>
      </c>
      <c r="AS359" s="999">
        <f t="shared" si="96"/>
        <v>1.1581514999999998</v>
      </c>
      <c r="AT359" s="999">
        <f t="shared" si="101"/>
        <v>1.2474449806499996</v>
      </c>
      <c r="AU359" s="999">
        <f t="shared" si="101"/>
        <v>1.3436229886581146</v>
      </c>
      <c r="AV359" s="999">
        <f t="shared" si="101"/>
        <v>1.4472163210836551</v>
      </c>
      <c r="AW359" s="738">
        <f t="shared" si="98"/>
        <v>6.2854357903917686</v>
      </c>
      <c r="AX359" s="846">
        <f t="shared" si="99"/>
        <v>8.3749977220409964</v>
      </c>
      <c r="AY359" s="1080">
        <v>1.85</v>
      </c>
      <c r="AZ359" s="985">
        <v>45.95</v>
      </c>
      <c r="BA359" s="985">
        <v>-20.04</v>
      </c>
      <c r="BB359" s="985">
        <v>13.5</v>
      </c>
      <c r="BC359" s="985">
        <v>7.66</v>
      </c>
      <c r="BE359" s="700">
        <v>2014</v>
      </c>
      <c r="BF359" s="1013">
        <f t="shared" si="100"/>
        <v>0</v>
      </c>
      <c r="BG359" s="995">
        <v>9.1</v>
      </c>
    </row>
    <row r="360" spans="1:59" ht="11.25" customHeight="1" x14ac:dyDescent="0.2">
      <c r="A360" s="976" t="s">
        <v>2641</v>
      </c>
      <c r="B360" s="988" t="s">
        <v>2642</v>
      </c>
      <c r="C360" s="1070" t="s">
        <v>131</v>
      </c>
      <c r="D360" s="1070" t="s">
        <v>4391</v>
      </c>
      <c r="E360" s="828">
        <v>5</v>
      </c>
      <c r="F360" s="1148">
        <v>789</v>
      </c>
      <c r="G360" s="1148" t="s">
        <v>37</v>
      </c>
      <c r="H360" s="1148" t="s">
        <v>37</v>
      </c>
      <c r="I360" s="987">
        <v>48.45</v>
      </c>
      <c r="J360" s="738">
        <f t="shared" si="86"/>
        <v>2.7657378740970073</v>
      </c>
      <c r="K360" s="990">
        <v>0.33500000000000002</v>
      </c>
      <c r="L360" s="1000">
        <v>4</v>
      </c>
      <c r="M360" s="729">
        <f t="shared" si="87"/>
        <v>1.34</v>
      </c>
      <c r="N360" s="983" t="s">
        <v>296</v>
      </c>
      <c r="O360" s="831">
        <v>0.32</v>
      </c>
      <c r="P360" s="694">
        <v>43145</v>
      </c>
      <c r="Q360" s="694">
        <v>43169</v>
      </c>
      <c r="R360" s="729">
        <f t="shared" si="88"/>
        <v>4.6875000000000044</v>
      </c>
      <c r="S360" s="795">
        <f>IF(INDEX(Historical!$D$7:$D$1442,MATCH(B360,Historical!$B$7:$B$1449,0))=0,"n/a",(INDEX(Historical!$C$7:$C$1442,MATCH(B360,Historical!$B$7:$B$1449,0))/INDEX(Historical!$D$7:$D$1442,MATCH(B360,Historical!$B$7:$B$1449,0))-1)*100)</f>
        <v>4.6875</v>
      </c>
      <c r="T360" s="795">
        <f>IF(INDEX(Historical!$F$7:$F$1442,MATCH(B360,Historical!$B$7:$B$1449,0))=0,"n/a",((INDEX(Historical!$C$7:$C$1442,MATCH(B360,Historical!$B$7:$B$1449,0))/INDEX(Historical!$F$7:$F$1442,MATCH(B360,Historical!$B$7:$B$1449,0)))^(1/3)-1)*100)</f>
        <v>2.8963325043393606</v>
      </c>
      <c r="U360" s="795">
        <f>IF(INDEX(Historical!$H$7:$H$1442,MATCH(B360,Historical!$B$7:$B$1449,0))=0,"n/a",((INDEX(Historical!$C$7:$C$1442,MATCH(B360,Historical!$B$7:$B$1449,0))/INDEX(Historical!$H$7:$H$1442,MATCH(B360,Historical!$B$7:$B$1449,0)))^(1/5)-1)*100)</f>
        <v>2.4027376750527463</v>
      </c>
      <c r="V360" s="795">
        <f>IF(INDEX(Historical!$O$7:$O$1442,MATCH(B360,Historical!$B$7:$B$1449,0))=0,"n/a",((INDEX(Historical!$C$7:$C$1442,MATCH(B360,Historical!$B$7:$B$1449,0))/INDEX(Historical!$O$7:$O$1442,MATCH(B360,Historical!$B$7:$B$1449,0)))^(1/10)-1)*100)</f>
        <v>1.1942378177002499</v>
      </c>
      <c r="W360" s="796">
        <f t="shared" si="89"/>
        <v>2.0119423781769958</v>
      </c>
      <c r="X360" s="797">
        <f t="shared" si="90"/>
        <v>0.20022813958772887</v>
      </c>
      <c r="Y360" s="741"/>
      <c r="Z360" s="738">
        <f t="shared" si="91"/>
        <v>60.633484162895932</v>
      </c>
      <c r="AA360" s="999">
        <f t="shared" si="92"/>
        <v>21.923076923076923</v>
      </c>
      <c r="AB360" s="1000">
        <v>12</v>
      </c>
      <c r="AC360" s="978">
        <v>2.21</v>
      </c>
      <c r="AD360" s="978">
        <v>2.44</v>
      </c>
      <c r="AE360" s="978">
        <v>2.1800000000000002</v>
      </c>
      <c r="AF360" s="978">
        <v>2.65</v>
      </c>
      <c r="AG360" s="978">
        <v>12.2</v>
      </c>
      <c r="AH360" s="978">
        <v>16</v>
      </c>
      <c r="AI360" s="978">
        <v>5.01</v>
      </c>
      <c r="AJ360" s="978">
        <v>12</v>
      </c>
      <c r="AK360" s="978">
        <v>9</v>
      </c>
      <c r="AL360" s="991">
        <v>1960</v>
      </c>
      <c r="AM360" s="985">
        <v>0.4</v>
      </c>
      <c r="AN360" s="978">
        <v>0.84</v>
      </c>
      <c r="AO360" s="838">
        <f t="shared" si="93"/>
        <v>-16.754601373927169</v>
      </c>
      <c r="AP360" s="839">
        <f t="shared" si="94"/>
        <v>5.168475549149754</v>
      </c>
      <c r="AQ360" s="1001">
        <f t="shared" si="95"/>
        <v>60.68762497626512</v>
      </c>
      <c r="AR360" s="738">
        <f>INDEX(Historical!$C$7:$C$1442,MATCH(B360,Historical!$B$7:$B$1449,0))*IF(AH360="n/a",1.03,IF(AH360&lt;0,1.01,IF(AH360&gt;10,1.1,(1+AH360/100))))</f>
        <v>1.4740000000000002</v>
      </c>
      <c r="AS360" s="999">
        <f t="shared" si="96"/>
        <v>1.5478474000000002</v>
      </c>
      <c r="AT360" s="999">
        <f t="shared" si="101"/>
        <v>1.6871536660000004</v>
      </c>
      <c r="AU360" s="999">
        <f t="shared" si="101"/>
        <v>1.8389974959400006</v>
      </c>
      <c r="AV360" s="999">
        <f t="shared" si="101"/>
        <v>2.0045072705746008</v>
      </c>
      <c r="AW360" s="738">
        <f t="shared" si="98"/>
        <v>8.5525058325146031</v>
      </c>
      <c r="AX360" s="846">
        <f t="shared" si="99"/>
        <v>17.652230820463576</v>
      </c>
      <c r="AY360" s="1080">
        <v>0.38</v>
      </c>
      <c r="AZ360" s="985">
        <v>24.23</v>
      </c>
      <c r="BA360" s="985">
        <v>-6.61</v>
      </c>
      <c r="BB360" s="985">
        <v>-0.04</v>
      </c>
      <c r="BC360" s="985">
        <v>2.4500000000000002</v>
      </c>
      <c r="BE360" s="700">
        <v>2014</v>
      </c>
      <c r="BF360" s="1013">
        <f t="shared" si="100"/>
        <v>0</v>
      </c>
      <c r="BG360" s="995">
        <v>4.3</v>
      </c>
    </row>
    <row r="361" spans="1:59" ht="11.25" customHeight="1" x14ac:dyDescent="0.2">
      <c r="A361" s="976" t="s">
        <v>1838</v>
      </c>
      <c r="B361" s="988" t="s">
        <v>1839</v>
      </c>
      <c r="C361" s="1070" t="s">
        <v>112</v>
      </c>
      <c r="D361" s="1070" t="s">
        <v>1230</v>
      </c>
      <c r="E361" s="828">
        <v>6</v>
      </c>
      <c r="F361" s="1148">
        <v>763</v>
      </c>
      <c r="G361" s="1148" t="s">
        <v>106</v>
      </c>
      <c r="H361" s="1148" t="s">
        <v>106</v>
      </c>
      <c r="I361" s="987">
        <v>52.39</v>
      </c>
      <c r="J361" s="738">
        <f t="shared" si="86"/>
        <v>1.6797098682954763</v>
      </c>
      <c r="K361" s="990">
        <v>0.22</v>
      </c>
      <c r="L361" s="1000">
        <v>4</v>
      </c>
      <c r="M361" s="729">
        <f t="shared" si="87"/>
        <v>0.88</v>
      </c>
      <c r="N361" s="983" t="s">
        <v>572</v>
      </c>
      <c r="O361" s="831">
        <v>0.21</v>
      </c>
      <c r="P361" s="973">
        <v>43467</v>
      </c>
      <c r="Q361" s="973">
        <v>43483</v>
      </c>
      <c r="R361" s="729">
        <f t="shared" si="88"/>
        <v>4.7619047619047663</v>
      </c>
      <c r="S361" s="795">
        <f>IF(INDEX(Historical!$D$7:$D$1442,MATCH(B361,Historical!$B$7:$B$1449,0))=0,"n/a",(INDEX(Historical!$C$7:$C$1442,MATCH(B361,Historical!$B$7:$B$1449,0))/INDEX(Historical!$D$7:$D$1442,MATCH(B361,Historical!$B$7:$B$1449,0))-1)*100)</f>
        <v>4.9999999999999822</v>
      </c>
      <c r="T361" s="795">
        <f>IF(INDEX(Historical!$F$7:$F$1442,MATCH(B361,Historical!$B$7:$B$1449,0))=0,"n/a",((INDEX(Historical!$C$7:$C$1442,MATCH(B361,Historical!$B$7:$B$1449,0))/INDEX(Historical!$F$7:$F$1442,MATCH(B361,Historical!$B$7:$B$1449,0)))^(1/3)-1)*100)</f>
        <v>7.8288138310443234</v>
      </c>
      <c r="U361" s="795" t="str">
        <f>IF(INDEX(Historical!$H$7:$H$1442,MATCH(B361,Historical!$B$7:$B$1449,0))=0,"n/a",((INDEX(Historical!$C$7:$C$1442,MATCH(B361,Historical!$B$7:$B$1449,0))/INDEX(Historical!$H$7:$H$1442,MATCH(B361,Historical!$B$7:$B$1449,0)))^(1/5)-1)*100)</f>
        <v>n/a</v>
      </c>
      <c r="V361" s="795" t="str">
        <f>IF(INDEX(Historical!$O$7:$O$1442,MATCH(B361,Historical!$B$7:$B$1449,0))=0,"n/a",((INDEX(Historical!$C$7:$C$1442,MATCH(B361,Historical!$B$7:$B$1449,0))/INDEX(Historical!$O$7:$O$1442,MATCH(B361,Historical!$B$7:$B$1449,0)))^(1/10)-1)*100)</f>
        <v>n/a</v>
      </c>
      <c r="W361" s="796" t="str">
        <f t="shared" si="89"/>
        <v>n/a</v>
      </c>
      <c r="X361" s="797" t="str">
        <f t="shared" si="90"/>
        <v>n/a</v>
      </c>
      <c r="Y361" s="749"/>
      <c r="Z361" s="738">
        <f t="shared" si="91"/>
        <v>21.728395061728396</v>
      </c>
      <c r="AA361" s="999">
        <f t="shared" si="92"/>
        <v>12.935802469135803</v>
      </c>
      <c r="AB361" s="1000">
        <v>12</v>
      </c>
      <c r="AC361" s="978">
        <v>4.05</v>
      </c>
      <c r="AD361" s="978">
        <v>1.04</v>
      </c>
      <c r="AE361" s="978">
        <v>0.83</v>
      </c>
      <c r="AF361" s="978">
        <v>1.38</v>
      </c>
      <c r="AG361" s="978">
        <v>8.9</v>
      </c>
      <c r="AH361" s="978">
        <v>-3.8</v>
      </c>
      <c r="AI361" s="978">
        <v>13.91</v>
      </c>
      <c r="AJ361" s="978">
        <v>86.6</v>
      </c>
      <c r="AK361" s="978">
        <v>12.4</v>
      </c>
      <c r="AL361" s="991">
        <v>5760</v>
      </c>
      <c r="AM361" s="985">
        <v>1.3</v>
      </c>
      <c r="AN361" s="978">
        <v>0.88</v>
      </c>
      <c r="AO361" s="838" t="str">
        <f t="shared" si="93"/>
        <v>n/a</v>
      </c>
      <c r="AP361" s="839" t="str">
        <f t="shared" si="94"/>
        <v>n/a</v>
      </c>
      <c r="AQ361" s="1001">
        <f t="shared" si="95"/>
        <v>-10.92722723673285</v>
      </c>
      <c r="AR361" s="738">
        <f>INDEX(Historical!$C$7:$C$1442,MATCH(B361,Historical!$B$7:$B$1449,0))*IF(AH361="n/a",1.03,IF(AH361&lt;0,1.01,IF(AH361&gt;10,1.1,(1+AH361/100))))</f>
        <v>0.84839999999999993</v>
      </c>
      <c r="AS361" s="999">
        <f t="shared" si="96"/>
        <v>0.93323999999999996</v>
      </c>
      <c r="AT361" s="999">
        <f t="shared" si="101"/>
        <v>1.026564</v>
      </c>
      <c r="AU361" s="999">
        <f t="shared" si="101"/>
        <v>1.1292204000000001</v>
      </c>
      <c r="AV361" s="999">
        <f t="shared" si="101"/>
        <v>1.2421424400000003</v>
      </c>
      <c r="AW361" s="738">
        <f t="shared" si="98"/>
        <v>5.1795668400000006</v>
      </c>
      <c r="AX361" s="846">
        <f t="shared" si="99"/>
        <v>9.8865562893682011</v>
      </c>
      <c r="AY361" s="1080">
        <v>1.21</v>
      </c>
      <c r="AZ361" s="985">
        <v>28.910000000000004</v>
      </c>
      <c r="BA361" s="985">
        <v>-44.64</v>
      </c>
      <c r="BB361" s="985">
        <v>11.27</v>
      </c>
      <c r="BC361" s="985">
        <v>-8.09</v>
      </c>
      <c r="BE361" s="700">
        <v>2014</v>
      </c>
      <c r="BF361" s="1013">
        <f t="shared" si="100"/>
        <v>0</v>
      </c>
      <c r="BG361" s="995">
        <v>3.8</v>
      </c>
    </row>
    <row r="362" spans="1:59" s="874" customFormat="1" ht="11.25" customHeight="1" x14ac:dyDescent="0.2">
      <c r="A362" s="877" t="s">
        <v>4156</v>
      </c>
      <c r="B362" s="882" t="s">
        <v>4157</v>
      </c>
      <c r="C362" s="1070" t="s">
        <v>108</v>
      </c>
      <c r="D362" s="1070" t="s">
        <v>4385</v>
      </c>
      <c r="E362" s="854">
        <v>6</v>
      </c>
      <c r="F362" s="1148">
        <v>730</v>
      </c>
      <c r="G362" s="1147" t="s">
        <v>106</v>
      </c>
      <c r="H362" s="1147" t="s">
        <v>106</v>
      </c>
      <c r="I362" s="855">
        <v>21.68</v>
      </c>
      <c r="J362" s="856">
        <f t="shared" si="86"/>
        <v>3.6900369003690034</v>
      </c>
      <c r="K362" s="857">
        <v>0.2</v>
      </c>
      <c r="L362" s="858">
        <v>4</v>
      </c>
      <c r="M362" s="859">
        <f t="shared" si="87"/>
        <v>0.8</v>
      </c>
      <c r="N362" s="860" t="s">
        <v>241</v>
      </c>
      <c r="O362" s="861">
        <v>0.16</v>
      </c>
      <c r="P362" s="862">
        <v>43279</v>
      </c>
      <c r="Q362" s="862">
        <v>43294</v>
      </c>
      <c r="R362" s="859">
        <f t="shared" si="88"/>
        <v>25.000000000000007</v>
      </c>
      <c r="S362" s="795">
        <f>IF(INDEX(Historical!$D$7:$D$1442,MATCH(B362,Historical!$B$7:$B$1449,0))=0,"n/a",(INDEX(Historical!$C$7:$C$1442,MATCH(B362,Historical!$B$7:$B$1449,0))/INDEX(Historical!$D$7:$D$1442,MATCH(B362,Historical!$B$7:$B$1449,0))-1)*100)</f>
        <v>83.333333333333343</v>
      </c>
      <c r="T362" s="795">
        <f>IF(INDEX(Historical!$F$7:$F$1442,MATCH(B362,Historical!$B$7:$B$1449,0))=0,"n/a",((INDEX(Historical!$C$7:$C$1442,MATCH(B362,Historical!$B$7:$B$1449,0))/INDEX(Historical!$F$7:$F$1442,MATCH(B362,Historical!$B$7:$B$1449,0)))^(1/3)-1)*100)</f>
        <v>33.08485468568265</v>
      </c>
      <c r="U362" s="795">
        <f>IF(INDEX(Historical!$H$7:$H$1442,MATCH(B362,Historical!$B$7:$B$1449,0))=0,"n/a",((INDEX(Historical!$C$7:$C$1442,MATCH(B362,Historical!$B$7:$B$1449,0))/INDEX(Historical!$H$7:$H$1442,MATCH(B362,Historical!$B$7:$B$1449,0)))^(1/5)-1)*100)</f>
        <v>52.016482076493787</v>
      </c>
      <c r="V362" s="795" t="str">
        <f>IF(INDEX(Historical!$O$7:$O$1442,MATCH(B362,Historical!$B$7:$B$1449,0))=0,"n/a",((INDEX(Historical!$C$7:$C$1442,MATCH(B362,Historical!$B$7:$B$1449,0))/INDEX(Historical!$O$7:$O$1442,MATCH(B362,Historical!$B$7:$B$1449,0)))^(1/10)-1)*100)</f>
        <v>n/a</v>
      </c>
      <c r="W362" s="863" t="str">
        <f t="shared" si="89"/>
        <v>n/a</v>
      </c>
      <c r="X362" s="864">
        <f t="shared" si="90"/>
        <v>0.96864957311906486</v>
      </c>
      <c r="Y362" s="875"/>
      <c r="Z362" s="856">
        <f t="shared" si="91"/>
        <v>296.2962962962963</v>
      </c>
      <c r="AA362" s="866">
        <f t="shared" si="92"/>
        <v>80.296296296296291</v>
      </c>
      <c r="AB362" s="858">
        <v>12</v>
      </c>
      <c r="AC362" s="867">
        <v>0.27</v>
      </c>
      <c r="AD362" s="867" t="s">
        <v>137</v>
      </c>
      <c r="AE362" s="867">
        <v>10.83</v>
      </c>
      <c r="AF362" s="867">
        <v>0.97</v>
      </c>
      <c r="AG362" s="867">
        <v>0.3</v>
      </c>
      <c r="AH362" s="867">
        <v>-58.5</v>
      </c>
      <c r="AI362" s="867">
        <v>57.14</v>
      </c>
      <c r="AJ362" s="867">
        <v>53.7</v>
      </c>
      <c r="AK362" s="867" t="s">
        <v>137</v>
      </c>
      <c r="AL362" s="868">
        <v>182.98</v>
      </c>
      <c r="AM362" s="869">
        <v>0.1</v>
      </c>
      <c r="AN362" s="867">
        <v>0.08</v>
      </c>
      <c r="AO362" s="870">
        <f t="shared" si="93"/>
        <v>-24.589777319433502</v>
      </c>
      <c r="AP362" s="871">
        <f t="shared" si="94"/>
        <v>55.706518976862789</v>
      </c>
      <c r="AQ362" s="872">
        <f t="shared" si="95"/>
        <v>86.055436669835842</v>
      </c>
      <c r="AR362" s="738">
        <f>INDEX(Historical!$C$7:$C$1442,MATCH(B362,Historical!$B$7:$B$1449,0))*IF(AH362="n/a",1.03,IF(AH362&lt;0,1.01,IF(AH362&gt;10,1.1,(1+AH362/100))))</f>
        <v>0.66660000000000008</v>
      </c>
      <c r="AS362" s="866">
        <f t="shared" si="96"/>
        <v>0.73326000000000013</v>
      </c>
      <c r="AT362" s="866">
        <f t="shared" si="101"/>
        <v>0.7552578000000002</v>
      </c>
      <c r="AU362" s="866">
        <f t="shared" si="101"/>
        <v>0.77791553400000024</v>
      </c>
      <c r="AV362" s="866">
        <f t="shared" si="101"/>
        <v>0.80125300002000022</v>
      </c>
      <c r="AW362" s="856">
        <f t="shared" si="98"/>
        <v>3.734286334020001</v>
      </c>
      <c r="AX362" s="873">
        <f t="shared" si="99"/>
        <v>17.224567961346867</v>
      </c>
      <c r="AY362" s="1081">
        <v>0.28999999999999998</v>
      </c>
      <c r="AZ362" s="869">
        <v>58.13</v>
      </c>
      <c r="BA362" s="869">
        <v>1.59</v>
      </c>
      <c r="BB362" s="869">
        <v>8.9499999999999993</v>
      </c>
      <c r="BC362" s="869">
        <v>25.040000000000003</v>
      </c>
      <c r="BD362" s="1033"/>
      <c r="BE362" s="700">
        <v>2013</v>
      </c>
      <c r="BF362" s="1013">
        <f t="shared" si="100"/>
        <v>0</v>
      </c>
      <c r="BG362" s="931">
        <v>0.3</v>
      </c>
    </row>
    <row r="363" spans="1:59" ht="11.25" customHeight="1" x14ac:dyDescent="0.2">
      <c r="A363" s="976" t="s">
        <v>1535</v>
      </c>
      <c r="B363" s="988" t="s">
        <v>1536</v>
      </c>
      <c r="C363" s="1070" t="s">
        <v>247</v>
      </c>
      <c r="D363" s="1070" t="s">
        <v>4420</v>
      </c>
      <c r="E363" s="828">
        <v>8</v>
      </c>
      <c r="F363" s="1148">
        <v>492</v>
      </c>
      <c r="G363" s="1148" t="s">
        <v>106</v>
      </c>
      <c r="H363" s="1148" t="s">
        <v>106</v>
      </c>
      <c r="I363" s="987">
        <v>76.58</v>
      </c>
      <c r="J363" s="738">
        <f t="shared" si="86"/>
        <v>1.7759206059023245</v>
      </c>
      <c r="K363" s="990">
        <v>0.34</v>
      </c>
      <c r="L363" s="1000">
        <v>4</v>
      </c>
      <c r="M363" s="729">
        <f t="shared" si="87"/>
        <v>1.36</v>
      </c>
      <c r="N363" s="983" t="s">
        <v>187</v>
      </c>
      <c r="O363" s="831">
        <v>0.27</v>
      </c>
      <c r="P363" s="973">
        <v>43209</v>
      </c>
      <c r="Q363" s="973">
        <v>43224</v>
      </c>
      <c r="R363" s="729">
        <f t="shared" si="88"/>
        <v>25.925925925925924</v>
      </c>
      <c r="S363" s="795">
        <f>IF(INDEX(Historical!$D$7:$D$1442,MATCH(B363,Historical!$B$7:$B$1449,0))=0,"n/a",(INDEX(Historical!$C$7:$C$1442,MATCH(B363,Historical!$B$7:$B$1449,0))/INDEX(Historical!$D$7:$D$1442,MATCH(B363,Historical!$B$7:$B$1449,0))-1)*100)</f>
        <v>19.444444444444443</v>
      </c>
      <c r="T363" s="795">
        <f>IF(INDEX(Historical!$F$7:$F$1442,MATCH(B363,Historical!$B$7:$B$1449,0))=0,"n/a",((INDEX(Historical!$C$7:$C$1442,MATCH(B363,Historical!$B$7:$B$1449,0))/INDEX(Historical!$F$7:$F$1442,MATCH(B363,Historical!$B$7:$B$1449,0)))^(1/3)-1)*100)</f>
        <v>10.3501240610526</v>
      </c>
      <c r="U363" s="795">
        <f>IF(INDEX(Historical!$H$7:$H$1442,MATCH(B363,Historical!$B$7:$B$1449,0))=0,"n/a",((INDEX(Historical!$C$7:$C$1442,MATCH(B363,Historical!$B$7:$B$1449,0))/INDEX(Historical!$H$7:$H$1442,MATCH(B363,Historical!$B$7:$B$1449,0)))^(1/5)-1)*100)</f>
        <v>13.330844220540294</v>
      </c>
      <c r="V363" s="795">
        <f>IF(INDEX(Historical!$O$7:$O$1442,MATCH(B363,Historical!$B$7:$B$1449,0))=0,"n/a",((INDEX(Historical!$C$7:$C$1442,MATCH(B363,Historical!$B$7:$B$1449,0))/INDEX(Historical!$O$7:$O$1442,MATCH(B363,Historical!$B$7:$B$1449,0)))^(1/10)-1)*100)</f>
        <v>6.0048464743126528</v>
      </c>
      <c r="W363" s="796">
        <f t="shared" si="89"/>
        <v>2.2200141631541404</v>
      </c>
      <c r="X363" s="797">
        <f t="shared" si="90"/>
        <v>1.2118949291400267</v>
      </c>
      <c r="Y363" s="752"/>
      <c r="Z363" s="738">
        <f t="shared" si="91"/>
        <v>36.956521739130437</v>
      </c>
      <c r="AA363" s="999">
        <f t="shared" si="92"/>
        <v>20.809782608695652</v>
      </c>
      <c r="AB363" s="1000">
        <v>1</v>
      </c>
      <c r="AC363" s="978">
        <v>3.68</v>
      </c>
      <c r="AD363" s="978">
        <v>2.08</v>
      </c>
      <c r="AE363" s="978">
        <v>1.18</v>
      </c>
      <c r="AF363" s="978">
        <v>2.75</v>
      </c>
      <c r="AG363" s="978">
        <v>16.3</v>
      </c>
      <c r="AH363" s="978">
        <v>-2.9000000000000004</v>
      </c>
      <c r="AI363" s="978">
        <v>11.600000000000001</v>
      </c>
      <c r="AJ363" s="978">
        <v>11</v>
      </c>
      <c r="AK363" s="978">
        <v>10</v>
      </c>
      <c r="AL363" s="991">
        <v>1300</v>
      </c>
      <c r="AM363" s="985">
        <v>0.6</v>
      </c>
      <c r="AN363" s="978">
        <v>7.0000000000000007E-2</v>
      </c>
      <c r="AO363" s="838">
        <f t="shared" si="93"/>
        <v>-5.703017782253033</v>
      </c>
      <c r="AP363" s="839">
        <f t="shared" si="94"/>
        <v>15.106764826442619</v>
      </c>
      <c r="AQ363" s="1001">
        <f t="shared" si="95"/>
        <v>59.480966713778585</v>
      </c>
      <c r="AR363" s="738">
        <f>INDEX(Historical!$C$7:$C$1442,MATCH(B363,Historical!$B$7:$B$1449,0))*IF(AH363="n/a",1.03,IF(AH363&lt;0,1.01,IF(AH363&gt;10,1.1,(1+AH363/100))))</f>
        <v>1.3028999999999999</v>
      </c>
      <c r="AS363" s="999">
        <f t="shared" si="96"/>
        <v>1.43319</v>
      </c>
      <c r="AT363" s="999">
        <f t="shared" si="101"/>
        <v>1.5765090000000002</v>
      </c>
      <c r="AU363" s="999">
        <f t="shared" si="101"/>
        <v>1.7341599000000003</v>
      </c>
      <c r="AV363" s="999">
        <f t="shared" si="101"/>
        <v>1.9075758900000004</v>
      </c>
      <c r="AW363" s="738">
        <f t="shared" si="98"/>
        <v>7.9543347900000008</v>
      </c>
      <c r="AX363" s="846">
        <f t="shared" si="99"/>
        <v>10.386961073387308</v>
      </c>
      <c r="AY363" s="1080">
        <v>0.3</v>
      </c>
      <c r="AZ363" s="985">
        <v>20.599999999999998</v>
      </c>
      <c r="BA363" s="985">
        <v>-21.21</v>
      </c>
      <c r="BB363" s="985">
        <v>1.37</v>
      </c>
      <c r="BC363" s="985">
        <v>-8.5299999999999994</v>
      </c>
      <c r="BE363" s="700">
        <v>2011</v>
      </c>
      <c r="BF363" s="1013">
        <f t="shared" si="100"/>
        <v>0</v>
      </c>
      <c r="BG363" s="995">
        <v>10.4</v>
      </c>
    </row>
    <row r="364" spans="1:59" ht="11.25" customHeight="1" x14ac:dyDescent="0.2">
      <c r="A364" s="984" t="s">
        <v>1537</v>
      </c>
      <c r="B364" s="988" t="s">
        <v>1538</v>
      </c>
      <c r="C364" s="1070" t="s">
        <v>123</v>
      </c>
      <c r="D364" s="1070" t="s">
        <v>4428</v>
      </c>
      <c r="E364" s="829">
        <v>6</v>
      </c>
      <c r="F364" s="1148">
        <v>676</v>
      </c>
      <c r="G364" s="1148" t="s">
        <v>106</v>
      </c>
      <c r="H364" s="1148" t="s">
        <v>106</v>
      </c>
      <c r="I364" s="987">
        <v>12.78</v>
      </c>
      <c r="J364" s="738">
        <f t="shared" si="86"/>
        <v>4.0688575899843507</v>
      </c>
      <c r="K364" s="990">
        <v>0.13</v>
      </c>
      <c r="L364" s="1000">
        <v>4</v>
      </c>
      <c r="M364" s="729">
        <f t="shared" si="87"/>
        <v>0.52</v>
      </c>
      <c r="N364" s="983" t="s">
        <v>169</v>
      </c>
      <c r="O364" s="831">
        <v>0.125</v>
      </c>
      <c r="P364" s="979">
        <v>42824</v>
      </c>
      <c r="Q364" s="979">
        <v>42872</v>
      </c>
      <c r="R364" s="729">
        <f t="shared" si="88"/>
        <v>4.0000000000000036</v>
      </c>
      <c r="S364" s="795">
        <f>IF(INDEX(Historical!$D$7:$D$1442,MATCH(B364,Historical!$B$7:$B$1449,0))=0,"n/a",(INDEX(Historical!$C$7:$C$1442,MATCH(B364,Historical!$B$7:$B$1449,0))/INDEX(Historical!$D$7:$D$1442,MATCH(B364,Historical!$B$7:$B$1449,0))-1)*100)</f>
        <v>0.97087378640776656</v>
      </c>
      <c r="T364" s="795">
        <f>IF(INDEX(Historical!$F$7:$F$1442,MATCH(B364,Historical!$B$7:$B$1449,0))=0,"n/a",((INDEX(Historical!$C$7:$C$1442,MATCH(B364,Historical!$B$7:$B$1449,0))/INDEX(Historical!$F$7:$F$1442,MATCH(B364,Historical!$B$7:$B$1449,0)))^(1/3)-1)*100)</f>
        <v>3.4272939158597637</v>
      </c>
      <c r="U364" s="795">
        <f>IF(INDEX(Historical!$H$7:$H$1442,MATCH(B364,Historical!$B$7:$B$1449,0))=0,"n/a",((INDEX(Historical!$C$7:$C$1442,MATCH(B364,Historical!$B$7:$B$1449,0))/INDEX(Historical!$H$7:$H$1442,MATCH(B364,Historical!$B$7:$B$1449,0)))^(1/5)-1)*100)</f>
        <v>5.9223841048812176</v>
      </c>
      <c r="V364" s="795">
        <f>IF(INDEX(Historical!$O$7:$O$1442,MATCH(B364,Historical!$B$7:$B$1449,0))=0,"n/a",((INDEX(Historical!$C$7:$C$1442,MATCH(B364,Historical!$B$7:$B$1449,0))/INDEX(Historical!$O$7:$O$1442,MATCH(B364,Historical!$B$7:$B$1449,0)))^(1/10)-1)*100)</f>
        <v>3.7456949716377919</v>
      </c>
      <c r="W364" s="796">
        <f t="shared" si="89"/>
        <v>1.5811175628889174</v>
      </c>
      <c r="X364" s="797" t="str">
        <f t="shared" si="90"/>
        <v>n/a</v>
      </c>
      <c r="Y364" s="763" t="s">
        <v>4457</v>
      </c>
      <c r="Z364" s="738">
        <f t="shared" si="91"/>
        <v>173.33333333333334</v>
      </c>
      <c r="AA364" s="999">
        <f t="shared" si="92"/>
        <v>42.6</v>
      </c>
      <c r="AB364" s="1000">
        <v>12</v>
      </c>
      <c r="AC364" s="978">
        <v>0.3</v>
      </c>
      <c r="AD364" s="978">
        <v>5.8</v>
      </c>
      <c r="AE364" s="978">
        <v>0.54</v>
      </c>
      <c r="AF364" s="978">
        <v>0.92</v>
      </c>
      <c r="AG364" s="978">
        <v>-13.5</v>
      </c>
      <c r="AH364" s="978">
        <v>32.700000000000003</v>
      </c>
      <c r="AI364" s="978">
        <v>428.46000000000004</v>
      </c>
      <c r="AJ364" s="978">
        <v>-13.8</v>
      </c>
      <c r="AK364" s="978">
        <v>7.37</v>
      </c>
      <c r="AL364" s="991">
        <v>559.66</v>
      </c>
      <c r="AM364" s="985">
        <v>1</v>
      </c>
      <c r="AN364" s="978">
        <v>1.06</v>
      </c>
      <c r="AO364" s="838">
        <f t="shared" si="93"/>
        <v>-32.60875830513443</v>
      </c>
      <c r="AP364" s="839">
        <f t="shared" si="94"/>
        <v>9.9912416948655682</v>
      </c>
      <c r="AQ364" s="1001">
        <f t="shared" si="95"/>
        <v>31.979796433646122</v>
      </c>
      <c r="AR364" s="738">
        <f>INDEX(Historical!$C$7:$C$1442,MATCH(B364,Historical!$B$7:$B$1449,0))*IF(AH364="n/a",1.03,IF(AH364&lt;0,1.01,IF(AH364&gt;10,1.1,(1+AH364/100))))</f>
        <v>0.57200000000000006</v>
      </c>
      <c r="AS364" s="999">
        <f t="shared" si="96"/>
        <v>0.62920000000000009</v>
      </c>
      <c r="AT364" s="999">
        <f t="shared" si="101"/>
        <v>0.67557204000000015</v>
      </c>
      <c r="AU364" s="999">
        <f t="shared" si="101"/>
        <v>0.72536169934800021</v>
      </c>
      <c r="AV364" s="999">
        <f t="shared" si="101"/>
        <v>0.77882085658994793</v>
      </c>
      <c r="AW364" s="738">
        <f t="shared" si="98"/>
        <v>3.3809545959379483</v>
      </c>
      <c r="AX364" s="846">
        <f t="shared" si="99"/>
        <v>26.455043786681916</v>
      </c>
      <c r="AY364" s="1080">
        <v>1.59</v>
      </c>
      <c r="AZ364" s="985">
        <v>37.64</v>
      </c>
      <c r="BA364" s="985">
        <v>-46.42</v>
      </c>
      <c r="BB364" s="985">
        <v>9.58</v>
      </c>
      <c r="BC364" s="985">
        <v>-23.77</v>
      </c>
      <c r="BD364" s="732"/>
      <c r="BE364" s="700">
        <v>2014</v>
      </c>
      <c r="BF364" s="1013">
        <f t="shared" si="100"/>
        <v>0</v>
      </c>
      <c r="BG364" s="995">
        <v>-5.3</v>
      </c>
    </row>
    <row r="365" spans="1:59" ht="11.25" customHeight="1" x14ac:dyDescent="0.2">
      <c r="A365" s="976" t="s">
        <v>1539</v>
      </c>
      <c r="B365" s="988" t="s">
        <v>1540</v>
      </c>
      <c r="C365" s="1070" t="s">
        <v>112</v>
      </c>
      <c r="D365" s="1070" t="s">
        <v>213</v>
      </c>
      <c r="E365" s="828">
        <v>9</v>
      </c>
      <c r="F365" s="1148">
        <v>437</v>
      </c>
      <c r="G365" s="1148" t="s">
        <v>106</v>
      </c>
      <c r="H365" s="1148" t="s">
        <v>106</v>
      </c>
      <c r="I365" s="987">
        <v>65.52</v>
      </c>
      <c r="J365" s="738">
        <f t="shared" si="86"/>
        <v>1.9536019536019535</v>
      </c>
      <c r="K365" s="990">
        <v>0.32</v>
      </c>
      <c r="L365" s="1000">
        <v>4</v>
      </c>
      <c r="M365" s="729">
        <f t="shared" si="87"/>
        <v>1.28</v>
      </c>
      <c r="N365" s="983" t="s">
        <v>798</v>
      </c>
      <c r="O365" s="831">
        <v>0.28000000000000003</v>
      </c>
      <c r="P365" s="973">
        <v>43507</v>
      </c>
      <c r="Q365" s="973">
        <v>43529</v>
      </c>
      <c r="R365" s="729">
        <f t="shared" si="88"/>
        <v>14.285714285714276</v>
      </c>
      <c r="S365" s="795">
        <f>IF(INDEX(Historical!$D$7:$D$1442,MATCH(B365,Historical!$B$7:$B$1449,0))=0,"n/a",(INDEX(Historical!$C$7:$C$1442,MATCH(B365,Historical!$B$7:$B$1449,0))/INDEX(Historical!$D$7:$D$1442,MATCH(B365,Historical!$B$7:$B$1449,0))-1)*100)</f>
        <v>10.1010101010101</v>
      </c>
      <c r="T365" s="795">
        <f>IF(INDEX(Historical!$F$7:$F$1442,MATCH(B365,Historical!$B$7:$B$1449,0))=0,"n/a",((INDEX(Historical!$C$7:$C$1442,MATCH(B365,Historical!$B$7:$B$1449,0))/INDEX(Historical!$F$7:$F$1442,MATCH(B365,Historical!$B$7:$B$1449,0)))^(1/3)-1)*100)</f>
        <v>5.8147532470133934</v>
      </c>
      <c r="U365" s="795">
        <f>IF(INDEX(Historical!$H$7:$H$1442,MATCH(B365,Historical!$B$7:$B$1449,0))=0,"n/a",((INDEX(Historical!$C$7:$C$1442,MATCH(B365,Historical!$B$7:$B$1449,0))/INDEX(Historical!$H$7:$H$1442,MATCH(B365,Historical!$B$7:$B$1449,0)))^(1/5)-1)*100)</f>
        <v>6.3817921122524268</v>
      </c>
      <c r="V365" s="795">
        <f>IF(INDEX(Historical!$O$7:$O$1442,MATCH(B365,Historical!$B$7:$B$1449,0))=0,"n/a",((INDEX(Historical!$C$7:$C$1442,MATCH(B365,Historical!$B$7:$B$1449,0))/INDEX(Historical!$O$7:$O$1442,MATCH(B365,Historical!$B$7:$B$1449,0)))^(1/10)-1)*100)</f>
        <v>4.233999023071866</v>
      </c>
      <c r="W365" s="796">
        <f t="shared" si="89"/>
        <v>1.5072729297944634</v>
      </c>
      <c r="X365" s="797">
        <f t="shared" si="90"/>
        <v>0.99715501753944169</v>
      </c>
      <c r="Y365" s="769"/>
      <c r="Z365" s="738">
        <f t="shared" si="91"/>
        <v>22.183708838821492</v>
      </c>
      <c r="AA365" s="999">
        <f t="shared" si="92"/>
        <v>11.355285961871751</v>
      </c>
      <c r="AB365" s="1000">
        <v>12</v>
      </c>
      <c r="AC365" s="978">
        <v>5.77</v>
      </c>
      <c r="AD365" s="978">
        <v>2.78</v>
      </c>
      <c r="AE365" s="978">
        <v>1</v>
      </c>
      <c r="AF365" s="978">
        <v>2.5099999999999998</v>
      </c>
      <c r="AG365" s="978">
        <v>25.5</v>
      </c>
      <c r="AH365" s="978">
        <v>187</v>
      </c>
      <c r="AI365" s="978">
        <v>0.91</v>
      </c>
      <c r="AJ365" s="978">
        <v>6.4</v>
      </c>
      <c r="AK365" s="978">
        <v>4.08</v>
      </c>
      <c r="AL365" s="991">
        <v>22570</v>
      </c>
      <c r="AM365" s="985">
        <v>1.4000000000000001</v>
      </c>
      <c r="AN365" s="978">
        <v>1.05</v>
      </c>
      <c r="AO365" s="838">
        <f t="shared" si="93"/>
        <v>-3.01989189601737</v>
      </c>
      <c r="AP365" s="839">
        <f t="shared" si="94"/>
        <v>8.3353940658543806</v>
      </c>
      <c r="AQ365" s="1001">
        <f t="shared" si="95"/>
        <v>12.549777164097664</v>
      </c>
      <c r="AR365" s="738">
        <f>INDEX(Historical!$C$7:$C$1442,MATCH(B365,Historical!$B$7:$B$1449,0))*IF(AH365="n/a",1.03,IF(AH365&lt;0,1.01,IF(AH365&gt;10,1.1,(1+AH365/100))))</f>
        <v>1.1990000000000003</v>
      </c>
      <c r="AS365" s="999">
        <f t="shared" si="96"/>
        <v>1.2099109000000003</v>
      </c>
      <c r="AT365" s="999">
        <f t="shared" si="101"/>
        <v>1.2592752647200003</v>
      </c>
      <c r="AU365" s="999">
        <f t="shared" si="101"/>
        <v>1.3106536955205763</v>
      </c>
      <c r="AV365" s="999">
        <f t="shared" si="101"/>
        <v>1.3641283662978159</v>
      </c>
      <c r="AW365" s="738">
        <f t="shared" si="98"/>
        <v>6.3429682265383933</v>
      </c>
      <c r="AX365" s="846">
        <f t="shared" si="99"/>
        <v>9.6809649367191586</v>
      </c>
      <c r="AY365" s="1080">
        <v>1.27</v>
      </c>
      <c r="AZ365" s="985">
        <v>25.75</v>
      </c>
      <c r="BA365" s="985">
        <v>-11.89</v>
      </c>
      <c r="BB365" s="985">
        <v>11.95</v>
      </c>
      <c r="BC365" s="985">
        <v>6.83</v>
      </c>
      <c r="BE365" s="700">
        <v>2011</v>
      </c>
      <c r="BF365" s="1013">
        <f t="shared" si="100"/>
        <v>0</v>
      </c>
      <c r="BG365" s="995">
        <v>9.1</v>
      </c>
    </row>
    <row r="366" spans="1:59" ht="11.25" customHeight="1" x14ac:dyDescent="0.2">
      <c r="A366" s="984" t="s">
        <v>1541</v>
      </c>
      <c r="B366" s="988" t="s">
        <v>1542</v>
      </c>
      <c r="C366" s="1070" t="s">
        <v>123</v>
      </c>
      <c r="D366" s="1070" t="s">
        <v>4404</v>
      </c>
      <c r="E366" s="828">
        <v>8</v>
      </c>
      <c r="F366" s="1148">
        <v>513</v>
      </c>
      <c r="G366" s="1148" t="s">
        <v>106</v>
      </c>
      <c r="H366" s="1148" t="s">
        <v>106</v>
      </c>
      <c r="I366" s="987">
        <v>94.32</v>
      </c>
      <c r="J366" s="738">
        <f t="shared" si="86"/>
        <v>3.3502968617472435</v>
      </c>
      <c r="K366" s="990">
        <v>0.79</v>
      </c>
      <c r="L366" s="1000">
        <v>4</v>
      </c>
      <c r="M366" s="729">
        <f t="shared" si="87"/>
        <v>3.16</v>
      </c>
      <c r="N366" s="983" t="s">
        <v>182</v>
      </c>
      <c r="O366" s="831">
        <v>0.63</v>
      </c>
      <c r="P366" s="973">
        <v>43265</v>
      </c>
      <c r="Q366" s="973">
        <v>43294</v>
      </c>
      <c r="R366" s="729">
        <f t="shared" si="88"/>
        <v>25.396825396825403</v>
      </c>
      <c r="S366" s="795">
        <f>IF(INDEX(Historical!$D$7:$D$1442,MATCH(B366,Historical!$B$7:$B$1449,0))=0,"n/a",(INDEX(Historical!$C$7:$C$1442,MATCH(B366,Historical!$B$7:$B$1449,0))/INDEX(Historical!$D$7:$D$1442,MATCH(B366,Historical!$B$7:$B$1449,0))-1)*100)</f>
        <v>12.698412698412698</v>
      </c>
      <c r="T366" s="795">
        <f>IF(INDEX(Historical!$F$7:$F$1442,MATCH(B366,Historical!$B$7:$B$1449,0))=0,"n/a",((INDEX(Historical!$C$7:$C$1442,MATCH(B366,Historical!$B$7:$B$1449,0))/INDEX(Historical!$F$7:$F$1442,MATCH(B366,Historical!$B$7:$B$1449,0)))^(1/3)-1)*100)</f>
        <v>11.477741034746503</v>
      </c>
      <c r="U366" s="795">
        <f>IF(INDEX(Historical!$H$7:$H$1442,MATCH(B366,Historical!$B$7:$B$1449,0))=0,"n/a",((INDEX(Historical!$C$7:$C$1442,MATCH(B366,Historical!$B$7:$B$1449,0))/INDEX(Historical!$H$7:$H$1442,MATCH(B366,Historical!$B$7:$B$1449,0)))^(1/5)-1)*100)</f>
        <v>15.823415016251396</v>
      </c>
      <c r="V366" s="795">
        <f>IF(INDEX(Historical!$O$7:$O$1442,MATCH(B366,Historical!$B$7:$B$1449,0))=0,"n/a",((INDEX(Historical!$C$7:$C$1442,MATCH(B366,Historical!$B$7:$B$1449,0))/INDEX(Historical!$O$7:$O$1442,MATCH(B366,Historical!$B$7:$B$1449,0)))^(1/10)-1)*100)</f>
        <v>8.996790356615092</v>
      </c>
      <c r="W366" s="796">
        <f t="shared" si="89"/>
        <v>1.7587844541266735</v>
      </c>
      <c r="X366" s="797">
        <f t="shared" si="90"/>
        <v>0.55326625930948936</v>
      </c>
      <c r="Y366" s="752"/>
      <c r="Z366" s="738">
        <f t="shared" si="91"/>
        <v>44.01114206128134</v>
      </c>
      <c r="AA366" s="999">
        <f t="shared" si="92"/>
        <v>13.136490250696378</v>
      </c>
      <c r="AB366" s="1000">
        <v>12</v>
      </c>
      <c r="AC366" s="978">
        <v>7.18</v>
      </c>
      <c r="AD366" s="978">
        <v>1.24</v>
      </c>
      <c r="AE366" s="978">
        <v>1.27</v>
      </c>
      <c r="AF366" s="978">
        <v>3.49</v>
      </c>
      <c r="AG366" s="978">
        <v>34</v>
      </c>
      <c r="AH366" s="978">
        <v>21.5</v>
      </c>
      <c r="AI366" s="978">
        <v>6.35</v>
      </c>
      <c r="AJ366" s="978">
        <v>28.599999999999998</v>
      </c>
      <c r="AK366" s="978">
        <v>10.61</v>
      </c>
      <c r="AL366" s="991">
        <v>8840</v>
      </c>
      <c r="AM366" s="985">
        <v>1.1900000000000002</v>
      </c>
      <c r="AN366" s="978">
        <v>0.99</v>
      </c>
      <c r="AO366" s="838">
        <f t="shared" si="93"/>
        <v>6.0372216273022605</v>
      </c>
      <c r="AP366" s="839">
        <f t="shared" si="94"/>
        <v>19.173711877998638</v>
      </c>
      <c r="AQ366" s="1001">
        <f t="shared" si="95"/>
        <v>42.745073431127345</v>
      </c>
      <c r="AR366" s="738">
        <f>INDEX(Historical!$C$7:$C$1442,MATCH(B366,Historical!$B$7:$B$1449,0))*IF(AH366="n/a",1.03,IF(AH366&lt;0,1.01,IF(AH366&gt;10,1.1,(1+AH366/100))))</f>
        <v>3.1240000000000001</v>
      </c>
      <c r="AS366" s="999">
        <f t="shared" si="96"/>
        <v>3.3223739999999999</v>
      </c>
      <c r="AT366" s="999">
        <f t="shared" si="101"/>
        <v>3.6546114000000003</v>
      </c>
      <c r="AU366" s="999">
        <f t="shared" si="101"/>
        <v>4.020072540000001</v>
      </c>
      <c r="AV366" s="999">
        <f t="shared" si="101"/>
        <v>4.4220797940000018</v>
      </c>
      <c r="AW366" s="738">
        <f t="shared" si="98"/>
        <v>18.543137734000005</v>
      </c>
      <c r="AX366" s="846">
        <f t="shared" si="99"/>
        <v>19.659815239609845</v>
      </c>
      <c r="AY366" s="1080">
        <v>1.9</v>
      </c>
      <c r="AZ366" s="985">
        <v>21.08</v>
      </c>
      <c r="BA366" s="985">
        <v>-25.11</v>
      </c>
      <c r="BB366" s="985">
        <v>3.8</v>
      </c>
      <c r="BC366" s="985">
        <v>-10.67</v>
      </c>
      <c r="BE366" s="700">
        <v>2011</v>
      </c>
      <c r="BF366" s="1013">
        <f t="shared" si="100"/>
        <v>0</v>
      </c>
      <c r="BG366" s="995">
        <v>12.7</v>
      </c>
    </row>
    <row r="367" spans="1:59" ht="11.25" customHeight="1" x14ac:dyDescent="0.2">
      <c r="A367" s="984" t="s">
        <v>1543</v>
      </c>
      <c r="B367" s="988" t="s">
        <v>1544</v>
      </c>
      <c r="C367" s="1070" t="s">
        <v>247</v>
      </c>
      <c r="D367" s="1070" t="s">
        <v>4415</v>
      </c>
      <c r="E367" s="829">
        <v>6</v>
      </c>
      <c r="F367" s="1148">
        <v>679</v>
      </c>
      <c r="G367" s="1148" t="s">
        <v>106</v>
      </c>
      <c r="H367" s="1148" t="s">
        <v>106</v>
      </c>
      <c r="I367" s="987">
        <v>42.29</v>
      </c>
      <c r="J367" s="738">
        <f t="shared" si="86"/>
        <v>2.1281626862142353</v>
      </c>
      <c r="K367" s="990">
        <v>0.22500000000000001</v>
      </c>
      <c r="L367" s="1000">
        <v>4</v>
      </c>
      <c r="M367" s="729">
        <f t="shared" si="87"/>
        <v>0.9</v>
      </c>
      <c r="N367" s="983" t="s">
        <v>238</v>
      </c>
      <c r="O367" s="831">
        <v>0.2</v>
      </c>
      <c r="P367" s="979">
        <v>42950</v>
      </c>
      <c r="Q367" s="979">
        <v>42965</v>
      </c>
      <c r="R367" s="729">
        <f t="shared" si="88"/>
        <v>12.499999999999996</v>
      </c>
      <c r="S367" s="795">
        <f>IF(INDEX(Historical!$D$7:$D$1442,MATCH(B367,Historical!$B$7:$B$1449,0))=0,"n/a",(INDEX(Historical!$C$7:$C$1442,MATCH(B367,Historical!$B$7:$B$1449,0))/INDEX(Historical!$D$7:$D$1442,MATCH(B367,Historical!$B$7:$B$1449,0))-1)*100)</f>
        <v>5.8823529411764719</v>
      </c>
      <c r="T367" s="795">
        <f>IF(INDEX(Historical!$F$7:$F$1442,MATCH(B367,Historical!$B$7:$B$1449,0))=0,"n/a",((INDEX(Historical!$C$7:$C$1442,MATCH(B367,Historical!$B$7:$B$1449,0))/INDEX(Historical!$F$7:$F$1442,MATCH(B367,Historical!$B$7:$B$1449,0)))^(1/3)-1)*100)</f>
        <v>12.624788044360603</v>
      </c>
      <c r="U367" s="795">
        <f>IF(INDEX(Historical!$H$7:$H$1442,MATCH(B367,Historical!$B$7:$B$1449,0))=0,"n/a",((INDEX(Historical!$C$7:$C$1442,MATCH(B367,Historical!$B$7:$B$1449,0))/INDEX(Historical!$H$7:$H$1442,MATCH(B367,Historical!$B$7:$B$1449,0)))^(1/5)-1)*100)</f>
        <v>29.19940099556333</v>
      </c>
      <c r="V367" s="795" t="str">
        <f>IF(INDEX(Historical!$O$7:$O$1442,MATCH(B367,Historical!$B$7:$B$1449,0))=0,"n/a",((INDEX(Historical!$C$7:$C$1442,MATCH(B367,Historical!$B$7:$B$1449,0))/INDEX(Historical!$O$7:$O$1442,MATCH(B367,Historical!$B$7:$B$1449,0)))^(1/10)-1)*100)</f>
        <v>n/a</v>
      </c>
      <c r="W367" s="796" t="str">
        <f t="shared" si="89"/>
        <v>n/a</v>
      </c>
      <c r="X367" s="797">
        <f t="shared" si="90"/>
        <v>1.8960649997119046</v>
      </c>
      <c r="Y367" s="763" t="s">
        <v>4457</v>
      </c>
      <c r="Z367" s="738">
        <f t="shared" si="91"/>
        <v>84.905660377358487</v>
      </c>
      <c r="AA367" s="999">
        <f t="shared" si="92"/>
        <v>39.89622641509434</v>
      </c>
      <c r="AB367" s="1000">
        <v>1</v>
      </c>
      <c r="AC367" s="978">
        <v>1.06</v>
      </c>
      <c r="AD367" s="978">
        <v>10.23</v>
      </c>
      <c r="AE367" s="978">
        <v>0.87</v>
      </c>
      <c r="AF367" s="980" t="s">
        <v>137</v>
      </c>
      <c r="AG367" s="981">
        <v>-18.5</v>
      </c>
      <c r="AH367" s="978">
        <v>-3.6999999999999997</v>
      </c>
      <c r="AI367" s="978">
        <v>2.37</v>
      </c>
      <c r="AJ367" s="978">
        <v>15.4</v>
      </c>
      <c r="AK367" s="978">
        <v>3.9</v>
      </c>
      <c r="AL367" s="991">
        <v>1450</v>
      </c>
      <c r="AM367" s="985">
        <v>1.3</v>
      </c>
      <c r="AN367" s="980" t="s">
        <v>137</v>
      </c>
      <c r="AO367" s="838">
        <f t="shared" si="93"/>
        <v>-8.5686627333167742</v>
      </c>
      <c r="AP367" s="839">
        <f t="shared" si="94"/>
        <v>31.327563681777566</v>
      </c>
      <c r="AQ367" s="1001" t="str">
        <f t="shared" si="95"/>
        <v>n/a</v>
      </c>
      <c r="AR367" s="738">
        <f>INDEX(Historical!$C$7:$C$1442,MATCH(B367,Historical!$B$7:$B$1449,0))*IF(AH367="n/a",1.03,IF(AH367&lt;0,1.01,IF(AH367&gt;10,1.1,(1+AH367/100))))</f>
        <v>0.90900000000000003</v>
      </c>
      <c r="AS367" s="999">
        <f t="shared" si="96"/>
        <v>0.93054330000000007</v>
      </c>
      <c r="AT367" s="999">
        <f t="shared" ref="AT367:AV386" si="102">IF($AK367="n/a",1.03*AS367,IF($AK367&lt;0,1.01*AS367,IF($AK367&gt;10,1.1*AS367,(1+$AK367/100)*AS367)))</f>
        <v>0.96683448869999999</v>
      </c>
      <c r="AU367" s="999">
        <f t="shared" si="102"/>
        <v>1.0045410337592999</v>
      </c>
      <c r="AV367" s="999">
        <f t="shared" si="102"/>
        <v>1.0437181340759125</v>
      </c>
      <c r="AW367" s="738">
        <f t="shared" si="98"/>
        <v>4.8546369565352121</v>
      </c>
      <c r="AX367" s="846">
        <f t="shared" si="99"/>
        <v>11.479396917794306</v>
      </c>
      <c r="AY367" s="1080">
        <v>0.57999999999999996</v>
      </c>
      <c r="AZ367" s="985">
        <v>11.14</v>
      </c>
      <c r="BA367" s="985">
        <v>-35.39</v>
      </c>
      <c r="BB367" s="985">
        <v>-7.2499999999999991</v>
      </c>
      <c r="BC367" s="985">
        <v>-14.71</v>
      </c>
      <c r="BE367" s="700">
        <v>2014</v>
      </c>
      <c r="BF367" s="1013">
        <f t="shared" si="100"/>
        <v>0</v>
      </c>
      <c r="BG367" s="995">
        <v>7.8</v>
      </c>
    </row>
    <row r="368" spans="1:59" ht="11.25" customHeight="1" x14ac:dyDescent="0.2">
      <c r="A368" s="984" t="s">
        <v>3916</v>
      </c>
      <c r="B368" s="988" t="s">
        <v>3917</v>
      </c>
      <c r="C368" s="1070" t="s">
        <v>108</v>
      </c>
      <c r="D368" s="1070" t="s">
        <v>4401</v>
      </c>
      <c r="E368" s="828">
        <v>5</v>
      </c>
      <c r="F368" s="1148">
        <v>822</v>
      </c>
      <c r="G368" s="1148" t="s">
        <v>106</v>
      </c>
      <c r="H368" s="1148" t="s">
        <v>106</v>
      </c>
      <c r="I368" s="987">
        <v>19.62</v>
      </c>
      <c r="J368" s="738">
        <f t="shared" si="86"/>
        <v>2.8542303771661568</v>
      </c>
      <c r="K368" s="990">
        <v>0.14000000000000001</v>
      </c>
      <c r="L368" s="1000">
        <v>4</v>
      </c>
      <c r="M368" s="729">
        <f t="shared" si="87"/>
        <v>0.56000000000000005</v>
      </c>
      <c r="N368" s="983" t="s">
        <v>280</v>
      </c>
      <c r="O368" s="831">
        <v>0.12</v>
      </c>
      <c r="P368" s="973">
        <v>43293</v>
      </c>
      <c r="Q368" s="973">
        <v>43309</v>
      </c>
      <c r="R368" s="729">
        <f t="shared" si="88"/>
        <v>16.666666666666682</v>
      </c>
      <c r="S368" s="795">
        <f>IF(INDEX(Historical!$D$7:$D$1442,MATCH(B368,Historical!$B$7:$B$1449,0))=0,"n/a",(INDEX(Historical!$C$7:$C$1442,MATCH(B368,Historical!$B$7:$B$1449,0))/INDEX(Historical!$D$7:$D$1442,MATCH(B368,Historical!$B$7:$B$1449,0))-1)*100)</f>
        <v>18.181818181818187</v>
      </c>
      <c r="T368" s="795">
        <f>IF(INDEX(Historical!$F$7:$F$1442,MATCH(B368,Historical!$B$7:$B$1449,0))=0,"n/a",((INDEX(Historical!$C$7:$C$1442,MATCH(B368,Historical!$B$7:$B$1449,0))/INDEX(Historical!$F$7:$F$1442,MATCH(B368,Historical!$B$7:$B$1449,0)))^(1/3)-1)*100)</f>
        <v>29.398934610938454</v>
      </c>
      <c r="U368" s="795" t="str">
        <f>IF(INDEX(Historical!$H$7:$H$1442,MATCH(B368,Historical!$B$7:$B$1449,0))=0,"n/a",((INDEX(Historical!$C$7:$C$1442,MATCH(B368,Historical!$B$7:$B$1449,0))/INDEX(Historical!$H$7:$H$1442,MATCH(B368,Historical!$B$7:$B$1449,0)))^(1/5)-1)*100)</f>
        <v>n/a</v>
      </c>
      <c r="V368" s="795" t="str">
        <f>IF(INDEX(Historical!$O$7:$O$1442,MATCH(B368,Historical!$B$7:$B$1449,0))=0,"n/a",((INDEX(Historical!$C$7:$C$1442,MATCH(B368,Historical!$B$7:$B$1449,0))/INDEX(Historical!$O$7:$O$1442,MATCH(B368,Historical!$B$7:$B$1449,0)))^(1/10)-1)*100)</f>
        <v>n/a</v>
      </c>
      <c r="W368" s="796" t="str">
        <f t="shared" si="89"/>
        <v>n/a</v>
      </c>
      <c r="X368" s="797" t="str">
        <f t="shared" si="90"/>
        <v>n/a</v>
      </c>
      <c r="Y368" s="759" t="s">
        <v>4181</v>
      </c>
      <c r="Z368" s="738">
        <f t="shared" si="91"/>
        <v>28.282828282828287</v>
      </c>
      <c r="AA368" s="999">
        <f t="shared" si="92"/>
        <v>9.9090909090909101</v>
      </c>
      <c r="AB368" s="1000">
        <v>12</v>
      </c>
      <c r="AC368" s="978">
        <v>1.98</v>
      </c>
      <c r="AD368" s="978">
        <v>0.38</v>
      </c>
      <c r="AE368" s="978">
        <v>3.36</v>
      </c>
      <c r="AF368" s="978">
        <v>1.38</v>
      </c>
      <c r="AG368" s="978">
        <v>12</v>
      </c>
      <c r="AH368" s="978">
        <v>-16.8</v>
      </c>
      <c r="AI368" s="978" t="s">
        <v>137</v>
      </c>
      <c r="AJ368" s="978">
        <v>8.6</v>
      </c>
      <c r="AK368" s="978">
        <v>26.3</v>
      </c>
      <c r="AL368" s="991">
        <v>192.67</v>
      </c>
      <c r="AM368" s="985">
        <v>5.2</v>
      </c>
      <c r="AN368" s="978">
        <v>0.09</v>
      </c>
      <c r="AO368" s="838" t="str">
        <f t="shared" si="93"/>
        <v>n/a</v>
      </c>
      <c r="AP368" s="839" t="str">
        <f t="shared" si="94"/>
        <v>n/a</v>
      </c>
      <c r="AQ368" s="1001">
        <f t="shared" si="95"/>
        <v>-22.041191917938118</v>
      </c>
      <c r="AR368" s="738">
        <f>INDEX(Historical!$C$7:$C$1442,MATCH(B368,Historical!$B$7:$B$1449,0))*IF(AH368="n/a",1.03,IF(AH368&lt;0,1.01,IF(AH368&gt;10,1.1,(1+AH368/100))))</f>
        <v>0.5252</v>
      </c>
      <c r="AS368" s="999">
        <f t="shared" si="96"/>
        <v>0.54095599999999999</v>
      </c>
      <c r="AT368" s="999">
        <f t="shared" si="102"/>
        <v>0.59505160000000001</v>
      </c>
      <c r="AU368" s="999">
        <f t="shared" si="102"/>
        <v>0.65455676000000007</v>
      </c>
      <c r="AV368" s="999">
        <f t="shared" si="102"/>
        <v>0.72001243600000009</v>
      </c>
      <c r="AW368" s="738">
        <f t="shared" si="98"/>
        <v>3.0357767960000004</v>
      </c>
      <c r="AX368" s="846">
        <f t="shared" si="99"/>
        <v>15.472868481141694</v>
      </c>
      <c r="AY368" s="1080">
        <v>0.34</v>
      </c>
      <c r="AZ368" s="985">
        <v>17.41</v>
      </c>
      <c r="BA368" s="985">
        <v>-20.89</v>
      </c>
      <c r="BB368" s="985">
        <v>5.71</v>
      </c>
      <c r="BC368" s="985">
        <v>-7.71</v>
      </c>
      <c r="BE368" s="700">
        <v>2014</v>
      </c>
      <c r="BF368" s="1013">
        <f t="shared" si="100"/>
        <v>0</v>
      </c>
      <c r="BG368" s="995">
        <v>1.3</v>
      </c>
    </row>
    <row r="369" spans="1:59" ht="11.25" customHeight="1" x14ac:dyDescent="0.2">
      <c r="A369" s="984" t="s">
        <v>1545</v>
      </c>
      <c r="B369" s="988" t="s">
        <v>1546</v>
      </c>
      <c r="C369" s="1070" t="s">
        <v>131</v>
      </c>
      <c r="D369" s="1070" t="s">
        <v>4392</v>
      </c>
      <c r="E369" s="828">
        <v>5</v>
      </c>
      <c r="F369" s="1148">
        <v>783</v>
      </c>
      <c r="G369" s="1148" t="s">
        <v>106</v>
      </c>
      <c r="H369" s="1148" t="s">
        <v>106</v>
      </c>
      <c r="I369" s="987">
        <v>21.28</v>
      </c>
      <c r="J369" s="738">
        <f t="shared" si="86"/>
        <v>7.932330827067668</v>
      </c>
      <c r="K369" s="990">
        <v>0.42199999999999999</v>
      </c>
      <c r="L369" s="1000">
        <v>4</v>
      </c>
      <c r="M369" s="729">
        <f t="shared" si="87"/>
        <v>1.6879999999999999</v>
      </c>
      <c r="N369" s="983" t="s">
        <v>161</v>
      </c>
      <c r="O369" s="831">
        <v>0.42</v>
      </c>
      <c r="P369" s="979">
        <v>43097</v>
      </c>
      <c r="Q369" s="979">
        <v>43131</v>
      </c>
      <c r="R369" s="729">
        <f t="shared" si="88"/>
        <v>0.47619047619047666</v>
      </c>
      <c r="S369" s="795">
        <f>IF(INDEX(Historical!$D$7:$D$1442,MATCH(B369,Historical!$B$7:$B$1449,0))=0,"n/a",(INDEX(Historical!$C$7:$C$1442,MATCH(B369,Historical!$B$7:$B$1449,0))/INDEX(Historical!$D$7:$D$1442,MATCH(B369,Historical!$B$7:$B$1449,0))-1)*100)</f>
        <v>0.4761904761904745</v>
      </c>
      <c r="T369" s="795">
        <f>IF(INDEX(Historical!$F$7:$F$1442,MATCH(B369,Historical!$B$7:$B$1449,0))=0,"n/a",((INDEX(Historical!$C$7:$C$1442,MATCH(B369,Historical!$B$7:$B$1449,0))/INDEX(Historical!$F$7:$F$1442,MATCH(B369,Historical!$B$7:$B$1449,0)))^(1/3)-1)*100)</f>
        <v>5.7093505144201862</v>
      </c>
      <c r="U369" s="795">
        <f>IF(INDEX(Historical!$H$7:$H$1442,MATCH(B369,Historical!$B$7:$B$1449,0))=0,"n/a",((INDEX(Historical!$C$7:$C$1442,MATCH(B369,Historical!$B$7:$B$1449,0))/INDEX(Historical!$H$7:$H$1442,MATCH(B369,Historical!$B$7:$B$1449,0)))^(1/5)-1)*100)</f>
        <v>40.121405250166319</v>
      </c>
      <c r="V369" s="795" t="str">
        <f>IF(INDEX(Historical!$O$7:$O$1442,MATCH(B369,Historical!$B$7:$B$1449,0))=0,"n/a",((INDEX(Historical!$C$7:$C$1442,MATCH(B369,Historical!$B$7:$B$1449,0))/INDEX(Historical!$O$7:$O$1442,MATCH(B369,Historical!$B$7:$B$1449,0)))^(1/10)-1)*100)</f>
        <v>n/a</v>
      </c>
      <c r="W369" s="796" t="str">
        <f t="shared" si="89"/>
        <v>n/a</v>
      </c>
      <c r="X369" s="797" t="str">
        <f t="shared" si="90"/>
        <v>n/a</v>
      </c>
      <c r="Y369" s="749"/>
      <c r="Z369" s="738">
        <f t="shared" si="91"/>
        <v>108.2051282051282</v>
      </c>
      <c r="AA369" s="999">
        <f t="shared" si="92"/>
        <v>13.641025641025641</v>
      </c>
      <c r="AB369" s="1000">
        <v>12</v>
      </c>
      <c r="AC369" s="978">
        <v>1.56</v>
      </c>
      <c r="AD369" s="978">
        <v>0.46</v>
      </c>
      <c r="AE369" s="978">
        <v>4.37</v>
      </c>
      <c r="AF369" s="978">
        <v>1.82</v>
      </c>
      <c r="AG369" s="978">
        <v>25.4</v>
      </c>
      <c r="AH369" s="978">
        <v>6.6000000000000005</v>
      </c>
      <c r="AI369" s="978">
        <v>-67.86999999999999</v>
      </c>
      <c r="AJ369" s="978">
        <v>-10.4</v>
      </c>
      <c r="AK369" s="978">
        <v>30</v>
      </c>
      <c r="AL369" s="991">
        <v>2100</v>
      </c>
      <c r="AM369" s="985">
        <v>1.2</v>
      </c>
      <c r="AN369" s="978">
        <v>2.09</v>
      </c>
      <c r="AO369" s="838">
        <f t="shared" si="93"/>
        <v>34.412710436208343</v>
      </c>
      <c r="AP369" s="839">
        <f t="shared" si="94"/>
        <v>48.053736077233985</v>
      </c>
      <c r="AQ369" s="1001">
        <f t="shared" si="95"/>
        <v>5.0432009892790397</v>
      </c>
      <c r="AR369" s="738">
        <f>INDEX(Historical!$C$7:$C$1442,MATCH(B369,Historical!$B$7:$B$1449,0))*IF(AH369="n/a",1.03,IF(AH369&lt;0,1.01,IF(AH369&gt;10,1.1,(1+AH369/100))))</f>
        <v>1.7994080000000001</v>
      </c>
      <c r="AS369" s="999">
        <f t="shared" si="96"/>
        <v>1.8174020800000001</v>
      </c>
      <c r="AT369" s="999">
        <f t="shared" si="102"/>
        <v>1.9991422880000003</v>
      </c>
      <c r="AU369" s="999">
        <f t="shared" si="102"/>
        <v>2.1990565168000007</v>
      </c>
      <c r="AV369" s="999">
        <f t="shared" si="102"/>
        <v>2.4189621684800011</v>
      </c>
      <c r="AW369" s="738">
        <f t="shared" si="98"/>
        <v>10.233971053280001</v>
      </c>
      <c r="AX369" s="846">
        <f t="shared" si="99"/>
        <v>48.091969235338347</v>
      </c>
      <c r="AY369" s="1080">
        <v>1.07</v>
      </c>
      <c r="AZ369" s="985">
        <v>28.349999999999998</v>
      </c>
      <c r="BA369" s="985">
        <v>-1.21</v>
      </c>
      <c r="BB369" s="985">
        <v>6.21</v>
      </c>
      <c r="BC369" s="985">
        <v>11.06</v>
      </c>
      <c r="BE369" s="700">
        <v>2014</v>
      </c>
      <c r="BF369" s="1013">
        <f t="shared" si="100"/>
        <v>0</v>
      </c>
      <c r="BG369" s="995">
        <v>5.6000000000000005</v>
      </c>
    </row>
    <row r="370" spans="1:59" ht="11.25" customHeight="1" x14ac:dyDescent="0.2">
      <c r="A370" s="976" t="s">
        <v>1547</v>
      </c>
      <c r="B370" s="988" t="s">
        <v>1548</v>
      </c>
      <c r="C370" s="1070" t="s">
        <v>154</v>
      </c>
      <c r="D370" s="1070" t="s">
        <v>4383</v>
      </c>
      <c r="E370" s="829">
        <v>9</v>
      </c>
      <c r="F370" s="1148">
        <v>338</v>
      </c>
      <c r="G370" s="1148" t="s">
        <v>106</v>
      </c>
      <c r="H370" s="1148" t="s">
        <v>106</v>
      </c>
      <c r="I370" s="987">
        <v>22.29</v>
      </c>
      <c r="J370" s="738">
        <f t="shared" si="86"/>
        <v>4.6657694033198744</v>
      </c>
      <c r="K370" s="990">
        <v>0.26</v>
      </c>
      <c r="L370" s="1000">
        <v>4</v>
      </c>
      <c r="M370" s="729">
        <f t="shared" si="87"/>
        <v>1.04</v>
      </c>
      <c r="N370" s="983" t="s">
        <v>280</v>
      </c>
      <c r="O370" s="831">
        <v>0.24</v>
      </c>
      <c r="P370" s="979">
        <v>42837</v>
      </c>
      <c r="Q370" s="979">
        <v>42853</v>
      </c>
      <c r="R370" s="729">
        <f t="shared" si="88"/>
        <v>8.333333333333341</v>
      </c>
      <c r="S370" s="795">
        <f>IF(INDEX(Historical!$D$7:$D$1442,MATCH(B370,Historical!$B$7:$B$1449,0))=0,"n/a",(INDEX(Historical!$C$7:$C$1442,MATCH(B370,Historical!$B$7:$B$1449,0))/INDEX(Historical!$D$7:$D$1442,MATCH(B370,Historical!$B$7:$B$1449,0))-1)*100)</f>
        <v>1.9607843137254832</v>
      </c>
      <c r="T370" s="795">
        <f>IF(INDEX(Historical!$F$7:$F$1442,MATCH(B370,Historical!$B$7:$B$1449,0))=0,"n/a",((INDEX(Historical!$C$7:$C$1442,MATCH(B370,Historical!$B$7:$B$1449,0))/INDEX(Historical!$F$7:$F$1442,MATCH(B370,Historical!$B$7:$B$1449,0)))^(1/3)-1)*100)</f>
        <v>6.5397392040924318</v>
      </c>
      <c r="U370" s="795">
        <f>IF(INDEX(Historical!$H$7:$H$1442,MATCH(B370,Historical!$B$7:$B$1449,0))=0,"n/a",((INDEX(Historical!$C$7:$C$1442,MATCH(B370,Historical!$B$7:$B$1449,0))/INDEX(Historical!$H$7:$H$1442,MATCH(B370,Historical!$B$7:$B$1449,0)))^(1/5)-1)*100)</f>
        <v>10.899178727659798</v>
      </c>
      <c r="V370" s="795" t="str">
        <f>IF(INDEX(Historical!$O$7:$O$1442,MATCH(B370,Historical!$B$7:$B$1449,0))=0,"n/a",((INDEX(Historical!$C$7:$C$1442,MATCH(B370,Historical!$B$7:$B$1449,0))/INDEX(Historical!$O$7:$O$1442,MATCH(B370,Historical!$B$7:$B$1449,0)))^(1/10)-1)*100)</f>
        <v>n/a</v>
      </c>
      <c r="W370" s="796" t="str">
        <f t="shared" si="89"/>
        <v>n/a</v>
      </c>
      <c r="X370" s="797" t="str">
        <f t="shared" si="90"/>
        <v>n/a</v>
      </c>
      <c r="Y370" s="752" t="s">
        <v>4459</v>
      </c>
      <c r="Z370" s="738">
        <f t="shared" si="91"/>
        <v>123.80952380952381</v>
      </c>
      <c r="AA370" s="999">
        <f t="shared" si="92"/>
        <v>26.535714285714285</v>
      </c>
      <c r="AB370" s="1000">
        <v>4</v>
      </c>
      <c r="AC370" s="978">
        <v>0.84</v>
      </c>
      <c r="AD370" s="978">
        <v>5.91</v>
      </c>
      <c r="AE370" s="978">
        <v>0.38</v>
      </c>
      <c r="AF370" s="978">
        <v>1.42</v>
      </c>
      <c r="AG370" s="978">
        <v>10.6</v>
      </c>
      <c r="AH370" s="978">
        <v>-26.6</v>
      </c>
      <c r="AI370" s="978">
        <v>8.7200000000000006</v>
      </c>
      <c r="AJ370" s="978">
        <v>-8</v>
      </c>
      <c r="AK370" s="978">
        <v>4.5</v>
      </c>
      <c r="AL370" s="991">
        <v>2080</v>
      </c>
      <c r="AM370" s="985">
        <v>0.5</v>
      </c>
      <c r="AN370" s="978">
        <v>0.56000000000000005</v>
      </c>
      <c r="AO370" s="838">
        <f t="shared" si="93"/>
        <v>-10.970766154734612</v>
      </c>
      <c r="AP370" s="839">
        <f t="shared" si="94"/>
        <v>15.564948130979673</v>
      </c>
      <c r="AQ370" s="1001">
        <f t="shared" si="95"/>
        <v>29.410139196989228</v>
      </c>
      <c r="AR370" s="738">
        <f>INDEX(Historical!$C$7:$C$1442,MATCH(B370,Historical!$B$7:$B$1449,0))*IF(AH370="n/a",1.03,IF(AH370&lt;0,1.01,IF(AH370&gt;10,1.1,(1+AH370/100))))</f>
        <v>1.0504</v>
      </c>
      <c r="AS370" s="999">
        <f t="shared" si="96"/>
        <v>1.1419948799999999</v>
      </c>
      <c r="AT370" s="999">
        <f t="shared" si="102"/>
        <v>1.1933846495999998</v>
      </c>
      <c r="AU370" s="999">
        <f t="shared" si="102"/>
        <v>1.2470869588319997</v>
      </c>
      <c r="AV370" s="999">
        <f t="shared" si="102"/>
        <v>1.3032058719794397</v>
      </c>
      <c r="AW370" s="738">
        <f t="shared" si="98"/>
        <v>5.9360723604114396</v>
      </c>
      <c r="AX370" s="846">
        <f t="shared" si="99"/>
        <v>26.631100764519694</v>
      </c>
      <c r="AY370" s="1080">
        <v>1.33</v>
      </c>
      <c r="AZ370" s="985">
        <v>17.690000000000001</v>
      </c>
      <c r="BA370" s="985">
        <v>-39.479999999999997</v>
      </c>
      <c r="BB370" s="985">
        <v>-0.61</v>
      </c>
      <c r="BC370" s="985">
        <v>-3.35</v>
      </c>
      <c r="BE370" s="700">
        <v>2011</v>
      </c>
      <c r="BF370" s="1013">
        <f t="shared" si="100"/>
        <v>0</v>
      </c>
      <c r="BG370" s="995">
        <v>4.5</v>
      </c>
    </row>
    <row r="371" spans="1:59" ht="11.25" customHeight="1" x14ac:dyDescent="0.2">
      <c r="A371" s="976" t="s">
        <v>1549</v>
      </c>
      <c r="B371" s="988" t="s">
        <v>1550</v>
      </c>
      <c r="C371" s="1070" t="s">
        <v>4252</v>
      </c>
      <c r="D371" s="1070" t="s">
        <v>4387</v>
      </c>
      <c r="E371" s="828">
        <v>8</v>
      </c>
      <c r="F371" s="1148">
        <v>499</v>
      </c>
      <c r="G371" s="1148" t="s">
        <v>37</v>
      </c>
      <c r="H371" s="1148" t="s">
        <v>37</v>
      </c>
      <c r="I371" s="987">
        <v>70.8</v>
      </c>
      <c r="J371" s="738">
        <f t="shared" si="86"/>
        <v>3.1638418079096051</v>
      </c>
      <c r="K371" s="990">
        <v>0.56000000000000005</v>
      </c>
      <c r="L371" s="1000">
        <v>4</v>
      </c>
      <c r="M371" s="729">
        <f t="shared" si="87"/>
        <v>2.2400000000000002</v>
      </c>
      <c r="N371" s="983" t="s">
        <v>649</v>
      </c>
      <c r="O371" s="831">
        <v>0.5</v>
      </c>
      <c r="P371" s="973">
        <v>43228</v>
      </c>
      <c r="Q371" s="973">
        <v>43244</v>
      </c>
      <c r="R371" s="729">
        <f t="shared" si="88"/>
        <v>12.000000000000011</v>
      </c>
      <c r="S371" s="795">
        <f>IF(INDEX(Historical!$D$7:$D$1442,MATCH(B371,Historical!$B$7:$B$1449,0))=0,"n/a",(INDEX(Historical!$C$7:$C$1442,MATCH(B371,Historical!$B$7:$B$1449,0))/INDEX(Historical!$D$7:$D$1442,MATCH(B371,Historical!$B$7:$B$1449,0))-1)*100)</f>
        <v>13.541666666666675</v>
      </c>
      <c r="T371" s="795">
        <f>IF(INDEX(Historical!$F$7:$F$1442,MATCH(B371,Historical!$B$7:$B$1449,0))=0,"n/a",((INDEX(Historical!$C$7:$C$1442,MATCH(B371,Historical!$B$7:$B$1449,0))/INDEX(Historical!$F$7:$F$1442,MATCH(B371,Historical!$B$7:$B$1449,0)))^(1/3)-1)*100)</f>
        <v>10.861011548331589</v>
      </c>
      <c r="U371" s="795">
        <f>IF(INDEX(Historical!$H$7:$H$1442,MATCH(B371,Historical!$B$7:$B$1449,0))=0,"n/a",((INDEX(Historical!$C$7:$C$1442,MATCH(B371,Historical!$B$7:$B$1449,0))/INDEX(Historical!$H$7:$H$1442,MATCH(B371,Historical!$B$7:$B$1449,0)))^(1/5)-1)*100)</f>
        <v>9.8964129213460872</v>
      </c>
      <c r="V371" s="795">
        <f>IF(INDEX(Historical!$O$7:$O$1442,MATCH(B371,Historical!$B$7:$B$1449,0))=0,"n/a",((INDEX(Historical!$C$7:$C$1442,MATCH(B371,Historical!$B$7:$B$1449,0))/INDEX(Historical!$O$7:$O$1442,MATCH(B371,Historical!$B$7:$B$1449,0)))^(1/10)-1)*100)</f>
        <v>5.9765229305059897</v>
      </c>
      <c r="W371" s="796">
        <f t="shared" si="89"/>
        <v>1.6558813605201426</v>
      </c>
      <c r="X371" s="797">
        <f t="shared" si="90"/>
        <v>1.2217793730056898</v>
      </c>
      <c r="Y371" s="753"/>
      <c r="Z371" s="738">
        <f t="shared" si="91"/>
        <v>93.723849372384933</v>
      </c>
      <c r="AA371" s="999">
        <f t="shared" si="92"/>
        <v>29.623430962343093</v>
      </c>
      <c r="AB371" s="1000">
        <v>5</v>
      </c>
      <c r="AC371" s="978">
        <v>2.39</v>
      </c>
      <c r="AD371" s="978">
        <v>3.13</v>
      </c>
      <c r="AE371" s="978">
        <v>7.27</v>
      </c>
      <c r="AF371" s="978">
        <v>10.49</v>
      </c>
      <c r="AG371" s="978">
        <v>42</v>
      </c>
      <c r="AH371" s="978">
        <v>2</v>
      </c>
      <c r="AI371" s="978">
        <v>8.27</v>
      </c>
      <c r="AJ371" s="978">
        <v>8.1</v>
      </c>
      <c r="AK371" s="978">
        <v>9.4600000000000009</v>
      </c>
      <c r="AL371" s="991">
        <v>25150</v>
      </c>
      <c r="AM371" s="985">
        <v>10.5</v>
      </c>
      <c r="AN371" s="978">
        <v>0.02</v>
      </c>
      <c r="AO371" s="838">
        <f t="shared" si="93"/>
        <v>-16.5631762330874</v>
      </c>
      <c r="AP371" s="839">
        <f t="shared" si="94"/>
        <v>13.060254729255693</v>
      </c>
      <c r="AQ371" s="1001">
        <f t="shared" si="95"/>
        <v>271.63290776127695</v>
      </c>
      <c r="AR371" s="738">
        <f>INDEX(Historical!$C$7:$C$1442,MATCH(B371,Historical!$B$7:$B$1449,0))*IF(AH371="n/a",1.03,IF(AH371&lt;0,1.01,IF(AH371&gt;10,1.1,(1+AH371/100))))</f>
        <v>2.2236000000000002</v>
      </c>
      <c r="AS371" s="999">
        <f t="shared" si="96"/>
        <v>2.4074917200000003</v>
      </c>
      <c r="AT371" s="999">
        <f t="shared" si="102"/>
        <v>2.6352404367120004</v>
      </c>
      <c r="AU371" s="999">
        <f t="shared" si="102"/>
        <v>2.8845341820249555</v>
      </c>
      <c r="AV371" s="999">
        <f t="shared" si="102"/>
        <v>3.1574111156445164</v>
      </c>
      <c r="AW371" s="738">
        <f t="shared" si="98"/>
        <v>13.308277454381473</v>
      </c>
      <c r="AX371" s="846">
        <f t="shared" si="99"/>
        <v>18.79700205421112</v>
      </c>
      <c r="AY371" s="1080">
        <v>0.97</v>
      </c>
      <c r="AZ371" s="985">
        <v>19.27</v>
      </c>
      <c r="BA371" s="985">
        <v>-6.87</v>
      </c>
      <c r="BB371" s="985">
        <v>4.8599999999999994</v>
      </c>
      <c r="BC371" s="985">
        <v>3.5700000000000003</v>
      </c>
      <c r="BE371" s="700">
        <v>2011</v>
      </c>
      <c r="BF371" s="1013">
        <f t="shared" si="100"/>
        <v>0</v>
      </c>
      <c r="BG371" s="995">
        <v>13.4</v>
      </c>
    </row>
    <row r="372" spans="1:59" s="874" customFormat="1" ht="11.25" customHeight="1" x14ac:dyDescent="0.2">
      <c r="A372" s="853" t="s">
        <v>3918</v>
      </c>
      <c r="B372" s="882" t="s">
        <v>3919</v>
      </c>
      <c r="C372" s="1070" t="s">
        <v>179</v>
      </c>
      <c r="D372" s="1070" t="s">
        <v>4399</v>
      </c>
      <c r="E372" s="854">
        <v>5</v>
      </c>
      <c r="F372" s="1148">
        <v>847</v>
      </c>
      <c r="G372" s="1147" t="s">
        <v>106</v>
      </c>
      <c r="H372" s="1147" t="s">
        <v>106</v>
      </c>
      <c r="I372" s="855">
        <v>21.95</v>
      </c>
      <c r="J372" s="856">
        <f t="shared" si="86"/>
        <v>9.1116173120728927</v>
      </c>
      <c r="K372" s="857">
        <v>0.5</v>
      </c>
      <c r="L372" s="858">
        <v>4</v>
      </c>
      <c r="M372" s="859">
        <f t="shared" si="87"/>
        <v>2</v>
      </c>
      <c r="N372" s="860" t="s">
        <v>136</v>
      </c>
      <c r="O372" s="861">
        <v>0.495</v>
      </c>
      <c r="P372" s="862">
        <v>43418</v>
      </c>
      <c r="Q372" s="862">
        <v>43434</v>
      </c>
      <c r="R372" s="859">
        <f t="shared" si="88"/>
        <v>1.0101010101010111</v>
      </c>
      <c r="S372" s="795">
        <f>IF(INDEX(Historical!$D$7:$D$1442,MATCH(B372,Historical!$B$7:$B$1449,0))=0,"n/a",(INDEX(Historical!$C$7:$C$1442,MATCH(B372,Historical!$B$7:$B$1449,0))/INDEX(Historical!$D$7:$D$1442,MATCH(B372,Historical!$B$7:$B$1449,0))-1)*100)</f>
        <v>5.9139784946236507</v>
      </c>
      <c r="T372" s="795">
        <f>IF(INDEX(Historical!$F$7:$F$1442,MATCH(B372,Historical!$B$7:$B$1449,0))=0,"n/a",((INDEX(Historical!$C$7:$C$1442,MATCH(B372,Historical!$B$7:$B$1449,0))/INDEX(Historical!$F$7:$F$1442,MATCH(B372,Historical!$B$7:$B$1449,0)))^(1/3)-1)*100)</f>
        <v>11.011484772105717</v>
      </c>
      <c r="U372" s="795" t="str">
        <f>IF(INDEX(Historical!$H$7:$H$1442,MATCH(B372,Historical!$B$7:$B$1449,0))=0,"n/a",((INDEX(Historical!$C$7:$C$1442,MATCH(B372,Historical!$B$7:$B$1449,0))/INDEX(Historical!$H$7:$H$1442,MATCH(B372,Historical!$B$7:$B$1449,0)))^(1/5)-1)*100)</f>
        <v>n/a</v>
      </c>
      <c r="V372" s="795" t="str">
        <f>IF(INDEX(Historical!$O$7:$O$1442,MATCH(B372,Historical!$B$7:$B$1449,0))=0,"n/a",((INDEX(Historical!$C$7:$C$1442,MATCH(B372,Historical!$B$7:$B$1449,0))/INDEX(Historical!$O$7:$O$1442,MATCH(B372,Historical!$B$7:$B$1449,0)))^(1/10)-1)*100)</f>
        <v>n/a</v>
      </c>
      <c r="W372" s="863" t="str">
        <f t="shared" si="89"/>
        <v>n/a</v>
      </c>
      <c r="X372" s="864" t="str">
        <f t="shared" si="90"/>
        <v>n/a</v>
      </c>
      <c r="Y372" s="875"/>
      <c r="Z372" s="856">
        <f t="shared" si="91"/>
        <v>116.95906432748538</v>
      </c>
      <c r="AA372" s="866">
        <f t="shared" si="92"/>
        <v>12.836257309941521</v>
      </c>
      <c r="AB372" s="858">
        <v>12</v>
      </c>
      <c r="AC372" s="867">
        <v>1.71</v>
      </c>
      <c r="AD372" s="867" t="s">
        <v>137</v>
      </c>
      <c r="AE372" s="867">
        <v>3.68</v>
      </c>
      <c r="AF372" s="867">
        <v>37.200000000000003</v>
      </c>
      <c r="AG372" s="884" t="s">
        <v>137</v>
      </c>
      <c r="AH372" s="867">
        <v>7.8</v>
      </c>
      <c r="AI372" s="867">
        <v>3.94</v>
      </c>
      <c r="AJ372" s="867">
        <v>160</v>
      </c>
      <c r="AK372" s="867">
        <v>-1.6199999999999999</v>
      </c>
      <c r="AL372" s="868">
        <v>993.46</v>
      </c>
      <c r="AM372" s="869">
        <v>0.1</v>
      </c>
      <c r="AN372" s="867">
        <v>0</v>
      </c>
      <c r="AO372" s="870" t="str">
        <f t="shared" si="93"/>
        <v>n/a</v>
      </c>
      <c r="AP372" s="871" t="str">
        <f t="shared" si="94"/>
        <v>n/a</v>
      </c>
      <c r="AQ372" s="872">
        <f t="shared" si="95"/>
        <v>360.68006344718225</v>
      </c>
      <c r="AR372" s="738">
        <f>INDEX(Historical!$C$7:$C$1442,MATCH(B372,Historical!$B$7:$B$1449,0))*IF(AH372="n/a",1.03,IF(AH372&lt;0,1.01,IF(AH372&gt;10,1.1,(1+AH372/100))))</f>
        <v>2.1236600000000001</v>
      </c>
      <c r="AS372" s="866">
        <f t="shared" si="96"/>
        <v>2.2073322040000005</v>
      </c>
      <c r="AT372" s="866">
        <f t="shared" si="102"/>
        <v>2.2294055260400008</v>
      </c>
      <c r="AU372" s="866">
        <f t="shared" si="102"/>
        <v>2.2516995813004006</v>
      </c>
      <c r="AV372" s="866">
        <f t="shared" si="102"/>
        <v>2.2742165771134046</v>
      </c>
      <c r="AW372" s="856">
        <f t="shared" si="98"/>
        <v>11.086313888453807</v>
      </c>
      <c r="AX372" s="873">
        <f t="shared" si="99"/>
        <v>50.507124776554932</v>
      </c>
      <c r="AY372" s="1081">
        <v>0.8</v>
      </c>
      <c r="AZ372" s="869">
        <v>23.66</v>
      </c>
      <c r="BA372" s="869">
        <v>-3.3000000000000003</v>
      </c>
      <c r="BB372" s="869">
        <v>5.91</v>
      </c>
      <c r="BC372" s="869">
        <v>4.08</v>
      </c>
      <c r="BD372" s="1033"/>
      <c r="BE372" s="700">
        <v>2014</v>
      </c>
      <c r="BF372" s="1013">
        <f t="shared" si="100"/>
        <v>0</v>
      </c>
      <c r="BG372" s="931">
        <v>9.4</v>
      </c>
    </row>
    <row r="373" spans="1:59" ht="11.25" customHeight="1" x14ac:dyDescent="0.2">
      <c r="A373" s="976" t="s">
        <v>1553</v>
      </c>
      <c r="B373" s="988" t="s">
        <v>1554</v>
      </c>
      <c r="C373" s="1070" t="s">
        <v>247</v>
      </c>
      <c r="D373" s="1070" t="s">
        <v>4379</v>
      </c>
      <c r="E373" s="828">
        <v>9</v>
      </c>
      <c r="F373" s="1148">
        <v>435</v>
      </c>
      <c r="G373" s="1148" t="s">
        <v>106</v>
      </c>
      <c r="H373" s="1148" t="s">
        <v>106</v>
      </c>
      <c r="I373" s="987">
        <v>46.88</v>
      </c>
      <c r="J373" s="738">
        <f t="shared" si="86"/>
        <v>3.2423208191126278</v>
      </c>
      <c r="K373" s="990">
        <v>0.38</v>
      </c>
      <c r="L373" s="1000">
        <v>4</v>
      </c>
      <c r="M373" s="729">
        <f t="shared" si="87"/>
        <v>1.52</v>
      </c>
      <c r="N373" s="983" t="s">
        <v>119</v>
      </c>
      <c r="O373" s="831">
        <v>0.37</v>
      </c>
      <c r="P373" s="973">
        <v>43504</v>
      </c>
      <c r="Q373" s="973">
        <v>43525</v>
      </c>
      <c r="R373" s="729">
        <f t="shared" si="88"/>
        <v>2.7027027027027053</v>
      </c>
      <c r="S373" s="795">
        <f>IF(INDEX(Historical!$D$7:$D$1442,MATCH(B373,Historical!$B$7:$B$1449,0))=0,"n/a",(INDEX(Historical!$C$7:$C$1442,MATCH(B373,Historical!$B$7:$B$1449,0))/INDEX(Historical!$D$7:$D$1442,MATCH(B373,Historical!$B$7:$B$1449,0))-1)*100)</f>
        <v>12.698412698412698</v>
      </c>
      <c r="T373" s="795">
        <f>IF(INDEX(Historical!$F$7:$F$1442,MATCH(B373,Historical!$B$7:$B$1449,0))=0,"n/a",((INDEX(Historical!$C$7:$C$1442,MATCH(B373,Historical!$B$7:$B$1449,0))/INDEX(Historical!$F$7:$F$1442,MATCH(B373,Historical!$B$7:$B$1449,0)))^(1/3)-1)*100)</f>
        <v>14.741405029518994</v>
      </c>
      <c r="U373" s="795">
        <f>IF(INDEX(Historical!$H$7:$H$1442,MATCH(B373,Historical!$B$7:$B$1449,0))=0,"n/a",((INDEX(Historical!$C$7:$C$1442,MATCH(B373,Historical!$B$7:$B$1449,0))/INDEX(Historical!$H$7:$H$1442,MATCH(B373,Historical!$B$7:$B$1449,0)))^(1/5)-1)*100)</f>
        <v>18.026446295116184</v>
      </c>
      <c r="V373" s="795">
        <f>IF(INDEX(Historical!$O$7:$O$1442,MATCH(B373,Historical!$B$7:$B$1449,0))=0,"n/a",((INDEX(Historical!$C$7:$C$1442,MATCH(B373,Historical!$B$7:$B$1449,0))/INDEX(Historical!$O$7:$O$1442,MATCH(B373,Historical!$B$7:$B$1449,0)))^(1/10)-1)*100)</f>
        <v>14.709288067146996</v>
      </c>
      <c r="W373" s="796">
        <f t="shared" si="89"/>
        <v>1.2255145329146158</v>
      </c>
      <c r="X373" s="797">
        <f t="shared" si="90"/>
        <v>1.2098286104104823</v>
      </c>
      <c r="Y373" s="989"/>
      <c r="Z373" s="738">
        <f t="shared" si="91"/>
        <v>28.25278810408922</v>
      </c>
      <c r="AA373" s="999">
        <f t="shared" si="92"/>
        <v>8.7137546468401492</v>
      </c>
      <c r="AB373" s="1000">
        <v>12</v>
      </c>
      <c r="AC373" s="978">
        <v>5.38</v>
      </c>
      <c r="AD373" s="978">
        <v>1.98</v>
      </c>
      <c r="AE373" s="978">
        <v>0.17</v>
      </c>
      <c r="AF373" s="978">
        <v>1.54</v>
      </c>
      <c r="AG373" s="978">
        <v>28.299999999999997</v>
      </c>
      <c r="AH373" s="978">
        <v>7.8</v>
      </c>
      <c r="AI373" s="978">
        <v>3.49</v>
      </c>
      <c r="AJ373" s="978">
        <v>14.899999999999999</v>
      </c>
      <c r="AK373" s="978">
        <v>4.3999999999999995</v>
      </c>
      <c r="AL373" s="991">
        <v>3930</v>
      </c>
      <c r="AM373" s="985">
        <v>0.3</v>
      </c>
      <c r="AN373" s="978">
        <v>2.17</v>
      </c>
      <c r="AO373" s="838">
        <f t="shared" si="93"/>
        <v>12.555012467388663</v>
      </c>
      <c r="AP373" s="839">
        <f t="shared" si="94"/>
        <v>21.268767114228812</v>
      </c>
      <c r="AQ373" s="1001">
        <f t="shared" si="95"/>
        <v>-22.772537538245487</v>
      </c>
      <c r="AR373" s="738">
        <f>INDEX(Historical!$C$7:$C$1442,MATCH(B373,Historical!$B$7:$B$1449,0))*IF(AH373="n/a",1.03,IF(AH373&lt;0,1.01,IF(AH373&gt;10,1.1,(1+AH373/100))))</f>
        <v>1.5307600000000001</v>
      </c>
      <c r="AS373" s="999">
        <f t="shared" si="96"/>
        <v>1.584183524</v>
      </c>
      <c r="AT373" s="999">
        <f t="shared" si="102"/>
        <v>1.653887599056</v>
      </c>
      <c r="AU373" s="999">
        <f t="shared" si="102"/>
        <v>1.7266586534144641</v>
      </c>
      <c r="AV373" s="999">
        <f t="shared" si="102"/>
        <v>1.8026316341647006</v>
      </c>
      <c r="AW373" s="738">
        <f t="shared" si="98"/>
        <v>8.2981214106351651</v>
      </c>
      <c r="AX373" s="846">
        <f t="shared" si="99"/>
        <v>17.700770927122793</v>
      </c>
      <c r="AY373" s="1080">
        <v>1.35</v>
      </c>
      <c r="AZ373" s="985">
        <v>21.8</v>
      </c>
      <c r="BA373" s="985">
        <v>-12.920000000000002</v>
      </c>
      <c r="BB373" s="985">
        <v>9.2799999999999994</v>
      </c>
      <c r="BC373" s="985">
        <v>-0.43</v>
      </c>
      <c r="BE373" s="700">
        <v>2011</v>
      </c>
      <c r="BF373" s="1013">
        <f t="shared" si="100"/>
        <v>0</v>
      </c>
      <c r="BG373" s="995">
        <v>6.6000000000000005</v>
      </c>
    </row>
    <row r="374" spans="1:59" ht="11.25" customHeight="1" x14ac:dyDescent="0.2">
      <c r="A374" s="984" t="s">
        <v>1555</v>
      </c>
      <c r="B374" s="988" t="s">
        <v>1556</v>
      </c>
      <c r="C374" s="1070" t="s">
        <v>108</v>
      </c>
      <c r="D374" s="1070" t="s">
        <v>4401</v>
      </c>
      <c r="E374" s="828">
        <v>6</v>
      </c>
      <c r="F374" s="1148">
        <v>692</v>
      </c>
      <c r="G374" s="1148" t="s">
        <v>37</v>
      </c>
      <c r="H374" s="1148" t="s">
        <v>115</v>
      </c>
      <c r="I374" s="987">
        <v>26</v>
      </c>
      <c r="J374" s="738">
        <f t="shared" si="86"/>
        <v>2</v>
      </c>
      <c r="K374" s="990">
        <v>0.13</v>
      </c>
      <c r="L374" s="1000">
        <v>4</v>
      </c>
      <c r="M374" s="729">
        <f t="shared" si="87"/>
        <v>0.52</v>
      </c>
      <c r="N374" s="983" t="s">
        <v>149</v>
      </c>
      <c r="O374" s="833">
        <v>0.10909090909090907</v>
      </c>
      <c r="P374" s="694">
        <v>43161</v>
      </c>
      <c r="Q374" s="694">
        <v>43174</v>
      </c>
      <c r="R374" s="729">
        <f t="shared" si="88"/>
        <v>19.166666666666693</v>
      </c>
      <c r="S374" s="795">
        <f>IF(INDEX(Historical!$D$7:$D$1442,MATCH(B374,Historical!$B$7:$B$1449,0))=0,"n/a",(INDEX(Historical!$C$7:$C$1442,MATCH(B374,Historical!$B$7:$B$1449,0))/INDEX(Historical!$D$7:$D$1442,MATCH(B374,Historical!$B$7:$B$1449,0))-1)*100)</f>
        <v>19.166666666666686</v>
      </c>
      <c r="T374" s="795">
        <f>IF(INDEX(Historical!$F$7:$F$1442,MATCH(B374,Historical!$B$7:$B$1449,0))=0,"n/a",((INDEX(Historical!$C$7:$C$1442,MATCH(B374,Historical!$B$7:$B$1449,0))/INDEX(Historical!$F$7:$F$1442,MATCH(B374,Historical!$B$7:$B$1449,0)))^(1/3)-1)*100)</f>
        <v>26.885695877421956</v>
      </c>
      <c r="U374" s="795">
        <f>IF(INDEX(Historical!$H$7:$H$1442,MATCH(B374,Historical!$B$7:$B$1449,0))=0,"n/a",((INDEX(Historical!$C$7:$C$1442,MATCH(B374,Historical!$B$7:$B$1449,0))/INDEX(Historical!$H$7:$H$1442,MATCH(B374,Historical!$B$7:$B$1449,0)))^(1/5)-1)*100)</f>
        <v>36.660484645734968</v>
      </c>
      <c r="V374" s="795">
        <f>IF(INDEX(Historical!$O$7:$O$1442,MATCH(B374,Historical!$B$7:$B$1449,0))=0,"n/a",((INDEX(Historical!$C$7:$C$1442,MATCH(B374,Historical!$B$7:$B$1449,0))/INDEX(Historical!$O$7:$O$1442,MATCH(B374,Historical!$B$7:$B$1449,0)))^(1/10)-1)*100)</f>
        <v>1.7689934520530581</v>
      </c>
      <c r="W374" s="796">
        <f t="shared" si="89"/>
        <v>20.723923315367589</v>
      </c>
      <c r="X374" s="797">
        <f t="shared" si="90"/>
        <v>2.0366935914297204</v>
      </c>
      <c r="Y374" s="758" t="s">
        <v>440</v>
      </c>
      <c r="Z374" s="738">
        <f t="shared" si="91"/>
        <v>24.880382775119621</v>
      </c>
      <c r="AA374" s="999">
        <f t="shared" si="92"/>
        <v>12.440191387559809</v>
      </c>
      <c r="AB374" s="1000">
        <v>12</v>
      </c>
      <c r="AC374" s="978">
        <v>2.09</v>
      </c>
      <c r="AD374" s="978" t="s">
        <v>137</v>
      </c>
      <c r="AE374" s="978">
        <v>3.51</v>
      </c>
      <c r="AF374" s="978">
        <v>1.3</v>
      </c>
      <c r="AG374" s="978">
        <v>10.199999999999999</v>
      </c>
      <c r="AH374" s="978">
        <v>19.100000000000001</v>
      </c>
      <c r="AI374" s="978" t="s">
        <v>137</v>
      </c>
      <c r="AJ374" s="978">
        <v>18</v>
      </c>
      <c r="AK374" s="978" t="s">
        <v>137</v>
      </c>
      <c r="AL374" s="991">
        <v>155.22</v>
      </c>
      <c r="AM374" s="985">
        <v>4.7</v>
      </c>
      <c r="AN374" s="978">
        <v>0.17</v>
      </c>
      <c r="AO374" s="838">
        <f t="shared" si="93"/>
        <v>26.220293258175161</v>
      </c>
      <c r="AP374" s="839">
        <f t="shared" si="94"/>
        <v>38.660484645734968</v>
      </c>
      <c r="AQ374" s="1001">
        <f t="shared" si="95"/>
        <v>-15.219895405616789</v>
      </c>
      <c r="AR374" s="738">
        <f>INDEX(Historical!$C$7:$C$1442,MATCH(B374,Historical!$B$7:$B$1449,0))*IF(AH374="n/a",1.03,IF(AH374&lt;0,1.01,IF(AH374&gt;10,1.1,(1+AH374/100))))</f>
        <v>0.57200000000000006</v>
      </c>
      <c r="AS374" s="999">
        <f t="shared" si="96"/>
        <v>0.58916000000000013</v>
      </c>
      <c r="AT374" s="999">
        <f t="shared" si="102"/>
        <v>0.60683480000000012</v>
      </c>
      <c r="AU374" s="999">
        <f t="shared" si="102"/>
        <v>0.62503984400000012</v>
      </c>
      <c r="AV374" s="999">
        <f t="shared" si="102"/>
        <v>0.64379103932000015</v>
      </c>
      <c r="AW374" s="738">
        <f t="shared" si="98"/>
        <v>3.0368256833200009</v>
      </c>
      <c r="AX374" s="846">
        <f t="shared" si="99"/>
        <v>11.680098782000004</v>
      </c>
      <c r="AY374" s="1080">
        <v>0.71</v>
      </c>
      <c r="AZ374" s="985">
        <v>29.81</v>
      </c>
      <c r="BA374" s="985">
        <v>-22.36</v>
      </c>
      <c r="BB374" s="985">
        <v>-1.1599999999999999</v>
      </c>
      <c r="BC374" s="985">
        <v>-11.91</v>
      </c>
      <c r="BE374" s="700">
        <v>2013</v>
      </c>
      <c r="BF374" s="1013">
        <f t="shared" si="100"/>
        <v>0</v>
      </c>
      <c r="BG374" s="995">
        <v>1.0999999999999999</v>
      </c>
    </row>
    <row r="375" spans="1:59" ht="11.25" customHeight="1" x14ac:dyDescent="0.2">
      <c r="A375" s="984" t="s">
        <v>1557</v>
      </c>
      <c r="B375" s="988" t="s">
        <v>1558</v>
      </c>
      <c r="C375" s="1070" t="s">
        <v>108</v>
      </c>
      <c r="D375" s="1070" t="s">
        <v>4401</v>
      </c>
      <c r="E375" s="828">
        <v>7</v>
      </c>
      <c r="F375" s="1148">
        <v>642</v>
      </c>
      <c r="G375" s="1148" t="s">
        <v>106</v>
      </c>
      <c r="H375" s="1148" t="s">
        <v>106</v>
      </c>
      <c r="I375" s="987">
        <v>64.55</v>
      </c>
      <c r="J375" s="738">
        <f t="shared" si="86"/>
        <v>3.2842757552285051</v>
      </c>
      <c r="K375" s="990">
        <v>0.53</v>
      </c>
      <c r="L375" s="1000">
        <v>4</v>
      </c>
      <c r="M375" s="729">
        <f t="shared" si="87"/>
        <v>2.12</v>
      </c>
      <c r="N375" s="983" t="s">
        <v>152</v>
      </c>
      <c r="O375" s="831">
        <v>0.51</v>
      </c>
      <c r="P375" s="973">
        <v>43425</v>
      </c>
      <c r="Q375" s="973">
        <v>43448</v>
      </c>
      <c r="R375" s="729">
        <f t="shared" si="88"/>
        <v>3.9215686274509838</v>
      </c>
      <c r="S375" s="795">
        <f>IF(INDEX(Historical!$D$7:$D$1442,MATCH(B375,Historical!$B$7:$B$1449,0))=0,"n/a",(INDEX(Historical!$C$7:$C$1442,MATCH(B375,Historical!$B$7:$B$1449,0))/INDEX(Historical!$D$7:$D$1442,MATCH(B375,Historical!$B$7:$B$1449,0))-1)*100)</f>
        <v>5.1546391752577359</v>
      </c>
      <c r="T375" s="795">
        <f>IF(INDEX(Historical!$F$7:$F$1442,MATCH(B375,Historical!$B$7:$B$1449,0))=0,"n/a",((INDEX(Historical!$C$7:$C$1442,MATCH(B375,Historical!$B$7:$B$1449,0))/INDEX(Historical!$F$7:$F$1442,MATCH(B375,Historical!$B$7:$B$1449,0)))^(1/3)-1)*100)</f>
        <v>7.5879871950279343</v>
      </c>
      <c r="U375" s="795">
        <f>IF(INDEX(Historical!$H$7:$H$1442,MATCH(B375,Historical!$B$7:$B$1449,0))=0,"n/a",((INDEX(Historical!$C$7:$C$1442,MATCH(B375,Historical!$B$7:$B$1449,0))/INDEX(Historical!$H$7:$H$1442,MATCH(B375,Historical!$B$7:$B$1449,0)))^(1/5)-1)*100)</f>
        <v>9.7961838602559368</v>
      </c>
      <c r="V375" s="795" t="str">
        <f>IF(INDEX(Historical!$O$7:$O$1442,MATCH(B375,Historical!$B$7:$B$1449,0))=0,"n/a",((INDEX(Historical!$C$7:$C$1442,MATCH(B375,Historical!$B$7:$B$1449,0))/INDEX(Historical!$O$7:$O$1442,MATCH(B375,Historical!$B$7:$B$1449,0)))^(1/10)-1)*100)</f>
        <v>n/a</v>
      </c>
      <c r="W375" s="796" t="str">
        <f t="shared" si="89"/>
        <v>n/a</v>
      </c>
      <c r="X375" s="797" t="str">
        <f t="shared" si="90"/>
        <v>n/a</v>
      </c>
      <c r="Y375" s="747"/>
      <c r="Z375" s="738" t="str">
        <f t="shared" si="91"/>
        <v>n/a</v>
      </c>
      <c r="AA375" s="999" t="str">
        <f t="shared" si="92"/>
        <v>n/a</v>
      </c>
      <c r="AB375" s="1000">
        <v>12</v>
      </c>
      <c r="AC375" s="978" t="s">
        <v>137</v>
      </c>
      <c r="AD375" s="978" t="s">
        <v>137</v>
      </c>
      <c r="AE375" s="978" t="s">
        <v>137</v>
      </c>
      <c r="AF375" s="978" t="s">
        <v>137</v>
      </c>
      <c r="AG375" s="978" t="s">
        <v>137</v>
      </c>
      <c r="AH375" s="978" t="s">
        <v>137</v>
      </c>
      <c r="AI375" s="978" t="s">
        <v>137</v>
      </c>
      <c r="AJ375" s="978" t="s">
        <v>137</v>
      </c>
      <c r="AK375" s="978" t="s">
        <v>137</v>
      </c>
      <c r="AL375" s="991" t="s">
        <v>137</v>
      </c>
      <c r="AM375" s="985" t="s">
        <v>137</v>
      </c>
      <c r="AN375" s="978" t="s">
        <v>137</v>
      </c>
      <c r="AO375" s="838" t="str">
        <f t="shared" si="93"/>
        <v>n/a</v>
      </c>
      <c r="AP375" s="839">
        <f t="shared" si="94"/>
        <v>13.080459615484441</v>
      </c>
      <c r="AQ375" s="1001" t="str">
        <f t="shared" si="95"/>
        <v>n/a</v>
      </c>
      <c r="AR375" s="738">
        <f>INDEX(Historical!$C$7:$C$1442,MATCH(B375,Historical!$B$7:$B$1449,0))*IF(AH375="n/a",1.03,IF(AH375&lt;0,1.01,IF(AH375&gt;10,1.1,(1+AH375/100))))</f>
        <v>2.1012</v>
      </c>
      <c r="AS375" s="999">
        <f t="shared" si="96"/>
        <v>2.1642359999999998</v>
      </c>
      <c r="AT375" s="999">
        <f t="shared" si="102"/>
        <v>2.2291630799999997</v>
      </c>
      <c r="AU375" s="999">
        <f t="shared" si="102"/>
        <v>2.2960379723999997</v>
      </c>
      <c r="AV375" s="999">
        <f t="shared" si="102"/>
        <v>2.3649191115719996</v>
      </c>
      <c r="AW375" s="738">
        <f t="shared" si="98"/>
        <v>11.155556163971998</v>
      </c>
      <c r="AX375" s="846">
        <f t="shared" si="99"/>
        <v>17.28203898369016</v>
      </c>
      <c r="AY375" s="1080" t="s">
        <v>137</v>
      </c>
      <c r="AZ375" s="985" t="s">
        <v>137</v>
      </c>
      <c r="BA375" s="985" t="s">
        <v>137</v>
      </c>
      <c r="BB375" s="985" t="s">
        <v>137</v>
      </c>
      <c r="BC375" s="985" t="s">
        <v>137</v>
      </c>
      <c r="BD375" s="1032" t="s">
        <v>4326</v>
      </c>
      <c r="BE375" s="700">
        <v>2012</v>
      </c>
      <c r="BF375" s="1013">
        <f t="shared" si="100"/>
        <v>0</v>
      </c>
      <c r="BG375" s="995" t="s">
        <v>137</v>
      </c>
    </row>
    <row r="376" spans="1:59" ht="11.25" customHeight="1" x14ac:dyDescent="0.2">
      <c r="A376" s="976" t="s">
        <v>1561</v>
      </c>
      <c r="B376" s="988" t="s">
        <v>1562</v>
      </c>
      <c r="C376" s="1070" t="s">
        <v>154</v>
      </c>
      <c r="D376" s="1070" t="s">
        <v>4411</v>
      </c>
      <c r="E376" s="828">
        <v>9</v>
      </c>
      <c r="F376" s="1148">
        <v>433</v>
      </c>
      <c r="G376" s="1148" t="s">
        <v>37</v>
      </c>
      <c r="H376" s="1148" t="s">
        <v>37</v>
      </c>
      <c r="I376" s="987">
        <v>42.45</v>
      </c>
      <c r="J376" s="738">
        <f t="shared" si="86"/>
        <v>3.3922261484098937</v>
      </c>
      <c r="K376" s="990">
        <v>0.36</v>
      </c>
      <c r="L376" s="1000">
        <v>4</v>
      </c>
      <c r="M376" s="729">
        <f t="shared" si="87"/>
        <v>1.44</v>
      </c>
      <c r="N376" s="983" t="s">
        <v>119</v>
      </c>
      <c r="O376" s="831">
        <v>0.34</v>
      </c>
      <c r="P376" s="973">
        <v>43496</v>
      </c>
      <c r="Q376" s="973">
        <v>43525</v>
      </c>
      <c r="R376" s="729">
        <f t="shared" si="88"/>
        <v>5.8823529411764595</v>
      </c>
      <c r="S376" s="795">
        <f>IF(INDEX(Historical!$D$7:$D$1442,MATCH(B376,Historical!$B$7:$B$1449,0))=0,"n/a",(INDEX(Historical!$C$7:$C$1442,MATCH(B376,Historical!$B$7:$B$1449,0))/INDEX(Historical!$D$7:$D$1442,MATCH(B376,Historical!$B$7:$B$1449,0))-1)*100)</f>
        <v>6.25</v>
      </c>
      <c r="T376" s="795">
        <f>IF(INDEX(Historical!$F$7:$F$1442,MATCH(B376,Historical!$B$7:$B$1449,0))=0,"n/a",((INDEX(Historical!$C$7:$C$1442,MATCH(B376,Historical!$B$7:$B$1449,0))/INDEX(Historical!$F$7:$F$1442,MATCH(B376,Historical!$B$7:$B$1449,0)))^(1/3)-1)*100)</f>
        <v>6.6858844342181811</v>
      </c>
      <c r="U376" s="795">
        <f>IF(INDEX(Historical!$H$7:$H$1442,MATCH(B376,Historical!$B$7:$B$1449,0))=0,"n/a",((INDEX(Historical!$C$7:$C$1442,MATCH(B376,Historical!$B$7:$B$1449,0))/INDEX(Historical!$H$7:$H$1442,MATCH(B376,Historical!$B$7:$B$1449,0)))^(1/5)-1)*100)</f>
        <v>7.2145025900850923</v>
      </c>
      <c r="V376" s="795">
        <f>IF(INDEX(Historical!$O$7:$O$1442,MATCH(B376,Historical!$B$7:$B$1449,0))=0,"n/a",((INDEX(Historical!$C$7:$C$1442,MATCH(B376,Historical!$B$7:$B$1449,0))/INDEX(Historical!$O$7:$O$1442,MATCH(B376,Historical!$B$7:$B$1449,0)))^(1/10)-1)*100)</f>
        <v>0.60808760979120802</v>
      </c>
      <c r="W376" s="796">
        <f t="shared" si="89"/>
        <v>11.864248627861786</v>
      </c>
      <c r="X376" s="797">
        <f t="shared" si="90"/>
        <v>0.69370217212356655</v>
      </c>
      <c r="Y376" s="749"/>
      <c r="Z376" s="738">
        <f t="shared" si="91"/>
        <v>60</v>
      </c>
      <c r="AA376" s="999">
        <f t="shared" si="92"/>
        <v>17.687500000000004</v>
      </c>
      <c r="AB376" s="1000">
        <v>12</v>
      </c>
      <c r="AC376" s="978">
        <v>2.4</v>
      </c>
      <c r="AD376" s="978">
        <v>2.5299999999999998</v>
      </c>
      <c r="AE376" s="978">
        <v>4.6500000000000004</v>
      </c>
      <c r="AF376" s="978">
        <v>3.5</v>
      </c>
      <c r="AG376" s="978">
        <v>33.700000000000003</v>
      </c>
      <c r="AH376" s="978">
        <v>68.2</v>
      </c>
      <c r="AI376" s="978">
        <v>1.5</v>
      </c>
      <c r="AJ376" s="978">
        <v>10.4</v>
      </c>
      <c r="AK376" s="978">
        <v>7.0000000000000009</v>
      </c>
      <c r="AL376" s="991">
        <v>248090</v>
      </c>
      <c r="AM376" s="985">
        <v>0.1</v>
      </c>
      <c r="AN376" s="978">
        <v>0.57999999999999996</v>
      </c>
      <c r="AO376" s="838">
        <f t="shared" si="93"/>
        <v>-7.0807712615050171</v>
      </c>
      <c r="AP376" s="839">
        <f t="shared" si="94"/>
        <v>10.606728738494986</v>
      </c>
      <c r="AQ376" s="1001">
        <f t="shared" si="95"/>
        <v>65.873110807294168</v>
      </c>
      <c r="AR376" s="738">
        <f>INDEX(Historical!$C$7:$C$1442,MATCH(B376,Historical!$B$7:$B$1449,0))*IF(AH376="n/a",1.03,IF(AH376&lt;0,1.01,IF(AH376&gt;10,1.1,(1+AH376/100))))</f>
        <v>1.4960000000000002</v>
      </c>
      <c r="AS376" s="999">
        <f t="shared" si="96"/>
        <v>1.51844</v>
      </c>
      <c r="AT376" s="999">
        <f t="shared" si="102"/>
        <v>1.6247308</v>
      </c>
      <c r="AU376" s="999">
        <f t="shared" si="102"/>
        <v>1.7384619560000001</v>
      </c>
      <c r="AV376" s="999">
        <f t="shared" si="102"/>
        <v>1.8601542929200001</v>
      </c>
      <c r="AW376" s="738">
        <f t="shared" si="98"/>
        <v>8.2377870489200014</v>
      </c>
      <c r="AX376" s="846">
        <f t="shared" si="99"/>
        <v>19.405858772485278</v>
      </c>
      <c r="AY376" s="1080">
        <v>0.78</v>
      </c>
      <c r="AZ376" s="985">
        <v>27.860000000000003</v>
      </c>
      <c r="BA376" s="985">
        <v>-8.6499999999999986</v>
      </c>
      <c r="BB376" s="985">
        <v>-1.41</v>
      </c>
      <c r="BC376" s="985">
        <v>4.7600000000000007</v>
      </c>
      <c r="BE376" s="700">
        <v>2011</v>
      </c>
      <c r="BF376" s="1013">
        <f t="shared" si="100"/>
        <v>0</v>
      </c>
      <c r="BG376" s="995">
        <v>14.2</v>
      </c>
    </row>
    <row r="377" spans="1:59" ht="11.25" customHeight="1" x14ac:dyDescent="0.2">
      <c r="A377" s="984" t="s">
        <v>1563</v>
      </c>
      <c r="B377" s="988" t="s">
        <v>1564</v>
      </c>
      <c r="C377" s="1070" t="s">
        <v>179</v>
      </c>
      <c r="D377" s="1070" t="s">
        <v>4399</v>
      </c>
      <c r="E377" s="828">
        <v>7</v>
      </c>
      <c r="F377" s="1148">
        <v>604</v>
      </c>
      <c r="G377" s="1148" t="s">
        <v>37</v>
      </c>
      <c r="H377" s="1148" t="s">
        <v>37</v>
      </c>
      <c r="I377" s="987">
        <v>95.41</v>
      </c>
      <c r="J377" s="738">
        <f t="shared" si="86"/>
        <v>3.3539461272403317</v>
      </c>
      <c r="K377" s="990">
        <v>0.8</v>
      </c>
      <c r="L377" s="1000">
        <v>4</v>
      </c>
      <c r="M377" s="729">
        <f t="shared" si="87"/>
        <v>3.2</v>
      </c>
      <c r="N377" s="983" t="s">
        <v>119</v>
      </c>
      <c r="O377" s="831">
        <v>0.7</v>
      </c>
      <c r="P377" s="973">
        <v>43238</v>
      </c>
      <c r="Q377" s="973">
        <v>43252</v>
      </c>
      <c r="R377" s="729">
        <f t="shared" si="88"/>
        <v>14.285714285714299</v>
      </c>
      <c r="S377" s="795">
        <f>IF(INDEX(Historical!$D$7:$D$1442,MATCH(B377,Historical!$B$7:$B$1449,0))=0,"n/a",(INDEX(Historical!$C$7:$C$1442,MATCH(B377,Historical!$B$7:$B$1449,0))/INDEX(Historical!$D$7:$D$1442,MATCH(B377,Historical!$B$7:$B$1449,0))-1)*100)</f>
        <v>13.553113553113572</v>
      </c>
      <c r="T377" s="795">
        <f>IF(INDEX(Historical!$F$7:$F$1442,MATCH(B377,Historical!$B$7:$B$1449,0))=0,"n/a",((INDEX(Historical!$C$7:$C$1442,MATCH(B377,Historical!$B$7:$B$1449,0))/INDEX(Historical!$F$7:$F$1442,MATCH(B377,Historical!$B$7:$B$1449,0)))^(1/3)-1)*100)</f>
        <v>12.452314898476423</v>
      </c>
      <c r="U377" s="795">
        <f>IF(INDEX(Historical!$H$7:$H$1442,MATCH(B377,Historical!$B$7:$B$1449,0))=0,"n/a",((INDEX(Historical!$C$7:$C$1442,MATCH(B377,Historical!$B$7:$B$1449,0))/INDEX(Historical!$H$7:$H$1442,MATCH(B377,Historical!$B$7:$B$1449,0)))^(1/5)-1)*100)</f>
        <v>18.485561996426014</v>
      </c>
      <c r="V377" s="795" t="str">
        <f>IF(INDEX(Historical!$O$7:$O$1442,MATCH(B377,Historical!$B$7:$B$1449,0))=0,"n/a",((INDEX(Historical!$C$7:$C$1442,MATCH(B377,Historical!$B$7:$B$1449,0))/INDEX(Historical!$O$7:$O$1442,MATCH(B377,Historical!$B$7:$B$1449,0)))^(1/10)-1)*100)</f>
        <v>n/a</v>
      </c>
      <c r="W377" s="796" t="str">
        <f t="shared" si="89"/>
        <v>n/a</v>
      </c>
      <c r="X377" s="797" t="str">
        <f t="shared" si="90"/>
        <v>n/a</v>
      </c>
      <c r="Y377" s="989"/>
      <c r="Z377" s="738">
        <f t="shared" si="91"/>
        <v>40.404040404040408</v>
      </c>
      <c r="AA377" s="999">
        <f t="shared" si="92"/>
        <v>12.046717171717171</v>
      </c>
      <c r="AB377" s="1000">
        <v>12</v>
      </c>
      <c r="AC377" s="978">
        <v>7.92</v>
      </c>
      <c r="AD377" s="978">
        <v>0.28999999999999998</v>
      </c>
      <c r="AE377" s="978">
        <v>0.4</v>
      </c>
      <c r="AF377" s="978">
        <v>1.91</v>
      </c>
      <c r="AG377" s="978">
        <v>28.199999999999996</v>
      </c>
      <c r="AH377" s="978">
        <v>56.999999999999993</v>
      </c>
      <c r="AI377" s="978">
        <v>-8.2600000000000016</v>
      </c>
      <c r="AJ377" s="978">
        <v>-6.4</v>
      </c>
      <c r="AK377" s="978">
        <v>41.010000000000005</v>
      </c>
      <c r="AL377" s="991">
        <v>44470</v>
      </c>
      <c r="AM377" s="985">
        <v>0.1</v>
      </c>
      <c r="AN377" s="978">
        <v>0.49</v>
      </c>
      <c r="AO377" s="838">
        <f t="shared" si="93"/>
        <v>9.7927909519491738</v>
      </c>
      <c r="AP377" s="839">
        <f t="shared" si="94"/>
        <v>21.839508123666345</v>
      </c>
      <c r="AQ377" s="1001">
        <f t="shared" si="95"/>
        <v>1.125290381079691</v>
      </c>
      <c r="AR377" s="738">
        <f>INDEX(Historical!$C$7:$C$1442,MATCH(B377,Historical!$B$7:$B$1449,0))*IF(AH377="n/a",1.03,IF(AH377&lt;0,1.01,IF(AH377&gt;10,1.1,(1+AH377/100))))</f>
        <v>3.4100000000000006</v>
      </c>
      <c r="AS377" s="999">
        <f t="shared" si="96"/>
        <v>3.4441000000000006</v>
      </c>
      <c r="AT377" s="999">
        <f t="shared" si="102"/>
        <v>3.7885100000000009</v>
      </c>
      <c r="AU377" s="999">
        <f t="shared" si="102"/>
        <v>4.1673610000000014</v>
      </c>
      <c r="AV377" s="999">
        <f t="shared" si="102"/>
        <v>4.5840971000000019</v>
      </c>
      <c r="AW377" s="738">
        <f t="shared" si="98"/>
        <v>19.394068100000005</v>
      </c>
      <c r="AX377" s="846">
        <f t="shared" si="99"/>
        <v>20.327081123571958</v>
      </c>
      <c r="AY377" s="1080">
        <v>0.89</v>
      </c>
      <c r="AZ377" s="985">
        <v>21.63</v>
      </c>
      <c r="BA377" s="985">
        <v>-23.04</v>
      </c>
      <c r="BB377" s="985">
        <v>5.59</v>
      </c>
      <c r="BC377" s="985">
        <v>-11.200000000000001</v>
      </c>
      <c r="BE377" s="700">
        <v>2012</v>
      </c>
      <c r="BF377" s="1013">
        <f t="shared" si="100"/>
        <v>0</v>
      </c>
      <c r="BG377" s="995">
        <v>12.1</v>
      </c>
    </row>
    <row r="378" spans="1:59" ht="11.25" customHeight="1" x14ac:dyDescent="0.2">
      <c r="A378" s="984" t="s">
        <v>1565</v>
      </c>
      <c r="B378" s="988" t="s">
        <v>1566</v>
      </c>
      <c r="C378" s="1070" t="s">
        <v>179</v>
      </c>
      <c r="D378" s="1070" t="s">
        <v>4399</v>
      </c>
      <c r="E378" s="828">
        <v>7</v>
      </c>
      <c r="F378" s="1148">
        <v>656</v>
      </c>
      <c r="G378" s="1148" t="s">
        <v>106</v>
      </c>
      <c r="H378" s="1148" t="s">
        <v>106</v>
      </c>
      <c r="I378" s="987">
        <v>49.02</v>
      </c>
      <c r="J378" s="738">
        <f t="shared" si="86"/>
        <v>6.8135454916360665</v>
      </c>
      <c r="K378" s="990">
        <v>0.83499999999999996</v>
      </c>
      <c r="L378" s="1000">
        <v>4</v>
      </c>
      <c r="M378" s="729">
        <f t="shared" si="87"/>
        <v>3.34</v>
      </c>
      <c r="N378" s="983" t="s">
        <v>560</v>
      </c>
      <c r="O378" s="831">
        <v>0.79200000000000004</v>
      </c>
      <c r="P378" s="973">
        <v>43496</v>
      </c>
      <c r="Q378" s="973">
        <v>43509</v>
      </c>
      <c r="R378" s="729">
        <f t="shared" si="88"/>
        <v>5.4292929292929202</v>
      </c>
      <c r="S378" s="795">
        <f>IF(INDEX(Historical!$D$7:$D$1442,MATCH(B378,Historical!$B$7:$B$1449,0))=0,"n/a",(INDEX(Historical!$C$7:$C$1442,MATCH(B378,Historical!$B$7:$B$1449,0))/INDEX(Historical!$D$7:$D$1442,MATCH(B378,Historical!$B$7:$B$1449,0))-1)*100)</f>
        <v>9.6049896049895889</v>
      </c>
      <c r="T378" s="795">
        <f>IF(INDEX(Historical!$F$7:$F$1442,MATCH(B378,Historical!$B$7:$B$1449,0))=0,"n/a",((INDEX(Historical!$C$7:$C$1442,MATCH(B378,Historical!$B$7:$B$1449,0))/INDEX(Historical!$F$7:$F$1442,MATCH(B378,Historical!$B$7:$B$1449,0)))^(1/3)-1)*100)</f>
        <v>19.673049221064964</v>
      </c>
      <c r="U378" s="795">
        <f>IF(INDEX(Historical!$H$7:$H$1442,MATCH(B378,Historical!$B$7:$B$1449,0))=0,"n/a",((INDEX(Historical!$C$7:$C$1442,MATCH(B378,Historical!$B$7:$B$1449,0))/INDEX(Historical!$H$7:$H$1442,MATCH(B378,Historical!$B$7:$B$1449,0)))^(1/5)-1)*100)</f>
        <v>76.247409150448291</v>
      </c>
      <c r="V378" s="795" t="str">
        <f>IF(INDEX(Historical!$O$7:$O$1442,MATCH(B378,Historical!$B$7:$B$1449,0))=0,"n/a",((INDEX(Historical!$C$7:$C$1442,MATCH(B378,Historical!$B$7:$B$1449,0))/INDEX(Historical!$O$7:$O$1442,MATCH(B378,Historical!$B$7:$B$1449,0)))^(1/10)-1)*100)</f>
        <v>n/a</v>
      </c>
      <c r="W378" s="796" t="str">
        <f t="shared" si="89"/>
        <v>n/a</v>
      </c>
      <c r="X378" s="797">
        <f t="shared" si="90"/>
        <v>2.3686675722413257</v>
      </c>
      <c r="Y378" s="989"/>
      <c r="Z378" s="738">
        <f t="shared" si="91"/>
        <v>90.514905149051486</v>
      </c>
      <c r="AA378" s="999">
        <f t="shared" si="92"/>
        <v>13.284552845528456</v>
      </c>
      <c r="AB378" s="1000">
        <v>12</v>
      </c>
      <c r="AC378" s="978">
        <v>3.69</v>
      </c>
      <c r="AD378" s="978">
        <v>0.77</v>
      </c>
      <c r="AE378" s="978">
        <v>5.28</v>
      </c>
      <c r="AF378" s="978">
        <v>2</v>
      </c>
      <c r="AG378" s="978">
        <v>16.7</v>
      </c>
      <c r="AH378" s="978">
        <v>18.099999999999998</v>
      </c>
      <c r="AI378" s="978">
        <v>-0.52</v>
      </c>
      <c r="AJ378" s="978">
        <v>32.190000000000005</v>
      </c>
      <c r="AK378" s="978">
        <v>17.330000000000002</v>
      </c>
      <c r="AL378" s="991">
        <v>5910</v>
      </c>
      <c r="AM378" s="985">
        <v>0.1</v>
      </c>
      <c r="AN378" s="978">
        <v>0.97</v>
      </c>
      <c r="AO378" s="838">
        <f t="shared" si="93"/>
        <v>69.776401796555902</v>
      </c>
      <c r="AP378" s="839">
        <f t="shared" si="94"/>
        <v>83.060954642084354</v>
      </c>
      <c r="AQ378" s="1001">
        <f t="shared" si="95"/>
        <v>8.6668828035824319</v>
      </c>
      <c r="AR378" s="738">
        <f>INDEX(Historical!$C$7:$C$1442,MATCH(B378,Historical!$B$7:$B$1449,0))*IF(AH378="n/a",1.03,IF(AH378&lt;0,1.01,IF(AH378&gt;10,1.1,(1+AH378/100))))</f>
        <v>2.8996000000000004</v>
      </c>
      <c r="AS378" s="999">
        <f t="shared" si="96"/>
        <v>2.9285960000000006</v>
      </c>
      <c r="AT378" s="999">
        <f t="shared" si="102"/>
        <v>3.221455600000001</v>
      </c>
      <c r="AU378" s="999">
        <f t="shared" si="102"/>
        <v>3.5436011600000015</v>
      </c>
      <c r="AV378" s="999">
        <f t="shared" si="102"/>
        <v>3.897961276000002</v>
      </c>
      <c r="AW378" s="738">
        <f t="shared" si="98"/>
        <v>16.491214036000006</v>
      </c>
      <c r="AX378" s="846">
        <f t="shared" si="99"/>
        <v>33.641807498980022</v>
      </c>
      <c r="AY378" s="1080">
        <v>1.32</v>
      </c>
      <c r="AZ378" s="985">
        <v>20.260000000000002</v>
      </c>
      <c r="BA378" s="985">
        <v>-10.870000000000001</v>
      </c>
      <c r="BB378" s="985">
        <v>4.75</v>
      </c>
      <c r="BC378" s="985">
        <v>-2.6</v>
      </c>
      <c r="BE378" s="700">
        <v>2013</v>
      </c>
      <c r="BF378" s="1013">
        <f t="shared" si="100"/>
        <v>0</v>
      </c>
      <c r="BG378" s="995">
        <v>8.7999999999999989</v>
      </c>
    </row>
    <row r="379" spans="1:59" ht="11.25" customHeight="1" x14ac:dyDescent="0.2">
      <c r="A379" s="976" t="s">
        <v>1567</v>
      </c>
      <c r="B379" s="988" t="s">
        <v>1568</v>
      </c>
      <c r="C379" s="1070" t="s">
        <v>108</v>
      </c>
      <c r="D379" s="1070" t="s">
        <v>4401</v>
      </c>
      <c r="E379" s="828">
        <v>7</v>
      </c>
      <c r="F379" s="1148">
        <v>640</v>
      </c>
      <c r="G379" s="1148" t="s">
        <v>106</v>
      </c>
      <c r="H379" s="1148" t="s">
        <v>106</v>
      </c>
      <c r="I379" s="987">
        <v>29</v>
      </c>
      <c r="J379" s="738">
        <f t="shared" si="86"/>
        <v>1.7241379310344827</v>
      </c>
      <c r="K379" s="990">
        <v>0.125</v>
      </c>
      <c r="L379" s="1000">
        <v>4</v>
      </c>
      <c r="M379" s="729">
        <f t="shared" si="87"/>
        <v>0.5</v>
      </c>
      <c r="N379" s="983" t="s">
        <v>1004</v>
      </c>
      <c r="O379" s="831">
        <v>0.11</v>
      </c>
      <c r="P379" s="973">
        <v>43455</v>
      </c>
      <c r="Q379" s="973">
        <v>43441</v>
      </c>
      <c r="R379" s="729">
        <f t="shared" si="88"/>
        <v>13.636363636363635</v>
      </c>
      <c r="S379" s="795">
        <f>IF(INDEX(Historical!$D$7:$D$1442,MATCH(B379,Historical!$B$7:$B$1449,0))=0,"n/a",(INDEX(Historical!$C$7:$C$1442,MATCH(B379,Historical!$B$7:$B$1449,0))/INDEX(Historical!$D$7:$D$1442,MATCH(B379,Historical!$B$7:$B$1449,0))-1)*100)</f>
        <v>11.250000000000004</v>
      </c>
      <c r="T379" s="795">
        <f>IF(INDEX(Historical!$F$7:$F$1442,MATCH(B379,Historical!$B$7:$B$1449,0))=0,"n/a",((INDEX(Historical!$C$7:$C$1442,MATCH(B379,Historical!$B$7:$B$1449,0))/INDEX(Historical!$F$7:$F$1442,MATCH(B379,Historical!$B$7:$B$1449,0)))^(1/3)-1)*100)</f>
        <v>9.3856532240373269</v>
      </c>
      <c r="U379" s="795">
        <f>IF(INDEX(Historical!$H$7:$H$1442,MATCH(B379,Historical!$B$7:$B$1449,0))=0,"n/a",((INDEX(Historical!$C$7:$C$1442,MATCH(B379,Historical!$B$7:$B$1449,0))/INDEX(Historical!$H$7:$H$1442,MATCH(B379,Historical!$B$7:$B$1449,0)))^(1/5)-1)*100)</f>
        <v>14.613427058925254</v>
      </c>
      <c r="V379" s="795">
        <f>IF(INDEX(Historical!$O$7:$O$1442,MATCH(B379,Historical!$B$7:$B$1449,0))=0,"n/a",((INDEX(Historical!$C$7:$C$1442,MATCH(B379,Historical!$B$7:$B$1449,0))/INDEX(Historical!$O$7:$O$1442,MATCH(B379,Historical!$B$7:$B$1449,0)))^(1/10)-1)*100)</f>
        <v>-2.9443380282872189</v>
      </c>
      <c r="W379" s="796" t="str">
        <f t="shared" si="89"/>
        <v>n/a</v>
      </c>
      <c r="X379" s="797" t="str">
        <f t="shared" si="90"/>
        <v>n/a</v>
      </c>
      <c r="Y379" s="752"/>
      <c r="Z379" s="738" t="str">
        <f t="shared" si="91"/>
        <v>n/a</v>
      </c>
      <c r="AA379" s="999" t="str">
        <f t="shared" si="92"/>
        <v>n/a</v>
      </c>
      <c r="AB379" s="1000">
        <v>12</v>
      </c>
      <c r="AC379" s="978" t="s">
        <v>137</v>
      </c>
      <c r="AD379" s="978" t="s">
        <v>137</v>
      </c>
      <c r="AE379" s="978" t="s">
        <v>137</v>
      </c>
      <c r="AF379" s="978" t="s">
        <v>137</v>
      </c>
      <c r="AG379" s="978" t="s">
        <v>137</v>
      </c>
      <c r="AH379" s="978" t="s">
        <v>137</v>
      </c>
      <c r="AI379" s="978" t="s">
        <v>137</v>
      </c>
      <c r="AJ379" s="978" t="s">
        <v>137</v>
      </c>
      <c r="AK379" s="978" t="s">
        <v>137</v>
      </c>
      <c r="AL379" s="991" t="s">
        <v>137</v>
      </c>
      <c r="AM379" s="985" t="s">
        <v>137</v>
      </c>
      <c r="AN379" s="978" t="s">
        <v>137</v>
      </c>
      <c r="AO379" s="838" t="str">
        <f t="shared" si="93"/>
        <v>n/a</v>
      </c>
      <c r="AP379" s="839">
        <f t="shared" si="94"/>
        <v>16.337564989959738</v>
      </c>
      <c r="AQ379" s="1001" t="str">
        <f t="shared" si="95"/>
        <v>n/a</v>
      </c>
      <c r="AR379" s="738">
        <f>INDEX(Historical!$C$7:$C$1442,MATCH(B379,Historical!$B$7:$B$1449,0))*IF(AH379="n/a",1.03,IF(AH379&lt;0,1.01,IF(AH379&gt;10,1.1,(1+AH379/100))))</f>
        <v>0.45835000000000004</v>
      </c>
      <c r="AS379" s="999">
        <f t="shared" si="96"/>
        <v>0.47210050000000003</v>
      </c>
      <c r="AT379" s="999">
        <f t="shared" si="102"/>
        <v>0.48626351500000004</v>
      </c>
      <c r="AU379" s="999">
        <f t="shared" si="102"/>
        <v>0.50085142045000008</v>
      </c>
      <c r="AV379" s="999">
        <f t="shared" si="102"/>
        <v>0.51587696306350006</v>
      </c>
      <c r="AW379" s="738">
        <f t="shared" si="98"/>
        <v>2.4334423985135003</v>
      </c>
      <c r="AX379" s="846">
        <f t="shared" si="99"/>
        <v>8.3911806845293118</v>
      </c>
      <c r="AY379" s="1080" t="s">
        <v>137</v>
      </c>
      <c r="AZ379" s="985" t="s">
        <v>137</v>
      </c>
      <c r="BA379" s="985" t="s">
        <v>137</v>
      </c>
      <c r="BB379" s="985" t="s">
        <v>137</v>
      </c>
      <c r="BC379" s="985" t="s">
        <v>137</v>
      </c>
      <c r="BD379" s="1032" t="s">
        <v>4326</v>
      </c>
      <c r="BE379" s="700">
        <v>2012</v>
      </c>
      <c r="BF379" s="1013">
        <f t="shared" si="100"/>
        <v>0</v>
      </c>
      <c r="BG379" s="995" t="s">
        <v>137</v>
      </c>
    </row>
    <row r="380" spans="1:59" ht="11.25" customHeight="1" x14ac:dyDescent="0.2">
      <c r="A380" s="984" t="s">
        <v>1571</v>
      </c>
      <c r="B380" s="988" t="s">
        <v>1572</v>
      </c>
      <c r="C380" s="1070" t="s">
        <v>131</v>
      </c>
      <c r="D380" s="1070" t="s">
        <v>4391</v>
      </c>
      <c r="E380" s="828">
        <v>7</v>
      </c>
      <c r="F380" s="1148">
        <v>639</v>
      </c>
      <c r="G380" s="1148" t="s">
        <v>37</v>
      </c>
      <c r="H380" s="1148" t="s">
        <v>37</v>
      </c>
      <c r="I380" s="987">
        <v>88.12</v>
      </c>
      <c r="J380" s="738">
        <f t="shared" si="86"/>
        <v>3.3477076713572402</v>
      </c>
      <c r="K380" s="990">
        <v>0.73750000000000004</v>
      </c>
      <c r="L380" s="1000">
        <v>4</v>
      </c>
      <c r="M380" s="729">
        <f t="shared" si="87"/>
        <v>2.95</v>
      </c>
      <c r="N380" s="983" t="s">
        <v>119</v>
      </c>
      <c r="O380" s="831">
        <v>0.69499999999999995</v>
      </c>
      <c r="P380" s="973">
        <v>43404</v>
      </c>
      <c r="Q380" s="973">
        <v>43437</v>
      </c>
      <c r="R380" s="729">
        <f t="shared" si="88"/>
        <v>6.1151079136690791</v>
      </c>
      <c r="S380" s="795">
        <f>IF(INDEX(Historical!$D$7:$D$1442,MATCH(B380,Historical!$B$7:$B$1449,0))=0,"n/a",(INDEX(Historical!$C$7:$C$1442,MATCH(B380,Historical!$B$7:$B$1449,0))/INDEX(Historical!$D$7:$D$1442,MATCH(B380,Historical!$B$7:$B$1449,0))-1)*100)</f>
        <v>6.1090225563909639</v>
      </c>
      <c r="T380" s="795">
        <f>IF(INDEX(Historical!$F$7:$F$1442,MATCH(B380,Historical!$B$7:$B$1449,0))=0,"n/a",((INDEX(Historical!$C$7:$C$1442,MATCH(B380,Historical!$B$7:$B$1449,0))/INDEX(Historical!$F$7:$F$1442,MATCH(B380,Historical!$B$7:$B$1449,0)))^(1/3)-1)*100)</f>
        <v>5.4076916412182596</v>
      </c>
      <c r="U380" s="795">
        <f>IF(INDEX(Historical!$H$7:$H$1442,MATCH(B380,Historical!$B$7:$B$1449,0))=0,"n/a",((INDEX(Historical!$C$7:$C$1442,MATCH(B380,Historical!$B$7:$B$1449,0))/INDEX(Historical!$H$7:$H$1442,MATCH(B380,Historical!$B$7:$B$1449,0)))^(1/5)-1)*100)</f>
        <v>5.0856964165137963</v>
      </c>
      <c r="V380" s="795">
        <f>IF(INDEX(Historical!$O$7:$O$1442,MATCH(B380,Historical!$B$7:$B$1449,0))=0,"n/a",((INDEX(Historical!$C$7:$C$1442,MATCH(B380,Historical!$B$7:$B$1449,0))/INDEX(Historical!$O$7:$O$1442,MATCH(B380,Historical!$B$7:$B$1449,0)))^(1/10)-1)*100)</f>
        <v>3.0010057988484329</v>
      </c>
      <c r="W380" s="796">
        <f t="shared" si="89"/>
        <v>1.6946639751463712</v>
      </c>
      <c r="X380" s="797">
        <f t="shared" si="90"/>
        <v>1.0595200867737076</v>
      </c>
      <c r="Y380" s="741"/>
      <c r="Z380" s="738">
        <f t="shared" si="91"/>
        <v>64.270152505446632</v>
      </c>
      <c r="AA380" s="999">
        <f t="shared" si="92"/>
        <v>19.198257080610023</v>
      </c>
      <c r="AB380" s="1000">
        <v>12</v>
      </c>
      <c r="AC380" s="978">
        <v>4.59</v>
      </c>
      <c r="AD380" s="978">
        <v>4.6100000000000003</v>
      </c>
      <c r="AE380" s="978">
        <v>2.71</v>
      </c>
      <c r="AF380" s="978">
        <v>1.85</v>
      </c>
      <c r="AG380" s="978">
        <v>9.9</v>
      </c>
      <c r="AH380" s="978">
        <v>12.3</v>
      </c>
      <c r="AI380" s="978">
        <v>7.88</v>
      </c>
      <c r="AJ380" s="978">
        <v>4.8</v>
      </c>
      <c r="AK380" s="978">
        <v>4.16</v>
      </c>
      <c r="AL380" s="991">
        <v>9990</v>
      </c>
      <c r="AM380" s="985">
        <v>0.1</v>
      </c>
      <c r="AN380" s="978">
        <v>0.97</v>
      </c>
      <c r="AO380" s="838">
        <f t="shared" si="93"/>
        <v>-10.764852992738987</v>
      </c>
      <c r="AP380" s="839">
        <f t="shared" si="94"/>
        <v>8.4334040878710361</v>
      </c>
      <c r="AQ380" s="1001">
        <f t="shared" si="95"/>
        <v>25.639299582625384</v>
      </c>
      <c r="AR380" s="738">
        <f>INDEX(Historical!$C$7:$C$1442,MATCH(B380,Historical!$B$7:$B$1449,0))*IF(AH380="n/a",1.03,IF(AH380&lt;0,1.01,IF(AH380&gt;10,1.1,(1+AH380/100))))</f>
        <v>3.1047500000000001</v>
      </c>
      <c r="AS380" s="999">
        <f t="shared" si="96"/>
        <v>3.3494043000000002</v>
      </c>
      <c r="AT380" s="999">
        <f t="shared" si="102"/>
        <v>3.4887395188800006</v>
      </c>
      <c r="AU380" s="999">
        <f t="shared" si="102"/>
        <v>3.6338710828654088</v>
      </c>
      <c r="AV380" s="999">
        <f t="shared" si="102"/>
        <v>3.78504011991261</v>
      </c>
      <c r="AW380" s="738">
        <f t="shared" si="98"/>
        <v>17.361805021658022</v>
      </c>
      <c r="AX380" s="846">
        <f t="shared" si="99"/>
        <v>19.702456901563799</v>
      </c>
      <c r="AY380" s="1080">
        <v>0.18</v>
      </c>
      <c r="AZ380" s="985">
        <v>20.03</v>
      </c>
      <c r="BA380" s="985">
        <v>-4.88</v>
      </c>
      <c r="BB380" s="985">
        <v>0.70000000000000007</v>
      </c>
      <c r="BC380" s="985">
        <v>7.3999999999999995</v>
      </c>
      <c r="BE380" s="700">
        <v>2013</v>
      </c>
      <c r="BF380" s="1013">
        <f t="shared" si="100"/>
        <v>0</v>
      </c>
      <c r="BG380" s="995">
        <v>2.9000000000000004</v>
      </c>
    </row>
    <row r="381" spans="1:59" ht="11.25" customHeight="1" x14ac:dyDescent="0.2">
      <c r="A381" s="984" t="s">
        <v>1573</v>
      </c>
      <c r="B381" s="988" t="s">
        <v>1574</v>
      </c>
      <c r="C381" s="1070" t="s">
        <v>108</v>
      </c>
      <c r="D381" s="1070" t="s">
        <v>4401</v>
      </c>
      <c r="E381" s="828">
        <v>9</v>
      </c>
      <c r="F381" s="1148">
        <v>359</v>
      </c>
      <c r="G381" s="1148" t="s">
        <v>106</v>
      </c>
      <c r="H381" s="1148" t="s">
        <v>106</v>
      </c>
      <c r="I381" s="987">
        <v>29.01</v>
      </c>
      <c r="J381" s="738">
        <f t="shared" si="86"/>
        <v>2.8955532574974145</v>
      </c>
      <c r="K381" s="990">
        <v>0.21</v>
      </c>
      <c r="L381" s="1000">
        <v>4</v>
      </c>
      <c r="M381" s="729">
        <f t="shared" si="87"/>
        <v>0.84</v>
      </c>
      <c r="N381" s="983" t="s">
        <v>320</v>
      </c>
      <c r="O381" s="831">
        <v>0.2</v>
      </c>
      <c r="P381" s="694">
        <v>43178</v>
      </c>
      <c r="Q381" s="694">
        <v>43189</v>
      </c>
      <c r="R381" s="729">
        <f t="shared" si="88"/>
        <v>4.9999999999999902</v>
      </c>
      <c r="S381" s="795">
        <f>IF(INDEX(Historical!$D$7:$D$1442,MATCH(B381,Historical!$B$7:$B$1449,0))=0,"n/a",(INDEX(Historical!$C$7:$C$1442,MATCH(B381,Historical!$B$7:$B$1449,0))/INDEX(Historical!$D$7:$D$1442,MATCH(B381,Historical!$B$7:$B$1449,0))-1)*100)</f>
        <v>4.9999999999999822</v>
      </c>
      <c r="T381" s="795">
        <f>IF(INDEX(Historical!$F$7:$F$1442,MATCH(B381,Historical!$B$7:$B$1449,0))=0,"n/a",((INDEX(Historical!$C$7:$C$1442,MATCH(B381,Historical!$B$7:$B$1449,0))/INDEX(Historical!$F$7:$F$1442,MATCH(B381,Historical!$B$7:$B$1449,0)))^(1/3)-1)*100)</f>
        <v>5.2726599609396629</v>
      </c>
      <c r="U381" s="795">
        <f>IF(INDEX(Historical!$H$7:$H$1442,MATCH(B381,Historical!$B$7:$B$1449,0))=0,"n/a",((INDEX(Historical!$C$7:$C$1442,MATCH(B381,Historical!$B$7:$B$1449,0))/INDEX(Historical!$H$7:$H$1442,MATCH(B381,Historical!$B$7:$B$1449,0)))^(1/5)-1)*100)</f>
        <v>4.6263070955007146</v>
      </c>
      <c r="V381" s="795">
        <f>IF(INDEX(Historical!$O$7:$O$1442,MATCH(B381,Historical!$B$7:$B$1449,0))=0,"n/a",((INDEX(Historical!$C$7:$C$1442,MATCH(B381,Historical!$B$7:$B$1449,0))/INDEX(Historical!$O$7:$O$1442,MATCH(B381,Historical!$B$7:$B$1449,0)))^(1/10)-1)*100)</f>
        <v>3.9538176114951584</v>
      </c>
      <c r="W381" s="796">
        <f t="shared" si="89"/>
        <v>1.1700861167825216</v>
      </c>
      <c r="X381" s="797" t="str">
        <f t="shared" si="90"/>
        <v>n/a</v>
      </c>
      <c r="Y381" s="759"/>
      <c r="Z381" s="738" t="str">
        <f t="shared" si="91"/>
        <v>n/a</v>
      </c>
      <c r="AA381" s="999" t="str">
        <f t="shared" si="92"/>
        <v>n/a</v>
      </c>
      <c r="AB381" s="1000">
        <v>12</v>
      </c>
      <c r="AC381" s="978" t="s">
        <v>137</v>
      </c>
      <c r="AD381" s="978" t="s">
        <v>137</v>
      </c>
      <c r="AE381" s="978" t="s">
        <v>137</v>
      </c>
      <c r="AF381" s="978" t="s">
        <v>137</v>
      </c>
      <c r="AG381" s="978" t="s">
        <v>137</v>
      </c>
      <c r="AH381" s="978" t="s">
        <v>137</v>
      </c>
      <c r="AI381" s="978" t="s">
        <v>137</v>
      </c>
      <c r="AJ381" s="978" t="s">
        <v>137</v>
      </c>
      <c r="AK381" s="978" t="s">
        <v>137</v>
      </c>
      <c r="AL381" s="991" t="s">
        <v>137</v>
      </c>
      <c r="AM381" s="985" t="s">
        <v>137</v>
      </c>
      <c r="AN381" s="978" t="s">
        <v>137</v>
      </c>
      <c r="AO381" s="838" t="str">
        <f t="shared" si="93"/>
        <v>n/a</v>
      </c>
      <c r="AP381" s="839">
        <f t="shared" si="94"/>
        <v>7.5218603529981287</v>
      </c>
      <c r="AQ381" s="1001" t="str">
        <f t="shared" si="95"/>
        <v>n/a</v>
      </c>
      <c r="AR381" s="738">
        <f>INDEX(Historical!$C$7:$C$1442,MATCH(B381,Historical!$B$7:$B$1449,0))*IF(AH381="n/a",1.03,IF(AH381&lt;0,1.01,IF(AH381&gt;10,1.1,(1+AH381/100))))</f>
        <v>0.86519999999999997</v>
      </c>
      <c r="AS381" s="999">
        <f t="shared" si="96"/>
        <v>0.89115599999999995</v>
      </c>
      <c r="AT381" s="999">
        <f t="shared" si="102"/>
        <v>0.91789067999999996</v>
      </c>
      <c r="AU381" s="999">
        <f t="shared" si="102"/>
        <v>0.94542740039999995</v>
      </c>
      <c r="AV381" s="999">
        <f t="shared" si="102"/>
        <v>0.97379022241199997</v>
      </c>
      <c r="AW381" s="738">
        <f t="shared" si="98"/>
        <v>4.5934643028119995</v>
      </c>
      <c r="AX381" s="846">
        <f t="shared" si="99"/>
        <v>15.834072053815923</v>
      </c>
      <c r="AY381" s="1080" t="s">
        <v>137</v>
      </c>
      <c r="AZ381" s="985" t="s">
        <v>137</v>
      </c>
      <c r="BA381" s="985" t="s">
        <v>137</v>
      </c>
      <c r="BB381" s="985" t="s">
        <v>137</v>
      </c>
      <c r="BC381" s="985" t="s">
        <v>137</v>
      </c>
      <c r="BD381" s="1032" t="s">
        <v>4326</v>
      </c>
      <c r="BE381" s="700">
        <v>2010</v>
      </c>
      <c r="BF381" s="1013">
        <f t="shared" si="100"/>
        <v>0</v>
      </c>
      <c r="BG381" s="995" t="s">
        <v>137</v>
      </c>
    </row>
    <row r="382" spans="1:59" s="874" customFormat="1" ht="11.25" customHeight="1" x14ac:dyDescent="0.2">
      <c r="A382" s="733" t="s">
        <v>1575</v>
      </c>
      <c r="B382" s="882" t="s">
        <v>1576</v>
      </c>
      <c r="C382" s="1070" t="s">
        <v>108</v>
      </c>
      <c r="D382" s="1070" t="s">
        <v>4401</v>
      </c>
      <c r="E382" s="854">
        <v>8</v>
      </c>
      <c r="F382" s="1148">
        <v>517</v>
      </c>
      <c r="G382" s="1147" t="s">
        <v>37</v>
      </c>
      <c r="H382" s="1147" t="s">
        <v>115</v>
      </c>
      <c r="I382" s="855">
        <v>122.67</v>
      </c>
      <c r="J382" s="856">
        <f t="shared" si="86"/>
        <v>3.09774190918725</v>
      </c>
      <c r="K382" s="857">
        <v>0.95</v>
      </c>
      <c r="L382" s="858">
        <v>4</v>
      </c>
      <c r="M382" s="859">
        <f t="shared" si="87"/>
        <v>3.8</v>
      </c>
      <c r="N382" s="860" t="s">
        <v>244</v>
      </c>
      <c r="O382" s="861">
        <v>0.75</v>
      </c>
      <c r="P382" s="862">
        <v>43297</v>
      </c>
      <c r="Q382" s="862">
        <v>43317</v>
      </c>
      <c r="R382" s="859">
        <f t="shared" si="88"/>
        <v>26.666666666666661</v>
      </c>
      <c r="S382" s="795">
        <f>IF(INDEX(Historical!$D$7:$D$1442,MATCH(B382,Historical!$B$7:$B$1449,0))=0,"n/a",(INDEX(Historical!$C$7:$C$1442,MATCH(B382,Historical!$B$7:$B$1449,0))/INDEX(Historical!$D$7:$D$1442,MATCH(B382,Historical!$B$7:$B$1449,0))-1)*100)</f>
        <v>30.76923076923077</v>
      </c>
      <c r="T382" s="795">
        <f>IF(INDEX(Historical!$F$7:$F$1442,MATCH(B382,Historical!$B$7:$B$1449,0))=0,"n/a",((INDEX(Historical!$C$7:$C$1442,MATCH(B382,Historical!$B$7:$B$1449,0))/INDEX(Historical!$F$7:$F$1442,MATCH(B382,Historical!$B$7:$B$1449,0)))^(1/3)-1)*100)</f>
        <v>19.150065805814599</v>
      </c>
      <c r="U382" s="795">
        <f>IF(INDEX(Historical!$H$7:$H$1442,MATCH(B382,Historical!$B$7:$B$1449,0))=0,"n/a",((INDEX(Historical!$C$7:$C$1442,MATCH(B382,Historical!$B$7:$B$1449,0))/INDEX(Historical!$H$7:$H$1442,MATCH(B382,Historical!$B$7:$B$1449,0)))^(1/5)-1)*100)</f>
        <v>14.601445099846867</v>
      </c>
      <c r="V382" s="795">
        <f>IF(INDEX(Historical!$O$7:$O$1442,MATCH(B382,Historical!$B$7:$B$1449,0))=0,"n/a",((INDEX(Historical!$C$7:$C$1442,MATCH(B382,Historical!$B$7:$B$1449,0))/INDEX(Historical!$O$7:$O$1442,MATCH(B382,Historical!$B$7:$B$1449,0)))^(1/10)-1)*100)</f>
        <v>2.6795226432171804</v>
      </c>
      <c r="W382" s="863">
        <f t="shared" si="89"/>
        <v>5.449271024750729</v>
      </c>
      <c r="X382" s="864">
        <f t="shared" si="90"/>
        <v>1.7382672737912936</v>
      </c>
      <c r="Y382" s="879"/>
      <c r="Z382" s="856">
        <f t="shared" si="91"/>
        <v>35.381750465549345</v>
      </c>
      <c r="AA382" s="866">
        <f t="shared" si="92"/>
        <v>11.421787709497206</v>
      </c>
      <c r="AB382" s="858">
        <v>12</v>
      </c>
      <c r="AC382" s="867">
        <v>10.74</v>
      </c>
      <c r="AD382" s="867">
        <v>1.37</v>
      </c>
      <c r="AE382" s="867">
        <v>4.46</v>
      </c>
      <c r="AF382" s="867">
        <v>1.21</v>
      </c>
      <c r="AG382" s="867">
        <v>11.700000000000001</v>
      </c>
      <c r="AH382" s="867">
        <v>8.2000000000000011</v>
      </c>
      <c r="AI382" s="867">
        <v>6.8900000000000006</v>
      </c>
      <c r="AJ382" s="867">
        <v>8.4</v>
      </c>
      <c r="AK382" s="867">
        <v>8.33</v>
      </c>
      <c r="AL382" s="868">
        <v>56100</v>
      </c>
      <c r="AM382" s="869">
        <v>0.22</v>
      </c>
      <c r="AN382" s="867">
        <v>0.81</v>
      </c>
      <c r="AO382" s="870">
        <f t="shared" si="93"/>
        <v>6.2773992995369099</v>
      </c>
      <c r="AP382" s="871">
        <f t="shared" si="94"/>
        <v>17.699187009034116</v>
      </c>
      <c r="AQ382" s="872">
        <f t="shared" si="95"/>
        <v>-21.626639649285529</v>
      </c>
      <c r="AR382" s="738">
        <f>INDEX(Historical!$C$7:$C$1442,MATCH(B382,Historical!$B$7:$B$1449,0))*IF(AH382="n/a",1.03,IF(AH382&lt;0,1.01,IF(AH382&gt;10,1.1,(1+AH382/100))))</f>
        <v>3.6788000000000003</v>
      </c>
      <c r="AS382" s="866">
        <f t="shared" si="96"/>
        <v>3.9322693200000001</v>
      </c>
      <c r="AT382" s="866">
        <f t="shared" si="102"/>
        <v>4.2598273543560001</v>
      </c>
      <c r="AU382" s="866">
        <f t="shared" si="102"/>
        <v>4.6146709729738546</v>
      </c>
      <c r="AV382" s="866">
        <f t="shared" si="102"/>
        <v>4.9990730650225768</v>
      </c>
      <c r="AW382" s="856">
        <f t="shared" si="98"/>
        <v>21.48464071235243</v>
      </c>
      <c r="AX382" s="873">
        <f t="shared" si="99"/>
        <v>17.514176825917037</v>
      </c>
      <c r="AY382" s="1081">
        <v>1.07</v>
      </c>
      <c r="AZ382" s="869">
        <v>13.11</v>
      </c>
      <c r="BA382" s="869">
        <v>-25.009999999999998</v>
      </c>
      <c r="BB382" s="869">
        <v>-1.03</v>
      </c>
      <c r="BC382" s="869">
        <v>-10.050000000000001</v>
      </c>
      <c r="BD382" s="1033"/>
      <c r="BE382" s="700">
        <v>2011</v>
      </c>
      <c r="BF382" s="1013">
        <f t="shared" si="100"/>
        <v>0</v>
      </c>
      <c r="BG382" s="931">
        <v>1.4000000000000001</v>
      </c>
    </row>
    <row r="383" spans="1:59" ht="11.25" customHeight="1" x14ac:dyDescent="0.2">
      <c r="A383" s="976" t="s">
        <v>1577</v>
      </c>
      <c r="B383" s="988" t="s">
        <v>1578</v>
      </c>
      <c r="C383" s="1070" t="s">
        <v>131</v>
      </c>
      <c r="D383" s="1070" t="s">
        <v>4391</v>
      </c>
      <c r="E383" s="828">
        <v>8</v>
      </c>
      <c r="F383" s="1148">
        <v>566</v>
      </c>
      <c r="G383" s="1148" t="s">
        <v>37</v>
      </c>
      <c r="H383" s="1148" t="s">
        <v>37</v>
      </c>
      <c r="I383" s="987">
        <v>42.59</v>
      </c>
      <c r="J383" s="738">
        <f t="shared" si="86"/>
        <v>2.7236440478985675</v>
      </c>
      <c r="K383" s="990">
        <v>0.28999999999999998</v>
      </c>
      <c r="L383" s="1000">
        <v>4</v>
      </c>
      <c r="M383" s="729">
        <f t="shared" si="87"/>
        <v>1.1599999999999999</v>
      </c>
      <c r="N383" s="983" t="s">
        <v>140</v>
      </c>
      <c r="O383" s="831">
        <v>0.26500000000000001</v>
      </c>
      <c r="P383" s="973">
        <v>43496</v>
      </c>
      <c r="Q383" s="973">
        <v>43511</v>
      </c>
      <c r="R383" s="729">
        <f t="shared" si="88"/>
        <v>9.4339622641509298</v>
      </c>
      <c r="S383" s="795">
        <f>IF(INDEX(Historical!$D$7:$D$1442,MATCH(B383,Historical!$B$7:$B$1449,0))=0,"n/a",(INDEX(Historical!$C$7:$C$1442,MATCH(B383,Historical!$B$7:$B$1449,0))/INDEX(Historical!$D$7:$D$1442,MATCH(B383,Historical!$B$7:$B$1449,0))-1)*100)</f>
        <v>9.2783505154639059</v>
      </c>
      <c r="T383" s="795">
        <f>IF(INDEX(Historical!$F$7:$F$1442,MATCH(B383,Historical!$B$7:$B$1449,0))=0,"n/a",((INDEX(Historical!$C$7:$C$1442,MATCH(B383,Historical!$B$7:$B$1449,0))/INDEX(Historical!$F$7:$F$1442,MATCH(B383,Historical!$B$7:$B$1449,0)))^(1/3)-1)*100)</f>
        <v>9.8344617513870922</v>
      </c>
      <c r="U383" s="795">
        <f>IF(INDEX(Historical!$H$7:$H$1442,MATCH(B383,Historical!$B$7:$B$1449,0))=0,"n/a",((INDEX(Historical!$C$7:$C$1442,MATCH(B383,Historical!$B$7:$B$1449,0))/INDEX(Historical!$H$7:$H$1442,MATCH(B383,Historical!$B$7:$B$1449,0)))^(1/5)-1)*100)</f>
        <v>10.617841113805838</v>
      </c>
      <c r="V383" s="795">
        <f>IF(INDEX(Historical!$O$7:$O$1442,MATCH(B383,Historical!$B$7:$B$1449,0))=0,"n/a",((INDEX(Historical!$C$7:$C$1442,MATCH(B383,Historical!$B$7:$B$1449,0))/INDEX(Historical!$O$7:$O$1442,MATCH(B383,Historical!$B$7:$B$1449,0)))^(1/10)-1)*100)</f>
        <v>4.0889797322854582</v>
      </c>
      <c r="W383" s="796">
        <f t="shared" si="89"/>
        <v>2.5966969290579476</v>
      </c>
      <c r="X383" s="797">
        <f t="shared" si="90"/>
        <v>13.272301392257297</v>
      </c>
      <c r="Y383" s="749"/>
      <c r="Z383" s="738">
        <f t="shared" si="91"/>
        <v>80.555555555555557</v>
      </c>
      <c r="AA383" s="999">
        <f t="shared" si="92"/>
        <v>29.576388888888893</v>
      </c>
      <c r="AB383" s="1000">
        <v>12</v>
      </c>
      <c r="AC383" s="978">
        <v>1.44</v>
      </c>
      <c r="AD383" s="978">
        <v>7.23</v>
      </c>
      <c r="AE383" s="978">
        <v>2.4500000000000002</v>
      </c>
      <c r="AF383" s="978">
        <v>1.92</v>
      </c>
      <c r="AG383" s="978">
        <v>5</v>
      </c>
      <c r="AH383" s="978">
        <v>-6.3</v>
      </c>
      <c r="AI383" s="978">
        <v>7.580000000000001</v>
      </c>
      <c r="AJ383" s="978">
        <v>0.8</v>
      </c>
      <c r="AK383" s="978">
        <v>4.1000000000000005</v>
      </c>
      <c r="AL383" s="991">
        <v>3490</v>
      </c>
      <c r="AM383" s="985">
        <v>1</v>
      </c>
      <c r="AN383" s="978">
        <v>1.62</v>
      </c>
      <c r="AO383" s="838">
        <f t="shared" si="93"/>
        <v>-16.234903727184488</v>
      </c>
      <c r="AP383" s="839">
        <f t="shared" si="94"/>
        <v>13.341485161704405</v>
      </c>
      <c r="AQ383" s="1001">
        <f t="shared" si="95"/>
        <v>58.86635426835516</v>
      </c>
      <c r="AR383" s="738">
        <f>INDEX(Historical!$C$7:$C$1442,MATCH(B383,Historical!$B$7:$B$1449,0))*IF(AH383="n/a",1.03,IF(AH383&lt;0,1.01,IF(AH383&gt;10,1.1,(1+AH383/100))))</f>
        <v>1.0706</v>
      </c>
      <c r="AS383" s="999">
        <f t="shared" si="96"/>
        <v>1.1517514800000002</v>
      </c>
      <c r="AT383" s="999">
        <f t="shared" si="102"/>
        <v>1.1989732906800001</v>
      </c>
      <c r="AU383" s="999">
        <f t="shared" si="102"/>
        <v>1.24813119559788</v>
      </c>
      <c r="AV383" s="999">
        <f t="shared" si="102"/>
        <v>1.299304574617393</v>
      </c>
      <c r="AW383" s="738">
        <f t="shared" si="98"/>
        <v>5.9687605408952731</v>
      </c>
      <c r="AX383" s="846">
        <f t="shared" si="99"/>
        <v>14.01446475908728</v>
      </c>
      <c r="AY383" s="1080">
        <v>0.3</v>
      </c>
      <c r="AZ383" s="985">
        <v>26.19</v>
      </c>
      <c r="BA383" s="985">
        <v>-6.09</v>
      </c>
      <c r="BB383" s="985">
        <v>1</v>
      </c>
      <c r="BC383" s="985">
        <v>7.0900000000000007</v>
      </c>
      <c r="BE383" s="700">
        <v>2012</v>
      </c>
      <c r="BF383" s="1013">
        <f t="shared" si="100"/>
        <v>0</v>
      </c>
      <c r="BG383" s="995">
        <v>1.3</v>
      </c>
    </row>
    <row r="384" spans="1:59" ht="11.25" customHeight="1" x14ac:dyDescent="0.2">
      <c r="A384" s="976" t="s">
        <v>1579</v>
      </c>
      <c r="B384" s="988" t="s">
        <v>1580</v>
      </c>
      <c r="C384" s="1070" t="s">
        <v>123</v>
      </c>
      <c r="D384" s="1070" t="s">
        <v>4233</v>
      </c>
      <c r="E384" s="828">
        <v>9</v>
      </c>
      <c r="F384" s="1148">
        <v>411</v>
      </c>
      <c r="G384" s="1148" t="s">
        <v>106</v>
      </c>
      <c r="H384" s="1148" t="s">
        <v>106</v>
      </c>
      <c r="I384" s="987">
        <v>32.369999999999997</v>
      </c>
      <c r="J384" s="738">
        <f t="shared" si="86"/>
        <v>2.4096385542168677</v>
      </c>
      <c r="K384" s="990">
        <v>0.19500000000000001</v>
      </c>
      <c r="L384" s="1000">
        <v>4</v>
      </c>
      <c r="M384" s="729">
        <f t="shared" si="87"/>
        <v>0.78</v>
      </c>
      <c r="N384" s="983" t="s">
        <v>127</v>
      </c>
      <c r="O384" s="831">
        <v>0.17499999999999999</v>
      </c>
      <c r="P384" s="973">
        <v>43447</v>
      </c>
      <c r="Q384" s="973">
        <v>43474</v>
      </c>
      <c r="R384" s="729">
        <f t="shared" si="88"/>
        <v>11.428571428571439</v>
      </c>
      <c r="S384" s="795">
        <f>IF(INDEX(Historical!$D$7:$D$1442,MATCH(B384,Historical!$B$7:$B$1449,0))=0,"n/a",(INDEX(Historical!$C$7:$C$1442,MATCH(B384,Historical!$B$7:$B$1449,0))/INDEX(Historical!$D$7:$D$1442,MATCH(B384,Historical!$B$7:$B$1449,0))-1)*100)</f>
        <v>29.629629629629605</v>
      </c>
      <c r="T384" s="795">
        <f>IF(INDEX(Historical!$F$7:$F$1442,MATCH(B384,Historical!$B$7:$B$1449,0))=0,"n/a",((INDEX(Historical!$C$7:$C$1442,MATCH(B384,Historical!$B$7:$B$1449,0))/INDEX(Historical!$F$7:$F$1442,MATCH(B384,Historical!$B$7:$B$1449,0)))^(1/3)-1)*100)</f>
        <v>20.507113208761485</v>
      </c>
      <c r="U384" s="795">
        <f>IF(INDEX(Historical!$H$7:$H$1442,MATCH(B384,Historical!$B$7:$B$1449,0))=0,"n/a",((INDEX(Historical!$C$7:$C$1442,MATCH(B384,Historical!$B$7:$B$1449,0))/INDEX(Historical!$H$7:$H$1442,MATCH(B384,Historical!$B$7:$B$1449,0)))^(1/5)-1)*100)</f>
        <v>24.932100186948468</v>
      </c>
      <c r="V384" s="795" t="str">
        <f>IF(INDEX(Historical!$O$7:$O$1442,MATCH(B384,Historical!$B$7:$B$1449,0))=0,"n/a",((INDEX(Historical!$C$7:$C$1442,MATCH(B384,Historical!$B$7:$B$1449,0))/INDEX(Historical!$O$7:$O$1442,MATCH(B384,Historical!$B$7:$B$1449,0)))^(1/10)-1)*100)</f>
        <v>n/a</v>
      </c>
      <c r="W384" s="796" t="str">
        <f t="shared" si="89"/>
        <v>n/a</v>
      </c>
      <c r="X384" s="797">
        <f t="shared" si="90"/>
        <v>0.83946465275920767</v>
      </c>
      <c r="Y384" s="749"/>
      <c r="Z384" s="738">
        <f t="shared" si="91"/>
        <v>33.476394849785407</v>
      </c>
      <c r="AA384" s="999">
        <f t="shared" si="92"/>
        <v>13.892703862660943</v>
      </c>
      <c r="AB384" s="1000">
        <v>12</v>
      </c>
      <c r="AC384" s="978">
        <v>2.33</v>
      </c>
      <c r="AD384" s="978">
        <v>1.39</v>
      </c>
      <c r="AE384" s="978">
        <v>0.74</v>
      </c>
      <c r="AF384" s="978">
        <v>4.21</v>
      </c>
      <c r="AG384" s="978">
        <v>31.2</v>
      </c>
      <c r="AH384" s="978">
        <v>10.7</v>
      </c>
      <c r="AI384" s="978">
        <v>8.870000000000001</v>
      </c>
      <c r="AJ384" s="978">
        <v>29.7</v>
      </c>
      <c r="AK384" s="978">
        <v>9.9500000000000011</v>
      </c>
      <c r="AL384" s="991">
        <v>2580</v>
      </c>
      <c r="AM384" s="985">
        <v>0.70000000000000007</v>
      </c>
      <c r="AN384" s="978">
        <v>2.1800000000000002</v>
      </c>
      <c r="AO384" s="838">
        <f t="shared" si="93"/>
        <v>13.449034878504394</v>
      </c>
      <c r="AP384" s="839">
        <f t="shared" si="94"/>
        <v>27.341738741165337</v>
      </c>
      <c r="AQ384" s="1001">
        <f t="shared" si="95"/>
        <v>61.229006573882792</v>
      </c>
      <c r="AR384" s="738">
        <f>INDEX(Historical!$C$7:$C$1442,MATCH(B384,Historical!$B$7:$B$1449,0))*IF(AH384="n/a",1.03,IF(AH384&lt;0,1.01,IF(AH384&gt;10,1.1,(1+AH384/100))))</f>
        <v>0.77</v>
      </c>
      <c r="AS384" s="999">
        <f t="shared" si="96"/>
        <v>0.83829900000000002</v>
      </c>
      <c r="AT384" s="999">
        <f t="shared" si="102"/>
        <v>0.92170975049999992</v>
      </c>
      <c r="AU384" s="999">
        <f t="shared" si="102"/>
        <v>1.0134198706747499</v>
      </c>
      <c r="AV384" s="999">
        <f t="shared" si="102"/>
        <v>1.1142551478068874</v>
      </c>
      <c r="AW384" s="738">
        <f t="shared" si="98"/>
        <v>4.6576837689816371</v>
      </c>
      <c r="AX384" s="846">
        <f t="shared" si="99"/>
        <v>14.388890234728569</v>
      </c>
      <c r="AY384" s="1080">
        <v>1.75</v>
      </c>
      <c r="AZ384" s="985">
        <v>23.74</v>
      </c>
      <c r="BA384" s="985">
        <v>-29.17</v>
      </c>
      <c r="BB384" s="985">
        <v>5.12</v>
      </c>
      <c r="BC384" s="985">
        <v>-17.09</v>
      </c>
      <c r="BE384" s="700">
        <v>2011</v>
      </c>
      <c r="BF384" s="1013">
        <f t="shared" si="100"/>
        <v>0</v>
      </c>
      <c r="BG384" s="995">
        <v>6.8000000000000007</v>
      </c>
    </row>
    <row r="385" spans="1:59" ht="11.25" customHeight="1" x14ac:dyDescent="0.2">
      <c r="A385" s="976" t="s">
        <v>1581</v>
      </c>
      <c r="B385" s="988" t="s">
        <v>1582</v>
      </c>
      <c r="C385" s="1070" t="s">
        <v>247</v>
      </c>
      <c r="D385" s="1070" t="s">
        <v>4421</v>
      </c>
      <c r="E385" s="828">
        <v>8</v>
      </c>
      <c r="F385" s="1148">
        <v>502</v>
      </c>
      <c r="G385" s="1148" t="s">
        <v>106</v>
      </c>
      <c r="H385" s="1148" t="s">
        <v>106</v>
      </c>
      <c r="I385" s="987">
        <v>149.91</v>
      </c>
      <c r="J385" s="738">
        <f t="shared" si="86"/>
        <v>1.2007204322593557</v>
      </c>
      <c r="K385" s="990">
        <v>0.45</v>
      </c>
      <c r="L385" s="1000">
        <v>4</v>
      </c>
      <c r="M385" s="729">
        <f t="shared" si="87"/>
        <v>1.8</v>
      </c>
      <c r="N385" s="983" t="s">
        <v>210</v>
      </c>
      <c r="O385" s="831">
        <v>0.37</v>
      </c>
      <c r="P385" s="973">
        <v>43237</v>
      </c>
      <c r="Q385" s="973">
        <v>43252</v>
      </c>
      <c r="R385" s="729">
        <f t="shared" si="88"/>
        <v>21.621621621621625</v>
      </c>
      <c r="S385" s="795">
        <f>IF(INDEX(Historical!$D$7:$D$1442,MATCH(B385,Historical!$B$7:$B$1449,0))=0,"n/a",(INDEX(Historical!$C$7:$C$1442,MATCH(B385,Historical!$B$7:$B$1449,0))/INDEX(Historical!$D$7:$D$1442,MATCH(B385,Historical!$B$7:$B$1449,0))-1)*100)</f>
        <v>21.126760563380277</v>
      </c>
      <c r="T385" s="795">
        <f>IF(INDEX(Historical!$F$7:$F$1442,MATCH(B385,Historical!$B$7:$B$1449,0))=0,"n/a",((INDEX(Historical!$C$7:$C$1442,MATCH(B385,Historical!$B$7:$B$1449,0))/INDEX(Historical!$F$7:$F$1442,MATCH(B385,Historical!$B$7:$B$1449,0)))^(1/3)-1)*100)</f>
        <v>19.814528297901845</v>
      </c>
      <c r="U385" s="795">
        <f>IF(INDEX(Historical!$H$7:$H$1442,MATCH(B385,Historical!$B$7:$B$1449,0))=0,"n/a",((INDEX(Historical!$C$7:$C$1442,MATCH(B385,Historical!$B$7:$B$1449,0))/INDEX(Historical!$H$7:$H$1442,MATCH(B385,Historical!$B$7:$B$1449,0)))^(1/5)-1)*100)</f>
        <v>18.697375750709845</v>
      </c>
      <c r="V385" s="795">
        <f>IF(INDEX(Historical!$O$7:$O$1442,MATCH(B385,Historical!$B$7:$B$1449,0))=0,"n/a",((INDEX(Historical!$C$7:$C$1442,MATCH(B385,Historical!$B$7:$B$1449,0))/INDEX(Historical!$O$7:$O$1442,MATCH(B385,Historical!$B$7:$B$1449,0)))^(1/10)-1)*100)</f>
        <v>12.926489361423243</v>
      </c>
      <c r="W385" s="796">
        <f t="shared" si="89"/>
        <v>1.4464387992697201</v>
      </c>
      <c r="X385" s="797">
        <f t="shared" si="90"/>
        <v>0.93956662063868557</v>
      </c>
      <c r="Y385" s="741"/>
      <c r="Z385" s="738">
        <f t="shared" si="91"/>
        <v>32.5497287522604</v>
      </c>
      <c r="AA385" s="999">
        <f t="shared" si="92"/>
        <v>27.108499095840866</v>
      </c>
      <c r="AB385" s="1000">
        <v>12</v>
      </c>
      <c r="AC385" s="978">
        <v>5.53</v>
      </c>
      <c r="AD385" s="978">
        <v>1.59</v>
      </c>
      <c r="AE385" s="978">
        <v>2.06</v>
      </c>
      <c r="AF385" s="978">
        <v>16.260000000000002</v>
      </c>
      <c r="AG385" s="978">
        <v>83.899999999999991</v>
      </c>
      <c r="AH385" s="978">
        <v>22.1</v>
      </c>
      <c r="AI385" s="978">
        <v>9.9599999999999991</v>
      </c>
      <c r="AJ385" s="978">
        <v>19.900000000000002</v>
      </c>
      <c r="AK385" s="978">
        <v>17</v>
      </c>
      <c r="AL385" s="991">
        <v>6120</v>
      </c>
      <c r="AM385" s="985">
        <v>0.70000000000000007</v>
      </c>
      <c r="AN385" s="978">
        <v>1.56</v>
      </c>
      <c r="AO385" s="838">
        <f t="shared" si="93"/>
        <v>-7.2104029128716647</v>
      </c>
      <c r="AP385" s="839">
        <f t="shared" si="94"/>
        <v>19.898096182969201</v>
      </c>
      <c r="AQ385" s="1001">
        <f t="shared" si="95"/>
        <v>342.61053624973351</v>
      </c>
      <c r="AR385" s="738">
        <f>INDEX(Historical!$C$7:$C$1442,MATCH(B385,Historical!$B$7:$B$1449,0))*IF(AH385="n/a",1.03,IF(AH385&lt;0,1.01,IF(AH385&gt;10,1.1,(1+AH385/100))))</f>
        <v>1.8920000000000001</v>
      </c>
      <c r="AS385" s="999">
        <f t="shared" si="96"/>
        <v>2.0804431999999999</v>
      </c>
      <c r="AT385" s="999">
        <f t="shared" si="102"/>
        <v>2.2884875200000003</v>
      </c>
      <c r="AU385" s="999">
        <f t="shared" si="102"/>
        <v>2.5173362720000005</v>
      </c>
      <c r="AV385" s="999">
        <f t="shared" si="102"/>
        <v>2.7690698992000007</v>
      </c>
      <c r="AW385" s="738">
        <f t="shared" si="98"/>
        <v>11.547336891200001</v>
      </c>
      <c r="AX385" s="846">
        <f t="shared" si="99"/>
        <v>7.7028463019144828</v>
      </c>
      <c r="AY385" s="1080">
        <v>0.98</v>
      </c>
      <c r="AZ385" s="985">
        <v>21.01</v>
      </c>
      <c r="BA385" s="985">
        <v>-14.760000000000002</v>
      </c>
      <c r="BB385" s="985">
        <v>-0.71000000000000008</v>
      </c>
      <c r="BC385" s="985">
        <v>-1.9300000000000002</v>
      </c>
      <c r="BE385" s="700">
        <v>2011</v>
      </c>
      <c r="BF385" s="1013">
        <f t="shared" si="100"/>
        <v>0</v>
      </c>
      <c r="BG385" s="995">
        <v>18.8</v>
      </c>
    </row>
    <row r="386" spans="1:59" ht="11.25" customHeight="1" x14ac:dyDescent="0.2">
      <c r="A386" s="993" t="s">
        <v>4179</v>
      </c>
      <c r="B386" s="988" t="s">
        <v>4180</v>
      </c>
      <c r="C386" s="1070" t="s">
        <v>108</v>
      </c>
      <c r="D386" s="1070" t="s">
        <v>4401</v>
      </c>
      <c r="E386" s="829">
        <v>6</v>
      </c>
      <c r="F386" s="1148">
        <v>678</v>
      </c>
      <c r="G386" s="1148" t="s">
        <v>106</v>
      </c>
      <c r="H386" s="1148" t="s">
        <v>106</v>
      </c>
      <c r="I386" s="987">
        <v>14.7</v>
      </c>
      <c r="J386" s="738">
        <f t="shared" si="86"/>
        <v>1.9047619047619049</v>
      </c>
      <c r="K386" s="990">
        <v>7.0000000000000007E-2</v>
      </c>
      <c r="L386" s="1000">
        <v>4</v>
      </c>
      <c r="M386" s="729">
        <f t="shared" si="87"/>
        <v>0.28000000000000003</v>
      </c>
      <c r="N386" s="983" t="s">
        <v>140</v>
      </c>
      <c r="O386" s="831">
        <v>6.5000000000000002E-2</v>
      </c>
      <c r="P386" s="979">
        <v>42936</v>
      </c>
      <c r="Q386" s="979">
        <v>42948</v>
      </c>
      <c r="R386" s="729">
        <f t="shared" si="88"/>
        <v>7.6923076923076987</v>
      </c>
      <c r="S386" s="795">
        <f>IF(INDEX(Historical!$D$7:$D$1442,MATCH(B386,Historical!$B$7:$B$1449,0))=0,"n/a",(INDEX(Historical!$C$7:$C$1442,MATCH(B386,Historical!$B$7:$B$1449,0))/INDEX(Historical!$D$7:$D$1442,MATCH(B386,Historical!$B$7:$B$1449,0))-1)*100)</f>
        <v>3.7037037037036979</v>
      </c>
      <c r="T386" s="795">
        <f>IF(INDEX(Historical!$F$7:$F$1442,MATCH(B386,Historical!$B$7:$B$1449,0))=0,"n/a",((INDEX(Historical!$C$7:$C$1442,MATCH(B386,Historical!$B$7:$B$1449,0))/INDEX(Historical!$F$7:$F$1442,MATCH(B386,Historical!$B$7:$B$1449,0)))^(1/3)-1)*100)</f>
        <v>8.7843088111080103</v>
      </c>
      <c r="U386" s="795">
        <f>IF(INDEX(Historical!$H$7:$H$1442,MATCH(B386,Historical!$B$7:$B$1449,0))=0,"n/a",((INDEX(Historical!$C$7:$C$1442,MATCH(B386,Historical!$B$7:$B$1449,0))/INDEX(Historical!$H$7:$H$1442,MATCH(B386,Historical!$B$7:$B$1449,0)))^(1/5)-1)*100)</f>
        <v>18.466445254224407</v>
      </c>
      <c r="V386" s="795">
        <f>IF(INDEX(Historical!$O$7:$O$1442,MATCH(B386,Historical!$B$7:$B$1449,0))=0,"n/a",((INDEX(Historical!$C$7:$C$1442,MATCH(B386,Historical!$B$7:$B$1449,0))/INDEX(Historical!$O$7:$O$1442,MATCH(B386,Historical!$B$7:$B$1449,0)))^(1/10)-1)*100)</f>
        <v>-4.7391036908989719</v>
      </c>
      <c r="W386" s="796" t="str">
        <f t="shared" si="89"/>
        <v>n/a</v>
      </c>
      <c r="X386" s="797" t="str">
        <f t="shared" si="90"/>
        <v>n/a</v>
      </c>
      <c r="Y386" s="763" t="s">
        <v>4457</v>
      </c>
      <c r="Z386" s="738" t="str">
        <f t="shared" si="91"/>
        <v>n/a</v>
      </c>
      <c r="AA386" s="999" t="str">
        <f t="shared" si="92"/>
        <v>n/a</v>
      </c>
      <c r="AB386" s="1000">
        <v>12</v>
      </c>
      <c r="AC386" s="978" t="s">
        <v>137</v>
      </c>
      <c r="AD386" s="978" t="s">
        <v>137</v>
      </c>
      <c r="AE386" s="978" t="s">
        <v>137</v>
      </c>
      <c r="AF386" s="978" t="s">
        <v>137</v>
      </c>
      <c r="AG386" s="978" t="s">
        <v>137</v>
      </c>
      <c r="AH386" s="978" t="s">
        <v>137</v>
      </c>
      <c r="AI386" s="978" t="s">
        <v>137</v>
      </c>
      <c r="AJ386" s="978" t="s">
        <v>137</v>
      </c>
      <c r="AK386" s="978" t="s">
        <v>137</v>
      </c>
      <c r="AL386" s="991" t="s">
        <v>137</v>
      </c>
      <c r="AM386" s="985" t="s">
        <v>137</v>
      </c>
      <c r="AN386" s="978" t="s">
        <v>137</v>
      </c>
      <c r="AO386" s="838" t="str">
        <f t="shared" si="93"/>
        <v>n/a</v>
      </c>
      <c r="AP386" s="839">
        <f t="shared" si="94"/>
        <v>20.371207158986312</v>
      </c>
      <c r="AQ386" s="1001" t="str">
        <f t="shared" si="95"/>
        <v>n/a</v>
      </c>
      <c r="AR386" s="738">
        <f>INDEX(Historical!$C$7:$C$1442,MATCH(B386,Historical!$B$7:$B$1449,0))*IF(AH386="n/a",1.03,IF(AH386&lt;0,1.01,IF(AH386&gt;10,1.1,(1+AH386/100))))</f>
        <v>0.28840000000000005</v>
      </c>
      <c r="AS386" s="999">
        <f t="shared" si="96"/>
        <v>0.29705200000000004</v>
      </c>
      <c r="AT386" s="999">
        <f t="shared" si="102"/>
        <v>0.30596356000000002</v>
      </c>
      <c r="AU386" s="999">
        <f t="shared" si="102"/>
        <v>0.31514246680000002</v>
      </c>
      <c r="AV386" s="999">
        <f t="shared" si="102"/>
        <v>0.32459674080400003</v>
      </c>
      <c r="AW386" s="738">
        <f t="shared" si="98"/>
        <v>1.5311547676040003</v>
      </c>
      <c r="AX386" s="846">
        <f t="shared" si="99"/>
        <v>10.416018827238098</v>
      </c>
      <c r="AY386" s="1080" t="s">
        <v>137</v>
      </c>
      <c r="AZ386" s="985" t="s">
        <v>137</v>
      </c>
      <c r="BA386" s="985" t="s">
        <v>137</v>
      </c>
      <c r="BB386" s="985" t="s">
        <v>137</v>
      </c>
      <c r="BC386" s="985" t="s">
        <v>137</v>
      </c>
      <c r="BD386" s="1032" t="s">
        <v>4326</v>
      </c>
      <c r="BE386" s="700">
        <v>2014</v>
      </c>
      <c r="BF386" s="1013">
        <f t="shared" si="100"/>
        <v>0</v>
      </c>
      <c r="BG386" s="995" t="s">
        <v>137</v>
      </c>
    </row>
    <row r="387" spans="1:59" ht="11.25" customHeight="1" x14ac:dyDescent="0.2">
      <c r="A387" s="976" t="s">
        <v>1583</v>
      </c>
      <c r="B387" s="988" t="s">
        <v>1584</v>
      </c>
      <c r="C387" s="1070" t="s">
        <v>4252</v>
      </c>
      <c r="D387" s="1070" t="s">
        <v>4388</v>
      </c>
      <c r="E387" s="828">
        <v>6</v>
      </c>
      <c r="F387" s="1148">
        <v>705</v>
      </c>
      <c r="G387" s="1148" t="s">
        <v>106</v>
      </c>
      <c r="H387" s="1148" t="s">
        <v>106</v>
      </c>
      <c r="I387" s="987">
        <v>66</v>
      </c>
      <c r="J387" s="738">
        <f t="shared" si="86"/>
        <v>0.96969696969696972</v>
      </c>
      <c r="K387" s="990">
        <v>0.16</v>
      </c>
      <c r="L387" s="1000">
        <v>4</v>
      </c>
      <c r="M387" s="729">
        <f t="shared" si="87"/>
        <v>0.64</v>
      </c>
      <c r="N387" s="983" t="s">
        <v>320</v>
      </c>
      <c r="O387" s="831">
        <v>0.14000000000000001</v>
      </c>
      <c r="P387" s="694">
        <v>43158</v>
      </c>
      <c r="Q387" s="694">
        <v>43189</v>
      </c>
      <c r="R387" s="729">
        <f t="shared" si="88"/>
        <v>14.285714285714276</v>
      </c>
      <c r="S387" s="795">
        <f>IF(INDEX(Historical!$D$7:$D$1442,MATCH(B387,Historical!$B$7:$B$1449,0))=0,"n/a",(INDEX(Historical!$C$7:$C$1442,MATCH(B387,Historical!$B$7:$B$1449,0))/INDEX(Historical!$D$7:$D$1442,MATCH(B387,Historical!$B$7:$B$1449,0))-1)*100)</f>
        <v>14.285714285714279</v>
      </c>
      <c r="T387" s="795">
        <f>IF(INDEX(Historical!$F$7:$F$1442,MATCH(B387,Historical!$B$7:$B$1449,0))=0,"n/a",((INDEX(Historical!$C$7:$C$1442,MATCH(B387,Historical!$B$7:$B$1449,0))/INDEX(Historical!$F$7:$F$1442,MATCH(B387,Historical!$B$7:$B$1449,0)))^(1/3)-1)*100)</f>
        <v>10.064241629820891</v>
      </c>
      <c r="U387" s="795">
        <f>IF(INDEX(Historical!$H$7:$H$1442,MATCH(B387,Historical!$B$7:$B$1449,0))=0,"n/a",((INDEX(Historical!$C$7:$C$1442,MATCH(B387,Historical!$B$7:$B$1449,0))/INDEX(Historical!$H$7:$H$1442,MATCH(B387,Historical!$B$7:$B$1449,0)))^(1/5)-1)*100)</f>
        <v>14.869835499703509</v>
      </c>
      <c r="V387" s="795">
        <f>IF(INDEX(Historical!$O$7:$O$1442,MATCH(B387,Historical!$B$7:$B$1449,0))=0,"n/a",((INDEX(Historical!$C$7:$C$1442,MATCH(B387,Historical!$B$7:$B$1449,0))/INDEX(Historical!$O$7:$O$1442,MATCH(B387,Historical!$B$7:$B$1449,0)))^(1/10)-1)*100)</f>
        <v>38.300578436247832</v>
      </c>
      <c r="W387" s="796">
        <f t="shared" si="89"/>
        <v>0.38824049418613044</v>
      </c>
      <c r="X387" s="797">
        <f t="shared" si="90"/>
        <v>0.48913932564814178</v>
      </c>
      <c r="Y387" s="742"/>
      <c r="Z387" s="738">
        <f t="shared" si="91"/>
        <v>28.318584070796465</v>
      </c>
      <c r="AA387" s="999">
        <f t="shared" si="92"/>
        <v>29.203539823008853</v>
      </c>
      <c r="AB387" s="1000">
        <v>12</v>
      </c>
      <c r="AC387" s="978">
        <v>2.2599999999999998</v>
      </c>
      <c r="AD387" s="978">
        <v>4.07</v>
      </c>
      <c r="AE387" s="978">
        <v>4.5</v>
      </c>
      <c r="AF387" s="978">
        <v>3.65</v>
      </c>
      <c r="AG387" s="978">
        <v>5.7</v>
      </c>
      <c r="AH387" s="978">
        <v>29.099999999999998</v>
      </c>
      <c r="AI387" s="978">
        <v>-0.3</v>
      </c>
      <c r="AJ387" s="978">
        <v>30.4</v>
      </c>
      <c r="AK387" s="978">
        <v>7.1800000000000006</v>
      </c>
      <c r="AL387" s="991">
        <v>1940</v>
      </c>
      <c r="AM387" s="985">
        <v>1.4000000000000001</v>
      </c>
      <c r="AN387" s="978">
        <v>0</v>
      </c>
      <c r="AO387" s="838">
        <f t="shared" si="93"/>
        <v>-13.364007353608375</v>
      </c>
      <c r="AP387" s="839">
        <f t="shared" si="94"/>
        <v>15.839532469400478</v>
      </c>
      <c r="AQ387" s="1001">
        <f t="shared" si="95"/>
        <v>117.65714155165364</v>
      </c>
      <c r="AR387" s="738">
        <f>INDEX(Historical!$C$7:$C$1442,MATCH(B387,Historical!$B$7:$B$1449,0))*IF(AH387="n/a",1.03,IF(AH387&lt;0,1.01,IF(AH387&gt;10,1.1,(1+AH387/100))))</f>
        <v>0.70400000000000007</v>
      </c>
      <c r="AS387" s="999">
        <f t="shared" si="96"/>
        <v>0.71104000000000012</v>
      </c>
      <c r="AT387" s="999">
        <f t="shared" ref="AT387:AV406" si="103">IF($AK387="n/a",1.03*AS387,IF($AK387&lt;0,1.01*AS387,IF($AK387&gt;10,1.1*AS387,(1+$AK387/100)*AS387)))</f>
        <v>0.76209267200000019</v>
      </c>
      <c r="AU387" s="999">
        <f t="shared" si="103"/>
        <v>0.81681092584960024</v>
      </c>
      <c r="AV387" s="999">
        <f t="shared" si="103"/>
        <v>0.87545795032560159</v>
      </c>
      <c r="AW387" s="738">
        <f t="shared" si="98"/>
        <v>3.8694015481752024</v>
      </c>
      <c r="AX387" s="846">
        <f t="shared" si="99"/>
        <v>5.8627296184472764</v>
      </c>
      <c r="AY387" s="1080">
        <v>0.99</v>
      </c>
      <c r="AZ387" s="985">
        <v>39.39</v>
      </c>
      <c r="BA387" s="985">
        <v>-18.010000000000002</v>
      </c>
      <c r="BB387" s="985">
        <v>7.9200000000000008</v>
      </c>
      <c r="BC387" s="985">
        <v>-1.9</v>
      </c>
      <c r="BE387" s="700">
        <v>2013</v>
      </c>
      <c r="BF387" s="1013">
        <f t="shared" si="100"/>
        <v>0</v>
      </c>
      <c r="BG387" s="995">
        <v>5</v>
      </c>
    </row>
    <row r="388" spans="1:59" ht="11.25" customHeight="1" x14ac:dyDescent="0.2">
      <c r="A388" s="984" t="s">
        <v>1585</v>
      </c>
      <c r="B388" s="988" t="s">
        <v>1586</v>
      </c>
      <c r="C388" s="1070" t="s">
        <v>4381</v>
      </c>
      <c r="D388" s="1070" t="s">
        <v>4382</v>
      </c>
      <c r="E388" s="828">
        <v>9</v>
      </c>
      <c r="F388" s="1148">
        <v>416</v>
      </c>
      <c r="G388" s="1148" t="s">
        <v>106</v>
      </c>
      <c r="H388" s="1148" t="s">
        <v>106</v>
      </c>
      <c r="I388" s="987">
        <v>15.9</v>
      </c>
      <c r="J388" s="738">
        <f t="shared" si="86"/>
        <v>6.5408805031446544</v>
      </c>
      <c r="K388" s="990">
        <v>0.26</v>
      </c>
      <c r="L388" s="1000">
        <v>4</v>
      </c>
      <c r="M388" s="729">
        <f t="shared" si="87"/>
        <v>1.04</v>
      </c>
      <c r="N388" s="983" t="s">
        <v>220</v>
      </c>
      <c r="O388" s="831">
        <v>0.255</v>
      </c>
      <c r="P388" s="973">
        <v>43447</v>
      </c>
      <c r="Q388" s="973">
        <v>43480</v>
      </c>
      <c r="R388" s="729">
        <f t="shared" si="88"/>
        <v>1.9607843137254919</v>
      </c>
      <c r="S388" s="795">
        <f>IF(INDEX(Historical!$D$7:$D$1442,MATCH(B388,Historical!$B$7:$B$1449,0))=0,"n/a",(INDEX(Historical!$C$7:$C$1442,MATCH(B388,Historical!$B$7:$B$1449,0))/INDEX(Historical!$D$7:$D$1442,MATCH(B388,Historical!$B$7:$B$1449,0))-1)*100)</f>
        <v>7.4468085106383031</v>
      </c>
      <c r="T388" s="795">
        <f>IF(INDEX(Historical!$F$7:$F$1442,MATCH(B388,Historical!$B$7:$B$1449,0))=0,"n/a",((INDEX(Historical!$C$7:$C$1442,MATCH(B388,Historical!$B$7:$B$1449,0))/INDEX(Historical!$F$7:$F$1442,MATCH(B388,Historical!$B$7:$B$1449,0)))^(1/3)-1)*100)</f>
        <v>12.465937638837875</v>
      </c>
      <c r="U388" s="795">
        <f>IF(INDEX(Historical!$H$7:$H$1442,MATCH(B388,Historical!$B$7:$B$1449,0))=0,"n/a",((INDEX(Historical!$C$7:$C$1442,MATCH(B388,Historical!$B$7:$B$1449,0))/INDEX(Historical!$H$7:$H$1442,MATCH(B388,Historical!$B$7:$B$1449,0)))^(1/5)-1)*100)</f>
        <v>11.163159431275194</v>
      </c>
      <c r="V388" s="795" t="str">
        <f>IF(INDEX(Historical!$O$7:$O$1442,MATCH(B388,Historical!$B$7:$B$1449,0))=0,"n/a",((INDEX(Historical!$C$7:$C$1442,MATCH(B388,Historical!$B$7:$B$1449,0))/INDEX(Historical!$O$7:$O$1442,MATCH(B388,Historical!$B$7:$B$1449,0)))^(1/10)-1)*100)</f>
        <v>n/a</v>
      </c>
      <c r="W388" s="796" t="str">
        <f t="shared" si="89"/>
        <v>n/a</v>
      </c>
      <c r="X388" s="797" t="str">
        <f t="shared" si="90"/>
        <v>n/a</v>
      </c>
      <c r="Y388" s="989"/>
      <c r="Z388" s="738" t="str">
        <f t="shared" si="91"/>
        <v>n/a</v>
      </c>
      <c r="AA388" s="999" t="str">
        <f t="shared" si="92"/>
        <v>n/a</v>
      </c>
      <c r="AB388" s="1000">
        <v>12</v>
      </c>
      <c r="AC388" s="978">
        <v>-1.76</v>
      </c>
      <c r="AD388" s="978" t="s">
        <v>137</v>
      </c>
      <c r="AE388" s="978">
        <v>1.77</v>
      </c>
      <c r="AF388" s="978">
        <v>0.42</v>
      </c>
      <c r="AG388" s="978">
        <v>-4.9000000000000004</v>
      </c>
      <c r="AH388" s="980">
        <v>46.6</v>
      </c>
      <c r="AI388" s="980">
        <v>-91.9</v>
      </c>
      <c r="AJ388" s="978">
        <v>-56.8</v>
      </c>
      <c r="AK388" s="978">
        <v>7.0000000000000009</v>
      </c>
      <c r="AL388" s="991">
        <v>658.42</v>
      </c>
      <c r="AM388" s="985">
        <v>0.2</v>
      </c>
      <c r="AN388" s="978">
        <v>1.46</v>
      </c>
      <c r="AO388" s="838" t="str">
        <f t="shared" si="93"/>
        <v>n/a</v>
      </c>
      <c r="AP388" s="839">
        <f t="shared" si="94"/>
        <v>17.704039934419846</v>
      </c>
      <c r="AQ388" s="1001" t="str">
        <f t="shared" si="95"/>
        <v>n/a</v>
      </c>
      <c r="AR388" s="738">
        <f>INDEX(Historical!$C$7:$C$1442,MATCH(B388,Historical!$B$7:$B$1449,0))*IF(AH388="n/a",1.03,IF(AH388&lt;0,1.01,IF(AH388&gt;10,1.1,(1+AH388/100))))</f>
        <v>1.1110000000000002</v>
      </c>
      <c r="AS388" s="999">
        <f t="shared" si="96"/>
        <v>1.1221100000000002</v>
      </c>
      <c r="AT388" s="999">
        <f t="shared" si="103"/>
        <v>1.2006577000000003</v>
      </c>
      <c r="AU388" s="999">
        <f t="shared" si="103"/>
        <v>1.2847037390000005</v>
      </c>
      <c r="AV388" s="999">
        <f t="shared" si="103"/>
        <v>1.3746330007300005</v>
      </c>
      <c r="AW388" s="738">
        <f t="shared" si="98"/>
        <v>6.0931044397300012</v>
      </c>
      <c r="AX388" s="846">
        <f t="shared" si="99"/>
        <v>38.321411570628939</v>
      </c>
      <c r="AY388" s="1080">
        <v>0.59</v>
      </c>
      <c r="AZ388" s="985">
        <v>21</v>
      </c>
      <c r="BA388" s="985">
        <v>-14.52</v>
      </c>
      <c r="BB388" s="985">
        <v>4.51</v>
      </c>
      <c r="BC388" s="985">
        <v>-0.66</v>
      </c>
      <c r="BE388" s="700">
        <v>2011</v>
      </c>
      <c r="BF388" s="1013">
        <f t="shared" si="100"/>
        <v>0</v>
      </c>
      <c r="BG388" s="995">
        <v>-1.9</v>
      </c>
    </row>
    <row r="389" spans="1:59" ht="11.25" customHeight="1" x14ac:dyDescent="0.2">
      <c r="A389" s="976" t="s">
        <v>3920</v>
      </c>
      <c r="B389" s="988" t="s">
        <v>3921</v>
      </c>
      <c r="C389" s="1070" t="s">
        <v>108</v>
      </c>
      <c r="D389" s="1070" t="s">
        <v>4401</v>
      </c>
      <c r="E389" s="828">
        <v>6</v>
      </c>
      <c r="F389" s="1148">
        <v>764</v>
      </c>
      <c r="G389" s="1148" t="s">
        <v>106</v>
      </c>
      <c r="H389" s="1148" t="s">
        <v>106</v>
      </c>
      <c r="I389" s="987">
        <v>46.56</v>
      </c>
      <c r="J389" s="738">
        <f t="shared" si="86"/>
        <v>2.5773195876288657</v>
      </c>
      <c r="K389" s="990">
        <v>0.3</v>
      </c>
      <c r="L389" s="1000">
        <v>4</v>
      </c>
      <c r="M389" s="729">
        <f t="shared" si="87"/>
        <v>1.2</v>
      </c>
      <c r="N389" s="983" t="s">
        <v>4004</v>
      </c>
      <c r="O389" s="831">
        <v>0.25</v>
      </c>
      <c r="P389" s="973">
        <v>43472</v>
      </c>
      <c r="Q389" s="973">
        <v>43487</v>
      </c>
      <c r="R389" s="729">
        <f t="shared" si="88"/>
        <v>19.999999999999996</v>
      </c>
      <c r="S389" s="795">
        <f>IF(INDEX(Historical!$D$7:$D$1442,MATCH(B389,Historical!$B$7:$B$1449,0))=0,"n/a",(INDEX(Historical!$C$7:$C$1442,MATCH(B389,Historical!$B$7:$B$1449,0))/INDEX(Historical!$D$7:$D$1442,MATCH(B389,Historical!$B$7:$B$1449,0))-1)*100)</f>
        <v>17.499999999999982</v>
      </c>
      <c r="T389" s="795">
        <f>IF(INDEX(Historical!$F$7:$F$1442,MATCH(B389,Historical!$B$7:$B$1449,0))=0,"n/a",((INDEX(Historical!$C$7:$C$1442,MATCH(B389,Historical!$B$7:$B$1449,0))/INDEX(Historical!$F$7:$F$1442,MATCH(B389,Historical!$B$7:$B$1449,0)))^(1/3)-1)*100)</f>
        <v>26.898554176646329</v>
      </c>
      <c r="U389" s="795" t="str">
        <f>IF(INDEX(Historical!$H$7:$H$1442,MATCH(B389,Historical!$B$7:$B$1449,0))=0,"n/a",((INDEX(Historical!$C$7:$C$1442,MATCH(B389,Historical!$B$7:$B$1449,0))/INDEX(Historical!$H$7:$H$1442,MATCH(B389,Historical!$B$7:$B$1449,0)))^(1/5)-1)*100)</f>
        <v>n/a</v>
      </c>
      <c r="V389" s="795">
        <f>IF(INDEX(Historical!$O$7:$O$1442,MATCH(B389,Historical!$B$7:$B$1449,0))=0,"n/a",((INDEX(Historical!$C$7:$C$1442,MATCH(B389,Historical!$B$7:$B$1449,0))/INDEX(Historical!$O$7:$O$1442,MATCH(B389,Historical!$B$7:$B$1449,0)))^(1/10)-1)*100)</f>
        <v>7.1773462536293131</v>
      </c>
      <c r="W389" s="796" t="str">
        <f t="shared" si="89"/>
        <v>n/a</v>
      </c>
      <c r="X389" s="797" t="str">
        <f t="shared" si="90"/>
        <v>n/a</v>
      </c>
      <c r="Y389" s="749"/>
      <c r="Z389" s="738">
        <f t="shared" si="91"/>
        <v>25.862068965517242</v>
      </c>
      <c r="AA389" s="999">
        <f t="shared" si="92"/>
        <v>10.03448275862069</v>
      </c>
      <c r="AB389" s="1000">
        <v>12</v>
      </c>
      <c r="AC389" s="978">
        <v>4.6399999999999997</v>
      </c>
      <c r="AD389" s="978">
        <v>1</v>
      </c>
      <c r="AE389" s="978">
        <v>3.54</v>
      </c>
      <c r="AF389" s="978">
        <v>1.75</v>
      </c>
      <c r="AG389" s="978">
        <v>14.499999999999998</v>
      </c>
      <c r="AH389" s="978">
        <v>31.8</v>
      </c>
      <c r="AI389" s="978">
        <v>5.0500000000000007</v>
      </c>
      <c r="AJ389" s="978">
        <v>13.700000000000001</v>
      </c>
      <c r="AK389" s="978">
        <v>10</v>
      </c>
      <c r="AL389" s="991">
        <v>691.88</v>
      </c>
      <c r="AM389" s="985">
        <v>1.4000000000000001</v>
      </c>
      <c r="AN389" s="978">
        <v>0.25</v>
      </c>
      <c r="AO389" s="838" t="str">
        <f t="shared" si="93"/>
        <v>n/a</v>
      </c>
      <c r="AP389" s="839" t="str">
        <f t="shared" si="94"/>
        <v>n/a</v>
      </c>
      <c r="AQ389" s="1001">
        <f t="shared" si="95"/>
        <v>-11.656365814228442</v>
      </c>
      <c r="AR389" s="738">
        <f>INDEX(Historical!$C$7:$C$1442,MATCH(B389,Historical!$B$7:$B$1449,0))*IF(AH389="n/a",1.03,IF(AH389&lt;0,1.01,IF(AH389&gt;10,1.1,(1+AH389/100))))</f>
        <v>1.034</v>
      </c>
      <c r="AS389" s="999">
        <f t="shared" si="96"/>
        <v>1.086217</v>
      </c>
      <c r="AT389" s="999">
        <f t="shared" si="103"/>
        <v>1.1948387</v>
      </c>
      <c r="AU389" s="999">
        <f t="shared" si="103"/>
        <v>1.3143225700000001</v>
      </c>
      <c r="AV389" s="999">
        <f t="shared" si="103"/>
        <v>1.4457548270000002</v>
      </c>
      <c r="AW389" s="738">
        <f t="shared" si="98"/>
        <v>6.0751330970000001</v>
      </c>
      <c r="AX389" s="846">
        <f t="shared" si="99"/>
        <v>13.04796627362543</v>
      </c>
      <c r="AY389" s="1080">
        <v>1.24</v>
      </c>
      <c r="AZ389" s="985">
        <v>16.79</v>
      </c>
      <c r="BA389" s="985">
        <v>-32.99</v>
      </c>
      <c r="BB389" s="985">
        <v>0.52</v>
      </c>
      <c r="BC389" s="985">
        <v>-19.559999999999999</v>
      </c>
      <c r="BE389" s="700">
        <v>2014</v>
      </c>
      <c r="BF389" s="1013">
        <f t="shared" si="100"/>
        <v>0</v>
      </c>
      <c r="BG389" s="995">
        <v>1.4000000000000001</v>
      </c>
    </row>
    <row r="390" spans="1:59" ht="11.25" customHeight="1" x14ac:dyDescent="0.2">
      <c r="A390" s="976" t="s">
        <v>1587</v>
      </c>
      <c r="B390" s="988" t="s">
        <v>1588</v>
      </c>
      <c r="C390" s="1070" t="s">
        <v>108</v>
      </c>
      <c r="D390" s="1070" t="s">
        <v>118</v>
      </c>
      <c r="E390" s="828">
        <v>9</v>
      </c>
      <c r="F390" s="1148">
        <v>350</v>
      </c>
      <c r="G390" s="1148" t="s">
        <v>106</v>
      </c>
      <c r="H390" s="1148" t="s">
        <v>106</v>
      </c>
      <c r="I390" s="987">
        <v>112.37</v>
      </c>
      <c r="J390" s="738">
        <f t="shared" si="86"/>
        <v>0.88991723769689413</v>
      </c>
      <c r="K390" s="990">
        <v>0.25</v>
      </c>
      <c r="L390" s="1000">
        <v>4</v>
      </c>
      <c r="M390" s="729">
        <f t="shared" si="87"/>
        <v>1</v>
      </c>
      <c r="N390" s="983" t="s">
        <v>595</v>
      </c>
      <c r="O390" s="831">
        <v>0.2</v>
      </c>
      <c r="P390" s="694">
        <v>43145</v>
      </c>
      <c r="Q390" s="694">
        <v>43175</v>
      </c>
      <c r="R390" s="729">
        <f t="shared" si="88"/>
        <v>24.999999999999993</v>
      </c>
      <c r="S390" s="795">
        <f>IF(INDEX(Historical!$D$7:$D$1442,MATCH(B390,Historical!$B$7:$B$1449,0))=0,"n/a",(INDEX(Historical!$C$7:$C$1442,MATCH(B390,Historical!$B$7:$B$1449,0))/INDEX(Historical!$D$7:$D$1442,MATCH(B390,Historical!$B$7:$B$1449,0))-1)*100)</f>
        <v>28.205128205128194</v>
      </c>
      <c r="T390" s="795">
        <f>IF(INDEX(Historical!$F$7:$F$1442,MATCH(B390,Historical!$B$7:$B$1449,0))=0,"n/a",((INDEX(Historical!$C$7:$C$1442,MATCH(B390,Historical!$B$7:$B$1449,0))/INDEX(Historical!$F$7:$F$1442,MATCH(B390,Historical!$B$7:$B$1449,0)))^(1/3)-1)*100)</f>
        <v>16.039720840319482</v>
      </c>
      <c r="U390" s="795">
        <f>IF(INDEX(Historical!$H$7:$H$1442,MATCH(B390,Historical!$B$7:$B$1449,0))=0,"n/a",((INDEX(Historical!$C$7:$C$1442,MATCH(B390,Historical!$B$7:$B$1449,0))/INDEX(Historical!$H$7:$H$1442,MATCH(B390,Historical!$B$7:$B$1449,0)))^(1/5)-1)*100)</f>
        <v>17.844539784792257</v>
      </c>
      <c r="V390" s="795" t="str">
        <f>IF(INDEX(Historical!$O$7:$O$1442,MATCH(B390,Historical!$B$7:$B$1449,0))=0,"n/a",((INDEX(Historical!$C$7:$C$1442,MATCH(B390,Historical!$B$7:$B$1449,0))/INDEX(Historical!$O$7:$O$1442,MATCH(B390,Historical!$B$7:$B$1449,0)))^(1/10)-1)*100)</f>
        <v>n/a</v>
      </c>
      <c r="W390" s="796" t="str">
        <f t="shared" si="89"/>
        <v>n/a</v>
      </c>
      <c r="X390" s="797">
        <f t="shared" si="90"/>
        <v>1.1587363496618348</v>
      </c>
      <c r="Y390" s="989"/>
      <c r="Z390" s="738">
        <f t="shared" si="91"/>
        <v>14.164305949008499</v>
      </c>
      <c r="AA390" s="999">
        <f t="shared" si="92"/>
        <v>15.916430594900852</v>
      </c>
      <c r="AB390" s="1000">
        <v>12</v>
      </c>
      <c r="AC390" s="978">
        <v>7.06</v>
      </c>
      <c r="AD390" s="978">
        <v>0.9</v>
      </c>
      <c r="AE390" s="978">
        <v>2.63</v>
      </c>
      <c r="AF390" s="978">
        <v>3.38</v>
      </c>
      <c r="AG390" s="978">
        <v>22.3</v>
      </c>
      <c r="AH390" s="978">
        <v>20.7</v>
      </c>
      <c r="AI390" s="978">
        <v>10.4</v>
      </c>
      <c r="AJ390" s="978">
        <v>15.4</v>
      </c>
      <c r="AK390" s="978">
        <v>17.68</v>
      </c>
      <c r="AL390" s="991">
        <v>4880</v>
      </c>
      <c r="AM390" s="985">
        <v>0.6</v>
      </c>
      <c r="AN390" s="978">
        <v>0.88</v>
      </c>
      <c r="AO390" s="838">
        <f t="shared" si="93"/>
        <v>2.8180264275883005</v>
      </c>
      <c r="AP390" s="839">
        <f t="shared" si="94"/>
        <v>18.734457022489153</v>
      </c>
      <c r="AQ390" s="1001">
        <f t="shared" si="95"/>
        <v>54.628638156448005</v>
      </c>
      <c r="AR390" s="738">
        <f>INDEX(Historical!$C$7:$C$1442,MATCH(B390,Historical!$B$7:$B$1449,0))*IF(AH390="n/a",1.03,IF(AH390&lt;0,1.01,IF(AH390&gt;10,1.1,(1+AH390/100))))</f>
        <v>1.1000000000000001</v>
      </c>
      <c r="AS390" s="999">
        <f t="shared" si="96"/>
        <v>1.2100000000000002</v>
      </c>
      <c r="AT390" s="999">
        <f t="shared" si="103"/>
        <v>1.3310000000000004</v>
      </c>
      <c r="AU390" s="999">
        <f t="shared" si="103"/>
        <v>1.4641000000000006</v>
      </c>
      <c r="AV390" s="999">
        <f t="shared" si="103"/>
        <v>1.6105100000000008</v>
      </c>
      <c r="AW390" s="738">
        <f t="shared" si="98"/>
        <v>6.7156100000000025</v>
      </c>
      <c r="AX390" s="846">
        <f t="shared" si="99"/>
        <v>5.9763371006496415</v>
      </c>
      <c r="AY390" s="1080">
        <v>1.36</v>
      </c>
      <c r="AZ390" s="985">
        <v>24.79</v>
      </c>
      <c r="BA390" s="985">
        <v>-12.45</v>
      </c>
      <c r="BB390" s="985">
        <v>6.0600000000000005</v>
      </c>
      <c r="BC390" s="985">
        <v>3.58</v>
      </c>
      <c r="BE390" s="700">
        <v>2010</v>
      </c>
      <c r="BF390" s="1013">
        <f t="shared" si="100"/>
        <v>0</v>
      </c>
      <c r="BG390" s="995">
        <v>2.5</v>
      </c>
    </row>
    <row r="391" spans="1:59" s="874" customFormat="1" ht="11.25" customHeight="1" x14ac:dyDescent="0.2">
      <c r="A391" s="1149" t="s">
        <v>4227</v>
      </c>
      <c r="B391" s="1150" t="s">
        <v>2698</v>
      </c>
      <c r="C391" s="1070" t="s">
        <v>112</v>
      </c>
      <c r="D391" s="1070" t="s">
        <v>4427</v>
      </c>
      <c r="E391" s="854">
        <v>7</v>
      </c>
      <c r="F391" s="1148">
        <v>581</v>
      </c>
      <c r="G391" s="1147" t="s">
        <v>106</v>
      </c>
      <c r="H391" s="1147" t="s">
        <v>106</v>
      </c>
      <c r="I391" s="1151">
        <v>19.95</v>
      </c>
      <c r="J391" s="856">
        <f t="shared" ref="J391:J454" si="104">(M391/I391)*100</f>
        <v>1.2030075187969926</v>
      </c>
      <c r="K391" s="733">
        <v>0.06</v>
      </c>
      <c r="L391" s="1147">
        <v>4</v>
      </c>
      <c r="M391" s="859">
        <f t="shared" ref="M391:M454" si="105">K391*L391</f>
        <v>0.24</v>
      </c>
      <c r="N391" s="1147" t="s">
        <v>493</v>
      </c>
      <c r="O391" s="1152">
        <v>5.5E-2</v>
      </c>
      <c r="P391" s="1265">
        <v>43097</v>
      </c>
      <c r="Q391" s="1265">
        <v>43115</v>
      </c>
      <c r="R391" s="859">
        <f t="shared" ref="R391:R454" si="106">(K391-O391)/O391*100</f>
        <v>9.0909090909090864</v>
      </c>
      <c r="S391" s="795">
        <f>IF(INDEX(Historical!$D$7:$D$1442,MATCH(B391,Historical!$B$7:$B$1449,0))=0,"n/a",(INDEX(Historical!$C$7:$C$1442,MATCH(B391,Historical!$B$7:$B$1449,0))/INDEX(Historical!$D$7:$D$1442,MATCH(B391,Historical!$B$7:$B$1449,0))-1)*100)</f>
        <v>6.6666666666666652</v>
      </c>
      <c r="T391" s="795">
        <f>IF(INDEX(Historical!$F$7:$F$1442,MATCH(B391,Historical!$B$7:$B$1449,0))=0,"n/a",((INDEX(Historical!$C$7:$C$1442,MATCH(B391,Historical!$B$7:$B$1449,0))/INDEX(Historical!$F$7:$F$1442,MATCH(B391,Historical!$B$7:$B$1449,0)))^(1/3)-1)*100)</f>
        <v>6.2658569182611146</v>
      </c>
      <c r="U391" s="795">
        <f>IF(INDEX(Historical!$H$7:$H$1442,MATCH(B391,Historical!$B$7:$B$1449,0))=0,"n/a",((INDEX(Historical!$C$7:$C$1442,MATCH(B391,Historical!$B$7:$B$1449,0))/INDEX(Historical!$H$7:$H$1442,MATCH(B391,Historical!$B$7:$B$1449,0)))^(1/5)-1)*100)</f>
        <v>12.195514544619957</v>
      </c>
      <c r="V391" s="795">
        <f>IF(INDEX(Historical!$O$7:$O$1442,MATCH(B391,Historical!$B$7:$B$1449,0))=0,"n/a",((INDEX(Historical!$C$7:$C$1442,MATCH(B391,Historical!$B$7:$B$1449,0))/INDEX(Historical!$O$7:$O$1442,MATCH(B391,Historical!$B$7:$B$1449,0)))^(1/10)-1)*100)</f>
        <v>16.983368811009349</v>
      </c>
      <c r="W391" s="863">
        <f t="shared" ref="W391:W454" si="107">IF(OR(U391&lt;=0,U391="n/a",V391&lt;=0,V391="n/a"),"n/a",U391/V391)</f>
        <v>0.7180857155215461</v>
      </c>
      <c r="X391" s="864">
        <f t="shared" ref="X391:X454" si="108">IF(OR(AJ391&lt;=0,AJ391="n/a",U391&lt;=0,U391="n/a"),"n/a",U391/AJ391)</f>
        <v>6.0977572723099787</v>
      </c>
      <c r="Y391" s="1153"/>
      <c r="Z391" s="856">
        <f t="shared" ref="Z391:Z454" si="109">IF(OR(AC391&lt;0.01,AC391="n/a"),"n/a",M391/AC391*100)</f>
        <v>21.238938053097346</v>
      </c>
      <c r="AA391" s="866">
        <f t="shared" ref="AA391:AA454" si="110">IF(OR(AC391&lt;0.01,AC391="n/a"),"n/a",I391/AC391)</f>
        <v>17.654867256637168</v>
      </c>
      <c r="AB391" s="858">
        <v>12</v>
      </c>
      <c r="AC391" s="931">
        <v>1.1299999999999999</v>
      </c>
      <c r="AD391" s="931">
        <v>1.77</v>
      </c>
      <c r="AE391" s="867">
        <v>0.39</v>
      </c>
      <c r="AF391" s="867">
        <v>1.75</v>
      </c>
      <c r="AG391" s="867">
        <v>11.899999999999999</v>
      </c>
      <c r="AH391" s="867">
        <v>136.69999999999999</v>
      </c>
      <c r="AI391" s="867">
        <v>32.53</v>
      </c>
      <c r="AJ391" s="1156">
        <v>2</v>
      </c>
      <c r="AK391" s="1156">
        <v>10</v>
      </c>
      <c r="AL391" s="931">
        <v>1020</v>
      </c>
      <c r="AM391" s="931">
        <v>4.3999999999999995</v>
      </c>
      <c r="AN391" s="931">
        <v>0.63</v>
      </c>
      <c r="AO391" s="870">
        <f t="shared" ref="AO391:AO454" si="111">IF(U391="n/a","n/a",IF(AA391&lt;0,"n/a",IF(AA391="n/a","n/a",J391+U391-AA391)))</f>
        <v>-4.2563451932202181</v>
      </c>
      <c r="AP391" s="871">
        <f t="shared" ref="AP391:AP454" si="112">IF(U391="n/a","n/a",J391+U391)</f>
        <v>13.39852206341695</v>
      </c>
      <c r="AQ391" s="872">
        <f t="shared" ref="AQ391:AQ454" si="113">IF(OR(AC391&lt;0.01,AF391="n/a"),"n/a",(I391/SQRT(22.5*AC391*(I391/AF391))-1)*100)</f>
        <v>17.181753792256039</v>
      </c>
      <c r="AR391" s="738">
        <f>INDEX(Historical!$C$7:$C$1442,MATCH(B391,Historical!$B$7:$B$1449,0))*IF(AH391="n/a",1.03,IF(AH391&lt;0,1.01,IF(AH391&gt;10,1.1,(1+AH391/100))))</f>
        <v>0.26400000000000001</v>
      </c>
      <c r="AS391" s="866">
        <f t="shared" ref="AS391:AS454" si="114">IF($AI391="n/a",1.03*AR391,IF($AI391&lt;0,1.01*AR391,IF($AI391&gt;10,1.1*AR391,(1+$AI391/100)*AR391)))</f>
        <v>0.29040000000000005</v>
      </c>
      <c r="AT391" s="866">
        <f t="shared" si="103"/>
        <v>0.31944000000000006</v>
      </c>
      <c r="AU391" s="866">
        <f t="shared" si="103"/>
        <v>0.35138400000000009</v>
      </c>
      <c r="AV391" s="866">
        <f t="shared" si="103"/>
        <v>0.3865224000000001</v>
      </c>
      <c r="AW391" s="856">
        <f t="shared" ref="AW391:AW454" si="115">SUM(AR391:AV391)</f>
        <v>1.6117464000000001</v>
      </c>
      <c r="AX391" s="873">
        <f t="shared" ref="AX391:AX454" si="116">AW391/I391*100</f>
        <v>8.0789293233082713</v>
      </c>
      <c r="AY391" s="932">
        <v>1.41</v>
      </c>
      <c r="AZ391" s="867">
        <v>11.95</v>
      </c>
      <c r="BA391" s="867">
        <v>-30.959999999999997</v>
      </c>
      <c r="BB391" s="867">
        <v>-5.99</v>
      </c>
      <c r="BC391" s="867">
        <v>-18.62</v>
      </c>
      <c r="BD391" s="1033"/>
      <c r="BE391" s="700">
        <v>2012</v>
      </c>
      <c r="BF391" s="1013">
        <f t="shared" ref="BF391:BF454" si="117">IF(BE391&gt;2008,0,IF(BE391&gt;2001,1,IF(BE391&gt;1990,2,IF(BE391&gt;1980,3,IF(BE391&gt;1973,4,IF(BE391&gt;1970,5,IF(BE391&gt;1960,6,IF(BE391&gt;1958,7,IF(BE391&gt;1953,8,9)))))))))</f>
        <v>0</v>
      </c>
      <c r="BG391" s="931">
        <v>4.8</v>
      </c>
    </row>
    <row r="392" spans="1:59" ht="11.25" customHeight="1" x14ac:dyDescent="0.2">
      <c r="A392" s="976" t="s">
        <v>3922</v>
      </c>
      <c r="B392" s="988" t="s">
        <v>3923</v>
      </c>
      <c r="C392" s="1070" t="s">
        <v>4381</v>
      </c>
      <c r="D392" s="1070" t="s">
        <v>4382</v>
      </c>
      <c r="E392" s="828">
        <v>5</v>
      </c>
      <c r="F392" s="1148">
        <v>795</v>
      </c>
      <c r="G392" s="1148" t="s">
        <v>106</v>
      </c>
      <c r="H392" s="1148" t="s">
        <v>106</v>
      </c>
      <c r="I392" s="987">
        <v>69.16</v>
      </c>
      <c r="J392" s="738">
        <f t="shared" si="104"/>
        <v>2.776171197223829</v>
      </c>
      <c r="K392" s="990">
        <v>0.48</v>
      </c>
      <c r="L392" s="1000">
        <v>4</v>
      </c>
      <c r="M392" s="729">
        <f t="shared" si="105"/>
        <v>1.92</v>
      </c>
      <c r="N392" s="983" t="s">
        <v>152</v>
      </c>
      <c r="O392" s="831">
        <v>0.44</v>
      </c>
      <c r="P392" s="694">
        <v>43173</v>
      </c>
      <c r="Q392" s="694">
        <v>43188</v>
      </c>
      <c r="R392" s="729">
        <f t="shared" si="106"/>
        <v>9.0909090909090864</v>
      </c>
      <c r="S392" s="795">
        <f>IF(INDEX(Historical!$D$7:$D$1442,MATCH(B392,Historical!$B$7:$B$1449,0))=0,"n/a",(INDEX(Historical!$C$7:$C$1442,MATCH(B392,Historical!$B$7:$B$1449,0))/INDEX(Historical!$D$7:$D$1442,MATCH(B392,Historical!$B$7:$B$1449,0))-1)*100)</f>
        <v>9.0909090909090828</v>
      </c>
      <c r="T392" s="795">
        <f>IF(INDEX(Historical!$F$7:$F$1442,MATCH(B392,Historical!$B$7:$B$1449,0))=0,"n/a",((INDEX(Historical!$C$7:$C$1442,MATCH(B392,Historical!$B$7:$B$1449,0))/INDEX(Historical!$F$7:$F$1442,MATCH(B392,Historical!$B$7:$B$1449,0)))^(1/3)-1)*100)</f>
        <v>8.0983869874452274</v>
      </c>
      <c r="U392" s="795">
        <f>IF(INDEX(Historical!$H$7:$H$1442,MATCH(B392,Historical!$B$7:$B$1449,0))=0,"n/a",((INDEX(Historical!$C$7:$C$1442,MATCH(B392,Historical!$B$7:$B$1449,0))/INDEX(Historical!$H$7:$H$1442,MATCH(B392,Historical!$B$7:$B$1449,0)))^(1/5)-1)*100)</f>
        <v>11.382417860287886</v>
      </c>
      <c r="V392" s="795">
        <f>IF(INDEX(Historical!$O$7:$O$1442,MATCH(B392,Historical!$B$7:$B$1449,0))=0,"n/a",((INDEX(Historical!$C$7:$C$1442,MATCH(B392,Historical!$B$7:$B$1449,0))/INDEX(Historical!$O$7:$O$1442,MATCH(B392,Historical!$B$7:$B$1449,0)))^(1/10)-1)*100)</f>
        <v>2.0981006815159908</v>
      </c>
      <c r="W392" s="796">
        <f t="shared" si="107"/>
        <v>5.4251056493930863</v>
      </c>
      <c r="X392" s="797">
        <f t="shared" si="108"/>
        <v>0.18538139837602419</v>
      </c>
      <c r="Y392" s="763"/>
      <c r="Z392" s="738">
        <f t="shared" si="109"/>
        <v>68.32740213523131</v>
      </c>
      <c r="AA392" s="999">
        <f t="shared" si="110"/>
        <v>24.612099644128111</v>
      </c>
      <c r="AB392" s="1000">
        <v>12</v>
      </c>
      <c r="AC392" s="978">
        <v>2.81</v>
      </c>
      <c r="AD392" s="978" t="s">
        <v>137</v>
      </c>
      <c r="AE392" s="978">
        <v>15.22</v>
      </c>
      <c r="AF392" s="978">
        <v>1.81</v>
      </c>
      <c r="AG392" s="978">
        <v>10.9</v>
      </c>
      <c r="AH392" s="978">
        <v>34.699999999999996</v>
      </c>
      <c r="AI392" s="978">
        <v>10.34</v>
      </c>
      <c r="AJ392" s="978">
        <v>61.4</v>
      </c>
      <c r="AK392" s="978">
        <v>-6.05</v>
      </c>
      <c r="AL392" s="991">
        <v>42690</v>
      </c>
      <c r="AM392" s="985">
        <v>0.67999999999999994</v>
      </c>
      <c r="AN392" s="978">
        <v>0.51</v>
      </c>
      <c r="AO392" s="838">
        <f t="shared" si="111"/>
        <v>-10.453510586616396</v>
      </c>
      <c r="AP392" s="839">
        <f t="shared" si="112"/>
        <v>14.158589057511715</v>
      </c>
      <c r="AQ392" s="1001">
        <f t="shared" si="113"/>
        <v>40.70915686206051</v>
      </c>
      <c r="AR392" s="738">
        <f>INDEX(Historical!$C$7:$C$1442,MATCH(B392,Historical!$B$7:$B$1449,0))*IF(AH392="n/a",1.03,IF(AH392&lt;0,1.01,IF(AH392&gt;10,1.1,(1+AH392/100))))</f>
        <v>2.1120000000000001</v>
      </c>
      <c r="AS392" s="999">
        <f t="shared" si="114"/>
        <v>2.3232000000000004</v>
      </c>
      <c r="AT392" s="999">
        <f t="shared" si="103"/>
        <v>2.3464320000000005</v>
      </c>
      <c r="AU392" s="999">
        <f t="shared" si="103"/>
        <v>2.3698963200000005</v>
      </c>
      <c r="AV392" s="999">
        <f t="shared" si="103"/>
        <v>2.3935952832000007</v>
      </c>
      <c r="AW392" s="738">
        <f t="shared" si="115"/>
        <v>11.5451236032</v>
      </c>
      <c r="AX392" s="846">
        <f t="shared" si="116"/>
        <v>16.693353966454598</v>
      </c>
      <c r="AY392" s="1080">
        <v>0.99</v>
      </c>
      <c r="AZ392" s="985">
        <v>25.27</v>
      </c>
      <c r="BA392" s="985">
        <v>0.3</v>
      </c>
      <c r="BB392" s="985">
        <v>8.49</v>
      </c>
      <c r="BC392" s="985">
        <v>6.54</v>
      </c>
      <c r="BE392" s="700">
        <v>2014</v>
      </c>
      <c r="BF392" s="1013">
        <f t="shared" si="117"/>
        <v>0</v>
      </c>
      <c r="BG392" s="995">
        <v>5.8999999999999995</v>
      </c>
    </row>
    <row r="393" spans="1:59" ht="11.25" customHeight="1" x14ac:dyDescent="0.2">
      <c r="A393" s="984" t="s">
        <v>1591</v>
      </c>
      <c r="B393" s="988" t="s">
        <v>1592</v>
      </c>
      <c r="C393" s="1070" t="s">
        <v>108</v>
      </c>
      <c r="D393" s="1070" t="s">
        <v>4393</v>
      </c>
      <c r="E393" s="829">
        <v>8</v>
      </c>
      <c r="F393" s="1148">
        <v>447</v>
      </c>
      <c r="G393" s="1148" t="s">
        <v>106</v>
      </c>
      <c r="H393" s="1148" t="s">
        <v>106</v>
      </c>
      <c r="I393" s="987">
        <v>17.100000000000001</v>
      </c>
      <c r="J393" s="738">
        <f t="shared" si="104"/>
        <v>3.2748538011695909</v>
      </c>
      <c r="K393" s="990">
        <v>0.14000000000000001</v>
      </c>
      <c r="L393" s="1000">
        <v>4</v>
      </c>
      <c r="M393" s="729">
        <f t="shared" si="105"/>
        <v>0.56000000000000005</v>
      </c>
      <c r="N393" s="983" t="s">
        <v>143</v>
      </c>
      <c r="O393" s="831">
        <v>0.13</v>
      </c>
      <c r="P393" s="979">
        <v>42964</v>
      </c>
      <c r="Q393" s="979">
        <v>42989</v>
      </c>
      <c r="R393" s="729">
        <f t="shared" si="106"/>
        <v>7.6923076923076987</v>
      </c>
      <c r="S393" s="795">
        <f>IF(INDEX(Historical!$D$7:$D$1442,MATCH(B393,Historical!$B$7:$B$1449,0))=0,"n/a",(INDEX(Historical!$C$7:$C$1442,MATCH(B393,Historical!$B$7:$B$1449,0))/INDEX(Historical!$D$7:$D$1442,MATCH(B393,Historical!$B$7:$B$1449,0))-1)*100)</f>
        <v>3.7037037037036979</v>
      </c>
      <c r="T393" s="795">
        <f>IF(INDEX(Historical!$F$7:$F$1442,MATCH(B393,Historical!$B$7:$B$1449,0))=0,"n/a",((INDEX(Historical!$C$7:$C$1442,MATCH(B393,Historical!$B$7:$B$1449,0))/INDEX(Historical!$F$7:$F$1442,MATCH(B393,Historical!$B$7:$B$1449,0)))^(1/3)-1)*100)</f>
        <v>6.014041147633864</v>
      </c>
      <c r="U393" s="795">
        <f>IF(INDEX(Historical!$H$7:$H$1442,MATCH(B393,Historical!$B$7:$B$1449,0))=0,"n/a",((INDEX(Historical!$C$7:$C$1442,MATCH(B393,Historical!$B$7:$B$1449,0))/INDEX(Historical!$H$7:$H$1442,MATCH(B393,Historical!$B$7:$B$1449,0)))^(1/5)-1)*100)</f>
        <v>10.494795379650323</v>
      </c>
      <c r="V393" s="795">
        <f>IF(INDEX(Historical!$O$7:$O$1442,MATCH(B393,Historical!$B$7:$B$1449,0))=0,"n/a",((INDEX(Historical!$C$7:$C$1442,MATCH(B393,Historical!$B$7:$B$1449,0))/INDEX(Historical!$O$7:$O$1442,MATCH(B393,Historical!$B$7:$B$1449,0)))^(1/10)-1)*100)</f>
        <v>3.9538176114951584</v>
      </c>
      <c r="W393" s="796">
        <f t="shared" si="107"/>
        <v>2.6543448410817456</v>
      </c>
      <c r="X393" s="797" t="str">
        <f t="shared" si="108"/>
        <v>n/a</v>
      </c>
      <c r="Y393" s="763" t="s">
        <v>4463</v>
      </c>
      <c r="Z393" s="738">
        <f t="shared" si="109"/>
        <v>70.886075949367083</v>
      </c>
      <c r="AA393" s="999">
        <f t="shared" si="110"/>
        <v>21.645569620253166</v>
      </c>
      <c r="AB393" s="1000">
        <v>6</v>
      </c>
      <c r="AC393" s="978">
        <v>0.79</v>
      </c>
      <c r="AD393" s="978" t="s">
        <v>137</v>
      </c>
      <c r="AE393" s="978">
        <v>2.96</v>
      </c>
      <c r="AF393" s="978">
        <v>1.04</v>
      </c>
      <c r="AG393" s="978">
        <v>3.5000000000000004</v>
      </c>
      <c r="AH393" s="978">
        <v>-20.599999999999998</v>
      </c>
      <c r="AI393" s="978">
        <v>23.73</v>
      </c>
      <c r="AJ393" s="978">
        <v>-26.5</v>
      </c>
      <c r="AK393" s="978">
        <v>-13</v>
      </c>
      <c r="AL393" s="991">
        <v>127.22</v>
      </c>
      <c r="AM393" s="985">
        <v>0.2</v>
      </c>
      <c r="AN393" s="978">
        <v>0</v>
      </c>
      <c r="AO393" s="838">
        <f t="shared" si="111"/>
        <v>-7.8759204394332514</v>
      </c>
      <c r="AP393" s="839">
        <f t="shared" si="112"/>
        <v>13.769649180819915</v>
      </c>
      <c r="AQ393" s="1001">
        <f t="shared" si="113"/>
        <v>2.531325189258915E-2</v>
      </c>
      <c r="AR393" s="738">
        <f>INDEX(Historical!$C$7:$C$1442,MATCH(B393,Historical!$B$7:$B$1449,0))*IF(AH393="n/a",1.03,IF(AH393&lt;0,1.01,IF(AH393&gt;10,1.1,(1+AH393/100))))</f>
        <v>0.5656000000000001</v>
      </c>
      <c r="AS393" s="999">
        <f t="shared" si="114"/>
        <v>0.62216000000000016</v>
      </c>
      <c r="AT393" s="999">
        <f t="shared" si="103"/>
        <v>0.62838160000000021</v>
      </c>
      <c r="AU393" s="999">
        <f t="shared" si="103"/>
        <v>0.63466541600000026</v>
      </c>
      <c r="AV393" s="999">
        <f t="shared" si="103"/>
        <v>0.64101207016000028</v>
      </c>
      <c r="AW393" s="738">
        <f t="shared" si="115"/>
        <v>3.091819086160001</v>
      </c>
      <c r="AX393" s="846">
        <f t="shared" si="116"/>
        <v>18.080813369356729</v>
      </c>
      <c r="AY393" s="1080">
        <v>0.38</v>
      </c>
      <c r="AZ393" s="985">
        <v>16.559999999999999</v>
      </c>
      <c r="BA393" s="985">
        <v>-13.55</v>
      </c>
      <c r="BB393" s="985">
        <v>3.46</v>
      </c>
      <c r="BC393" s="985">
        <v>-3.91</v>
      </c>
      <c r="BE393" s="700">
        <v>2012</v>
      </c>
      <c r="BF393" s="1013">
        <f t="shared" si="117"/>
        <v>0</v>
      </c>
      <c r="BG393" s="995">
        <v>0.4</v>
      </c>
    </row>
    <row r="394" spans="1:59" ht="11.25" customHeight="1" x14ac:dyDescent="0.2">
      <c r="A394" s="976" t="s">
        <v>1593</v>
      </c>
      <c r="B394" s="988" t="s">
        <v>1594</v>
      </c>
      <c r="C394" s="1070" t="s">
        <v>108</v>
      </c>
      <c r="D394" s="1070" t="s">
        <v>4393</v>
      </c>
      <c r="E394" s="828">
        <v>8</v>
      </c>
      <c r="F394" s="1148">
        <v>523</v>
      </c>
      <c r="G394" s="1148" t="s">
        <v>106</v>
      </c>
      <c r="H394" s="1148" t="s">
        <v>106</v>
      </c>
      <c r="I394" s="987">
        <v>24.71</v>
      </c>
      <c r="J394" s="738">
        <f t="shared" si="104"/>
        <v>3.3994334277620393</v>
      </c>
      <c r="K394" s="990">
        <v>0.21</v>
      </c>
      <c r="L394" s="1000">
        <v>4</v>
      </c>
      <c r="M394" s="729">
        <f t="shared" si="105"/>
        <v>0.84</v>
      </c>
      <c r="N394" s="983" t="s">
        <v>210</v>
      </c>
      <c r="O394" s="831">
        <v>0.2</v>
      </c>
      <c r="P394" s="973">
        <v>43326</v>
      </c>
      <c r="Q394" s="973">
        <v>43343</v>
      </c>
      <c r="R394" s="729">
        <f t="shared" si="106"/>
        <v>4.9999999999999902</v>
      </c>
      <c r="S394" s="795">
        <f>IF(INDEX(Historical!$D$7:$D$1442,MATCH(B394,Historical!$B$7:$B$1449,0))=0,"n/a",(INDEX(Historical!$C$7:$C$1442,MATCH(B394,Historical!$B$7:$B$1449,0))/INDEX(Historical!$D$7:$D$1442,MATCH(B394,Historical!$B$7:$B$1449,0))-1)*100)</f>
        <v>5.12820512820511</v>
      </c>
      <c r="T394" s="795">
        <f>IF(INDEX(Historical!$F$7:$F$1442,MATCH(B394,Historical!$B$7:$B$1449,0))=0,"n/a",((INDEX(Historical!$C$7:$C$1442,MATCH(B394,Historical!$B$7:$B$1449,0))/INDEX(Historical!$F$7:$F$1442,MATCH(B394,Historical!$B$7:$B$1449,0)))^(1/3)-1)*100)</f>
        <v>8.0521713396629391</v>
      </c>
      <c r="U394" s="795">
        <f>IF(INDEX(Historical!$H$7:$H$1442,MATCH(B394,Historical!$B$7:$B$1449,0))=0,"n/a",((INDEX(Historical!$C$7:$C$1442,MATCH(B394,Historical!$B$7:$B$1449,0))/INDEX(Historical!$H$7:$H$1442,MATCH(B394,Historical!$B$7:$B$1449,0)))^(1/5)-1)*100)</f>
        <v>7.9257722981303402</v>
      </c>
      <c r="V394" s="795">
        <f>IF(INDEX(Historical!$O$7:$O$1442,MATCH(B394,Historical!$B$7:$B$1449,0))=0,"n/a",((INDEX(Historical!$C$7:$C$1442,MATCH(B394,Historical!$B$7:$B$1449,0))/INDEX(Historical!$O$7:$O$1442,MATCH(B394,Historical!$B$7:$B$1449,0)))^(1/10)-1)*100)</f>
        <v>6.4231520106765583</v>
      </c>
      <c r="W394" s="796">
        <f t="shared" si="107"/>
        <v>1.2339381482730174</v>
      </c>
      <c r="X394" s="797">
        <f t="shared" si="108"/>
        <v>1.5241869804096808</v>
      </c>
      <c r="Y394" s="989"/>
      <c r="Z394" s="738">
        <f t="shared" si="109"/>
        <v>51.533742331288344</v>
      </c>
      <c r="AA394" s="999">
        <f t="shared" si="110"/>
        <v>15.159509202453989</v>
      </c>
      <c r="AB394" s="1000">
        <v>12</v>
      </c>
      <c r="AC394" s="978">
        <v>1.63</v>
      </c>
      <c r="AD394" s="978">
        <v>1.89</v>
      </c>
      <c r="AE394" s="978">
        <v>4.76</v>
      </c>
      <c r="AF394" s="978">
        <v>1.21</v>
      </c>
      <c r="AG394" s="978">
        <v>7.8</v>
      </c>
      <c r="AH394" s="978">
        <v>10.199999999999999</v>
      </c>
      <c r="AI394" s="978">
        <v>3.8</v>
      </c>
      <c r="AJ394" s="978">
        <v>5.2</v>
      </c>
      <c r="AK394" s="978">
        <v>8</v>
      </c>
      <c r="AL394" s="991">
        <v>1660</v>
      </c>
      <c r="AM394" s="985">
        <v>1.0999999999999999</v>
      </c>
      <c r="AN394" s="978">
        <v>1.1499999999999999</v>
      </c>
      <c r="AO394" s="838">
        <f t="shared" si="111"/>
        <v>-3.83430347656161</v>
      </c>
      <c r="AP394" s="839">
        <f t="shared" si="112"/>
        <v>11.32520572589238</v>
      </c>
      <c r="AQ394" s="1001">
        <f t="shared" si="113"/>
        <v>-9.7090969637722679</v>
      </c>
      <c r="AR394" s="738">
        <f>INDEX(Historical!$C$7:$C$1442,MATCH(B394,Historical!$B$7:$B$1449,0))*IF(AH394="n/a",1.03,IF(AH394&lt;0,1.01,IF(AH394&gt;10,1.1,(1+AH394/100))))</f>
        <v>0.90200000000000002</v>
      </c>
      <c r="AS394" s="999">
        <f t="shared" si="114"/>
        <v>0.93627600000000011</v>
      </c>
      <c r="AT394" s="999">
        <f t="shared" si="103"/>
        <v>1.0111780800000001</v>
      </c>
      <c r="AU394" s="999">
        <f t="shared" si="103"/>
        <v>1.0920723264000001</v>
      </c>
      <c r="AV394" s="999">
        <f t="shared" si="103"/>
        <v>1.1794381125120001</v>
      </c>
      <c r="AW394" s="738">
        <f t="shared" si="115"/>
        <v>5.1209645189120003</v>
      </c>
      <c r="AX394" s="846">
        <f t="shared" si="116"/>
        <v>20.724259485681912</v>
      </c>
      <c r="AY394" s="1080">
        <v>0.56000000000000005</v>
      </c>
      <c r="AZ394" s="985">
        <v>11.21</v>
      </c>
      <c r="BA394" s="985">
        <v>-15.14</v>
      </c>
      <c r="BB394" s="985">
        <v>0.98</v>
      </c>
      <c r="BC394" s="985">
        <v>-3.83</v>
      </c>
      <c r="BE394" s="700">
        <v>2011</v>
      </c>
      <c r="BF394" s="1013">
        <f t="shared" si="117"/>
        <v>0</v>
      </c>
      <c r="BG394" s="995">
        <v>1</v>
      </c>
    </row>
    <row r="395" spans="1:59" ht="11.25" customHeight="1" x14ac:dyDescent="0.2">
      <c r="A395" s="993" t="s">
        <v>4320</v>
      </c>
      <c r="B395" s="988" t="s">
        <v>3924</v>
      </c>
      <c r="C395" s="1070" t="s">
        <v>4381</v>
      </c>
      <c r="D395" s="1070" t="s">
        <v>4382</v>
      </c>
      <c r="E395" s="828">
        <v>5</v>
      </c>
      <c r="F395" s="1148">
        <v>836</v>
      </c>
      <c r="G395" s="1148" t="s">
        <v>106</v>
      </c>
      <c r="H395" s="1148" t="s">
        <v>106</v>
      </c>
      <c r="I395" s="987">
        <v>145.19</v>
      </c>
      <c r="J395" s="738">
        <f t="shared" si="104"/>
        <v>2.8927612094496866</v>
      </c>
      <c r="K395" s="990">
        <v>1.05</v>
      </c>
      <c r="L395" s="1000">
        <v>4</v>
      </c>
      <c r="M395" s="729">
        <f t="shared" si="105"/>
        <v>4.2</v>
      </c>
      <c r="N395" s="719" t="s">
        <v>111</v>
      </c>
      <c r="O395" s="831">
        <v>0.85</v>
      </c>
      <c r="P395" s="973">
        <v>43354</v>
      </c>
      <c r="Q395" s="973">
        <v>43370</v>
      </c>
      <c r="R395" s="729">
        <f t="shared" si="106"/>
        <v>23.529411764705891</v>
      </c>
      <c r="S395" s="795">
        <f>IF(INDEX(Historical!$D$7:$D$1442,MATCH(B395,Historical!$B$7:$B$1449,0))=0,"n/a",(INDEX(Historical!$C$7:$C$1442,MATCH(B395,Historical!$B$7:$B$1449,0))/INDEX(Historical!$D$7:$D$1442,MATCH(B395,Historical!$B$7:$B$1449,0))-1)*100)</f>
        <v>11.764705882352944</v>
      </c>
      <c r="T395" s="795">
        <f>IF(INDEX(Historical!$F$7:$F$1442,MATCH(B395,Historical!$B$7:$B$1449,0))=0,"n/a",((INDEX(Historical!$C$7:$C$1442,MATCH(B395,Historical!$B$7:$B$1449,0))/INDEX(Historical!$F$7:$F$1442,MATCH(B395,Historical!$B$7:$B$1449,0)))^(1/3)-1)*100)</f>
        <v>19.983162620797646</v>
      </c>
      <c r="U395" s="795">
        <f>IF(INDEX(Historical!$H$7:$H$1442,MATCH(B395,Historical!$B$7:$B$1449,0))=0,"n/a",((INDEX(Historical!$C$7:$C$1442,MATCH(B395,Historical!$B$7:$B$1449,0))/INDEX(Historical!$H$7:$H$1442,MATCH(B395,Historical!$B$7:$B$1449,0)))^(1/5)-1)*100)</f>
        <v>16.6417926847523</v>
      </c>
      <c r="V395" s="795">
        <f>IF(INDEX(Historical!$O$7:$O$1442,MATCH(B395,Historical!$B$7:$B$1449,0))=0,"n/a",((INDEX(Historical!$C$7:$C$1442,MATCH(B395,Historical!$B$7:$B$1449,0))/INDEX(Historical!$O$7:$O$1442,MATCH(B395,Historical!$B$7:$B$1449,0)))^(1/10)-1)*100)</f>
        <v>8.0008299434556562</v>
      </c>
      <c r="W395" s="796">
        <f t="shared" si="107"/>
        <v>2.0800082994345592</v>
      </c>
      <c r="X395" s="797">
        <f t="shared" si="108"/>
        <v>0.49529144895096128</v>
      </c>
      <c r="Y395" s="749"/>
      <c r="Z395" s="738">
        <f t="shared" si="109"/>
        <v>70.826306913996632</v>
      </c>
      <c r="AA395" s="999">
        <f t="shared" si="110"/>
        <v>24.483979763912313</v>
      </c>
      <c r="AB395" s="1000">
        <v>12</v>
      </c>
      <c r="AC395" s="978">
        <v>5.93</v>
      </c>
      <c r="AD395" s="978" t="s">
        <v>137</v>
      </c>
      <c r="AE395" s="978">
        <v>9.65</v>
      </c>
      <c r="AF395" s="978">
        <v>4.96</v>
      </c>
      <c r="AG395" s="978">
        <v>21</v>
      </c>
      <c r="AH395" s="978">
        <v>42.6</v>
      </c>
      <c r="AI395" s="978">
        <v>3.05</v>
      </c>
      <c r="AJ395" s="978">
        <v>33.6</v>
      </c>
      <c r="AK395" s="978" t="s">
        <v>137</v>
      </c>
      <c r="AL395" s="991">
        <v>3970</v>
      </c>
      <c r="AM395" s="985">
        <v>0.8</v>
      </c>
      <c r="AN395" s="978">
        <v>0</v>
      </c>
      <c r="AO395" s="838">
        <f t="shared" si="111"/>
        <v>-4.9494258697103248</v>
      </c>
      <c r="AP395" s="839">
        <f t="shared" si="112"/>
        <v>19.534553894201988</v>
      </c>
      <c r="AQ395" s="1001">
        <f t="shared" si="113"/>
        <v>132.32213232588643</v>
      </c>
      <c r="AR395" s="738">
        <f>INDEX(Historical!$C$7:$C$1442,MATCH(B395,Historical!$B$7:$B$1449,0))*IF(AH395="n/a",1.03,IF(AH395&lt;0,1.01,IF(AH395&gt;10,1.1,(1+AH395/100))))</f>
        <v>4.18</v>
      </c>
      <c r="AS395" s="999">
        <f t="shared" si="114"/>
        <v>4.3074899999999996</v>
      </c>
      <c r="AT395" s="999">
        <f t="shared" si="103"/>
        <v>4.4367146999999996</v>
      </c>
      <c r="AU395" s="999">
        <f t="shared" si="103"/>
        <v>4.5698161409999996</v>
      </c>
      <c r="AV395" s="999">
        <f t="shared" si="103"/>
        <v>4.7069106252299999</v>
      </c>
      <c r="AW395" s="738">
        <f t="shared" si="115"/>
        <v>22.200931466229996</v>
      </c>
      <c r="AX395" s="846">
        <f t="shared" si="116"/>
        <v>15.29095079980026</v>
      </c>
      <c r="AY395" s="1080">
        <v>0.52</v>
      </c>
      <c r="AZ395" s="985">
        <v>34.549999999999997</v>
      </c>
      <c r="BA395" s="985">
        <v>0.13</v>
      </c>
      <c r="BB395" s="985">
        <v>6.47</v>
      </c>
      <c r="BC395" s="985">
        <v>12.989999999999998</v>
      </c>
      <c r="BE395" s="700">
        <v>2014</v>
      </c>
      <c r="BF395" s="1013">
        <f t="shared" si="117"/>
        <v>0</v>
      </c>
      <c r="BG395" s="995">
        <v>7.9</v>
      </c>
    </row>
    <row r="396" spans="1:59" ht="11.25" customHeight="1" x14ac:dyDescent="0.2">
      <c r="A396" s="984" t="s">
        <v>1597</v>
      </c>
      <c r="B396" s="988" t="s">
        <v>34</v>
      </c>
      <c r="C396" s="1070" t="s">
        <v>131</v>
      </c>
      <c r="D396" s="1070" t="s">
        <v>4390</v>
      </c>
      <c r="E396" s="828">
        <v>7</v>
      </c>
      <c r="F396" s="1148">
        <v>589</v>
      </c>
      <c r="G396" s="1148" t="s">
        <v>37</v>
      </c>
      <c r="H396" s="1148" t="s">
        <v>37</v>
      </c>
      <c r="I396" s="987">
        <v>54.55</v>
      </c>
      <c r="J396" s="738">
        <f t="shared" si="104"/>
        <v>3.2997250229147577</v>
      </c>
      <c r="K396" s="990">
        <v>0.45</v>
      </c>
      <c r="L396" s="1000">
        <v>4</v>
      </c>
      <c r="M396" s="729">
        <f t="shared" si="105"/>
        <v>1.8</v>
      </c>
      <c r="N396" s="983" t="s">
        <v>320</v>
      </c>
      <c r="O396" s="831">
        <v>0.43</v>
      </c>
      <c r="P396" s="694">
        <v>43166</v>
      </c>
      <c r="Q396" s="694">
        <v>43189</v>
      </c>
      <c r="R396" s="729">
        <f t="shared" si="106"/>
        <v>4.6511627906976782</v>
      </c>
      <c r="S396" s="795">
        <f>IF(INDEX(Historical!$D$7:$D$1442,MATCH(B396,Historical!$B$7:$B$1449,0))=0,"n/a",(INDEX(Historical!$C$7:$C$1442,MATCH(B396,Historical!$B$7:$B$1449,0))/INDEX(Historical!$D$7:$D$1442,MATCH(B396,Historical!$B$7:$B$1449,0))-1)*100)</f>
        <v>4.6511627906976827</v>
      </c>
      <c r="T396" s="795">
        <f>IF(INDEX(Historical!$F$7:$F$1442,MATCH(B396,Historical!$B$7:$B$1449,0))=0,"n/a",((INDEX(Historical!$C$7:$C$1442,MATCH(B396,Historical!$B$7:$B$1449,0))/INDEX(Historical!$F$7:$F$1442,MATCH(B396,Historical!$B$7:$B$1449,0)))^(1/3)-1)*100)</f>
        <v>4.8856246288386806</v>
      </c>
      <c r="U396" s="795">
        <f>IF(INDEX(Historical!$H$7:$H$1442,MATCH(B396,Historical!$B$7:$B$1449,0))=0,"n/a",((INDEX(Historical!$C$7:$C$1442,MATCH(B396,Historical!$B$7:$B$1449,0))/INDEX(Historical!$H$7:$H$1442,MATCH(B396,Historical!$B$7:$B$1449,0)))^(1/5)-1)*100)</f>
        <v>4.5639552591273169</v>
      </c>
      <c r="V396" s="795">
        <f>IF(INDEX(Historical!$O$7:$O$1442,MATCH(B396,Historical!$B$7:$B$1449,0))=0,"n/a",((INDEX(Historical!$C$7:$C$1442,MATCH(B396,Historical!$B$7:$B$1449,0))/INDEX(Historical!$O$7:$O$1442,MATCH(B396,Historical!$B$7:$B$1449,0)))^(1/10)-1)*100)</f>
        <v>3.3875584783562118</v>
      </c>
      <c r="W396" s="796">
        <f t="shared" si="107"/>
        <v>1.3472698075287377</v>
      </c>
      <c r="X396" s="797" t="str">
        <f t="shared" si="108"/>
        <v>n/a</v>
      </c>
      <c r="Y396" s="741"/>
      <c r="Z396" s="738">
        <f t="shared" si="109"/>
        <v>62.93706293706294</v>
      </c>
      <c r="AA396" s="999">
        <f t="shared" si="110"/>
        <v>19.073426573426573</v>
      </c>
      <c r="AB396" s="1000">
        <v>12</v>
      </c>
      <c r="AC396" s="978">
        <v>2.86</v>
      </c>
      <c r="AD396" s="978">
        <v>2.65</v>
      </c>
      <c r="AE396" s="978">
        <v>2.99</v>
      </c>
      <c r="AF396" s="978">
        <v>1.91</v>
      </c>
      <c r="AG396" s="978">
        <v>15.5</v>
      </c>
      <c r="AH396" s="978">
        <v>-6.4</v>
      </c>
      <c r="AI396" s="978">
        <v>4.7699999999999996</v>
      </c>
      <c r="AJ396" s="978">
        <v>-8.2000000000000011</v>
      </c>
      <c r="AK396" s="978">
        <v>7.21</v>
      </c>
      <c r="AL396" s="991">
        <v>27880</v>
      </c>
      <c r="AM396" s="985">
        <v>0.1</v>
      </c>
      <c r="AN396" s="978">
        <v>1.03</v>
      </c>
      <c r="AO396" s="838">
        <f t="shared" si="111"/>
        <v>-11.209746291384498</v>
      </c>
      <c r="AP396" s="839">
        <f t="shared" si="112"/>
        <v>7.8636802820420746</v>
      </c>
      <c r="AQ396" s="1001">
        <f t="shared" si="113"/>
        <v>27.244724414098553</v>
      </c>
      <c r="AR396" s="738">
        <f>INDEX(Historical!$C$7:$C$1442,MATCH(B396,Historical!$B$7:$B$1449,0))*IF(AH396="n/a",1.03,IF(AH396&lt;0,1.01,IF(AH396&gt;10,1.1,(1+AH396/100))))</f>
        <v>1.8180000000000001</v>
      </c>
      <c r="AS396" s="999">
        <f t="shared" si="114"/>
        <v>1.9047186000000003</v>
      </c>
      <c r="AT396" s="999">
        <f t="shared" si="103"/>
        <v>2.0420488110600004</v>
      </c>
      <c r="AU396" s="999">
        <f t="shared" si="103"/>
        <v>2.1892805303374265</v>
      </c>
      <c r="AV396" s="999">
        <f t="shared" si="103"/>
        <v>2.347127656574755</v>
      </c>
      <c r="AW396" s="738">
        <f t="shared" si="115"/>
        <v>10.301175597972183</v>
      </c>
      <c r="AX396" s="846">
        <f t="shared" si="116"/>
        <v>18.883914936704276</v>
      </c>
      <c r="AY396" s="1080">
        <v>0.45</v>
      </c>
      <c r="AZ396" s="985">
        <v>18.099999999999998</v>
      </c>
      <c r="BA396" s="985">
        <v>-3.7600000000000002</v>
      </c>
      <c r="BB396" s="985">
        <v>2.67</v>
      </c>
      <c r="BC396" s="985">
        <v>3.81</v>
      </c>
      <c r="BE396" s="700">
        <v>2012</v>
      </c>
      <c r="BF396" s="1013">
        <f t="shared" si="117"/>
        <v>0</v>
      </c>
      <c r="BG396" s="995">
        <v>5</v>
      </c>
    </row>
    <row r="397" spans="1:59" ht="11.25" customHeight="1" x14ac:dyDescent="0.2">
      <c r="A397" s="976" t="s">
        <v>1600</v>
      </c>
      <c r="B397" s="988" t="s">
        <v>1601</v>
      </c>
      <c r="C397" s="1070" t="s">
        <v>108</v>
      </c>
      <c r="D397" s="1070" t="s">
        <v>4401</v>
      </c>
      <c r="E397" s="828">
        <v>8</v>
      </c>
      <c r="F397" s="1148">
        <v>472</v>
      </c>
      <c r="G397" s="1148" t="s">
        <v>106</v>
      </c>
      <c r="H397" s="1148" t="s">
        <v>106</v>
      </c>
      <c r="I397" s="987">
        <v>39</v>
      </c>
      <c r="J397" s="738">
        <f t="shared" si="104"/>
        <v>3.2820512820512819</v>
      </c>
      <c r="K397" s="990">
        <v>0.32</v>
      </c>
      <c r="L397" s="1000">
        <v>4</v>
      </c>
      <c r="M397" s="729">
        <f t="shared" si="105"/>
        <v>1.28</v>
      </c>
      <c r="N397" s="983" t="s">
        <v>320</v>
      </c>
      <c r="O397" s="831">
        <v>0.31</v>
      </c>
      <c r="P397" s="694">
        <v>43174</v>
      </c>
      <c r="Q397" s="694">
        <v>43189</v>
      </c>
      <c r="R397" s="729">
        <f t="shared" si="106"/>
        <v>3.2258064516129057</v>
      </c>
      <c r="S397" s="795">
        <f>IF(INDEX(Historical!$D$7:$D$1442,MATCH(B397,Historical!$B$7:$B$1449,0))=0,"n/a",(INDEX(Historical!$C$7:$C$1442,MATCH(B397,Historical!$B$7:$B$1449,0))/INDEX(Historical!$D$7:$D$1442,MATCH(B397,Historical!$B$7:$B$1449,0))-1)*100)</f>
        <v>3.2258064516129004</v>
      </c>
      <c r="T397" s="795">
        <f>IF(INDEX(Historical!$F$7:$F$1442,MATCH(B397,Historical!$B$7:$B$1449,0))=0,"n/a",((INDEX(Historical!$C$7:$C$1442,MATCH(B397,Historical!$B$7:$B$1449,0))/INDEX(Historical!$F$7:$F$1442,MATCH(B397,Historical!$B$7:$B$1449,0)))^(1/3)-1)*100)</f>
        <v>3.3357652893651002</v>
      </c>
      <c r="U397" s="795">
        <f>IF(INDEX(Historical!$H$7:$H$1442,MATCH(B397,Historical!$B$7:$B$1449,0))=0,"n/a",((INDEX(Historical!$C$7:$C$1442,MATCH(B397,Historical!$B$7:$B$1449,0))/INDEX(Historical!$H$7:$H$1442,MATCH(B397,Historical!$B$7:$B$1449,0)))^(1/5)-1)*100)</f>
        <v>3.4563715943573214</v>
      </c>
      <c r="V397" s="795">
        <f>IF(INDEX(Historical!$O$7:$O$1442,MATCH(B397,Historical!$B$7:$B$1449,0))=0,"n/a",((INDEX(Historical!$C$7:$C$1442,MATCH(B397,Historical!$B$7:$B$1449,0))/INDEX(Historical!$O$7:$O$1442,MATCH(B397,Historical!$B$7:$B$1449,0)))^(1/10)-1)*100)</f>
        <v>3.3575519102710727</v>
      </c>
      <c r="W397" s="796">
        <f t="shared" si="107"/>
        <v>1.0294320644109627</v>
      </c>
      <c r="X397" s="797" t="str">
        <f t="shared" si="108"/>
        <v>n/a</v>
      </c>
      <c r="Y397" s="753"/>
      <c r="Z397" s="738" t="str">
        <f t="shared" si="109"/>
        <v>n/a</v>
      </c>
      <c r="AA397" s="999" t="str">
        <f t="shared" si="110"/>
        <v>n/a</v>
      </c>
      <c r="AB397" s="1000">
        <v>12</v>
      </c>
      <c r="AC397" s="978" t="s">
        <v>137</v>
      </c>
      <c r="AD397" s="978" t="s">
        <v>137</v>
      </c>
      <c r="AE397" s="978" t="s">
        <v>137</v>
      </c>
      <c r="AF397" s="978" t="s">
        <v>137</v>
      </c>
      <c r="AG397" s="978" t="s">
        <v>137</v>
      </c>
      <c r="AH397" s="978" t="s">
        <v>137</v>
      </c>
      <c r="AI397" s="978" t="s">
        <v>137</v>
      </c>
      <c r="AJ397" s="978" t="s">
        <v>137</v>
      </c>
      <c r="AK397" s="978" t="s">
        <v>137</v>
      </c>
      <c r="AL397" s="991" t="s">
        <v>137</v>
      </c>
      <c r="AM397" s="985" t="s">
        <v>137</v>
      </c>
      <c r="AN397" s="978" t="s">
        <v>137</v>
      </c>
      <c r="AO397" s="838" t="str">
        <f t="shared" si="111"/>
        <v>n/a</v>
      </c>
      <c r="AP397" s="839">
        <f t="shared" si="112"/>
        <v>6.7384228764086034</v>
      </c>
      <c r="AQ397" s="1001" t="str">
        <f t="shared" si="113"/>
        <v>n/a</v>
      </c>
      <c r="AR397" s="738">
        <f>INDEX(Historical!$C$7:$C$1442,MATCH(B397,Historical!$B$7:$B$1449,0))*IF(AH397="n/a",1.03,IF(AH397&lt;0,1.01,IF(AH397&gt;10,1.1,(1+AH397/100))))</f>
        <v>1.3184</v>
      </c>
      <c r="AS397" s="999">
        <f t="shared" si="114"/>
        <v>1.357952</v>
      </c>
      <c r="AT397" s="999">
        <f t="shared" si="103"/>
        <v>1.3986905600000001</v>
      </c>
      <c r="AU397" s="999">
        <f t="shared" si="103"/>
        <v>1.4406512768000002</v>
      </c>
      <c r="AV397" s="999">
        <f t="shared" si="103"/>
        <v>1.4838708151040001</v>
      </c>
      <c r="AW397" s="738">
        <f t="shared" si="115"/>
        <v>6.9995646519040005</v>
      </c>
      <c r="AX397" s="846">
        <f t="shared" si="116"/>
        <v>17.947601671548718</v>
      </c>
      <c r="AY397" s="1080" t="s">
        <v>137</v>
      </c>
      <c r="AZ397" s="985" t="s">
        <v>137</v>
      </c>
      <c r="BA397" s="985" t="s">
        <v>137</v>
      </c>
      <c r="BB397" s="985" t="s">
        <v>137</v>
      </c>
      <c r="BC397" s="985" t="s">
        <v>137</v>
      </c>
      <c r="BD397" s="1032" t="s">
        <v>4326</v>
      </c>
      <c r="BE397" s="700">
        <v>2011</v>
      </c>
      <c r="BF397" s="1013">
        <f t="shared" si="117"/>
        <v>0</v>
      </c>
      <c r="BG397" s="995" t="s">
        <v>137</v>
      </c>
    </row>
    <row r="398" spans="1:59" ht="11.25" customHeight="1" x14ac:dyDescent="0.2">
      <c r="A398" s="976" t="s">
        <v>3925</v>
      </c>
      <c r="B398" s="988" t="s">
        <v>3926</v>
      </c>
      <c r="C398" s="1070" t="s">
        <v>4381</v>
      </c>
      <c r="D398" s="1070" t="s">
        <v>4382</v>
      </c>
      <c r="E398" s="828">
        <v>5</v>
      </c>
      <c r="F398" s="1148">
        <v>801</v>
      </c>
      <c r="G398" s="1148" t="s">
        <v>106</v>
      </c>
      <c r="H398" s="1148" t="s">
        <v>106</v>
      </c>
      <c r="I398" s="987">
        <v>42.11</v>
      </c>
      <c r="J398" s="738">
        <f t="shared" si="104"/>
        <v>3.8945618617905486</v>
      </c>
      <c r="K398" s="990">
        <v>0.41</v>
      </c>
      <c r="L398" s="1000">
        <v>4</v>
      </c>
      <c r="M398" s="729">
        <f t="shared" si="105"/>
        <v>1.64</v>
      </c>
      <c r="N398" s="983" t="s">
        <v>506</v>
      </c>
      <c r="O398" s="831">
        <v>0.39</v>
      </c>
      <c r="P398" s="694">
        <v>43180</v>
      </c>
      <c r="Q398" s="694">
        <v>43195</v>
      </c>
      <c r="R398" s="729">
        <f t="shared" si="106"/>
        <v>5.128205128205118</v>
      </c>
      <c r="S398" s="795">
        <f>IF(INDEX(Historical!$D$7:$D$1442,MATCH(B398,Historical!$B$7:$B$1449,0))=0,"n/a",(INDEX(Historical!$C$7:$C$1442,MATCH(B398,Historical!$B$7:$B$1449,0))/INDEX(Historical!$D$7:$D$1442,MATCH(B398,Historical!$B$7:$B$1449,0))-1)*100)</f>
        <v>5.8823529411764719</v>
      </c>
      <c r="T398" s="795">
        <f>IF(INDEX(Historical!$F$7:$F$1442,MATCH(B398,Historical!$B$7:$B$1449,0))=0,"n/a",((INDEX(Historical!$C$7:$C$1442,MATCH(B398,Historical!$B$7:$B$1449,0))/INDEX(Historical!$F$7:$F$1442,MATCH(B398,Historical!$B$7:$B$1449,0)))^(1/3)-1)*100)</f>
        <v>10.215636926059734</v>
      </c>
      <c r="U398" s="795" t="str">
        <f>IF(INDEX(Historical!$H$7:$H$1442,MATCH(B398,Historical!$B$7:$B$1449,0))=0,"n/a",((INDEX(Historical!$C$7:$C$1442,MATCH(B398,Historical!$B$7:$B$1449,0))/INDEX(Historical!$H$7:$H$1442,MATCH(B398,Historical!$B$7:$B$1449,0)))^(1/5)-1)*100)</f>
        <v>n/a</v>
      </c>
      <c r="V398" s="795" t="str">
        <f>IF(INDEX(Historical!$O$7:$O$1442,MATCH(B398,Historical!$B$7:$B$1449,0))=0,"n/a",((INDEX(Historical!$C$7:$C$1442,MATCH(B398,Historical!$B$7:$B$1449,0))/INDEX(Historical!$O$7:$O$1442,MATCH(B398,Historical!$B$7:$B$1449,0)))^(1/10)-1)*100)</f>
        <v>n/a</v>
      </c>
      <c r="W398" s="796" t="str">
        <f t="shared" si="107"/>
        <v>n/a</v>
      </c>
      <c r="X398" s="797" t="str">
        <f t="shared" si="108"/>
        <v>n/a</v>
      </c>
      <c r="Y398" s="989"/>
      <c r="Z398" s="738" t="str">
        <f t="shared" si="109"/>
        <v>n/a</v>
      </c>
      <c r="AA398" s="999" t="str">
        <f t="shared" si="110"/>
        <v>n/a</v>
      </c>
      <c r="AB398" s="1000">
        <v>12</v>
      </c>
      <c r="AC398" s="978">
        <v>-0.77</v>
      </c>
      <c r="AD398" s="978" t="s">
        <v>137</v>
      </c>
      <c r="AE398" s="978">
        <v>4.76</v>
      </c>
      <c r="AF398" s="978">
        <v>2.61</v>
      </c>
      <c r="AG398" s="978">
        <v>-2.6</v>
      </c>
      <c r="AH398" s="980">
        <v>-106.69999999999999</v>
      </c>
      <c r="AI398" s="980">
        <v>178.6</v>
      </c>
      <c r="AJ398" s="978">
        <v>41.3</v>
      </c>
      <c r="AK398" s="978" t="s">
        <v>137</v>
      </c>
      <c r="AL398" s="991">
        <v>2180</v>
      </c>
      <c r="AM398" s="985">
        <v>1.0999999999999999</v>
      </c>
      <c r="AN398" s="978">
        <v>1.45</v>
      </c>
      <c r="AO398" s="838" t="str">
        <f t="shared" si="111"/>
        <v>n/a</v>
      </c>
      <c r="AP398" s="839" t="str">
        <f t="shared" si="112"/>
        <v>n/a</v>
      </c>
      <c r="AQ398" s="1001" t="str">
        <f t="shared" si="113"/>
        <v>n/a</v>
      </c>
      <c r="AR398" s="738">
        <f>INDEX(Historical!$C$7:$C$1442,MATCH(B398,Historical!$B$7:$B$1449,0))*IF(AH398="n/a",1.03,IF(AH398&lt;0,1.01,IF(AH398&gt;10,1.1,(1+AH398/100))))</f>
        <v>1.6362000000000001</v>
      </c>
      <c r="AS398" s="999">
        <f t="shared" si="114"/>
        <v>1.7998200000000002</v>
      </c>
      <c r="AT398" s="999">
        <f t="shared" si="103"/>
        <v>1.8538146000000002</v>
      </c>
      <c r="AU398" s="999">
        <f t="shared" si="103"/>
        <v>1.9094290380000003</v>
      </c>
      <c r="AV398" s="999">
        <f t="shared" si="103"/>
        <v>1.9667119091400003</v>
      </c>
      <c r="AW398" s="738">
        <f t="shared" si="115"/>
        <v>9.1659755471400022</v>
      </c>
      <c r="AX398" s="846">
        <f t="shared" si="116"/>
        <v>21.766743165851345</v>
      </c>
      <c r="AY398" s="1080">
        <v>0.79</v>
      </c>
      <c r="AZ398" s="985">
        <v>33.339999999999996</v>
      </c>
      <c r="BA398" s="985">
        <v>-15.950000000000001</v>
      </c>
      <c r="BB398" s="985">
        <v>8.48</v>
      </c>
      <c r="BC398" s="985">
        <v>4.9000000000000004</v>
      </c>
      <c r="BE398" s="700">
        <v>2014</v>
      </c>
      <c r="BF398" s="1013">
        <f t="shared" si="117"/>
        <v>0</v>
      </c>
      <c r="BG398" s="995">
        <v>-0.89999999999999991</v>
      </c>
    </row>
    <row r="399" spans="1:59" ht="11.25" customHeight="1" x14ac:dyDescent="0.2">
      <c r="A399" s="984" t="s">
        <v>1602</v>
      </c>
      <c r="B399" s="988" t="s">
        <v>1603</v>
      </c>
      <c r="C399" s="1070" t="s">
        <v>154</v>
      </c>
      <c r="D399" s="1070" t="s">
        <v>4383</v>
      </c>
      <c r="E399" s="828">
        <v>8</v>
      </c>
      <c r="F399" s="1148">
        <v>562</v>
      </c>
      <c r="G399" s="1148" t="s">
        <v>106</v>
      </c>
      <c r="H399" s="1148" t="s">
        <v>106</v>
      </c>
      <c r="I399" s="987">
        <v>87.35</v>
      </c>
      <c r="J399" s="738">
        <f t="shared" si="104"/>
        <v>2.4270177447052093</v>
      </c>
      <c r="K399" s="990">
        <v>0.53</v>
      </c>
      <c r="L399" s="1000">
        <v>4</v>
      </c>
      <c r="M399" s="729">
        <f t="shared" si="105"/>
        <v>2.12</v>
      </c>
      <c r="N399" s="983" t="s">
        <v>625</v>
      </c>
      <c r="O399" s="831">
        <v>0.5</v>
      </c>
      <c r="P399" s="973">
        <v>43479</v>
      </c>
      <c r="Q399" s="973">
        <v>43495</v>
      </c>
      <c r="R399" s="729">
        <f t="shared" si="106"/>
        <v>6.0000000000000053</v>
      </c>
      <c r="S399" s="795">
        <f>IF(INDEX(Historical!$D$7:$D$1442,MATCH(B399,Historical!$B$7:$B$1449,0))=0,"n/a",(INDEX(Historical!$C$7:$C$1442,MATCH(B399,Historical!$B$7:$B$1449,0))/INDEX(Historical!$D$7:$D$1442,MATCH(B399,Historical!$B$7:$B$1449,0))-1)*100)</f>
        <v>8.333333333333325</v>
      </c>
      <c r="T399" s="795">
        <f>IF(INDEX(Historical!$F$7:$F$1442,MATCH(B399,Historical!$B$7:$B$1449,0))=0,"n/a",((INDEX(Historical!$C$7:$C$1442,MATCH(B399,Historical!$B$7:$B$1449,0))/INDEX(Historical!$F$7:$F$1442,MATCH(B399,Historical!$B$7:$B$1449,0)))^(1/3)-1)*100)</f>
        <v>9.8767382997311017</v>
      </c>
      <c r="U399" s="795">
        <f>IF(INDEX(Historical!$H$7:$H$1442,MATCH(B399,Historical!$B$7:$B$1449,0))=0,"n/a",((INDEX(Historical!$C$7:$C$1442,MATCH(B399,Historical!$B$7:$B$1449,0))/INDEX(Historical!$H$7:$H$1442,MATCH(B399,Historical!$B$7:$B$1449,0)))^(1/5)-1)*100)</f>
        <v>10.197228772148016</v>
      </c>
      <c r="V399" s="795">
        <f>IF(INDEX(Historical!$O$7:$O$1442,MATCH(B399,Historical!$B$7:$B$1449,0))=0,"n/a",((INDEX(Historical!$C$7:$C$1442,MATCH(B399,Historical!$B$7:$B$1449,0))/INDEX(Historical!$O$7:$O$1442,MATCH(B399,Historical!$B$7:$B$1449,0)))^(1/10)-1)*100)</f>
        <v>17.164882683060824</v>
      </c>
      <c r="W399" s="796">
        <f t="shared" si="107"/>
        <v>0.59407506363041784</v>
      </c>
      <c r="X399" s="797">
        <f t="shared" si="108"/>
        <v>2.6834812558284251</v>
      </c>
      <c r="Y399" s="749"/>
      <c r="Z399" s="738">
        <f t="shared" si="109"/>
        <v>39.924670433145018</v>
      </c>
      <c r="AA399" s="999">
        <f t="shared" si="110"/>
        <v>16.450094161958567</v>
      </c>
      <c r="AB399" s="1000">
        <v>12</v>
      </c>
      <c r="AC399" s="978">
        <v>5.31</v>
      </c>
      <c r="AD399" s="978">
        <v>2.36</v>
      </c>
      <c r="AE399" s="978">
        <v>1.56</v>
      </c>
      <c r="AF399" s="978">
        <v>2.23</v>
      </c>
      <c r="AG399" s="978">
        <v>16.8</v>
      </c>
      <c r="AH399" s="978">
        <v>4.7</v>
      </c>
      <c r="AI399" s="978">
        <v>3.46</v>
      </c>
      <c r="AJ399" s="978">
        <v>3.8</v>
      </c>
      <c r="AK399" s="978">
        <v>6.97</v>
      </c>
      <c r="AL399" s="991">
        <v>11910</v>
      </c>
      <c r="AM399" s="985">
        <v>0.32</v>
      </c>
      <c r="AN399" s="978">
        <v>0.7</v>
      </c>
      <c r="AO399" s="838">
        <f t="shared" si="111"/>
        <v>-3.8258476451053429</v>
      </c>
      <c r="AP399" s="839">
        <f t="shared" si="112"/>
        <v>12.624246516853225</v>
      </c>
      <c r="AQ399" s="1001">
        <f t="shared" si="113"/>
        <v>27.686612856403858</v>
      </c>
      <c r="AR399" s="738">
        <f>INDEX(Historical!$C$7:$C$1442,MATCH(B399,Historical!$B$7:$B$1449,0))*IF(AH399="n/a",1.03,IF(AH399&lt;0,1.01,IF(AH399&gt;10,1.1,(1+AH399/100))))</f>
        <v>2.0416499999999997</v>
      </c>
      <c r="AS399" s="999">
        <f t="shared" si="114"/>
        <v>2.1122910899999998</v>
      </c>
      <c r="AT399" s="999">
        <f t="shared" si="103"/>
        <v>2.2595177789730001</v>
      </c>
      <c r="AU399" s="999">
        <f t="shared" si="103"/>
        <v>2.4170061681674184</v>
      </c>
      <c r="AV399" s="999">
        <f t="shared" si="103"/>
        <v>2.5854714980886877</v>
      </c>
      <c r="AW399" s="738">
        <f t="shared" si="115"/>
        <v>11.415936535229108</v>
      </c>
      <c r="AX399" s="846">
        <f t="shared" si="116"/>
        <v>13.069188935579975</v>
      </c>
      <c r="AY399" s="1080">
        <v>0.89</v>
      </c>
      <c r="AZ399" s="985">
        <v>10.639999999999999</v>
      </c>
      <c r="BA399" s="985">
        <v>-25.019999999999996</v>
      </c>
      <c r="BB399" s="985">
        <v>0.51</v>
      </c>
      <c r="BC399" s="985">
        <v>-13.459999999999999</v>
      </c>
      <c r="BE399" s="700">
        <v>2012</v>
      </c>
      <c r="BF399" s="1013">
        <f t="shared" si="117"/>
        <v>0</v>
      </c>
      <c r="BG399" s="995">
        <v>8</v>
      </c>
    </row>
    <row r="400" spans="1:59" ht="11.25" customHeight="1" x14ac:dyDescent="0.2">
      <c r="A400" s="984" t="s">
        <v>1606</v>
      </c>
      <c r="B400" s="988" t="s">
        <v>1607</v>
      </c>
      <c r="C400" s="1070" t="s">
        <v>108</v>
      </c>
      <c r="D400" s="1070" t="s">
        <v>4397</v>
      </c>
      <c r="E400" s="828">
        <v>7</v>
      </c>
      <c r="F400" s="1148">
        <v>653</v>
      </c>
      <c r="G400" s="1148" t="s">
        <v>106</v>
      </c>
      <c r="H400" s="1148" t="s">
        <v>106</v>
      </c>
      <c r="I400" s="987">
        <v>80.5</v>
      </c>
      <c r="J400" s="738">
        <f t="shared" si="104"/>
        <v>1.68944099378882</v>
      </c>
      <c r="K400" s="990">
        <v>0.34</v>
      </c>
      <c r="L400" s="1000">
        <v>4</v>
      </c>
      <c r="M400" s="729">
        <f t="shared" si="105"/>
        <v>1.36</v>
      </c>
      <c r="N400" s="983" t="s">
        <v>572</v>
      </c>
      <c r="O400" s="831">
        <v>0.3</v>
      </c>
      <c r="P400" s="973">
        <v>43467</v>
      </c>
      <c r="Q400" s="973">
        <v>43482</v>
      </c>
      <c r="R400" s="729">
        <f t="shared" si="106"/>
        <v>13.333333333333346</v>
      </c>
      <c r="S400" s="795">
        <f>IF(INDEX(Historical!$D$7:$D$1442,MATCH(B400,Historical!$B$7:$B$1449,0))=0,"n/a",(INDEX(Historical!$C$7:$C$1442,MATCH(B400,Historical!$B$7:$B$1449,0))/INDEX(Historical!$D$7:$D$1442,MATCH(B400,Historical!$B$7:$B$1449,0))-1)*100)</f>
        <v>25</v>
      </c>
      <c r="T400" s="795">
        <f>IF(INDEX(Historical!$F$7:$F$1442,MATCH(B400,Historical!$B$7:$B$1449,0))=0,"n/a",((INDEX(Historical!$C$7:$C$1442,MATCH(B400,Historical!$B$7:$B$1449,0))/INDEX(Historical!$F$7:$F$1442,MATCH(B400,Historical!$B$7:$B$1449,0)))^(1/3)-1)*100)</f>
        <v>15.173720500186395</v>
      </c>
      <c r="U400" s="795">
        <f>IF(INDEX(Historical!$H$7:$H$1442,MATCH(B400,Historical!$B$7:$B$1449,0))=0,"n/a",((INDEX(Historical!$C$7:$C$1442,MATCH(B400,Historical!$B$7:$B$1449,0))/INDEX(Historical!$H$7:$H$1442,MATCH(B400,Historical!$B$7:$B$1449,0)))^(1/5)-1)*100)</f>
        <v>14.456623939757996</v>
      </c>
      <c r="V400" s="795">
        <f>IF(INDEX(Historical!$O$7:$O$1442,MATCH(B400,Historical!$B$7:$B$1449,0))=0,"n/a",((INDEX(Historical!$C$7:$C$1442,MATCH(B400,Historical!$B$7:$B$1449,0))/INDEX(Historical!$O$7:$O$1442,MATCH(B400,Historical!$B$7:$B$1449,0)))^(1/10)-1)*100)</f>
        <v>9.5958226385217227</v>
      </c>
      <c r="W400" s="796">
        <f t="shared" si="107"/>
        <v>1.5065538916614554</v>
      </c>
      <c r="X400" s="797">
        <f t="shared" si="108"/>
        <v>0.71923502187850719</v>
      </c>
      <c r="Y400" s="749"/>
      <c r="Z400" s="738">
        <f t="shared" si="109"/>
        <v>21.118012422360248</v>
      </c>
      <c r="AA400" s="999">
        <f t="shared" si="110"/>
        <v>12.5</v>
      </c>
      <c r="AB400" s="1000">
        <v>9</v>
      </c>
      <c r="AC400" s="978">
        <v>6.44</v>
      </c>
      <c r="AD400" s="978">
        <v>1.49</v>
      </c>
      <c r="AE400" s="978">
        <v>1.51</v>
      </c>
      <c r="AF400" s="978">
        <v>1.84</v>
      </c>
      <c r="AG400" s="978">
        <v>13</v>
      </c>
      <c r="AH400" s="978">
        <v>49.1</v>
      </c>
      <c r="AI400" s="978">
        <v>8.25</v>
      </c>
      <c r="AJ400" s="978">
        <v>20.100000000000001</v>
      </c>
      <c r="AK400" s="978">
        <v>8.39</v>
      </c>
      <c r="AL400" s="991">
        <v>11300</v>
      </c>
      <c r="AM400" s="985">
        <v>0.5</v>
      </c>
      <c r="AN400" s="978">
        <v>3.55</v>
      </c>
      <c r="AO400" s="838">
        <f t="shared" si="111"/>
        <v>3.6460649335468176</v>
      </c>
      <c r="AP400" s="839">
        <f t="shared" si="112"/>
        <v>16.146064933546818</v>
      </c>
      <c r="AQ400" s="1001">
        <f t="shared" si="113"/>
        <v>1.1050059206873408</v>
      </c>
      <c r="AR400" s="738">
        <f>INDEX(Historical!$C$7:$C$1442,MATCH(B400,Historical!$B$7:$B$1449,0))*IF(AH400="n/a",1.03,IF(AH400&lt;0,1.01,IF(AH400&gt;10,1.1,(1+AH400/100))))</f>
        <v>1.2100000000000002</v>
      </c>
      <c r="AS400" s="999">
        <f t="shared" si="114"/>
        <v>1.3098250000000002</v>
      </c>
      <c r="AT400" s="999">
        <f t="shared" si="103"/>
        <v>1.4197193175000005</v>
      </c>
      <c r="AU400" s="999">
        <f t="shared" si="103"/>
        <v>1.5388337682382507</v>
      </c>
      <c r="AV400" s="999">
        <f t="shared" si="103"/>
        <v>1.6679419213934401</v>
      </c>
      <c r="AW400" s="738">
        <f t="shared" si="115"/>
        <v>7.1463200071316919</v>
      </c>
      <c r="AX400" s="846">
        <f t="shared" si="116"/>
        <v>8.8774161579275681</v>
      </c>
      <c r="AY400" s="1080">
        <v>1.59</v>
      </c>
      <c r="AZ400" s="985">
        <v>16.470000000000002</v>
      </c>
      <c r="BA400" s="985">
        <v>-21.21</v>
      </c>
      <c r="BB400" s="985">
        <v>5.2299999999999995</v>
      </c>
      <c r="BC400" s="985">
        <v>-8.06</v>
      </c>
      <c r="BE400" s="700">
        <v>2013</v>
      </c>
      <c r="BF400" s="1013">
        <f t="shared" si="117"/>
        <v>0</v>
      </c>
      <c r="BG400" s="995">
        <v>2.1999999999999997</v>
      </c>
    </row>
    <row r="401" spans="1:59" s="874" customFormat="1" ht="11.25" customHeight="1" x14ac:dyDescent="0.2">
      <c r="A401" s="853" t="s">
        <v>3927</v>
      </c>
      <c r="B401" s="882" t="s">
        <v>3928</v>
      </c>
      <c r="C401" s="1070" t="s">
        <v>4381</v>
      </c>
      <c r="D401" s="1070" t="s">
        <v>4412</v>
      </c>
      <c r="E401" s="854">
        <v>5</v>
      </c>
      <c r="F401" s="1148">
        <v>794</v>
      </c>
      <c r="G401" s="1147" t="s">
        <v>106</v>
      </c>
      <c r="H401" s="1147" t="s">
        <v>106</v>
      </c>
      <c r="I401" s="855">
        <v>41.72</v>
      </c>
      <c r="J401" s="856">
        <f t="shared" si="104"/>
        <v>1.9175455417066156</v>
      </c>
      <c r="K401" s="857">
        <v>0.2</v>
      </c>
      <c r="L401" s="858">
        <v>4</v>
      </c>
      <c r="M401" s="859">
        <f t="shared" si="105"/>
        <v>0.8</v>
      </c>
      <c r="N401" s="860" t="s">
        <v>714</v>
      </c>
      <c r="O401" s="861">
        <v>0.18</v>
      </c>
      <c r="P401" s="878">
        <v>43165</v>
      </c>
      <c r="Q401" s="878">
        <v>43180</v>
      </c>
      <c r="R401" s="859">
        <f t="shared" si="106"/>
        <v>11.111111111111121</v>
      </c>
      <c r="S401" s="795">
        <f>IF(INDEX(Historical!$D$7:$D$1442,MATCH(B401,Historical!$B$7:$B$1449,0))=0,"n/a",(INDEX(Historical!$C$7:$C$1442,MATCH(B401,Historical!$B$7:$B$1449,0))/INDEX(Historical!$D$7:$D$1442,MATCH(B401,Historical!$B$7:$B$1449,0))-1)*100)</f>
        <v>11.111111111111116</v>
      </c>
      <c r="T401" s="795">
        <f>IF(INDEX(Historical!$F$7:$F$1442,MATCH(B401,Historical!$B$7:$B$1449,0))=0,"n/a",((INDEX(Historical!$C$7:$C$1442,MATCH(B401,Historical!$B$7:$B$1449,0))/INDEX(Historical!$F$7:$F$1442,MATCH(B401,Historical!$B$7:$B$1449,0)))^(1/3)-1)*100)</f>
        <v>16.960709528514649</v>
      </c>
      <c r="U401" s="795" t="str">
        <f>IF(INDEX(Historical!$H$7:$H$1442,MATCH(B401,Historical!$B$7:$B$1449,0))=0,"n/a",((INDEX(Historical!$C$7:$C$1442,MATCH(B401,Historical!$B$7:$B$1449,0))/INDEX(Historical!$H$7:$H$1442,MATCH(B401,Historical!$B$7:$B$1449,0)))^(1/5)-1)*100)</f>
        <v>n/a</v>
      </c>
      <c r="V401" s="795" t="str">
        <f>IF(INDEX(Historical!$O$7:$O$1442,MATCH(B401,Historical!$B$7:$B$1449,0))=0,"n/a",((INDEX(Historical!$C$7:$C$1442,MATCH(B401,Historical!$B$7:$B$1449,0))/INDEX(Historical!$O$7:$O$1442,MATCH(B401,Historical!$B$7:$B$1449,0)))^(1/10)-1)*100)</f>
        <v>n/a</v>
      </c>
      <c r="W401" s="863" t="str">
        <f t="shared" si="107"/>
        <v>n/a</v>
      </c>
      <c r="X401" s="864" t="str">
        <f t="shared" si="108"/>
        <v>n/a</v>
      </c>
      <c r="Y401" s="879"/>
      <c r="Z401" s="856">
        <f t="shared" si="109"/>
        <v>24.390243902439028</v>
      </c>
      <c r="AA401" s="866">
        <f t="shared" si="110"/>
        <v>12.719512195121952</v>
      </c>
      <c r="AB401" s="858">
        <v>12</v>
      </c>
      <c r="AC401" s="867">
        <v>3.28</v>
      </c>
      <c r="AD401" s="867" t="s">
        <v>137</v>
      </c>
      <c r="AE401" s="867">
        <v>3.5</v>
      </c>
      <c r="AF401" s="867">
        <v>1.56</v>
      </c>
      <c r="AG401" s="867">
        <v>3.6999999999999997</v>
      </c>
      <c r="AH401" s="867">
        <v>139.1</v>
      </c>
      <c r="AI401" s="867">
        <v>2.27</v>
      </c>
      <c r="AJ401" s="867">
        <v>11.799999999999999</v>
      </c>
      <c r="AK401" s="867" t="s">
        <v>137</v>
      </c>
      <c r="AL401" s="868">
        <v>740.36</v>
      </c>
      <c r="AM401" s="869">
        <v>0.3</v>
      </c>
      <c r="AN401" s="867">
        <v>0.48</v>
      </c>
      <c r="AO401" s="870" t="str">
        <f t="shared" si="111"/>
        <v>n/a</v>
      </c>
      <c r="AP401" s="871" t="str">
        <f t="shared" si="112"/>
        <v>n/a</v>
      </c>
      <c r="AQ401" s="872">
        <f t="shared" si="113"/>
        <v>-6.0912049453413104</v>
      </c>
      <c r="AR401" s="738">
        <f>INDEX(Historical!$C$7:$C$1442,MATCH(B401,Historical!$B$7:$B$1449,0))*IF(AH401="n/a",1.03,IF(AH401&lt;0,1.01,IF(AH401&gt;10,1.1,(1+AH401/100))))</f>
        <v>0.88000000000000012</v>
      </c>
      <c r="AS401" s="866">
        <f t="shared" si="114"/>
        <v>0.89997600000000011</v>
      </c>
      <c r="AT401" s="866">
        <f t="shared" si="103"/>
        <v>0.92697528000000018</v>
      </c>
      <c r="AU401" s="866">
        <f t="shared" si="103"/>
        <v>0.95478453840000022</v>
      </c>
      <c r="AV401" s="866">
        <f t="shared" si="103"/>
        <v>0.98342807455200021</v>
      </c>
      <c r="AW401" s="856">
        <f t="shared" si="115"/>
        <v>4.6451638929520005</v>
      </c>
      <c r="AX401" s="873">
        <f t="shared" si="116"/>
        <v>11.134141641783318</v>
      </c>
      <c r="AY401" s="1081">
        <v>0.71</v>
      </c>
      <c r="AZ401" s="869">
        <v>49.86</v>
      </c>
      <c r="BA401" s="869">
        <v>-31.91</v>
      </c>
      <c r="BB401" s="869">
        <v>26.029999999999998</v>
      </c>
      <c r="BC401" s="869">
        <v>-7.1999999999999993</v>
      </c>
      <c r="BD401" s="1033"/>
      <c r="BE401" s="700">
        <v>2014</v>
      </c>
      <c r="BF401" s="1013">
        <f t="shared" si="117"/>
        <v>0</v>
      </c>
      <c r="BG401" s="931">
        <v>4.1000000000000005</v>
      </c>
    </row>
    <row r="402" spans="1:59" ht="11.25" customHeight="1" x14ac:dyDescent="0.2">
      <c r="A402" s="984" t="s">
        <v>3929</v>
      </c>
      <c r="B402" s="988" t="s">
        <v>3930</v>
      </c>
      <c r="C402" s="1070" t="s">
        <v>4381</v>
      </c>
      <c r="D402" s="1070" t="s">
        <v>4382</v>
      </c>
      <c r="E402" s="828">
        <v>5</v>
      </c>
      <c r="F402" s="1148">
        <v>786</v>
      </c>
      <c r="G402" s="1148" t="s">
        <v>106</v>
      </c>
      <c r="H402" s="1148" t="s">
        <v>106</v>
      </c>
      <c r="I402" s="987">
        <v>65</v>
      </c>
      <c r="J402" s="738">
        <f t="shared" si="104"/>
        <v>3.4153846153846161</v>
      </c>
      <c r="K402" s="990">
        <v>0.55500000000000005</v>
      </c>
      <c r="L402" s="1000">
        <v>4</v>
      </c>
      <c r="M402" s="729">
        <f t="shared" si="105"/>
        <v>2.2200000000000002</v>
      </c>
      <c r="N402" s="983" t="s">
        <v>1004</v>
      </c>
      <c r="O402" s="831">
        <v>0.53</v>
      </c>
      <c r="P402" s="694">
        <v>43147</v>
      </c>
      <c r="Q402" s="694">
        <v>43161</v>
      </c>
      <c r="R402" s="729">
        <f t="shared" si="106"/>
        <v>4.7169811320754755</v>
      </c>
      <c r="S402" s="795">
        <f>IF(INDEX(Historical!$D$7:$D$1442,MATCH(B402,Historical!$B$7:$B$1449,0))=0,"n/a",(INDEX(Historical!$C$7:$C$1442,MATCH(B402,Historical!$B$7:$B$1449,0))/INDEX(Historical!$D$7:$D$1442,MATCH(B402,Historical!$B$7:$B$1449,0))-1)*100)</f>
        <v>5.7142857142857162</v>
      </c>
      <c r="T402" s="795">
        <f>IF(INDEX(Historical!$F$7:$F$1442,MATCH(B402,Historical!$B$7:$B$1449,0))=0,"n/a",((INDEX(Historical!$C$7:$C$1442,MATCH(B402,Historical!$B$7:$B$1449,0))/INDEX(Historical!$F$7:$F$1442,MATCH(B402,Historical!$B$7:$B$1449,0)))^(1/3)-1)*100)</f>
        <v>4.5964829148398945</v>
      </c>
      <c r="U402" s="795">
        <f>IF(INDEX(Historical!$H$7:$H$1442,MATCH(B402,Historical!$B$7:$B$1449,0))=0,"n/a",((INDEX(Historical!$C$7:$C$1442,MATCH(B402,Historical!$B$7:$B$1449,0))/INDEX(Historical!$H$7:$H$1442,MATCH(B402,Historical!$B$7:$B$1449,0)))^(1/5)-1)*100)</f>
        <v>3.7137289336648172</v>
      </c>
      <c r="V402" s="795">
        <f>IF(INDEX(Historical!$O$7:$O$1442,MATCH(B402,Historical!$B$7:$B$1449,0))=0,"n/a",((INDEX(Historical!$C$7:$C$1442,MATCH(B402,Historical!$B$7:$B$1449,0))/INDEX(Historical!$O$7:$O$1442,MATCH(B402,Historical!$B$7:$B$1449,0)))^(1/10)-1)*100)</f>
        <v>-2.6366523942927822</v>
      </c>
      <c r="W402" s="796" t="str">
        <f t="shared" si="107"/>
        <v>n/a</v>
      </c>
      <c r="X402" s="797">
        <f t="shared" si="108"/>
        <v>8.6769367608991066E-2</v>
      </c>
      <c r="Y402" s="770"/>
      <c r="Z402" s="738">
        <f t="shared" si="109"/>
        <v>154.16666666666669</v>
      </c>
      <c r="AA402" s="999">
        <f t="shared" si="110"/>
        <v>45.138888888888893</v>
      </c>
      <c r="AB402" s="1000">
        <v>12</v>
      </c>
      <c r="AC402" s="978">
        <v>1.44</v>
      </c>
      <c r="AD402" s="978">
        <v>4.96</v>
      </c>
      <c r="AE402" s="978">
        <v>9.7899999999999991</v>
      </c>
      <c r="AF402" s="978">
        <v>1.69</v>
      </c>
      <c r="AG402" s="978">
        <v>3.9</v>
      </c>
      <c r="AH402" s="978">
        <v>-33.900000000000006</v>
      </c>
      <c r="AI402" s="978">
        <v>12.01</v>
      </c>
      <c r="AJ402" s="978">
        <v>42.8</v>
      </c>
      <c r="AK402" s="978">
        <v>9.1</v>
      </c>
      <c r="AL402" s="991">
        <v>10780</v>
      </c>
      <c r="AM402" s="985">
        <v>0.5</v>
      </c>
      <c r="AN402" s="978">
        <v>0.56999999999999995</v>
      </c>
      <c r="AO402" s="838">
        <f t="shared" si="111"/>
        <v>-38.009775339839457</v>
      </c>
      <c r="AP402" s="839">
        <f t="shared" si="112"/>
        <v>7.1291135490494337</v>
      </c>
      <c r="AQ402" s="1001">
        <f t="shared" si="113"/>
        <v>84.131260213072807</v>
      </c>
      <c r="AR402" s="738">
        <f>INDEX(Historical!$C$7:$C$1442,MATCH(B402,Historical!$B$7:$B$1449,0))*IF(AH402="n/a",1.03,IF(AH402&lt;0,1.01,IF(AH402&gt;10,1.1,(1+AH402/100))))</f>
        <v>2.2422000000000004</v>
      </c>
      <c r="AS402" s="999">
        <f t="shared" si="114"/>
        <v>2.4664200000000007</v>
      </c>
      <c r="AT402" s="999">
        <f t="shared" si="103"/>
        <v>2.6908642200000008</v>
      </c>
      <c r="AU402" s="999">
        <f t="shared" si="103"/>
        <v>2.9357328640200007</v>
      </c>
      <c r="AV402" s="999">
        <f t="shared" si="103"/>
        <v>3.2028845546458204</v>
      </c>
      <c r="AW402" s="738">
        <f t="shared" si="115"/>
        <v>13.538101638665824</v>
      </c>
      <c r="AX402" s="846">
        <f t="shared" si="116"/>
        <v>20.827848674870499</v>
      </c>
      <c r="AY402" s="1080">
        <v>0.53</v>
      </c>
      <c r="AZ402" s="985">
        <v>18.459999999999997</v>
      </c>
      <c r="BA402" s="985">
        <v>-2.78</v>
      </c>
      <c r="BB402" s="985">
        <v>6.370000000000001</v>
      </c>
      <c r="BC402" s="985">
        <v>5.37</v>
      </c>
      <c r="BE402" s="700">
        <v>2014</v>
      </c>
      <c r="BF402" s="1013">
        <f t="shared" si="117"/>
        <v>0</v>
      </c>
      <c r="BG402" s="995">
        <v>2.2999999999999998</v>
      </c>
    </row>
    <row r="403" spans="1:59" ht="11.25" customHeight="1" x14ac:dyDescent="0.2">
      <c r="A403" s="984" t="s">
        <v>1608</v>
      </c>
      <c r="B403" s="988" t="s">
        <v>1609</v>
      </c>
      <c r="C403" s="1070" t="s">
        <v>108</v>
      </c>
      <c r="D403" s="1070" t="s">
        <v>4401</v>
      </c>
      <c r="E403" s="828">
        <v>6</v>
      </c>
      <c r="F403" s="1148">
        <v>737</v>
      </c>
      <c r="G403" s="1148" t="s">
        <v>115</v>
      </c>
      <c r="H403" s="1148" t="s">
        <v>115</v>
      </c>
      <c r="I403" s="987">
        <v>15.17</v>
      </c>
      <c r="J403" s="738">
        <f t="shared" si="104"/>
        <v>3.6914963744232039</v>
      </c>
      <c r="K403" s="990">
        <v>0.14000000000000001</v>
      </c>
      <c r="L403" s="1000">
        <v>4</v>
      </c>
      <c r="M403" s="729">
        <f t="shared" si="105"/>
        <v>0.56000000000000005</v>
      </c>
      <c r="N403" s="983" t="s">
        <v>152</v>
      </c>
      <c r="O403" s="831">
        <v>0.09</v>
      </c>
      <c r="P403" s="973">
        <v>43349</v>
      </c>
      <c r="Q403" s="973">
        <v>43374</v>
      </c>
      <c r="R403" s="729">
        <f t="shared" si="106"/>
        <v>55.555555555555578</v>
      </c>
      <c r="S403" s="795">
        <f>IF(INDEX(Historical!$D$7:$D$1442,MATCH(B403,Historical!$B$7:$B$1449,0))=0,"n/a",(INDEX(Historical!$C$7:$C$1442,MATCH(B403,Historical!$B$7:$B$1449,0))/INDEX(Historical!$D$7:$D$1442,MATCH(B403,Historical!$B$7:$B$1449,0))-1)*100)</f>
        <v>30.15873015873014</v>
      </c>
      <c r="T403" s="795">
        <f>IF(INDEX(Historical!$F$7:$F$1442,MATCH(B403,Historical!$B$7:$B$1449,0))=0,"n/a",((INDEX(Historical!$C$7:$C$1442,MATCH(B403,Historical!$B$7:$B$1449,0))/INDEX(Historical!$F$7:$F$1442,MATCH(B403,Historical!$B$7:$B$1449,0)))^(1/3)-1)*100)</f>
        <v>23.06098642720351</v>
      </c>
      <c r="U403" s="795">
        <f>IF(INDEX(Historical!$H$7:$H$1442,MATCH(B403,Historical!$B$7:$B$1449,0))=0,"n/a",((INDEX(Historical!$C$7:$C$1442,MATCH(B403,Historical!$B$7:$B$1449,0))/INDEX(Historical!$H$7:$H$1442,MATCH(B403,Historical!$B$7:$B$1449,0)))^(1/5)-1)*100)</f>
        <v>38.656034031107048</v>
      </c>
      <c r="V403" s="795">
        <f>IF(INDEX(Historical!$O$7:$O$1442,MATCH(B403,Historical!$B$7:$B$1449,0))=0,"n/a",((INDEX(Historical!$C$7:$C$1442,MATCH(B403,Historical!$B$7:$B$1449,0))/INDEX(Historical!$O$7:$O$1442,MATCH(B403,Historical!$B$7:$B$1449,0)))^(1/10)-1)*100)</f>
        <v>-10.476672292265354</v>
      </c>
      <c r="W403" s="796" t="str">
        <f t="shared" si="107"/>
        <v>n/a</v>
      </c>
      <c r="X403" s="797">
        <f t="shared" si="108"/>
        <v>6.0400053173604755</v>
      </c>
      <c r="Y403" s="989"/>
      <c r="Z403" s="738">
        <f t="shared" si="109"/>
        <v>40.875912408759127</v>
      </c>
      <c r="AA403" s="999">
        <f t="shared" si="110"/>
        <v>11.072992700729927</v>
      </c>
      <c r="AB403" s="1000">
        <v>12</v>
      </c>
      <c r="AC403" s="978">
        <v>1.37</v>
      </c>
      <c r="AD403" s="978">
        <v>1.23</v>
      </c>
      <c r="AE403" s="978">
        <v>3.54</v>
      </c>
      <c r="AF403" s="978">
        <v>1.18</v>
      </c>
      <c r="AG403" s="978">
        <v>9.1999999999999993</v>
      </c>
      <c r="AH403" s="978">
        <v>19.100000000000001</v>
      </c>
      <c r="AI403" s="978">
        <v>7.7200000000000006</v>
      </c>
      <c r="AJ403" s="978">
        <v>6.4</v>
      </c>
      <c r="AK403" s="978">
        <v>9</v>
      </c>
      <c r="AL403" s="991">
        <v>15540</v>
      </c>
      <c r="AM403" s="985">
        <v>0.1</v>
      </c>
      <c r="AN403" s="978">
        <v>0.39</v>
      </c>
      <c r="AO403" s="838">
        <f t="shared" si="111"/>
        <v>31.274537704800323</v>
      </c>
      <c r="AP403" s="839">
        <f t="shared" si="112"/>
        <v>42.34753040553025</v>
      </c>
      <c r="AQ403" s="1001">
        <f t="shared" si="113"/>
        <v>-23.795213370342061</v>
      </c>
      <c r="AR403" s="738">
        <f>INDEX(Historical!$C$7:$C$1442,MATCH(B403,Historical!$B$7:$B$1449,0))*IF(AH403="n/a",1.03,IF(AH403&lt;0,1.01,IF(AH403&gt;10,1.1,(1+AH403/100))))</f>
        <v>0.45100000000000001</v>
      </c>
      <c r="AS403" s="999">
        <f t="shared" si="114"/>
        <v>0.4858172</v>
      </c>
      <c r="AT403" s="999">
        <f t="shared" si="103"/>
        <v>0.52954074800000006</v>
      </c>
      <c r="AU403" s="999">
        <f t="shared" si="103"/>
        <v>0.57719941532000008</v>
      </c>
      <c r="AV403" s="999">
        <f t="shared" si="103"/>
        <v>0.62914736269880012</v>
      </c>
      <c r="AW403" s="738">
        <f t="shared" si="115"/>
        <v>2.6727047260188002</v>
      </c>
      <c r="AX403" s="846">
        <f t="shared" si="116"/>
        <v>17.618356796432433</v>
      </c>
      <c r="AY403" s="1080">
        <v>1.54</v>
      </c>
      <c r="AZ403" s="985">
        <v>22.439999999999998</v>
      </c>
      <c r="BA403" s="985">
        <v>-24.94</v>
      </c>
      <c r="BB403" s="985">
        <v>2.23</v>
      </c>
      <c r="BC403" s="985">
        <v>-13.59</v>
      </c>
      <c r="BE403" s="700">
        <v>2013</v>
      </c>
      <c r="BF403" s="1013">
        <f t="shared" si="117"/>
        <v>0</v>
      </c>
      <c r="BG403" s="995">
        <v>1.0999999999999999</v>
      </c>
    </row>
    <row r="404" spans="1:59" ht="11.25" customHeight="1" x14ac:dyDescent="0.2">
      <c r="A404" s="976" t="s">
        <v>1612</v>
      </c>
      <c r="B404" s="988" t="s">
        <v>1613</v>
      </c>
      <c r="C404" s="1070" t="s">
        <v>123</v>
      </c>
      <c r="D404" s="1070" t="s">
        <v>4418</v>
      </c>
      <c r="E404" s="828">
        <v>8</v>
      </c>
      <c r="F404" s="1148">
        <v>475</v>
      </c>
      <c r="G404" s="1148" t="s">
        <v>106</v>
      </c>
      <c r="H404" s="1148" t="s">
        <v>106</v>
      </c>
      <c r="I404" s="987">
        <v>81.88</v>
      </c>
      <c r="J404" s="738">
        <f t="shared" si="104"/>
        <v>2.442598925256473</v>
      </c>
      <c r="K404" s="990">
        <v>0.5</v>
      </c>
      <c r="L404" s="1000">
        <v>4</v>
      </c>
      <c r="M404" s="729">
        <f t="shared" si="105"/>
        <v>2</v>
      </c>
      <c r="N404" s="983" t="s">
        <v>320</v>
      </c>
      <c r="O404" s="831">
        <v>0.45</v>
      </c>
      <c r="P404" s="694">
        <v>43174</v>
      </c>
      <c r="Q404" s="694">
        <v>43189</v>
      </c>
      <c r="R404" s="729">
        <f t="shared" si="106"/>
        <v>11.111111111111107</v>
      </c>
      <c r="S404" s="795">
        <f>IF(INDEX(Historical!$D$7:$D$1442,MATCH(B404,Historical!$B$7:$B$1449,0))=0,"n/a",(INDEX(Historical!$C$7:$C$1442,MATCH(B404,Historical!$B$7:$B$1449,0))/INDEX(Historical!$D$7:$D$1442,MATCH(B404,Historical!$B$7:$B$1449,0))-1)*100)</f>
        <v>11.111111111111116</v>
      </c>
      <c r="T404" s="795">
        <f>IF(INDEX(Historical!$F$7:$F$1442,MATCH(B404,Historical!$B$7:$B$1449,0))=0,"n/a",((INDEX(Historical!$C$7:$C$1442,MATCH(B404,Historical!$B$7:$B$1449,0))/INDEX(Historical!$F$7:$F$1442,MATCH(B404,Historical!$B$7:$B$1449,0)))^(1/3)-1)*100)</f>
        <v>7.7217345015941907</v>
      </c>
      <c r="U404" s="795">
        <f>IF(INDEX(Historical!$H$7:$H$1442,MATCH(B404,Historical!$B$7:$B$1449,0))=0,"n/a",((INDEX(Historical!$C$7:$C$1442,MATCH(B404,Historical!$B$7:$B$1449,0))/INDEX(Historical!$H$7:$H$1442,MATCH(B404,Historical!$B$7:$B$1449,0)))^(1/5)-1)*100)</f>
        <v>9.681123419972181</v>
      </c>
      <c r="V404" s="795">
        <f>IF(INDEX(Historical!$O$7:$O$1442,MATCH(B404,Historical!$B$7:$B$1449,0))=0,"n/a",((INDEX(Historical!$C$7:$C$1442,MATCH(B404,Historical!$B$7:$B$1449,0))/INDEX(Historical!$O$7:$O$1442,MATCH(B404,Historical!$B$7:$B$1449,0)))^(1/10)-1)*100)</f>
        <v>17.461894308801895</v>
      </c>
      <c r="W404" s="796">
        <f t="shared" si="107"/>
        <v>0.55441427194369652</v>
      </c>
      <c r="X404" s="797">
        <f t="shared" si="108"/>
        <v>13.830176314245971</v>
      </c>
      <c r="Y404" s="759"/>
      <c r="Z404" s="738">
        <f t="shared" si="109"/>
        <v>22.805017103762829</v>
      </c>
      <c r="AA404" s="999">
        <f t="shared" si="110"/>
        <v>9.3363740022805022</v>
      </c>
      <c r="AB404" s="1000">
        <v>12</v>
      </c>
      <c r="AC404" s="978">
        <v>8.77</v>
      </c>
      <c r="AD404" s="978">
        <v>0.91</v>
      </c>
      <c r="AE404" s="978">
        <v>0.51</v>
      </c>
      <c r="AF404" s="978">
        <v>1.18</v>
      </c>
      <c r="AG404" s="978">
        <v>17.599999999999998</v>
      </c>
      <c r="AH404" s="978">
        <v>32.700000000000003</v>
      </c>
      <c r="AI404" s="978">
        <v>-16.580000000000002</v>
      </c>
      <c r="AJ404" s="978">
        <v>0.70000000000000007</v>
      </c>
      <c r="AK404" s="978">
        <v>10.23</v>
      </c>
      <c r="AL404" s="991">
        <v>5630</v>
      </c>
      <c r="AM404" s="985">
        <v>0.70000000000000007</v>
      </c>
      <c r="AN404" s="978">
        <v>0.41</v>
      </c>
      <c r="AO404" s="838">
        <f t="shared" si="111"/>
        <v>2.7873483429481514</v>
      </c>
      <c r="AP404" s="839">
        <f t="shared" si="112"/>
        <v>12.123722345228654</v>
      </c>
      <c r="AQ404" s="1001">
        <f t="shared" si="113"/>
        <v>-30.025651294552581</v>
      </c>
      <c r="AR404" s="738">
        <f>INDEX(Historical!$C$7:$C$1442,MATCH(B404,Historical!$B$7:$B$1449,0))*IF(AH404="n/a",1.03,IF(AH404&lt;0,1.01,IF(AH404&gt;10,1.1,(1+AH404/100))))</f>
        <v>2.2000000000000002</v>
      </c>
      <c r="AS404" s="999">
        <f t="shared" si="114"/>
        <v>2.2220000000000004</v>
      </c>
      <c r="AT404" s="999">
        <f t="shared" si="103"/>
        <v>2.4442000000000008</v>
      </c>
      <c r="AU404" s="999">
        <f t="shared" si="103"/>
        <v>2.6886200000000011</v>
      </c>
      <c r="AV404" s="999">
        <f t="shared" si="103"/>
        <v>2.9574820000000015</v>
      </c>
      <c r="AW404" s="738">
        <f t="shared" si="115"/>
        <v>12.512302000000005</v>
      </c>
      <c r="AX404" s="846">
        <f t="shared" si="116"/>
        <v>15.281267708842217</v>
      </c>
      <c r="AY404" s="1080">
        <v>1.1499999999999999</v>
      </c>
      <c r="AZ404" s="985">
        <v>19.32</v>
      </c>
      <c r="BA404" s="985">
        <v>-15.939999999999998</v>
      </c>
      <c r="BB404" s="985">
        <v>7.66</v>
      </c>
      <c r="BC404" s="985">
        <v>-3.8899999999999997</v>
      </c>
      <c r="BE404" s="700">
        <v>2011</v>
      </c>
      <c r="BF404" s="1013">
        <f t="shared" si="117"/>
        <v>0</v>
      </c>
      <c r="BG404" s="995">
        <v>10.4</v>
      </c>
    </row>
    <row r="405" spans="1:59" ht="11.25" customHeight="1" x14ac:dyDescent="0.2">
      <c r="A405" s="984" t="s">
        <v>1614</v>
      </c>
      <c r="B405" s="988" t="s">
        <v>1615</v>
      </c>
      <c r="C405" s="1070" t="s">
        <v>154</v>
      </c>
      <c r="D405" s="1070" t="s">
        <v>4386</v>
      </c>
      <c r="E405" s="828">
        <v>7</v>
      </c>
      <c r="F405" s="1148">
        <v>624</v>
      </c>
      <c r="G405" s="1148" t="s">
        <v>106</v>
      </c>
      <c r="H405" s="1148" t="s">
        <v>106</v>
      </c>
      <c r="I405" s="987">
        <v>95.17</v>
      </c>
      <c r="J405" s="738">
        <f t="shared" si="104"/>
        <v>1.5551119050120836</v>
      </c>
      <c r="K405" s="990">
        <v>0.37</v>
      </c>
      <c r="L405" s="1000">
        <v>4</v>
      </c>
      <c r="M405" s="729">
        <f t="shared" si="105"/>
        <v>1.48</v>
      </c>
      <c r="N405" s="983" t="s">
        <v>714</v>
      </c>
      <c r="O405" s="831">
        <v>0.35</v>
      </c>
      <c r="P405" s="973">
        <v>43327</v>
      </c>
      <c r="Q405" s="973">
        <v>43363</v>
      </c>
      <c r="R405" s="729">
        <f t="shared" si="106"/>
        <v>5.7142857142857197</v>
      </c>
      <c r="S405" s="795">
        <f>IF(INDEX(Historical!$D$7:$D$1442,MATCH(B405,Historical!$B$7:$B$1449,0))=0,"n/a",(INDEX(Historical!$C$7:$C$1442,MATCH(B405,Historical!$B$7:$B$1449,0))/INDEX(Historical!$D$7:$D$1442,MATCH(B405,Historical!$B$7:$B$1449,0))-1)*100)</f>
        <v>5.8823529411764719</v>
      </c>
      <c r="T405" s="795">
        <f>IF(INDEX(Historical!$F$7:$F$1442,MATCH(B405,Historical!$B$7:$B$1449,0))=0,"n/a",((INDEX(Historical!$C$7:$C$1442,MATCH(B405,Historical!$B$7:$B$1449,0))/INDEX(Historical!$F$7:$F$1442,MATCH(B405,Historical!$B$7:$B$1449,0)))^(1/3)-1)*100)</f>
        <v>7.4735268605483851</v>
      </c>
      <c r="U405" s="795">
        <f>IF(INDEX(Historical!$H$7:$H$1442,MATCH(B405,Historical!$B$7:$B$1449,0))=0,"n/a",((INDEX(Historical!$C$7:$C$1442,MATCH(B405,Historical!$B$7:$B$1449,0))/INDEX(Historical!$H$7:$H$1442,MATCH(B405,Historical!$B$7:$B$1449,0)))^(1/5)-1)*100)</f>
        <v>11.382417860287909</v>
      </c>
      <c r="V405" s="795" t="str">
        <f>IF(INDEX(Historical!$O$7:$O$1442,MATCH(B405,Historical!$B$7:$B$1449,0))=0,"n/a",((INDEX(Historical!$C$7:$C$1442,MATCH(B405,Historical!$B$7:$B$1449,0))/INDEX(Historical!$O$7:$O$1442,MATCH(B405,Historical!$B$7:$B$1449,0)))^(1/10)-1)*100)</f>
        <v>n/a</v>
      </c>
      <c r="W405" s="796" t="str">
        <f t="shared" si="107"/>
        <v>n/a</v>
      </c>
      <c r="X405" s="797">
        <f t="shared" si="108"/>
        <v>1.3391079835632833</v>
      </c>
      <c r="Y405" s="752"/>
      <c r="Z405" s="738">
        <f t="shared" si="109"/>
        <v>44.984802431610944</v>
      </c>
      <c r="AA405" s="999">
        <f t="shared" si="110"/>
        <v>28.927051671732524</v>
      </c>
      <c r="AB405" s="1000">
        <v>6</v>
      </c>
      <c r="AC405" s="978">
        <v>3.29</v>
      </c>
      <c r="AD405" s="978">
        <v>2.91</v>
      </c>
      <c r="AE405" s="978">
        <v>7</v>
      </c>
      <c r="AF405" s="978">
        <v>7.14</v>
      </c>
      <c r="AG405" s="978">
        <v>15.7</v>
      </c>
      <c r="AH405" s="978">
        <v>31.1</v>
      </c>
      <c r="AI405" s="978">
        <v>10.26</v>
      </c>
      <c r="AJ405" s="978">
        <v>8.5</v>
      </c>
      <c r="AK405" s="978">
        <v>9.9599999999999991</v>
      </c>
      <c r="AL405" s="991">
        <v>16820</v>
      </c>
      <c r="AM405" s="985">
        <v>0.70000000000000007</v>
      </c>
      <c r="AN405" s="978">
        <v>0.28000000000000003</v>
      </c>
      <c r="AO405" s="838">
        <f t="shared" si="111"/>
        <v>-15.989521906432532</v>
      </c>
      <c r="AP405" s="839">
        <f t="shared" si="112"/>
        <v>12.937529765299992</v>
      </c>
      <c r="AQ405" s="1001">
        <f t="shared" si="113"/>
        <v>202.97718941360014</v>
      </c>
      <c r="AR405" s="738">
        <f>INDEX(Historical!$C$7:$C$1442,MATCH(B405,Historical!$B$7:$B$1449,0))*IF(AH405="n/a",1.03,IF(AH405&lt;0,1.01,IF(AH405&gt;10,1.1,(1+AH405/100))))</f>
        <v>1.5840000000000001</v>
      </c>
      <c r="AS405" s="999">
        <f t="shared" si="114"/>
        <v>1.7424000000000002</v>
      </c>
      <c r="AT405" s="999">
        <f t="shared" si="103"/>
        <v>1.9159430399999999</v>
      </c>
      <c r="AU405" s="999">
        <f t="shared" si="103"/>
        <v>2.1067709667839996</v>
      </c>
      <c r="AV405" s="999">
        <f t="shared" si="103"/>
        <v>2.3166053550756858</v>
      </c>
      <c r="AW405" s="738">
        <f t="shared" si="115"/>
        <v>9.6657193618596864</v>
      </c>
      <c r="AX405" s="846">
        <f t="shared" si="116"/>
        <v>10.156267060901216</v>
      </c>
      <c r="AY405" s="1080">
        <v>0.79</v>
      </c>
      <c r="AZ405" s="985">
        <v>8.5500000000000007</v>
      </c>
      <c r="BA405" s="985">
        <v>-19.689999999999998</v>
      </c>
      <c r="BB405" s="985">
        <v>-13.120000000000001</v>
      </c>
      <c r="BC405" s="985">
        <v>-10.92</v>
      </c>
      <c r="BE405" s="700">
        <v>2012</v>
      </c>
      <c r="BF405" s="1013">
        <f t="shared" si="117"/>
        <v>0</v>
      </c>
      <c r="BG405" s="995">
        <v>9.5</v>
      </c>
    </row>
    <row r="406" spans="1:59" ht="11.25" customHeight="1" x14ac:dyDescent="0.2">
      <c r="A406" s="976" t="s">
        <v>1616</v>
      </c>
      <c r="B406" s="988" t="s">
        <v>1617</v>
      </c>
      <c r="C406" s="1070" t="s">
        <v>112</v>
      </c>
      <c r="D406" s="1070" t="s">
        <v>4424</v>
      </c>
      <c r="E406" s="828">
        <v>9</v>
      </c>
      <c r="F406" s="1148">
        <v>391</v>
      </c>
      <c r="G406" s="1148" t="s">
        <v>106</v>
      </c>
      <c r="H406" s="1148" t="s">
        <v>106</v>
      </c>
      <c r="I406" s="987">
        <v>16.71</v>
      </c>
      <c r="J406" s="738">
        <f t="shared" si="104"/>
        <v>3.1119090365050868</v>
      </c>
      <c r="K406" s="990">
        <v>0.13</v>
      </c>
      <c r="L406" s="1000">
        <v>4</v>
      </c>
      <c r="M406" s="729">
        <f t="shared" si="105"/>
        <v>0.52</v>
      </c>
      <c r="N406" s="983" t="s">
        <v>714</v>
      </c>
      <c r="O406" s="831">
        <v>0.12</v>
      </c>
      <c r="P406" s="973">
        <v>43334</v>
      </c>
      <c r="Q406" s="973">
        <v>43363</v>
      </c>
      <c r="R406" s="729">
        <f t="shared" si="106"/>
        <v>8.333333333333341</v>
      </c>
      <c r="S406" s="795">
        <f>IF(INDEX(Historical!$D$7:$D$1442,MATCH(B406,Historical!$B$7:$B$1449,0))=0,"n/a",(INDEX(Historical!$C$7:$C$1442,MATCH(B406,Historical!$B$7:$B$1449,0))/INDEX(Historical!$D$7:$D$1442,MATCH(B406,Historical!$B$7:$B$1449,0))-1)*100)</f>
        <v>8.6956521739130608</v>
      </c>
      <c r="T406" s="795">
        <f>IF(INDEX(Historical!$F$7:$F$1442,MATCH(B406,Historical!$B$7:$B$1449,0))=0,"n/a",((INDEX(Historical!$C$7:$C$1442,MATCH(B406,Historical!$B$7:$B$1449,0))/INDEX(Historical!$F$7:$F$1442,MATCH(B406,Historical!$B$7:$B$1449,0)))^(1/3)-1)*100)</f>
        <v>11.57215834702825</v>
      </c>
      <c r="U406" s="795">
        <f>IF(INDEX(Historical!$H$7:$H$1442,MATCH(B406,Historical!$B$7:$B$1449,0))=0,"n/a",((INDEX(Historical!$C$7:$C$1442,MATCH(B406,Historical!$B$7:$B$1449,0))/INDEX(Historical!$H$7:$H$1442,MATCH(B406,Historical!$B$7:$B$1449,0)))^(1/5)-1)*100)</f>
        <v>13.972304907201583</v>
      </c>
      <c r="V406" s="795" t="str">
        <f>IF(INDEX(Historical!$O$7:$O$1442,MATCH(B406,Historical!$B$7:$B$1449,0))=0,"n/a",((INDEX(Historical!$C$7:$C$1442,MATCH(B406,Historical!$B$7:$B$1449,0))/INDEX(Historical!$O$7:$O$1442,MATCH(B406,Historical!$B$7:$B$1449,0)))^(1/10)-1)*100)</f>
        <v>n/a</v>
      </c>
      <c r="W406" s="796" t="str">
        <f t="shared" si="107"/>
        <v>n/a</v>
      </c>
      <c r="X406" s="797">
        <f t="shared" si="108"/>
        <v>4.6574349690671939</v>
      </c>
      <c r="Y406" s="752"/>
      <c r="Z406" s="738">
        <f t="shared" si="109"/>
        <v>69.333333333333343</v>
      </c>
      <c r="AA406" s="999">
        <f t="shared" si="110"/>
        <v>22.28</v>
      </c>
      <c r="AB406" s="1000">
        <v>5</v>
      </c>
      <c r="AC406" s="978">
        <v>0.75</v>
      </c>
      <c r="AD406" s="978">
        <v>2.8</v>
      </c>
      <c r="AE406" s="978">
        <v>0.73</v>
      </c>
      <c r="AF406" s="978">
        <v>1.91</v>
      </c>
      <c r="AG406" s="978">
        <v>9.1999999999999993</v>
      </c>
      <c r="AH406" s="978">
        <v>3.6999999999999997</v>
      </c>
      <c r="AI406" s="978">
        <v>13</v>
      </c>
      <c r="AJ406" s="978">
        <v>3</v>
      </c>
      <c r="AK406" s="978">
        <v>8</v>
      </c>
      <c r="AL406" s="991">
        <v>531.04</v>
      </c>
      <c r="AM406" s="985">
        <v>0.4</v>
      </c>
      <c r="AN406" s="978">
        <v>0.21</v>
      </c>
      <c r="AO406" s="838">
        <f t="shared" si="111"/>
        <v>-5.1957860562933327</v>
      </c>
      <c r="AP406" s="839">
        <f t="shared" si="112"/>
        <v>17.084213943706668</v>
      </c>
      <c r="AQ406" s="1001">
        <f t="shared" si="113"/>
        <v>37.525431991484545</v>
      </c>
      <c r="AR406" s="738">
        <f>INDEX(Historical!$C$7:$C$1442,MATCH(B406,Historical!$B$7:$B$1449,0))*IF(AH406="n/a",1.03,IF(AH406&lt;0,1.01,IF(AH406&gt;10,1.1,(1+AH406/100))))</f>
        <v>0.51849999999999996</v>
      </c>
      <c r="AS406" s="999">
        <f t="shared" si="114"/>
        <v>0.57035000000000002</v>
      </c>
      <c r="AT406" s="999">
        <f t="shared" si="103"/>
        <v>0.61597800000000003</v>
      </c>
      <c r="AU406" s="999">
        <f t="shared" si="103"/>
        <v>0.66525624000000005</v>
      </c>
      <c r="AV406" s="999">
        <f t="shared" si="103"/>
        <v>0.7184767392000001</v>
      </c>
      <c r="AW406" s="738">
        <f t="shared" si="115"/>
        <v>3.0885609792000004</v>
      </c>
      <c r="AX406" s="846">
        <f t="shared" si="116"/>
        <v>18.483309271095155</v>
      </c>
      <c r="AY406" s="1080">
        <v>1.17</v>
      </c>
      <c r="AZ406" s="985">
        <v>31.369999999999997</v>
      </c>
      <c r="BA406" s="985">
        <v>-14.31</v>
      </c>
      <c r="BB406" s="985">
        <v>6.7299999999999995</v>
      </c>
      <c r="BC406" s="985">
        <v>2.46</v>
      </c>
      <c r="BE406" s="700">
        <v>2010</v>
      </c>
      <c r="BF406" s="1013">
        <f t="shared" si="117"/>
        <v>0</v>
      </c>
      <c r="BG406" s="995">
        <v>5.8999999999999995</v>
      </c>
    </row>
    <row r="407" spans="1:59" ht="11.25" customHeight="1" x14ac:dyDescent="0.2">
      <c r="A407" s="976" t="s">
        <v>1618</v>
      </c>
      <c r="B407" s="988" t="s">
        <v>1619</v>
      </c>
      <c r="C407" s="1070" t="s">
        <v>4381</v>
      </c>
      <c r="D407" s="1070" t="s">
        <v>4382</v>
      </c>
      <c r="E407" s="828">
        <v>9</v>
      </c>
      <c r="F407" s="1148">
        <v>356</v>
      </c>
      <c r="G407" s="1148" t="s">
        <v>106</v>
      </c>
      <c r="H407" s="1148" t="s">
        <v>106</v>
      </c>
      <c r="I407" s="987">
        <v>17.57</v>
      </c>
      <c r="J407" s="738">
        <f t="shared" si="104"/>
        <v>4.4393853158793402</v>
      </c>
      <c r="K407" s="990">
        <v>0.19500000000000001</v>
      </c>
      <c r="L407" s="1000">
        <v>4</v>
      </c>
      <c r="M407" s="729">
        <f t="shared" si="105"/>
        <v>0.78</v>
      </c>
      <c r="N407" s="983" t="s">
        <v>152</v>
      </c>
      <c r="O407" s="831">
        <v>0.1875</v>
      </c>
      <c r="P407" s="694">
        <v>43173</v>
      </c>
      <c r="Q407" s="694">
        <v>43188</v>
      </c>
      <c r="R407" s="729">
        <f t="shared" si="106"/>
        <v>4.0000000000000036</v>
      </c>
      <c r="S407" s="795">
        <f>IF(INDEX(Historical!$D$7:$D$1442,MATCH(B407,Historical!$B$7:$B$1449,0))=0,"n/a",(INDEX(Historical!$C$7:$C$1442,MATCH(B407,Historical!$B$7:$B$1449,0))/INDEX(Historical!$D$7:$D$1442,MATCH(B407,Historical!$B$7:$B$1449,0))-1)*100)</f>
        <v>4.0000000000000036</v>
      </c>
      <c r="T407" s="795">
        <f>IF(INDEX(Historical!$F$7:$F$1442,MATCH(B407,Historical!$B$7:$B$1449,0))=0,"n/a",((INDEX(Historical!$C$7:$C$1442,MATCH(B407,Historical!$B$7:$B$1449,0))/INDEX(Historical!$F$7:$F$1442,MATCH(B407,Historical!$B$7:$B$1449,0)))^(1/3)-1)*100)</f>
        <v>4.6795619671746724</v>
      </c>
      <c r="U407" s="795">
        <f>IF(INDEX(Historical!$H$7:$H$1442,MATCH(B407,Historical!$B$7:$B$1449,0))=0,"n/a",((INDEX(Historical!$C$7:$C$1442,MATCH(B407,Historical!$B$7:$B$1449,0))/INDEX(Historical!$H$7:$H$1442,MATCH(B407,Historical!$B$7:$B$1449,0)))^(1/5)-1)*100)</f>
        <v>5.387395206178347</v>
      </c>
      <c r="V407" s="795" t="str">
        <f>IF(INDEX(Historical!$O$7:$O$1442,MATCH(B407,Historical!$B$7:$B$1449,0))=0,"n/a",((INDEX(Historical!$C$7:$C$1442,MATCH(B407,Historical!$B$7:$B$1449,0))/INDEX(Historical!$O$7:$O$1442,MATCH(B407,Historical!$B$7:$B$1449,0)))^(1/10)-1)*100)</f>
        <v>n/a</v>
      </c>
      <c r="W407" s="796" t="str">
        <f t="shared" si="107"/>
        <v>n/a</v>
      </c>
      <c r="X407" s="797">
        <f t="shared" si="108"/>
        <v>0.3284997076938016</v>
      </c>
      <c r="Y407" s="749"/>
      <c r="Z407" s="738">
        <f t="shared" si="109"/>
        <v>229.41176470588235</v>
      </c>
      <c r="AA407" s="999">
        <f t="shared" si="110"/>
        <v>51.67647058823529</v>
      </c>
      <c r="AB407" s="1000">
        <v>12</v>
      </c>
      <c r="AC407" s="978">
        <v>0.34</v>
      </c>
      <c r="AD407" s="978">
        <v>6.38</v>
      </c>
      <c r="AE407" s="978">
        <v>6.7</v>
      </c>
      <c r="AF407" s="978">
        <v>1.65</v>
      </c>
      <c r="AG407" s="978">
        <v>3.5999999999999996</v>
      </c>
      <c r="AH407" s="978">
        <v>12</v>
      </c>
      <c r="AI407" s="978">
        <v>1.8499999999999999</v>
      </c>
      <c r="AJ407" s="978">
        <v>16.400000000000002</v>
      </c>
      <c r="AK407" s="978">
        <v>8</v>
      </c>
      <c r="AL407" s="991">
        <v>1960</v>
      </c>
      <c r="AM407" s="985">
        <v>2.1999999999999997</v>
      </c>
      <c r="AN407" s="978">
        <v>1.22</v>
      </c>
      <c r="AO407" s="838">
        <f t="shared" si="111"/>
        <v>-41.849690066177601</v>
      </c>
      <c r="AP407" s="839">
        <f t="shared" si="112"/>
        <v>9.8267805220576872</v>
      </c>
      <c r="AQ407" s="1001">
        <f t="shared" si="113"/>
        <v>94.669151206277547</v>
      </c>
      <c r="AR407" s="738">
        <f>INDEX(Historical!$C$7:$C$1442,MATCH(B407,Historical!$B$7:$B$1449,0))*IF(AH407="n/a",1.03,IF(AH407&lt;0,1.01,IF(AH407&gt;10,1.1,(1+AH407/100))))</f>
        <v>0.8580000000000001</v>
      </c>
      <c r="AS407" s="999">
        <f t="shared" si="114"/>
        <v>0.87387300000000001</v>
      </c>
      <c r="AT407" s="999">
        <f t="shared" ref="AT407:AV426" si="118">IF($AK407="n/a",1.03*AS407,IF($AK407&lt;0,1.01*AS407,IF($AK407&gt;10,1.1*AS407,(1+$AK407/100)*AS407)))</f>
        <v>0.94378284000000012</v>
      </c>
      <c r="AU407" s="999">
        <f t="shared" si="118"/>
        <v>1.0192854672000002</v>
      </c>
      <c r="AV407" s="999">
        <f t="shared" si="118"/>
        <v>1.1008283045760003</v>
      </c>
      <c r="AW407" s="738">
        <f t="shared" si="115"/>
        <v>4.7957696117760005</v>
      </c>
      <c r="AX407" s="846">
        <f t="shared" si="116"/>
        <v>27.295216913921461</v>
      </c>
      <c r="AY407" s="1080">
        <v>0.74</v>
      </c>
      <c r="AZ407" s="985">
        <v>13.8</v>
      </c>
      <c r="BA407" s="985">
        <v>-11.26</v>
      </c>
      <c r="BB407" s="985">
        <v>3.05</v>
      </c>
      <c r="BC407" s="985">
        <v>-2.65</v>
      </c>
      <c r="BE407" s="700">
        <v>2010</v>
      </c>
      <c r="BF407" s="1013">
        <f t="shared" si="117"/>
        <v>0</v>
      </c>
      <c r="BG407" s="995">
        <v>1.4000000000000001</v>
      </c>
    </row>
    <row r="408" spans="1:59" ht="11.25" customHeight="1" x14ac:dyDescent="0.2">
      <c r="A408" s="798" t="s">
        <v>4165</v>
      </c>
      <c r="B408" s="890" t="s">
        <v>4166</v>
      </c>
      <c r="C408" s="1070" t="s">
        <v>4381</v>
      </c>
      <c r="D408" s="1070" t="s">
        <v>4382</v>
      </c>
      <c r="E408" s="828">
        <v>6</v>
      </c>
      <c r="F408" s="1148">
        <v>711</v>
      </c>
      <c r="G408" s="1148" t="s">
        <v>106</v>
      </c>
      <c r="H408" s="1148" t="s">
        <v>106</v>
      </c>
      <c r="I408" s="996">
        <v>33.6</v>
      </c>
      <c r="J408" s="738">
        <f t="shared" si="104"/>
        <v>1.9047619047619047</v>
      </c>
      <c r="K408" s="976">
        <v>0.16</v>
      </c>
      <c r="L408" s="1148">
        <v>4</v>
      </c>
      <c r="M408" s="729">
        <f t="shared" si="105"/>
        <v>0.64</v>
      </c>
      <c r="N408" s="1148" t="s">
        <v>493</v>
      </c>
      <c r="O408" s="676">
        <v>0.14499999999999999</v>
      </c>
      <c r="P408" s="1262">
        <v>43187</v>
      </c>
      <c r="Q408" s="1262">
        <v>43206</v>
      </c>
      <c r="R408" s="729">
        <f t="shared" si="106"/>
        <v>10.344827586206906</v>
      </c>
      <c r="S408" s="795">
        <f>IF(INDEX(Historical!$D$7:$D$1442,MATCH(B408,Historical!$B$7:$B$1449,0))=0,"n/a",(INDEX(Historical!$C$7:$C$1442,MATCH(B408,Historical!$B$7:$B$1449,0))/INDEX(Historical!$D$7:$D$1442,MATCH(B408,Historical!$B$7:$B$1449,0))-1)*100)</f>
        <v>7.7586206896551824</v>
      </c>
      <c r="T408" s="795">
        <f>IF(INDEX(Historical!$F$7:$F$1442,MATCH(B408,Historical!$B$7:$B$1449,0))=0,"n/a",((INDEX(Historical!$C$7:$C$1442,MATCH(B408,Historical!$B$7:$B$1449,0))/INDEX(Historical!$F$7:$F$1442,MATCH(B408,Historical!$B$7:$B$1449,0)))^(1/3)-1)*100)</f>
        <v>7.0130183618327457</v>
      </c>
      <c r="U408" s="795">
        <f>IF(INDEX(Historical!$H$7:$H$1442,MATCH(B408,Historical!$B$7:$B$1449,0))=0,"n/a",((INDEX(Historical!$C$7:$C$1442,MATCH(B408,Historical!$B$7:$B$1449,0))/INDEX(Historical!$H$7:$H$1442,MATCH(B408,Historical!$B$7:$B$1449,0)))^(1/5)-1)*100)</f>
        <v>24.374728155491532</v>
      </c>
      <c r="V408" s="795" t="str">
        <f>IF(INDEX(Historical!$O$7:$O$1442,MATCH(B408,Historical!$B$7:$B$1449,0))=0,"n/a",((INDEX(Historical!$C$7:$C$1442,MATCH(B408,Historical!$B$7:$B$1449,0))/INDEX(Historical!$O$7:$O$1442,MATCH(B408,Historical!$B$7:$B$1449,0)))^(1/10)-1)*100)</f>
        <v>n/a</v>
      </c>
      <c r="W408" s="796" t="str">
        <f t="shared" si="107"/>
        <v>n/a</v>
      </c>
      <c r="X408" s="797">
        <f t="shared" si="108"/>
        <v>0.66416153012238499</v>
      </c>
      <c r="Y408" s="739"/>
      <c r="Z408" s="738">
        <f t="shared" si="109"/>
        <v>145.45454545454547</v>
      </c>
      <c r="AA408" s="999">
        <f t="shared" si="110"/>
        <v>76.36363636363636</v>
      </c>
      <c r="AB408" s="1000">
        <v>12</v>
      </c>
      <c r="AC408" s="995">
        <v>0.44</v>
      </c>
      <c r="AD408" s="995">
        <v>7.71</v>
      </c>
      <c r="AE408" s="978">
        <v>15.21</v>
      </c>
      <c r="AF408" s="978">
        <v>1.93</v>
      </c>
      <c r="AG408" s="978">
        <v>2.6</v>
      </c>
      <c r="AH408" s="978">
        <v>32.6</v>
      </c>
      <c r="AI408" s="978">
        <v>-39.06</v>
      </c>
      <c r="AJ408" s="775">
        <v>36.700000000000003</v>
      </c>
      <c r="AK408" s="775">
        <v>10</v>
      </c>
      <c r="AL408" s="995">
        <v>3060</v>
      </c>
      <c r="AM408" s="995">
        <v>0.1</v>
      </c>
      <c r="AN408" s="995">
        <v>0.47</v>
      </c>
      <c r="AO408" s="838">
        <f t="shared" si="111"/>
        <v>-50.084146303382923</v>
      </c>
      <c r="AP408" s="839">
        <f t="shared" si="112"/>
        <v>26.279490060253437</v>
      </c>
      <c r="AQ408" s="1001">
        <f t="shared" si="113"/>
        <v>155.93559795978032</v>
      </c>
      <c r="AR408" s="738">
        <f>INDEX(Historical!$C$7:$C$1442,MATCH(B408,Historical!$B$7:$B$1449,0))*IF(AH408="n/a",1.03,IF(AH408&lt;0,1.01,IF(AH408&gt;10,1.1,(1+AH408/100))))</f>
        <v>0.6875</v>
      </c>
      <c r="AS408" s="999">
        <f t="shared" si="114"/>
        <v>0.69437499999999996</v>
      </c>
      <c r="AT408" s="999">
        <f t="shared" si="118"/>
        <v>0.76381250000000001</v>
      </c>
      <c r="AU408" s="999">
        <f t="shared" si="118"/>
        <v>0.84019375000000007</v>
      </c>
      <c r="AV408" s="999">
        <f t="shared" si="118"/>
        <v>0.92421312500000019</v>
      </c>
      <c r="AW408" s="738">
        <f t="shared" si="115"/>
        <v>3.9100943750000003</v>
      </c>
      <c r="AX408" s="846">
        <f t="shared" si="116"/>
        <v>11.637185639880952</v>
      </c>
      <c r="AY408" s="824">
        <v>0.86</v>
      </c>
      <c r="AZ408" s="978">
        <v>27.66</v>
      </c>
      <c r="BA408" s="978">
        <v>-0.86</v>
      </c>
      <c r="BB408" s="978">
        <v>6.8500000000000005</v>
      </c>
      <c r="BC408" s="978">
        <v>7.1400000000000006</v>
      </c>
      <c r="BE408" s="700">
        <v>2013</v>
      </c>
      <c r="BF408" s="1013">
        <f t="shared" si="117"/>
        <v>0</v>
      </c>
      <c r="BG408" s="995">
        <v>1.5</v>
      </c>
    </row>
    <row r="409" spans="1:59" ht="11.25" customHeight="1" x14ac:dyDescent="0.2">
      <c r="A409" s="994" t="s">
        <v>4484</v>
      </c>
      <c r="B409" s="988" t="s">
        <v>3991</v>
      </c>
      <c r="C409" s="1070" t="s">
        <v>108</v>
      </c>
      <c r="D409" s="1070" t="s">
        <v>4393</v>
      </c>
      <c r="E409" s="828">
        <v>5</v>
      </c>
      <c r="F409" s="1148">
        <v>860</v>
      </c>
      <c r="G409" s="1148" t="s">
        <v>106</v>
      </c>
      <c r="H409" s="1148" t="s">
        <v>106</v>
      </c>
      <c r="I409" s="987">
        <v>7.45</v>
      </c>
      <c r="J409" s="738">
        <f t="shared" si="104"/>
        <v>2.1476510067114094</v>
      </c>
      <c r="K409" s="990">
        <v>0.04</v>
      </c>
      <c r="L409" s="1000">
        <v>4</v>
      </c>
      <c r="M409" s="729">
        <f t="shared" si="105"/>
        <v>0.16</v>
      </c>
      <c r="N409" s="983" t="s">
        <v>225</v>
      </c>
      <c r="O409" s="831">
        <v>3.5000000000000003E-2</v>
      </c>
      <c r="P409" s="973">
        <v>43472</v>
      </c>
      <c r="Q409" s="973">
        <v>43487</v>
      </c>
      <c r="R409" s="729">
        <f t="shared" si="106"/>
        <v>14.285714285714276</v>
      </c>
      <c r="S409" s="795">
        <f>IF(INDEX(Historical!$D$7:$D$1442,MATCH(B409,Historical!$B$7:$B$1449,0))=0,"n/a",(INDEX(Historical!$C$7:$C$1442,MATCH(B409,Historical!$B$7:$B$1449,0))/INDEX(Historical!$D$7:$D$1442,MATCH(B409,Historical!$B$7:$B$1449,0))-1)*100)</f>
        <v>52.941176470588225</v>
      </c>
      <c r="T409" s="795">
        <f>IF(INDEX(Historical!$F$7:$F$1442,MATCH(B409,Historical!$B$7:$B$1449,0))=0,"n/a",((INDEX(Historical!$C$7:$C$1442,MATCH(B409,Historical!$B$7:$B$1449,0))/INDEX(Historical!$F$7:$F$1442,MATCH(B409,Historical!$B$7:$B$1449,0)))^(1/3)-1)*100)</f>
        <v>49.765160329101562</v>
      </c>
      <c r="U409" s="795" t="str">
        <f>IF(INDEX(Historical!$H$7:$H$1442,MATCH(B409,Historical!$B$7:$B$1449,0))=0,"n/a",((INDEX(Historical!$C$7:$C$1442,MATCH(B409,Historical!$B$7:$B$1449,0))/INDEX(Historical!$H$7:$H$1442,MATCH(B409,Historical!$B$7:$B$1449,0)))^(1/5)-1)*100)</f>
        <v>n/a</v>
      </c>
      <c r="V409" s="795" t="str">
        <f>IF(INDEX(Historical!$O$7:$O$1442,MATCH(B409,Historical!$B$7:$B$1449,0))=0,"n/a",((INDEX(Historical!$C$7:$C$1442,MATCH(B409,Historical!$B$7:$B$1449,0))/INDEX(Historical!$O$7:$O$1442,MATCH(B409,Historical!$B$7:$B$1449,0)))^(1/10)-1)*100)</f>
        <v>n/a</v>
      </c>
      <c r="W409" s="796" t="str">
        <f t="shared" si="107"/>
        <v>n/a</v>
      </c>
      <c r="X409" s="797" t="str">
        <f t="shared" si="108"/>
        <v>n/a</v>
      </c>
      <c r="Y409" s="989"/>
      <c r="Z409" s="738">
        <f t="shared" si="109"/>
        <v>22.222222222222225</v>
      </c>
      <c r="AA409" s="999">
        <f t="shared" si="110"/>
        <v>10.347222222222223</v>
      </c>
      <c r="AB409" s="1000">
        <v>3</v>
      </c>
      <c r="AC409" s="978">
        <v>0.72</v>
      </c>
      <c r="AD409" s="978">
        <v>0.86</v>
      </c>
      <c r="AE409" s="978">
        <v>3.42</v>
      </c>
      <c r="AF409" s="978">
        <v>1.37</v>
      </c>
      <c r="AG409" s="978">
        <v>10.100000000000001</v>
      </c>
      <c r="AH409" s="978">
        <v>66.2</v>
      </c>
      <c r="AI409" s="978">
        <v>8</v>
      </c>
      <c r="AJ409" s="978">
        <v>35.9</v>
      </c>
      <c r="AK409" s="978">
        <v>12</v>
      </c>
      <c r="AL409" s="991">
        <v>163.97</v>
      </c>
      <c r="AM409" s="985">
        <v>0.2</v>
      </c>
      <c r="AN409" s="978">
        <v>0.24</v>
      </c>
      <c r="AO409" s="838" t="str">
        <f t="shared" si="111"/>
        <v>n/a</v>
      </c>
      <c r="AP409" s="839" t="str">
        <f t="shared" si="112"/>
        <v>n/a</v>
      </c>
      <c r="AQ409" s="1001">
        <f t="shared" si="113"/>
        <v>-20.625516430181989</v>
      </c>
      <c r="AR409" s="738">
        <f>INDEX(Historical!$C$7:$C$1442,MATCH(B409,Historical!$B$7:$B$1449,0))*IF(AH409="n/a",1.03,IF(AH409&lt;0,1.01,IF(AH409&gt;10,1.1,(1+AH409/100))))</f>
        <v>0.14300000000000002</v>
      </c>
      <c r="AS409" s="999">
        <f t="shared" si="114"/>
        <v>0.15444000000000002</v>
      </c>
      <c r="AT409" s="999">
        <f t="shared" si="118"/>
        <v>0.16988400000000003</v>
      </c>
      <c r="AU409" s="999">
        <f t="shared" si="118"/>
        <v>0.18687240000000005</v>
      </c>
      <c r="AV409" s="999">
        <f t="shared" si="118"/>
        <v>0.20555964000000007</v>
      </c>
      <c r="AW409" s="738">
        <f t="shared" si="115"/>
        <v>0.85975604000000017</v>
      </c>
      <c r="AX409" s="846">
        <f t="shared" si="116"/>
        <v>11.540349530201343</v>
      </c>
      <c r="AY409" s="1080">
        <v>0.64</v>
      </c>
      <c r="AZ409" s="985">
        <v>36.449999999999996</v>
      </c>
      <c r="BA409" s="985">
        <v>-25.430000000000003</v>
      </c>
      <c r="BB409" s="985">
        <v>-2.16</v>
      </c>
      <c r="BC409" s="985">
        <v>-12.83</v>
      </c>
      <c r="BE409" s="700">
        <v>2015</v>
      </c>
      <c r="BF409" s="1013">
        <f t="shared" si="117"/>
        <v>0</v>
      </c>
      <c r="BG409" s="995">
        <v>1.0999999999999999</v>
      </c>
    </row>
    <row r="410" spans="1:59" ht="11.25" customHeight="1" x14ac:dyDescent="0.2">
      <c r="A410" s="976" t="s">
        <v>1620</v>
      </c>
      <c r="B410" s="988" t="s">
        <v>1621</v>
      </c>
      <c r="C410" s="1070" t="s">
        <v>112</v>
      </c>
      <c r="D410" s="1070" t="s">
        <v>4425</v>
      </c>
      <c r="E410" s="828">
        <v>9</v>
      </c>
      <c r="F410" s="1148">
        <v>402</v>
      </c>
      <c r="G410" s="1148" t="s">
        <v>37</v>
      </c>
      <c r="H410" s="1148" t="s">
        <v>115</v>
      </c>
      <c r="I410" s="987">
        <v>169.52</v>
      </c>
      <c r="J410" s="738">
        <f t="shared" si="104"/>
        <v>2.2888154789995276</v>
      </c>
      <c r="K410" s="990">
        <v>0.97</v>
      </c>
      <c r="L410" s="1000">
        <v>4</v>
      </c>
      <c r="M410" s="729">
        <f t="shared" si="105"/>
        <v>3.88</v>
      </c>
      <c r="N410" s="983" t="s">
        <v>143</v>
      </c>
      <c r="O410" s="831">
        <v>0.92</v>
      </c>
      <c r="P410" s="973">
        <v>43412</v>
      </c>
      <c r="Q410" s="973">
        <v>43444</v>
      </c>
      <c r="R410" s="729">
        <f t="shared" si="106"/>
        <v>5.4347826086956443</v>
      </c>
      <c r="S410" s="795">
        <f>IF(INDEX(Historical!$D$7:$D$1442,MATCH(B410,Historical!$B$7:$B$1449,0))=0,"n/a",(INDEX(Historical!$C$7:$C$1442,MATCH(B410,Historical!$B$7:$B$1449,0))/INDEX(Historical!$D$7:$D$1442,MATCH(B410,Historical!$B$7:$B$1449,0))-1)*100)</f>
        <v>17.014446227929358</v>
      </c>
      <c r="T410" s="795">
        <f>IF(INDEX(Historical!$F$7:$F$1442,MATCH(B410,Historical!$B$7:$B$1449,0))=0,"n/a",((INDEX(Historical!$C$7:$C$1442,MATCH(B410,Historical!$B$7:$B$1449,0))/INDEX(Historical!$F$7:$F$1442,MATCH(B410,Historical!$B$7:$B$1449,0)))^(1/3)-1)*100)</f>
        <v>10.864179911052618</v>
      </c>
      <c r="U410" s="795">
        <f>IF(INDEX(Historical!$H$7:$H$1442,MATCH(B410,Historical!$B$7:$B$1449,0))=0,"n/a",((INDEX(Historical!$C$7:$C$1442,MATCH(B410,Historical!$B$7:$B$1449,0))/INDEX(Historical!$H$7:$H$1442,MATCH(B410,Historical!$B$7:$B$1449,0)))^(1/5)-1)*100)</f>
        <v>11.766139250041686</v>
      </c>
      <c r="V410" s="795">
        <f>IF(INDEX(Historical!$O$7:$O$1442,MATCH(B410,Historical!$B$7:$B$1449,0))=0,"n/a",((INDEX(Historical!$C$7:$C$1442,MATCH(B410,Historical!$B$7:$B$1449,0))/INDEX(Historical!$O$7:$O$1442,MATCH(B410,Historical!$B$7:$B$1449,0)))^(1/10)-1)*100)</f>
        <v>12.130550509140935</v>
      </c>
      <c r="W410" s="796">
        <f t="shared" si="107"/>
        <v>0.96995921505585025</v>
      </c>
      <c r="X410" s="797">
        <f t="shared" si="108"/>
        <v>1.2256395052126756</v>
      </c>
      <c r="Y410" s="759"/>
      <c r="Z410" s="738">
        <f t="shared" si="109"/>
        <v>44.907407407407405</v>
      </c>
      <c r="AA410" s="999">
        <f t="shared" si="110"/>
        <v>19.62037037037037</v>
      </c>
      <c r="AB410" s="1000">
        <v>9</v>
      </c>
      <c r="AC410" s="978">
        <v>8.64</v>
      </c>
      <c r="AD410" s="978">
        <v>1.97</v>
      </c>
      <c r="AE410" s="978">
        <v>3.11</v>
      </c>
      <c r="AF410" s="978">
        <v>12.79</v>
      </c>
      <c r="AG410" s="978">
        <v>29.9</v>
      </c>
      <c r="AH410" s="978">
        <v>33.200000000000003</v>
      </c>
      <c r="AI410" s="978">
        <v>8.2000000000000011</v>
      </c>
      <c r="AJ410" s="978">
        <v>9.6</v>
      </c>
      <c r="AK410" s="978">
        <v>9.9699999999999989</v>
      </c>
      <c r="AL410" s="991">
        <v>20700</v>
      </c>
      <c r="AM410" s="986">
        <v>0.70000000000000007</v>
      </c>
      <c r="AN410" s="978">
        <v>1.1000000000000001</v>
      </c>
      <c r="AO410" s="838">
        <f t="shared" si="111"/>
        <v>-5.5654156413291567</v>
      </c>
      <c r="AP410" s="839">
        <f t="shared" si="112"/>
        <v>14.054954729041214</v>
      </c>
      <c r="AQ410" s="1001">
        <f t="shared" si="113"/>
        <v>233.96243104546087</v>
      </c>
      <c r="AR410" s="738">
        <f>INDEX(Historical!$C$7:$C$1442,MATCH(B410,Historical!$B$7:$B$1449,0))*IF(AH410="n/a",1.03,IF(AH410&lt;0,1.01,IF(AH410&gt;10,1.1,(1+AH410/100))))</f>
        <v>4.0095000000000001</v>
      </c>
      <c r="AS410" s="999">
        <f t="shared" si="114"/>
        <v>4.338279</v>
      </c>
      <c r="AT410" s="999">
        <f t="shared" si="118"/>
        <v>4.7708054163</v>
      </c>
      <c r="AU410" s="999">
        <f t="shared" si="118"/>
        <v>5.2464547163051094</v>
      </c>
      <c r="AV410" s="999">
        <f t="shared" si="118"/>
        <v>5.7695262515207286</v>
      </c>
      <c r="AW410" s="738">
        <f t="shared" si="115"/>
        <v>24.134565384125835</v>
      </c>
      <c r="AX410" s="846">
        <f t="shared" si="116"/>
        <v>14.237001760338504</v>
      </c>
      <c r="AY410" s="1080">
        <v>1.33</v>
      </c>
      <c r="AZ410" s="985">
        <v>19.84</v>
      </c>
      <c r="BA410" s="985">
        <v>-16</v>
      </c>
      <c r="BB410" s="985">
        <v>5.84</v>
      </c>
      <c r="BC410" s="985">
        <v>-1.3299999999999998</v>
      </c>
      <c r="BE410" s="700">
        <v>2010</v>
      </c>
      <c r="BF410" s="1013">
        <f t="shared" si="117"/>
        <v>0</v>
      </c>
      <c r="BG410" s="995">
        <v>8.3000000000000007</v>
      </c>
    </row>
    <row r="411" spans="1:59" s="874" customFormat="1" ht="11.25" customHeight="1" x14ac:dyDescent="0.2">
      <c r="A411" s="853" t="s">
        <v>1622</v>
      </c>
      <c r="B411" s="882" t="s">
        <v>1623</v>
      </c>
      <c r="C411" s="1070" t="s">
        <v>247</v>
      </c>
      <c r="D411" s="1070" t="s">
        <v>4415</v>
      </c>
      <c r="E411" s="854">
        <v>8</v>
      </c>
      <c r="F411" s="1148">
        <v>536</v>
      </c>
      <c r="G411" s="1147" t="s">
        <v>106</v>
      </c>
      <c r="H411" s="1147" t="s">
        <v>106</v>
      </c>
      <c r="I411" s="855">
        <v>120.05</v>
      </c>
      <c r="J411" s="856">
        <f t="shared" si="104"/>
        <v>2.3323615160349855</v>
      </c>
      <c r="K411" s="857">
        <v>0.7</v>
      </c>
      <c r="L411" s="858">
        <v>4</v>
      </c>
      <c r="M411" s="859">
        <f t="shared" si="105"/>
        <v>2.8</v>
      </c>
      <c r="N411" s="860" t="s">
        <v>927</v>
      </c>
      <c r="O411" s="861">
        <v>0.6</v>
      </c>
      <c r="P411" s="862">
        <v>43363</v>
      </c>
      <c r="Q411" s="862">
        <v>43384</v>
      </c>
      <c r="R411" s="859">
        <f t="shared" si="106"/>
        <v>16.666666666666664</v>
      </c>
      <c r="S411" s="795">
        <f>IF(INDEX(Historical!$D$7:$D$1442,MATCH(B411,Historical!$B$7:$B$1449,0))=0,"n/a",(INDEX(Historical!$C$7:$C$1442,MATCH(B411,Historical!$B$7:$B$1449,0))/INDEX(Historical!$D$7:$D$1442,MATCH(B411,Historical!$B$7:$B$1449,0))-1)*100)</f>
        <v>22.549019607843146</v>
      </c>
      <c r="T411" s="795">
        <f>IF(INDEX(Historical!$F$7:$F$1442,MATCH(B411,Historical!$B$7:$B$1449,0))=0,"n/a",((INDEX(Historical!$C$7:$C$1442,MATCH(B411,Historical!$B$7:$B$1449,0))/INDEX(Historical!$F$7:$F$1442,MATCH(B411,Historical!$B$7:$B$1449,0)))^(1/3)-1)*100)</f>
        <v>25.163185563879221</v>
      </c>
      <c r="U411" s="795">
        <f>IF(INDEX(Historical!$H$7:$H$1442,MATCH(B411,Historical!$B$7:$B$1449,0))=0,"n/a",((INDEX(Historical!$C$7:$C$1442,MATCH(B411,Historical!$B$7:$B$1449,0))/INDEX(Historical!$H$7:$H$1442,MATCH(B411,Historical!$B$7:$B$1449,0)))^(1/5)-1)*100)</f>
        <v>32.593438978292191</v>
      </c>
      <c r="V411" s="795">
        <f>IF(INDEX(Historical!$O$7:$O$1442,MATCH(B411,Historical!$B$7:$B$1449,0))=0,"n/a",((INDEX(Historical!$C$7:$C$1442,MATCH(B411,Historical!$B$7:$B$1449,0))/INDEX(Historical!$O$7:$O$1442,MATCH(B411,Historical!$B$7:$B$1449,0)))^(1/10)-1)*100)</f>
        <v>15.339715498651451</v>
      </c>
      <c r="W411" s="863">
        <f t="shared" si="107"/>
        <v>2.1247746727217693</v>
      </c>
      <c r="X411" s="864">
        <f t="shared" si="108"/>
        <v>0.22293733911280569</v>
      </c>
      <c r="Y411" s="879"/>
      <c r="Z411" s="856">
        <f t="shared" si="109"/>
        <v>33.2541567695962</v>
      </c>
      <c r="AA411" s="866">
        <f t="shared" si="110"/>
        <v>14.25771971496437</v>
      </c>
      <c r="AB411" s="858">
        <v>12</v>
      </c>
      <c r="AC411" s="867">
        <v>8.42</v>
      </c>
      <c r="AD411" s="867">
        <v>1.19</v>
      </c>
      <c r="AE411" s="867">
        <v>2.69</v>
      </c>
      <c r="AF411" s="867">
        <v>2.21</v>
      </c>
      <c r="AG411" s="867">
        <v>16.400000000000002</v>
      </c>
      <c r="AH411" s="867">
        <v>27</v>
      </c>
      <c r="AI411" s="867">
        <v>12.4</v>
      </c>
      <c r="AJ411" s="867">
        <v>146.19999999999999</v>
      </c>
      <c r="AK411" s="867">
        <v>12</v>
      </c>
      <c r="AL411" s="868">
        <v>24640</v>
      </c>
      <c r="AM411" s="869">
        <v>0.5</v>
      </c>
      <c r="AN411" s="867">
        <v>0.87</v>
      </c>
      <c r="AO411" s="870">
        <f t="shared" si="111"/>
        <v>20.668080779362807</v>
      </c>
      <c r="AP411" s="871">
        <f t="shared" si="112"/>
        <v>34.925800494327177</v>
      </c>
      <c r="AQ411" s="872">
        <f t="shared" si="113"/>
        <v>18.339550203023379</v>
      </c>
      <c r="AR411" s="738">
        <f>INDEX(Historical!$C$7:$C$1442,MATCH(B411,Historical!$B$7:$B$1449,0))*IF(AH411="n/a",1.03,IF(AH411&lt;0,1.01,IF(AH411&gt;10,1.1,(1+AH411/100))))</f>
        <v>2.75</v>
      </c>
      <c r="AS411" s="866">
        <f t="shared" si="114"/>
        <v>3.0250000000000004</v>
      </c>
      <c r="AT411" s="866">
        <f t="shared" si="118"/>
        <v>3.3275000000000006</v>
      </c>
      <c r="AU411" s="866">
        <f t="shared" si="118"/>
        <v>3.6602500000000009</v>
      </c>
      <c r="AV411" s="866">
        <f t="shared" si="118"/>
        <v>4.0262750000000009</v>
      </c>
      <c r="AW411" s="856">
        <f t="shared" si="115"/>
        <v>16.789025000000002</v>
      </c>
      <c r="AX411" s="873">
        <f t="shared" si="116"/>
        <v>13.985027072053313</v>
      </c>
      <c r="AY411" s="1081">
        <v>1.47</v>
      </c>
      <c r="AZ411" s="869">
        <v>34.160000000000004</v>
      </c>
      <c r="BA411" s="869">
        <v>-10.95</v>
      </c>
      <c r="BB411" s="869">
        <v>13.700000000000001</v>
      </c>
      <c r="BC411" s="869">
        <v>7.68</v>
      </c>
      <c r="BD411" s="1033"/>
      <c r="BE411" s="700">
        <v>2011</v>
      </c>
      <c r="BF411" s="1013">
        <f t="shared" si="117"/>
        <v>0</v>
      </c>
      <c r="BG411" s="931">
        <v>7.3</v>
      </c>
    </row>
    <row r="412" spans="1:59" ht="11.25" customHeight="1" x14ac:dyDescent="0.2">
      <c r="A412" s="984" t="s">
        <v>1624</v>
      </c>
      <c r="B412" s="988" t="s">
        <v>1625</v>
      </c>
      <c r="C412" s="1070" t="s">
        <v>247</v>
      </c>
      <c r="D412" s="1070" t="s">
        <v>4415</v>
      </c>
      <c r="E412" s="828">
        <v>6</v>
      </c>
      <c r="F412" s="1148">
        <v>697</v>
      </c>
      <c r="G412" s="1148" t="s">
        <v>106</v>
      </c>
      <c r="H412" s="1148" t="s">
        <v>106</v>
      </c>
      <c r="I412" s="987">
        <v>23.1</v>
      </c>
      <c r="J412" s="738">
        <f t="shared" si="104"/>
        <v>1.9047619047619047</v>
      </c>
      <c r="K412" s="990">
        <v>0.11</v>
      </c>
      <c r="L412" s="1000">
        <v>4</v>
      </c>
      <c r="M412" s="729">
        <f t="shared" si="105"/>
        <v>0.44</v>
      </c>
      <c r="N412" s="983" t="s">
        <v>610</v>
      </c>
      <c r="O412" s="831">
        <v>0.09</v>
      </c>
      <c r="P412" s="694">
        <v>43166</v>
      </c>
      <c r="Q412" s="694">
        <v>43181</v>
      </c>
      <c r="R412" s="729">
        <f t="shared" si="106"/>
        <v>22.222222222222225</v>
      </c>
      <c r="S412" s="795">
        <f>IF(INDEX(Historical!$D$7:$D$1442,MATCH(B412,Historical!$B$7:$B$1449,0))=0,"n/a",(INDEX(Historical!$C$7:$C$1442,MATCH(B412,Historical!$B$7:$B$1449,0))/INDEX(Historical!$D$7:$D$1442,MATCH(B412,Historical!$B$7:$B$1449,0))-1)*100)</f>
        <v>22.222222222222232</v>
      </c>
      <c r="T412" s="795">
        <f>IF(INDEX(Historical!$F$7:$F$1442,MATCH(B412,Historical!$B$7:$B$1449,0))=0,"n/a",((INDEX(Historical!$C$7:$C$1442,MATCH(B412,Historical!$B$7:$B$1449,0))/INDEX(Historical!$F$7:$F$1442,MATCH(B412,Historical!$B$7:$B$1449,0)))^(1/3)-1)*100)</f>
        <v>22.390341034166038</v>
      </c>
      <c r="U412" s="795">
        <f>IF(INDEX(Historical!$H$7:$H$1442,MATCH(B412,Historical!$B$7:$B$1449,0))=0,"n/a",((INDEX(Historical!$C$7:$C$1442,MATCH(B412,Historical!$B$7:$B$1449,0))/INDEX(Historical!$H$7:$H$1442,MATCH(B412,Historical!$B$7:$B$1449,0)))^(1/5)-1)*100)</f>
        <v>29.674411610965823</v>
      </c>
      <c r="V412" s="795" t="str">
        <f>IF(INDEX(Historical!$O$7:$O$1442,MATCH(B412,Historical!$B$7:$B$1449,0))=0,"n/a",((INDEX(Historical!$C$7:$C$1442,MATCH(B412,Historical!$B$7:$B$1449,0))/INDEX(Historical!$O$7:$O$1442,MATCH(B412,Historical!$B$7:$B$1449,0)))^(1/10)-1)*100)</f>
        <v>n/a</v>
      </c>
      <c r="W412" s="796" t="str">
        <f t="shared" si="107"/>
        <v>n/a</v>
      </c>
      <c r="X412" s="797">
        <f t="shared" si="108"/>
        <v>0.98586085086265196</v>
      </c>
      <c r="Y412" s="749"/>
      <c r="Z412" s="738">
        <f t="shared" si="109"/>
        <v>35.772357723577237</v>
      </c>
      <c r="AA412" s="999">
        <f t="shared" si="110"/>
        <v>18.780487804878049</v>
      </c>
      <c r="AB412" s="1000">
        <v>12</v>
      </c>
      <c r="AC412" s="978">
        <v>1.23</v>
      </c>
      <c r="AD412" s="978">
        <v>1.32</v>
      </c>
      <c r="AE412" s="978">
        <v>1.59</v>
      </c>
      <c r="AF412" s="978">
        <v>7.7</v>
      </c>
      <c r="AG412" s="978">
        <v>42.3</v>
      </c>
      <c r="AH412" s="978">
        <v>5.8000000000000007</v>
      </c>
      <c r="AI412" s="978">
        <v>6.9</v>
      </c>
      <c r="AJ412" s="978">
        <v>30.099999999999998</v>
      </c>
      <c r="AK412" s="978">
        <v>14.180000000000001</v>
      </c>
      <c r="AL412" s="991">
        <v>712.64</v>
      </c>
      <c r="AM412" s="985">
        <v>1.5</v>
      </c>
      <c r="AN412" s="978">
        <v>0.6</v>
      </c>
      <c r="AO412" s="838">
        <f t="shared" si="111"/>
        <v>12.798685710849679</v>
      </c>
      <c r="AP412" s="839">
        <f t="shared" si="112"/>
        <v>31.579173515727728</v>
      </c>
      <c r="AQ412" s="1001">
        <f t="shared" si="113"/>
        <v>153.51726314006135</v>
      </c>
      <c r="AR412" s="738">
        <f>INDEX(Historical!$C$7:$C$1442,MATCH(B412,Historical!$B$7:$B$1449,0))*IF(AH412="n/a",1.03,IF(AH412&lt;0,1.01,IF(AH412&gt;10,1.1,(1+AH412/100))))</f>
        <v>0.46552000000000004</v>
      </c>
      <c r="AS412" s="999">
        <f t="shared" si="114"/>
        <v>0.49764088000000001</v>
      </c>
      <c r="AT412" s="999">
        <f t="shared" si="118"/>
        <v>0.54740496800000005</v>
      </c>
      <c r="AU412" s="999">
        <f t="shared" si="118"/>
        <v>0.60214546480000009</v>
      </c>
      <c r="AV412" s="999">
        <f t="shared" si="118"/>
        <v>0.6623600112800001</v>
      </c>
      <c r="AW412" s="738">
        <f t="shared" si="115"/>
        <v>2.7750713240800002</v>
      </c>
      <c r="AX412" s="846">
        <f t="shared" si="116"/>
        <v>12.013295775238095</v>
      </c>
      <c r="AY412" s="1080">
        <v>0.5</v>
      </c>
      <c r="AZ412" s="985">
        <v>7.19</v>
      </c>
      <c r="BA412" s="985">
        <v>-31.96</v>
      </c>
      <c r="BB412" s="985">
        <v>-2.96</v>
      </c>
      <c r="BC412" s="985">
        <v>-15.939999999999998</v>
      </c>
      <c r="BE412" s="700">
        <v>2013</v>
      </c>
      <c r="BF412" s="1013">
        <f t="shared" si="117"/>
        <v>0</v>
      </c>
      <c r="BG412" s="995">
        <v>15.4</v>
      </c>
    </row>
    <row r="413" spans="1:59" ht="11.25" customHeight="1" x14ac:dyDescent="0.2">
      <c r="A413" s="984" t="s">
        <v>1626</v>
      </c>
      <c r="B413" s="988" t="s">
        <v>1627</v>
      </c>
      <c r="C413" s="1070" t="s">
        <v>4381</v>
      </c>
      <c r="D413" s="1070" t="s">
        <v>4382</v>
      </c>
      <c r="E413" s="828">
        <v>6</v>
      </c>
      <c r="F413" s="1148">
        <v>713</v>
      </c>
      <c r="G413" s="1148" t="s">
        <v>106</v>
      </c>
      <c r="H413" s="1148" t="s">
        <v>106</v>
      </c>
      <c r="I413" s="987">
        <v>80.349999999999994</v>
      </c>
      <c r="J413" s="738">
        <f t="shared" si="104"/>
        <v>4.2314872433105162</v>
      </c>
      <c r="K413" s="990">
        <v>0.85</v>
      </c>
      <c r="L413" s="1000">
        <v>4</v>
      </c>
      <c r="M413" s="729">
        <f t="shared" si="105"/>
        <v>3.4</v>
      </c>
      <c r="N413" s="983" t="s">
        <v>220</v>
      </c>
      <c r="O413" s="831">
        <v>0.8</v>
      </c>
      <c r="P413" s="694">
        <v>43188</v>
      </c>
      <c r="Q413" s="694">
        <v>43206</v>
      </c>
      <c r="R413" s="729">
        <f t="shared" si="106"/>
        <v>6.249999999999992</v>
      </c>
      <c r="S413" s="795">
        <f>IF(INDEX(Historical!$D$7:$D$1442,MATCH(B413,Historical!$B$7:$B$1449,0))=0,"n/a",(INDEX(Historical!$C$7:$C$1442,MATCH(B413,Historical!$B$7:$B$1449,0))/INDEX(Historical!$D$7:$D$1442,MATCH(B413,Historical!$B$7:$B$1449,0))-1)*100)</f>
        <v>6.3492063492063489</v>
      </c>
      <c r="T413" s="795">
        <f>IF(INDEX(Historical!$F$7:$F$1442,MATCH(B413,Historical!$B$7:$B$1449,0))=0,"n/a",((INDEX(Historical!$C$7:$C$1442,MATCH(B413,Historical!$B$7:$B$1449,0))/INDEX(Historical!$F$7:$F$1442,MATCH(B413,Historical!$B$7:$B$1449,0)))^(1/3)-1)*100)</f>
        <v>9.5220444541238791</v>
      </c>
      <c r="U413" s="795">
        <f>IF(INDEX(Historical!$H$7:$H$1442,MATCH(B413,Historical!$B$7:$B$1449,0))=0,"n/a",((INDEX(Historical!$C$7:$C$1442,MATCH(B413,Historical!$B$7:$B$1449,0))/INDEX(Historical!$H$7:$H$1442,MATCH(B413,Historical!$B$7:$B$1449,0)))^(1/5)-1)*100)</f>
        <v>17.433149768122114</v>
      </c>
      <c r="V413" s="795" t="str">
        <f>IF(INDEX(Historical!$O$7:$O$1442,MATCH(B413,Historical!$B$7:$B$1449,0))=0,"n/a",((INDEX(Historical!$C$7:$C$1442,MATCH(B413,Historical!$B$7:$B$1449,0))/INDEX(Historical!$O$7:$O$1442,MATCH(B413,Historical!$B$7:$B$1449,0)))^(1/10)-1)*100)</f>
        <v>n/a</v>
      </c>
      <c r="W413" s="796" t="str">
        <f t="shared" si="107"/>
        <v>n/a</v>
      </c>
      <c r="X413" s="797">
        <f t="shared" si="108"/>
        <v>0.33654729282089019</v>
      </c>
      <c r="Y413" s="752"/>
      <c r="Z413" s="738">
        <f t="shared" si="109"/>
        <v>99.706744868035173</v>
      </c>
      <c r="AA413" s="999">
        <f t="shared" si="110"/>
        <v>23.56304985337243</v>
      </c>
      <c r="AB413" s="1000">
        <v>12</v>
      </c>
      <c r="AC413" s="978">
        <v>3.41</v>
      </c>
      <c r="AD413" s="978">
        <v>1.52</v>
      </c>
      <c r="AE413" s="978">
        <v>3.2</v>
      </c>
      <c r="AF413" s="978">
        <v>11.53</v>
      </c>
      <c r="AG413" s="978">
        <v>48.4</v>
      </c>
      <c r="AH413" s="978">
        <v>9.1</v>
      </c>
      <c r="AI413" s="978">
        <v>20.54</v>
      </c>
      <c r="AJ413" s="978">
        <v>51.800000000000004</v>
      </c>
      <c r="AK413" s="978">
        <v>15.509999999999998</v>
      </c>
      <c r="AL413" s="991">
        <v>4030.0000000000005</v>
      </c>
      <c r="AM413" s="985">
        <v>1.4000000000000001</v>
      </c>
      <c r="AN413" s="978">
        <v>0</v>
      </c>
      <c r="AO413" s="838">
        <f t="shared" si="111"/>
        <v>-1.8984128419397983</v>
      </c>
      <c r="AP413" s="839">
        <f t="shared" si="112"/>
        <v>21.664637011432632</v>
      </c>
      <c r="AQ413" s="1001">
        <f t="shared" si="113"/>
        <v>247.48746727800389</v>
      </c>
      <c r="AR413" s="738">
        <f>INDEX(Historical!$C$7:$C$1442,MATCH(B413,Historical!$B$7:$B$1449,0))*IF(AH413="n/a",1.03,IF(AH413&lt;0,1.01,IF(AH413&gt;10,1.1,(1+AH413/100))))</f>
        <v>3.6548500000000002</v>
      </c>
      <c r="AS413" s="999">
        <f t="shared" si="114"/>
        <v>4.0203350000000002</v>
      </c>
      <c r="AT413" s="999">
        <f t="shared" si="118"/>
        <v>4.422368500000001</v>
      </c>
      <c r="AU413" s="999">
        <f t="shared" si="118"/>
        <v>4.8646053500000015</v>
      </c>
      <c r="AV413" s="999">
        <f t="shared" si="118"/>
        <v>5.3510658850000024</v>
      </c>
      <c r="AW413" s="738">
        <f t="shared" si="115"/>
        <v>22.313224735000006</v>
      </c>
      <c r="AX413" s="846">
        <f t="shared" si="116"/>
        <v>27.770037006845062</v>
      </c>
      <c r="AY413" s="1080">
        <v>1.32</v>
      </c>
      <c r="AZ413" s="985">
        <v>24.84</v>
      </c>
      <c r="BA413" s="985">
        <v>-10.74</v>
      </c>
      <c r="BB413" s="985">
        <v>10.100000000000001</v>
      </c>
      <c r="BC413" s="985">
        <v>0.41000000000000003</v>
      </c>
      <c r="BE413" s="700">
        <v>2013</v>
      </c>
      <c r="BF413" s="1013">
        <f t="shared" si="117"/>
        <v>0</v>
      </c>
      <c r="BG413" s="995">
        <v>6.9</v>
      </c>
    </row>
    <row r="414" spans="1:59" ht="11.25" customHeight="1" x14ac:dyDescent="0.2">
      <c r="A414" s="984" t="s">
        <v>1628</v>
      </c>
      <c r="B414" s="988" t="s">
        <v>1629</v>
      </c>
      <c r="C414" s="1070" t="s">
        <v>108</v>
      </c>
      <c r="D414" s="1070" t="s">
        <v>4401</v>
      </c>
      <c r="E414" s="828">
        <v>6</v>
      </c>
      <c r="F414" s="1148">
        <v>742</v>
      </c>
      <c r="G414" s="1148" t="s">
        <v>115</v>
      </c>
      <c r="H414" s="1148" t="s">
        <v>115</v>
      </c>
      <c r="I414" s="987">
        <v>38.42</v>
      </c>
      <c r="J414" s="738">
        <f t="shared" si="104"/>
        <v>2.8110359187922955</v>
      </c>
      <c r="K414" s="990">
        <v>0.27</v>
      </c>
      <c r="L414" s="1000">
        <v>4</v>
      </c>
      <c r="M414" s="729">
        <f t="shared" si="105"/>
        <v>1.08</v>
      </c>
      <c r="N414" s="983" t="s">
        <v>169</v>
      </c>
      <c r="O414" s="831">
        <v>0.25</v>
      </c>
      <c r="P414" s="973">
        <v>43404</v>
      </c>
      <c r="Q414" s="973">
        <v>43419</v>
      </c>
      <c r="R414" s="729">
        <f t="shared" si="106"/>
        <v>8.0000000000000071</v>
      </c>
      <c r="S414" s="795">
        <f>IF(INDEX(Historical!$D$7:$D$1442,MATCH(B414,Historical!$B$7:$B$1449,0))=0,"n/a",(INDEX(Historical!$C$7:$C$1442,MATCH(B414,Historical!$B$7:$B$1449,0))/INDEX(Historical!$D$7:$D$1442,MATCH(B414,Historical!$B$7:$B$1449,0))-1)*100)</f>
        <v>20.731707317073166</v>
      </c>
      <c r="T414" s="795">
        <f>IF(INDEX(Historical!$F$7:$F$1442,MATCH(B414,Historical!$B$7:$B$1449,0))=0,"n/a",((INDEX(Historical!$C$7:$C$1442,MATCH(B414,Historical!$B$7:$B$1449,0))/INDEX(Historical!$F$7:$F$1442,MATCH(B414,Historical!$B$7:$B$1449,0)))^(1/3)-1)*100)</f>
        <v>10.688910179588129</v>
      </c>
      <c r="U414" s="795">
        <f>IF(INDEX(Historical!$H$7:$H$1442,MATCH(B414,Historical!$B$7:$B$1449,0))=0,"n/a",((INDEX(Historical!$C$7:$C$1442,MATCH(B414,Historical!$B$7:$B$1449,0))/INDEX(Historical!$H$7:$H$1442,MATCH(B414,Historical!$B$7:$B$1449,0)))^(1/5)-1)*100)</f>
        <v>10.169422251126825</v>
      </c>
      <c r="V414" s="795">
        <f>IF(INDEX(Historical!$O$7:$O$1442,MATCH(B414,Historical!$B$7:$B$1449,0))=0,"n/a",((INDEX(Historical!$C$7:$C$1442,MATCH(B414,Historical!$B$7:$B$1449,0))/INDEX(Historical!$O$7:$O$1442,MATCH(B414,Historical!$B$7:$B$1449,0)))^(1/10)-1)*100)</f>
        <v>-2.2264574428944361</v>
      </c>
      <c r="W414" s="796" t="str">
        <f t="shared" si="107"/>
        <v>n/a</v>
      </c>
      <c r="X414" s="797">
        <f t="shared" si="108"/>
        <v>0.63558889069542657</v>
      </c>
      <c r="Y414" s="752"/>
      <c r="Z414" s="738">
        <f t="shared" si="109"/>
        <v>37.370242214532873</v>
      </c>
      <c r="AA414" s="999">
        <f t="shared" si="110"/>
        <v>13.294117647058824</v>
      </c>
      <c r="AB414" s="1000">
        <v>12</v>
      </c>
      <c r="AC414" s="978">
        <v>2.89</v>
      </c>
      <c r="AD414" s="978">
        <v>1.33</v>
      </c>
      <c r="AE414" s="978">
        <v>4.79</v>
      </c>
      <c r="AF414" s="978">
        <v>1.45</v>
      </c>
      <c r="AG414" s="978">
        <v>9.7000000000000011</v>
      </c>
      <c r="AH414" s="978">
        <v>20.8</v>
      </c>
      <c r="AI414" s="978">
        <v>7.6899999999999995</v>
      </c>
      <c r="AJ414" s="978">
        <v>16</v>
      </c>
      <c r="AK414" s="978">
        <v>10</v>
      </c>
      <c r="AL414" s="991">
        <v>1350</v>
      </c>
      <c r="AM414" s="985">
        <v>0.2</v>
      </c>
      <c r="AN414" s="978">
        <v>0.1</v>
      </c>
      <c r="AO414" s="838">
        <f t="shared" si="111"/>
        <v>-0.31365947713970321</v>
      </c>
      <c r="AP414" s="839">
        <f t="shared" si="112"/>
        <v>12.980458169919121</v>
      </c>
      <c r="AQ414" s="1001">
        <f t="shared" si="113"/>
        <v>-7.4401800918027501</v>
      </c>
      <c r="AR414" s="738">
        <f>INDEX(Historical!$C$7:$C$1442,MATCH(B414,Historical!$B$7:$B$1449,0))*IF(AH414="n/a",1.03,IF(AH414&lt;0,1.01,IF(AH414&gt;10,1.1,(1+AH414/100))))</f>
        <v>1.089</v>
      </c>
      <c r="AS414" s="999">
        <f t="shared" si="114"/>
        <v>1.1727440999999998</v>
      </c>
      <c r="AT414" s="999">
        <f t="shared" si="118"/>
        <v>1.2900185099999999</v>
      </c>
      <c r="AU414" s="999">
        <f t="shared" si="118"/>
        <v>1.4190203610000001</v>
      </c>
      <c r="AV414" s="999">
        <f t="shared" si="118"/>
        <v>1.5609223971000001</v>
      </c>
      <c r="AW414" s="738">
        <f t="shared" si="115"/>
        <v>6.531705368099999</v>
      </c>
      <c r="AX414" s="846">
        <f t="shared" si="116"/>
        <v>17.000794815460694</v>
      </c>
      <c r="AY414" s="1080">
        <v>0.74</v>
      </c>
      <c r="AZ414" s="985">
        <v>7.9200000000000008</v>
      </c>
      <c r="BA414" s="985">
        <v>-19.57</v>
      </c>
      <c r="BB414" s="985">
        <v>-3.37</v>
      </c>
      <c r="BC414" s="985">
        <v>-10.39</v>
      </c>
      <c r="BE414" s="700">
        <v>2013</v>
      </c>
      <c r="BF414" s="1013">
        <f t="shared" si="117"/>
        <v>0</v>
      </c>
      <c r="BG414" s="995">
        <v>1.2</v>
      </c>
    </row>
    <row r="415" spans="1:59" ht="11.25" customHeight="1" x14ac:dyDescent="0.2">
      <c r="A415" s="984" t="s">
        <v>1630</v>
      </c>
      <c r="B415" s="988" t="s">
        <v>1631</v>
      </c>
      <c r="C415" s="1070" t="s">
        <v>4381</v>
      </c>
      <c r="D415" s="1070" t="s">
        <v>4382</v>
      </c>
      <c r="E415" s="829">
        <v>8</v>
      </c>
      <c r="F415" s="1148">
        <v>450</v>
      </c>
      <c r="G415" s="1148" t="s">
        <v>106</v>
      </c>
      <c r="H415" s="1148" t="s">
        <v>106</v>
      </c>
      <c r="I415" s="987">
        <v>20.54</v>
      </c>
      <c r="J415" s="738">
        <f t="shared" si="104"/>
        <v>8.7633885102239546</v>
      </c>
      <c r="K415" s="990">
        <v>0.45</v>
      </c>
      <c r="L415" s="1000">
        <v>4</v>
      </c>
      <c r="M415" s="729">
        <f t="shared" si="105"/>
        <v>1.8</v>
      </c>
      <c r="N415" s="983" t="s">
        <v>520</v>
      </c>
      <c r="O415" s="831">
        <v>0.43</v>
      </c>
      <c r="P415" s="979">
        <v>43053</v>
      </c>
      <c r="Q415" s="979">
        <v>43069</v>
      </c>
      <c r="R415" s="729">
        <f t="shared" si="106"/>
        <v>4.6511627906976782</v>
      </c>
      <c r="S415" s="795">
        <f>IF(INDEX(Historical!$D$7:$D$1442,MATCH(B415,Historical!$B$7:$B$1449,0))=0,"n/a",(INDEX(Historical!$C$7:$C$1442,MATCH(B415,Historical!$B$7:$B$1449,0))/INDEX(Historical!$D$7:$D$1442,MATCH(B415,Historical!$B$7:$B$1449,0))-1)*100)</f>
        <v>4.0462427745664886</v>
      </c>
      <c r="T415" s="795">
        <f>IF(INDEX(Historical!$F$7:$F$1442,MATCH(B415,Historical!$B$7:$B$1449,0))=0,"n/a",((INDEX(Historical!$C$7:$C$1442,MATCH(B415,Historical!$B$7:$B$1449,0))/INDEX(Historical!$F$7:$F$1442,MATCH(B415,Historical!$B$7:$B$1449,0)))^(1/3)-1)*100)</f>
        <v>4.0041911525952045</v>
      </c>
      <c r="U415" s="795">
        <f>IF(INDEX(Historical!$H$7:$H$1442,MATCH(B415,Historical!$B$7:$B$1449,0))=0,"n/a",((INDEX(Historical!$C$7:$C$1442,MATCH(B415,Historical!$B$7:$B$1449,0))/INDEX(Historical!$H$7:$H$1442,MATCH(B415,Historical!$B$7:$B$1449,0)))^(1/5)-1)*100)</f>
        <v>5.7661557194869095</v>
      </c>
      <c r="V415" s="795" t="str">
        <f>IF(INDEX(Historical!$O$7:$O$1442,MATCH(B415,Historical!$B$7:$B$1449,0))=0,"n/a",((INDEX(Historical!$C$7:$C$1442,MATCH(B415,Historical!$B$7:$B$1449,0))/INDEX(Historical!$O$7:$O$1442,MATCH(B415,Historical!$B$7:$B$1449,0)))^(1/10)-1)*100)</f>
        <v>n/a</v>
      </c>
      <c r="W415" s="796" t="str">
        <f t="shared" si="107"/>
        <v>n/a</v>
      </c>
      <c r="X415" s="797">
        <f t="shared" si="108"/>
        <v>0.26450255593976646</v>
      </c>
      <c r="Y415" s="763" t="s">
        <v>4463</v>
      </c>
      <c r="Z415" s="738">
        <f t="shared" si="109"/>
        <v>82.568807339449535</v>
      </c>
      <c r="AA415" s="999">
        <f t="shared" si="110"/>
        <v>9.4220183486238529</v>
      </c>
      <c r="AB415" s="1000">
        <v>12</v>
      </c>
      <c r="AC415" s="978">
        <v>2.1800000000000002</v>
      </c>
      <c r="AD415" s="978">
        <v>1.57</v>
      </c>
      <c r="AE415" s="978">
        <v>5.63</v>
      </c>
      <c r="AF415" s="978">
        <v>1.0900000000000001</v>
      </c>
      <c r="AG415" s="978">
        <v>11.5</v>
      </c>
      <c r="AH415" s="978">
        <v>52.800000000000004</v>
      </c>
      <c r="AI415" s="978">
        <v>-25.27</v>
      </c>
      <c r="AJ415" s="978">
        <v>21.8</v>
      </c>
      <c r="AK415" s="978">
        <v>6</v>
      </c>
      <c r="AL415" s="991">
        <v>3660</v>
      </c>
      <c r="AM415" s="985">
        <v>0.70000000000000007</v>
      </c>
      <c r="AN415" s="978">
        <v>1</v>
      </c>
      <c r="AO415" s="838">
        <f t="shared" si="111"/>
        <v>5.1075258810870121</v>
      </c>
      <c r="AP415" s="839">
        <f t="shared" si="112"/>
        <v>14.529544229710865</v>
      </c>
      <c r="AQ415" s="1001">
        <f t="shared" si="113"/>
        <v>-32.439327679156094</v>
      </c>
      <c r="AR415" s="738">
        <f>INDEX(Historical!$C$7:$C$1442,MATCH(B415,Historical!$B$7:$B$1449,0))*IF(AH415="n/a",1.03,IF(AH415&lt;0,1.01,IF(AH415&gt;10,1.1,(1+AH415/100))))</f>
        <v>1.9800000000000002</v>
      </c>
      <c r="AS415" s="999">
        <f t="shared" si="114"/>
        <v>1.9998000000000002</v>
      </c>
      <c r="AT415" s="999">
        <f t="shared" si="118"/>
        <v>2.1197880000000002</v>
      </c>
      <c r="AU415" s="999">
        <f t="shared" si="118"/>
        <v>2.2469752800000005</v>
      </c>
      <c r="AV415" s="999">
        <f t="shared" si="118"/>
        <v>2.3817937968000007</v>
      </c>
      <c r="AW415" s="738">
        <f t="shared" si="115"/>
        <v>10.728357076800002</v>
      </c>
      <c r="AX415" s="846">
        <f t="shared" si="116"/>
        <v>52.231533966893871</v>
      </c>
      <c r="AY415" s="1080">
        <v>0.9</v>
      </c>
      <c r="AZ415" s="985">
        <v>30.830000000000002</v>
      </c>
      <c r="BA415" s="985">
        <v>-13.81</v>
      </c>
      <c r="BB415" s="985">
        <v>11.17</v>
      </c>
      <c r="BC415" s="985">
        <v>-0.86</v>
      </c>
      <c r="BE415" s="700">
        <v>2012</v>
      </c>
      <c r="BF415" s="1013">
        <f t="shared" si="117"/>
        <v>0</v>
      </c>
      <c r="BG415" s="995">
        <v>5.6000000000000005</v>
      </c>
    </row>
    <row r="416" spans="1:59" ht="11.25" customHeight="1" x14ac:dyDescent="0.2">
      <c r="A416" s="984" t="s">
        <v>1632</v>
      </c>
      <c r="B416" s="988" t="s">
        <v>1633</v>
      </c>
      <c r="C416" s="1070" t="s">
        <v>128</v>
      </c>
      <c r="D416" s="1070" t="s">
        <v>4389</v>
      </c>
      <c r="E416" s="829">
        <v>6</v>
      </c>
      <c r="F416" s="1148">
        <v>682</v>
      </c>
      <c r="G416" s="1148" t="s">
        <v>115</v>
      </c>
      <c r="H416" s="1148" t="s">
        <v>115</v>
      </c>
      <c r="I416" s="987">
        <v>123.1</v>
      </c>
      <c r="J416" s="738">
        <f t="shared" si="104"/>
        <v>1.0398050365556459</v>
      </c>
      <c r="K416" s="990">
        <v>0.32</v>
      </c>
      <c r="L416" s="1000">
        <v>4</v>
      </c>
      <c r="M416" s="729">
        <f t="shared" si="105"/>
        <v>1.28</v>
      </c>
      <c r="N416" s="983" t="s">
        <v>572</v>
      </c>
      <c r="O416" s="831">
        <v>0.24</v>
      </c>
      <c r="P416" s="979">
        <v>43010</v>
      </c>
      <c r="Q416" s="979">
        <v>43025</v>
      </c>
      <c r="R416" s="729">
        <f t="shared" si="106"/>
        <v>33.333333333333343</v>
      </c>
      <c r="S416" s="795">
        <f>IF(INDEX(Historical!$D$7:$D$1442,MATCH(B416,Historical!$B$7:$B$1449,0))=0,"n/a",(INDEX(Historical!$C$7:$C$1442,MATCH(B416,Historical!$B$7:$B$1449,0))/INDEX(Historical!$D$7:$D$1442,MATCH(B416,Historical!$B$7:$B$1449,0))-1)*100)</f>
        <v>23.076923076923084</v>
      </c>
      <c r="T416" s="795">
        <f>IF(INDEX(Historical!$F$7:$F$1442,MATCH(B416,Historical!$B$7:$B$1449,0))=0,"n/a",((INDEX(Historical!$C$7:$C$1442,MATCH(B416,Historical!$B$7:$B$1449,0))/INDEX(Historical!$F$7:$F$1442,MATCH(B416,Historical!$B$7:$B$1449,0)))^(1/3)-1)*100)</f>
        <v>13.30326698854094</v>
      </c>
      <c r="U416" s="795">
        <f>IF(INDEX(Historical!$H$7:$H$1442,MATCH(B416,Historical!$B$7:$B$1449,0))=0,"n/a",((INDEX(Historical!$C$7:$C$1442,MATCH(B416,Historical!$B$7:$B$1449,0))/INDEX(Historical!$H$7:$H$1442,MATCH(B416,Historical!$B$7:$B$1449,0)))^(1/5)-1)*100)</f>
        <v>12.509792619595682</v>
      </c>
      <c r="V416" s="795">
        <f>IF(INDEX(Historical!$O$7:$O$1442,MATCH(B416,Historical!$B$7:$B$1449,0))=0,"n/a",((INDEX(Historical!$C$7:$C$1442,MATCH(B416,Historical!$B$7:$B$1449,0))/INDEX(Historical!$O$7:$O$1442,MATCH(B416,Historical!$B$7:$B$1449,0)))^(1/10)-1)*100)</f>
        <v>8.6180981564665249</v>
      </c>
      <c r="W416" s="796">
        <f t="shared" si="107"/>
        <v>1.4515723066125736</v>
      </c>
      <c r="X416" s="797" t="str">
        <f t="shared" si="108"/>
        <v>n/a</v>
      </c>
      <c r="Y416" s="989" t="s">
        <v>4465</v>
      </c>
      <c r="Z416" s="738">
        <f t="shared" si="109"/>
        <v>128</v>
      </c>
      <c r="AA416" s="999">
        <f t="shared" si="110"/>
        <v>123.1</v>
      </c>
      <c r="AB416" s="1000">
        <v>10</v>
      </c>
      <c r="AC416" s="978">
        <v>1</v>
      </c>
      <c r="AD416" s="978" t="s">
        <v>137</v>
      </c>
      <c r="AE416" s="978">
        <v>0.84</v>
      </c>
      <c r="AF416" s="978">
        <v>1.97</v>
      </c>
      <c r="AG416" s="978">
        <v>4.1000000000000005</v>
      </c>
      <c r="AH416" s="978">
        <v>-91.600000000000009</v>
      </c>
      <c r="AI416" s="978">
        <v>334.5</v>
      </c>
      <c r="AJ416" s="978">
        <v>-28.9</v>
      </c>
      <c r="AK416" s="978" t="s">
        <v>137</v>
      </c>
      <c r="AL416" s="991">
        <v>2700</v>
      </c>
      <c r="AM416" s="985">
        <v>5</v>
      </c>
      <c r="AN416" s="978">
        <v>0</v>
      </c>
      <c r="AO416" s="838">
        <f t="shared" si="111"/>
        <v>-109.55040234384867</v>
      </c>
      <c r="AP416" s="839">
        <f t="shared" si="112"/>
        <v>13.549597656151327</v>
      </c>
      <c r="AQ416" s="1001">
        <f t="shared" si="113"/>
        <v>228.29999830778078</v>
      </c>
      <c r="AR416" s="738">
        <f>INDEX(Historical!$C$7:$C$1442,MATCH(B416,Historical!$B$7:$B$1449,0))*IF(AH416="n/a",1.03,IF(AH416&lt;0,1.01,IF(AH416&gt;10,1.1,(1+AH416/100))))</f>
        <v>1.2927999999999999</v>
      </c>
      <c r="AS416" s="999">
        <f t="shared" si="114"/>
        <v>1.42208</v>
      </c>
      <c r="AT416" s="999">
        <f t="shared" si="118"/>
        <v>1.4647424</v>
      </c>
      <c r="AU416" s="999">
        <f t="shared" si="118"/>
        <v>1.508684672</v>
      </c>
      <c r="AV416" s="999">
        <f t="shared" si="118"/>
        <v>1.5539452121600001</v>
      </c>
      <c r="AW416" s="738">
        <f t="shared" si="115"/>
        <v>7.2422522841600001</v>
      </c>
      <c r="AX416" s="846">
        <f t="shared" si="116"/>
        <v>5.88322687584078</v>
      </c>
      <c r="AY416" s="1080">
        <v>0.67</v>
      </c>
      <c r="AZ416" s="985">
        <v>30.990000000000002</v>
      </c>
      <c r="BA416" s="985">
        <v>-9.82</v>
      </c>
      <c r="BB416" s="985">
        <v>14.67</v>
      </c>
      <c r="BC416" s="985">
        <v>17.2</v>
      </c>
      <c r="BE416" s="700">
        <v>2014</v>
      </c>
      <c r="BF416" s="1013">
        <f t="shared" si="117"/>
        <v>0</v>
      </c>
      <c r="BG416" s="995">
        <v>3.5000000000000004</v>
      </c>
    </row>
    <row r="417" spans="1:59" ht="11.25" customHeight="1" x14ac:dyDescent="0.2">
      <c r="A417" s="984" t="s">
        <v>1634</v>
      </c>
      <c r="B417" s="988" t="s">
        <v>1635</v>
      </c>
      <c r="C417" s="1070" t="s">
        <v>108</v>
      </c>
      <c r="D417" s="1070" t="s">
        <v>4401</v>
      </c>
      <c r="E417" s="828">
        <v>8</v>
      </c>
      <c r="F417" s="1148">
        <v>496</v>
      </c>
      <c r="G417" s="1148" t="s">
        <v>106</v>
      </c>
      <c r="H417" s="1148" t="s">
        <v>106</v>
      </c>
      <c r="I417" s="987">
        <v>32.61</v>
      </c>
      <c r="J417" s="738">
        <f t="shared" si="104"/>
        <v>3.4345292854952469</v>
      </c>
      <c r="K417" s="990">
        <v>0.28000000000000003</v>
      </c>
      <c r="L417" s="1000">
        <v>4</v>
      </c>
      <c r="M417" s="729">
        <f t="shared" si="105"/>
        <v>1.1200000000000001</v>
      </c>
      <c r="N417" s="983" t="s">
        <v>975</v>
      </c>
      <c r="O417" s="831">
        <v>0.26</v>
      </c>
      <c r="P417" s="973">
        <v>43228</v>
      </c>
      <c r="Q417" s="973">
        <v>43236</v>
      </c>
      <c r="R417" s="729">
        <f t="shared" si="106"/>
        <v>7.6923076923076987</v>
      </c>
      <c r="S417" s="795">
        <f>IF(INDEX(Historical!$D$7:$D$1442,MATCH(B417,Historical!$B$7:$B$1449,0))=0,"n/a",(INDEX(Historical!$C$7:$C$1442,MATCH(B417,Historical!$B$7:$B$1449,0))/INDEX(Historical!$D$7:$D$1442,MATCH(B417,Historical!$B$7:$B$1449,0))-1)*100)</f>
        <v>5.7692307692307709</v>
      </c>
      <c r="T417" s="795">
        <f>IF(INDEX(Historical!$F$7:$F$1442,MATCH(B417,Historical!$B$7:$B$1449,0))=0,"n/a",((INDEX(Historical!$C$7:$C$1442,MATCH(B417,Historical!$B$7:$B$1449,0))/INDEX(Historical!$F$7:$F$1442,MATCH(B417,Historical!$B$7:$B$1449,0)))^(1/3)-1)*100)</f>
        <v>6.917810999860885</v>
      </c>
      <c r="U417" s="795">
        <f>IF(INDEX(Historical!$H$7:$H$1442,MATCH(B417,Historical!$B$7:$B$1449,0))=0,"n/a",((INDEX(Historical!$C$7:$C$1442,MATCH(B417,Historical!$B$7:$B$1449,0))/INDEX(Historical!$H$7:$H$1442,MATCH(B417,Historical!$B$7:$B$1449,0)))^(1/5)-1)*100)</f>
        <v>11.440369201675926</v>
      </c>
      <c r="V417" s="795">
        <f>IF(INDEX(Historical!$O$7:$O$1442,MATCH(B417,Historical!$B$7:$B$1449,0))=0,"n/a",((INDEX(Historical!$C$7:$C$1442,MATCH(B417,Historical!$B$7:$B$1449,0))/INDEX(Historical!$O$7:$O$1442,MATCH(B417,Historical!$B$7:$B$1449,0)))^(1/10)-1)*100)</f>
        <v>1.370629917797217</v>
      </c>
      <c r="W417" s="796">
        <f t="shared" si="107"/>
        <v>8.3467966466558003</v>
      </c>
      <c r="X417" s="797">
        <f t="shared" si="108"/>
        <v>1.1000355001611468</v>
      </c>
      <c r="Y417" s="752"/>
      <c r="Z417" s="738">
        <f t="shared" si="109"/>
        <v>39.716312056737593</v>
      </c>
      <c r="AA417" s="999">
        <f t="shared" si="110"/>
        <v>11.563829787234043</v>
      </c>
      <c r="AB417" s="1000">
        <v>12</v>
      </c>
      <c r="AC417" s="978">
        <v>2.82</v>
      </c>
      <c r="AD417" s="978">
        <v>1.58</v>
      </c>
      <c r="AE417" s="978">
        <v>3.56</v>
      </c>
      <c r="AF417" s="978">
        <v>1.1200000000000001</v>
      </c>
      <c r="AG417" s="978">
        <v>7.6</v>
      </c>
      <c r="AH417" s="978">
        <v>21.5</v>
      </c>
      <c r="AI417" s="978">
        <v>7.55</v>
      </c>
      <c r="AJ417" s="978">
        <v>10.4</v>
      </c>
      <c r="AK417" s="978">
        <v>7.3</v>
      </c>
      <c r="AL417" s="991">
        <v>1150</v>
      </c>
      <c r="AM417" s="985">
        <v>0.1</v>
      </c>
      <c r="AN417" s="978">
        <v>0.04</v>
      </c>
      <c r="AO417" s="838">
        <f t="shared" si="111"/>
        <v>3.3110686999371293</v>
      </c>
      <c r="AP417" s="839">
        <f t="shared" si="112"/>
        <v>14.874898487171173</v>
      </c>
      <c r="AQ417" s="1001">
        <f t="shared" si="113"/>
        <v>-24.130259694066215</v>
      </c>
      <c r="AR417" s="738">
        <f>INDEX(Historical!$C$7:$C$1442,MATCH(B417,Historical!$B$7:$B$1449,0))*IF(AH417="n/a",1.03,IF(AH417&lt;0,1.01,IF(AH417&gt;10,1.1,(1+AH417/100))))</f>
        <v>1.2100000000000002</v>
      </c>
      <c r="AS417" s="999">
        <f t="shared" si="114"/>
        <v>1.301355</v>
      </c>
      <c r="AT417" s="999">
        <f t="shared" si="118"/>
        <v>1.3963539149999999</v>
      </c>
      <c r="AU417" s="999">
        <f t="shared" si="118"/>
        <v>1.4982877507949999</v>
      </c>
      <c r="AV417" s="999">
        <f t="shared" si="118"/>
        <v>1.6076627566030348</v>
      </c>
      <c r="AW417" s="738">
        <f t="shared" si="115"/>
        <v>7.0136594223980344</v>
      </c>
      <c r="AX417" s="846">
        <f t="shared" si="116"/>
        <v>21.507695254210471</v>
      </c>
      <c r="AY417" s="1080">
        <v>0.73</v>
      </c>
      <c r="AZ417" s="985">
        <v>9.16</v>
      </c>
      <c r="BA417" s="985">
        <v>-25.669999999999998</v>
      </c>
      <c r="BB417" s="985">
        <v>-2.2599999999999998</v>
      </c>
      <c r="BC417" s="985">
        <v>-14.46</v>
      </c>
      <c r="BE417" s="700">
        <v>2011</v>
      </c>
      <c r="BF417" s="1013">
        <f t="shared" si="117"/>
        <v>0</v>
      </c>
      <c r="BG417" s="995">
        <v>0.89999999999999991</v>
      </c>
    </row>
    <row r="418" spans="1:59" ht="11.25" customHeight="1" x14ac:dyDescent="0.2">
      <c r="A418" s="984" t="s">
        <v>1840</v>
      </c>
      <c r="B418" s="988" t="s">
        <v>1841</v>
      </c>
      <c r="C418" s="1070" t="s">
        <v>4381</v>
      </c>
      <c r="D418" s="1070" t="s">
        <v>4382</v>
      </c>
      <c r="E418" s="828">
        <v>6</v>
      </c>
      <c r="F418" s="1148">
        <v>765</v>
      </c>
      <c r="G418" s="1148" t="s">
        <v>106</v>
      </c>
      <c r="H418" s="1148" t="s">
        <v>106</v>
      </c>
      <c r="I418" s="987">
        <v>52.96</v>
      </c>
      <c r="J418" s="738">
        <f t="shared" si="104"/>
        <v>4.0030211480362539</v>
      </c>
      <c r="K418" s="990">
        <v>0.53</v>
      </c>
      <c r="L418" s="1000">
        <v>4</v>
      </c>
      <c r="M418" s="729">
        <f t="shared" si="105"/>
        <v>2.12</v>
      </c>
      <c r="N418" s="983" t="s">
        <v>161</v>
      </c>
      <c r="O418" s="831">
        <v>0.52</v>
      </c>
      <c r="P418" s="973">
        <v>43481</v>
      </c>
      <c r="Q418" s="973">
        <v>43496</v>
      </c>
      <c r="R418" s="729">
        <f t="shared" si="106"/>
        <v>1.9230769230769247</v>
      </c>
      <c r="S418" s="795">
        <f>IF(INDEX(Historical!$D$7:$D$1442,MATCH(B418,Historical!$B$7:$B$1449,0))=0,"n/a",(INDEX(Historical!$C$7:$C$1442,MATCH(B418,Historical!$B$7:$B$1449,0))/INDEX(Historical!$D$7:$D$1442,MATCH(B418,Historical!$B$7:$B$1449,0))-1)*100)</f>
        <v>1.9607843137254832</v>
      </c>
      <c r="T418" s="795">
        <f>IF(INDEX(Historical!$F$7:$F$1442,MATCH(B418,Historical!$B$7:$B$1449,0))=0,"n/a",((INDEX(Historical!$C$7:$C$1442,MATCH(B418,Historical!$B$7:$B$1449,0))/INDEX(Historical!$F$7:$F$1442,MATCH(B418,Historical!$B$7:$B$1449,0)))^(1/3)-1)*100)</f>
        <v>7.1664579674248774</v>
      </c>
      <c r="U418" s="795">
        <f>IF(INDEX(Historical!$H$7:$H$1442,MATCH(B418,Historical!$B$7:$B$1449,0))=0,"n/a",((INDEX(Historical!$C$7:$C$1442,MATCH(B418,Historical!$B$7:$B$1449,0))/INDEX(Historical!$H$7:$H$1442,MATCH(B418,Historical!$B$7:$B$1449,0)))^(1/5)-1)*100)</f>
        <v>7.6316922514810814</v>
      </c>
      <c r="V418" s="795">
        <f>IF(INDEX(Historical!$O$7:$O$1442,MATCH(B418,Historical!$B$7:$B$1449,0))=0,"n/a",((INDEX(Historical!$C$7:$C$1442,MATCH(B418,Historical!$B$7:$B$1449,0))/INDEX(Historical!$O$7:$O$1442,MATCH(B418,Historical!$B$7:$B$1449,0)))^(1/10)-1)*100)</f>
        <v>1.0160886455032658</v>
      </c>
      <c r="W418" s="796">
        <f t="shared" si="107"/>
        <v>7.5108528033015522</v>
      </c>
      <c r="X418" s="797">
        <f t="shared" si="108"/>
        <v>0.4147658832326675</v>
      </c>
      <c r="Y418" s="749"/>
      <c r="Z418" s="738">
        <f t="shared" si="109"/>
        <v>135.03184713375796</v>
      </c>
      <c r="AA418" s="999">
        <f t="shared" si="110"/>
        <v>33.732484076433117</v>
      </c>
      <c r="AB418" s="1000">
        <v>12</v>
      </c>
      <c r="AC418" s="978">
        <v>1.57</v>
      </c>
      <c r="AD418" s="978">
        <v>4.43</v>
      </c>
      <c r="AE418" s="978">
        <v>5.18</v>
      </c>
      <c r="AF418" s="978">
        <v>7.1</v>
      </c>
      <c r="AG418" s="978">
        <v>22.2</v>
      </c>
      <c r="AH418" s="978">
        <v>7.1</v>
      </c>
      <c r="AI418" s="978" t="s">
        <v>137</v>
      </c>
      <c r="AJ418" s="978">
        <v>18.399999999999999</v>
      </c>
      <c r="AK418" s="978">
        <v>7.6</v>
      </c>
      <c r="AL418" s="991">
        <v>1170</v>
      </c>
      <c r="AM418" s="985">
        <v>0.2</v>
      </c>
      <c r="AN418" s="978">
        <v>6.06</v>
      </c>
      <c r="AO418" s="838">
        <f t="shared" si="111"/>
        <v>-22.097770676915783</v>
      </c>
      <c r="AP418" s="839">
        <f t="shared" si="112"/>
        <v>11.634713399517334</v>
      </c>
      <c r="AQ418" s="1001">
        <f t="shared" si="113"/>
        <v>226.258681922915</v>
      </c>
      <c r="AR418" s="738">
        <f>INDEX(Historical!$C$7:$C$1442,MATCH(B418,Historical!$B$7:$B$1449,0))*IF(AH418="n/a",1.03,IF(AH418&lt;0,1.01,IF(AH418&gt;10,1.1,(1+AH418/100))))</f>
        <v>2.2276799999999999</v>
      </c>
      <c r="AS418" s="999">
        <f t="shared" si="114"/>
        <v>2.2945104000000001</v>
      </c>
      <c r="AT418" s="999">
        <f t="shared" si="118"/>
        <v>2.4688931904000002</v>
      </c>
      <c r="AU418" s="999">
        <f t="shared" si="118"/>
        <v>2.6565290728704003</v>
      </c>
      <c r="AV418" s="999">
        <f t="shared" si="118"/>
        <v>2.8584252824085508</v>
      </c>
      <c r="AW418" s="738">
        <f t="shared" si="115"/>
        <v>12.506037945678951</v>
      </c>
      <c r="AX418" s="846">
        <f t="shared" si="116"/>
        <v>23.614119988064488</v>
      </c>
      <c r="AY418" s="1080">
        <v>0.94</v>
      </c>
      <c r="AZ418" s="985">
        <v>16.420000000000002</v>
      </c>
      <c r="BA418" s="985">
        <v>-12.68</v>
      </c>
      <c r="BB418" s="985">
        <v>3.9699999999999998</v>
      </c>
      <c r="BC418" s="985">
        <v>1.3</v>
      </c>
      <c r="BE418" s="700">
        <v>2014</v>
      </c>
      <c r="BF418" s="1013">
        <f t="shared" si="117"/>
        <v>0</v>
      </c>
      <c r="BG418" s="995">
        <v>2.4</v>
      </c>
    </row>
    <row r="419" spans="1:59" ht="11.25" customHeight="1" x14ac:dyDescent="0.2">
      <c r="A419" s="984" t="s">
        <v>1636</v>
      </c>
      <c r="B419" s="988" t="s">
        <v>1637</v>
      </c>
      <c r="C419" s="1070" t="s">
        <v>108</v>
      </c>
      <c r="D419" s="1070" t="s">
        <v>4401</v>
      </c>
      <c r="E419" s="828">
        <v>6</v>
      </c>
      <c r="F419" s="1148">
        <v>744</v>
      </c>
      <c r="G419" s="1148" t="s">
        <v>106</v>
      </c>
      <c r="H419" s="1148" t="s">
        <v>106</v>
      </c>
      <c r="I419" s="987">
        <v>18.5</v>
      </c>
      <c r="J419" s="738">
        <f t="shared" si="104"/>
        <v>1.8378378378378377</v>
      </c>
      <c r="K419" s="990">
        <v>8.5000000000000006E-2</v>
      </c>
      <c r="L419" s="1000">
        <v>4</v>
      </c>
      <c r="M419" s="729">
        <f t="shared" si="105"/>
        <v>0.34</v>
      </c>
      <c r="N419" s="983" t="s">
        <v>997</v>
      </c>
      <c r="O419" s="831">
        <v>0.08</v>
      </c>
      <c r="P419" s="973">
        <v>43412</v>
      </c>
      <c r="Q419" s="973">
        <v>43427</v>
      </c>
      <c r="R419" s="729">
        <f t="shared" si="106"/>
        <v>6.2500000000000053</v>
      </c>
      <c r="S419" s="795">
        <f>IF(INDEX(Historical!$D$7:$D$1442,MATCH(B419,Historical!$B$7:$B$1449,0))=0,"n/a",(INDEX(Historical!$C$7:$C$1442,MATCH(B419,Historical!$B$7:$B$1449,0))/INDEX(Historical!$D$7:$D$1442,MATCH(B419,Historical!$B$7:$B$1449,0))-1)*100)</f>
        <v>14.285714285714279</v>
      </c>
      <c r="T419" s="795">
        <f>IF(INDEX(Historical!$F$7:$F$1442,MATCH(B419,Historical!$B$7:$B$1449,0))=0,"n/a",((INDEX(Historical!$C$7:$C$1442,MATCH(B419,Historical!$B$7:$B$1449,0))/INDEX(Historical!$F$7:$F$1442,MATCH(B419,Historical!$B$7:$B$1449,0)))^(1/3)-1)*100)</f>
        <v>16.960709528514649</v>
      </c>
      <c r="U419" s="795">
        <f>IF(INDEX(Historical!$H$7:$H$1442,MATCH(B419,Historical!$B$7:$B$1449,0))=0,"n/a",((INDEX(Historical!$C$7:$C$1442,MATCH(B419,Historical!$B$7:$B$1449,0))/INDEX(Historical!$H$7:$H$1442,MATCH(B419,Historical!$B$7:$B$1449,0)))^(1/5)-1)*100)</f>
        <v>21.672868378641152</v>
      </c>
      <c r="V419" s="795">
        <f>IF(INDEX(Historical!$O$7:$O$1442,MATCH(B419,Historical!$B$7:$B$1449,0))=0,"n/a",((INDEX(Historical!$C$7:$C$1442,MATCH(B419,Historical!$B$7:$B$1449,0))/INDEX(Historical!$O$7:$O$1442,MATCH(B419,Historical!$B$7:$B$1449,0)))^(1/10)-1)*100)</f>
        <v>-0.60441225376401952</v>
      </c>
      <c r="W419" s="796" t="str">
        <f t="shared" si="107"/>
        <v>n/a</v>
      </c>
      <c r="X419" s="797">
        <f t="shared" si="108"/>
        <v>3.6733675218035855</v>
      </c>
      <c r="Y419" s="989"/>
      <c r="Z419" s="738">
        <f t="shared" si="109"/>
        <v>25.185185185185183</v>
      </c>
      <c r="AA419" s="999">
        <f t="shared" si="110"/>
        <v>13.703703703703702</v>
      </c>
      <c r="AB419" s="1000">
        <v>12</v>
      </c>
      <c r="AC419" s="978">
        <v>1.35</v>
      </c>
      <c r="AD419" s="978" t="s">
        <v>137</v>
      </c>
      <c r="AE419" s="978">
        <v>3.27</v>
      </c>
      <c r="AF419" s="978">
        <v>1.06</v>
      </c>
      <c r="AG419" s="978">
        <v>11</v>
      </c>
      <c r="AH419" s="978">
        <v>7.5</v>
      </c>
      <c r="AI419" s="978">
        <v>2.44</v>
      </c>
      <c r="AJ419" s="978">
        <v>5.8999999999999995</v>
      </c>
      <c r="AK419" s="978" t="s">
        <v>137</v>
      </c>
      <c r="AL419" s="991">
        <v>122.84</v>
      </c>
      <c r="AM419" s="985">
        <v>0.8</v>
      </c>
      <c r="AN419" s="978">
        <v>0.09</v>
      </c>
      <c r="AO419" s="838">
        <f t="shared" si="111"/>
        <v>9.8070025127752878</v>
      </c>
      <c r="AP419" s="839">
        <f t="shared" si="112"/>
        <v>23.51070621647899</v>
      </c>
      <c r="AQ419" s="1001">
        <f t="shared" si="113"/>
        <v>-19.650967160834476</v>
      </c>
      <c r="AR419" s="738">
        <f>INDEX(Historical!$C$7:$C$1442,MATCH(B419,Historical!$B$7:$B$1449,0))*IF(AH419="n/a",1.03,IF(AH419&lt;0,1.01,IF(AH419&gt;10,1.1,(1+AH419/100))))</f>
        <v>0.34399999999999997</v>
      </c>
      <c r="AS419" s="999">
        <f t="shared" si="114"/>
        <v>0.35239359999999997</v>
      </c>
      <c r="AT419" s="999">
        <f t="shared" si="118"/>
        <v>0.36296540799999999</v>
      </c>
      <c r="AU419" s="999">
        <f t="shared" si="118"/>
        <v>0.37385437024000001</v>
      </c>
      <c r="AV419" s="999">
        <f t="shared" si="118"/>
        <v>0.38507000134720004</v>
      </c>
      <c r="AW419" s="738">
        <f t="shared" si="115"/>
        <v>1.8182833795872</v>
      </c>
      <c r="AX419" s="846">
        <f t="shared" si="116"/>
        <v>9.8285588085794604</v>
      </c>
      <c r="AY419" s="1080">
        <v>0.88</v>
      </c>
      <c r="AZ419" s="985">
        <v>15.260000000000002</v>
      </c>
      <c r="BA419" s="985">
        <v>-9.89</v>
      </c>
      <c r="BB419" s="985">
        <v>4.8599999999999994</v>
      </c>
      <c r="BC419" s="985">
        <v>-2.86</v>
      </c>
      <c r="BE419" s="700">
        <v>2013</v>
      </c>
      <c r="BF419" s="1013">
        <f t="shared" si="117"/>
        <v>0</v>
      </c>
      <c r="BG419" s="995">
        <v>1.2</v>
      </c>
    </row>
    <row r="420" spans="1:59" ht="11.25" customHeight="1" x14ac:dyDescent="0.2">
      <c r="A420" s="993" t="s">
        <v>1638</v>
      </c>
      <c r="B420" s="988" t="s">
        <v>1639</v>
      </c>
      <c r="C420" s="1070" t="s">
        <v>123</v>
      </c>
      <c r="D420" s="1070" t="s">
        <v>4428</v>
      </c>
      <c r="E420" s="828">
        <v>7</v>
      </c>
      <c r="F420" s="1148">
        <v>647</v>
      </c>
      <c r="G420" s="1148" t="s">
        <v>106</v>
      </c>
      <c r="H420" s="1148" t="s">
        <v>106</v>
      </c>
      <c r="I420" s="987">
        <v>32.06</v>
      </c>
      <c r="J420" s="738">
        <f t="shared" si="104"/>
        <v>5.4897067997504676</v>
      </c>
      <c r="K420" s="990">
        <v>0.44</v>
      </c>
      <c r="L420" s="1000">
        <v>4</v>
      </c>
      <c r="M420" s="729">
        <f t="shared" si="105"/>
        <v>1.76</v>
      </c>
      <c r="N420" s="983" t="s">
        <v>610</v>
      </c>
      <c r="O420" s="831">
        <v>0.43</v>
      </c>
      <c r="P420" s="973">
        <v>43433</v>
      </c>
      <c r="Q420" s="973">
        <v>43455</v>
      </c>
      <c r="R420" s="729">
        <f t="shared" si="106"/>
        <v>2.3255813953488391</v>
      </c>
      <c r="S420" s="795">
        <f>IF(INDEX(Historical!$D$7:$D$1442,MATCH(B420,Historical!$B$7:$B$1449,0))=0,"n/a",(INDEX(Historical!$C$7:$C$1442,MATCH(B420,Historical!$B$7:$B$1449,0))/INDEX(Historical!$D$7:$D$1442,MATCH(B420,Historical!$B$7:$B$1449,0))-1)*100)</f>
        <v>2.3668639053254559</v>
      </c>
      <c r="T420" s="795">
        <f>IF(INDEX(Historical!$F$7:$F$1442,MATCH(B420,Historical!$B$7:$B$1449,0))=0,"n/a",((INDEX(Historical!$C$7:$C$1442,MATCH(B420,Historical!$B$7:$B$1449,0))/INDEX(Historical!$F$7:$F$1442,MATCH(B420,Historical!$B$7:$B$1449,0)))^(1/3)-1)*100)</f>
        <v>3.9541410047541969</v>
      </c>
      <c r="U420" s="795">
        <f>IF(INDEX(Historical!$H$7:$H$1442,MATCH(B420,Historical!$B$7:$B$1449,0))=0,"n/a",((INDEX(Historical!$C$7:$C$1442,MATCH(B420,Historical!$B$7:$B$1449,0))/INDEX(Historical!$H$7:$H$1442,MATCH(B420,Historical!$B$7:$B$1449,0)))^(1/5)-1)*100)</f>
        <v>6.5454999507434497</v>
      </c>
      <c r="V420" s="795">
        <f>IF(INDEX(Historical!$O$7:$O$1442,MATCH(B420,Historical!$B$7:$B$1449,0))=0,"n/a",((INDEX(Historical!$C$7:$C$1442,MATCH(B420,Historical!$B$7:$B$1449,0))/INDEX(Historical!$O$7:$O$1442,MATCH(B420,Historical!$B$7:$B$1449,0)))^(1/10)-1)*100)</f>
        <v>19.149571504830941</v>
      </c>
      <c r="W420" s="796">
        <f t="shared" si="107"/>
        <v>0.34180921223705657</v>
      </c>
      <c r="X420" s="797" t="str">
        <f t="shared" si="108"/>
        <v>n/a</v>
      </c>
      <c r="Y420" s="749"/>
      <c r="Z420" s="738">
        <f t="shared" si="109"/>
        <v>48.484848484848484</v>
      </c>
      <c r="AA420" s="999">
        <f t="shared" si="110"/>
        <v>8.8319559228650153</v>
      </c>
      <c r="AB420" s="1000">
        <v>12</v>
      </c>
      <c r="AC420" s="978">
        <v>3.63</v>
      </c>
      <c r="AD420" s="978">
        <v>1.77</v>
      </c>
      <c r="AE420" s="978">
        <v>0.96</v>
      </c>
      <c r="AF420" s="978">
        <v>1.72</v>
      </c>
      <c r="AG420" s="978">
        <v>10.7</v>
      </c>
      <c r="AH420" s="978">
        <v>3.5000000000000004</v>
      </c>
      <c r="AI420" s="978">
        <v>6.08</v>
      </c>
      <c r="AJ420" s="978">
        <v>-3.2</v>
      </c>
      <c r="AK420" s="978">
        <v>5</v>
      </c>
      <c r="AL420" s="991">
        <v>984.88</v>
      </c>
      <c r="AM420" s="985">
        <v>0.6</v>
      </c>
      <c r="AN420" s="978">
        <v>1.1299999999999999</v>
      </c>
      <c r="AO420" s="838">
        <f t="shared" si="111"/>
        <v>3.2032508276289011</v>
      </c>
      <c r="AP420" s="839">
        <f t="shared" si="112"/>
        <v>12.035206750493916</v>
      </c>
      <c r="AQ420" s="1001">
        <f t="shared" si="113"/>
        <v>-17.832246965051024</v>
      </c>
      <c r="AR420" s="738">
        <f>INDEX(Historical!$C$7:$C$1442,MATCH(B420,Historical!$B$7:$B$1449,0))*IF(AH420="n/a",1.03,IF(AH420&lt;0,1.01,IF(AH420&gt;10,1.1,(1+AH420/100))))</f>
        <v>1.7905499999999999</v>
      </c>
      <c r="AS420" s="999">
        <f t="shared" si="114"/>
        <v>1.8994154399999998</v>
      </c>
      <c r="AT420" s="999">
        <f t="shared" si="118"/>
        <v>1.994386212</v>
      </c>
      <c r="AU420" s="999">
        <f t="shared" si="118"/>
        <v>2.0941055226</v>
      </c>
      <c r="AV420" s="999">
        <f t="shared" si="118"/>
        <v>2.1988107987300003</v>
      </c>
      <c r="AW420" s="738">
        <f t="shared" si="115"/>
        <v>9.9772679733300009</v>
      </c>
      <c r="AX420" s="846">
        <f t="shared" si="116"/>
        <v>31.120611270524019</v>
      </c>
      <c r="AY420" s="1080">
        <v>1.55</v>
      </c>
      <c r="AZ420" s="985">
        <v>31.66</v>
      </c>
      <c r="BA420" s="985">
        <v>-31.130000000000003</v>
      </c>
      <c r="BB420" s="985">
        <v>13.01</v>
      </c>
      <c r="BC420" s="985">
        <v>-14.08</v>
      </c>
      <c r="BE420" s="700">
        <v>2013</v>
      </c>
      <c r="BF420" s="1013">
        <f t="shared" si="117"/>
        <v>0</v>
      </c>
      <c r="BG420" s="995">
        <v>3.9</v>
      </c>
    </row>
    <row r="421" spans="1:59" s="874" customFormat="1" ht="11.25" customHeight="1" x14ac:dyDescent="0.2">
      <c r="A421" s="853" t="s">
        <v>1640</v>
      </c>
      <c r="B421" s="882" t="s">
        <v>1641</v>
      </c>
      <c r="C421" s="1070" t="s">
        <v>123</v>
      </c>
      <c r="D421" s="1070" t="s">
        <v>4233</v>
      </c>
      <c r="E421" s="854">
        <v>9</v>
      </c>
      <c r="F421" s="1148">
        <v>386</v>
      </c>
      <c r="G421" s="1147" t="s">
        <v>106</v>
      </c>
      <c r="H421" s="1147" t="s">
        <v>106</v>
      </c>
      <c r="I421" s="855">
        <v>74.349999999999994</v>
      </c>
      <c r="J421" s="856">
        <f t="shared" si="104"/>
        <v>2.958977807666443</v>
      </c>
      <c r="K421" s="857">
        <v>0.55000000000000004</v>
      </c>
      <c r="L421" s="858">
        <v>4</v>
      </c>
      <c r="M421" s="859">
        <f t="shared" si="105"/>
        <v>2.2000000000000002</v>
      </c>
      <c r="N421" s="860" t="s">
        <v>250</v>
      </c>
      <c r="O421" s="861">
        <v>0.53</v>
      </c>
      <c r="P421" s="862">
        <v>43336</v>
      </c>
      <c r="Q421" s="862">
        <v>43353</v>
      </c>
      <c r="R421" s="859">
        <f t="shared" si="106"/>
        <v>3.7735849056603805</v>
      </c>
      <c r="S421" s="795">
        <f>IF(INDEX(Historical!$D$7:$D$1442,MATCH(B421,Historical!$B$7:$B$1449,0))=0,"n/a",(INDEX(Historical!$C$7:$C$1442,MATCH(B421,Historical!$B$7:$B$1449,0))/INDEX(Historical!$D$7:$D$1442,MATCH(B421,Historical!$B$7:$B$1449,0))-1)*100)</f>
        <v>4.8543689320388328</v>
      </c>
      <c r="T421" s="795">
        <f>IF(INDEX(Historical!$F$7:$F$1442,MATCH(B421,Historical!$B$7:$B$1449,0))=0,"n/a",((INDEX(Historical!$C$7:$C$1442,MATCH(B421,Historical!$B$7:$B$1449,0))/INDEX(Historical!$F$7:$F$1442,MATCH(B421,Historical!$B$7:$B$1449,0)))^(1/3)-1)*100)</f>
        <v>5.4901660750877879</v>
      </c>
      <c r="U421" s="795">
        <f>IF(INDEX(Historical!$H$7:$H$1442,MATCH(B421,Historical!$B$7:$B$1449,0))=0,"n/a",((INDEX(Historical!$C$7:$C$1442,MATCH(B421,Historical!$B$7:$B$1449,0))/INDEX(Historical!$H$7:$H$1442,MATCH(B421,Historical!$B$7:$B$1449,0)))^(1/5)-1)*100)</f>
        <v>7.2103667067803245</v>
      </c>
      <c r="V421" s="795">
        <f>IF(INDEX(Historical!$O$7:$O$1442,MATCH(B421,Historical!$B$7:$B$1449,0))=0,"n/a",((INDEX(Historical!$C$7:$C$1442,MATCH(B421,Historical!$B$7:$B$1449,0))/INDEX(Historical!$O$7:$O$1442,MATCH(B421,Historical!$B$7:$B$1449,0)))^(1/10)-1)*100)</f>
        <v>15.757296328333958</v>
      </c>
      <c r="W421" s="863">
        <f t="shared" si="107"/>
        <v>0.45758907851564706</v>
      </c>
      <c r="X421" s="864" t="str">
        <f t="shared" si="108"/>
        <v>n/a</v>
      </c>
      <c r="Y421" s="879"/>
      <c r="Z421" s="856">
        <f t="shared" si="109"/>
        <v>150.68493150684935</v>
      </c>
      <c r="AA421" s="866">
        <f t="shared" si="110"/>
        <v>50.92465753424657</v>
      </c>
      <c r="AB421" s="858">
        <v>9</v>
      </c>
      <c r="AC421" s="867">
        <v>1.46</v>
      </c>
      <c r="AD421" s="867">
        <v>5.6</v>
      </c>
      <c r="AE421" s="867">
        <v>1.55</v>
      </c>
      <c r="AF421" s="867">
        <v>11.6</v>
      </c>
      <c r="AG421" s="867">
        <v>13.600000000000001</v>
      </c>
      <c r="AH421" s="867">
        <v>-54.2</v>
      </c>
      <c r="AI421" s="867">
        <v>12.29</v>
      </c>
      <c r="AJ421" s="867">
        <v>-10</v>
      </c>
      <c r="AK421" s="867">
        <v>9.1</v>
      </c>
      <c r="AL421" s="868">
        <v>4130</v>
      </c>
      <c r="AM421" s="1091">
        <v>28.7</v>
      </c>
      <c r="AN421" s="867">
        <v>5.69</v>
      </c>
      <c r="AO421" s="870">
        <f t="shared" si="111"/>
        <v>-40.7553130197998</v>
      </c>
      <c r="AP421" s="871">
        <f t="shared" si="112"/>
        <v>10.169344514446767</v>
      </c>
      <c r="AQ421" s="872">
        <f t="shared" si="113"/>
        <v>412.39135537736092</v>
      </c>
      <c r="AR421" s="738">
        <f>INDEX(Historical!$C$7:$C$1442,MATCH(B421,Historical!$B$7:$B$1449,0))*IF(AH421="n/a",1.03,IF(AH421&lt;0,1.01,IF(AH421&gt;10,1.1,(1+AH421/100))))</f>
        <v>2.1816</v>
      </c>
      <c r="AS421" s="866">
        <f t="shared" si="114"/>
        <v>2.3997600000000001</v>
      </c>
      <c r="AT421" s="866">
        <f t="shared" si="118"/>
        <v>2.61813816</v>
      </c>
      <c r="AU421" s="866">
        <f t="shared" si="118"/>
        <v>2.8563887325599997</v>
      </c>
      <c r="AV421" s="866">
        <f t="shared" si="118"/>
        <v>3.1163201072229594</v>
      </c>
      <c r="AW421" s="856">
        <f t="shared" si="115"/>
        <v>13.17220699978296</v>
      </c>
      <c r="AX421" s="873">
        <f t="shared" si="116"/>
        <v>17.716485541066522</v>
      </c>
      <c r="AY421" s="1081">
        <v>0.73</v>
      </c>
      <c r="AZ421" s="869">
        <v>28.28</v>
      </c>
      <c r="BA421" s="869">
        <v>-20.05</v>
      </c>
      <c r="BB421" s="869">
        <v>9.1</v>
      </c>
      <c r="BC421" s="869">
        <v>-2.83</v>
      </c>
      <c r="BD421" s="1033"/>
      <c r="BE421" s="700">
        <v>2010</v>
      </c>
      <c r="BF421" s="1013">
        <f t="shared" si="117"/>
        <v>0</v>
      </c>
      <c r="BG421" s="931">
        <v>1.9</v>
      </c>
    </row>
    <row r="422" spans="1:59" ht="11.25" customHeight="1" x14ac:dyDescent="0.2">
      <c r="A422" s="993" t="s">
        <v>3933</v>
      </c>
      <c r="B422" s="662" t="s">
        <v>3934</v>
      </c>
      <c r="C422" s="1070" t="s">
        <v>108</v>
      </c>
      <c r="D422" s="1070" t="s">
        <v>118</v>
      </c>
      <c r="E422" s="828">
        <v>5</v>
      </c>
      <c r="F422" s="1148">
        <v>849</v>
      </c>
      <c r="G422" s="1148" t="s">
        <v>106</v>
      </c>
      <c r="H422" s="1148" t="s">
        <v>106</v>
      </c>
      <c r="I422" s="987">
        <v>60.92</v>
      </c>
      <c r="J422" s="738">
        <f t="shared" si="104"/>
        <v>1.3131976362442548</v>
      </c>
      <c r="K422" s="990">
        <v>0.2</v>
      </c>
      <c r="L422" s="1000">
        <v>4</v>
      </c>
      <c r="M422" s="729">
        <f t="shared" si="105"/>
        <v>0.8</v>
      </c>
      <c r="N422" s="983" t="s">
        <v>4366</v>
      </c>
      <c r="O422" s="831">
        <v>0.18</v>
      </c>
      <c r="P422" s="973">
        <v>43418</v>
      </c>
      <c r="Q422" s="973">
        <v>43437</v>
      </c>
      <c r="R422" s="729">
        <f t="shared" si="106"/>
        <v>11.111111111111121</v>
      </c>
      <c r="S422" s="795">
        <f>IF(INDEX(Historical!$D$7:$D$1442,MATCH(B422,Historical!$B$7:$B$1449,0))=0,"n/a",(INDEX(Historical!$C$7:$C$1442,MATCH(B422,Historical!$B$7:$B$1449,0))/INDEX(Historical!$D$7:$D$1442,MATCH(B422,Historical!$B$7:$B$1449,0))-1)*100)</f>
        <v>12.12121212121211</v>
      </c>
      <c r="T422" s="795">
        <f>IF(INDEX(Historical!$F$7:$F$1442,MATCH(B422,Historical!$B$7:$B$1449,0))=0,"n/a",((INDEX(Historical!$C$7:$C$1442,MATCH(B422,Historical!$B$7:$B$1449,0))/INDEX(Historical!$F$7:$F$1442,MATCH(B422,Historical!$B$7:$B$1449,0)))^(1/3)-1)*100)</f>
        <v>9.0901707079799934</v>
      </c>
      <c r="U422" s="795">
        <f>IF(INDEX(Historical!$H$7:$H$1442,MATCH(B422,Historical!$B$7:$B$1449,0))=0,"n/a",((INDEX(Historical!$C$7:$C$1442,MATCH(B422,Historical!$B$7:$B$1449,0))/INDEX(Historical!$H$7:$H$1442,MATCH(B422,Historical!$B$7:$B$1449,0)))^(1/5)-1)*100)</f>
        <v>7.3113541506014013</v>
      </c>
      <c r="V422" s="795">
        <f>IF(INDEX(Historical!$O$7:$O$1442,MATCH(B422,Historical!$B$7:$B$1449,0))=0,"n/a",((INDEX(Historical!$C$7:$C$1442,MATCH(B422,Historical!$B$7:$B$1449,0))/INDEX(Historical!$O$7:$O$1442,MATCH(B422,Historical!$B$7:$B$1449,0)))^(1/10)-1)*100)</f>
        <v>4.2086006246927266</v>
      </c>
      <c r="W422" s="796">
        <f t="shared" si="107"/>
        <v>1.737241140844817</v>
      </c>
      <c r="X422" s="797">
        <f t="shared" si="108"/>
        <v>0.20197110913263541</v>
      </c>
      <c r="Y422" s="749"/>
      <c r="Z422" s="738">
        <f t="shared" si="109"/>
        <v>25.974025974025977</v>
      </c>
      <c r="AA422" s="999">
        <f t="shared" si="110"/>
        <v>19.779220779220779</v>
      </c>
      <c r="AB422" s="1000">
        <v>12</v>
      </c>
      <c r="AC422" s="978">
        <v>3.08</v>
      </c>
      <c r="AD422" s="978">
        <v>1.61</v>
      </c>
      <c r="AE422" s="978">
        <v>1.39</v>
      </c>
      <c r="AF422" s="978">
        <v>2.0699999999999998</v>
      </c>
      <c r="AG422" s="978">
        <v>9.6</v>
      </c>
      <c r="AH422" s="978">
        <v>18</v>
      </c>
      <c r="AI422" s="978">
        <v>18.240000000000002</v>
      </c>
      <c r="AJ422" s="978">
        <v>36.199999999999996</v>
      </c>
      <c r="AK422" s="978">
        <v>12.26</v>
      </c>
      <c r="AL422" s="991">
        <v>3590</v>
      </c>
      <c r="AM422" s="985">
        <v>1.4000000000000001</v>
      </c>
      <c r="AN422" s="978">
        <v>0</v>
      </c>
      <c r="AO422" s="838">
        <f t="shared" si="111"/>
        <v>-11.154668992375123</v>
      </c>
      <c r="AP422" s="839">
        <f t="shared" si="112"/>
        <v>8.6245517868456556</v>
      </c>
      <c r="AQ422" s="1001">
        <f t="shared" si="113"/>
        <v>34.895823200287104</v>
      </c>
      <c r="AR422" s="738">
        <f>INDEX(Historical!$C$7:$C$1442,MATCH(B422,Historical!$B$7:$B$1449,0))*IF(AH422="n/a",1.03,IF(AH422&lt;0,1.01,IF(AH422&gt;10,1.1,(1+AH422/100))))</f>
        <v>0.81400000000000006</v>
      </c>
      <c r="AS422" s="999">
        <f t="shared" si="114"/>
        <v>0.89540000000000008</v>
      </c>
      <c r="AT422" s="999">
        <f t="shared" si="118"/>
        <v>0.98494000000000015</v>
      </c>
      <c r="AU422" s="999">
        <f t="shared" si="118"/>
        <v>1.0834340000000002</v>
      </c>
      <c r="AV422" s="999">
        <f t="shared" si="118"/>
        <v>1.1917774000000003</v>
      </c>
      <c r="AW422" s="738">
        <f t="shared" si="115"/>
        <v>4.9695514000000012</v>
      </c>
      <c r="AX422" s="846">
        <f t="shared" si="116"/>
        <v>8.1575039395929103</v>
      </c>
      <c r="AY422" s="1080">
        <v>0.93</v>
      </c>
      <c r="AZ422" s="985">
        <v>13.76</v>
      </c>
      <c r="BA422" s="985">
        <v>-9.3000000000000007</v>
      </c>
      <c r="BB422" s="985">
        <v>-1.1499999999999999</v>
      </c>
      <c r="BC422" s="985">
        <v>0.64</v>
      </c>
      <c r="BE422" s="700">
        <v>2014</v>
      </c>
      <c r="BF422" s="1013">
        <f t="shared" si="117"/>
        <v>0</v>
      </c>
      <c r="BG422" s="995">
        <v>2.1</v>
      </c>
    </row>
    <row r="423" spans="1:59" ht="11.25" customHeight="1" x14ac:dyDescent="0.2">
      <c r="A423" s="984" t="s">
        <v>1646</v>
      </c>
      <c r="B423" s="988" t="s">
        <v>1647</v>
      </c>
      <c r="C423" s="1070" t="s">
        <v>247</v>
      </c>
      <c r="D423" s="1070" t="s">
        <v>4433</v>
      </c>
      <c r="E423" s="828">
        <v>8</v>
      </c>
      <c r="F423" s="1148">
        <v>474</v>
      </c>
      <c r="G423" s="1148" t="s">
        <v>106</v>
      </c>
      <c r="H423" s="1148" t="s">
        <v>106</v>
      </c>
      <c r="I423" s="987">
        <v>42.92</v>
      </c>
      <c r="J423" s="738">
        <f t="shared" si="104"/>
        <v>1.5843429636533086</v>
      </c>
      <c r="K423" s="990">
        <v>0.17</v>
      </c>
      <c r="L423" s="1000">
        <v>4</v>
      </c>
      <c r="M423" s="729">
        <f t="shared" si="105"/>
        <v>0.68</v>
      </c>
      <c r="N423" s="983" t="s">
        <v>320</v>
      </c>
      <c r="O423" s="831">
        <v>0.15</v>
      </c>
      <c r="P423" s="694">
        <v>43173</v>
      </c>
      <c r="Q423" s="694">
        <v>43189</v>
      </c>
      <c r="R423" s="729">
        <f t="shared" si="106"/>
        <v>13.333333333333346</v>
      </c>
      <c r="S423" s="795">
        <f>IF(INDEX(Historical!$D$7:$D$1442,MATCH(B423,Historical!$B$7:$B$1449,0))=0,"n/a",(INDEX(Historical!$C$7:$C$1442,MATCH(B423,Historical!$B$7:$B$1449,0))/INDEX(Historical!$D$7:$D$1442,MATCH(B423,Historical!$B$7:$B$1449,0))-1)*100)</f>
        <v>17.24137931034484</v>
      </c>
      <c r="T423" s="795">
        <f>IF(INDEX(Historical!$F$7:$F$1442,MATCH(B423,Historical!$B$7:$B$1449,0))=0,"n/a",((INDEX(Historical!$C$7:$C$1442,MATCH(B423,Historical!$B$7:$B$1449,0))/INDEX(Historical!$F$7:$F$1442,MATCH(B423,Historical!$B$7:$B$1449,0)))^(1/3)-1)*100)</f>
        <v>15.616214441920405</v>
      </c>
      <c r="U423" s="795">
        <f>IF(INDEX(Historical!$H$7:$H$1442,MATCH(B423,Historical!$B$7:$B$1449,0))=0,"n/a",((INDEX(Historical!$C$7:$C$1442,MATCH(B423,Historical!$B$7:$B$1449,0))/INDEX(Historical!$H$7:$H$1442,MATCH(B423,Historical!$B$7:$B$1449,0)))^(1/5)-1)*100)</f>
        <v>20.28986284740084</v>
      </c>
      <c r="V423" s="795">
        <f>IF(INDEX(Historical!$O$7:$O$1442,MATCH(B423,Historical!$B$7:$B$1449,0))=0,"n/a",((INDEX(Historical!$C$7:$C$1442,MATCH(B423,Historical!$B$7:$B$1449,0))/INDEX(Historical!$O$7:$O$1442,MATCH(B423,Historical!$B$7:$B$1449,0)))^(1/10)-1)*100)</f>
        <v>15.568344736764761</v>
      </c>
      <c r="W423" s="796">
        <f t="shared" si="107"/>
        <v>1.3032768216833084</v>
      </c>
      <c r="X423" s="797">
        <f t="shared" si="108"/>
        <v>0.61671315645595259</v>
      </c>
      <c r="Y423" s="989"/>
      <c r="Z423" s="738">
        <f t="shared" si="109"/>
        <v>24.548736462093864</v>
      </c>
      <c r="AA423" s="999">
        <f t="shared" si="110"/>
        <v>15.494584837545126</v>
      </c>
      <c r="AB423" s="1000">
        <v>12</v>
      </c>
      <c r="AC423" s="978">
        <v>2.77</v>
      </c>
      <c r="AD423" s="978">
        <v>1.28</v>
      </c>
      <c r="AE423" s="978">
        <v>2.4300000000000002</v>
      </c>
      <c r="AF423" s="978">
        <v>5.22</v>
      </c>
      <c r="AG423" s="978">
        <v>34.1</v>
      </c>
      <c r="AH423" s="978">
        <v>219.4</v>
      </c>
      <c r="AI423" s="978">
        <v>9.75</v>
      </c>
      <c r="AJ423" s="978">
        <v>32.9</v>
      </c>
      <c r="AK423" s="978">
        <v>12.1</v>
      </c>
      <c r="AL423" s="991">
        <v>7740</v>
      </c>
      <c r="AM423" s="985">
        <v>2.1</v>
      </c>
      <c r="AN423" s="978">
        <v>2.4300000000000002</v>
      </c>
      <c r="AO423" s="838">
        <f t="shared" si="111"/>
        <v>6.3796209735090237</v>
      </c>
      <c r="AP423" s="839">
        <f t="shared" si="112"/>
        <v>21.87420581105415</v>
      </c>
      <c r="AQ423" s="1001">
        <f t="shared" si="113"/>
        <v>89.598092878342769</v>
      </c>
      <c r="AR423" s="738">
        <f>INDEX(Historical!$C$7:$C$1442,MATCH(B423,Historical!$B$7:$B$1449,0))*IF(AH423="n/a",1.03,IF(AH423&lt;0,1.01,IF(AH423&gt;10,1.1,(1+AH423/100))))</f>
        <v>0.74800000000000011</v>
      </c>
      <c r="AS423" s="999">
        <f t="shared" si="114"/>
        <v>0.82093000000000005</v>
      </c>
      <c r="AT423" s="999">
        <f t="shared" si="118"/>
        <v>0.90302300000000013</v>
      </c>
      <c r="AU423" s="999">
        <f t="shared" si="118"/>
        <v>0.99332530000000019</v>
      </c>
      <c r="AV423" s="999">
        <f t="shared" si="118"/>
        <v>1.0926578300000003</v>
      </c>
      <c r="AW423" s="738">
        <f t="shared" si="115"/>
        <v>4.5579361300000008</v>
      </c>
      <c r="AX423" s="846">
        <f t="shared" si="116"/>
        <v>10.619608876980429</v>
      </c>
      <c r="AY423" s="1080">
        <v>1.1399999999999999</v>
      </c>
      <c r="AZ423" s="985">
        <v>21.97</v>
      </c>
      <c r="BA423" s="985">
        <v>-8.86</v>
      </c>
      <c r="BB423" s="985">
        <v>0.53</v>
      </c>
      <c r="BC423" s="985">
        <v>5.83</v>
      </c>
      <c r="BE423" s="700">
        <v>2011</v>
      </c>
      <c r="BF423" s="1013">
        <f t="shared" si="117"/>
        <v>0</v>
      </c>
      <c r="BG423" s="995">
        <v>3.9</v>
      </c>
    </row>
    <row r="424" spans="1:59" ht="11.25" customHeight="1" x14ac:dyDescent="0.2">
      <c r="A424" s="993" t="s">
        <v>4119</v>
      </c>
      <c r="B424" s="988" t="s">
        <v>4120</v>
      </c>
      <c r="C424" s="1070" t="s">
        <v>108</v>
      </c>
      <c r="D424" s="1070" t="s">
        <v>4401</v>
      </c>
      <c r="E424" s="828">
        <v>6</v>
      </c>
      <c r="F424" s="1148">
        <v>759</v>
      </c>
      <c r="G424" s="1148" t="s">
        <v>106</v>
      </c>
      <c r="H424" s="1148" t="s">
        <v>106</v>
      </c>
      <c r="I424" s="987">
        <v>33.75</v>
      </c>
      <c r="J424" s="738">
        <f t="shared" si="104"/>
        <v>1.7777777777777777</v>
      </c>
      <c r="K424" s="990">
        <v>0.15</v>
      </c>
      <c r="L424" s="1000">
        <v>4</v>
      </c>
      <c r="M424" s="729">
        <f t="shared" si="105"/>
        <v>0.6</v>
      </c>
      <c r="N424" s="983" t="s">
        <v>241</v>
      </c>
      <c r="O424" s="831">
        <v>0.11</v>
      </c>
      <c r="P424" s="973">
        <v>43465</v>
      </c>
      <c r="Q424" s="973">
        <v>43476</v>
      </c>
      <c r="R424" s="729">
        <f t="shared" si="106"/>
        <v>36.36363636363636</v>
      </c>
      <c r="S424" s="795">
        <f>IF(INDEX(Historical!$D$7:$D$1442,MATCH(B424,Historical!$B$7:$B$1449,0))=0,"n/a",(INDEX(Historical!$C$7:$C$1442,MATCH(B424,Historical!$B$7:$B$1449,0))/INDEX(Historical!$D$7:$D$1442,MATCH(B424,Historical!$B$7:$B$1449,0))-1)*100)</f>
        <v>100</v>
      </c>
      <c r="T424" s="795">
        <f>IF(INDEX(Historical!$F$7:$F$1442,MATCH(B424,Historical!$B$7:$B$1449,0))=0,"n/a",((INDEX(Historical!$C$7:$C$1442,MATCH(B424,Historical!$B$7:$B$1449,0))/INDEX(Historical!$F$7:$F$1442,MATCH(B424,Historical!$B$7:$B$1449,0)))^(1/3)-1)*100)</f>
        <v>48.945911122607441</v>
      </c>
      <c r="U424" s="795" t="str">
        <f>IF(INDEX(Historical!$H$7:$H$1442,MATCH(B424,Historical!$B$7:$B$1449,0))=0,"n/a",((INDEX(Historical!$C$7:$C$1442,MATCH(B424,Historical!$B$7:$B$1449,0))/INDEX(Historical!$H$7:$H$1442,MATCH(B424,Historical!$B$7:$B$1449,0)))^(1/5)-1)*100)</f>
        <v>n/a</v>
      </c>
      <c r="V424" s="795" t="str">
        <f>IF(INDEX(Historical!$O$7:$O$1442,MATCH(B424,Historical!$B$7:$B$1449,0))=0,"n/a",((INDEX(Historical!$C$7:$C$1442,MATCH(B424,Historical!$B$7:$B$1449,0))/INDEX(Historical!$O$7:$O$1442,MATCH(B424,Historical!$B$7:$B$1449,0)))^(1/10)-1)*100)</f>
        <v>n/a</v>
      </c>
      <c r="W424" s="796" t="str">
        <f t="shared" si="107"/>
        <v>n/a</v>
      </c>
      <c r="X424" s="797" t="str">
        <f t="shared" si="108"/>
        <v>n/a</v>
      </c>
      <c r="Y424" s="752"/>
      <c r="Z424" s="738">
        <f t="shared" si="109"/>
        <v>25.97402597402597</v>
      </c>
      <c r="AA424" s="999">
        <f t="shared" si="110"/>
        <v>14.61038961038961</v>
      </c>
      <c r="AB424" s="1000">
        <v>12</v>
      </c>
      <c r="AC424" s="978">
        <v>2.31</v>
      </c>
      <c r="AD424" s="978" t="s">
        <v>137</v>
      </c>
      <c r="AE424" s="978">
        <v>5.83</v>
      </c>
      <c r="AF424" s="978">
        <v>2.63</v>
      </c>
      <c r="AG424" s="978">
        <v>17.5</v>
      </c>
      <c r="AH424" s="978">
        <v>16.900000000000002</v>
      </c>
      <c r="AI424" s="978">
        <v>5.88</v>
      </c>
      <c r="AJ424" s="978">
        <v>16.400000000000002</v>
      </c>
      <c r="AK424" s="978" t="s">
        <v>137</v>
      </c>
      <c r="AL424" s="991">
        <v>1800</v>
      </c>
      <c r="AM424" s="985">
        <v>9.8000000000000007</v>
      </c>
      <c r="AN424" s="978">
        <v>0.1</v>
      </c>
      <c r="AO424" s="838" t="str">
        <f t="shared" si="111"/>
        <v>n/a</v>
      </c>
      <c r="AP424" s="839" t="str">
        <f t="shared" si="112"/>
        <v>n/a</v>
      </c>
      <c r="AQ424" s="1001">
        <f t="shared" si="113"/>
        <v>30.682523995835332</v>
      </c>
      <c r="AR424" s="738">
        <f>INDEX(Historical!$C$7:$C$1442,MATCH(B424,Historical!$B$7:$B$1449,0))*IF(AH424="n/a",1.03,IF(AH424&lt;0,1.01,IF(AH424&gt;10,1.1,(1+AH424/100))))</f>
        <v>0.41800000000000004</v>
      </c>
      <c r="AS424" s="999">
        <f t="shared" si="114"/>
        <v>0.44257840000000004</v>
      </c>
      <c r="AT424" s="999">
        <f t="shared" si="118"/>
        <v>0.45585575200000006</v>
      </c>
      <c r="AU424" s="999">
        <f t="shared" si="118"/>
        <v>0.46953142456000008</v>
      </c>
      <c r="AV424" s="999">
        <f t="shared" si="118"/>
        <v>0.4836173672968001</v>
      </c>
      <c r="AW424" s="738">
        <f t="shared" si="115"/>
        <v>2.2695829438568005</v>
      </c>
      <c r="AX424" s="846">
        <f t="shared" si="116"/>
        <v>6.7246902040201491</v>
      </c>
      <c r="AY424" s="1080">
        <v>1.41</v>
      </c>
      <c r="AZ424" s="985">
        <v>12.879999999999999</v>
      </c>
      <c r="BA424" s="985">
        <v>-24.92</v>
      </c>
      <c r="BB424" s="985">
        <v>-2.29</v>
      </c>
      <c r="BC424" s="985">
        <v>-14.91</v>
      </c>
      <c r="BE424" s="700">
        <v>2014</v>
      </c>
      <c r="BF424" s="1013">
        <f t="shared" si="117"/>
        <v>0</v>
      </c>
      <c r="BG424" s="995">
        <v>1.6</v>
      </c>
    </row>
    <row r="425" spans="1:59" ht="11.25" customHeight="1" x14ac:dyDescent="0.2">
      <c r="A425" s="976" t="s">
        <v>1648</v>
      </c>
      <c r="B425" s="988" t="s">
        <v>1649</v>
      </c>
      <c r="C425" s="1070" t="s">
        <v>4405</v>
      </c>
      <c r="D425" s="1070" t="s">
        <v>4434</v>
      </c>
      <c r="E425" s="828">
        <v>6</v>
      </c>
      <c r="F425" s="1148">
        <v>745</v>
      </c>
      <c r="G425" s="1148" t="s">
        <v>106</v>
      </c>
      <c r="H425" s="1148" t="s">
        <v>106</v>
      </c>
      <c r="I425" s="987">
        <v>47.63</v>
      </c>
      <c r="J425" s="738">
        <f t="shared" si="104"/>
        <v>0.56686961998740293</v>
      </c>
      <c r="K425" s="990">
        <v>0.27</v>
      </c>
      <c r="L425" s="1000">
        <v>1</v>
      </c>
      <c r="M425" s="729">
        <f t="shared" si="105"/>
        <v>0.27</v>
      </c>
      <c r="N425" s="983" t="s">
        <v>172</v>
      </c>
      <c r="O425" s="831">
        <v>0.26</v>
      </c>
      <c r="P425" s="973">
        <v>43412</v>
      </c>
      <c r="Q425" s="973">
        <v>43434</v>
      </c>
      <c r="R425" s="729">
        <f t="shared" si="106"/>
        <v>3.8461538461538494</v>
      </c>
      <c r="S425" s="795">
        <f>IF(INDEX(Historical!$D$7:$D$1442,MATCH(B425,Historical!$B$7:$B$1449,0))=0,"n/a",(INDEX(Historical!$C$7:$C$1442,MATCH(B425,Historical!$B$7:$B$1449,0))/INDEX(Historical!$D$7:$D$1442,MATCH(B425,Historical!$B$7:$B$1449,0))-1)*100)</f>
        <v>3.8461538461538547</v>
      </c>
      <c r="T425" s="795">
        <f>IF(INDEX(Historical!$F$7:$F$1442,MATCH(B425,Historical!$B$7:$B$1449,0))=0,"n/a",((INDEX(Historical!$C$7:$C$1442,MATCH(B425,Historical!$B$7:$B$1449,0))/INDEX(Historical!$F$7:$F$1442,MATCH(B425,Historical!$B$7:$B$1449,0)))^(1/3)-1)*100)</f>
        <v>4.0041911525952045</v>
      </c>
      <c r="U425" s="795">
        <f>IF(INDEX(Historical!$H$7:$H$1442,MATCH(B425,Historical!$B$7:$B$1449,0))=0,"n/a",((INDEX(Historical!$C$7:$C$1442,MATCH(B425,Historical!$B$7:$B$1449,0))/INDEX(Historical!$H$7:$H$1442,MATCH(B425,Historical!$B$7:$B$1449,0)))^(1/5)-1)*100)</f>
        <v>8.4471771197698544</v>
      </c>
      <c r="V425" s="795">
        <f>IF(INDEX(Historical!$O$7:$O$1442,MATCH(B425,Historical!$B$7:$B$1449,0))=0,"n/a",((INDEX(Historical!$C$7:$C$1442,MATCH(B425,Historical!$B$7:$B$1449,0))/INDEX(Historical!$O$7:$O$1442,MATCH(B425,Historical!$B$7:$B$1449,0)))^(1/10)-1)*100)</f>
        <v>6.0540481614018704</v>
      </c>
      <c r="W425" s="796">
        <f t="shared" si="107"/>
        <v>1.3952940073429863</v>
      </c>
      <c r="X425" s="797" t="str">
        <f t="shared" si="108"/>
        <v>n/a</v>
      </c>
      <c r="Y425" s="989"/>
      <c r="Z425" s="738">
        <f t="shared" si="109"/>
        <v>34.615384615384613</v>
      </c>
      <c r="AA425" s="999">
        <f t="shared" si="110"/>
        <v>61.064102564102562</v>
      </c>
      <c r="AB425" s="1000">
        <v>12</v>
      </c>
      <c r="AC425" s="978">
        <v>0.78</v>
      </c>
      <c r="AD425" s="978">
        <v>2.52</v>
      </c>
      <c r="AE425" s="978">
        <v>3.78</v>
      </c>
      <c r="AF425" s="978">
        <v>5.3</v>
      </c>
      <c r="AG425" s="978">
        <v>9</v>
      </c>
      <c r="AH425" s="980">
        <v>-30.8</v>
      </c>
      <c r="AI425" s="980">
        <v>43.84</v>
      </c>
      <c r="AJ425" s="978">
        <v>-5.6000000000000005</v>
      </c>
      <c r="AK425" s="978">
        <v>24.4</v>
      </c>
      <c r="AL425" s="991">
        <v>2350</v>
      </c>
      <c r="AM425" s="985">
        <v>0.8</v>
      </c>
      <c r="AN425" s="978">
        <v>1.75</v>
      </c>
      <c r="AO425" s="838">
        <f t="shared" si="111"/>
        <v>-52.050055824345307</v>
      </c>
      <c r="AP425" s="839">
        <f t="shared" si="112"/>
        <v>9.0140467397572568</v>
      </c>
      <c r="AQ425" s="1001">
        <f t="shared" si="113"/>
        <v>279.26229187712039</v>
      </c>
      <c r="AR425" s="738">
        <f>INDEX(Historical!$C$7:$C$1442,MATCH(B425,Historical!$B$7:$B$1449,0))*IF(AH425="n/a",1.03,IF(AH425&lt;0,1.01,IF(AH425&gt;10,1.1,(1+AH425/100))))</f>
        <v>0.2727</v>
      </c>
      <c r="AS425" s="999">
        <f t="shared" si="114"/>
        <v>0.29997000000000001</v>
      </c>
      <c r="AT425" s="999">
        <f t="shared" si="118"/>
        <v>0.32996700000000007</v>
      </c>
      <c r="AU425" s="999">
        <f t="shared" si="118"/>
        <v>0.36296370000000011</v>
      </c>
      <c r="AV425" s="999">
        <f t="shared" si="118"/>
        <v>0.39926007000000013</v>
      </c>
      <c r="AW425" s="738">
        <f t="shared" si="115"/>
        <v>1.6648607700000004</v>
      </c>
      <c r="AX425" s="846">
        <f t="shared" si="116"/>
        <v>3.4954036741549448</v>
      </c>
      <c r="AY425" s="1080">
        <v>0.52</v>
      </c>
      <c r="AZ425" s="985">
        <v>59.160000000000004</v>
      </c>
      <c r="BA425" s="985">
        <v>-7.3599999999999994</v>
      </c>
      <c r="BB425" s="985">
        <v>1.6199999999999999</v>
      </c>
      <c r="BC425" s="985">
        <v>23.73</v>
      </c>
      <c r="BE425" s="700">
        <v>2014</v>
      </c>
      <c r="BF425" s="1013">
        <f t="shared" si="117"/>
        <v>0</v>
      </c>
      <c r="BG425" s="995">
        <v>2.5</v>
      </c>
    </row>
    <row r="426" spans="1:59" ht="11.25" customHeight="1" x14ac:dyDescent="0.2">
      <c r="A426" s="984" t="s">
        <v>1650</v>
      </c>
      <c r="B426" s="988" t="s">
        <v>1651</v>
      </c>
      <c r="C426" s="1070" t="s">
        <v>247</v>
      </c>
      <c r="D426" s="1070" t="s">
        <v>4379</v>
      </c>
      <c r="E426" s="828">
        <v>7</v>
      </c>
      <c r="F426" s="1148">
        <v>617</v>
      </c>
      <c r="G426" s="1148" t="s">
        <v>106</v>
      </c>
      <c r="H426" s="1148" t="s">
        <v>106</v>
      </c>
      <c r="I426" s="987">
        <v>36.880000000000003</v>
      </c>
      <c r="J426" s="738">
        <f t="shared" si="104"/>
        <v>0.86767895878524948</v>
      </c>
      <c r="K426" s="990">
        <v>0.08</v>
      </c>
      <c r="L426" s="1000">
        <v>4</v>
      </c>
      <c r="M426" s="729">
        <f t="shared" si="105"/>
        <v>0.32</v>
      </c>
      <c r="N426" s="983" t="s">
        <v>572</v>
      </c>
      <c r="O426" s="831">
        <v>7.4999999999999997E-2</v>
      </c>
      <c r="P426" s="973">
        <v>43287</v>
      </c>
      <c r="Q426" s="973">
        <v>43304</v>
      </c>
      <c r="R426" s="729">
        <f t="shared" si="106"/>
        <v>6.6666666666666732</v>
      </c>
      <c r="S426" s="795">
        <f>IF(INDEX(Historical!$D$7:$D$1442,MATCH(B426,Historical!$B$7:$B$1449,0))=0,"n/a",(INDEX(Historical!$C$7:$C$1442,MATCH(B426,Historical!$B$7:$B$1449,0))/INDEX(Historical!$D$7:$D$1442,MATCH(B426,Historical!$B$7:$B$1449,0))-1)*100)</f>
        <v>6.8965517241379226</v>
      </c>
      <c r="T426" s="795">
        <f>IF(INDEX(Historical!$F$7:$F$1442,MATCH(B426,Historical!$B$7:$B$1449,0))=0,"n/a",((INDEX(Historical!$C$7:$C$1442,MATCH(B426,Historical!$B$7:$B$1449,0))/INDEX(Historical!$F$7:$F$1442,MATCH(B426,Historical!$B$7:$B$1449,0)))^(1/3)-1)*100)</f>
        <v>7.4337070988966358</v>
      </c>
      <c r="U426" s="795">
        <f>IF(INDEX(Historical!$H$7:$H$1442,MATCH(B426,Historical!$B$7:$B$1449,0))=0,"n/a",((INDEX(Historical!$C$7:$C$1442,MATCH(B426,Historical!$B$7:$B$1449,0))/INDEX(Historical!$H$7:$H$1442,MATCH(B426,Historical!$B$7:$B$1449,0)))^(1/5)-1)*100)</f>
        <v>6.1516554805442381</v>
      </c>
      <c r="V426" s="795" t="str">
        <f>IF(INDEX(Historical!$O$7:$O$1442,MATCH(B426,Historical!$B$7:$B$1449,0))=0,"n/a",((INDEX(Historical!$C$7:$C$1442,MATCH(B426,Historical!$B$7:$B$1449,0))/INDEX(Historical!$O$7:$O$1442,MATCH(B426,Historical!$B$7:$B$1449,0)))^(1/10)-1)*100)</f>
        <v>n/a</v>
      </c>
      <c r="W426" s="796" t="str">
        <f t="shared" si="107"/>
        <v>n/a</v>
      </c>
      <c r="X426" s="797" t="str">
        <f t="shared" si="108"/>
        <v>n/a</v>
      </c>
      <c r="Y426" s="988"/>
      <c r="Z426" s="738">
        <f t="shared" si="109"/>
        <v>13.389121338912133</v>
      </c>
      <c r="AA426" s="999">
        <f t="shared" si="110"/>
        <v>15.430962343096235</v>
      </c>
      <c r="AB426" s="1000">
        <v>1</v>
      </c>
      <c r="AC426" s="978">
        <v>2.39</v>
      </c>
      <c r="AD426" s="978">
        <v>1.54</v>
      </c>
      <c r="AE426" s="978">
        <v>0.55000000000000004</v>
      </c>
      <c r="AF426" s="978">
        <v>1.8</v>
      </c>
      <c r="AG426" s="978">
        <v>10.7</v>
      </c>
      <c r="AH426" s="978">
        <v>11.3</v>
      </c>
      <c r="AI426" s="978">
        <v>9.83</v>
      </c>
      <c r="AJ426" s="978">
        <v>-0.2</v>
      </c>
      <c r="AK426" s="978">
        <v>10</v>
      </c>
      <c r="AL426" s="991">
        <v>572.38</v>
      </c>
      <c r="AM426" s="985">
        <v>0.2</v>
      </c>
      <c r="AN426" s="978">
        <v>0</v>
      </c>
      <c r="AO426" s="838">
        <f t="shared" si="111"/>
        <v>-8.4116279037667478</v>
      </c>
      <c r="AP426" s="839">
        <f t="shared" si="112"/>
        <v>7.0193344393294872</v>
      </c>
      <c r="AQ426" s="1001">
        <f t="shared" si="113"/>
        <v>11.107019915381544</v>
      </c>
      <c r="AR426" s="738">
        <f>INDEX(Historical!$C$7:$C$1442,MATCH(B426,Historical!$B$7:$B$1449,0))*IF(AH426="n/a",1.03,IF(AH426&lt;0,1.01,IF(AH426&gt;10,1.1,(1+AH426/100))))</f>
        <v>0.34100000000000003</v>
      </c>
      <c r="AS426" s="999">
        <f t="shared" si="114"/>
        <v>0.37452030000000003</v>
      </c>
      <c r="AT426" s="999">
        <f t="shared" si="118"/>
        <v>0.41197233000000005</v>
      </c>
      <c r="AU426" s="999">
        <f t="shared" si="118"/>
        <v>0.45316956300000011</v>
      </c>
      <c r="AV426" s="999">
        <f t="shared" si="118"/>
        <v>0.49848651930000015</v>
      </c>
      <c r="AW426" s="738">
        <f t="shared" si="115"/>
        <v>2.0791487123000003</v>
      </c>
      <c r="AX426" s="846">
        <f t="shared" si="116"/>
        <v>5.6376049682754887</v>
      </c>
      <c r="AY426" s="1080">
        <v>0.81</v>
      </c>
      <c r="AZ426" s="985">
        <v>75.539999999999992</v>
      </c>
      <c r="BA426" s="985">
        <v>-18.04</v>
      </c>
      <c r="BB426" s="985">
        <v>1.3299999999999998</v>
      </c>
      <c r="BC426" s="985">
        <v>7.03</v>
      </c>
      <c r="BE426" s="700">
        <v>2012</v>
      </c>
      <c r="BF426" s="1013">
        <f t="shared" si="117"/>
        <v>0</v>
      </c>
      <c r="BG426" s="995">
        <v>7.3999999999999995</v>
      </c>
    </row>
    <row r="427" spans="1:59" ht="11.25" customHeight="1" x14ac:dyDescent="0.2">
      <c r="A427" s="984" t="s">
        <v>1652</v>
      </c>
      <c r="B427" s="988" t="s">
        <v>1653</v>
      </c>
      <c r="C427" s="1070" t="s">
        <v>108</v>
      </c>
      <c r="D427" s="1070" t="s">
        <v>4401</v>
      </c>
      <c r="E427" s="828">
        <v>7</v>
      </c>
      <c r="F427" s="1148">
        <v>658</v>
      </c>
      <c r="G427" s="1148" t="s">
        <v>106</v>
      </c>
      <c r="H427" s="1148" t="s">
        <v>106</v>
      </c>
      <c r="I427" s="987">
        <v>26.6</v>
      </c>
      <c r="J427" s="738">
        <f t="shared" si="104"/>
        <v>2.7067669172932329</v>
      </c>
      <c r="K427" s="990">
        <v>0.18</v>
      </c>
      <c r="L427" s="1000">
        <v>4</v>
      </c>
      <c r="M427" s="729">
        <f t="shared" si="105"/>
        <v>0.72</v>
      </c>
      <c r="N427" s="983" t="s">
        <v>107</v>
      </c>
      <c r="O427" s="831">
        <v>0.16</v>
      </c>
      <c r="P427" s="973">
        <v>43495</v>
      </c>
      <c r="Q427" s="973">
        <v>43510</v>
      </c>
      <c r="R427" s="729">
        <f t="shared" si="106"/>
        <v>12.499999999999993</v>
      </c>
      <c r="S427" s="795">
        <f>IF(INDEX(Historical!$D$7:$D$1442,MATCH(B427,Historical!$B$7:$B$1449,0))=0,"n/a",(INDEX(Historical!$C$7:$C$1442,MATCH(B427,Historical!$B$7:$B$1449,0))/INDEX(Historical!$D$7:$D$1442,MATCH(B427,Historical!$B$7:$B$1449,0))-1)*100)</f>
        <v>14.285714285714279</v>
      </c>
      <c r="T427" s="795">
        <f>IF(INDEX(Historical!$F$7:$F$1442,MATCH(B427,Historical!$B$7:$B$1449,0))=0,"n/a",((INDEX(Historical!$C$7:$C$1442,MATCH(B427,Historical!$B$7:$B$1449,0))/INDEX(Historical!$F$7:$F$1442,MATCH(B427,Historical!$B$7:$B$1449,0)))^(1/3)-1)*100)</f>
        <v>15.073916532957622</v>
      </c>
      <c r="U427" s="795">
        <f>IF(INDEX(Historical!$H$7:$H$1442,MATCH(B427,Historical!$B$7:$B$1449,0))=0,"n/a",((INDEX(Historical!$C$7:$C$1442,MATCH(B427,Historical!$B$7:$B$1449,0))/INDEX(Historical!$H$7:$H$1442,MATCH(B427,Historical!$B$7:$B$1449,0)))^(1/5)-1)*100)</f>
        <v>19.740571108299566</v>
      </c>
      <c r="V427" s="795">
        <f>IF(INDEX(Historical!$O$7:$O$1442,MATCH(B427,Historical!$B$7:$B$1449,0))=0,"n/a",((INDEX(Historical!$C$7:$C$1442,MATCH(B427,Historical!$B$7:$B$1449,0))/INDEX(Historical!$O$7:$O$1442,MATCH(B427,Historical!$B$7:$B$1449,0)))^(1/10)-1)*100)</f>
        <v>-0.60441225376401952</v>
      </c>
      <c r="W427" s="796" t="str">
        <f t="shared" si="107"/>
        <v>n/a</v>
      </c>
      <c r="X427" s="797">
        <f t="shared" si="108"/>
        <v>0.9097037377096574</v>
      </c>
      <c r="Y427" s="752"/>
      <c r="Z427" s="738">
        <f t="shared" si="109"/>
        <v>37.5</v>
      </c>
      <c r="AA427" s="999">
        <f t="shared" si="110"/>
        <v>13.854166666666668</v>
      </c>
      <c r="AB427" s="1000">
        <v>12</v>
      </c>
      <c r="AC427" s="978">
        <v>1.92</v>
      </c>
      <c r="AD427" s="978">
        <v>1.73</v>
      </c>
      <c r="AE427" s="978">
        <v>3.89</v>
      </c>
      <c r="AF427" s="978">
        <v>1.54</v>
      </c>
      <c r="AG427" s="978">
        <v>9.5</v>
      </c>
      <c r="AH427" s="978">
        <v>20.399999999999999</v>
      </c>
      <c r="AI427" s="978">
        <v>5.88</v>
      </c>
      <c r="AJ427" s="978">
        <v>21.7</v>
      </c>
      <c r="AK427" s="978">
        <v>8</v>
      </c>
      <c r="AL427" s="991">
        <v>394.74</v>
      </c>
      <c r="AM427" s="985">
        <v>7.3</v>
      </c>
      <c r="AN427" s="978">
        <v>0.13</v>
      </c>
      <c r="AO427" s="838">
        <f t="shared" si="111"/>
        <v>8.5931713589261314</v>
      </c>
      <c r="AP427" s="839">
        <f t="shared" si="112"/>
        <v>22.447338025592799</v>
      </c>
      <c r="AQ427" s="1001">
        <f t="shared" si="113"/>
        <v>-2.6223464679528852</v>
      </c>
      <c r="AR427" s="738">
        <f>INDEX(Historical!$C$7:$C$1442,MATCH(B427,Historical!$B$7:$B$1449,0))*IF(AH427="n/a",1.03,IF(AH427&lt;0,1.01,IF(AH427&gt;10,1.1,(1+AH427/100))))</f>
        <v>0.70400000000000007</v>
      </c>
      <c r="AS427" s="999">
        <f t="shared" si="114"/>
        <v>0.74539520000000004</v>
      </c>
      <c r="AT427" s="999">
        <f t="shared" ref="AT427:AV446" si="119">IF($AK427="n/a",1.03*AS427,IF($AK427&lt;0,1.01*AS427,IF($AK427&gt;10,1.1*AS427,(1+$AK427/100)*AS427)))</f>
        <v>0.80502681600000014</v>
      </c>
      <c r="AU427" s="999">
        <f t="shared" si="119"/>
        <v>0.86942896128000025</v>
      </c>
      <c r="AV427" s="999">
        <f t="shared" si="119"/>
        <v>0.93898327818240035</v>
      </c>
      <c r="AW427" s="738">
        <f t="shared" si="115"/>
        <v>4.0628342554624011</v>
      </c>
      <c r="AX427" s="846">
        <f t="shared" si="116"/>
        <v>15.273812990460153</v>
      </c>
      <c r="AY427" s="1080">
        <v>0.84</v>
      </c>
      <c r="AZ427" s="985">
        <v>15.98</v>
      </c>
      <c r="BA427" s="985">
        <v>-14.7</v>
      </c>
      <c r="BB427" s="985">
        <v>2.62</v>
      </c>
      <c r="BC427" s="985">
        <v>-5.0200000000000005</v>
      </c>
      <c r="BE427" s="700">
        <v>2013</v>
      </c>
      <c r="BF427" s="1013">
        <f t="shared" si="117"/>
        <v>0</v>
      </c>
      <c r="BG427" s="995">
        <v>1</v>
      </c>
    </row>
    <row r="428" spans="1:59" ht="11.25" customHeight="1" x14ac:dyDescent="0.2">
      <c r="A428" s="984" t="s">
        <v>1654</v>
      </c>
      <c r="B428" s="988" t="s">
        <v>1655</v>
      </c>
      <c r="C428" s="1070" t="s">
        <v>247</v>
      </c>
      <c r="D428" s="1070" t="s">
        <v>4379</v>
      </c>
      <c r="E428" s="828">
        <v>8</v>
      </c>
      <c r="F428" s="1148">
        <v>500</v>
      </c>
      <c r="G428" s="1148" t="s">
        <v>106</v>
      </c>
      <c r="H428" s="1148" t="s">
        <v>106</v>
      </c>
      <c r="I428" s="987">
        <v>24.36</v>
      </c>
      <c r="J428" s="738">
        <f t="shared" si="104"/>
        <v>6.0755336617405584</v>
      </c>
      <c r="K428" s="990">
        <v>0.37</v>
      </c>
      <c r="L428" s="1000">
        <v>4</v>
      </c>
      <c r="M428" s="729">
        <f t="shared" si="105"/>
        <v>1.48</v>
      </c>
      <c r="N428" s="983" t="s">
        <v>119</v>
      </c>
      <c r="O428" s="831">
        <v>0.31</v>
      </c>
      <c r="P428" s="973">
        <v>43223</v>
      </c>
      <c r="Q428" s="973">
        <v>43252</v>
      </c>
      <c r="R428" s="729">
        <f t="shared" si="106"/>
        <v>19.35483870967742</v>
      </c>
      <c r="S428" s="795">
        <f>IF(INDEX(Historical!$D$7:$D$1442,MATCH(B428,Historical!$B$7:$B$1449,0))=0,"n/a",(INDEX(Historical!$C$7:$C$1442,MATCH(B428,Historical!$B$7:$B$1449,0))/INDEX(Historical!$D$7:$D$1442,MATCH(B428,Historical!$B$7:$B$1449,0))-1)*100)</f>
        <v>19.327731092436974</v>
      </c>
      <c r="T428" s="795">
        <f>IF(INDEX(Historical!$F$7:$F$1442,MATCH(B428,Historical!$B$7:$B$1449,0))=0,"n/a",((INDEX(Historical!$C$7:$C$1442,MATCH(B428,Historical!$B$7:$B$1449,0))/INDEX(Historical!$F$7:$F$1442,MATCH(B428,Historical!$B$7:$B$1449,0)))^(1/3)-1)*100)</f>
        <v>19.125029018818694</v>
      </c>
      <c r="U428" s="795">
        <f>IF(INDEX(Historical!$H$7:$H$1442,MATCH(B428,Historical!$B$7:$B$1449,0))=0,"n/a",((INDEX(Historical!$C$7:$C$1442,MATCH(B428,Historical!$B$7:$B$1449,0))/INDEX(Historical!$H$7:$H$1442,MATCH(B428,Historical!$B$7:$B$1449,0)))^(1/5)-1)*100)</f>
        <v>20.02803541355156</v>
      </c>
      <c r="V428" s="795">
        <f>IF(INDEX(Historical!$O$7:$O$1442,MATCH(B428,Historical!$B$7:$B$1449,0))=0,"n/a",((INDEX(Historical!$C$7:$C$1442,MATCH(B428,Historical!$B$7:$B$1449,0))/INDEX(Historical!$O$7:$O$1442,MATCH(B428,Historical!$B$7:$B$1449,0)))^(1/10)-1)*100)</f>
        <v>-0.25004764039051608</v>
      </c>
      <c r="W428" s="796" t="str">
        <f t="shared" si="107"/>
        <v>n/a</v>
      </c>
      <c r="X428" s="797">
        <f t="shared" si="108"/>
        <v>3.5136904234300981</v>
      </c>
      <c r="Y428" s="989" t="s">
        <v>477</v>
      </c>
      <c r="Z428" s="738" t="str">
        <f t="shared" si="109"/>
        <v>n/a</v>
      </c>
      <c r="AA428" s="999" t="str">
        <f t="shared" si="110"/>
        <v>n/a</v>
      </c>
      <c r="AB428" s="1000">
        <v>1</v>
      </c>
      <c r="AC428" s="978">
        <v>-6.84</v>
      </c>
      <c r="AD428" s="978" t="s">
        <v>137</v>
      </c>
      <c r="AE428" s="978">
        <v>0.2</v>
      </c>
      <c r="AF428" s="978">
        <v>0.93</v>
      </c>
      <c r="AG428" s="978">
        <v>-12.9</v>
      </c>
      <c r="AH428" s="978">
        <v>-17.2</v>
      </c>
      <c r="AI428" s="978">
        <v>-10.85</v>
      </c>
      <c r="AJ428" s="978">
        <v>5.7</v>
      </c>
      <c r="AK428" s="978">
        <v>7.0000000000000009</v>
      </c>
      <c r="AL428" s="991">
        <v>1250</v>
      </c>
      <c r="AM428" s="985">
        <v>0.3</v>
      </c>
      <c r="AN428" s="978">
        <v>0.73</v>
      </c>
      <c r="AO428" s="838" t="str">
        <f t="shared" si="111"/>
        <v>n/a</v>
      </c>
      <c r="AP428" s="839">
        <f t="shared" si="112"/>
        <v>26.103569075292118</v>
      </c>
      <c r="AQ428" s="1001" t="str">
        <f t="shared" si="113"/>
        <v>n/a</v>
      </c>
      <c r="AR428" s="738">
        <f>INDEX(Historical!$C$7:$C$1442,MATCH(B428,Historical!$B$7:$B$1449,0))*IF(AH428="n/a",1.03,IF(AH428&lt;0,1.01,IF(AH428&gt;10,1.1,(1+AH428/100))))</f>
        <v>1.4341999999999999</v>
      </c>
      <c r="AS428" s="999">
        <f t="shared" si="114"/>
        <v>1.448542</v>
      </c>
      <c r="AT428" s="999">
        <f t="shared" si="119"/>
        <v>1.54993994</v>
      </c>
      <c r="AU428" s="999">
        <f t="shared" si="119"/>
        <v>1.6584357358000001</v>
      </c>
      <c r="AV428" s="999">
        <f t="shared" si="119"/>
        <v>1.7745262373060002</v>
      </c>
      <c r="AW428" s="738">
        <f t="shared" si="115"/>
        <v>7.865643913106001</v>
      </c>
      <c r="AX428" s="846">
        <f t="shared" si="116"/>
        <v>32.289178625229894</v>
      </c>
      <c r="AY428" s="1080">
        <v>1.23</v>
      </c>
      <c r="AZ428" s="985">
        <v>3.05</v>
      </c>
      <c r="BA428" s="985">
        <v>-65.72</v>
      </c>
      <c r="BB428" s="985">
        <v>-34.21</v>
      </c>
      <c r="BC428" s="985">
        <v>-51.749999999999993</v>
      </c>
      <c r="BE428" s="700">
        <v>2011</v>
      </c>
      <c r="BF428" s="1013">
        <f t="shared" si="117"/>
        <v>0</v>
      </c>
      <c r="BG428" s="995">
        <v>-4.5</v>
      </c>
    </row>
    <row r="429" spans="1:59" ht="11.25" customHeight="1" x14ac:dyDescent="0.2">
      <c r="A429" s="984" t="s">
        <v>1656</v>
      </c>
      <c r="B429" s="988" t="s">
        <v>1657</v>
      </c>
      <c r="C429" s="1070" t="s">
        <v>108</v>
      </c>
      <c r="D429" s="1070" t="s">
        <v>4401</v>
      </c>
      <c r="E429" s="828">
        <v>8</v>
      </c>
      <c r="F429" s="1148">
        <v>575</v>
      </c>
      <c r="G429" s="1148" t="s">
        <v>106</v>
      </c>
      <c r="H429" s="1148" t="s">
        <v>106</v>
      </c>
      <c r="I429" s="987">
        <v>24.74</v>
      </c>
      <c r="J429" s="738">
        <f t="shared" si="104"/>
        <v>2.586903799514956</v>
      </c>
      <c r="K429" s="990">
        <v>0.16</v>
      </c>
      <c r="L429" s="1000">
        <v>4</v>
      </c>
      <c r="M429" s="729">
        <f t="shared" si="105"/>
        <v>0.64</v>
      </c>
      <c r="N429" s="983" t="s">
        <v>506</v>
      </c>
      <c r="O429" s="831">
        <v>0.15</v>
      </c>
      <c r="P429" s="973">
        <v>43538</v>
      </c>
      <c r="Q429" s="973">
        <v>43560</v>
      </c>
      <c r="R429" s="729">
        <f t="shared" si="106"/>
        <v>6.6666666666666732</v>
      </c>
      <c r="S429" s="795">
        <f>IF(INDEX(Historical!$D$7:$D$1442,MATCH(B429,Historical!$B$7:$B$1449,0))=0,"n/a",(INDEX(Historical!$C$7:$C$1442,MATCH(B429,Historical!$B$7:$B$1449,0))/INDEX(Historical!$D$7:$D$1442,MATCH(B429,Historical!$B$7:$B$1449,0))-1)*100)</f>
        <v>16.161616161616156</v>
      </c>
      <c r="T429" s="795">
        <f>IF(INDEX(Historical!$F$7:$F$1442,MATCH(B429,Historical!$B$7:$B$1449,0))=0,"n/a",((INDEX(Historical!$C$7:$C$1442,MATCH(B429,Historical!$B$7:$B$1449,0))/INDEX(Historical!$F$7:$F$1442,MATCH(B429,Historical!$B$7:$B$1449,0)))^(1/3)-1)*100)</f>
        <v>8.1148830028069838</v>
      </c>
      <c r="U429" s="795">
        <f>IF(INDEX(Historical!$H$7:$H$1442,MATCH(B429,Historical!$B$7:$B$1449,0))=0,"n/a",((INDEX(Historical!$C$7:$C$1442,MATCH(B429,Historical!$B$7:$B$1449,0))/INDEX(Historical!$H$7:$H$1442,MATCH(B429,Historical!$B$7:$B$1449,0)))^(1/5)-1)*100)</f>
        <v>6.7392015019275053</v>
      </c>
      <c r="V429" s="795">
        <f>IF(INDEX(Historical!$O$7:$O$1442,MATCH(B429,Historical!$B$7:$B$1449,0))=0,"n/a",((INDEX(Historical!$C$7:$C$1442,MATCH(B429,Historical!$B$7:$B$1449,0))/INDEX(Historical!$O$7:$O$1442,MATCH(B429,Historical!$B$7:$B$1449,0)))^(1/10)-1)*100)</f>
        <v>3.9585764212371366</v>
      </c>
      <c r="W429" s="796">
        <f t="shared" si="107"/>
        <v>1.7024305671535744</v>
      </c>
      <c r="X429" s="797">
        <f t="shared" si="108"/>
        <v>0.92317828793527468</v>
      </c>
      <c r="Y429" s="756"/>
      <c r="Z429" s="738">
        <f t="shared" si="109"/>
        <v>27.467811158798284</v>
      </c>
      <c r="AA429" s="999">
        <f t="shared" si="110"/>
        <v>10.61802575107296</v>
      </c>
      <c r="AB429" s="1000">
        <v>12</v>
      </c>
      <c r="AC429" s="978">
        <v>2.33</v>
      </c>
      <c r="AD429" s="978">
        <v>2.13</v>
      </c>
      <c r="AE429" s="978">
        <v>3.3</v>
      </c>
      <c r="AF429" s="978">
        <v>1.05</v>
      </c>
      <c r="AG429" s="978">
        <v>7.1999999999999993</v>
      </c>
      <c r="AH429" s="978">
        <v>-25.4</v>
      </c>
      <c r="AI429" s="978">
        <v>7.66</v>
      </c>
      <c r="AJ429" s="978">
        <v>7.3</v>
      </c>
      <c r="AK429" s="978">
        <v>5</v>
      </c>
      <c r="AL429" s="991">
        <v>2240</v>
      </c>
      <c r="AM429" s="985">
        <v>1.3</v>
      </c>
      <c r="AN429" s="978">
        <v>0.17</v>
      </c>
      <c r="AO429" s="838">
        <f t="shared" si="111"/>
        <v>-1.2919204496304992</v>
      </c>
      <c r="AP429" s="839">
        <f t="shared" si="112"/>
        <v>9.3261053014424604</v>
      </c>
      <c r="AQ429" s="1001">
        <f t="shared" si="113"/>
        <v>-29.607680221248224</v>
      </c>
      <c r="AR429" s="738">
        <f>INDEX(Historical!$C$7:$C$1442,MATCH(B429,Historical!$B$7:$B$1449,0))*IF(AH429="n/a",1.03,IF(AH429&lt;0,1.01,IF(AH429&gt;10,1.1,(1+AH429/100))))</f>
        <v>0.58074999999999999</v>
      </c>
      <c r="AS429" s="999">
        <f t="shared" si="114"/>
        <v>0.62523545000000003</v>
      </c>
      <c r="AT429" s="999">
        <f t="shared" si="119"/>
        <v>0.65649722250000009</v>
      </c>
      <c r="AU429" s="999">
        <f t="shared" si="119"/>
        <v>0.68932208362500014</v>
      </c>
      <c r="AV429" s="999">
        <f t="shared" si="119"/>
        <v>0.72378818780625021</v>
      </c>
      <c r="AW429" s="738">
        <f t="shared" si="115"/>
        <v>3.2755929439312501</v>
      </c>
      <c r="AX429" s="846">
        <f t="shared" si="116"/>
        <v>13.240068488000203</v>
      </c>
      <c r="AY429" s="1080">
        <v>1.1100000000000001</v>
      </c>
      <c r="AZ429" s="985">
        <v>9.2799999999999994</v>
      </c>
      <c r="BA429" s="985">
        <v>-26.040000000000003</v>
      </c>
      <c r="BB429" s="985">
        <v>-4.71</v>
      </c>
      <c r="BC429" s="985">
        <v>-14.87</v>
      </c>
      <c r="BE429" s="700">
        <v>2012</v>
      </c>
      <c r="BF429" s="1013">
        <f t="shared" si="117"/>
        <v>0</v>
      </c>
      <c r="BG429" s="995">
        <v>1</v>
      </c>
    </row>
    <row r="430" spans="1:59" ht="11.25" customHeight="1" x14ac:dyDescent="0.2">
      <c r="A430" s="976" t="s">
        <v>1658</v>
      </c>
      <c r="B430" s="988" t="s">
        <v>1659</v>
      </c>
      <c r="C430" s="1070" t="s">
        <v>4381</v>
      </c>
      <c r="D430" s="1070" t="s">
        <v>4382</v>
      </c>
      <c r="E430" s="828">
        <v>9</v>
      </c>
      <c r="F430" s="1148">
        <v>384</v>
      </c>
      <c r="G430" s="1148" t="s">
        <v>37</v>
      </c>
      <c r="H430" s="1148" t="s">
        <v>115</v>
      </c>
      <c r="I430" s="987">
        <v>182.12</v>
      </c>
      <c r="J430" s="738">
        <f t="shared" si="104"/>
        <v>4.3927081045464531</v>
      </c>
      <c r="K430" s="990">
        <v>2</v>
      </c>
      <c r="L430" s="1000">
        <v>4</v>
      </c>
      <c r="M430" s="729">
        <f t="shared" si="105"/>
        <v>8</v>
      </c>
      <c r="N430" s="983" t="s">
        <v>517</v>
      </c>
      <c r="O430" s="831">
        <v>1.95</v>
      </c>
      <c r="P430" s="973">
        <v>43328</v>
      </c>
      <c r="Q430" s="973">
        <v>43343</v>
      </c>
      <c r="R430" s="729">
        <f t="shared" si="106"/>
        <v>2.5641025641025665</v>
      </c>
      <c r="S430" s="795">
        <f>IF(INDEX(Historical!$D$7:$D$1442,MATCH(B430,Historical!$B$7:$B$1449,0))=0,"n/a",(INDEX(Historical!$C$7:$C$1442,MATCH(B430,Historical!$B$7:$B$1449,0))/INDEX(Historical!$D$7:$D$1442,MATCH(B430,Historical!$B$7:$B$1449,0))-1)*100)</f>
        <v>10.489510489510479</v>
      </c>
      <c r="T430" s="795">
        <f>IF(INDEX(Historical!$F$7:$F$1442,MATCH(B430,Historical!$B$7:$B$1449,0))=0,"n/a",((INDEX(Historical!$C$7:$C$1442,MATCH(B430,Historical!$B$7:$B$1449,0))/INDEX(Historical!$F$7:$F$1442,MATCH(B430,Historical!$B$7:$B$1449,0)))^(1/3)-1)*100)</f>
        <v>9.3009421644871804</v>
      </c>
      <c r="U430" s="795">
        <f>IF(INDEX(Historical!$H$7:$H$1442,MATCH(B430,Historical!$B$7:$B$1449,0))=0,"n/a",((INDEX(Historical!$C$7:$C$1442,MATCH(B430,Historical!$B$7:$B$1449,0))/INDEX(Historical!$H$7:$H$1442,MATCH(B430,Historical!$B$7:$B$1449,0)))^(1/5)-1)*100)</f>
        <v>12.562692719996482</v>
      </c>
      <c r="V430" s="795">
        <f>IF(INDEX(Historical!$O$7:$O$1442,MATCH(B430,Historical!$B$7:$B$1449,0))=0,"n/a",((INDEX(Historical!$C$7:$C$1442,MATCH(B430,Historical!$B$7:$B$1449,0))/INDEX(Historical!$O$7:$O$1442,MATCH(B430,Historical!$B$7:$B$1449,0)))^(1/10)-1)*100)</f>
        <v>8.8459519712352552</v>
      </c>
      <c r="W430" s="796">
        <f t="shared" si="107"/>
        <v>1.4201628904211898</v>
      </c>
      <c r="X430" s="797">
        <f t="shared" si="108"/>
        <v>1.5320356975605465</v>
      </c>
      <c r="Y430" s="989"/>
      <c r="Z430" s="738">
        <f t="shared" si="109"/>
        <v>108.1081081081081</v>
      </c>
      <c r="AA430" s="999">
        <f t="shared" si="110"/>
        <v>24.610810810810811</v>
      </c>
      <c r="AB430" s="1000">
        <v>12</v>
      </c>
      <c r="AC430" s="978">
        <v>7.4</v>
      </c>
      <c r="AD430" s="978">
        <v>2.86</v>
      </c>
      <c r="AE430" s="978">
        <v>10.27</v>
      </c>
      <c r="AF430" s="978">
        <v>16.86</v>
      </c>
      <c r="AG430" s="978">
        <v>66.600000000000009</v>
      </c>
      <c r="AH430" s="978">
        <v>6.3</v>
      </c>
      <c r="AI430" s="978">
        <v>-0.76</v>
      </c>
      <c r="AJ430" s="978">
        <v>8.2000000000000011</v>
      </c>
      <c r="AK430" s="978">
        <v>8.6</v>
      </c>
      <c r="AL430" s="991">
        <v>57750</v>
      </c>
      <c r="AM430" s="985">
        <v>0.5</v>
      </c>
      <c r="AN430" s="978">
        <v>7.09</v>
      </c>
      <c r="AO430" s="838">
        <f t="shared" si="111"/>
        <v>-7.6554099862678768</v>
      </c>
      <c r="AP430" s="839">
        <f t="shared" si="112"/>
        <v>16.955400824542934</v>
      </c>
      <c r="AQ430" s="1001">
        <f t="shared" si="113"/>
        <v>329.43801532818327</v>
      </c>
      <c r="AR430" s="738">
        <f>INDEX(Historical!$C$7:$C$1442,MATCH(B430,Historical!$B$7:$B$1449,0))*IF(AH430="n/a",1.03,IF(AH430&lt;0,1.01,IF(AH430&gt;10,1.1,(1+AH430/100))))</f>
        <v>8.3977000000000004</v>
      </c>
      <c r="AS430" s="999">
        <f t="shared" si="114"/>
        <v>8.4816770000000012</v>
      </c>
      <c r="AT430" s="999">
        <f t="shared" si="119"/>
        <v>9.2111012220000017</v>
      </c>
      <c r="AU430" s="999">
        <f t="shared" si="119"/>
        <v>10.003255927092003</v>
      </c>
      <c r="AV430" s="999">
        <f t="shared" si="119"/>
        <v>10.863535936821915</v>
      </c>
      <c r="AW430" s="738">
        <f t="shared" si="115"/>
        <v>46.957270085913919</v>
      </c>
      <c r="AX430" s="846">
        <f t="shared" si="116"/>
        <v>25.783697609221345</v>
      </c>
      <c r="AY430" s="1080">
        <v>0.53</v>
      </c>
      <c r="AZ430" s="985">
        <v>24.93</v>
      </c>
      <c r="BA430" s="985">
        <v>-4.8899999999999997</v>
      </c>
      <c r="BB430" s="985">
        <v>3.02</v>
      </c>
      <c r="BC430" s="985">
        <v>5.54</v>
      </c>
      <c r="BE430" s="700">
        <v>2010</v>
      </c>
      <c r="BF430" s="1013">
        <f t="shared" si="117"/>
        <v>0</v>
      </c>
      <c r="BG430" s="995">
        <v>7.3</v>
      </c>
    </row>
    <row r="431" spans="1:59" s="874" customFormat="1" ht="11.25" customHeight="1" x14ac:dyDescent="0.2">
      <c r="A431" s="733" t="s">
        <v>4251</v>
      </c>
      <c r="B431" s="882" t="s">
        <v>3935</v>
      </c>
      <c r="C431" s="1070" t="s">
        <v>112</v>
      </c>
      <c r="D431" s="1070" t="s">
        <v>1230</v>
      </c>
      <c r="E431" s="854">
        <v>5</v>
      </c>
      <c r="F431" s="1148">
        <v>821</v>
      </c>
      <c r="G431" s="1147" t="s">
        <v>106</v>
      </c>
      <c r="H431" s="1147" t="s">
        <v>106</v>
      </c>
      <c r="I431" s="1023">
        <v>61.38</v>
      </c>
      <c r="J431" s="856">
        <f t="shared" si="104"/>
        <v>1.4336917562724014</v>
      </c>
      <c r="K431" s="880">
        <v>0.22</v>
      </c>
      <c r="L431" s="1117">
        <v>4</v>
      </c>
      <c r="M431" s="859">
        <f t="shared" si="105"/>
        <v>0.88</v>
      </c>
      <c r="N431" s="1117" t="s">
        <v>413</v>
      </c>
      <c r="O431" s="881">
        <v>0.21</v>
      </c>
      <c r="P431" s="887">
        <v>43283</v>
      </c>
      <c r="Q431" s="887">
        <v>43306</v>
      </c>
      <c r="R431" s="859">
        <f t="shared" si="106"/>
        <v>4.7619047619047663</v>
      </c>
      <c r="S431" s="795">
        <f>IF(INDEX(Historical!$D$7:$D$1442,MATCH(B431,Historical!$B$7:$B$1449,0))=0,"n/a",(INDEX(Historical!$C$7:$C$1442,MATCH(B431,Historical!$B$7:$B$1449,0))/INDEX(Historical!$D$7:$D$1442,MATCH(B431,Historical!$B$7:$B$1449,0))-1)*100)</f>
        <v>10.256410256410241</v>
      </c>
      <c r="T431" s="795">
        <f>IF(INDEX(Historical!$F$7:$F$1442,MATCH(B431,Historical!$B$7:$B$1449,0))=0,"n/a",((INDEX(Historical!$C$7:$C$1442,MATCH(B431,Historical!$B$7:$B$1449,0))/INDEX(Historical!$F$7:$F$1442,MATCH(B431,Historical!$B$7:$B$1449,0)))^(1/3)-1)*100)</f>
        <v>12.749787911711174</v>
      </c>
      <c r="U431" s="795">
        <f>IF(INDEX(Historical!$H$7:$H$1442,MATCH(B431,Historical!$B$7:$B$1449,0))=0,"n/a",((INDEX(Historical!$C$7:$C$1442,MATCH(B431,Historical!$B$7:$B$1449,0))/INDEX(Historical!$H$7:$H$1442,MATCH(B431,Historical!$B$7:$B$1449,0)))^(1/5)-1)*100)</f>
        <v>11.456573996486764</v>
      </c>
      <c r="V431" s="795">
        <f>IF(INDEX(Historical!$O$7:$O$1442,MATCH(B431,Historical!$B$7:$B$1449,0))=0,"n/a",((INDEX(Historical!$C$7:$C$1442,MATCH(B431,Historical!$B$7:$B$1449,0))/INDEX(Historical!$O$7:$O$1442,MATCH(B431,Historical!$B$7:$B$1449,0)))^(1/10)-1)*100)</f>
        <v>7.9552695180010957</v>
      </c>
      <c r="W431" s="863">
        <f t="shared" si="107"/>
        <v>1.4401239292475201</v>
      </c>
      <c r="X431" s="864">
        <f t="shared" si="108"/>
        <v>0.64726406759812227</v>
      </c>
      <c r="Y431" s="882"/>
      <c r="Z431" s="856">
        <f t="shared" si="109"/>
        <v>32.352941176470587</v>
      </c>
      <c r="AA431" s="866">
        <f t="shared" si="110"/>
        <v>22.566176470588236</v>
      </c>
      <c r="AB431" s="1147">
        <v>12</v>
      </c>
      <c r="AC431" s="1023">
        <v>2.72</v>
      </c>
      <c r="AD431" s="1023">
        <v>4.5199999999999996</v>
      </c>
      <c r="AE431" s="1023">
        <v>2.65</v>
      </c>
      <c r="AF431" s="1023">
        <v>3.1</v>
      </c>
      <c r="AG431" s="1023">
        <v>14.2</v>
      </c>
      <c r="AH431" s="1023">
        <v>5.5</v>
      </c>
      <c r="AI431" s="1023">
        <v>19.29</v>
      </c>
      <c r="AJ431" s="1023">
        <v>17.7</v>
      </c>
      <c r="AK431" s="1023">
        <v>5</v>
      </c>
      <c r="AL431" s="1023">
        <v>2840</v>
      </c>
      <c r="AM431" s="1023">
        <v>9.81</v>
      </c>
      <c r="AN431" s="1023">
        <v>0</v>
      </c>
      <c r="AO431" s="870">
        <f t="shared" si="111"/>
        <v>-9.6759107178290709</v>
      </c>
      <c r="AP431" s="871">
        <f t="shared" si="112"/>
        <v>12.890265752759165</v>
      </c>
      <c r="AQ431" s="872">
        <f t="shared" si="113"/>
        <v>76.32690228830154</v>
      </c>
      <c r="AR431" s="738">
        <f>INDEX(Historical!$C$7:$C$1442,MATCH(B431,Historical!$B$7:$B$1449,0))*IF(AH431="n/a",1.03,IF(AH431&lt;0,1.01,IF(AH431&gt;10,1.1,(1+AH431/100))))</f>
        <v>0.90729999999999988</v>
      </c>
      <c r="AS431" s="866">
        <f t="shared" si="114"/>
        <v>0.99802999999999997</v>
      </c>
      <c r="AT431" s="866">
        <f t="shared" si="119"/>
        <v>1.0479315</v>
      </c>
      <c r="AU431" s="866">
        <f t="shared" si="119"/>
        <v>1.100328075</v>
      </c>
      <c r="AV431" s="866">
        <f t="shared" si="119"/>
        <v>1.15534447875</v>
      </c>
      <c r="AW431" s="856">
        <f t="shared" si="115"/>
        <v>5.2089340537500002</v>
      </c>
      <c r="AX431" s="873">
        <f t="shared" si="116"/>
        <v>8.4863702407135886</v>
      </c>
      <c r="AY431" s="932">
        <v>1.6</v>
      </c>
      <c r="AZ431" s="931">
        <v>23.9</v>
      </c>
      <c r="BA431" s="931">
        <v>-21.67</v>
      </c>
      <c r="BB431" s="931">
        <v>8.9499999999999993</v>
      </c>
      <c r="BC431" s="931">
        <v>-3</v>
      </c>
      <c r="BD431" s="1033"/>
      <c r="BE431" s="700">
        <v>2014</v>
      </c>
      <c r="BF431" s="1013">
        <f t="shared" si="117"/>
        <v>0</v>
      </c>
      <c r="BG431" s="931">
        <v>11.899999999999999</v>
      </c>
    </row>
    <row r="432" spans="1:59" ht="11.25" customHeight="1" x14ac:dyDescent="0.2">
      <c r="A432" s="984" t="s">
        <v>1660</v>
      </c>
      <c r="B432" s="988" t="s">
        <v>1661</v>
      </c>
      <c r="C432" s="1070" t="s">
        <v>4405</v>
      </c>
      <c r="D432" s="1070" t="s">
        <v>523</v>
      </c>
      <c r="E432" s="828">
        <v>8</v>
      </c>
      <c r="F432" s="1148">
        <v>552</v>
      </c>
      <c r="G432" s="1148" t="s">
        <v>106</v>
      </c>
      <c r="H432" s="1148" t="s">
        <v>106</v>
      </c>
      <c r="I432" s="987">
        <v>30.81</v>
      </c>
      <c r="J432" s="738">
        <f t="shared" si="104"/>
        <v>2.5965595585848753</v>
      </c>
      <c r="K432" s="990">
        <v>0.2</v>
      </c>
      <c r="L432" s="1000">
        <v>4</v>
      </c>
      <c r="M432" s="729">
        <f t="shared" si="105"/>
        <v>0.8</v>
      </c>
      <c r="N432" s="983" t="s">
        <v>149</v>
      </c>
      <c r="O432" s="831">
        <v>0.18</v>
      </c>
      <c r="P432" s="973">
        <v>43433</v>
      </c>
      <c r="Q432" s="973">
        <v>43451</v>
      </c>
      <c r="R432" s="729">
        <f t="shared" si="106"/>
        <v>11.111111111111121</v>
      </c>
      <c r="S432" s="795">
        <f>IF(INDEX(Historical!$D$7:$D$1442,MATCH(B432,Historical!$B$7:$B$1449,0))=0,"n/a",(INDEX(Historical!$C$7:$C$1442,MATCH(B432,Historical!$B$7:$B$1449,0))/INDEX(Historical!$D$7:$D$1442,MATCH(B432,Historical!$B$7:$B$1449,0))-1)*100)</f>
        <v>2.7777777777777901</v>
      </c>
      <c r="T432" s="795">
        <f>IF(INDEX(Historical!$F$7:$F$1442,MATCH(B432,Historical!$B$7:$B$1449,0))=0,"n/a",((INDEX(Historical!$C$7:$C$1442,MATCH(B432,Historical!$B$7:$B$1449,0))/INDEX(Historical!$F$7:$F$1442,MATCH(B432,Historical!$B$7:$B$1449,0)))^(1/3)-1)*100)</f>
        <v>3.8873324124418351</v>
      </c>
      <c r="U432" s="795">
        <f>IF(INDEX(Historical!$H$7:$H$1442,MATCH(B432,Historical!$B$7:$B$1449,0))=0,"n/a",((INDEX(Historical!$C$7:$C$1442,MATCH(B432,Historical!$B$7:$B$1449,0))/INDEX(Historical!$H$7:$H$1442,MATCH(B432,Historical!$B$7:$B$1449,0)))^(1/5)-1)*100)</f>
        <v>4.2836189040638795</v>
      </c>
      <c r="V432" s="795">
        <f>IF(INDEX(Historical!$O$7:$O$1442,MATCH(B432,Historical!$B$7:$B$1449,0))=0,"n/a",((INDEX(Historical!$C$7:$C$1442,MATCH(B432,Historical!$B$7:$B$1449,0))/INDEX(Historical!$O$7:$O$1442,MATCH(B432,Historical!$B$7:$B$1449,0)))^(1/10)-1)*100)</f>
        <v>-0.46106226110628201</v>
      </c>
      <c r="W432" s="796" t="str">
        <f t="shared" si="107"/>
        <v>n/a</v>
      </c>
      <c r="X432" s="797">
        <f t="shared" si="108"/>
        <v>0.38246597357713208</v>
      </c>
      <c r="Y432" s="752"/>
      <c r="Z432" s="738">
        <f t="shared" si="109"/>
        <v>26.845637583892618</v>
      </c>
      <c r="AA432" s="999">
        <f t="shared" si="110"/>
        <v>10.338926174496644</v>
      </c>
      <c r="AB432" s="1000">
        <v>12</v>
      </c>
      <c r="AC432" s="978">
        <v>2.98</v>
      </c>
      <c r="AD432" s="978" t="s">
        <v>137</v>
      </c>
      <c r="AE432" s="978">
        <v>1.03</v>
      </c>
      <c r="AF432" s="978">
        <v>1.94</v>
      </c>
      <c r="AG432" s="978">
        <v>36</v>
      </c>
      <c r="AH432" s="978">
        <v>16.100000000000001</v>
      </c>
      <c r="AI432" s="978">
        <v>-40.08</v>
      </c>
      <c r="AJ432" s="978">
        <v>11.200000000000001</v>
      </c>
      <c r="AK432" s="978" t="s">
        <v>137</v>
      </c>
      <c r="AL432" s="991">
        <v>2970</v>
      </c>
      <c r="AM432" s="986">
        <v>3.18</v>
      </c>
      <c r="AN432" s="978">
        <v>2.4700000000000002</v>
      </c>
      <c r="AO432" s="838">
        <f t="shared" si="111"/>
        <v>-3.4587477118478889</v>
      </c>
      <c r="AP432" s="839">
        <f t="shared" si="112"/>
        <v>6.8801784626487548</v>
      </c>
      <c r="AQ432" s="1001">
        <f t="shared" si="113"/>
        <v>-5.5836248229895524</v>
      </c>
      <c r="AR432" s="738">
        <f>INDEX(Historical!$C$7:$C$1442,MATCH(B432,Historical!$B$7:$B$1449,0))*IF(AH432="n/a",1.03,IF(AH432&lt;0,1.01,IF(AH432&gt;10,1.1,(1+AH432/100))))</f>
        <v>0.81400000000000006</v>
      </c>
      <c r="AS432" s="999">
        <f t="shared" si="114"/>
        <v>0.82214000000000009</v>
      </c>
      <c r="AT432" s="999">
        <f t="shared" si="119"/>
        <v>0.84680420000000012</v>
      </c>
      <c r="AU432" s="999">
        <f t="shared" si="119"/>
        <v>0.87220832600000009</v>
      </c>
      <c r="AV432" s="999">
        <f t="shared" si="119"/>
        <v>0.89837457578000013</v>
      </c>
      <c r="AW432" s="738">
        <f t="shared" si="115"/>
        <v>4.2535271017800005</v>
      </c>
      <c r="AX432" s="846">
        <f t="shared" si="116"/>
        <v>13.805670567283352</v>
      </c>
      <c r="AY432" s="1080">
        <v>1.35</v>
      </c>
      <c r="AZ432" s="985">
        <v>22.63</v>
      </c>
      <c r="BA432" s="985">
        <v>-20.69</v>
      </c>
      <c r="BB432" s="985">
        <v>4.84</v>
      </c>
      <c r="BC432" s="985">
        <v>5.46</v>
      </c>
      <c r="BE432" s="700">
        <v>2012</v>
      </c>
      <c r="BF432" s="1013">
        <f t="shared" si="117"/>
        <v>0</v>
      </c>
      <c r="BG432" s="995">
        <v>8.6999999999999993</v>
      </c>
    </row>
    <row r="433" spans="1:59" ht="11.25" customHeight="1" x14ac:dyDescent="0.2">
      <c r="A433" s="976" t="s">
        <v>1662</v>
      </c>
      <c r="B433" s="988" t="s">
        <v>1663</v>
      </c>
      <c r="C433" s="1070" t="s">
        <v>247</v>
      </c>
      <c r="D433" s="1070" t="s">
        <v>4415</v>
      </c>
      <c r="E433" s="828">
        <v>9</v>
      </c>
      <c r="F433" s="1148">
        <v>400</v>
      </c>
      <c r="G433" s="1148" t="s">
        <v>106</v>
      </c>
      <c r="H433" s="1148" t="s">
        <v>106</v>
      </c>
      <c r="I433" s="987">
        <v>61.59</v>
      </c>
      <c r="J433" s="738">
        <f t="shared" si="104"/>
        <v>5.3255398603669422</v>
      </c>
      <c r="K433" s="990">
        <v>0.82</v>
      </c>
      <c r="L433" s="1000">
        <v>4</v>
      </c>
      <c r="M433" s="729">
        <f t="shared" si="105"/>
        <v>3.28</v>
      </c>
      <c r="N433" s="983" t="s">
        <v>305</v>
      </c>
      <c r="O433" s="831">
        <v>0.78</v>
      </c>
      <c r="P433" s="973">
        <v>43432</v>
      </c>
      <c r="Q433" s="973">
        <v>43444</v>
      </c>
      <c r="R433" s="729">
        <f t="shared" si="106"/>
        <v>5.128205128205118</v>
      </c>
      <c r="S433" s="795">
        <f>IF(INDEX(Historical!$D$7:$D$1442,MATCH(B433,Historical!$B$7:$B$1449,0))=0,"n/a",(INDEX(Historical!$C$7:$C$1442,MATCH(B433,Historical!$B$7:$B$1449,0))/INDEX(Historical!$D$7:$D$1442,MATCH(B433,Historical!$B$7:$B$1449,0))-1)*100)</f>
        <v>12.857142857142879</v>
      </c>
      <c r="T433" s="795">
        <f>IF(INDEX(Historical!$F$7:$F$1442,MATCH(B433,Historical!$B$7:$B$1449,0))=0,"n/a",((INDEX(Historical!$C$7:$C$1442,MATCH(B433,Historical!$B$7:$B$1449,0))/INDEX(Historical!$F$7:$F$1442,MATCH(B433,Historical!$B$7:$B$1449,0)))^(1/3)-1)*100)</f>
        <v>13.873963354624742</v>
      </c>
      <c r="U433" s="795">
        <f>IF(INDEX(Historical!$H$7:$H$1442,MATCH(B433,Historical!$B$7:$B$1449,0))=0,"n/a",((INDEX(Historical!$C$7:$C$1442,MATCH(B433,Historical!$B$7:$B$1449,0))/INDEX(Historical!$H$7:$H$1442,MATCH(B433,Historical!$B$7:$B$1449,0)))^(1/5)-1)*100)</f>
        <v>11.666560374919888</v>
      </c>
      <c r="V433" s="795" t="str">
        <f>IF(INDEX(Historical!$O$7:$O$1442,MATCH(B433,Historical!$B$7:$B$1449,0))=0,"n/a",((INDEX(Historical!$C$7:$C$1442,MATCH(B433,Historical!$B$7:$B$1449,0))/INDEX(Historical!$O$7:$O$1442,MATCH(B433,Historical!$B$7:$B$1449,0)))^(1/10)-1)*100)</f>
        <v>n/a</v>
      </c>
      <c r="W433" s="796" t="str">
        <f t="shared" si="107"/>
        <v>n/a</v>
      </c>
      <c r="X433" s="797" t="str">
        <f t="shared" si="108"/>
        <v>n/a</v>
      </c>
      <c r="Y433" s="763"/>
      <c r="Z433" s="738">
        <f t="shared" si="109"/>
        <v>133.87755102040813</v>
      </c>
      <c r="AA433" s="999">
        <f t="shared" si="110"/>
        <v>25.138775510204081</v>
      </c>
      <c r="AB433" s="1000">
        <v>12</v>
      </c>
      <c r="AC433" s="978">
        <v>2.4500000000000002</v>
      </c>
      <c r="AD433" s="978">
        <v>3.99</v>
      </c>
      <c r="AE433" s="978">
        <v>3.55</v>
      </c>
      <c r="AF433" s="980" t="s">
        <v>137</v>
      </c>
      <c r="AG433" s="981">
        <v>-49.4</v>
      </c>
      <c r="AH433" s="978">
        <v>70.599999999999994</v>
      </c>
      <c r="AI433" s="978">
        <v>9.2799999999999994</v>
      </c>
      <c r="AJ433" s="978">
        <v>-7.3</v>
      </c>
      <c r="AK433" s="978">
        <v>6.3</v>
      </c>
      <c r="AL433" s="991">
        <v>5150</v>
      </c>
      <c r="AM433" s="985">
        <v>4.5</v>
      </c>
      <c r="AN433" s="980" t="s">
        <v>137</v>
      </c>
      <c r="AO433" s="838">
        <f t="shared" si="111"/>
        <v>-8.14667527491725</v>
      </c>
      <c r="AP433" s="839">
        <f t="shared" si="112"/>
        <v>16.992100235286831</v>
      </c>
      <c r="AQ433" s="1001" t="str">
        <f t="shared" si="113"/>
        <v>n/a</v>
      </c>
      <c r="AR433" s="738">
        <f>INDEX(Historical!$C$7:$C$1442,MATCH(B433,Historical!$B$7:$B$1449,0))*IF(AH433="n/a",1.03,IF(AH433&lt;0,1.01,IF(AH433&gt;10,1.1,(1+AH433/100))))</f>
        <v>3.4760000000000004</v>
      </c>
      <c r="AS433" s="999">
        <f t="shared" si="114"/>
        <v>3.7985728000000005</v>
      </c>
      <c r="AT433" s="999">
        <f t="shared" si="119"/>
        <v>4.0378828864000003</v>
      </c>
      <c r="AU433" s="999">
        <f t="shared" si="119"/>
        <v>4.2922695082431996</v>
      </c>
      <c r="AV433" s="999">
        <f t="shared" si="119"/>
        <v>4.5626824872625207</v>
      </c>
      <c r="AW433" s="738">
        <f t="shared" si="115"/>
        <v>20.167407681905722</v>
      </c>
      <c r="AX433" s="846">
        <f t="shared" si="116"/>
        <v>32.744613868981524</v>
      </c>
      <c r="AY433" s="1080">
        <v>1.23</v>
      </c>
      <c r="AZ433" s="985">
        <v>23.7</v>
      </c>
      <c r="BA433" s="985">
        <v>-16.07</v>
      </c>
      <c r="BB433" s="985">
        <v>4.6899999999999995</v>
      </c>
      <c r="BC433" s="985">
        <v>-3.82</v>
      </c>
      <c r="BE433" s="700">
        <v>2010</v>
      </c>
      <c r="BF433" s="1013">
        <f t="shared" si="117"/>
        <v>0</v>
      </c>
      <c r="BG433" s="995">
        <v>11.600000000000001</v>
      </c>
    </row>
    <row r="434" spans="1:59" ht="11.25" customHeight="1" x14ac:dyDescent="0.2">
      <c r="A434" s="976" t="s">
        <v>3936</v>
      </c>
      <c r="B434" s="988" t="s">
        <v>4247</v>
      </c>
      <c r="C434" s="1070" t="s">
        <v>4252</v>
      </c>
      <c r="D434" s="1070" t="s">
        <v>4388</v>
      </c>
      <c r="E434" s="828">
        <v>5</v>
      </c>
      <c r="F434" s="1148">
        <v>830</v>
      </c>
      <c r="G434" s="1148" t="s">
        <v>106</v>
      </c>
      <c r="H434" s="1148" t="s">
        <v>106</v>
      </c>
      <c r="I434" s="992">
        <v>73.040000000000006</v>
      </c>
      <c r="J434" s="738">
        <f t="shared" si="104"/>
        <v>2.0810514786418399</v>
      </c>
      <c r="K434" s="997">
        <v>0.38</v>
      </c>
      <c r="L434" s="700">
        <v>4</v>
      </c>
      <c r="M434" s="729">
        <f t="shared" si="105"/>
        <v>1.52</v>
      </c>
      <c r="N434" s="700" t="s">
        <v>149</v>
      </c>
      <c r="O434" s="832">
        <v>0.32</v>
      </c>
      <c r="P434" s="718">
        <v>43318</v>
      </c>
      <c r="Q434" s="718">
        <v>43339</v>
      </c>
      <c r="R434" s="729">
        <f t="shared" si="106"/>
        <v>18.75</v>
      </c>
      <c r="S434" s="795">
        <f>IF(INDEX(Historical!$D$7:$D$1442,MATCH(B434,Historical!$B$7:$B$1449,0))=0,"n/a",(INDEX(Historical!$C$7:$C$1442,MATCH(B434,Historical!$B$7:$B$1449,0))/INDEX(Historical!$D$7:$D$1442,MATCH(B434,Historical!$B$7:$B$1449,0))-1)*100)</f>
        <v>16.666666666666675</v>
      </c>
      <c r="T434" s="795">
        <f>IF(INDEX(Historical!$F$7:$F$1442,MATCH(B434,Historical!$B$7:$B$1449,0))=0,"n/a",((INDEX(Historical!$C$7:$C$1442,MATCH(B434,Historical!$B$7:$B$1449,0))/INDEX(Historical!$F$7:$F$1442,MATCH(B434,Historical!$B$7:$B$1449,0)))^(1/3)-1)*100)</f>
        <v>21.528408625133899</v>
      </c>
      <c r="U434" s="795" t="str">
        <f>IF(INDEX(Historical!$H$7:$H$1442,MATCH(B434,Historical!$B$7:$B$1449,0))=0,"n/a",((INDEX(Historical!$C$7:$C$1442,MATCH(B434,Historical!$B$7:$B$1449,0))/INDEX(Historical!$H$7:$H$1442,MATCH(B434,Historical!$B$7:$B$1449,0)))^(1/5)-1)*100)</f>
        <v>n/a</v>
      </c>
      <c r="V434" s="795" t="str">
        <f>IF(INDEX(Historical!$O$7:$O$1442,MATCH(B434,Historical!$B$7:$B$1449,0))=0,"n/a",((INDEX(Historical!$C$7:$C$1442,MATCH(B434,Historical!$B$7:$B$1449,0))/INDEX(Historical!$O$7:$O$1442,MATCH(B434,Historical!$B$7:$B$1449,0)))^(1/10)-1)*100)</f>
        <v>n/a</v>
      </c>
      <c r="W434" s="796" t="str">
        <f t="shared" si="107"/>
        <v>n/a</v>
      </c>
      <c r="X434" s="797" t="str">
        <f t="shared" si="108"/>
        <v>n/a</v>
      </c>
      <c r="Y434" s="988"/>
      <c r="Z434" s="738">
        <f t="shared" si="109"/>
        <v>23.974763406940063</v>
      </c>
      <c r="AA434" s="999">
        <f t="shared" si="110"/>
        <v>11.5205047318612</v>
      </c>
      <c r="AB434" s="1148">
        <v>12</v>
      </c>
      <c r="AC434" s="992">
        <v>6.34</v>
      </c>
      <c r="AD434" s="992">
        <v>1.03</v>
      </c>
      <c r="AE434" s="992">
        <v>3.37</v>
      </c>
      <c r="AF434" s="992">
        <v>3.18</v>
      </c>
      <c r="AG434" s="992">
        <v>22.7</v>
      </c>
      <c r="AH434" s="992">
        <v>17.2</v>
      </c>
      <c r="AI434" s="992">
        <v>9.5</v>
      </c>
      <c r="AJ434" s="992">
        <v>34.4</v>
      </c>
      <c r="AK434" s="992">
        <v>11.18</v>
      </c>
      <c r="AL434" s="992">
        <v>13020</v>
      </c>
      <c r="AM434" s="992">
        <v>0.2</v>
      </c>
      <c r="AN434" s="992">
        <v>0</v>
      </c>
      <c r="AO434" s="838" t="str">
        <f t="shared" si="111"/>
        <v>n/a</v>
      </c>
      <c r="AP434" s="839" t="str">
        <f t="shared" si="112"/>
        <v>n/a</v>
      </c>
      <c r="AQ434" s="1001">
        <f t="shared" si="113"/>
        <v>27.602168298049822</v>
      </c>
      <c r="AR434" s="738">
        <f>INDEX(Historical!$C$7:$C$1442,MATCH(B434,Historical!$B$7:$B$1449,0))*IF(AH434="n/a",1.03,IF(AH434&lt;0,1.01,IF(AH434&gt;10,1.1,(1+AH434/100))))</f>
        <v>1.54</v>
      </c>
      <c r="AS434" s="999">
        <f t="shared" si="114"/>
        <v>1.6862999999999999</v>
      </c>
      <c r="AT434" s="999">
        <f t="shared" si="119"/>
        <v>1.85493</v>
      </c>
      <c r="AU434" s="999">
        <f t="shared" si="119"/>
        <v>2.0404230000000001</v>
      </c>
      <c r="AV434" s="999">
        <f t="shared" si="119"/>
        <v>2.2444653000000003</v>
      </c>
      <c r="AW434" s="738">
        <f t="shared" si="115"/>
        <v>9.3661183000000001</v>
      </c>
      <c r="AX434" s="846">
        <f t="shared" si="116"/>
        <v>12.823272590361444</v>
      </c>
      <c r="AY434" s="824">
        <v>0.69</v>
      </c>
      <c r="AZ434" s="995">
        <v>21.5</v>
      </c>
      <c r="BA434" s="995">
        <v>-37.019999999999996</v>
      </c>
      <c r="BB434" s="995">
        <v>5.9499999999999993</v>
      </c>
      <c r="BC434" s="995">
        <v>-15.909999999999998</v>
      </c>
      <c r="BE434" s="700">
        <v>2014</v>
      </c>
      <c r="BF434" s="1013">
        <f t="shared" si="117"/>
        <v>0</v>
      </c>
      <c r="BG434" s="995">
        <v>19.400000000000002</v>
      </c>
    </row>
    <row r="435" spans="1:59" ht="11.25" customHeight="1" x14ac:dyDescent="0.2">
      <c r="A435" s="984" t="s">
        <v>1664</v>
      </c>
      <c r="B435" s="988" t="s">
        <v>1665</v>
      </c>
      <c r="C435" s="1070" t="s">
        <v>4381</v>
      </c>
      <c r="D435" s="1070" t="s">
        <v>4382</v>
      </c>
      <c r="E435" s="828">
        <v>8</v>
      </c>
      <c r="F435" s="1148">
        <v>559</v>
      </c>
      <c r="G435" s="1148" t="s">
        <v>37</v>
      </c>
      <c r="H435" s="1148" t="s">
        <v>37</v>
      </c>
      <c r="I435" s="987">
        <v>92.43</v>
      </c>
      <c r="J435" s="738">
        <f t="shared" si="104"/>
        <v>3.6784593746619061</v>
      </c>
      <c r="K435" s="990">
        <v>0.85</v>
      </c>
      <c r="L435" s="1000">
        <v>4</v>
      </c>
      <c r="M435" s="729">
        <f t="shared" si="105"/>
        <v>3.4</v>
      </c>
      <c r="N435" s="983" t="s">
        <v>220</v>
      </c>
      <c r="O435" s="831">
        <v>0.8125</v>
      </c>
      <c r="P435" s="973">
        <v>43465</v>
      </c>
      <c r="Q435" s="973">
        <v>43480</v>
      </c>
      <c r="R435" s="729">
        <f t="shared" si="106"/>
        <v>4.6153846153846132</v>
      </c>
      <c r="S435" s="795">
        <f>IF(INDEX(Historical!$D$7:$D$1442,MATCH(B435,Historical!$B$7:$B$1449,0))=0,"n/a",(INDEX(Historical!$C$7:$C$1442,MATCH(B435,Historical!$B$7:$B$1449,0))/INDEX(Historical!$D$7:$D$1442,MATCH(B435,Historical!$B$7:$B$1449,0))-1)*100)</f>
        <v>4.8387096774193505</v>
      </c>
      <c r="T435" s="795">
        <f>IF(INDEX(Historical!$F$7:$F$1442,MATCH(B435,Historical!$B$7:$B$1449,0))=0,"n/a",((INDEX(Historical!$C$7:$C$1442,MATCH(B435,Historical!$B$7:$B$1449,0))/INDEX(Historical!$F$7:$F$1442,MATCH(B435,Historical!$B$7:$B$1449,0)))^(1/3)-1)*100)</f>
        <v>10.63453285514775</v>
      </c>
      <c r="U435" s="795">
        <f>IF(INDEX(Historical!$H$7:$H$1442,MATCH(B435,Historical!$B$7:$B$1449,0))=0,"n/a",((INDEX(Historical!$C$7:$C$1442,MATCH(B435,Historical!$B$7:$B$1449,0))/INDEX(Historical!$H$7:$H$1442,MATCH(B435,Historical!$B$7:$B$1449,0)))^(1/5)-1)*100)</f>
        <v>19.746240106104928</v>
      </c>
      <c r="V435" s="795">
        <f>IF(INDEX(Historical!$O$7:$O$1442,MATCH(B435,Historical!$B$7:$B$1449,0))=0,"n/a",((INDEX(Historical!$C$7:$C$1442,MATCH(B435,Historical!$B$7:$B$1449,0))/INDEX(Historical!$O$7:$O$1442,MATCH(B435,Historical!$B$7:$B$1449,0)))^(1/10)-1)*100)</f>
        <v>0.31301430492702842</v>
      </c>
      <c r="W435" s="796">
        <f t="shared" si="107"/>
        <v>63.084145980830741</v>
      </c>
      <c r="X435" s="797" t="str">
        <f t="shared" si="108"/>
        <v>n/a</v>
      </c>
      <c r="Y435" s="749"/>
      <c r="Z435" s="738">
        <f t="shared" si="109"/>
        <v>128.78787878787878</v>
      </c>
      <c r="AA435" s="999">
        <f t="shared" si="110"/>
        <v>35.01136363636364</v>
      </c>
      <c r="AB435" s="1000">
        <v>12</v>
      </c>
      <c r="AC435" s="978">
        <v>2.64</v>
      </c>
      <c r="AD435" s="978" t="s">
        <v>137</v>
      </c>
      <c r="AE435" s="978">
        <v>6.44</v>
      </c>
      <c r="AF435" s="978">
        <v>1.32</v>
      </c>
      <c r="AG435" s="978">
        <v>4.5</v>
      </c>
      <c r="AH435" s="978">
        <v>-62.6</v>
      </c>
      <c r="AI435" s="978">
        <v>2.48</v>
      </c>
      <c r="AJ435" s="978">
        <v>-7.9</v>
      </c>
      <c r="AK435" s="978">
        <v>-10.84</v>
      </c>
      <c r="AL435" s="991">
        <v>7910</v>
      </c>
      <c r="AM435" s="985">
        <v>0.3</v>
      </c>
      <c r="AN435" s="978">
        <v>0.93</v>
      </c>
      <c r="AO435" s="838">
        <f t="shared" si="111"/>
        <v>-11.586664155596807</v>
      </c>
      <c r="AP435" s="839">
        <f t="shared" si="112"/>
        <v>23.424699480766833</v>
      </c>
      <c r="AQ435" s="1001">
        <f t="shared" si="113"/>
        <v>43.317828618773021</v>
      </c>
      <c r="AR435" s="738">
        <f>INDEX(Historical!$C$7:$C$1442,MATCH(B435,Historical!$B$7:$B$1449,0))*IF(AH435="n/a",1.03,IF(AH435&lt;0,1.01,IF(AH435&gt;10,1.1,(1+AH435/100))))</f>
        <v>3.2825000000000002</v>
      </c>
      <c r="AS435" s="999">
        <f t="shared" si="114"/>
        <v>3.3639060000000001</v>
      </c>
      <c r="AT435" s="999">
        <f t="shared" si="119"/>
        <v>3.3975450600000001</v>
      </c>
      <c r="AU435" s="999">
        <f t="shared" si="119"/>
        <v>3.4315205106</v>
      </c>
      <c r="AV435" s="999">
        <f t="shared" si="119"/>
        <v>3.465835715706</v>
      </c>
      <c r="AW435" s="738">
        <f t="shared" si="115"/>
        <v>16.941307286306003</v>
      </c>
      <c r="AX435" s="846">
        <f t="shared" si="116"/>
        <v>18.328797237158934</v>
      </c>
      <c r="AY435" s="1080">
        <v>1.31</v>
      </c>
      <c r="AZ435" s="985">
        <v>20.399999999999999</v>
      </c>
      <c r="BA435" s="985">
        <v>-13.239999999999998</v>
      </c>
      <c r="BB435" s="985">
        <v>4.9399999999999995</v>
      </c>
      <c r="BC435" s="985">
        <v>-3.7199999999999998</v>
      </c>
      <c r="BE435" s="700">
        <v>2012</v>
      </c>
      <c r="BF435" s="1013">
        <f t="shared" si="117"/>
        <v>0</v>
      </c>
      <c r="BG435" s="995">
        <v>2</v>
      </c>
    </row>
    <row r="436" spans="1:59" ht="11.25" customHeight="1" x14ac:dyDescent="0.2">
      <c r="A436" s="976" t="s">
        <v>1666</v>
      </c>
      <c r="B436" s="988" t="s">
        <v>1667</v>
      </c>
      <c r="C436" s="1070" t="s">
        <v>112</v>
      </c>
      <c r="D436" s="1070" t="s">
        <v>213</v>
      </c>
      <c r="E436" s="828">
        <v>9</v>
      </c>
      <c r="F436" s="1148">
        <v>403</v>
      </c>
      <c r="G436" s="1148" t="s">
        <v>37</v>
      </c>
      <c r="H436" s="1148" t="s">
        <v>37</v>
      </c>
      <c r="I436" s="987">
        <v>165.99</v>
      </c>
      <c r="J436" s="738">
        <f t="shared" si="104"/>
        <v>2.2892945358154106</v>
      </c>
      <c r="K436" s="990">
        <v>0.95</v>
      </c>
      <c r="L436" s="1000">
        <v>4</v>
      </c>
      <c r="M436" s="729">
        <f t="shared" si="105"/>
        <v>3.8</v>
      </c>
      <c r="N436" s="983" t="s">
        <v>250</v>
      </c>
      <c r="O436" s="831">
        <v>0.82</v>
      </c>
      <c r="P436" s="973">
        <v>43423</v>
      </c>
      <c r="Q436" s="973">
        <v>43444</v>
      </c>
      <c r="R436" s="729">
        <f t="shared" si="106"/>
        <v>15.853658536585366</v>
      </c>
      <c r="S436" s="795">
        <f>IF(INDEX(Historical!$D$7:$D$1442,MATCH(B436,Historical!$B$7:$B$1449,0))=0,"n/a",(INDEX(Historical!$C$7:$C$1442,MATCH(B436,Historical!$B$7:$B$1449,0))/INDEX(Historical!$D$7:$D$1442,MATCH(B436,Historical!$B$7:$B$1449,0))-1)*100)</f>
        <v>15.593220338983071</v>
      </c>
      <c r="T436" s="795">
        <f>IF(INDEX(Historical!$F$7:$F$1442,MATCH(B436,Historical!$B$7:$B$1449,0))=0,"n/a",((INDEX(Historical!$C$7:$C$1442,MATCH(B436,Historical!$B$7:$B$1449,0))/INDEX(Historical!$F$7:$F$1442,MATCH(B436,Historical!$B$7:$B$1449,0)))^(1/3)-1)*100)</f>
        <v>15.729452726293779</v>
      </c>
      <c r="U436" s="795">
        <f>IF(INDEX(Historical!$H$7:$H$1442,MATCH(B436,Historical!$B$7:$B$1449,0))=0,"n/a",((INDEX(Historical!$C$7:$C$1442,MATCH(B436,Historical!$B$7:$B$1449,0))/INDEX(Historical!$H$7:$H$1442,MATCH(B436,Historical!$B$7:$B$1449,0)))^(1/5)-1)*100)</f>
        <v>16.632466066704676</v>
      </c>
      <c r="V436" s="795">
        <f>IF(INDEX(Historical!$O$7:$O$1442,MATCH(B436,Historical!$B$7:$B$1449,0))=0,"n/a",((INDEX(Historical!$C$7:$C$1442,MATCH(B436,Historical!$B$7:$B$1449,0))/INDEX(Historical!$O$7:$O$1442,MATCH(B436,Historical!$B$7:$B$1449,0)))^(1/10)-1)*100)</f>
        <v>11.00877579886992</v>
      </c>
      <c r="W436" s="796">
        <f t="shared" si="107"/>
        <v>1.510837024077831</v>
      </c>
      <c r="X436" s="797">
        <f t="shared" si="108"/>
        <v>1.2696538982217309</v>
      </c>
      <c r="Y436" s="988"/>
      <c r="Z436" s="738">
        <f t="shared" si="109"/>
        <v>33.868092691622095</v>
      </c>
      <c r="AA436" s="999">
        <f t="shared" si="110"/>
        <v>14.794117647058824</v>
      </c>
      <c r="AB436" s="1000">
        <v>12</v>
      </c>
      <c r="AC436" s="978">
        <v>11.22</v>
      </c>
      <c r="AD436" s="978">
        <v>1.53</v>
      </c>
      <c r="AE436" s="978">
        <v>2.2599999999999998</v>
      </c>
      <c r="AF436" s="978">
        <v>2.95</v>
      </c>
      <c r="AG436" s="978">
        <v>20.599999999999998</v>
      </c>
      <c r="AH436" s="978">
        <v>4.8</v>
      </c>
      <c r="AI436" s="978">
        <v>6.5699999999999994</v>
      </c>
      <c r="AJ436" s="978">
        <v>13.100000000000001</v>
      </c>
      <c r="AK436" s="978">
        <v>9.7000000000000011</v>
      </c>
      <c r="AL436" s="991">
        <v>9250</v>
      </c>
      <c r="AM436" s="985">
        <v>1.0999999999999999</v>
      </c>
      <c r="AN436" s="978">
        <v>0.35</v>
      </c>
      <c r="AO436" s="838">
        <f t="shared" si="111"/>
        <v>4.1276429554612637</v>
      </c>
      <c r="AP436" s="839">
        <f t="shared" si="112"/>
        <v>18.921760602520088</v>
      </c>
      <c r="AQ436" s="1001">
        <f t="shared" si="113"/>
        <v>39.272150935295699</v>
      </c>
      <c r="AR436" s="738">
        <f>INDEX(Historical!$C$7:$C$1442,MATCH(B436,Historical!$B$7:$B$1449,0))*IF(AH436="n/a",1.03,IF(AH436&lt;0,1.01,IF(AH436&gt;10,1.1,(1+AH436/100))))</f>
        <v>3.5736800000000004</v>
      </c>
      <c r="AS436" s="999">
        <f t="shared" si="114"/>
        <v>3.8084707760000009</v>
      </c>
      <c r="AT436" s="999">
        <f t="shared" si="119"/>
        <v>4.1778924412720011</v>
      </c>
      <c r="AU436" s="999">
        <f t="shared" si="119"/>
        <v>4.5831480080753852</v>
      </c>
      <c r="AV436" s="999">
        <f t="shared" si="119"/>
        <v>5.0277133648586974</v>
      </c>
      <c r="AW436" s="738">
        <f t="shared" si="115"/>
        <v>21.170904590206085</v>
      </c>
      <c r="AX436" s="846">
        <f t="shared" si="116"/>
        <v>12.754325314902154</v>
      </c>
      <c r="AY436" s="1080">
        <v>1.32</v>
      </c>
      <c r="AZ436" s="985">
        <v>22.689999999999998</v>
      </c>
      <c r="BA436" s="985">
        <v>-12.389999999999999</v>
      </c>
      <c r="BB436" s="985">
        <v>6.7100000000000009</v>
      </c>
      <c r="BC436" s="985">
        <v>2.6100000000000003</v>
      </c>
      <c r="BE436" s="700">
        <v>2011</v>
      </c>
      <c r="BF436" s="1013">
        <f t="shared" si="117"/>
        <v>0</v>
      </c>
      <c r="BG436" s="995">
        <v>12</v>
      </c>
    </row>
    <row r="437" spans="1:59" ht="11.25" customHeight="1" x14ac:dyDescent="0.2">
      <c r="A437" s="984" t="s">
        <v>1668</v>
      </c>
      <c r="B437" s="988" t="s">
        <v>1669</v>
      </c>
      <c r="C437" s="1070" t="s">
        <v>4381</v>
      </c>
      <c r="D437" s="1070" t="s">
        <v>4382</v>
      </c>
      <c r="E437" s="828">
        <v>8</v>
      </c>
      <c r="F437" s="1148">
        <v>535</v>
      </c>
      <c r="G437" s="1148" t="s">
        <v>106</v>
      </c>
      <c r="H437" s="1148" t="s">
        <v>106</v>
      </c>
      <c r="I437" s="987">
        <v>6.62</v>
      </c>
      <c r="J437" s="738">
        <f t="shared" si="104"/>
        <v>7.5528700906344408</v>
      </c>
      <c r="K437" s="990">
        <v>0.125</v>
      </c>
      <c r="L437" s="1000">
        <v>4</v>
      </c>
      <c r="M437" s="729">
        <f t="shared" si="105"/>
        <v>0.5</v>
      </c>
      <c r="N437" s="983" t="s">
        <v>927</v>
      </c>
      <c r="O437" s="831">
        <v>0.12</v>
      </c>
      <c r="P437" s="973">
        <v>43356</v>
      </c>
      <c r="Q437" s="973">
        <v>43384</v>
      </c>
      <c r="R437" s="729">
        <f t="shared" si="106"/>
        <v>4.1666666666666705</v>
      </c>
      <c r="S437" s="795">
        <f>IF(INDEX(Historical!$D$7:$D$1442,MATCH(B437,Historical!$B$7:$B$1449,0))=0,"n/a",(INDEX(Historical!$C$7:$C$1442,MATCH(B437,Historical!$B$7:$B$1449,0))/INDEX(Historical!$D$7:$D$1442,MATCH(B437,Historical!$B$7:$B$1449,0))-1)*100)</f>
        <v>14.634146341463406</v>
      </c>
      <c r="T437" s="795">
        <f>IF(INDEX(Historical!$F$7:$F$1442,MATCH(B437,Historical!$B$7:$B$1449,0))=0,"n/a",((INDEX(Historical!$C$7:$C$1442,MATCH(B437,Historical!$B$7:$B$1449,0))/INDEX(Historical!$F$7:$F$1442,MATCH(B437,Historical!$B$7:$B$1449,0)))^(1/3)-1)*100)</f>
        <v>17.462692973830272</v>
      </c>
      <c r="U437" s="795">
        <f>IF(INDEX(Historical!$H$7:$H$1442,MATCH(B437,Historical!$B$7:$B$1449,0))=0,"n/a",((INDEX(Historical!$C$7:$C$1442,MATCH(B437,Historical!$B$7:$B$1449,0))/INDEX(Historical!$H$7:$H$1442,MATCH(B437,Historical!$B$7:$B$1449,0)))^(1/5)-1)*100)</f>
        <v>27.40719795539961</v>
      </c>
      <c r="V437" s="795">
        <f>IF(INDEX(Historical!$O$7:$O$1442,MATCH(B437,Historical!$B$7:$B$1449,0))=0,"n/a",((INDEX(Historical!$C$7:$C$1442,MATCH(B437,Historical!$B$7:$B$1449,0))/INDEX(Historical!$O$7:$O$1442,MATCH(B437,Historical!$B$7:$B$1449,0)))^(1/10)-1)*100)</f>
        <v>-3.6262197376047633</v>
      </c>
      <c r="W437" s="796" t="str">
        <f t="shared" si="107"/>
        <v>n/a</v>
      </c>
      <c r="X437" s="797">
        <f t="shared" si="108"/>
        <v>0.77861357827839806</v>
      </c>
      <c r="Y437" s="989"/>
      <c r="Z437" s="738" t="str">
        <f t="shared" si="109"/>
        <v>n/a</v>
      </c>
      <c r="AA437" s="999" t="str">
        <f t="shared" si="110"/>
        <v>n/a</v>
      </c>
      <c r="AB437" s="1000">
        <v>12</v>
      </c>
      <c r="AC437" s="978">
        <v>-0.24</v>
      </c>
      <c r="AD437" s="978" t="s">
        <v>137</v>
      </c>
      <c r="AE437" s="978">
        <v>0.55000000000000004</v>
      </c>
      <c r="AF437" s="978">
        <v>1.01</v>
      </c>
      <c r="AG437" s="978">
        <v>-2.4</v>
      </c>
      <c r="AH437" s="980">
        <v>-224.40000000000003</v>
      </c>
      <c r="AI437" s="980">
        <v>32.1</v>
      </c>
      <c r="AJ437" s="978">
        <v>35.199999999999996</v>
      </c>
      <c r="AK437" s="978">
        <v>0</v>
      </c>
      <c r="AL437" s="991">
        <v>94.4</v>
      </c>
      <c r="AM437" s="985">
        <v>13.63</v>
      </c>
      <c r="AN437" s="980">
        <v>4.43</v>
      </c>
      <c r="AO437" s="838" t="str">
        <f t="shared" si="111"/>
        <v>n/a</v>
      </c>
      <c r="AP437" s="839">
        <f t="shared" si="112"/>
        <v>34.960068046034053</v>
      </c>
      <c r="AQ437" s="1001" t="str">
        <f t="shared" si="113"/>
        <v>n/a</v>
      </c>
      <c r="AR437" s="738">
        <f>INDEX(Historical!$C$7:$C$1442,MATCH(B437,Historical!$B$7:$B$1449,0))*IF(AH437="n/a",1.03,IF(AH437&lt;0,1.01,IF(AH437&gt;10,1.1,(1+AH437/100))))</f>
        <v>0.47469999999999996</v>
      </c>
      <c r="AS437" s="999">
        <f t="shared" si="114"/>
        <v>0.52217000000000002</v>
      </c>
      <c r="AT437" s="999">
        <f t="shared" si="119"/>
        <v>0.52217000000000002</v>
      </c>
      <c r="AU437" s="999">
        <f t="shared" si="119"/>
        <v>0.52217000000000002</v>
      </c>
      <c r="AV437" s="999">
        <f t="shared" si="119"/>
        <v>0.52217000000000002</v>
      </c>
      <c r="AW437" s="738">
        <f t="shared" si="115"/>
        <v>2.56338</v>
      </c>
      <c r="AX437" s="846">
        <f t="shared" si="116"/>
        <v>38.721752265861028</v>
      </c>
      <c r="AY437" s="1080">
        <v>0.86</v>
      </c>
      <c r="AZ437" s="985">
        <v>21.92</v>
      </c>
      <c r="BA437" s="985">
        <v>-13.120000000000001</v>
      </c>
      <c r="BB437" s="985">
        <v>3.16</v>
      </c>
      <c r="BC437" s="985">
        <v>-3.1</v>
      </c>
      <c r="BE437" s="700">
        <v>2011</v>
      </c>
      <c r="BF437" s="1013">
        <f t="shared" si="117"/>
        <v>0</v>
      </c>
      <c r="BG437" s="995">
        <v>-0.5</v>
      </c>
    </row>
    <row r="438" spans="1:59" ht="11.25" customHeight="1" x14ac:dyDescent="0.2">
      <c r="A438" s="984" t="s">
        <v>1670</v>
      </c>
      <c r="B438" s="988" t="s">
        <v>1671</v>
      </c>
      <c r="C438" s="1070" t="s">
        <v>108</v>
      </c>
      <c r="D438" s="1070" t="s">
        <v>4401</v>
      </c>
      <c r="E438" s="828">
        <v>6</v>
      </c>
      <c r="F438" s="1148">
        <v>719</v>
      </c>
      <c r="G438" s="1148" t="s">
        <v>106</v>
      </c>
      <c r="H438" s="1148" t="s">
        <v>106</v>
      </c>
      <c r="I438" s="987">
        <v>33.32</v>
      </c>
      <c r="J438" s="738">
        <f t="shared" si="104"/>
        <v>1.6806722689075633</v>
      </c>
      <c r="K438" s="990">
        <v>0.14000000000000001</v>
      </c>
      <c r="L438" s="1000">
        <v>4</v>
      </c>
      <c r="M438" s="729">
        <f t="shared" si="105"/>
        <v>0.56000000000000005</v>
      </c>
      <c r="N438" s="983" t="s">
        <v>997</v>
      </c>
      <c r="O438" s="831">
        <v>0.12</v>
      </c>
      <c r="P438" s="973">
        <v>43229</v>
      </c>
      <c r="Q438" s="973">
        <v>43245</v>
      </c>
      <c r="R438" s="729">
        <f t="shared" si="106"/>
        <v>16.666666666666682</v>
      </c>
      <c r="S438" s="795">
        <f>IF(INDEX(Historical!$D$7:$D$1442,MATCH(B438,Historical!$B$7:$B$1449,0))=0,"n/a",(INDEX(Historical!$C$7:$C$1442,MATCH(B438,Historical!$B$7:$B$1449,0))/INDEX(Historical!$D$7:$D$1442,MATCH(B438,Historical!$B$7:$B$1449,0))-1)*100)</f>
        <v>35.000000000000007</v>
      </c>
      <c r="T438" s="795">
        <f>IF(INDEX(Historical!$F$7:$F$1442,MATCH(B438,Historical!$B$7:$B$1449,0))=0,"n/a",((INDEX(Historical!$C$7:$C$1442,MATCH(B438,Historical!$B$7:$B$1449,0))/INDEX(Historical!$F$7:$F$1442,MATCH(B438,Historical!$B$7:$B$1449,0)))^(1/3)-1)*100)</f>
        <v>32.909280794909158</v>
      </c>
      <c r="U438" s="795">
        <f>IF(INDEX(Historical!$H$7:$H$1442,MATCH(B438,Historical!$B$7:$B$1449,0))=0,"n/a",((INDEX(Historical!$C$7:$C$1442,MATCH(B438,Historical!$B$7:$B$1449,0))/INDEX(Historical!$H$7:$H$1442,MATCH(B438,Historical!$B$7:$B$1449,0)))^(1/5)-1)*100)</f>
        <v>29.19940099556333</v>
      </c>
      <c r="V438" s="795">
        <f>IF(INDEX(Historical!$O$7:$O$1442,MATCH(B438,Historical!$B$7:$B$1449,0))=0,"n/a",((INDEX(Historical!$C$7:$C$1442,MATCH(B438,Historical!$B$7:$B$1449,0))/INDEX(Historical!$O$7:$O$1442,MATCH(B438,Historical!$B$7:$B$1449,0)))^(1/10)-1)*100)</f>
        <v>16.23080652394242</v>
      </c>
      <c r="W438" s="796">
        <f t="shared" si="107"/>
        <v>1.7990110936564152</v>
      </c>
      <c r="X438" s="797">
        <f t="shared" si="108"/>
        <v>1.8024321602199587</v>
      </c>
      <c r="Y438" s="989"/>
      <c r="Z438" s="738">
        <f t="shared" si="109"/>
        <v>20.895522388059703</v>
      </c>
      <c r="AA438" s="999">
        <f t="shared" si="110"/>
        <v>12.432835820895521</v>
      </c>
      <c r="AB438" s="1000">
        <v>12</v>
      </c>
      <c r="AC438" s="978">
        <v>2.68</v>
      </c>
      <c r="AD438" s="978" t="s">
        <v>137</v>
      </c>
      <c r="AE438" s="978">
        <v>2.72</v>
      </c>
      <c r="AF438" s="978">
        <v>1.19</v>
      </c>
      <c r="AG438" s="978">
        <v>9.7000000000000011</v>
      </c>
      <c r="AH438" s="978">
        <v>1</v>
      </c>
      <c r="AI438" s="978" t="s">
        <v>137</v>
      </c>
      <c r="AJ438" s="978">
        <v>16.2</v>
      </c>
      <c r="AK438" s="978" t="s">
        <v>137</v>
      </c>
      <c r="AL438" s="991">
        <v>84.97</v>
      </c>
      <c r="AM438" s="985">
        <v>1.3</v>
      </c>
      <c r="AN438" s="978">
        <v>0</v>
      </c>
      <c r="AO438" s="838">
        <f t="shared" si="111"/>
        <v>18.447237443575375</v>
      </c>
      <c r="AP438" s="839">
        <f t="shared" si="112"/>
        <v>30.880073264470894</v>
      </c>
      <c r="AQ438" s="1001">
        <f t="shared" si="113"/>
        <v>-18.909996158272325</v>
      </c>
      <c r="AR438" s="738">
        <f>INDEX(Historical!$C$7:$C$1442,MATCH(B438,Historical!$B$7:$B$1449,0))*IF(AH438="n/a",1.03,IF(AH438&lt;0,1.01,IF(AH438&gt;10,1.1,(1+AH438/100))))</f>
        <v>0.5454</v>
      </c>
      <c r="AS438" s="999">
        <f t="shared" si="114"/>
        <v>0.56176199999999998</v>
      </c>
      <c r="AT438" s="999">
        <f t="shared" si="119"/>
        <v>0.57861485999999995</v>
      </c>
      <c r="AU438" s="999">
        <f t="shared" si="119"/>
        <v>0.59597330579999996</v>
      </c>
      <c r="AV438" s="999">
        <f t="shared" si="119"/>
        <v>0.61385250497400001</v>
      </c>
      <c r="AW438" s="738">
        <f t="shared" si="115"/>
        <v>2.8956026707739997</v>
      </c>
      <c r="AX438" s="846">
        <f t="shared" si="116"/>
        <v>8.6902841259723882</v>
      </c>
      <c r="AY438" s="1080">
        <v>0.51</v>
      </c>
      <c r="AZ438" s="985">
        <v>4.1099999999999994</v>
      </c>
      <c r="BA438" s="985">
        <v>-18.47</v>
      </c>
      <c r="BB438" s="985">
        <v>-2.21</v>
      </c>
      <c r="BC438" s="985">
        <v>-10.040000000000001</v>
      </c>
      <c r="BE438" s="700">
        <v>2013</v>
      </c>
      <c r="BF438" s="1013">
        <f t="shared" si="117"/>
        <v>0</v>
      </c>
      <c r="BG438" s="995">
        <v>1</v>
      </c>
    </row>
    <row r="439" spans="1:59" ht="11.25" customHeight="1" x14ac:dyDescent="0.2">
      <c r="A439" s="976" t="s">
        <v>1672</v>
      </c>
      <c r="B439" s="988" t="s">
        <v>1673</v>
      </c>
      <c r="C439" s="1070" t="s">
        <v>108</v>
      </c>
      <c r="D439" s="1070" t="s">
        <v>4401</v>
      </c>
      <c r="E439" s="828">
        <v>8</v>
      </c>
      <c r="F439" s="1148">
        <v>569</v>
      </c>
      <c r="G439" s="1148" t="s">
        <v>106</v>
      </c>
      <c r="H439" s="1148" t="s">
        <v>106</v>
      </c>
      <c r="I439" s="987">
        <v>66.349999999999994</v>
      </c>
      <c r="J439" s="738">
        <f t="shared" si="104"/>
        <v>2.2908816880180862</v>
      </c>
      <c r="K439" s="990">
        <v>0.38</v>
      </c>
      <c r="L439" s="1000">
        <v>4</v>
      </c>
      <c r="M439" s="729">
        <f t="shared" si="105"/>
        <v>1.52</v>
      </c>
      <c r="N439" s="983" t="s">
        <v>238</v>
      </c>
      <c r="O439" s="831">
        <v>0.36</v>
      </c>
      <c r="P439" s="973">
        <v>43510</v>
      </c>
      <c r="Q439" s="973">
        <v>43518</v>
      </c>
      <c r="R439" s="729">
        <f t="shared" si="106"/>
        <v>5.5555555555555607</v>
      </c>
      <c r="S439" s="795">
        <f>IF(INDEX(Historical!$D$7:$D$1442,MATCH(B439,Historical!$B$7:$B$1449,0))=0,"n/a",(INDEX(Historical!$C$7:$C$1442,MATCH(B439,Historical!$B$7:$B$1449,0))/INDEX(Historical!$D$7:$D$1442,MATCH(B439,Historical!$B$7:$B$1449,0))-1)*100)</f>
        <v>4.5454545454545414</v>
      </c>
      <c r="T439" s="795">
        <f>IF(INDEX(Historical!$F$7:$F$1442,MATCH(B439,Historical!$B$7:$B$1449,0))=0,"n/a",((INDEX(Historical!$C$7:$C$1442,MATCH(B439,Historical!$B$7:$B$1449,0))/INDEX(Historical!$F$7:$F$1442,MATCH(B439,Historical!$B$7:$B$1449,0)))^(1/3)-1)*100)</f>
        <v>12.085905216063498</v>
      </c>
      <c r="U439" s="795">
        <f>IF(INDEX(Historical!$H$7:$H$1442,MATCH(B439,Historical!$B$7:$B$1449,0))=0,"n/a",((INDEX(Historical!$C$7:$C$1442,MATCH(B439,Historical!$B$7:$B$1449,0))/INDEX(Historical!$H$7:$H$1442,MATCH(B439,Historical!$B$7:$B$1449,0)))^(1/5)-1)*100)</f>
        <v>13.273800857430285</v>
      </c>
      <c r="V439" s="795">
        <f>IF(INDEX(Historical!$O$7:$O$1442,MATCH(B439,Historical!$B$7:$B$1449,0))=0,"n/a",((INDEX(Historical!$C$7:$C$1442,MATCH(B439,Historical!$B$7:$B$1449,0))/INDEX(Historical!$O$7:$O$1442,MATCH(B439,Historical!$B$7:$B$1449,0)))^(1/10)-1)*100)</f>
        <v>7.3339265781023455</v>
      </c>
      <c r="W439" s="796">
        <f t="shared" si="107"/>
        <v>1.8099173363779273</v>
      </c>
      <c r="X439" s="797">
        <f t="shared" si="108"/>
        <v>0.98324450795779883</v>
      </c>
      <c r="Y439" s="989"/>
      <c r="Z439" s="738">
        <f t="shared" si="109"/>
        <v>34.311512415349888</v>
      </c>
      <c r="AA439" s="999">
        <f t="shared" si="110"/>
        <v>14.977426636568849</v>
      </c>
      <c r="AB439" s="1000">
        <v>12</v>
      </c>
      <c r="AC439" s="978">
        <v>4.43</v>
      </c>
      <c r="AD439" s="978">
        <v>1.25</v>
      </c>
      <c r="AE439" s="978">
        <v>4.46</v>
      </c>
      <c r="AF439" s="978">
        <v>1.03</v>
      </c>
      <c r="AG439" s="978">
        <v>5.7</v>
      </c>
      <c r="AH439" s="978">
        <v>-8.7999999999999989</v>
      </c>
      <c r="AI439" s="978">
        <v>-1.1900000000000002</v>
      </c>
      <c r="AJ439" s="978">
        <v>13.5</v>
      </c>
      <c r="AK439" s="978">
        <v>12</v>
      </c>
      <c r="AL439" s="991">
        <v>2410</v>
      </c>
      <c r="AM439" s="985">
        <v>1.2</v>
      </c>
      <c r="AN439" s="978">
        <v>0.05</v>
      </c>
      <c r="AO439" s="838">
        <f t="shared" si="111"/>
        <v>0.58725590887952173</v>
      </c>
      <c r="AP439" s="839">
        <f t="shared" si="112"/>
        <v>15.56468254544837</v>
      </c>
      <c r="AQ439" s="1001">
        <f t="shared" si="113"/>
        <v>-17.19702250209728</v>
      </c>
      <c r="AR439" s="738">
        <f>INDEX(Historical!$C$7:$C$1442,MATCH(B439,Historical!$B$7:$B$1449,0))*IF(AH439="n/a",1.03,IF(AH439&lt;0,1.01,IF(AH439&gt;10,1.1,(1+AH439/100))))</f>
        <v>1.3937999999999999</v>
      </c>
      <c r="AS439" s="999">
        <f t="shared" si="114"/>
        <v>1.4077379999999999</v>
      </c>
      <c r="AT439" s="999">
        <f t="shared" si="119"/>
        <v>1.5485118</v>
      </c>
      <c r="AU439" s="999">
        <f t="shared" si="119"/>
        <v>1.7033629800000001</v>
      </c>
      <c r="AV439" s="999">
        <f t="shared" si="119"/>
        <v>1.8736992780000001</v>
      </c>
      <c r="AW439" s="738">
        <f t="shared" si="115"/>
        <v>7.9271120580000005</v>
      </c>
      <c r="AX439" s="846">
        <f t="shared" si="116"/>
        <v>11.947418324039189</v>
      </c>
      <c r="AY439" s="1080">
        <v>1.17</v>
      </c>
      <c r="AZ439" s="985">
        <v>17.330000000000002</v>
      </c>
      <c r="BA439" s="985">
        <v>-28.849999999999998</v>
      </c>
      <c r="BB439" s="985">
        <v>2.2599999999999998</v>
      </c>
      <c r="BC439" s="985">
        <v>-15.909999999999998</v>
      </c>
      <c r="BE439" s="700">
        <v>2012</v>
      </c>
      <c r="BF439" s="1013">
        <f t="shared" si="117"/>
        <v>0</v>
      </c>
      <c r="BG439" s="995">
        <v>0.89999999999999991</v>
      </c>
    </row>
    <row r="440" spans="1:59" ht="11.25" customHeight="1" x14ac:dyDescent="0.2">
      <c r="A440" s="984" t="s">
        <v>1674</v>
      </c>
      <c r="B440" s="988" t="s">
        <v>1675</v>
      </c>
      <c r="C440" s="1070" t="s">
        <v>108</v>
      </c>
      <c r="D440" s="1070" t="s">
        <v>4401</v>
      </c>
      <c r="E440" s="828">
        <v>7</v>
      </c>
      <c r="F440" s="1148">
        <v>616</v>
      </c>
      <c r="G440" s="1148" t="s">
        <v>106</v>
      </c>
      <c r="H440" s="1148" t="s">
        <v>106</v>
      </c>
      <c r="I440" s="987">
        <v>37.909999999999997</v>
      </c>
      <c r="J440" s="738">
        <f t="shared" si="104"/>
        <v>2.3212872592983382</v>
      </c>
      <c r="K440" s="990">
        <v>0.22</v>
      </c>
      <c r="L440" s="1000">
        <v>4</v>
      </c>
      <c r="M440" s="729">
        <f t="shared" si="105"/>
        <v>0.88</v>
      </c>
      <c r="N440" s="983" t="s">
        <v>509</v>
      </c>
      <c r="O440" s="831">
        <v>0.21</v>
      </c>
      <c r="P440" s="973">
        <v>43290</v>
      </c>
      <c r="Q440" s="973">
        <v>43301</v>
      </c>
      <c r="R440" s="729">
        <f t="shared" si="106"/>
        <v>4.7619047619047663</v>
      </c>
      <c r="S440" s="795">
        <f>IF(INDEX(Historical!$D$7:$D$1442,MATCH(B440,Historical!$B$7:$B$1449,0))=0,"n/a",(INDEX(Historical!$C$7:$C$1442,MATCH(B440,Historical!$B$7:$B$1449,0))/INDEX(Historical!$D$7:$D$1442,MATCH(B440,Historical!$B$7:$B$1449,0))-1)*100)</f>
        <v>4.8780487804878092</v>
      </c>
      <c r="T440" s="795">
        <f>IF(INDEX(Historical!$F$7:$F$1442,MATCH(B440,Historical!$B$7:$B$1449,0))=0,"n/a",((INDEX(Historical!$C$7:$C$1442,MATCH(B440,Historical!$B$7:$B$1449,0))/INDEX(Historical!$F$7:$F$1442,MATCH(B440,Historical!$B$7:$B$1449,0)))^(1/3)-1)*100)</f>
        <v>11.524149667113504</v>
      </c>
      <c r="U440" s="795">
        <f>IF(INDEX(Historical!$H$7:$H$1442,MATCH(B440,Historical!$B$7:$B$1449,0))=0,"n/a",((INDEX(Historical!$C$7:$C$1442,MATCH(B440,Historical!$B$7:$B$1449,0))/INDEX(Historical!$H$7:$H$1442,MATCH(B440,Historical!$B$7:$B$1449,0)))^(1/5)-1)*100)</f>
        <v>11.907829950363169</v>
      </c>
      <c r="V440" s="795">
        <f>IF(INDEX(Historical!$O$7:$O$1442,MATCH(B440,Historical!$B$7:$B$1449,0))=0,"n/a",((INDEX(Historical!$C$7:$C$1442,MATCH(B440,Historical!$B$7:$B$1449,0))/INDEX(Historical!$O$7:$O$1442,MATCH(B440,Historical!$B$7:$B$1449,0)))^(1/10)-1)*100)</f>
        <v>0.72582807054286658</v>
      </c>
      <c r="W440" s="796">
        <f t="shared" si="107"/>
        <v>16.405854821041817</v>
      </c>
      <c r="X440" s="797" t="str">
        <f t="shared" si="108"/>
        <v>n/a</v>
      </c>
      <c r="Y440" s="989"/>
      <c r="Z440" s="738" t="str">
        <f t="shared" si="109"/>
        <v>n/a</v>
      </c>
      <c r="AA440" s="999" t="str">
        <f t="shared" si="110"/>
        <v>n/a</v>
      </c>
      <c r="AB440" s="1000">
        <v>12</v>
      </c>
      <c r="AC440" s="978" t="s">
        <v>137</v>
      </c>
      <c r="AD440" s="978" t="s">
        <v>137</v>
      </c>
      <c r="AE440" s="978" t="s">
        <v>137</v>
      </c>
      <c r="AF440" s="978" t="s">
        <v>137</v>
      </c>
      <c r="AG440" s="978" t="s">
        <v>137</v>
      </c>
      <c r="AH440" s="978" t="s">
        <v>137</v>
      </c>
      <c r="AI440" s="978" t="s">
        <v>137</v>
      </c>
      <c r="AJ440" s="978" t="s">
        <v>137</v>
      </c>
      <c r="AK440" s="978" t="s">
        <v>137</v>
      </c>
      <c r="AL440" s="991" t="s">
        <v>137</v>
      </c>
      <c r="AM440" s="985" t="s">
        <v>137</v>
      </c>
      <c r="AN440" s="978" t="s">
        <v>137</v>
      </c>
      <c r="AO440" s="838" t="str">
        <f t="shared" si="111"/>
        <v>n/a</v>
      </c>
      <c r="AP440" s="839">
        <f t="shared" si="112"/>
        <v>14.229117209661506</v>
      </c>
      <c r="AQ440" s="1001" t="str">
        <f t="shared" si="113"/>
        <v>n/a</v>
      </c>
      <c r="AR440" s="738">
        <f>INDEX(Historical!$C$7:$C$1442,MATCH(B440,Historical!$B$7:$B$1449,0))*IF(AH440="n/a",1.03,IF(AH440&lt;0,1.01,IF(AH440&gt;10,1.1,(1+AH440/100))))</f>
        <v>0.88580000000000003</v>
      </c>
      <c r="AS440" s="999">
        <f t="shared" si="114"/>
        <v>0.91237400000000002</v>
      </c>
      <c r="AT440" s="999">
        <f t="shared" si="119"/>
        <v>0.93974522000000005</v>
      </c>
      <c r="AU440" s="999">
        <f t="shared" si="119"/>
        <v>0.96793757660000013</v>
      </c>
      <c r="AV440" s="999">
        <f t="shared" si="119"/>
        <v>0.99697570389800017</v>
      </c>
      <c r="AW440" s="738">
        <f t="shared" si="115"/>
        <v>4.7028325004980003</v>
      </c>
      <c r="AX440" s="846">
        <f t="shared" si="116"/>
        <v>12.405255870477449</v>
      </c>
      <c r="AY440" s="1080" t="s">
        <v>137</v>
      </c>
      <c r="AZ440" s="985" t="s">
        <v>137</v>
      </c>
      <c r="BA440" s="985" t="s">
        <v>137</v>
      </c>
      <c r="BB440" s="985" t="s">
        <v>137</v>
      </c>
      <c r="BC440" s="985" t="s">
        <v>137</v>
      </c>
      <c r="BD440" s="1032" t="s">
        <v>4326</v>
      </c>
      <c r="BE440" s="700">
        <v>2012</v>
      </c>
      <c r="BF440" s="1013">
        <f t="shared" si="117"/>
        <v>0</v>
      </c>
      <c r="BG440" s="995" t="s">
        <v>137</v>
      </c>
    </row>
    <row r="441" spans="1:59" s="874" customFormat="1" ht="11.25" customHeight="1" x14ac:dyDescent="0.2">
      <c r="A441" s="853" t="s">
        <v>1676</v>
      </c>
      <c r="B441" s="882" t="s">
        <v>1677</v>
      </c>
      <c r="C441" s="1070" t="s">
        <v>108</v>
      </c>
      <c r="D441" s="1070" t="s">
        <v>4393</v>
      </c>
      <c r="E441" s="854">
        <v>7</v>
      </c>
      <c r="F441" s="1148">
        <v>621</v>
      </c>
      <c r="G441" s="1147" t="s">
        <v>106</v>
      </c>
      <c r="H441" s="1147" t="s">
        <v>106</v>
      </c>
      <c r="I441" s="855">
        <v>35.21</v>
      </c>
      <c r="J441" s="856">
        <f t="shared" si="104"/>
        <v>1.4768531667140017</v>
      </c>
      <c r="K441" s="857">
        <v>0.13</v>
      </c>
      <c r="L441" s="858">
        <v>4</v>
      </c>
      <c r="M441" s="859">
        <f t="shared" si="105"/>
        <v>0.52</v>
      </c>
      <c r="N441" s="860" t="s">
        <v>210</v>
      </c>
      <c r="O441" s="861">
        <v>0.11</v>
      </c>
      <c r="P441" s="862">
        <v>43326</v>
      </c>
      <c r="Q441" s="862">
        <v>43343</v>
      </c>
      <c r="R441" s="859">
        <f t="shared" si="106"/>
        <v>18.181818181818183</v>
      </c>
      <c r="S441" s="795">
        <f>IF(INDEX(Historical!$D$7:$D$1442,MATCH(B441,Historical!$B$7:$B$1449,0))=0,"n/a",(INDEX(Historical!$C$7:$C$1442,MATCH(B441,Historical!$B$7:$B$1449,0))/INDEX(Historical!$D$7:$D$1442,MATCH(B441,Historical!$B$7:$B$1449,0))-1)*100)</f>
        <v>14.285714285714279</v>
      </c>
      <c r="T441" s="795">
        <f>IF(INDEX(Historical!$F$7:$F$1442,MATCH(B441,Historical!$B$7:$B$1449,0))=0,"n/a",((INDEX(Historical!$C$7:$C$1442,MATCH(B441,Historical!$B$7:$B$1449,0))/INDEX(Historical!$F$7:$F$1442,MATCH(B441,Historical!$B$7:$B$1449,0)))^(1/3)-1)*100)</f>
        <v>11.102644857564847</v>
      </c>
      <c r="U441" s="795">
        <f>IF(INDEX(Historical!$H$7:$H$1442,MATCH(B441,Historical!$B$7:$B$1449,0))=0,"n/a",((INDEX(Historical!$C$7:$C$1442,MATCH(B441,Historical!$B$7:$B$1449,0))/INDEX(Historical!$H$7:$H$1442,MATCH(B441,Historical!$B$7:$B$1449,0)))^(1/5)-1)*100)</f>
        <v>9.1379793477641904</v>
      </c>
      <c r="V441" s="795">
        <f>IF(INDEX(Historical!$O$7:$O$1442,MATCH(B441,Historical!$B$7:$B$1449,0))=0,"n/a",((INDEX(Historical!$C$7:$C$1442,MATCH(B441,Historical!$B$7:$B$1449,0))/INDEX(Historical!$O$7:$O$1442,MATCH(B441,Historical!$B$7:$B$1449,0)))^(1/10)-1)*100)</f>
        <v>8.1139800821938621</v>
      </c>
      <c r="W441" s="863">
        <f t="shared" si="107"/>
        <v>1.1262018460973913</v>
      </c>
      <c r="X441" s="864">
        <f t="shared" si="108"/>
        <v>0.7678974241818648</v>
      </c>
      <c r="Y441" s="879"/>
      <c r="Z441" s="856">
        <f t="shared" si="109"/>
        <v>19.188191881918819</v>
      </c>
      <c r="AA441" s="866">
        <f t="shared" si="110"/>
        <v>12.992619926199263</v>
      </c>
      <c r="AB441" s="858">
        <v>12</v>
      </c>
      <c r="AC441" s="867">
        <v>2.71</v>
      </c>
      <c r="AD441" s="867" t="s">
        <v>137</v>
      </c>
      <c r="AE441" s="867">
        <v>3.86</v>
      </c>
      <c r="AF441" s="867">
        <v>1.54</v>
      </c>
      <c r="AG441" s="867">
        <v>10.7</v>
      </c>
      <c r="AH441" s="867">
        <v>21.8</v>
      </c>
      <c r="AI441" s="867">
        <v>2.16</v>
      </c>
      <c r="AJ441" s="867">
        <v>11.899999999999999</v>
      </c>
      <c r="AK441" s="867" t="s">
        <v>137</v>
      </c>
      <c r="AL441" s="868">
        <v>311.95999999999998</v>
      </c>
      <c r="AM441" s="869">
        <v>3.6999999999999997</v>
      </c>
      <c r="AN441" s="867">
        <v>7.0000000000000007E-2</v>
      </c>
      <c r="AO441" s="870">
        <f t="shared" si="111"/>
        <v>-2.3777874117210711</v>
      </c>
      <c r="AP441" s="871">
        <f t="shared" si="112"/>
        <v>10.614832514478191</v>
      </c>
      <c r="AQ441" s="872">
        <f t="shared" si="113"/>
        <v>-5.6987458871024739</v>
      </c>
      <c r="AR441" s="738">
        <f>INDEX(Historical!$C$7:$C$1442,MATCH(B441,Historical!$B$7:$B$1449,0))*IF(AH441="n/a",1.03,IF(AH441&lt;0,1.01,IF(AH441&gt;10,1.1,(1+AH441/100))))</f>
        <v>0.52800000000000002</v>
      </c>
      <c r="AS441" s="866">
        <f t="shared" si="114"/>
        <v>0.53940480000000002</v>
      </c>
      <c r="AT441" s="866">
        <f t="shared" si="119"/>
        <v>0.55558694400000008</v>
      </c>
      <c r="AU441" s="866">
        <f t="shared" si="119"/>
        <v>0.57225455232000011</v>
      </c>
      <c r="AV441" s="866">
        <f t="shared" si="119"/>
        <v>0.58942218888960007</v>
      </c>
      <c r="AW441" s="856">
        <f t="shared" si="115"/>
        <v>2.7846684852096004</v>
      </c>
      <c r="AX441" s="873">
        <f t="shared" si="116"/>
        <v>7.9087432127509238</v>
      </c>
      <c r="AY441" s="1081">
        <v>0.69</v>
      </c>
      <c r="AZ441" s="869">
        <v>16.23</v>
      </c>
      <c r="BA441" s="869">
        <v>-15.14</v>
      </c>
      <c r="BB441" s="869">
        <v>3.92</v>
      </c>
      <c r="BC441" s="869">
        <v>-3.71</v>
      </c>
      <c r="BD441" s="1033"/>
      <c r="BE441" s="700">
        <v>2012</v>
      </c>
      <c r="BF441" s="1013">
        <f t="shared" si="117"/>
        <v>0</v>
      </c>
      <c r="BG441" s="931">
        <v>1.0999999999999999</v>
      </c>
    </row>
    <row r="442" spans="1:59" ht="11.25" customHeight="1" x14ac:dyDescent="0.2">
      <c r="A442" s="984" t="s">
        <v>1678</v>
      </c>
      <c r="B442" s="988" t="s">
        <v>1679</v>
      </c>
      <c r="C442" s="1070" t="s">
        <v>112</v>
      </c>
      <c r="D442" s="1070" t="s">
        <v>4395</v>
      </c>
      <c r="E442" s="828">
        <v>7</v>
      </c>
      <c r="F442" s="1148">
        <v>610</v>
      </c>
      <c r="G442" s="1148" t="s">
        <v>115</v>
      </c>
      <c r="H442" s="1148" t="s">
        <v>115</v>
      </c>
      <c r="I442" s="987">
        <v>56.76</v>
      </c>
      <c r="J442" s="738">
        <f t="shared" si="104"/>
        <v>1.1275546159267089</v>
      </c>
      <c r="K442" s="990">
        <v>0.16</v>
      </c>
      <c r="L442" s="1000">
        <v>4</v>
      </c>
      <c r="M442" s="729">
        <f t="shared" si="105"/>
        <v>0.64</v>
      </c>
      <c r="N442" s="983" t="s">
        <v>289</v>
      </c>
      <c r="O442" s="831">
        <v>0.125</v>
      </c>
      <c r="P442" s="973">
        <v>43256</v>
      </c>
      <c r="Q442" s="973">
        <v>43278</v>
      </c>
      <c r="R442" s="729">
        <f t="shared" si="106"/>
        <v>28.000000000000004</v>
      </c>
      <c r="S442" s="795">
        <f>IF(INDEX(Historical!$D$7:$D$1442,MATCH(B442,Historical!$B$7:$B$1449,0))=0,"n/a",(INDEX(Historical!$C$7:$C$1442,MATCH(B442,Historical!$B$7:$B$1449,0))/INDEX(Historical!$D$7:$D$1442,MATCH(B442,Historical!$B$7:$B$1449,0))-1)*100)</f>
        <v>19.999999999999996</v>
      </c>
      <c r="T442" s="795">
        <f>IF(INDEX(Historical!$F$7:$F$1442,MATCH(B442,Historical!$B$7:$B$1449,0))=0,"n/a",((INDEX(Historical!$C$7:$C$1442,MATCH(B442,Historical!$B$7:$B$1449,0))/INDEX(Historical!$F$7:$F$1442,MATCH(B442,Historical!$B$7:$B$1449,0)))^(1/3)-1)*100)</f>
        <v>25.99210498948732</v>
      </c>
      <c r="U442" s="795">
        <f>IF(INDEX(Historical!$H$7:$H$1442,MATCH(B442,Historical!$B$7:$B$1449,0))=0,"n/a",((INDEX(Historical!$C$7:$C$1442,MATCH(B442,Historical!$B$7:$B$1449,0))/INDEX(Historical!$H$7:$H$1442,MATCH(B442,Historical!$B$7:$B$1449,0)))^(1/5)-1)*100)</f>
        <v>34.395986872374216</v>
      </c>
      <c r="V442" s="795">
        <f>IF(INDEX(Historical!$O$7:$O$1442,MATCH(B442,Historical!$B$7:$B$1449,0))=0,"n/a",((INDEX(Historical!$C$7:$C$1442,MATCH(B442,Historical!$B$7:$B$1449,0))/INDEX(Historical!$O$7:$O$1442,MATCH(B442,Historical!$B$7:$B$1449,0)))^(1/10)-1)*100)</f>
        <v>39.792697725953815</v>
      </c>
      <c r="W442" s="796">
        <f t="shared" si="107"/>
        <v>0.86437936701990115</v>
      </c>
      <c r="X442" s="797">
        <f t="shared" si="108"/>
        <v>0.7835076736303922</v>
      </c>
      <c r="Y442" s="741"/>
      <c r="Z442" s="738">
        <f t="shared" si="109"/>
        <v>14.883720930232558</v>
      </c>
      <c r="AA442" s="999">
        <f t="shared" si="110"/>
        <v>13.2</v>
      </c>
      <c r="AB442" s="1000">
        <v>12</v>
      </c>
      <c r="AC442" s="978">
        <v>4.3</v>
      </c>
      <c r="AD442" s="978">
        <v>0.76</v>
      </c>
      <c r="AE442" s="978">
        <v>1.47</v>
      </c>
      <c r="AF442" s="978">
        <v>3.18</v>
      </c>
      <c r="AG442" s="978">
        <v>35.199999999999996</v>
      </c>
      <c r="AH442" s="978">
        <v>-2.5</v>
      </c>
      <c r="AI442" s="978">
        <v>6.9</v>
      </c>
      <c r="AJ442" s="978">
        <v>43.9</v>
      </c>
      <c r="AK442" s="978">
        <v>17.260000000000002</v>
      </c>
      <c r="AL442" s="991">
        <v>32299.999999999996</v>
      </c>
      <c r="AM442" s="985">
        <v>0.25</v>
      </c>
      <c r="AN442" s="978">
        <v>0.34</v>
      </c>
      <c r="AO442" s="838">
        <f t="shared" si="111"/>
        <v>22.323541488300929</v>
      </c>
      <c r="AP442" s="839">
        <f t="shared" si="112"/>
        <v>35.523541488300928</v>
      </c>
      <c r="AQ442" s="1001">
        <f t="shared" si="113"/>
        <v>36.586968631710981</v>
      </c>
      <c r="AR442" s="738">
        <f>INDEX(Historical!$C$7:$C$1442,MATCH(B442,Historical!$B$7:$B$1449,0))*IF(AH442="n/a",1.03,IF(AH442&lt;0,1.01,IF(AH442&gt;10,1.1,(1+AH442/100))))</f>
        <v>0.57569999999999999</v>
      </c>
      <c r="AS442" s="999">
        <f t="shared" si="114"/>
        <v>0.61542330000000001</v>
      </c>
      <c r="AT442" s="999">
        <f t="shared" si="119"/>
        <v>0.6769656300000001</v>
      </c>
      <c r="AU442" s="999">
        <f t="shared" si="119"/>
        <v>0.74466219300000014</v>
      </c>
      <c r="AV442" s="999">
        <f t="shared" si="119"/>
        <v>0.81912841230000022</v>
      </c>
      <c r="AW442" s="738">
        <f t="shared" si="115"/>
        <v>3.4318795353000011</v>
      </c>
      <c r="AX442" s="846">
        <f t="shared" si="116"/>
        <v>6.0462993927061328</v>
      </c>
      <c r="AY442" s="1080">
        <v>1.49</v>
      </c>
      <c r="AZ442" s="985">
        <v>28.18</v>
      </c>
      <c r="BA442" s="985">
        <v>-11.34</v>
      </c>
      <c r="BB442" s="985">
        <v>12.09</v>
      </c>
      <c r="BC442" s="985">
        <v>4.5</v>
      </c>
      <c r="BE442" s="700">
        <v>2012</v>
      </c>
      <c r="BF442" s="1013">
        <f t="shared" si="117"/>
        <v>0</v>
      </c>
      <c r="BG442" s="995">
        <v>13.4</v>
      </c>
    </row>
    <row r="443" spans="1:59" ht="11.25" customHeight="1" x14ac:dyDescent="0.2">
      <c r="A443" s="984" t="s">
        <v>1680</v>
      </c>
      <c r="B443" s="988" t="s">
        <v>1681</v>
      </c>
      <c r="C443" s="1070" t="s">
        <v>108</v>
      </c>
      <c r="D443" s="1070" t="s">
        <v>4401</v>
      </c>
      <c r="E443" s="828">
        <v>7</v>
      </c>
      <c r="F443" s="1148">
        <v>608</v>
      </c>
      <c r="G443" s="1148" t="s">
        <v>37</v>
      </c>
      <c r="H443" s="1148" t="s">
        <v>37</v>
      </c>
      <c r="I443" s="987">
        <v>21.96</v>
      </c>
      <c r="J443" s="738">
        <f t="shared" si="104"/>
        <v>2.1857923497267762</v>
      </c>
      <c r="K443" s="990">
        <v>0.12</v>
      </c>
      <c r="L443" s="1000">
        <v>4</v>
      </c>
      <c r="M443" s="729">
        <f t="shared" si="105"/>
        <v>0.48</v>
      </c>
      <c r="N443" s="983" t="s">
        <v>595</v>
      </c>
      <c r="O443" s="831">
        <v>0.11</v>
      </c>
      <c r="P443" s="973">
        <v>43255</v>
      </c>
      <c r="Q443" s="973">
        <v>43266</v>
      </c>
      <c r="R443" s="729">
        <f t="shared" si="106"/>
        <v>9.0909090909090864</v>
      </c>
      <c r="S443" s="795">
        <f>IF(INDEX(Historical!$D$7:$D$1442,MATCH(B443,Historical!$B$7:$B$1449,0))=0,"n/a",(INDEX(Historical!$C$7:$C$1442,MATCH(B443,Historical!$B$7:$B$1449,0))/INDEX(Historical!$D$7:$D$1442,MATCH(B443,Historical!$B$7:$B$1449,0))-1)*100)</f>
        <v>6.8181818181818121</v>
      </c>
      <c r="T443" s="795">
        <f>IF(INDEX(Historical!$F$7:$F$1442,MATCH(B443,Historical!$B$7:$B$1449,0))=0,"n/a",((INDEX(Historical!$C$7:$C$1442,MATCH(B443,Historical!$B$7:$B$1449,0))/INDEX(Historical!$F$7:$F$1442,MATCH(B443,Historical!$B$7:$B$1449,0)))^(1/3)-1)*100)</f>
        <v>5.5227147245074937</v>
      </c>
      <c r="U443" s="795">
        <f>IF(INDEX(Historical!$H$7:$H$1442,MATCH(B443,Historical!$B$7:$B$1449,0))=0,"n/a",((INDEX(Historical!$C$7:$C$1442,MATCH(B443,Historical!$B$7:$B$1449,0))/INDEX(Historical!$H$7:$H$1442,MATCH(B443,Historical!$B$7:$B$1449,0)))^(1/5)-1)*100)</f>
        <v>18.635201558641533</v>
      </c>
      <c r="V443" s="795">
        <f>IF(INDEX(Historical!$O$7:$O$1442,MATCH(B443,Historical!$B$7:$B$1449,0))=0,"n/a",((INDEX(Historical!$C$7:$C$1442,MATCH(B443,Historical!$B$7:$B$1449,0))/INDEX(Historical!$O$7:$O$1442,MATCH(B443,Historical!$B$7:$B$1449,0)))^(1/10)-1)*100)</f>
        <v>-1.736781898395745</v>
      </c>
      <c r="W443" s="796" t="str">
        <f t="shared" si="107"/>
        <v>n/a</v>
      </c>
      <c r="X443" s="797">
        <f t="shared" si="108"/>
        <v>1.1026746484403274</v>
      </c>
      <c r="Y443" s="757"/>
      <c r="Z443" s="738">
        <f t="shared" si="109"/>
        <v>26.086956521739129</v>
      </c>
      <c r="AA443" s="999">
        <f t="shared" si="110"/>
        <v>11.934782608695652</v>
      </c>
      <c r="AB443" s="1000">
        <v>12</v>
      </c>
      <c r="AC443" s="978">
        <v>1.84</v>
      </c>
      <c r="AD443" s="978" t="s">
        <v>137</v>
      </c>
      <c r="AE443" s="978">
        <v>2.56</v>
      </c>
      <c r="AF443" s="978">
        <v>1.32</v>
      </c>
      <c r="AG443" s="978">
        <v>9.7000000000000011</v>
      </c>
      <c r="AH443" s="978">
        <v>4.8</v>
      </c>
      <c r="AI443" s="978" t="s">
        <v>137</v>
      </c>
      <c r="AJ443" s="978">
        <v>16.900000000000002</v>
      </c>
      <c r="AK443" s="978" t="s">
        <v>137</v>
      </c>
      <c r="AL443" s="991">
        <v>56</v>
      </c>
      <c r="AM443" s="985">
        <v>11</v>
      </c>
      <c r="AN443" s="978">
        <v>0</v>
      </c>
      <c r="AO443" s="838">
        <f t="shared" si="111"/>
        <v>8.8862112996726559</v>
      </c>
      <c r="AP443" s="839">
        <f t="shared" si="112"/>
        <v>20.820993908368308</v>
      </c>
      <c r="AQ443" s="1001">
        <f t="shared" si="113"/>
        <v>-16.323604699803283</v>
      </c>
      <c r="AR443" s="738">
        <f>INDEX(Historical!$C$7:$C$1442,MATCH(B443,Historical!$B$7:$B$1449,0))*IF(AH443="n/a",1.03,IF(AH443&lt;0,1.01,IF(AH443&gt;10,1.1,(1+AH443/100))))</f>
        <v>0.49256</v>
      </c>
      <c r="AS443" s="999">
        <f t="shared" si="114"/>
        <v>0.50733680000000003</v>
      </c>
      <c r="AT443" s="999">
        <f t="shared" si="119"/>
        <v>0.5225569040000001</v>
      </c>
      <c r="AU443" s="999">
        <f t="shared" si="119"/>
        <v>0.53823361112000012</v>
      </c>
      <c r="AV443" s="999">
        <f t="shared" si="119"/>
        <v>0.55438061945360018</v>
      </c>
      <c r="AW443" s="738">
        <f t="shared" si="115"/>
        <v>2.6150679345736001</v>
      </c>
      <c r="AX443" s="846">
        <f t="shared" si="116"/>
        <v>11.908323927930784</v>
      </c>
      <c r="AY443" s="1080">
        <v>0.28999999999999998</v>
      </c>
      <c r="AZ443" s="985">
        <v>10.91</v>
      </c>
      <c r="BA443" s="985">
        <v>-15.67</v>
      </c>
      <c r="BB443" s="985">
        <v>-0.80999999999999994</v>
      </c>
      <c r="BC443" s="985">
        <v>-0.83</v>
      </c>
      <c r="BE443" s="700">
        <v>2012</v>
      </c>
      <c r="BF443" s="1013">
        <f t="shared" si="117"/>
        <v>0</v>
      </c>
      <c r="BG443" s="995">
        <v>0.8</v>
      </c>
    </row>
    <row r="444" spans="1:59" ht="11.25" customHeight="1" x14ac:dyDescent="0.2">
      <c r="A444" s="984" t="s">
        <v>1682</v>
      </c>
      <c r="B444" s="988" t="s">
        <v>1683</v>
      </c>
      <c r="C444" s="1070" t="s">
        <v>128</v>
      </c>
      <c r="D444" s="1070" t="s">
        <v>4398</v>
      </c>
      <c r="E444" s="828">
        <v>8</v>
      </c>
      <c r="F444" s="1148">
        <v>470</v>
      </c>
      <c r="G444" s="1148" t="s">
        <v>106</v>
      </c>
      <c r="H444" s="1148" t="s">
        <v>106</v>
      </c>
      <c r="I444" s="987">
        <v>20.75</v>
      </c>
      <c r="J444" s="738">
        <f t="shared" si="104"/>
        <v>3.4698795180722892</v>
      </c>
      <c r="K444" s="990">
        <v>0.18</v>
      </c>
      <c r="L444" s="1000">
        <v>4</v>
      </c>
      <c r="M444" s="729">
        <f t="shared" si="105"/>
        <v>0.72</v>
      </c>
      <c r="N444" s="983" t="s">
        <v>152</v>
      </c>
      <c r="O444" s="831">
        <v>0.16500000000000001</v>
      </c>
      <c r="P444" s="694">
        <v>43174</v>
      </c>
      <c r="Q444" s="694">
        <v>43188</v>
      </c>
      <c r="R444" s="729">
        <f t="shared" si="106"/>
        <v>9.0909090909090811</v>
      </c>
      <c r="S444" s="795">
        <f>IF(INDEX(Historical!$D$7:$D$1442,MATCH(B444,Historical!$B$7:$B$1449,0))=0,"n/a",(INDEX(Historical!$C$7:$C$1442,MATCH(B444,Historical!$B$7:$B$1449,0))/INDEX(Historical!$D$7:$D$1442,MATCH(B444,Historical!$B$7:$B$1449,0))-1)*100)</f>
        <v>9.0909090909090828</v>
      </c>
      <c r="T444" s="795">
        <f>IF(INDEX(Historical!$F$7:$F$1442,MATCH(B444,Historical!$B$7:$B$1449,0))=0,"n/a",((INDEX(Historical!$C$7:$C$1442,MATCH(B444,Historical!$B$7:$B$1449,0))/INDEX(Historical!$F$7:$F$1442,MATCH(B444,Historical!$B$7:$B$1449,0)))^(1/3)-1)*100)</f>
        <v>10.064241629820891</v>
      </c>
      <c r="U444" s="795">
        <f>IF(INDEX(Historical!$H$7:$H$1442,MATCH(B444,Historical!$B$7:$B$1449,0))=0,"n/a",((INDEX(Historical!$C$7:$C$1442,MATCH(B444,Historical!$B$7:$B$1449,0))/INDEX(Historical!$H$7:$H$1442,MATCH(B444,Historical!$B$7:$B$1449,0)))^(1/5)-1)*100)</f>
        <v>15.518858939380852</v>
      </c>
      <c r="V444" s="795">
        <f>IF(INDEX(Historical!$O$7:$O$1442,MATCH(B444,Historical!$B$7:$B$1449,0))=0,"n/a",((INDEX(Historical!$C$7:$C$1442,MATCH(B444,Historical!$B$7:$B$1449,0))/INDEX(Historical!$O$7:$O$1442,MATCH(B444,Historical!$B$7:$B$1449,0)))^(1/10)-1)*100)</f>
        <v>13.665914413936475</v>
      </c>
      <c r="W444" s="796">
        <f t="shared" si="107"/>
        <v>1.1355887699365912</v>
      </c>
      <c r="X444" s="797" t="str">
        <f t="shared" si="108"/>
        <v>n/a</v>
      </c>
      <c r="Y444" s="988"/>
      <c r="Z444" s="738">
        <f t="shared" si="109"/>
        <v>46.451612903225801</v>
      </c>
      <c r="AA444" s="999">
        <f t="shared" si="110"/>
        <v>13.387096774193548</v>
      </c>
      <c r="AB444" s="1000">
        <v>12</v>
      </c>
      <c r="AC444" s="978">
        <v>1.55</v>
      </c>
      <c r="AD444" s="978">
        <v>6.51</v>
      </c>
      <c r="AE444" s="978">
        <v>0.09</v>
      </c>
      <c r="AF444" s="978">
        <v>0.99</v>
      </c>
      <c r="AG444" s="978" t="s">
        <v>137</v>
      </c>
      <c r="AH444" s="980">
        <v>-239.1</v>
      </c>
      <c r="AI444" s="980">
        <v>2.85</v>
      </c>
      <c r="AJ444" s="978">
        <v>-29.599999999999998</v>
      </c>
      <c r="AK444" s="978">
        <v>2.0500000000000003</v>
      </c>
      <c r="AL444" s="991">
        <v>755.51</v>
      </c>
      <c r="AM444" s="985">
        <v>0.6</v>
      </c>
      <c r="AN444" s="978">
        <v>0.95</v>
      </c>
      <c r="AO444" s="838">
        <f t="shared" si="111"/>
        <v>5.6016416832595937</v>
      </c>
      <c r="AP444" s="839">
        <f t="shared" si="112"/>
        <v>18.988738457453142</v>
      </c>
      <c r="AQ444" s="1001">
        <f t="shared" si="113"/>
        <v>-23.251563008454944</v>
      </c>
      <c r="AR444" s="738">
        <f>INDEX(Historical!$C$7:$C$1442,MATCH(B444,Historical!$B$7:$B$1449,0))*IF(AH444="n/a",1.03,IF(AH444&lt;0,1.01,IF(AH444&gt;10,1.1,(1+AH444/100))))</f>
        <v>0.72719999999999996</v>
      </c>
      <c r="AS444" s="999">
        <f t="shared" si="114"/>
        <v>0.74792519999999996</v>
      </c>
      <c r="AT444" s="999">
        <f t="shared" si="119"/>
        <v>0.76325766659999994</v>
      </c>
      <c r="AU444" s="999">
        <f t="shared" si="119"/>
        <v>0.77890444876529996</v>
      </c>
      <c r="AV444" s="999">
        <f t="shared" si="119"/>
        <v>0.79487198996498853</v>
      </c>
      <c r="AW444" s="738">
        <f t="shared" si="115"/>
        <v>3.8121593053302885</v>
      </c>
      <c r="AX444" s="846">
        <f t="shared" si="116"/>
        <v>18.371852073880909</v>
      </c>
      <c r="AY444" s="1080">
        <v>1.25</v>
      </c>
      <c r="AZ444" s="985">
        <v>29.04</v>
      </c>
      <c r="BA444" s="985">
        <v>-23.119999999999997</v>
      </c>
      <c r="BB444" s="985">
        <v>10.209999999999999</v>
      </c>
      <c r="BC444" s="985">
        <v>0.48</v>
      </c>
      <c r="BE444" s="700">
        <v>2011</v>
      </c>
      <c r="BF444" s="1013">
        <f t="shared" si="117"/>
        <v>0</v>
      </c>
      <c r="BG444" s="995" t="s">
        <v>137</v>
      </c>
    </row>
    <row r="445" spans="1:59" ht="11.25" customHeight="1" x14ac:dyDescent="0.2">
      <c r="A445" s="984" t="s">
        <v>3939</v>
      </c>
      <c r="B445" s="988" t="s">
        <v>3940</v>
      </c>
      <c r="C445" s="1070" t="s">
        <v>179</v>
      </c>
      <c r="D445" s="1070" t="s">
        <v>4399</v>
      </c>
      <c r="E445" s="828">
        <v>5</v>
      </c>
      <c r="F445" s="1148">
        <v>825</v>
      </c>
      <c r="G445" s="1148" t="s">
        <v>106</v>
      </c>
      <c r="H445" s="1148" t="s">
        <v>106</v>
      </c>
      <c r="I445" s="987">
        <v>18.45</v>
      </c>
      <c r="J445" s="738">
        <f t="shared" si="104"/>
        <v>14.471544715447154</v>
      </c>
      <c r="K445" s="990">
        <v>0.66749999999999998</v>
      </c>
      <c r="L445" s="1000">
        <v>4</v>
      </c>
      <c r="M445" s="729">
        <f t="shared" si="105"/>
        <v>2.67</v>
      </c>
      <c r="N445" s="983" t="s">
        <v>459</v>
      </c>
      <c r="O445" s="831">
        <v>0.65249999999999997</v>
      </c>
      <c r="P445" s="973">
        <v>43315</v>
      </c>
      <c r="Q445" s="973">
        <v>43322</v>
      </c>
      <c r="R445" s="729">
        <f t="shared" si="106"/>
        <v>2.2988505747126458</v>
      </c>
      <c r="S445" s="795">
        <f>IF(INDEX(Historical!$D$7:$D$1442,MATCH(B445,Historical!$B$7:$B$1449,0))=0,"n/a",(INDEX(Historical!$C$7:$C$1442,MATCH(B445,Historical!$B$7:$B$1449,0))/INDEX(Historical!$D$7:$D$1442,MATCH(B445,Historical!$B$7:$B$1449,0))-1)*100)</f>
        <v>9.375</v>
      </c>
      <c r="T445" s="795">
        <f>IF(INDEX(Historical!$F$7:$F$1442,MATCH(B445,Historical!$B$7:$B$1449,0))=0,"n/a",((INDEX(Historical!$C$7:$C$1442,MATCH(B445,Historical!$B$7:$B$1449,0))/INDEX(Historical!$F$7:$F$1442,MATCH(B445,Historical!$B$7:$B$1449,0)))^(1/3)-1)*100)</f>
        <v>10.988000217825089</v>
      </c>
      <c r="U445" s="795" t="str">
        <f>IF(INDEX(Historical!$H$7:$H$1442,MATCH(B445,Historical!$B$7:$B$1449,0))=0,"n/a",((INDEX(Historical!$C$7:$C$1442,MATCH(B445,Historical!$B$7:$B$1449,0))/INDEX(Historical!$H$7:$H$1442,MATCH(B445,Historical!$B$7:$B$1449,0)))^(1/5)-1)*100)</f>
        <v>n/a</v>
      </c>
      <c r="V445" s="795" t="str">
        <f>IF(INDEX(Historical!$O$7:$O$1442,MATCH(B445,Historical!$B$7:$B$1449,0))=0,"n/a",((INDEX(Historical!$C$7:$C$1442,MATCH(B445,Historical!$B$7:$B$1449,0))/INDEX(Historical!$O$7:$O$1442,MATCH(B445,Historical!$B$7:$B$1449,0)))^(1/10)-1)*100)</f>
        <v>n/a</v>
      </c>
      <c r="W445" s="796" t="str">
        <f t="shared" si="107"/>
        <v>n/a</v>
      </c>
      <c r="X445" s="797" t="str">
        <f t="shared" si="108"/>
        <v>n/a</v>
      </c>
      <c r="Y445" s="989"/>
      <c r="Z445" s="738">
        <f t="shared" si="109"/>
        <v>264.3564356435644</v>
      </c>
      <c r="AA445" s="999">
        <f t="shared" si="110"/>
        <v>18.267326732673265</v>
      </c>
      <c r="AB445" s="1000">
        <v>12</v>
      </c>
      <c r="AC445" s="978">
        <v>1.01</v>
      </c>
      <c r="AD445" s="978" t="s">
        <v>137</v>
      </c>
      <c r="AE445" s="978">
        <v>0.11</v>
      </c>
      <c r="AF445" s="978">
        <v>3.37</v>
      </c>
      <c r="AG445" s="978">
        <v>15.299999999999999</v>
      </c>
      <c r="AH445" s="978">
        <v>191.4</v>
      </c>
      <c r="AI445" s="978">
        <v>-27.36</v>
      </c>
      <c r="AJ445" s="978">
        <v>30.5</v>
      </c>
      <c r="AK445" s="978" t="s">
        <v>137</v>
      </c>
      <c r="AL445" s="991">
        <v>412.91</v>
      </c>
      <c r="AM445" s="985">
        <v>0.2</v>
      </c>
      <c r="AN445" s="978">
        <v>5.39</v>
      </c>
      <c r="AO445" s="838" t="str">
        <f t="shared" si="111"/>
        <v>n/a</v>
      </c>
      <c r="AP445" s="839" t="str">
        <f t="shared" si="112"/>
        <v>n/a</v>
      </c>
      <c r="AQ445" s="1001">
        <f t="shared" si="113"/>
        <v>65.409782176278682</v>
      </c>
      <c r="AR445" s="738">
        <f>INDEX(Historical!$C$7:$C$1442,MATCH(B445,Historical!$B$7:$B$1449,0))*IF(AH445="n/a",1.03,IF(AH445&lt;0,1.01,IF(AH445&gt;10,1.1,(1+AH445/100))))</f>
        <v>2.8875000000000002</v>
      </c>
      <c r="AS445" s="999">
        <f t="shared" si="114"/>
        <v>2.9163750000000004</v>
      </c>
      <c r="AT445" s="999">
        <f t="shared" si="119"/>
        <v>3.0038662500000006</v>
      </c>
      <c r="AU445" s="999">
        <f t="shared" si="119"/>
        <v>3.0939822375000006</v>
      </c>
      <c r="AV445" s="999">
        <f t="shared" si="119"/>
        <v>3.1868017046250006</v>
      </c>
      <c r="AW445" s="738">
        <f t="shared" si="115"/>
        <v>15.088525192125003</v>
      </c>
      <c r="AX445" s="846">
        <f t="shared" si="116"/>
        <v>81.780624347560988</v>
      </c>
      <c r="AY445" s="1080">
        <v>1.45</v>
      </c>
      <c r="AZ445" s="985">
        <v>34.08</v>
      </c>
      <c r="BA445" s="985">
        <v>-36.380000000000003</v>
      </c>
      <c r="BB445" s="985">
        <v>6.4399999999999995</v>
      </c>
      <c r="BC445" s="985">
        <v>-19.13</v>
      </c>
      <c r="BE445" s="700">
        <v>2014</v>
      </c>
      <c r="BF445" s="1013">
        <f t="shared" si="117"/>
        <v>0</v>
      </c>
      <c r="BG445" s="995">
        <v>2</v>
      </c>
    </row>
    <row r="446" spans="1:59" ht="11.25" customHeight="1" x14ac:dyDescent="0.2">
      <c r="A446" s="976" t="s">
        <v>1687</v>
      </c>
      <c r="B446" s="988" t="s">
        <v>1688</v>
      </c>
      <c r="C446" s="1070" t="s">
        <v>4381</v>
      </c>
      <c r="D446" s="1070" t="s">
        <v>4382</v>
      </c>
      <c r="E446" s="828">
        <v>9</v>
      </c>
      <c r="F446" s="1148">
        <v>426</v>
      </c>
      <c r="G446" s="1148" t="s">
        <v>106</v>
      </c>
      <c r="H446" s="1148" t="s">
        <v>106</v>
      </c>
      <c r="I446" s="987">
        <v>27.57</v>
      </c>
      <c r="J446" s="738">
        <f t="shared" si="104"/>
        <v>5.1868117519042434</v>
      </c>
      <c r="K446" s="990">
        <v>0.119167</v>
      </c>
      <c r="L446" s="1000">
        <v>12</v>
      </c>
      <c r="M446" s="729">
        <f t="shared" si="105"/>
        <v>1.4300039999999998</v>
      </c>
      <c r="N446" s="983" t="s">
        <v>1060</v>
      </c>
      <c r="O446" s="831">
        <v>0.11833299999999999</v>
      </c>
      <c r="P446" s="973">
        <v>43495</v>
      </c>
      <c r="Q446" s="973">
        <v>43511</v>
      </c>
      <c r="R446" s="729">
        <f t="shared" si="106"/>
        <v>0.70479071772033286</v>
      </c>
      <c r="S446" s="795">
        <f>IF(INDEX(Historical!$D$7:$D$1442,MATCH(B446,Historical!$B$7:$B$1449,0))=0,"n/a",(INDEX(Historical!$C$7:$C$1442,MATCH(B446,Historical!$B$7:$B$1449,0))/INDEX(Historical!$D$7:$D$1442,MATCH(B446,Historical!$B$7:$B$1449,0))-1)*100)</f>
        <v>1.1875282808452736</v>
      </c>
      <c r="T446" s="795">
        <f>IF(INDEX(Historical!$F$7:$F$1442,MATCH(B446,Historical!$B$7:$B$1449,0))=0,"n/a",((INDEX(Historical!$C$7:$C$1442,MATCH(B446,Historical!$B$7:$B$1449,0))/INDEX(Historical!$F$7:$F$1442,MATCH(B446,Historical!$B$7:$B$1449,0)))^(1/3)-1)*100)</f>
        <v>1.4494768918058121</v>
      </c>
      <c r="U446" s="795">
        <f>IF(INDEX(Historical!$H$7:$H$1442,MATCH(B446,Historical!$B$7:$B$1449,0))=0,"n/a",((INDEX(Historical!$C$7:$C$1442,MATCH(B446,Historical!$B$7:$B$1449,0))/INDEX(Historical!$H$7:$H$1442,MATCH(B446,Historical!$B$7:$B$1449,0)))^(1/5)-1)*100)</f>
        <v>3.9490432740466153</v>
      </c>
      <c r="V446" s="795" t="str">
        <f>IF(INDEX(Historical!$O$7:$O$1442,MATCH(B446,Historical!$B$7:$B$1449,0))=0,"n/a",((INDEX(Historical!$C$7:$C$1442,MATCH(B446,Historical!$B$7:$B$1449,0))/INDEX(Historical!$O$7:$O$1442,MATCH(B446,Historical!$B$7:$B$1449,0)))^(1/10)-1)*100)</f>
        <v>n/a</v>
      </c>
      <c r="W446" s="796" t="str">
        <f t="shared" si="107"/>
        <v>n/a</v>
      </c>
      <c r="X446" s="797">
        <f t="shared" si="108"/>
        <v>0.19077503739355631</v>
      </c>
      <c r="Y446" s="989"/>
      <c r="Z446" s="738">
        <f t="shared" si="109"/>
        <v>332.55906976744183</v>
      </c>
      <c r="AA446" s="999">
        <f t="shared" si="110"/>
        <v>64.116279069767444</v>
      </c>
      <c r="AB446" s="1000">
        <v>12</v>
      </c>
      <c r="AC446" s="978">
        <v>0.43</v>
      </c>
      <c r="AD446" s="978">
        <v>9.16</v>
      </c>
      <c r="AE446" s="978">
        <v>8.69</v>
      </c>
      <c r="AF446" s="978">
        <v>2.04</v>
      </c>
      <c r="AG446" s="978">
        <v>4.5999999999999996</v>
      </c>
      <c r="AH446" s="980">
        <v>-17.8</v>
      </c>
      <c r="AI446" s="980">
        <v>-70.5</v>
      </c>
      <c r="AJ446" s="978">
        <v>20.7</v>
      </c>
      <c r="AK446" s="978">
        <v>7.0000000000000009</v>
      </c>
      <c r="AL446" s="991">
        <v>2950</v>
      </c>
      <c r="AM446" s="985">
        <v>0.2</v>
      </c>
      <c r="AN446" s="978">
        <v>0.92</v>
      </c>
      <c r="AO446" s="838">
        <f t="shared" si="111"/>
        <v>-54.980424043816583</v>
      </c>
      <c r="AP446" s="839">
        <f t="shared" si="112"/>
        <v>9.1358550259508586</v>
      </c>
      <c r="AQ446" s="1001">
        <f t="shared" si="113"/>
        <v>141.10597882104832</v>
      </c>
      <c r="AR446" s="738">
        <f>INDEX(Historical!$C$7:$C$1442,MATCH(B446,Historical!$B$7:$B$1449,0))*IF(AH446="n/a",1.03,IF(AH446&lt;0,1.01,IF(AH446&gt;10,1.1,(1+AH446/100))))</f>
        <v>1.4341999999999999</v>
      </c>
      <c r="AS446" s="999">
        <f t="shared" si="114"/>
        <v>1.448542</v>
      </c>
      <c r="AT446" s="999">
        <f t="shared" si="119"/>
        <v>1.54993994</v>
      </c>
      <c r="AU446" s="999">
        <f t="shared" si="119"/>
        <v>1.6584357358000001</v>
      </c>
      <c r="AV446" s="999">
        <f t="shared" si="119"/>
        <v>1.7745262373060002</v>
      </c>
      <c r="AW446" s="738">
        <f t="shared" si="115"/>
        <v>7.865643913106001</v>
      </c>
      <c r="AX446" s="846">
        <f t="shared" si="116"/>
        <v>28.529720395741755</v>
      </c>
      <c r="AY446" s="1080">
        <v>1.08</v>
      </c>
      <c r="AZ446" s="985">
        <v>22.97</v>
      </c>
      <c r="BA446" s="985">
        <v>-5.16</v>
      </c>
      <c r="BB446" s="985">
        <v>5.88</v>
      </c>
      <c r="BC446" s="985">
        <v>3.53</v>
      </c>
      <c r="BE446" s="700">
        <v>2011</v>
      </c>
      <c r="BF446" s="1013">
        <f t="shared" si="117"/>
        <v>0</v>
      </c>
      <c r="BG446" s="995">
        <v>2.1</v>
      </c>
    </row>
    <row r="447" spans="1:59" ht="11.25" customHeight="1" x14ac:dyDescent="0.2">
      <c r="A447" s="976" t="s">
        <v>1689</v>
      </c>
      <c r="B447" s="988" t="s">
        <v>1690</v>
      </c>
      <c r="C447" s="1070" t="s">
        <v>247</v>
      </c>
      <c r="D447" s="1070" t="s">
        <v>4396</v>
      </c>
      <c r="E447" s="828">
        <v>9</v>
      </c>
      <c r="F447" s="1148">
        <v>345</v>
      </c>
      <c r="G447" s="1148" t="s">
        <v>106</v>
      </c>
      <c r="H447" s="1148" t="s">
        <v>106</v>
      </c>
      <c r="I447" s="987">
        <v>49.16</v>
      </c>
      <c r="J447" s="738">
        <f t="shared" si="104"/>
        <v>1.7087062652563059</v>
      </c>
      <c r="K447" s="990">
        <v>0.21</v>
      </c>
      <c r="L447" s="1000">
        <v>4</v>
      </c>
      <c r="M447" s="729">
        <f t="shared" si="105"/>
        <v>0.84</v>
      </c>
      <c r="N447" s="983" t="s">
        <v>119</v>
      </c>
      <c r="O447" s="831">
        <v>0.19</v>
      </c>
      <c r="P447" s="694">
        <v>43145</v>
      </c>
      <c r="Q447" s="694">
        <v>43160</v>
      </c>
      <c r="R447" s="729">
        <f t="shared" si="106"/>
        <v>10.52631578947368</v>
      </c>
      <c r="S447" s="795">
        <f>IF(INDEX(Historical!$D$7:$D$1442,MATCH(B447,Historical!$B$7:$B$1449,0))=0,"n/a",(INDEX(Historical!$C$7:$C$1442,MATCH(B447,Historical!$B$7:$B$1449,0))/INDEX(Historical!$D$7:$D$1442,MATCH(B447,Historical!$B$7:$B$1449,0))-1)*100)</f>
        <v>10.526315789473673</v>
      </c>
      <c r="T447" s="795">
        <f>IF(INDEX(Historical!$F$7:$F$1442,MATCH(B447,Historical!$B$7:$B$1449,0))=0,"n/a",((INDEX(Historical!$C$7:$C$1442,MATCH(B447,Historical!$B$7:$B$1449,0))/INDEX(Historical!$F$7:$F$1442,MATCH(B447,Historical!$B$7:$B$1449,0)))^(1/3)-1)*100)</f>
        <v>11.868894208139679</v>
      </c>
      <c r="U447" s="795">
        <f>IF(INDEX(Historical!$H$7:$H$1442,MATCH(B447,Historical!$B$7:$B$1449,0))=0,"n/a",((INDEX(Historical!$C$7:$C$1442,MATCH(B447,Historical!$B$7:$B$1449,0))/INDEX(Historical!$H$7:$H$1442,MATCH(B447,Historical!$B$7:$B$1449,0)))^(1/5)-1)*100)</f>
        <v>13.80604263098537</v>
      </c>
      <c r="V447" s="795">
        <f>IF(INDEX(Historical!$O$7:$O$1442,MATCH(B447,Historical!$B$7:$B$1449,0))=0,"n/a",((INDEX(Historical!$C$7:$C$1442,MATCH(B447,Historical!$B$7:$B$1449,0))/INDEX(Historical!$O$7:$O$1442,MATCH(B447,Historical!$B$7:$B$1449,0)))^(1/10)-1)*100)</f>
        <v>8.842291989017026</v>
      </c>
      <c r="W447" s="796">
        <f t="shared" si="107"/>
        <v>1.5613647059081286</v>
      </c>
      <c r="X447" s="797">
        <f t="shared" si="108"/>
        <v>1.9175059209701906</v>
      </c>
      <c r="Y447" s="749"/>
      <c r="Z447" s="738">
        <f t="shared" si="109"/>
        <v>35.593220338983052</v>
      </c>
      <c r="AA447" s="999">
        <f t="shared" si="110"/>
        <v>20.83050847457627</v>
      </c>
      <c r="AB447" s="1000">
        <v>12</v>
      </c>
      <c r="AC447" s="978">
        <v>2.36</v>
      </c>
      <c r="AD447" s="978">
        <v>2.97</v>
      </c>
      <c r="AE447" s="978">
        <v>1.02</v>
      </c>
      <c r="AF447" s="978">
        <v>2.33</v>
      </c>
      <c r="AG447" s="978">
        <v>6.7</v>
      </c>
      <c r="AH447" s="978">
        <v>-2.5</v>
      </c>
      <c r="AI447" s="978">
        <v>27.36</v>
      </c>
      <c r="AJ447" s="978">
        <v>7.1999999999999993</v>
      </c>
      <c r="AK447" s="978">
        <v>7.0000000000000009</v>
      </c>
      <c r="AL447" s="991">
        <v>1110</v>
      </c>
      <c r="AM447" s="985">
        <v>5</v>
      </c>
      <c r="AN447" s="978">
        <v>0.11</v>
      </c>
      <c r="AO447" s="838">
        <f t="shared" si="111"/>
        <v>-5.3157595783345943</v>
      </c>
      <c r="AP447" s="839">
        <f t="shared" si="112"/>
        <v>15.514748896241676</v>
      </c>
      <c r="AQ447" s="1001">
        <f t="shared" si="113"/>
        <v>46.871197911280539</v>
      </c>
      <c r="AR447" s="738">
        <f>INDEX(Historical!$C$7:$C$1442,MATCH(B447,Historical!$B$7:$B$1449,0))*IF(AH447="n/a",1.03,IF(AH447&lt;0,1.01,IF(AH447&gt;10,1.1,(1+AH447/100))))</f>
        <v>0.84839999999999993</v>
      </c>
      <c r="AS447" s="999">
        <f t="shared" si="114"/>
        <v>0.93323999999999996</v>
      </c>
      <c r="AT447" s="999">
        <f t="shared" ref="AT447:AV466" si="120">IF($AK447="n/a",1.03*AS447,IF($AK447&lt;0,1.01*AS447,IF($AK447&gt;10,1.1*AS447,(1+$AK447/100)*AS447)))</f>
        <v>0.99856679999999998</v>
      </c>
      <c r="AU447" s="999">
        <f t="shared" si="120"/>
        <v>1.068466476</v>
      </c>
      <c r="AV447" s="999">
        <f t="shared" si="120"/>
        <v>1.1432591293200001</v>
      </c>
      <c r="AW447" s="738">
        <f t="shared" si="115"/>
        <v>4.99193240532</v>
      </c>
      <c r="AX447" s="846">
        <f t="shared" si="116"/>
        <v>10.154459734174125</v>
      </c>
      <c r="AY447" s="1080">
        <v>1.1499999999999999</v>
      </c>
      <c r="AZ447" s="985">
        <v>15.67</v>
      </c>
      <c r="BA447" s="985">
        <v>-13.05</v>
      </c>
      <c r="BB447" s="985">
        <v>-1.83</v>
      </c>
      <c r="BC447" s="985">
        <v>0.72</v>
      </c>
      <c r="BE447" s="700">
        <v>2010</v>
      </c>
      <c r="BF447" s="1013">
        <f t="shared" si="117"/>
        <v>0</v>
      </c>
      <c r="BG447" s="995">
        <v>3.6999999999999997</v>
      </c>
    </row>
    <row r="448" spans="1:59" ht="11.25" customHeight="1" x14ac:dyDescent="0.2">
      <c r="A448" s="984" t="s">
        <v>1691</v>
      </c>
      <c r="B448" s="988" t="s">
        <v>1692</v>
      </c>
      <c r="C448" s="1070" t="s">
        <v>112</v>
      </c>
      <c r="D448" s="1070" t="s">
        <v>213</v>
      </c>
      <c r="E448" s="828">
        <v>8</v>
      </c>
      <c r="F448" s="1148">
        <v>546</v>
      </c>
      <c r="G448" s="1148" t="s">
        <v>106</v>
      </c>
      <c r="H448" s="1148" t="s">
        <v>106</v>
      </c>
      <c r="I448" s="987">
        <v>74.58</v>
      </c>
      <c r="J448" s="738">
        <f t="shared" si="104"/>
        <v>1.0726736390453204</v>
      </c>
      <c r="K448" s="990">
        <v>0.2</v>
      </c>
      <c r="L448" s="1000">
        <v>4</v>
      </c>
      <c r="M448" s="729">
        <f t="shared" si="105"/>
        <v>0.8</v>
      </c>
      <c r="N448" s="983" t="s">
        <v>517</v>
      </c>
      <c r="O448" s="831">
        <v>0.18</v>
      </c>
      <c r="P448" s="973">
        <v>43411</v>
      </c>
      <c r="Q448" s="973">
        <v>43431</v>
      </c>
      <c r="R448" s="729">
        <f t="shared" si="106"/>
        <v>11.111111111111121</v>
      </c>
      <c r="S448" s="795">
        <f>IF(INDEX(Historical!$D$7:$D$1442,MATCH(B448,Historical!$B$7:$B$1449,0))=0,"n/a",(INDEX(Historical!$C$7:$C$1442,MATCH(B448,Historical!$B$7:$B$1449,0))/INDEX(Historical!$D$7:$D$1442,MATCH(B448,Historical!$B$7:$B$1449,0))-1)*100)</f>
        <v>12.121212121212132</v>
      </c>
      <c r="T448" s="795">
        <f>IF(INDEX(Historical!$F$7:$F$1442,MATCH(B448,Historical!$B$7:$B$1449,0))=0,"n/a",((INDEX(Historical!$C$7:$C$1442,MATCH(B448,Historical!$B$7:$B$1449,0))/INDEX(Historical!$F$7:$F$1442,MATCH(B448,Historical!$B$7:$B$1449,0)))^(1/3)-1)*100)</f>
        <v>13.960384306101293</v>
      </c>
      <c r="U448" s="795">
        <f>IF(INDEX(Historical!$H$7:$H$1442,MATCH(B448,Historical!$B$7:$B$1449,0))=0,"n/a",((INDEX(Historical!$C$7:$C$1442,MATCH(B448,Historical!$B$7:$B$1449,0))/INDEX(Historical!$H$7:$H$1442,MATCH(B448,Historical!$B$7:$B$1449,0)))^(1/5)-1)*100)</f>
        <v>16.828973416570705</v>
      </c>
      <c r="V448" s="795">
        <f>IF(INDEX(Historical!$O$7:$O$1442,MATCH(B448,Historical!$B$7:$B$1449,0))=0,"n/a",((INDEX(Historical!$C$7:$C$1442,MATCH(B448,Historical!$B$7:$B$1449,0))/INDEX(Historical!$O$7:$O$1442,MATCH(B448,Historical!$B$7:$B$1449,0)))^(1/10)-1)*100)</f>
        <v>-1.2595178915447813</v>
      </c>
      <c r="W448" s="796" t="str">
        <f t="shared" si="107"/>
        <v>n/a</v>
      </c>
      <c r="X448" s="797">
        <f t="shared" si="108"/>
        <v>3.1164765586242043</v>
      </c>
      <c r="Y448" s="989"/>
      <c r="Z448" s="738">
        <f t="shared" si="109"/>
        <v>17.69911504424779</v>
      </c>
      <c r="AA448" s="999">
        <f t="shared" si="110"/>
        <v>16.5</v>
      </c>
      <c r="AB448" s="1000">
        <v>6</v>
      </c>
      <c r="AC448" s="978">
        <v>4.5199999999999996</v>
      </c>
      <c r="AD448" s="978">
        <v>1.65</v>
      </c>
      <c r="AE448" s="978">
        <v>1.1200000000000001</v>
      </c>
      <c r="AF448" s="978">
        <v>2.06</v>
      </c>
      <c r="AG448" s="978">
        <v>8.6999999999999993</v>
      </c>
      <c r="AH448" s="978">
        <v>22.2</v>
      </c>
      <c r="AI448" s="978">
        <v>14.760000000000002</v>
      </c>
      <c r="AJ448" s="978">
        <v>5.4</v>
      </c>
      <c r="AK448" s="978">
        <v>10</v>
      </c>
      <c r="AL448" s="991">
        <v>948.36</v>
      </c>
      <c r="AM448" s="985">
        <v>1.7000000000000002</v>
      </c>
      <c r="AN448" s="978">
        <v>0.65</v>
      </c>
      <c r="AO448" s="838">
        <f t="shared" si="111"/>
        <v>1.4016470556160243</v>
      </c>
      <c r="AP448" s="839">
        <f t="shared" si="112"/>
        <v>17.901647055616024</v>
      </c>
      <c r="AQ448" s="1001">
        <f t="shared" si="113"/>
        <v>22.909180562994024</v>
      </c>
      <c r="AR448" s="738">
        <f>INDEX(Historical!$C$7:$C$1442,MATCH(B448,Historical!$B$7:$B$1449,0))*IF(AH448="n/a",1.03,IF(AH448&lt;0,1.01,IF(AH448&gt;10,1.1,(1+AH448/100))))</f>
        <v>0.81400000000000006</v>
      </c>
      <c r="AS448" s="999">
        <f t="shared" si="114"/>
        <v>0.89540000000000008</v>
      </c>
      <c r="AT448" s="999">
        <f t="shared" si="120"/>
        <v>0.98494000000000015</v>
      </c>
      <c r="AU448" s="999">
        <f t="shared" si="120"/>
        <v>1.0834340000000002</v>
      </c>
      <c r="AV448" s="999">
        <f t="shared" si="120"/>
        <v>1.1917774000000003</v>
      </c>
      <c r="AW448" s="738">
        <f t="shared" si="115"/>
        <v>4.9695514000000012</v>
      </c>
      <c r="AX448" s="846">
        <f t="shared" si="116"/>
        <v>6.66338348082596</v>
      </c>
      <c r="AY448" s="1080">
        <v>1.69</v>
      </c>
      <c r="AZ448" s="985">
        <v>20.25</v>
      </c>
      <c r="BA448" s="985">
        <v>-34.69</v>
      </c>
      <c r="BB448" s="985">
        <v>1.63</v>
      </c>
      <c r="BC448" s="985">
        <v>-20.93</v>
      </c>
      <c r="BE448" s="700">
        <v>2012</v>
      </c>
      <c r="BF448" s="1013">
        <f t="shared" si="117"/>
        <v>0</v>
      </c>
      <c r="BG448" s="995">
        <v>4.1000000000000005</v>
      </c>
    </row>
    <row r="449" spans="1:59" ht="11.25" customHeight="1" x14ac:dyDescent="0.2">
      <c r="A449" s="984" t="s">
        <v>1693</v>
      </c>
      <c r="B449" s="988" t="s">
        <v>1694</v>
      </c>
      <c r="C449" s="1070" t="s">
        <v>131</v>
      </c>
      <c r="D449" s="1070" t="s">
        <v>4402</v>
      </c>
      <c r="E449" s="828">
        <v>6</v>
      </c>
      <c r="F449" s="1148">
        <v>716</v>
      </c>
      <c r="G449" s="1148" t="s">
        <v>106</v>
      </c>
      <c r="H449" s="1148" t="s">
        <v>106</v>
      </c>
      <c r="I449" s="987">
        <v>9.15</v>
      </c>
      <c r="J449" s="738">
        <f t="shared" si="104"/>
        <v>5.136612021857923</v>
      </c>
      <c r="K449" s="990">
        <v>0.11749999999999999</v>
      </c>
      <c r="L449" s="1000">
        <v>4</v>
      </c>
      <c r="M449" s="729">
        <f t="shared" si="105"/>
        <v>0.47</v>
      </c>
      <c r="N449" s="983" t="s">
        <v>567</v>
      </c>
      <c r="O449" s="831">
        <v>0.11</v>
      </c>
      <c r="P449" s="973">
        <v>43216</v>
      </c>
      <c r="Q449" s="973">
        <v>43227</v>
      </c>
      <c r="R449" s="729">
        <f t="shared" si="106"/>
        <v>6.8181818181818121</v>
      </c>
      <c r="S449" s="795">
        <f>IF(INDEX(Historical!$D$7:$D$1442,MATCH(B449,Historical!$B$7:$B$1449,0))=0,"n/a",(INDEX(Historical!$C$7:$C$1442,MATCH(B449,Historical!$B$7:$B$1449,0))/INDEX(Historical!$D$7:$D$1442,MATCH(B449,Historical!$B$7:$B$1449,0))-1)*100)</f>
        <v>6.9364161849710948</v>
      </c>
      <c r="T449" s="795">
        <f>IF(INDEX(Historical!$F$7:$F$1442,MATCH(B449,Historical!$B$7:$B$1449,0))=0,"n/a",((INDEX(Historical!$C$7:$C$1442,MATCH(B449,Historical!$B$7:$B$1449,0))/INDEX(Historical!$F$7:$F$1442,MATCH(B449,Historical!$B$7:$B$1449,0)))^(1/3)-1)*100)</f>
        <v>7.4802051385038482</v>
      </c>
      <c r="U449" s="795">
        <f>IF(INDEX(Historical!$H$7:$H$1442,MATCH(B449,Historical!$B$7:$B$1449,0))=0,"n/a",((INDEX(Historical!$C$7:$C$1442,MATCH(B449,Historical!$B$7:$B$1449,0))/INDEX(Historical!$H$7:$H$1442,MATCH(B449,Historical!$B$7:$B$1449,0)))^(1/5)-1)*100)</f>
        <v>7.3113541506014013</v>
      </c>
      <c r="V449" s="795" t="str">
        <f>IF(INDEX(Historical!$O$7:$O$1442,MATCH(B449,Historical!$B$7:$B$1449,0))=0,"n/a",((INDEX(Historical!$C$7:$C$1442,MATCH(B449,Historical!$B$7:$B$1449,0))/INDEX(Historical!$O$7:$O$1442,MATCH(B449,Historical!$B$7:$B$1449,0)))^(1/10)-1)*100)</f>
        <v>n/a</v>
      </c>
      <c r="W449" s="796" t="str">
        <f t="shared" si="107"/>
        <v>n/a</v>
      </c>
      <c r="X449" s="797">
        <f t="shared" si="108"/>
        <v>1.107780931909303</v>
      </c>
      <c r="Y449" s="989"/>
      <c r="Z449" s="738">
        <f t="shared" si="109"/>
        <v>68.115942028985515</v>
      </c>
      <c r="AA449" s="999">
        <f t="shared" si="110"/>
        <v>13.260869565217392</v>
      </c>
      <c r="AB449" s="1000">
        <v>9</v>
      </c>
      <c r="AC449" s="978">
        <v>0.69</v>
      </c>
      <c r="AD449" s="978" t="s">
        <v>137</v>
      </c>
      <c r="AE449" s="978">
        <v>0.28999999999999998</v>
      </c>
      <c r="AF449" s="978">
        <v>1.57</v>
      </c>
      <c r="AG449" s="978">
        <v>14.499999999999998</v>
      </c>
      <c r="AH449" s="978">
        <v>44</v>
      </c>
      <c r="AI449" s="978" t="s">
        <v>137</v>
      </c>
      <c r="AJ449" s="978">
        <v>6.6000000000000005</v>
      </c>
      <c r="AK449" s="978" t="s">
        <v>137</v>
      </c>
      <c r="AL449" s="991">
        <v>479.64</v>
      </c>
      <c r="AM449" s="985">
        <v>0.1</v>
      </c>
      <c r="AN449" s="978">
        <v>0.32</v>
      </c>
      <c r="AO449" s="838">
        <f t="shared" si="111"/>
        <v>-0.81290339275806822</v>
      </c>
      <c r="AP449" s="839">
        <f t="shared" si="112"/>
        <v>12.447966172459324</v>
      </c>
      <c r="AQ449" s="1001">
        <f t="shared" si="113"/>
        <v>-3.8067564918493946</v>
      </c>
      <c r="AR449" s="738">
        <f>INDEX(Historical!$C$7:$C$1442,MATCH(B449,Historical!$B$7:$B$1449,0))*IF(AH449="n/a",1.03,IF(AH449&lt;0,1.01,IF(AH449&gt;10,1.1,(1+AH449/100))))</f>
        <v>0.50875000000000004</v>
      </c>
      <c r="AS449" s="999">
        <f t="shared" si="114"/>
        <v>0.5240125000000001</v>
      </c>
      <c r="AT449" s="999">
        <f t="shared" si="120"/>
        <v>0.53973287500000011</v>
      </c>
      <c r="AU449" s="999">
        <f t="shared" si="120"/>
        <v>0.55592486125000018</v>
      </c>
      <c r="AV449" s="999">
        <f t="shared" si="120"/>
        <v>0.57260260708750021</v>
      </c>
      <c r="AW449" s="738">
        <f t="shared" si="115"/>
        <v>2.7010228433375003</v>
      </c>
      <c r="AX449" s="846">
        <f t="shared" si="116"/>
        <v>29.519375337021859</v>
      </c>
      <c r="AY449" s="1080">
        <v>0.21</v>
      </c>
      <c r="AZ449" s="985">
        <v>4.6899999999999995</v>
      </c>
      <c r="BA449" s="985">
        <v>-16.82</v>
      </c>
      <c r="BB449" s="985">
        <v>-3</v>
      </c>
      <c r="BC449" s="985">
        <v>-4.63</v>
      </c>
      <c r="BE449" s="700">
        <v>2013</v>
      </c>
      <c r="BF449" s="1013">
        <f t="shared" si="117"/>
        <v>0</v>
      </c>
      <c r="BG449" s="995">
        <v>6.2</v>
      </c>
    </row>
    <row r="450" spans="1:59" ht="11.25" customHeight="1" x14ac:dyDescent="0.2">
      <c r="A450" s="976" t="s">
        <v>1695</v>
      </c>
      <c r="B450" s="988" t="s">
        <v>1696</v>
      </c>
      <c r="C450" s="1070" t="s">
        <v>247</v>
      </c>
      <c r="D450" s="1070" t="s">
        <v>4415</v>
      </c>
      <c r="E450" s="828">
        <v>9</v>
      </c>
      <c r="F450" s="1148">
        <v>383</v>
      </c>
      <c r="G450" s="1148" t="s">
        <v>115</v>
      </c>
      <c r="H450" s="1148" t="s">
        <v>115</v>
      </c>
      <c r="I450" s="987">
        <v>68.14</v>
      </c>
      <c r="J450" s="738">
        <f t="shared" si="104"/>
        <v>2.1132961549750511</v>
      </c>
      <c r="K450" s="990">
        <v>0.36</v>
      </c>
      <c r="L450" s="1000">
        <v>4</v>
      </c>
      <c r="M450" s="729">
        <f t="shared" si="105"/>
        <v>1.44</v>
      </c>
      <c r="N450" s="983" t="s">
        <v>119</v>
      </c>
      <c r="O450" s="831">
        <v>0.3</v>
      </c>
      <c r="P450" s="973">
        <v>43320</v>
      </c>
      <c r="Q450" s="973">
        <v>43336</v>
      </c>
      <c r="R450" s="729">
        <f t="shared" si="106"/>
        <v>20</v>
      </c>
      <c r="S450" s="795">
        <f>IF(INDEX(Historical!$D$7:$D$1442,MATCH(B450,Historical!$B$7:$B$1449,0))=0,"n/a",(INDEX(Historical!$C$7:$C$1442,MATCH(B450,Historical!$B$7:$B$1449,0))/INDEX(Historical!$D$7:$D$1442,MATCH(B450,Historical!$B$7:$B$1449,0))-1)*100)</f>
        <v>25.714285714285712</v>
      </c>
      <c r="T450" s="795">
        <f>IF(INDEX(Historical!$F$7:$F$1442,MATCH(B450,Historical!$B$7:$B$1449,0))=0,"n/a",((INDEX(Historical!$C$7:$C$1442,MATCH(B450,Historical!$B$7:$B$1449,0))/INDEX(Historical!$F$7:$F$1442,MATCH(B450,Historical!$B$7:$B$1449,0)))^(1/3)-1)*100)</f>
        <v>24.744576465260405</v>
      </c>
      <c r="U450" s="795">
        <f>IF(INDEX(Historical!$H$7:$H$1442,MATCH(B450,Historical!$B$7:$B$1449,0))=0,"n/a",((INDEX(Historical!$C$7:$C$1442,MATCH(B450,Historical!$B$7:$B$1449,0))/INDEX(Historical!$H$7:$H$1442,MATCH(B450,Historical!$B$7:$B$1449,0)))^(1/5)-1)*100)</f>
        <v>24.291887720104953</v>
      </c>
      <c r="V450" s="795" t="str">
        <f>IF(INDEX(Historical!$O$7:$O$1442,MATCH(B450,Historical!$B$7:$B$1449,0))=0,"n/a",((INDEX(Historical!$C$7:$C$1442,MATCH(B450,Historical!$B$7:$B$1449,0))/INDEX(Historical!$O$7:$O$1442,MATCH(B450,Historical!$B$7:$B$1449,0)))^(1/10)-1)*100)</f>
        <v>n/a</v>
      </c>
      <c r="W450" s="796" t="str">
        <f t="shared" si="107"/>
        <v>n/a</v>
      </c>
      <c r="X450" s="797">
        <f t="shared" si="108"/>
        <v>9.2929945371480319E-2</v>
      </c>
      <c r="Y450" s="752"/>
      <c r="Z450" s="738">
        <f t="shared" si="109"/>
        <v>43.373493975903614</v>
      </c>
      <c r="AA450" s="999">
        <f t="shared" si="110"/>
        <v>20.524096385542169</v>
      </c>
      <c r="AB450" s="1000">
        <v>9</v>
      </c>
      <c r="AC450" s="978">
        <v>3.32</v>
      </c>
      <c r="AD450" s="978">
        <v>1.67</v>
      </c>
      <c r="AE450" s="978">
        <v>3.69</v>
      </c>
      <c r="AF450" s="978">
        <v>78.319999999999993</v>
      </c>
      <c r="AG450" s="978">
        <v>116.5</v>
      </c>
      <c r="AH450" s="978">
        <v>70</v>
      </c>
      <c r="AI450" s="978">
        <v>11.64</v>
      </c>
      <c r="AJ450" s="978">
        <v>261.39999999999998</v>
      </c>
      <c r="AK450" s="978">
        <v>12.25</v>
      </c>
      <c r="AL450" s="991">
        <v>91150</v>
      </c>
      <c r="AM450" s="985">
        <v>0.1</v>
      </c>
      <c r="AN450" s="978">
        <v>8.07</v>
      </c>
      <c r="AO450" s="838">
        <f t="shared" si="111"/>
        <v>5.8810874895378333</v>
      </c>
      <c r="AP450" s="839">
        <f t="shared" si="112"/>
        <v>26.405183875080002</v>
      </c>
      <c r="AQ450" s="1001">
        <f t="shared" si="113"/>
        <v>745.23428150376355</v>
      </c>
      <c r="AR450" s="738">
        <f>INDEX(Historical!$C$7:$C$1442,MATCH(B450,Historical!$B$7:$B$1449,0))*IF(AH450="n/a",1.03,IF(AH450&lt;0,1.01,IF(AH450&gt;10,1.1,(1+AH450/100))))</f>
        <v>1.4520000000000002</v>
      </c>
      <c r="AS450" s="999">
        <f t="shared" si="114"/>
        <v>1.5972000000000004</v>
      </c>
      <c r="AT450" s="999">
        <f t="shared" si="120"/>
        <v>1.7569200000000005</v>
      </c>
      <c r="AU450" s="999">
        <f t="shared" si="120"/>
        <v>1.9326120000000007</v>
      </c>
      <c r="AV450" s="999">
        <f t="shared" si="120"/>
        <v>2.1258732000000009</v>
      </c>
      <c r="AW450" s="738">
        <f t="shared" si="115"/>
        <v>8.8646052000000033</v>
      </c>
      <c r="AX450" s="846">
        <f t="shared" si="116"/>
        <v>13.009400058702674</v>
      </c>
      <c r="AY450" s="1080">
        <v>0.43</v>
      </c>
      <c r="AZ450" s="985">
        <v>43.85</v>
      </c>
      <c r="BA450" s="985">
        <v>-1.22</v>
      </c>
      <c r="BB450" s="985">
        <v>4.5900000000000007</v>
      </c>
      <c r="BC450" s="985">
        <v>17.34</v>
      </c>
      <c r="BD450" s="732"/>
      <c r="BE450" s="700">
        <v>2010</v>
      </c>
      <c r="BF450" s="1013">
        <f t="shared" si="117"/>
        <v>0</v>
      </c>
      <c r="BG450" s="995">
        <v>23.5</v>
      </c>
    </row>
    <row r="451" spans="1:59" s="874" customFormat="1" ht="11.25" customHeight="1" x14ac:dyDescent="0.2">
      <c r="A451" s="733" t="s">
        <v>1697</v>
      </c>
      <c r="B451" s="882" t="s">
        <v>1698</v>
      </c>
      <c r="C451" s="1070" t="s">
        <v>108</v>
      </c>
      <c r="D451" s="1070" t="s">
        <v>4397</v>
      </c>
      <c r="E451" s="854">
        <v>8</v>
      </c>
      <c r="F451" s="1148">
        <v>540</v>
      </c>
      <c r="G451" s="1147" t="s">
        <v>115</v>
      </c>
      <c r="H451" s="1147" t="s">
        <v>115</v>
      </c>
      <c r="I451" s="855">
        <v>70.900000000000006</v>
      </c>
      <c r="J451" s="856">
        <f t="shared" si="104"/>
        <v>2.6516220028208739</v>
      </c>
      <c r="K451" s="857">
        <v>0.47</v>
      </c>
      <c r="L451" s="858">
        <v>4</v>
      </c>
      <c r="M451" s="859">
        <f t="shared" si="105"/>
        <v>1.88</v>
      </c>
      <c r="N451" s="860" t="s">
        <v>220</v>
      </c>
      <c r="O451" s="861">
        <v>0.42</v>
      </c>
      <c r="P451" s="862">
        <v>43371</v>
      </c>
      <c r="Q451" s="862">
        <v>43388</v>
      </c>
      <c r="R451" s="859">
        <f t="shared" si="106"/>
        <v>11.904761904761903</v>
      </c>
      <c r="S451" s="795">
        <f>IF(INDEX(Historical!$D$7:$D$1442,MATCH(B451,Historical!$B$7:$B$1449,0))=0,"n/a",(INDEX(Historical!$C$7:$C$1442,MATCH(B451,Historical!$B$7:$B$1449,0))/INDEX(Historical!$D$7:$D$1442,MATCH(B451,Historical!$B$7:$B$1449,0))-1)*100)</f>
        <v>14.102564102564097</v>
      </c>
      <c r="T451" s="795">
        <f>IF(INDEX(Historical!$F$7:$F$1442,MATCH(B451,Historical!$B$7:$B$1449,0))=0,"n/a",((INDEX(Historical!$C$7:$C$1442,MATCH(B451,Historical!$B$7:$B$1449,0))/INDEX(Historical!$F$7:$F$1442,MATCH(B451,Historical!$B$7:$B$1449,0)))^(1/3)-1)*100)</f>
        <v>11.618627389613433</v>
      </c>
      <c r="U451" s="795">
        <f>IF(INDEX(Historical!$H$7:$H$1442,MATCH(B451,Historical!$B$7:$B$1449,0))=0,"n/a",((INDEX(Historical!$C$7:$C$1442,MATCH(B451,Historical!$B$7:$B$1449,0))/INDEX(Historical!$H$7:$H$1442,MATCH(B451,Historical!$B$7:$B$1449,0)))^(1/5)-1)*100)</f>
        <v>11.779964179892598</v>
      </c>
      <c r="V451" s="795">
        <f>IF(INDEX(Historical!$O$7:$O$1442,MATCH(B451,Historical!$B$7:$B$1449,0))=0,"n/a",((INDEX(Historical!$C$7:$C$1442,MATCH(B451,Historical!$B$7:$B$1449,0))/INDEX(Historical!$O$7:$O$1442,MATCH(B451,Historical!$B$7:$B$1449,0)))^(1/10)-1)*100)</f>
        <v>6.5931299642276509</v>
      </c>
      <c r="W451" s="863">
        <f t="shared" si="107"/>
        <v>1.7867028624958339</v>
      </c>
      <c r="X451" s="864">
        <f t="shared" si="108"/>
        <v>1.6591498844919152</v>
      </c>
      <c r="Y451" s="879"/>
      <c r="Z451" s="856">
        <f t="shared" si="109"/>
        <v>29.329173166926676</v>
      </c>
      <c r="AA451" s="866">
        <f t="shared" si="110"/>
        <v>11.060842433697349</v>
      </c>
      <c r="AB451" s="858">
        <v>12</v>
      </c>
      <c r="AC451" s="867">
        <v>6.41</v>
      </c>
      <c r="AD451" s="867">
        <v>1.38</v>
      </c>
      <c r="AE451" s="867">
        <v>7.21</v>
      </c>
      <c r="AF451" s="867">
        <v>1.27</v>
      </c>
      <c r="AG451" s="867">
        <v>11.5</v>
      </c>
      <c r="AH451" s="867">
        <v>19.100000000000001</v>
      </c>
      <c r="AI451" s="867">
        <v>12.989999999999998</v>
      </c>
      <c r="AJ451" s="867">
        <v>7.1</v>
      </c>
      <c r="AK451" s="867">
        <v>7.99</v>
      </c>
      <c r="AL451" s="868">
        <v>26450</v>
      </c>
      <c r="AM451" s="869">
        <v>0.3</v>
      </c>
      <c r="AN451" s="867">
        <v>0.62</v>
      </c>
      <c r="AO451" s="870">
        <f t="shared" si="111"/>
        <v>3.3707437490161229</v>
      </c>
      <c r="AP451" s="871">
        <f t="shared" si="112"/>
        <v>14.431586182713472</v>
      </c>
      <c r="AQ451" s="872">
        <f t="shared" si="113"/>
        <v>-20.985880612539653</v>
      </c>
      <c r="AR451" s="738">
        <f>INDEX(Historical!$C$7:$C$1442,MATCH(B451,Historical!$B$7:$B$1449,0))*IF(AH451="n/a",1.03,IF(AH451&lt;0,1.01,IF(AH451&gt;10,1.1,(1+AH451/100))))</f>
        <v>1.9580000000000002</v>
      </c>
      <c r="AS451" s="866">
        <f t="shared" si="114"/>
        <v>2.1538000000000004</v>
      </c>
      <c r="AT451" s="866">
        <f t="shared" si="120"/>
        <v>2.3258886200000006</v>
      </c>
      <c r="AU451" s="866">
        <f t="shared" si="120"/>
        <v>2.511727120738001</v>
      </c>
      <c r="AV451" s="866">
        <f t="shared" si="120"/>
        <v>2.7124141176849674</v>
      </c>
      <c r="AW451" s="856">
        <f t="shared" si="115"/>
        <v>11.661829858422969</v>
      </c>
      <c r="AX451" s="873">
        <f t="shared" si="116"/>
        <v>16.448279066887121</v>
      </c>
      <c r="AY451" s="1081">
        <v>1.4</v>
      </c>
      <c r="AZ451" s="869">
        <v>22.52</v>
      </c>
      <c r="BA451" s="869">
        <v>-36.120000000000005</v>
      </c>
      <c r="BB451" s="869">
        <v>5.08</v>
      </c>
      <c r="BC451" s="869">
        <v>-15.45</v>
      </c>
      <c r="BD451" s="1033"/>
      <c r="BE451" s="700">
        <v>2011</v>
      </c>
      <c r="BF451" s="1013">
        <f t="shared" si="117"/>
        <v>0</v>
      </c>
      <c r="BG451" s="931">
        <v>0.89999999999999991</v>
      </c>
    </row>
    <row r="452" spans="1:59" ht="11.25" customHeight="1" x14ac:dyDescent="0.2">
      <c r="A452" s="994" t="s">
        <v>1699</v>
      </c>
      <c r="B452" s="988" t="s">
        <v>1700</v>
      </c>
      <c r="C452" s="1070" t="s">
        <v>123</v>
      </c>
      <c r="D452" s="1070" t="s">
        <v>4418</v>
      </c>
      <c r="E452" s="828">
        <v>8</v>
      </c>
      <c r="F452" s="1148">
        <v>486</v>
      </c>
      <c r="G452" s="1148" t="s">
        <v>37</v>
      </c>
      <c r="H452" s="1148" t="s">
        <v>115</v>
      </c>
      <c r="I452" s="987">
        <v>36.590000000000003</v>
      </c>
      <c r="J452" s="738">
        <f t="shared" si="104"/>
        <v>2.0497403662202784</v>
      </c>
      <c r="K452" s="990">
        <v>0.1875</v>
      </c>
      <c r="L452" s="1000">
        <v>4</v>
      </c>
      <c r="M452" s="729">
        <f t="shared" si="105"/>
        <v>0.75</v>
      </c>
      <c r="N452" s="983" t="s">
        <v>241</v>
      </c>
      <c r="O452" s="831">
        <v>0.155</v>
      </c>
      <c r="P452" s="694">
        <v>43189</v>
      </c>
      <c r="Q452" s="694">
        <v>43203</v>
      </c>
      <c r="R452" s="729">
        <f t="shared" si="106"/>
        <v>20.967741935483872</v>
      </c>
      <c r="S452" s="795">
        <f>IF(INDEX(Historical!$D$7:$D$1442,MATCH(B452,Historical!$B$7:$B$1449,0))=0,"n/a",(INDEX(Historical!$C$7:$C$1442,MATCH(B452,Historical!$B$7:$B$1449,0))/INDEX(Historical!$D$7:$D$1442,MATCH(B452,Historical!$B$7:$B$1449,0))-1)*100)</f>
        <v>18.595041322314067</v>
      </c>
      <c r="T452" s="795">
        <f>IF(INDEX(Historical!$F$7:$F$1442,MATCH(B452,Historical!$B$7:$B$1449,0))=0,"n/a",((INDEX(Historical!$C$7:$C$1442,MATCH(B452,Historical!$B$7:$B$1449,0))/INDEX(Historical!$F$7:$F$1442,MATCH(B452,Historical!$B$7:$B$1449,0)))^(1/3)-1)*100)</f>
        <v>10.798312798765085</v>
      </c>
      <c r="U452" s="795">
        <f>IF(INDEX(Historical!$H$7:$H$1442,MATCH(B452,Historical!$B$7:$B$1449,0))=0,"n/a",((INDEX(Historical!$C$7:$C$1442,MATCH(B452,Historical!$B$7:$B$1449,0))/INDEX(Historical!$H$7:$H$1442,MATCH(B452,Historical!$B$7:$B$1449,0)))^(1/5)-1)*100)</f>
        <v>10.782379709834222</v>
      </c>
      <c r="V452" s="795">
        <f>IF(INDEX(Historical!$O$7:$O$1442,MATCH(B452,Historical!$B$7:$B$1449,0))=0,"n/a",((INDEX(Historical!$C$7:$C$1442,MATCH(B452,Historical!$B$7:$B$1449,0))/INDEX(Historical!$O$7:$O$1442,MATCH(B452,Historical!$B$7:$B$1449,0)))^(1/10)-1)*100)</f>
        <v>6.7035979683061742</v>
      </c>
      <c r="W452" s="796">
        <f t="shared" si="107"/>
        <v>1.6084466522026009</v>
      </c>
      <c r="X452" s="797">
        <f t="shared" si="108"/>
        <v>0.37052851236543721</v>
      </c>
      <c r="Y452" s="752"/>
      <c r="Z452" s="738">
        <f t="shared" si="109"/>
        <v>14.018691588785048</v>
      </c>
      <c r="AA452" s="999">
        <f t="shared" si="110"/>
        <v>6.8392523364485989</v>
      </c>
      <c r="AB452" s="1000">
        <v>12</v>
      </c>
      <c r="AC452" s="978">
        <v>5.35</v>
      </c>
      <c r="AD452" s="978">
        <v>1.58</v>
      </c>
      <c r="AE452" s="978">
        <v>0.7</v>
      </c>
      <c r="AF452" s="978">
        <v>2.12</v>
      </c>
      <c r="AG452" s="978">
        <v>28.7</v>
      </c>
      <c r="AH452" s="980">
        <v>68.300000000000011</v>
      </c>
      <c r="AI452" s="980">
        <v>-12.13</v>
      </c>
      <c r="AJ452" s="978">
        <v>29.099999999999998</v>
      </c>
      <c r="AK452" s="978">
        <v>4.34</v>
      </c>
      <c r="AL452" s="991">
        <v>8230</v>
      </c>
      <c r="AM452" s="985">
        <v>4.3999999999999995</v>
      </c>
      <c r="AN452" s="978">
        <v>0.59</v>
      </c>
      <c r="AO452" s="838">
        <f t="shared" si="111"/>
        <v>5.9928677396059022</v>
      </c>
      <c r="AP452" s="839">
        <f t="shared" si="112"/>
        <v>12.832120076054501</v>
      </c>
      <c r="AQ452" s="1001">
        <f t="shared" si="113"/>
        <v>-19.724875990210233</v>
      </c>
      <c r="AR452" s="738">
        <f>INDEX(Historical!$C$7:$C$1442,MATCH(B452,Historical!$B$7:$B$1449,0))*IF(AH452="n/a",1.03,IF(AH452&lt;0,1.01,IF(AH452&gt;10,1.1,(1+AH452/100))))</f>
        <v>0.78925000000000012</v>
      </c>
      <c r="AS452" s="999">
        <f t="shared" si="114"/>
        <v>0.79714250000000009</v>
      </c>
      <c r="AT452" s="999">
        <f t="shared" si="120"/>
        <v>0.83173848450000021</v>
      </c>
      <c r="AU452" s="999">
        <f t="shared" si="120"/>
        <v>0.86783593472730025</v>
      </c>
      <c r="AV452" s="999">
        <f t="shared" si="120"/>
        <v>0.90550001429446514</v>
      </c>
      <c r="AW452" s="738">
        <f t="shared" si="115"/>
        <v>4.1914669335217658</v>
      </c>
      <c r="AX452" s="846">
        <f t="shared" si="116"/>
        <v>11.455225289756124</v>
      </c>
      <c r="AY452" s="1080">
        <v>1.37</v>
      </c>
      <c r="AZ452" s="985">
        <v>26.57</v>
      </c>
      <c r="BA452" s="985">
        <v>-29.759999999999998</v>
      </c>
      <c r="BB452" s="985">
        <v>8.89</v>
      </c>
      <c r="BC452" s="985">
        <v>-14.29</v>
      </c>
      <c r="BE452" s="700">
        <v>2011</v>
      </c>
      <c r="BF452" s="1013">
        <f t="shared" si="117"/>
        <v>0</v>
      </c>
      <c r="BG452" s="995">
        <v>14.399999999999999</v>
      </c>
    </row>
    <row r="453" spans="1:59" ht="11.25" customHeight="1" x14ac:dyDescent="0.2">
      <c r="A453" s="976" t="s">
        <v>1701</v>
      </c>
      <c r="B453" s="988" t="s">
        <v>1702</v>
      </c>
      <c r="C453" s="1070" t="s">
        <v>112</v>
      </c>
      <c r="D453" s="1070" t="s">
        <v>4384</v>
      </c>
      <c r="E453" s="828">
        <v>8</v>
      </c>
      <c r="F453" s="1148">
        <v>485</v>
      </c>
      <c r="G453" s="1148" t="s">
        <v>106</v>
      </c>
      <c r="H453" s="1148" t="s">
        <v>106</v>
      </c>
      <c r="I453" s="978">
        <v>16.5</v>
      </c>
      <c r="J453" s="738">
        <f t="shared" si="104"/>
        <v>3.2727272727272729</v>
      </c>
      <c r="K453" s="990">
        <v>0.13500000000000001</v>
      </c>
      <c r="L453" s="1000">
        <v>4</v>
      </c>
      <c r="M453" s="729">
        <f t="shared" si="105"/>
        <v>0.54</v>
      </c>
      <c r="N453" s="983" t="s">
        <v>241</v>
      </c>
      <c r="O453" s="831">
        <v>0.1275</v>
      </c>
      <c r="P453" s="694">
        <v>43188</v>
      </c>
      <c r="Q453" s="694">
        <v>43203</v>
      </c>
      <c r="R453" s="729">
        <f t="shared" si="106"/>
        <v>5.8823529411764754</v>
      </c>
      <c r="S453" s="795">
        <f>IF(INDEX(Historical!$D$7:$D$1442,MATCH(B453,Historical!$B$7:$B$1449,0))=0,"n/a",(INDEX(Historical!$C$7:$C$1442,MATCH(B453,Historical!$B$7:$B$1449,0))/INDEX(Historical!$D$7:$D$1442,MATCH(B453,Historical!$B$7:$B$1449,0))-1)*100)</f>
        <v>5.9701492537313383</v>
      </c>
      <c r="T453" s="795">
        <f>IF(INDEX(Historical!$F$7:$F$1442,MATCH(B453,Historical!$B$7:$B$1449,0))=0,"n/a",((INDEX(Historical!$C$7:$C$1442,MATCH(B453,Historical!$B$7:$B$1449,0))/INDEX(Historical!$F$7:$F$1442,MATCH(B453,Historical!$B$7:$B$1449,0)))^(1/3)-1)*100)</f>
        <v>6.3658248576630827</v>
      </c>
      <c r="U453" s="795">
        <f>IF(INDEX(Historical!$H$7:$H$1442,MATCH(B453,Historical!$B$7:$B$1449,0))=0,"n/a",((INDEX(Historical!$C$7:$C$1442,MATCH(B453,Historical!$B$7:$B$1449,0))/INDEX(Historical!$H$7:$H$1442,MATCH(B453,Historical!$B$7:$B$1449,0)))^(1/5)-1)*100)</f>
        <v>6.4267992326247247</v>
      </c>
      <c r="V453" s="795">
        <f>IF(INDEX(Historical!$O$7:$O$1442,MATCH(B453,Historical!$B$7:$B$1449,0))=0,"n/a",((INDEX(Historical!$C$7:$C$1442,MATCH(B453,Historical!$B$7:$B$1449,0))/INDEX(Historical!$O$7:$O$1442,MATCH(B453,Historical!$B$7:$B$1449,0)))^(1/10)-1)*100)</f>
        <v>-1.1863739999355749</v>
      </c>
      <c r="W453" s="796" t="str">
        <f t="shared" si="107"/>
        <v>n/a</v>
      </c>
      <c r="X453" s="797">
        <f t="shared" si="108"/>
        <v>0.25402368508398121</v>
      </c>
      <c r="Y453" s="988"/>
      <c r="Z453" s="738">
        <f t="shared" si="109"/>
        <v>48.648648648648646</v>
      </c>
      <c r="AA453" s="999">
        <f t="shared" si="110"/>
        <v>14.864864864864863</v>
      </c>
      <c r="AB453" s="1000">
        <v>2</v>
      </c>
      <c r="AC453" s="978">
        <v>1.1100000000000001</v>
      </c>
      <c r="AD453" s="978">
        <v>1.49</v>
      </c>
      <c r="AE453" s="978">
        <v>0.57999999999999996</v>
      </c>
      <c r="AF453" s="978">
        <v>2.25</v>
      </c>
      <c r="AG453" s="978">
        <v>12.2</v>
      </c>
      <c r="AH453" s="978">
        <v>-11</v>
      </c>
      <c r="AI453" s="978">
        <v>14.09</v>
      </c>
      <c r="AJ453" s="978">
        <v>25.3</v>
      </c>
      <c r="AK453" s="978">
        <v>10</v>
      </c>
      <c r="AL453" s="991">
        <v>1930</v>
      </c>
      <c r="AM453" s="985">
        <v>1.3</v>
      </c>
      <c r="AN453" s="978">
        <v>0.38</v>
      </c>
      <c r="AO453" s="838">
        <f t="shared" si="111"/>
        <v>-5.1653383595128659</v>
      </c>
      <c r="AP453" s="839">
        <f t="shared" si="112"/>
        <v>9.6995265053519972</v>
      </c>
      <c r="AQ453" s="1001">
        <f t="shared" si="113"/>
        <v>21.921552093404983</v>
      </c>
      <c r="AR453" s="738">
        <f>INDEX(Historical!$C$7:$C$1442,MATCH(B453,Historical!$B$7:$B$1449,0))*IF(AH453="n/a",1.03,IF(AH453&lt;0,1.01,IF(AH453&gt;10,1.1,(1+AH453/100))))</f>
        <v>0.537825</v>
      </c>
      <c r="AS453" s="999">
        <f t="shared" si="114"/>
        <v>0.59160750000000006</v>
      </c>
      <c r="AT453" s="999">
        <f t="shared" si="120"/>
        <v>0.65076825000000016</v>
      </c>
      <c r="AU453" s="999">
        <f t="shared" si="120"/>
        <v>0.71584507500000027</v>
      </c>
      <c r="AV453" s="999">
        <f t="shared" si="120"/>
        <v>0.78742958250000039</v>
      </c>
      <c r="AW453" s="738">
        <f t="shared" si="115"/>
        <v>3.283475407500001</v>
      </c>
      <c r="AX453" s="846">
        <f t="shared" si="116"/>
        <v>19.89985095454546</v>
      </c>
      <c r="AY453" s="1080">
        <v>1.29</v>
      </c>
      <c r="AZ453" s="985">
        <v>25.95</v>
      </c>
      <c r="BA453" s="985">
        <v>-14.729999999999999</v>
      </c>
      <c r="BB453" s="985">
        <v>5.01</v>
      </c>
      <c r="BC453" s="985">
        <v>8.5299999999999994</v>
      </c>
      <c r="BE453" s="700">
        <v>2011</v>
      </c>
      <c r="BF453" s="1013">
        <f t="shared" si="117"/>
        <v>0</v>
      </c>
      <c r="BG453" s="995">
        <v>5.4</v>
      </c>
    </row>
    <row r="454" spans="1:59" ht="11.25" customHeight="1" x14ac:dyDescent="0.2">
      <c r="A454" s="976" t="s">
        <v>1703</v>
      </c>
      <c r="B454" s="988" t="s">
        <v>1704</v>
      </c>
      <c r="C454" s="1070" t="s">
        <v>108</v>
      </c>
      <c r="D454" s="1070" t="s">
        <v>4401</v>
      </c>
      <c r="E454" s="828">
        <v>9</v>
      </c>
      <c r="F454" s="1148">
        <v>393</v>
      </c>
      <c r="G454" s="1148" t="s">
        <v>37</v>
      </c>
      <c r="H454" s="1148" t="s">
        <v>37</v>
      </c>
      <c r="I454" s="987">
        <v>34.57</v>
      </c>
      <c r="J454" s="738">
        <f t="shared" si="104"/>
        <v>2.8926815157651142</v>
      </c>
      <c r="K454" s="990">
        <v>0.25</v>
      </c>
      <c r="L454" s="1000">
        <v>4</v>
      </c>
      <c r="M454" s="729">
        <f t="shared" si="105"/>
        <v>1</v>
      </c>
      <c r="N454" s="983" t="s">
        <v>164</v>
      </c>
      <c r="O454" s="831">
        <v>0.23</v>
      </c>
      <c r="P454" s="973">
        <v>43357</v>
      </c>
      <c r="Q454" s="973">
        <v>43374</v>
      </c>
      <c r="R454" s="729">
        <f t="shared" si="106"/>
        <v>8.6956521739130395</v>
      </c>
      <c r="S454" s="795">
        <f>IF(INDEX(Historical!$D$7:$D$1442,MATCH(B454,Historical!$B$7:$B$1449,0))=0,"n/a",(INDEX(Historical!$C$7:$C$1442,MATCH(B454,Historical!$B$7:$B$1449,0))/INDEX(Historical!$D$7:$D$1442,MATCH(B454,Historical!$B$7:$B$1449,0))-1)*100)</f>
        <v>19.999999999999996</v>
      </c>
      <c r="T454" s="795">
        <f>IF(INDEX(Historical!$F$7:$F$1442,MATCH(B454,Historical!$B$7:$B$1449,0))=0,"n/a",((INDEX(Historical!$C$7:$C$1442,MATCH(B454,Historical!$B$7:$B$1449,0))/INDEX(Historical!$F$7:$F$1442,MATCH(B454,Historical!$B$7:$B$1449,0)))^(1/3)-1)*100)</f>
        <v>14.471424255333186</v>
      </c>
      <c r="U454" s="795">
        <f>IF(INDEX(Historical!$H$7:$H$1442,MATCH(B454,Historical!$B$7:$B$1449,0))=0,"n/a",((INDEX(Historical!$C$7:$C$1442,MATCH(B454,Historical!$B$7:$B$1449,0))/INDEX(Historical!$H$7:$H$1442,MATCH(B454,Historical!$B$7:$B$1449,0)))^(1/5)-1)*100)</f>
        <v>12.195514544619957</v>
      </c>
      <c r="V454" s="795">
        <f>IF(INDEX(Historical!$O$7:$O$1442,MATCH(B454,Historical!$B$7:$B$1449,0))=0,"n/a",((INDEX(Historical!$C$7:$C$1442,MATCH(B454,Historical!$B$7:$B$1449,0))/INDEX(Historical!$O$7:$O$1442,MATCH(B454,Historical!$B$7:$B$1449,0)))^(1/10)-1)*100)</f>
        <v>7.7917090923967924</v>
      </c>
      <c r="W454" s="796">
        <f t="shared" si="107"/>
        <v>1.5651912051645294</v>
      </c>
      <c r="X454" s="797">
        <f t="shared" si="108"/>
        <v>1.3401664334747205</v>
      </c>
      <c r="Y454" s="989"/>
      <c r="Z454" s="738">
        <f t="shared" si="109"/>
        <v>44.444444444444443</v>
      </c>
      <c r="AA454" s="999">
        <f t="shared" si="110"/>
        <v>15.364444444444445</v>
      </c>
      <c r="AB454" s="1000">
        <v>12</v>
      </c>
      <c r="AC454" s="978">
        <v>2.25</v>
      </c>
      <c r="AD454" s="978">
        <v>1.54</v>
      </c>
      <c r="AE454" s="978">
        <v>6.25</v>
      </c>
      <c r="AF454" s="978">
        <v>2.2200000000000002</v>
      </c>
      <c r="AG454" s="978">
        <v>12.7</v>
      </c>
      <c r="AH454" s="978">
        <v>6.2</v>
      </c>
      <c r="AI454" s="978">
        <v>6.36</v>
      </c>
      <c r="AJ454" s="978">
        <v>9.1</v>
      </c>
      <c r="AK454" s="978">
        <v>10</v>
      </c>
      <c r="AL454" s="991">
        <v>774.71</v>
      </c>
      <c r="AM454" s="985">
        <v>4.5</v>
      </c>
      <c r="AN454" s="978">
        <v>0</v>
      </c>
      <c r="AO454" s="838">
        <f t="shared" si="111"/>
        <v>-0.27624838405937346</v>
      </c>
      <c r="AP454" s="839">
        <f t="shared" si="112"/>
        <v>15.088196060385071</v>
      </c>
      <c r="AQ454" s="1001">
        <f t="shared" si="113"/>
        <v>23.124267247302587</v>
      </c>
      <c r="AR454" s="738">
        <f>INDEX(Historical!$C$7:$C$1442,MATCH(B454,Historical!$B$7:$B$1449,0))*IF(AH454="n/a",1.03,IF(AH454&lt;0,1.01,IF(AH454&gt;10,1.1,(1+AH454/100))))</f>
        <v>1.01952</v>
      </c>
      <c r="AS454" s="999">
        <f t="shared" si="114"/>
        <v>1.0843614720000001</v>
      </c>
      <c r="AT454" s="999">
        <f t="shared" si="120"/>
        <v>1.1927976192000003</v>
      </c>
      <c r="AU454" s="999">
        <f t="shared" si="120"/>
        <v>1.3120773811200004</v>
      </c>
      <c r="AV454" s="999">
        <f t="shared" si="120"/>
        <v>1.4432851192320006</v>
      </c>
      <c r="AW454" s="738">
        <f t="shared" si="115"/>
        <v>6.0520415915520021</v>
      </c>
      <c r="AX454" s="846">
        <f t="shared" si="116"/>
        <v>17.506628844524162</v>
      </c>
      <c r="AY454" s="1080">
        <v>0.45</v>
      </c>
      <c r="AZ454" s="985">
        <v>23.380000000000003</v>
      </c>
      <c r="BA454" s="985">
        <v>-15.68</v>
      </c>
      <c r="BB454" s="985">
        <v>7.8</v>
      </c>
      <c r="BC454" s="985">
        <v>-3.88</v>
      </c>
      <c r="BE454" s="700">
        <v>2010</v>
      </c>
      <c r="BF454" s="1013">
        <f t="shared" si="117"/>
        <v>0</v>
      </c>
      <c r="BG454" s="995">
        <v>1.3</v>
      </c>
    </row>
    <row r="455" spans="1:59" ht="11.25" customHeight="1" x14ac:dyDescent="0.2">
      <c r="A455" s="993" t="s">
        <v>4066</v>
      </c>
      <c r="B455" s="988" t="s">
        <v>4067</v>
      </c>
      <c r="C455" s="1070" t="s">
        <v>108</v>
      </c>
      <c r="D455" s="1070" t="s">
        <v>4393</v>
      </c>
      <c r="E455" s="828">
        <v>5</v>
      </c>
      <c r="F455" s="1148">
        <v>853</v>
      </c>
      <c r="G455" s="1148" t="s">
        <v>106</v>
      </c>
      <c r="H455" s="1148" t="s">
        <v>106</v>
      </c>
      <c r="I455" s="987">
        <v>20</v>
      </c>
      <c r="J455" s="738">
        <f t="shared" ref="J455:J518" si="121">(M455/I455)*100</f>
        <v>3</v>
      </c>
      <c r="K455" s="990">
        <v>0.15</v>
      </c>
      <c r="L455" s="1000">
        <v>4</v>
      </c>
      <c r="M455" s="729">
        <f t="shared" ref="M455:M518" si="122">K455*L455</f>
        <v>0.6</v>
      </c>
      <c r="N455" s="983" t="s">
        <v>149</v>
      </c>
      <c r="O455" s="831">
        <v>0.14000000000000001</v>
      </c>
      <c r="P455" s="973">
        <v>43418</v>
      </c>
      <c r="Q455" s="973">
        <v>43448</v>
      </c>
      <c r="R455" s="729">
        <f t="shared" ref="R455:R518" si="123">(K455-O455)/O455*100</f>
        <v>7.1428571428571281</v>
      </c>
      <c r="S455" s="795">
        <f>IF(INDEX(Historical!$D$7:$D$1442,MATCH(B455,Historical!$B$7:$B$1449,0))=0,"n/a",(INDEX(Historical!$C$7:$C$1442,MATCH(B455,Historical!$B$7:$B$1449,0))/INDEX(Historical!$D$7:$D$1442,MATCH(B455,Historical!$B$7:$B$1449,0))-1)*100)</f>
        <v>18.75</v>
      </c>
      <c r="T455" s="795">
        <f>IF(INDEX(Historical!$F$7:$F$1442,MATCH(B455,Historical!$B$7:$B$1449,0))=0,"n/a",((INDEX(Historical!$C$7:$C$1442,MATCH(B455,Historical!$B$7:$B$1449,0))/INDEX(Historical!$F$7:$F$1442,MATCH(B455,Historical!$B$7:$B$1449,0)))^(1/3)-1)*100)</f>
        <v>59.679417621174856</v>
      </c>
      <c r="U455" s="795" t="str">
        <f>IF(INDEX(Historical!$H$7:$H$1442,MATCH(B455,Historical!$B$7:$B$1449,0))=0,"n/a",((INDEX(Historical!$C$7:$C$1442,MATCH(B455,Historical!$B$7:$B$1449,0))/INDEX(Historical!$H$7:$H$1442,MATCH(B455,Historical!$B$7:$B$1449,0)))^(1/5)-1)*100)</f>
        <v>n/a</v>
      </c>
      <c r="V455" s="795">
        <f>IF(INDEX(Historical!$O$7:$O$1442,MATCH(B455,Historical!$B$7:$B$1449,0))=0,"n/a",((INDEX(Historical!$C$7:$C$1442,MATCH(B455,Historical!$B$7:$B$1449,0))/INDEX(Historical!$O$7:$O$1442,MATCH(B455,Historical!$B$7:$B$1449,0)))^(1/10)-1)*100)</f>
        <v>1.7333537754854023</v>
      </c>
      <c r="W455" s="796" t="str">
        <f t="shared" ref="W455:W518" si="124">IF(OR(U455&lt;=0,U455="n/a",V455&lt;=0,V455="n/a"),"n/a",U455/V455)</f>
        <v>n/a</v>
      </c>
      <c r="X455" s="797" t="str">
        <f t="shared" ref="X455:X518" si="125">IF(OR(AJ455&lt;=0,AJ455="n/a",U455&lt;=0,U455="n/a"),"n/a",U455/AJ455)</f>
        <v>n/a</v>
      </c>
      <c r="Y455" s="989"/>
      <c r="Z455" s="738" t="str">
        <f t="shared" ref="Z455:Z518" si="126">IF(OR(AC455&lt;0.01,AC455="n/a"),"n/a",M455/AC455*100)</f>
        <v>n/a</v>
      </c>
      <c r="AA455" s="999" t="str">
        <f t="shared" ref="AA455:AA518" si="127">IF(OR(AC455&lt;0.01,AC455="n/a"),"n/a",I455/AC455)</f>
        <v>n/a</v>
      </c>
      <c r="AB455" s="1000">
        <v>12</v>
      </c>
      <c r="AC455" s="978" t="s">
        <v>137</v>
      </c>
      <c r="AD455" s="978" t="s">
        <v>137</v>
      </c>
      <c r="AE455" s="978" t="s">
        <v>137</v>
      </c>
      <c r="AF455" s="978" t="s">
        <v>137</v>
      </c>
      <c r="AG455" s="978" t="s">
        <v>137</v>
      </c>
      <c r="AH455" s="978" t="s">
        <v>137</v>
      </c>
      <c r="AI455" s="978" t="s">
        <v>137</v>
      </c>
      <c r="AJ455" s="978" t="s">
        <v>137</v>
      </c>
      <c r="AK455" s="978" t="s">
        <v>137</v>
      </c>
      <c r="AL455" s="991" t="s">
        <v>137</v>
      </c>
      <c r="AM455" s="985" t="s">
        <v>137</v>
      </c>
      <c r="AN455" s="978" t="s">
        <v>137</v>
      </c>
      <c r="AO455" s="838" t="str">
        <f t="shared" ref="AO455:AO518" si="128">IF(U455="n/a","n/a",IF(AA455&lt;0,"n/a",IF(AA455="n/a","n/a",J455+U455-AA455)))</f>
        <v>n/a</v>
      </c>
      <c r="AP455" s="839" t="str">
        <f t="shared" ref="AP455:AP518" si="129">IF(U455="n/a","n/a",J455+U455)</f>
        <v>n/a</v>
      </c>
      <c r="AQ455" s="1001" t="str">
        <f t="shared" ref="AQ455:AQ518" si="130">IF(OR(AC455&lt;0.01,AF455="n/a"),"n/a",(I455/SQRT(22.5*AC455*(I455/AF455))-1)*100)</f>
        <v>n/a</v>
      </c>
      <c r="AR455" s="738">
        <f>INDEX(Historical!$C$7:$C$1442,MATCH(B455,Historical!$B$7:$B$1449,0))*IF(AH455="n/a",1.03,IF(AH455&lt;0,1.01,IF(AH455&gt;10,1.1,(1+AH455/100))))</f>
        <v>0.58709999999999996</v>
      </c>
      <c r="AS455" s="999">
        <f t="shared" ref="AS455:AS518" si="131">IF($AI455="n/a",1.03*AR455,IF($AI455&lt;0,1.01*AR455,IF($AI455&gt;10,1.1*AR455,(1+$AI455/100)*AR455)))</f>
        <v>0.60471299999999995</v>
      </c>
      <c r="AT455" s="999">
        <f t="shared" si="120"/>
        <v>0.62285438999999998</v>
      </c>
      <c r="AU455" s="999">
        <f t="shared" si="120"/>
        <v>0.64154002170000002</v>
      </c>
      <c r="AV455" s="999">
        <f t="shared" si="120"/>
        <v>0.66078622235100004</v>
      </c>
      <c r="AW455" s="738">
        <f t="shared" ref="AW455:AW518" si="132">SUM(AR455:AV455)</f>
        <v>3.1169936340510001</v>
      </c>
      <c r="AX455" s="846">
        <f t="shared" ref="AX455:AX518" si="133">AW455/I455*100</f>
        <v>15.584968170255001</v>
      </c>
      <c r="AY455" s="1080" t="s">
        <v>137</v>
      </c>
      <c r="AZ455" s="985" t="s">
        <v>137</v>
      </c>
      <c r="BA455" s="985" t="s">
        <v>137</v>
      </c>
      <c r="BB455" s="985" t="s">
        <v>137</v>
      </c>
      <c r="BC455" s="985" t="s">
        <v>137</v>
      </c>
      <c r="BD455" s="1032" t="s">
        <v>4326</v>
      </c>
      <c r="BE455" s="700">
        <v>2014</v>
      </c>
      <c r="BF455" s="1013">
        <f t="shared" ref="BF455:BF518" si="134">IF(BE455&gt;2008,0,IF(BE455&gt;2001,1,IF(BE455&gt;1990,2,IF(BE455&gt;1980,3,IF(BE455&gt;1973,4,IF(BE455&gt;1970,5,IF(BE455&gt;1960,6,IF(BE455&gt;1958,7,IF(BE455&gt;1953,8,9)))))))))</f>
        <v>0</v>
      </c>
      <c r="BG455" s="995" t="s">
        <v>137</v>
      </c>
    </row>
    <row r="456" spans="1:59" ht="11.25" customHeight="1" x14ac:dyDescent="0.2">
      <c r="A456" s="984" t="s">
        <v>3941</v>
      </c>
      <c r="B456" s="988" t="s">
        <v>3942</v>
      </c>
      <c r="C456" s="1070" t="s">
        <v>4381</v>
      </c>
      <c r="D456" s="1070" t="s">
        <v>4382</v>
      </c>
      <c r="E456" s="828">
        <v>5</v>
      </c>
      <c r="F456" s="1148">
        <v>785</v>
      </c>
      <c r="G456" s="1148" t="s">
        <v>106</v>
      </c>
      <c r="H456" s="1148" t="s">
        <v>106</v>
      </c>
      <c r="I456" s="987">
        <v>11.17</v>
      </c>
      <c r="J456" s="738">
        <f t="shared" si="121"/>
        <v>6.4458370635631157</v>
      </c>
      <c r="K456" s="990">
        <v>0.18</v>
      </c>
      <c r="L456" s="1000">
        <v>4</v>
      </c>
      <c r="M456" s="729">
        <f t="shared" si="122"/>
        <v>0.72</v>
      </c>
      <c r="N456" s="983" t="s">
        <v>517</v>
      </c>
      <c r="O456" s="831">
        <v>0.17</v>
      </c>
      <c r="P456" s="694">
        <v>43146</v>
      </c>
      <c r="Q456" s="694">
        <v>43159</v>
      </c>
      <c r="R456" s="729">
        <f t="shared" si="123"/>
        <v>5.8823529411764595</v>
      </c>
      <c r="S456" s="795">
        <f>IF(INDEX(Historical!$D$7:$D$1442,MATCH(B456,Historical!$B$7:$B$1449,0))=0,"n/a",(INDEX(Historical!$C$7:$C$1442,MATCH(B456,Historical!$B$7:$B$1449,0))/INDEX(Historical!$D$7:$D$1442,MATCH(B456,Historical!$B$7:$B$1449,0))-1)*100)</f>
        <v>7.0631970260222943</v>
      </c>
      <c r="T456" s="795">
        <f>IF(INDEX(Historical!$F$7:$F$1442,MATCH(B456,Historical!$B$7:$B$1449,0))=0,"n/a",((INDEX(Historical!$C$7:$C$1442,MATCH(B456,Historical!$B$7:$B$1449,0))/INDEX(Historical!$F$7:$F$1442,MATCH(B456,Historical!$B$7:$B$1449,0)))^(1/3)-1)*100)</f>
        <v>15.277587606658072</v>
      </c>
      <c r="U456" s="795">
        <f>IF(INDEX(Historical!$H$7:$H$1442,MATCH(B456,Historical!$B$7:$B$1449,0))=0,"n/a",((INDEX(Historical!$C$7:$C$1442,MATCH(B456,Historical!$B$7:$B$1449,0))/INDEX(Historical!$H$7:$H$1442,MATCH(B456,Historical!$B$7:$B$1449,0)))^(1/5)-1)*100)</f>
        <v>9.8560543306117623</v>
      </c>
      <c r="V456" s="795" t="str">
        <f>IF(INDEX(Historical!$O$7:$O$1442,MATCH(B456,Historical!$B$7:$B$1449,0))=0,"n/a",((INDEX(Historical!$C$7:$C$1442,MATCH(B456,Historical!$B$7:$B$1449,0))/INDEX(Historical!$O$7:$O$1442,MATCH(B456,Historical!$B$7:$B$1449,0)))^(1/10)-1)*100)</f>
        <v>n/a</v>
      </c>
      <c r="W456" s="796" t="str">
        <f t="shared" si="124"/>
        <v>n/a</v>
      </c>
      <c r="X456" s="797">
        <f t="shared" si="125"/>
        <v>0.26782756333184138</v>
      </c>
      <c r="Y456" s="989"/>
      <c r="Z456" s="738">
        <f t="shared" si="126"/>
        <v>104.34782608695652</v>
      </c>
      <c r="AA456" s="999">
        <f t="shared" si="127"/>
        <v>16.188405797101449</v>
      </c>
      <c r="AB456" s="1000">
        <v>12</v>
      </c>
      <c r="AC456" s="978">
        <v>0.69</v>
      </c>
      <c r="AD456" s="978" t="s">
        <v>137</v>
      </c>
      <c r="AE456" s="978">
        <v>2.0299999999999998</v>
      </c>
      <c r="AF456" s="978">
        <v>0.95</v>
      </c>
      <c r="AG456" s="978">
        <v>5.7</v>
      </c>
      <c r="AH456" s="980">
        <v>-20.100000000000001</v>
      </c>
      <c r="AI456" s="980">
        <v>-58.819999999999993</v>
      </c>
      <c r="AJ456" s="978">
        <v>36.799999999999997</v>
      </c>
      <c r="AK456" s="978" t="s">
        <v>137</v>
      </c>
      <c r="AL456" s="991">
        <v>1150</v>
      </c>
      <c r="AM456" s="985">
        <v>1.0999999999999999</v>
      </c>
      <c r="AN456" s="980">
        <v>0.8</v>
      </c>
      <c r="AO456" s="838">
        <f t="shared" si="128"/>
        <v>0.11348559707342787</v>
      </c>
      <c r="AP456" s="839">
        <f t="shared" si="129"/>
        <v>16.301891394174877</v>
      </c>
      <c r="AQ456" s="1001">
        <f t="shared" si="130"/>
        <v>-17.325308165755594</v>
      </c>
      <c r="AR456" s="738">
        <f>INDEX(Historical!$C$7:$C$1442,MATCH(B456,Historical!$B$7:$B$1449,0))*IF(AH456="n/a",1.03,IF(AH456&lt;0,1.01,IF(AH456&gt;10,1.1,(1+AH456/100))))</f>
        <v>0.72719999999999996</v>
      </c>
      <c r="AS456" s="999">
        <f t="shared" si="131"/>
        <v>0.73447200000000001</v>
      </c>
      <c r="AT456" s="999">
        <f t="shared" si="120"/>
        <v>0.75650616000000004</v>
      </c>
      <c r="AU456" s="999">
        <f t="shared" si="120"/>
        <v>0.77920134480000003</v>
      </c>
      <c r="AV456" s="999">
        <f t="shared" si="120"/>
        <v>0.80257738514400001</v>
      </c>
      <c r="AW456" s="738">
        <f t="shared" si="132"/>
        <v>3.7999568899440002</v>
      </c>
      <c r="AX456" s="846">
        <f t="shared" si="133"/>
        <v>34.019309668254252</v>
      </c>
      <c r="AY456" s="1080">
        <v>1.38</v>
      </c>
      <c r="AZ456" s="985">
        <v>20.239999999999998</v>
      </c>
      <c r="BA456" s="985">
        <v>-29.080000000000002</v>
      </c>
      <c r="BB456" s="985">
        <v>6.17</v>
      </c>
      <c r="BC456" s="985">
        <v>-13.48</v>
      </c>
      <c r="BE456" s="700">
        <v>2014</v>
      </c>
      <c r="BF456" s="1013">
        <f t="shared" si="134"/>
        <v>0</v>
      </c>
      <c r="BG456" s="995">
        <v>3.1</v>
      </c>
    </row>
    <row r="457" spans="1:59" ht="11.25" customHeight="1" x14ac:dyDescent="0.2">
      <c r="A457" s="976" t="s">
        <v>1709</v>
      </c>
      <c r="B457" s="988" t="s">
        <v>1710</v>
      </c>
      <c r="C457" s="1070" t="s">
        <v>108</v>
      </c>
      <c r="D457" s="1070" t="s">
        <v>4401</v>
      </c>
      <c r="E457" s="828">
        <v>8</v>
      </c>
      <c r="F457" s="1148">
        <v>529</v>
      </c>
      <c r="G457" s="1148" t="s">
        <v>37</v>
      </c>
      <c r="H457" s="1148" t="s">
        <v>37</v>
      </c>
      <c r="I457" s="987">
        <v>59.42</v>
      </c>
      <c r="J457" s="738">
        <f t="shared" si="121"/>
        <v>3.3658700774150119</v>
      </c>
      <c r="K457" s="990">
        <v>0.5</v>
      </c>
      <c r="L457" s="1000">
        <v>4</v>
      </c>
      <c r="M457" s="729">
        <f t="shared" si="122"/>
        <v>2</v>
      </c>
      <c r="N457" s="983" t="s">
        <v>149</v>
      </c>
      <c r="O457" s="831">
        <v>0.4</v>
      </c>
      <c r="P457" s="973">
        <v>43342</v>
      </c>
      <c r="Q457" s="973">
        <v>43360</v>
      </c>
      <c r="R457" s="729">
        <f t="shared" si="123"/>
        <v>24.999999999999993</v>
      </c>
      <c r="S457" s="795">
        <f>IF(INDEX(Historical!$D$7:$D$1442,MATCH(B457,Historical!$B$7:$B$1449,0))=0,"n/a",(INDEX(Historical!$C$7:$C$1442,MATCH(B457,Historical!$B$7:$B$1449,0))/INDEX(Historical!$D$7:$D$1442,MATCH(B457,Historical!$B$7:$B$1449,0))-1)*100)</f>
        <v>36.363636363636353</v>
      </c>
      <c r="T457" s="795">
        <f>IF(INDEX(Historical!$F$7:$F$1442,MATCH(B457,Historical!$B$7:$B$1449,0))=0,"n/a",((INDEX(Historical!$C$7:$C$1442,MATCH(B457,Historical!$B$7:$B$1449,0))/INDEX(Historical!$F$7:$F$1442,MATCH(B457,Historical!$B$7:$B$1449,0)))^(1/3)-1)*100)</f>
        <v>25.072421800674839</v>
      </c>
      <c r="U457" s="795">
        <f>IF(INDEX(Historical!$H$7:$H$1442,MATCH(B457,Historical!$B$7:$B$1449,0))=0,"n/a",((INDEX(Historical!$C$7:$C$1442,MATCH(B457,Historical!$B$7:$B$1449,0))/INDEX(Historical!$H$7:$H$1442,MATCH(B457,Historical!$B$7:$B$1449,0)))^(1/5)-1)*100)</f>
        <v>38.75252405774463</v>
      </c>
      <c r="V457" s="795">
        <f>IF(INDEX(Historical!$O$7:$O$1442,MATCH(B457,Historical!$B$7:$B$1449,0))=0,"n/a",((INDEX(Historical!$C$7:$C$1442,MATCH(B457,Historical!$B$7:$B$1449,0))/INDEX(Historical!$O$7:$O$1442,MATCH(B457,Historical!$B$7:$B$1449,0)))^(1/10)-1)*100)</f>
        <v>-4.4913372258047808</v>
      </c>
      <c r="W457" s="796" t="str">
        <f t="shared" si="124"/>
        <v>n/a</v>
      </c>
      <c r="X457" s="797">
        <f t="shared" si="125"/>
        <v>27.680374326960447</v>
      </c>
      <c r="Y457" s="752"/>
      <c r="Z457" s="738">
        <f t="shared" si="126"/>
        <v>35.714285714285715</v>
      </c>
      <c r="AA457" s="999">
        <f t="shared" si="127"/>
        <v>10.610714285714288</v>
      </c>
      <c r="AB457" s="1000">
        <v>12</v>
      </c>
      <c r="AC457" s="978">
        <v>5.6</v>
      </c>
      <c r="AD457" s="978">
        <v>1.08</v>
      </c>
      <c r="AE457" s="978">
        <v>3.8</v>
      </c>
      <c r="AF457" s="978">
        <v>1.24</v>
      </c>
      <c r="AG457" s="978">
        <v>11.3</v>
      </c>
      <c r="AH457" s="978">
        <v>7.1</v>
      </c>
      <c r="AI457" s="978">
        <v>6.54</v>
      </c>
      <c r="AJ457" s="978">
        <v>1.4000000000000001</v>
      </c>
      <c r="AK457" s="978">
        <v>9.82</v>
      </c>
      <c r="AL457" s="991">
        <v>27350</v>
      </c>
      <c r="AM457" s="985">
        <v>0.35000000000000003</v>
      </c>
      <c r="AN457" s="978">
        <v>0.65</v>
      </c>
      <c r="AO457" s="838">
        <f t="shared" si="128"/>
        <v>31.507679849445353</v>
      </c>
      <c r="AP457" s="839">
        <f t="shared" si="129"/>
        <v>42.11839413515964</v>
      </c>
      <c r="AQ457" s="1001">
        <f t="shared" si="130"/>
        <v>-23.529858508810509</v>
      </c>
      <c r="AR457" s="738">
        <f>INDEX(Historical!$C$7:$C$1442,MATCH(B457,Historical!$B$7:$B$1449,0))*IF(AH457="n/a",1.03,IF(AH457&lt;0,1.01,IF(AH457&gt;10,1.1,(1+AH457/100))))</f>
        <v>1.9278</v>
      </c>
      <c r="AS457" s="999">
        <f t="shared" si="131"/>
        <v>2.0538781199999998</v>
      </c>
      <c r="AT457" s="999">
        <f t="shared" si="120"/>
        <v>2.2555689513839998</v>
      </c>
      <c r="AU457" s="999">
        <f t="shared" si="120"/>
        <v>2.4770658224099087</v>
      </c>
      <c r="AV457" s="999">
        <f t="shared" si="120"/>
        <v>2.7203136861705617</v>
      </c>
      <c r="AW457" s="738">
        <f t="shared" si="132"/>
        <v>11.434626579964469</v>
      </c>
      <c r="AX457" s="846">
        <f t="shared" si="133"/>
        <v>19.243733725958378</v>
      </c>
      <c r="AY457" s="1080">
        <v>1.53</v>
      </c>
      <c r="AZ457" s="985">
        <v>29.03</v>
      </c>
      <c r="BA457" s="985">
        <v>-20.86</v>
      </c>
      <c r="BB457" s="985">
        <v>4.62</v>
      </c>
      <c r="BC457" s="985">
        <v>-9.2200000000000006</v>
      </c>
      <c r="BE457" s="700">
        <v>2011</v>
      </c>
      <c r="BF457" s="1013">
        <f t="shared" si="134"/>
        <v>0</v>
      </c>
      <c r="BG457" s="995">
        <v>1.2</v>
      </c>
    </row>
    <row r="458" spans="1:59" ht="11.25" customHeight="1" x14ac:dyDescent="0.2">
      <c r="A458" s="993" t="s">
        <v>4312</v>
      </c>
      <c r="B458" s="988" t="s">
        <v>4269</v>
      </c>
      <c r="C458" s="1070" t="s">
        <v>247</v>
      </c>
      <c r="D458" s="1070" t="s">
        <v>4420</v>
      </c>
      <c r="E458" s="828">
        <v>5</v>
      </c>
      <c r="F458" s="1148">
        <v>831</v>
      </c>
      <c r="G458" s="1148" t="s">
        <v>106</v>
      </c>
      <c r="H458" s="1148" t="s">
        <v>106</v>
      </c>
      <c r="I458" s="987">
        <v>17.77</v>
      </c>
      <c r="J458" s="738">
        <f t="shared" si="121"/>
        <v>2.2509848058525606</v>
      </c>
      <c r="K458" s="990">
        <v>0.1</v>
      </c>
      <c r="L458" s="1000">
        <v>4</v>
      </c>
      <c r="M458" s="729">
        <f t="shared" si="122"/>
        <v>0.4</v>
      </c>
      <c r="N458" s="983" t="s">
        <v>517</v>
      </c>
      <c r="O458" s="831">
        <v>9.5000000000000001E-2</v>
      </c>
      <c r="P458" s="973">
        <v>43326</v>
      </c>
      <c r="Q458" s="973">
        <v>43341</v>
      </c>
      <c r="R458" s="729">
        <f t="shared" si="123"/>
        <v>5.2631578947368469</v>
      </c>
      <c r="S458" s="795">
        <f>IF(INDEX(Historical!$D$7:$D$1442,MATCH(B458,Historical!$B$7:$B$1449,0))=0,"n/a",(INDEX(Historical!$C$7:$C$1442,MATCH(B458,Historical!$B$7:$B$1449,0))/INDEX(Historical!$D$7:$D$1442,MATCH(B458,Historical!$B$7:$B$1449,0))-1)*100)</f>
        <v>6.8493150684931559</v>
      </c>
      <c r="T458" s="795">
        <f>IF(INDEX(Historical!$F$7:$F$1442,MATCH(B458,Historical!$B$7:$B$1449,0))=0,"n/a",((INDEX(Historical!$C$7:$C$1442,MATCH(B458,Historical!$B$7:$B$1449,0))/INDEX(Historical!$F$7:$F$1442,MATCH(B458,Historical!$B$7:$B$1449,0)))^(1/3)-1)*100)</f>
        <v>7.3786693294802586</v>
      </c>
      <c r="U458" s="795">
        <f>IF(INDEX(Historical!$H$7:$H$1442,MATCH(B458,Historical!$B$7:$B$1449,0))=0,"n/a",((INDEX(Historical!$C$7:$C$1442,MATCH(B458,Historical!$B$7:$B$1449,0))/INDEX(Historical!$H$7:$H$1442,MATCH(B458,Historical!$B$7:$B$1449,0)))^(1/5)-1)*100)</f>
        <v>42.020869375702929</v>
      </c>
      <c r="V458" s="795">
        <f>IF(INDEX(Historical!$O$7:$O$1442,MATCH(B458,Historical!$B$7:$B$1449,0))=0,"n/a",((INDEX(Historical!$C$7:$C$1442,MATCH(B458,Historical!$B$7:$B$1449,0))/INDEX(Historical!$O$7:$O$1442,MATCH(B458,Historical!$B$7:$B$1449,0)))^(1/10)-1)*100)</f>
        <v>3.7456949716377919</v>
      </c>
      <c r="W458" s="796">
        <f t="shared" si="124"/>
        <v>11.218444025443281</v>
      </c>
      <c r="X458" s="797">
        <f t="shared" si="125"/>
        <v>1.0886235589560345</v>
      </c>
      <c r="Y458" s="749"/>
      <c r="Z458" s="738">
        <f t="shared" si="126"/>
        <v>33.613445378151262</v>
      </c>
      <c r="AA458" s="999">
        <f t="shared" si="127"/>
        <v>14.932773109243698</v>
      </c>
      <c r="AB458" s="1000">
        <v>12</v>
      </c>
      <c r="AC458" s="978">
        <v>1.19</v>
      </c>
      <c r="AD458" s="978" t="s">
        <v>137</v>
      </c>
      <c r="AE458" s="978">
        <v>0.84</v>
      </c>
      <c r="AF458" s="978">
        <v>1.77</v>
      </c>
      <c r="AG458" s="978">
        <v>10.199999999999999</v>
      </c>
      <c r="AH458" s="978">
        <v>28.299999999999997</v>
      </c>
      <c r="AI458" s="978">
        <v>30.7</v>
      </c>
      <c r="AJ458" s="978">
        <v>38.6</v>
      </c>
      <c r="AK458" s="978" t="s">
        <v>137</v>
      </c>
      <c r="AL458" s="991">
        <v>272.77</v>
      </c>
      <c r="AM458" s="985">
        <v>1.0999999999999999</v>
      </c>
      <c r="AN458" s="978">
        <v>0.78</v>
      </c>
      <c r="AO458" s="838">
        <f t="shared" si="128"/>
        <v>29.339081072311792</v>
      </c>
      <c r="AP458" s="839">
        <f t="shared" si="129"/>
        <v>44.27185418155549</v>
      </c>
      <c r="AQ458" s="1001">
        <f t="shared" si="130"/>
        <v>8.3841079030425814</v>
      </c>
      <c r="AR458" s="738">
        <f>INDEX(Historical!$C$7:$C$1442,MATCH(B458,Historical!$B$7:$B$1449,0))*IF(AH458="n/a",1.03,IF(AH458&lt;0,1.01,IF(AH458&gt;10,1.1,(1+AH458/100))))</f>
        <v>0.42900000000000005</v>
      </c>
      <c r="AS458" s="999">
        <f t="shared" si="131"/>
        <v>0.4719000000000001</v>
      </c>
      <c r="AT458" s="999">
        <f t="shared" si="120"/>
        <v>0.48605700000000013</v>
      </c>
      <c r="AU458" s="999">
        <f t="shared" si="120"/>
        <v>0.50063871000000015</v>
      </c>
      <c r="AV458" s="999">
        <f t="shared" si="120"/>
        <v>0.51565787130000018</v>
      </c>
      <c r="AW458" s="738">
        <f t="shared" si="132"/>
        <v>2.4032535813000004</v>
      </c>
      <c r="AX458" s="846">
        <f t="shared" si="133"/>
        <v>13.524218240292631</v>
      </c>
      <c r="AY458" s="1080">
        <v>-0.19</v>
      </c>
      <c r="AZ458" s="985">
        <v>16.14</v>
      </c>
      <c r="BA458" s="985">
        <v>-37.630000000000003</v>
      </c>
      <c r="BB458" s="985">
        <v>-0.89</v>
      </c>
      <c r="BC458" s="985">
        <v>-11.600000000000001</v>
      </c>
      <c r="BE458" s="700">
        <v>2014</v>
      </c>
      <c r="BF458" s="1013">
        <f t="shared" si="134"/>
        <v>0</v>
      </c>
      <c r="BG458" s="995">
        <v>5.0999999999999996</v>
      </c>
    </row>
    <row r="459" spans="1:59" ht="11.25" customHeight="1" x14ac:dyDescent="0.2">
      <c r="A459" s="984" t="s">
        <v>4026</v>
      </c>
      <c r="B459" s="988" t="s">
        <v>3944</v>
      </c>
      <c r="C459" s="1070" t="s">
        <v>4252</v>
      </c>
      <c r="D459" s="1070" t="s">
        <v>4400</v>
      </c>
      <c r="E459" s="828">
        <v>6</v>
      </c>
      <c r="F459" s="1148">
        <v>767</v>
      </c>
      <c r="G459" s="1148" t="s">
        <v>106</v>
      </c>
      <c r="H459" s="1148" t="s">
        <v>106</v>
      </c>
      <c r="I459" s="987">
        <v>96.76</v>
      </c>
      <c r="J459" s="738">
        <f t="shared" si="121"/>
        <v>1.5502273666804465</v>
      </c>
      <c r="K459" s="990">
        <v>0.375</v>
      </c>
      <c r="L459" s="1000">
        <v>4</v>
      </c>
      <c r="M459" s="729">
        <f t="shared" si="122"/>
        <v>1.5</v>
      </c>
      <c r="N459" s="983" t="s">
        <v>161</v>
      </c>
      <c r="O459" s="831">
        <v>0.35</v>
      </c>
      <c r="P459" s="973">
        <v>43483</v>
      </c>
      <c r="Q459" s="973">
        <v>43496</v>
      </c>
      <c r="R459" s="729">
        <f t="shared" si="123"/>
        <v>7.1428571428571495</v>
      </c>
      <c r="S459" s="795">
        <f>IF(INDEX(Historical!$D$7:$D$1442,MATCH(B459,Historical!$B$7:$B$1449,0))=0,"n/a",(INDEX(Historical!$C$7:$C$1442,MATCH(B459,Historical!$B$7:$B$1449,0))/INDEX(Historical!$D$7:$D$1442,MATCH(B459,Historical!$B$7:$B$1449,0))-1)*100)</f>
        <v>33.333333333333329</v>
      </c>
      <c r="T459" s="795">
        <f>IF(INDEX(Historical!$F$7:$F$1442,MATCH(B459,Historical!$B$7:$B$1449,0))=0,"n/a",((INDEX(Historical!$C$7:$C$1442,MATCH(B459,Historical!$B$7:$B$1449,0))/INDEX(Historical!$F$7:$F$1442,MATCH(B459,Historical!$B$7:$B$1449,0)))^(1/3)-1)*100)</f>
        <v>34.530285440582297</v>
      </c>
      <c r="U459" s="795" t="str">
        <f>IF(INDEX(Historical!$H$7:$H$1442,MATCH(B459,Historical!$B$7:$B$1449,0))=0,"n/a",((INDEX(Historical!$C$7:$C$1442,MATCH(B459,Historical!$B$7:$B$1449,0))/INDEX(Historical!$H$7:$H$1442,MATCH(B459,Historical!$B$7:$B$1449,0)))^(1/5)-1)*100)</f>
        <v>n/a</v>
      </c>
      <c r="V459" s="795" t="str">
        <f>IF(INDEX(Historical!$O$7:$O$1442,MATCH(B459,Historical!$B$7:$B$1449,0))=0,"n/a",((INDEX(Historical!$C$7:$C$1442,MATCH(B459,Historical!$B$7:$B$1449,0))/INDEX(Historical!$O$7:$O$1442,MATCH(B459,Historical!$B$7:$B$1449,0)))^(1/10)-1)*100)</f>
        <v>n/a</v>
      </c>
      <c r="W459" s="796" t="str">
        <f t="shared" si="124"/>
        <v>n/a</v>
      </c>
      <c r="X459" s="797" t="str">
        <f t="shared" si="125"/>
        <v>n/a</v>
      </c>
      <c r="Y459" s="749"/>
      <c r="Z459" s="738">
        <f t="shared" si="126"/>
        <v>18.963337547408344</v>
      </c>
      <c r="AA459" s="999">
        <f t="shared" si="127"/>
        <v>12.232616940581543</v>
      </c>
      <c r="AB459" s="1000">
        <v>11</v>
      </c>
      <c r="AC459" s="978">
        <v>7.91</v>
      </c>
      <c r="AD459" s="978">
        <v>0.96</v>
      </c>
      <c r="AE459" s="978">
        <v>0.24</v>
      </c>
      <c r="AF459" s="978">
        <v>1.63</v>
      </c>
      <c r="AG459" s="978">
        <v>10</v>
      </c>
      <c r="AH459" s="978">
        <v>27.6</v>
      </c>
      <c r="AI459" s="978">
        <v>5.89</v>
      </c>
      <c r="AJ459" s="978">
        <v>13.5</v>
      </c>
      <c r="AK459" s="978">
        <v>12.75</v>
      </c>
      <c r="AL459" s="991">
        <v>4800</v>
      </c>
      <c r="AM459" s="985">
        <v>11.3</v>
      </c>
      <c r="AN459" s="978">
        <v>0.78</v>
      </c>
      <c r="AO459" s="838" t="str">
        <f t="shared" si="128"/>
        <v>n/a</v>
      </c>
      <c r="AP459" s="839" t="str">
        <f t="shared" si="129"/>
        <v>n/a</v>
      </c>
      <c r="AQ459" s="1001">
        <f t="shared" si="130"/>
        <v>-5.8625930693791855</v>
      </c>
      <c r="AR459" s="738">
        <f>INDEX(Historical!$C$7:$C$1442,MATCH(B459,Historical!$B$7:$B$1449,0))*IF(AH459="n/a",1.03,IF(AH459&lt;0,1.01,IF(AH459&gt;10,1.1,(1+AH459/100))))</f>
        <v>1.54</v>
      </c>
      <c r="AS459" s="999">
        <f t="shared" si="131"/>
        <v>1.630706</v>
      </c>
      <c r="AT459" s="999">
        <f t="shared" si="120"/>
        <v>1.7937766000000002</v>
      </c>
      <c r="AU459" s="999">
        <f t="shared" si="120"/>
        <v>1.9731542600000003</v>
      </c>
      <c r="AV459" s="999">
        <f t="shared" si="120"/>
        <v>2.1704696860000006</v>
      </c>
      <c r="AW459" s="738">
        <f t="shared" si="132"/>
        <v>9.1081065460000019</v>
      </c>
      <c r="AX459" s="846">
        <f t="shared" si="133"/>
        <v>9.4130906841670114</v>
      </c>
      <c r="AY459" s="1080">
        <v>0.66</v>
      </c>
      <c r="AZ459" s="985">
        <v>34.72</v>
      </c>
      <c r="BA459" s="985">
        <v>-25</v>
      </c>
      <c r="BB459" s="985">
        <v>16.82</v>
      </c>
      <c r="BC459" s="985">
        <v>3.5900000000000003</v>
      </c>
      <c r="BE459" s="700">
        <v>2014</v>
      </c>
      <c r="BF459" s="1013">
        <f t="shared" si="134"/>
        <v>0</v>
      </c>
      <c r="BG459" s="995">
        <v>3.1</v>
      </c>
    </row>
    <row r="460" spans="1:59" ht="11.25" customHeight="1" x14ac:dyDescent="0.2">
      <c r="A460" s="984" t="s">
        <v>2853</v>
      </c>
      <c r="B460" s="988" t="s">
        <v>2854</v>
      </c>
      <c r="C460" s="1070" t="s">
        <v>108</v>
      </c>
      <c r="D460" s="1070" t="s">
        <v>4401</v>
      </c>
      <c r="E460" s="828">
        <v>5</v>
      </c>
      <c r="F460" s="1148">
        <v>800</v>
      </c>
      <c r="G460" s="1148" t="s">
        <v>115</v>
      </c>
      <c r="H460" s="1148" t="s">
        <v>115</v>
      </c>
      <c r="I460" s="987">
        <v>35.42</v>
      </c>
      <c r="J460" s="738">
        <f t="shared" si="121"/>
        <v>2.8232636928289101</v>
      </c>
      <c r="K460" s="990">
        <v>0.25</v>
      </c>
      <c r="L460" s="1000">
        <v>4</v>
      </c>
      <c r="M460" s="729">
        <f t="shared" si="122"/>
        <v>1</v>
      </c>
      <c r="N460" s="983" t="s">
        <v>164</v>
      </c>
      <c r="O460" s="831">
        <v>0.15</v>
      </c>
      <c r="P460" s="694">
        <v>43173</v>
      </c>
      <c r="Q460" s="694">
        <v>43192</v>
      </c>
      <c r="R460" s="729">
        <f t="shared" si="123"/>
        <v>66.666666666666671</v>
      </c>
      <c r="S460" s="795">
        <f>IF(INDEX(Historical!$D$7:$D$1442,MATCH(B460,Historical!$B$7:$B$1449,0))=0,"n/a",(INDEX(Historical!$C$7:$C$1442,MATCH(B460,Historical!$B$7:$B$1449,0))/INDEX(Historical!$D$7:$D$1442,MATCH(B460,Historical!$B$7:$B$1449,0))-1)*100)</f>
        <v>57.894736842105289</v>
      </c>
      <c r="T460" s="795">
        <f>IF(INDEX(Historical!$F$7:$F$1442,MATCH(B460,Historical!$B$7:$B$1449,0))=0,"n/a",((INDEX(Historical!$C$7:$C$1442,MATCH(B460,Historical!$B$7:$B$1449,0))/INDEX(Historical!$F$7:$F$1442,MATCH(B460,Historical!$B$7:$B$1449,0)))^(1/3)-1)*100)</f>
        <v>31.037069710444818</v>
      </c>
      <c r="U460" s="795">
        <f>IF(INDEX(Historical!$H$7:$H$1442,MATCH(B460,Historical!$B$7:$B$1449,0))=0,"n/a",((INDEX(Historical!$C$7:$C$1442,MATCH(B460,Historical!$B$7:$B$1449,0))/INDEX(Historical!$H$7:$H$1442,MATCH(B460,Historical!$B$7:$B$1449,0)))^(1/5)-1)*100)</f>
        <v>86.39596365956757</v>
      </c>
      <c r="V460" s="795">
        <f>IF(INDEX(Historical!$O$7:$O$1442,MATCH(B460,Historical!$B$7:$B$1449,0))=0,"n/a",((INDEX(Historical!$C$7:$C$1442,MATCH(B460,Historical!$B$7:$B$1449,0))/INDEX(Historical!$O$7:$O$1442,MATCH(B460,Historical!$B$7:$B$1449,0)))^(1/10)-1)*100)</f>
        <v>-4.2037929784785044</v>
      </c>
      <c r="W460" s="796" t="str">
        <f t="shared" si="124"/>
        <v>n/a</v>
      </c>
      <c r="X460" s="797" t="str">
        <f t="shared" si="125"/>
        <v>n/a</v>
      </c>
      <c r="Y460" s="752"/>
      <c r="Z460" s="738">
        <f t="shared" si="126"/>
        <v>28.818443804034583</v>
      </c>
      <c r="AA460" s="999">
        <f t="shared" si="127"/>
        <v>10.207492795389049</v>
      </c>
      <c r="AB460" s="1000">
        <v>12</v>
      </c>
      <c r="AC460" s="978">
        <v>3.47</v>
      </c>
      <c r="AD460" s="978">
        <v>1.28</v>
      </c>
      <c r="AE460" s="978">
        <v>3.09</v>
      </c>
      <c r="AF460" s="978">
        <v>1.46</v>
      </c>
      <c r="AG460" s="978">
        <v>11.700000000000001</v>
      </c>
      <c r="AH460" s="978">
        <v>35.099999999999994</v>
      </c>
      <c r="AI460" s="978">
        <v>9.93</v>
      </c>
      <c r="AJ460" s="978">
        <v>-15.5</v>
      </c>
      <c r="AK460" s="978">
        <v>8</v>
      </c>
      <c r="AL460" s="991">
        <v>4150</v>
      </c>
      <c r="AM460" s="985">
        <v>0.70000000000000007</v>
      </c>
      <c r="AN460" s="978">
        <v>0.57999999999999996</v>
      </c>
      <c r="AO460" s="838">
        <f t="shared" si="128"/>
        <v>79.011734557007443</v>
      </c>
      <c r="AP460" s="839">
        <f t="shared" si="129"/>
        <v>89.219227352396487</v>
      </c>
      <c r="AQ460" s="1001">
        <f t="shared" si="130"/>
        <v>-18.614935901350183</v>
      </c>
      <c r="AR460" s="738">
        <f>INDEX(Historical!$C$7:$C$1442,MATCH(B460,Historical!$B$7:$B$1449,0))*IF(AH460="n/a",1.03,IF(AH460&lt;0,1.01,IF(AH460&gt;10,1.1,(1+AH460/100))))</f>
        <v>0.9900000000000001</v>
      </c>
      <c r="AS460" s="999">
        <f t="shared" si="131"/>
        <v>1.0883070000000001</v>
      </c>
      <c r="AT460" s="999">
        <f t="shared" si="120"/>
        <v>1.1753715600000003</v>
      </c>
      <c r="AU460" s="999">
        <f t="shared" si="120"/>
        <v>1.2694012848000005</v>
      </c>
      <c r="AV460" s="999">
        <f t="shared" si="120"/>
        <v>1.3709533875840005</v>
      </c>
      <c r="AW460" s="738">
        <f t="shared" si="132"/>
        <v>5.8940332323840012</v>
      </c>
      <c r="AX460" s="846">
        <f t="shared" si="133"/>
        <v>16.640410029316772</v>
      </c>
      <c r="AY460" s="1080">
        <v>1.25</v>
      </c>
      <c r="AZ460" s="985">
        <v>18.34</v>
      </c>
      <c r="BA460" s="985">
        <v>-38.29</v>
      </c>
      <c r="BB460" s="985">
        <v>2.7199999999999998</v>
      </c>
      <c r="BC460" s="985">
        <v>-22.55</v>
      </c>
      <c r="BE460" s="700">
        <v>2014</v>
      </c>
      <c r="BF460" s="1013">
        <f t="shared" si="134"/>
        <v>0</v>
      </c>
      <c r="BG460" s="995">
        <v>1</v>
      </c>
    </row>
    <row r="461" spans="1:59" s="874" customFormat="1" ht="11.25" customHeight="1" x14ac:dyDescent="0.2">
      <c r="A461" s="853" t="s">
        <v>1711</v>
      </c>
      <c r="B461" s="882" t="s">
        <v>1712</v>
      </c>
      <c r="C461" s="1070" t="s">
        <v>4381</v>
      </c>
      <c r="D461" s="1070" t="s">
        <v>4382</v>
      </c>
      <c r="E461" s="854">
        <v>9</v>
      </c>
      <c r="F461" s="1148">
        <v>360</v>
      </c>
      <c r="G461" s="1147" t="s">
        <v>37</v>
      </c>
      <c r="H461" s="1147" t="s">
        <v>115</v>
      </c>
      <c r="I461" s="855">
        <v>49.8</v>
      </c>
      <c r="J461" s="856">
        <f t="shared" si="121"/>
        <v>5.2610441767068279</v>
      </c>
      <c r="K461" s="857">
        <v>0.65500000000000003</v>
      </c>
      <c r="L461" s="858">
        <v>4</v>
      </c>
      <c r="M461" s="859">
        <f t="shared" si="122"/>
        <v>2.62</v>
      </c>
      <c r="N461" s="860" t="s">
        <v>320</v>
      </c>
      <c r="O461" s="861">
        <v>0.625</v>
      </c>
      <c r="P461" s="878">
        <v>43173</v>
      </c>
      <c r="Q461" s="878">
        <v>43189</v>
      </c>
      <c r="R461" s="859">
        <f t="shared" si="123"/>
        <v>4.8000000000000043</v>
      </c>
      <c r="S461" s="795">
        <f>IF(INDEX(Historical!$D$7:$D$1442,MATCH(B461,Historical!$B$7:$B$1449,0))=0,"n/a",(INDEX(Historical!$C$7:$C$1442,MATCH(B461,Historical!$B$7:$B$1449,0))/INDEX(Historical!$D$7:$D$1442,MATCH(B461,Historical!$B$7:$B$1449,0))-1)*100)</f>
        <v>4.8000000000000043</v>
      </c>
      <c r="T461" s="795">
        <f>IF(INDEX(Historical!$F$7:$F$1442,MATCH(B461,Historical!$B$7:$B$1449,0))=0,"n/a",((INDEX(Historical!$C$7:$C$1442,MATCH(B461,Historical!$B$7:$B$1449,0))/INDEX(Historical!$F$7:$F$1442,MATCH(B461,Historical!$B$7:$B$1449,0)))^(1/3)-1)*100)</f>
        <v>5.0503775006565998</v>
      </c>
      <c r="U461" s="795">
        <f>IF(INDEX(Historical!$H$7:$H$1442,MATCH(B461,Historical!$B$7:$B$1449,0))=0,"n/a",((INDEX(Historical!$C$7:$C$1442,MATCH(B461,Historical!$B$7:$B$1449,0))/INDEX(Historical!$H$7:$H$1442,MATCH(B461,Historical!$B$7:$B$1449,0)))^(1/5)-1)*100)</f>
        <v>5.5490330752731909</v>
      </c>
      <c r="V461" s="795">
        <f>IF(INDEX(Historical!$O$7:$O$1442,MATCH(B461,Historical!$B$7:$B$1449,0))=0,"n/a",((INDEX(Historical!$C$7:$C$1442,MATCH(B461,Historical!$B$7:$B$1449,0))/INDEX(Historical!$O$7:$O$1442,MATCH(B461,Historical!$B$7:$B$1449,0)))^(1/10)-1)*100)</f>
        <v>4.669300143315569</v>
      </c>
      <c r="W461" s="863">
        <f t="shared" si="124"/>
        <v>1.1884078780450689</v>
      </c>
      <c r="X461" s="864" t="str">
        <f t="shared" si="125"/>
        <v>n/a</v>
      </c>
      <c r="Y461" s="1022"/>
      <c r="Z461" s="856">
        <f t="shared" si="126"/>
        <v>211.29032258064515</v>
      </c>
      <c r="AA461" s="866">
        <f t="shared" si="127"/>
        <v>40.161290322580641</v>
      </c>
      <c r="AB461" s="858">
        <v>12</v>
      </c>
      <c r="AC461" s="867">
        <v>1.24</v>
      </c>
      <c r="AD461" s="867">
        <v>6.88</v>
      </c>
      <c r="AE461" s="867">
        <v>4.6399999999999997</v>
      </c>
      <c r="AF461" s="876" t="s">
        <v>137</v>
      </c>
      <c r="AG461" s="876">
        <v>-746.1</v>
      </c>
      <c r="AH461" s="867">
        <v>-48.1</v>
      </c>
      <c r="AI461" s="867">
        <v>-40.589999999999996</v>
      </c>
      <c r="AJ461" s="867">
        <v>-7.7</v>
      </c>
      <c r="AK461" s="867">
        <v>5.84</v>
      </c>
      <c r="AL461" s="868">
        <v>3000</v>
      </c>
      <c r="AM461" s="869">
        <v>0.4</v>
      </c>
      <c r="AN461" s="884" t="s">
        <v>137</v>
      </c>
      <c r="AO461" s="870">
        <f t="shared" si="128"/>
        <v>-29.351213070600622</v>
      </c>
      <c r="AP461" s="871">
        <f t="shared" si="129"/>
        <v>10.810077251980019</v>
      </c>
      <c r="AQ461" s="872" t="str">
        <f t="shared" si="130"/>
        <v>n/a</v>
      </c>
      <c r="AR461" s="738">
        <f>INDEX(Historical!$C$7:$C$1442,MATCH(B461,Historical!$B$7:$B$1449,0))*IF(AH461="n/a",1.03,IF(AH461&lt;0,1.01,IF(AH461&gt;10,1.1,(1+AH461/100))))</f>
        <v>2.6462000000000003</v>
      </c>
      <c r="AS461" s="866">
        <f t="shared" si="131"/>
        <v>2.6726620000000003</v>
      </c>
      <c r="AT461" s="866">
        <f t="shared" si="120"/>
        <v>2.8287454608000004</v>
      </c>
      <c r="AU461" s="866">
        <f t="shared" si="120"/>
        <v>2.9939441957107205</v>
      </c>
      <c r="AV461" s="866">
        <f t="shared" si="120"/>
        <v>3.1687905367402265</v>
      </c>
      <c r="AW461" s="856">
        <f t="shared" si="132"/>
        <v>14.310342193250948</v>
      </c>
      <c r="AX461" s="873">
        <f t="shared" si="133"/>
        <v>28.735626894078209</v>
      </c>
      <c r="AY461" s="1081">
        <v>0.86</v>
      </c>
      <c r="AZ461" s="869">
        <v>14.64</v>
      </c>
      <c r="BA461" s="869">
        <v>-23.97</v>
      </c>
      <c r="BB461" s="869">
        <v>0.53</v>
      </c>
      <c r="BC461" s="869">
        <v>-10.979999999999999</v>
      </c>
      <c r="BD461" s="1033"/>
      <c r="BE461" s="700">
        <v>2010</v>
      </c>
      <c r="BF461" s="1013">
        <f t="shared" si="134"/>
        <v>0</v>
      </c>
      <c r="BG461" s="931">
        <v>1.7999999999999998</v>
      </c>
    </row>
    <row r="462" spans="1:59" ht="11.25" customHeight="1" x14ac:dyDescent="0.2">
      <c r="A462" s="976" t="s">
        <v>1713</v>
      </c>
      <c r="B462" s="988" t="s">
        <v>1714</v>
      </c>
      <c r="C462" s="1070" t="s">
        <v>108</v>
      </c>
      <c r="D462" s="1070" t="s">
        <v>4397</v>
      </c>
      <c r="E462" s="828">
        <v>9</v>
      </c>
      <c r="F462" s="1148">
        <v>396</v>
      </c>
      <c r="G462" s="1148" t="s">
        <v>106</v>
      </c>
      <c r="H462" s="1148" t="s">
        <v>106</v>
      </c>
      <c r="I462" s="987">
        <v>55.95</v>
      </c>
      <c r="J462" s="738">
        <f t="shared" si="121"/>
        <v>2.1447721179624661</v>
      </c>
      <c r="K462" s="990">
        <v>0.3</v>
      </c>
      <c r="L462" s="1000">
        <v>4</v>
      </c>
      <c r="M462" s="729">
        <f t="shared" si="122"/>
        <v>1.2</v>
      </c>
      <c r="N462" s="983" t="s">
        <v>711</v>
      </c>
      <c r="O462" s="831">
        <v>0.21</v>
      </c>
      <c r="P462" s="973">
        <v>43409</v>
      </c>
      <c r="Q462" s="973">
        <v>43424</v>
      </c>
      <c r="R462" s="729">
        <f t="shared" si="123"/>
        <v>42.857142857142854</v>
      </c>
      <c r="S462" s="795">
        <f>IF(INDEX(Historical!$D$7:$D$1442,MATCH(B462,Historical!$B$7:$B$1449,0))=0,"n/a",(INDEX(Historical!$C$7:$C$1442,MATCH(B462,Historical!$B$7:$B$1449,0))/INDEX(Historical!$D$7:$D$1442,MATCH(B462,Historical!$B$7:$B$1449,0))-1)*100)</f>
        <v>24</v>
      </c>
      <c r="T462" s="795">
        <f>IF(INDEX(Historical!$F$7:$F$1442,MATCH(B462,Historical!$B$7:$B$1449,0))=0,"n/a",((INDEX(Historical!$C$7:$C$1442,MATCH(B462,Historical!$B$7:$B$1449,0))/INDEX(Historical!$F$7:$F$1442,MATCH(B462,Historical!$B$7:$B$1449,0)))^(1/3)-1)*100)</f>
        <v>14.471424255333186</v>
      </c>
      <c r="U462" s="795">
        <f>IF(INDEX(Historical!$H$7:$H$1442,MATCH(B462,Historical!$B$7:$B$1449,0))=0,"n/a",((INDEX(Historical!$C$7:$C$1442,MATCH(B462,Historical!$B$7:$B$1449,0))/INDEX(Historical!$H$7:$H$1442,MATCH(B462,Historical!$B$7:$B$1449,0)))^(1/5)-1)*100)</f>
        <v>18.982658475160608</v>
      </c>
      <c r="V462" s="795" t="str">
        <f>IF(INDEX(Historical!$O$7:$O$1442,MATCH(B462,Historical!$B$7:$B$1449,0))=0,"n/a",((INDEX(Historical!$C$7:$C$1442,MATCH(B462,Historical!$B$7:$B$1449,0))/INDEX(Historical!$O$7:$O$1442,MATCH(B462,Historical!$B$7:$B$1449,0)))^(1/10)-1)*100)</f>
        <v>n/a</v>
      </c>
      <c r="W462" s="796" t="str">
        <f t="shared" si="124"/>
        <v>n/a</v>
      </c>
      <c r="X462" s="797">
        <f t="shared" si="125"/>
        <v>1.2571297003417621</v>
      </c>
      <c r="Y462" s="752"/>
      <c r="Z462" s="738">
        <f t="shared" si="126"/>
        <v>38.338658146964853</v>
      </c>
      <c r="AA462" s="999">
        <f t="shared" si="127"/>
        <v>17.875399361022367</v>
      </c>
      <c r="AB462" s="1000">
        <v>9</v>
      </c>
      <c r="AC462" s="978">
        <v>3.13</v>
      </c>
      <c r="AD462" s="978">
        <v>0.95</v>
      </c>
      <c r="AE462" s="978">
        <v>5.41</v>
      </c>
      <c r="AF462" s="978">
        <v>3.97</v>
      </c>
      <c r="AG462" s="978">
        <v>15.9</v>
      </c>
      <c r="AH462" s="978">
        <v>50</v>
      </c>
      <c r="AI462" s="978">
        <v>8.14</v>
      </c>
      <c r="AJ462" s="978">
        <v>15.1</v>
      </c>
      <c r="AK462" s="978">
        <v>18.82</v>
      </c>
      <c r="AL462" s="991">
        <v>30880</v>
      </c>
      <c r="AM462" s="985">
        <v>0.3</v>
      </c>
      <c r="AN462" s="978">
        <v>0.32</v>
      </c>
      <c r="AO462" s="838">
        <f t="shared" si="128"/>
        <v>3.2520312321007054</v>
      </c>
      <c r="AP462" s="839">
        <f t="shared" si="129"/>
        <v>21.127430593123073</v>
      </c>
      <c r="AQ462" s="1001">
        <f t="shared" si="130"/>
        <v>77.595464735960221</v>
      </c>
      <c r="AR462" s="738">
        <f>INDEX(Historical!$C$7:$C$1442,MATCH(B462,Historical!$B$7:$B$1449,0))*IF(AH462="n/a",1.03,IF(AH462&lt;0,1.01,IF(AH462&gt;10,1.1,(1+AH462/100))))</f>
        <v>1.0230000000000001</v>
      </c>
      <c r="AS462" s="999">
        <f t="shared" si="131"/>
        <v>1.1062722</v>
      </c>
      <c r="AT462" s="999">
        <f t="shared" si="120"/>
        <v>1.2168994200000001</v>
      </c>
      <c r="AU462" s="999">
        <f t="shared" si="120"/>
        <v>1.3385893620000002</v>
      </c>
      <c r="AV462" s="999">
        <f t="shared" si="120"/>
        <v>1.4724482982000004</v>
      </c>
      <c r="AW462" s="738">
        <f t="shared" si="132"/>
        <v>6.1572092802000009</v>
      </c>
      <c r="AX462" s="846">
        <f t="shared" si="133"/>
        <v>11.00484232386059</v>
      </c>
      <c r="AY462" s="1080">
        <v>1.26</v>
      </c>
      <c r="AZ462" s="985">
        <v>22.43</v>
      </c>
      <c r="BA462" s="985">
        <v>-11.200000000000001</v>
      </c>
      <c r="BB462" s="985">
        <v>8.84</v>
      </c>
      <c r="BC462" s="985">
        <v>1.01</v>
      </c>
      <c r="BE462" s="700">
        <v>2011</v>
      </c>
      <c r="BF462" s="1013">
        <f t="shared" si="134"/>
        <v>0</v>
      </c>
      <c r="BG462" s="995">
        <v>3.2</v>
      </c>
    </row>
    <row r="463" spans="1:59" ht="11.25" customHeight="1" x14ac:dyDescent="0.2">
      <c r="A463" s="976" t="s">
        <v>1715</v>
      </c>
      <c r="B463" s="988" t="s">
        <v>1716</v>
      </c>
      <c r="C463" s="1070" t="s">
        <v>4252</v>
      </c>
      <c r="D463" s="1070" t="s">
        <v>4400</v>
      </c>
      <c r="E463" s="828">
        <v>6</v>
      </c>
      <c r="F463" s="1148">
        <v>721</v>
      </c>
      <c r="G463" s="1148" t="s">
        <v>106</v>
      </c>
      <c r="H463" s="1148" t="s">
        <v>106</v>
      </c>
      <c r="I463" s="987">
        <v>80.95</v>
      </c>
      <c r="J463" s="738">
        <f t="shared" si="121"/>
        <v>2.1741815935762814</v>
      </c>
      <c r="K463" s="990">
        <v>0.44</v>
      </c>
      <c r="L463" s="1000">
        <v>4</v>
      </c>
      <c r="M463" s="729">
        <f t="shared" si="122"/>
        <v>1.76</v>
      </c>
      <c r="N463" s="983" t="s">
        <v>228</v>
      </c>
      <c r="O463" s="831">
        <v>0.4</v>
      </c>
      <c r="P463" s="973">
        <v>43244</v>
      </c>
      <c r="Q463" s="973">
        <v>43259</v>
      </c>
      <c r="R463" s="729">
        <f t="shared" si="123"/>
        <v>9.9999999999999947</v>
      </c>
      <c r="S463" s="795">
        <f>IF(INDEX(Historical!$D$7:$D$1442,MATCH(B463,Historical!$B$7:$B$1449,0))=0,"n/a",(INDEX(Historical!$C$7:$C$1442,MATCH(B463,Historical!$B$7:$B$1449,0))/INDEX(Historical!$D$7:$D$1442,MATCH(B463,Historical!$B$7:$B$1449,0))-1)*100)</f>
        <v>9.5541401273885107</v>
      </c>
      <c r="T463" s="795">
        <f>IF(INDEX(Historical!$F$7:$F$1442,MATCH(B463,Historical!$B$7:$B$1449,0))=0,"n/a",((INDEX(Historical!$C$7:$C$1442,MATCH(B463,Historical!$B$7:$B$1449,0))/INDEX(Historical!$F$7:$F$1442,MATCH(B463,Historical!$B$7:$B$1449,0)))^(1/3)-1)*100)</f>
        <v>10.3501240610526</v>
      </c>
      <c r="U463" s="795">
        <f>IF(INDEX(Historical!$H$7:$H$1442,MATCH(B463,Historical!$B$7:$B$1449,0))=0,"n/a",((INDEX(Historical!$C$7:$C$1442,MATCH(B463,Historical!$B$7:$B$1449,0))/INDEX(Historical!$H$7:$H$1442,MATCH(B463,Historical!$B$7:$B$1449,0)))^(1/5)-1)*100)</f>
        <v>12.370274760425982</v>
      </c>
      <c r="V463" s="795">
        <f>IF(INDEX(Historical!$O$7:$O$1442,MATCH(B463,Historical!$B$7:$B$1449,0))=0,"n/a",((INDEX(Historical!$C$7:$C$1442,MATCH(B463,Historical!$B$7:$B$1449,0))/INDEX(Historical!$O$7:$O$1442,MATCH(B463,Historical!$B$7:$B$1449,0)))^(1/10)-1)*100)</f>
        <v>11.483358943118983</v>
      </c>
      <c r="W463" s="796">
        <f t="shared" si="124"/>
        <v>1.0772348771557345</v>
      </c>
      <c r="X463" s="797">
        <f t="shared" si="125"/>
        <v>0.46157741643380529</v>
      </c>
      <c r="Y463" s="989" t="s">
        <v>1717</v>
      </c>
      <c r="Z463" s="738">
        <f t="shared" si="126"/>
        <v>20.512820512820511</v>
      </c>
      <c r="AA463" s="999">
        <f t="shared" si="127"/>
        <v>9.4347319347319356</v>
      </c>
      <c r="AB463" s="1000">
        <v>9</v>
      </c>
      <c r="AC463" s="978">
        <v>8.58</v>
      </c>
      <c r="AD463" s="978">
        <v>0.91</v>
      </c>
      <c r="AE463" s="978">
        <v>2.0299999999999998</v>
      </c>
      <c r="AF463" s="978">
        <v>2.59</v>
      </c>
      <c r="AG463" s="978">
        <v>13.600000000000001</v>
      </c>
      <c r="AH463" s="978">
        <v>107.5</v>
      </c>
      <c r="AI463" s="978">
        <v>11.19</v>
      </c>
      <c r="AJ463" s="978">
        <v>26.8</v>
      </c>
      <c r="AK463" s="978">
        <v>10.4</v>
      </c>
      <c r="AL463" s="991">
        <v>28090</v>
      </c>
      <c r="AM463" s="985">
        <v>0.2</v>
      </c>
      <c r="AN463" s="978">
        <v>0.37</v>
      </c>
      <c r="AO463" s="838">
        <f t="shared" si="128"/>
        <v>5.1097244192703286</v>
      </c>
      <c r="AP463" s="839">
        <f t="shared" si="129"/>
        <v>14.544456354002264</v>
      </c>
      <c r="AQ463" s="1001">
        <f t="shared" si="130"/>
        <v>4.2133617173189419</v>
      </c>
      <c r="AR463" s="738">
        <f>INDEX(Historical!$C$7:$C$1442,MATCH(B463,Historical!$B$7:$B$1449,0))*IF(AH463="n/a",1.03,IF(AH463&lt;0,1.01,IF(AH463&gt;10,1.1,(1+AH463/100))))</f>
        <v>1.8920000000000001</v>
      </c>
      <c r="AS463" s="999">
        <f t="shared" si="131"/>
        <v>2.0812000000000004</v>
      </c>
      <c r="AT463" s="999">
        <f t="shared" si="120"/>
        <v>2.2893200000000005</v>
      </c>
      <c r="AU463" s="999">
        <f t="shared" si="120"/>
        <v>2.5182520000000008</v>
      </c>
      <c r="AV463" s="999">
        <f t="shared" si="120"/>
        <v>2.7700772000000011</v>
      </c>
      <c r="AW463" s="738">
        <f t="shared" si="132"/>
        <v>11.550849200000002</v>
      </c>
      <c r="AX463" s="846">
        <f t="shared" si="133"/>
        <v>14.269115750463252</v>
      </c>
      <c r="AY463" s="1080">
        <v>1.03</v>
      </c>
      <c r="AZ463" s="985">
        <v>15.909999999999998</v>
      </c>
      <c r="BA463" s="985">
        <v>-23.630000000000003</v>
      </c>
      <c r="BB463" s="985">
        <v>6.88</v>
      </c>
      <c r="BC463" s="985">
        <v>-6.68</v>
      </c>
      <c r="BE463" s="700">
        <v>2013</v>
      </c>
      <c r="BF463" s="1013">
        <f t="shared" si="134"/>
        <v>0</v>
      </c>
      <c r="BG463" s="995">
        <v>6.9</v>
      </c>
    </row>
    <row r="464" spans="1:59" ht="11.25" customHeight="1" x14ac:dyDescent="0.2">
      <c r="A464" s="993" t="s">
        <v>1718</v>
      </c>
      <c r="B464" s="988" t="s">
        <v>1719</v>
      </c>
      <c r="C464" s="1070" t="s">
        <v>112</v>
      </c>
      <c r="D464" s="1070" t="s">
        <v>213</v>
      </c>
      <c r="E464" s="828">
        <v>6</v>
      </c>
      <c r="F464" s="1148">
        <v>695</v>
      </c>
      <c r="G464" s="1148" t="s">
        <v>106</v>
      </c>
      <c r="H464" s="1148" t="s">
        <v>106</v>
      </c>
      <c r="I464" s="987">
        <v>30.71</v>
      </c>
      <c r="J464" s="738">
        <f t="shared" si="121"/>
        <v>1.3025073266037122</v>
      </c>
      <c r="K464" s="990">
        <v>0.1</v>
      </c>
      <c r="L464" s="1000">
        <v>4</v>
      </c>
      <c r="M464" s="729">
        <f t="shared" si="122"/>
        <v>0.4</v>
      </c>
      <c r="N464" s="983" t="s">
        <v>344</v>
      </c>
      <c r="O464" s="831">
        <v>0.08</v>
      </c>
      <c r="P464" s="694">
        <v>43167</v>
      </c>
      <c r="Q464" s="694">
        <v>43178</v>
      </c>
      <c r="R464" s="729">
        <f t="shared" si="123"/>
        <v>25.000000000000007</v>
      </c>
      <c r="S464" s="795">
        <f>IF(INDEX(Historical!$D$7:$D$1442,MATCH(B464,Historical!$B$7:$B$1449,0))=0,"n/a",(INDEX(Historical!$C$7:$C$1442,MATCH(B464,Historical!$B$7:$B$1449,0))/INDEX(Historical!$D$7:$D$1442,MATCH(B464,Historical!$B$7:$B$1449,0))-1)*100)</f>
        <v>25</v>
      </c>
      <c r="T464" s="795">
        <f>IF(INDEX(Historical!$F$7:$F$1442,MATCH(B464,Historical!$B$7:$B$1449,0))=0,"n/a",((INDEX(Historical!$C$7:$C$1442,MATCH(B464,Historical!$B$7:$B$1449,0))/INDEX(Historical!$F$7:$F$1442,MATCH(B464,Historical!$B$7:$B$1449,0)))^(1/3)-1)*100)</f>
        <v>18.563110149668759</v>
      </c>
      <c r="U464" s="795">
        <f>IF(INDEX(Historical!$H$7:$H$1442,MATCH(B464,Historical!$B$7:$B$1449,0))=0,"n/a",((INDEX(Historical!$C$7:$C$1442,MATCH(B464,Historical!$B$7:$B$1449,0))/INDEX(Historical!$H$7:$H$1442,MATCH(B464,Historical!$B$7:$B$1449,0)))^(1/5)-1)*100)</f>
        <v>51.571656651039802</v>
      </c>
      <c r="V464" s="795" t="str">
        <f>IF(INDEX(Historical!$O$7:$O$1442,MATCH(B464,Historical!$B$7:$B$1449,0))=0,"n/a",((INDEX(Historical!$C$7:$C$1442,MATCH(B464,Historical!$B$7:$B$1449,0))/INDEX(Historical!$O$7:$O$1442,MATCH(B464,Historical!$B$7:$B$1449,0)))^(1/10)-1)*100)</f>
        <v>n/a</v>
      </c>
      <c r="W464" s="796" t="str">
        <f t="shared" si="124"/>
        <v>n/a</v>
      </c>
      <c r="X464" s="797">
        <f t="shared" si="125"/>
        <v>4.4844918826991131</v>
      </c>
      <c r="Y464" s="762"/>
      <c r="Z464" s="738">
        <f t="shared" si="126"/>
        <v>19.417475728155338</v>
      </c>
      <c r="AA464" s="999">
        <f t="shared" si="127"/>
        <v>14.907766990291263</v>
      </c>
      <c r="AB464" s="1000">
        <v>12</v>
      </c>
      <c r="AC464" s="978">
        <v>2.06</v>
      </c>
      <c r="AD464" s="978">
        <v>0.4</v>
      </c>
      <c r="AE464" s="978">
        <v>0.44</v>
      </c>
      <c r="AF464" s="978">
        <v>2.3199999999999998</v>
      </c>
      <c r="AG464" s="978">
        <v>11.4</v>
      </c>
      <c r="AH464" s="980">
        <v>165</v>
      </c>
      <c r="AI464" s="980">
        <v>28.12</v>
      </c>
      <c r="AJ464" s="978">
        <v>11.5</v>
      </c>
      <c r="AK464" s="978">
        <v>37.43</v>
      </c>
      <c r="AL464" s="991">
        <v>2190</v>
      </c>
      <c r="AM464" s="985">
        <v>2.2999999999999998</v>
      </c>
      <c r="AN464" s="978">
        <v>1.1599999999999999</v>
      </c>
      <c r="AO464" s="838">
        <f t="shared" si="128"/>
        <v>37.966396987352248</v>
      </c>
      <c r="AP464" s="839">
        <f t="shared" si="129"/>
        <v>52.874163977643512</v>
      </c>
      <c r="AQ464" s="1001">
        <f t="shared" si="130"/>
        <v>23.982112361198183</v>
      </c>
      <c r="AR464" s="738">
        <f>INDEX(Historical!$C$7:$C$1442,MATCH(B464,Historical!$B$7:$B$1449,0))*IF(AH464="n/a",1.03,IF(AH464&lt;0,1.01,IF(AH464&gt;10,1.1,(1+AH464/100))))</f>
        <v>0.44000000000000006</v>
      </c>
      <c r="AS464" s="999">
        <f t="shared" si="131"/>
        <v>0.4840000000000001</v>
      </c>
      <c r="AT464" s="999">
        <f t="shared" si="120"/>
        <v>0.5324000000000001</v>
      </c>
      <c r="AU464" s="999">
        <f t="shared" si="120"/>
        <v>0.58564000000000016</v>
      </c>
      <c r="AV464" s="999">
        <f t="shared" si="120"/>
        <v>0.64420400000000022</v>
      </c>
      <c r="AW464" s="738">
        <f t="shared" si="132"/>
        <v>2.6862440000000007</v>
      </c>
      <c r="AX464" s="846">
        <f t="shared" si="133"/>
        <v>8.7471312276131563</v>
      </c>
      <c r="AY464" s="1080">
        <v>1.61</v>
      </c>
      <c r="AZ464" s="985">
        <v>20.57</v>
      </c>
      <c r="BA464" s="985">
        <v>-36.89</v>
      </c>
      <c r="BB464" s="985">
        <v>4.97</v>
      </c>
      <c r="BC464" s="985">
        <v>-16.189999999999998</v>
      </c>
      <c r="BE464" s="700">
        <v>2013</v>
      </c>
      <c r="BF464" s="1013">
        <f t="shared" si="134"/>
        <v>0</v>
      </c>
      <c r="BG464" s="995">
        <v>3.5000000000000004</v>
      </c>
    </row>
    <row r="465" spans="1:59" ht="11.25" customHeight="1" x14ac:dyDescent="0.2">
      <c r="A465" s="984" t="s">
        <v>1720</v>
      </c>
      <c r="B465" s="988" t="s">
        <v>1721</v>
      </c>
      <c r="C465" s="1070" t="s">
        <v>4381</v>
      </c>
      <c r="D465" s="1070" t="s">
        <v>4382</v>
      </c>
      <c r="E465" s="828">
        <v>8</v>
      </c>
      <c r="F465" s="1148">
        <v>542</v>
      </c>
      <c r="G465" s="1148" t="s">
        <v>106</v>
      </c>
      <c r="H465" s="1148" t="s">
        <v>106</v>
      </c>
      <c r="I465" s="987">
        <v>40.340000000000003</v>
      </c>
      <c r="J465" s="738">
        <f t="shared" si="121"/>
        <v>2.3797719385225578</v>
      </c>
      <c r="K465" s="990">
        <v>0.24</v>
      </c>
      <c r="L465" s="1000">
        <v>4</v>
      </c>
      <c r="M465" s="729">
        <f t="shared" si="122"/>
        <v>0.96</v>
      </c>
      <c r="N465" s="983" t="s">
        <v>460</v>
      </c>
      <c r="O465" s="831">
        <v>0.22</v>
      </c>
      <c r="P465" s="973">
        <v>43377</v>
      </c>
      <c r="Q465" s="973">
        <v>43392</v>
      </c>
      <c r="R465" s="729">
        <f t="shared" si="123"/>
        <v>9.0909090909090864</v>
      </c>
      <c r="S465" s="795">
        <f>IF(INDEX(Historical!$D$7:$D$1442,MATCH(B465,Historical!$B$7:$B$1449,0))=0,"n/a",(INDEX(Historical!$C$7:$C$1442,MATCH(B465,Historical!$B$7:$B$1449,0))/INDEX(Historical!$D$7:$D$1442,MATCH(B465,Historical!$B$7:$B$1449,0))-1)*100)</f>
        <v>9.7560975609755971</v>
      </c>
      <c r="T465" s="795">
        <f>IF(INDEX(Historical!$F$7:$F$1442,MATCH(B465,Historical!$B$7:$B$1449,0))=0,"n/a",((INDEX(Historical!$C$7:$C$1442,MATCH(B465,Historical!$B$7:$B$1449,0))/INDEX(Historical!$F$7:$F$1442,MATCH(B465,Historical!$B$7:$B$1449,0)))^(1/3)-1)*100)</f>
        <v>12.035118663929122</v>
      </c>
      <c r="U465" s="795">
        <f>IF(INDEX(Historical!$H$7:$H$1442,MATCH(B465,Historical!$B$7:$B$1449,0))=0,"n/a",((INDEX(Historical!$C$7:$C$1442,MATCH(B465,Historical!$B$7:$B$1449,0))/INDEX(Historical!$H$7:$H$1442,MATCH(B465,Historical!$B$7:$B$1449,0)))^(1/5)-1)*100)</f>
        <v>12.474611314209483</v>
      </c>
      <c r="V465" s="795" t="str">
        <f>IF(INDEX(Historical!$O$7:$O$1442,MATCH(B465,Historical!$B$7:$B$1449,0))=0,"n/a",((INDEX(Historical!$C$7:$C$1442,MATCH(B465,Historical!$B$7:$B$1449,0))/INDEX(Historical!$O$7:$O$1442,MATCH(B465,Historical!$B$7:$B$1449,0)))^(1/10)-1)*100)</f>
        <v>n/a</v>
      </c>
      <c r="W465" s="796" t="str">
        <f t="shared" si="124"/>
        <v>n/a</v>
      </c>
      <c r="X465" s="797">
        <f t="shared" si="125"/>
        <v>0.31031371428381793</v>
      </c>
      <c r="Y465" s="989"/>
      <c r="Z465" s="738">
        <f t="shared" si="126"/>
        <v>106.66666666666667</v>
      </c>
      <c r="AA465" s="999">
        <f t="shared" si="127"/>
        <v>44.822222222222223</v>
      </c>
      <c r="AB465" s="1000">
        <v>12</v>
      </c>
      <c r="AC465" s="978">
        <v>0.9</v>
      </c>
      <c r="AD465" s="978">
        <v>4.46</v>
      </c>
      <c r="AE465" s="978">
        <v>16</v>
      </c>
      <c r="AF465" s="978">
        <v>2.02</v>
      </c>
      <c r="AG465" s="978">
        <v>4.7</v>
      </c>
      <c r="AH465" s="978">
        <v>272.5</v>
      </c>
      <c r="AI465" s="978">
        <v>-19.7</v>
      </c>
      <c r="AJ465" s="978">
        <v>40.200000000000003</v>
      </c>
      <c r="AK465" s="978">
        <v>10</v>
      </c>
      <c r="AL465" s="991">
        <v>2350</v>
      </c>
      <c r="AM465" s="985">
        <v>2.1999999999999997</v>
      </c>
      <c r="AN465" s="978">
        <v>0.41</v>
      </c>
      <c r="AO465" s="838">
        <f t="shared" si="128"/>
        <v>-29.967838969490181</v>
      </c>
      <c r="AP465" s="839">
        <f t="shared" si="129"/>
        <v>14.85438325273204</v>
      </c>
      <c r="AQ465" s="1001">
        <f t="shared" si="130"/>
        <v>100.60008739212556</v>
      </c>
      <c r="AR465" s="738">
        <f>INDEX(Historical!$C$7:$C$1442,MATCH(B465,Historical!$B$7:$B$1449,0))*IF(AH465="n/a",1.03,IF(AH465&lt;0,1.01,IF(AH465&gt;10,1.1,(1+AH465/100))))</f>
        <v>0.9900000000000001</v>
      </c>
      <c r="AS465" s="999">
        <f t="shared" si="131"/>
        <v>0.99990000000000012</v>
      </c>
      <c r="AT465" s="999">
        <f t="shared" si="120"/>
        <v>1.0998900000000003</v>
      </c>
      <c r="AU465" s="999">
        <f t="shared" si="120"/>
        <v>1.2098790000000004</v>
      </c>
      <c r="AV465" s="999">
        <f t="shared" si="120"/>
        <v>1.3308669000000004</v>
      </c>
      <c r="AW465" s="738">
        <f t="shared" si="132"/>
        <v>5.6305359000000017</v>
      </c>
      <c r="AX465" s="846">
        <f t="shared" si="133"/>
        <v>13.957699305899855</v>
      </c>
      <c r="AY465" s="1080">
        <v>0.81</v>
      </c>
      <c r="AZ465" s="985">
        <v>27.82</v>
      </c>
      <c r="BA465" s="985">
        <v>-0.15</v>
      </c>
      <c r="BB465" s="985">
        <v>7.3599999999999994</v>
      </c>
      <c r="BC465" s="985">
        <v>7.86</v>
      </c>
      <c r="BE465" s="700">
        <v>2011</v>
      </c>
      <c r="BF465" s="1013">
        <f t="shared" si="134"/>
        <v>0</v>
      </c>
      <c r="BG465" s="995">
        <v>3.1</v>
      </c>
    </row>
    <row r="466" spans="1:59" ht="11.25" customHeight="1" x14ac:dyDescent="0.2">
      <c r="A466" s="984" t="s">
        <v>1722</v>
      </c>
      <c r="B466" s="988" t="s">
        <v>1723</v>
      </c>
      <c r="C466" s="1070" t="s">
        <v>108</v>
      </c>
      <c r="D466" s="1070" t="s">
        <v>4393</v>
      </c>
      <c r="E466" s="828">
        <v>9</v>
      </c>
      <c r="F466" s="1148">
        <v>382</v>
      </c>
      <c r="G466" s="1148" t="s">
        <v>106</v>
      </c>
      <c r="H466" s="1148" t="s">
        <v>106</v>
      </c>
      <c r="I466" s="987">
        <v>27.58</v>
      </c>
      <c r="J466" s="738">
        <f t="shared" si="121"/>
        <v>3.1907179115300943</v>
      </c>
      <c r="K466" s="990">
        <v>0.22</v>
      </c>
      <c r="L466" s="1000">
        <v>4</v>
      </c>
      <c r="M466" s="729">
        <f t="shared" si="122"/>
        <v>0.88</v>
      </c>
      <c r="N466" s="983" t="s">
        <v>435</v>
      </c>
      <c r="O466" s="831">
        <v>0.2</v>
      </c>
      <c r="P466" s="973">
        <v>43320</v>
      </c>
      <c r="Q466" s="973">
        <v>43335</v>
      </c>
      <c r="R466" s="729">
        <f t="shared" si="123"/>
        <v>9.9999999999999947</v>
      </c>
      <c r="S466" s="795">
        <f>IF(INDEX(Historical!$D$7:$D$1442,MATCH(B466,Historical!$B$7:$B$1449,0))=0,"n/a",(INDEX(Historical!$C$7:$C$1442,MATCH(B466,Historical!$B$7:$B$1449,0))/INDEX(Historical!$D$7:$D$1442,MATCH(B466,Historical!$B$7:$B$1449,0))-1)*100)</f>
        <v>4.9999999999999822</v>
      </c>
      <c r="T466" s="795">
        <f>IF(INDEX(Historical!$F$7:$F$1442,MATCH(B466,Historical!$B$7:$B$1449,0))=0,"n/a",((INDEX(Historical!$C$7:$C$1442,MATCH(B466,Historical!$B$7:$B$1449,0))/INDEX(Historical!$F$7:$F$1442,MATCH(B466,Historical!$B$7:$B$1449,0)))^(1/3)-1)*100)</f>
        <v>8.3706762661827092</v>
      </c>
      <c r="U466" s="795">
        <f>IF(INDEX(Historical!$H$7:$H$1442,MATCH(B466,Historical!$B$7:$B$1449,0))=0,"n/a",((INDEX(Historical!$C$7:$C$1442,MATCH(B466,Historical!$B$7:$B$1449,0))/INDEX(Historical!$H$7:$H$1442,MATCH(B466,Historical!$B$7:$B$1449,0)))^(1/5)-1)*100)</f>
        <v>10.066508085209659</v>
      </c>
      <c r="V466" s="795" t="str">
        <f>IF(INDEX(Historical!$O$7:$O$1442,MATCH(B466,Historical!$B$7:$B$1449,0))=0,"n/a",((INDEX(Historical!$C$7:$C$1442,MATCH(B466,Historical!$B$7:$B$1449,0))/INDEX(Historical!$O$7:$O$1442,MATCH(B466,Historical!$B$7:$B$1449,0)))^(1/10)-1)*100)</f>
        <v>n/a</v>
      </c>
      <c r="W466" s="796" t="str">
        <f t="shared" si="124"/>
        <v>n/a</v>
      </c>
      <c r="X466" s="797">
        <f t="shared" si="125"/>
        <v>2.3967876393356331</v>
      </c>
      <c r="Y466" s="753"/>
      <c r="Z466" s="738">
        <f t="shared" si="126"/>
        <v>46.073298429319379</v>
      </c>
      <c r="AA466" s="999">
        <f t="shared" si="127"/>
        <v>14.439790575916231</v>
      </c>
      <c r="AB466" s="1000">
        <v>12</v>
      </c>
      <c r="AC466" s="978">
        <v>1.91</v>
      </c>
      <c r="AD466" s="978">
        <v>3.6</v>
      </c>
      <c r="AE466" s="978">
        <v>3.72</v>
      </c>
      <c r="AF466" s="978">
        <v>1.08</v>
      </c>
      <c r="AG466" s="978">
        <v>6.9</v>
      </c>
      <c r="AH466" s="978">
        <v>1.7000000000000002</v>
      </c>
      <c r="AI466" s="978">
        <v>4.8099999999999996</v>
      </c>
      <c r="AJ466" s="978">
        <v>4.2</v>
      </c>
      <c r="AK466" s="978">
        <v>4</v>
      </c>
      <c r="AL466" s="991">
        <v>264.77</v>
      </c>
      <c r="AM466" s="985">
        <v>17.29</v>
      </c>
      <c r="AN466" s="978">
        <v>0</v>
      </c>
      <c r="AO466" s="838">
        <f t="shared" si="128"/>
        <v>-1.1825645791764785</v>
      </c>
      <c r="AP466" s="839">
        <f t="shared" si="129"/>
        <v>13.257225996739752</v>
      </c>
      <c r="AQ466" s="1001">
        <f t="shared" si="130"/>
        <v>-16.746774978744583</v>
      </c>
      <c r="AR466" s="738">
        <f>INDEX(Historical!$C$7:$C$1442,MATCH(B466,Historical!$B$7:$B$1449,0))*IF(AH466="n/a",1.03,IF(AH466&lt;0,1.01,IF(AH466&gt;10,1.1,(1+AH466/100))))</f>
        <v>0.85427999999999993</v>
      </c>
      <c r="AS466" s="999">
        <f t="shared" si="131"/>
        <v>0.89537086799999999</v>
      </c>
      <c r="AT466" s="999">
        <f t="shared" si="120"/>
        <v>0.93118570272000001</v>
      </c>
      <c r="AU466" s="999">
        <f t="shared" si="120"/>
        <v>0.9684331308288</v>
      </c>
      <c r="AV466" s="999">
        <f t="shared" si="120"/>
        <v>1.0071704560619521</v>
      </c>
      <c r="AW466" s="738">
        <f t="shared" si="132"/>
        <v>4.6564401576107519</v>
      </c>
      <c r="AX466" s="846">
        <f t="shared" si="133"/>
        <v>16.883394335064366</v>
      </c>
      <c r="AY466" s="1080">
        <v>0.37</v>
      </c>
      <c r="AZ466" s="985">
        <v>11.31</v>
      </c>
      <c r="BA466" s="985">
        <v>-12.770000000000001</v>
      </c>
      <c r="BB466" s="985">
        <v>2.36</v>
      </c>
      <c r="BC466" s="985">
        <v>-4.91</v>
      </c>
      <c r="BE466" s="700">
        <v>2010</v>
      </c>
      <c r="BF466" s="1013">
        <f t="shared" si="134"/>
        <v>0</v>
      </c>
      <c r="BG466" s="995">
        <v>0.8</v>
      </c>
    </row>
    <row r="467" spans="1:59" ht="11.25" customHeight="1" x14ac:dyDescent="0.2">
      <c r="A467" s="798" t="s">
        <v>3945</v>
      </c>
      <c r="B467" s="890" t="s">
        <v>3946</v>
      </c>
      <c r="C467" s="1070" t="s">
        <v>112</v>
      </c>
      <c r="D467" s="1070" t="s">
        <v>4384</v>
      </c>
      <c r="E467" s="828">
        <v>5</v>
      </c>
      <c r="F467" s="1148">
        <v>813</v>
      </c>
      <c r="G467" s="1148" t="s">
        <v>106</v>
      </c>
      <c r="H467" s="1148" t="s">
        <v>106</v>
      </c>
      <c r="I467" s="996">
        <v>55.19</v>
      </c>
      <c r="J467" s="738">
        <f t="shared" si="121"/>
        <v>0.86972277586519298</v>
      </c>
      <c r="K467" s="976">
        <v>0.12</v>
      </c>
      <c r="L467" s="1148">
        <v>4</v>
      </c>
      <c r="M467" s="729">
        <f t="shared" si="122"/>
        <v>0.48</v>
      </c>
      <c r="N467" s="1148" t="s">
        <v>107</v>
      </c>
      <c r="O467" s="676">
        <v>0.1</v>
      </c>
      <c r="P467" s="718">
        <v>43235</v>
      </c>
      <c r="Q467" s="718">
        <v>43252</v>
      </c>
      <c r="R467" s="729">
        <f t="shared" si="123"/>
        <v>19.999999999999989</v>
      </c>
      <c r="S467" s="795">
        <f>IF(INDEX(Historical!$D$7:$D$1442,MATCH(B467,Historical!$B$7:$B$1449,0))=0,"n/a",(INDEX(Historical!$C$7:$C$1442,MATCH(B467,Historical!$B$7:$B$1449,0))/INDEX(Historical!$D$7:$D$1442,MATCH(B467,Historical!$B$7:$B$1449,0))-1)*100)</f>
        <v>17.948717948717952</v>
      </c>
      <c r="T467" s="795">
        <f>IF(INDEX(Historical!$F$7:$F$1442,MATCH(B467,Historical!$B$7:$B$1449,0))=0,"n/a",((INDEX(Historical!$C$7:$C$1442,MATCH(B467,Historical!$B$7:$B$1449,0))/INDEX(Historical!$F$7:$F$1442,MATCH(B467,Historical!$B$7:$B$1449,0)))^(1/3)-1)*100)</f>
        <v>14.059652983739234</v>
      </c>
      <c r="U467" s="795" t="str">
        <f>IF(INDEX(Historical!$H$7:$H$1442,MATCH(B467,Historical!$B$7:$B$1449,0))=0,"n/a",((INDEX(Historical!$C$7:$C$1442,MATCH(B467,Historical!$B$7:$B$1449,0))/INDEX(Historical!$H$7:$H$1442,MATCH(B467,Historical!$B$7:$B$1449,0)))^(1/5)-1)*100)</f>
        <v>n/a</v>
      </c>
      <c r="V467" s="795" t="str">
        <f>IF(INDEX(Historical!$O$7:$O$1442,MATCH(B467,Historical!$B$7:$B$1449,0))=0,"n/a",((INDEX(Historical!$C$7:$C$1442,MATCH(B467,Historical!$B$7:$B$1449,0))/INDEX(Historical!$O$7:$O$1442,MATCH(B467,Historical!$B$7:$B$1449,0)))^(1/10)-1)*100)</f>
        <v>n/a</v>
      </c>
      <c r="W467" s="796" t="str">
        <f t="shared" si="124"/>
        <v>n/a</v>
      </c>
      <c r="X467" s="797" t="str">
        <f t="shared" si="125"/>
        <v>n/a</v>
      </c>
      <c r="Y467" s="739"/>
      <c r="Z467" s="738">
        <f t="shared" si="126"/>
        <v>22.222222222222221</v>
      </c>
      <c r="AA467" s="999">
        <f t="shared" si="127"/>
        <v>25.550925925925924</v>
      </c>
      <c r="AB467" s="1000">
        <v>9</v>
      </c>
      <c r="AC467" s="995">
        <v>2.16</v>
      </c>
      <c r="AD467" s="995">
        <v>1.7</v>
      </c>
      <c r="AE467" s="978">
        <v>1.38</v>
      </c>
      <c r="AF467" s="978">
        <v>3.16</v>
      </c>
      <c r="AG467" s="978">
        <v>14.399999999999999</v>
      </c>
      <c r="AH467" s="978">
        <v>6.1</v>
      </c>
      <c r="AI467" s="978">
        <v>9.7799999999999994</v>
      </c>
      <c r="AJ467" s="775">
        <v>131.9</v>
      </c>
      <c r="AK467" s="775">
        <v>15</v>
      </c>
      <c r="AL467" s="995">
        <v>3040</v>
      </c>
      <c r="AM467" s="995">
        <v>1.4000000000000001</v>
      </c>
      <c r="AN467" s="995">
        <v>0.28999999999999998</v>
      </c>
      <c r="AO467" s="838" t="str">
        <f t="shared" si="128"/>
        <v>n/a</v>
      </c>
      <c r="AP467" s="839" t="str">
        <f t="shared" si="129"/>
        <v>n/a</v>
      </c>
      <c r="AQ467" s="1001">
        <f t="shared" si="130"/>
        <v>89.432985425131761</v>
      </c>
      <c r="AR467" s="738">
        <f>INDEX(Historical!$C$7:$C$1442,MATCH(B467,Historical!$B$7:$B$1449,0))*IF(AH467="n/a",1.03,IF(AH467&lt;0,1.01,IF(AH467&gt;10,1.1,(1+AH467/100))))</f>
        <v>0.48805999999999999</v>
      </c>
      <c r="AS467" s="999">
        <f t="shared" si="131"/>
        <v>0.5357922679999999</v>
      </c>
      <c r="AT467" s="999">
        <f t="shared" ref="AT467:AV486" si="135">IF($AK467="n/a",1.03*AS467,IF($AK467&lt;0,1.01*AS467,IF($AK467&gt;10,1.1*AS467,(1+$AK467/100)*AS467)))</f>
        <v>0.58937149479999995</v>
      </c>
      <c r="AU467" s="999">
        <f t="shared" si="135"/>
        <v>0.64830864428000001</v>
      </c>
      <c r="AV467" s="999">
        <f t="shared" si="135"/>
        <v>0.71313950870800003</v>
      </c>
      <c r="AW467" s="738">
        <f t="shared" si="132"/>
        <v>2.9746719157879999</v>
      </c>
      <c r="AX467" s="846">
        <f t="shared" si="133"/>
        <v>5.3898748247653563</v>
      </c>
      <c r="AY467" s="824">
        <v>1.0900000000000001</v>
      </c>
      <c r="AZ467" s="978">
        <v>23.61</v>
      </c>
      <c r="BA467" s="978">
        <v>-23.94</v>
      </c>
      <c r="BB467" s="978">
        <v>0.65</v>
      </c>
      <c r="BC467" s="978">
        <v>-8.2799999999999994</v>
      </c>
      <c r="BE467" s="700">
        <v>2014</v>
      </c>
      <c r="BF467" s="1013">
        <f t="shared" si="134"/>
        <v>0</v>
      </c>
      <c r="BG467" s="995">
        <v>6.8000000000000007</v>
      </c>
    </row>
    <row r="468" spans="1:59" ht="11.25" customHeight="1" x14ac:dyDescent="0.2">
      <c r="A468" s="984" t="s">
        <v>1724</v>
      </c>
      <c r="B468" s="988" t="s">
        <v>1725</v>
      </c>
      <c r="C468" s="1070" t="s">
        <v>247</v>
      </c>
      <c r="D468" s="1070" t="s">
        <v>4415</v>
      </c>
      <c r="E468" s="828">
        <v>8</v>
      </c>
      <c r="F468" s="1148">
        <v>469</v>
      </c>
      <c r="G468" s="1148" t="s">
        <v>106</v>
      </c>
      <c r="H468" s="1148" t="s">
        <v>106</v>
      </c>
      <c r="I468" s="987">
        <v>60.84</v>
      </c>
      <c r="J468" s="738">
        <f t="shared" si="121"/>
        <v>1.6436554898093358</v>
      </c>
      <c r="K468" s="990">
        <v>0.25</v>
      </c>
      <c r="L468" s="1000">
        <v>4</v>
      </c>
      <c r="M468" s="729">
        <f t="shared" si="122"/>
        <v>1</v>
      </c>
      <c r="N468" s="983" t="s">
        <v>152</v>
      </c>
      <c r="O468" s="831">
        <v>0.21</v>
      </c>
      <c r="P468" s="694">
        <v>43172</v>
      </c>
      <c r="Q468" s="694">
        <v>43188</v>
      </c>
      <c r="R468" s="729">
        <f t="shared" si="123"/>
        <v>19.047619047619051</v>
      </c>
      <c r="S468" s="795">
        <f>IF(INDEX(Historical!$D$7:$D$1442,MATCH(B468,Historical!$B$7:$B$1449,0))=0,"n/a",(INDEX(Historical!$C$7:$C$1442,MATCH(B468,Historical!$B$7:$B$1449,0))/INDEX(Historical!$D$7:$D$1442,MATCH(B468,Historical!$B$7:$B$1449,0))-1)*100)</f>
        <v>19.047619047619047</v>
      </c>
      <c r="T468" s="795">
        <f>IF(INDEX(Historical!$F$7:$F$1442,MATCH(B468,Historical!$B$7:$B$1449,0))=0,"n/a",((INDEX(Historical!$C$7:$C$1442,MATCH(B468,Historical!$B$7:$B$1449,0))/INDEX(Historical!$F$7:$F$1442,MATCH(B468,Historical!$B$7:$B$1449,0)))^(1/3)-1)*100)</f>
        <v>13.718300976297648</v>
      </c>
      <c r="U468" s="795">
        <f>IF(INDEX(Historical!$H$7:$H$1442,MATCH(B468,Historical!$B$7:$B$1449,0))=0,"n/a",((INDEX(Historical!$C$7:$C$1442,MATCH(B468,Historical!$B$7:$B$1449,0))/INDEX(Historical!$H$7:$H$1442,MATCH(B468,Historical!$B$7:$B$1449,0)))^(1/5)-1)*100)</f>
        <v>15.811517561929445</v>
      </c>
      <c r="V468" s="795" t="str">
        <f>IF(INDEX(Historical!$O$7:$O$1442,MATCH(B468,Historical!$B$7:$B$1449,0))=0,"n/a",((INDEX(Historical!$C$7:$C$1442,MATCH(B468,Historical!$B$7:$B$1449,0))/INDEX(Historical!$O$7:$O$1442,MATCH(B468,Historical!$B$7:$B$1449,0)))^(1/10)-1)*100)</f>
        <v>n/a</v>
      </c>
      <c r="W468" s="796" t="str">
        <f t="shared" si="124"/>
        <v>n/a</v>
      </c>
      <c r="X468" s="797">
        <f t="shared" si="125"/>
        <v>1.2649214049543556</v>
      </c>
      <c r="Y468" s="989"/>
      <c r="Z468" s="738">
        <f t="shared" si="126"/>
        <v>46.728971962616825</v>
      </c>
      <c r="AA468" s="999">
        <f t="shared" si="127"/>
        <v>28.429906542056074</v>
      </c>
      <c r="AB468" s="1000">
        <v>12</v>
      </c>
      <c r="AC468" s="978">
        <v>2.14</v>
      </c>
      <c r="AD468" s="978">
        <v>2.74</v>
      </c>
      <c r="AE468" s="978">
        <v>1.86</v>
      </c>
      <c r="AF468" s="978">
        <v>4.7</v>
      </c>
      <c r="AG468" s="978">
        <v>17.599999999999998</v>
      </c>
      <c r="AH468" s="978">
        <v>10.4</v>
      </c>
      <c r="AI468" s="978">
        <v>16.91</v>
      </c>
      <c r="AJ468" s="978">
        <v>12.5</v>
      </c>
      <c r="AK468" s="978">
        <v>10.4</v>
      </c>
      <c r="AL468" s="991">
        <v>4470</v>
      </c>
      <c r="AM468" s="985">
        <v>5.8000000000000007</v>
      </c>
      <c r="AN468" s="978">
        <v>0</v>
      </c>
      <c r="AO468" s="838">
        <f t="shared" si="128"/>
        <v>-10.974733490317291</v>
      </c>
      <c r="AP468" s="839">
        <f t="shared" si="129"/>
        <v>17.455173051738782</v>
      </c>
      <c r="AQ468" s="1001">
        <f t="shared" si="130"/>
        <v>143.69430827955435</v>
      </c>
      <c r="AR468" s="738">
        <f>INDEX(Historical!$C$7:$C$1442,MATCH(B468,Historical!$B$7:$B$1449,0))*IF(AH468="n/a",1.03,IF(AH468&lt;0,1.01,IF(AH468&gt;10,1.1,(1+AH468/100))))</f>
        <v>1.1000000000000001</v>
      </c>
      <c r="AS468" s="999">
        <f t="shared" si="131"/>
        <v>1.2100000000000002</v>
      </c>
      <c r="AT468" s="999">
        <f t="shared" si="135"/>
        <v>1.3310000000000004</v>
      </c>
      <c r="AU468" s="999">
        <f t="shared" si="135"/>
        <v>1.4641000000000006</v>
      </c>
      <c r="AV468" s="999">
        <f t="shared" si="135"/>
        <v>1.6105100000000008</v>
      </c>
      <c r="AW468" s="738">
        <f t="shared" si="132"/>
        <v>6.7156100000000025</v>
      </c>
      <c r="AX468" s="846">
        <f t="shared" si="133"/>
        <v>11.038149243918479</v>
      </c>
      <c r="AY468" s="1080">
        <v>0.8</v>
      </c>
      <c r="AZ468" s="985">
        <v>14.680000000000001</v>
      </c>
      <c r="BA468" s="985">
        <v>-19.139999999999997</v>
      </c>
      <c r="BB468" s="985">
        <v>-3.56</v>
      </c>
      <c r="BC468" s="985">
        <v>-6.5</v>
      </c>
      <c r="BE468" s="700">
        <v>2011</v>
      </c>
      <c r="BF468" s="1013">
        <f t="shared" si="134"/>
        <v>0</v>
      </c>
      <c r="BG468" s="995">
        <v>11.799999999999999</v>
      </c>
    </row>
    <row r="469" spans="1:59" ht="11.25" customHeight="1" x14ac:dyDescent="0.2">
      <c r="A469" s="993" t="s">
        <v>4272</v>
      </c>
      <c r="B469" s="988" t="s">
        <v>3947</v>
      </c>
      <c r="C469" s="1070" t="s">
        <v>108</v>
      </c>
      <c r="D469" s="1070" t="s">
        <v>4393</v>
      </c>
      <c r="E469" s="828">
        <v>5</v>
      </c>
      <c r="F469" s="1148">
        <v>835</v>
      </c>
      <c r="G469" s="1148" t="s">
        <v>106</v>
      </c>
      <c r="H469" s="1148" t="s">
        <v>106</v>
      </c>
      <c r="I469" s="987">
        <v>16.309999999999999</v>
      </c>
      <c r="J469" s="738">
        <f t="shared" si="121"/>
        <v>6.1312078479460457</v>
      </c>
      <c r="K469" s="990">
        <v>0.25</v>
      </c>
      <c r="L469" s="1000">
        <v>4</v>
      </c>
      <c r="M469" s="729">
        <f t="shared" si="122"/>
        <v>1</v>
      </c>
      <c r="N469" s="983" t="s">
        <v>203</v>
      </c>
      <c r="O469" s="831">
        <v>0.17</v>
      </c>
      <c r="P469" s="973">
        <v>43350</v>
      </c>
      <c r="Q469" s="973">
        <v>43367</v>
      </c>
      <c r="R469" s="729">
        <f t="shared" si="123"/>
        <v>47.058823529411754</v>
      </c>
      <c r="S469" s="795">
        <f>IF(INDEX(Historical!$D$7:$D$1442,MATCH(B469,Historical!$B$7:$B$1449,0))=0,"n/a",(INDEX(Historical!$C$7:$C$1442,MATCH(B469,Historical!$B$7:$B$1449,0))/INDEX(Historical!$D$7:$D$1442,MATCH(B469,Historical!$B$7:$B$1449,0))-1)*100)</f>
        <v>42.372881355932201</v>
      </c>
      <c r="T469" s="795">
        <f>IF(INDEX(Historical!$F$7:$F$1442,MATCH(B469,Historical!$B$7:$B$1449,0))=0,"n/a",((INDEX(Historical!$C$7:$C$1442,MATCH(B469,Historical!$B$7:$B$1449,0))/INDEX(Historical!$F$7:$F$1442,MATCH(B469,Historical!$B$7:$B$1449,0)))^(1/3)-1)*100)</f>
        <v>35.186541120788092</v>
      </c>
      <c r="U469" s="795" t="str">
        <f>IF(INDEX(Historical!$H$7:$H$1442,MATCH(B469,Historical!$B$7:$B$1449,0))=0,"n/a",((INDEX(Historical!$C$7:$C$1442,MATCH(B469,Historical!$B$7:$B$1449,0))/INDEX(Historical!$H$7:$H$1442,MATCH(B469,Historical!$B$7:$B$1449,0)))^(1/5)-1)*100)</f>
        <v>n/a</v>
      </c>
      <c r="V469" s="795">
        <f>IF(INDEX(Historical!$O$7:$O$1442,MATCH(B469,Historical!$B$7:$B$1449,0))=0,"n/a",((INDEX(Historical!$C$7:$C$1442,MATCH(B469,Historical!$B$7:$B$1449,0))/INDEX(Historical!$O$7:$O$1442,MATCH(B469,Historical!$B$7:$B$1449,0)))^(1/10)-1)*100)</f>
        <v>15.431656766005775</v>
      </c>
      <c r="W469" s="796" t="str">
        <f t="shared" si="124"/>
        <v>n/a</v>
      </c>
      <c r="X469" s="797" t="str">
        <f t="shared" si="125"/>
        <v>n/a</v>
      </c>
      <c r="Y469" s="749"/>
      <c r="Z469" s="738">
        <f t="shared" si="126"/>
        <v>303.030303030303</v>
      </c>
      <c r="AA469" s="999">
        <f t="shared" si="127"/>
        <v>49.424242424242415</v>
      </c>
      <c r="AB469" s="1000">
        <v>12</v>
      </c>
      <c r="AC469" s="978">
        <v>0.33</v>
      </c>
      <c r="AD469" s="978" t="s">
        <v>137</v>
      </c>
      <c r="AE469" s="978">
        <v>10.29</v>
      </c>
      <c r="AF469" s="978">
        <v>2.56</v>
      </c>
      <c r="AG469" s="978">
        <v>4.9000000000000004</v>
      </c>
      <c r="AH469" s="978">
        <v>4</v>
      </c>
      <c r="AI469" s="978">
        <v>3.06</v>
      </c>
      <c r="AJ469" s="978">
        <v>12.2</v>
      </c>
      <c r="AK469" s="978" t="s">
        <v>137</v>
      </c>
      <c r="AL469" s="991">
        <v>4560</v>
      </c>
      <c r="AM469" s="985">
        <v>0.3</v>
      </c>
      <c r="AN469" s="978">
        <v>0</v>
      </c>
      <c r="AO469" s="838" t="str">
        <f t="shared" si="128"/>
        <v>n/a</v>
      </c>
      <c r="AP469" s="839" t="str">
        <f t="shared" si="129"/>
        <v>n/a</v>
      </c>
      <c r="AQ469" s="1001">
        <f t="shared" si="130"/>
        <v>137.13667939356134</v>
      </c>
      <c r="AR469" s="738">
        <f>INDEX(Historical!$C$7:$C$1442,MATCH(B469,Historical!$B$7:$B$1449,0))*IF(AH469="n/a",1.03,IF(AH469&lt;0,1.01,IF(AH469&gt;10,1.1,(1+AH469/100))))</f>
        <v>0.87360000000000004</v>
      </c>
      <c r="AS469" s="999">
        <f t="shared" si="131"/>
        <v>0.90033216000000005</v>
      </c>
      <c r="AT469" s="999">
        <f t="shared" si="135"/>
        <v>0.92734212480000011</v>
      </c>
      <c r="AU469" s="999">
        <f t="shared" si="135"/>
        <v>0.95516238854400015</v>
      </c>
      <c r="AV469" s="999">
        <f t="shared" si="135"/>
        <v>0.98381726020032023</v>
      </c>
      <c r="AW469" s="738">
        <f t="shared" si="132"/>
        <v>4.6402539335443205</v>
      </c>
      <c r="AX469" s="846">
        <f t="shared" si="133"/>
        <v>28.450361333809447</v>
      </c>
      <c r="AY469" s="1080">
        <v>0.25</v>
      </c>
      <c r="AZ469" s="985">
        <v>14.940000000000001</v>
      </c>
      <c r="BA469" s="985">
        <v>-4.0599999999999996</v>
      </c>
      <c r="BB469" s="985">
        <v>0.83</v>
      </c>
      <c r="BC469" s="985">
        <v>4.43</v>
      </c>
      <c r="BE469" s="700">
        <v>2014</v>
      </c>
      <c r="BF469" s="1013">
        <f t="shared" si="134"/>
        <v>0</v>
      </c>
      <c r="BG469" s="995">
        <v>0.6</v>
      </c>
    </row>
    <row r="470" spans="1:59" ht="11.25" customHeight="1" x14ac:dyDescent="0.2">
      <c r="A470" s="976" t="s">
        <v>4253</v>
      </c>
      <c r="B470" s="988" t="s">
        <v>4248</v>
      </c>
      <c r="C470" s="1070" t="s">
        <v>4252</v>
      </c>
      <c r="D470" s="1070" t="s">
        <v>4387</v>
      </c>
      <c r="E470" s="828">
        <v>5</v>
      </c>
      <c r="F470" s="1148">
        <v>820</v>
      </c>
      <c r="G470" s="1148" t="s">
        <v>106</v>
      </c>
      <c r="H470" s="1148" t="s">
        <v>106</v>
      </c>
      <c r="I470" s="992">
        <v>17.989999999999998</v>
      </c>
      <c r="J470" s="738">
        <f t="shared" si="121"/>
        <v>1.8899388549193998</v>
      </c>
      <c r="K470" s="997">
        <v>0.17</v>
      </c>
      <c r="L470" s="700">
        <v>2</v>
      </c>
      <c r="M470" s="729">
        <f t="shared" si="122"/>
        <v>0.34</v>
      </c>
      <c r="N470" s="700" t="s">
        <v>4254</v>
      </c>
      <c r="O470" s="832">
        <v>0.15</v>
      </c>
      <c r="P470" s="718">
        <v>43278</v>
      </c>
      <c r="Q470" s="718">
        <v>43291</v>
      </c>
      <c r="R470" s="729">
        <f t="shared" si="123"/>
        <v>13.333333333333346</v>
      </c>
      <c r="S470" s="795">
        <f>IF(INDEX(Historical!$D$7:$D$1442,MATCH(B470,Historical!$B$7:$B$1449,0))=0,"n/a",(INDEX(Historical!$C$7:$C$1442,MATCH(B470,Historical!$B$7:$B$1449,0))/INDEX(Historical!$D$7:$D$1442,MATCH(B470,Historical!$B$7:$B$1449,0))-1)*100)</f>
        <v>6.6666666666666652</v>
      </c>
      <c r="T470" s="795">
        <f>IF(INDEX(Historical!$F$7:$F$1442,MATCH(B470,Historical!$B$7:$B$1449,0))=0,"n/a",((INDEX(Historical!$C$7:$C$1442,MATCH(B470,Historical!$B$7:$B$1449,0))/INDEX(Historical!$F$7:$F$1442,MATCH(B470,Historical!$B$7:$B$1449,0)))^(1/3)-1)*100)</f>
        <v>16.960709528514649</v>
      </c>
      <c r="U470" s="795">
        <f>IF(INDEX(Historical!$H$7:$H$1442,MATCH(B470,Historical!$B$7:$B$1449,0))=0,"n/a",((INDEX(Historical!$C$7:$C$1442,MATCH(B470,Historical!$B$7:$B$1449,0))/INDEX(Historical!$H$7:$H$1442,MATCH(B470,Historical!$B$7:$B$1449,0)))^(1/5)-1)*100)</f>
        <v>26.19146889603865</v>
      </c>
      <c r="V470" s="795" t="str">
        <f>IF(INDEX(Historical!$O$7:$O$1442,MATCH(B470,Historical!$B$7:$B$1449,0))=0,"n/a",((INDEX(Historical!$C$7:$C$1442,MATCH(B470,Historical!$B$7:$B$1449,0))/INDEX(Historical!$O$7:$O$1442,MATCH(B470,Historical!$B$7:$B$1449,0)))^(1/10)-1)*100)</f>
        <v>n/a</v>
      </c>
      <c r="W470" s="796" t="str">
        <f t="shared" si="124"/>
        <v>n/a</v>
      </c>
      <c r="X470" s="797">
        <f t="shared" si="125"/>
        <v>3.4921958528051533</v>
      </c>
      <c r="Y470" s="988"/>
      <c r="Z470" s="738">
        <f t="shared" si="126"/>
        <v>36.956521739130437</v>
      </c>
      <c r="AA470" s="999">
        <f t="shared" si="127"/>
        <v>19.554347826086953</v>
      </c>
      <c r="AB470" s="1148">
        <v>12</v>
      </c>
      <c r="AC470" s="992">
        <v>0.92</v>
      </c>
      <c r="AD470" s="992">
        <v>1.31</v>
      </c>
      <c r="AE470" s="992">
        <v>1.78</v>
      </c>
      <c r="AF470" s="992">
        <v>4.1399999999999997</v>
      </c>
      <c r="AG470" s="992">
        <v>28.299999999999997</v>
      </c>
      <c r="AH470" s="992">
        <v>10.5</v>
      </c>
      <c r="AI470" s="992">
        <v>8.83</v>
      </c>
      <c r="AJ470" s="992">
        <v>7.5</v>
      </c>
      <c r="AK470" s="992">
        <v>15</v>
      </c>
      <c r="AL470" s="992">
        <v>520.45000000000005</v>
      </c>
      <c r="AM470" s="992">
        <v>18.310000000000002</v>
      </c>
      <c r="AN470" s="992">
        <v>0.09</v>
      </c>
      <c r="AO470" s="838">
        <f t="shared" si="128"/>
        <v>8.5270599248710965</v>
      </c>
      <c r="AP470" s="839">
        <f t="shared" si="129"/>
        <v>28.08140775095805</v>
      </c>
      <c r="AQ470" s="1001">
        <f t="shared" si="130"/>
        <v>89.683947660312</v>
      </c>
      <c r="AR470" s="738">
        <f>INDEX(Historical!$C$7:$C$1442,MATCH(B470,Historical!$B$7:$B$1449,0))*IF(AH470="n/a",1.03,IF(AH470&lt;0,1.01,IF(AH470&gt;10,1.1,(1+AH470/100))))</f>
        <v>0.35200000000000004</v>
      </c>
      <c r="AS470" s="999">
        <f t="shared" si="131"/>
        <v>0.38308160000000008</v>
      </c>
      <c r="AT470" s="999">
        <f t="shared" si="135"/>
        <v>0.42138976000000011</v>
      </c>
      <c r="AU470" s="999">
        <f t="shared" si="135"/>
        <v>0.46352873600000016</v>
      </c>
      <c r="AV470" s="999">
        <f t="shared" si="135"/>
        <v>0.50988160960000017</v>
      </c>
      <c r="AW470" s="738">
        <f t="shared" si="132"/>
        <v>2.1298817056000008</v>
      </c>
      <c r="AX470" s="846">
        <f t="shared" si="133"/>
        <v>11.839253505280716</v>
      </c>
      <c r="AY470" s="824">
        <v>1</v>
      </c>
      <c r="AZ470" s="995">
        <v>19.689999999999998</v>
      </c>
      <c r="BA470" s="995">
        <v>-21.23</v>
      </c>
      <c r="BB470" s="995">
        <v>4.6899999999999995</v>
      </c>
      <c r="BC470" s="995">
        <v>0.67</v>
      </c>
      <c r="BE470" s="700">
        <v>2014</v>
      </c>
      <c r="BF470" s="1013">
        <f t="shared" si="134"/>
        <v>0</v>
      </c>
      <c r="BG470" s="995">
        <v>17.899999999999999</v>
      </c>
    </row>
    <row r="471" spans="1:59" ht="11.25" customHeight="1" x14ac:dyDescent="0.2">
      <c r="A471" s="976" t="s">
        <v>1726</v>
      </c>
      <c r="B471" s="988" t="s">
        <v>1727</v>
      </c>
      <c r="C471" s="1070" t="s">
        <v>247</v>
      </c>
      <c r="D471" s="1070" t="s">
        <v>4429</v>
      </c>
      <c r="E471" s="828">
        <v>9</v>
      </c>
      <c r="F471" s="1148">
        <v>395</v>
      </c>
      <c r="G471" s="1148" t="s">
        <v>106</v>
      </c>
      <c r="H471" s="1148" t="s">
        <v>106</v>
      </c>
      <c r="I471" s="987">
        <v>65.12</v>
      </c>
      <c r="J471" s="738">
        <f t="shared" si="121"/>
        <v>2.3955773955773956</v>
      </c>
      <c r="K471" s="990">
        <v>0.39</v>
      </c>
      <c r="L471" s="1000">
        <v>4</v>
      </c>
      <c r="M471" s="729">
        <f t="shared" si="122"/>
        <v>1.56</v>
      </c>
      <c r="N471" s="983" t="s">
        <v>567</v>
      </c>
      <c r="O471" s="831">
        <v>0.37</v>
      </c>
      <c r="P471" s="973">
        <v>43397</v>
      </c>
      <c r="Q471" s="973">
        <v>43413</v>
      </c>
      <c r="R471" s="729">
        <f t="shared" si="123"/>
        <v>5.4054054054054106</v>
      </c>
      <c r="S471" s="795">
        <f>IF(INDEX(Historical!$D$7:$D$1442,MATCH(B471,Historical!$B$7:$B$1449,0))=0,"n/a",(INDEX(Historical!$C$7:$C$1442,MATCH(B471,Historical!$B$7:$B$1449,0))/INDEX(Historical!$D$7:$D$1442,MATCH(B471,Historical!$B$7:$B$1449,0))-1)*100)</f>
        <v>10.294117647058831</v>
      </c>
      <c r="T471" s="795">
        <f>IF(INDEX(Historical!$F$7:$F$1442,MATCH(B471,Historical!$B$7:$B$1449,0))=0,"n/a",((INDEX(Historical!$C$7:$C$1442,MATCH(B471,Historical!$B$7:$B$1449,0))/INDEX(Historical!$F$7:$F$1442,MATCH(B471,Historical!$B$7:$B$1449,0)))^(1/3)-1)*100)</f>
        <v>10.557809853526301</v>
      </c>
      <c r="U471" s="795">
        <f>IF(INDEX(Historical!$H$7:$H$1442,MATCH(B471,Historical!$B$7:$B$1449,0))=0,"n/a",((INDEX(Historical!$C$7:$C$1442,MATCH(B471,Historical!$B$7:$B$1449,0))/INDEX(Historical!$H$7:$H$1442,MATCH(B471,Historical!$B$7:$B$1449,0)))^(1/5)-1)*100)</f>
        <v>14.266810914837013</v>
      </c>
      <c r="V471" s="795">
        <f>IF(INDEX(Historical!$O$7:$O$1442,MATCH(B471,Historical!$B$7:$B$1449,0))=0,"n/a",((INDEX(Historical!$C$7:$C$1442,MATCH(B471,Historical!$B$7:$B$1449,0))/INDEX(Historical!$O$7:$O$1442,MATCH(B471,Historical!$B$7:$B$1449,0)))^(1/10)-1)*100)</f>
        <v>18.275099689661545</v>
      </c>
      <c r="W471" s="796">
        <f t="shared" si="124"/>
        <v>0.78066938933897734</v>
      </c>
      <c r="X471" s="797">
        <f t="shared" si="125"/>
        <v>0.57527463366278275</v>
      </c>
      <c r="Y471" s="749"/>
      <c r="Z471" s="738">
        <f t="shared" si="126"/>
        <v>24.111282843894902</v>
      </c>
      <c r="AA471" s="999">
        <f t="shared" si="127"/>
        <v>10.064914992272026</v>
      </c>
      <c r="AB471" s="1000">
        <v>7</v>
      </c>
      <c r="AC471" s="978">
        <v>6.47</v>
      </c>
      <c r="AD471" s="978">
        <v>0.59</v>
      </c>
      <c r="AE471" s="978">
        <v>0.43</v>
      </c>
      <c r="AF471" s="978">
        <v>1.78</v>
      </c>
      <c r="AG471" s="978">
        <v>16.900000000000002</v>
      </c>
      <c r="AH471" s="978">
        <v>21.7</v>
      </c>
      <c r="AI471" s="978">
        <v>17.100000000000001</v>
      </c>
      <c r="AJ471" s="978">
        <v>24.8</v>
      </c>
      <c r="AK471" s="978">
        <v>17</v>
      </c>
      <c r="AL471" s="991">
        <v>3400</v>
      </c>
      <c r="AM471" s="985">
        <v>2.4</v>
      </c>
      <c r="AN471" s="978">
        <v>0</v>
      </c>
      <c r="AO471" s="838">
        <f t="shared" si="128"/>
        <v>6.5974733181423808</v>
      </c>
      <c r="AP471" s="839">
        <f t="shared" si="129"/>
        <v>16.662388310414407</v>
      </c>
      <c r="AQ471" s="1001">
        <f t="shared" si="130"/>
        <v>-10.767348561329836</v>
      </c>
      <c r="AR471" s="738">
        <f>INDEX(Historical!$C$7:$C$1442,MATCH(B471,Historical!$B$7:$B$1449,0))*IF(AH471="n/a",1.03,IF(AH471&lt;0,1.01,IF(AH471&gt;10,1.1,(1+AH471/100))))</f>
        <v>1.6500000000000001</v>
      </c>
      <c r="AS471" s="999">
        <f t="shared" si="131"/>
        <v>1.8150000000000004</v>
      </c>
      <c r="AT471" s="999">
        <f t="shared" si="135"/>
        <v>1.9965000000000006</v>
      </c>
      <c r="AU471" s="999">
        <f t="shared" si="135"/>
        <v>2.1961500000000007</v>
      </c>
      <c r="AV471" s="999">
        <f t="shared" si="135"/>
        <v>2.4157650000000008</v>
      </c>
      <c r="AW471" s="738">
        <f t="shared" si="132"/>
        <v>10.073415000000002</v>
      </c>
      <c r="AX471" s="846">
        <f t="shared" si="133"/>
        <v>15.469003378378382</v>
      </c>
      <c r="AY471" s="1080">
        <v>1.73</v>
      </c>
      <c r="AZ471" s="985">
        <v>36.49</v>
      </c>
      <c r="BA471" s="985">
        <v>-53.839999999999996</v>
      </c>
      <c r="BB471" s="985">
        <v>8.3000000000000007</v>
      </c>
      <c r="BC471" s="985">
        <v>-23.1</v>
      </c>
      <c r="BE471" s="700">
        <v>2011</v>
      </c>
      <c r="BF471" s="1013">
        <f t="shared" si="134"/>
        <v>0</v>
      </c>
      <c r="BG471" s="995">
        <v>11.3</v>
      </c>
    </row>
    <row r="472" spans="1:59" ht="11.25" customHeight="1" x14ac:dyDescent="0.2">
      <c r="A472" s="984" t="s">
        <v>1728</v>
      </c>
      <c r="B472" s="988" t="s">
        <v>1729</v>
      </c>
      <c r="C472" s="1070" t="s">
        <v>108</v>
      </c>
      <c r="D472" s="1070" t="s">
        <v>4393</v>
      </c>
      <c r="E472" s="828">
        <v>7</v>
      </c>
      <c r="F472" s="1148">
        <v>667</v>
      </c>
      <c r="G472" s="1148" t="s">
        <v>106</v>
      </c>
      <c r="H472" s="1148" t="s">
        <v>106</v>
      </c>
      <c r="I472" s="987">
        <v>28.12</v>
      </c>
      <c r="J472" s="738">
        <f t="shared" si="121"/>
        <v>2.1337126600284493</v>
      </c>
      <c r="K472" s="990">
        <v>0.15</v>
      </c>
      <c r="L472" s="1000">
        <v>4</v>
      </c>
      <c r="M472" s="729">
        <f t="shared" si="122"/>
        <v>0.6</v>
      </c>
      <c r="N472" s="983" t="s">
        <v>517</v>
      </c>
      <c r="O472" s="831">
        <v>0.13</v>
      </c>
      <c r="P472" s="973">
        <v>43509</v>
      </c>
      <c r="Q472" s="973">
        <v>43524</v>
      </c>
      <c r="R472" s="729">
        <f t="shared" si="123"/>
        <v>15.384615384615378</v>
      </c>
      <c r="S472" s="795">
        <f>IF(INDEX(Historical!$D$7:$D$1442,MATCH(B472,Historical!$B$7:$B$1449,0))=0,"n/a",(INDEX(Historical!$C$7:$C$1442,MATCH(B472,Historical!$B$7:$B$1449,0))/INDEX(Historical!$D$7:$D$1442,MATCH(B472,Historical!$B$7:$B$1449,0))-1)*100)</f>
        <v>18.181818181818187</v>
      </c>
      <c r="T472" s="795">
        <f>IF(INDEX(Historical!$F$7:$F$1442,MATCH(B472,Historical!$B$7:$B$1449,0))=0,"n/a",((INDEX(Historical!$C$7:$C$1442,MATCH(B472,Historical!$B$7:$B$1449,0))/INDEX(Historical!$F$7:$F$1442,MATCH(B472,Historical!$B$7:$B$1449,0)))^(1/3)-1)*100)</f>
        <v>25.99210498948732</v>
      </c>
      <c r="U472" s="795">
        <f>IF(INDEX(Historical!$H$7:$H$1442,MATCH(B472,Historical!$B$7:$B$1449,0))=0,"n/a",((INDEX(Historical!$C$7:$C$1442,MATCH(B472,Historical!$B$7:$B$1449,0))/INDEX(Historical!$H$7:$H$1442,MATCH(B472,Historical!$B$7:$B$1449,0)))^(1/5)-1)*100)</f>
        <v>34.080129120845726</v>
      </c>
      <c r="V472" s="795">
        <f>IF(INDEX(Historical!$O$7:$O$1442,MATCH(B472,Historical!$B$7:$B$1449,0))=0,"n/a",((INDEX(Historical!$C$7:$C$1442,MATCH(B472,Historical!$B$7:$B$1449,0))/INDEX(Historical!$O$7:$O$1442,MATCH(B472,Historical!$B$7:$B$1449,0)))^(1/10)-1)*100)</f>
        <v>1.6845724056481437</v>
      </c>
      <c r="W472" s="796">
        <f t="shared" si="124"/>
        <v>20.230729772480931</v>
      </c>
      <c r="X472" s="797">
        <f t="shared" si="125"/>
        <v>1.0819088609792293</v>
      </c>
      <c r="Y472" s="749" t="s">
        <v>4206</v>
      </c>
      <c r="Z472" s="738">
        <f t="shared" si="126"/>
        <v>25</v>
      </c>
      <c r="AA472" s="999">
        <f t="shared" si="127"/>
        <v>11.716666666666667</v>
      </c>
      <c r="AB472" s="1000">
        <v>12</v>
      </c>
      <c r="AC472" s="978">
        <v>2.4</v>
      </c>
      <c r="AD472" s="978">
        <v>0.9</v>
      </c>
      <c r="AE472" s="978">
        <v>5.1100000000000003</v>
      </c>
      <c r="AF472" s="978">
        <v>1.66</v>
      </c>
      <c r="AG472" s="978">
        <v>13.3</v>
      </c>
      <c r="AH472" s="978">
        <v>19.5</v>
      </c>
      <c r="AI472" s="978" t="s">
        <v>137</v>
      </c>
      <c r="AJ472" s="978">
        <v>31.5</v>
      </c>
      <c r="AK472" s="978">
        <v>13</v>
      </c>
      <c r="AL472" s="991">
        <v>230.3</v>
      </c>
      <c r="AM472" s="985">
        <v>1.6</v>
      </c>
      <c r="AN472" s="978">
        <v>0</v>
      </c>
      <c r="AO472" s="838">
        <f t="shared" si="128"/>
        <v>24.497175114207508</v>
      </c>
      <c r="AP472" s="839">
        <f t="shared" si="129"/>
        <v>36.213841780874176</v>
      </c>
      <c r="AQ472" s="1001">
        <f t="shared" si="130"/>
        <v>-7.0252921688037979</v>
      </c>
      <c r="AR472" s="738">
        <f>INDEX(Historical!$C$7:$C$1442,MATCH(B472,Historical!$B$7:$B$1449,0))*IF(AH472="n/a",1.03,IF(AH472&lt;0,1.01,IF(AH472&gt;10,1.1,(1+AH472/100))))</f>
        <v>0.57200000000000006</v>
      </c>
      <c r="AS472" s="999">
        <f t="shared" si="131"/>
        <v>0.58916000000000013</v>
      </c>
      <c r="AT472" s="999">
        <f t="shared" si="135"/>
        <v>0.64807600000000021</v>
      </c>
      <c r="AU472" s="999">
        <f t="shared" si="135"/>
        <v>0.71288360000000028</v>
      </c>
      <c r="AV472" s="999">
        <f t="shared" si="135"/>
        <v>0.78417196000000033</v>
      </c>
      <c r="AW472" s="738">
        <f t="shared" si="132"/>
        <v>3.3062915600000009</v>
      </c>
      <c r="AX472" s="846">
        <f t="shared" si="133"/>
        <v>11.757793598862023</v>
      </c>
      <c r="AY472" s="1080">
        <v>0.92</v>
      </c>
      <c r="AZ472" s="985">
        <v>28.34</v>
      </c>
      <c r="BA472" s="985">
        <v>-28.48</v>
      </c>
      <c r="BB472" s="985">
        <v>9.02</v>
      </c>
      <c r="BC472" s="985">
        <v>-11.200000000000001</v>
      </c>
      <c r="BE472" s="700">
        <v>2013</v>
      </c>
      <c r="BF472" s="1013">
        <f t="shared" si="134"/>
        <v>0</v>
      </c>
      <c r="BG472" s="995">
        <v>1.6</v>
      </c>
    </row>
    <row r="473" spans="1:59" ht="11.25" customHeight="1" x14ac:dyDescent="0.2">
      <c r="A473" s="798" t="s">
        <v>4228</v>
      </c>
      <c r="B473" s="890" t="s">
        <v>3948</v>
      </c>
      <c r="C473" s="1070" t="s">
        <v>112</v>
      </c>
      <c r="D473" s="1070" t="s">
        <v>213</v>
      </c>
      <c r="E473" s="828">
        <v>5</v>
      </c>
      <c r="F473" s="1148">
        <v>814</v>
      </c>
      <c r="G473" s="1148" t="s">
        <v>106</v>
      </c>
      <c r="H473" s="1148" t="s">
        <v>106</v>
      </c>
      <c r="I473" s="996">
        <v>42.59</v>
      </c>
      <c r="J473" s="738">
        <f t="shared" si="121"/>
        <v>2.6297252876262034</v>
      </c>
      <c r="K473" s="976">
        <v>0.28000000000000003</v>
      </c>
      <c r="L473" s="1148">
        <v>4</v>
      </c>
      <c r="M473" s="729">
        <f t="shared" si="122"/>
        <v>1.1200000000000001</v>
      </c>
      <c r="N473" s="1148" t="s">
        <v>4230</v>
      </c>
      <c r="O473" s="676">
        <v>0.27</v>
      </c>
      <c r="P473" s="718">
        <v>43237</v>
      </c>
      <c r="Q473" s="718">
        <v>43255</v>
      </c>
      <c r="R473" s="729">
        <f t="shared" si="123"/>
        <v>3.7037037037037068</v>
      </c>
      <c r="S473" s="795">
        <f>IF(INDEX(Historical!$D$7:$D$1442,MATCH(B473,Historical!$B$7:$B$1449,0))=0,"n/a",(INDEX(Historical!$C$7:$C$1442,MATCH(B473,Historical!$B$7:$B$1449,0))/INDEX(Historical!$D$7:$D$1442,MATCH(B473,Historical!$B$7:$B$1449,0))-1)*100)</f>
        <v>3.7383177570093462</v>
      </c>
      <c r="T473" s="795">
        <f>IF(INDEX(Historical!$F$7:$F$1442,MATCH(B473,Historical!$B$7:$B$1449,0))=0,"n/a",((INDEX(Historical!$C$7:$C$1442,MATCH(B473,Historical!$B$7:$B$1449,0))/INDEX(Historical!$F$7:$F$1442,MATCH(B473,Historical!$B$7:$B$1449,0)))^(1/3)-1)*100)</f>
        <v>2.5247183031277265</v>
      </c>
      <c r="U473" s="795">
        <f>IF(INDEX(Historical!$H$7:$H$1442,MATCH(B473,Historical!$B$7:$B$1449,0))=0,"n/a",((INDEX(Historical!$C$7:$C$1442,MATCH(B473,Historical!$B$7:$B$1449,0))/INDEX(Historical!$H$7:$H$1442,MATCH(B473,Historical!$B$7:$B$1449,0)))^(1/5)-1)*100)</f>
        <v>3.8262169735895801</v>
      </c>
      <c r="V473" s="795">
        <f>IF(INDEX(Historical!$O$7:$O$1442,MATCH(B473,Historical!$B$7:$B$1449,0))=0,"n/a",((INDEX(Historical!$C$7:$C$1442,MATCH(B473,Historical!$B$7:$B$1449,0))/INDEX(Historical!$O$7:$O$1442,MATCH(B473,Historical!$B$7:$B$1449,0)))^(1/10)-1)*100)</f>
        <v>4.7182784501015096</v>
      </c>
      <c r="W473" s="796">
        <f t="shared" si="124"/>
        <v>0.81093496580458546</v>
      </c>
      <c r="X473" s="797" t="str">
        <f t="shared" si="125"/>
        <v>n/a</v>
      </c>
      <c r="Y473" s="739"/>
      <c r="Z473" s="738">
        <f t="shared" si="126"/>
        <v>28.644501278772381</v>
      </c>
      <c r="AA473" s="999">
        <f t="shared" si="127"/>
        <v>10.892583120204604</v>
      </c>
      <c r="AB473" s="1000">
        <v>12</v>
      </c>
      <c r="AC473" s="995">
        <v>3.91</v>
      </c>
      <c r="AD473" s="995">
        <v>4.3600000000000003</v>
      </c>
      <c r="AE473" s="978">
        <v>0.93</v>
      </c>
      <c r="AF473" s="978">
        <v>2.0699999999999998</v>
      </c>
      <c r="AG473" s="978">
        <v>18</v>
      </c>
      <c r="AH473" s="978">
        <v>70.199999999999989</v>
      </c>
      <c r="AI473" s="978">
        <v>15.35</v>
      </c>
      <c r="AJ473" s="775">
        <v>-2</v>
      </c>
      <c r="AK473" s="775">
        <v>2.5</v>
      </c>
      <c r="AL473" s="995">
        <v>3210</v>
      </c>
      <c r="AM473" s="995">
        <v>1</v>
      </c>
      <c r="AN473" s="995">
        <v>1.1000000000000001</v>
      </c>
      <c r="AO473" s="838">
        <f t="shared" si="128"/>
        <v>-4.4366408589888202</v>
      </c>
      <c r="AP473" s="839">
        <f t="shared" si="129"/>
        <v>6.4559422612157835</v>
      </c>
      <c r="AQ473" s="1001">
        <f t="shared" si="130"/>
        <v>0.10582635685216779</v>
      </c>
      <c r="AR473" s="738">
        <f>INDEX(Historical!$C$7:$C$1442,MATCH(B473,Historical!$B$7:$B$1449,0))*IF(AH473="n/a",1.03,IF(AH473&lt;0,1.01,IF(AH473&gt;10,1.1,(1+AH473/100))))</f>
        <v>1.2210000000000003</v>
      </c>
      <c r="AS473" s="999">
        <f t="shared" si="131"/>
        <v>1.3431000000000004</v>
      </c>
      <c r="AT473" s="999">
        <f t="shared" si="135"/>
        <v>1.3766775000000002</v>
      </c>
      <c r="AU473" s="999">
        <f t="shared" si="135"/>
        <v>1.4110944375000001</v>
      </c>
      <c r="AV473" s="999">
        <f t="shared" si="135"/>
        <v>1.4463717984375</v>
      </c>
      <c r="AW473" s="738">
        <f t="shared" si="132"/>
        <v>6.7982437359375014</v>
      </c>
      <c r="AX473" s="846">
        <f t="shared" si="133"/>
        <v>15.962065592715428</v>
      </c>
      <c r="AY473" s="824">
        <v>1.78</v>
      </c>
      <c r="AZ473" s="978">
        <v>25.35</v>
      </c>
      <c r="BA473" s="978">
        <v>-20.09</v>
      </c>
      <c r="BB473" s="978">
        <v>8.02</v>
      </c>
      <c r="BC473" s="978">
        <v>-4.05</v>
      </c>
      <c r="BE473" s="700">
        <v>2014</v>
      </c>
      <c r="BF473" s="1013">
        <f t="shared" si="134"/>
        <v>0</v>
      </c>
      <c r="BG473" s="995">
        <v>7.3</v>
      </c>
    </row>
    <row r="474" spans="1:59" ht="11.25" customHeight="1" x14ac:dyDescent="0.2">
      <c r="A474" s="993" t="s">
        <v>1732</v>
      </c>
      <c r="B474" s="988" t="s">
        <v>1733</v>
      </c>
      <c r="C474" s="1070" t="s">
        <v>108</v>
      </c>
      <c r="D474" s="1070" t="s">
        <v>4401</v>
      </c>
      <c r="E474" s="828">
        <v>7</v>
      </c>
      <c r="F474" s="1148">
        <v>613</v>
      </c>
      <c r="G474" s="1148" t="s">
        <v>37</v>
      </c>
      <c r="H474" s="1148" t="s">
        <v>37</v>
      </c>
      <c r="I474" s="987">
        <v>25.96</v>
      </c>
      <c r="J474" s="738">
        <f t="shared" si="121"/>
        <v>2.4653312788906012</v>
      </c>
      <c r="K474" s="990">
        <v>0.16</v>
      </c>
      <c r="L474" s="1000">
        <v>4</v>
      </c>
      <c r="M474" s="729">
        <f t="shared" si="122"/>
        <v>0.64</v>
      </c>
      <c r="N474" s="983" t="s">
        <v>467</v>
      </c>
      <c r="O474" s="831">
        <v>0.14000000000000001</v>
      </c>
      <c r="P474" s="973">
        <v>43279</v>
      </c>
      <c r="Q474" s="973">
        <v>43291</v>
      </c>
      <c r="R474" s="729">
        <f t="shared" si="123"/>
        <v>14.285714285714276</v>
      </c>
      <c r="S474" s="795">
        <f>IF(INDEX(Historical!$D$7:$D$1442,MATCH(B474,Historical!$B$7:$B$1449,0))=0,"n/a",(INDEX(Historical!$C$7:$C$1442,MATCH(B474,Historical!$B$7:$B$1449,0))/INDEX(Historical!$D$7:$D$1442,MATCH(B474,Historical!$B$7:$B$1449,0))-1)*100)</f>
        <v>11.111111111111093</v>
      </c>
      <c r="T474" s="795">
        <f>IF(INDEX(Historical!$F$7:$F$1442,MATCH(B474,Historical!$B$7:$B$1449,0))=0,"n/a",((INDEX(Historical!$C$7:$C$1442,MATCH(B474,Historical!$B$7:$B$1449,0))/INDEX(Historical!$F$7:$F$1442,MATCH(B474,Historical!$B$7:$B$1449,0)))^(1/3)-1)*100)</f>
        <v>9.2608243623279343</v>
      </c>
      <c r="U474" s="795">
        <f>IF(INDEX(Historical!$H$7:$H$1442,MATCH(B474,Historical!$B$7:$B$1449,0))=0,"n/a",((INDEX(Historical!$C$7:$C$1442,MATCH(B474,Historical!$B$7:$B$1449,0))/INDEX(Historical!$H$7:$H$1442,MATCH(B474,Historical!$B$7:$B$1449,0)))^(1/5)-1)*100)</f>
        <v>10.151370567009611</v>
      </c>
      <c r="V474" s="795">
        <f>IF(INDEX(Historical!$O$7:$O$1442,MATCH(B474,Historical!$B$7:$B$1449,0))=0,"n/a",((INDEX(Historical!$C$7:$C$1442,MATCH(B474,Historical!$B$7:$B$1449,0))/INDEX(Historical!$O$7:$O$1442,MATCH(B474,Historical!$B$7:$B$1449,0)))^(1/10)-1)*100)</f>
        <v>6.803084495661138</v>
      </c>
      <c r="W474" s="796">
        <f t="shared" si="124"/>
        <v>1.4921717602484488</v>
      </c>
      <c r="X474" s="797">
        <f t="shared" si="125"/>
        <v>1.1535648371601832</v>
      </c>
      <c r="Y474" s="753"/>
      <c r="Z474" s="738">
        <f t="shared" si="126"/>
        <v>36.994219653179194</v>
      </c>
      <c r="AA474" s="999">
        <f t="shared" si="127"/>
        <v>15.00578034682081</v>
      </c>
      <c r="AB474" s="1000">
        <v>12</v>
      </c>
      <c r="AC474" s="978">
        <v>1.73</v>
      </c>
      <c r="AD474" s="978" t="s">
        <v>137</v>
      </c>
      <c r="AE474" s="978">
        <v>4.83</v>
      </c>
      <c r="AF474" s="978">
        <v>1.26</v>
      </c>
      <c r="AG474" s="978">
        <v>8</v>
      </c>
      <c r="AH474" s="978">
        <v>32.800000000000004</v>
      </c>
      <c r="AI474" s="978">
        <v>1.21</v>
      </c>
      <c r="AJ474" s="978">
        <v>8.7999999999999989</v>
      </c>
      <c r="AK474" s="978" t="s">
        <v>137</v>
      </c>
      <c r="AL474" s="991">
        <v>1870</v>
      </c>
      <c r="AM474" s="985">
        <v>6.5</v>
      </c>
      <c r="AN474" s="978">
        <v>0.17</v>
      </c>
      <c r="AO474" s="838">
        <f t="shared" si="128"/>
        <v>-2.389078500920597</v>
      </c>
      <c r="AP474" s="839">
        <f t="shared" si="129"/>
        <v>12.616701845900213</v>
      </c>
      <c r="AQ474" s="1001">
        <f t="shared" si="130"/>
        <v>-8.3308285505991115</v>
      </c>
      <c r="AR474" s="738">
        <f>INDEX(Historical!$C$7:$C$1442,MATCH(B474,Historical!$B$7:$B$1449,0))*IF(AH474="n/a",1.03,IF(AH474&lt;0,1.01,IF(AH474&gt;10,1.1,(1+AH474/100))))</f>
        <v>0.66</v>
      </c>
      <c r="AS474" s="999">
        <f t="shared" si="131"/>
        <v>0.66798600000000008</v>
      </c>
      <c r="AT474" s="999">
        <f t="shared" si="135"/>
        <v>0.68802558000000014</v>
      </c>
      <c r="AU474" s="999">
        <f t="shared" si="135"/>
        <v>0.70866634740000012</v>
      </c>
      <c r="AV474" s="999">
        <f t="shared" si="135"/>
        <v>0.72992633782200012</v>
      </c>
      <c r="AW474" s="738">
        <f t="shared" si="132"/>
        <v>3.4546042652220001</v>
      </c>
      <c r="AX474" s="846">
        <f t="shared" si="133"/>
        <v>13.307412423813558</v>
      </c>
      <c r="AY474" s="1080">
        <v>1.1200000000000001</v>
      </c>
      <c r="AZ474" s="985">
        <v>13.459999999999999</v>
      </c>
      <c r="BA474" s="985">
        <v>-23.31</v>
      </c>
      <c r="BB474" s="985">
        <v>0.24</v>
      </c>
      <c r="BC474" s="985">
        <v>-13.18</v>
      </c>
      <c r="BE474" s="700">
        <v>2012</v>
      </c>
      <c r="BF474" s="1013">
        <f t="shared" si="134"/>
        <v>0</v>
      </c>
      <c r="BG474" s="995">
        <v>1.0999999999999999</v>
      </c>
    </row>
    <row r="475" spans="1:59" ht="11.25" customHeight="1" x14ac:dyDescent="0.2">
      <c r="A475" s="976" t="s">
        <v>1734</v>
      </c>
      <c r="B475" s="988" t="s">
        <v>1735</v>
      </c>
      <c r="C475" s="1070" t="s">
        <v>247</v>
      </c>
      <c r="D475" s="1070" t="s">
        <v>4379</v>
      </c>
      <c r="E475" s="828">
        <v>9</v>
      </c>
      <c r="F475" s="1148">
        <v>374</v>
      </c>
      <c r="G475" s="1148" t="s">
        <v>106</v>
      </c>
      <c r="H475" s="1148" t="s">
        <v>106</v>
      </c>
      <c r="I475" s="987">
        <v>85.4</v>
      </c>
      <c r="J475" s="738">
        <f t="shared" si="121"/>
        <v>1.451990632318501</v>
      </c>
      <c r="K475" s="990">
        <v>0.31</v>
      </c>
      <c r="L475" s="1000">
        <v>4</v>
      </c>
      <c r="M475" s="729">
        <f t="shared" si="122"/>
        <v>1.24</v>
      </c>
      <c r="N475" s="983" t="s">
        <v>798</v>
      </c>
      <c r="O475" s="831">
        <v>0.27</v>
      </c>
      <c r="P475" s="973">
        <v>43245</v>
      </c>
      <c r="Q475" s="973">
        <v>43263</v>
      </c>
      <c r="R475" s="729">
        <f t="shared" si="123"/>
        <v>14.814814814814806</v>
      </c>
      <c r="S475" s="795">
        <f>IF(INDEX(Historical!$D$7:$D$1442,MATCH(B475,Historical!$B$7:$B$1449,0))=0,"n/a",(INDEX(Historical!$C$7:$C$1442,MATCH(B475,Historical!$B$7:$B$1449,0))/INDEX(Historical!$D$7:$D$1442,MATCH(B475,Historical!$B$7:$B$1449,0))-1)*100)</f>
        <v>14.285714285714279</v>
      </c>
      <c r="T475" s="795">
        <f>IF(INDEX(Historical!$F$7:$F$1442,MATCH(B475,Historical!$B$7:$B$1449,0))=0,"n/a",((INDEX(Historical!$C$7:$C$1442,MATCH(B475,Historical!$B$7:$B$1449,0))/INDEX(Historical!$F$7:$F$1442,MATCH(B475,Historical!$B$7:$B$1449,0)))^(1/3)-1)*100)</f>
        <v>16.445457431121579</v>
      </c>
      <c r="U475" s="795">
        <f>IF(INDEX(Historical!$H$7:$H$1442,MATCH(B475,Historical!$B$7:$B$1449,0))=0,"n/a",((INDEX(Historical!$C$7:$C$1442,MATCH(B475,Historical!$B$7:$B$1449,0))/INDEX(Historical!$H$7:$H$1442,MATCH(B475,Historical!$B$7:$B$1449,0)))^(1/5)-1)*100)</f>
        <v>19.618136730371273</v>
      </c>
      <c r="V475" s="795" t="str">
        <f>IF(INDEX(Historical!$O$7:$O$1442,MATCH(B475,Historical!$B$7:$B$1449,0))=0,"n/a",((INDEX(Historical!$C$7:$C$1442,MATCH(B475,Historical!$B$7:$B$1449,0))/INDEX(Historical!$O$7:$O$1442,MATCH(B475,Historical!$B$7:$B$1449,0)))^(1/10)-1)*100)</f>
        <v>n/a</v>
      </c>
      <c r="W475" s="796" t="str">
        <f t="shared" si="124"/>
        <v>n/a</v>
      </c>
      <c r="X475" s="797">
        <f t="shared" si="125"/>
        <v>1.6485829185185945</v>
      </c>
      <c r="Y475" s="988"/>
      <c r="Z475" s="738">
        <f t="shared" si="126"/>
        <v>30.097087378640776</v>
      </c>
      <c r="AA475" s="999">
        <f t="shared" si="127"/>
        <v>20.728155339805827</v>
      </c>
      <c r="AB475" s="1000">
        <v>12</v>
      </c>
      <c r="AC475" s="978">
        <v>4.12</v>
      </c>
      <c r="AD475" s="978">
        <v>1.39</v>
      </c>
      <c r="AE475" s="978">
        <v>1.35</v>
      </c>
      <c r="AF475" s="978">
        <v>6.96</v>
      </c>
      <c r="AG475" s="978">
        <v>35.9</v>
      </c>
      <c r="AH475" s="978">
        <v>2.1</v>
      </c>
      <c r="AI475" s="978">
        <v>9.7100000000000009</v>
      </c>
      <c r="AJ475" s="978">
        <v>11.899999999999999</v>
      </c>
      <c r="AK475" s="978">
        <v>14.95</v>
      </c>
      <c r="AL475" s="991">
        <v>10410</v>
      </c>
      <c r="AM475" s="985">
        <v>0.2</v>
      </c>
      <c r="AN475" s="978">
        <v>0.41</v>
      </c>
      <c r="AO475" s="838">
        <f t="shared" si="128"/>
        <v>0.34197202288394735</v>
      </c>
      <c r="AP475" s="839">
        <f t="shared" si="129"/>
        <v>21.070127362689774</v>
      </c>
      <c r="AQ475" s="1001">
        <f t="shared" si="130"/>
        <v>153.21748330463416</v>
      </c>
      <c r="AR475" s="738">
        <f>INDEX(Historical!$C$7:$C$1442,MATCH(B475,Historical!$B$7:$B$1449,0))*IF(AH475="n/a",1.03,IF(AH475&lt;0,1.01,IF(AH475&gt;10,1.1,(1+AH475/100))))</f>
        <v>1.2251999999999998</v>
      </c>
      <c r="AS475" s="999">
        <f t="shared" si="131"/>
        <v>1.3441669199999997</v>
      </c>
      <c r="AT475" s="999">
        <f t="shared" si="135"/>
        <v>1.4785836119999998</v>
      </c>
      <c r="AU475" s="999">
        <f t="shared" si="135"/>
        <v>1.6264419731999999</v>
      </c>
      <c r="AV475" s="999">
        <f t="shared" si="135"/>
        <v>1.7890861705200001</v>
      </c>
      <c r="AW475" s="738">
        <f t="shared" si="132"/>
        <v>7.4634786757199985</v>
      </c>
      <c r="AX475" s="846">
        <f t="shared" si="133"/>
        <v>8.7394363884309119</v>
      </c>
      <c r="AY475" s="1080">
        <v>1.1399999999999999</v>
      </c>
      <c r="AZ475" s="985">
        <v>46.56</v>
      </c>
      <c r="BA475" s="985">
        <v>-12.540000000000001</v>
      </c>
      <c r="BB475" s="985">
        <v>-2.86</v>
      </c>
      <c r="BC475" s="985">
        <v>3.74</v>
      </c>
      <c r="BE475" s="700">
        <v>2010</v>
      </c>
      <c r="BF475" s="1013">
        <f t="shared" si="134"/>
        <v>0</v>
      </c>
      <c r="BG475" s="995">
        <v>16.3</v>
      </c>
    </row>
    <row r="476" spans="1:59" ht="11.25" customHeight="1" x14ac:dyDescent="0.2">
      <c r="A476" s="993" t="s">
        <v>1736</v>
      </c>
      <c r="B476" s="988" t="s">
        <v>1737</v>
      </c>
      <c r="C476" s="1070" t="s">
        <v>108</v>
      </c>
      <c r="D476" s="1070" t="s">
        <v>4401</v>
      </c>
      <c r="E476" s="828">
        <v>6</v>
      </c>
      <c r="F476" s="1148">
        <v>755</v>
      </c>
      <c r="G476" s="1148" t="s">
        <v>106</v>
      </c>
      <c r="H476" s="1148" t="s">
        <v>106</v>
      </c>
      <c r="I476" s="987">
        <v>37.72</v>
      </c>
      <c r="J476" s="738">
        <f t="shared" si="121"/>
        <v>2.0148462354188759</v>
      </c>
      <c r="K476" s="990">
        <v>0.19</v>
      </c>
      <c r="L476" s="1000">
        <v>4</v>
      </c>
      <c r="M476" s="729">
        <f t="shared" si="122"/>
        <v>0.76</v>
      </c>
      <c r="N476" s="983" t="s">
        <v>320</v>
      </c>
      <c r="O476" s="831">
        <v>0.17</v>
      </c>
      <c r="P476" s="973">
        <v>43447</v>
      </c>
      <c r="Q476" s="973">
        <v>43462</v>
      </c>
      <c r="R476" s="729">
        <f t="shared" si="123"/>
        <v>11.764705882352935</v>
      </c>
      <c r="S476" s="795">
        <f>IF(INDEX(Historical!$D$7:$D$1442,MATCH(B476,Historical!$B$7:$B$1449,0))=0,"n/a",(INDEX(Historical!$C$7:$C$1442,MATCH(B476,Historical!$B$7:$B$1449,0))/INDEX(Historical!$D$7:$D$1442,MATCH(B476,Historical!$B$7:$B$1449,0))-1)*100)</f>
        <v>6.0606060606060552</v>
      </c>
      <c r="T476" s="795">
        <f>IF(INDEX(Historical!$F$7:$F$1442,MATCH(B476,Historical!$B$7:$B$1449,0))=0,"n/a",((INDEX(Historical!$C$7:$C$1442,MATCH(B476,Historical!$B$7:$B$1449,0))/INDEX(Historical!$F$7:$F$1442,MATCH(B476,Historical!$B$7:$B$1449,0)))^(1/3)-1)*100)</f>
        <v>10.415886963424924</v>
      </c>
      <c r="U476" s="795">
        <f>IF(INDEX(Historical!$H$7:$H$1442,MATCH(B476,Historical!$B$7:$B$1449,0))=0,"n/a",((INDEX(Historical!$C$7:$C$1442,MATCH(B476,Historical!$B$7:$B$1449,0))/INDEX(Historical!$H$7:$H$1442,MATCH(B476,Historical!$B$7:$B$1449,0)))^(1/5)-1)*100)</f>
        <v>10.756634324828983</v>
      </c>
      <c r="V476" s="795">
        <f>IF(INDEX(Historical!$O$7:$O$1442,MATCH(B476,Historical!$B$7:$B$1449,0))=0,"n/a",((INDEX(Historical!$C$7:$C$1442,MATCH(B476,Historical!$B$7:$B$1449,0))/INDEX(Historical!$O$7:$O$1442,MATCH(B476,Historical!$B$7:$B$1449,0)))^(1/10)-1)*100)</f>
        <v>3.017135486046052</v>
      </c>
      <c r="W476" s="796">
        <f t="shared" si="124"/>
        <v>3.5651810714425438</v>
      </c>
      <c r="X476" s="797">
        <f t="shared" si="125"/>
        <v>0.91157918007025296</v>
      </c>
      <c r="Y476" s="752"/>
      <c r="Z476" s="738">
        <f t="shared" si="126"/>
        <v>34.234234234234236</v>
      </c>
      <c r="AA476" s="999">
        <f t="shared" si="127"/>
        <v>16.990990990990991</v>
      </c>
      <c r="AB476" s="1000">
        <v>12</v>
      </c>
      <c r="AC476" s="978">
        <v>2.2200000000000002</v>
      </c>
      <c r="AD476" s="978">
        <v>2.42</v>
      </c>
      <c r="AE476" s="978">
        <v>5.54</v>
      </c>
      <c r="AF476" s="978">
        <v>1.41</v>
      </c>
      <c r="AG476" s="978">
        <v>8.3000000000000007</v>
      </c>
      <c r="AH476" s="978">
        <v>6.3</v>
      </c>
      <c r="AI476" s="978">
        <v>20.599999999999998</v>
      </c>
      <c r="AJ476" s="978">
        <v>11.799999999999999</v>
      </c>
      <c r="AK476" s="978">
        <v>7.0000000000000009</v>
      </c>
      <c r="AL476" s="991">
        <v>1150</v>
      </c>
      <c r="AM476" s="985">
        <v>1.6</v>
      </c>
      <c r="AN476" s="978">
        <v>7.0000000000000007E-2</v>
      </c>
      <c r="AO476" s="838">
        <f t="shared" si="128"/>
        <v>-4.2195104307431315</v>
      </c>
      <c r="AP476" s="839">
        <f t="shared" si="129"/>
        <v>12.771480560247859</v>
      </c>
      <c r="AQ476" s="1001">
        <f t="shared" si="130"/>
        <v>3.1876334048207999</v>
      </c>
      <c r="AR476" s="738">
        <f>INDEX(Historical!$C$7:$C$1442,MATCH(B476,Historical!$B$7:$B$1449,0))*IF(AH476="n/a",1.03,IF(AH476&lt;0,1.01,IF(AH476&gt;10,1.1,(1+AH476/100))))</f>
        <v>0.74409999999999987</v>
      </c>
      <c r="AS476" s="999">
        <f t="shared" si="131"/>
        <v>0.81850999999999996</v>
      </c>
      <c r="AT476" s="999">
        <f t="shared" si="135"/>
        <v>0.87580570000000002</v>
      </c>
      <c r="AU476" s="999">
        <f t="shared" si="135"/>
        <v>0.93711209900000003</v>
      </c>
      <c r="AV476" s="999">
        <f t="shared" si="135"/>
        <v>1.0027099459300002</v>
      </c>
      <c r="AW476" s="738">
        <f t="shared" si="132"/>
        <v>4.3782377449299998</v>
      </c>
      <c r="AX476" s="846">
        <f t="shared" si="133"/>
        <v>11.607205050185577</v>
      </c>
      <c r="AY476" s="1080">
        <v>0.8</v>
      </c>
      <c r="AZ476" s="985">
        <v>21.490000000000002</v>
      </c>
      <c r="BA476" s="985">
        <v>-6.59</v>
      </c>
      <c r="BB476" s="985">
        <v>6.29</v>
      </c>
      <c r="BC476" s="985">
        <v>0.8</v>
      </c>
      <c r="BE476" s="700">
        <v>2014</v>
      </c>
      <c r="BF476" s="1013">
        <f t="shared" si="134"/>
        <v>0</v>
      </c>
      <c r="BG476" s="995">
        <v>0.89999999999999991</v>
      </c>
    </row>
    <row r="477" spans="1:59" ht="11.25" customHeight="1" x14ac:dyDescent="0.2">
      <c r="A477" s="984" t="s">
        <v>1738</v>
      </c>
      <c r="B477" s="988" t="s">
        <v>1739</v>
      </c>
      <c r="C477" s="1070" t="s">
        <v>108</v>
      </c>
      <c r="D477" s="1070" t="s">
        <v>4401</v>
      </c>
      <c r="E477" s="828">
        <v>7</v>
      </c>
      <c r="F477" s="1148">
        <v>631</v>
      </c>
      <c r="G477" s="1148" t="s">
        <v>106</v>
      </c>
      <c r="H477" s="1148" t="s">
        <v>106</v>
      </c>
      <c r="I477" s="987">
        <v>65.5</v>
      </c>
      <c r="J477" s="738">
        <f t="shared" si="121"/>
        <v>1.7404580152671754</v>
      </c>
      <c r="K477" s="990">
        <v>0.56999999999999995</v>
      </c>
      <c r="L477" s="1000">
        <v>2</v>
      </c>
      <c r="M477" s="729">
        <f t="shared" si="122"/>
        <v>1.1399999999999999</v>
      </c>
      <c r="N477" s="983" t="s">
        <v>615</v>
      </c>
      <c r="O477" s="831">
        <v>0.54</v>
      </c>
      <c r="P477" s="973">
        <v>43385</v>
      </c>
      <c r="Q477" s="973">
        <v>43404</v>
      </c>
      <c r="R477" s="729">
        <f t="shared" si="123"/>
        <v>5.5555555555555394</v>
      </c>
      <c r="S477" s="795">
        <f>IF(INDEX(Historical!$D$7:$D$1442,MATCH(B477,Historical!$B$7:$B$1449,0))=0,"n/a",(INDEX(Historical!$C$7:$C$1442,MATCH(B477,Historical!$B$7:$B$1449,0))/INDEX(Historical!$D$7:$D$1442,MATCH(B477,Historical!$B$7:$B$1449,0))-1)*100)</f>
        <v>11.000000000000011</v>
      </c>
      <c r="T477" s="795">
        <f>IF(INDEX(Historical!$F$7:$F$1442,MATCH(B477,Historical!$B$7:$B$1449,0))=0,"n/a",((INDEX(Historical!$C$7:$C$1442,MATCH(B477,Historical!$B$7:$B$1449,0))/INDEX(Historical!$F$7:$F$1442,MATCH(B477,Historical!$B$7:$B$1449,0)))^(1/3)-1)*100)</f>
        <v>11.534955223780985</v>
      </c>
      <c r="U477" s="795">
        <f>IF(INDEX(Historical!$H$7:$H$1442,MATCH(B477,Historical!$B$7:$B$1449,0))=0,"n/a",((INDEX(Historical!$C$7:$C$1442,MATCH(B477,Historical!$B$7:$B$1449,0))/INDEX(Historical!$H$7:$H$1442,MATCH(B477,Historical!$B$7:$B$1449,0)))^(1/5)-1)*100)</f>
        <v>15.933626678433654</v>
      </c>
      <c r="V477" s="795" t="str">
        <f>IF(INDEX(Historical!$O$7:$O$1442,MATCH(B477,Historical!$B$7:$B$1449,0))=0,"n/a",((INDEX(Historical!$C$7:$C$1442,MATCH(B477,Historical!$B$7:$B$1449,0))/INDEX(Historical!$O$7:$O$1442,MATCH(B477,Historical!$B$7:$B$1449,0)))^(1/10)-1)*100)</f>
        <v>n/a</v>
      </c>
      <c r="W477" s="796" t="str">
        <f t="shared" si="124"/>
        <v>n/a</v>
      </c>
      <c r="X477" s="797" t="str">
        <f t="shared" si="125"/>
        <v>n/a</v>
      </c>
      <c r="Y477" s="989"/>
      <c r="Z477" s="738" t="str">
        <f t="shared" si="126"/>
        <v>n/a</v>
      </c>
      <c r="AA477" s="999" t="str">
        <f t="shared" si="127"/>
        <v>n/a</v>
      </c>
      <c r="AB477" s="1000">
        <v>12</v>
      </c>
      <c r="AC477" s="978" t="s">
        <v>137</v>
      </c>
      <c r="AD477" s="978" t="s">
        <v>137</v>
      </c>
      <c r="AE477" s="978" t="s">
        <v>137</v>
      </c>
      <c r="AF477" s="978" t="s">
        <v>137</v>
      </c>
      <c r="AG477" s="978" t="s">
        <v>137</v>
      </c>
      <c r="AH477" s="978" t="s">
        <v>137</v>
      </c>
      <c r="AI477" s="978" t="s">
        <v>137</v>
      </c>
      <c r="AJ477" s="978" t="s">
        <v>137</v>
      </c>
      <c r="AK477" s="978" t="s">
        <v>137</v>
      </c>
      <c r="AL477" s="991" t="s">
        <v>137</v>
      </c>
      <c r="AM477" s="985" t="s">
        <v>137</v>
      </c>
      <c r="AN477" s="978" t="s">
        <v>137</v>
      </c>
      <c r="AO477" s="838" t="str">
        <f t="shared" si="128"/>
        <v>n/a</v>
      </c>
      <c r="AP477" s="839">
        <f t="shared" si="129"/>
        <v>17.674084693700831</v>
      </c>
      <c r="AQ477" s="1001" t="str">
        <f t="shared" si="130"/>
        <v>n/a</v>
      </c>
      <c r="AR477" s="738">
        <f>INDEX(Historical!$C$7:$C$1442,MATCH(B477,Historical!$B$7:$B$1449,0))*IF(AH477="n/a",1.03,IF(AH477&lt;0,1.01,IF(AH477&gt;10,1.1,(1+AH477/100))))</f>
        <v>1.1433000000000002</v>
      </c>
      <c r="AS477" s="999">
        <f t="shared" si="131"/>
        <v>1.1775990000000003</v>
      </c>
      <c r="AT477" s="999">
        <f t="shared" si="135"/>
        <v>1.2129269700000003</v>
      </c>
      <c r="AU477" s="999">
        <f t="shared" si="135"/>
        <v>1.2493147791000003</v>
      </c>
      <c r="AV477" s="999">
        <f t="shared" si="135"/>
        <v>1.2867942224730005</v>
      </c>
      <c r="AW477" s="738">
        <f t="shared" si="132"/>
        <v>6.0699349715730015</v>
      </c>
      <c r="AX477" s="846">
        <f t="shared" si="133"/>
        <v>9.2670762924778654</v>
      </c>
      <c r="AY477" s="1080" t="s">
        <v>137</v>
      </c>
      <c r="AZ477" s="985" t="s">
        <v>137</v>
      </c>
      <c r="BA477" s="985" t="s">
        <v>137</v>
      </c>
      <c r="BB477" s="985" t="s">
        <v>137</v>
      </c>
      <c r="BC477" s="985" t="s">
        <v>137</v>
      </c>
      <c r="BD477" s="1032" t="s">
        <v>4326</v>
      </c>
      <c r="BE477" s="700">
        <v>2012</v>
      </c>
      <c r="BF477" s="1013">
        <f t="shared" si="134"/>
        <v>0</v>
      </c>
      <c r="BG477" s="995" t="s">
        <v>137</v>
      </c>
    </row>
    <row r="478" spans="1:59" ht="11.25" customHeight="1" x14ac:dyDescent="0.2">
      <c r="A478" s="993" t="s">
        <v>1740</v>
      </c>
      <c r="B478" s="988" t="s">
        <v>1741</v>
      </c>
      <c r="C478" s="1070" t="s">
        <v>112</v>
      </c>
      <c r="D478" s="1070" t="s">
        <v>213</v>
      </c>
      <c r="E478" s="829">
        <v>8</v>
      </c>
      <c r="F478" s="1148">
        <v>445</v>
      </c>
      <c r="G478" s="1148" t="s">
        <v>106</v>
      </c>
      <c r="H478" s="1148" t="s">
        <v>106</v>
      </c>
      <c r="I478" s="987">
        <v>23.38</v>
      </c>
      <c r="J478" s="738">
        <f t="shared" si="121"/>
        <v>2.2241231822070149</v>
      </c>
      <c r="K478" s="990">
        <v>0.13</v>
      </c>
      <c r="L478" s="1000">
        <v>4</v>
      </c>
      <c r="M478" s="729">
        <f t="shared" si="122"/>
        <v>0.52</v>
      </c>
      <c r="N478" s="983" t="s">
        <v>161</v>
      </c>
      <c r="O478" s="831">
        <v>0.11</v>
      </c>
      <c r="P478" s="979">
        <v>42928</v>
      </c>
      <c r="Q478" s="979">
        <v>42947</v>
      </c>
      <c r="R478" s="729">
        <f t="shared" si="123"/>
        <v>18.181818181818183</v>
      </c>
      <c r="S478" s="795">
        <f>IF(INDEX(Historical!$D$7:$D$1442,MATCH(B478,Historical!$B$7:$B$1449,0))=0,"n/a",(INDEX(Historical!$C$7:$C$1442,MATCH(B478,Historical!$B$7:$B$1449,0))/INDEX(Historical!$D$7:$D$1442,MATCH(B478,Historical!$B$7:$B$1449,0))-1)*100)</f>
        <v>8.3333333333333481</v>
      </c>
      <c r="T478" s="795">
        <f>IF(INDEX(Historical!$F$7:$F$1442,MATCH(B478,Historical!$B$7:$B$1449,0))=0,"n/a",((INDEX(Historical!$C$7:$C$1442,MATCH(B478,Historical!$B$7:$B$1449,0))/INDEX(Historical!$F$7:$F$1442,MATCH(B478,Historical!$B$7:$B$1449,0)))^(1/3)-1)*100)</f>
        <v>7.3786693294802586</v>
      </c>
      <c r="U478" s="795">
        <f>IF(INDEX(Historical!$H$7:$H$1442,MATCH(B478,Historical!$B$7:$B$1449,0))=0,"n/a",((INDEX(Historical!$C$7:$C$1442,MATCH(B478,Historical!$B$7:$B$1449,0))/INDEX(Historical!$H$7:$H$1442,MATCH(B478,Historical!$B$7:$B$1449,0)))^(1/5)-1)*100)</f>
        <v>15.774434135315829</v>
      </c>
      <c r="V478" s="795">
        <f>IF(INDEX(Historical!$O$7:$O$1442,MATCH(B478,Historical!$B$7:$B$1449,0))=0,"n/a",((INDEX(Historical!$C$7:$C$1442,MATCH(B478,Historical!$B$7:$B$1449,0))/INDEX(Historical!$O$7:$O$1442,MATCH(B478,Historical!$B$7:$B$1449,0)))^(1/10)-1)*100)</f>
        <v>13.237743997702346</v>
      </c>
      <c r="W478" s="796">
        <f t="shared" si="124"/>
        <v>1.1916255623355287</v>
      </c>
      <c r="X478" s="797" t="str">
        <f t="shared" si="125"/>
        <v>n/a</v>
      </c>
      <c r="Y478" s="763" t="s">
        <v>4463</v>
      </c>
      <c r="Z478" s="738">
        <f t="shared" si="126"/>
        <v>43.333333333333336</v>
      </c>
      <c r="AA478" s="999">
        <f t="shared" si="127"/>
        <v>19.483333333333334</v>
      </c>
      <c r="AB478" s="1000">
        <v>12</v>
      </c>
      <c r="AC478" s="978">
        <v>1.2</v>
      </c>
      <c r="AD478" s="978">
        <v>1.95</v>
      </c>
      <c r="AE478" s="978">
        <v>0.94</v>
      </c>
      <c r="AF478" s="978">
        <v>0.79</v>
      </c>
      <c r="AG478" s="978">
        <v>14.899999999999999</v>
      </c>
      <c r="AH478" s="978">
        <v>-38.200000000000003</v>
      </c>
      <c r="AI478" s="978">
        <v>38.269999999999996</v>
      </c>
      <c r="AJ478" s="978">
        <v>-2.6</v>
      </c>
      <c r="AK478" s="978">
        <v>10</v>
      </c>
      <c r="AL478" s="991">
        <v>3380</v>
      </c>
      <c r="AM478" s="985">
        <v>1.6</v>
      </c>
      <c r="AN478" s="978">
        <v>0.76</v>
      </c>
      <c r="AO478" s="838">
        <f t="shared" si="128"/>
        <v>-1.484776015810489</v>
      </c>
      <c r="AP478" s="839">
        <f t="shared" si="129"/>
        <v>17.998557317522845</v>
      </c>
      <c r="AQ478" s="1001">
        <f t="shared" si="130"/>
        <v>-17.290781560851297</v>
      </c>
      <c r="AR478" s="738">
        <f>INDEX(Historical!$C$7:$C$1442,MATCH(B478,Historical!$B$7:$B$1449,0))*IF(AH478="n/a",1.03,IF(AH478&lt;0,1.01,IF(AH478&gt;10,1.1,(1+AH478/100))))</f>
        <v>0.5252</v>
      </c>
      <c r="AS478" s="999">
        <f t="shared" si="131"/>
        <v>0.57772000000000001</v>
      </c>
      <c r="AT478" s="999">
        <f t="shared" si="135"/>
        <v>0.63549200000000006</v>
      </c>
      <c r="AU478" s="999">
        <f t="shared" si="135"/>
        <v>0.69904120000000014</v>
      </c>
      <c r="AV478" s="999">
        <f t="shared" si="135"/>
        <v>0.76894532000000027</v>
      </c>
      <c r="AW478" s="738">
        <f t="shared" si="132"/>
        <v>3.2063985200000005</v>
      </c>
      <c r="AX478" s="846">
        <f t="shared" si="133"/>
        <v>13.714279384088968</v>
      </c>
      <c r="AY478" s="1080">
        <v>2.2400000000000002</v>
      </c>
      <c r="AZ478" s="985">
        <v>23.150000000000002</v>
      </c>
      <c r="BA478" s="985">
        <v>-17.45</v>
      </c>
      <c r="BB478" s="985">
        <v>6.92</v>
      </c>
      <c r="BC478" s="985">
        <v>-3.65</v>
      </c>
      <c r="BE478" s="700">
        <v>2012</v>
      </c>
      <c r="BF478" s="1013">
        <f t="shared" si="134"/>
        <v>0</v>
      </c>
      <c r="BG478" s="995">
        <v>6.9</v>
      </c>
    </row>
    <row r="479" spans="1:59" ht="11.25" customHeight="1" x14ac:dyDescent="0.2">
      <c r="A479" s="984" t="s">
        <v>1742</v>
      </c>
      <c r="B479" s="988" t="s">
        <v>1743</v>
      </c>
      <c r="C479" s="1070" t="s">
        <v>108</v>
      </c>
      <c r="D479" s="1070" t="s">
        <v>4401</v>
      </c>
      <c r="E479" s="828">
        <v>6</v>
      </c>
      <c r="F479" s="1148">
        <v>701</v>
      </c>
      <c r="G479" s="1148" t="s">
        <v>106</v>
      </c>
      <c r="H479" s="1148" t="s">
        <v>106</v>
      </c>
      <c r="I479" s="987">
        <v>39.5</v>
      </c>
      <c r="J479" s="738">
        <f t="shared" si="121"/>
        <v>2.2278481012658227</v>
      </c>
      <c r="K479" s="990">
        <v>0.22</v>
      </c>
      <c r="L479" s="1000">
        <v>4</v>
      </c>
      <c r="M479" s="729">
        <f t="shared" si="122"/>
        <v>0.88</v>
      </c>
      <c r="N479" s="983" t="s">
        <v>152</v>
      </c>
      <c r="O479" s="831">
        <v>0.2</v>
      </c>
      <c r="P479" s="694">
        <v>43166</v>
      </c>
      <c r="Q479" s="694">
        <v>43188</v>
      </c>
      <c r="R479" s="729">
        <f t="shared" si="123"/>
        <v>9.9999999999999947</v>
      </c>
      <c r="S479" s="795">
        <f>IF(INDEX(Historical!$D$7:$D$1442,MATCH(B479,Historical!$B$7:$B$1449,0))=0,"n/a",(INDEX(Historical!$C$7:$C$1442,MATCH(B479,Historical!$B$7:$B$1449,0))/INDEX(Historical!$D$7:$D$1442,MATCH(B479,Historical!$B$7:$B$1449,0))-1)*100)</f>
        <v>9.9999999999999858</v>
      </c>
      <c r="T479" s="795">
        <f>IF(INDEX(Historical!$F$7:$F$1442,MATCH(B479,Historical!$B$7:$B$1449,0))=0,"n/a",((INDEX(Historical!$C$7:$C$1442,MATCH(B479,Historical!$B$7:$B$1449,0))/INDEX(Historical!$F$7:$F$1442,MATCH(B479,Historical!$B$7:$B$1449,0)))^(1/3)-1)*100)</f>
        <v>13.617128057248994</v>
      </c>
      <c r="U479" s="795">
        <f>IF(INDEX(Historical!$H$7:$H$1442,MATCH(B479,Historical!$B$7:$B$1449,0))=0,"n/a",((INDEX(Historical!$C$7:$C$1442,MATCH(B479,Historical!$B$7:$B$1449,0))/INDEX(Historical!$H$7:$H$1442,MATCH(B479,Historical!$B$7:$B$1449,0)))^(1/5)-1)*100)</f>
        <v>54.488634462894538</v>
      </c>
      <c r="V479" s="795" t="str">
        <f>IF(INDEX(Historical!$O$7:$O$1442,MATCH(B479,Historical!$B$7:$B$1449,0))=0,"n/a",((INDEX(Historical!$C$7:$C$1442,MATCH(B479,Historical!$B$7:$B$1449,0))/INDEX(Historical!$O$7:$O$1442,MATCH(B479,Historical!$B$7:$B$1449,0)))^(1/10)-1)*100)</f>
        <v>n/a</v>
      </c>
      <c r="W479" s="796" t="str">
        <f t="shared" si="124"/>
        <v>n/a</v>
      </c>
      <c r="X479" s="797" t="str">
        <f t="shared" si="125"/>
        <v>n/a</v>
      </c>
      <c r="Y479" s="751"/>
      <c r="Z479" s="738" t="str">
        <f t="shared" si="126"/>
        <v>n/a</v>
      </c>
      <c r="AA479" s="999" t="str">
        <f t="shared" si="127"/>
        <v>n/a</v>
      </c>
      <c r="AB479" s="1000">
        <v>12</v>
      </c>
      <c r="AC479" s="978" t="s">
        <v>137</v>
      </c>
      <c r="AD479" s="978" t="s">
        <v>137</v>
      </c>
      <c r="AE479" s="978" t="s">
        <v>137</v>
      </c>
      <c r="AF479" s="978" t="s">
        <v>137</v>
      </c>
      <c r="AG479" s="978" t="s">
        <v>137</v>
      </c>
      <c r="AH479" s="978" t="s">
        <v>137</v>
      </c>
      <c r="AI479" s="978" t="s">
        <v>137</v>
      </c>
      <c r="AJ479" s="978" t="s">
        <v>137</v>
      </c>
      <c r="AK479" s="978" t="s">
        <v>137</v>
      </c>
      <c r="AL479" s="991" t="s">
        <v>137</v>
      </c>
      <c r="AM479" s="985" t="s">
        <v>137</v>
      </c>
      <c r="AN479" s="978" t="s">
        <v>137</v>
      </c>
      <c r="AO479" s="838" t="str">
        <f t="shared" si="128"/>
        <v>n/a</v>
      </c>
      <c r="AP479" s="839">
        <f t="shared" si="129"/>
        <v>56.716482564160358</v>
      </c>
      <c r="AQ479" s="1001" t="str">
        <f t="shared" si="130"/>
        <v>n/a</v>
      </c>
      <c r="AR479" s="738">
        <f>INDEX(Historical!$C$7:$C$1442,MATCH(B479,Historical!$B$7:$B$1449,0))*IF(AH479="n/a",1.03,IF(AH479&lt;0,1.01,IF(AH479&gt;10,1.1,(1+AH479/100))))</f>
        <v>0.90639999999999998</v>
      </c>
      <c r="AS479" s="999">
        <f t="shared" si="131"/>
        <v>0.93359199999999998</v>
      </c>
      <c r="AT479" s="999">
        <f t="shared" si="135"/>
        <v>0.96159976000000003</v>
      </c>
      <c r="AU479" s="999">
        <f t="shared" si="135"/>
        <v>0.99044775280000008</v>
      </c>
      <c r="AV479" s="999">
        <f t="shared" si="135"/>
        <v>1.020161185384</v>
      </c>
      <c r="AW479" s="738">
        <f t="shared" si="132"/>
        <v>4.8122006981840002</v>
      </c>
      <c r="AX479" s="846">
        <f t="shared" si="133"/>
        <v>12.182786577681014</v>
      </c>
      <c r="AY479" s="1080" t="s">
        <v>137</v>
      </c>
      <c r="AZ479" s="985" t="s">
        <v>137</v>
      </c>
      <c r="BA479" s="985" t="s">
        <v>137</v>
      </c>
      <c r="BB479" s="985" t="s">
        <v>137</v>
      </c>
      <c r="BC479" s="985" t="s">
        <v>137</v>
      </c>
      <c r="BD479" s="1032" t="s">
        <v>4326</v>
      </c>
      <c r="BE479" s="700">
        <v>2013</v>
      </c>
      <c r="BF479" s="1013">
        <f t="shared" si="134"/>
        <v>0</v>
      </c>
      <c r="BG479" s="995" t="s">
        <v>137</v>
      </c>
    </row>
    <row r="480" spans="1:59" s="874" customFormat="1" ht="11.25" customHeight="1" x14ac:dyDescent="0.2">
      <c r="A480" s="853" t="s">
        <v>1746</v>
      </c>
      <c r="B480" s="882" t="s">
        <v>1747</v>
      </c>
      <c r="C480" s="1070" t="s">
        <v>108</v>
      </c>
      <c r="D480" s="1070" t="s">
        <v>4401</v>
      </c>
      <c r="E480" s="854">
        <v>6</v>
      </c>
      <c r="F480" s="1148">
        <v>734</v>
      </c>
      <c r="G480" s="1147" t="s">
        <v>106</v>
      </c>
      <c r="H480" s="1147" t="s">
        <v>106</v>
      </c>
      <c r="I480" s="855">
        <v>16.02</v>
      </c>
      <c r="J480" s="856">
        <f t="shared" si="121"/>
        <v>1.3732833957553059</v>
      </c>
      <c r="K480" s="857">
        <v>5.5E-2</v>
      </c>
      <c r="L480" s="858">
        <v>4</v>
      </c>
      <c r="M480" s="859">
        <f t="shared" si="122"/>
        <v>0.22</v>
      </c>
      <c r="N480" s="860" t="s">
        <v>805</v>
      </c>
      <c r="O480" s="861">
        <v>4.4999999999999998E-2</v>
      </c>
      <c r="P480" s="862">
        <v>43321</v>
      </c>
      <c r="Q480" s="862">
        <v>43341</v>
      </c>
      <c r="R480" s="859">
        <f t="shared" si="123"/>
        <v>22.222222222222225</v>
      </c>
      <c r="S480" s="795">
        <f>IF(INDEX(Historical!$D$7:$D$1442,MATCH(B480,Historical!$B$7:$B$1449,0))=0,"n/a",(INDEX(Historical!$C$7:$C$1442,MATCH(B480,Historical!$B$7:$B$1449,0))/INDEX(Historical!$D$7:$D$1442,MATCH(B480,Historical!$B$7:$B$1449,0))-1)*100)</f>
        <v>17.647058823529438</v>
      </c>
      <c r="T480" s="795">
        <f>IF(INDEX(Historical!$F$7:$F$1442,MATCH(B480,Historical!$B$7:$B$1449,0))=0,"n/a",((INDEX(Historical!$C$7:$C$1442,MATCH(B480,Historical!$B$7:$B$1449,0))/INDEX(Historical!$F$7:$F$1442,MATCH(B480,Historical!$B$7:$B$1449,0)))^(1/3)-1)*100)</f>
        <v>17.34365331805845</v>
      </c>
      <c r="U480" s="795">
        <f>IF(INDEX(Historical!$H$7:$H$1442,MATCH(B480,Historical!$B$7:$B$1449,0))=0,"n/a",((INDEX(Historical!$C$7:$C$1442,MATCH(B480,Historical!$B$7:$B$1449,0))/INDEX(Historical!$H$7:$H$1442,MATCH(B480,Historical!$B$7:$B$1449,0)))^(1/5)-1)*100)</f>
        <v>28.473001824447721</v>
      </c>
      <c r="V480" s="795" t="str">
        <f>IF(INDEX(Historical!$O$7:$O$1442,MATCH(B480,Historical!$B$7:$B$1449,0))=0,"n/a",((INDEX(Historical!$C$7:$C$1442,MATCH(B480,Historical!$B$7:$B$1449,0))/INDEX(Historical!$O$7:$O$1442,MATCH(B480,Historical!$B$7:$B$1449,0)))^(1/10)-1)*100)</f>
        <v>n/a</v>
      </c>
      <c r="W480" s="863" t="str">
        <f t="shared" si="124"/>
        <v>n/a</v>
      </c>
      <c r="X480" s="864">
        <f t="shared" si="125"/>
        <v>2.1408272048456931</v>
      </c>
      <c r="Y480" s="879"/>
      <c r="Z480" s="856">
        <f t="shared" si="126"/>
        <v>18.64406779661017</v>
      </c>
      <c r="AA480" s="866">
        <f t="shared" si="127"/>
        <v>13.576271186440678</v>
      </c>
      <c r="AB480" s="858">
        <v>12</v>
      </c>
      <c r="AC480" s="867">
        <v>1.18</v>
      </c>
      <c r="AD480" s="867" t="s">
        <v>137</v>
      </c>
      <c r="AE480" s="867">
        <v>3.19</v>
      </c>
      <c r="AF480" s="867">
        <v>1.2</v>
      </c>
      <c r="AG480" s="867">
        <v>7.7</v>
      </c>
      <c r="AH480" s="867">
        <v>-0.70000000000000007</v>
      </c>
      <c r="AI480" s="867">
        <v>5.1400000000000006</v>
      </c>
      <c r="AJ480" s="867">
        <v>13.3</v>
      </c>
      <c r="AK480" s="867" t="s">
        <v>137</v>
      </c>
      <c r="AL480" s="868">
        <v>136.33000000000001</v>
      </c>
      <c r="AM480" s="869">
        <v>6.7</v>
      </c>
      <c r="AN480" s="867">
        <v>0.09</v>
      </c>
      <c r="AO480" s="870">
        <f t="shared" si="128"/>
        <v>16.270014033762347</v>
      </c>
      <c r="AP480" s="871">
        <f t="shared" si="129"/>
        <v>29.846285220203026</v>
      </c>
      <c r="AQ480" s="872">
        <f t="shared" si="130"/>
        <v>-14.907826646032273</v>
      </c>
      <c r="AR480" s="738">
        <f>INDEX(Historical!$C$7:$C$1442,MATCH(B480,Historical!$B$7:$B$1449,0))*IF(AH480="n/a",1.03,IF(AH480&lt;0,1.01,IF(AH480&gt;10,1.1,(1+AH480/100))))</f>
        <v>0.20200000000000001</v>
      </c>
      <c r="AS480" s="866">
        <f t="shared" si="131"/>
        <v>0.21238280000000004</v>
      </c>
      <c r="AT480" s="866">
        <f t="shared" si="135"/>
        <v>0.21875428400000005</v>
      </c>
      <c r="AU480" s="866">
        <f t="shared" si="135"/>
        <v>0.22531691252000005</v>
      </c>
      <c r="AV480" s="866">
        <f t="shared" si="135"/>
        <v>0.23207641989560007</v>
      </c>
      <c r="AW480" s="856">
        <f t="shared" si="132"/>
        <v>1.0905304164156002</v>
      </c>
      <c r="AX480" s="873">
        <f t="shared" si="133"/>
        <v>6.8073059701348333</v>
      </c>
      <c r="AY480" s="1081">
        <v>0.46</v>
      </c>
      <c r="AZ480" s="869">
        <v>38.82</v>
      </c>
      <c r="BA480" s="869">
        <v>-19.5</v>
      </c>
      <c r="BB480" s="869">
        <v>7.4499999999999993</v>
      </c>
      <c r="BC480" s="869">
        <v>-4.83</v>
      </c>
      <c r="BD480" s="1033"/>
      <c r="BE480" s="700">
        <v>2013</v>
      </c>
      <c r="BF480" s="1013">
        <f t="shared" si="134"/>
        <v>0</v>
      </c>
      <c r="BG480" s="931">
        <v>0.8</v>
      </c>
    </row>
    <row r="481" spans="1:59" ht="11.25" customHeight="1" x14ac:dyDescent="0.2">
      <c r="A481" s="984" t="s">
        <v>1748</v>
      </c>
      <c r="B481" s="988" t="s">
        <v>1749</v>
      </c>
      <c r="C481" s="1070" t="s">
        <v>128</v>
      </c>
      <c r="D481" s="1070" t="s">
        <v>4389</v>
      </c>
      <c r="E481" s="828">
        <v>7</v>
      </c>
      <c r="F481" s="1148">
        <v>643</v>
      </c>
      <c r="G481" s="1148" t="s">
        <v>37</v>
      </c>
      <c r="H481" s="1148" t="s">
        <v>115</v>
      </c>
      <c r="I481" s="987">
        <v>61.92</v>
      </c>
      <c r="J481" s="738">
        <f t="shared" si="121"/>
        <v>2.4224806201550386</v>
      </c>
      <c r="K481" s="990">
        <v>0.375</v>
      </c>
      <c r="L481" s="1000">
        <v>4</v>
      </c>
      <c r="M481" s="729">
        <f t="shared" si="122"/>
        <v>1.5</v>
      </c>
      <c r="N481" s="983" t="s">
        <v>149</v>
      </c>
      <c r="O481" s="831">
        <v>0.3</v>
      </c>
      <c r="P481" s="973">
        <v>43433</v>
      </c>
      <c r="Q481" s="973">
        <v>43448</v>
      </c>
      <c r="R481" s="729">
        <f t="shared" si="123"/>
        <v>25.000000000000007</v>
      </c>
      <c r="S481" s="795">
        <f>IF(INDEX(Historical!$D$7:$D$1442,MATCH(B481,Historical!$B$7:$B$1449,0))=0,"n/a",(INDEX(Historical!$C$7:$C$1442,MATCH(B481,Historical!$B$7:$B$1449,0))/INDEX(Historical!$D$7:$D$1442,MATCH(B481,Historical!$B$7:$B$1449,0))-1)*100)</f>
        <v>30.76923076923077</v>
      </c>
      <c r="T481" s="795">
        <f>IF(INDEX(Historical!$F$7:$F$1442,MATCH(B481,Historical!$B$7:$B$1449,0))=0,"n/a",((INDEX(Historical!$C$7:$C$1442,MATCH(B481,Historical!$B$7:$B$1449,0))/INDEX(Historical!$F$7:$F$1442,MATCH(B481,Historical!$B$7:$B$1449,0)))^(1/3)-1)*100)</f>
        <v>41.503079146259104</v>
      </c>
      <c r="U481" s="795">
        <f>IF(INDEX(Historical!$H$7:$H$1442,MATCH(B481,Historical!$B$7:$B$1449,0))=0,"n/a",((INDEX(Historical!$C$7:$C$1442,MATCH(B481,Historical!$B$7:$B$1449,0))/INDEX(Historical!$H$7:$H$1442,MATCH(B481,Historical!$B$7:$B$1449,0)))^(1/5)-1)*100)</f>
        <v>41.470384317198224</v>
      </c>
      <c r="V481" s="795">
        <f>IF(INDEX(Historical!$O$7:$O$1442,MATCH(B481,Historical!$B$7:$B$1449,0))=0,"n/a",((INDEX(Historical!$C$7:$C$1442,MATCH(B481,Historical!$B$7:$B$1449,0))/INDEX(Historical!$O$7:$O$1442,MATCH(B481,Historical!$B$7:$B$1449,0)))^(1/10)-1)*100)</f>
        <v>23.066265010134668</v>
      </c>
      <c r="W481" s="796">
        <f t="shared" si="124"/>
        <v>1.7978803373228092</v>
      </c>
      <c r="X481" s="797">
        <f t="shared" si="125"/>
        <v>2.2058715062339482</v>
      </c>
      <c r="Y481" s="989"/>
      <c r="Z481" s="738">
        <f t="shared" si="126"/>
        <v>28.462998102466798</v>
      </c>
      <c r="AA481" s="999">
        <f t="shared" si="127"/>
        <v>11.749525616698293</v>
      </c>
      <c r="AB481" s="1000">
        <v>9</v>
      </c>
      <c r="AC481" s="978">
        <v>5.27</v>
      </c>
      <c r="AD481" s="978">
        <v>3.67</v>
      </c>
      <c r="AE481" s="978">
        <v>0.56000000000000005</v>
      </c>
      <c r="AF481" s="978">
        <v>1.75</v>
      </c>
      <c r="AG481" s="978">
        <v>24.5</v>
      </c>
      <c r="AH481" s="978">
        <v>14.2</v>
      </c>
      <c r="AI481" s="978">
        <v>4.5</v>
      </c>
      <c r="AJ481" s="978">
        <v>18.8</v>
      </c>
      <c r="AK481" s="978">
        <v>3.2</v>
      </c>
      <c r="AL481" s="991">
        <v>22410</v>
      </c>
      <c r="AM481" s="985">
        <v>1.0999999999999999</v>
      </c>
      <c r="AN481" s="978">
        <v>0.77</v>
      </c>
      <c r="AO481" s="838">
        <f t="shared" si="128"/>
        <v>32.143339320654974</v>
      </c>
      <c r="AP481" s="839">
        <f t="shared" si="129"/>
        <v>43.892864937353266</v>
      </c>
      <c r="AQ481" s="1001">
        <f t="shared" si="130"/>
        <v>-4.4043938033830221</v>
      </c>
      <c r="AR481" s="738">
        <f>INDEX(Historical!$C$7:$C$1442,MATCH(B481,Historical!$B$7:$B$1449,0))*IF(AH481="n/a",1.03,IF(AH481&lt;0,1.01,IF(AH481&gt;10,1.1,(1+AH481/100))))</f>
        <v>1.4025000000000001</v>
      </c>
      <c r="AS481" s="999">
        <f t="shared" si="131"/>
        <v>1.4656125</v>
      </c>
      <c r="AT481" s="999">
        <f t="shared" si="135"/>
        <v>1.5125120999999999</v>
      </c>
      <c r="AU481" s="999">
        <f t="shared" si="135"/>
        <v>1.5609124872</v>
      </c>
      <c r="AV481" s="999">
        <f t="shared" si="135"/>
        <v>1.6108616867904</v>
      </c>
      <c r="AW481" s="738">
        <f t="shared" si="132"/>
        <v>7.5523987739904008</v>
      </c>
      <c r="AX481" s="846">
        <f t="shared" si="133"/>
        <v>12.197026443782946</v>
      </c>
      <c r="AY481" s="1080">
        <v>0.41</v>
      </c>
      <c r="AZ481" s="985">
        <v>24.41</v>
      </c>
      <c r="BA481" s="985">
        <v>-21.529999999999998</v>
      </c>
      <c r="BB481" s="985">
        <v>8.51</v>
      </c>
      <c r="BC481" s="985">
        <v>-1.39</v>
      </c>
      <c r="BE481" s="700">
        <v>2013</v>
      </c>
      <c r="BF481" s="1013">
        <f t="shared" si="134"/>
        <v>0</v>
      </c>
      <c r="BG481" s="995">
        <v>10.6</v>
      </c>
    </row>
    <row r="482" spans="1:59" ht="11.25" customHeight="1" x14ac:dyDescent="0.2">
      <c r="A482" s="984" t="s">
        <v>1750</v>
      </c>
      <c r="B482" s="988" t="s">
        <v>1751</v>
      </c>
      <c r="C482" s="1070" t="s">
        <v>108</v>
      </c>
      <c r="D482" s="1070" t="s">
        <v>4401</v>
      </c>
      <c r="E482" s="828">
        <v>8</v>
      </c>
      <c r="F482" s="1148">
        <v>539</v>
      </c>
      <c r="G482" s="1148" t="s">
        <v>37</v>
      </c>
      <c r="H482" s="1148" t="s">
        <v>37</v>
      </c>
      <c r="I482" s="987">
        <v>51.16</v>
      </c>
      <c r="J482" s="738">
        <f t="shared" si="121"/>
        <v>2.8928850664581707</v>
      </c>
      <c r="K482" s="990">
        <v>0.37</v>
      </c>
      <c r="L482" s="1000">
        <v>4</v>
      </c>
      <c r="M482" s="729">
        <f t="shared" si="122"/>
        <v>1.48</v>
      </c>
      <c r="N482" s="983" t="s">
        <v>220</v>
      </c>
      <c r="O482" s="831">
        <v>0.3</v>
      </c>
      <c r="P482" s="973">
        <v>43370</v>
      </c>
      <c r="Q482" s="973">
        <v>43388</v>
      </c>
      <c r="R482" s="729">
        <f t="shared" si="123"/>
        <v>23.333333333333336</v>
      </c>
      <c r="S482" s="795">
        <f>IF(INDEX(Historical!$D$7:$D$1442,MATCH(B482,Historical!$B$7:$B$1449,0))=0,"n/a",(INDEX(Historical!$C$7:$C$1442,MATCH(B482,Historical!$B$7:$B$1449,0))/INDEX(Historical!$D$7:$D$1442,MATCH(B482,Historical!$B$7:$B$1449,0))-1)*100)</f>
        <v>11.403508771929815</v>
      </c>
      <c r="T482" s="795">
        <f>IF(INDEX(Historical!$F$7:$F$1442,MATCH(B482,Historical!$B$7:$B$1449,0))=0,"n/a",((INDEX(Historical!$C$7:$C$1442,MATCH(B482,Historical!$B$7:$B$1449,0))/INDEX(Historical!$F$7:$F$1442,MATCH(B482,Historical!$B$7:$B$1449,0)))^(1/3)-1)*100)</f>
        <v>8.2932132831999397</v>
      </c>
      <c r="U482" s="795">
        <f>IF(INDEX(Historical!$H$7:$H$1442,MATCH(B482,Historical!$B$7:$B$1449,0))=0,"n/a",((INDEX(Historical!$C$7:$C$1442,MATCH(B482,Historical!$B$7:$B$1449,0))/INDEX(Historical!$H$7:$H$1442,MATCH(B482,Historical!$B$7:$B$1449,0)))^(1/5)-1)*100)</f>
        <v>8.3619867733328199</v>
      </c>
      <c r="V482" s="795">
        <f>IF(INDEX(Historical!$O$7:$O$1442,MATCH(B482,Historical!$B$7:$B$1449,0))=0,"n/a",((INDEX(Historical!$C$7:$C$1442,MATCH(B482,Historical!$B$7:$B$1449,0))/INDEX(Historical!$O$7:$O$1442,MATCH(B482,Historical!$B$7:$B$1449,0)))^(1/10)-1)*100)</f>
        <v>-2.8740052172375297</v>
      </c>
      <c r="W482" s="796" t="str">
        <f t="shared" si="124"/>
        <v>n/a</v>
      </c>
      <c r="X482" s="797">
        <f t="shared" si="125"/>
        <v>9.2910964148142448</v>
      </c>
      <c r="Y482" s="752"/>
      <c r="Z482" s="738">
        <f t="shared" si="126"/>
        <v>35.748792270531403</v>
      </c>
      <c r="AA482" s="999">
        <f t="shared" si="127"/>
        <v>12.357487922705314</v>
      </c>
      <c r="AB482" s="1000">
        <v>12</v>
      </c>
      <c r="AC482" s="978">
        <v>4.1399999999999997</v>
      </c>
      <c r="AD482" s="978">
        <v>1.81</v>
      </c>
      <c r="AE482" s="978">
        <v>5.15</v>
      </c>
      <c r="AF482" s="978">
        <v>1.88</v>
      </c>
      <c r="AG482" s="978">
        <v>14.499999999999998</v>
      </c>
      <c r="AH482" s="978">
        <v>-8.3000000000000007</v>
      </c>
      <c r="AI482" s="978">
        <v>6.660000000000001</v>
      </c>
      <c r="AJ482" s="978">
        <v>0.89999999999999991</v>
      </c>
      <c r="AK482" s="978">
        <v>6.81</v>
      </c>
      <c r="AL482" s="991">
        <v>83340</v>
      </c>
      <c r="AM482" s="985">
        <v>0.1</v>
      </c>
      <c r="AN482" s="978">
        <v>0.92</v>
      </c>
      <c r="AO482" s="838">
        <f t="shared" si="128"/>
        <v>-1.1026160829143237</v>
      </c>
      <c r="AP482" s="839">
        <f t="shared" si="129"/>
        <v>11.25487183979099</v>
      </c>
      <c r="AQ482" s="1001">
        <f t="shared" si="130"/>
        <v>1.613816415520497</v>
      </c>
      <c r="AR482" s="738">
        <f>INDEX(Historical!$C$7:$C$1442,MATCH(B482,Historical!$B$7:$B$1449,0))*IF(AH482="n/a",1.03,IF(AH482&lt;0,1.01,IF(AH482&gt;10,1.1,(1+AH482/100))))</f>
        <v>1.2827</v>
      </c>
      <c r="AS482" s="999">
        <f t="shared" si="131"/>
        <v>1.36812782</v>
      </c>
      <c r="AT482" s="999">
        <f t="shared" si="135"/>
        <v>1.461297324542</v>
      </c>
      <c r="AU482" s="999">
        <f t="shared" si="135"/>
        <v>1.5608116723433103</v>
      </c>
      <c r="AV482" s="999">
        <f t="shared" si="135"/>
        <v>1.6671029472298897</v>
      </c>
      <c r="AW482" s="738">
        <f t="shared" si="132"/>
        <v>7.3400397641152004</v>
      </c>
      <c r="AX482" s="846">
        <f t="shared" si="133"/>
        <v>14.347223932985145</v>
      </c>
      <c r="AY482" s="1080">
        <v>1.1000000000000001</v>
      </c>
      <c r="AZ482" s="985">
        <v>18.59</v>
      </c>
      <c r="BA482" s="985">
        <v>-11.49</v>
      </c>
      <c r="BB482" s="985">
        <v>2.75</v>
      </c>
      <c r="BC482" s="985">
        <v>-0.63</v>
      </c>
      <c r="BE482" s="700">
        <v>2011</v>
      </c>
      <c r="BF482" s="1013">
        <f t="shared" si="134"/>
        <v>0</v>
      </c>
      <c r="BG482" s="995">
        <v>1.4000000000000001</v>
      </c>
    </row>
    <row r="483" spans="1:59" x14ac:dyDescent="0.2">
      <c r="A483" s="976" t="s">
        <v>1752</v>
      </c>
      <c r="B483" s="988" t="s">
        <v>1753</v>
      </c>
      <c r="C483" s="1070" t="s">
        <v>4381</v>
      </c>
      <c r="D483" s="1070" t="s">
        <v>4382</v>
      </c>
      <c r="E483" s="828">
        <v>8</v>
      </c>
      <c r="F483" s="1148">
        <v>453</v>
      </c>
      <c r="G483" s="1148" t="s">
        <v>37</v>
      </c>
      <c r="H483" s="1148" t="s">
        <v>37</v>
      </c>
      <c r="I483" s="987">
        <v>43.75</v>
      </c>
      <c r="J483" s="738">
        <f t="shared" si="121"/>
        <v>2.9485714285714284</v>
      </c>
      <c r="K483" s="990">
        <v>0.32250000000000001</v>
      </c>
      <c r="L483" s="1000">
        <v>4</v>
      </c>
      <c r="M483" s="729">
        <f t="shared" si="122"/>
        <v>1.29</v>
      </c>
      <c r="N483" s="983" t="s">
        <v>725</v>
      </c>
      <c r="O483" s="831">
        <v>0.31</v>
      </c>
      <c r="P483" s="979">
        <v>43109</v>
      </c>
      <c r="Q483" s="979">
        <v>43131</v>
      </c>
      <c r="R483" s="729">
        <f t="shared" si="123"/>
        <v>4.0322580645161326</v>
      </c>
      <c r="S483" s="795">
        <f>IF(INDEX(Historical!$D$7:$D$1442,MATCH(B483,Historical!$B$7:$B$1449,0))=0,"n/a",(INDEX(Historical!$C$7:$C$1442,MATCH(B483,Historical!$B$7:$B$1449,0))/INDEX(Historical!$D$7:$D$1442,MATCH(B483,Historical!$B$7:$B$1449,0))-1)*100)</f>
        <v>4.2857142857142927</v>
      </c>
      <c r="T483" s="795">
        <f>IF(INDEX(Historical!$F$7:$F$1442,MATCH(B483,Historical!$B$7:$B$1449,0))=0,"n/a",((INDEX(Historical!$C$7:$C$1442,MATCH(B483,Historical!$B$7:$B$1449,0))/INDEX(Historical!$F$7:$F$1442,MATCH(B483,Historical!$B$7:$B$1449,0)))^(1/3)-1)*100)</f>
        <v>5.3528982999007324</v>
      </c>
      <c r="U483" s="795">
        <f>IF(INDEX(Historical!$H$7:$H$1442,MATCH(B483,Historical!$B$7:$B$1449,0))=0,"n/a",((INDEX(Historical!$C$7:$C$1442,MATCH(B483,Historical!$B$7:$B$1449,0))/INDEX(Historical!$H$7:$H$1442,MATCH(B483,Historical!$B$7:$B$1449,0)))^(1/5)-1)*100)</f>
        <v>6.6703782806288858</v>
      </c>
      <c r="V483" s="795">
        <f>IF(INDEX(Historical!$O$7:$O$1442,MATCH(B483,Historical!$B$7:$B$1449,0))=0,"n/a",((INDEX(Historical!$C$7:$C$1442,MATCH(B483,Historical!$B$7:$B$1449,0))/INDEX(Historical!$O$7:$O$1442,MATCH(B483,Historical!$B$7:$B$1449,0)))^(1/10)-1)*100)</f>
        <v>-0.32673200050548079</v>
      </c>
      <c r="W483" s="796" t="str">
        <f t="shared" si="124"/>
        <v>n/a</v>
      </c>
      <c r="X483" s="797">
        <f t="shared" si="125"/>
        <v>0.26896686615439053</v>
      </c>
      <c r="Y483" s="753"/>
      <c r="Z483" s="738">
        <f t="shared" si="126"/>
        <v>477.77777777777777</v>
      </c>
      <c r="AA483" s="999">
        <f t="shared" si="127"/>
        <v>162.03703703703704</v>
      </c>
      <c r="AB483" s="1000">
        <v>12</v>
      </c>
      <c r="AC483" s="978">
        <v>0.27</v>
      </c>
      <c r="AD483" s="978" t="s">
        <v>137</v>
      </c>
      <c r="AE483" s="978">
        <v>11.54</v>
      </c>
      <c r="AF483" s="978">
        <v>4.5999999999999996</v>
      </c>
      <c r="AG483" s="978">
        <v>6.9</v>
      </c>
      <c r="AH483" s="978">
        <v>-6.7</v>
      </c>
      <c r="AI483" s="978">
        <v>-26.200000000000003</v>
      </c>
      <c r="AJ483" s="978">
        <v>24.8</v>
      </c>
      <c r="AK483" s="978" t="s">
        <v>137</v>
      </c>
      <c r="AL483" s="991">
        <v>11910</v>
      </c>
      <c r="AM483" s="985">
        <v>1.0999999999999999</v>
      </c>
      <c r="AN483" s="978">
        <v>1.5</v>
      </c>
      <c r="AO483" s="838">
        <f t="shared" si="128"/>
        <v>-152.41808732783673</v>
      </c>
      <c r="AP483" s="839">
        <f t="shared" si="129"/>
        <v>9.6189497092003151</v>
      </c>
      <c r="AQ483" s="1001">
        <f t="shared" si="130"/>
        <v>475.5655654785204</v>
      </c>
      <c r="AR483" s="738">
        <f>INDEX(Historical!$C$7:$C$1442,MATCH(B483,Historical!$B$7:$B$1449,0))*IF(AH483="n/a",1.03,IF(AH483&lt;0,1.01,IF(AH483&gt;10,1.1,(1+AH483/100))))</f>
        <v>1.2902750000000001</v>
      </c>
      <c r="AS483" s="999">
        <f t="shared" si="131"/>
        <v>1.3031777500000001</v>
      </c>
      <c r="AT483" s="999">
        <f t="shared" si="135"/>
        <v>1.3422730825000002</v>
      </c>
      <c r="AU483" s="999">
        <f t="shared" si="135"/>
        <v>1.3825412749750003</v>
      </c>
      <c r="AV483" s="999">
        <f t="shared" si="135"/>
        <v>1.4240175132242503</v>
      </c>
      <c r="AW483" s="738">
        <f t="shared" si="132"/>
        <v>6.7422846206992499</v>
      </c>
      <c r="AX483" s="846">
        <f t="shared" si="133"/>
        <v>15.410936275884</v>
      </c>
      <c r="AY483" s="1080">
        <v>0.51</v>
      </c>
      <c r="AZ483" s="985">
        <v>33.06</v>
      </c>
      <c r="BA483" s="985">
        <v>0.13999999999999999</v>
      </c>
      <c r="BB483" s="985">
        <v>6.54</v>
      </c>
      <c r="BC483" s="985">
        <v>12.590000000000002</v>
      </c>
      <c r="BE483" s="700">
        <v>2011</v>
      </c>
      <c r="BF483" s="1013">
        <f t="shared" si="134"/>
        <v>0</v>
      </c>
      <c r="BG483" s="995">
        <v>2.4</v>
      </c>
    </row>
    <row r="484" spans="1:59" x14ac:dyDescent="0.2">
      <c r="A484" s="976" t="s">
        <v>1754</v>
      </c>
      <c r="B484" s="988" t="s">
        <v>1755</v>
      </c>
      <c r="C484" s="1070" t="s">
        <v>108</v>
      </c>
      <c r="D484" s="1070" t="s">
        <v>4401</v>
      </c>
      <c r="E484" s="828">
        <v>8</v>
      </c>
      <c r="F484" s="1148">
        <v>538</v>
      </c>
      <c r="G484" s="1148" t="s">
        <v>37</v>
      </c>
      <c r="H484" s="1148" t="s">
        <v>37</v>
      </c>
      <c r="I484" s="987">
        <v>17.68</v>
      </c>
      <c r="J484" s="738">
        <f t="shared" si="121"/>
        <v>4.751131221719457</v>
      </c>
      <c r="K484" s="990">
        <v>0.21</v>
      </c>
      <c r="L484" s="1000">
        <v>4</v>
      </c>
      <c r="M484" s="729">
        <f t="shared" si="122"/>
        <v>0.84</v>
      </c>
      <c r="N484" s="983" t="s">
        <v>241</v>
      </c>
      <c r="O484" s="831">
        <v>0.2</v>
      </c>
      <c r="P484" s="973">
        <v>43370</v>
      </c>
      <c r="Q484" s="973">
        <v>43388</v>
      </c>
      <c r="R484" s="729">
        <f t="shared" si="123"/>
        <v>4.9999999999999902</v>
      </c>
      <c r="S484" s="795">
        <f>IF(INDEX(Historical!$D$7:$D$1442,MATCH(B484,Historical!$B$7:$B$1449,0))=0,"n/a",(INDEX(Historical!$C$7:$C$1442,MATCH(B484,Historical!$B$7:$B$1449,0))/INDEX(Historical!$D$7:$D$1442,MATCH(B484,Historical!$B$7:$B$1449,0))-1)*100)</f>
        <v>19.696969696969724</v>
      </c>
      <c r="T484" s="795">
        <f>IF(INDEX(Historical!$F$7:$F$1442,MATCH(B484,Historical!$B$7:$B$1449,0))=0,"n/a",((INDEX(Historical!$C$7:$C$1442,MATCH(B484,Historical!$B$7:$B$1449,0))/INDEX(Historical!$F$7:$F$1442,MATCH(B484,Historical!$B$7:$B$1449,0)))^(1/3)-1)*100)</f>
        <v>9.0014860278597286</v>
      </c>
      <c r="U484" s="795">
        <f>IF(INDEX(Historical!$H$7:$H$1442,MATCH(B484,Historical!$B$7:$B$1449,0))=0,"n/a",((INDEX(Historical!$C$7:$C$1442,MATCH(B484,Historical!$B$7:$B$1449,0))/INDEX(Historical!$H$7:$H$1442,MATCH(B484,Historical!$B$7:$B$1449,0)))^(1/5)-1)*100)</f>
        <v>7.9062664641615266</v>
      </c>
      <c r="V484" s="795">
        <f>IF(INDEX(Historical!$O$7:$O$1442,MATCH(B484,Historical!$B$7:$B$1449,0))=0,"n/a",((INDEX(Historical!$C$7:$C$1442,MATCH(B484,Historical!$B$7:$B$1449,0))/INDEX(Historical!$O$7:$O$1442,MATCH(B484,Historical!$B$7:$B$1449,0)))^(1/10)-1)*100)</f>
        <v>0.3878954965675252</v>
      </c>
      <c r="W484" s="796">
        <f t="shared" si="124"/>
        <v>20.382465210665824</v>
      </c>
      <c r="X484" s="797">
        <f t="shared" si="125"/>
        <v>4.1611928758744883</v>
      </c>
      <c r="Y484" s="752"/>
      <c r="Z484" s="738">
        <f t="shared" si="126"/>
        <v>58.74125874125874</v>
      </c>
      <c r="AA484" s="999">
        <f t="shared" si="127"/>
        <v>12.363636363636363</v>
      </c>
      <c r="AB484" s="1000">
        <v>12</v>
      </c>
      <c r="AC484" s="978">
        <v>1.43</v>
      </c>
      <c r="AD484" s="978">
        <v>1.23</v>
      </c>
      <c r="AE484" s="978">
        <v>3.65</v>
      </c>
      <c r="AF484" s="978">
        <v>0.97</v>
      </c>
      <c r="AG484" s="978">
        <v>7.3</v>
      </c>
      <c r="AH484" s="978">
        <v>-5.8999999999999995</v>
      </c>
      <c r="AI484" s="978">
        <v>9.74</v>
      </c>
      <c r="AJ484" s="978">
        <v>1.9</v>
      </c>
      <c r="AK484" s="978">
        <v>10</v>
      </c>
      <c r="AL484" s="991">
        <v>3890</v>
      </c>
      <c r="AM484" s="985">
        <v>0.2</v>
      </c>
      <c r="AN484" s="978">
        <v>0.28000000000000003</v>
      </c>
      <c r="AO484" s="838">
        <f t="shared" si="128"/>
        <v>0.29376132224462026</v>
      </c>
      <c r="AP484" s="839">
        <f t="shared" si="129"/>
        <v>12.657397685880984</v>
      </c>
      <c r="AQ484" s="1001">
        <f t="shared" si="130"/>
        <v>-26.992459224399223</v>
      </c>
      <c r="AR484" s="738">
        <f>INDEX(Historical!$C$7:$C$1442,MATCH(B484,Historical!$B$7:$B$1449,0))*IF(AH484="n/a",1.03,IF(AH484&lt;0,1.01,IF(AH484&gt;10,1.1,(1+AH484/100))))</f>
        <v>0.79790000000000005</v>
      </c>
      <c r="AS484" s="999">
        <f t="shared" si="131"/>
        <v>0.87561546000000001</v>
      </c>
      <c r="AT484" s="999">
        <f t="shared" si="135"/>
        <v>0.96317700600000011</v>
      </c>
      <c r="AU484" s="999">
        <f t="shared" si="135"/>
        <v>1.0594947066000002</v>
      </c>
      <c r="AV484" s="999">
        <f t="shared" si="135"/>
        <v>1.1654441772600004</v>
      </c>
      <c r="AW484" s="738">
        <f t="shared" si="132"/>
        <v>4.8616313498600006</v>
      </c>
      <c r="AX484" s="846">
        <f t="shared" si="133"/>
        <v>27.497914874773759</v>
      </c>
      <c r="AY484" s="1080">
        <v>1.1000000000000001</v>
      </c>
      <c r="AZ484" s="985">
        <v>17.2</v>
      </c>
      <c r="BA484" s="985">
        <v>-28.970000000000002</v>
      </c>
      <c r="BB484" s="985">
        <v>-0.16</v>
      </c>
      <c r="BC484" s="985">
        <v>-15.659999999999998</v>
      </c>
      <c r="BE484" s="700">
        <v>2011</v>
      </c>
      <c r="BF484" s="1013">
        <f t="shared" si="134"/>
        <v>0</v>
      </c>
      <c r="BG484" s="995">
        <v>1.0999999999999999</v>
      </c>
    </row>
    <row r="485" spans="1:59" x14ac:dyDescent="0.2">
      <c r="A485" s="984" t="s">
        <v>1756</v>
      </c>
      <c r="B485" s="988" t="s">
        <v>1757</v>
      </c>
      <c r="C485" s="1070" t="s">
        <v>108</v>
      </c>
      <c r="D485" s="1070" t="s">
        <v>4401</v>
      </c>
      <c r="E485" s="828">
        <v>8</v>
      </c>
      <c r="F485" s="1148">
        <v>521</v>
      </c>
      <c r="G485" s="1148" t="s">
        <v>106</v>
      </c>
      <c r="H485" s="1148" t="s">
        <v>106</v>
      </c>
      <c r="I485" s="987">
        <v>31.56</v>
      </c>
      <c r="J485" s="738">
        <f t="shared" si="121"/>
        <v>2.9150823827629915</v>
      </c>
      <c r="K485" s="990">
        <v>0.23</v>
      </c>
      <c r="L485" s="1000">
        <v>4</v>
      </c>
      <c r="M485" s="729">
        <f t="shared" si="122"/>
        <v>0.92</v>
      </c>
      <c r="N485" s="983" t="s">
        <v>470</v>
      </c>
      <c r="O485" s="831">
        <v>0.21</v>
      </c>
      <c r="P485" s="973">
        <v>43314</v>
      </c>
      <c r="Q485" s="973">
        <v>43329</v>
      </c>
      <c r="R485" s="729">
        <f t="shared" si="123"/>
        <v>9.5238095238095326</v>
      </c>
      <c r="S485" s="795">
        <f>IF(INDEX(Historical!$D$7:$D$1442,MATCH(B485,Historical!$B$7:$B$1449,0))=0,"n/a",(INDEX(Historical!$C$7:$C$1442,MATCH(B485,Historical!$B$7:$B$1449,0))/INDEX(Historical!$D$7:$D$1442,MATCH(B485,Historical!$B$7:$B$1449,0))-1)*100)</f>
        <v>8.6419753086419693</v>
      </c>
      <c r="T485" s="795">
        <f>IF(INDEX(Historical!$F$7:$F$1442,MATCH(B485,Historical!$B$7:$B$1449,0))=0,"n/a",((INDEX(Historical!$C$7:$C$1442,MATCH(B485,Historical!$B$7:$B$1449,0))/INDEX(Historical!$F$7:$F$1442,MATCH(B485,Historical!$B$7:$B$1449,0)))^(1/3)-1)*100)</f>
        <v>8.9744250818549531</v>
      </c>
      <c r="U485" s="795">
        <f>IF(INDEX(Historical!$H$7:$H$1442,MATCH(B485,Historical!$B$7:$B$1449,0))=0,"n/a",((INDEX(Historical!$C$7:$C$1442,MATCH(B485,Historical!$B$7:$B$1449,0))/INDEX(Historical!$H$7:$H$1442,MATCH(B485,Historical!$B$7:$B$1449,0)))^(1/5)-1)*100)</f>
        <v>10.25994778190622</v>
      </c>
      <c r="V485" s="795">
        <f>IF(INDEX(Historical!$O$7:$O$1442,MATCH(B485,Historical!$B$7:$B$1449,0))=0,"n/a",((INDEX(Historical!$C$7:$C$1442,MATCH(B485,Historical!$B$7:$B$1449,0))/INDEX(Historical!$O$7:$O$1442,MATCH(B485,Historical!$B$7:$B$1449,0)))^(1/10)-1)*100)</f>
        <v>1.7478158368593899</v>
      </c>
      <c r="W485" s="796">
        <f t="shared" si="124"/>
        <v>5.8701538031272706</v>
      </c>
      <c r="X485" s="797">
        <f t="shared" si="125"/>
        <v>1.7689565141217618</v>
      </c>
      <c r="Y485" s="989"/>
      <c r="Z485" s="738">
        <f t="shared" si="126"/>
        <v>40.707964601769916</v>
      </c>
      <c r="AA485" s="999">
        <f t="shared" si="127"/>
        <v>13.964601769911505</v>
      </c>
      <c r="AB485" s="1000">
        <v>12</v>
      </c>
      <c r="AC485" s="978">
        <v>2.2599999999999998</v>
      </c>
      <c r="AD485" s="978">
        <v>1.74</v>
      </c>
      <c r="AE485" s="978">
        <v>3.88</v>
      </c>
      <c r="AF485" s="978">
        <v>1.1100000000000001</v>
      </c>
      <c r="AG485" s="978">
        <v>6</v>
      </c>
      <c r="AH485" s="978">
        <v>2.5</v>
      </c>
      <c r="AI485" s="978">
        <v>12.18</v>
      </c>
      <c r="AJ485" s="978">
        <v>5.8000000000000007</v>
      </c>
      <c r="AK485" s="978">
        <v>8</v>
      </c>
      <c r="AL485" s="991">
        <v>2050</v>
      </c>
      <c r="AM485" s="985">
        <v>1.2</v>
      </c>
      <c r="AN485" s="978">
        <v>0.26</v>
      </c>
      <c r="AO485" s="838">
        <f t="shared" si="128"/>
        <v>-0.78957160524229408</v>
      </c>
      <c r="AP485" s="839">
        <f t="shared" si="129"/>
        <v>13.175030164669211</v>
      </c>
      <c r="AQ485" s="1001">
        <f t="shared" si="130"/>
        <v>-16.998773865544546</v>
      </c>
      <c r="AR485" s="738">
        <f>INDEX(Historical!$C$7:$C$1442,MATCH(B485,Historical!$B$7:$B$1449,0))*IF(AH485="n/a",1.03,IF(AH485&lt;0,1.01,IF(AH485&gt;10,1.1,(1+AH485/100))))</f>
        <v>0.90199999999999991</v>
      </c>
      <c r="AS485" s="999">
        <f t="shared" si="131"/>
        <v>0.99219999999999997</v>
      </c>
      <c r="AT485" s="999">
        <f t="shared" si="135"/>
        <v>1.0715760000000001</v>
      </c>
      <c r="AU485" s="999">
        <f t="shared" si="135"/>
        <v>1.1573020800000002</v>
      </c>
      <c r="AV485" s="999">
        <f t="shared" si="135"/>
        <v>1.2498862464000002</v>
      </c>
      <c r="AW485" s="738">
        <f t="shared" si="132"/>
        <v>5.3729643264</v>
      </c>
      <c r="AX485" s="846">
        <f t="shared" si="133"/>
        <v>17.024601794676808</v>
      </c>
      <c r="AY485" s="1080">
        <v>1.4</v>
      </c>
      <c r="AZ485" s="985">
        <v>19.18</v>
      </c>
      <c r="BA485" s="985">
        <v>-26.16</v>
      </c>
      <c r="BB485" s="985">
        <v>-0.4</v>
      </c>
      <c r="BC485" s="985">
        <v>-15.64</v>
      </c>
      <c r="BE485" s="700">
        <v>2011</v>
      </c>
      <c r="BF485" s="1013">
        <f t="shared" si="134"/>
        <v>0</v>
      </c>
      <c r="BG485" s="995">
        <v>0.8</v>
      </c>
    </row>
    <row r="486" spans="1:59" x14ac:dyDescent="0.2">
      <c r="A486" s="993" t="s">
        <v>1758</v>
      </c>
      <c r="B486" s="988" t="s">
        <v>1759</v>
      </c>
      <c r="C486" s="1070" t="s">
        <v>108</v>
      </c>
      <c r="D486" s="1070" t="s">
        <v>4401</v>
      </c>
      <c r="E486" s="828">
        <v>7</v>
      </c>
      <c r="F486" s="1148">
        <v>654</v>
      </c>
      <c r="G486" s="1148" t="s">
        <v>106</v>
      </c>
      <c r="H486" s="1148" t="s">
        <v>106</v>
      </c>
      <c r="I486" s="987">
        <v>47.65</v>
      </c>
      <c r="J486" s="738">
        <f t="shared" si="121"/>
        <v>2.6023084994753409</v>
      </c>
      <c r="K486" s="990">
        <v>0.31</v>
      </c>
      <c r="L486" s="1000">
        <v>4</v>
      </c>
      <c r="M486" s="729">
        <f t="shared" si="122"/>
        <v>1.24</v>
      </c>
      <c r="N486" s="983" t="s">
        <v>122</v>
      </c>
      <c r="O486" s="831">
        <v>0.3</v>
      </c>
      <c r="P486" s="973">
        <v>43490</v>
      </c>
      <c r="Q486" s="973">
        <v>43503</v>
      </c>
      <c r="R486" s="729">
        <f t="shared" si="123"/>
        <v>3.3333333333333366</v>
      </c>
      <c r="S486" s="795">
        <f>IF(INDEX(Historical!$D$7:$D$1442,MATCH(B486,Historical!$B$7:$B$1449,0))=0,"n/a",(INDEX(Historical!$C$7:$C$1442,MATCH(B486,Historical!$B$7:$B$1449,0))/INDEX(Historical!$D$7:$D$1442,MATCH(B486,Historical!$B$7:$B$1449,0))-1)*100)</f>
        <v>3.4482758620689724</v>
      </c>
      <c r="T486" s="795">
        <f>IF(INDEX(Historical!$F$7:$F$1442,MATCH(B486,Historical!$B$7:$B$1449,0))=0,"n/a",((INDEX(Historical!$C$7:$C$1442,MATCH(B486,Historical!$B$7:$B$1449,0))/INDEX(Historical!$F$7:$F$1442,MATCH(B486,Historical!$B$7:$B$1449,0)))^(1/3)-1)*100)</f>
        <v>3.5744168651286268</v>
      </c>
      <c r="U486" s="795">
        <f>IF(INDEX(Historical!$H$7:$H$1442,MATCH(B486,Historical!$B$7:$B$1449,0))=0,"n/a",((INDEX(Historical!$C$7:$C$1442,MATCH(B486,Historical!$B$7:$B$1449,0))/INDEX(Historical!$H$7:$H$1442,MATCH(B486,Historical!$B$7:$B$1449,0)))^(1/5)-1)*100)</f>
        <v>3.5075369861429451</v>
      </c>
      <c r="V486" s="795">
        <f>IF(INDEX(Historical!$O$7:$O$1442,MATCH(B486,Historical!$B$7:$B$1449,0))=0,"n/a",((INDEX(Historical!$C$7:$C$1442,MATCH(B486,Historical!$B$7:$B$1449,0))/INDEX(Historical!$O$7:$O$1442,MATCH(B486,Historical!$B$7:$B$1449,0)))^(1/10)-1)*100)</f>
        <v>0.69231420593451887</v>
      </c>
      <c r="W486" s="796">
        <f t="shared" si="124"/>
        <v>5.0663946457783622</v>
      </c>
      <c r="X486" s="797">
        <f t="shared" si="125"/>
        <v>0.64954388632276761</v>
      </c>
      <c r="Y486" s="752"/>
      <c r="Z486" s="738">
        <f t="shared" si="126"/>
        <v>56.108597285067873</v>
      </c>
      <c r="AA486" s="999">
        <f t="shared" si="127"/>
        <v>21.561085972850677</v>
      </c>
      <c r="AB486" s="1000">
        <v>12</v>
      </c>
      <c r="AC486" s="978">
        <v>2.21</v>
      </c>
      <c r="AD486" s="978" t="s">
        <v>137</v>
      </c>
      <c r="AE486" s="978">
        <v>6.87</v>
      </c>
      <c r="AF486" s="978">
        <v>3.5</v>
      </c>
      <c r="AG486" s="978">
        <v>15.8</v>
      </c>
      <c r="AH486" s="978">
        <v>4.3999999999999995</v>
      </c>
      <c r="AI486" s="978" t="s">
        <v>137</v>
      </c>
      <c r="AJ486" s="978">
        <v>5.4</v>
      </c>
      <c r="AK486" s="978" t="s">
        <v>137</v>
      </c>
      <c r="AL486" s="991">
        <v>214.9</v>
      </c>
      <c r="AM486" s="985">
        <v>0.4</v>
      </c>
      <c r="AN486" s="978">
        <v>0.69</v>
      </c>
      <c r="AO486" s="838">
        <f t="shared" si="128"/>
        <v>-15.45124048723239</v>
      </c>
      <c r="AP486" s="839">
        <f t="shared" si="129"/>
        <v>6.109845485618286</v>
      </c>
      <c r="AQ486" s="1001">
        <f t="shared" si="130"/>
        <v>83.137836256953833</v>
      </c>
      <c r="AR486" s="738">
        <f>INDEX(Historical!$C$7:$C$1442,MATCH(B486,Historical!$B$7:$B$1449,0))*IF(AH486="n/a",1.03,IF(AH486&lt;0,1.01,IF(AH486&gt;10,1.1,(1+AH486/100))))</f>
        <v>1.2527999999999999</v>
      </c>
      <c r="AS486" s="999">
        <f t="shared" si="131"/>
        <v>1.290384</v>
      </c>
      <c r="AT486" s="999">
        <f t="shared" si="135"/>
        <v>1.3290955200000001</v>
      </c>
      <c r="AU486" s="999">
        <f t="shared" si="135"/>
        <v>1.3689683856000001</v>
      </c>
      <c r="AV486" s="999">
        <f t="shared" si="135"/>
        <v>1.4100374371680002</v>
      </c>
      <c r="AW486" s="738">
        <f t="shared" si="132"/>
        <v>6.6512853427680003</v>
      </c>
      <c r="AX486" s="846">
        <f t="shared" si="133"/>
        <v>13.958626112839456</v>
      </c>
      <c r="AY486" s="1080">
        <v>0.31</v>
      </c>
      <c r="AZ486" s="985">
        <v>15.1</v>
      </c>
      <c r="BA486" s="985">
        <v>-13.36</v>
      </c>
      <c r="BB486" s="985">
        <v>2.63</v>
      </c>
      <c r="BC486" s="985">
        <v>-4.82</v>
      </c>
      <c r="BE486" s="700">
        <v>2013</v>
      </c>
      <c r="BF486" s="1013">
        <f t="shared" si="134"/>
        <v>0</v>
      </c>
      <c r="BG486" s="995">
        <v>1.3</v>
      </c>
    </row>
    <row r="487" spans="1:59" x14ac:dyDescent="0.2">
      <c r="A487" s="984" t="s">
        <v>2929</v>
      </c>
      <c r="B487" s="988" t="s">
        <v>2930</v>
      </c>
      <c r="C487" s="1070" t="s">
        <v>108</v>
      </c>
      <c r="D487" s="1070" t="s">
        <v>4401</v>
      </c>
      <c r="E487" s="828">
        <v>5</v>
      </c>
      <c r="F487" s="1148">
        <v>793</v>
      </c>
      <c r="G487" s="1148" t="s">
        <v>106</v>
      </c>
      <c r="H487" s="1148" t="s">
        <v>106</v>
      </c>
      <c r="I487" s="987">
        <v>11.2</v>
      </c>
      <c r="J487" s="738">
        <f t="shared" si="121"/>
        <v>4.6428571428571432</v>
      </c>
      <c r="K487" s="990">
        <v>0.13</v>
      </c>
      <c r="L487" s="1000">
        <v>4</v>
      </c>
      <c r="M487" s="729">
        <f t="shared" si="122"/>
        <v>0.52</v>
      </c>
      <c r="N487" s="983" t="s">
        <v>327</v>
      </c>
      <c r="O487" s="831">
        <v>0.12</v>
      </c>
      <c r="P487" s="694">
        <v>43167</v>
      </c>
      <c r="Q487" s="694">
        <v>43179</v>
      </c>
      <c r="R487" s="729">
        <f t="shared" si="123"/>
        <v>8.333333333333341</v>
      </c>
      <c r="S487" s="795">
        <f>IF(INDEX(Historical!$D$7:$D$1442,MATCH(B487,Historical!$B$7:$B$1449,0))=0,"n/a",(INDEX(Historical!$C$7:$C$1442,MATCH(B487,Historical!$B$7:$B$1449,0))/INDEX(Historical!$D$7:$D$1442,MATCH(B487,Historical!$B$7:$B$1449,0))-1)*100)</f>
        <v>13.043478260869556</v>
      </c>
      <c r="T487" s="795">
        <f>IF(INDEX(Historical!$F$7:$F$1442,MATCH(B487,Historical!$B$7:$B$1449,0))=0,"n/a",((INDEX(Historical!$C$7:$C$1442,MATCH(B487,Historical!$B$7:$B$1449,0))/INDEX(Historical!$F$7:$F$1442,MATCH(B487,Historical!$B$7:$B$1449,0)))^(1/3)-1)*100)</f>
        <v>12.01268471886323</v>
      </c>
      <c r="U487" s="795">
        <f>IF(INDEX(Historical!$H$7:$H$1442,MATCH(B487,Historical!$B$7:$B$1449,0))=0,"n/a",((INDEX(Historical!$C$7:$C$1442,MATCH(B487,Historical!$B$7:$B$1449,0))/INDEX(Historical!$H$7:$H$1442,MATCH(B487,Historical!$B$7:$B$1449,0)))^(1/5)-1)*100)</f>
        <v>12.388291480088842</v>
      </c>
      <c r="V487" s="795">
        <f>IF(INDEX(Historical!$O$7:$O$1442,MATCH(B487,Historical!$B$7:$B$1449,0))=0,"n/a",((INDEX(Historical!$C$7:$C$1442,MATCH(B487,Historical!$B$7:$B$1449,0))/INDEX(Historical!$O$7:$O$1442,MATCH(B487,Historical!$B$7:$B$1449,0)))^(1/10)-1)*100)</f>
        <v>-0.37669200871851549</v>
      </c>
      <c r="W487" s="796" t="str">
        <f t="shared" si="124"/>
        <v>n/a</v>
      </c>
      <c r="X487" s="797">
        <f t="shared" si="125"/>
        <v>1.3320743526977248</v>
      </c>
      <c r="Y487" s="752"/>
      <c r="Z487" s="738">
        <f t="shared" si="126"/>
        <v>57.777777777777786</v>
      </c>
      <c r="AA487" s="999">
        <f t="shared" si="127"/>
        <v>12.444444444444443</v>
      </c>
      <c r="AB487" s="1000">
        <v>12</v>
      </c>
      <c r="AC487" s="978">
        <v>0.9</v>
      </c>
      <c r="AD487" s="978" t="s">
        <v>137</v>
      </c>
      <c r="AE487" s="978">
        <v>3.23</v>
      </c>
      <c r="AF487" s="978">
        <v>1.24</v>
      </c>
      <c r="AG487" s="978">
        <v>9.8000000000000007</v>
      </c>
      <c r="AH487" s="978">
        <v>5.8000000000000007</v>
      </c>
      <c r="AI487" s="978" t="s">
        <v>137</v>
      </c>
      <c r="AJ487" s="978">
        <v>9.3000000000000007</v>
      </c>
      <c r="AK487" s="978" t="s">
        <v>137</v>
      </c>
      <c r="AL487" s="991">
        <v>63.95</v>
      </c>
      <c r="AM487" s="985">
        <v>4.3999999999999995</v>
      </c>
      <c r="AN487" s="978">
        <v>0.09</v>
      </c>
      <c r="AO487" s="838">
        <f t="shared" si="128"/>
        <v>4.5867041785015417</v>
      </c>
      <c r="AP487" s="839">
        <f t="shared" si="129"/>
        <v>17.031148622945985</v>
      </c>
      <c r="AQ487" s="1001">
        <f t="shared" si="130"/>
        <v>-17.185317697051627</v>
      </c>
      <c r="AR487" s="738">
        <f>INDEX(Historical!$C$7:$C$1442,MATCH(B487,Historical!$B$7:$B$1449,0))*IF(AH487="n/a",1.03,IF(AH487&lt;0,1.01,IF(AH487&gt;10,1.1,(1+AH487/100))))</f>
        <v>0.55016000000000009</v>
      </c>
      <c r="AS487" s="999">
        <f t="shared" si="131"/>
        <v>0.56666480000000008</v>
      </c>
      <c r="AT487" s="999">
        <f t="shared" ref="AT487:AV506" si="136">IF($AK487="n/a",1.03*AS487,IF($AK487&lt;0,1.01*AS487,IF($AK487&gt;10,1.1*AS487,(1+$AK487/100)*AS487)))</f>
        <v>0.58366474400000012</v>
      </c>
      <c r="AU487" s="999">
        <f t="shared" si="136"/>
        <v>0.60117468632000015</v>
      </c>
      <c r="AV487" s="999">
        <f t="shared" si="136"/>
        <v>0.61920992690960019</v>
      </c>
      <c r="AW487" s="738">
        <f t="shared" si="132"/>
        <v>2.9208741572296009</v>
      </c>
      <c r="AX487" s="846">
        <f t="shared" si="133"/>
        <v>26.079233546692866</v>
      </c>
      <c r="AY487" s="1080">
        <v>0.13</v>
      </c>
      <c r="AZ487" s="985">
        <v>9.27</v>
      </c>
      <c r="BA487" s="985">
        <v>-19.670000000000002</v>
      </c>
      <c r="BB487" s="985">
        <v>-5.1400000000000006</v>
      </c>
      <c r="BC487" s="985">
        <v>-12.26</v>
      </c>
      <c r="BE487" s="700">
        <v>2014</v>
      </c>
      <c r="BF487" s="1013">
        <f t="shared" si="134"/>
        <v>0</v>
      </c>
      <c r="BG487" s="995">
        <v>0.89999999999999991</v>
      </c>
    </row>
    <row r="488" spans="1:59" x14ac:dyDescent="0.2">
      <c r="A488" s="984" t="s">
        <v>3949</v>
      </c>
      <c r="B488" s="988" t="s">
        <v>3950</v>
      </c>
      <c r="C488" s="1070" t="s">
        <v>108</v>
      </c>
      <c r="D488" s="1070" t="s">
        <v>4401</v>
      </c>
      <c r="E488" s="828">
        <v>6</v>
      </c>
      <c r="F488" s="1148">
        <v>758</v>
      </c>
      <c r="G488" s="1148" t="s">
        <v>106</v>
      </c>
      <c r="H488" s="1148" t="s">
        <v>106</v>
      </c>
      <c r="I488" s="987">
        <v>25.72</v>
      </c>
      <c r="J488" s="738">
        <f t="shared" si="121"/>
        <v>2.4883359253499222</v>
      </c>
      <c r="K488" s="990">
        <v>0.16</v>
      </c>
      <c r="L488" s="1000">
        <v>4</v>
      </c>
      <c r="M488" s="729">
        <f t="shared" si="122"/>
        <v>0.64</v>
      </c>
      <c r="N488" s="983" t="s">
        <v>506</v>
      </c>
      <c r="O488" s="831">
        <v>0.15</v>
      </c>
      <c r="P488" s="973">
        <v>43447</v>
      </c>
      <c r="Q488" s="973">
        <v>43472</v>
      </c>
      <c r="R488" s="729">
        <f t="shared" si="123"/>
        <v>6.6666666666666732</v>
      </c>
      <c r="S488" s="795">
        <f>IF(INDEX(Historical!$D$7:$D$1442,MATCH(B488,Historical!$B$7:$B$1449,0))=0,"n/a",(INDEX(Historical!$C$7:$C$1442,MATCH(B488,Historical!$B$7:$B$1449,0))/INDEX(Historical!$D$7:$D$1442,MATCH(B488,Historical!$B$7:$B$1449,0))-1)*100)</f>
        <v>44.444444444444464</v>
      </c>
      <c r="T488" s="795">
        <f>IF(INDEX(Historical!$F$7:$F$1442,MATCH(B488,Historical!$B$7:$B$1449,0))=0,"n/a",((INDEX(Historical!$C$7:$C$1442,MATCH(B488,Historical!$B$7:$B$1449,0))/INDEX(Historical!$F$7:$F$1442,MATCH(B488,Historical!$B$7:$B$1449,0)))^(1/3)-1)*100)</f>
        <v>35.288645797913198</v>
      </c>
      <c r="U488" s="795" t="str">
        <f>IF(INDEX(Historical!$H$7:$H$1442,MATCH(B488,Historical!$B$7:$B$1449,0))=0,"n/a",((INDEX(Historical!$C$7:$C$1442,MATCH(B488,Historical!$B$7:$B$1449,0))/INDEX(Historical!$H$7:$H$1442,MATCH(B488,Historical!$B$7:$B$1449,0)))^(1/5)-1)*100)</f>
        <v>n/a</v>
      </c>
      <c r="V488" s="795">
        <f>IF(INDEX(Historical!$O$7:$O$1442,MATCH(B488,Historical!$B$7:$B$1449,0))=0,"n/a",((INDEX(Historical!$C$7:$C$1442,MATCH(B488,Historical!$B$7:$B$1449,0))/INDEX(Historical!$O$7:$O$1442,MATCH(B488,Historical!$B$7:$B$1449,0)))^(1/10)-1)*100)</f>
        <v>6.7736177551353194</v>
      </c>
      <c r="W488" s="796" t="str">
        <f t="shared" si="124"/>
        <v>n/a</v>
      </c>
      <c r="X488" s="797" t="str">
        <f t="shared" si="125"/>
        <v>n/a</v>
      </c>
      <c r="Y488" s="989"/>
      <c r="Z488" s="738">
        <f t="shared" si="126"/>
        <v>37.869822485207102</v>
      </c>
      <c r="AA488" s="999">
        <f t="shared" si="127"/>
        <v>15.218934911242604</v>
      </c>
      <c r="AB488" s="1000">
        <v>12</v>
      </c>
      <c r="AC488" s="978">
        <v>1.69</v>
      </c>
      <c r="AD488" s="978">
        <v>15.24</v>
      </c>
      <c r="AE488" s="978">
        <v>4.53</v>
      </c>
      <c r="AF488" s="978">
        <v>1.46</v>
      </c>
      <c r="AG488" s="978">
        <v>6.8000000000000007</v>
      </c>
      <c r="AH488" s="978">
        <v>2.9000000000000004</v>
      </c>
      <c r="AI488" s="978">
        <v>4.2799999999999994</v>
      </c>
      <c r="AJ488" s="978">
        <v>30.9</v>
      </c>
      <c r="AK488" s="978">
        <v>1</v>
      </c>
      <c r="AL488" s="991">
        <v>2009.9999999999998</v>
      </c>
      <c r="AM488" s="985">
        <v>1</v>
      </c>
      <c r="AN488" s="978">
        <v>0.2</v>
      </c>
      <c r="AO488" s="838" t="str">
        <f t="shared" si="128"/>
        <v>n/a</v>
      </c>
      <c r="AP488" s="839" t="str">
        <f t="shared" si="129"/>
        <v>n/a</v>
      </c>
      <c r="AQ488" s="1001">
        <f t="shared" si="130"/>
        <v>-0.62496407734721204</v>
      </c>
      <c r="AR488" s="738">
        <f>INDEX(Historical!$C$7:$C$1442,MATCH(B488,Historical!$B$7:$B$1449,0))*IF(AH488="n/a",1.03,IF(AH488&lt;0,1.01,IF(AH488&gt;10,1.1,(1+AH488/100))))</f>
        <v>0.53508</v>
      </c>
      <c r="AS488" s="999">
        <f t="shared" si="131"/>
        <v>0.55798142399999995</v>
      </c>
      <c r="AT488" s="999">
        <f t="shared" si="136"/>
        <v>0.56356123823999993</v>
      </c>
      <c r="AU488" s="999">
        <f t="shared" si="136"/>
        <v>0.56919685062239989</v>
      </c>
      <c r="AV488" s="999">
        <f t="shared" si="136"/>
        <v>0.57488881912862388</v>
      </c>
      <c r="AW488" s="738">
        <f t="shared" si="132"/>
        <v>2.8007083319910242</v>
      </c>
      <c r="AX488" s="846">
        <f t="shared" si="133"/>
        <v>10.889223685812691</v>
      </c>
      <c r="AY488" s="1080">
        <v>1.2</v>
      </c>
      <c r="AZ488" s="985">
        <v>27.139999999999997</v>
      </c>
      <c r="BA488" s="985">
        <v>-24.75</v>
      </c>
      <c r="BB488" s="985">
        <v>8.2600000000000016</v>
      </c>
      <c r="BC488" s="985">
        <v>-10.01</v>
      </c>
      <c r="BE488" s="700">
        <v>2014</v>
      </c>
      <c r="BF488" s="1013">
        <f t="shared" si="134"/>
        <v>0</v>
      </c>
      <c r="BG488" s="995">
        <v>0.8</v>
      </c>
    </row>
    <row r="489" spans="1:59" s="874" customFormat="1" x14ac:dyDescent="0.2">
      <c r="A489" s="877" t="s">
        <v>4050</v>
      </c>
      <c r="B489" s="882" t="s">
        <v>4051</v>
      </c>
      <c r="C489" s="1070" t="s">
        <v>108</v>
      </c>
      <c r="D489" s="1070" t="s">
        <v>4393</v>
      </c>
      <c r="E489" s="854">
        <v>5</v>
      </c>
      <c r="F489" s="1148">
        <v>826</v>
      </c>
      <c r="G489" s="1147" t="s">
        <v>106</v>
      </c>
      <c r="H489" s="1147" t="s">
        <v>106</v>
      </c>
      <c r="I489" s="855">
        <v>9.48</v>
      </c>
      <c r="J489" s="856">
        <f t="shared" si="121"/>
        <v>2.9535864978902953</v>
      </c>
      <c r="K489" s="857">
        <v>7.0000000000000007E-2</v>
      </c>
      <c r="L489" s="858">
        <v>4</v>
      </c>
      <c r="M489" s="859">
        <f t="shared" si="122"/>
        <v>0.28000000000000003</v>
      </c>
      <c r="N489" s="860" t="s">
        <v>975</v>
      </c>
      <c r="O489" s="861">
        <v>0.06</v>
      </c>
      <c r="P489" s="862">
        <v>43307</v>
      </c>
      <c r="Q489" s="862">
        <v>43322</v>
      </c>
      <c r="R489" s="859">
        <f t="shared" si="123"/>
        <v>16.666666666666682</v>
      </c>
      <c r="S489" s="795">
        <f>IF(INDEX(Historical!$D$7:$D$1442,MATCH(B489,Historical!$B$7:$B$1449,0))=0,"n/a",(INDEX(Historical!$C$7:$C$1442,MATCH(B489,Historical!$B$7:$B$1449,0))/INDEX(Historical!$D$7:$D$1442,MATCH(B489,Historical!$B$7:$B$1449,0))-1)*100)</f>
        <v>85.714285714285694</v>
      </c>
      <c r="T489" s="795">
        <f>IF(INDEX(Historical!$F$7:$F$1442,MATCH(B489,Historical!$B$7:$B$1449,0))=0,"n/a",((INDEX(Historical!$C$7:$C$1442,MATCH(B489,Historical!$B$7:$B$1449,0))/INDEX(Historical!$F$7:$F$1442,MATCH(B489,Historical!$B$7:$B$1449,0)))^(1/3)-1)*100)</f>
        <v>54.866839700624205</v>
      </c>
      <c r="U489" s="795" t="str">
        <f>IF(INDEX(Historical!$H$7:$H$1442,MATCH(B489,Historical!$B$7:$B$1449,0))=0,"n/a",((INDEX(Historical!$C$7:$C$1442,MATCH(B489,Historical!$B$7:$B$1449,0))/INDEX(Historical!$H$7:$H$1442,MATCH(B489,Historical!$B$7:$B$1449,0)))^(1/5)-1)*100)</f>
        <v>n/a</v>
      </c>
      <c r="V489" s="795">
        <f>IF(INDEX(Historical!$O$7:$O$1442,MATCH(B489,Historical!$B$7:$B$1449,0))=0,"n/a",((INDEX(Historical!$C$7:$C$1442,MATCH(B489,Historical!$B$7:$B$1449,0))/INDEX(Historical!$O$7:$O$1442,MATCH(B489,Historical!$B$7:$B$1449,0)))^(1/10)-1)*100)</f>
        <v>6.197880302175629</v>
      </c>
      <c r="W489" s="863" t="str">
        <f t="shared" si="124"/>
        <v>n/a</v>
      </c>
      <c r="X489" s="864" t="str">
        <f t="shared" si="125"/>
        <v>n/a</v>
      </c>
      <c r="Y489" s="879"/>
      <c r="Z489" s="856">
        <f t="shared" si="126"/>
        <v>44.44444444444445</v>
      </c>
      <c r="AA489" s="866">
        <f t="shared" si="127"/>
        <v>15.047619047619047</v>
      </c>
      <c r="AB489" s="858">
        <v>12</v>
      </c>
      <c r="AC489" s="867">
        <v>0.63</v>
      </c>
      <c r="AD489" s="867" t="s">
        <v>137</v>
      </c>
      <c r="AE489" s="867">
        <v>4.54</v>
      </c>
      <c r="AF489" s="867">
        <v>1.54</v>
      </c>
      <c r="AG489" s="867">
        <v>10</v>
      </c>
      <c r="AH489" s="867">
        <v>17.8</v>
      </c>
      <c r="AI489" s="867">
        <v>8.5400000000000009</v>
      </c>
      <c r="AJ489" s="867">
        <v>22.400000000000002</v>
      </c>
      <c r="AK489" s="867" t="s">
        <v>137</v>
      </c>
      <c r="AL489" s="868">
        <v>461.11</v>
      </c>
      <c r="AM489" s="869">
        <v>1.2</v>
      </c>
      <c r="AN489" s="867">
        <v>0</v>
      </c>
      <c r="AO489" s="870" t="str">
        <f t="shared" si="128"/>
        <v>n/a</v>
      </c>
      <c r="AP489" s="871" t="str">
        <f t="shared" si="129"/>
        <v>n/a</v>
      </c>
      <c r="AQ489" s="872">
        <f t="shared" si="130"/>
        <v>1.4852662176104259</v>
      </c>
      <c r="AR489" s="738">
        <f>INDEX(Historical!$C$7:$C$1442,MATCH(B489,Historical!$B$7:$B$1449,0))*IF(AH489="n/a",1.03,IF(AH489&lt;0,1.01,IF(AH489&gt;10,1.1,(1+AH489/100))))</f>
        <v>0.28600000000000003</v>
      </c>
      <c r="AS489" s="866">
        <f t="shared" si="131"/>
        <v>0.31042439999999999</v>
      </c>
      <c r="AT489" s="866">
        <f t="shared" si="136"/>
        <v>0.31973713199999998</v>
      </c>
      <c r="AU489" s="866">
        <f t="shared" si="136"/>
        <v>0.32932924595999996</v>
      </c>
      <c r="AV489" s="866">
        <f t="shared" si="136"/>
        <v>0.33920912333879999</v>
      </c>
      <c r="AW489" s="856">
        <f t="shared" si="132"/>
        <v>1.5846999012987999</v>
      </c>
      <c r="AX489" s="873">
        <f t="shared" si="133"/>
        <v>16.716243684586495</v>
      </c>
      <c r="AY489" s="1081">
        <v>0.57999999999999996</v>
      </c>
      <c r="AZ489" s="869">
        <v>11.66</v>
      </c>
      <c r="BA489" s="869">
        <v>-20.87</v>
      </c>
      <c r="BB489" s="869">
        <v>4.1000000000000005</v>
      </c>
      <c r="BC489" s="869">
        <v>-5.13</v>
      </c>
      <c r="BD489" s="1033"/>
      <c r="BE489" s="700">
        <v>2014</v>
      </c>
      <c r="BF489" s="1013">
        <f t="shared" si="134"/>
        <v>0</v>
      </c>
      <c r="BG489" s="931">
        <v>1.0999999999999999</v>
      </c>
    </row>
    <row r="490" spans="1:59" x14ac:dyDescent="0.2">
      <c r="A490" s="984" t="s">
        <v>1762</v>
      </c>
      <c r="B490" s="988" t="s">
        <v>1763</v>
      </c>
      <c r="C490" s="1070" t="s">
        <v>108</v>
      </c>
      <c r="D490" s="1070" t="s">
        <v>118</v>
      </c>
      <c r="E490" s="828">
        <v>6</v>
      </c>
      <c r="F490" s="1148">
        <v>723</v>
      </c>
      <c r="G490" s="1148" t="s">
        <v>106</v>
      </c>
      <c r="H490" s="1148" t="s">
        <v>106</v>
      </c>
      <c r="I490" s="987">
        <v>52</v>
      </c>
      <c r="J490" s="738">
        <f t="shared" si="121"/>
        <v>2.3846153846153846</v>
      </c>
      <c r="K490" s="990">
        <v>0.31</v>
      </c>
      <c r="L490" s="1000">
        <v>4</v>
      </c>
      <c r="M490" s="729">
        <f t="shared" si="122"/>
        <v>1.24</v>
      </c>
      <c r="N490" s="983" t="s">
        <v>149</v>
      </c>
      <c r="O490" s="831">
        <v>0.28000000000000003</v>
      </c>
      <c r="P490" s="973">
        <v>43251</v>
      </c>
      <c r="Q490" s="973">
        <v>43266</v>
      </c>
      <c r="R490" s="729">
        <f t="shared" si="123"/>
        <v>10.714285714285703</v>
      </c>
      <c r="S490" s="795">
        <f>IF(INDEX(Historical!$D$7:$D$1442,MATCH(B490,Historical!$B$7:$B$1449,0))=0,"n/a",(INDEX(Historical!$C$7:$C$1442,MATCH(B490,Historical!$B$7:$B$1449,0))/INDEX(Historical!$D$7:$D$1442,MATCH(B490,Historical!$B$7:$B$1449,0))-1)*100)</f>
        <v>11.009174311926584</v>
      </c>
      <c r="T490" s="795">
        <f>IF(INDEX(Historical!$F$7:$F$1442,MATCH(B490,Historical!$B$7:$B$1449,0))=0,"n/a",((INDEX(Historical!$C$7:$C$1442,MATCH(B490,Historical!$B$7:$B$1449,0))/INDEX(Historical!$F$7:$F$1442,MATCH(B490,Historical!$B$7:$B$1449,0)))^(1/3)-1)*100)</f>
        <v>12.054415102248006</v>
      </c>
      <c r="U490" s="795">
        <f>IF(INDEX(Historical!$H$7:$H$1442,MATCH(B490,Historical!$B$7:$B$1449,0))=0,"n/a",((INDEX(Historical!$C$7:$C$1442,MATCH(B490,Historical!$B$7:$B$1449,0))/INDEX(Historical!$H$7:$H$1442,MATCH(B490,Historical!$B$7:$B$1449,0)))^(1/5)-1)*100)</f>
        <v>11.888964839724036</v>
      </c>
      <c r="V490" s="795">
        <f>IF(INDEX(Historical!$O$7:$O$1442,MATCH(B490,Historical!$B$7:$B$1449,0))=0,"n/a",((INDEX(Historical!$C$7:$C$1442,MATCH(B490,Historical!$B$7:$B$1449,0))/INDEX(Historical!$O$7:$O$1442,MATCH(B490,Historical!$B$7:$B$1449,0)))^(1/10)-1)*100)</f>
        <v>7.2663275367047531</v>
      </c>
      <c r="W490" s="796">
        <f t="shared" si="124"/>
        <v>1.6361724378193427</v>
      </c>
      <c r="X490" s="797" t="str">
        <f t="shared" si="125"/>
        <v>n/a</v>
      </c>
      <c r="Y490" s="752"/>
      <c r="Z490" s="738">
        <f t="shared" si="126"/>
        <v>59.047619047619051</v>
      </c>
      <c r="AA490" s="999">
        <f t="shared" si="127"/>
        <v>24.761904761904759</v>
      </c>
      <c r="AB490" s="1000">
        <v>12</v>
      </c>
      <c r="AC490" s="978">
        <v>2.1</v>
      </c>
      <c r="AD490" s="978">
        <v>2.4700000000000002</v>
      </c>
      <c r="AE490" s="978">
        <v>1.22</v>
      </c>
      <c r="AF490" s="978">
        <v>1.47</v>
      </c>
      <c r="AG490" s="978">
        <v>10.9</v>
      </c>
      <c r="AH490" s="978">
        <v>-52.900000000000006</v>
      </c>
      <c r="AI490" s="978">
        <v>26.029999999999998</v>
      </c>
      <c r="AJ490" s="978">
        <v>-10.7</v>
      </c>
      <c r="AK490" s="978">
        <v>10</v>
      </c>
      <c r="AL490" s="991">
        <v>1330</v>
      </c>
      <c r="AM490" s="985">
        <v>0.3</v>
      </c>
      <c r="AN490" s="978">
        <v>0</v>
      </c>
      <c r="AO490" s="838">
        <f t="shared" si="128"/>
        <v>-10.488324537565338</v>
      </c>
      <c r="AP490" s="839">
        <f t="shared" si="129"/>
        <v>14.273580224339421</v>
      </c>
      <c r="AQ490" s="1001">
        <f t="shared" si="130"/>
        <v>27.191893522259413</v>
      </c>
      <c r="AR490" s="738">
        <f>INDEX(Historical!$C$7:$C$1442,MATCH(B490,Historical!$B$7:$B$1449,0))*IF(AH490="n/a",1.03,IF(AH490&lt;0,1.01,IF(AH490&gt;10,1.1,(1+AH490/100))))</f>
        <v>1.2221</v>
      </c>
      <c r="AS490" s="999">
        <f t="shared" si="131"/>
        <v>1.3443100000000001</v>
      </c>
      <c r="AT490" s="999">
        <f t="shared" si="136"/>
        <v>1.4787410000000003</v>
      </c>
      <c r="AU490" s="999">
        <f t="shared" si="136"/>
        <v>1.6266151000000004</v>
      </c>
      <c r="AV490" s="999">
        <f t="shared" si="136"/>
        <v>1.7892766100000006</v>
      </c>
      <c r="AW490" s="738">
        <f t="shared" si="132"/>
        <v>7.4610427100000019</v>
      </c>
      <c r="AX490" s="846">
        <f t="shared" si="133"/>
        <v>14.34815905769231</v>
      </c>
      <c r="AY490" s="1080">
        <v>0.13</v>
      </c>
      <c r="AZ490" s="985">
        <v>40.410000000000004</v>
      </c>
      <c r="BA490" s="985">
        <v>-11.15</v>
      </c>
      <c r="BB490" s="985">
        <v>-1.7000000000000002</v>
      </c>
      <c r="BC490" s="985">
        <v>0.91</v>
      </c>
      <c r="BE490" s="700">
        <v>2013</v>
      </c>
      <c r="BF490" s="1013">
        <f t="shared" si="134"/>
        <v>0</v>
      </c>
      <c r="BG490" s="995">
        <v>3.2</v>
      </c>
    </row>
    <row r="491" spans="1:59" x14ac:dyDescent="0.2">
      <c r="A491" s="976" t="s">
        <v>1764</v>
      </c>
      <c r="B491" s="988" t="s">
        <v>1765</v>
      </c>
      <c r="C491" s="1070" t="s">
        <v>112</v>
      </c>
      <c r="D491" s="1070" t="s">
        <v>4417</v>
      </c>
      <c r="E491" s="828">
        <v>9</v>
      </c>
      <c r="F491" s="1148">
        <v>346</v>
      </c>
      <c r="G491" s="1148" t="s">
        <v>115</v>
      </c>
      <c r="H491" s="1148" t="s">
        <v>115</v>
      </c>
      <c r="I491" s="987">
        <v>105.4</v>
      </c>
      <c r="J491" s="738">
        <f t="shared" si="121"/>
        <v>3.4535104364326372</v>
      </c>
      <c r="K491" s="990">
        <v>0.91</v>
      </c>
      <c r="L491" s="1000">
        <v>4</v>
      </c>
      <c r="M491" s="729">
        <f t="shared" si="122"/>
        <v>3.64</v>
      </c>
      <c r="N491" s="983" t="s">
        <v>429</v>
      </c>
      <c r="O491" s="831">
        <v>0.83</v>
      </c>
      <c r="P491" s="694">
        <v>43150</v>
      </c>
      <c r="Q491" s="694">
        <v>43166</v>
      </c>
      <c r="R491" s="729">
        <f t="shared" si="123"/>
        <v>9.6385542168674796</v>
      </c>
      <c r="S491" s="795">
        <f>IF(INDEX(Historical!$D$7:$D$1442,MATCH(B491,Historical!$B$7:$B$1449,0))=0,"n/a",(INDEX(Historical!$C$7:$C$1442,MATCH(B491,Historical!$B$7:$B$1449,0))/INDEX(Historical!$D$7:$D$1442,MATCH(B491,Historical!$B$7:$B$1449,0))-1)*100)</f>
        <v>9.6385542168674796</v>
      </c>
      <c r="T491" s="795">
        <f>IF(INDEX(Historical!$F$7:$F$1442,MATCH(B491,Historical!$B$7:$B$1449,0))=0,"n/a",((INDEX(Historical!$C$7:$C$1442,MATCH(B491,Historical!$B$7:$B$1449,0))/INDEX(Historical!$F$7:$F$1442,MATCH(B491,Historical!$B$7:$B$1449,0)))^(1/3)-1)*100)</f>
        <v>7.6232685102480158</v>
      </c>
      <c r="U491" s="795">
        <f>IF(INDEX(Historical!$H$7:$H$1442,MATCH(B491,Historical!$B$7:$B$1449,0))=0,"n/a",((INDEX(Historical!$C$7:$C$1442,MATCH(B491,Historical!$B$7:$B$1449,0))/INDEX(Historical!$H$7:$H$1442,MATCH(B491,Historical!$B$7:$B$1449,0)))^(1/5)-1)*100)</f>
        <v>7.9766727007235971</v>
      </c>
      <c r="V491" s="795">
        <f>IF(INDEX(Historical!$O$7:$O$1442,MATCH(B491,Historical!$B$7:$B$1449,0))=0,"n/a",((INDEX(Historical!$C$7:$C$1442,MATCH(B491,Historical!$B$7:$B$1449,0))/INDEX(Historical!$O$7:$O$1442,MATCH(B491,Historical!$B$7:$B$1449,0)))^(1/10)-1)*100)</f>
        <v>7.2958409208072172</v>
      </c>
      <c r="W491" s="796">
        <f t="shared" si="124"/>
        <v>1.0933177939741938</v>
      </c>
      <c r="X491" s="797">
        <f t="shared" si="125"/>
        <v>0.17765418041700662</v>
      </c>
      <c r="Y491" s="752"/>
      <c r="Z491" s="738">
        <f t="shared" si="126"/>
        <v>61.073825503355707</v>
      </c>
      <c r="AA491" s="999">
        <f t="shared" si="127"/>
        <v>17.684563758389263</v>
      </c>
      <c r="AB491" s="1000">
        <v>12</v>
      </c>
      <c r="AC491" s="978">
        <v>5.96</v>
      </c>
      <c r="AD491" s="978">
        <v>1.53</v>
      </c>
      <c r="AE491" s="978">
        <v>1.26</v>
      </c>
      <c r="AF491" s="978">
        <v>29.44</v>
      </c>
      <c r="AG491" s="980">
        <v>280.39999999999998</v>
      </c>
      <c r="AH491" s="978">
        <v>37.4</v>
      </c>
      <c r="AI491" s="978">
        <v>7.31</v>
      </c>
      <c r="AJ491" s="978">
        <v>44.9</v>
      </c>
      <c r="AK491" s="978">
        <v>11.559999999999999</v>
      </c>
      <c r="AL491" s="991">
        <v>89550</v>
      </c>
      <c r="AM491" s="986" t="s">
        <v>137</v>
      </c>
      <c r="AN491" s="980">
        <v>7.52</v>
      </c>
      <c r="AO491" s="838">
        <f t="shared" si="128"/>
        <v>-6.2543806212330288</v>
      </c>
      <c r="AP491" s="839">
        <f t="shared" si="129"/>
        <v>11.430183137156234</v>
      </c>
      <c r="AQ491" s="1001">
        <f t="shared" si="130"/>
        <v>381.03294276055567</v>
      </c>
      <c r="AR491" s="738">
        <f>INDEX(Historical!$C$7:$C$1442,MATCH(B491,Historical!$B$7:$B$1449,0))*IF(AH491="n/a",1.03,IF(AH491&lt;0,1.01,IF(AH491&gt;10,1.1,(1+AH491/100))))</f>
        <v>4.0040000000000004</v>
      </c>
      <c r="AS491" s="999">
        <f t="shared" si="131"/>
        <v>4.2966924000000004</v>
      </c>
      <c r="AT491" s="999">
        <f t="shared" si="136"/>
        <v>4.7263616400000013</v>
      </c>
      <c r="AU491" s="999">
        <f t="shared" si="136"/>
        <v>5.198997804000002</v>
      </c>
      <c r="AV491" s="999">
        <f t="shared" si="136"/>
        <v>5.7188975844000023</v>
      </c>
      <c r="AW491" s="738">
        <f t="shared" si="132"/>
        <v>23.944949428400008</v>
      </c>
      <c r="AX491" s="846">
        <f t="shared" si="133"/>
        <v>22.718168338140423</v>
      </c>
      <c r="AY491" s="1080">
        <v>1.1399999999999999</v>
      </c>
      <c r="AZ491" s="985">
        <v>17.25</v>
      </c>
      <c r="BA491" s="985">
        <v>-18.279999999999998</v>
      </c>
      <c r="BB491" s="985">
        <v>3.3099999999999996</v>
      </c>
      <c r="BC491" s="985">
        <v>-5.7</v>
      </c>
      <c r="BE491" s="700">
        <v>2010</v>
      </c>
      <c r="BF491" s="1013">
        <f t="shared" si="134"/>
        <v>0</v>
      </c>
      <c r="BG491" s="995">
        <v>12</v>
      </c>
    </row>
    <row r="492" spans="1:59" x14ac:dyDescent="0.2">
      <c r="A492" s="976" t="s">
        <v>1766</v>
      </c>
      <c r="B492" s="988" t="s">
        <v>1767</v>
      </c>
      <c r="C492" s="1070" t="s">
        <v>154</v>
      </c>
      <c r="D492" s="1070" t="s">
        <v>4383</v>
      </c>
      <c r="E492" s="828">
        <v>9</v>
      </c>
      <c r="F492" s="1148">
        <v>376</v>
      </c>
      <c r="G492" s="1148" t="s">
        <v>106</v>
      </c>
      <c r="H492" s="1148" t="s">
        <v>106</v>
      </c>
      <c r="I492" s="987">
        <v>270.2</v>
      </c>
      <c r="J492" s="738">
        <f t="shared" si="121"/>
        <v>1.3323464100666174</v>
      </c>
      <c r="K492" s="990">
        <v>0.9</v>
      </c>
      <c r="L492" s="1000">
        <v>4</v>
      </c>
      <c r="M492" s="729">
        <f t="shared" si="122"/>
        <v>3.6</v>
      </c>
      <c r="N492" s="983" t="s">
        <v>196</v>
      </c>
      <c r="O492" s="831">
        <v>0.75</v>
      </c>
      <c r="P492" s="973">
        <v>43266</v>
      </c>
      <c r="Q492" s="973">
        <v>43277</v>
      </c>
      <c r="R492" s="729">
        <f t="shared" si="123"/>
        <v>20.000000000000004</v>
      </c>
      <c r="S492" s="795">
        <f>IF(INDEX(Historical!$D$7:$D$1442,MATCH(B492,Historical!$B$7:$B$1449,0))=0,"n/a",(INDEX(Historical!$C$7:$C$1442,MATCH(B492,Historical!$B$7:$B$1449,0))/INDEX(Historical!$D$7:$D$1442,MATCH(B492,Historical!$B$7:$B$1449,0))-1)*100)</f>
        <v>19.999999999999996</v>
      </c>
      <c r="T492" s="795">
        <f>IF(INDEX(Historical!$F$7:$F$1442,MATCH(B492,Historical!$B$7:$B$1449,0))=0,"n/a",((INDEX(Historical!$C$7:$C$1442,MATCH(B492,Historical!$B$7:$B$1449,0))/INDEX(Historical!$F$7:$F$1442,MATCH(B492,Historical!$B$7:$B$1449,0)))^(1/3)-1)*100)</f>
        <v>22.538513504568325</v>
      </c>
      <c r="U492" s="795">
        <f>IF(INDEX(Historical!$H$7:$H$1442,MATCH(B492,Historical!$B$7:$B$1449,0))=0,"n/a",((INDEX(Historical!$C$7:$C$1442,MATCH(B492,Historical!$B$7:$B$1449,0))/INDEX(Historical!$H$7:$H$1442,MATCH(B492,Historical!$B$7:$B$1449,0)))^(1/5)-1)*100)</f>
        <v>26.800042209031204</v>
      </c>
      <c r="V492" s="795">
        <f>IF(INDEX(Historical!$O$7:$O$1442,MATCH(B492,Historical!$B$7:$B$1449,0))=0,"n/a",((INDEX(Historical!$C$7:$C$1442,MATCH(B492,Historical!$B$7:$B$1449,0))/INDEX(Historical!$O$7:$O$1442,MATCH(B492,Historical!$B$7:$B$1449,0)))^(1/10)-1)*100)</f>
        <v>60.719948299235085</v>
      </c>
      <c r="W492" s="796">
        <f t="shared" si="124"/>
        <v>0.44137129493189664</v>
      </c>
      <c r="X492" s="797">
        <f t="shared" si="125"/>
        <v>2.1440033767224964</v>
      </c>
      <c r="Y492" s="988"/>
      <c r="Z492" s="738">
        <f t="shared" si="126"/>
        <v>29.532403609515999</v>
      </c>
      <c r="AA492" s="999">
        <f t="shared" si="127"/>
        <v>22.165709598031174</v>
      </c>
      <c r="AB492" s="1000">
        <v>12</v>
      </c>
      <c r="AC492" s="978">
        <v>12.19</v>
      </c>
      <c r="AD492" s="978">
        <v>1.4</v>
      </c>
      <c r="AE492" s="978">
        <v>1.1499999999999999</v>
      </c>
      <c r="AF492" s="978">
        <v>5.2</v>
      </c>
      <c r="AG492" s="978">
        <v>24.5</v>
      </c>
      <c r="AH492" s="978">
        <v>31.1</v>
      </c>
      <c r="AI492" s="978">
        <v>13.469999999999999</v>
      </c>
      <c r="AJ492" s="978">
        <v>12.5</v>
      </c>
      <c r="AK492" s="978">
        <v>15.8</v>
      </c>
      <c r="AL492" s="991">
        <v>259930</v>
      </c>
      <c r="AM492" s="985">
        <v>0.4</v>
      </c>
      <c r="AN492" s="978">
        <v>0.67</v>
      </c>
      <c r="AO492" s="838">
        <f t="shared" si="128"/>
        <v>5.9666790210666463</v>
      </c>
      <c r="AP492" s="839">
        <f t="shared" si="129"/>
        <v>28.132388619097821</v>
      </c>
      <c r="AQ492" s="1001">
        <f t="shared" si="130"/>
        <v>126.33474708420719</v>
      </c>
      <c r="AR492" s="738">
        <f>INDEX(Historical!$C$7:$C$1442,MATCH(B492,Historical!$B$7:$B$1449,0))*IF(AH492="n/a",1.03,IF(AH492&lt;0,1.01,IF(AH492&gt;10,1.1,(1+AH492/100))))</f>
        <v>3.7950000000000004</v>
      </c>
      <c r="AS492" s="999">
        <f t="shared" si="131"/>
        <v>4.174500000000001</v>
      </c>
      <c r="AT492" s="999">
        <f t="shared" si="136"/>
        <v>4.5919500000000015</v>
      </c>
      <c r="AU492" s="999">
        <f t="shared" si="136"/>
        <v>5.0511450000000018</v>
      </c>
      <c r="AV492" s="999">
        <f t="shared" si="136"/>
        <v>5.5562595000000021</v>
      </c>
      <c r="AW492" s="738">
        <f t="shared" si="132"/>
        <v>23.168854500000009</v>
      </c>
      <c r="AX492" s="846">
        <f t="shared" si="133"/>
        <v>8.5747055884530017</v>
      </c>
      <c r="AY492" s="1080">
        <v>0.86</v>
      </c>
      <c r="AZ492" s="985">
        <v>29.599999999999998</v>
      </c>
      <c r="BA492" s="985">
        <v>-6.16</v>
      </c>
      <c r="BB492" s="985">
        <v>4.0599999999999996</v>
      </c>
      <c r="BC492" s="985">
        <v>5.43</v>
      </c>
      <c r="BE492" s="700">
        <v>2010</v>
      </c>
      <c r="BF492" s="1013">
        <f t="shared" si="134"/>
        <v>0</v>
      </c>
      <c r="BG492" s="995">
        <v>7.9</v>
      </c>
    </row>
    <row r="493" spans="1:59" x14ac:dyDescent="0.2">
      <c r="A493" s="984" t="s">
        <v>3951</v>
      </c>
      <c r="B493" s="988" t="s">
        <v>3952</v>
      </c>
      <c r="C493" s="1070" t="s">
        <v>108</v>
      </c>
      <c r="D493" s="1070" t="s">
        <v>4401</v>
      </c>
      <c r="E493" s="828">
        <v>6</v>
      </c>
      <c r="F493" s="1148">
        <v>729</v>
      </c>
      <c r="G493" s="1148" t="s">
        <v>106</v>
      </c>
      <c r="H493" s="1148" t="s">
        <v>106</v>
      </c>
      <c r="I493" s="987">
        <v>19.809999999999999</v>
      </c>
      <c r="J493" s="738">
        <f t="shared" si="121"/>
        <v>1.4134275618374559</v>
      </c>
      <c r="K493" s="990">
        <v>7.0000000000000007E-2</v>
      </c>
      <c r="L493" s="1000">
        <v>4</v>
      </c>
      <c r="M493" s="729">
        <f t="shared" si="122"/>
        <v>0.28000000000000003</v>
      </c>
      <c r="N493" s="983" t="s">
        <v>152</v>
      </c>
      <c r="O493" s="831">
        <v>0.06</v>
      </c>
      <c r="P493" s="973">
        <v>43265</v>
      </c>
      <c r="Q493" s="973">
        <v>43280</v>
      </c>
      <c r="R493" s="729">
        <f t="shared" si="123"/>
        <v>16.666666666666682</v>
      </c>
      <c r="S493" s="795">
        <f>IF(INDEX(Historical!$D$7:$D$1442,MATCH(B493,Historical!$B$7:$B$1449,0))=0,"n/a",(INDEX(Historical!$C$7:$C$1442,MATCH(B493,Historical!$B$7:$B$1449,0))/INDEX(Historical!$D$7:$D$1442,MATCH(B493,Historical!$B$7:$B$1449,0))-1)*100)</f>
        <v>17.391304347826097</v>
      </c>
      <c r="T493" s="795">
        <f>IF(INDEX(Historical!$F$7:$F$1442,MATCH(B493,Historical!$B$7:$B$1449,0))=0,"n/a",((INDEX(Historical!$C$7:$C$1442,MATCH(B493,Historical!$B$7:$B$1449,0))/INDEX(Historical!$F$7:$F$1442,MATCH(B493,Historical!$B$7:$B$1449,0)))^(1/3)-1)*100)</f>
        <v>24.473980004936525</v>
      </c>
      <c r="U493" s="795">
        <f>IF(INDEX(Historical!$H$7:$H$1442,MATCH(B493,Historical!$B$7:$B$1449,0))=0,"n/a",((INDEX(Historical!$C$7:$C$1442,MATCH(B493,Historical!$B$7:$B$1449,0))/INDEX(Historical!$H$7:$H$1442,MATCH(B493,Historical!$B$7:$B$1449,0)))^(1/5)-1)*100)</f>
        <v>55.184557391535982</v>
      </c>
      <c r="V493" s="795">
        <f>IF(INDEX(Historical!$O$7:$O$1442,MATCH(B493,Historical!$B$7:$B$1449,0))=0,"n/a",((INDEX(Historical!$C$7:$C$1442,MATCH(B493,Historical!$B$7:$B$1449,0))/INDEX(Historical!$O$7:$O$1442,MATCH(B493,Historical!$B$7:$B$1449,0)))^(1/10)-1)*100)</f>
        <v>6.0540481614018704</v>
      </c>
      <c r="W493" s="796">
        <f t="shared" si="124"/>
        <v>9.11531522715166</v>
      </c>
      <c r="X493" s="797">
        <f t="shared" si="125"/>
        <v>1.5949294043796529</v>
      </c>
      <c r="Y493" s="752"/>
      <c r="Z493" s="738">
        <f t="shared" si="126"/>
        <v>13.93034825870647</v>
      </c>
      <c r="AA493" s="999">
        <f t="shared" si="127"/>
        <v>9.8557213930348269</v>
      </c>
      <c r="AB493" s="1000">
        <v>12</v>
      </c>
      <c r="AC493" s="978">
        <v>2.0099999999999998</v>
      </c>
      <c r="AD493" s="978" t="s">
        <v>137</v>
      </c>
      <c r="AE493" s="978">
        <v>3.15</v>
      </c>
      <c r="AF493" s="978">
        <v>1.6</v>
      </c>
      <c r="AG493" s="978">
        <v>13.4</v>
      </c>
      <c r="AH493" s="978">
        <v>-1.4000000000000001</v>
      </c>
      <c r="AI493" s="978">
        <v>13.98</v>
      </c>
      <c r="AJ493" s="978">
        <v>34.599999999999994</v>
      </c>
      <c r="AK493" s="978" t="s">
        <v>137</v>
      </c>
      <c r="AL493" s="991">
        <v>212.17</v>
      </c>
      <c r="AM493" s="985">
        <v>8</v>
      </c>
      <c r="AN493" s="978">
        <v>0.08</v>
      </c>
      <c r="AO493" s="838">
        <f t="shared" si="128"/>
        <v>46.742263560338614</v>
      </c>
      <c r="AP493" s="839">
        <f t="shared" si="129"/>
        <v>56.597984953373441</v>
      </c>
      <c r="AQ493" s="1001">
        <f t="shared" si="130"/>
        <v>-16.28313795535249</v>
      </c>
      <c r="AR493" s="738">
        <f>INDEX(Historical!$C$7:$C$1442,MATCH(B493,Historical!$B$7:$B$1449,0))*IF(AH493="n/a",1.03,IF(AH493&lt;0,1.01,IF(AH493&gt;10,1.1,(1+AH493/100))))</f>
        <v>0.2727</v>
      </c>
      <c r="AS493" s="999">
        <f t="shared" si="131"/>
        <v>0.29997000000000001</v>
      </c>
      <c r="AT493" s="999">
        <f t="shared" si="136"/>
        <v>0.3089691</v>
      </c>
      <c r="AU493" s="999">
        <f t="shared" si="136"/>
        <v>0.31823817300000001</v>
      </c>
      <c r="AV493" s="999">
        <f t="shared" si="136"/>
        <v>0.32778531819000001</v>
      </c>
      <c r="AW493" s="738">
        <f t="shared" si="132"/>
        <v>1.5276625911899999</v>
      </c>
      <c r="AX493" s="846">
        <f t="shared" si="133"/>
        <v>7.7115728984856133</v>
      </c>
      <c r="AY493" s="1080">
        <v>0.54</v>
      </c>
      <c r="AZ493" s="985">
        <v>10.059999999999999</v>
      </c>
      <c r="BA493" s="985">
        <v>-22.31</v>
      </c>
      <c r="BB493" s="985">
        <v>-3.04</v>
      </c>
      <c r="BC493" s="985">
        <v>-11.57</v>
      </c>
      <c r="BE493" s="700">
        <v>2013</v>
      </c>
      <c r="BF493" s="1013">
        <f t="shared" si="134"/>
        <v>0</v>
      </c>
      <c r="BG493" s="995">
        <v>1.0999999999999999</v>
      </c>
    </row>
    <row r="494" spans="1:59" x14ac:dyDescent="0.2">
      <c r="A494" s="976" t="s">
        <v>1768</v>
      </c>
      <c r="B494" s="988" t="s">
        <v>1769</v>
      </c>
      <c r="C494" s="1070" t="s">
        <v>112</v>
      </c>
      <c r="D494" s="1070" t="s">
        <v>1230</v>
      </c>
      <c r="E494" s="828">
        <v>6</v>
      </c>
      <c r="F494" s="1148">
        <v>726</v>
      </c>
      <c r="G494" s="1148" t="s">
        <v>106</v>
      </c>
      <c r="H494" s="1148" t="s">
        <v>106</v>
      </c>
      <c r="I494" s="987">
        <v>30.82</v>
      </c>
      <c r="J494" s="738">
        <f t="shared" si="121"/>
        <v>1.1680726800778716</v>
      </c>
      <c r="K494" s="990">
        <v>0.18</v>
      </c>
      <c r="L494" s="1000">
        <v>2</v>
      </c>
      <c r="M494" s="729">
        <f t="shared" si="122"/>
        <v>0.36</v>
      </c>
      <c r="N494" s="983" t="s">
        <v>149</v>
      </c>
      <c r="O494" s="831">
        <v>0.17</v>
      </c>
      <c r="P494" s="973">
        <v>43251</v>
      </c>
      <c r="Q494" s="973">
        <v>43266</v>
      </c>
      <c r="R494" s="729">
        <f t="shared" si="123"/>
        <v>5.8823529411764595</v>
      </c>
      <c r="S494" s="795">
        <f>IF(INDEX(Historical!$D$7:$D$1442,MATCH(B494,Historical!$B$7:$B$1449,0))=0,"n/a",(INDEX(Historical!$C$7:$C$1442,MATCH(B494,Historical!$B$7:$B$1449,0))/INDEX(Historical!$D$7:$D$1442,MATCH(B494,Historical!$B$7:$B$1449,0))-1)*100)</f>
        <v>12.5</v>
      </c>
      <c r="T494" s="795">
        <f>IF(INDEX(Historical!$F$7:$F$1442,MATCH(B494,Historical!$B$7:$B$1449,0))=0,"n/a",((INDEX(Historical!$C$7:$C$1442,MATCH(B494,Historical!$B$7:$B$1449,0))/INDEX(Historical!$F$7:$F$1442,MATCH(B494,Historical!$B$7:$B$1449,0)))^(1/3)-1)*100)</f>
        <v>9.6149948274456563</v>
      </c>
      <c r="U494" s="795">
        <f>IF(INDEX(Historical!$H$7:$H$1442,MATCH(B494,Historical!$B$7:$B$1449,0))=0,"n/a",((INDEX(Historical!$C$7:$C$1442,MATCH(B494,Historical!$B$7:$B$1449,0))/INDEX(Historical!$H$7:$H$1442,MATCH(B494,Historical!$B$7:$B$1449,0)))^(1/5)-1)*100)</f>
        <v>21.374646976541879</v>
      </c>
      <c r="V494" s="795">
        <f>IF(INDEX(Historical!$O$7:$O$1442,MATCH(B494,Historical!$B$7:$B$1449,0))=0,"n/a",((INDEX(Historical!$C$7:$C$1442,MATCH(B494,Historical!$B$7:$B$1449,0))/INDEX(Historical!$O$7:$O$1442,MATCH(B494,Historical!$B$7:$B$1449,0)))^(1/10)-1)*100)</f>
        <v>24.573093961551741</v>
      </c>
      <c r="W494" s="796">
        <f t="shared" si="124"/>
        <v>0.86983946791501676</v>
      </c>
      <c r="X494" s="797">
        <f t="shared" si="125"/>
        <v>0.54388414698579834</v>
      </c>
      <c r="Y494" s="989"/>
      <c r="Z494" s="738">
        <f t="shared" si="126"/>
        <v>18.75</v>
      </c>
      <c r="AA494" s="999">
        <f t="shared" si="127"/>
        <v>16.052083333333336</v>
      </c>
      <c r="AB494" s="1000">
        <v>12</v>
      </c>
      <c r="AC494" s="978">
        <v>1.92</v>
      </c>
      <c r="AD494" s="978">
        <v>3.21</v>
      </c>
      <c r="AE494" s="978">
        <v>0.43</v>
      </c>
      <c r="AF494" s="978">
        <v>1.77</v>
      </c>
      <c r="AG494" s="978">
        <v>13.600000000000001</v>
      </c>
      <c r="AH494" s="978">
        <v>27.800000000000004</v>
      </c>
      <c r="AI494" s="978">
        <v>16.38</v>
      </c>
      <c r="AJ494" s="978">
        <v>39.300000000000004</v>
      </c>
      <c r="AK494" s="978">
        <v>5</v>
      </c>
      <c r="AL494" s="991">
        <v>1900</v>
      </c>
      <c r="AM494" s="985">
        <v>1.5</v>
      </c>
      <c r="AN494" s="978">
        <v>0.2</v>
      </c>
      <c r="AO494" s="838">
        <f t="shared" si="128"/>
        <v>6.490636323286413</v>
      </c>
      <c r="AP494" s="839">
        <f t="shared" si="129"/>
        <v>22.542719656619749</v>
      </c>
      <c r="AQ494" s="1001">
        <f t="shared" si="130"/>
        <v>12.372767559088317</v>
      </c>
      <c r="AR494" s="738">
        <f>INDEX(Historical!$C$7:$C$1442,MATCH(B494,Historical!$B$7:$B$1449,0))*IF(AH494="n/a",1.03,IF(AH494&lt;0,1.01,IF(AH494&gt;10,1.1,(1+AH494/100))))</f>
        <v>0.39600000000000002</v>
      </c>
      <c r="AS494" s="999">
        <f t="shared" si="131"/>
        <v>0.43560000000000004</v>
      </c>
      <c r="AT494" s="999">
        <f t="shared" si="136"/>
        <v>0.45738000000000006</v>
      </c>
      <c r="AU494" s="999">
        <f t="shared" si="136"/>
        <v>0.48024900000000009</v>
      </c>
      <c r="AV494" s="999">
        <f t="shared" si="136"/>
        <v>0.50426145000000011</v>
      </c>
      <c r="AW494" s="738">
        <f t="shared" si="132"/>
        <v>2.2734904500000006</v>
      </c>
      <c r="AX494" s="846">
        <f t="shared" si="133"/>
        <v>7.3766724529526302</v>
      </c>
      <c r="AY494" s="1080">
        <v>1.73</v>
      </c>
      <c r="AZ494" s="985">
        <v>27.67</v>
      </c>
      <c r="BA494" s="985">
        <v>-21.8</v>
      </c>
      <c r="BB494" s="985">
        <v>12.44</v>
      </c>
      <c r="BC494" s="985">
        <v>-6.8500000000000005</v>
      </c>
      <c r="BE494" s="700">
        <v>2013</v>
      </c>
      <c r="BF494" s="1013">
        <f t="shared" si="134"/>
        <v>0</v>
      </c>
      <c r="BG494" s="995">
        <v>8.5</v>
      </c>
    </row>
    <row r="495" spans="1:59" x14ac:dyDescent="0.2">
      <c r="A495" s="984" t="s">
        <v>1772</v>
      </c>
      <c r="B495" s="988" t="s">
        <v>1773</v>
      </c>
      <c r="C495" s="1070" t="s">
        <v>154</v>
      </c>
      <c r="D495" s="1070" t="s">
        <v>4383</v>
      </c>
      <c r="E495" s="828">
        <v>8</v>
      </c>
      <c r="F495" s="1148">
        <v>484</v>
      </c>
      <c r="G495" s="1148" t="s">
        <v>106</v>
      </c>
      <c r="H495" s="1148" t="s">
        <v>106</v>
      </c>
      <c r="I495" s="987">
        <v>105.89</v>
      </c>
      <c r="J495" s="738">
        <f t="shared" si="121"/>
        <v>0.86882614033430927</v>
      </c>
      <c r="K495" s="990">
        <v>0.23</v>
      </c>
      <c r="L495" s="1000">
        <v>4</v>
      </c>
      <c r="M495" s="729">
        <f t="shared" si="122"/>
        <v>0.92</v>
      </c>
      <c r="N495" s="983" t="s">
        <v>241</v>
      </c>
      <c r="O495" s="831">
        <v>0.2</v>
      </c>
      <c r="P495" s="694">
        <v>43179</v>
      </c>
      <c r="Q495" s="694">
        <v>43203</v>
      </c>
      <c r="R495" s="729">
        <f t="shared" si="123"/>
        <v>15</v>
      </c>
      <c r="S495" s="795">
        <f>IF(INDEX(Historical!$D$7:$D$1442,MATCH(B495,Historical!$B$7:$B$1449,0))=0,"n/a",(INDEX(Historical!$C$7:$C$1442,MATCH(B495,Historical!$B$7:$B$1449,0))/INDEX(Historical!$D$7:$D$1442,MATCH(B495,Historical!$B$7:$B$1449,0))-1)*100)</f>
        <v>19.480519480519476</v>
      </c>
      <c r="T495" s="795">
        <f>IF(INDEX(Historical!$F$7:$F$1442,MATCH(B495,Historical!$B$7:$B$1449,0))=0,"n/a",((INDEX(Historical!$C$7:$C$1442,MATCH(B495,Historical!$B$7:$B$1449,0))/INDEX(Historical!$F$7:$F$1442,MATCH(B495,Historical!$B$7:$B$1449,0)))^(1/3)-1)*100)</f>
        <v>15.313156133323268</v>
      </c>
      <c r="U495" s="795">
        <f>IF(INDEX(Historical!$H$7:$H$1442,MATCH(B495,Historical!$B$7:$B$1449,0))=0,"n/a",((INDEX(Historical!$C$7:$C$1442,MATCH(B495,Historical!$B$7:$B$1449,0))/INDEX(Historical!$H$7:$H$1442,MATCH(B495,Historical!$B$7:$B$1449,0)))^(1/5)-1)*100)</f>
        <v>18.126018804310839</v>
      </c>
      <c r="V495" s="795" t="str">
        <f>IF(INDEX(Historical!$O$7:$O$1442,MATCH(B495,Historical!$B$7:$B$1449,0))=0,"n/a",((INDEX(Historical!$C$7:$C$1442,MATCH(B495,Historical!$B$7:$B$1449,0))/INDEX(Historical!$O$7:$O$1442,MATCH(B495,Historical!$B$7:$B$1449,0)))^(1/10)-1)*100)</f>
        <v>n/a</v>
      </c>
      <c r="W495" s="796" t="str">
        <f t="shared" si="124"/>
        <v>n/a</v>
      </c>
      <c r="X495" s="797" t="str">
        <f t="shared" si="125"/>
        <v>n/a</v>
      </c>
      <c r="Y495" s="988"/>
      <c r="Z495" s="738">
        <f t="shared" si="126"/>
        <v>82.142857142857139</v>
      </c>
      <c r="AA495" s="999">
        <f t="shared" si="127"/>
        <v>94.544642857142847</v>
      </c>
      <c r="AB495" s="1000">
        <v>12</v>
      </c>
      <c r="AC495" s="978">
        <v>1.1200000000000001</v>
      </c>
      <c r="AD495" s="978">
        <v>7.56</v>
      </c>
      <c r="AE495" s="978">
        <v>3</v>
      </c>
      <c r="AF495" s="978">
        <v>6.34</v>
      </c>
      <c r="AG495" s="978">
        <v>8.7999999999999989</v>
      </c>
      <c r="AH495" s="978">
        <v>-13.100000000000001</v>
      </c>
      <c r="AI495" s="978">
        <v>9.39</v>
      </c>
      <c r="AJ495" s="978">
        <v>-1.5</v>
      </c>
      <c r="AK495" s="978">
        <v>12.5</v>
      </c>
      <c r="AL495" s="991">
        <v>1340</v>
      </c>
      <c r="AM495" s="985">
        <v>1.7000000000000002</v>
      </c>
      <c r="AN495" s="978">
        <v>0.28000000000000003</v>
      </c>
      <c r="AO495" s="838">
        <f t="shared" si="128"/>
        <v>-75.549797912497695</v>
      </c>
      <c r="AP495" s="839">
        <f t="shared" si="129"/>
        <v>18.994844944645148</v>
      </c>
      <c r="AQ495" s="1001">
        <f t="shared" si="130"/>
        <v>416.14512847724683</v>
      </c>
      <c r="AR495" s="738">
        <f>INDEX(Historical!$C$7:$C$1442,MATCH(B495,Historical!$B$7:$B$1449,0))*IF(AH495="n/a",1.03,IF(AH495&lt;0,1.01,IF(AH495&gt;10,1.1,(1+AH495/100))))</f>
        <v>0.92920000000000003</v>
      </c>
      <c r="AS495" s="999">
        <f t="shared" si="131"/>
        <v>1.0164518800000002</v>
      </c>
      <c r="AT495" s="999">
        <f t="shared" si="136"/>
        <v>1.1180970680000004</v>
      </c>
      <c r="AU495" s="999">
        <f t="shared" si="136"/>
        <v>1.2299067748000005</v>
      </c>
      <c r="AV495" s="999">
        <f t="shared" si="136"/>
        <v>1.3528974522800008</v>
      </c>
      <c r="AW495" s="738">
        <f t="shared" si="132"/>
        <v>5.646553175080002</v>
      </c>
      <c r="AX495" s="846">
        <f t="shared" si="133"/>
        <v>5.3324706535839095</v>
      </c>
      <c r="AY495" s="1080">
        <v>1.19</v>
      </c>
      <c r="AZ495" s="985">
        <v>47.68</v>
      </c>
      <c r="BA495" s="985">
        <v>-18.329999999999998</v>
      </c>
      <c r="BB495" s="985">
        <v>-2.62</v>
      </c>
      <c r="BC495" s="985">
        <v>-0.65</v>
      </c>
      <c r="BE495" s="700">
        <v>2011</v>
      </c>
      <c r="BF495" s="1013">
        <f t="shared" si="134"/>
        <v>0</v>
      </c>
      <c r="BG495" s="995">
        <v>4.3</v>
      </c>
    </row>
    <row r="496" spans="1:59" x14ac:dyDescent="0.2">
      <c r="A496" s="984" t="s">
        <v>1774</v>
      </c>
      <c r="B496" s="988" t="s">
        <v>1775</v>
      </c>
      <c r="C496" s="1070" t="s">
        <v>247</v>
      </c>
      <c r="D496" s="1070" t="s">
        <v>4415</v>
      </c>
      <c r="E496" s="828">
        <v>8</v>
      </c>
      <c r="F496" s="1148">
        <v>483</v>
      </c>
      <c r="G496" s="1148" t="s">
        <v>106</v>
      </c>
      <c r="H496" s="1148" t="s">
        <v>106</v>
      </c>
      <c r="I496" s="987">
        <v>188.26</v>
      </c>
      <c r="J496" s="738">
        <f t="shared" si="121"/>
        <v>3.1233400616169127</v>
      </c>
      <c r="K496" s="990">
        <v>1.47</v>
      </c>
      <c r="L496" s="1000">
        <v>4</v>
      </c>
      <c r="M496" s="729">
        <f t="shared" si="122"/>
        <v>5.88</v>
      </c>
      <c r="N496" s="983" t="s">
        <v>927</v>
      </c>
      <c r="O496" s="831">
        <v>1.0529999999999999</v>
      </c>
      <c r="P496" s="694">
        <v>43185</v>
      </c>
      <c r="Q496" s="694">
        <v>43201</v>
      </c>
      <c r="R496" s="729">
        <f t="shared" si="123"/>
        <v>39.601139601139607</v>
      </c>
      <c r="S496" s="795">
        <f>IF(INDEX(Historical!$D$7:$D$1442,MATCH(B496,Historical!$B$7:$B$1449,0))=0,"n/a",(INDEX(Historical!$C$7:$C$1442,MATCH(B496,Historical!$B$7:$B$1449,0))/INDEX(Historical!$D$7:$D$1442,MATCH(B496,Historical!$B$7:$B$1449,0))-1)*100)</f>
        <v>37.641723356009081</v>
      </c>
      <c r="T496" s="795">
        <f>IF(INDEX(Historical!$F$7:$F$1442,MATCH(B496,Historical!$B$7:$B$1449,0))=0,"n/a",((INDEX(Historical!$C$7:$C$1442,MATCH(B496,Historical!$B$7:$B$1449,0))/INDEX(Historical!$F$7:$F$1442,MATCH(B496,Historical!$B$7:$B$1449,0)))^(1/3)-1)*100)</f>
        <v>33.764274408406393</v>
      </c>
      <c r="U496" s="795">
        <f>IF(INDEX(Historical!$H$7:$H$1442,MATCH(B496,Historical!$B$7:$B$1449,0))=0,"n/a",((INDEX(Historical!$C$7:$C$1442,MATCH(B496,Historical!$B$7:$B$1449,0))/INDEX(Historical!$H$7:$H$1442,MATCH(B496,Historical!$B$7:$B$1449,0)))^(1/5)-1)*100)</f>
        <v>46.483678124948405</v>
      </c>
      <c r="V496" s="795" t="str">
        <f>IF(INDEX(Historical!$O$7:$O$1442,MATCH(B496,Historical!$B$7:$B$1449,0))=0,"n/a",((INDEX(Historical!$C$7:$C$1442,MATCH(B496,Historical!$B$7:$B$1449,0))/INDEX(Historical!$O$7:$O$1442,MATCH(B496,Historical!$B$7:$B$1449,0)))^(1/10)-1)*100)</f>
        <v>n/a</v>
      </c>
      <c r="W496" s="796" t="str">
        <f t="shared" si="124"/>
        <v>n/a</v>
      </c>
      <c r="X496" s="797">
        <f t="shared" si="125"/>
        <v>0.9390642045444122</v>
      </c>
      <c r="Y496" s="989"/>
      <c r="Z496" s="738">
        <f t="shared" si="126"/>
        <v>108.08823529411764</v>
      </c>
      <c r="AA496" s="999">
        <f t="shared" si="127"/>
        <v>34.606617647058819</v>
      </c>
      <c r="AB496" s="1000">
        <v>7</v>
      </c>
      <c r="AC496" s="978">
        <v>5.44</v>
      </c>
      <c r="AD496" s="978">
        <v>38.42</v>
      </c>
      <c r="AE496" s="978">
        <v>3.85</v>
      </c>
      <c r="AF496" s="978">
        <v>5.69</v>
      </c>
      <c r="AG496" s="978">
        <v>18.899999999999999</v>
      </c>
      <c r="AH496" s="978">
        <v>46.9</v>
      </c>
      <c r="AI496" s="978">
        <v>14.05</v>
      </c>
      <c r="AJ496" s="978">
        <v>49.5</v>
      </c>
      <c r="AK496" s="978">
        <v>0.89999999999999991</v>
      </c>
      <c r="AL496" s="991">
        <v>7740</v>
      </c>
      <c r="AM496" s="985">
        <v>1.2</v>
      </c>
      <c r="AN496" s="978">
        <v>1.1499999999999999</v>
      </c>
      <c r="AO496" s="838">
        <f t="shared" si="128"/>
        <v>15.000400539506501</v>
      </c>
      <c r="AP496" s="839">
        <f t="shared" si="129"/>
        <v>49.60701818656532</v>
      </c>
      <c r="AQ496" s="1001">
        <f t="shared" si="130"/>
        <v>195.83152443523187</v>
      </c>
      <c r="AR496" s="738">
        <f>INDEX(Historical!$C$7:$C$1442,MATCH(B496,Historical!$B$7:$B$1449,0))*IF(AH496="n/a",1.03,IF(AH496&lt;0,1.01,IF(AH496&gt;10,1.1,(1+AH496/100))))</f>
        <v>6.0093000000000005</v>
      </c>
      <c r="AS496" s="999">
        <f t="shared" si="131"/>
        <v>6.6102300000000014</v>
      </c>
      <c r="AT496" s="999">
        <f t="shared" si="136"/>
        <v>6.6697220700000006</v>
      </c>
      <c r="AU496" s="999">
        <f t="shared" si="136"/>
        <v>6.72974956863</v>
      </c>
      <c r="AV496" s="999">
        <f t="shared" si="136"/>
        <v>6.7903173147476696</v>
      </c>
      <c r="AW496" s="738">
        <f t="shared" si="132"/>
        <v>32.809318953377669</v>
      </c>
      <c r="AX496" s="846">
        <f t="shared" si="133"/>
        <v>17.427663313172033</v>
      </c>
      <c r="AY496" s="1080">
        <v>0.71</v>
      </c>
      <c r="AZ496" s="985">
        <v>4.82</v>
      </c>
      <c r="BA496" s="985">
        <v>-37.82</v>
      </c>
      <c r="BB496" s="985">
        <v>-16.04</v>
      </c>
      <c r="BC496" s="985">
        <v>-26.25</v>
      </c>
      <c r="BE496" s="700">
        <v>2011</v>
      </c>
      <c r="BF496" s="1013">
        <f t="shared" si="134"/>
        <v>0</v>
      </c>
      <c r="BG496" s="995">
        <v>7.3</v>
      </c>
    </row>
    <row r="497" spans="1:59" x14ac:dyDescent="0.2">
      <c r="A497" s="976" t="s">
        <v>1776</v>
      </c>
      <c r="B497" s="988" t="s">
        <v>1777</v>
      </c>
      <c r="C497" s="1070" t="s">
        <v>179</v>
      </c>
      <c r="D497" s="1070" t="s">
        <v>4399</v>
      </c>
      <c r="E497" s="828">
        <v>9</v>
      </c>
      <c r="F497" s="1148">
        <v>436</v>
      </c>
      <c r="G497" s="1148" t="s">
        <v>106</v>
      </c>
      <c r="H497" s="1148" t="s">
        <v>106</v>
      </c>
      <c r="I497" s="987">
        <v>87.82</v>
      </c>
      <c r="J497" s="738">
        <f t="shared" si="121"/>
        <v>4.0992940104759743</v>
      </c>
      <c r="K497" s="990">
        <v>0.9</v>
      </c>
      <c r="L497" s="1000">
        <v>4</v>
      </c>
      <c r="M497" s="729">
        <f t="shared" si="122"/>
        <v>3.6</v>
      </c>
      <c r="N497" s="983" t="s">
        <v>798</v>
      </c>
      <c r="O497" s="831">
        <v>0.8</v>
      </c>
      <c r="P497" s="973">
        <v>43508</v>
      </c>
      <c r="Q497" s="973">
        <v>43529</v>
      </c>
      <c r="R497" s="729">
        <f t="shared" si="123"/>
        <v>12.499999999999996</v>
      </c>
      <c r="S497" s="795">
        <f>IF(INDEX(Historical!$D$7:$D$1442,MATCH(B497,Historical!$B$7:$B$1449,0))=0,"n/a",(INDEX(Historical!$C$7:$C$1442,MATCH(B497,Historical!$B$7:$B$1449,0))/INDEX(Historical!$D$7:$D$1442,MATCH(B497,Historical!$B$7:$B$1449,0))-1)*100)</f>
        <v>14.285714285714302</v>
      </c>
      <c r="T497" s="795">
        <f>IF(INDEX(Historical!$F$7:$F$1442,MATCH(B497,Historical!$B$7:$B$1449,0))=0,"n/a",((INDEX(Historical!$C$7:$C$1442,MATCH(B497,Historical!$B$7:$B$1449,0))/INDEX(Historical!$F$7:$F$1442,MATCH(B497,Historical!$B$7:$B$1449,0)))^(1/3)-1)*100)</f>
        <v>23.47158379972165</v>
      </c>
      <c r="U497" s="795">
        <f>IF(INDEX(Historical!$H$7:$H$1442,MATCH(B497,Historical!$B$7:$B$1449,0))=0,"n/a",((INDEX(Historical!$C$7:$C$1442,MATCH(B497,Historical!$B$7:$B$1449,0))/INDEX(Historical!$H$7:$H$1442,MATCH(B497,Historical!$B$7:$B$1449,0)))^(1/5)-1)*100)</f>
        <v>30.894008104996583</v>
      </c>
      <c r="V497" s="795">
        <f>IF(INDEX(Historical!$O$7:$O$1442,MATCH(B497,Historical!$B$7:$B$1449,0))=0,"n/a",((INDEX(Historical!$C$7:$C$1442,MATCH(B497,Historical!$B$7:$B$1449,0))/INDEX(Historical!$O$7:$O$1442,MATCH(B497,Historical!$B$7:$B$1449,0)))^(1/10)-1)*100)</f>
        <v>19.902864440437984</v>
      </c>
      <c r="W497" s="796">
        <f t="shared" si="124"/>
        <v>1.5522392868348716</v>
      </c>
      <c r="X497" s="797" t="str">
        <f t="shared" si="125"/>
        <v>n/a</v>
      </c>
      <c r="Y497" s="989"/>
      <c r="Z497" s="738">
        <f t="shared" si="126"/>
        <v>58.064516129032263</v>
      </c>
      <c r="AA497" s="999">
        <f t="shared" si="127"/>
        <v>14.164516129032256</v>
      </c>
      <c r="AB497" s="1000">
        <v>12</v>
      </c>
      <c r="AC497" s="978">
        <v>6.2</v>
      </c>
      <c r="AD497" s="978">
        <v>0.42</v>
      </c>
      <c r="AE497" s="978">
        <v>0.33</v>
      </c>
      <c r="AF497" s="978">
        <v>1.7</v>
      </c>
      <c r="AG497" s="978">
        <v>20.7</v>
      </c>
      <c r="AH497" s="978">
        <v>0.5</v>
      </c>
      <c r="AI497" s="978">
        <v>29.45</v>
      </c>
      <c r="AJ497" s="978">
        <v>-2.4</v>
      </c>
      <c r="AK497" s="978">
        <v>34.06</v>
      </c>
      <c r="AL497" s="991">
        <v>37320</v>
      </c>
      <c r="AM497" s="985">
        <v>0.3</v>
      </c>
      <c r="AN497" s="978">
        <v>0.41</v>
      </c>
      <c r="AO497" s="838">
        <f t="shared" si="128"/>
        <v>20.828785986440302</v>
      </c>
      <c r="AP497" s="839">
        <f t="shared" si="129"/>
        <v>34.993302115472559</v>
      </c>
      <c r="AQ497" s="1001">
        <f t="shared" si="130"/>
        <v>3.4508523553411496</v>
      </c>
      <c r="AR497" s="738">
        <f>INDEX(Historical!$C$7:$C$1442,MATCH(B497,Historical!$B$7:$B$1449,0))*IF(AH497="n/a",1.03,IF(AH497&lt;0,1.01,IF(AH497&gt;10,1.1,(1+AH497/100))))</f>
        <v>3.2159999999999997</v>
      </c>
      <c r="AS497" s="999">
        <f t="shared" si="131"/>
        <v>3.5375999999999999</v>
      </c>
      <c r="AT497" s="999">
        <f t="shared" si="136"/>
        <v>3.8913600000000002</v>
      </c>
      <c r="AU497" s="999">
        <f t="shared" si="136"/>
        <v>4.2804960000000003</v>
      </c>
      <c r="AV497" s="999">
        <f t="shared" si="136"/>
        <v>4.7085456000000008</v>
      </c>
      <c r="AW497" s="738">
        <f t="shared" si="132"/>
        <v>19.634001600000001</v>
      </c>
      <c r="AX497" s="846">
        <f t="shared" si="133"/>
        <v>22.357095877932139</v>
      </c>
      <c r="AY497" s="1080">
        <v>1.02</v>
      </c>
      <c r="AZ497" s="985">
        <v>27.63</v>
      </c>
      <c r="BA497" s="985">
        <v>-30.84</v>
      </c>
      <c r="BB497" s="985">
        <v>13.600000000000001</v>
      </c>
      <c r="BC497" s="985">
        <v>-14.26</v>
      </c>
      <c r="BE497" s="700">
        <v>2011</v>
      </c>
      <c r="BF497" s="1013">
        <f t="shared" si="134"/>
        <v>0</v>
      </c>
      <c r="BG497" s="995">
        <v>9</v>
      </c>
    </row>
    <row r="498" spans="1:59" x14ac:dyDescent="0.2">
      <c r="A498" s="976" t="s">
        <v>1778</v>
      </c>
      <c r="B498" s="988" t="s">
        <v>1779</v>
      </c>
      <c r="C498" s="1070" t="s">
        <v>4381</v>
      </c>
      <c r="D498" s="1070" t="s">
        <v>4382</v>
      </c>
      <c r="E498" s="828">
        <v>9</v>
      </c>
      <c r="F498" s="1148">
        <v>414</v>
      </c>
      <c r="G498" s="1148" t="s">
        <v>37</v>
      </c>
      <c r="H498" s="1148" t="s">
        <v>37</v>
      </c>
      <c r="I498" s="987">
        <v>64.489999999999995</v>
      </c>
      <c r="J498" s="738">
        <f t="shared" si="121"/>
        <v>4.9154907737633744</v>
      </c>
      <c r="K498" s="990">
        <v>0.79249999999999998</v>
      </c>
      <c r="L498" s="1000">
        <v>4</v>
      </c>
      <c r="M498" s="729">
        <f t="shared" si="122"/>
        <v>3.17</v>
      </c>
      <c r="N498" s="983" t="s">
        <v>467</v>
      </c>
      <c r="O498" s="831">
        <v>0.79</v>
      </c>
      <c r="P498" s="973">
        <v>43465</v>
      </c>
      <c r="Q498" s="973">
        <v>43479</v>
      </c>
      <c r="R498" s="729">
        <f t="shared" si="123"/>
        <v>0.31645569620252489</v>
      </c>
      <c r="S498" s="795">
        <f>IF(INDEX(Historical!$D$7:$D$1442,MATCH(B498,Historical!$B$7:$B$1449,0))=0,"n/a",(INDEX(Historical!$C$7:$C$1442,MATCH(B498,Historical!$B$7:$B$1449,0))/INDEX(Historical!$D$7:$D$1442,MATCH(B498,Historical!$B$7:$B$1449,0))-1)*100)</f>
        <v>1.4446227929374</v>
      </c>
      <c r="T498" s="795">
        <f>IF(INDEX(Historical!$F$7:$F$1442,MATCH(B498,Historical!$B$7:$B$1449,0))=0,"n/a",((INDEX(Historical!$C$7:$C$1442,MATCH(B498,Historical!$B$7:$B$1449,0))/INDEX(Historical!$F$7:$F$1442,MATCH(B498,Historical!$B$7:$B$1449,0)))^(1/3)-1)*100)</f>
        <v>3.6791496165080817</v>
      </c>
      <c r="U498" s="795">
        <f>IF(INDEX(Historical!$H$7:$H$1442,MATCH(B498,Historical!$B$7:$B$1449,0))=0,"n/a",((INDEX(Historical!$C$7:$C$1442,MATCH(B498,Historical!$B$7:$B$1449,0))/INDEX(Historical!$H$7:$H$1442,MATCH(B498,Historical!$B$7:$B$1449,0)))^(1/5)-1)*100)</f>
        <v>5.8259547448485716</v>
      </c>
      <c r="V498" s="795">
        <f>IF(INDEX(Historical!$O$7:$O$1442,MATCH(B498,Historical!$B$7:$B$1449,0))=0,"n/a",((INDEX(Historical!$C$7:$C$1442,MATCH(B498,Historical!$B$7:$B$1449,0))/INDEX(Historical!$O$7:$O$1442,MATCH(B498,Historical!$B$7:$B$1449,0)))^(1/10)-1)*100)</f>
        <v>5.8806124171365992</v>
      </c>
      <c r="W498" s="796">
        <f t="shared" si="124"/>
        <v>0.99070544555380824</v>
      </c>
      <c r="X498" s="797">
        <f t="shared" si="125"/>
        <v>0.60061389122150211</v>
      </c>
      <c r="Y498" s="989" t="s">
        <v>3988</v>
      </c>
      <c r="Z498" s="738">
        <f t="shared" si="126"/>
        <v>253.6</v>
      </c>
      <c r="AA498" s="999">
        <f t="shared" si="127"/>
        <v>51.591999999999999</v>
      </c>
      <c r="AB498" s="1000">
        <v>12</v>
      </c>
      <c r="AC498" s="978">
        <v>1.25</v>
      </c>
      <c r="AD498" s="978">
        <v>7.5</v>
      </c>
      <c r="AE498" s="978">
        <v>6.18</v>
      </c>
      <c r="AF498" s="978">
        <v>2.17</v>
      </c>
      <c r="AG498" s="978">
        <v>6.8000000000000007</v>
      </c>
      <c r="AH498" s="978">
        <v>5.3</v>
      </c>
      <c r="AI498" s="978">
        <v>8.64</v>
      </c>
      <c r="AJ498" s="978">
        <v>9.7000000000000011</v>
      </c>
      <c r="AK498" s="978">
        <v>6.9</v>
      </c>
      <c r="AL498" s="991">
        <v>22980</v>
      </c>
      <c r="AM498" s="985">
        <v>0.4</v>
      </c>
      <c r="AN498" s="978">
        <v>0.99</v>
      </c>
      <c r="AO498" s="838">
        <f t="shared" si="128"/>
        <v>-40.850554481388052</v>
      </c>
      <c r="AP498" s="839">
        <f t="shared" si="129"/>
        <v>10.741445518611947</v>
      </c>
      <c r="AQ498" s="1001">
        <f t="shared" si="130"/>
        <v>123.06415619228872</v>
      </c>
      <c r="AR498" s="738">
        <f>INDEX(Historical!$C$7:$C$1442,MATCH(B498,Historical!$B$7:$B$1449,0))*IF(AH498="n/a",1.03,IF(AH498&lt;0,1.01,IF(AH498&gt;10,1.1,(1+AH498/100))))</f>
        <v>3.32748</v>
      </c>
      <c r="AS498" s="999">
        <f t="shared" si="131"/>
        <v>3.614974272</v>
      </c>
      <c r="AT498" s="999">
        <f t="shared" si="136"/>
        <v>3.864407496768</v>
      </c>
      <c r="AU498" s="999">
        <f t="shared" si="136"/>
        <v>4.131051614044992</v>
      </c>
      <c r="AV498" s="999">
        <f t="shared" si="136"/>
        <v>4.4160941754140959</v>
      </c>
      <c r="AW498" s="738">
        <f t="shared" si="132"/>
        <v>19.354007558227089</v>
      </c>
      <c r="AX498" s="846">
        <f t="shared" si="133"/>
        <v>30.010866116028982</v>
      </c>
      <c r="AY498" s="1080">
        <v>0.33</v>
      </c>
      <c r="AZ498" s="985">
        <v>38.550000000000004</v>
      </c>
      <c r="BA498" s="985">
        <v>-1.8399999999999999</v>
      </c>
      <c r="BB498" s="985">
        <v>5.27</v>
      </c>
      <c r="BC498" s="985">
        <v>12.9</v>
      </c>
      <c r="BE498" s="700">
        <v>2011</v>
      </c>
      <c r="BF498" s="1013">
        <f t="shared" si="134"/>
        <v>0</v>
      </c>
      <c r="BG498" s="995">
        <v>3.2</v>
      </c>
    </row>
    <row r="499" spans="1:59" s="874" customFormat="1" x14ac:dyDescent="0.2">
      <c r="A499" s="733" t="s">
        <v>2962</v>
      </c>
      <c r="B499" s="882" t="s">
        <v>2963</v>
      </c>
      <c r="C499" s="1070" t="s">
        <v>123</v>
      </c>
      <c r="D499" s="1070" t="s">
        <v>4435</v>
      </c>
      <c r="E499" s="854">
        <v>5</v>
      </c>
      <c r="F499" s="1148">
        <v>788</v>
      </c>
      <c r="G499" s="1147" t="s">
        <v>106</v>
      </c>
      <c r="H499" s="1147" t="s">
        <v>106</v>
      </c>
      <c r="I499" s="855">
        <v>101.65</v>
      </c>
      <c r="J499" s="856">
        <f t="shared" si="121"/>
        <v>1.1018199704869651</v>
      </c>
      <c r="K499" s="857">
        <v>0.28000000000000003</v>
      </c>
      <c r="L499" s="858">
        <v>4</v>
      </c>
      <c r="M499" s="859">
        <f t="shared" si="122"/>
        <v>1.1200000000000001</v>
      </c>
      <c r="N499" s="860" t="s">
        <v>228</v>
      </c>
      <c r="O499" s="861">
        <v>0.25</v>
      </c>
      <c r="P499" s="878">
        <v>43153</v>
      </c>
      <c r="Q499" s="878">
        <v>43168</v>
      </c>
      <c r="R499" s="859">
        <f t="shared" si="123"/>
        <v>12.000000000000011</v>
      </c>
      <c r="S499" s="795">
        <f>IF(INDEX(Historical!$D$7:$D$1442,MATCH(B499,Historical!$B$7:$B$1449,0))=0,"n/a",(INDEX(Historical!$C$7:$C$1442,MATCH(B499,Historical!$B$7:$B$1449,0))/INDEX(Historical!$D$7:$D$1442,MATCH(B499,Historical!$B$7:$B$1449,0))-1)*100)</f>
        <v>12.000000000000011</v>
      </c>
      <c r="T499" s="795">
        <f>IF(INDEX(Historical!$F$7:$F$1442,MATCH(B499,Historical!$B$7:$B$1449,0))=0,"n/a",((INDEX(Historical!$C$7:$C$1442,MATCH(B499,Historical!$B$7:$B$1449,0))/INDEX(Historical!$F$7:$F$1442,MATCH(B499,Historical!$B$7:$B$1449,0)))^(1/3)-1)*100)</f>
        <v>40.94597464129783</v>
      </c>
      <c r="U499" s="795">
        <f>IF(INDEX(Historical!$H$7:$H$1442,MATCH(B499,Historical!$B$7:$B$1449,0))=0,"n/a",((INDEX(Historical!$C$7:$C$1442,MATCH(B499,Historical!$B$7:$B$1449,0))/INDEX(Historical!$H$7:$H$1442,MATCH(B499,Historical!$B$7:$B$1449,0)))^(1/5)-1)*100)</f>
        <v>94.729436123033665</v>
      </c>
      <c r="V499" s="795">
        <f>IF(INDEX(Historical!$O$7:$O$1442,MATCH(B499,Historical!$B$7:$B$1449,0))=0,"n/a",((INDEX(Historical!$C$7:$C$1442,MATCH(B499,Historical!$B$7:$B$1449,0))/INDEX(Historical!$O$7:$O$1442,MATCH(B499,Historical!$B$7:$B$1449,0)))^(1/10)-1)*100)</f>
        <v>-5.4424534657343537</v>
      </c>
      <c r="W499" s="863" t="str">
        <f t="shared" si="124"/>
        <v>n/a</v>
      </c>
      <c r="X499" s="864">
        <f t="shared" si="125"/>
        <v>1.9411769697342964</v>
      </c>
      <c r="Y499" s="865"/>
      <c r="Z499" s="856">
        <f t="shared" si="126"/>
        <v>35.331230283911673</v>
      </c>
      <c r="AA499" s="866">
        <f t="shared" si="127"/>
        <v>32.06624605678234</v>
      </c>
      <c r="AB499" s="858">
        <v>12</v>
      </c>
      <c r="AC499" s="867">
        <v>3.17</v>
      </c>
      <c r="AD499" s="867">
        <v>1.24</v>
      </c>
      <c r="AE499" s="867">
        <v>3.15</v>
      </c>
      <c r="AF499" s="867">
        <v>2.62</v>
      </c>
      <c r="AG499" s="867">
        <v>8.9</v>
      </c>
      <c r="AH499" s="867">
        <v>-29.4</v>
      </c>
      <c r="AI499" s="867">
        <v>23.93</v>
      </c>
      <c r="AJ499" s="867">
        <v>48.8</v>
      </c>
      <c r="AK499" s="867">
        <v>25.85</v>
      </c>
      <c r="AL499" s="868">
        <v>13460</v>
      </c>
      <c r="AM499" s="869">
        <v>0.1</v>
      </c>
      <c r="AN499" s="867">
        <v>0.57999999999999996</v>
      </c>
      <c r="AO499" s="870">
        <f t="shared" si="128"/>
        <v>63.765010036738296</v>
      </c>
      <c r="AP499" s="871">
        <f t="shared" si="129"/>
        <v>95.831256093520636</v>
      </c>
      <c r="AQ499" s="872">
        <f t="shared" si="130"/>
        <v>93.233956837323944</v>
      </c>
      <c r="AR499" s="738">
        <f>INDEX(Historical!$C$7:$C$1442,MATCH(B499,Historical!$B$7:$B$1449,0))*IF(AH499="n/a",1.03,IF(AH499&lt;0,1.01,IF(AH499&gt;10,1.1,(1+AH499/100))))</f>
        <v>1.1312000000000002</v>
      </c>
      <c r="AS499" s="866">
        <f t="shared" si="131"/>
        <v>1.2443200000000003</v>
      </c>
      <c r="AT499" s="866">
        <f t="shared" si="136"/>
        <v>1.3687520000000004</v>
      </c>
      <c r="AU499" s="866">
        <f t="shared" si="136"/>
        <v>1.5056272000000006</v>
      </c>
      <c r="AV499" s="866">
        <f t="shared" si="136"/>
        <v>1.6561899200000008</v>
      </c>
      <c r="AW499" s="856">
        <f t="shared" si="132"/>
        <v>6.9060891200000025</v>
      </c>
      <c r="AX499" s="873">
        <f t="shared" si="133"/>
        <v>6.7939883128381728</v>
      </c>
      <c r="AY499" s="1081">
        <v>0.95</v>
      </c>
      <c r="AZ499" s="869">
        <v>23.18</v>
      </c>
      <c r="BA499" s="869">
        <v>-27.650000000000002</v>
      </c>
      <c r="BB499" s="869">
        <v>0.45999999999999996</v>
      </c>
      <c r="BC499" s="869">
        <v>-9.5200000000000014</v>
      </c>
      <c r="BD499" s="1033"/>
      <c r="BE499" s="700">
        <v>2014</v>
      </c>
      <c r="BF499" s="1013">
        <f t="shared" si="134"/>
        <v>0</v>
      </c>
      <c r="BG499" s="931">
        <v>4.5999999999999996</v>
      </c>
    </row>
    <row r="500" spans="1:59" x14ac:dyDescent="0.2">
      <c r="A500" s="984" t="s">
        <v>1780</v>
      </c>
      <c r="B500" s="988" t="s">
        <v>1781</v>
      </c>
      <c r="C500" s="1070" t="s">
        <v>108</v>
      </c>
      <c r="D500" s="1070" t="s">
        <v>4401</v>
      </c>
      <c r="E500" s="828">
        <v>6</v>
      </c>
      <c r="F500" s="1148">
        <v>694</v>
      </c>
      <c r="G500" s="1148" t="s">
        <v>106</v>
      </c>
      <c r="H500" s="1148" t="s">
        <v>106</v>
      </c>
      <c r="I500" s="987">
        <v>400</v>
      </c>
      <c r="J500" s="738">
        <f t="shared" si="121"/>
        <v>1.1499999999999999</v>
      </c>
      <c r="K500" s="990">
        <v>1.1499999999999999</v>
      </c>
      <c r="L500" s="1000">
        <v>4</v>
      </c>
      <c r="M500" s="729">
        <f t="shared" si="122"/>
        <v>4.5999999999999996</v>
      </c>
      <c r="N500" s="983" t="s">
        <v>595</v>
      </c>
      <c r="O500" s="831">
        <v>0.84</v>
      </c>
      <c r="P500" s="694">
        <v>43161</v>
      </c>
      <c r="Q500" s="694">
        <v>43175</v>
      </c>
      <c r="R500" s="729">
        <f t="shared" si="123"/>
        <v>36.904761904761898</v>
      </c>
      <c r="S500" s="795">
        <f>IF(INDEX(Historical!$D$7:$D$1442,MATCH(B500,Historical!$B$7:$B$1449,0))=0,"n/a",(INDEX(Historical!$C$7:$C$1442,MATCH(B500,Historical!$B$7:$B$1449,0))/INDEX(Historical!$D$7:$D$1442,MATCH(B500,Historical!$B$7:$B$1449,0))-1)*100)</f>
        <v>36.904761904761905</v>
      </c>
      <c r="T500" s="795">
        <f>IF(INDEX(Historical!$F$7:$F$1442,MATCH(B500,Historical!$B$7:$B$1449,0))=0,"n/a",((INDEX(Historical!$C$7:$C$1442,MATCH(B500,Historical!$B$7:$B$1449,0))/INDEX(Historical!$F$7:$F$1442,MATCH(B500,Historical!$B$7:$B$1449,0)))^(1/3)-1)*100)</f>
        <v>19.141475937296182</v>
      </c>
      <c r="U500" s="795">
        <f>IF(INDEX(Historical!$H$7:$H$1442,MATCH(B500,Historical!$B$7:$B$1449,0))=0,"n/a",((INDEX(Historical!$C$7:$C$1442,MATCH(B500,Historical!$B$7:$B$1449,0))/INDEX(Historical!$H$7:$H$1442,MATCH(B500,Historical!$B$7:$B$1449,0)))^(1/5)-1)*100)</f>
        <v>23.517237451927929</v>
      </c>
      <c r="V500" s="795" t="str">
        <f>IF(INDEX(Historical!$O$7:$O$1442,MATCH(B500,Historical!$B$7:$B$1449,0))=0,"n/a",((INDEX(Historical!$C$7:$C$1442,MATCH(B500,Historical!$B$7:$B$1449,0))/INDEX(Historical!$O$7:$O$1442,MATCH(B500,Historical!$B$7:$B$1449,0)))^(1/10)-1)*100)</f>
        <v>n/a</v>
      </c>
      <c r="W500" s="796" t="str">
        <f t="shared" si="124"/>
        <v>n/a</v>
      </c>
      <c r="X500" s="797" t="str">
        <f t="shared" si="125"/>
        <v>n/a</v>
      </c>
      <c r="Y500" s="989"/>
      <c r="Z500" s="738" t="str">
        <f t="shared" si="126"/>
        <v>n/a</v>
      </c>
      <c r="AA500" s="999" t="str">
        <f t="shared" si="127"/>
        <v>n/a</v>
      </c>
      <c r="AB500" s="1000">
        <v>12</v>
      </c>
      <c r="AC500" s="978" t="s">
        <v>137</v>
      </c>
      <c r="AD500" s="978" t="s">
        <v>137</v>
      </c>
      <c r="AE500" s="978" t="s">
        <v>137</v>
      </c>
      <c r="AF500" s="978" t="s">
        <v>137</v>
      </c>
      <c r="AG500" s="978" t="s">
        <v>137</v>
      </c>
      <c r="AH500" s="978" t="s">
        <v>137</v>
      </c>
      <c r="AI500" s="978" t="s">
        <v>137</v>
      </c>
      <c r="AJ500" s="978" t="s">
        <v>137</v>
      </c>
      <c r="AK500" s="978" t="s">
        <v>137</v>
      </c>
      <c r="AL500" s="991" t="s">
        <v>137</v>
      </c>
      <c r="AM500" s="985" t="s">
        <v>137</v>
      </c>
      <c r="AN500" s="978" t="s">
        <v>137</v>
      </c>
      <c r="AO500" s="838" t="str">
        <f t="shared" si="128"/>
        <v>n/a</v>
      </c>
      <c r="AP500" s="839">
        <f t="shared" si="129"/>
        <v>24.667237451927928</v>
      </c>
      <c r="AQ500" s="1001" t="str">
        <f t="shared" si="130"/>
        <v>n/a</v>
      </c>
      <c r="AR500" s="738">
        <f>INDEX(Historical!$C$7:$C$1442,MATCH(B500,Historical!$B$7:$B$1449,0))*IF(AH500="n/a",1.03,IF(AH500&lt;0,1.01,IF(AH500&gt;10,1.1,(1+AH500/100))))</f>
        <v>4.7379999999999995</v>
      </c>
      <c r="AS500" s="999">
        <f t="shared" si="131"/>
        <v>4.8801399999999999</v>
      </c>
      <c r="AT500" s="999">
        <f t="shared" si="136"/>
        <v>5.0265442</v>
      </c>
      <c r="AU500" s="999">
        <f t="shared" si="136"/>
        <v>5.1773405260000001</v>
      </c>
      <c r="AV500" s="999">
        <f t="shared" si="136"/>
        <v>5.3326607417799998</v>
      </c>
      <c r="AW500" s="738">
        <f t="shared" si="132"/>
        <v>25.154685467780002</v>
      </c>
      <c r="AX500" s="846">
        <f t="shared" si="133"/>
        <v>6.2886713669450005</v>
      </c>
      <c r="AY500" s="1080" t="s">
        <v>137</v>
      </c>
      <c r="AZ500" s="985" t="s">
        <v>137</v>
      </c>
      <c r="BA500" s="985" t="s">
        <v>137</v>
      </c>
      <c r="BB500" s="985" t="s">
        <v>137</v>
      </c>
      <c r="BC500" s="985" t="s">
        <v>137</v>
      </c>
      <c r="BD500" s="1032" t="s">
        <v>4326</v>
      </c>
      <c r="BE500" s="700">
        <v>2013</v>
      </c>
      <c r="BF500" s="1013">
        <f t="shared" si="134"/>
        <v>0</v>
      </c>
      <c r="BG500" s="995" t="s">
        <v>137</v>
      </c>
    </row>
    <row r="501" spans="1:59" s="976" customFormat="1" x14ac:dyDescent="0.2">
      <c r="A501" s="976" t="s">
        <v>1782</v>
      </c>
      <c r="B501" s="988" t="s">
        <v>1783</v>
      </c>
      <c r="C501" s="1070" t="s">
        <v>4405</v>
      </c>
      <c r="D501" s="1070" t="s">
        <v>1784</v>
      </c>
      <c r="E501" s="828">
        <v>9</v>
      </c>
      <c r="F501" s="1148">
        <v>412</v>
      </c>
      <c r="G501" s="1148" t="s">
        <v>106</v>
      </c>
      <c r="H501" s="1148" t="s">
        <v>106</v>
      </c>
      <c r="I501" s="987">
        <v>111.52</v>
      </c>
      <c r="J501" s="738">
        <f t="shared" si="121"/>
        <v>1.5781922525107603</v>
      </c>
      <c r="K501" s="990">
        <v>0.88</v>
      </c>
      <c r="L501" s="1000">
        <v>2</v>
      </c>
      <c r="M501" s="729">
        <f t="shared" si="122"/>
        <v>1.76</v>
      </c>
      <c r="N501" s="983" t="s">
        <v>231</v>
      </c>
      <c r="O501" s="831">
        <v>0.84</v>
      </c>
      <c r="P501" s="973">
        <v>43441</v>
      </c>
      <c r="Q501" s="973">
        <v>43475</v>
      </c>
      <c r="R501" s="729">
        <f t="shared" si="123"/>
        <v>4.7619047619047663</v>
      </c>
      <c r="S501" s="795">
        <f>IF(INDEX(Historical!$D$7:$D$1442,MATCH(B501,Historical!$B$7:$B$1449,0))=0,"n/a",(INDEX(Historical!$C$7:$C$1442,MATCH(B501,Historical!$B$7:$B$1449,0))/INDEX(Historical!$D$7:$D$1442,MATCH(B501,Historical!$B$7:$B$1449,0))-1)*100)</f>
        <v>7.6923076923076872</v>
      </c>
      <c r="T501" s="795">
        <f>IF(INDEX(Historical!$F$7:$F$1442,MATCH(B501,Historical!$B$7:$B$1449,0))=0,"n/a",((INDEX(Historical!$C$7:$C$1442,MATCH(B501,Historical!$B$7:$B$1449,0))/INDEX(Historical!$F$7:$F$1442,MATCH(B501,Historical!$B$7:$B$1449,0)))^(1/3)-1)*100)</f>
        <v>7.5619097349695741</v>
      </c>
      <c r="U501" s="795">
        <f>IF(INDEX(Historical!$H$7:$H$1442,MATCH(B501,Historical!$B$7:$B$1449,0))=0,"n/a",((INDEX(Historical!$C$7:$C$1442,MATCH(B501,Historical!$B$7:$B$1449,0))/INDEX(Historical!$H$7:$H$1442,MATCH(B501,Historical!$B$7:$B$1449,0)))^(1/5)-1)*100)</f>
        <v>17.503175548239234</v>
      </c>
      <c r="V501" s="795">
        <f>IF(INDEX(Historical!$O$7:$O$1442,MATCH(B501,Historical!$B$7:$B$1449,0))=0,"n/a",((INDEX(Historical!$C$7:$C$1442,MATCH(B501,Historical!$B$7:$B$1449,0))/INDEX(Historical!$O$7:$O$1442,MATCH(B501,Historical!$B$7:$B$1449,0)))^(1/10)-1)*100)</f>
        <v>16.983368811009349</v>
      </c>
      <c r="W501" s="796">
        <f t="shared" si="124"/>
        <v>1.0306068096980221</v>
      </c>
      <c r="X501" s="797">
        <f t="shared" si="125"/>
        <v>1.0672668017219045</v>
      </c>
      <c r="Y501" s="989"/>
      <c r="Z501" s="738">
        <f t="shared" si="126"/>
        <v>24.343015214384508</v>
      </c>
      <c r="AA501" s="999">
        <f t="shared" si="127"/>
        <v>15.424619640387274</v>
      </c>
      <c r="AB501" s="1000">
        <v>9</v>
      </c>
      <c r="AC501" s="978">
        <v>7.23</v>
      </c>
      <c r="AD501" s="978">
        <v>3.25</v>
      </c>
      <c r="AE501" s="978">
        <v>2.8</v>
      </c>
      <c r="AF501" s="978">
        <v>3.41</v>
      </c>
      <c r="AG501" s="978">
        <v>27.500000000000004</v>
      </c>
      <c r="AH501" s="978">
        <v>27.1</v>
      </c>
      <c r="AI501" s="978">
        <v>3.81</v>
      </c>
      <c r="AJ501" s="978">
        <v>16.400000000000002</v>
      </c>
      <c r="AK501" s="978">
        <v>4.75</v>
      </c>
      <c r="AL501" s="991">
        <v>166160</v>
      </c>
      <c r="AM501" s="985">
        <v>0.1</v>
      </c>
      <c r="AN501" s="978">
        <v>0.43</v>
      </c>
      <c r="AO501" s="838">
        <f t="shared" si="128"/>
        <v>3.6567481603627208</v>
      </c>
      <c r="AP501" s="839">
        <f t="shared" si="129"/>
        <v>19.081367800749995</v>
      </c>
      <c r="AQ501" s="1001">
        <f t="shared" si="130"/>
        <v>52.894957367207731</v>
      </c>
      <c r="AR501" s="738">
        <f>INDEX(Historical!$C$7:$C$1442,MATCH(B501,Historical!$B$7:$B$1449,0))*IF(AH501="n/a",1.03,IF(AH501&lt;0,1.01,IF(AH501&gt;10,1.1,(1+AH501/100))))</f>
        <v>1.8480000000000001</v>
      </c>
      <c r="AS501" s="999">
        <f t="shared" si="131"/>
        <v>1.9184088000000001</v>
      </c>
      <c r="AT501" s="999">
        <f t="shared" si="136"/>
        <v>2.0095332180000005</v>
      </c>
      <c r="AU501" s="999">
        <f t="shared" si="136"/>
        <v>2.1049860458550009</v>
      </c>
      <c r="AV501" s="999">
        <f t="shared" si="136"/>
        <v>2.2049728830331139</v>
      </c>
      <c r="AW501" s="738">
        <f t="shared" si="132"/>
        <v>10.085900946888115</v>
      </c>
      <c r="AX501" s="846">
        <f t="shared" si="133"/>
        <v>9.0440288261191846</v>
      </c>
      <c r="AY501" s="1080">
        <v>1.01</v>
      </c>
      <c r="AZ501" s="985">
        <v>14.17</v>
      </c>
      <c r="BA501" s="985">
        <v>-7.22</v>
      </c>
      <c r="BB501" s="985">
        <v>0.21</v>
      </c>
      <c r="BC501" s="985">
        <v>1.69</v>
      </c>
      <c r="BD501" s="1032"/>
      <c r="BE501" s="700">
        <v>2011</v>
      </c>
      <c r="BF501" s="1013">
        <f t="shared" si="134"/>
        <v>0</v>
      </c>
      <c r="BG501" s="995">
        <v>12.8</v>
      </c>
    </row>
    <row r="502" spans="1:59" s="976" customFormat="1" x14ac:dyDescent="0.2">
      <c r="A502" s="976" t="s">
        <v>1785</v>
      </c>
      <c r="B502" s="988" t="s">
        <v>1786</v>
      </c>
      <c r="C502" s="1070" t="s">
        <v>108</v>
      </c>
      <c r="D502" s="1070" t="s">
        <v>4393</v>
      </c>
      <c r="E502" s="828">
        <v>9</v>
      </c>
      <c r="F502" s="1148">
        <v>432</v>
      </c>
      <c r="G502" s="1148" t="s">
        <v>106</v>
      </c>
      <c r="H502" s="1148" t="s">
        <v>106</v>
      </c>
      <c r="I502" s="987">
        <v>29.09</v>
      </c>
      <c r="J502" s="738">
        <f t="shared" si="121"/>
        <v>2.750085940185631</v>
      </c>
      <c r="K502" s="990">
        <v>0.2</v>
      </c>
      <c r="L502" s="1000">
        <v>4</v>
      </c>
      <c r="M502" s="729">
        <f t="shared" si="122"/>
        <v>0.8</v>
      </c>
      <c r="N502" s="983" t="s">
        <v>435</v>
      </c>
      <c r="O502" s="831">
        <v>0.18</v>
      </c>
      <c r="P502" s="973">
        <v>43503</v>
      </c>
      <c r="Q502" s="973">
        <v>43518</v>
      </c>
      <c r="R502" s="729">
        <f t="shared" si="123"/>
        <v>11.111111111111121</v>
      </c>
      <c r="S502" s="795">
        <f>IF(INDEX(Historical!$D$7:$D$1442,MATCH(B502,Historical!$B$7:$B$1449,0))=0,"n/a",(INDEX(Historical!$C$7:$C$1442,MATCH(B502,Historical!$B$7:$B$1449,0))/INDEX(Historical!$D$7:$D$1442,MATCH(B502,Historical!$B$7:$B$1449,0))-1)*100)</f>
        <v>16.666666666666675</v>
      </c>
      <c r="T502" s="795">
        <f>IF(INDEX(Historical!$F$7:$F$1442,MATCH(B502,Historical!$B$7:$B$1449,0))=0,"n/a",((INDEX(Historical!$C$7:$C$1442,MATCH(B502,Historical!$B$7:$B$1449,0))/INDEX(Historical!$F$7:$F$1442,MATCH(B502,Historical!$B$7:$B$1449,0)))^(1/3)-1)*100)</f>
        <v>10.415886963424924</v>
      </c>
      <c r="U502" s="795">
        <f>IF(INDEX(Historical!$H$7:$H$1442,MATCH(B502,Historical!$B$7:$B$1449,0))=0,"n/a",((INDEX(Historical!$C$7:$C$1442,MATCH(B502,Historical!$B$7:$B$1449,0))/INDEX(Historical!$H$7:$H$1442,MATCH(B502,Historical!$B$7:$B$1449,0)))^(1/5)-1)*100)</f>
        <v>14.224458489960789</v>
      </c>
      <c r="V502" s="795">
        <f>IF(INDEX(Historical!$O$7:$O$1442,MATCH(B502,Historical!$B$7:$B$1449,0))=0,"n/a",((INDEX(Historical!$C$7:$C$1442,MATCH(B502,Historical!$B$7:$B$1449,0))/INDEX(Historical!$O$7:$O$1442,MATCH(B502,Historical!$B$7:$B$1449,0)))^(1/10)-1)*100)</f>
        <v>-1.806695543808734</v>
      </c>
      <c r="W502" s="796" t="str">
        <f t="shared" si="124"/>
        <v>n/a</v>
      </c>
      <c r="X502" s="797">
        <f t="shared" si="125"/>
        <v>1.422445848996079</v>
      </c>
      <c r="Y502" s="753"/>
      <c r="Z502" s="738">
        <f t="shared" si="126"/>
        <v>32.921810699588477</v>
      </c>
      <c r="AA502" s="999">
        <f t="shared" si="127"/>
        <v>11.97119341563786</v>
      </c>
      <c r="AB502" s="1000">
        <v>9</v>
      </c>
      <c r="AC502" s="978">
        <v>2.4300000000000002</v>
      </c>
      <c r="AD502" s="978">
        <v>1.71</v>
      </c>
      <c r="AE502" s="978">
        <v>3.76</v>
      </c>
      <c r="AF502" s="978">
        <v>1.21</v>
      </c>
      <c r="AG502" s="978">
        <v>9.9</v>
      </c>
      <c r="AH502" s="978">
        <v>19.900000000000002</v>
      </c>
      <c r="AI502" s="978">
        <v>4.2</v>
      </c>
      <c r="AJ502" s="978">
        <v>10</v>
      </c>
      <c r="AK502" s="978">
        <v>7.0000000000000009</v>
      </c>
      <c r="AL502" s="991">
        <v>2350</v>
      </c>
      <c r="AM502" s="985">
        <v>1.2</v>
      </c>
      <c r="AN502" s="978">
        <v>0</v>
      </c>
      <c r="AO502" s="838">
        <f t="shared" si="128"/>
        <v>5.00335101450856</v>
      </c>
      <c r="AP502" s="839">
        <f t="shared" si="129"/>
        <v>16.97454443014642</v>
      </c>
      <c r="AQ502" s="1001">
        <f t="shared" si="130"/>
        <v>-19.763837377341552</v>
      </c>
      <c r="AR502" s="738">
        <f>INDEX(Historical!$C$7:$C$1442,MATCH(B502,Historical!$B$7:$B$1449,0))*IF(AH502="n/a",1.03,IF(AH502&lt;0,1.01,IF(AH502&gt;10,1.1,(1+AH502/100))))</f>
        <v>0.77</v>
      </c>
      <c r="AS502" s="999">
        <f t="shared" si="131"/>
        <v>0.80234000000000005</v>
      </c>
      <c r="AT502" s="999">
        <f t="shared" si="136"/>
        <v>0.85850380000000015</v>
      </c>
      <c r="AU502" s="999">
        <f t="shared" si="136"/>
        <v>0.91859906600000019</v>
      </c>
      <c r="AV502" s="999">
        <f t="shared" si="136"/>
        <v>0.9829010006200003</v>
      </c>
      <c r="AW502" s="738">
        <f t="shared" si="132"/>
        <v>4.3323438666200005</v>
      </c>
      <c r="AX502" s="846">
        <f t="shared" si="133"/>
        <v>14.892897444551394</v>
      </c>
      <c r="AY502" s="1080">
        <v>1.1299999999999999</v>
      </c>
      <c r="AZ502" s="985">
        <v>17.919999999999998</v>
      </c>
      <c r="BA502" s="985">
        <v>-20.41</v>
      </c>
      <c r="BB502" s="985">
        <v>5.43</v>
      </c>
      <c r="BC502" s="985">
        <v>-6.5500000000000007</v>
      </c>
      <c r="BD502" s="1032"/>
      <c r="BE502" s="700">
        <v>2011</v>
      </c>
      <c r="BF502" s="1013">
        <f t="shared" si="134"/>
        <v>0</v>
      </c>
      <c r="BG502" s="995">
        <v>1.3</v>
      </c>
    </row>
    <row r="503" spans="1:59" s="976" customFormat="1" x14ac:dyDescent="0.2">
      <c r="A503" s="984" t="s">
        <v>1787</v>
      </c>
      <c r="B503" s="988" t="s">
        <v>1788</v>
      </c>
      <c r="C503" s="1070" t="s">
        <v>108</v>
      </c>
      <c r="D503" s="1070" t="s">
        <v>4401</v>
      </c>
      <c r="E503" s="828">
        <v>9</v>
      </c>
      <c r="F503" s="1148">
        <v>413</v>
      </c>
      <c r="G503" s="1148" t="s">
        <v>37</v>
      </c>
      <c r="H503" s="1148" t="s">
        <v>37</v>
      </c>
      <c r="I503" s="987">
        <v>52.04</v>
      </c>
      <c r="J503" s="738">
        <f t="shared" si="121"/>
        <v>3.6126056879323598</v>
      </c>
      <c r="K503" s="990">
        <v>0.47</v>
      </c>
      <c r="L503" s="1000">
        <v>4</v>
      </c>
      <c r="M503" s="729">
        <f t="shared" si="122"/>
        <v>1.88</v>
      </c>
      <c r="N503" s="983" t="s">
        <v>241</v>
      </c>
      <c r="O503" s="831">
        <v>0.43</v>
      </c>
      <c r="P503" s="973">
        <v>43465</v>
      </c>
      <c r="Q503" s="973">
        <v>43476</v>
      </c>
      <c r="R503" s="729">
        <f t="shared" si="123"/>
        <v>9.302325581395344</v>
      </c>
      <c r="S503" s="795">
        <f>IF(INDEX(Historical!$D$7:$D$1442,MATCH(B503,Historical!$B$7:$B$1449,0))=0,"n/a",(INDEX(Historical!$C$7:$C$1442,MATCH(B503,Historical!$B$7:$B$1449,0))/INDEX(Historical!$D$7:$D$1442,MATCH(B503,Historical!$B$7:$B$1449,0))-1)*100)</f>
        <v>9.0909090909090828</v>
      </c>
      <c r="T503" s="795">
        <f>IF(INDEX(Historical!$F$7:$F$1442,MATCH(B503,Historical!$B$7:$B$1449,0))=0,"n/a",((INDEX(Historical!$C$7:$C$1442,MATCH(B503,Historical!$B$7:$B$1449,0))/INDEX(Historical!$F$7:$F$1442,MATCH(B503,Historical!$B$7:$B$1449,0)))^(1/3)-1)*100)</f>
        <v>7.8288138310443234</v>
      </c>
      <c r="U503" s="795">
        <f>IF(INDEX(Historical!$H$7:$H$1442,MATCH(B503,Historical!$B$7:$B$1449,0))=0,"n/a",((INDEX(Historical!$C$7:$C$1442,MATCH(B503,Historical!$B$7:$B$1449,0))/INDEX(Historical!$H$7:$H$1442,MATCH(B503,Historical!$B$7:$B$1449,0)))^(1/5)-1)*100)</f>
        <v>10.933280572585158</v>
      </c>
      <c r="V503" s="795">
        <f>IF(INDEX(Historical!$O$7:$O$1442,MATCH(B503,Historical!$B$7:$B$1449,0))=0,"n/a",((INDEX(Historical!$C$7:$C$1442,MATCH(B503,Historical!$B$7:$B$1449,0))/INDEX(Historical!$O$7:$O$1442,MATCH(B503,Historical!$B$7:$B$1449,0)))^(1/10)-1)*100)</f>
        <v>7.4359288518188515</v>
      </c>
      <c r="W503" s="796">
        <f t="shared" si="124"/>
        <v>1.4703315201719342</v>
      </c>
      <c r="X503" s="797">
        <f t="shared" si="125"/>
        <v>1.5398986721950927</v>
      </c>
      <c r="Y503" s="989"/>
      <c r="Z503" s="738">
        <f t="shared" si="126"/>
        <v>49.867374005305038</v>
      </c>
      <c r="AA503" s="999">
        <f t="shared" si="127"/>
        <v>13.803713527851459</v>
      </c>
      <c r="AB503" s="1000">
        <v>12</v>
      </c>
      <c r="AC503" s="978">
        <v>3.77</v>
      </c>
      <c r="AD503" s="978">
        <v>2.76</v>
      </c>
      <c r="AE503" s="978">
        <v>5.32</v>
      </c>
      <c r="AF503" s="978">
        <v>2.1</v>
      </c>
      <c r="AG503" s="978">
        <v>14.099999999999998</v>
      </c>
      <c r="AH503" s="978">
        <v>11.3</v>
      </c>
      <c r="AI503" s="978">
        <v>6.5699999999999994</v>
      </c>
      <c r="AJ503" s="978">
        <v>7.1</v>
      </c>
      <c r="AK503" s="978">
        <v>5</v>
      </c>
      <c r="AL503" s="991">
        <v>893.53</v>
      </c>
      <c r="AM503" s="985">
        <v>0.8</v>
      </c>
      <c r="AN503" s="978">
        <v>0.05</v>
      </c>
      <c r="AO503" s="838">
        <f t="shared" si="128"/>
        <v>0.74217273266605943</v>
      </c>
      <c r="AP503" s="839">
        <f t="shared" si="129"/>
        <v>14.545886260517518</v>
      </c>
      <c r="AQ503" s="1001">
        <f t="shared" si="130"/>
        <v>13.505356522624211</v>
      </c>
      <c r="AR503" s="738">
        <f>INDEX(Historical!$C$7:$C$1442,MATCH(B503,Historical!$B$7:$B$1449,0))*IF(AH503="n/a",1.03,IF(AH503&lt;0,1.01,IF(AH503&gt;10,1.1,(1+AH503/100))))</f>
        <v>1.8480000000000001</v>
      </c>
      <c r="AS503" s="999">
        <f t="shared" si="131"/>
        <v>1.9694136000000002</v>
      </c>
      <c r="AT503" s="999">
        <f t="shared" si="136"/>
        <v>2.0678842800000004</v>
      </c>
      <c r="AU503" s="999">
        <f t="shared" si="136"/>
        <v>2.1712784940000005</v>
      </c>
      <c r="AV503" s="999">
        <f t="shared" si="136"/>
        <v>2.2798424187000008</v>
      </c>
      <c r="AW503" s="738">
        <f t="shared" si="132"/>
        <v>10.336418792700002</v>
      </c>
      <c r="AX503" s="846">
        <f t="shared" si="133"/>
        <v>19.862449640084552</v>
      </c>
      <c r="AY503" s="1080">
        <v>0.7</v>
      </c>
      <c r="AZ503" s="985">
        <v>13.3</v>
      </c>
      <c r="BA503" s="985">
        <v>-17.72</v>
      </c>
      <c r="BB503" s="985">
        <v>3.46</v>
      </c>
      <c r="BC503" s="985">
        <v>-6.63</v>
      </c>
      <c r="BD503" s="1032"/>
      <c r="BE503" s="700">
        <v>2011</v>
      </c>
      <c r="BF503" s="1013">
        <f t="shared" si="134"/>
        <v>0</v>
      </c>
      <c r="BG503" s="995">
        <v>1.3</v>
      </c>
    </row>
    <row r="504" spans="1:59" s="976" customFormat="1" x14ac:dyDescent="0.2">
      <c r="A504" s="984" t="s">
        <v>1789</v>
      </c>
      <c r="B504" s="988" t="s">
        <v>1790</v>
      </c>
      <c r="C504" s="1070" t="s">
        <v>112</v>
      </c>
      <c r="D504" s="1070" t="s">
        <v>4384</v>
      </c>
      <c r="E504" s="828">
        <v>9</v>
      </c>
      <c r="F504" s="1148">
        <v>398</v>
      </c>
      <c r="G504" s="1148" t="s">
        <v>106</v>
      </c>
      <c r="H504" s="1148" t="s">
        <v>106</v>
      </c>
      <c r="I504" s="987">
        <v>83.56</v>
      </c>
      <c r="J504" s="738">
        <f t="shared" si="121"/>
        <v>0.7659167065581618</v>
      </c>
      <c r="K504" s="990">
        <v>0.16</v>
      </c>
      <c r="L504" s="1000">
        <v>4</v>
      </c>
      <c r="M504" s="729">
        <f t="shared" si="122"/>
        <v>0.64</v>
      </c>
      <c r="N504" s="983" t="s">
        <v>443</v>
      </c>
      <c r="O504" s="831">
        <v>0.14000000000000001</v>
      </c>
      <c r="P504" s="973">
        <v>43413</v>
      </c>
      <c r="Q504" s="973">
        <v>43431</v>
      </c>
      <c r="R504" s="729">
        <f t="shared" si="123"/>
        <v>14.285714285714276</v>
      </c>
      <c r="S504" s="795">
        <f>IF(INDEX(Historical!$D$7:$D$1442,MATCH(B504,Historical!$B$7:$B$1449,0))=0,"n/a",(INDEX(Historical!$C$7:$C$1442,MATCH(B504,Historical!$B$7:$B$1449,0))/INDEX(Historical!$D$7:$D$1442,MATCH(B504,Historical!$B$7:$B$1449,0))-1)*100)</f>
        <v>15.999999999999993</v>
      </c>
      <c r="T504" s="795">
        <f>IF(INDEX(Historical!$F$7:$F$1442,MATCH(B504,Historical!$B$7:$B$1449,0))=0,"n/a",((INDEX(Historical!$C$7:$C$1442,MATCH(B504,Historical!$B$7:$B$1449,0))/INDEX(Historical!$F$7:$F$1442,MATCH(B504,Historical!$B$7:$B$1449,0)))^(1/3)-1)*100)</f>
        <v>17.59490083042796</v>
      </c>
      <c r="U504" s="795">
        <f>IF(INDEX(Historical!$H$7:$H$1442,MATCH(B504,Historical!$B$7:$B$1449,0))=0,"n/a",((INDEX(Historical!$C$7:$C$1442,MATCH(B504,Historical!$B$7:$B$1449,0))/INDEX(Historical!$H$7:$H$1442,MATCH(B504,Historical!$B$7:$B$1449,0)))^(1/5)-1)*100)</f>
        <v>15.956268492544989</v>
      </c>
      <c r="V504" s="795" t="str">
        <f>IF(INDEX(Historical!$O$7:$O$1442,MATCH(B504,Historical!$B$7:$B$1449,0))=0,"n/a",((INDEX(Historical!$C$7:$C$1442,MATCH(B504,Historical!$B$7:$B$1449,0))/INDEX(Historical!$O$7:$O$1442,MATCH(B504,Historical!$B$7:$B$1449,0)))^(1/10)-1)*100)</f>
        <v>n/a</v>
      </c>
      <c r="W504" s="796" t="str">
        <f t="shared" si="124"/>
        <v>n/a</v>
      </c>
      <c r="X504" s="797">
        <f t="shared" si="125"/>
        <v>22.794669275064269</v>
      </c>
      <c r="Y504" s="988"/>
      <c r="Z504" s="738">
        <f t="shared" si="126"/>
        <v>36.781609195402297</v>
      </c>
      <c r="AA504" s="999">
        <f t="shared" si="127"/>
        <v>48.022988505747129</v>
      </c>
      <c r="AB504" s="1000">
        <v>12</v>
      </c>
      <c r="AC504" s="978">
        <v>1.74</v>
      </c>
      <c r="AD504" s="978">
        <v>4.22</v>
      </c>
      <c r="AE504" s="978">
        <v>4.57</v>
      </c>
      <c r="AF504" s="978">
        <v>3.39</v>
      </c>
      <c r="AG504" s="978">
        <v>11.5</v>
      </c>
      <c r="AH504" s="980">
        <v>8.9</v>
      </c>
      <c r="AI504" s="980">
        <v>12.26</v>
      </c>
      <c r="AJ504" s="978">
        <v>0.70000000000000007</v>
      </c>
      <c r="AK504" s="978">
        <v>11.4</v>
      </c>
      <c r="AL504" s="991">
        <v>22030</v>
      </c>
      <c r="AM504" s="985">
        <v>1</v>
      </c>
      <c r="AN504" s="978">
        <v>0.57999999999999996</v>
      </c>
      <c r="AO504" s="838">
        <f t="shared" si="128"/>
        <v>-31.300803306643978</v>
      </c>
      <c r="AP504" s="839">
        <f t="shared" si="129"/>
        <v>16.722185199103151</v>
      </c>
      <c r="AQ504" s="1001">
        <f t="shared" si="130"/>
        <v>168.98817077210975</v>
      </c>
      <c r="AR504" s="738">
        <f>INDEX(Historical!$C$7:$C$1442,MATCH(B504,Historical!$B$7:$B$1449,0))*IF(AH504="n/a",1.03,IF(AH504&lt;0,1.01,IF(AH504&gt;10,1.1,(1+AH504/100))))</f>
        <v>0.63161999999999996</v>
      </c>
      <c r="AS504" s="999">
        <f t="shared" si="131"/>
        <v>0.69478200000000001</v>
      </c>
      <c r="AT504" s="999">
        <f t="shared" si="136"/>
        <v>0.76426020000000006</v>
      </c>
      <c r="AU504" s="999">
        <f t="shared" si="136"/>
        <v>0.84068622000000015</v>
      </c>
      <c r="AV504" s="999">
        <f t="shared" si="136"/>
        <v>0.92475484200000024</v>
      </c>
      <c r="AW504" s="738">
        <f t="shared" si="132"/>
        <v>3.8561032620000004</v>
      </c>
      <c r="AX504" s="846">
        <f t="shared" si="133"/>
        <v>4.6147717352800388</v>
      </c>
      <c r="AY504" s="1080">
        <v>0.23</v>
      </c>
      <c r="AZ504" s="985">
        <v>28.439999999999998</v>
      </c>
      <c r="BA504" s="985">
        <v>0.94000000000000006</v>
      </c>
      <c r="BB504" s="985">
        <v>8.66</v>
      </c>
      <c r="BC504" s="985">
        <v>8.75</v>
      </c>
      <c r="BD504" s="1032"/>
      <c r="BE504" s="700">
        <v>2011</v>
      </c>
      <c r="BF504" s="1013">
        <f t="shared" si="134"/>
        <v>0</v>
      </c>
      <c r="BG504" s="995">
        <v>6.1</v>
      </c>
    </row>
    <row r="505" spans="1:59" s="976" customFormat="1" x14ac:dyDescent="0.2">
      <c r="A505" s="984" t="s">
        <v>2978</v>
      </c>
      <c r="B505" s="988" t="s">
        <v>2979</v>
      </c>
      <c r="C505" s="1070" t="s">
        <v>112</v>
      </c>
      <c r="D505" s="1070" t="s">
        <v>4394</v>
      </c>
      <c r="E505" s="828">
        <v>6</v>
      </c>
      <c r="F505" s="1148">
        <v>766</v>
      </c>
      <c r="G505" s="1148" t="s">
        <v>106</v>
      </c>
      <c r="H505" s="1148" t="s">
        <v>106</v>
      </c>
      <c r="I505" s="987">
        <v>147.47999999999999</v>
      </c>
      <c r="J505" s="738">
        <f t="shared" si="121"/>
        <v>4.3395714673176027</v>
      </c>
      <c r="K505" s="990">
        <v>1.6</v>
      </c>
      <c r="L505" s="1000">
        <v>4</v>
      </c>
      <c r="M505" s="729">
        <f t="shared" si="122"/>
        <v>6.4</v>
      </c>
      <c r="N505" s="983" t="s">
        <v>725</v>
      </c>
      <c r="O505" s="831">
        <v>1.45</v>
      </c>
      <c r="P505" s="973">
        <v>43480</v>
      </c>
      <c r="Q505" s="973">
        <v>43496</v>
      </c>
      <c r="R505" s="729">
        <f t="shared" si="123"/>
        <v>10.344827586206906</v>
      </c>
      <c r="S505" s="795">
        <f>IF(INDEX(Historical!$D$7:$D$1442,MATCH(B505,Historical!$B$7:$B$1449,0))=0,"n/a",(INDEX(Historical!$C$7:$C$1442,MATCH(B505,Historical!$B$7:$B$1449,0))/INDEX(Historical!$D$7:$D$1442,MATCH(B505,Historical!$B$7:$B$1449,0))-1)*100)</f>
        <v>21.739130434782616</v>
      </c>
      <c r="T505" s="795">
        <f>IF(INDEX(Historical!$F$7:$F$1442,MATCH(B505,Historical!$B$7:$B$1449,0))=0,"n/a",((INDEX(Historical!$C$7:$C$1442,MATCH(B505,Historical!$B$7:$B$1449,0))/INDEX(Historical!$F$7:$F$1442,MATCH(B505,Historical!$B$7:$B$1449,0)))^(1/3)-1)*100)</f>
        <v>25.99210498948732</v>
      </c>
      <c r="U505" s="795">
        <f>IF(INDEX(Historical!$H$7:$H$1442,MATCH(B505,Historical!$B$7:$B$1449,0))=0,"n/a",((INDEX(Historical!$C$7:$C$1442,MATCH(B505,Historical!$B$7:$B$1449,0))/INDEX(Historical!$H$7:$H$1442,MATCH(B505,Historical!$B$7:$B$1449,0)))^(1/5)-1)*100)</f>
        <v>37.245475857748445</v>
      </c>
      <c r="V505" s="795">
        <f>IF(INDEX(Historical!$O$7:$O$1442,MATCH(B505,Historical!$B$7:$B$1449,0))=0,"n/a",((INDEX(Historical!$C$7:$C$1442,MATCH(B505,Historical!$B$7:$B$1449,0))/INDEX(Historical!$O$7:$O$1442,MATCH(B505,Historical!$B$7:$B$1449,0)))^(1/10)-1)*100)</f>
        <v>12.334976252295826</v>
      </c>
      <c r="W505" s="796">
        <f t="shared" si="124"/>
        <v>3.0195012212379568</v>
      </c>
      <c r="X505" s="797">
        <f t="shared" si="125"/>
        <v>2.43434482730382</v>
      </c>
      <c r="Y505" s="989" t="s">
        <v>4173</v>
      </c>
      <c r="Z505" s="738">
        <f t="shared" si="126"/>
        <v>101.26582278481013</v>
      </c>
      <c r="AA505" s="999">
        <f t="shared" si="127"/>
        <v>23.335443037974681</v>
      </c>
      <c r="AB505" s="1000">
        <v>12</v>
      </c>
      <c r="AC505" s="978">
        <v>6.32</v>
      </c>
      <c r="AD505" s="978">
        <v>1.55</v>
      </c>
      <c r="AE505" s="978">
        <v>1.21</v>
      </c>
      <c r="AF505" s="978">
        <v>3.7</v>
      </c>
      <c r="AG505" s="978">
        <v>17.100000000000001</v>
      </c>
      <c r="AH505" s="978">
        <v>6.8000000000000007</v>
      </c>
      <c r="AI505" s="978">
        <v>8.48</v>
      </c>
      <c r="AJ505" s="978">
        <v>15.299999999999999</v>
      </c>
      <c r="AK505" s="978">
        <v>15</v>
      </c>
      <c r="AL505" s="991">
        <v>5460</v>
      </c>
      <c r="AM505" s="985">
        <v>0.4</v>
      </c>
      <c r="AN505" s="978">
        <v>0.09</v>
      </c>
      <c r="AO505" s="838">
        <f t="shared" si="128"/>
        <v>18.249604287091369</v>
      </c>
      <c r="AP505" s="839">
        <f t="shared" si="129"/>
        <v>41.58504732506605</v>
      </c>
      <c r="AQ505" s="1001">
        <f t="shared" si="130"/>
        <v>95.892418593592453</v>
      </c>
      <c r="AR505" s="738">
        <f>INDEX(Historical!$C$7:$C$1442,MATCH(B505,Historical!$B$7:$B$1449,0))*IF(AH505="n/a",1.03,IF(AH505&lt;0,1.01,IF(AH505&gt;10,1.1,(1+AH505/100))))</f>
        <v>5.9808000000000003</v>
      </c>
      <c r="AS505" s="999">
        <f t="shared" si="131"/>
        <v>6.4879718400000002</v>
      </c>
      <c r="AT505" s="999">
        <f t="shared" si="136"/>
        <v>7.1367690240000003</v>
      </c>
      <c r="AU505" s="999">
        <f t="shared" si="136"/>
        <v>7.8504459264000008</v>
      </c>
      <c r="AV505" s="999">
        <f t="shared" si="136"/>
        <v>8.6354905190400011</v>
      </c>
      <c r="AW505" s="738">
        <f t="shared" si="132"/>
        <v>36.091477309440009</v>
      </c>
      <c r="AX505" s="846">
        <f t="shared" si="133"/>
        <v>24.472116428966647</v>
      </c>
      <c r="AY505" s="1080">
        <v>0.96</v>
      </c>
      <c r="AZ505" s="985">
        <v>11.83</v>
      </c>
      <c r="BA505" s="985">
        <v>-23.56</v>
      </c>
      <c r="BB505" s="985">
        <v>1.47</v>
      </c>
      <c r="BC505" s="985">
        <v>-11.66</v>
      </c>
      <c r="BD505" s="1032"/>
      <c r="BE505" s="700">
        <v>2014</v>
      </c>
      <c r="BF505" s="1013">
        <f t="shared" si="134"/>
        <v>0</v>
      </c>
      <c r="BG505" s="995">
        <v>10.4</v>
      </c>
    </row>
    <row r="506" spans="1:59" s="976" customFormat="1" x14ac:dyDescent="0.2">
      <c r="A506" s="984" t="s">
        <v>1791</v>
      </c>
      <c r="B506" s="988" t="s">
        <v>1792</v>
      </c>
      <c r="C506" s="1070" t="s">
        <v>112</v>
      </c>
      <c r="D506" s="1070" t="s">
        <v>213</v>
      </c>
      <c r="E506" s="828">
        <v>6</v>
      </c>
      <c r="F506" s="1148">
        <v>725</v>
      </c>
      <c r="G506" s="1148" t="s">
        <v>106</v>
      </c>
      <c r="H506" s="1148" t="s">
        <v>106</v>
      </c>
      <c r="I506" s="987">
        <v>74.87</v>
      </c>
      <c r="J506" s="738">
        <f t="shared" si="121"/>
        <v>1.1219447041538666</v>
      </c>
      <c r="K506" s="990">
        <v>0.21</v>
      </c>
      <c r="L506" s="1000">
        <v>4</v>
      </c>
      <c r="M506" s="729">
        <f t="shared" si="122"/>
        <v>0.84</v>
      </c>
      <c r="N506" s="983" t="s">
        <v>595</v>
      </c>
      <c r="O506" s="831">
        <v>0.19</v>
      </c>
      <c r="P506" s="973">
        <v>43251</v>
      </c>
      <c r="Q506" s="973">
        <v>43266</v>
      </c>
      <c r="R506" s="729">
        <f t="shared" si="123"/>
        <v>10.52631578947368</v>
      </c>
      <c r="S506" s="795">
        <f>IF(INDEX(Historical!$D$7:$D$1442,MATCH(B506,Historical!$B$7:$B$1449,0))=0,"n/a",(INDEX(Historical!$C$7:$C$1442,MATCH(B506,Historical!$B$7:$B$1449,0))/INDEX(Historical!$D$7:$D$1442,MATCH(B506,Historical!$B$7:$B$1449,0))-1)*100)</f>
        <v>9.3333333333333268</v>
      </c>
      <c r="T506" s="795">
        <f>IF(INDEX(Historical!$F$7:$F$1442,MATCH(B506,Historical!$B$7:$B$1449,0))=0,"n/a",((INDEX(Historical!$C$7:$C$1442,MATCH(B506,Historical!$B$7:$B$1449,0))/INDEX(Historical!$F$7:$F$1442,MATCH(B506,Historical!$B$7:$B$1449,0)))^(1/3)-1)*100)</f>
        <v>7.5036737139838161</v>
      </c>
      <c r="U506" s="795">
        <f>IF(INDEX(Historical!$H$7:$H$1442,MATCH(B506,Historical!$B$7:$B$1449,0))=0,"n/a",((INDEX(Historical!$C$7:$C$1442,MATCH(B506,Historical!$B$7:$B$1449,0))/INDEX(Historical!$H$7:$H$1442,MATCH(B506,Historical!$B$7:$B$1449,0)))^(1/5)-1)*100)</f>
        <v>10.399922776586902</v>
      </c>
      <c r="V506" s="795">
        <f>IF(INDEX(Historical!$O$7:$O$1442,MATCH(B506,Historical!$B$7:$B$1449,0))=0,"n/a",((INDEX(Historical!$C$7:$C$1442,MATCH(B506,Historical!$B$7:$B$1449,0))/INDEX(Historical!$O$7:$O$1442,MATCH(B506,Historical!$B$7:$B$1449,0)))^(1/10)-1)*100)</f>
        <v>6.4231520106765583</v>
      </c>
      <c r="W506" s="796">
        <f t="shared" si="124"/>
        <v>1.6191307257402843</v>
      </c>
      <c r="X506" s="797">
        <f t="shared" si="125"/>
        <v>1.3164459210869495</v>
      </c>
      <c r="Y506" s="762"/>
      <c r="Z506" s="738">
        <f t="shared" si="126"/>
        <v>24.34782608695652</v>
      </c>
      <c r="AA506" s="999">
        <f t="shared" si="127"/>
        <v>21.701449275362318</v>
      </c>
      <c r="AB506" s="1000">
        <v>12</v>
      </c>
      <c r="AC506" s="978">
        <v>3.45</v>
      </c>
      <c r="AD506" s="978">
        <v>2.17</v>
      </c>
      <c r="AE506" s="978">
        <v>1.63</v>
      </c>
      <c r="AF506" s="978">
        <v>2.9</v>
      </c>
      <c r="AG506" s="978">
        <v>10.9</v>
      </c>
      <c r="AH506" s="978">
        <v>17</v>
      </c>
      <c r="AI506" s="978">
        <v>10.35</v>
      </c>
      <c r="AJ506" s="978">
        <v>7.9</v>
      </c>
      <c r="AK506" s="978">
        <v>10</v>
      </c>
      <c r="AL506" s="991">
        <v>2510</v>
      </c>
      <c r="AM506" s="985">
        <v>1</v>
      </c>
      <c r="AN506" s="978">
        <v>0.43</v>
      </c>
      <c r="AO506" s="838">
        <f t="shared" si="128"/>
        <v>-10.17958179462155</v>
      </c>
      <c r="AP506" s="839">
        <f t="shared" si="129"/>
        <v>11.521867480740768</v>
      </c>
      <c r="AQ506" s="1001">
        <f t="shared" si="130"/>
        <v>67.244601837549084</v>
      </c>
      <c r="AR506" s="738">
        <f>INDEX(Historical!$C$7:$C$1442,MATCH(B506,Historical!$B$7:$B$1449,0))*IF(AH506="n/a",1.03,IF(AH506&lt;0,1.01,IF(AH506&gt;10,1.1,(1+AH506/100))))</f>
        <v>0.90200000000000002</v>
      </c>
      <c r="AS506" s="999">
        <f t="shared" si="131"/>
        <v>0.99220000000000008</v>
      </c>
      <c r="AT506" s="999">
        <f t="shared" si="136"/>
        <v>1.0914200000000003</v>
      </c>
      <c r="AU506" s="999">
        <f t="shared" si="136"/>
        <v>1.2005620000000004</v>
      </c>
      <c r="AV506" s="999">
        <f t="shared" si="136"/>
        <v>1.3206182000000004</v>
      </c>
      <c r="AW506" s="738">
        <f t="shared" si="132"/>
        <v>5.5068002000000007</v>
      </c>
      <c r="AX506" s="846">
        <f t="shared" si="133"/>
        <v>7.355149191932683</v>
      </c>
      <c r="AY506" s="1080">
        <v>1.18</v>
      </c>
      <c r="AZ506" s="985">
        <v>22.400000000000002</v>
      </c>
      <c r="BA506" s="985">
        <v>-19.8</v>
      </c>
      <c r="BB506" s="985">
        <v>7.3</v>
      </c>
      <c r="BC506" s="985">
        <v>-2.44</v>
      </c>
      <c r="BD506" s="1032"/>
      <c r="BE506" s="700">
        <v>2013</v>
      </c>
      <c r="BF506" s="1013">
        <f t="shared" si="134"/>
        <v>0</v>
      </c>
      <c r="BG506" s="995">
        <v>5.6000000000000005</v>
      </c>
    </row>
    <row r="507" spans="1:59" s="976" customFormat="1" x14ac:dyDescent="0.2">
      <c r="A507" s="976" t="s">
        <v>1795</v>
      </c>
      <c r="B507" s="988" t="s">
        <v>1796</v>
      </c>
      <c r="C507" s="1070" t="s">
        <v>108</v>
      </c>
      <c r="D507" s="1070" t="s">
        <v>4401</v>
      </c>
      <c r="E507" s="828">
        <v>8</v>
      </c>
      <c r="F507" s="1148">
        <v>497</v>
      </c>
      <c r="G507" s="1148" t="s">
        <v>37</v>
      </c>
      <c r="H507" s="1148" t="s">
        <v>115</v>
      </c>
      <c r="I507" s="987">
        <v>53.88</v>
      </c>
      <c r="J507" s="738">
        <f t="shared" si="121"/>
        <v>2.4498886414253898</v>
      </c>
      <c r="K507" s="990">
        <v>0.33</v>
      </c>
      <c r="L507" s="1000">
        <v>4</v>
      </c>
      <c r="M507" s="729">
        <f t="shared" si="122"/>
        <v>1.32</v>
      </c>
      <c r="N507" s="983" t="s">
        <v>711</v>
      </c>
      <c r="O507" s="831">
        <v>0.26</v>
      </c>
      <c r="P507" s="973">
        <v>43224</v>
      </c>
      <c r="Q507" s="973">
        <v>43241</v>
      </c>
      <c r="R507" s="729">
        <f t="shared" si="123"/>
        <v>26.923076923076927</v>
      </c>
      <c r="S507" s="795">
        <f>IF(INDEX(Historical!$D$7:$D$1442,MATCH(B507,Historical!$B$7:$B$1449,0))=0,"n/a",(INDEX(Historical!$C$7:$C$1442,MATCH(B507,Historical!$B$7:$B$1449,0))/INDEX(Historical!$D$7:$D$1442,MATCH(B507,Historical!$B$7:$B$1449,0))-1)*100)</f>
        <v>21.359223300970864</v>
      </c>
      <c r="T507" s="795">
        <f>IF(INDEX(Historical!$F$7:$F$1442,MATCH(B507,Historical!$B$7:$B$1449,0))=0,"n/a",((INDEX(Historical!$C$7:$C$1442,MATCH(B507,Historical!$B$7:$B$1449,0))/INDEX(Historical!$F$7:$F$1442,MATCH(B507,Historical!$B$7:$B$1449,0)))^(1/3)-1)*100)</f>
        <v>11.988476227787537</v>
      </c>
      <c r="U507" s="795">
        <f>IF(INDEX(Historical!$H$7:$H$1442,MATCH(B507,Historical!$B$7:$B$1449,0))=0,"n/a",((INDEX(Historical!$C$7:$C$1442,MATCH(B507,Historical!$B$7:$B$1449,0))/INDEX(Historical!$H$7:$H$1442,MATCH(B507,Historical!$B$7:$B$1449,0)))^(1/5)-1)*100)</f>
        <v>17.844539784792257</v>
      </c>
      <c r="V507" s="795">
        <f>IF(INDEX(Historical!$O$7:$O$1442,MATCH(B507,Historical!$B$7:$B$1449,0))=0,"n/a",((INDEX(Historical!$C$7:$C$1442,MATCH(B507,Historical!$B$7:$B$1449,0))/INDEX(Historical!$O$7:$O$1442,MATCH(B507,Historical!$B$7:$B$1449,0)))^(1/10)-1)*100)</f>
        <v>0.40905429776572078</v>
      </c>
      <c r="W507" s="796">
        <f t="shared" si="124"/>
        <v>43.623890232324193</v>
      </c>
      <c r="X507" s="797">
        <f t="shared" si="125"/>
        <v>1.9187677187948662</v>
      </c>
      <c r="Y507" s="759"/>
      <c r="Z507" s="738">
        <f t="shared" si="126"/>
        <v>37.5</v>
      </c>
      <c r="AA507" s="999">
        <f t="shared" si="127"/>
        <v>15.306818181818182</v>
      </c>
      <c r="AB507" s="1000">
        <v>12</v>
      </c>
      <c r="AC507" s="978">
        <v>3.52</v>
      </c>
      <c r="AD507" s="978">
        <v>0.79</v>
      </c>
      <c r="AE507" s="978">
        <v>5.01</v>
      </c>
      <c r="AF507" s="978">
        <v>1.85</v>
      </c>
      <c r="AG507" s="978">
        <v>11.600000000000001</v>
      </c>
      <c r="AH507" s="978">
        <v>34.200000000000003</v>
      </c>
      <c r="AI507" s="978">
        <v>5.63</v>
      </c>
      <c r="AJ507" s="978">
        <v>9.3000000000000007</v>
      </c>
      <c r="AK507" s="978">
        <v>19.400000000000002</v>
      </c>
      <c r="AL507" s="991">
        <v>4950</v>
      </c>
      <c r="AM507" s="985">
        <v>0.5</v>
      </c>
      <c r="AN507" s="978">
        <v>0.08</v>
      </c>
      <c r="AO507" s="838">
        <f t="shared" si="128"/>
        <v>4.9876102443994643</v>
      </c>
      <c r="AP507" s="839">
        <f t="shared" si="129"/>
        <v>20.294428426217646</v>
      </c>
      <c r="AQ507" s="1001">
        <f t="shared" si="130"/>
        <v>12.185587579715683</v>
      </c>
      <c r="AR507" s="738">
        <f>INDEX(Historical!$C$7:$C$1442,MATCH(B507,Historical!$B$7:$B$1449,0))*IF(AH507="n/a",1.03,IF(AH507&lt;0,1.01,IF(AH507&gt;10,1.1,(1+AH507/100))))</f>
        <v>1.375</v>
      </c>
      <c r="AS507" s="999">
        <f t="shared" si="131"/>
        <v>1.4524125000000001</v>
      </c>
      <c r="AT507" s="999">
        <f t="shared" ref="AT507:AV526" si="137">IF($AK507="n/a",1.03*AS507,IF($AK507&lt;0,1.01*AS507,IF($AK507&gt;10,1.1*AS507,(1+$AK507/100)*AS507)))</f>
        <v>1.5976537500000003</v>
      </c>
      <c r="AU507" s="999">
        <f t="shared" si="137"/>
        <v>1.7574191250000004</v>
      </c>
      <c r="AV507" s="999">
        <f t="shared" si="137"/>
        <v>1.9331610375000006</v>
      </c>
      <c r="AW507" s="738">
        <f t="shared" si="132"/>
        <v>8.1156464125000021</v>
      </c>
      <c r="AX507" s="846">
        <f t="shared" si="133"/>
        <v>15.062446942279143</v>
      </c>
      <c r="AY507" s="1080">
        <v>1.23</v>
      </c>
      <c r="AZ507" s="985">
        <v>18.73</v>
      </c>
      <c r="BA507" s="985">
        <v>-22.62</v>
      </c>
      <c r="BB507" s="985">
        <v>0.42</v>
      </c>
      <c r="BC507" s="985">
        <v>-11.55</v>
      </c>
      <c r="BD507" s="1032"/>
      <c r="BE507" s="700">
        <v>2011</v>
      </c>
      <c r="BF507" s="1013">
        <f t="shared" si="134"/>
        <v>0</v>
      </c>
      <c r="BG507" s="995">
        <v>1.0999999999999999</v>
      </c>
    </row>
    <row r="508" spans="1:59" s="976" customFormat="1" x14ac:dyDescent="0.2">
      <c r="A508" s="976" t="s">
        <v>1797</v>
      </c>
      <c r="B508" s="988" t="s">
        <v>1798</v>
      </c>
      <c r="C508" s="1070" t="s">
        <v>4381</v>
      </c>
      <c r="D508" s="1070" t="s">
        <v>4382</v>
      </c>
      <c r="E508" s="828">
        <v>8</v>
      </c>
      <c r="F508" s="1148">
        <v>461</v>
      </c>
      <c r="G508" s="1148" t="s">
        <v>37</v>
      </c>
      <c r="H508" s="1148" t="s">
        <v>115</v>
      </c>
      <c r="I508" s="987">
        <v>28.69</v>
      </c>
      <c r="J508" s="738">
        <f t="shared" si="121"/>
        <v>5.5071453468107361</v>
      </c>
      <c r="K508" s="990">
        <v>0.39500000000000002</v>
      </c>
      <c r="L508" s="1000">
        <v>4</v>
      </c>
      <c r="M508" s="729">
        <f t="shared" si="122"/>
        <v>1.58</v>
      </c>
      <c r="N508" s="983" t="s">
        <v>149</v>
      </c>
      <c r="O508" s="831">
        <v>0.38500000000000001</v>
      </c>
      <c r="P508" s="694">
        <v>43166</v>
      </c>
      <c r="Q508" s="694">
        <v>43174</v>
      </c>
      <c r="R508" s="729">
        <f t="shared" si="123"/>
        <v>2.5974025974025996</v>
      </c>
      <c r="S508" s="795">
        <f>IF(INDEX(Historical!$D$7:$D$1442,MATCH(B508,Historical!$B$7:$B$1449,0))=0,"n/a",(INDEX(Historical!$C$7:$C$1442,MATCH(B508,Historical!$B$7:$B$1449,0))/INDEX(Historical!$D$7:$D$1442,MATCH(B508,Historical!$B$7:$B$1449,0))-1)*100)</f>
        <v>2.5974025974025983</v>
      </c>
      <c r="T508" s="795">
        <f>IF(INDEX(Historical!$F$7:$F$1442,MATCH(B508,Historical!$B$7:$B$1449,0))=0,"n/a",((INDEX(Historical!$C$7:$C$1442,MATCH(B508,Historical!$B$7:$B$1449,0))/INDEX(Historical!$F$7:$F$1442,MATCH(B508,Historical!$B$7:$B$1449,0)))^(1/3)-1)*100)</f>
        <v>4.6146886474063287</v>
      </c>
      <c r="U508" s="795">
        <f>IF(INDEX(Historical!$H$7:$H$1442,MATCH(B508,Historical!$B$7:$B$1449,0))=0,"n/a",((INDEX(Historical!$C$7:$C$1442,MATCH(B508,Historical!$B$7:$B$1449,0))/INDEX(Historical!$H$7:$H$1442,MATCH(B508,Historical!$B$7:$B$1449,0)))^(1/5)-1)*100)</f>
        <v>5.3075360122292414</v>
      </c>
      <c r="V508" s="795">
        <f>IF(INDEX(Historical!$O$7:$O$1442,MATCH(B508,Historical!$B$7:$B$1449,0))=0,"n/a",((INDEX(Historical!$C$7:$C$1442,MATCH(B508,Historical!$B$7:$B$1449,0))/INDEX(Historical!$O$7:$O$1442,MATCH(B508,Historical!$B$7:$B$1449,0)))^(1/10)-1)*100)</f>
        <v>-2.8050324237640201</v>
      </c>
      <c r="W508" s="796" t="str">
        <f t="shared" si="124"/>
        <v>n/a</v>
      </c>
      <c r="X508" s="797">
        <f t="shared" si="125"/>
        <v>6.251514737608059E-2</v>
      </c>
      <c r="Y508" s="770"/>
      <c r="Z508" s="738">
        <f t="shared" si="126"/>
        <v>46.745562130177518</v>
      </c>
      <c r="AA508" s="999">
        <f t="shared" si="127"/>
        <v>8.4881656804733741</v>
      </c>
      <c r="AB508" s="1000">
        <v>12</v>
      </c>
      <c r="AC508" s="978">
        <v>3.38</v>
      </c>
      <c r="AD508" s="978">
        <v>0.94</v>
      </c>
      <c r="AE508" s="978">
        <v>6.69</v>
      </c>
      <c r="AF508" s="978">
        <v>2.1</v>
      </c>
      <c r="AG508" s="978">
        <v>25.5</v>
      </c>
      <c r="AH508" s="978">
        <v>40.1</v>
      </c>
      <c r="AI508" s="978">
        <v>-58.809999999999995</v>
      </c>
      <c r="AJ508" s="978">
        <v>84.899999999999991</v>
      </c>
      <c r="AK508" s="978">
        <v>9</v>
      </c>
      <c r="AL508" s="991">
        <v>3630</v>
      </c>
      <c r="AM508" s="985">
        <v>1.2</v>
      </c>
      <c r="AN508" s="978">
        <v>1.03</v>
      </c>
      <c r="AO508" s="838">
        <f t="shared" si="128"/>
        <v>2.3265156785666026</v>
      </c>
      <c r="AP508" s="839">
        <f t="shared" si="129"/>
        <v>10.814681359039977</v>
      </c>
      <c r="AQ508" s="1001">
        <f t="shared" si="130"/>
        <v>-10.992764516350606</v>
      </c>
      <c r="AR508" s="738">
        <f>INDEX(Historical!$C$7:$C$1442,MATCH(B508,Historical!$B$7:$B$1449,0))*IF(AH508="n/a",1.03,IF(AH508&lt;0,1.01,IF(AH508&gt;10,1.1,(1+AH508/100))))</f>
        <v>1.7380000000000002</v>
      </c>
      <c r="AS508" s="999">
        <f t="shared" si="131"/>
        <v>1.7553800000000002</v>
      </c>
      <c r="AT508" s="999">
        <f t="shared" si="137"/>
        <v>1.9133642000000004</v>
      </c>
      <c r="AU508" s="999">
        <f t="shared" si="137"/>
        <v>2.0855669780000006</v>
      </c>
      <c r="AV508" s="999">
        <f t="shared" si="137"/>
        <v>2.2732680060200008</v>
      </c>
      <c r="AW508" s="738">
        <f t="shared" si="132"/>
        <v>9.7655791840200017</v>
      </c>
      <c r="AX508" s="846">
        <f t="shared" si="133"/>
        <v>34.038268330498433</v>
      </c>
      <c r="AY508" s="1080">
        <v>0.73</v>
      </c>
      <c r="AZ508" s="985">
        <v>20.549999999999997</v>
      </c>
      <c r="BA508" s="985">
        <v>-5.4399999999999995</v>
      </c>
      <c r="BB508" s="985">
        <v>8.74</v>
      </c>
      <c r="BC508" s="985">
        <v>4.72</v>
      </c>
      <c r="BD508" s="1032"/>
      <c r="BE508" s="700">
        <v>2011</v>
      </c>
      <c r="BF508" s="1013">
        <f t="shared" si="134"/>
        <v>0</v>
      </c>
      <c r="BG508" s="995">
        <v>10.7</v>
      </c>
    </row>
    <row r="509" spans="1:59" s="976" customFormat="1" x14ac:dyDescent="0.2">
      <c r="A509" s="798" t="s">
        <v>3955</v>
      </c>
      <c r="B509" s="890" t="s">
        <v>3956</v>
      </c>
      <c r="C509" s="1070" t="s">
        <v>108</v>
      </c>
      <c r="D509" s="1070" t="s">
        <v>4401</v>
      </c>
      <c r="E509" s="828">
        <v>5</v>
      </c>
      <c r="F509" s="1148">
        <v>817</v>
      </c>
      <c r="G509" s="1148" t="s">
        <v>106</v>
      </c>
      <c r="H509" s="1148" t="s">
        <v>106</v>
      </c>
      <c r="I509" s="996">
        <v>30.65</v>
      </c>
      <c r="J509" s="738">
        <f t="shared" si="121"/>
        <v>0.71778140293637849</v>
      </c>
      <c r="K509" s="976">
        <v>5.5E-2</v>
      </c>
      <c r="L509" s="1148">
        <v>4</v>
      </c>
      <c r="M509" s="729">
        <f t="shared" si="122"/>
        <v>0.22</v>
      </c>
      <c r="N509" s="1148" t="s">
        <v>4231</v>
      </c>
      <c r="O509" s="676">
        <v>0.05</v>
      </c>
      <c r="P509" s="718">
        <v>43256</v>
      </c>
      <c r="Q509" s="718">
        <v>43271</v>
      </c>
      <c r="R509" s="729">
        <f t="shared" si="123"/>
        <v>9.9999999999999947</v>
      </c>
      <c r="S509" s="795">
        <f>IF(INDEX(Historical!$D$7:$D$1442,MATCH(B509,Historical!$B$7:$B$1449,0))=0,"n/a",(INDEX(Historical!$C$7:$C$1442,MATCH(B509,Historical!$B$7:$B$1449,0))/INDEX(Historical!$D$7:$D$1442,MATCH(B509,Historical!$B$7:$B$1449,0))-1)*100)</f>
        <v>13.157894736842103</v>
      </c>
      <c r="T509" s="795">
        <f>IF(INDEX(Historical!$F$7:$F$1442,MATCH(B509,Historical!$B$7:$B$1449,0))=0,"n/a",((INDEX(Historical!$C$7:$C$1442,MATCH(B509,Historical!$B$7:$B$1449,0))/INDEX(Historical!$F$7:$F$1442,MATCH(B509,Historical!$B$7:$B$1449,0)))^(1/3)-1)*100)</f>
        <v>25.030295687080574</v>
      </c>
      <c r="U509" s="795" t="str">
        <f>IF(INDEX(Historical!$H$7:$H$1442,MATCH(B509,Historical!$B$7:$B$1449,0))=0,"n/a",((INDEX(Historical!$C$7:$C$1442,MATCH(B509,Historical!$B$7:$B$1449,0))/INDEX(Historical!$H$7:$H$1442,MATCH(B509,Historical!$B$7:$B$1449,0)))^(1/5)-1)*100)</f>
        <v>n/a</v>
      </c>
      <c r="V509" s="795" t="str">
        <f>IF(INDEX(Historical!$O$7:$O$1442,MATCH(B509,Historical!$B$7:$B$1449,0))=0,"n/a",((INDEX(Historical!$C$7:$C$1442,MATCH(B509,Historical!$B$7:$B$1449,0))/INDEX(Historical!$O$7:$O$1442,MATCH(B509,Historical!$B$7:$B$1449,0)))^(1/10)-1)*100)</f>
        <v>n/a</v>
      </c>
      <c r="W509" s="796" t="str">
        <f t="shared" si="124"/>
        <v>n/a</v>
      </c>
      <c r="X509" s="797" t="str">
        <f t="shared" si="125"/>
        <v>n/a</v>
      </c>
      <c r="Y509" s="739"/>
      <c r="Z509" s="738">
        <f t="shared" si="126"/>
        <v>9.8214285714285712</v>
      </c>
      <c r="AA509" s="999">
        <f t="shared" si="127"/>
        <v>13.683035714285712</v>
      </c>
      <c r="AB509" s="1000">
        <v>12</v>
      </c>
      <c r="AC509" s="995">
        <v>2.2400000000000002</v>
      </c>
      <c r="AD509" s="995" t="s">
        <v>137</v>
      </c>
      <c r="AE509" s="978">
        <v>2.3199999999999998</v>
      </c>
      <c r="AF509" s="978">
        <v>1.17</v>
      </c>
      <c r="AG509" s="978">
        <v>6.9</v>
      </c>
      <c r="AH509" s="978">
        <v>36.799999999999997</v>
      </c>
      <c r="AI509" s="978" t="s">
        <v>137</v>
      </c>
      <c r="AJ509" s="775">
        <v>29.9</v>
      </c>
      <c r="AK509" s="775" t="s">
        <v>137</v>
      </c>
      <c r="AL509" s="995">
        <v>74.790000000000006</v>
      </c>
      <c r="AM509" s="995">
        <v>3.1</v>
      </c>
      <c r="AN509" s="995">
        <v>1.1499999999999999</v>
      </c>
      <c r="AO509" s="838" t="str">
        <f t="shared" si="128"/>
        <v>n/a</v>
      </c>
      <c r="AP509" s="839" t="str">
        <f t="shared" si="129"/>
        <v>n/a</v>
      </c>
      <c r="AQ509" s="1001">
        <f t="shared" si="130"/>
        <v>-15.648482103588846</v>
      </c>
      <c r="AR509" s="738">
        <f>INDEX(Historical!$C$7:$C$1442,MATCH(B509,Historical!$B$7:$B$1449,0))*IF(AH509="n/a",1.03,IF(AH509&lt;0,1.01,IF(AH509&gt;10,1.1,(1+AH509/100))))</f>
        <v>0.23650000000000002</v>
      </c>
      <c r="AS509" s="999">
        <f t="shared" si="131"/>
        <v>0.24359500000000003</v>
      </c>
      <c r="AT509" s="999">
        <f t="shared" si="137"/>
        <v>0.25090285000000007</v>
      </c>
      <c r="AU509" s="999">
        <f t="shared" si="137"/>
        <v>0.2584299355000001</v>
      </c>
      <c r="AV509" s="999">
        <f t="shared" si="137"/>
        <v>0.26618283356500011</v>
      </c>
      <c r="AW509" s="738">
        <f t="shared" si="132"/>
        <v>1.2556106190650003</v>
      </c>
      <c r="AX509" s="846">
        <f t="shared" si="133"/>
        <v>4.0966088713376845</v>
      </c>
      <c r="AY509" s="824">
        <v>0.43</v>
      </c>
      <c r="AZ509" s="978">
        <v>10.489999999999998</v>
      </c>
      <c r="BA509" s="978">
        <v>-11.16</v>
      </c>
      <c r="BB509" s="978">
        <v>2.86</v>
      </c>
      <c r="BC509" s="978">
        <v>-2.67</v>
      </c>
      <c r="BD509" s="1032"/>
      <c r="BE509" s="700">
        <v>2014</v>
      </c>
      <c r="BF509" s="1013">
        <f t="shared" si="134"/>
        <v>0</v>
      </c>
      <c r="BG509" s="995">
        <v>0.5</v>
      </c>
    </row>
    <row r="510" spans="1:59" s="976" customFormat="1" x14ac:dyDescent="0.2">
      <c r="A510" s="984" t="s">
        <v>1799</v>
      </c>
      <c r="B510" s="988" t="s">
        <v>1800</v>
      </c>
      <c r="C510" s="1070" t="s">
        <v>108</v>
      </c>
      <c r="D510" s="1070" t="s">
        <v>4401</v>
      </c>
      <c r="E510" s="828">
        <v>9</v>
      </c>
      <c r="F510" s="1148">
        <v>434</v>
      </c>
      <c r="G510" s="1148" t="s">
        <v>115</v>
      </c>
      <c r="H510" s="1148" t="s">
        <v>115</v>
      </c>
      <c r="I510" s="987">
        <v>48.91</v>
      </c>
      <c r="J510" s="738">
        <f t="shared" si="121"/>
        <v>3.680228992026171</v>
      </c>
      <c r="K510" s="990">
        <v>0.45</v>
      </c>
      <c r="L510" s="1000">
        <v>4</v>
      </c>
      <c r="M510" s="729">
        <f t="shared" si="122"/>
        <v>1.8</v>
      </c>
      <c r="N510" s="983" t="s">
        <v>119</v>
      </c>
      <c r="O510" s="831">
        <v>0.43</v>
      </c>
      <c r="P510" s="973">
        <v>43496</v>
      </c>
      <c r="Q510" s="973">
        <v>43525</v>
      </c>
      <c r="R510" s="729">
        <f t="shared" si="123"/>
        <v>4.6511627906976782</v>
      </c>
      <c r="S510" s="795">
        <f>IF(INDEX(Historical!$D$7:$D$1442,MATCH(B510,Historical!$B$7:$B$1449,0))=0,"n/a",(INDEX(Historical!$C$7:$C$1442,MATCH(B510,Historical!$B$7:$B$1449,0))/INDEX(Historical!$D$7:$D$1442,MATCH(B510,Historical!$B$7:$B$1449,0))-1)*100)</f>
        <v>6.4935064935064846</v>
      </c>
      <c r="T510" s="795">
        <f>IF(INDEX(Historical!$F$7:$F$1442,MATCH(B510,Historical!$B$7:$B$1449,0))=0,"n/a",((INDEX(Historical!$C$7:$C$1442,MATCH(B510,Historical!$B$7:$B$1449,0))/INDEX(Historical!$F$7:$F$1442,MATCH(B510,Historical!$B$7:$B$1449,0)))^(1/3)-1)*100)</f>
        <v>3.597818225361249</v>
      </c>
      <c r="U510" s="795">
        <f>IF(INDEX(Historical!$H$7:$H$1442,MATCH(B510,Historical!$B$7:$B$1449,0))=0,"n/a",((INDEX(Historical!$C$7:$C$1442,MATCH(B510,Historical!$B$7:$B$1449,0))/INDEX(Historical!$H$7:$H$1442,MATCH(B510,Historical!$B$7:$B$1449,0)))^(1/5)-1)*100)</f>
        <v>7.3567118987989399</v>
      </c>
      <c r="V510" s="795">
        <f>IF(INDEX(Historical!$O$7:$O$1442,MATCH(B510,Historical!$B$7:$B$1449,0))=0,"n/a",((INDEX(Historical!$C$7:$C$1442,MATCH(B510,Historical!$B$7:$B$1449,0))/INDEX(Historical!$O$7:$O$1442,MATCH(B510,Historical!$B$7:$B$1449,0)))^(1/10)-1)*100)</f>
        <v>2.3505190813832177</v>
      </c>
      <c r="W510" s="796">
        <f t="shared" si="124"/>
        <v>3.1298243681858184</v>
      </c>
      <c r="X510" s="797">
        <f t="shared" si="125"/>
        <v>4.9044745991992933</v>
      </c>
      <c r="Y510" s="752"/>
      <c r="Z510" s="738">
        <f t="shared" si="126"/>
        <v>42.352941176470587</v>
      </c>
      <c r="AA510" s="999">
        <f t="shared" si="127"/>
        <v>11.508235294117647</v>
      </c>
      <c r="AB510" s="1000">
        <v>12</v>
      </c>
      <c r="AC510" s="978">
        <v>4.25</v>
      </c>
      <c r="AD510" s="978">
        <v>1.05</v>
      </c>
      <c r="AE510" s="978">
        <v>3.62</v>
      </c>
      <c r="AF510" s="978">
        <v>1.34</v>
      </c>
      <c r="AG510" s="978">
        <v>10.9</v>
      </c>
      <c r="AH510" s="978">
        <v>-9.4</v>
      </c>
      <c r="AI510" s="978">
        <v>14.56</v>
      </c>
      <c r="AJ510" s="978">
        <v>1.5</v>
      </c>
      <c r="AK510" s="978">
        <v>10.94</v>
      </c>
      <c r="AL510" s="991">
        <v>233990</v>
      </c>
      <c r="AM510" s="985">
        <v>77.8</v>
      </c>
      <c r="AN510" s="978">
        <v>1.26</v>
      </c>
      <c r="AO510" s="838">
        <f t="shared" si="128"/>
        <v>-0.47129440329253569</v>
      </c>
      <c r="AP510" s="839">
        <f t="shared" si="129"/>
        <v>11.036940890825111</v>
      </c>
      <c r="AQ510" s="1001">
        <f t="shared" si="130"/>
        <v>-17.212359231269993</v>
      </c>
      <c r="AR510" s="738">
        <f>INDEX(Historical!$C$7:$C$1442,MATCH(B510,Historical!$B$7:$B$1449,0))*IF(AH510="n/a",1.03,IF(AH510&lt;0,1.01,IF(AH510&gt;10,1.1,(1+AH510/100))))</f>
        <v>1.6563999999999999</v>
      </c>
      <c r="AS510" s="999">
        <f t="shared" si="131"/>
        <v>1.8220400000000001</v>
      </c>
      <c r="AT510" s="999">
        <f t="shared" si="137"/>
        <v>2.0042440000000004</v>
      </c>
      <c r="AU510" s="999">
        <f t="shared" si="137"/>
        <v>2.2046684000000005</v>
      </c>
      <c r="AV510" s="999">
        <f t="shared" si="137"/>
        <v>2.4251352400000008</v>
      </c>
      <c r="AW510" s="738">
        <f t="shared" si="132"/>
        <v>10.112487640000003</v>
      </c>
      <c r="AX510" s="846">
        <f t="shared" si="133"/>
        <v>20.675705663463511</v>
      </c>
      <c r="AY510" s="1080">
        <v>1.1299999999999999</v>
      </c>
      <c r="AZ510" s="985">
        <v>13.69</v>
      </c>
      <c r="BA510" s="985">
        <v>-26.009999999999998</v>
      </c>
      <c r="BB510" s="985">
        <v>-0.61</v>
      </c>
      <c r="BC510" s="985">
        <v>-8.6199999999999992</v>
      </c>
      <c r="BD510" s="1032"/>
      <c r="BE510" s="700">
        <v>2011</v>
      </c>
      <c r="BF510" s="1013">
        <f t="shared" si="134"/>
        <v>0</v>
      </c>
      <c r="BG510" s="995">
        <v>1</v>
      </c>
    </row>
    <row r="511" spans="1:59" s="976" customFormat="1" x14ac:dyDescent="0.2">
      <c r="A511" s="976" t="s">
        <v>1801</v>
      </c>
      <c r="B511" s="988" t="s">
        <v>1802</v>
      </c>
      <c r="C511" s="1070" t="s">
        <v>247</v>
      </c>
      <c r="D511" s="1070" t="s">
        <v>4415</v>
      </c>
      <c r="E511" s="828">
        <v>9</v>
      </c>
      <c r="F511" s="1148">
        <v>348</v>
      </c>
      <c r="G511" s="1148" t="s">
        <v>106</v>
      </c>
      <c r="H511" s="1148" t="s">
        <v>106</v>
      </c>
      <c r="I511" s="987">
        <v>17.32</v>
      </c>
      <c r="J511" s="738">
        <f t="shared" si="121"/>
        <v>1.9630484988452657</v>
      </c>
      <c r="K511" s="990">
        <v>8.5000000000000006E-2</v>
      </c>
      <c r="L511" s="1000">
        <v>4</v>
      </c>
      <c r="M511" s="729">
        <f t="shared" si="122"/>
        <v>0.34</v>
      </c>
      <c r="N511" s="983" t="s">
        <v>149</v>
      </c>
      <c r="O511" s="831">
        <v>7.0000000000000007E-2</v>
      </c>
      <c r="P511" s="694">
        <v>43159</v>
      </c>
      <c r="Q511" s="694">
        <v>43174</v>
      </c>
      <c r="R511" s="729">
        <f t="shared" si="123"/>
        <v>21.428571428571423</v>
      </c>
      <c r="S511" s="795">
        <f>IF(INDEX(Historical!$D$7:$D$1442,MATCH(B511,Historical!$B$7:$B$1449,0))=0,"n/a",(INDEX(Historical!$C$7:$C$1442,MATCH(B511,Historical!$B$7:$B$1449,0))/INDEX(Historical!$D$7:$D$1442,MATCH(B511,Historical!$B$7:$B$1449,0))-1)*100)</f>
        <v>21.42857142857142</v>
      </c>
      <c r="T511" s="795">
        <f>IF(INDEX(Historical!$F$7:$F$1442,MATCH(B511,Historical!$B$7:$B$1449,0))=0,"n/a",((INDEX(Historical!$C$7:$C$1442,MATCH(B511,Historical!$B$7:$B$1449,0))/INDEX(Historical!$F$7:$F$1442,MATCH(B511,Historical!$B$7:$B$1449,0)))^(1/3)-1)*100)</f>
        <v>14.75337471508773</v>
      </c>
      <c r="U511" s="795">
        <f>IF(INDEX(Historical!$H$7:$H$1442,MATCH(B511,Historical!$B$7:$B$1449,0))=0,"n/a",((INDEX(Historical!$C$7:$C$1442,MATCH(B511,Historical!$B$7:$B$1449,0))/INDEX(Historical!$H$7:$H$1442,MATCH(B511,Historical!$B$7:$B$1449,0)))^(1/5)-1)*100)</f>
        <v>13.564157249607756</v>
      </c>
      <c r="V511" s="795">
        <f>IF(INDEX(Historical!$O$7:$O$1442,MATCH(B511,Historical!$B$7:$B$1449,0))=0,"n/a",((INDEX(Historical!$C$7:$C$1442,MATCH(B511,Historical!$B$7:$B$1449,0))/INDEX(Historical!$O$7:$O$1442,MATCH(B511,Historical!$B$7:$B$1449,0)))^(1/10)-1)*100)</f>
        <v>2.9186008964760646</v>
      </c>
      <c r="W511" s="796">
        <f t="shared" si="124"/>
        <v>4.6474861520070103</v>
      </c>
      <c r="X511" s="797">
        <f t="shared" si="125"/>
        <v>0.19294676030736496</v>
      </c>
      <c r="Y511" s="749"/>
      <c r="Z511" s="738">
        <f t="shared" si="126"/>
        <v>18.085106382978726</v>
      </c>
      <c r="AA511" s="999">
        <f t="shared" si="127"/>
        <v>9.212765957446809</v>
      </c>
      <c r="AB511" s="1000">
        <v>12</v>
      </c>
      <c r="AC511" s="978">
        <v>1.88</v>
      </c>
      <c r="AD511" s="978">
        <v>0.34</v>
      </c>
      <c r="AE511" s="978">
        <v>2.77</v>
      </c>
      <c r="AF511" s="978">
        <v>5.25</v>
      </c>
      <c r="AG511" s="978">
        <v>106.80000000000001</v>
      </c>
      <c r="AH511" s="978">
        <v>-58.099999999999994</v>
      </c>
      <c r="AI511" s="978">
        <v>15.939999999999998</v>
      </c>
      <c r="AJ511" s="978">
        <v>70.3</v>
      </c>
      <c r="AK511" s="978">
        <v>26.8</v>
      </c>
      <c r="AL511" s="991">
        <v>4160</v>
      </c>
      <c r="AM511" s="985">
        <v>6.7</v>
      </c>
      <c r="AN511" s="978">
        <v>3.56</v>
      </c>
      <c r="AO511" s="838">
        <f t="shared" si="128"/>
        <v>6.3144397910062136</v>
      </c>
      <c r="AP511" s="839">
        <f t="shared" si="129"/>
        <v>15.527205748453023</v>
      </c>
      <c r="AQ511" s="1001">
        <f t="shared" si="130"/>
        <v>46.616690389291016</v>
      </c>
      <c r="AR511" s="738">
        <f>INDEX(Historical!$C$7:$C$1442,MATCH(B511,Historical!$B$7:$B$1449,0))*IF(AH511="n/a",1.03,IF(AH511&lt;0,1.01,IF(AH511&gt;10,1.1,(1+AH511/100))))</f>
        <v>0.34340000000000004</v>
      </c>
      <c r="AS511" s="999">
        <f t="shared" si="131"/>
        <v>0.37774000000000008</v>
      </c>
      <c r="AT511" s="999">
        <f t="shared" si="137"/>
        <v>0.41551400000000011</v>
      </c>
      <c r="AU511" s="999">
        <f t="shared" si="137"/>
        <v>0.45706540000000018</v>
      </c>
      <c r="AV511" s="999">
        <f t="shared" si="137"/>
        <v>0.50277194000000025</v>
      </c>
      <c r="AW511" s="738">
        <f t="shared" si="132"/>
        <v>2.0964913400000005</v>
      </c>
      <c r="AX511" s="846">
        <f t="shared" si="133"/>
        <v>12.104453464203235</v>
      </c>
      <c r="AY511" s="1080">
        <v>0.78</v>
      </c>
      <c r="AZ511" s="985">
        <v>17.03</v>
      </c>
      <c r="BA511" s="985">
        <v>-7.31</v>
      </c>
      <c r="BB511" s="985">
        <v>3.1300000000000003</v>
      </c>
      <c r="BC511" s="985">
        <v>1.1900000000000002</v>
      </c>
      <c r="BD511" s="1032"/>
      <c r="BE511" s="700">
        <v>2010</v>
      </c>
      <c r="BF511" s="1013">
        <f t="shared" si="134"/>
        <v>0</v>
      </c>
      <c r="BG511" s="995">
        <v>14.299999999999999</v>
      </c>
    </row>
    <row r="512" spans="1:59" s="976" customFormat="1" x14ac:dyDescent="0.2">
      <c r="A512" s="976" t="s">
        <v>1803</v>
      </c>
      <c r="B512" s="988" t="s">
        <v>1804</v>
      </c>
      <c r="C512" s="1070" t="s">
        <v>108</v>
      </c>
      <c r="D512" s="1070" t="s">
        <v>4401</v>
      </c>
      <c r="E512" s="828">
        <v>8</v>
      </c>
      <c r="F512" s="1148">
        <v>477</v>
      </c>
      <c r="G512" s="1148" t="s">
        <v>37</v>
      </c>
      <c r="H512" s="1148" t="s">
        <v>37</v>
      </c>
      <c r="I512" s="987">
        <v>40.61</v>
      </c>
      <c r="J512" s="738">
        <f t="shared" si="121"/>
        <v>2.8564393006648605</v>
      </c>
      <c r="K512" s="990">
        <v>0.28999999999999998</v>
      </c>
      <c r="L512" s="1000">
        <v>4</v>
      </c>
      <c r="M512" s="729">
        <f t="shared" si="122"/>
        <v>1.1599999999999999</v>
      </c>
      <c r="N512" s="983" t="s">
        <v>164</v>
      </c>
      <c r="O512" s="831">
        <v>0.26</v>
      </c>
      <c r="P512" s="694">
        <v>43167</v>
      </c>
      <c r="Q512" s="694">
        <v>43192</v>
      </c>
      <c r="R512" s="729">
        <f t="shared" si="123"/>
        <v>11.538461538461526</v>
      </c>
      <c r="S512" s="795">
        <f>IF(INDEX(Historical!$D$7:$D$1442,MATCH(B512,Historical!$B$7:$B$1449,0))=0,"n/a",(INDEX(Historical!$C$7:$C$1442,MATCH(B512,Historical!$B$7:$B$1449,0))/INDEX(Historical!$D$7:$D$1442,MATCH(B512,Historical!$B$7:$B$1449,0))-1)*100)</f>
        <v>10.784313725490179</v>
      </c>
      <c r="T512" s="795">
        <f>IF(INDEX(Historical!$F$7:$F$1442,MATCH(B512,Historical!$B$7:$B$1449,0))=0,"n/a",((INDEX(Historical!$C$7:$C$1442,MATCH(B512,Historical!$B$7:$B$1449,0))/INDEX(Historical!$F$7:$F$1442,MATCH(B512,Historical!$B$7:$B$1449,0)))^(1/3)-1)*100)</f>
        <v>7.4844611903481795</v>
      </c>
      <c r="U512" s="795">
        <f>IF(INDEX(Historical!$H$7:$H$1442,MATCH(B512,Historical!$B$7:$B$1449,0))=0,"n/a",((INDEX(Historical!$C$7:$C$1442,MATCH(B512,Historical!$B$7:$B$1449,0))/INDEX(Historical!$H$7:$H$1442,MATCH(B512,Historical!$B$7:$B$1449,0)))^(1/5)-1)*100)</f>
        <v>8.2562478063863196</v>
      </c>
      <c r="V512" s="795">
        <f>IF(INDEX(Historical!$O$7:$O$1442,MATCH(B512,Historical!$B$7:$B$1449,0))=0,"n/a",((INDEX(Historical!$C$7:$C$1442,MATCH(B512,Historical!$B$7:$B$1449,0))/INDEX(Historical!$O$7:$O$1442,MATCH(B512,Historical!$B$7:$B$1449,0)))^(1/10)-1)*100)</f>
        <v>0.13372160583624559</v>
      </c>
      <c r="W512" s="796">
        <f t="shared" si="124"/>
        <v>61.742062957999877</v>
      </c>
      <c r="X512" s="797">
        <f t="shared" si="125"/>
        <v>1.4484645274361965</v>
      </c>
      <c r="Y512" s="753"/>
      <c r="Z512" s="738">
        <f t="shared" si="126"/>
        <v>42.028985507246375</v>
      </c>
      <c r="AA512" s="999">
        <f t="shared" si="127"/>
        <v>14.713768115942029</v>
      </c>
      <c r="AB512" s="1000">
        <v>12</v>
      </c>
      <c r="AC512" s="978">
        <v>2.76</v>
      </c>
      <c r="AD512" s="978">
        <v>1.47</v>
      </c>
      <c r="AE512" s="978">
        <v>5.81</v>
      </c>
      <c r="AF512" s="978">
        <v>1.06</v>
      </c>
      <c r="AG512" s="978">
        <v>7.3999999999999995</v>
      </c>
      <c r="AH512" s="978">
        <v>12.7</v>
      </c>
      <c r="AI512" s="978">
        <v>15.509999999999998</v>
      </c>
      <c r="AJ512" s="978">
        <v>5.7</v>
      </c>
      <c r="AK512" s="978">
        <v>10</v>
      </c>
      <c r="AL512" s="991">
        <v>2200</v>
      </c>
      <c r="AM512" s="985">
        <v>0.1</v>
      </c>
      <c r="AN512" s="978">
        <v>0.1</v>
      </c>
      <c r="AO512" s="838">
        <f t="shared" si="128"/>
        <v>-3.6010810088908496</v>
      </c>
      <c r="AP512" s="839">
        <f t="shared" si="129"/>
        <v>11.11268710705118</v>
      </c>
      <c r="AQ512" s="1001">
        <f t="shared" si="130"/>
        <v>-16.74244991754388</v>
      </c>
      <c r="AR512" s="738">
        <f>INDEX(Historical!$C$7:$C$1442,MATCH(B512,Historical!$B$7:$B$1449,0))*IF(AH512="n/a",1.03,IF(AH512&lt;0,1.01,IF(AH512&gt;10,1.1,(1+AH512/100))))</f>
        <v>1.2429999999999999</v>
      </c>
      <c r="AS512" s="999">
        <f t="shared" si="131"/>
        <v>1.3673</v>
      </c>
      <c r="AT512" s="999">
        <f t="shared" si="137"/>
        <v>1.50403</v>
      </c>
      <c r="AU512" s="999">
        <f t="shared" si="137"/>
        <v>1.654433</v>
      </c>
      <c r="AV512" s="999">
        <f t="shared" si="137"/>
        <v>1.8198763000000002</v>
      </c>
      <c r="AW512" s="738">
        <f t="shared" si="132"/>
        <v>7.5886393000000005</v>
      </c>
      <c r="AX512" s="846">
        <f t="shared" si="133"/>
        <v>18.68662718542231</v>
      </c>
      <c r="AY512" s="1080">
        <v>1.08</v>
      </c>
      <c r="AZ512" s="985">
        <v>18.95</v>
      </c>
      <c r="BA512" s="985">
        <v>-20.560000000000002</v>
      </c>
      <c r="BB512" s="985">
        <v>2.59</v>
      </c>
      <c r="BC512" s="985">
        <v>-8.1199999999999992</v>
      </c>
      <c r="BD512" s="1032"/>
      <c r="BE512" s="700">
        <v>2011</v>
      </c>
      <c r="BF512" s="1013">
        <f t="shared" si="134"/>
        <v>0</v>
      </c>
      <c r="BG512" s="995">
        <v>1.0999999999999999</v>
      </c>
    </row>
    <row r="513" spans="1:59" s="976" customFormat="1" x14ac:dyDescent="0.2">
      <c r="A513" s="976" t="s">
        <v>1805</v>
      </c>
      <c r="B513" s="676" t="s">
        <v>1806</v>
      </c>
      <c r="C513" s="1070" t="s">
        <v>108</v>
      </c>
      <c r="D513" s="1070" t="s">
        <v>4401</v>
      </c>
      <c r="E513" s="828">
        <v>8</v>
      </c>
      <c r="F513" s="1148">
        <v>498</v>
      </c>
      <c r="G513" s="1148" t="s">
        <v>106</v>
      </c>
      <c r="H513" s="1148" t="s">
        <v>106</v>
      </c>
      <c r="I513" s="987">
        <v>21.54</v>
      </c>
      <c r="J513" s="738">
        <f t="shared" si="121"/>
        <v>3.7140204271123496</v>
      </c>
      <c r="K513" s="990">
        <v>0.2</v>
      </c>
      <c r="L513" s="1000">
        <v>4</v>
      </c>
      <c r="M513" s="729">
        <f t="shared" si="122"/>
        <v>0.8</v>
      </c>
      <c r="N513" s="983" t="s">
        <v>435</v>
      </c>
      <c r="O513" s="831">
        <v>0.18</v>
      </c>
      <c r="P513" s="973">
        <v>43228</v>
      </c>
      <c r="Q513" s="973">
        <v>43243</v>
      </c>
      <c r="R513" s="729">
        <f t="shared" si="123"/>
        <v>11.111111111111121</v>
      </c>
      <c r="S513" s="795">
        <f>IF(INDEX(Historical!$D$7:$D$1442,MATCH(B513,Historical!$B$7:$B$1449,0))=0,"n/a",(INDEX(Historical!$C$7:$C$1442,MATCH(B513,Historical!$B$7:$B$1449,0))/INDEX(Historical!$D$7:$D$1442,MATCH(B513,Historical!$B$7:$B$1449,0))-1)*100)</f>
        <v>9.8591549295774517</v>
      </c>
      <c r="T513" s="795">
        <f>IF(INDEX(Historical!$F$7:$F$1442,MATCH(B513,Historical!$B$7:$B$1449,0))=0,"n/a",((INDEX(Historical!$C$7:$C$1442,MATCH(B513,Historical!$B$7:$B$1449,0))/INDEX(Historical!$F$7:$F$1442,MATCH(B513,Historical!$B$7:$B$1449,0)))^(1/3)-1)*100)</f>
        <v>7.9528977308938487</v>
      </c>
      <c r="U513" s="795">
        <f>IF(INDEX(Historical!$H$7:$H$1442,MATCH(B513,Historical!$B$7:$B$1449,0))=0,"n/a",((INDEX(Historical!$C$7:$C$1442,MATCH(B513,Historical!$B$7:$B$1449,0))/INDEX(Historical!$H$7:$H$1442,MATCH(B513,Historical!$B$7:$B$1449,0)))^(1/5)-1)*100)</f>
        <v>13.179836563100178</v>
      </c>
      <c r="V513" s="795">
        <f>IF(INDEX(Historical!$O$7:$O$1442,MATCH(B513,Historical!$B$7:$B$1449,0))=0,"n/a",((INDEX(Historical!$C$7:$C$1442,MATCH(B513,Historical!$B$7:$B$1449,0))/INDEX(Historical!$O$7:$O$1442,MATCH(B513,Historical!$B$7:$B$1449,0)))^(1/10)-1)*100)</f>
        <v>1.9979546182629093</v>
      </c>
      <c r="W513" s="796">
        <f t="shared" si="124"/>
        <v>6.5966646302302818</v>
      </c>
      <c r="X513" s="797">
        <f t="shared" si="125"/>
        <v>1.1873726633423585</v>
      </c>
      <c r="Y513" s="752"/>
      <c r="Z513" s="738">
        <f t="shared" si="126"/>
        <v>47.058823529411768</v>
      </c>
      <c r="AA513" s="999">
        <f t="shared" si="127"/>
        <v>12.670588235294117</v>
      </c>
      <c r="AB513" s="1000">
        <v>12</v>
      </c>
      <c r="AC513" s="978">
        <v>1.7</v>
      </c>
      <c r="AD513" s="978" t="s">
        <v>137</v>
      </c>
      <c r="AE513" s="978">
        <v>4.1500000000000004</v>
      </c>
      <c r="AF513" s="978">
        <v>1.9</v>
      </c>
      <c r="AG513" s="978">
        <v>13.700000000000001</v>
      </c>
      <c r="AH513" s="978">
        <v>9.3000000000000007</v>
      </c>
      <c r="AI513" s="978">
        <v>7.55</v>
      </c>
      <c r="AJ513" s="978">
        <v>11.1</v>
      </c>
      <c r="AK513" s="978" t="s">
        <v>137</v>
      </c>
      <c r="AL513" s="991">
        <v>339.04</v>
      </c>
      <c r="AM513" s="985">
        <v>0.70000000000000007</v>
      </c>
      <c r="AN513" s="978">
        <v>0.21</v>
      </c>
      <c r="AO513" s="838">
        <f t="shared" si="128"/>
        <v>4.2232687549184096</v>
      </c>
      <c r="AP513" s="839">
        <f t="shared" si="129"/>
        <v>16.893856990212527</v>
      </c>
      <c r="AQ513" s="1001">
        <f t="shared" si="130"/>
        <v>3.4389087487743053</v>
      </c>
      <c r="AR513" s="738">
        <f>INDEX(Historical!$C$7:$C$1442,MATCH(B513,Historical!$B$7:$B$1449,0))*IF(AH513="n/a",1.03,IF(AH513&lt;0,1.01,IF(AH513&gt;10,1.1,(1+AH513/100))))</f>
        <v>0.85253999999999996</v>
      </c>
      <c r="AS513" s="999">
        <f t="shared" si="131"/>
        <v>0.91690676999999987</v>
      </c>
      <c r="AT513" s="999">
        <f t="shared" si="137"/>
        <v>0.94441397309999986</v>
      </c>
      <c r="AU513" s="999">
        <f t="shared" si="137"/>
        <v>0.97274639229299986</v>
      </c>
      <c r="AV513" s="999">
        <f t="shared" si="137"/>
        <v>1.0019287840617899</v>
      </c>
      <c r="AW513" s="738">
        <f t="shared" si="132"/>
        <v>4.6885359194547895</v>
      </c>
      <c r="AX513" s="846">
        <f t="shared" si="133"/>
        <v>21.766647722631337</v>
      </c>
      <c r="AY513" s="1080">
        <v>0.71</v>
      </c>
      <c r="AZ513" s="985">
        <v>19.27</v>
      </c>
      <c r="BA513" s="985">
        <v>-20.07</v>
      </c>
      <c r="BB513" s="985">
        <v>7.3800000000000008</v>
      </c>
      <c r="BC513" s="985">
        <v>-7.46</v>
      </c>
      <c r="BD513" s="1032"/>
      <c r="BE513" s="700">
        <v>2011</v>
      </c>
      <c r="BF513" s="1013">
        <f t="shared" si="134"/>
        <v>0</v>
      </c>
      <c r="BG513" s="995">
        <v>1.2</v>
      </c>
    </row>
    <row r="514" spans="1:59" s="976" customFormat="1" x14ac:dyDescent="0.2">
      <c r="A514" s="984" t="s">
        <v>1807</v>
      </c>
      <c r="B514" s="676" t="s">
        <v>1808</v>
      </c>
      <c r="C514" s="1070" t="s">
        <v>179</v>
      </c>
      <c r="D514" s="1070" t="s">
        <v>4399</v>
      </c>
      <c r="E514" s="828">
        <v>7</v>
      </c>
      <c r="F514" s="1148">
        <v>664</v>
      </c>
      <c r="G514" s="1148" t="s">
        <v>106</v>
      </c>
      <c r="H514" s="1148" t="s">
        <v>106</v>
      </c>
      <c r="I514" s="987">
        <v>31.57</v>
      </c>
      <c r="J514" s="738">
        <f t="shared" si="121"/>
        <v>7.6338295850490967</v>
      </c>
      <c r="K514" s="990">
        <v>0.60250000000000004</v>
      </c>
      <c r="L514" s="1000">
        <v>4</v>
      </c>
      <c r="M514" s="729">
        <f t="shared" si="122"/>
        <v>2.41</v>
      </c>
      <c r="N514" s="983" t="s">
        <v>649</v>
      </c>
      <c r="O514" s="831">
        <v>0.59499999999999997</v>
      </c>
      <c r="P514" s="973">
        <v>43496</v>
      </c>
      <c r="Q514" s="973">
        <v>43517</v>
      </c>
      <c r="R514" s="729">
        <f t="shared" si="123"/>
        <v>1.2605042016806827</v>
      </c>
      <c r="S514" s="795">
        <f>IF(INDEX(Historical!$D$7:$D$1442,MATCH(B514,Historical!$B$7:$B$1449,0))=0,"n/a",(INDEX(Historical!$C$7:$C$1442,MATCH(B514,Historical!$B$7:$B$1449,0))/INDEX(Historical!$D$7:$D$1442,MATCH(B514,Historical!$B$7:$B$1449,0))-1)*100)</f>
        <v>13.684210526315788</v>
      </c>
      <c r="T514" s="795">
        <f>IF(INDEX(Historical!$F$7:$F$1442,MATCH(B514,Historical!$B$7:$B$1449,0))=0,"n/a",((INDEX(Historical!$C$7:$C$1442,MATCH(B514,Historical!$B$7:$B$1449,0))/INDEX(Historical!$F$7:$F$1442,MATCH(B514,Historical!$B$7:$B$1449,0)))^(1/3)-1)*100)</f>
        <v>17.882187107396931</v>
      </c>
      <c r="U514" s="795">
        <f>IF(INDEX(Historical!$H$7:$H$1442,MATCH(B514,Historical!$B$7:$B$1449,0))=0,"n/a",((INDEX(Historical!$C$7:$C$1442,MATCH(B514,Historical!$B$7:$B$1449,0))/INDEX(Historical!$H$7:$H$1442,MATCH(B514,Historical!$B$7:$B$1449,0)))^(1/5)-1)*100)</f>
        <v>40.986358943586644</v>
      </c>
      <c r="V514" s="795" t="str">
        <f>IF(INDEX(Historical!$O$7:$O$1442,MATCH(B514,Historical!$B$7:$B$1449,0))=0,"n/a",((INDEX(Historical!$C$7:$C$1442,MATCH(B514,Historical!$B$7:$B$1449,0))/INDEX(Historical!$O$7:$O$1442,MATCH(B514,Historical!$B$7:$B$1449,0)))^(1/10)-1)*100)</f>
        <v>n/a</v>
      </c>
      <c r="W514" s="796" t="str">
        <f t="shared" si="124"/>
        <v>n/a</v>
      </c>
      <c r="X514" s="797">
        <f t="shared" si="125"/>
        <v>0.24631225326674666</v>
      </c>
      <c r="Y514" s="989"/>
      <c r="Z514" s="738">
        <f t="shared" si="126"/>
        <v>140.11627906976744</v>
      </c>
      <c r="AA514" s="999">
        <f t="shared" si="127"/>
        <v>18.354651162790699</v>
      </c>
      <c r="AB514" s="1000">
        <v>12</v>
      </c>
      <c r="AC514" s="978">
        <v>1.72</v>
      </c>
      <c r="AD514" s="978">
        <v>0.9</v>
      </c>
      <c r="AE514" s="978">
        <v>3.3</v>
      </c>
      <c r="AF514" s="978">
        <v>7.05</v>
      </c>
      <c r="AG514" s="978">
        <v>37</v>
      </c>
      <c r="AH514" s="978">
        <v>12.6</v>
      </c>
      <c r="AI514" s="978">
        <v>25.64</v>
      </c>
      <c r="AJ514" s="978">
        <v>166.4</v>
      </c>
      <c r="AK514" s="978">
        <v>20.399999999999999</v>
      </c>
      <c r="AL514" s="991">
        <v>6800</v>
      </c>
      <c r="AM514" s="985">
        <v>77.92</v>
      </c>
      <c r="AN514" s="978">
        <v>4.68</v>
      </c>
      <c r="AO514" s="838">
        <f t="shared" si="128"/>
        <v>30.265537365845045</v>
      </c>
      <c r="AP514" s="839">
        <f t="shared" si="129"/>
        <v>48.620188528635744</v>
      </c>
      <c r="AQ514" s="1001">
        <f t="shared" si="130"/>
        <v>139.81501268702402</v>
      </c>
      <c r="AR514" s="738">
        <f>INDEX(Historical!$C$7:$C$1442,MATCH(B514,Historical!$B$7:$B$1449,0))*IF(AH514="n/a",1.03,IF(AH514&lt;0,1.01,IF(AH514&gt;10,1.1,(1+AH514/100))))</f>
        <v>2.5245000000000002</v>
      </c>
      <c r="AS514" s="999">
        <f t="shared" si="131"/>
        <v>2.7769500000000003</v>
      </c>
      <c r="AT514" s="999">
        <f t="shared" si="137"/>
        <v>3.0546450000000007</v>
      </c>
      <c r="AU514" s="999">
        <f t="shared" si="137"/>
        <v>3.360109500000001</v>
      </c>
      <c r="AV514" s="999">
        <f t="shared" si="137"/>
        <v>3.6961204500000013</v>
      </c>
      <c r="AW514" s="738">
        <f t="shared" si="132"/>
        <v>15.412324950000006</v>
      </c>
      <c r="AX514" s="846">
        <f t="shared" si="133"/>
        <v>48.819527874564479</v>
      </c>
      <c r="AY514" s="1080">
        <v>1.52</v>
      </c>
      <c r="AZ514" s="985">
        <v>21.94</v>
      </c>
      <c r="BA514" s="985">
        <v>-22.98</v>
      </c>
      <c r="BB514" s="985">
        <v>6.43</v>
      </c>
      <c r="BC514" s="985">
        <v>-4.7699999999999996</v>
      </c>
      <c r="BD514" s="1032"/>
      <c r="BE514" s="700">
        <v>2013</v>
      </c>
      <c r="BF514" s="1013">
        <f t="shared" si="134"/>
        <v>0</v>
      </c>
      <c r="BG514" s="995">
        <v>4.3999999999999995</v>
      </c>
    </row>
    <row r="515" spans="1:59" s="976" customFormat="1" x14ac:dyDescent="0.2">
      <c r="A515" s="976" t="s">
        <v>1809</v>
      </c>
      <c r="B515" s="676" t="s">
        <v>1810</v>
      </c>
      <c r="C515" s="1070" t="s">
        <v>112</v>
      </c>
      <c r="D515" s="1070" t="s">
        <v>213</v>
      </c>
      <c r="E515" s="829">
        <v>8</v>
      </c>
      <c r="F515" s="1148">
        <v>446</v>
      </c>
      <c r="G515" s="1148" t="s">
        <v>106</v>
      </c>
      <c r="H515" s="1148" t="s">
        <v>106</v>
      </c>
      <c r="I515" s="987">
        <v>69.16</v>
      </c>
      <c r="J515" s="738">
        <f t="shared" si="121"/>
        <v>0.69404279930595725</v>
      </c>
      <c r="K515" s="990">
        <v>0.12</v>
      </c>
      <c r="L515" s="1000">
        <v>4</v>
      </c>
      <c r="M515" s="729">
        <f t="shared" si="122"/>
        <v>0.48</v>
      </c>
      <c r="N515" s="983" t="s">
        <v>805</v>
      </c>
      <c r="O515" s="831">
        <v>0.1</v>
      </c>
      <c r="P515" s="979">
        <v>42957</v>
      </c>
      <c r="Q515" s="979">
        <v>42975</v>
      </c>
      <c r="R515" s="729">
        <f t="shared" si="123"/>
        <v>19.999999999999989</v>
      </c>
      <c r="S515" s="795">
        <f>IF(INDEX(Historical!$D$7:$D$1442,MATCH(B515,Historical!$B$7:$B$1449,0))=0,"n/a",(INDEX(Historical!$C$7:$C$1442,MATCH(B515,Historical!$B$7:$B$1449,0))/INDEX(Historical!$D$7:$D$1442,MATCH(B515,Historical!$B$7:$B$1449,0))-1)*100)</f>
        <v>9.0909090909090828</v>
      </c>
      <c r="T515" s="795">
        <f>IF(INDEX(Historical!$F$7:$F$1442,MATCH(B515,Historical!$B$7:$B$1449,0))=0,"n/a",((INDEX(Historical!$C$7:$C$1442,MATCH(B515,Historical!$B$7:$B$1449,0))/INDEX(Historical!$F$7:$F$1442,MATCH(B515,Historical!$B$7:$B$1449,0)))^(1/3)-1)*100)</f>
        <v>19.681696117715084</v>
      </c>
      <c r="U515" s="795">
        <f>IF(INDEX(Historical!$H$7:$H$1442,MATCH(B515,Historical!$B$7:$B$1449,0))=0,"n/a",((INDEX(Historical!$C$7:$C$1442,MATCH(B515,Historical!$B$7:$B$1449,0))/INDEX(Historical!$H$7:$H$1442,MATCH(B515,Historical!$B$7:$B$1449,0)))^(1/5)-1)*100)</f>
        <v>29.855269234041582</v>
      </c>
      <c r="V515" s="795">
        <f>IF(INDEX(Historical!$O$7:$O$1442,MATCH(B515,Historical!$B$7:$B$1449,0))=0,"n/a",((INDEX(Historical!$C$7:$C$1442,MATCH(B515,Historical!$B$7:$B$1449,0))/INDEX(Historical!$O$7:$O$1442,MATCH(B515,Historical!$B$7:$B$1449,0)))^(1/10)-1)*100)</f>
        <v>37.41088103166372</v>
      </c>
      <c r="W515" s="796">
        <f t="shared" si="124"/>
        <v>0.79803705260971425</v>
      </c>
      <c r="X515" s="797">
        <f t="shared" si="125"/>
        <v>8.780961539423993</v>
      </c>
      <c r="Y515" s="763" t="s">
        <v>4463</v>
      </c>
      <c r="Z515" s="738">
        <f t="shared" si="126"/>
        <v>13.872832369942195</v>
      </c>
      <c r="AA515" s="999">
        <f t="shared" si="127"/>
        <v>19.98843930635838</v>
      </c>
      <c r="AB515" s="1000">
        <v>12</v>
      </c>
      <c r="AC515" s="978">
        <v>3.46</v>
      </c>
      <c r="AD515" s="978">
        <v>1.33</v>
      </c>
      <c r="AE515" s="978">
        <v>1.6</v>
      </c>
      <c r="AF515" s="978">
        <v>2.2999999999999998</v>
      </c>
      <c r="AG515" s="978">
        <v>10.7</v>
      </c>
      <c r="AH515" s="978">
        <v>-8.6</v>
      </c>
      <c r="AI515" s="978">
        <v>15.479999999999999</v>
      </c>
      <c r="AJ515" s="978">
        <v>3.4000000000000004</v>
      </c>
      <c r="AK515" s="978">
        <v>15</v>
      </c>
      <c r="AL515" s="991">
        <v>6920</v>
      </c>
      <c r="AM515" s="985">
        <v>2.1</v>
      </c>
      <c r="AN515" s="978">
        <v>1.34</v>
      </c>
      <c r="AO515" s="838">
        <f t="shared" si="128"/>
        <v>10.56087272698916</v>
      </c>
      <c r="AP515" s="839">
        <f t="shared" si="129"/>
        <v>30.54931203334754</v>
      </c>
      <c r="AQ515" s="1001">
        <f t="shared" si="130"/>
        <v>42.942739747423595</v>
      </c>
      <c r="AR515" s="738">
        <f>INDEX(Historical!$C$7:$C$1442,MATCH(B515,Historical!$B$7:$B$1449,0))*IF(AH515="n/a",1.03,IF(AH515&lt;0,1.01,IF(AH515&gt;10,1.1,(1+AH515/100))))</f>
        <v>0.48480000000000001</v>
      </c>
      <c r="AS515" s="999">
        <f t="shared" si="131"/>
        <v>0.53328000000000009</v>
      </c>
      <c r="AT515" s="999">
        <f t="shared" si="137"/>
        <v>0.58660800000000013</v>
      </c>
      <c r="AU515" s="999">
        <f t="shared" si="137"/>
        <v>0.6452688000000002</v>
      </c>
      <c r="AV515" s="999">
        <f t="shared" si="137"/>
        <v>0.70979568000000026</v>
      </c>
      <c r="AW515" s="738">
        <f t="shared" si="132"/>
        <v>2.9597524800000006</v>
      </c>
      <c r="AX515" s="846">
        <f t="shared" si="133"/>
        <v>4.2795727009832287</v>
      </c>
      <c r="AY515" s="1080">
        <v>1.41</v>
      </c>
      <c r="AZ515" s="985">
        <v>6.25</v>
      </c>
      <c r="BA515" s="985">
        <v>-40.07</v>
      </c>
      <c r="BB515" s="985">
        <v>-9.92</v>
      </c>
      <c r="BC515" s="985">
        <v>-26.63</v>
      </c>
      <c r="BD515" s="1032"/>
      <c r="BE515" s="700">
        <v>2012</v>
      </c>
      <c r="BF515" s="1013">
        <f t="shared" si="134"/>
        <v>0</v>
      </c>
      <c r="BG515" s="995">
        <v>4.3</v>
      </c>
    </row>
    <row r="516" spans="1:59" s="976" customFormat="1" x14ac:dyDescent="0.2">
      <c r="A516" s="984" t="s">
        <v>3957</v>
      </c>
      <c r="B516" s="988" t="s">
        <v>3958</v>
      </c>
      <c r="C516" s="1070" t="s">
        <v>123</v>
      </c>
      <c r="D516" s="1070" t="s">
        <v>4233</v>
      </c>
      <c r="E516" s="828">
        <v>6</v>
      </c>
      <c r="F516" s="1148">
        <v>776</v>
      </c>
      <c r="G516" s="1148" t="s">
        <v>106</v>
      </c>
      <c r="H516" s="1148" t="s">
        <v>106</v>
      </c>
      <c r="I516" s="987">
        <v>22.86</v>
      </c>
      <c r="J516" s="738">
        <f t="shared" si="121"/>
        <v>7.5730533683289591</v>
      </c>
      <c r="K516" s="990">
        <v>0.43280000000000002</v>
      </c>
      <c r="L516" s="1000">
        <v>4</v>
      </c>
      <c r="M516" s="729">
        <f t="shared" si="122"/>
        <v>1.7312000000000001</v>
      </c>
      <c r="N516" s="983" t="s">
        <v>649</v>
      </c>
      <c r="O516" s="831">
        <v>0.42070000000000002</v>
      </c>
      <c r="P516" s="973">
        <v>43500</v>
      </c>
      <c r="Q516" s="973">
        <v>43516</v>
      </c>
      <c r="R516" s="729">
        <f t="shared" si="123"/>
        <v>2.8761587829807462</v>
      </c>
      <c r="S516" s="795">
        <f>IF(INDEX(Historical!$D$7:$D$1442,MATCH(B516,Historical!$B$7:$B$1449,0))=0,"n/a",(INDEX(Historical!$C$7:$C$1442,MATCH(B516,Historical!$B$7:$B$1449,0))/INDEX(Historical!$D$7:$D$1442,MATCH(B516,Historical!$B$7:$B$1449,0))-1)*100)</f>
        <v>12.002776813606397</v>
      </c>
      <c r="T516" s="795">
        <f>IF(INDEX(Historical!$F$7:$F$1442,MATCH(B516,Historical!$B$7:$B$1449,0))=0,"n/a",((INDEX(Historical!$C$7:$C$1442,MATCH(B516,Historical!$B$7:$B$1449,0))/INDEX(Historical!$F$7:$F$1442,MATCH(B516,Historical!$B$7:$B$1449,0)))^(1/3)-1)*100)</f>
        <v>12.002804134292422</v>
      </c>
      <c r="U516" s="795" t="str">
        <f>IF(INDEX(Historical!$H$7:$H$1442,MATCH(B516,Historical!$B$7:$B$1449,0))=0,"n/a",((INDEX(Historical!$C$7:$C$1442,MATCH(B516,Historical!$B$7:$B$1449,0))/INDEX(Historical!$H$7:$H$1442,MATCH(B516,Historical!$B$7:$B$1449,0)))^(1/5)-1)*100)</f>
        <v>n/a</v>
      </c>
      <c r="V516" s="795" t="str">
        <f>IF(INDEX(Historical!$O$7:$O$1442,MATCH(B516,Historical!$B$7:$B$1449,0))=0,"n/a",((INDEX(Historical!$C$7:$C$1442,MATCH(B516,Historical!$B$7:$B$1449,0))/INDEX(Historical!$O$7:$O$1442,MATCH(B516,Historical!$B$7:$B$1449,0)))^(1/10)-1)*100)</f>
        <v>n/a</v>
      </c>
      <c r="W516" s="796" t="str">
        <f t="shared" si="124"/>
        <v>n/a</v>
      </c>
      <c r="X516" s="797" t="str">
        <f t="shared" si="125"/>
        <v>n/a</v>
      </c>
      <c r="Y516" s="989"/>
      <c r="Z516" s="738">
        <f t="shared" si="126"/>
        <v>101.23976608187135</v>
      </c>
      <c r="AA516" s="999">
        <f t="shared" si="127"/>
        <v>13.368421052631579</v>
      </c>
      <c r="AB516" s="1000">
        <v>12</v>
      </c>
      <c r="AC516" s="978">
        <v>1.71</v>
      </c>
      <c r="AD516" s="978">
        <v>4.7699999999999996</v>
      </c>
      <c r="AE516" s="978">
        <v>0.57999999999999996</v>
      </c>
      <c r="AF516" s="978">
        <v>1.6</v>
      </c>
      <c r="AG516" s="978">
        <v>11.5</v>
      </c>
      <c r="AH516" s="978">
        <v>13.3</v>
      </c>
      <c r="AI516" s="978">
        <v>19.36</v>
      </c>
      <c r="AJ516" s="978">
        <v>-35.699999999999996</v>
      </c>
      <c r="AK516" s="978">
        <v>2.8000000000000003</v>
      </c>
      <c r="AL516" s="991">
        <v>732.43</v>
      </c>
      <c r="AM516" s="985">
        <v>1</v>
      </c>
      <c r="AN516" s="978">
        <v>1.04</v>
      </c>
      <c r="AO516" s="838" t="str">
        <f t="shared" si="128"/>
        <v>n/a</v>
      </c>
      <c r="AP516" s="839" t="str">
        <f t="shared" si="129"/>
        <v>n/a</v>
      </c>
      <c r="AQ516" s="1001">
        <f t="shared" si="130"/>
        <v>-2.4990628325142095</v>
      </c>
      <c r="AR516" s="738">
        <f>INDEX(Historical!$C$7:$C$1442,MATCH(B516,Historical!$B$7:$B$1449,0))*IF(AH516="n/a",1.03,IF(AH516&lt;0,1.01,IF(AH516&gt;10,1.1,(1+AH516/100))))</f>
        <v>1.77474</v>
      </c>
      <c r="AS516" s="999">
        <f t="shared" si="131"/>
        <v>1.9522140000000001</v>
      </c>
      <c r="AT516" s="999">
        <f t="shared" si="137"/>
        <v>2.0068759920000003</v>
      </c>
      <c r="AU516" s="999">
        <f t="shared" si="137"/>
        <v>2.0630685197760004</v>
      </c>
      <c r="AV516" s="999">
        <f t="shared" si="137"/>
        <v>2.1208344383297284</v>
      </c>
      <c r="AW516" s="738">
        <f t="shared" si="132"/>
        <v>9.9177329501057301</v>
      </c>
      <c r="AX516" s="846">
        <f t="shared" si="133"/>
        <v>43.38465857439077</v>
      </c>
      <c r="AY516" s="1080">
        <v>0.66</v>
      </c>
      <c r="AZ516" s="985">
        <v>12.889999999999999</v>
      </c>
      <c r="BA516" s="985">
        <v>-17.62</v>
      </c>
      <c r="BB516" s="985">
        <v>1.1199999999999999</v>
      </c>
      <c r="BC516" s="985">
        <v>-4.34</v>
      </c>
      <c r="BD516" s="1032"/>
      <c r="BE516" s="700">
        <v>2014</v>
      </c>
      <c r="BF516" s="1013">
        <f t="shared" si="134"/>
        <v>0</v>
      </c>
      <c r="BG516" s="995">
        <v>3.5000000000000004</v>
      </c>
    </row>
    <row r="517" spans="1:59" s="976" customFormat="1" x14ac:dyDescent="0.2">
      <c r="A517" s="976" t="s">
        <v>1813</v>
      </c>
      <c r="B517" s="988" t="s">
        <v>1814</v>
      </c>
      <c r="C517" s="1070" t="s">
        <v>4381</v>
      </c>
      <c r="D517" s="1070" t="s">
        <v>4382</v>
      </c>
      <c r="E517" s="828">
        <v>8</v>
      </c>
      <c r="F517" s="1148">
        <v>530</v>
      </c>
      <c r="G517" s="1148" t="s">
        <v>37</v>
      </c>
      <c r="H517" s="1148" t="s">
        <v>115</v>
      </c>
      <c r="I517" s="987">
        <v>26.24</v>
      </c>
      <c r="J517" s="738">
        <f t="shared" si="121"/>
        <v>5.1829268292682933</v>
      </c>
      <c r="K517" s="990">
        <v>0.34</v>
      </c>
      <c r="L517" s="1000">
        <v>4</v>
      </c>
      <c r="M517" s="729">
        <f t="shared" si="122"/>
        <v>1.36</v>
      </c>
      <c r="N517" s="983" t="s">
        <v>149</v>
      </c>
      <c r="O517" s="831">
        <v>0.32</v>
      </c>
      <c r="P517" s="973">
        <v>43356</v>
      </c>
      <c r="Q517" s="973">
        <v>43371</v>
      </c>
      <c r="R517" s="729">
        <f t="shared" si="123"/>
        <v>6.2500000000000053</v>
      </c>
      <c r="S517" s="795">
        <f>IF(INDEX(Historical!$D$7:$D$1442,MATCH(B517,Historical!$B$7:$B$1449,0))=0,"n/a",(INDEX(Historical!$C$7:$C$1442,MATCH(B517,Historical!$B$7:$B$1449,0))/INDEX(Historical!$D$7:$D$1442,MATCH(B517,Historical!$B$7:$B$1449,0))-1)*100)</f>
        <v>5.600000000000005</v>
      </c>
      <c r="T517" s="795">
        <f>IF(INDEX(Historical!$F$7:$F$1442,MATCH(B517,Historical!$B$7:$B$1449,0))=0,"n/a",((INDEX(Historical!$C$7:$C$1442,MATCH(B517,Historical!$B$7:$B$1449,0))/INDEX(Historical!$F$7:$F$1442,MATCH(B517,Historical!$B$7:$B$1449,0)))^(1/3)-1)*100)</f>
        <v>3.228011545636722</v>
      </c>
      <c r="U517" s="795">
        <f>IF(INDEX(Historical!$H$7:$H$1442,MATCH(B517,Historical!$B$7:$B$1449,0))=0,"n/a",((INDEX(Historical!$C$7:$C$1442,MATCH(B517,Historical!$B$7:$B$1449,0))/INDEX(Historical!$H$7:$H$1442,MATCH(B517,Historical!$B$7:$B$1449,0)))^(1/5)-1)*100)</f>
        <v>10.25994778190622</v>
      </c>
      <c r="V517" s="795">
        <f>IF(INDEX(Historical!$O$7:$O$1442,MATCH(B517,Historical!$B$7:$B$1449,0))=0,"n/a",((INDEX(Historical!$C$7:$C$1442,MATCH(B517,Historical!$B$7:$B$1449,0))/INDEX(Historical!$O$7:$O$1442,MATCH(B517,Historical!$B$7:$B$1449,0)))^(1/10)-1)*100)</f>
        <v>4.0888731116521138</v>
      </c>
      <c r="W517" s="796">
        <f t="shared" si="124"/>
        <v>2.509236041751532</v>
      </c>
      <c r="X517" s="797">
        <f t="shared" si="125"/>
        <v>1.3324607508969117</v>
      </c>
      <c r="Y517" s="752"/>
      <c r="Z517" s="738">
        <f t="shared" si="126"/>
        <v>88.8888888888889</v>
      </c>
      <c r="AA517" s="999">
        <f t="shared" si="127"/>
        <v>17.15032679738562</v>
      </c>
      <c r="AB517" s="1000">
        <v>12</v>
      </c>
      <c r="AC517" s="978">
        <v>1.53</v>
      </c>
      <c r="AD517" s="978">
        <v>3.42</v>
      </c>
      <c r="AE517" s="978">
        <v>2.59</v>
      </c>
      <c r="AF517" s="978">
        <v>2.19</v>
      </c>
      <c r="AG517" s="978">
        <v>12.3</v>
      </c>
      <c r="AH517" s="978">
        <v>54</v>
      </c>
      <c r="AI517" s="978">
        <v>-16.2</v>
      </c>
      <c r="AJ517" s="978">
        <v>7.7</v>
      </c>
      <c r="AK517" s="978">
        <v>5</v>
      </c>
      <c r="AL517" s="991">
        <v>19810</v>
      </c>
      <c r="AM517" s="985">
        <v>0.1</v>
      </c>
      <c r="AN517" s="978">
        <v>0.71</v>
      </c>
      <c r="AO517" s="838">
        <f t="shared" si="128"/>
        <v>-1.7074521862111069</v>
      </c>
      <c r="AP517" s="839">
        <f t="shared" si="129"/>
        <v>15.442874611174513</v>
      </c>
      <c r="AQ517" s="1001">
        <f t="shared" si="130"/>
        <v>29.201334162830307</v>
      </c>
      <c r="AR517" s="738">
        <f>INDEX(Historical!$C$7:$C$1442,MATCH(B517,Historical!$B$7:$B$1449,0))*IF(AH517="n/a",1.03,IF(AH517&lt;0,1.01,IF(AH517&gt;10,1.1,(1+AH517/100))))</f>
        <v>1.4520000000000002</v>
      </c>
      <c r="AS517" s="999">
        <f t="shared" si="131"/>
        <v>1.4665200000000003</v>
      </c>
      <c r="AT517" s="999">
        <f t="shared" si="137"/>
        <v>1.5398460000000003</v>
      </c>
      <c r="AU517" s="999">
        <f t="shared" si="137"/>
        <v>1.6168383000000004</v>
      </c>
      <c r="AV517" s="999">
        <f t="shared" si="137"/>
        <v>1.6976802150000005</v>
      </c>
      <c r="AW517" s="738">
        <f t="shared" si="132"/>
        <v>7.7728845150000012</v>
      </c>
      <c r="AX517" s="846">
        <f t="shared" si="133"/>
        <v>29.622273304115858</v>
      </c>
      <c r="AY517" s="1080">
        <v>1.58</v>
      </c>
      <c r="AZ517" s="985">
        <v>27.88</v>
      </c>
      <c r="BA517" s="985">
        <v>-31.65</v>
      </c>
      <c r="BB517" s="985">
        <v>6.75</v>
      </c>
      <c r="BC517" s="985">
        <v>-17.18</v>
      </c>
      <c r="BD517" s="1032"/>
      <c r="BE517" s="700">
        <v>2011</v>
      </c>
      <c r="BF517" s="1013">
        <f t="shared" si="134"/>
        <v>0</v>
      </c>
      <c r="BG517" s="995">
        <v>6.2</v>
      </c>
    </row>
    <row r="518" spans="1:59" s="976" customFormat="1" x14ac:dyDescent="0.2">
      <c r="A518" s="976" t="s">
        <v>1815</v>
      </c>
      <c r="B518" s="988" t="s">
        <v>1816</v>
      </c>
      <c r="C518" s="1070" t="s">
        <v>247</v>
      </c>
      <c r="D518" s="1070" t="s">
        <v>4413</v>
      </c>
      <c r="E518" s="828">
        <v>8</v>
      </c>
      <c r="F518" s="1148">
        <v>505</v>
      </c>
      <c r="G518" s="1148" t="s">
        <v>115</v>
      </c>
      <c r="H518" s="1148" t="s">
        <v>115</v>
      </c>
      <c r="I518" s="987">
        <v>133.01</v>
      </c>
      <c r="J518" s="738">
        <f t="shared" si="121"/>
        <v>3.4583865874746258</v>
      </c>
      <c r="K518" s="990">
        <v>1.1499999999999999</v>
      </c>
      <c r="L518" s="1000">
        <v>4</v>
      </c>
      <c r="M518" s="729">
        <f t="shared" si="122"/>
        <v>4.5999999999999996</v>
      </c>
      <c r="N518" s="983" t="s">
        <v>149</v>
      </c>
      <c r="O518" s="831">
        <v>1.1000000000000001</v>
      </c>
      <c r="P518" s="973">
        <v>43237</v>
      </c>
      <c r="Q518" s="973">
        <v>43266</v>
      </c>
      <c r="R518" s="729">
        <f t="shared" si="123"/>
        <v>4.545454545454529</v>
      </c>
      <c r="S518" s="795">
        <f>IF(INDEX(Historical!$D$7:$D$1442,MATCH(B518,Historical!$B$7:$B$1449,0))=0,"n/a",(INDEX(Historical!$C$7:$C$1442,MATCH(B518,Historical!$B$7:$B$1449,0))/INDEX(Historical!$D$7:$D$1442,MATCH(B518,Historical!$B$7:$B$1449,0))-1)*100)</f>
        <v>5.8139534883720811</v>
      </c>
      <c r="T518" s="795">
        <f>IF(INDEX(Historical!$F$7:$F$1442,MATCH(B518,Historical!$B$7:$B$1449,0))=0,"n/a",((INDEX(Historical!$C$7:$C$1442,MATCH(B518,Historical!$B$7:$B$1449,0))/INDEX(Historical!$F$7:$F$1442,MATCH(B518,Historical!$B$7:$B$1449,0)))^(1/3)-1)*100)</f>
        <v>9.6640044891789003</v>
      </c>
      <c r="U518" s="795">
        <f>IF(INDEX(Historical!$H$7:$H$1442,MATCH(B518,Historical!$B$7:$B$1449,0))=0,"n/a",((INDEX(Historical!$C$7:$C$1442,MATCH(B518,Historical!$B$7:$B$1449,0))/INDEX(Historical!$H$7:$H$1442,MATCH(B518,Historical!$B$7:$B$1449,0)))^(1/5)-1)*100)</f>
        <v>13.885794666281615</v>
      </c>
      <c r="V518" s="795">
        <f>IF(INDEX(Historical!$O$7:$O$1442,MATCH(B518,Historical!$B$7:$B$1449,0))=0,"n/a",((INDEX(Historical!$C$7:$C$1442,MATCH(B518,Historical!$B$7:$B$1449,0))/INDEX(Historical!$O$7:$O$1442,MATCH(B518,Historical!$B$7:$B$1449,0)))^(1/10)-1)*100)</f>
        <v>10.216926199588649</v>
      </c>
      <c r="W518" s="796">
        <f t="shared" si="124"/>
        <v>1.3590970899682804</v>
      </c>
      <c r="X518" s="797">
        <f t="shared" si="125"/>
        <v>0.90167497832997501</v>
      </c>
      <c r="Y518" s="752"/>
      <c r="Z518" s="738" t="str">
        <f t="shared" si="126"/>
        <v>n/a</v>
      </c>
      <c r="AA518" s="999" t="str">
        <f t="shared" si="127"/>
        <v>n/a</v>
      </c>
      <c r="AB518" s="1000">
        <v>12</v>
      </c>
      <c r="AC518" s="978">
        <v>-2.86</v>
      </c>
      <c r="AD518" s="978" t="s">
        <v>137</v>
      </c>
      <c r="AE518" s="978">
        <v>0.41</v>
      </c>
      <c r="AF518" s="978">
        <v>3.64</v>
      </c>
      <c r="AG518" s="978">
        <v>-18.8</v>
      </c>
      <c r="AH518" s="978">
        <v>-10</v>
      </c>
      <c r="AI518" s="978">
        <v>9.2100000000000009</v>
      </c>
      <c r="AJ518" s="978">
        <v>15.4</v>
      </c>
      <c r="AK518" s="978">
        <v>10.23</v>
      </c>
      <c r="AL518" s="991">
        <v>8580</v>
      </c>
      <c r="AM518" s="985">
        <v>0.4</v>
      </c>
      <c r="AN518" s="978">
        <v>3.04</v>
      </c>
      <c r="AO518" s="838" t="str">
        <f t="shared" si="128"/>
        <v>n/a</v>
      </c>
      <c r="AP518" s="839">
        <f t="shared" si="129"/>
        <v>17.34418125375624</v>
      </c>
      <c r="AQ518" s="1001" t="str">
        <f t="shared" si="130"/>
        <v>n/a</v>
      </c>
      <c r="AR518" s="738">
        <f>INDEX(Historical!$C$7:$C$1442,MATCH(B518,Historical!$B$7:$B$1449,0))*IF(AH518="n/a",1.03,IF(AH518&lt;0,1.01,IF(AH518&gt;10,1.1,(1+AH518/100))))</f>
        <v>4.5954999999999995</v>
      </c>
      <c r="AS518" s="999">
        <f t="shared" si="131"/>
        <v>5.0187455499999993</v>
      </c>
      <c r="AT518" s="999">
        <f t="shared" si="137"/>
        <v>5.5206201049999999</v>
      </c>
      <c r="AU518" s="999">
        <f t="shared" si="137"/>
        <v>6.0726821155000001</v>
      </c>
      <c r="AV518" s="999">
        <f t="shared" si="137"/>
        <v>6.6799503270500011</v>
      </c>
      <c r="AW518" s="738">
        <f t="shared" si="132"/>
        <v>27.887498097550001</v>
      </c>
      <c r="AX518" s="846">
        <f t="shared" si="133"/>
        <v>20.96646725625893</v>
      </c>
      <c r="AY518" s="1080">
        <v>1.53</v>
      </c>
      <c r="AZ518" s="985">
        <v>33.81</v>
      </c>
      <c r="BA518" s="985">
        <v>-27.91</v>
      </c>
      <c r="BB518" s="985">
        <v>12.24</v>
      </c>
      <c r="BC518" s="985">
        <v>1.67</v>
      </c>
      <c r="BD518" s="1032"/>
      <c r="BE518" s="700">
        <v>2011</v>
      </c>
      <c r="BF518" s="1013">
        <f t="shared" si="134"/>
        <v>0</v>
      </c>
      <c r="BG518" s="995">
        <v>-3.2</v>
      </c>
    </row>
    <row r="519" spans="1:59" s="976" customFormat="1" x14ac:dyDescent="0.2">
      <c r="A519" s="976" t="s">
        <v>1817</v>
      </c>
      <c r="B519" s="988" t="s">
        <v>1818</v>
      </c>
      <c r="C519" s="1070" t="s">
        <v>108</v>
      </c>
      <c r="D519" s="1070" t="s">
        <v>4401</v>
      </c>
      <c r="E519" s="828">
        <v>8</v>
      </c>
      <c r="F519" s="1148">
        <v>518</v>
      </c>
      <c r="G519" s="1148" t="s">
        <v>106</v>
      </c>
      <c r="H519" s="1148" t="s">
        <v>106</v>
      </c>
      <c r="I519" s="987">
        <v>33.25</v>
      </c>
      <c r="J519" s="738">
        <f t="shared" ref="J519:J530" si="138">(M519/I519)*100</f>
        <v>0.96240601503759393</v>
      </c>
      <c r="K519" s="990">
        <v>0.32</v>
      </c>
      <c r="L519" s="1000">
        <v>1</v>
      </c>
      <c r="M519" s="729">
        <f t="shared" ref="M519:M530" si="139">K519*L519</f>
        <v>0.32</v>
      </c>
      <c r="N519" s="983" t="s">
        <v>1819</v>
      </c>
      <c r="O519" s="831">
        <v>0.31</v>
      </c>
      <c r="P519" s="973">
        <v>43311</v>
      </c>
      <c r="Q519" s="973">
        <v>43321</v>
      </c>
      <c r="R519" s="729">
        <f t="shared" ref="R519:R530" si="140">(K519-O519)/O519*100</f>
        <v>3.2258064516129057</v>
      </c>
      <c r="S519" s="795">
        <f>IF(INDEX(Historical!$D$7:$D$1442,MATCH(B519,Historical!$B$7:$B$1449,0))=0,"n/a",(INDEX(Historical!$C$7:$C$1442,MATCH(B519,Historical!$B$7:$B$1449,0))/INDEX(Historical!$D$7:$D$1442,MATCH(B519,Historical!$B$7:$B$1449,0))-1)*100)</f>
        <v>3.2258064516129004</v>
      </c>
      <c r="T519" s="795">
        <f>IF(INDEX(Historical!$F$7:$F$1442,MATCH(B519,Historical!$B$7:$B$1449,0))=0,"n/a",((INDEX(Historical!$C$7:$C$1442,MATCH(B519,Historical!$B$7:$B$1449,0))/INDEX(Historical!$F$7:$F$1442,MATCH(B519,Historical!$B$7:$B$1449,0)))^(1/3)-1)*100)</f>
        <v>5.8267367978799722</v>
      </c>
      <c r="U519" s="795">
        <f>IF(INDEX(Historical!$H$7:$H$1442,MATCH(B519,Historical!$B$7:$B$1449,0))=0,"n/a",((INDEX(Historical!$C$7:$C$1442,MATCH(B519,Historical!$B$7:$B$1449,0))/INDEX(Historical!$H$7:$H$1442,MATCH(B519,Historical!$B$7:$B$1449,0)))^(1/5)-1)*100)</f>
        <v>5.0611121761506839</v>
      </c>
      <c r="V519" s="795" t="str">
        <f>IF(INDEX(Historical!$O$7:$O$1442,MATCH(B519,Historical!$B$7:$B$1449,0))=0,"n/a",((INDEX(Historical!$C$7:$C$1442,MATCH(B519,Historical!$B$7:$B$1449,0))/INDEX(Historical!$O$7:$O$1442,MATCH(B519,Historical!$B$7:$B$1449,0)))^(1/10)-1)*100)</f>
        <v>n/a</v>
      </c>
      <c r="W519" s="796" t="str">
        <f t="shared" ref="W519:W530" si="141">IF(OR(U519&lt;=0,U519="n/a",V519&lt;=0,V519="n/a"),"n/a",U519/V519)</f>
        <v>n/a</v>
      </c>
      <c r="X519" s="797" t="str">
        <f t="shared" ref="X519:X530" si="142">IF(OR(AJ519&lt;=0,AJ519="n/a",U519&lt;=0,U519="n/a"),"n/a",U519/AJ519)</f>
        <v>n/a</v>
      </c>
      <c r="Y519" s="989"/>
      <c r="Z519" s="738" t="str">
        <f t="shared" ref="Z519:Z530" si="143">IF(OR(AC519&lt;0.01,AC519="n/a"),"n/a",M519/AC519*100)</f>
        <v>n/a</v>
      </c>
      <c r="AA519" s="999" t="str">
        <f t="shared" ref="AA519:AA530" si="144">IF(OR(AC519&lt;0.01,AC519="n/a"),"n/a",I519/AC519)</f>
        <v>n/a</v>
      </c>
      <c r="AB519" s="1000">
        <v>12</v>
      </c>
      <c r="AC519" s="978" t="s">
        <v>137</v>
      </c>
      <c r="AD519" s="978" t="s">
        <v>137</v>
      </c>
      <c r="AE519" s="978" t="s">
        <v>137</v>
      </c>
      <c r="AF519" s="978" t="s">
        <v>137</v>
      </c>
      <c r="AG519" s="978" t="s">
        <v>137</v>
      </c>
      <c r="AH519" s="978" t="s">
        <v>137</v>
      </c>
      <c r="AI519" s="978" t="s">
        <v>137</v>
      </c>
      <c r="AJ519" s="978" t="s">
        <v>137</v>
      </c>
      <c r="AK519" s="978" t="s">
        <v>137</v>
      </c>
      <c r="AL519" s="991" t="s">
        <v>137</v>
      </c>
      <c r="AM519" s="985" t="s">
        <v>137</v>
      </c>
      <c r="AN519" s="978" t="s">
        <v>137</v>
      </c>
      <c r="AO519" s="838" t="str">
        <f t="shared" ref="AO519:AO530" si="145">IF(U519="n/a","n/a",IF(AA519&lt;0,"n/a",IF(AA519="n/a","n/a",J519+U519-AA519)))</f>
        <v>n/a</v>
      </c>
      <c r="AP519" s="839">
        <f t="shared" ref="AP519:AP530" si="146">IF(U519="n/a","n/a",J519+U519)</f>
        <v>6.0235181911882778</v>
      </c>
      <c r="AQ519" s="1001" t="str">
        <f t="shared" ref="AQ519:AQ530" si="147">IF(OR(AC519&lt;0.01,AF519="n/a"),"n/a",(I519/SQRT(22.5*AC519*(I519/AF519))-1)*100)</f>
        <v>n/a</v>
      </c>
      <c r="AR519" s="738">
        <f>INDEX(Historical!$C$7:$C$1442,MATCH(B519,Historical!$B$7:$B$1449,0))*IF(AH519="n/a",1.03,IF(AH519&lt;0,1.01,IF(AH519&gt;10,1.1,(1+AH519/100))))</f>
        <v>0.3296</v>
      </c>
      <c r="AS519" s="999">
        <f t="shared" ref="AS519:AS530" si="148">IF($AI519="n/a",1.03*AR519,IF($AI519&lt;0,1.01*AR519,IF($AI519&gt;10,1.1*AR519,(1+$AI519/100)*AR519)))</f>
        <v>0.33948800000000001</v>
      </c>
      <c r="AT519" s="999">
        <f t="shared" si="137"/>
        <v>0.34967264000000003</v>
      </c>
      <c r="AU519" s="999">
        <f t="shared" si="137"/>
        <v>0.36016281920000004</v>
      </c>
      <c r="AV519" s="999">
        <f t="shared" si="137"/>
        <v>0.37096770377600002</v>
      </c>
      <c r="AW519" s="738">
        <f t="shared" ref="AW519:AW530" si="149">SUM(AR519:AV519)</f>
        <v>1.7498911629760001</v>
      </c>
      <c r="AX519" s="846">
        <f t="shared" ref="AX519:AX530" si="150">AW519/I519*100</f>
        <v>5.2628305653413543</v>
      </c>
      <c r="AY519" s="1080" t="s">
        <v>137</v>
      </c>
      <c r="AZ519" s="985" t="s">
        <v>137</v>
      </c>
      <c r="BA519" s="985" t="s">
        <v>137</v>
      </c>
      <c r="BB519" s="985" t="s">
        <v>137</v>
      </c>
      <c r="BC519" s="985" t="s">
        <v>137</v>
      </c>
      <c r="BD519" s="1032" t="s">
        <v>4326</v>
      </c>
      <c r="BE519" s="700">
        <v>2011</v>
      </c>
      <c r="BF519" s="1013">
        <f t="shared" ref="BF519:BF530" si="151">IF(BE519&gt;2008,0,IF(BE519&gt;2001,1,IF(BE519&gt;1990,2,IF(BE519&gt;1980,3,IF(BE519&gt;1973,4,IF(BE519&gt;1970,5,IF(BE519&gt;1960,6,IF(BE519&gt;1958,7,IF(BE519&gt;1953,8,9)))))))))</f>
        <v>0</v>
      </c>
      <c r="BG519" s="995" t="s">
        <v>137</v>
      </c>
    </row>
    <row r="520" spans="1:59" s="976" customFormat="1" x14ac:dyDescent="0.2">
      <c r="A520" s="994" t="s">
        <v>1820</v>
      </c>
      <c r="B520" s="988" t="s">
        <v>1821</v>
      </c>
      <c r="C520" s="1070" t="s">
        <v>108</v>
      </c>
      <c r="D520" s="1070" t="s">
        <v>118</v>
      </c>
      <c r="E520" s="828">
        <v>7</v>
      </c>
      <c r="F520" s="1148">
        <v>595</v>
      </c>
      <c r="G520" s="1148" t="s">
        <v>106</v>
      </c>
      <c r="H520" s="1148" t="s">
        <v>106</v>
      </c>
      <c r="I520" s="987">
        <v>162.79</v>
      </c>
      <c r="J520" s="738">
        <f t="shared" si="138"/>
        <v>1.4742920326801401</v>
      </c>
      <c r="K520" s="990">
        <v>0.6</v>
      </c>
      <c r="L520" s="1000">
        <v>4</v>
      </c>
      <c r="M520" s="729">
        <f t="shared" si="139"/>
        <v>2.4</v>
      </c>
      <c r="N520" s="983" t="s">
        <v>220</v>
      </c>
      <c r="O520" s="831">
        <v>0.53</v>
      </c>
      <c r="P520" s="694">
        <v>43187</v>
      </c>
      <c r="Q520" s="694">
        <v>43206</v>
      </c>
      <c r="R520" s="729">
        <f t="shared" si="140"/>
        <v>13.20754716981131</v>
      </c>
      <c r="S520" s="795">
        <f>IF(INDEX(Historical!$D$7:$D$1442,MATCH(B520,Historical!$B$7:$B$1449,0))=0,"n/a",(INDEX(Historical!$C$7:$C$1442,MATCH(B520,Historical!$B$7:$B$1449,0))/INDEX(Historical!$D$7:$D$1442,MATCH(B520,Historical!$B$7:$B$1449,0))-1)*100)</f>
        <v>12.56038647342994</v>
      </c>
      <c r="T520" s="795">
        <f>IF(INDEX(Historical!$F$7:$F$1442,MATCH(B520,Historical!$B$7:$B$1449,0))=0,"n/a",((INDEX(Historical!$C$7:$C$1442,MATCH(B520,Historical!$B$7:$B$1449,0))/INDEX(Historical!$F$7:$F$1442,MATCH(B520,Historical!$B$7:$B$1449,0)))^(1/3)-1)*100)</f>
        <v>23.732447382153833</v>
      </c>
      <c r="U520" s="795">
        <f>IF(INDEX(Historical!$H$7:$H$1442,MATCH(B520,Historical!$B$7:$B$1449,0))=0,"n/a",((INDEX(Historical!$C$7:$C$1442,MATCH(B520,Historical!$B$7:$B$1449,0))/INDEX(Historical!$H$7:$H$1442,MATCH(B520,Historical!$B$7:$B$1449,0)))^(1/5)-1)*100)</f>
        <v>15.986271670980345</v>
      </c>
      <c r="V520" s="795">
        <f>IF(INDEX(Historical!$O$7:$O$1442,MATCH(B520,Historical!$B$7:$B$1449,0))=0,"n/a",((INDEX(Historical!$C$7:$C$1442,MATCH(B520,Historical!$B$7:$B$1449,0))/INDEX(Historical!$O$7:$O$1442,MATCH(B520,Historical!$B$7:$B$1449,0)))^(1/10)-1)*100)</f>
        <v>8.5055292511012848</v>
      </c>
      <c r="W520" s="796">
        <f t="shared" si="141"/>
        <v>1.8795152187514332</v>
      </c>
      <c r="X520" s="797">
        <f t="shared" si="142"/>
        <v>0.72996674296713915</v>
      </c>
      <c r="Y520" s="989" t="s">
        <v>810</v>
      </c>
      <c r="Z520" s="738">
        <f t="shared" si="143"/>
        <v>50.526315789473685</v>
      </c>
      <c r="AA520" s="999">
        <f t="shared" si="144"/>
        <v>34.271578947368418</v>
      </c>
      <c r="AB520" s="1000">
        <v>12</v>
      </c>
      <c r="AC520" s="978">
        <v>4.75</v>
      </c>
      <c r="AD520" s="978">
        <v>2.57</v>
      </c>
      <c r="AE520" s="978">
        <v>2.59</v>
      </c>
      <c r="AF520" s="978">
        <v>2.12</v>
      </c>
      <c r="AG520" s="978">
        <v>5.5</v>
      </c>
      <c r="AH520" s="978">
        <v>54.1</v>
      </c>
      <c r="AI520" s="978">
        <v>12.22</v>
      </c>
      <c r="AJ520" s="978">
        <v>21.9</v>
      </c>
      <c r="AK520" s="978">
        <v>13.320000000000002</v>
      </c>
      <c r="AL520" s="991">
        <v>21330</v>
      </c>
      <c r="AM520" s="985">
        <v>0.2</v>
      </c>
      <c r="AN520" s="978">
        <v>0.47</v>
      </c>
      <c r="AO520" s="838">
        <f t="shared" si="145"/>
        <v>-16.811015243707931</v>
      </c>
      <c r="AP520" s="839">
        <f t="shared" si="146"/>
        <v>17.460563703660487</v>
      </c>
      <c r="AQ520" s="1001">
        <f t="shared" si="147"/>
        <v>79.698200533154477</v>
      </c>
      <c r="AR520" s="738">
        <f>INDEX(Historical!$C$7:$C$1442,MATCH(B520,Historical!$B$7:$B$1449,0))*IF(AH520="n/a",1.03,IF(AH520&lt;0,1.01,IF(AH520&gt;10,1.1,(1+AH520/100))))</f>
        <v>2.5630000000000002</v>
      </c>
      <c r="AS520" s="999">
        <f t="shared" si="148"/>
        <v>2.8193000000000006</v>
      </c>
      <c r="AT520" s="999">
        <f t="shared" si="137"/>
        <v>3.101230000000001</v>
      </c>
      <c r="AU520" s="999">
        <f t="shared" si="137"/>
        <v>3.4113530000000014</v>
      </c>
      <c r="AV520" s="999">
        <f t="shared" si="137"/>
        <v>3.7524883000000018</v>
      </c>
      <c r="AW520" s="738">
        <f t="shared" si="149"/>
        <v>15.647371300000005</v>
      </c>
      <c r="AX520" s="846">
        <f t="shared" si="150"/>
        <v>9.6119978499907894</v>
      </c>
      <c r="AY520" s="1080">
        <v>0.74</v>
      </c>
      <c r="AZ520" s="985">
        <v>21.029999999999998</v>
      </c>
      <c r="BA520" s="985">
        <v>-1.3299999999999998</v>
      </c>
      <c r="BB520" s="985">
        <v>5.04</v>
      </c>
      <c r="BC520" s="985">
        <v>7.3800000000000008</v>
      </c>
      <c r="BD520" s="1032"/>
      <c r="BE520" s="700">
        <v>2012</v>
      </c>
      <c r="BF520" s="1013">
        <f t="shared" si="151"/>
        <v>0</v>
      </c>
      <c r="BG520" s="995">
        <v>1.7000000000000002</v>
      </c>
    </row>
    <row r="521" spans="1:59" s="976" customFormat="1" x14ac:dyDescent="0.2">
      <c r="A521" s="993" t="s">
        <v>1822</v>
      </c>
      <c r="B521" s="988" t="s">
        <v>1823</v>
      </c>
      <c r="C521" s="1070" t="s">
        <v>247</v>
      </c>
      <c r="D521" s="1070" t="s">
        <v>4379</v>
      </c>
      <c r="E521" s="828">
        <v>9</v>
      </c>
      <c r="F521" s="1148">
        <v>372</v>
      </c>
      <c r="G521" s="1148" t="s">
        <v>106</v>
      </c>
      <c r="H521" s="1148" t="s">
        <v>106</v>
      </c>
      <c r="I521" s="987">
        <v>154.15</v>
      </c>
      <c r="J521" s="738">
        <f t="shared" si="138"/>
        <v>0.38923126824521564</v>
      </c>
      <c r="K521" s="990">
        <v>0.15</v>
      </c>
      <c r="L521" s="1000">
        <v>4</v>
      </c>
      <c r="M521" s="729">
        <f t="shared" si="139"/>
        <v>0.6</v>
      </c>
      <c r="N521" s="983" t="s">
        <v>119</v>
      </c>
      <c r="O521" s="831">
        <v>0.11</v>
      </c>
      <c r="P521" s="973">
        <v>43228</v>
      </c>
      <c r="Q521" s="973">
        <v>43252</v>
      </c>
      <c r="R521" s="729">
        <f t="shared" si="140"/>
        <v>36.36363636363636</v>
      </c>
      <c r="S521" s="795">
        <f>IF(INDEX(Historical!$D$7:$D$1442,MATCH(B521,Historical!$B$7:$B$1449,0))=0,"n/a",(INDEX(Historical!$C$7:$C$1442,MATCH(B521,Historical!$B$7:$B$1449,0))/INDEX(Historical!$D$7:$D$1442,MATCH(B521,Historical!$B$7:$B$1449,0))-1)*100)</f>
        <v>30.23255813953487</v>
      </c>
      <c r="T521" s="795">
        <f>IF(INDEX(Historical!$F$7:$F$1442,MATCH(B521,Historical!$B$7:$B$1449,0))=0,"n/a",((INDEX(Historical!$C$7:$C$1442,MATCH(B521,Historical!$B$7:$B$1449,0))/INDEX(Historical!$F$7:$F$1442,MATCH(B521,Historical!$B$7:$B$1449,0)))^(1/3)-1)*100)</f>
        <v>27.528745518159269</v>
      </c>
      <c r="U521" s="795">
        <f>IF(INDEX(Historical!$H$7:$H$1442,MATCH(B521,Historical!$B$7:$B$1449,0))=0,"n/a",((INDEX(Historical!$C$7:$C$1442,MATCH(B521,Historical!$B$7:$B$1449,0))/INDEX(Historical!$H$7:$H$1442,MATCH(B521,Historical!$B$7:$B$1449,0)))^(1/5)-1)*100)</f>
        <v>24.132895337960147</v>
      </c>
      <c r="V521" s="795" t="str">
        <f>IF(INDEX(Historical!$O$7:$O$1442,MATCH(B521,Historical!$B$7:$B$1449,0))=0,"n/a",((INDEX(Historical!$C$7:$C$1442,MATCH(B521,Historical!$B$7:$B$1449,0))/INDEX(Historical!$O$7:$O$1442,MATCH(B521,Historical!$B$7:$B$1449,0)))^(1/10)-1)*100)</f>
        <v>n/a</v>
      </c>
      <c r="W521" s="796" t="str">
        <f t="shared" si="141"/>
        <v>n/a</v>
      </c>
      <c r="X521" s="797">
        <f t="shared" si="142"/>
        <v>1.4537888757807316</v>
      </c>
      <c r="Y521" s="988"/>
      <c r="Z521" s="738">
        <f t="shared" si="143"/>
        <v>8.6705202312138727</v>
      </c>
      <c r="AA521" s="999">
        <f t="shared" si="144"/>
        <v>22.276011560693643</v>
      </c>
      <c r="AB521" s="1000">
        <v>12</v>
      </c>
      <c r="AC521" s="978">
        <v>6.92</v>
      </c>
      <c r="AD521" s="978" t="s">
        <v>137</v>
      </c>
      <c r="AE521" s="978">
        <v>8.19</v>
      </c>
      <c r="AF521" s="980" t="s">
        <v>137</v>
      </c>
      <c r="AG521" s="981">
        <v>-124.50000000000001</v>
      </c>
      <c r="AH521" s="978">
        <v>3.5999999999999996</v>
      </c>
      <c r="AI521" s="978" t="s">
        <v>137</v>
      </c>
      <c r="AJ521" s="978">
        <v>16.600000000000001</v>
      </c>
      <c r="AK521" s="978" t="s">
        <v>137</v>
      </c>
      <c r="AL521" s="991">
        <v>599.64</v>
      </c>
      <c r="AM521" s="985">
        <v>17.399999999999999</v>
      </c>
      <c r="AN521" s="978" t="s">
        <v>137</v>
      </c>
      <c r="AO521" s="838">
        <f t="shared" si="145"/>
        <v>2.2461150455117185</v>
      </c>
      <c r="AP521" s="839">
        <f t="shared" si="146"/>
        <v>24.522126606205362</v>
      </c>
      <c r="AQ521" s="1001" t="str">
        <f t="shared" si="147"/>
        <v>n/a</v>
      </c>
      <c r="AR521" s="738">
        <f>INDEX(Historical!$C$7:$C$1442,MATCH(B521,Historical!$B$7:$B$1449,0))*IF(AH521="n/a",1.03,IF(AH521&lt;0,1.01,IF(AH521&gt;10,1.1,(1+AH521/100))))</f>
        <v>0.58016000000000012</v>
      </c>
      <c r="AS521" s="999">
        <f t="shared" si="148"/>
        <v>0.59756480000000012</v>
      </c>
      <c r="AT521" s="999">
        <f t="shared" si="137"/>
        <v>0.61549174400000017</v>
      </c>
      <c r="AU521" s="999">
        <f t="shared" si="137"/>
        <v>0.63395649632000017</v>
      </c>
      <c r="AV521" s="999">
        <f t="shared" si="137"/>
        <v>0.65297519120960024</v>
      </c>
      <c r="AW521" s="738">
        <f t="shared" si="149"/>
        <v>3.0801482315296007</v>
      </c>
      <c r="AX521" s="846">
        <f t="shared" si="150"/>
        <v>1.9981500042358744</v>
      </c>
      <c r="AY521" s="1080">
        <v>0.15</v>
      </c>
      <c r="AZ521" s="985">
        <v>24.67</v>
      </c>
      <c r="BA521" s="985">
        <v>-17.61</v>
      </c>
      <c r="BB521" s="985">
        <v>-0.2</v>
      </c>
      <c r="BC521" s="985">
        <v>3.2399999999999998</v>
      </c>
      <c r="BD521" s="1032"/>
      <c r="BE521" s="700">
        <v>2010</v>
      </c>
      <c r="BF521" s="1013">
        <f t="shared" si="151"/>
        <v>0</v>
      </c>
      <c r="BG521" s="995">
        <v>61.5</v>
      </c>
    </row>
    <row r="522" spans="1:59" s="976" customFormat="1" x14ac:dyDescent="0.2">
      <c r="A522" s="984" t="s">
        <v>3959</v>
      </c>
      <c r="B522" s="988" t="s">
        <v>3960</v>
      </c>
      <c r="C522" s="1070" t="s">
        <v>108</v>
      </c>
      <c r="D522" s="1070" t="s">
        <v>4401</v>
      </c>
      <c r="E522" s="828">
        <v>6</v>
      </c>
      <c r="F522" s="1148">
        <v>777</v>
      </c>
      <c r="G522" s="1148" t="s">
        <v>106</v>
      </c>
      <c r="H522" s="1148" t="s">
        <v>106</v>
      </c>
      <c r="I522" s="987">
        <v>71.14</v>
      </c>
      <c r="J522" s="738">
        <f t="shared" si="138"/>
        <v>1.4056789429294347</v>
      </c>
      <c r="K522" s="990">
        <v>0.25</v>
      </c>
      <c r="L522" s="1000">
        <v>4</v>
      </c>
      <c r="M522" s="729">
        <f t="shared" si="139"/>
        <v>1</v>
      </c>
      <c r="N522" s="983" t="s">
        <v>443</v>
      </c>
      <c r="O522" s="831">
        <v>0.19</v>
      </c>
      <c r="P522" s="973">
        <v>43502</v>
      </c>
      <c r="Q522" s="973">
        <v>43517</v>
      </c>
      <c r="R522" s="729">
        <f t="shared" si="140"/>
        <v>31.578947368421051</v>
      </c>
      <c r="S522" s="795">
        <f>IF(INDEX(Historical!$D$7:$D$1442,MATCH(B522,Historical!$B$7:$B$1449,0))=0,"n/a",(INDEX(Historical!$C$7:$C$1442,MATCH(B522,Historical!$B$7:$B$1449,0))/INDEX(Historical!$D$7:$D$1442,MATCH(B522,Historical!$B$7:$B$1449,0))-1)*100)</f>
        <v>35.714285714285701</v>
      </c>
      <c r="T522" s="795">
        <f>IF(INDEX(Historical!$F$7:$F$1442,MATCH(B522,Historical!$B$7:$B$1449,0))=0,"n/a",((INDEX(Historical!$C$7:$C$1442,MATCH(B522,Historical!$B$7:$B$1449,0))/INDEX(Historical!$F$7:$F$1442,MATCH(B522,Historical!$B$7:$B$1449,0)))^(1/3)-1)*100)</f>
        <v>19.983162620797668</v>
      </c>
      <c r="U522" s="795">
        <f>IF(INDEX(Historical!$H$7:$H$1442,MATCH(B522,Historical!$B$7:$B$1449,0))=0,"n/a",((INDEX(Historical!$C$7:$C$1442,MATCH(B522,Historical!$B$7:$B$1449,0))/INDEX(Historical!$H$7:$H$1442,MATCH(B522,Historical!$B$7:$B$1449,0)))^(1/5)-1)*100)</f>
        <v>33.385376024181127</v>
      </c>
      <c r="V522" s="795">
        <f>IF(INDEX(Historical!$O$7:$O$1442,MATCH(B522,Historical!$B$7:$B$1449,0))=0,"n/a",((INDEX(Historical!$C$7:$C$1442,MATCH(B522,Historical!$B$7:$B$1449,0))/INDEX(Historical!$O$7:$O$1442,MATCH(B522,Historical!$B$7:$B$1449,0)))^(1/10)-1)*100)</f>
        <v>7.7583937488473254</v>
      </c>
      <c r="W522" s="796">
        <f t="shared" si="141"/>
        <v>4.303129888082986</v>
      </c>
      <c r="X522" s="797">
        <f t="shared" si="142"/>
        <v>2.5681058480139329</v>
      </c>
      <c r="Y522" s="752"/>
      <c r="Z522" s="738">
        <f t="shared" si="143"/>
        <v>16.977928692699493</v>
      </c>
      <c r="AA522" s="999">
        <f t="shared" si="144"/>
        <v>12.078098471986419</v>
      </c>
      <c r="AB522" s="1000">
        <v>12</v>
      </c>
      <c r="AC522" s="978">
        <v>5.89</v>
      </c>
      <c r="AD522" s="978">
        <v>1.21</v>
      </c>
      <c r="AE522" s="978">
        <v>3.41</v>
      </c>
      <c r="AF522" s="978">
        <v>1.31</v>
      </c>
      <c r="AG522" s="978">
        <v>10.100000000000001</v>
      </c>
      <c r="AH522" s="978">
        <v>16.600000000000001</v>
      </c>
      <c r="AI522" s="978">
        <v>6.88</v>
      </c>
      <c r="AJ522" s="978">
        <v>13</v>
      </c>
      <c r="AK522" s="978">
        <v>10</v>
      </c>
      <c r="AL522" s="991">
        <v>4000</v>
      </c>
      <c r="AM522" s="985">
        <v>1</v>
      </c>
      <c r="AN522" s="978">
        <v>0.13</v>
      </c>
      <c r="AO522" s="838">
        <f t="shared" si="145"/>
        <v>22.712956495124143</v>
      </c>
      <c r="AP522" s="839">
        <f t="shared" si="146"/>
        <v>34.791054967110561</v>
      </c>
      <c r="AQ522" s="1001">
        <f t="shared" si="147"/>
        <v>-16.142159981437885</v>
      </c>
      <c r="AR522" s="738">
        <f>INDEX(Historical!$C$7:$C$1442,MATCH(B522,Historical!$B$7:$B$1449,0))*IF(AH522="n/a",1.03,IF(AH522&lt;0,1.01,IF(AH522&gt;10,1.1,(1+AH522/100))))</f>
        <v>0.83600000000000008</v>
      </c>
      <c r="AS522" s="999">
        <f t="shared" si="148"/>
        <v>0.89351680000000011</v>
      </c>
      <c r="AT522" s="999">
        <f t="shared" si="137"/>
        <v>0.98286848000000016</v>
      </c>
      <c r="AU522" s="999">
        <f t="shared" si="137"/>
        <v>1.0811553280000004</v>
      </c>
      <c r="AV522" s="999">
        <f t="shared" si="137"/>
        <v>1.1892708608000004</v>
      </c>
      <c r="AW522" s="738">
        <f t="shared" si="149"/>
        <v>4.9828114688000014</v>
      </c>
      <c r="AX522" s="846">
        <f t="shared" si="150"/>
        <v>7.004233158279451</v>
      </c>
      <c r="AY522" s="1080">
        <v>0.98</v>
      </c>
      <c r="AZ522" s="985">
        <v>15.620000000000001</v>
      </c>
      <c r="BA522" s="985">
        <v>-28.83</v>
      </c>
      <c r="BB522" s="985">
        <v>-0.4</v>
      </c>
      <c r="BC522" s="985">
        <v>-15.409999999999998</v>
      </c>
      <c r="BD522" s="1032"/>
      <c r="BE522" s="700">
        <v>2014</v>
      </c>
      <c r="BF522" s="1013">
        <f t="shared" si="151"/>
        <v>0</v>
      </c>
      <c r="BG522" s="995">
        <v>1</v>
      </c>
    </row>
    <row r="523" spans="1:59" s="976" customFormat="1" x14ac:dyDescent="0.2">
      <c r="A523" s="993" t="s">
        <v>4078</v>
      </c>
      <c r="B523" s="988" t="s">
        <v>4077</v>
      </c>
      <c r="C523" s="1070" t="s">
        <v>108</v>
      </c>
      <c r="D523" s="1070" t="s">
        <v>4401</v>
      </c>
      <c r="E523" s="828">
        <v>5</v>
      </c>
      <c r="F523" s="1148">
        <v>828</v>
      </c>
      <c r="G523" s="1148" t="s">
        <v>106</v>
      </c>
      <c r="H523" s="1148" t="s">
        <v>106</v>
      </c>
      <c r="I523" s="987">
        <v>29</v>
      </c>
      <c r="J523" s="738">
        <f t="shared" si="138"/>
        <v>3.3103448275862069</v>
      </c>
      <c r="K523" s="990">
        <v>0.24</v>
      </c>
      <c r="L523" s="1000">
        <v>4</v>
      </c>
      <c r="M523" s="729">
        <f t="shared" si="139"/>
        <v>0.96</v>
      </c>
      <c r="N523" s="983" t="s">
        <v>435</v>
      </c>
      <c r="O523" s="831">
        <v>0.23</v>
      </c>
      <c r="P523" s="973">
        <v>43321</v>
      </c>
      <c r="Q523" s="973">
        <v>43336</v>
      </c>
      <c r="R523" s="729">
        <f t="shared" si="140"/>
        <v>4.3478260869565135</v>
      </c>
      <c r="S523" s="795">
        <f>IF(INDEX(Historical!$D$7:$D$1442,MATCH(B523,Historical!$B$7:$B$1449,0))=0,"n/a",(INDEX(Historical!$C$7:$C$1442,MATCH(B523,Historical!$B$7:$B$1449,0))/INDEX(Historical!$D$7:$D$1442,MATCH(B523,Historical!$B$7:$B$1449,0))-1)*100)</f>
        <v>14.634146341463406</v>
      </c>
      <c r="T523" s="795">
        <f>IF(INDEX(Historical!$F$7:$F$1442,MATCH(B523,Historical!$B$7:$B$1449,0))=0,"n/a",((INDEX(Historical!$C$7:$C$1442,MATCH(B523,Historical!$B$7:$B$1449,0))/INDEX(Historical!$F$7:$F$1442,MATCH(B523,Historical!$B$7:$B$1449,0)))^(1/3)-1)*100)</f>
        <v>7.1080566163672199</v>
      </c>
      <c r="U523" s="795">
        <f>IF(INDEX(Historical!$H$7:$H$1442,MATCH(B523,Historical!$B$7:$B$1449,0))=0,"n/a",((INDEX(Historical!$C$7:$C$1442,MATCH(B523,Historical!$B$7:$B$1449,0))/INDEX(Historical!$H$7:$H$1442,MATCH(B523,Historical!$B$7:$B$1449,0)))^(1/5)-1)*100)</f>
        <v>4.7597169101035952</v>
      </c>
      <c r="V523" s="795">
        <f>IF(INDEX(Historical!$O$7:$O$1442,MATCH(B523,Historical!$B$7:$B$1449,0))=0,"n/a",((INDEX(Historical!$C$7:$C$1442,MATCH(B523,Historical!$B$7:$B$1449,0))/INDEX(Historical!$O$7:$O$1442,MATCH(B523,Historical!$B$7:$B$1449,0)))^(1/10)-1)*100)</f>
        <v>6.5162295491638877</v>
      </c>
      <c r="W523" s="796">
        <f t="shared" si="141"/>
        <v>0.73044033734421243</v>
      </c>
      <c r="X523" s="797" t="str">
        <f t="shared" si="142"/>
        <v>n/a</v>
      </c>
      <c r="Y523" s="989"/>
      <c r="Z523" s="738" t="str">
        <f t="shared" si="143"/>
        <v>n/a</v>
      </c>
      <c r="AA523" s="999" t="str">
        <f t="shared" si="144"/>
        <v>n/a</v>
      </c>
      <c r="AB523" s="1000">
        <v>12</v>
      </c>
      <c r="AC523" s="978" t="s">
        <v>137</v>
      </c>
      <c r="AD523" s="978" t="s">
        <v>137</v>
      </c>
      <c r="AE523" s="978" t="s">
        <v>137</v>
      </c>
      <c r="AF523" s="978" t="s">
        <v>137</v>
      </c>
      <c r="AG523" s="978" t="s">
        <v>137</v>
      </c>
      <c r="AH523" s="978" t="s">
        <v>137</v>
      </c>
      <c r="AI523" s="978" t="s">
        <v>137</v>
      </c>
      <c r="AJ523" s="978" t="s">
        <v>137</v>
      </c>
      <c r="AK523" s="978" t="s">
        <v>137</v>
      </c>
      <c r="AL523" s="991" t="s">
        <v>137</v>
      </c>
      <c r="AM523" s="985" t="s">
        <v>137</v>
      </c>
      <c r="AN523" s="978" t="s">
        <v>137</v>
      </c>
      <c r="AO523" s="838" t="str">
        <f t="shared" si="145"/>
        <v>n/a</v>
      </c>
      <c r="AP523" s="839">
        <f t="shared" si="146"/>
        <v>8.0700617376898016</v>
      </c>
      <c r="AQ523" s="1001" t="str">
        <f t="shared" si="147"/>
        <v>n/a</v>
      </c>
      <c r="AR523" s="738">
        <f>INDEX(Historical!$C$7:$C$1442,MATCH(B523,Historical!$B$7:$B$1449,0))*IF(AH523="n/a",1.03,IF(AH523&lt;0,1.01,IF(AH523&gt;10,1.1,(1+AH523/100))))</f>
        <v>0.96819999999999995</v>
      </c>
      <c r="AS523" s="999">
        <f t="shared" si="148"/>
        <v>0.99724599999999997</v>
      </c>
      <c r="AT523" s="999">
        <f t="shared" si="137"/>
        <v>1.02716338</v>
      </c>
      <c r="AU523" s="999">
        <f t="shared" si="137"/>
        <v>1.0579782814000001</v>
      </c>
      <c r="AV523" s="999">
        <f t="shared" si="137"/>
        <v>1.0897176298420002</v>
      </c>
      <c r="AW523" s="738">
        <f t="shared" si="149"/>
        <v>5.140305291242</v>
      </c>
      <c r="AX523" s="846">
        <f t="shared" si="150"/>
        <v>17.725190659455173</v>
      </c>
      <c r="AY523" s="1080" t="s">
        <v>137</v>
      </c>
      <c r="AZ523" s="985" t="s">
        <v>137</v>
      </c>
      <c r="BA523" s="985" t="s">
        <v>137</v>
      </c>
      <c r="BB523" s="985" t="s">
        <v>137</v>
      </c>
      <c r="BC523" s="985" t="s">
        <v>137</v>
      </c>
      <c r="BD523" s="1032" t="s">
        <v>4326</v>
      </c>
      <c r="BE523" s="700">
        <v>2014</v>
      </c>
      <c r="BF523" s="1013">
        <f t="shared" si="151"/>
        <v>0</v>
      </c>
      <c r="BG523" s="995" t="s">
        <v>137</v>
      </c>
    </row>
    <row r="524" spans="1:59" s="976" customFormat="1" x14ac:dyDescent="0.2">
      <c r="A524" s="993" t="s">
        <v>1824</v>
      </c>
      <c r="B524" s="988" t="s">
        <v>1825</v>
      </c>
      <c r="C524" s="1070" t="s">
        <v>123</v>
      </c>
      <c r="D524" s="1070" t="s">
        <v>4418</v>
      </c>
      <c r="E524" s="828">
        <v>8</v>
      </c>
      <c r="F524" s="1148">
        <v>531</v>
      </c>
      <c r="G524" s="1148" t="s">
        <v>37</v>
      </c>
      <c r="H524" s="1148" t="s">
        <v>37</v>
      </c>
      <c r="I524" s="987">
        <v>37.729999999999997</v>
      </c>
      <c r="J524" s="738">
        <f t="shared" si="138"/>
        <v>2.4383779485820307</v>
      </c>
      <c r="K524" s="990">
        <v>0.23</v>
      </c>
      <c r="L524" s="1000">
        <v>4</v>
      </c>
      <c r="M524" s="729">
        <f t="shared" si="139"/>
        <v>0.92</v>
      </c>
      <c r="N524" s="983" t="s">
        <v>152</v>
      </c>
      <c r="O524" s="831">
        <v>0.21</v>
      </c>
      <c r="P524" s="973">
        <v>43356</v>
      </c>
      <c r="Q524" s="973">
        <v>43371</v>
      </c>
      <c r="R524" s="729">
        <f t="shared" si="140"/>
        <v>9.5238095238095326</v>
      </c>
      <c r="S524" s="795">
        <f>IF(INDEX(Historical!$D$7:$D$1442,MATCH(B524,Historical!$B$7:$B$1449,0))=0,"n/a",(INDEX(Historical!$C$7:$C$1442,MATCH(B524,Historical!$B$7:$B$1449,0))/INDEX(Historical!$D$7:$D$1442,MATCH(B524,Historical!$B$7:$B$1449,0))-1)*100)</f>
        <v>7.3170731707316916</v>
      </c>
      <c r="T524" s="795">
        <f>IF(INDEX(Historical!$F$7:$F$1442,MATCH(B524,Historical!$B$7:$B$1449,0))=0,"n/a",((INDEX(Historical!$C$7:$C$1442,MATCH(B524,Historical!$B$7:$B$1449,0))/INDEX(Historical!$F$7:$F$1442,MATCH(B524,Historical!$B$7:$B$1449,0)))^(1/3)-1)*100)</f>
        <v>5.9457770971115043</v>
      </c>
      <c r="U524" s="795">
        <f>IF(INDEX(Historical!$H$7:$H$1442,MATCH(B524,Historical!$B$7:$B$1449,0))=0,"n/a",((INDEX(Historical!$C$7:$C$1442,MATCH(B524,Historical!$B$7:$B$1449,0))/INDEX(Historical!$H$7:$H$1442,MATCH(B524,Historical!$B$7:$B$1449,0)))^(1/5)-1)*100)</f>
        <v>9.4608784223157549</v>
      </c>
      <c r="V524" s="795">
        <f>IF(INDEX(Historical!$O$7:$O$1442,MATCH(B524,Historical!$B$7:$B$1449,0))=0,"n/a",((INDEX(Historical!$C$7:$C$1442,MATCH(B524,Historical!$B$7:$B$1449,0))/INDEX(Historical!$O$7:$O$1442,MATCH(B524,Historical!$B$7:$B$1449,0)))^(1/10)-1)*100)</f>
        <v>2.6118165254426451</v>
      </c>
      <c r="W524" s="796">
        <f t="shared" si="141"/>
        <v>3.622336534804008</v>
      </c>
      <c r="X524" s="797">
        <f t="shared" si="142"/>
        <v>1.6035387156467382</v>
      </c>
      <c r="Y524" s="752"/>
      <c r="Z524" s="738">
        <f t="shared" si="143"/>
        <v>34.074074074074076</v>
      </c>
      <c r="AA524" s="999">
        <f t="shared" si="144"/>
        <v>13.974074074074071</v>
      </c>
      <c r="AB524" s="1000">
        <v>5</v>
      </c>
      <c r="AC524" s="978">
        <v>2.7</v>
      </c>
      <c r="AD524" s="978">
        <v>0.34</v>
      </c>
      <c r="AE524" s="978">
        <v>0.56000000000000005</v>
      </c>
      <c r="AF524" s="978">
        <v>2.5099999999999998</v>
      </c>
      <c r="AG524" s="978">
        <v>21.7</v>
      </c>
      <c r="AH524" s="978">
        <v>-19.2</v>
      </c>
      <c r="AI524" s="978">
        <v>15.75</v>
      </c>
      <c r="AJ524" s="978">
        <v>5.8999999999999995</v>
      </c>
      <c r="AK524" s="978">
        <v>41.5</v>
      </c>
      <c r="AL524" s="991">
        <v>2140</v>
      </c>
      <c r="AM524" s="985">
        <v>6.2</v>
      </c>
      <c r="AN524" s="978">
        <v>0.86</v>
      </c>
      <c r="AO524" s="838">
        <f t="shared" si="145"/>
        <v>-2.0748177031762864</v>
      </c>
      <c r="AP524" s="839">
        <f t="shared" si="146"/>
        <v>11.899256370897785</v>
      </c>
      <c r="AQ524" s="1001">
        <f t="shared" si="147"/>
        <v>24.855340162438331</v>
      </c>
      <c r="AR524" s="738">
        <f>INDEX(Historical!$C$7:$C$1442,MATCH(B524,Historical!$B$7:$B$1449,0))*IF(AH524="n/a",1.03,IF(AH524&lt;0,1.01,IF(AH524&gt;10,1.1,(1+AH524/100))))</f>
        <v>0.88880000000000003</v>
      </c>
      <c r="AS524" s="999">
        <f t="shared" si="148"/>
        <v>0.9776800000000001</v>
      </c>
      <c r="AT524" s="999">
        <f t="shared" si="137"/>
        <v>1.0754480000000002</v>
      </c>
      <c r="AU524" s="999">
        <f t="shared" si="137"/>
        <v>1.1829928000000003</v>
      </c>
      <c r="AV524" s="999">
        <f t="shared" si="137"/>
        <v>1.3012920800000005</v>
      </c>
      <c r="AW524" s="738">
        <f t="shared" si="149"/>
        <v>5.4262128800000013</v>
      </c>
      <c r="AX524" s="846">
        <f t="shared" si="150"/>
        <v>14.381693294460646</v>
      </c>
      <c r="AY524" s="1080">
        <v>0.99</v>
      </c>
      <c r="AZ524" s="985">
        <v>20.080000000000002</v>
      </c>
      <c r="BA524" s="985">
        <v>-24.01</v>
      </c>
      <c r="BB524" s="985">
        <v>0.43</v>
      </c>
      <c r="BC524" s="985">
        <v>-12.889999999999999</v>
      </c>
      <c r="BD524" s="732"/>
      <c r="BE524" s="700">
        <v>2011</v>
      </c>
      <c r="BF524" s="1013">
        <f t="shared" si="151"/>
        <v>0</v>
      </c>
      <c r="BG524" s="995">
        <v>7.6</v>
      </c>
    </row>
    <row r="525" spans="1:59" s="976" customFormat="1" x14ac:dyDescent="0.2">
      <c r="A525" s="993" t="s">
        <v>1826</v>
      </c>
      <c r="B525" s="988" t="s">
        <v>4005</v>
      </c>
      <c r="C525" s="1070" t="s">
        <v>4405</v>
      </c>
      <c r="D525" s="1070" t="s">
        <v>523</v>
      </c>
      <c r="E525" s="828">
        <v>9</v>
      </c>
      <c r="F525" s="1148">
        <v>379</v>
      </c>
      <c r="G525" s="1148" t="s">
        <v>106</v>
      </c>
      <c r="H525" s="1148" t="s">
        <v>106</v>
      </c>
      <c r="I525" s="987">
        <v>57.3</v>
      </c>
      <c r="J525" s="738">
        <f t="shared" si="138"/>
        <v>6.9109947643979055</v>
      </c>
      <c r="K525" s="990">
        <v>1.98</v>
      </c>
      <c r="L525" s="1000">
        <v>2</v>
      </c>
      <c r="M525" s="729">
        <f t="shared" si="139"/>
        <v>3.96</v>
      </c>
      <c r="N525" s="983" t="s">
        <v>1828</v>
      </c>
      <c r="O525" s="831">
        <v>1.9260999999999999</v>
      </c>
      <c r="P525" s="973">
        <v>43265</v>
      </c>
      <c r="Q525" s="973">
        <v>43290</v>
      </c>
      <c r="R525" s="729">
        <f t="shared" si="140"/>
        <v>2.7984009137635666</v>
      </c>
      <c r="S525" s="795">
        <f>IF(INDEX(Historical!$D$7:$D$1442,MATCH(B525,Historical!$B$7:$B$1449,0))=0,"n/a",(INDEX(Historical!$C$7:$C$1442,MATCH(B525,Historical!$B$7:$B$1449,0))/INDEX(Historical!$D$7:$D$1442,MATCH(B525,Historical!$B$7:$B$1449,0))-1)*100)</f>
        <v>10.880491995717655</v>
      </c>
      <c r="T525" s="795">
        <f>IF(INDEX(Historical!$F$7:$F$1442,MATCH(B525,Historical!$B$7:$B$1449,0))=0,"n/a",((INDEX(Historical!$C$7:$C$1442,MATCH(B525,Historical!$B$7:$B$1449,0))/INDEX(Historical!$F$7:$F$1442,MATCH(B525,Historical!$B$7:$B$1449,0)))^(1/3)-1)*100)</f>
        <v>7.2283924363319541</v>
      </c>
      <c r="U525" s="795">
        <f>IF(INDEX(Historical!$H$7:$H$1442,MATCH(B525,Historical!$B$7:$B$1449,0))=0,"n/a",((INDEX(Historical!$C$7:$C$1442,MATCH(B525,Historical!$B$7:$B$1449,0))/INDEX(Historical!$H$7:$H$1442,MATCH(B525,Historical!$B$7:$B$1449,0)))^(1/5)-1)*100)</f>
        <v>11.514487899570369</v>
      </c>
      <c r="V525" s="795">
        <f>IF(INDEX(Historical!$O$7:$O$1442,MATCH(B525,Historical!$B$7:$B$1449,0))=0,"n/a",((INDEX(Historical!$C$7:$C$1442,MATCH(B525,Historical!$B$7:$B$1449,0))/INDEX(Historical!$O$7:$O$1442,MATCH(B525,Historical!$B$7:$B$1449,0)))^(1/10)-1)*100)</f>
        <v>11.948506997974228</v>
      </c>
      <c r="W525" s="796">
        <f t="shared" si="141"/>
        <v>0.96367587193300031</v>
      </c>
      <c r="X525" s="797">
        <f t="shared" si="142"/>
        <v>0.76763252663802461</v>
      </c>
      <c r="Y525" s="988" t="s">
        <v>4219</v>
      </c>
      <c r="Z525" s="738">
        <f t="shared" si="143"/>
        <v>45.517241379310349</v>
      </c>
      <c r="AA525" s="999">
        <f t="shared" si="144"/>
        <v>6.5862068965517242</v>
      </c>
      <c r="AB525" s="1000">
        <v>12</v>
      </c>
      <c r="AC525" s="978">
        <v>8.6999999999999993</v>
      </c>
      <c r="AD525" s="978">
        <v>7.32</v>
      </c>
      <c r="AE525" s="978">
        <v>0.7</v>
      </c>
      <c r="AF525" s="978">
        <v>1.1299999999999999</v>
      </c>
      <c r="AG525" s="978" t="s">
        <v>137</v>
      </c>
      <c r="AH525" s="978">
        <v>16.900000000000002</v>
      </c>
      <c r="AI525" s="978">
        <v>-8.7800000000000011</v>
      </c>
      <c r="AJ525" s="978">
        <v>15</v>
      </c>
      <c r="AK525" s="978">
        <v>0.89999999999999991</v>
      </c>
      <c r="AL525" s="991">
        <v>14210</v>
      </c>
      <c r="AM525" s="985">
        <v>2.8000000000000003</v>
      </c>
      <c r="AN525" s="978" t="s">
        <v>137</v>
      </c>
      <c r="AO525" s="838">
        <f t="shared" si="145"/>
        <v>11.839275767416551</v>
      </c>
      <c r="AP525" s="839">
        <f t="shared" si="146"/>
        <v>18.425482663968275</v>
      </c>
      <c r="AQ525" s="1001">
        <f t="shared" si="147"/>
        <v>-42.48704960096785</v>
      </c>
      <c r="AR525" s="738">
        <f>INDEX(Historical!$C$7:$C$1442,MATCH(B525,Historical!$B$7:$B$1449,0))*IF(AH525="n/a",1.03,IF(AH525&lt;0,1.01,IF(AH525&gt;10,1.1,(1+AH525/100))))</f>
        <v>4.3690900000000008</v>
      </c>
      <c r="AS525" s="999">
        <f t="shared" si="148"/>
        <v>4.4127809000000005</v>
      </c>
      <c r="AT525" s="999">
        <f t="shared" si="137"/>
        <v>4.4524959281000003</v>
      </c>
      <c r="AU525" s="999">
        <f t="shared" si="137"/>
        <v>4.4925683914528998</v>
      </c>
      <c r="AV525" s="999">
        <f t="shared" si="137"/>
        <v>4.5330015069759755</v>
      </c>
      <c r="AW525" s="738">
        <f t="shared" si="149"/>
        <v>22.259936726528874</v>
      </c>
      <c r="AX525" s="846">
        <f t="shared" si="150"/>
        <v>38.84805711436104</v>
      </c>
      <c r="AY525" s="1080">
        <v>1.07</v>
      </c>
      <c r="AZ525" s="985">
        <v>13.889999999999999</v>
      </c>
      <c r="BA525" s="985">
        <v>-44.65</v>
      </c>
      <c r="BB525" s="985">
        <v>3.81</v>
      </c>
      <c r="BC525" s="985">
        <v>-19.830000000000002</v>
      </c>
      <c r="BD525" s="1032"/>
      <c r="BE525" s="700">
        <v>2010</v>
      </c>
      <c r="BF525" s="1013">
        <f t="shared" si="151"/>
        <v>0</v>
      </c>
      <c r="BG525" s="995" t="s">
        <v>137</v>
      </c>
    </row>
    <row r="526" spans="1:59" s="976" customFormat="1" x14ac:dyDescent="0.2">
      <c r="A526" s="976" t="s">
        <v>3016</v>
      </c>
      <c r="B526" s="988" t="s">
        <v>3017</v>
      </c>
      <c r="C526" s="1070" t="s">
        <v>108</v>
      </c>
      <c r="D526" s="1070" t="s">
        <v>4393</v>
      </c>
      <c r="E526" s="828">
        <v>5</v>
      </c>
      <c r="F526" s="1148">
        <v>811</v>
      </c>
      <c r="G526" s="1148" t="s">
        <v>106</v>
      </c>
      <c r="H526" s="1148" t="s">
        <v>106</v>
      </c>
      <c r="I526" s="987">
        <v>42.17</v>
      </c>
      <c r="J526" s="738">
        <f t="shared" si="138"/>
        <v>1.0433957789898032</v>
      </c>
      <c r="K526" s="990">
        <v>0.11</v>
      </c>
      <c r="L526" s="1000">
        <v>4</v>
      </c>
      <c r="M526" s="729">
        <f t="shared" si="139"/>
        <v>0.44</v>
      </c>
      <c r="N526" s="983" t="s">
        <v>997</v>
      </c>
      <c r="O526" s="831">
        <v>0.09</v>
      </c>
      <c r="P526" s="973">
        <v>43230</v>
      </c>
      <c r="Q526" s="973">
        <v>43245</v>
      </c>
      <c r="R526" s="729">
        <f t="shared" si="140"/>
        <v>22.222222222222225</v>
      </c>
      <c r="S526" s="795">
        <f>IF(INDEX(Historical!$D$7:$D$1442,MATCH(B526,Historical!$B$7:$B$1449,0))=0,"n/a",(INDEX(Historical!$C$7:$C$1442,MATCH(B526,Historical!$B$7:$B$1449,0))/INDEX(Historical!$D$7:$D$1442,MATCH(B526,Historical!$B$7:$B$1449,0))-1)*100)</f>
        <v>39.999999999999993</v>
      </c>
      <c r="T526" s="795">
        <f>IF(INDEX(Historical!$F$7:$F$1442,MATCH(B526,Historical!$B$7:$B$1449,0))=0,"n/a",((INDEX(Historical!$C$7:$C$1442,MATCH(B526,Historical!$B$7:$B$1449,0))/INDEX(Historical!$F$7:$F$1442,MATCH(B526,Historical!$B$7:$B$1449,0)))^(1/3)-1)*100)</f>
        <v>25.99210498948732</v>
      </c>
      <c r="U526" s="795">
        <f>IF(INDEX(Historical!$H$7:$H$1442,MATCH(B526,Historical!$B$7:$B$1449,0))=0,"n/a",((INDEX(Historical!$C$7:$C$1442,MATCH(B526,Historical!$B$7:$B$1449,0))/INDEX(Historical!$H$7:$H$1442,MATCH(B526,Historical!$B$7:$B$1449,0)))^(1/5)-1)*100)</f>
        <v>21.290241716173263</v>
      </c>
      <c r="V526" s="795">
        <f>IF(INDEX(Historical!$O$7:$O$1442,MATCH(B526,Historical!$B$7:$B$1449,0))=0,"n/a",((INDEX(Historical!$C$7:$C$1442,MATCH(B526,Historical!$B$7:$B$1449,0))/INDEX(Historical!$O$7:$O$1442,MATCH(B526,Historical!$B$7:$B$1449,0)))^(1/10)-1)*100)</f>
        <v>11.612317403390438</v>
      </c>
      <c r="W526" s="796">
        <f t="shared" si="141"/>
        <v>1.833418858319974</v>
      </c>
      <c r="X526" s="797">
        <f t="shared" si="142"/>
        <v>1.6763969855254539</v>
      </c>
      <c r="Y526" s="752"/>
      <c r="Z526" s="738">
        <f t="shared" si="143"/>
        <v>10.526315789473685</v>
      </c>
      <c r="AA526" s="999">
        <f t="shared" si="144"/>
        <v>10.088516746411484</v>
      </c>
      <c r="AB526" s="1000">
        <v>12</v>
      </c>
      <c r="AC526" s="978">
        <v>4.18</v>
      </c>
      <c r="AD526" s="978">
        <v>0.84</v>
      </c>
      <c r="AE526" s="978">
        <v>4.55</v>
      </c>
      <c r="AF526" s="978">
        <v>1.68</v>
      </c>
      <c r="AG526" s="978">
        <v>10.100000000000001</v>
      </c>
      <c r="AH526" s="978">
        <v>-4.3999999999999995</v>
      </c>
      <c r="AI526" s="978">
        <v>14.299999999999999</v>
      </c>
      <c r="AJ526" s="978">
        <v>12.7</v>
      </c>
      <c r="AK526" s="978">
        <v>12</v>
      </c>
      <c r="AL526" s="991">
        <v>1330</v>
      </c>
      <c r="AM526" s="985">
        <v>1.3</v>
      </c>
      <c r="AN526" s="978">
        <v>0.26</v>
      </c>
      <c r="AO526" s="838">
        <f t="shared" si="145"/>
        <v>12.245120748751583</v>
      </c>
      <c r="AP526" s="839">
        <f t="shared" si="146"/>
        <v>22.333637495163067</v>
      </c>
      <c r="AQ526" s="1001">
        <f t="shared" si="147"/>
        <v>-13.208530542144247</v>
      </c>
      <c r="AR526" s="738">
        <f>INDEX(Historical!$C$7:$C$1442,MATCH(B526,Historical!$B$7:$B$1449,0))*IF(AH526="n/a",1.03,IF(AH526&lt;0,1.01,IF(AH526&gt;10,1.1,(1+AH526/100))))</f>
        <v>0.42419999999999997</v>
      </c>
      <c r="AS526" s="999">
        <f t="shared" si="148"/>
        <v>0.46661999999999998</v>
      </c>
      <c r="AT526" s="999">
        <f t="shared" si="137"/>
        <v>0.51328200000000002</v>
      </c>
      <c r="AU526" s="999">
        <f t="shared" si="137"/>
        <v>0.56461020000000006</v>
      </c>
      <c r="AV526" s="999">
        <f t="shared" si="137"/>
        <v>0.62107122000000015</v>
      </c>
      <c r="AW526" s="738">
        <f t="shared" si="149"/>
        <v>2.5897834200000003</v>
      </c>
      <c r="AX526" s="846">
        <f t="shared" si="150"/>
        <v>6.1412933839222204</v>
      </c>
      <c r="AY526" s="1080">
        <v>1.1399999999999999</v>
      </c>
      <c r="AZ526" s="985">
        <v>24.95</v>
      </c>
      <c r="BA526" s="985">
        <v>-26.919999999999998</v>
      </c>
      <c r="BB526" s="985">
        <v>5.12</v>
      </c>
      <c r="BC526" s="985">
        <v>-11.63</v>
      </c>
      <c r="BD526" s="1032"/>
      <c r="BE526" s="700">
        <v>2014</v>
      </c>
      <c r="BF526" s="1013">
        <f t="shared" si="151"/>
        <v>0</v>
      </c>
      <c r="BG526" s="995">
        <v>1.0999999999999999</v>
      </c>
    </row>
    <row r="527" spans="1:59" s="976" customFormat="1" x14ac:dyDescent="0.2">
      <c r="A527" s="993" t="s">
        <v>4316</v>
      </c>
      <c r="B527" s="988" t="s">
        <v>4315</v>
      </c>
      <c r="C527" s="1070" t="s">
        <v>247</v>
      </c>
      <c r="D527" s="1070" t="s">
        <v>4415</v>
      </c>
      <c r="E527" s="828">
        <v>9</v>
      </c>
      <c r="F527" s="1148">
        <v>361</v>
      </c>
      <c r="G527" s="1148" t="s">
        <v>106</v>
      </c>
      <c r="H527" s="1148" t="s">
        <v>106</v>
      </c>
      <c r="I527" s="987">
        <v>42.14</v>
      </c>
      <c r="J527" s="738">
        <f t="shared" si="138"/>
        <v>3.8917892738490742</v>
      </c>
      <c r="K527" s="998">
        <v>0.41</v>
      </c>
      <c r="L527" s="1000">
        <v>4</v>
      </c>
      <c r="M527" s="729">
        <f t="shared" si="139"/>
        <v>1.64</v>
      </c>
      <c r="N527" s="983" t="s">
        <v>320</v>
      </c>
      <c r="O527" s="835">
        <v>0.36</v>
      </c>
      <c r="P527" s="694">
        <v>43175</v>
      </c>
      <c r="Q527" s="694">
        <v>43189</v>
      </c>
      <c r="R527" s="729">
        <f t="shared" si="140"/>
        <v>13.888888888888888</v>
      </c>
      <c r="S527" s="795">
        <f>IF(INDEX(Historical!$D$7:$D$1442,MATCH(B527,Historical!$B$7:$B$1449,0))=0,"n/a",(INDEX(Historical!$C$7:$C$1442,MATCH(B527,Historical!$B$7:$B$1449,0))/INDEX(Historical!$D$7:$D$1442,MATCH(B527,Historical!$B$7:$B$1449,0))-1)*100)</f>
        <v>-18.534482758620683</v>
      </c>
      <c r="T527" s="795">
        <f>IF(INDEX(Historical!$F$7:$F$1442,MATCH(B527,Historical!$B$7:$B$1449,0))=0,"n/a",((INDEX(Historical!$C$7:$C$1442,MATCH(B527,Historical!$B$7:$B$1449,0))/INDEX(Historical!$F$7:$F$1442,MATCH(B527,Historical!$B$7:$B$1449,0)))^(1/3)-1)*100)</f>
        <v>4.0041911525952045</v>
      </c>
      <c r="U527" s="795">
        <f>IF(INDEX(Historical!$H$7:$H$1442,MATCH(B527,Historical!$B$7:$B$1449,0))=0,"n/a",((INDEX(Historical!$C$7:$C$1442,MATCH(B527,Historical!$B$7:$B$1449,0))/INDEX(Historical!$H$7:$H$1442,MATCH(B527,Historical!$B$7:$B$1449,0)))^(1/5)-1)*100)</f>
        <v>10.255626912397631</v>
      </c>
      <c r="V527" s="795">
        <f>IF(INDEX(Historical!$O$7:$O$1442,MATCH(B527,Historical!$B$7:$B$1449,0))=0,"n/a",((INDEX(Historical!$C$7:$C$1442,MATCH(B527,Historical!$B$7:$B$1449,0))/INDEX(Historical!$O$7:$O$1442,MATCH(B527,Historical!$B$7:$B$1449,0)))^(1/10)-1)*100)</f>
        <v>28.007136371788242</v>
      </c>
      <c r="W527" s="796">
        <f t="shared" si="141"/>
        <v>0.36617906151691343</v>
      </c>
      <c r="X527" s="797">
        <f t="shared" si="142"/>
        <v>1.4444544947038918</v>
      </c>
      <c r="Y527" s="764" t="s">
        <v>957</v>
      </c>
      <c r="Z527" s="738">
        <f t="shared" si="143"/>
        <v>115.49295774647888</v>
      </c>
      <c r="AA527" s="999">
        <f t="shared" si="144"/>
        <v>29.676056338028172</v>
      </c>
      <c r="AB527" s="1000">
        <v>12</v>
      </c>
      <c r="AC527" s="978">
        <v>1.42</v>
      </c>
      <c r="AD527" s="978">
        <v>15.83</v>
      </c>
      <c r="AE527" s="978">
        <v>1.1100000000000001</v>
      </c>
      <c r="AF527" s="978" t="s">
        <v>137</v>
      </c>
      <c r="AG527" s="980" t="s">
        <v>137</v>
      </c>
      <c r="AH527" s="978">
        <v>-21</v>
      </c>
      <c r="AI527" s="978">
        <v>11.34</v>
      </c>
      <c r="AJ527" s="978">
        <v>7.1</v>
      </c>
      <c r="AK527" s="978">
        <v>1.8800000000000001</v>
      </c>
      <c r="AL527" s="991">
        <v>4019.9999999999995</v>
      </c>
      <c r="AM527" s="985">
        <v>1.7000000000000002</v>
      </c>
      <c r="AN527" s="978" t="s">
        <v>137</v>
      </c>
      <c r="AO527" s="838">
        <f t="shared" si="145"/>
        <v>-15.528640151781467</v>
      </c>
      <c r="AP527" s="839">
        <f t="shared" si="146"/>
        <v>14.147416186246705</v>
      </c>
      <c r="AQ527" s="1001" t="str">
        <f t="shared" si="147"/>
        <v>n/a</v>
      </c>
      <c r="AR527" s="738">
        <f>INDEX(Historical!$C$7:$C$1442,MATCH(B527,Historical!$B$7:$B$1449,0))*IF(AH527="n/a",1.03,IF(AH527&lt;0,1.01,IF(AH527&gt;10,1.1,(1+AH527/100))))</f>
        <v>1.9088999999999998</v>
      </c>
      <c r="AS527" s="999">
        <f t="shared" si="148"/>
        <v>2.09979</v>
      </c>
      <c r="AT527" s="999">
        <f t="shared" ref="AT527:AV530" si="152">IF($AK527="n/a",1.03*AS527,IF($AK527&lt;0,1.01*AS527,IF($AK527&gt;10,1.1*AS527,(1+$AK527/100)*AS527)))</f>
        <v>2.139266052</v>
      </c>
      <c r="AU527" s="999">
        <f t="shared" si="152"/>
        <v>2.1794842537775998</v>
      </c>
      <c r="AV527" s="999">
        <f t="shared" si="152"/>
        <v>2.2204585577486187</v>
      </c>
      <c r="AW527" s="738">
        <f t="shared" si="149"/>
        <v>10.547898863526218</v>
      </c>
      <c r="AX527" s="846">
        <f t="shared" si="150"/>
        <v>25.030609547997667</v>
      </c>
      <c r="AY527" s="1080">
        <v>1.47</v>
      </c>
      <c r="AZ527" s="985">
        <v>25.6</v>
      </c>
      <c r="BA527" s="985">
        <v>-25.55</v>
      </c>
      <c r="BB527" s="985">
        <v>8.1100000000000012</v>
      </c>
      <c r="BC527" s="985">
        <v>-2.92</v>
      </c>
      <c r="BD527" s="1032"/>
      <c r="BE527" s="700">
        <v>2010</v>
      </c>
      <c r="BF527" s="1013">
        <f t="shared" si="151"/>
        <v>0</v>
      </c>
      <c r="BG527" s="995">
        <v>11.3</v>
      </c>
    </row>
    <row r="528" spans="1:59" s="976" customFormat="1" x14ac:dyDescent="0.2">
      <c r="A528" s="993" t="s">
        <v>1832</v>
      </c>
      <c r="B528" s="988" t="s">
        <v>1833</v>
      </c>
      <c r="C528" s="1070" t="s">
        <v>112</v>
      </c>
      <c r="D528" s="1070" t="s">
        <v>213</v>
      </c>
      <c r="E528" s="828">
        <v>9</v>
      </c>
      <c r="F528" s="1148">
        <v>440</v>
      </c>
      <c r="G528" s="1148" t="s">
        <v>37</v>
      </c>
      <c r="H528" s="1148" t="s">
        <v>37</v>
      </c>
      <c r="I528" s="987">
        <v>71.260000000000005</v>
      </c>
      <c r="J528" s="738">
        <f t="shared" si="138"/>
        <v>1.34717934325007</v>
      </c>
      <c r="K528" s="990">
        <v>0.24</v>
      </c>
      <c r="L528" s="1000">
        <v>4</v>
      </c>
      <c r="M528" s="729">
        <f t="shared" si="139"/>
        <v>0.96</v>
      </c>
      <c r="N528" s="983" t="s">
        <v>149</v>
      </c>
      <c r="O528" s="831">
        <v>0.21</v>
      </c>
      <c r="P528" s="973">
        <v>43509</v>
      </c>
      <c r="Q528" s="973">
        <v>43538</v>
      </c>
      <c r="R528" s="729">
        <f t="shared" si="140"/>
        <v>14.285714285714285</v>
      </c>
      <c r="S528" s="795">
        <f>IF(INDEX(Historical!$D$7:$D$1442,MATCH(B528,Historical!$B$7:$B$1449,0))=0,"n/a",(INDEX(Historical!$C$7:$C$1442,MATCH(B528,Historical!$B$7:$B$1449,0))/INDEX(Historical!$D$7:$D$1442,MATCH(B528,Historical!$B$7:$B$1449,0))-1)*100)</f>
        <v>16.666666666666675</v>
      </c>
      <c r="T528" s="795">
        <f>IF(INDEX(Historical!$F$7:$F$1442,MATCH(B528,Historical!$B$7:$B$1449,0))=0,"n/a",((INDEX(Historical!$C$7:$C$1442,MATCH(B528,Historical!$B$7:$B$1449,0))/INDEX(Historical!$F$7:$F$1442,MATCH(B528,Historical!$B$7:$B$1449,0)))^(1/3)-1)*100)</f>
        <v>14.25421040467436</v>
      </c>
      <c r="U528" s="795">
        <f>IF(INDEX(Historical!$H$7:$H$1442,MATCH(B528,Historical!$B$7:$B$1449,0))=0,"n/a",((INDEX(Historical!$C$7:$C$1442,MATCH(B528,Historical!$B$7:$B$1449,0))/INDEX(Historical!$H$7:$H$1442,MATCH(B528,Historical!$B$7:$B$1449,0)))^(1/5)-1)*100)</f>
        <v>12.603596299281072</v>
      </c>
      <c r="V528" s="795" t="str">
        <f>IF(INDEX(Historical!$O$7:$O$1442,MATCH(B528,Historical!$B$7:$B$1449,0))=0,"n/a",((INDEX(Historical!$C$7:$C$1442,MATCH(B528,Historical!$B$7:$B$1449,0))/INDEX(Historical!$O$7:$O$1442,MATCH(B528,Historical!$B$7:$B$1449,0)))^(1/10)-1)*100)</f>
        <v>n/a</v>
      </c>
      <c r="W528" s="796" t="str">
        <f t="shared" si="141"/>
        <v>n/a</v>
      </c>
      <c r="X528" s="797">
        <f t="shared" si="142"/>
        <v>2.2915629635056494</v>
      </c>
      <c r="Y528" s="762"/>
      <c r="Z528" s="738">
        <f t="shared" si="143"/>
        <v>39.506172839506171</v>
      </c>
      <c r="AA528" s="999">
        <f t="shared" si="144"/>
        <v>29.325102880658438</v>
      </c>
      <c r="AB528" s="1000">
        <v>12</v>
      </c>
      <c r="AC528" s="978">
        <v>2.4300000000000002</v>
      </c>
      <c r="AD528" s="978">
        <v>1.55</v>
      </c>
      <c r="AE528" s="978">
        <v>2.5099999999999998</v>
      </c>
      <c r="AF528" s="978">
        <v>4.8899999999999997</v>
      </c>
      <c r="AG528" s="978">
        <v>15.5</v>
      </c>
      <c r="AH528" s="978">
        <v>44.3</v>
      </c>
      <c r="AI528" s="978">
        <v>16.189999999999998</v>
      </c>
      <c r="AJ528" s="978">
        <v>5.5</v>
      </c>
      <c r="AK528" s="978">
        <v>18.91</v>
      </c>
      <c r="AL528" s="991">
        <v>12810</v>
      </c>
      <c r="AM528" s="985">
        <v>0.1</v>
      </c>
      <c r="AN528" s="978">
        <v>0.97</v>
      </c>
      <c r="AO528" s="838">
        <f t="shared" si="145"/>
        <v>-15.374327238127295</v>
      </c>
      <c r="AP528" s="839">
        <f t="shared" si="146"/>
        <v>13.950775642531143</v>
      </c>
      <c r="AQ528" s="1001">
        <f t="shared" si="147"/>
        <v>152.45439903864684</v>
      </c>
      <c r="AR528" s="738">
        <f>INDEX(Historical!$C$7:$C$1442,MATCH(B528,Historical!$B$7:$B$1449,0))*IF(AH528="n/a",1.03,IF(AH528&lt;0,1.01,IF(AH528&gt;10,1.1,(1+AH528/100))))</f>
        <v>0.92400000000000004</v>
      </c>
      <c r="AS528" s="999">
        <f t="shared" si="148"/>
        <v>1.0164000000000002</v>
      </c>
      <c r="AT528" s="999">
        <f t="shared" si="152"/>
        <v>1.1180400000000004</v>
      </c>
      <c r="AU528" s="999">
        <f t="shared" si="152"/>
        <v>1.2298440000000006</v>
      </c>
      <c r="AV528" s="999">
        <f t="shared" si="152"/>
        <v>1.3528284000000008</v>
      </c>
      <c r="AW528" s="738">
        <f t="shared" si="149"/>
        <v>5.6411124000000026</v>
      </c>
      <c r="AX528" s="846">
        <f t="shared" si="150"/>
        <v>7.9162396856581569</v>
      </c>
      <c r="AY528" s="1080">
        <v>1.21</v>
      </c>
      <c r="AZ528" s="985">
        <v>17.489999999999998</v>
      </c>
      <c r="BA528" s="985">
        <v>-13.56</v>
      </c>
      <c r="BB528" s="985">
        <v>5.2200000000000006</v>
      </c>
      <c r="BC528" s="985">
        <v>-0.44999999999999996</v>
      </c>
      <c r="BD528" s="1032"/>
      <c r="BE528" s="700">
        <v>2011</v>
      </c>
      <c r="BF528" s="1013">
        <f t="shared" si="151"/>
        <v>0</v>
      </c>
      <c r="BG528" s="995">
        <v>5.5</v>
      </c>
    </row>
    <row r="529" spans="1:59" s="976" customFormat="1" x14ac:dyDescent="0.2">
      <c r="A529" s="994" t="s">
        <v>1842</v>
      </c>
      <c r="B529" s="988" t="s">
        <v>1843</v>
      </c>
      <c r="C529" s="1070" t="s">
        <v>108</v>
      </c>
      <c r="D529" s="1070" t="s">
        <v>4401</v>
      </c>
      <c r="E529" s="828">
        <v>6</v>
      </c>
      <c r="F529" s="1148">
        <v>733</v>
      </c>
      <c r="G529" s="1148" t="s">
        <v>37</v>
      </c>
      <c r="H529" s="1148" t="s">
        <v>37</v>
      </c>
      <c r="I529" s="987">
        <v>47.59</v>
      </c>
      <c r="J529" s="738">
        <f t="shared" si="138"/>
        <v>2.5215381382643409</v>
      </c>
      <c r="K529" s="990">
        <v>0.3</v>
      </c>
      <c r="L529" s="1000">
        <v>4</v>
      </c>
      <c r="M529" s="729">
        <f t="shared" si="139"/>
        <v>1.2</v>
      </c>
      <c r="N529" s="983" t="s">
        <v>649</v>
      </c>
      <c r="O529" s="831">
        <v>0.24</v>
      </c>
      <c r="P529" s="973">
        <v>43327</v>
      </c>
      <c r="Q529" s="973">
        <v>43335</v>
      </c>
      <c r="R529" s="729">
        <f t="shared" si="140"/>
        <v>25</v>
      </c>
      <c r="S529" s="795">
        <f>IF(INDEX(Historical!$D$7:$D$1442,MATCH(B529,Historical!$B$7:$B$1449,0))=0,"n/a",(INDEX(Historical!$C$7:$C$1442,MATCH(B529,Historical!$B$7:$B$1449,0))/INDEX(Historical!$D$7:$D$1442,MATCH(B529,Historical!$B$7:$B$1449,0))-1)*100)</f>
        <v>136.36363636363637</v>
      </c>
      <c r="T529" s="795">
        <f>IF(INDEX(Historical!$F$7:$F$1442,MATCH(B529,Historical!$B$7:$B$1449,0))=0,"n/a",((INDEX(Historical!$C$7:$C$1442,MATCH(B529,Historical!$B$7:$B$1449,0))/INDEX(Historical!$F$7:$F$1442,MATCH(B529,Historical!$B$7:$B$1449,0)))^(1/3)-1)*100)</f>
        <v>67.830241495631569</v>
      </c>
      <c r="U529" s="795">
        <f>IF(INDEX(Historical!$H$7:$H$1442,MATCH(B529,Historical!$B$7:$B$1449,0))=0,"n/a",((INDEX(Historical!$C$7:$C$1442,MATCH(B529,Historical!$B$7:$B$1449,0))/INDEX(Historical!$H$7:$H$1442,MATCH(B529,Historical!$B$7:$B$1449,0)))^(1/5)-1)*100)</f>
        <v>51.571656651039802</v>
      </c>
      <c r="V529" s="795">
        <f>IF(INDEX(Historical!$O$7:$O$1442,MATCH(B529,Historical!$B$7:$B$1449,0))=0,"n/a",((INDEX(Historical!$C$7:$C$1442,MATCH(B529,Historical!$B$7:$B$1449,0))/INDEX(Historical!$O$7:$O$1442,MATCH(B529,Historical!$B$7:$B$1449,0)))^(1/10)-1)*100)</f>
        <v>-4.276020227743615</v>
      </c>
      <c r="W529" s="796" t="str">
        <f t="shared" si="141"/>
        <v>n/a</v>
      </c>
      <c r="X529" s="797">
        <f t="shared" si="142"/>
        <v>2.1399027656033116</v>
      </c>
      <c r="Y529" s="989"/>
      <c r="Z529" s="738">
        <f t="shared" si="143"/>
        <v>29.197080291970799</v>
      </c>
      <c r="AA529" s="999">
        <f t="shared" si="144"/>
        <v>11.579075425790753</v>
      </c>
      <c r="AB529" s="1000">
        <v>12</v>
      </c>
      <c r="AC529" s="978">
        <v>4.1100000000000003</v>
      </c>
      <c r="AD529" s="978">
        <v>0.9</v>
      </c>
      <c r="AE529" s="978">
        <v>3.68</v>
      </c>
      <c r="AF529" s="978">
        <v>1.31</v>
      </c>
      <c r="AG529" s="978">
        <v>9.7000000000000011</v>
      </c>
      <c r="AH529" s="978">
        <v>42.9</v>
      </c>
      <c r="AI529" s="978">
        <v>8.74</v>
      </c>
      <c r="AJ529" s="978">
        <v>24.099999999999998</v>
      </c>
      <c r="AK529" s="978">
        <v>12.85</v>
      </c>
      <c r="AL529" s="991">
        <v>9130</v>
      </c>
      <c r="AM529" s="985">
        <v>0.89999999999999991</v>
      </c>
      <c r="AN529" s="978">
        <v>0.13</v>
      </c>
      <c r="AO529" s="838">
        <f t="shared" si="145"/>
        <v>42.514119363513387</v>
      </c>
      <c r="AP529" s="839">
        <f t="shared" si="146"/>
        <v>54.093194789304142</v>
      </c>
      <c r="AQ529" s="1001">
        <f t="shared" si="147"/>
        <v>-17.892783351993856</v>
      </c>
      <c r="AR529" s="738">
        <f>INDEX(Historical!$C$7:$C$1442,MATCH(B529,Historical!$B$7:$B$1449,0))*IF(AH529="n/a",1.03,IF(AH529&lt;0,1.01,IF(AH529&gt;10,1.1,(1+AH529/100))))</f>
        <v>1.1440000000000001</v>
      </c>
      <c r="AS529" s="999">
        <f t="shared" si="148"/>
        <v>1.2439856</v>
      </c>
      <c r="AT529" s="999">
        <f t="shared" si="152"/>
        <v>1.3683841600000002</v>
      </c>
      <c r="AU529" s="999">
        <f t="shared" si="152"/>
        <v>1.5052225760000004</v>
      </c>
      <c r="AV529" s="999">
        <f t="shared" si="152"/>
        <v>1.6557448336000007</v>
      </c>
      <c r="AW529" s="738">
        <f t="shared" si="149"/>
        <v>6.9173371696000023</v>
      </c>
      <c r="AX529" s="846">
        <f t="shared" si="150"/>
        <v>14.53527457364993</v>
      </c>
      <c r="AY529" s="1080">
        <v>1.53</v>
      </c>
      <c r="AZ529" s="985">
        <v>24.97</v>
      </c>
      <c r="BA529" s="985">
        <v>-19.600000000000001</v>
      </c>
      <c r="BB529" s="985">
        <v>6.3</v>
      </c>
      <c r="BC529" s="985">
        <v>-6.5</v>
      </c>
      <c r="BD529" s="1032"/>
      <c r="BE529" s="700">
        <v>2013</v>
      </c>
      <c r="BF529" s="1013">
        <f t="shared" si="151"/>
        <v>0</v>
      </c>
      <c r="BG529" s="995">
        <v>1</v>
      </c>
    </row>
    <row r="530" spans="1:59" s="976" customFormat="1" x14ac:dyDescent="0.2">
      <c r="A530" s="993" t="s">
        <v>1844</v>
      </c>
      <c r="B530" s="988" t="s">
        <v>1845</v>
      </c>
      <c r="C530" s="1070" t="s">
        <v>154</v>
      </c>
      <c r="D530" s="1070" t="s">
        <v>4411</v>
      </c>
      <c r="E530" s="828">
        <v>7</v>
      </c>
      <c r="F530" s="1148">
        <v>669</v>
      </c>
      <c r="G530" s="1148" t="s">
        <v>106</v>
      </c>
      <c r="H530" s="1148" t="s">
        <v>106</v>
      </c>
      <c r="I530" s="987">
        <v>86.16</v>
      </c>
      <c r="J530" s="738">
        <f t="shared" si="138"/>
        <v>0.76137418755803155</v>
      </c>
      <c r="K530" s="990">
        <v>0.16400000000000001</v>
      </c>
      <c r="L530" s="1000">
        <v>4</v>
      </c>
      <c r="M530" s="729">
        <f t="shared" si="139"/>
        <v>0.65600000000000003</v>
      </c>
      <c r="N530" s="983" t="s">
        <v>119</v>
      </c>
      <c r="O530" s="831">
        <v>0.126</v>
      </c>
      <c r="P530" s="973">
        <v>43482</v>
      </c>
      <c r="Q530" s="973">
        <v>43525</v>
      </c>
      <c r="R530" s="729">
        <f t="shared" si="140"/>
        <v>30.158730158730162</v>
      </c>
      <c r="S530" s="795">
        <f>IF(INDEX(Historical!$D$7:$D$1442,MATCH(B530,Historical!$B$7:$B$1449,0))=0,"n/a",(INDEX(Historical!$C$7:$C$1442,MATCH(B530,Historical!$B$7:$B$1449,0))/INDEX(Historical!$D$7:$D$1442,MATCH(B530,Historical!$B$7:$B$1449,0))-1)*100)</f>
        <v>19.999999999999996</v>
      </c>
      <c r="T530" s="795">
        <f>IF(INDEX(Historical!$F$7:$F$1442,MATCH(B530,Historical!$B$7:$B$1449,0))=0,"n/a",((INDEX(Historical!$C$7:$C$1442,MATCH(B530,Historical!$B$7:$B$1449,0))/INDEX(Historical!$F$7:$F$1442,MATCH(B530,Historical!$B$7:$B$1449,0)))^(1/3)-1)*100)</f>
        <v>14.929314826817098</v>
      </c>
      <c r="U530" s="795">
        <f>IF(INDEX(Historical!$H$7:$H$1442,MATCH(B530,Historical!$B$7:$B$1449,0))=0,"n/a",((INDEX(Historical!$C$7:$C$1442,MATCH(B530,Historical!$B$7:$B$1449,0))/INDEX(Historical!$H$7:$H$1442,MATCH(B530,Historical!$B$7:$B$1449,0)))^(1/5)-1)*100)</f>
        <v>31.128603730986558</v>
      </c>
      <c r="V530" s="795" t="str">
        <f>IF(INDEX(Historical!$O$7:$O$1442,MATCH(B530,Historical!$B$7:$B$1449,0))=0,"n/a",((INDEX(Historical!$C$7:$C$1442,MATCH(B530,Historical!$B$7:$B$1449,0))/INDEX(Historical!$O$7:$O$1442,MATCH(B530,Historical!$B$7:$B$1449,0)))^(1/10)-1)*100)</f>
        <v>n/a</v>
      </c>
      <c r="W530" s="796" t="str">
        <f t="shared" si="141"/>
        <v>n/a</v>
      </c>
      <c r="X530" s="797">
        <f t="shared" si="142"/>
        <v>1.5486867527854009</v>
      </c>
      <c r="Y530" s="749"/>
      <c r="Z530" s="738">
        <f t="shared" si="143"/>
        <v>22.312925170068031</v>
      </c>
      <c r="AA530" s="999">
        <f t="shared" si="144"/>
        <v>29.30612244897959</v>
      </c>
      <c r="AB530" s="1000">
        <v>12</v>
      </c>
      <c r="AC530" s="978">
        <v>2.94</v>
      </c>
      <c r="AD530" s="978">
        <v>1.81</v>
      </c>
      <c r="AE530" s="978">
        <v>7.26</v>
      </c>
      <c r="AF530" s="978">
        <v>19.63</v>
      </c>
      <c r="AG530" s="978">
        <v>59.599999999999994</v>
      </c>
      <c r="AH530" s="978">
        <v>32.4</v>
      </c>
      <c r="AI530" s="978">
        <v>10.47</v>
      </c>
      <c r="AJ530" s="978">
        <v>20.100000000000001</v>
      </c>
      <c r="AK530" s="978">
        <v>16.220000000000002</v>
      </c>
      <c r="AL530" s="991">
        <v>41530</v>
      </c>
      <c r="AM530" s="985">
        <v>0.28999999999999998</v>
      </c>
      <c r="AN530" s="978">
        <v>0</v>
      </c>
      <c r="AO530" s="838">
        <f t="shared" si="145"/>
        <v>2.5838554695650018</v>
      </c>
      <c r="AP530" s="839">
        <f t="shared" si="146"/>
        <v>31.889977918544592</v>
      </c>
      <c r="AQ530" s="1001">
        <f t="shared" si="147"/>
        <v>405.64774021863138</v>
      </c>
      <c r="AR530" s="738">
        <f>INDEX(Historical!$C$7:$C$1442,MATCH(B530,Historical!$B$7:$B$1449,0))*IF(AH530="n/a",1.03,IF(AH530&lt;0,1.01,IF(AH530&gt;10,1.1,(1+AH530/100))))</f>
        <v>0.5544</v>
      </c>
      <c r="AS530" s="999">
        <f t="shared" si="148"/>
        <v>0.60984000000000005</v>
      </c>
      <c r="AT530" s="999">
        <f t="shared" si="152"/>
        <v>0.67082400000000009</v>
      </c>
      <c r="AU530" s="999">
        <f t="shared" si="152"/>
        <v>0.73790640000000018</v>
      </c>
      <c r="AV530" s="999">
        <f t="shared" si="152"/>
        <v>0.81169704000000031</v>
      </c>
      <c r="AW530" s="738">
        <f t="shared" si="149"/>
        <v>3.3846674400000003</v>
      </c>
      <c r="AX530" s="846">
        <f t="shared" si="150"/>
        <v>3.9283512534818947</v>
      </c>
      <c r="AY530" s="1080">
        <v>0.9</v>
      </c>
      <c r="AZ530" s="985">
        <v>22.74</v>
      </c>
      <c r="BA530" s="985">
        <v>-10.780000000000001</v>
      </c>
      <c r="BB530" s="985">
        <v>-0.66</v>
      </c>
      <c r="BC530" s="985">
        <v>-1.7000000000000002</v>
      </c>
      <c r="BD530" s="1032"/>
      <c r="BE530" s="700">
        <v>2013</v>
      </c>
      <c r="BF530" s="1013">
        <f t="shared" si="151"/>
        <v>0</v>
      </c>
      <c r="BG530" s="995">
        <v>12.8</v>
      </c>
    </row>
    <row r="531" spans="1:59" s="810" customFormat="1" ht="13.5" thickBot="1" x14ac:dyDescent="0.25">
      <c r="B531" s="934"/>
      <c r="E531" s="935"/>
      <c r="F531" s="919"/>
      <c r="J531" s="825"/>
      <c r="L531" s="920"/>
      <c r="M531" s="919"/>
      <c r="N531" s="919"/>
      <c r="O531" s="825"/>
      <c r="R531" s="919"/>
      <c r="S531" s="921"/>
      <c r="T531" s="921"/>
      <c r="U531" s="921"/>
      <c r="V531" s="921"/>
      <c r="W531" s="921"/>
      <c r="X531" s="921"/>
      <c r="Y531" s="934"/>
      <c r="Z531" s="825"/>
      <c r="AC531" s="922"/>
      <c r="AD531" s="922"/>
      <c r="AE531" s="922"/>
      <c r="AF531" s="922"/>
      <c r="AG531" s="922"/>
      <c r="AH531" s="922"/>
      <c r="AI531" s="922"/>
      <c r="AJ531" s="922"/>
      <c r="AK531" s="922"/>
      <c r="AL531" s="922"/>
      <c r="AM531" s="922"/>
      <c r="AN531" s="922"/>
      <c r="AO531" s="825"/>
      <c r="AR531" s="923"/>
      <c r="AS531" s="924"/>
      <c r="AT531" s="924"/>
      <c r="AU531" s="924"/>
      <c r="AV531" s="924"/>
      <c r="AW531" s="923"/>
      <c r="AX531" s="924"/>
      <c r="AY531" s="825"/>
      <c r="BD531" s="935"/>
      <c r="BE531" s="919"/>
      <c r="BF531" s="919"/>
    </row>
    <row r="532" spans="1:59" x14ac:dyDescent="0.2">
      <c r="A532" s="976" t="s">
        <v>4353</v>
      </c>
      <c r="B532" s="744">
        <f>COUNTA(B7:B530)</f>
        <v>524</v>
      </c>
      <c r="E532" s="940">
        <f>AVERAGE(E7:E530)</f>
        <v>7.143129770992366</v>
      </c>
      <c r="I532" s="925">
        <f>AVERAGE(I7:I530)</f>
        <v>59.944885496183169</v>
      </c>
      <c r="J532" s="926">
        <f>AVERAGE(J7:J530)</f>
        <v>2.9682436515489132</v>
      </c>
      <c r="K532" s="936">
        <f>AVERAGE(K7:K530)</f>
        <v>0.3928538174300249</v>
      </c>
      <c r="M532" s="925">
        <f>AVERAGE(M7:M530)</f>
        <v>1.4905460636132293</v>
      </c>
      <c r="O532" s="936">
        <f>AVERAGE(O7:O530)</f>
        <v>0.35163203145137323</v>
      </c>
      <c r="R532" s="925">
        <f t="shared" ref="R532:X532" si="153">AVERAGE(R7:R530)</f>
        <v>13.187156092838746</v>
      </c>
      <c r="S532" s="937">
        <f t="shared" si="153"/>
        <v>15.236237164766358</v>
      </c>
      <c r="T532" s="937">
        <f t="shared" si="153"/>
        <v>14.464802983816231</v>
      </c>
      <c r="U532" s="937">
        <f t="shared" si="153"/>
        <v>18.314767590510804</v>
      </c>
      <c r="V532" s="937">
        <f t="shared" si="153"/>
        <v>6.3837438811611671</v>
      </c>
      <c r="W532" s="938">
        <f t="shared" si="153"/>
        <v>4.3695916239225898</v>
      </c>
      <c r="X532" s="939">
        <f t="shared" si="153"/>
        <v>2.287291699111583</v>
      </c>
      <c r="Z532" s="926">
        <f>AVERAGE(Z7:Z530)</f>
        <v>64.807425080377882</v>
      </c>
      <c r="AA532" s="925">
        <f>AVERAGE(AA7:AA530)</f>
        <v>21.817714491073364</v>
      </c>
      <c r="AB532" s="801"/>
      <c r="AC532" s="925">
        <f t="shared" ref="AC532:BC532" si="154">AVERAGE(AC7:AC530)</f>
        <v>3.5926252505010083</v>
      </c>
      <c r="AD532" s="925">
        <f t="shared" si="154"/>
        <v>4.2267412935323403</v>
      </c>
      <c r="AE532" s="925">
        <f t="shared" si="154"/>
        <v>3.3778757515030065</v>
      </c>
      <c r="AF532" s="925">
        <f t="shared" si="154"/>
        <v>4.336144329896908</v>
      </c>
      <c r="AG532" s="925">
        <f t="shared" si="154"/>
        <v>14.926804979253106</v>
      </c>
      <c r="AH532" s="925">
        <f t="shared" si="154"/>
        <v>15.366398390342066</v>
      </c>
      <c r="AI532" s="925">
        <f t="shared" si="154"/>
        <v>9.9172629310344877</v>
      </c>
      <c r="AJ532" s="925">
        <f t="shared" si="154"/>
        <v>17.424196787148592</v>
      </c>
      <c r="AK532" s="925">
        <f t="shared" si="154"/>
        <v>10.609279069767441</v>
      </c>
      <c r="AL532" s="801">
        <f t="shared" si="154"/>
        <v>17153.433707414824</v>
      </c>
      <c r="AM532" s="925">
        <f t="shared" si="154"/>
        <v>3.2691129032258051</v>
      </c>
      <c r="AN532" s="925">
        <f t="shared" si="154"/>
        <v>1.2541101871101874</v>
      </c>
      <c r="AO532" s="1040">
        <f t="shared" si="154"/>
        <v>-0.82168143714456598</v>
      </c>
      <c r="AP532" s="925">
        <f t="shared" si="154"/>
        <v>21.212496036357074</v>
      </c>
      <c r="AQ532" s="1130">
        <f t="shared" si="154"/>
        <v>62.943071186116704</v>
      </c>
      <c r="AR532" s="1129">
        <f t="shared" si="154"/>
        <v>1.4999144152217376</v>
      </c>
      <c r="AS532" s="925">
        <f t="shared" si="154"/>
        <v>1.5919061499620655</v>
      </c>
      <c r="AT532" s="925">
        <f t="shared" si="154"/>
        <v>1.7066335667455872</v>
      </c>
      <c r="AU532" s="925">
        <f t="shared" si="154"/>
        <v>1.831153139275119</v>
      </c>
      <c r="AV532" s="925">
        <f t="shared" si="154"/>
        <v>1.9663587059103338</v>
      </c>
      <c r="AW532" s="925">
        <f t="shared" si="154"/>
        <v>8.5959659771148367</v>
      </c>
      <c r="AX532" s="1130">
        <f t="shared" si="154"/>
        <v>16.986857641232056</v>
      </c>
      <c r="AY532" s="1129">
        <f t="shared" si="154"/>
        <v>0.97088709677419294</v>
      </c>
      <c r="AZ532" s="925">
        <f t="shared" si="154"/>
        <v>22.260760069686405</v>
      </c>
      <c r="BA532" s="925">
        <f t="shared" si="154"/>
        <v>-18.720976363636368</v>
      </c>
      <c r="BB532" s="925">
        <f t="shared" si="154"/>
        <v>3.5619902306920745</v>
      </c>
      <c r="BC532" s="1130">
        <f t="shared" si="154"/>
        <v>-4.3974273243647248</v>
      </c>
      <c r="BD532" s="925"/>
      <c r="BE532" s="801">
        <f>AVERAGE(BE7:BE530)</f>
        <v>2012.1889312977098</v>
      </c>
      <c r="BF532" s="925">
        <f>AVERAGE(BF7:BF530)</f>
        <v>0</v>
      </c>
      <c r="BG532" s="925">
        <f>AVERAGE(BG7:BG530)</f>
        <v>5.1795901639344297</v>
      </c>
    </row>
    <row r="533" spans="1:59" x14ac:dyDescent="0.2">
      <c r="O533" s="1125"/>
      <c r="W533" s="1132"/>
      <c r="X533" s="1132"/>
      <c r="AC533" s="977"/>
      <c r="AD533" s="977"/>
      <c r="AE533" s="977"/>
      <c r="AF533" s="977"/>
      <c r="AG533" s="977"/>
      <c r="AH533" s="977"/>
      <c r="AI533" s="977"/>
      <c r="AJ533" s="977"/>
      <c r="AK533" s="977"/>
      <c r="AL533" s="1128"/>
      <c r="AM533" s="977"/>
      <c r="AN533" s="744"/>
      <c r="AO533" s="977"/>
      <c r="AQ533" s="744"/>
      <c r="AR533" s="977"/>
      <c r="AS533" s="977"/>
      <c r="AT533" s="977"/>
      <c r="AU533" s="977"/>
      <c r="AV533" s="977"/>
      <c r="AW533" s="977"/>
      <c r="AX533" s="744"/>
      <c r="AY533" s="977"/>
      <c r="BC533" s="744"/>
      <c r="BD533" s="977"/>
      <c r="BE533" s="1128"/>
      <c r="BF533" s="977"/>
    </row>
    <row r="534" spans="1:59" x14ac:dyDescent="0.2">
      <c r="A534" s="977" t="s">
        <v>4472</v>
      </c>
      <c r="I534" s="744"/>
      <c r="J534" s="977"/>
      <c r="O534" s="1125"/>
      <c r="W534" s="1132"/>
      <c r="X534" s="1132"/>
      <c r="AC534" s="977"/>
      <c r="AD534" s="977"/>
      <c r="AE534" s="977"/>
      <c r="AF534" s="977"/>
      <c r="AG534" s="977"/>
      <c r="AH534" s="977"/>
      <c r="AI534" s="977"/>
      <c r="AJ534" s="977"/>
      <c r="AK534" s="977"/>
      <c r="AL534" s="1128"/>
      <c r="AM534" s="977"/>
      <c r="AN534" s="744"/>
      <c r="AO534" s="977"/>
      <c r="AQ534" s="744"/>
      <c r="AR534" s="977"/>
      <c r="AS534" s="977"/>
      <c r="AT534" s="977"/>
      <c r="AU534" s="977"/>
      <c r="AV534" s="977"/>
      <c r="AW534" s="977"/>
      <c r="AX534" s="744"/>
      <c r="AY534" s="977"/>
      <c r="BC534" s="744"/>
      <c r="BD534" s="977"/>
      <c r="BE534" s="1128"/>
      <c r="BF534" s="977"/>
    </row>
    <row r="535" spans="1:59" x14ac:dyDescent="0.2">
      <c r="A535" s="977" t="s">
        <v>4405</v>
      </c>
      <c r="B535" s="744">
        <f t="shared" ref="B535:B545" si="155">COUNTIF($C$7:$C$530,"="&amp;$A535)</f>
        <v>12</v>
      </c>
      <c r="E535" s="940">
        <f t="shared" ref="E535:E545" si="156">AVERAGEIFS($E$7:$E$530,$C$7:$C$530,"="&amp;$A535)</f>
        <v>7.166666666666667</v>
      </c>
      <c r="I535" s="1123">
        <f t="shared" ref="I535:K545" si="157">AVERAGEIFS(I$7:I$530,$C$7:$C$530,"="&amp;$A535)</f>
        <v>49.102499999999992</v>
      </c>
      <c r="J535" s="925">
        <f t="shared" si="157"/>
        <v>3.6223068148706123</v>
      </c>
      <c r="K535" s="936">
        <f t="shared" si="157"/>
        <v>0.50583333333333336</v>
      </c>
      <c r="L535" s="940"/>
      <c r="M535" s="925">
        <f t="shared" ref="M535:M545" si="158">AVERAGEIFS(M$7:M$530,$C$7:$C$530,"="&amp;$A535)</f>
        <v>1.3941666666666668</v>
      </c>
      <c r="N535" s="940"/>
      <c r="O535" s="936">
        <f t="shared" ref="O535:O545" si="159">AVERAGEIFS(O$7:O$530,$C$7:$C$530,"="&amp;$A535)</f>
        <v>0.47311250000000005</v>
      </c>
      <c r="P535" s="940"/>
      <c r="Q535" s="940"/>
      <c r="R535" s="925">
        <f t="shared" ref="R535:X545" si="160">AVERAGEIFS(R$7:R$530,$C$7:$C$530,"="&amp;$A535)</f>
        <v>14.001240510854068</v>
      </c>
      <c r="S535" s="925">
        <f t="shared" si="160"/>
        <v>12.922659893529646</v>
      </c>
      <c r="T535" s="925">
        <f t="shared" si="160"/>
        <v>11.997714545085644</v>
      </c>
      <c r="U535" s="925">
        <f t="shared" si="160"/>
        <v>18.071154105451321</v>
      </c>
      <c r="V535" s="925">
        <f t="shared" si="160"/>
        <v>9.206489716101979</v>
      </c>
      <c r="W535" s="936">
        <f t="shared" si="160"/>
        <v>1.2221682229966881</v>
      </c>
      <c r="X535" s="936">
        <f t="shared" si="160"/>
        <v>1.3483404553763247</v>
      </c>
      <c r="Y535" s="744"/>
      <c r="Z535" s="925">
        <f t="shared" ref="Z535:AA545" si="161">AVERAGEIFS(Z$7:Z$530,$C$7:$C$530,"="&amp;$A535)</f>
        <v>249.5435618232716</v>
      </c>
      <c r="AA535" s="925">
        <f t="shared" si="161"/>
        <v>57.624697013436027</v>
      </c>
      <c r="AB535" s="925"/>
      <c r="AC535" s="925">
        <f t="shared" ref="AC535:AL545" si="162">AVERAGEIFS(AC$7:AC$530,$C$7:$C$530,"="&amp;$A535)</f>
        <v>3.144166666666667</v>
      </c>
      <c r="AD535" s="925">
        <f t="shared" si="162"/>
        <v>2.86</v>
      </c>
      <c r="AE535" s="925">
        <f t="shared" si="162"/>
        <v>2.0575000000000001</v>
      </c>
      <c r="AF535" s="925">
        <f t="shared" si="162"/>
        <v>3.0500000000000003</v>
      </c>
      <c r="AG535" s="925">
        <f t="shared" si="162"/>
        <v>18.663636363636364</v>
      </c>
      <c r="AH535" s="925">
        <f t="shared" si="162"/>
        <v>52.933333333333344</v>
      </c>
      <c r="AI535" s="925">
        <f t="shared" si="162"/>
        <v>5.1158333333333337</v>
      </c>
      <c r="AJ535" s="925">
        <f t="shared" si="162"/>
        <v>17.149999999999999</v>
      </c>
      <c r="AK535" s="925">
        <f t="shared" si="162"/>
        <v>10.311250000000001</v>
      </c>
      <c r="AL535" s="801">
        <f t="shared" si="162"/>
        <v>21332.0625</v>
      </c>
      <c r="AM535" s="925">
        <f t="shared" ref="AM535:AV545" si="163">AVERAGEIFS(AM$7:AM$530,$C$7:$C$530,"="&amp;$A535)</f>
        <v>1.39</v>
      </c>
      <c r="AN535" s="1126">
        <f t="shared" si="163"/>
        <v>1.2970000000000002</v>
      </c>
      <c r="AO535" s="925">
        <f t="shared" si="163"/>
        <v>-39.36592967570629</v>
      </c>
      <c r="AP535" s="925">
        <f t="shared" si="163"/>
        <v>21.01192161167846</v>
      </c>
      <c r="AQ535" s="1126">
        <f t="shared" si="163"/>
        <v>90.259309410026106</v>
      </c>
      <c r="AR535" s="925">
        <f t="shared" si="163"/>
        <v>1.4521408333333337</v>
      </c>
      <c r="AS535" s="925">
        <f t="shared" si="163"/>
        <v>1.5095703083333332</v>
      </c>
      <c r="AT535" s="925">
        <f t="shared" si="163"/>
        <v>1.5787758771523333</v>
      </c>
      <c r="AU535" s="925">
        <f t="shared" si="163"/>
        <v>1.6526421808770921</v>
      </c>
      <c r="AV535" s="925">
        <f t="shared" si="163"/>
        <v>1.7315412221375743</v>
      </c>
      <c r="AW535" s="925">
        <f t="shared" ref="AW535:BC545" si="164">AVERAGEIFS(AW$7:AW$530,$C$7:$C$530,"="&amp;$A535)</f>
        <v>7.9246704218336674</v>
      </c>
      <c r="AX535" s="1126">
        <f t="shared" si="164"/>
        <v>20.68731668748276</v>
      </c>
      <c r="AY535" s="925">
        <f t="shared" si="164"/>
        <v>1.0066666666666666</v>
      </c>
      <c r="AZ535" s="925">
        <f t="shared" si="164"/>
        <v>32.913333333333334</v>
      </c>
      <c r="BA535" s="925">
        <f t="shared" si="164"/>
        <v>-20.233333333333334</v>
      </c>
      <c r="BB535" s="925">
        <f t="shared" si="164"/>
        <v>4.6025</v>
      </c>
      <c r="BC535" s="1126">
        <f t="shared" si="164"/>
        <v>-1.076666666666666</v>
      </c>
      <c r="BD535" s="925"/>
      <c r="BE535" s="801">
        <f t="shared" ref="BE535:BG545" si="165">AVERAGEIFS(BE$7:BE$530,$C$7:$C$530,"="&amp;$A535)</f>
        <v>2012.25</v>
      </c>
      <c r="BF535" s="925">
        <f t="shared" si="165"/>
        <v>0</v>
      </c>
      <c r="BG535" s="925">
        <f t="shared" si="165"/>
        <v>5.4727272727272727</v>
      </c>
    </row>
    <row r="536" spans="1:59" x14ac:dyDescent="0.2">
      <c r="A536" s="977" t="s">
        <v>247</v>
      </c>
      <c r="B536" s="744">
        <f t="shared" si="155"/>
        <v>61</v>
      </c>
      <c r="E536" s="940">
        <f t="shared" si="156"/>
        <v>7.6229508196721314</v>
      </c>
      <c r="I536" s="1123">
        <f t="shared" si="157"/>
        <v>65.366065573770484</v>
      </c>
      <c r="J536" s="925">
        <f t="shared" si="157"/>
        <v>2.5002751711211952</v>
      </c>
      <c r="K536" s="936">
        <f t="shared" si="157"/>
        <v>0.35586612021857911</v>
      </c>
      <c r="L536" s="940"/>
      <c r="M536" s="925">
        <f t="shared" si="158"/>
        <v>1.3967431693989067</v>
      </c>
      <c r="N536" s="940"/>
      <c r="O536" s="936">
        <f t="shared" si="159"/>
        <v>0.31189617486338794</v>
      </c>
      <c r="P536" s="940"/>
      <c r="Q536" s="940"/>
      <c r="R536" s="925">
        <f t="shared" si="160"/>
        <v>14.511539855460542</v>
      </c>
      <c r="S536" s="925">
        <f t="shared" si="160"/>
        <v>15.510502699247693</v>
      </c>
      <c r="T536" s="925">
        <f t="shared" si="160"/>
        <v>15.943415487412016</v>
      </c>
      <c r="U536" s="925">
        <f t="shared" si="160"/>
        <v>20.093873943372202</v>
      </c>
      <c r="V536" s="925">
        <f t="shared" si="160"/>
        <v>10.538294723684436</v>
      </c>
      <c r="W536" s="936">
        <f t="shared" si="160"/>
        <v>2.1718881922317355</v>
      </c>
      <c r="X536" s="936">
        <f t="shared" si="160"/>
        <v>3.6485045249606163</v>
      </c>
      <c r="Y536" s="744"/>
      <c r="Z536" s="925">
        <f t="shared" si="161"/>
        <v>44.688915829846543</v>
      </c>
      <c r="AA536" s="925">
        <f t="shared" si="161"/>
        <v>18.869260960575222</v>
      </c>
      <c r="AB536" s="925"/>
      <c r="AC536" s="925">
        <f t="shared" si="162"/>
        <v>3.7618032786885225</v>
      </c>
      <c r="AD536" s="925">
        <f t="shared" si="162"/>
        <v>3.0877358490566045</v>
      </c>
      <c r="AE536" s="925">
        <f t="shared" si="162"/>
        <v>1.4467213114754096</v>
      </c>
      <c r="AF536" s="925">
        <f t="shared" si="162"/>
        <v>8.0318181818181795</v>
      </c>
      <c r="AG536" s="925">
        <f t="shared" si="162"/>
        <v>26.883103448275868</v>
      </c>
      <c r="AH536" s="925">
        <f t="shared" si="162"/>
        <v>11.616666666666667</v>
      </c>
      <c r="AI536" s="925">
        <f t="shared" si="162"/>
        <v>8.9051724137931014</v>
      </c>
      <c r="AJ536" s="925">
        <f t="shared" si="162"/>
        <v>22.094999999999995</v>
      </c>
      <c r="AK536" s="925">
        <f t="shared" si="162"/>
        <v>10.404035087719297</v>
      </c>
      <c r="AL536" s="801">
        <f t="shared" si="162"/>
        <v>10788.586557377052</v>
      </c>
      <c r="AM536" s="925">
        <f t="shared" si="163"/>
        <v>3.330327868852458</v>
      </c>
      <c r="AN536" s="1126">
        <f t="shared" si="163"/>
        <v>1.7579454545454549</v>
      </c>
      <c r="AO536" s="925">
        <f t="shared" si="163"/>
        <v>4.3429080802020215</v>
      </c>
      <c r="AP536" s="925">
        <f t="shared" si="163"/>
        <v>22.576967036936644</v>
      </c>
      <c r="AQ536" s="1126">
        <f t="shared" si="163"/>
        <v>88.727297803895297</v>
      </c>
      <c r="AR536" s="925">
        <f t="shared" si="163"/>
        <v>1.445895879781421</v>
      </c>
      <c r="AS536" s="925">
        <f t="shared" si="163"/>
        <v>1.555598487202186</v>
      </c>
      <c r="AT536" s="925">
        <f t="shared" si="163"/>
        <v>1.6732874639257163</v>
      </c>
      <c r="AU536" s="925">
        <f t="shared" si="163"/>
        <v>1.8014735780365434</v>
      </c>
      <c r="AV536" s="925">
        <f t="shared" si="163"/>
        <v>1.9411437712371289</v>
      </c>
      <c r="AW536" s="925">
        <f t="shared" si="164"/>
        <v>8.417399180182997</v>
      </c>
      <c r="AX536" s="1126">
        <f t="shared" si="164"/>
        <v>14.776183431243316</v>
      </c>
      <c r="AY536" s="925">
        <f t="shared" si="164"/>
        <v>0.98721311475409812</v>
      </c>
      <c r="AZ536" s="925">
        <f t="shared" si="164"/>
        <v>22.959016964642714</v>
      </c>
      <c r="BA536" s="925">
        <f t="shared" si="164"/>
        <v>-25.23865871833085</v>
      </c>
      <c r="BB536" s="925">
        <f t="shared" si="164"/>
        <v>2.0127068089514433</v>
      </c>
      <c r="BC536" s="1126">
        <f t="shared" si="164"/>
        <v>-7.2408797079075695</v>
      </c>
      <c r="BD536" s="925"/>
      <c r="BE536" s="801">
        <f t="shared" si="165"/>
        <v>2011.622950819672</v>
      </c>
      <c r="BF536" s="925">
        <f t="shared" si="165"/>
        <v>0</v>
      </c>
      <c r="BG536" s="925">
        <f t="shared" si="165"/>
        <v>9.912333333333331</v>
      </c>
    </row>
    <row r="537" spans="1:59" x14ac:dyDescent="0.2">
      <c r="A537" s="977" t="s">
        <v>128</v>
      </c>
      <c r="B537" s="744">
        <f t="shared" si="155"/>
        <v>11</v>
      </c>
      <c r="E537" s="940">
        <f t="shared" si="156"/>
        <v>7.2727272727272725</v>
      </c>
      <c r="I537" s="1123">
        <f t="shared" si="157"/>
        <v>69.63818181818182</v>
      </c>
      <c r="J537" s="925">
        <f t="shared" si="157"/>
        <v>3.0137173486700348</v>
      </c>
      <c r="K537" s="936">
        <f t="shared" si="157"/>
        <v>0.47018181818181815</v>
      </c>
      <c r="L537" s="940"/>
      <c r="M537" s="925">
        <f t="shared" si="158"/>
        <v>1.6079999999999999</v>
      </c>
      <c r="N537" s="940"/>
      <c r="O537" s="936">
        <f t="shared" si="159"/>
        <v>0.42963636363636371</v>
      </c>
      <c r="P537" s="940"/>
      <c r="Q537" s="940"/>
      <c r="R537" s="925">
        <f t="shared" si="160"/>
        <v>11.930784225618568</v>
      </c>
      <c r="S537" s="925">
        <f t="shared" si="160"/>
        <v>14.308088995196577</v>
      </c>
      <c r="T537" s="925">
        <f t="shared" si="160"/>
        <v>17.833963295735245</v>
      </c>
      <c r="U537" s="925">
        <f t="shared" si="160"/>
        <v>13.864024992059578</v>
      </c>
      <c r="V537" s="925">
        <f t="shared" si="160"/>
        <v>13.389239642773266</v>
      </c>
      <c r="W537" s="936">
        <f t="shared" si="160"/>
        <v>1.0153497927382027</v>
      </c>
      <c r="X537" s="936">
        <f t="shared" si="160"/>
        <v>2.0426427082534309</v>
      </c>
      <c r="Y537" s="744"/>
      <c r="Z537" s="925">
        <f t="shared" si="161"/>
        <v>69.442847234364052</v>
      </c>
      <c r="AA537" s="925">
        <f t="shared" si="161"/>
        <v>30.253946009025928</v>
      </c>
      <c r="AB537" s="925"/>
      <c r="AC537" s="925">
        <f t="shared" si="162"/>
        <v>3.1654545454545455</v>
      </c>
      <c r="AD537" s="925">
        <f t="shared" si="162"/>
        <v>4.0737500000000004</v>
      </c>
      <c r="AE537" s="925">
        <f t="shared" si="162"/>
        <v>1.56</v>
      </c>
      <c r="AF537" s="925">
        <f t="shared" si="162"/>
        <v>4.5218181818181815</v>
      </c>
      <c r="AG537" s="925">
        <f t="shared" si="162"/>
        <v>25.45</v>
      </c>
      <c r="AH537" s="925">
        <f t="shared" si="162"/>
        <v>-21.427272727272729</v>
      </c>
      <c r="AI537" s="925">
        <f t="shared" si="162"/>
        <v>38.827000000000005</v>
      </c>
      <c r="AJ537" s="925">
        <f t="shared" si="162"/>
        <v>16.790909090909089</v>
      </c>
      <c r="AK537" s="925">
        <f t="shared" si="162"/>
        <v>5.9733333333333327</v>
      </c>
      <c r="AL537" s="801">
        <f t="shared" si="162"/>
        <v>21202.896363636366</v>
      </c>
      <c r="AM537" s="925">
        <f t="shared" si="163"/>
        <v>4.66</v>
      </c>
      <c r="AN537" s="1126">
        <f t="shared" si="163"/>
        <v>0.97818181818181804</v>
      </c>
      <c r="AO537" s="925">
        <f t="shared" si="163"/>
        <v>-16.052473241434512</v>
      </c>
      <c r="AP537" s="925">
        <f t="shared" si="163"/>
        <v>16.788632074376359</v>
      </c>
      <c r="AQ537" s="1126">
        <f t="shared" si="163"/>
        <v>104.3511454384246</v>
      </c>
      <c r="AR537" s="925">
        <f t="shared" si="163"/>
        <v>1.6334000000000002</v>
      </c>
      <c r="AS537" s="925">
        <f t="shared" si="163"/>
        <v>1.7272337927272725</v>
      </c>
      <c r="AT537" s="925">
        <f t="shared" si="163"/>
        <v>1.820017454360727</v>
      </c>
      <c r="AU537" s="925">
        <f t="shared" si="163"/>
        <v>1.9197353691463777</v>
      </c>
      <c r="AV537" s="925">
        <f t="shared" si="163"/>
        <v>2.0269811258532626</v>
      </c>
      <c r="AW537" s="925">
        <f t="shared" si="164"/>
        <v>9.1273677420876407</v>
      </c>
      <c r="AX537" s="1126">
        <f t="shared" si="164"/>
        <v>16.50873647739547</v>
      </c>
      <c r="AY537" s="925">
        <f t="shared" si="164"/>
        <v>0.79090909090909089</v>
      </c>
      <c r="AZ537" s="925">
        <f t="shared" si="164"/>
        <v>21.158181818181816</v>
      </c>
      <c r="BA537" s="925">
        <f t="shared" si="164"/>
        <v>-20.756363636363634</v>
      </c>
      <c r="BB537" s="925">
        <f t="shared" si="164"/>
        <v>1.5672727272727274</v>
      </c>
      <c r="BC537" s="1126">
        <f t="shared" si="164"/>
        <v>-3.0745454545454547</v>
      </c>
      <c r="BD537" s="925"/>
      <c r="BE537" s="801">
        <f t="shared" si="165"/>
        <v>2012.1818181818182</v>
      </c>
      <c r="BF537" s="925">
        <f t="shared" si="165"/>
        <v>0</v>
      </c>
      <c r="BG537" s="925">
        <f t="shared" si="165"/>
        <v>8.7099999999999991</v>
      </c>
    </row>
    <row r="538" spans="1:59" x14ac:dyDescent="0.2">
      <c r="A538" s="977" t="s">
        <v>179</v>
      </c>
      <c r="B538" s="744">
        <f t="shared" si="155"/>
        <v>13</v>
      </c>
      <c r="E538" s="940">
        <f t="shared" si="156"/>
        <v>6.9230769230769234</v>
      </c>
      <c r="I538" s="1123">
        <f t="shared" si="157"/>
        <v>42.906923076923071</v>
      </c>
      <c r="J538" s="925">
        <f t="shared" si="157"/>
        <v>8.293169398522604</v>
      </c>
      <c r="K538" s="936">
        <f t="shared" si="157"/>
        <v>0.72634615384615375</v>
      </c>
      <c r="L538" s="940"/>
      <c r="M538" s="925">
        <f t="shared" si="158"/>
        <v>2.905384615384615</v>
      </c>
      <c r="N538" s="940"/>
      <c r="O538" s="936">
        <f t="shared" si="159"/>
        <v>0.69323076923076943</v>
      </c>
      <c r="P538" s="940"/>
      <c r="Q538" s="940"/>
      <c r="R538" s="925">
        <f t="shared" si="160"/>
        <v>5.0018782784303966</v>
      </c>
      <c r="S538" s="925">
        <f t="shared" si="160"/>
        <v>10.849344919952475</v>
      </c>
      <c r="T538" s="925">
        <f t="shared" si="160"/>
        <v>14.2874745937615</v>
      </c>
      <c r="U538" s="925">
        <f t="shared" si="160"/>
        <v>28.800473196403978</v>
      </c>
      <c r="V538" s="925">
        <f t="shared" si="160"/>
        <v>19.902864440437984</v>
      </c>
      <c r="W538" s="936">
        <f t="shared" si="160"/>
        <v>1.5522392868348716</v>
      </c>
      <c r="X538" s="936">
        <f t="shared" si="160"/>
        <v>0.8597997202591644</v>
      </c>
      <c r="Y538" s="744"/>
      <c r="Z538" s="925">
        <f t="shared" si="161"/>
        <v>114.09695517568831</v>
      </c>
      <c r="AA538" s="925">
        <f t="shared" si="161"/>
        <v>13.593217226356188</v>
      </c>
      <c r="AB538" s="925"/>
      <c r="AC538" s="925">
        <f t="shared" si="162"/>
        <v>3.2976923076923077</v>
      </c>
      <c r="AD538" s="925">
        <f t="shared" si="162"/>
        <v>0.73499999999999999</v>
      </c>
      <c r="AE538" s="925">
        <f t="shared" si="162"/>
        <v>2.5415384615384613</v>
      </c>
      <c r="AF538" s="925">
        <f t="shared" si="162"/>
        <v>5.3353846153846156</v>
      </c>
      <c r="AG538" s="925">
        <f t="shared" si="162"/>
        <v>21.666666666666668</v>
      </c>
      <c r="AH538" s="925">
        <f t="shared" si="162"/>
        <v>36.46153846153846</v>
      </c>
      <c r="AI538" s="925">
        <f t="shared" si="162"/>
        <v>4.4846153846153847</v>
      </c>
      <c r="AJ538" s="925">
        <f t="shared" si="162"/>
        <v>49.137692307692312</v>
      </c>
      <c r="AK538" s="925">
        <f t="shared" si="162"/>
        <v>19.402500000000003</v>
      </c>
      <c r="AL538" s="801">
        <f t="shared" si="162"/>
        <v>14232.78</v>
      </c>
      <c r="AM538" s="925">
        <f t="shared" si="163"/>
        <v>11.658461538461539</v>
      </c>
      <c r="AN538" s="1126">
        <f t="shared" si="163"/>
        <v>1.81</v>
      </c>
      <c r="AO538" s="925">
        <f t="shared" si="163"/>
        <v>21.917793382909426</v>
      </c>
      <c r="AP538" s="925">
        <f t="shared" si="163"/>
        <v>35.973858472745725</v>
      </c>
      <c r="AQ538" s="1126">
        <f t="shared" si="163"/>
        <v>50.24871563612367</v>
      </c>
      <c r="AR538" s="925">
        <f t="shared" si="163"/>
        <v>2.8925453846153846</v>
      </c>
      <c r="AS538" s="925">
        <f t="shared" si="163"/>
        <v>3.0586697156923082</v>
      </c>
      <c r="AT538" s="925">
        <f t="shared" si="163"/>
        <v>3.3122401521953853</v>
      </c>
      <c r="AU538" s="925">
        <f t="shared" si="163"/>
        <v>3.5899514423298391</v>
      </c>
      <c r="AV538" s="925">
        <f t="shared" si="163"/>
        <v>3.8941638593752774</v>
      </c>
      <c r="AW538" s="925">
        <f t="shared" si="164"/>
        <v>16.747570554208195</v>
      </c>
      <c r="AX538" s="1126">
        <f t="shared" si="164"/>
        <v>47.830973939967791</v>
      </c>
      <c r="AY538" s="925">
        <f t="shared" si="164"/>
        <v>1.1946153846153846</v>
      </c>
      <c r="AZ538" s="925">
        <f t="shared" si="164"/>
        <v>22.123076923076919</v>
      </c>
      <c r="BA538" s="925">
        <f t="shared" si="164"/>
        <v>-20.665384615384614</v>
      </c>
      <c r="BB538" s="925">
        <f t="shared" si="164"/>
        <v>5.3246153846153845</v>
      </c>
      <c r="BC538" s="1126">
        <f t="shared" si="164"/>
        <v>-6.8238461538461541</v>
      </c>
      <c r="BD538" s="925"/>
      <c r="BE538" s="801">
        <f t="shared" si="165"/>
        <v>2012.6923076923076</v>
      </c>
      <c r="BF538" s="925">
        <f t="shared" si="165"/>
        <v>0</v>
      </c>
      <c r="BG538" s="925">
        <f t="shared" si="165"/>
        <v>7.2923076923076922</v>
      </c>
    </row>
    <row r="539" spans="1:59" x14ac:dyDescent="0.2">
      <c r="A539" s="977" t="s">
        <v>108</v>
      </c>
      <c r="B539" s="744">
        <f t="shared" si="155"/>
        <v>205</v>
      </c>
      <c r="E539" s="940">
        <f t="shared" si="156"/>
        <v>6.9609756097560975</v>
      </c>
      <c r="I539" s="1123">
        <f t="shared" si="157"/>
        <v>47.203268292682935</v>
      </c>
      <c r="J539" s="925">
        <f t="shared" si="157"/>
        <v>2.780459274908277</v>
      </c>
      <c r="K539" s="936">
        <f t="shared" si="157"/>
        <v>0.31961219512195116</v>
      </c>
      <c r="L539" s="940"/>
      <c r="M539" s="925">
        <f t="shared" si="158"/>
        <v>1.1435902439024392</v>
      </c>
      <c r="N539" s="940"/>
      <c r="O539" s="936">
        <f t="shared" si="159"/>
        <v>0.27926862510822509</v>
      </c>
      <c r="P539" s="940"/>
      <c r="Q539" s="940"/>
      <c r="R539" s="925">
        <f t="shared" si="160"/>
        <v>15.754958182827529</v>
      </c>
      <c r="S539" s="925">
        <f t="shared" si="160"/>
        <v>19.97995508004756</v>
      </c>
      <c r="T539" s="925">
        <f t="shared" si="160"/>
        <v>16.851954745425328</v>
      </c>
      <c r="U539" s="925">
        <f t="shared" si="160"/>
        <v>19.799354913267571</v>
      </c>
      <c r="V539" s="925">
        <f t="shared" si="160"/>
        <v>3.8162310443530467</v>
      </c>
      <c r="W539" s="936">
        <f t="shared" si="160"/>
        <v>7.0176462584600978</v>
      </c>
      <c r="X539" s="936">
        <f t="shared" si="160"/>
        <v>2.286453050326219</v>
      </c>
      <c r="Y539" s="744"/>
      <c r="Z539" s="925">
        <f t="shared" si="161"/>
        <v>40.801659433020802</v>
      </c>
      <c r="AA539" s="925">
        <f t="shared" si="161"/>
        <v>15.224987017989028</v>
      </c>
      <c r="AB539" s="925"/>
      <c r="AC539" s="925">
        <f t="shared" si="162"/>
        <v>3.8755555555555539</v>
      </c>
      <c r="AD539" s="925">
        <f t="shared" si="162"/>
        <v>1.8023134328358212</v>
      </c>
      <c r="AE539" s="925">
        <f t="shared" si="162"/>
        <v>3.9911111111111093</v>
      </c>
      <c r="AF539" s="925">
        <f t="shared" si="162"/>
        <v>2.2537222222222231</v>
      </c>
      <c r="AG539" s="925">
        <f t="shared" si="162"/>
        <v>15.719774011299434</v>
      </c>
      <c r="AH539" s="925">
        <f t="shared" si="162"/>
        <v>14.861878453038672</v>
      </c>
      <c r="AI539" s="925">
        <f t="shared" si="162"/>
        <v>13.176217948717957</v>
      </c>
      <c r="AJ539" s="925">
        <f t="shared" si="162"/>
        <v>14.906077348066303</v>
      </c>
      <c r="AK539" s="925">
        <f t="shared" si="162"/>
        <v>9.7201449275362322</v>
      </c>
      <c r="AL539" s="801">
        <f t="shared" si="162"/>
        <v>12842.335777777778</v>
      </c>
      <c r="AM539" s="925">
        <f t="shared" si="163"/>
        <v>4.1225139664804482</v>
      </c>
      <c r="AN539" s="1126">
        <f t="shared" si="163"/>
        <v>0.8221229050279325</v>
      </c>
      <c r="AO539" s="925">
        <f t="shared" si="163"/>
        <v>7.6196581996560413</v>
      </c>
      <c r="AP539" s="925">
        <f t="shared" si="163"/>
        <v>22.602480121322433</v>
      </c>
      <c r="AQ539" s="1126">
        <f t="shared" si="163"/>
        <v>10.103502164024976</v>
      </c>
      <c r="AR539" s="925">
        <f t="shared" si="163"/>
        <v>1.1398492722415792</v>
      </c>
      <c r="AS539" s="925">
        <f t="shared" si="163"/>
        <v>1.2102898369600468</v>
      </c>
      <c r="AT539" s="925">
        <f t="shared" si="163"/>
        <v>1.2953631800717718</v>
      </c>
      <c r="AU539" s="925">
        <f t="shared" si="163"/>
        <v>1.3874670460350067</v>
      </c>
      <c r="AV539" s="925">
        <f t="shared" si="163"/>
        <v>1.4872290887267665</v>
      </c>
      <c r="AW539" s="925">
        <f t="shared" si="164"/>
        <v>6.520198424035172</v>
      </c>
      <c r="AX539" s="1126">
        <f t="shared" si="164"/>
        <v>15.582241483715482</v>
      </c>
      <c r="AY539" s="925">
        <f t="shared" si="164"/>
        <v>0.89765363128491549</v>
      </c>
      <c r="AZ539" s="925">
        <f t="shared" si="164"/>
        <v>18.569889502762432</v>
      </c>
      <c r="BA539" s="925">
        <f t="shared" si="164"/>
        <v>-19.611933701657456</v>
      </c>
      <c r="BB539" s="925">
        <f t="shared" si="164"/>
        <v>2.2967403314917134</v>
      </c>
      <c r="BC539" s="1126">
        <f t="shared" si="164"/>
        <v>-7.1121546961325981</v>
      </c>
      <c r="BD539" s="925"/>
      <c r="BE539" s="801">
        <f t="shared" si="165"/>
        <v>2012.3268292682926</v>
      </c>
      <c r="BF539" s="925">
        <f t="shared" si="165"/>
        <v>0</v>
      </c>
      <c r="BG539" s="925">
        <f t="shared" si="165"/>
        <v>2.0485875706214696</v>
      </c>
    </row>
    <row r="540" spans="1:59" x14ac:dyDescent="0.2">
      <c r="A540" s="977" t="s">
        <v>154</v>
      </c>
      <c r="B540" s="744">
        <f t="shared" si="155"/>
        <v>20</v>
      </c>
      <c r="E540" s="940">
        <f t="shared" si="156"/>
        <v>7.6</v>
      </c>
      <c r="I540" s="1123">
        <f t="shared" si="157"/>
        <v>109.40450000000001</v>
      </c>
      <c r="J540" s="925">
        <f t="shared" si="157"/>
        <v>1.9036718261570234</v>
      </c>
      <c r="K540" s="936">
        <f t="shared" si="157"/>
        <v>0.43227500000000008</v>
      </c>
      <c r="L540" s="940"/>
      <c r="M540" s="925">
        <f t="shared" si="158"/>
        <v>1.7291000000000003</v>
      </c>
      <c r="N540" s="940"/>
      <c r="O540" s="936">
        <f t="shared" si="159"/>
        <v>0.38587500000000008</v>
      </c>
      <c r="P540" s="940"/>
      <c r="Q540" s="940"/>
      <c r="R540" s="925">
        <f t="shared" si="160"/>
        <v>13.416791653368756</v>
      </c>
      <c r="S540" s="925">
        <f t="shared" si="160"/>
        <v>13.85411359305281</v>
      </c>
      <c r="T540" s="925">
        <f t="shared" si="160"/>
        <v>12.218139787075675</v>
      </c>
      <c r="U540" s="925">
        <f t="shared" si="160"/>
        <v>18.143991357087749</v>
      </c>
      <c r="V540" s="925">
        <f t="shared" si="160"/>
        <v>15.656220887694758</v>
      </c>
      <c r="W540" s="936">
        <f t="shared" si="160"/>
        <v>2.4861808647806289</v>
      </c>
      <c r="X540" s="936">
        <f t="shared" si="160"/>
        <v>4.6273412743234239</v>
      </c>
      <c r="Y540" s="744"/>
      <c r="Z540" s="925">
        <f t="shared" si="161"/>
        <v>49.069892046647432</v>
      </c>
      <c r="AA540" s="925">
        <f t="shared" si="161"/>
        <v>29.159834826293217</v>
      </c>
      <c r="AB540" s="925"/>
      <c r="AC540" s="925">
        <f t="shared" si="162"/>
        <v>4.1275000000000004</v>
      </c>
      <c r="AD540" s="925">
        <f t="shared" si="162"/>
        <v>2.9544444444444444</v>
      </c>
      <c r="AE540" s="925">
        <f t="shared" si="162"/>
        <v>3.2384999999999997</v>
      </c>
      <c r="AF540" s="925">
        <f t="shared" si="162"/>
        <v>5.0210526315789465</v>
      </c>
      <c r="AG540" s="925">
        <f t="shared" si="162"/>
        <v>15.042105263157898</v>
      </c>
      <c r="AH540" s="925">
        <f t="shared" si="162"/>
        <v>14.165000000000001</v>
      </c>
      <c r="AI540" s="925">
        <f t="shared" si="162"/>
        <v>8.2414999999999985</v>
      </c>
      <c r="AJ540" s="925">
        <f t="shared" si="162"/>
        <v>9.8949999999999996</v>
      </c>
      <c r="AK540" s="925">
        <f t="shared" si="162"/>
        <v>10.688421052631579</v>
      </c>
      <c r="AL540" s="801">
        <f t="shared" si="162"/>
        <v>69931.34199999999</v>
      </c>
      <c r="AM540" s="925">
        <f t="shared" si="163"/>
        <v>1.2629999999999997</v>
      </c>
      <c r="AN540" s="1126">
        <f t="shared" si="163"/>
        <v>0.65999999999999992</v>
      </c>
      <c r="AO540" s="925">
        <f t="shared" si="163"/>
        <v>-8.5017126631850939</v>
      </c>
      <c r="AP540" s="925">
        <f t="shared" si="163"/>
        <v>20.047663183244772</v>
      </c>
      <c r="AQ540" s="1126">
        <f t="shared" si="163"/>
        <v>146.34050703834916</v>
      </c>
      <c r="AR540" s="925">
        <f t="shared" si="163"/>
        <v>1.7114345000000004</v>
      </c>
      <c r="AS540" s="925">
        <f t="shared" si="163"/>
        <v>1.8384586924999997</v>
      </c>
      <c r="AT540" s="925">
        <f t="shared" si="163"/>
        <v>1.9911225267974504</v>
      </c>
      <c r="AU540" s="925">
        <f t="shared" si="163"/>
        <v>2.1576340073411395</v>
      </c>
      <c r="AV540" s="925">
        <f t="shared" si="163"/>
        <v>2.3393051617171952</v>
      </c>
      <c r="AW540" s="925">
        <f t="shared" si="164"/>
        <v>10.037954888355785</v>
      </c>
      <c r="AX540" s="1126">
        <f t="shared" si="164"/>
        <v>10.909959713149778</v>
      </c>
      <c r="AY540" s="925">
        <f t="shared" si="164"/>
        <v>0.94100000000000006</v>
      </c>
      <c r="AZ540" s="925">
        <f t="shared" si="164"/>
        <v>25.331000000000003</v>
      </c>
      <c r="BA540" s="925">
        <f t="shared" si="164"/>
        <v>-15.604500000000002</v>
      </c>
      <c r="BB540" s="925">
        <f t="shared" si="164"/>
        <v>1.8605000000000007</v>
      </c>
      <c r="BC540" s="1126">
        <f t="shared" si="164"/>
        <v>0.36499999999999988</v>
      </c>
      <c r="BD540" s="925"/>
      <c r="BE540" s="801">
        <f t="shared" si="165"/>
        <v>2011.95</v>
      </c>
      <c r="BF540" s="925">
        <f t="shared" si="165"/>
        <v>0</v>
      </c>
      <c r="BG540" s="925">
        <f t="shared" si="165"/>
        <v>5.8</v>
      </c>
    </row>
    <row r="541" spans="1:59" x14ac:dyDescent="0.2">
      <c r="A541" s="977" t="s">
        <v>112</v>
      </c>
      <c r="B541" s="744">
        <f t="shared" si="155"/>
        <v>64</v>
      </c>
      <c r="E541" s="940">
        <f t="shared" si="156"/>
        <v>7.109375</v>
      </c>
      <c r="I541" s="1123">
        <f t="shared" si="157"/>
        <v>71.015468750000011</v>
      </c>
      <c r="J541" s="925">
        <f t="shared" si="157"/>
        <v>1.9625815664724755</v>
      </c>
      <c r="K541" s="936">
        <f t="shared" si="157"/>
        <v>0.34381250000000002</v>
      </c>
      <c r="L541" s="940"/>
      <c r="M541" s="925">
        <f t="shared" si="158"/>
        <v>1.3380625000000004</v>
      </c>
      <c r="N541" s="940"/>
      <c r="O541" s="936">
        <f t="shared" si="159"/>
        <v>0.30707031250000005</v>
      </c>
      <c r="P541" s="940"/>
      <c r="Q541" s="940"/>
      <c r="R541" s="925">
        <f t="shared" si="160"/>
        <v>11.956956318502037</v>
      </c>
      <c r="S541" s="925">
        <f t="shared" si="160"/>
        <v>12.273478420592456</v>
      </c>
      <c r="T541" s="925">
        <f t="shared" si="160"/>
        <v>12.721293001055502</v>
      </c>
      <c r="U541" s="925">
        <f t="shared" si="160"/>
        <v>17.992275061525412</v>
      </c>
      <c r="V541" s="925">
        <f t="shared" si="160"/>
        <v>9.9184347585285835</v>
      </c>
      <c r="W541" s="936">
        <f t="shared" si="160"/>
        <v>1.4686535838344252</v>
      </c>
      <c r="X541" s="936">
        <f t="shared" si="160"/>
        <v>2.0093464021729543</v>
      </c>
      <c r="Y541" s="744"/>
      <c r="Z541" s="925">
        <f t="shared" si="161"/>
        <v>36.354847171438607</v>
      </c>
      <c r="AA541" s="925">
        <f t="shared" si="161"/>
        <v>19.650527669631657</v>
      </c>
      <c r="AB541" s="925"/>
      <c r="AC541" s="925">
        <f t="shared" si="162"/>
        <v>3.9765625000000009</v>
      </c>
      <c r="AD541" s="925">
        <f t="shared" si="162"/>
        <v>1.9618032786885242</v>
      </c>
      <c r="AE541" s="925">
        <f t="shared" si="162"/>
        <v>1.5834375000000001</v>
      </c>
      <c r="AF541" s="925">
        <f t="shared" si="162"/>
        <v>8.2509677419354848</v>
      </c>
      <c r="AG541" s="925">
        <f t="shared" si="162"/>
        <v>17.362903225806448</v>
      </c>
      <c r="AH541" s="925">
        <f t="shared" si="162"/>
        <v>24.662500000000001</v>
      </c>
      <c r="AI541" s="925">
        <f t="shared" si="162"/>
        <v>13.630158730158728</v>
      </c>
      <c r="AJ541" s="925">
        <f t="shared" si="162"/>
        <v>20.925000000000011</v>
      </c>
      <c r="AK541" s="925">
        <f t="shared" si="162"/>
        <v>12.654999999999996</v>
      </c>
      <c r="AL541" s="801">
        <f t="shared" si="162"/>
        <v>13255.291562500001</v>
      </c>
      <c r="AM541" s="925">
        <f t="shared" si="163"/>
        <v>1.2926984126984125</v>
      </c>
      <c r="AN541" s="1126">
        <f t="shared" si="163"/>
        <v>2.2377419354838706</v>
      </c>
      <c r="AO541" s="925">
        <f t="shared" si="163"/>
        <v>0.13984148858819276</v>
      </c>
      <c r="AP541" s="925">
        <f t="shared" si="163"/>
        <v>19.989144228307328</v>
      </c>
      <c r="AQ541" s="1126">
        <f t="shared" si="163"/>
        <v>89.901927946861178</v>
      </c>
      <c r="AR541" s="925">
        <f t="shared" si="163"/>
        <v>1.3351596093750002</v>
      </c>
      <c r="AS541" s="925">
        <f t="shared" si="163"/>
        <v>1.4384969719687499</v>
      </c>
      <c r="AT541" s="925">
        <f t="shared" si="163"/>
        <v>1.5696668643615936</v>
      </c>
      <c r="AU541" s="925">
        <f t="shared" si="163"/>
        <v>1.7132429721243432</v>
      </c>
      <c r="AV541" s="925">
        <f t="shared" si="163"/>
        <v>1.8704203056864308</v>
      </c>
      <c r="AW541" s="925">
        <f t="shared" si="164"/>
        <v>7.9269867235161176</v>
      </c>
      <c r="AX541" s="1126">
        <f t="shared" si="164"/>
        <v>11.808164671840352</v>
      </c>
      <c r="AY541" s="925">
        <f t="shared" si="164"/>
        <v>1.29171875</v>
      </c>
      <c r="AZ541" s="925">
        <f t="shared" si="164"/>
        <v>23.963750000000005</v>
      </c>
      <c r="BA541" s="925">
        <f t="shared" si="164"/>
        <v>-20.799374999999998</v>
      </c>
      <c r="BB541" s="925">
        <f t="shared" si="164"/>
        <v>5.3128124999999997</v>
      </c>
      <c r="BC541" s="1126">
        <f t="shared" si="164"/>
        <v>-4.2849999999999993</v>
      </c>
      <c r="BD541" s="925"/>
      <c r="BE541" s="801">
        <f t="shared" si="165"/>
        <v>2012.265625</v>
      </c>
      <c r="BF541" s="925">
        <f t="shared" si="165"/>
        <v>0</v>
      </c>
      <c r="BG541" s="925">
        <f t="shared" si="165"/>
        <v>7.2843749999999998</v>
      </c>
    </row>
    <row r="542" spans="1:59" x14ac:dyDescent="0.2">
      <c r="A542" s="977" t="s">
        <v>4252</v>
      </c>
      <c r="B542" s="744">
        <f t="shared" si="155"/>
        <v>36</v>
      </c>
      <c r="E542" s="940">
        <f t="shared" si="156"/>
        <v>6.9444444444444446</v>
      </c>
      <c r="I542" s="1123">
        <f t="shared" si="157"/>
        <v>84.507777777777761</v>
      </c>
      <c r="J542" s="925">
        <f t="shared" si="157"/>
        <v>1.9006250400220823</v>
      </c>
      <c r="K542" s="936">
        <f t="shared" si="157"/>
        <v>0.40348888888888884</v>
      </c>
      <c r="L542" s="940"/>
      <c r="M542" s="925">
        <f t="shared" si="158"/>
        <v>1.5472111111111113</v>
      </c>
      <c r="N542" s="940"/>
      <c r="O542" s="936">
        <f t="shared" si="159"/>
        <v>0.32071944444444445</v>
      </c>
      <c r="P542" s="940"/>
      <c r="Q542" s="940"/>
      <c r="R542" s="925">
        <f t="shared" si="160"/>
        <v>20.011513454984762</v>
      </c>
      <c r="S542" s="925">
        <f t="shared" si="160"/>
        <v>17.370938335426704</v>
      </c>
      <c r="T542" s="925">
        <f t="shared" si="160"/>
        <v>16.910946821547252</v>
      </c>
      <c r="U542" s="925">
        <f t="shared" si="160"/>
        <v>20.270436146143435</v>
      </c>
      <c r="V542" s="925">
        <f t="shared" si="160"/>
        <v>18.672441649283112</v>
      </c>
      <c r="W542" s="936">
        <f t="shared" si="160"/>
        <v>0.95001924905377</v>
      </c>
      <c r="X542" s="936">
        <f t="shared" si="160"/>
        <v>1.6198755272395191</v>
      </c>
      <c r="Y542" s="744"/>
      <c r="Z542" s="925">
        <f t="shared" si="161"/>
        <v>39.023755540632209</v>
      </c>
      <c r="AA542" s="925">
        <f t="shared" si="161"/>
        <v>22.153520707539908</v>
      </c>
      <c r="AB542" s="925"/>
      <c r="AC542" s="925">
        <f t="shared" si="162"/>
        <v>4.2666666666666666</v>
      </c>
      <c r="AD542" s="925">
        <f t="shared" si="162"/>
        <v>1.8537500000000002</v>
      </c>
      <c r="AE542" s="925">
        <f t="shared" si="162"/>
        <v>3.5088888888888885</v>
      </c>
      <c r="AF542" s="925">
        <f t="shared" si="162"/>
        <v>6.2687878787878786</v>
      </c>
      <c r="AG542" s="925">
        <f t="shared" si="162"/>
        <v>10.050000000000001</v>
      </c>
      <c r="AH542" s="925">
        <f t="shared" si="162"/>
        <v>19.580555555555559</v>
      </c>
      <c r="AI542" s="925">
        <f t="shared" si="162"/>
        <v>7.0661111111111126</v>
      </c>
      <c r="AJ542" s="925">
        <f t="shared" si="162"/>
        <v>14.838888888888887</v>
      </c>
      <c r="AK542" s="925">
        <f t="shared" si="162"/>
        <v>13.111111111111109</v>
      </c>
      <c r="AL542" s="801">
        <f t="shared" si="162"/>
        <v>50407.153333333335</v>
      </c>
      <c r="AM542" s="925">
        <f t="shared" si="163"/>
        <v>4.4030555555555546</v>
      </c>
      <c r="AN542" s="1126">
        <f t="shared" si="163"/>
        <v>0.53545454545454563</v>
      </c>
      <c r="AO542" s="925">
        <f t="shared" si="163"/>
        <v>-0.26732594651581121</v>
      </c>
      <c r="AP542" s="925">
        <f t="shared" si="163"/>
        <v>22.199271936784136</v>
      </c>
      <c r="AQ542" s="1126">
        <f t="shared" si="163"/>
        <v>140.49506000063514</v>
      </c>
      <c r="AR542" s="925">
        <f t="shared" si="163"/>
        <v>1.4747337111111107</v>
      </c>
      <c r="AS542" s="925">
        <f t="shared" si="163"/>
        <v>1.5884322294855557</v>
      </c>
      <c r="AT542" s="925">
        <f t="shared" si="163"/>
        <v>1.7332725751184865</v>
      </c>
      <c r="AU542" s="925">
        <f t="shared" si="163"/>
        <v>1.8917868441382939</v>
      </c>
      <c r="AV542" s="925">
        <f t="shared" si="163"/>
        <v>2.065287462274866</v>
      </c>
      <c r="AW542" s="925">
        <f t="shared" si="164"/>
        <v>8.7535128221283092</v>
      </c>
      <c r="AX542" s="1126">
        <f t="shared" si="164"/>
        <v>11.100822590648237</v>
      </c>
      <c r="AY542" s="925">
        <f t="shared" si="164"/>
        <v>1.0458333333333334</v>
      </c>
      <c r="AZ542" s="925">
        <f t="shared" si="164"/>
        <v>23.052499999999995</v>
      </c>
      <c r="BA542" s="925">
        <f t="shared" si="164"/>
        <v>-19.718055555555555</v>
      </c>
      <c r="BB542" s="925">
        <f t="shared" si="164"/>
        <v>5.0113888888888871</v>
      </c>
      <c r="BC542" s="1126">
        <f t="shared" si="164"/>
        <v>-3.9650000000000003</v>
      </c>
      <c r="BD542" s="925"/>
      <c r="BE542" s="801">
        <f t="shared" si="165"/>
        <v>2012.3333333333333</v>
      </c>
      <c r="BF542" s="925">
        <f t="shared" si="165"/>
        <v>0</v>
      </c>
      <c r="BG542" s="925">
        <f t="shared" si="165"/>
        <v>9.9194444444444443</v>
      </c>
    </row>
    <row r="543" spans="1:59" x14ac:dyDescent="0.2">
      <c r="A543" s="977" t="s">
        <v>123</v>
      </c>
      <c r="B543" s="744">
        <f t="shared" si="155"/>
        <v>23</v>
      </c>
      <c r="E543" s="940">
        <f t="shared" si="156"/>
        <v>7.6956521739130439</v>
      </c>
      <c r="I543" s="1123">
        <f t="shared" si="157"/>
        <v>63.187826086956512</v>
      </c>
      <c r="J543" s="925">
        <f t="shared" si="157"/>
        <v>2.9219419247430931</v>
      </c>
      <c r="K543" s="936">
        <f t="shared" si="157"/>
        <v>0.42718695652173921</v>
      </c>
      <c r="L543" s="940"/>
      <c r="M543" s="925">
        <f t="shared" si="158"/>
        <v>1.6696173913043482</v>
      </c>
      <c r="N543" s="940"/>
      <c r="O543" s="936">
        <f t="shared" si="159"/>
        <v>0.38850869565217394</v>
      </c>
      <c r="P543" s="940"/>
      <c r="Q543" s="940"/>
      <c r="R543" s="925">
        <f t="shared" si="160"/>
        <v>9.6219799677914537</v>
      </c>
      <c r="S543" s="925">
        <f t="shared" si="160"/>
        <v>10.746813878681943</v>
      </c>
      <c r="T543" s="925">
        <f t="shared" si="160"/>
        <v>11.191735283393205</v>
      </c>
      <c r="U543" s="925">
        <f t="shared" si="160"/>
        <v>16.243617511758316</v>
      </c>
      <c r="V543" s="925">
        <f t="shared" si="160"/>
        <v>10.5110856145489</v>
      </c>
      <c r="W543" s="936">
        <f t="shared" si="160"/>
        <v>1.5752125243961497</v>
      </c>
      <c r="X543" s="936">
        <f t="shared" si="160"/>
        <v>2.3633347863868743</v>
      </c>
      <c r="Y543" s="744"/>
      <c r="Z543" s="925">
        <f t="shared" si="161"/>
        <v>57.047870269438846</v>
      </c>
      <c r="AA543" s="925">
        <f t="shared" si="161"/>
        <v>21.339741822455295</v>
      </c>
      <c r="AB543" s="925"/>
      <c r="AC543" s="925">
        <f t="shared" si="162"/>
        <v>4.1034782608695641</v>
      </c>
      <c r="AD543" s="925">
        <f t="shared" si="162"/>
        <v>2.8240909090909097</v>
      </c>
      <c r="AE543" s="925">
        <f t="shared" si="162"/>
        <v>1.0608695652173912</v>
      </c>
      <c r="AF543" s="925">
        <f t="shared" si="162"/>
        <v>2.9995652173913041</v>
      </c>
      <c r="AG543" s="925">
        <f t="shared" si="162"/>
        <v>14.795238095238092</v>
      </c>
      <c r="AH543" s="925">
        <f t="shared" si="162"/>
        <v>-1.956521739130433</v>
      </c>
      <c r="AI543" s="925">
        <f t="shared" si="162"/>
        <v>26.216086956521739</v>
      </c>
      <c r="AJ543" s="925">
        <f t="shared" si="162"/>
        <v>7.0521739130434788</v>
      </c>
      <c r="AK543" s="925">
        <f t="shared" si="162"/>
        <v>11.719565217391303</v>
      </c>
      <c r="AL543" s="801">
        <f t="shared" si="162"/>
        <v>6625.3982608695651</v>
      </c>
      <c r="AM543" s="925">
        <f t="shared" si="163"/>
        <v>2.2291304347826086</v>
      </c>
      <c r="AN543" s="1126">
        <f t="shared" si="163"/>
        <v>1.0765217391304347</v>
      </c>
      <c r="AO543" s="925">
        <f t="shared" si="163"/>
        <v>-2.5454518666032957</v>
      </c>
      <c r="AP543" s="925">
        <f t="shared" si="163"/>
        <v>18.954145279974774</v>
      </c>
      <c r="AQ543" s="1126">
        <f t="shared" si="163"/>
        <v>56.227091455898638</v>
      </c>
      <c r="AR543" s="925">
        <f t="shared" si="163"/>
        <v>1.7224560869565224</v>
      </c>
      <c r="AS543" s="925">
        <f t="shared" si="163"/>
        <v>1.8257586308695652</v>
      </c>
      <c r="AT543" s="925">
        <f t="shared" si="163"/>
        <v>1.97882713868087</v>
      </c>
      <c r="AU543" s="925">
        <f t="shared" si="163"/>
        <v>2.1457703170275484</v>
      </c>
      <c r="AV543" s="925">
        <f t="shared" si="163"/>
        <v>2.3278957656508243</v>
      </c>
      <c r="AW543" s="925">
        <f t="shared" si="164"/>
        <v>10.000707939185327</v>
      </c>
      <c r="AX543" s="1126">
        <f t="shared" si="164"/>
        <v>17.443354348232987</v>
      </c>
      <c r="AY543" s="925">
        <f t="shared" si="164"/>
        <v>1.3078260869565215</v>
      </c>
      <c r="AZ543" s="925">
        <f t="shared" si="164"/>
        <v>22.799130434782608</v>
      </c>
      <c r="BA543" s="925">
        <f t="shared" si="164"/>
        <v>-24.466956521739135</v>
      </c>
      <c r="BB543" s="925">
        <f t="shared" si="164"/>
        <v>5.4286956521739134</v>
      </c>
      <c r="BC543" s="1126">
        <f t="shared" si="164"/>
        <v>-9.7369565217391294</v>
      </c>
      <c r="BD543" s="925"/>
      <c r="BE543" s="801">
        <f t="shared" si="165"/>
        <v>2011.608695652174</v>
      </c>
      <c r="BF543" s="925">
        <f t="shared" si="165"/>
        <v>0</v>
      </c>
      <c r="BG543" s="925">
        <f t="shared" si="165"/>
        <v>5.2714285714285722</v>
      </c>
    </row>
    <row r="544" spans="1:59" x14ac:dyDescent="0.2">
      <c r="A544" s="977" t="s">
        <v>4381</v>
      </c>
      <c r="B544" s="744">
        <f t="shared" si="155"/>
        <v>62</v>
      </c>
      <c r="E544" s="940">
        <f t="shared" si="156"/>
        <v>7.161290322580645</v>
      </c>
      <c r="I544" s="1123">
        <f t="shared" si="157"/>
        <v>60.57951612903225</v>
      </c>
      <c r="J544" s="925">
        <f t="shared" si="157"/>
        <v>4.527669228784478</v>
      </c>
      <c r="K544" s="936">
        <f t="shared" si="157"/>
        <v>0.57705914516129042</v>
      </c>
      <c r="L544" s="940"/>
      <c r="M544" s="925">
        <f t="shared" si="158"/>
        <v>2.3587742580645168</v>
      </c>
      <c r="N544" s="940"/>
      <c r="O544" s="936">
        <f t="shared" si="159"/>
        <v>0.54729838172043022</v>
      </c>
      <c r="P544" s="940"/>
      <c r="Q544" s="940"/>
      <c r="R544" s="925">
        <f t="shared" si="160"/>
        <v>5.7391217535196413</v>
      </c>
      <c r="S544" s="925">
        <f t="shared" si="160"/>
        <v>6.9061427040239138</v>
      </c>
      <c r="T544" s="925">
        <f t="shared" si="160"/>
        <v>8.9393364243878679</v>
      </c>
      <c r="U544" s="925">
        <f t="shared" si="160"/>
        <v>12.135688918544837</v>
      </c>
      <c r="V544" s="925">
        <f t="shared" si="160"/>
        <v>0.80524733673590332</v>
      </c>
      <c r="W544" s="936">
        <f t="shared" si="160"/>
        <v>6.2072441664280333</v>
      </c>
      <c r="X544" s="936">
        <f t="shared" si="160"/>
        <v>0.97664304121146206</v>
      </c>
      <c r="Y544" s="744"/>
      <c r="Z544" s="925">
        <f t="shared" si="161"/>
        <v>146.68000615119914</v>
      </c>
      <c r="AA544" s="925">
        <f t="shared" si="161"/>
        <v>36.560282218366005</v>
      </c>
      <c r="AB544" s="925"/>
      <c r="AC544" s="925">
        <f t="shared" si="162"/>
        <v>2.0751612903225807</v>
      </c>
      <c r="AD544" s="925">
        <f t="shared" si="162"/>
        <v>20.621627906976745</v>
      </c>
      <c r="AE544" s="925">
        <f t="shared" si="162"/>
        <v>7.2037096774193534</v>
      </c>
      <c r="AF544" s="925">
        <f t="shared" si="162"/>
        <v>3.0711475409836058</v>
      </c>
      <c r="AG544" s="925">
        <f t="shared" si="162"/>
        <v>-0.641935483870964</v>
      </c>
      <c r="AH544" s="925">
        <f t="shared" si="162"/>
        <v>10.746774193548383</v>
      </c>
      <c r="AI544" s="925">
        <f t="shared" si="162"/>
        <v>-5.9327118644067793</v>
      </c>
      <c r="AJ544" s="925">
        <f t="shared" si="162"/>
        <v>22.864354838709676</v>
      </c>
      <c r="AK544" s="925">
        <f t="shared" si="162"/>
        <v>7.7115384615384608</v>
      </c>
      <c r="AL544" s="801">
        <f t="shared" si="162"/>
        <v>8927.5746774193522</v>
      </c>
      <c r="AM544" s="925">
        <f t="shared" si="163"/>
        <v>2.2024193548387099</v>
      </c>
      <c r="AN544" s="1126">
        <f t="shared" si="163"/>
        <v>1.5863934426229505</v>
      </c>
      <c r="AO544" s="925">
        <f t="shared" si="163"/>
        <v>-20.55397788966301</v>
      </c>
      <c r="AP544" s="925">
        <f t="shared" si="163"/>
        <v>16.655580791601409</v>
      </c>
      <c r="AQ544" s="1126">
        <f t="shared" si="163"/>
        <v>106.59278214824211</v>
      </c>
      <c r="AR544" s="925">
        <f t="shared" si="163"/>
        <v>2.4117015322580655</v>
      </c>
      <c r="AS544" s="925">
        <f t="shared" si="163"/>
        <v>2.5137787060322583</v>
      </c>
      <c r="AT544" s="925">
        <f t="shared" si="163"/>
        <v>2.6491647034442258</v>
      </c>
      <c r="AU544" s="925">
        <f t="shared" si="163"/>
        <v>2.7942375718834569</v>
      </c>
      <c r="AV544" s="925">
        <f t="shared" si="163"/>
        <v>2.9497808613422389</v>
      </c>
      <c r="AW544" s="925">
        <f t="shared" si="164"/>
        <v>13.318663374960245</v>
      </c>
      <c r="AX544" s="1126">
        <f t="shared" si="164"/>
        <v>25.686697482023085</v>
      </c>
      <c r="AY544" s="925">
        <f t="shared" si="164"/>
        <v>0.7785483870967741</v>
      </c>
      <c r="AZ544" s="925">
        <f t="shared" si="164"/>
        <v>26.956774193548394</v>
      </c>
      <c r="BA544" s="925">
        <f t="shared" si="164"/>
        <v>-7.584677419354839</v>
      </c>
      <c r="BB544" s="925">
        <f t="shared" si="164"/>
        <v>6.549516129032261</v>
      </c>
      <c r="BC544" s="1126">
        <f t="shared" si="164"/>
        <v>4.1585483870967739</v>
      </c>
      <c r="BD544" s="925"/>
      <c r="BE544" s="801">
        <f t="shared" si="165"/>
        <v>2012.2096774193549</v>
      </c>
      <c r="BF544" s="925">
        <f t="shared" si="165"/>
        <v>0</v>
      </c>
      <c r="BG544" s="925">
        <f t="shared" si="165"/>
        <v>3.7774193548387101</v>
      </c>
    </row>
    <row r="545" spans="1:59" x14ac:dyDescent="0.2">
      <c r="A545" s="977" t="s">
        <v>131</v>
      </c>
      <c r="B545" s="744">
        <f t="shared" si="155"/>
        <v>17</v>
      </c>
      <c r="E545" s="940">
        <f t="shared" si="156"/>
        <v>6.882352941176471</v>
      </c>
      <c r="I545" s="1123">
        <f t="shared" si="157"/>
        <v>49.968823529411758</v>
      </c>
      <c r="J545" s="925">
        <f t="shared" si="157"/>
        <v>4.0233910088543832</v>
      </c>
      <c r="K545" s="936">
        <f t="shared" si="157"/>
        <v>0.42144117647058821</v>
      </c>
      <c r="L545" s="940"/>
      <c r="M545" s="925">
        <f t="shared" si="158"/>
        <v>1.6857647058823528</v>
      </c>
      <c r="N545" s="940"/>
      <c r="O545" s="936">
        <f t="shared" si="159"/>
        <v>0.39882352941176474</v>
      </c>
      <c r="P545" s="940"/>
      <c r="Q545" s="940"/>
      <c r="R545" s="925">
        <f t="shared" si="160"/>
        <v>5.8644055261609331</v>
      </c>
      <c r="S545" s="925">
        <f t="shared" si="160"/>
        <v>7.3504822900765872</v>
      </c>
      <c r="T545" s="925">
        <f t="shared" si="160"/>
        <v>8.676820720441567</v>
      </c>
      <c r="U545" s="925">
        <f t="shared" si="160"/>
        <v>13.760039359423841</v>
      </c>
      <c r="V545" s="925">
        <f t="shared" si="160"/>
        <v>3.5417960787746248</v>
      </c>
      <c r="W545" s="936">
        <f t="shared" si="160"/>
        <v>1.6272528259847325</v>
      </c>
      <c r="X545" s="936">
        <f t="shared" si="160"/>
        <v>2.7022040478683258</v>
      </c>
      <c r="Y545" s="744"/>
      <c r="Z545" s="925">
        <f t="shared" si="161"/>
        <v>132.9272008357236</v>
      </c>
      <c r="AA545" s="925">
        <f t="shared" si="161"/>
        <v>28.126582487682633</v>
      </c>
      <c r="AB545" s="925"/>
      <c r="AC545" s="925">
        <f t="shared" si="162"/>
        <v>2.1494117647058824</v>
      </c>
      <c r="AD545" s="925">
        <f t="shared" si="162"/>
        <v>3.8569230769230765</v>
      </c>
      <c r="AE545" s="925">
        <f t="shared" si="162"/>
        <v>2.3858823529411768</v>
      </c>
      <c r="AF545" s="925">
        <f t="shared" si="162"/>
        <v>1.9294117647058822</v>
      </c>
      <c r="AG545" s="925">
        <f t="shared" si="162"/>
        <v>9.8785714285714299</v>
      </c>
      <c r="AH545" s="925">
        <f t="shared" si="162"/>
        <v>12.58</v>
      </c>
      <c r="AI545" s="925">
        <f t="shared" si="162"/>
        <v>-0.65642857142857103</v>
      </c>
      <c r="AJ545" s="925">
        <f t="shared" si="162"/>
        <v>-1.6768749999999994</v>
      </c>
      <c r="AK545" s="925">
        <f t="shared" si="162"/>
        <v>9.161428571428571</v>
      </c>
      <c r="AL545" s="801">
        <f t="shared" si="162"/>
        <v>8710.5670588235298</v>
      </c>
      <c r="AM545" s="925">
        <f t="shared" si="163"/>
        <v>0.49187500000000001</v>
      </c>
      <c r="AN545" s="1126">
        <f t="shared" si="163"/>
        <v>1.4426666666666668</v>
      </c>
      <c r="AO545" s="925">
        <f t="shared" si="163"/>
        <v>-11.246420134001077</v>
      </c>
      <c r="AP545" s="925">
        <f t="shared" si="163"/>
        <v>17.848812835427918</v>
      </c>
      <c r="AQ545" s="1126">
        <f t="shared" si="163"/>
        <v>45.072537661339176</v>
      </c>
      <c r="AR545" s="925">
        <f t="shared" si="163"/>
        <v>1.7164070882352942</v>
      </c>
      <c r="AS545" s="925">
        <f t="shared" si="163"/>
        <v>1.7892651740294117</v>
      </c>
      <c r="AT545" s="925">
        <f t="shared" si="163"/>
        <v>1.8935999350359414</v>
      </c>
      <c r="AU545" s="925">
        <f t="shared" si="163"/>
        <v>2.0050261647744674</v>
      </c>
      <c r="AV545" s="925">
        <f t="shared" si="163"/>
        <v>2.1240849404287641</v>
      </c>
      <c r="AW545" s="925">
        <f t="shared" si="164"/>
        <v>9.5283833025038813</v>
      </c>
      <c r="AX545" s="1126">
        <f t="shared" si="164"/>
        <v>22.731553376379946</v>
      </c>
      <c r="AY545" s="925">
        <f t="shared" si="164"/>
        <v>0.45733333333333337</v>
      </c>
      <c r="AZ545" s="925">
        <f t="shared" si="164"/>
        <v>22.796470588235298</v>
      </c>
      <c r="BA545" s="925">
        <f t="shared" si="164"/>
        <v>-8.5476470588235287</v>
      </c>
      <c r="BB545" s="925">
        <f t="shared" si="164"/>
        <v>0.72058823529411753</v>
      </c>
      <c r="BC545" s="1126">
        <f t="shared" si="164"/>
        <v>2.4429411764705877</v>
      </c>
      <c r="BD545" s="925"/>
      <c r="BE545" s="801">
        <f t="shared" si="165"/>
        <v>2012.5294117647059</v>
      </c>
      <c r="BF545" s="925">
        <f t="shared" si="165"/>
        <v>0</v>
      </c>
      <c r="BG545" s="925">
        <f t="shared" si="165"/>
        <v>3.1428571428571432</v>
      </c>
    </row>
    <row r="546" spans="1:59" x14ac:dyDescent="0.2">
      <c r="I546" s="744"/>
      <c r="J546" s="977"/>
      <c r="K546" s="1125"/>
      <c r="L546" s="977"/>
      <c r="M546" s="977"/>
      <c r="N546" s="977"/>
      <c r="R546" s="977"/>
      <c r="S546" s="977"/>
      <c r="T546" s="977"/>
      <c r="U546" s="977"/>
      <c r="V546" s="977"/>
      <c r="W546" s="977"/>
      <c r="X546" s="977"/>
      <c r="AN546" s="1127"/>
      <c r="AO546" s="977"/>
      <c r="BC546" s="744"/>
      <c r="BD546" s="700"/>
    </row>
    <row r="547" spans="1:59" x14ac:dyDescent="0.2">
      <c r="I547" s="1124"/>
      <c r="J547" s="1122"/>
      <c r="K547" s="1125"/>
      <c r="L547" s="1122"/>
      <c r="M547" s="1122"/>
      <c r="N547" s="1122"/>
      <c r="O547" s="1122"/>
      <c r="P547" s="1122"/>
      <c r="Q547" s="1122"/>
      <c r="R547" s="1122"/>
      <c r="S547" s="1122"/>
      <c r="T547" s="1122"/>
      <c r="U547" s="1122"/>
      <c r="V547" s="1122"/>
      <c r="W547" s="1122"/>
      <c r="X547" s="1122"/>
    </row>
    <row r="548" spans="1:59" x14ac:dyDescent="0.2">
      <c r="I548" s="1124"/>
      <c r="J548" s="1122"/>
      <c r="K548" s="1125"/>
      <c r="L548" s="1122"/>
      <c r="M548" s="1122"/>
      <c r="N548" s="1122"/>
      <c r="O548" s="1122"/>
      <c r="P548" s="1122"/>
      <c r="Q548" s="1122"/>
      <c r="R548" s="1122"/>
      <c r="S548" s="1122"/>
      <c r="T548" s="1122"/>
      <c r="U548" s="1122"/>
      <c r="V548" s="1122"/>
      <c r="W548" s="1122"/>
      <c r="X548" s="1122"/>
    </row>
    <row r="549" spans="1:59" x14ac:dyDescent="0.2">
      <c r="K549" s="1121"/>
    </row>
    <row r="550" spans="1:59" x14ac:dyDescent="0.2">
      <c r="K550" s="668"/>
    </row>
    <row r="551" spans="1:59" x14ac:dyDescent="0.2">
      <c r="K551" s="668"/>
    </row>
    <row r="552" spans="1:59" x14ac:dyDescent="0.2">
      <c r="K552" s="668"/>
    </row>
    <row r="553" spans="1:59" x14ac:dyDescent="0.2">
      <c r="K553" s="668"/>
    </row>
  </sheetData>
  <sheetProtection selectLockedCells="1" selectUnlockedCells="1"/>
  <mergeCells count="2">
    <mergeCell ref="AZ4:BC4"/>
    <mergeCell ref="P5:Q5"/>
  </mergeCells>
  <conditionalFormatting sqref="R530:V530 R514:R529 R7:R509 S7:V529">
    <cfRule type="cellIs" dxfId="55" priority="26" stopIfTrue="1" operator="lessThan">
      <formula>2</formula>
    </cfRule>
  </conditionalFormatting>
  <conditionalFormatting sqref="A133 A147 A149 A174 A222 A255 A322 A360 A366 A368 A370 A409:A412 A414:A416 A482">
    <cfRule type="cellIs" dxfId="54" priority="25" stopIfTrue="1" operator="lessThan">
      <formula>2</formula>
    </cfRule>
  </conditionalFormatting>
  <conditionalFormatting sqref="AQ514:AQ530 AQ7:AQ509">
    <cfRule type="cellIs" dxfId="53" priority="24" stopIfTrue="1" operator="lessThan">
      <formula>0</formula>
    </cfRule>
  </conditionalFormatting>
  <conditionalFormatting sqref="AP514:AP530 AP7:AP509">
    <cfRule type="cellIs" dxfId="52" priority="22" stopIfTrue="1" operator="greaterThan">
      <formula>11.99</formula>
    </cfRule>
    <cfRule type="cellIs" dxfId="51" priority="23" stopIfTrue="1" operator="lessThan">
      <formula>8</formula>
    </cfRule>
  </conditionalFormatting>
  <conditionalFormatting sqref="R490">
    <cfRule type="cellIs" dxfId="50" priority="21" stopIfTrue="1" operator="lessThan">
      <formula>2</formula>
    </cfRule>
  </conditionalFormatting>
  <conditionalFormatting sqref="J514:J530 J7:J509">
    <cfRule type="cellIs" dxfId="49" priority="19" stopIfTrue="1" operator="greaterThan">
      <formula>10</formula>
    </cfRule>
    <cfRule type="cellIs" dxfId="48" priority="20" stopIfTrue="1" operator="lessThan">
      <formula>2</formula>
    </cfRule>
  </conditionalFormatting>
  <conditionalFormatting sqref="R510:R511">
    <cfRule type="cellIs" dxfId="47" priority="18" stopIfTrue="1" operator="lessThan">
      <formula>2</formula>
    </cfRule>
  </conditionalFormatting>
  <conditionalFormatting sqref="AQ510:AQ511">
    <cfRule type="cellIs" dxfId="46" priority="17" stopIfTrue="1" operator="lessThan">
      <formula>0</formula>
    </cfRule>
  </conditionalFormatting>
  <conditionalFormatting sqref="AP510:AP511">
    <cfRule type="cellIs" dxfId="45" priority="15" stopIfTrue="1" operator="greaterThan">
      <formula>11.99</formula>
    </cfRule>
    <cfRule type="cellIs" dxfId="44" priority="16" stopIfTrue="1" operator="lessThan">
      <formula>8</formula>
    </cfRule>
  </conditionalFormatting>
  <conditionalFormatting sqref="J510:J511">
    <cfRule type="cellIs" dxfId="43" priority="13" stopIfTrue="1" operator="greaterThan">
      <formula>10</formula>
    </cfRule>
    <cfRule type="cellIs" dxfId="42" priority="14" stopIfTrue="1" operator="lessThan">
      <formula>2</formula>
    </cfRule>
  </conditionalFormatting>
  <conditionalFormatting sqref="R512">
    <cfRule type="cellIs" dxfId="41" priority="12" stopIfTrue="1" operator="lessThan">
      <formula>2</formula>
    </cfRule>
  </conditionalFormatting>
  <conditionalFormatting sqref="AQ512">
    <cfRule type="cellIs" dxfId="40" priority="11" stopIfTrue="1" operator="lessThan">
      <formula>0</formula>
    </cfRule>
  </conditionalFormatting>
  <conditionalFormatting sqref="AP512">
    <cfRule type="cellIs" dxfId="39" priority="9" stopIfTrue="1" operator="greaterThan">
      <formula>11.99</formula>
    </cfRule>
    <cfRule type="cellIs" dxfId="38" priority="10" stopIfTrue="1" operator="lessThan">
      <formula>8</formula>
    </cfRule>
  </conditionalFormatting>
  <conditionalFormatting sqref="J512">
    <cfRule type="cellIs" dxfId="37" priority="7" stopIfTrue="1" operator="greaterThan">
      <formula>10</formula>
    </cfRule>
    <cfRule type="cellIs" dxfId="36" priority="8" stopIfTrue="1" operator="lessThan">
      <formula>2</formula>
    </cfRule>
  </conditionalFormatting>
  <conditionalFormatting sqref="R513">
    <cfRule type="cellIs" dxfId="35" priority="6" stopIfTrue="1" operator="lessThan">
      <formula>2</formula>
    </cfRule>
  </conditionalFormatting>
  <conditionalFormatting sqref="AQ513">
    <cfRule type="cellIs" dxfId="34" priority="5" stopIfTrue="1" operator="lessThan">
      <formula>0</formula>
    </cfRule>
  </conditionalFormatting>
  <conditionalFormatting sqref="AP513">
    <cfRule type="cellIs" dxfId="33" priority="3" stopIfTrue="1" operator="greaterThan">
      <formula>11.99</formula>
    </cfRule>
    <cfRule type="cellIs" dxfId="32" priority="4" stopIfTrue="1" operator="lessThan">
      <formula>8</formula>
    </cfRule>
  </conditionalFormatting>
  <conditionalFormatting sqref="J513">
    <cfRule type="cellIs" dxfId="31" priority="1" stopIfTrue="1" operator="greaterThan">
      <formula>10</formula>
    </cfRule>
    <cfRule type="cellIs" dxfId="30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95"/>
  <sheetViews>
    <sheetView tabSelected="1"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18" style="597" customWidth="1"/>
    <col min="2" max="2" width="6" style="744" customWidth="1"/>
    <col min="3" max="3" width="12.28515625" style="597" customWidth="1"/>
    <col min="4" max="4" width="13.85546875" style="597" customWidth="1"/>
    <col min="5" max="5" width="4.85546875" style="700" customWidth="1"/>
    <col min="6" max="6" width="3.7109375" style="700" customWidth="1"/>
    <col min="7" max="7" width="3.85546875" style="597" customWidth="1"/>
    <col min="8" max="8" width="4" style="597" customWidth="1"/>
    <col min="9" max="9" width="6.7109375" style="597" customWidth="1"/>
    <col min="10" max="10" width="5.140625" style="677" customWidth="1"/>
    <col min="11" max="11" width="8.42578125" style="597" bestFit="1" customWidth="1"/>
    <col min="12" max="12" width="7.5703125" style="801" customWidth="1"/>
    <col min="13" max="13" width="8.7109375" style="700" bestFit="1" customWidth="1"/>
    <col min="14" max="14" width="4.5703125" style="700" customWidth="1"/>
    <col min="15" max="15" width="7.5703125" style="597" customWidth="1"/>
    <col min="16" max="17" width="7.7109375" style="597" customWidth="1"/>
    <col min="18" max="18" width="6.42578125" style="700" bestFit="1" customWidth="1"/>
    <col min="19" max="22" width="6" style="779" customWidth="1"/>
    <col min="23" max="24" width="7.42578125" style="779" customWidth="1"/>
    <col min="25" max="25" width="12.5703125" style="597" customWidth="1"/>
    <col min="26" max="26" width="7.85546875" style="677" customWidth="1"/>
    <col min="27" max="27" width="6.140625" style="597" customWidth="1"/>
    <col min="28" max="28" width="4.5703125" style="597" customWidth="1"/>
    <col min="29" max="29" width="5.42578125" style="653" bestFit="1" customWidth="1"/>
    <col min="30" max="30" width="6.140625" style="653" customWidth="1"/>
    <col min="31" max="31" width="7.140625" style="653" bestFit="1" customWidth="1"/>
    <col min="32" max="32" width="7.7109375" style="653" customWidth="1"/>
    <col min="33" max="33" width="8.7109375" style="653" customWidth="1"/>
    <col min="34" max="34" width="8.5703125" style="653" bestFit="1" customWidth="1"/>
    <col min="35" max="35" width="8.5703125" style="653" customWidth="1"/>
    <col min="36" max="36" width="8" style="653" bestFit="1" customWidth="1"/>
    <col min="37" max="37" width="8" style="653" customWidth="1"/>
    <col min="38" max="38" width="9.7109375" style="653" customWidth="1"/>
    <col min="39" max="39" width="6" style="653" bestFit="1" customWidth="1"/>
    <col min="40" max="40" width="6.42578125" style="653" customWidth="1"/>
    <col min="41" max="41" width="7" style="677" customWidth="1"/>
    <col min="42" max="43" width="7" style="597" customWidth="1"/>
    <col min="44" max="44" width="5.28515625" style="847" customWidth="1"/>
    <col min="45" max="48" width="5.28515625" style="848" customWidth="1"/>
    <col min="49" max="50" width="5.42578125" style="848" customWidth="1"/>
    <col min="51" max="51" width="5.28515625" style="677" customWidth="1"/>
    <col min="52" max="55" width="6.7109375" style="597" customWidth="1"/>
    <col min="56" max="56" width="8.85546875" style="1032"/>
    <col min="57" max="58" width="8.85546875" style="700"/>
    <col min="59" max="16384" width="8.85546875" style="597"/>
  </cols>
  <sheetData>
    <row r="1" spans="1:59" ht="12.75" customHeight="1" x14ac:dyDescent="0.2">
      <c r="A1" s="783" t="s">
        <v>1846</v>
      </c>
      <c r="B1" s="743"/>
      <c r="C1" s="647" t="s">
        <v>1</v>
      </c>
      <c r="E1" s="736"/>
      <c r="G1" s="632"/>
      <c r="H1" s="402"/>
      <c r="I1" s="402"/>
      <c r="J1" s="772" t="s">
        <v>3661</v>
      </c>
      <c r="K1" s="596"/>
      <c r="L1" s="650"/>
      <c r="N1" s="730"/>
      <c r="P1" s="596"/>
      <c r="Q1" s="729"/>
      <c r="R1" s="649"/>
      <c r="S1" s="778"/>
      <c r="T1" s="778"/>
      <c r="W1" s="778"/>
      <c r="Y1" s="596"/>
      <c r="Z1" s="772" t="s">
        <v>2</v>
      </c>
      <c r="AC1" s="652" t="s">
        <v>4235</v>
      </c>
      <c r="AG1" s="784"/>
      <c r="AJ1" s="652"/>
      <c r="AK1" s="652"/>
      <c r="AL1" s="785"/>
      <c r="AO1" s="816" t="s">
        <v>4212</v>
      </c>
      <c r="AP1" s="402"/>
      <c r="AQ1" s="727"/>
      <c r="AR1" s="841" t="s">
        <v>5</v>
      </c>
      <c r="AS1" s="669"/>
      <c r="AT1" s="669"/>
      <c r="AU1" s="669"/>
      <c r="AV1" s="669"/>
      <c r="AW1" s="669"/>
      <c r="AX1" s="669"/>
      <c r="AY1" s="821" t="s">
        <v>6</v>
      </c>
      <c r="BD1" s="1031" t="s">
        <v>1864</v>
      </c>
    </row>
    <row r="2" spans="1:59" ht="12.75" customHeight="1" x14ac:dyDescent="0.2">
      <c r="A2" s="648" t="s">
        <v>7</v>
      </c>
      <c r="B2" s="743"/>
      <c r="C2" s="15" t="s">
        <v>4265</v>
      </c>
      <c r="D2" s="648"/>
      <c r="E2" s="734"/>
      <c r="F2" s="734"/>
      <c r="G2" s="402"/>
      <c r="H2" s="402"/>
      <c r="I2" s="402"/>
      <c r="J2" s="820" t="s">
        <v>4260</v>
      </c>
      <c r="K2" s="596"/>
      <c r="L2" s="650"/>
      <c r="N2" s="730"/>
      <c r="P2" s="596"/>
      <c r="Q2" s="649"/>
      <c r="R2" s="734"/>
      <c r="S2" s="780"/>
      <c r="T2" s="780"/>
      <c r="W2" s="780"/>
      <c r="Y2" s="596"/>
      <c r="Z2" s="820" t="s">
        <v>4261</v>
      </c>
      <c r="AO2" s="817" t="s">
        <v>10</v>
      </c>
      <c r="AP2" s="402"/>
      <c r="AR2" s="817" t="s">
        <v>11</v>
      </c>
      <c r="AS2" s="669"/>
      <c r="AT2" s="669"/>
      <c r="AU2" s="669"/>
      <c r="AV2" s="669"/>
      <c r="AW2" s="669"/>
      <c r="AX2" s="669"/>
      <c r="AY2" s="813" t="s">
        <v>14</v>
      </c>
    </row>
    <row r="3" spans="1:59" ht="12.75" customHeight="1" x14ac:dyDescent="0.2">
      <c r="A3" s="1030" t="s">
        <v>4487</v>
      </c>
      <c r="B3" s="811"/>
      <c r="D3" s="648"/>
      <c r="E3" s="734"/>
      <c r="F3" s="734"/>
      <c r="G3" s="402"/>
      <c r="H3" s="402"/>
      <c r="I3" s="402"/>
      <c r="J3" s="826" t="s">
        <v>12</v>
      </c>
      <c r="K3" s="596"/>
      <c r="L3" s="597"/>
      <c r="N3" s="734"/>
      <c r="P3" s="596"/>
      <c r="Q3" s="774" t="s">
        <v>8</v>
      </c>
      <c r="R3" s="734"/>
      <c r="S3" s="781"/>
      <c r="T3" s="781"/>
      <c r="W3" s="781"/>
      <c r="X3" s="782"/>
      <c r="Y3" s="596"/>
      <c r="AE3" s="654"/>
      <c r="AF3" s="654"/>
      <c r="AG3" s="654"/>
      <c r="AH3" s="654"/>
      <c r="AI3" s="654"/>
      <c r="AJ3" s="654"/>
      <c r="AK3" s="654"/>
      <c r="AL3" s="654"/>
      <c r="AM3" s="654"/>
      <c r="AN3" s="654"/>
      <c r="AO3" s="737"/>
      <c r="AP3" s="402"/>
      <c r="AR3" s="842" t="s">
        <v>13</v>
      </c>
      <c r="AS3" s="669"/>
      <c r="AT3" s="669"/>
      <c r="AU3" s="669"/>
      <c r="AV3" s="669"/>
      <c r="AW3" s="669"/>
      <c r="AX3" s="669"/>
      <c r="BA3" s="651"/>
      <c r="BB3" s="651"/>
      <c r="BC3" s="651"/>
    </row>
    <row r="4" spans="1:59" ht="12.75" customHeight="1" x14ac:dyDescent="0.2">
      <c r="A4" s="786"/>
      <c r="B4" s="596"/>
      <c r="C4" s="976"/>
      <c r="D4" s="596"/>
      <c r="E4" s="787"/>
      <c r="F4" s="787"/>
      <c r="G4" s="596"/>
      <c r="H4" s="596"/>
      <c r="I4" s="596"/>
      <c r="J4" s="827" t="s">
        <v>4474</v>
      </c>
      <c r="K4" s="693"/>
      <c r="L4" s="597"/>
      <c r="N4" s="546"/>
      <c r="O4" s="731"/>
      <c r="P4" s="693"/>
      <c r="R4" s="546"/>
      <c r="T4" s="781"/>
      <c r="W4" s="781"/>
      <c r="Y4" s="693"/>
      <c r="Z4" s="814" t="s">
        <v>15</v>
      </c>
      <c r="AA4" s="693"/>
      <c r="AB4" s="693"/>
      <c r="AC4" s="656"/>
      <c r="AD4" s="656"/>
      <c r="AE4" s="656"/>
      <c r="AF4" s="656"/>
      <c r="AG4" s="656"/>
      <c r="AH4" s="656"/>
      <c r="AI4" s="656"/>
      <c r="AJ4" s="656"/>
      <c r="AK4" s="656"/>
      <c r="AL4" s="656"/>
      <c r="AM4" s="656"/>
      <c r="AN4" s="656"/>
      <c r="AO4" s="737"/>
      <c r="AP4" s="402"/>
      <c r="AQ4" s="788"/>
      <c r="AR4" s="1135" t="s">
        <v>4475</v>
      </c>
      <c r="AS4" s="843"/>
      <c r="AT4" s="843"/>
      <c r="AU4" s="843"/>
      <c r="AV4" s="843"/>
      <c r="AW4" s="789" t="s">
        <v>19</v>
      </c>
      <c r="AX4" s="843"/>
      <c r="AZ4" s="1275" t="s">
        <v>20</v>
      </c>
      <c r="BA4" s="1276"/>
      <c r="BB4" s="1276"/>
      <c r="BC4" s="1277"/>
    </row>
    <row r="5" spans="1:59" ht="12.75" customHeight="1" x14ac:dyDescent="0.2">
      <c r="A5" s="693" t="s">
        <v>21</v>
      </c>
      <c r="B5" s="740" t="s">
        <v>22</v>
      </c>
      <c r="C5" s="610"/>
      <c r="D5" s="693"/>
      <c r="E5" s="790" t="s">
        <v>23</v>
      </c>
      <c r="F5" s="790" t="s">
        <v>24</v>
      </c>
      <c r="G5" s="789" t="s">
        <v>25</v>
      </c>
      <c r="H5" s="610"/>
      <c r="I5" s="791">
        <v>43496</v>
      </c>
      <c r="J5" s="732" t="s">
        <v>26</v>
      </c>
      <c r="K5" s="546" t="s">
        <v>4257</v>
      </c>
      <c r="L5" s="671" t="s">
        <v>4210</v>
      </c>
      <c r="M5" s="610"/>
      <c r="N5" s="546" t="s">
        <v>28</v>
      </c>
      <c r="O5" s="546" t="s">
        <v>4258</v>
      </c>
      <c r="P5" s="1278" t="s">
        <v>4263</v>
      </c>
      <c r="Q5" s="1278"/>
      <c r="R5" s="546" t="s">
        <v>27</v>
      </c>
      <c r="S5" s="735" t="s">
        <v>42</v>
      </c>
      <c r="T5" s="735" t="s">
        <v>42</v>
      </c>
      <c r="U5" s="735" t="s">
        <v>42</v>
      </c>
      <c r="V5" s="735" t="s">
        <v>42</v>
      </c>
      <c r="W5" s="735" t="s">
        <v>41</v>
      </c>
      <c r="X5" s="735" t="s">
        <v>36</v>
      </c>
      <c r="Y5" s="792" t="s">
        <v>29</v>
      </c>
      <c r="Z5" s="732" t="s">
        <v>30</v>
      </c>
      <c r="AA5" s="546" t="s">
        <v>32</v>
      </c>
      <c r="AB5" s="546" t="s">
        <v>33</v>
      </c>
      <c r="AC5" s="776" t="s">
        <v>32</v>
      </c>
      <c r="AD5" s="776"/>
      <c r="AE5" s="776" t="s">
        <v>32</v>
      </c>
      <c r="AF5" s="776" t="s">
        <v>35</v>
      </c>
      <c r="AG5" s="776" t="s">
        <v>32</v>
      </c>
      <c r="AH5" s="776" t="s">
        <v>32</v>
      </c>
      <c r="AI5" s="776" t="s">
        <v>4236</v>
      </c>
      <c r="AJ5" s="776" t="s">
        <v>36</v>
      </c>
      <c r="AK5" s="776" t="s">
        <v>4237</v>
      </c>
      <c r="AL5" s="776" t="s">
        <v>38</v>
      </c>
      <c r="AM5" s="776" t="s">
        <v>39</v>
      </c>
      <c r="AN5" s="776" t="s">
        <v>40</v>
      </c>
      <c r="AO5" s="818" t="s">
        <v>47</v>
      </c>
      <c r="AP5" s="610" t="s">
        <v>48</v>
      </c>
      <c r="AQ5" s="546" t="s">
        <v>31</v>
      </c>
      <c r="AR5" s="820" t="s">
        <v>49</v>
      </c>
      <c r="AS5" s="843"/>
      <c r="AT5" s="843"/>
      <c r="AU5" s="843"/>
      <c r="AV5" s="843"/>
      <c r="AW5" s="789" t="s">
        <v>50</v>
      </c>
      <c r="AX5" s="843"/>
      <c r="AY5" s="822" t="s">
        <v>51</v>
      </c>
      <c r="AZ5" s="849" t="s">
        <v>52</v>
      </c>
      <c r="BA5" s="794" t="s">
        <v>52</v>
      </c>
      <c r="BB5" s="794" t="s">
        <v>53</v>
      </c>
      <c r="BC5" s="850" t="s">
        <v>54</v>
      </c>
      <c r="BE5" s="610" t="s">
        <v>4328</v>
      </c>
      <c r="BF5" s="610" t="s">
        <v>4330</v>
      </c>
      <c r="BG5" s="700" t="s">
        <v>32</v>
      </c>
    </row>
    <row r="6" spans="1:59" s="810" customFormat="1" ht="12.75" customHeight="1" thickBot="1" x14ac:dyDescent="0.25">
      <c r="A6" s="802" t="s">
        <v>55</v>
      </c>
      <c r="B6" s="812" t="s">
        <v>56</v>
      </c>
      <c r="C6" s="803" t="s">
        <v>95</v>
      </c>
      <c r="D6" s="803" t="s">
        <v>57</v>
      </c>
      <c r="E6" s="804" t="s">
        <v>58</v>
      </c>
      <c r="F6" s="804" t="s">
        <v>59</v>
      </c>
      <c r="G6" s="805" t="s">
        <v>60</v>
      </c>
      <c r="H6" s="805" t="s">
        <v>61</v>
      </c>
      <c r="I6" s="803" t="s">
        <v>62</v>
      </c>
      <c r="J6" s="815" t="s">
        <v>63</v>
      </c>
      <c r="K6" s="803" t="s">
        <v>71</v>
      </c>
      <c r="L6" s="806" t="s">
        <v>4211</v>
      </c>
      <c r="M6" s="805" t="s">
        <v>4259</v>
      </c>
      <c r="N6" s="805" t="s">
        <v>69</v>
      </c>
      <c r="O6" s="803" t="s">
        <v>72</v>
      </c>
      <c r="P6" s="803" t="s">
        <v>67</v>
      </c>
      <c r="Q6" s="803" t="s">
        <v>68</v>
      </c>
      <c r="R6" s="803" t="s">
        <v>66</v>
      </c>
      <c r="S6" s="807" t="s">
        <v>87</v>
      </c>
      <c r="T6" s="807" t="s">
        <v>88</v>
      </c>
      <c r="U6" s="807" t="s">
        <v>51</v>
      </c>
      <c r="V6" s="807" t="s">
        <v>89</v>
      </c>
      <c r="W6" s="807" t="s">
        <v>86</v>
      </c>
      <c r="X6" s="807" t="s">
        <v>85</v>
      </c>
      <c r="Y6" s="802" t="s">
        <v>1865</v>
      </c>
      <c r="Z6" s="815" t="s">
        <v>72</v>
      </c>
      <c r="AA6" s="803" t="s">
        <v>74</v>
      </c>
      <c r="AB6" s="803" t="s">
        <v>75</v>
      </c>
      <c r="AC6" s="808" t="s">
        <v>76</v>
      </c>
      <c r="AD6" s="808" t="s">
        <v>34</v>
      </c>
      <c r="AE6" s="808" t="s">
        <v>77</v>
      </c>
      <c r="AF6" s="808" t="s">
        <v>78</v>
      </c>
      <c r="AG6" s="808" t="s">
        <v>79</v>
      </c>
      <c r="AH6" s="808" t="s">
        <v>80</v>
      </c>
      <c r="AI6" s="808" t="s">
        <v>80</v>
      </c>
      <c r="AJ6" s="808" t="s">
        <v>80</v>
      </c>
      <c r="AK6" s="808" t="s">
        <v>80</v>
      </c>
      <c r="AL6" s="808" t="s">
        <v>82</v>
      </c>
      <c r="AM6" s="808" t="s">
        <v>83</v>
      </c>
      <c r="AN6" s="808" t="s">
        <v>84</v>
      </c>
      <c r="AO6" s="819" t="s">
        <v>96</v>
      </c>
      <c r="AP6" s="805" t="s">
        <v>97</v>
      </c>
      <c r="AQ6" s="803" t="s">
        <v>73</v>
      </c>
      <c r="AR6" s="844">
        <v>2019</v>
      </c>
      <c r="AS6" s="845">
        <v>2020</v>
      </c>
      <c r="AT6" s="845">
        <v>2021</v>
      </c>
      <c r="AU6" s="845">
        <v>2022</v>
      </c>
      <c r="AV6" s="845">
        <v>2023</v>
      </c>
      <c r="AW6" s="805" t="s">
        <v>98</v>
      </c>
      <c r="AX6" s="805" t="s">
        <v>99</v>
      </c>
      <c r="AY6" s="823" t="s">
        <v>100</v>
      </c>
      <c r="AZ6" s="851" t="s">
        <v>101</v>
      </c>
      <c r="BA6" s="809" t="s">
        <v>102</v>
      </c>
      <c r="BB6" s="809" t="s">
        <v>103</v>
      </c>
      <c r="BC6" s="852" t="s">
        <v>103</v>
      </c>
      <c r="BD6" s="815" t="s">
        <v>4326</v>
      </c>
      <c r="BE6" s="805" t="s">
        <v>4329</v>
      </c>
      <c r="BF6" s="805" t="s">
        <v>4331</v>
      </c>
      <c r="BG6" s="919" t="s">
        <v>4452</v>
      </c>
    </row>
    <row r="7" spans="1:59" ht="11.25" customHeight="1" x14ac:dyDescent="0.2">
      <c r="A7" s="976" t="s">
        <v>888</v>
      </c>
      <c r="B7" s="988" t="s">
        <v>81</v>
      </c>
      <c r="C7" s="1070" t="s">
        <v>154</v>
      </c>
      <c r="D7" s="1070" t="s">
        <v>4378</v>
      </c>
      <c r="E7" s="828">
        <v>8</v>
      </c>
      <c r="F7" s="1041">
        <v>561</v>
      </c>
      <c r="G7" s="1073" t="s">
        <v>106</v>
      </c>
      <c r="H7" s="1073" t="s">
        <v>106</v>
      </c>
      <c r="I7" s="987">
        <v>76.05</v>
      </c>
      <c r="J7" s="738">
        <f>(M7/I7)*100</f>
        <v>0.86259040105193963</v>
      </c>
      <c r="K7" s="990">
        <v>0.16400000000000001</v>
      </c>
      <c r="L7" s="1000">
        <v>4</v>
      </c>
      <c r="M7" s="729">
        <f>K7*L7</f>
        <v>0.65600000000000003</v>
      </c>
      <c r="N7" s="983" t="s">
        <v>432</v>
      </c>
      <c r="O7" s="831">
        <v>0.14899999999999999</v>
      </c>
      <c r="P7" s="973">
        <v>43462</v>
      </c>
      <c r="Q7" s="973">
        <v>43488</v>
      </c>
      <c r="R7" s="729">
        <f>(K7-O7)/O7*100</f>
        <v>10.067114093959741</v>
      </c>
      <c r="S7" s="795">
        <f>IF(INDEX(Historical!$D$7:$D$1442,MATCH(B7,Historical!$B$7:$B$1449,0))=0,"n/a",(INDEX(Historical!$C$7:$C$1442,MATCH(B7,Historical!$B$7:$B$1449,0))/INDEX(Historical!$D$7:$D$1442,MATCH(B7,Historical!$B$7:$B$1449,0))-1)*100)</f>
        <v>12.878787878787868</v>
      </c>
      <c r="T7" s="795">
        <f>IF(INDEX(Historical!$F$7:$F$1442,MATCH(B7,Historical!$B$7:$B$1449,0))=0,"n/a",((INDEX(Historical!$C$7:$C$1442,MATCH(B7,Historical!$B$7:$B$1449,0))/INDEX(Historical!$F$7:$F$1442,MATCH(B7,Historical!$B$7:$B$1449,0)))^(1/3)-1)*100)</f>
        <v>14.21647591853834</v>
      </c>
      <c r="U7" s="795">
        <f>IF(INDEX(Historical!$H$7:$H$1442,MATCH(B7,Historical!$B$7:$B$1449,0))=0,"n/a",((INDEX(Historical!$C$7:$C$1442,MATCH(B7,Historical!$B$7:$B$1449,0))/INDEX(Historical!$H$7:$H$1442,MATCH(B7,Historical!$B$7:$B$1449,0)))^(1/5)-1)*100)</f>
        <v>12.615163817487751</v>
      </c>
      <c r="V7" s="795" t="str">
        <f>IF(INDEX(Historical!$O$7:$O$1442,MATCH(B7,Historical!$B$7:$B$1449,0))=0,"n/a",((INDEX(Historical!$C$7:$C$1442,MATCH(B7,Historical!$B$7:$B$1449,0))/INDEX(Historical!$O$7:$O$1442,MATCH(B7,Historical!$B$7:$B$1449,0)))^(1/10)-1)*100)</f>
        <v>n/a</v>
      </c>
      <c r="W7" s="796" t="str">
        <f>IF(OR(U7&lt;=0,U7="n/a",V7&lt;=0,V7="n/a"),"n/a",U7/V7)</f>
        <v>n/a</v>
      </c>
      <c r="X7" s="797">
        <f>IF(OR(AJ7&lt;=0,AJ7="n/a",U7&lt;=0,U7="n/a"),"n/a",U7/AJ7)</f>
        <v>0.38696821526036046</v>
      </c>
      <c r="Y7" s="749"/>
      <c r="Z7" s="738">
        <f>IF(OR(AC7&lt;0.01,AC7="n/a"),"n/a",M7/AC7*100)</f>
        <v>24.477611940298509</v>
      </c>
      <c r="AA7" s="999">
        <f>IF(OR(AC7&lt;0.01,AC7="n/a"),"n/a",I7/AC7)</f>
        <v>28.376865671641788</v>
      </c>
      <c r="AB7" s="1000">
        <v>10</v>
      </c>
      <c r="AC7" s="978">
        <v>2.68</v>
      </c>
      <c r="AD7" s="978">
        <v>2.7</v>
      </c>
      <c r="AE7" s="978">
        <v>4.92</v>
      </c>
      <c r="AF7" s="978">
        <v>5.3</v>
      </c>
      <c r="AG7" s="978">
        <v>6.9</v>
      </c>
      <c r="AH7" s="978">
        <v>27.3</v>
      </c>
      <c r="AI7" s="978">
        <v>10.95</v>
      </c>
      <c r="AJ7" s="978">
        <v>32.6</v>
      </c>
      <c r="AK7" s="978">
        <v>10.51</v>
      </c>
      <c r="AL7" s="991">
        <v>24180</v>
      </c>
      <c r="AM7" s="985">
        <v>0.3</v>
      </c>
      <c r="AN7" s="978">
        <v>0.39</v>
      </c>
      <c r="AO7" s="838">
        <f>IF(U7="n/a","n/a",IF(AA7&lt;0,"n/a",IF(AA7="n/a","n/a",J7+U7-AA7)))</f>
        <v>-14.899111453102098</v>
      </c>
      <c r="AP7" s="839">
        <f>IF(U7="n/a","n/a",J7+U7)</f>
        <v>13.47775421853969</v>
      </c>
      <c r="AQ7" s="1001">
        <f>IF(OR(AC7&lt;0.01,AF7="n/a"),"n/a",(I7/SQRT(22.5*AC7*(I7/AF7))-1)*100)</f>
        <v>158.54068071019216</v>
      </c>
      <c r="AR7" s="738">
        <f>INDEX(Historical!$C$7:$C$1442,MATCH(B7,Historical!$B$7:$B$1449,0))*IF(AH7="n/a",1.03,IF(AH7&lt;0,1.01,IF(AH7&gt;10,1.1,(1+AH7/100))))</f>
        <v>0.65560000000000007</v>
      </c>
      <c r="AS7" s="999">
        <f>IF($AI7="n/a",1.03*AR7,IF($AI7&lt;0,1.01*AR7,IF($AI7&gt;10,1.1*AR7,(1+$AI7/100)*AR7)))</f>
        <v>0.72116000000000013</v>
      </c>
      <c r="AT7" s="999">
        <f>IF($AK7="n/a",1.03*AS7,IF($AK7&lt;0,1.01*AS7,IF($AK7&gt;10,1.1*AS7,(1+$AK7/100)*AS7)))</f>
        <v>0.7932760000000002</v>
      </c>
      <c r="AU7" s="999">
        <f>IF($AK7="n/a",1.03*AT7,IF($AK7&lt;0,1.01*AT7,IF($AK7&gt;10,1.1*AT7,(1+$AK7/100)*AT7)))</f>
        <v>0.87260360000000026</v>
      </c>
      <c r="AV7" s="999">
        <f>IF($AK7="n/a",1.03*AU7,IF($AK7&lt;0,1.01*AU7,IF($AK7&gt;10,1.1*AU7,(1+$AK7/100)*AU7)))</f>
        <v>0.9598639600000004</v>
      </c>
      <c r="AW7" s="738">
        <f>SUM(AR7:AV7)</f>
        <v>4.002503560000001</v>
      </c>
      <c r="AX7" s="846">
        <f>AW7/I7*100</f>
        <v>5.2629895595003298</v>
      </c>
      <c r="AY7" s="1080">
        <v>1.32</v>
      </c>
      <c r="AZ7" s="985">
        <v>25.869999999999997</v>
      </c>
      <c r="BA7" s="985">
        <v>0.61</v>
      </c>
      <c r="BB7" s="985">
        <v>10.040000000000001</v>
      </c>
      <c r="BC7" s="985">
        <v>14.11</v>
      </c>
      <c r="BE7" s="700">
        <v>2012</v>
      </c>
      <c r="BF7" s="1013">
        <f>IF(BE7&gt;2008,0,IF(BE7&gt;2001,1,IF(BE7&gt;1990,2,IF(BE7&gt;1980,3,IF(BE7&gt;1973,4,IF(BE7&gt;1970,5,IF(BE7&gt;1960,6,IF(BE7&gt;1958,7,IF(BE7&gt;1953,8,9)))))))))</f>
        <v>0</v>
      </c>
      <c r="BG7" s="995">
        <v>3.6999999999999997</v>
      </c>
    </row>
    <row r="8" spans="1:59" ht="11.25" customHeight="1" x14ac:dyDescent="0.2">
      <c r="A8" s="984" t="s">
        <v>397</v>
      </c>
      <c r="B8" s="889" t="s">
        <v>398</v>
      </c>
      <c r="C8" s="1070" t="s">
        <v>247</v>
      </c>
      <c r="D8" s="1070" t="s">
        <v>4379</v>
      </c>
      <c r="E8" s="828">
        <v>16</v>
      </c>
      <c r="F8" s="1089">
        <v>222</v>
      </c>
      <c r="G8" s="1007" t="s">
        <v>106</v>
      </c>
      <c r="H8" s="1007" t="s">
        <v>106</v>
      </c>
      <c r="I8" s="987">
        <v>50.06</v>
      </c>
      <c r="J8" s="738">
        <f>(M8/I8)*100</f>
        <v>0.27966440271673992</v>
      </c>
      <c r="K8" s="990">
        <v>3.5000000000000003E-2</v>
      </c>
      <c r="L8" s="1000">
        <v>4</v>
      </c>
      <c r="M8" s="729">
        <f>K8*L8</f>
        <v>0.14000000000000001</v>
      </c>
      <c r="N8" s="983" t="s">
        <v>190</v>
      </c>
      <c r="O8" s="831">
        <v>0.03</v>
      </c>
      <c r="P8" s="973">
        <v>43453</v>
      </c>
      <c r="Q8" s="973">
        <v>43472</v>
      </c>
      <c r="R8" s="729">
        <f>(K8-O8)/O8*100</f>
        <v>16.666666666666682</v>
      </c>
      <c r="S8" s="795">
        <f>IF(INDEX(Historical!$D$7:$D$1442,MATCH(B8,Historical!$B$7:$B$1449,0))=0,"n/a",(INDEX(Historical!$C$7:$C$1442,MATCH(B8,Historical!$B$7:$B$1449,0))/INDEX(Historical!$D$7:$D$1442,MATCH(B8,Historical!$B$7:$B$1449,0))-1)*100)</f>
        <v>9.0909090909090828</v>
      </c>
      <c r="T8" s="795">
        <f>IF(INDEX(Historical!$F$7:$F$1442,MATCH(B8,Historical!$B$7:$B$1449,0))=0,"n/a",((INDEX(Historical!$C$7:$C$1442,MATCH(B8,Historical!$B$7:$B$1449,0))/INDEX(Historical!$F$7:$F$1442,MATCH(B8,Historical!$B$7:$B$1449,0)))^(1/3)-1)*100)</f>
        <v>8.4803632603543733</v>
      </c>
      <c r="U8" s="795">
        <f>IF(INDEX(Historical!$H$7:$H$1442,MATCH(B8,Historical!$B$7:$B$1449,0))=0,"n/a",((INDEX(Historical!$C$7:$C$1442,MATCH(B8,Historical!$B$7:$B$1449,0))/INDEX(Historical!$H$7:$H$1442,MATCH(B8,Historical!$B$7:$B$1449,0)))^(1/5)-1)*100)</f>
        <v>12.030033714161736</v>
      </c>
      <c r="V8" s="795">
        <f>IF(INDEX(Historical!$O$7:$O$1442,MATCH(B8,Historical!$B$7:$B$1449,0))=0,"n/a",((INDEX(Historical!$C$7:$C$1442,MATCH(B8,Historical!$B$7:$B$1449,0))/INDEX(Historical!$O$7:$O$1442,MATCH(B8,Historical!$B$7:$B$1449,0)))^(1/10)-1)*100)</f>
        <v>10.894220834176149</v>
      </c>
      <c r="W8" s="796">
        <f>IF(OR(U8&lt;=0,U8="n/a",V8&lt;=0,V8="n/a"),"n/a",U8/V8)</f>
        <v>1.1042582941243893</v>
      </c>
      <c r="X8" s="797" t="str">
        <f>IF(OR(AJ8&lt;=0,AJ8="n/a",U8&lt;=0,U8="n/a"),"n/a",U8/AJ8)</f>
        <v>n/a</v>
      </c>
      <c r="Y8" s="746"/>
      <c r="Z8" s="738">
        <f>IF(OR(AC8&lt;0.01,AC8="n/a"),"n/a",M8/AC8*100)</f>
        <v>5.6224899598393572</v>
      </c>
      <c r="AA8" s="999">
        <f>IF(OR(AC8&lt;0.01,AC8="n/a"),"n/a",I8/AC8)</f>
        <v>20.104417670682729</v>
      </c>
      <c r="AB8" s="1000">
        <v>12</v>
      </c>
      <c r="AC8" s="978">
        <v>2.4900000000000002</v>
      </c>
      <c r="AD8" s="978">
        <v>1.68</v>
      </c>
      <c r="AE8" s="978">
        <v>0.93</v>
      </c>
      <c r="AF8" s="978">
        <v>1.95</v>
      </c>
      <c r="AG8" s="978">
        <v>17.8</v>
      </c>
      <c r="AH8" s="978">
        <v>13.100000000000001</v>
      </c>
      <c r="AI8" s="978">
        <v>16.04</v>
      </c>
      <c r="AJ8" s="978">
        <v>-0.89999999999999991</v>
      </c>
      <c r="AK8" s="978">
        <v>12</v>
      </c>
      <c r="AL8" s="991">
        <v>3450</v>
      </c>
      <c r="AM8" s="985">
        <v>1.0999999999999999</v>
      </c>
      <c r="AN8" s="978">
        <v>0.17</v>
      </c>
      <c r="AO8" s="838">
        <f>IF(U8="n/a","n/a",IF(AA8&lt;0,"n/a",IF(AA8="n/a","n/a",J8+U8-AA8)))</f>
        <v>-7.7947195538042529</v>
      </c>
      <c r="AP8" s="839">
        <f>IF(U8="n/a","n/a",J8+U8)</f>
        <v>12.309698116878476</v>
      </c>
      <c r="AQ8" s="1001">
        <f>IF(OR(AC8&lt;0.01,AF8="n/a"),"n/a",(I8/SQRT(22.5*AC8*(I8/AF8))-1)*100)</f>
        <v>31.999350937514205</v>
      </c>
      <c r="AR8" s="738">
        <f>INDEX(Historical!$C$7:$C$1442,MATCH(B8,Historical!$B$7:$B$1449,0))*IF(AH8="n/a",1.03,IF(AH8&lt;0,1.01,IF(AH8&gt;10,1.1,(1+AH8/100))))</f>
        <v>0.13200000000000001</v>
      </c>
      <c r="AS8" s="999">
        <f>IF($AI8="n/a",1.03*AR8,IF($AI8&lt;0,1.01*AR8,IF($AI8&gt;10,1.1*AR8,(1+$AI8/100)*AR8)))</f>
        <v>0.14520000000000002</v>
      </c>
      <c r="AT8" s="999">
        <f>IF($AK8="n/a",1.03*AS8,IF($AK8&lt;0,1.01*AS8,IF($AK8&gt;10,1.1*AS8,(1+$AK8/100)*AS8)))</f>
        <v>0.15972000000000003</v>
      </c>
      <c r="AU8" s="999">
        <f>IF($AK8="n/a",1.03*AT8,IF($AK8&lt;0,1.01*AT8,IF($AK8&gt;10,1.1*AT8,(1+$AK8/100)*AT8)))</f>
        <v>0.17569200000000004</v>
      </c>
      <c r="AV8" s="999">
        <f>IF($AK8="n/a",1.03*AU8,IF($AK8&lt;0,1.01*AU8,IF($AK8&gt;10,1.1*AU8,(1+$AK8/100)*AU8)))</f>
        <v>0.19326120000000005</v>
      </c>
      <c r="AW8" s="738">
        <f>SUM(AR8:AV8)</f>
        <v>0.80587320000000007</v>
      </c>
      <c r="AX8" s="846">
        <f>AW8/I8*100</f>
        <v>1.6098146224530565</v>
      </c>
      <c r="AY8" s="1080">
        <v>0.45</v>
      </c>
      <c r="AZ8" s="985">
        <v>38.29</v>
      </c>
      <c r="BA8" s="985">
        <v>-10.61</v>
      </c>
      <c r="BB8" s="985">
        <v>9.86</v>
      </c>
      <c r="BC8" s="985">
        <v>8.16</v>
      </c>
      <c r="BE8" s="700">
        <v>2004</v>
      </c>
      <c r="BF8" s="1013">
        <f>IF(BE8&gt;2008,0,IF(BE8&gt;2001,1,IF(BE8&gt;1990,2,IF(BE8&gt;1980,3,IF(BE8&gt;1973,4,IF(BE8&gt;1970,5,IF(BE8&gt;1960,6,IF(BE8&gt;1958,7,IF(BE8&gt;1953,8,9)))))))))</f>
        <v>1</v>
      </c>
      <c r="BG8" s="995">
        <v>11.600000000000001</v>
      </c>
    </row>
    <row r="9" spans="1:59" ht="11.25" customHeight="1" x14ac:dyDescent="0.2">
      <c r="A9" s="984" t="s">
        <v>942</v>
      </c>
      <c r="B9" s="988" t="s">
        <v>943</v>
      </c>
      <c r="C9" s="1070" t="s">
        <v>4252</v>
      </c>
      <c r="D9" s="1070" t="s">
        <v>4380</v>
      </c>
      <c r="E9" s="828">
        <v>7</v>
      </c>
      <c r="F9" s="1148">
        <v>603</v>
      </c>
      <c r="G9" s="1148" t="s">
        <v>106</v>
      </c>
      <c r="H9" s="1148" t="s">
        <v>106</v>
      </c>
      <c r="I9" s="987">
        <v>166.44</v>
      </c>
      <c r="J9" s="738">
        <f>(M9/I9)*100</f>
        <v>1.7543859649122806</v>
      </c>
      <c r="K9" s="990">
        <v>0.73</v>
      </c>
      <c r="L9" s="1000">
        <v>4</v>
      </c>
      <c r="M9" s="729">
        <f>K9*L9</f>
        <v>2.92</v>
      </c>
      <c r="N9" s="983" t="s">
        <v>238</v>
      </c>
      <c r="O9" s="831">
        <v>0.63</v>
      </c>
      <c r="P9" s="973">
        <v>43231</v>
      </c>
      <c r="Q9" s="973">
        <v>43237</v>
      </c>
      <c r="R9" s="729">
        <f>(K9-O9)/O9*100</f>
        <v>15.87301587301587</v>
      </c>
      <c r="S9" s="795">
        <f>IF(INDEX(Historical!$D$7:$D$1442,MATCH(B9,Historical!$B$7:$B$1449,0))=0,"n/a",(INDEX(Historical!$C$7:$C$1442,MATCH(B9,Historical!$B$7:$B$1449,0))/INDEX(Historical!$D$7:$D$1442,MATCH(B9,Historical!$B$7:$B$1449,0))-1)*100)</f>
        <v>14.634146341463406</v>
      </c>
      <c r="T9" s="795">
        <f>IF(INDEX(Historical!$F$7:$F$1442,MATCH(B9,Historical!$B$7:$B$1449,0))=0,"n/a",((INDEX(Historical!$C$7:$C$1442,MATCH(B9,Historical!$B$7:$B$1449,0))/INDEX(Historical!$F$7:$F$1442,MATCH(B9,Historical!$B$7:$B$1449,0)))^(1/3)-1)*100)</f>
        <v>11.579486086333901</v>
      </c>
      <c r="U9" s="795">
        <f>IF(INDEX(Historical!$H$7:$H$1442,MATCH(B9,Historical!$B$7:$B$1449,0))=0,"n/a",((INDEX(Historical!$C$7:$C$1442,MATCH(B9,Historical!$B$7:$B$1449,0))/INDEX(Historical!$H$7:$H$1442,MATCH(B9,Historical!$B$7:$B$1449,0)))^(1/5)-1)*100)</f>
        <v>10.839297434295769</v>
      </c>
      <c r="V9" s="795" t="str">
        <f>IF(INDEX(Historical!$O$7:$O$1442,MATCH(B9,Historical!$B$7:$B$1449,0))=0,"n/a",((INDEX(Historical!$C$7:$C$1442,MATCH(B9,Historical!$B$7:$B$1449,0))/INDEX(Historical!$O$7:$O$1442,MATCH(B9,Historical!$B$7:$B$1449,0)))^(1/10)-1)*100)</f>
        <v>n/a</v>
      </c>
      <c r="W9" s="796" t="str">
        <f>IF(OR(U9&lt;=0,U9="n/a",V9&lt;=0,V9="n/a"),"n/a",U9/V9)</f>
        <v>n/a</v>
      </c>
      <c r="X9" s="797">
        <f>IF(OR(AJ9&lt;=0,AJ9="n/a",U9&lt;=0,U9="n/a"),"n/a",U9/AJ9)</f>
        <v>0.6569271172300466</v>
      </c>
      <c r="Y9" s="988"/>
      <c r="Z9" s="738">
        <f>IF(OR(AC9&lt;0.01,AC9="n/a"),"n/a",M9/AC9*100)</f>
        <v>24.032921810699587</v>
      </c>
      <c r="AA9" s="999">
        <f>IF(OR(AC9&lt;0.01,AC9="n/a"),"n/a",I9/AC9)</f>
        <v>13.698765432098766</v>
      </c>
      <c r="AB9" s="1000">
        <v>9</v>
      </c>
      <c r="AC9" s="978">
        <v>12.15</v>
      </c>
      <c r="AD9" s="978">
        <v>1.05</v>
      </c>
      <c r="AE9" s="978">
        <v>3.01</v>
      </c>
      <c r="AF9" s="978">
        <v>7.46</v>
      </c>
      <c r="AG9" s="978">
        <v>48.699999999999996</v>
      </c>
      <c r="AH9" s="978">
        <v>32.6</v>
      </c>
      <c r="AI9" s="978">
        <v>11.540000000000001</v>
      </c>
      <c r="AJ9" s="978">
        <v>16.5</v>
      </c>
      <c r="AK9" s="978">
        <v>13</v>
      </c>
      <c r="AL9" s="991">
        <v>799180</v>
      </c>
      <c r="AM9" s="985">
        <v>6.9999999999999993E-2</v>
      </c>
      <c r="AN9" s="978">
        <v>1.07</v>
      </c>
      <c r="AO9" s="838">
        <f>IF(U9="n/a","n/a",IF(AA9&lt;0,"n/a",IF(AA9="n/a","n/a",J9+U9-AA9)))</f>
        <v>-1.1050820328907154</v>
      </c>
      <c r="AP9" s="839">
        <f>IF(U9="n/a","n/a",J9+U9)</f>
        <v>12.59368339920805</v>
      </c>
      <c r="AQ9" s="1001">
        <f>IF(OR(AC9&lt;0.01,AF9="n/a"),"n/a",(I9/SQRT(22.5*AC9*(I9/AF9))-1)*100)</f>
        <v>113.11738040959365</v>
      </c>
      <c r="AR9" s="738">
        <f>INDEX(Historical!$C$7:$C$1442,MATCH(B9,Historical!$B$7:$B$1449,0))*IF(AH9="n/a",1.03,IF(AH9&lt;0,1.01,IF(AH9&gt;10,1.1,(1+AH9/100))))</f>
        <v>3.1019999999999999</v>
      </c>
      <c r="AS9" s="999">
        <f>IF($AI9="n/a",1.03*AR9,IF($AI9&lt;0,1.01*AR9,IF($AI9&gt;10,1.1*AR9,(1+$AI9/100)*AR9)))</f>
        <v>3.4122000000000003</v>
      </c>
      <c r="AT9" s="999">
        <f>IF($AK9="n/a",1.03*AS9,IF($AK9&lt;0,1.01*AS9,IF($AK9&gt;10,1.1*AS9,(1+$AK9/100)*AS9)))</f>
        <v>3.7534200000000006</v>
      </c>
      <c r="AU9" s="999">
        <f>IF($AK9="n/a",1.03*AT9,IF($AK9&lt;0,1.01*AT9,IF($AK9&gt;10,1.1*AT9,(1+$AK9/100)*AT9)))</f>
        <v>4.1287620000000009</v>
      </c>
      <c r="AV9" s="999">
        <f>IF($AK9="n/a",1.03*AU9,IF($AK9&lt;0,1.01*AU9,IF($AK9&gt;10,1.1*AU9,(1+$AK9/100)*AU9)))</f>
        <v>4.5416382000000013</v>
      </c>
      <c r="AW9" s="738">
        <f>SUM(AR9:AV9)</f>
        <v>18.938020200000004</v>
      </c>
      <c r="AX9" s="846">
        <f>AW9/I9*100</f>
        <v>11.37828658976208</v>
      </c>
      <c r="AY9" s="1080">
        <v>1.08</v>
      </c>
      <c r="AZ9" s="985">
        <v>17.21</v>
      </c>
      <c r="BA9" s="985">
        <v>-28.71</v>
      </c>
      <c r="BB9" s="985">
        <v>1.77</v>
      </c>
      <c r="BC9" s="985">
        <v>-13.100000000000001</v>
      </c>
      <c r="BE9" s="700">
        <v>2012</v>
      </c>
      <c r="BF9" s="1013">
        <f>IF(BE9&gt;2008,0,IF(BE9&gt;2001,1,IF(BE9&gt;1990,2,IF(BE9&gt;1980,3,IF(BE9&gt;1973,4,IF(BE9&gt;1970,5,IF(BE9&gt;1960,6,IF(BE9&gt;1958,7,IF(BE9&gt;1953,8,9)))))))))</f>
        <v>0</v>
      </c>
      <c r="BG9" s="995">
        <v>16</v>
      </c>
    </row>
    <row r="10" spans="1:59" ht="11.25" customHeight="1" x14ac:dyDescent="0.2">
      <c r="A10" s="976" t="s">
        <v>908</v>
      </c>
      <c r="B10" s="988" t="s">
        <v>909</v>
      </c>
      <c r="C10" s="1070" t="s">
        <v>4381</v>
      </c>
      <c r="D10" s="1070" t="s">
        <v>4382</v>
      </c>
      <c r="E10" s="828">
        <v>8</v>
      </c>
      <c r="F10" s="1148">
        <v>555</v>
      </c>
      <c r="G10" s="1062" t="s">
        <v>106</v>
      </c>
      <c r="H10" s="1062" t="s">
        <v>106</v>
      </c>
      <c r="I10" s="987">
        <v>42.94</v>
      </c>
      <c r="J10" s="738">
        <f>(M10/I10)*100</f>
        <v>2.6082906380996742</v>
      </c>
      <c r="K10" s="990">
        <v>0.28000000000000003</v>
      </c>
      <c r="L10" s="1000">
        <v>4</v>
      </c>
      <c r="M10" s="729">
        <f>K10*L10</f>
        <v>1.1200000000000001</v>
      </c>
      <c r="N10" s="983" t="s">
        <v>714</v>
      </c>
      <c r="O10" s="831">
        <v>0.27</v>
      </c>
      <c r="P10" s="973">
        <v>43446</v>
      </c>
      <c r="Q10" s="973">
        <v>43461</v>
      </c>
      <c r="R10" s="729">
        <f>(K10-O10)/O10*100</f>
        <v>3.7037037037037068</v>
      </c>
      <c r="S10" s="795">
        <f>IF(INDEX(Historical!$D$7:$D$1442,MATCH(B10,Historical!$B$7:$B$1449,0))=0,"n/a",(INDEX(Historical!$C$7:$C$1442,MATCH(B10,Historical!$B$7:$B$1449,0))/INDEX(Historical!$D$7:$D$1442,MATCH(B10,Historical!$B$7:$B$1449,0))-1)*100)</f>
        <v>3.8095238095238182</v>
      </c>
      <c r="T10" s="795">
        <f>IF(INDEX(Historical!$F$7:$F$1442,MATCH(B10,Historical!$B$7:$B$1449,0))=0,"n/a",((INDEX(Historical!$C$7:$C$1442,MATCH(B10,Historical!$B$7:$B$1449,0))/INDEX(Historical!$F$7:$F$1442,MATCH(B10,Historical!$B$7:$B$1449,0)))^(1/3)-1)*100)</f>
        <v>4.7809728620415548</v>
      </c>
      <c r="U10" s="795">
        <f>IF(INDEX(Historical!$H$7:$H$1442,MATCH(B10,Historical!$B$7:$B$1449,0))=0,"n/a",((INDEX(Historical!$C$7:$C$1442,MATCH(B10,Historical!$B$7:$B$1449,0))/INDEX(Historical!$H$7:$H$1442,MATCH(B10,Historical!$B$7:$B$1449,0)))^(1/5)-1)*100)</f>
        <v>5.0997092152874623</v>
      </c>
      <c r="V10" s="795" t="str">
        <f>IF(INDEX(Historical!$O$7:$O$1442,MATCH(B10,Historical!$B$7:$B$1449,0))=0,"n/a",((INDEX(Historical!$C$7:$C$1442,MATCH(B10,Historical!$B$7:$B$1449,0))/INDEX(Historical!$O$7:$O$1442,MATCH(B10,Historical!$B$7:$B$1449,0)))^(1/10)-1)*100)</f>
        <v>n/a</v>
      </c>
      <c r="W10" s="796" t="str">
        <f>IF(OR(U10&lt;=0,U10="n/a",V10&lt;=0,V10="n/a"),"n/a",U10/V10)</f>
        <v>n/a</v>
      </c>
      <c r="X10" s="797">
        <f>IF(OR(AJ10&lt;=0,AJ10="n/a",U10&lt;=0,U10="n/a"),"n/a",U10/AJ10)</f>
        <v>8.3328581949141542E-2</v>
      </c>
      <c r="Y10" s="747"/>
      <c r="Z10" s="738">
        <f>IF(OR(AC10&lt;0.01,AC10="n/a"),"n/a",M10/AC10*100)</f>
        <v>260.46511627906978</v>
      </c>
      <c r="AA10" s="999">
        <f>IF(OR(AC10&lt;0.01,AC10="n/a"),"n/a",I10/AC10)</f>
        <v>99.860465116279073</v>
      </c>
      <c r="AB10" s="1000">
        <v>12</v>
      </c>
      <c r="AC10" s="978">
        <v>0.43</v>
      </c>
      <c r="AD10" s="978">
        <v>33.6</v>
      </c>
      <c r="AE10" s="978">
        <v>6.07</v>
      </c>
      <c r="AF10" s="978">
        <v>2.48</v>
      </c>
      <c r="AG10" s="978">
        <v>2.4</v>
      </c>
      <c r="AH10" s="978">
        <v>-13.4</v>
      </c>
      <c r="AI10" s="978">
        <v>20</v>
      </c>
      <c r="AJ10" s="978">
        <v>61.199999999999996</v>
      </c>
      <c r="AK10" s="978">
        <v>3</v>
      </c>
      <c r="AL10" s="991">
        <v>2000</v>
      </c>
      <c r="AM10" s="985">
        <v>0.8</v>
      </c>
      <c r="AN10" s="978">
        <v>1.56</v>
      </c>
      <c r="AO10" s="838">
        <f>IF(U10="n/a","n/a",IF(AA10&lt;0,"n/a",IF(AA10="n/a","n/a",J10+U10-AA10)))</f>
        <v>-92.152465262891937</v>
      </c>
      <c r="AP10" s="839">
        <f>IF(U10="n/a","n/a",J10+U10)</f>
        <v>7.7079998533871361</v>
      </c>
      <c r="AQ10" s="1001">
        <f>IF(OR(AC10&lt;0.01,AF10="n/a"),"n/a",(I10/SQRT(22.5*AC10*(I10/AF10))-1)*100)</f>
        <v>231.76561571779831</v>
      </c>
      <c r="AR10" s="738">
        <f>INDEX(Historical!$C$7:$C$1442,MATCH(B10,Historical!$B$7:$B$1449,0))*IF(AH10="n/a",1.03,IF(AH10&lt;0,1.01,IF(AH10&gt;10,1.1,(1+AH10/100))))</f>
        <v>1.1009</v>
      </c>
      <c r="AS10" s="999">
        <f>IF($AI10="n/a",1.03*AR10,IF($AI10&lt;0,1.01*AR10,IF($AI10&gt;10,1.1*AR10,(1+$AI10/100)*AR10)))</f>
        <v>1.21099</v>
      </c>
      <c r="AT10" s="999">
        <f>IF($AK10="n/a",1.03*AS10,IF($AK10&lt;0,1.01*AS10,IF($AK10&gt;10,1.1*AS10,(1+$AK10/100)*AS10)))</f>
        <v>1.2473197</v>
      </c>
      <c r="AU10" s="999">
        <f>IF($AK10="n/a",1.03*AT10,IF($AK10&lt;0,1.01*AT10,IF($AK10&gt;10,1.1*AT10,(1+$AK10/100)*AT10)))</f>
        <v>1.2847392910000002</v>
      </c>
      <c r="AV10" s="999">
        <f>IF($AK10="n/a",1.03*AU10,IF($AK10&lt;0,1.01*AU10,IF($AK10&gt;10,1.1*AU10,(1+$AK10/100)*AU10)))</f>
        <v>1.3232814697300002</v>
      </c>
      <c r="AW10" s="738">
        <f>SUM(AR10:AV10)</f>
        <v>6.1672304607300008</v>
      </c>
      <c r="AX10" s="846">
        <f>AW10/I10*100</f>
        <v>14.362437030111785</v>
      </c>
      <c r="AY10" s="1080">
        <v>0.33</v>
      </c>
      <c r="AZ10" s="985">
        <v>40.239999999999995</v>
      </c>
      <c r="BA10" s="985">
        <v>0.21</v>
      </c>
      <c r="BB10" s="985">
        <v>5.59</v>
      </c>
      <c r="BC10" s="985">
        <v>12.85</v>
      </c>
      <c r="BE10" s="700">
        <v>2012</v>
      </c>
      <c r="BF10" s="1013">
        <f>IF(BE10&gt;2008,0,IF(BE10&gt;2001,1,IF(BE10&gt;1990,2,IF(BE10&gt;1980,3,IF(BE10&gt;1973,4,IF(BE10&gt;1970,5,IF(BE10&gt;1960,6,IF(BE10&gt;1958,7,IF(BE10&gt;1953,8,9)))))))))</f>
        <v>0</v>
      </c>
      <c r="BG10" s="995">
        <v>0.89999999999999991</v>
      </c>
    </row>
    <row r="11" spans="1:59" ht="11.25" customHeight="1" x14ac:dyDescent="0.2">
      <c r="A11" s="977" t="s">
        <v>877</v>
      </c>
      <c r="B11" s="988" t="s">
        <v>878</v>
      </c>
      <c r="C11" s="1070" t="s">
        <v>154</v>
      </c>
      <c r="D11" s="1070" t="s">
        <v>924</v>
      </c>
      <c r="E11" s="828">
        <v>7</v>
      </c>
      <c r="F11" s="1148">
        <v>660</v>
      </c>
      <c r="G11" s="1089" t="s">
        <v>37</v>
      </c>
      <c r="H11" s="1089" t="s">
        <v>37</v>
      </c>
      <c r="I11" s="987">
        <v>80.290000000000006</v>
      </c>
      <c r="J11" s="738">
        <f>(M11/I11)*100</f>
        <v>5.3306762984182336</v>
      </c>
      <c r="K11" s="990">
        <v>1.07</v>
      </c>
      <c r="L11" s="1000">
        <v>4</v>
      </c>
      <c r="M11" s="729">
        <f>K11*L11</f>
        <v>4.28</v>
      </c>
      <c r="N11" s="983" t="s">
        <v>107</v>
      </c>
      <c r="O11" s="831">
        <v>0.96</v>
      </c>
      <c r="P11" s="973">
        <v>43479</v>
      </c>
      <c r="Q11" s="973">
        <v>43511</v>
      </c>
      <c r="R11" s="729">
        <f>(K11-O11)/O11*100</f>
        <v>11.458333333333345</v>
      </c>
      <c r="S11" s="795">
        <f>IF(INDEX(Historical!$D$7:$D$1442,MATCH(B11,Historical!$B$7:$B$1449,0))=0,"n/a",(INDEX(Historical!$C$7:$C$1442,MATCH(B11,Historical!$B$7:$B$1449,0))/INDEX(Historical!$D$7:$D$1442,MATCH(B11,Historical!$B$7:$B$1449,0))-1)*100)</f>
        <v>40.234375</v>
      </c>
      <c r="T11" s="795">
        <f>IF(INDEX(Historical!$F$7:$F$1442,MATCH(B11,Historical!$B$7:$B$1449,0))=0,"n/a",((INDEX(Historical!$C$7:$C$1442,MATCH(B11,Historical!$B$7:$B$1449,0))/INDEX(Historical!$F$7:$F$1442,MATCH(B11,Historical!$B$7:$B$1449,0)))^(1/3)-1)*100)</f>
        <v>21.128877613215558</v>
      </c>
      <c r="U11" s="795">
        <f>IF(INDEX(Historical!$H$7:$H$1442,MATCH(B11,Historical!$B$7:$B$1449,0))=0,"n/a",((INDEX(Historical!$C$7:$C$1442,MATCH(B11,Historical!$B$7:$B$1449,0))/INDEX(Historical!$H$7:$H$1442,MATCH(B11,Historical!$B$7:$B$1449,0)))^(1/5)-1)*100)</f>
        <v>17.542491810291683</v>
      </c>
      <c r="V11" s="795" t="str">
        <f>IF(INDEX(Historical!$O$7:$O$1442,MATCH(B11,Historical!$B$7:$B$1449,0))=0,"n/a",((INDEX(Historical!$C$7:$C$1442,MATCH(B11,Historical!$B$7:$B$1449,0))/INDEX(Historical!$O$7:$O$1442,MATCH(B11,Historical!$B$7:$B$1449,0)))^(1/10)-1)*100)</f>
        <v>n/a</v>
      </c>
      <c r="W11" s="796" t="str">
        <f>IF(OR(U11&lt;=0,U11="n/a",V11&lt;=0,V11="n/a"),"n/a",U11/V11)</f>
        <v>n/a</v>
      </c>
      <c r="X11" s="797">
        <f>IF(OR(AJ11&lt;=0,AJ11="n/a",U11&lt;=0,U11="n/a"),"n/a",U11/AJ11)</f>
        <v>14.61874317524307</v>
      </c>
      <c r="Y11" s="989"/>
      <c r="Z11" s="738">
        <f>IF(OR(AC11&lt;0.01,AC11="n/a"),"n/a",M11/AC11*100)</f>
        <v>84.251968503937007</v>
      </c>
      <c r="AA11" s="999">
        <f>IF(OR(AC11&lt;0.01,AC11="n/a"),"n/a",I11/AC11)</f>
        <v>15.805118110236222</v>
      </c>
      <c r="AB11" s="1000">
        <v>12</v>
      </c>
      <c r="AC11" s="978">
        <v>5.08</v>
      </c>
      <c r="AD11" s="978">
        <v>1.03</v>
      </c>
      <c r="AE11" s="978">
        <v>4</v>
      </c>
      <c r="AF11" s="978" t="s">
        <v>137</v>
      </c>
      <c r="AG11" s="980" t="s">
        <v>137</v>
      </c>
      <c r="AH11" s="978">
        <v>-2.4</v>
      </c>
      <c r="AI11" s="978">
        <v>9.5200000000000014</v>
      </c>
      <c r="AJ11" s="978">
        <v>1.2</v>
      </c>
      <c r="AK11" s="978">
        <v>15.4</v>
      </c>
      <c r="AL11" s="991">
        <v>128780</v>
      </c>
      <c r="AM11" s="985">
        <v>6.9999999999999993E-2</v>
      </c>
      <c r="AN11" s="978" t="s">
        <v>137</v>
      </c>
      <c r="AO11" s="838">
        <f>IF(U11="n/a","n/a",IF(AA11&lt;0,"n/a",IF(AA11="n/a","n/a",J11+U11-AA11)))</f>
        <v>7.0680499984736933</v>
      </c>
      <c r="AP11" s="839">
        <f>IF(U11="n/a","n/a",J11+U11)</f>
        <v>22.873168108709915</v>
      </c>
      <c r="AQ11" s="1001" t="str">
        <f>IF(OR(AC11&lt;0.01,AF11="n/a"),"n/a",(I11/SQRT(22.5*AC11*(I11/AF11))-1)*100)</f>
        <v>n/a</v>
      </c>
      <c r="AR11" s="738">
        <f>INDEX(Historical!$C$7:$C$1442,MATCH(B11,Historical!$B$7:$B$1449,0))*IF(AH11="n/a",1.03,IF(AH11&lt;0,1.01,IF(AH11&gt;10,1.1,(1+AH11/100))))</f>
        <v>3.6258999999999997</v>
      </c>
      <c r="AS11" s="999">
        <f>IF($AI11="n/a",1.03*AR11,IF($AI11&lt;0,1.01*AR11,IF($AI11&gt;10,1.1*AR11,(1+$AI11/100)*AR11)))</f>
        <v>3.9710856799999994</v>
      </c>
      <c r="AT11" s="999">
        <f>IF($AK11="n/a",1.03*AS11,IF($AK11&lt;0,1.01*AS11,IF($AK11&gt;10,1.1*AS11,(1+$AK11/100)*AS11)))</f>
        <v>4.368194248</v>
      </c>
      <c r="AU11" s="999">
        <f>IF($AK11="n/a",1.03*AT11,IF($AK11&lt;0,1.01*AT11,IF($AK11&gt;10,1.1*AT11,(1+$AK11/100)*AT11)))</f>
        <v>4.8050136728000004</v>
      </c>
      <c r="AV11" s="999">
        <f>IF($AK11="n/a",1.03*AU11,IF($AK11&lt;0,1.01*AU11,IF($AK11&gt;10,1.1*AU11,(1+$AK11/100)*AU11)))</f>
        <v>5.2855150400800008</v>
      </c>
      <c r="AW11" s="738">
        <f>SUM(AR11:AV11)</f>
        <v>22.055708640879999</v>
      </c>
      <c r="AX11" s="846">
        <f>AW11/I11*100</f>
        <v>27.470056845036737</v>
      </c>
      <c r="AY11" s="1080">
        <v>1.32</v>
      </c>
      <c r="AZ11" s="985">
        <v>5.9700000000000006</v>
      </c>
      <c r="BA11" s="985">
        <v>-34.19</v>
      </c>
      <c r="BB11" s="985">
        <v>-8.0500000000000007</v>
      </c>
      <c r="BC11" s="985">
        <v>-13.51</v>
      </c>
      <c r="BE11" s="700">
        <v>2013</v>
      </c>
      <c r="BF11" s="1013">
        <f>IF(BE11&gt;2008,0,IF(BE11&gt;2001,1,IF(BE11&gt;1990,2,IF(BE11&gt;1980,3,IF(BE11&gt;1973,4,IF(BE11&gt;1970,5,IF(BE11&gt;1960,6,IF(BE11&gt;1958,7,IF(BE11&gt;1953,8,9)))))))))</f>
        <v>0</v>
      </c>
      <c r="BG11" s="995">
        <v>9.6</v>
      </c>
    </row>
    <row r="12" spans="1:59" ht="11.25" customHeight="1" x14ac:dyDescent="0.2">
      <c r="A12" s="984" t="s">
        <v>421</v>
      </c>
      <c r="B12" s="988" t="s">
        <v>422</v>
      </c>
      <c r="C12" s="1070" t="s">
        <v>154</v>
      </c>
      <c r="D12" s="1070" t="s">
        <v>4383</v>
      </c>
      <c r="E12" s="828">
        <v>14</v>
      </c>
      <c r="F12" s="1148">
        <v>277</v>
      </c>
      <c r="G12" s="1085" t="s">
        <v>106</v>
      </c>
      <c r="H12" s="1085" t="s">
        <v>106</v>
      </c>
      <c r="I12" s="987">
        <v>83.37</v>
      </c>
      <c r="J12" s="738">
        <f>(M12/I12)*100</f>
        <v>1.9191555715485187</v>
      </c>
      <c r="K12" s="990">
        <v>0.4</v>
      </c>
      <c r="L12" s="1000">
        <v>4</v>
      </c>
      <c r="M12" s="729">
        <f>K12*L12</f>
        <v>1.6</v>
      </c>
      <c r="N12" s="983" t="s">
        <v>423</v>
      </c>
      <c r="O12" s="831">
        <v>0.38</v>
      </c>
      <c r="P12" s="973">
        <v>43420</v>
      </c>
      <c r="Q12" s="973">
        <v>43437</v>
      </c>
      <c r="R12" s="729">
        <f>(K12-O12)/O12*100</f>
        <v>5.2631578947368469</v>
      </c>
      <c r="S12" s="795">
        <f>IF(INDEX(Historical!$D$7:$D$1442,MATCH(B12,Historical!$B$7:$B$1449,0))=0,"n/a",(INDEX(Historical!$C$7:$C$1442,MATCH(B12,Historical!$B$7:$B$1449,0))/INDEX(Historical!$D$7:$D$1442,MATCH(B12,Historical!$B$7:$B$1449,0))-1)*100)</f>
        <v>4.4067796610169463</v>
      </c>
      <c r="T12" s="795">
        <f>IF(INDEX(Historical!$F$7:$F$1442,MATCH(B12,Historical!$B$7:$B$1449,0))=0,"n/a",((INDEX(Historical!$C$7:$C$1442,MATCH(B12,Historical!$B$7:$B$1449,0))/INDEX(Historical!$F$7:$F$1442,MATCH(B12,Historical!$B$7:$B$1449,0)))^(1/3)-1)*100)</f>
        <v>8.3706762661827092</v>
      </c>
      <c r="U12" s="795">
        <f>IF(INDEX(Historical!$H$7:$H$1442,MATCH(B12,Historical!$B$7:$B$1449,0))=0,"n/a",((INDEX(Historical!$C$7:$C$1442,MATCH(B12,Historical!$B$7:$B$1449,0))/INDEX(Historical!$H$7:$H$1442,MATCH(B12,Historical!$B$7:$B$1449,0)))^(1/5)-1)*100)</f>
        <v>12.227922266533264</v>
      </c>
      <c r="V12" s="795">
        <f>IF(INDEX(Historical!$O$7:$O$1442,MATCH(B12,Historical!$B$7:$B$1449,0))=0,"n/a",((INDEX(Historical!$C$7:$C$1442,MATCH(B12,Historical!$B$7:$B$1449,0))/INDEX(Historical!$O$7:$O$1442,MATCH(B12,Historical!$B$7:$B$1449,0)))^(1/10)-1)*100)</f>
        <v>25.217992117745247</v>
      </c>
      <c r="W12" s="796">
        <f>IF(OR(U12&lt;=0,U12="n/a",V12&lt;=0,V12="n/a"),"n/a",U12/V12)</f>
        <v>0.48488881309185566</v>
      </c>
      <c r="X12" s="797">
        <f>IF(OR(AJ12&lt;=0,AJ12="n/a",U12&lt;=0,U12="n/a"),"n/a",U12/AJ12)</f>
        <v>0.64698001410228911</v>
      </c>
      <c r="Y12" s="748"/>
      <c r="Z12" s="738">
        <f>IF(OR(AC12&lt;0.01,AC12="n/a"),"n/a",M12/AC12*100)</f>
        <v>32.193158953722339</v>
      </c>
      <c r="AA12" s="999">
        <f>IF(OR(AC12&lt;0.01,AC12="n/a"),"n/a",I12/AC12)</f>
        <v>16.774647887323944</v>
      </c>
      <c r="AB12" s="1000">
        <v>9</v>
      </c>
      <c r="AC12" s="978">
        <v>4.97</v>
      </c>
      <c r="AD12" s="978">
        <v>1.79</v>
      </c>
      <c r="AE12" s="978">
        <v>0.1</v>
      </c>
      <c r="AF12" s="978">
        <v>6.12</v>
      </c>
      <c r="AG12" s="980">
        <v>54.900000000000006</v>
      </c>
      <c r="AH12" s="980">
        <v>202.4</v>
      </c>
      <c r="AI12" s="980">
        <v>9.4700000000000006</v>
      </c>
      <c r="AJ12" s="978">
        <v>18.899999999999999</v>
      </c>
      <c r="AK12" s="978">
        <v>9.379999999999999</v>
      </c>
      <c r="AL12" s="991">
        <v>17480</v>
      </c>
      <c r="AM12" s="985">
        <v>0.2</v>
      </c>
      <c r="AN12" s="978">
        <v>1.59</v>
      </c>
      <c r="AO12" s="838">
        <f>IF(U12="n/a","n/a",IF(AA12&lt;0,"n/a",IF(AA12="n/a","n/a",J12+U12-AA12)))</f>
        <v>-2.627570049242161</v>
      </c>
      <c r="AP12" s="839">
        <f>IF(U12="n/a","n/a",J12+U12)</f>
        <v>14.147077838081783</v>
      </c>
      <c r="AQ12" s="1001">
        <f>IF(OR(AC12&lt;0.01,AF12="n/a"),"n/a",(I12/SQRT(22.5*AC12*(I12/AF12))-1)*100)</f>
        <v>113.60487413334259</v>
      </c>
      <c r="AR12" s="738">
        <f>INDEX(Historical!$C$7:$C$1442,MATCH(B12,Historical!$B$7:$B$1449,0))*IF(AH12="n/a",1.03,IF(AH12&lt;0,1.01,IF(AH12&gt;10,1.1,(1+AH12/100))))</f>
        <v>1.6940000000000002</v>
      </c>
      <c r="AS12" s="999">
        <f>IF($AI12="n/a",1.03*AR12,IF($AI12&lt;0,1.01*AR12,IF($AI12&gt;10,1.1*AR12,(1+$AI12/100)*AR12)))</f>
        <v>1.8544218000000001</v>
      </c>
      <c r="AT12" s="999">
        <f>IF($AK12="n/a",1.03*AS12,IF($AK12&lt;0,1.01*AS12,IF($AK12&gt;10,1.1*AS12,(1+$AK12/100)*AS12)))</f>
        <v>2.0283665648399998</v>
      </c>
      <c r="AU12" s="999">
        <f>IF($AK12="n/a",1.03*AT12,IF($AK12&lt;0,1.01*AT12,IF($AK12&gt;10,1.1*AT12,(1+$AK12/100)*AT12)))</f>
        <v>2.2186273486219914</v>
      </c>
      <c r="AV12" s="999">
        <f>IF($AK12="n/a",1.03*AU12,IF($AK12&lt;0,1.01*AU12,IF($AK12&gt;10,1.1*AU12,(1+$AK12/100)*AU12)))</f>
        <v>2.4267345939227338</v>
      </c>
      <c r="AW12" s="738">
        <f>SUM(AR12:AV12)</f>
        <v>10.222150307384727</v>
      </c>
      <c r="AX12" s="846">
        <f>AW12/I12*100</f>
        <v>12.261185447264875</v>
      </c>
      <c r="AY12" s="1080">
        <v>1.07</v>
      </c>
      <c r="AZ12" s="985">
        <v>20.200000000000003</v>
      </c>
      <c r="BA12" s="985">
        <v>-19.09</v>
      </c>
      <c r="BB12" s="985">
        <v>3.5999999999999996</v>
      </c>
      <c r="BC12" s="985">
        <v>-2.97</v>
      </c>
      <c r="BE12" s="700">
        <v>2006</v>
      </c>
      <c r="BF12" s="1013">
        <f>IF(BE12&gt;2008,0,IF(BE12&gt;2001,1,IF(BE12&gt;1990,2,IF(BE12&gt;1980,3,IF(BE12&gt;1973,4,IF(BE12&gt;1970,5,IF(BE12&gt;1960,6,IF(BE12&gt;1958,7,IF(BE12&gt;1953,8,9)))))))))</f>
        <v>1</v>
      </c>
      <c r="BG12" s="995">
        <v>4.3999999999999995</v>
      </c>
    </row>
    <row r="13" spans="1:59" ht="11.25" customHeight="1" x14ac:dyDescent="0.2">
      <c r="A13" s="976" t="s">
        <v>113</v>
      </c>
      <c r="B13" s="988" t="s">
        <v>114</v>
      </c>
      <c r="C13" s="1070" t="s">
        <v>112</v>
      </c>
      <c r="D13" s="1070" t="s">
        <v>4384</v>
      </c>
      <c r="E13" s="828">
        <v>52</v>
      </c>
      <c r="F13" s="1148">
        <v>20</v>
      </c>
      <c r="G13" s="1148" t="s">
        <v>115</v>
      </c>
      <c r="H13" s="1148" t="s">
        <v>37</v>
      </c>
      <c r="I13" s="978">
        <v>34.19</v>
      </c>
      <c r="J13" s="738">
        <f>(M13/I13)*100</f>
        <v>2.1058789119625625</v>
      </c>
      <c r="K13" s="990">
        <v>0.18</v>
      </c>
      <c r="L13" s="1000">
        <v>4</v>
      </c>
      <c r="M13" s="729">
        <f>K13*L13</f>
        <v>0.72</v>
      </c>
      <c r="N13" s="983" t="s">
        <v>244</v>
      </c>
      <c r="O13" s="831">
        <v>0.17499999999999999</v>
      </c>
      <c r="P13" s="973">
        <v>43467</v>
      </c>
      <c r="Q13" s="973">
        <v>43500</v>
      </c>
      <c r="R13" s="729">
        <f>(K13-O13)/O13*100</f>
        <v>2.8571428571428599</v>
      </c>
      <c r="S13" s="795">
        <f>IF(INDEX(Historical!$D$7:$D$1442,MATCH(B13,Historical!$B$7:$B$1449,0))=0,"n/a",(INDEX(Historical!$C$7:$C$1442,MATCH(B13,Historical!$B$7:$B$1449,0))/INDEX(Historical!$D$7:$D$1442,MATCH(B13,Historical!$B$7:$B$1449,0))-1)*100)</f>
        <v>2.9411764705882248</v>
      </c>
      <c r="T13" s="795">
        <f>IF(INDEX(Historical!$F$7:$F$1442,MATCH(B13,Historical!$B$7:$B$1449,0))=0,"n/a",((INDEX(Historical!$C$7:$C$1442,MATCH(B13,Historical!$B$7:$B$1449,0))/INDEX(Historical!$F$7:$F$1442,MATCH(B13,Historical!$B$7:$B$1449,0)))^(1/3)-1)*100)</f>
        <v>3.0321324952139239</v>
      </c>
      <c r="U13" s="795">
        <f>IF(INDEX(Historical!$H$7:$H$1442,MATCH(B13,Historical!$B$7:$B$1449,0))=0,"n/a",((INDEX(Historical!$C$7:$C$1442,MATCH(B13,Historical!$B$7:$B$1449,0))/INDEX(Historical!$H$7:$H$1442,MATCH(B13,Historical!$B$7:$B$1449,0)))^(1/5)-1)*100)</f>
        <v>3.1310306477545069</v>
      </c>
      <c r="V13" s="795">
        <f>IF(INDEX(Historical!$O$7:$O$1442,MATCH(B13,Historical!$B$7:$B$1449,0))=0,"n/a",((INDEX(Historical!$C$7:$C$1442,MATCH(B13,Historical!$B$7:$B$1449,0))/INDEX(Historical!$O$7:$O$1442,MATCH(B13,Historical!$B$7:$B$1449,0)))^(1/10)-1)*100)</f>
        <v>3.4219694129380196</v>
      </c>
      <c r="W13" s="796">
        <f>IF(OR(U13&lt;=0,U13="n/a",V13&lt;=0,V13="n/a"),"n/a",U13/V13)</f>
        <v>0.91497914502581135</v>
      </c>
      <c r="X13" s="797" t="str">
        <f>IF(OR(AJ13&lt;=0,AJ13="n/a",U13&lt;=0,U13="n/a"),"n/a",U13/AJ13)</f>
        <v>n/a</v>
      </c>
      <c r="Y13" s="746"/>
      <c r="Z13" s="738">
        <f>IF(OR(AC13&lt;0.01,AC13="n/a"),"n/a",M13/AC13*100)</f>
        <v>67.289719626168221</v>
      </c>
      <c r="AA13" s="999">
        <f>IF(OR(AC13&lt;0.01,AC13="n/a"),"n/a",I13/AC13)</f>
        <v>31.953271028037378</v>
      </c>
      <c r="AB13" s="1000">
        <v>10</v>
      </c>
      <c r="AC13" s="978">
        <v>1.07</v>
      </c>
      <c r="AD13" s="978">
        <v>2</v>
      </c>
      <c r="AE13" s="978">
        <v>0.35</v>
      </c>
      <c r="AF13" s="978">
        <v>1.56</v>
      </c>
      <c r="AG13" s="978">
        <v>6.8000000000000007</v>
      </c>
      <c r="AH13" s="978">
        <v>-20.3</v>
      </c>
      <c r="AI13" s="978">
        <v>14.31</v>
      </c>
      <c r="AJ13" s="978">
        <v>-0.89999999999999991</v>
      </c>
      <c r="AK13" s="978">
        <v>16</v>
      </c>
      <c r="AL13" s="991">
        <v>2250</v>
      </c>
      <c r="AM13" s="985">
        <v>0.89999999999999991</v>
      </c>
      <c r="AN13" s="978">
        <v>0.65</v>
      </c>
      <c r="AO13" s="838">
        <f>IF(U13="n/a","n/a",IF(AA13&lt;0,"n/a",IF(AA13="n/a","n/a",J13+U13-AA13)))</f>
        <v>-26.716361468320308</v>
      </c>
      <c r="AP13" s="839">
        <f>IF(U13="n/a","n/a",J13+U13)</f>
        <v>5.2369095597170698</v>
      </c>
      <c r="AQ13" s="1001">
        <f>IF(OR(AC13&lt;0.01,AF13="n/a"),"n/a",(I13/SQRT(22.5*AC13*(I13/AF13))-1)*100)</f>
        <v>48.843098304128915</v>
      </c>
      <c r="AR13" s="738">
        <f>INDEX(Historical!$C$7:$C$1442,MATCH(B13,Historical!$B$7:$B$1449,0))*IF(AH13="n/a",1.03,IF(AH13&lt;0,1.01,IF(AH13&gt;10,1.1,(1+AH13/100))))</f>
        <v>0.70699999999999996</v>
      </c>
      <c r="AS13" s="999">
        <f>IF($AI13="n/a",1.03*AR13,IF($AI13&lt;0,1.01*AR13,IF($AI13&gt;10,1.1*AR13,(1+$AI13/100)*AR13)))</f>
        <v>0.77770000000000006</v>
      </c>
      <c r="AT13" s="999">
        <f>IF($AK13="n/a",1.03*AS13,IF($AK13&lt;0,1.01*AS13,IF($AK13&gt;10,1.1*AS13,(1+$AK13/100)*AS13)))</f>
        <v>0.85547000000000017</v>
      </c>
      <c r="AU13" s="999">
        <f>IF($AK13="n/a",1.03*AT13,IF($AK13&lt;0,1.01*AT13,IF($AK13&gt;10,1.1*AT13,(1+$AK13/100)*AT13)))</f>
        <v>0.94101700000000021</v>
      </c>
      <c r="AV13" s="999">
        <f>IF($AK13="n/a",1.03*AU13,IF($AK13&lt;0,1.01*AU13,IF($AK13&gt;10,1.1*AU13,(1+$AK13/100)*AU13)))</f>
        <v>1.0351187000000004</v>
      </c>
      <c r="AW13" s="738">
        <f>SUM(AR13:AV13)</f>
        <v>4.3163057000000009</v>
      </c>
      <c r="AX13" s="846">
        <f>AW13/I13*100</f>
        <v>12.624468265574734</v>
      </c>
      <c r="AY13" s="1080">
        <v>0.57999999999999996</v>
      </c>
      <c r="AZ13" s="985">
        <v>33.35</v>
      </c>
      <c r="BA13" s="985">
        <v>-11.790000000000001</v>
      </c>
      <c r="BB13" s="985">
        <v>8.9</v>
      </c>
      <c r="BC13" s="985">
        <v>9.4700000000000006</v>
      </c>
      <c r="BE13" s="700">
        <v>1968</v>
      </c>
      <c r="BF13" s="1013">
        <f>IF(BE13&gt;2008,0,IF(BE13&gt;2001,1,IF(BE13&gt;1990,2,IF(BE13&gt;1980,3,IF(BE13&gt;1973,4,IF(BE13&gt;1970,5,IF(BE13&gt;1960,6,IF(BE13&gt;1958,7,IF(BE13&gt;1953,8,9)))))))))</f>
        <v>6</v>
      </c>
      <c r="BG13" s="995">
        <v>2.6</v>
      </c>
    </row>
    <row r="14" spans="1:59" ht="11.25" customHeight="1" x14ac:dyDescent="0.2">
      <c r="A14" s="984" t="s">
        <v>948</v>
      </c>
      <c r="B14" s="988" t="s">
        <v>949</v>
      </c>
      <c r="C14" s="1070" t="s">
        <v>108</v>
      </c>
      <c r="D14" s="1070" t="s">
        <v>4385</v>
      </c>
      <c r="E14" s="828">
        <v>7</v>
      </c>
      <c r="F14" s="1148">
        <v>637</v>
      </c>
      <c r="G14" s="1148" t="s">
        <v>106</v>
      </c>
      <c r="H14" s="1148" t="s">
        <v>106</v>
      </c>
      <c r="I14" s="987">
        <v>11.96</v>
      </c>
      <c r="J14" s="738">
        <f>(M14/I14)*100</f>
        <v>9.0301003344481607</v>
      </c>
      <c r="K14" s="990">
        <v>0.27</v>
      </c>
      <c r="L14" s="1000">
        <v>4</v>
      </c>
      <c r="M14" s="729">
        <f>K14*L14</f>
        <v>1.08</v>
      </c>
      <c r="N14" s="983" t="s">
        <v>714</v>
      </c>
      <c r="O14" s="831">
        <v>0.25</v>
      </c>
      <c r="P14" s="973">
        <v>43418</v>
      </c>
      <c r="Q14" s="973">
        <v>43434</v>
      </c>
      <c r="R14" s="729">
        <f>(K14-O14)/O14*100</f>
        <v>8.0000000000000071</v>
      </c>
      <c r="S14" s="795">
        <f>IF(INDEX(Historical!$D$7:$D$1442,MATCH(B14,Historical!$B$7:$B$1449,0))=0,"n/a",(INDEX(Historical!$C$7:$C$1442,MATCH(B14,Historical!$B$7:$B$1449,0))/INDEX(Historical!$D$7:$D$1442,MATCH(B14,Historical!$B$7:$B$1449,0))-1)*100)</f>
        <v>36.111111111111114</v>
      </c>
      <c r="T14" s="795">
        <f>IF(INDEX(Historical!$F$7:$F$1442,MATCH(B14,Historical!$B$7:$B$1449,0))=0,"n/a",((INDEX(Historical!$C$7:$C$1442,MATCH(B14,Historical!$B$7:$B$1449,0))/INDEX(Historical!$F$7:$F$1442,MATCH(B14,Historical!$B$7:$B$1449,0)))^(1/3)-1)*100)</f>
        <v>19.105740639430579</v>
      </c>
      <c r="U14" s="795">
        <f>IF(INDEX(Historical!$H$7:$H$1442,MATCH(B14,Historical!$B$7:$B$1449,0))=0,"n/a",((INDEX(Historical!$C$7:$C$1442,MATCH(B14,Historical!$B$7:$B$1449,0))/INDEX(Historical!$H$7:$H$1442,MATCH(B14,Historical!$B$7:$B$1449,0)))^(1/5)-1)*100)</f>
        <v>14.406635585872296</v>
      </c>
      <c r="V14" s="795">
        <f>IF(INDEX(Historical!$O$7:$O$1442,MATCH(B14,Historical!$B$7:$B$1449,0))=0,"n/a",((INDEX(Historical!$C$7:$C$1442,MATCH(B14,Historical!$B$7:$B$1449,0))/INDEX(Historical!$O$7:$O$1442,MATCH(B14,Historical!$B$7:$B$1449,0)))^(1/10)-1)*100)</f>
        <v>-7.3382115710856288</v>
      </c>
      <c r="W14" s="796" t="str">
        <f>IF(OR(U14&lt;=0,U14="n/a",V14&lt;=0,V14="n/a"),"n/a",U14/V14)</f>
        <v>n/a</v>
      </c>
      <c r="X14" s="797">
        <f>IF(OR(AJ14&lt;=0,AJ14="n/a",U14&lt;=0,U14="n/a"),"n/a",U14/AJ14)</f>
        <v>1.1906310401547353</v>
      </c>
      <c r="Y14" s="989"/>
      <c r="Z14" s="738">
        <f>IF(OR(AC14&lt;0.01,AC14="n/a"),"n/a",M14/AC14*100)</f>
        <v>83.07692307692308</v>
      </c>
      <c r="AA14" s="999">
        <f>IF(OR(AC14&lt;0.01,AC14="n/a"),"n/a",I14/AC14)</f>
        <v>9.2000000000000011</v>
      </c>
      <c r="AB14" s="1000">
        <v>12</v>
      </c>
      <c r="AC14" s="978">
        <v>1.3</v>
      </c>
      <c r="AD14" s="978">
        <v>1.1499999999999999</v>
      </c>
      <c r="AE14" s="978">
        <v>2.34</v>
      </c>
      <c r="AF14" s="978">
        <v>1.28</v>
      </c>
      <c r="AG14" s="978">
        <v>14.2</v>
      </c>
      <c r="AH14" s="978">
        <v>27.400000000000002</v>
      </c>
      <c r="AI14" s="978">
        <v>-12.91</v>
      </c>
      <c r="AJ14" s="978">
        <v>12.1</v>
      </c>
      <c r="AK14" s="978">
        <v>8</v>
      </c>
      <c r="AL14" s="991">
        <v>1010</v>
      </c>
      <c r="AM14" s="985">
        <v>0.2</v>
      </c>
      <c r="AN14" s="978">
        <v>4.8499999999999996</v>
      </c>
      <c r="AO14" s="838">
        <f>IF(U14="n/a","n/a",IF(AA14&lt;0,"n/a",IF(AA14="n/a","n/a",J14+U14-AA14)))</f>
        <v>14.236735920320458</v>
      </c>
      <c r="AP14" s="839">
        <f>IF(U14="n/a","n/a",J14+U14)</f>
        <v>23.436735920320459</v>
      </c>
      <c r="AQ14" s="1001">
        <f>IF(OR(AC14&lt;0.01,AF14="n/a"),"n/a",(I14/SQRT(22.5*AC14*(I14/AF14))-1)*100)</f>
        <v>-27.65514684666379</v>
      </c>
      <c r="AR14" s="738">
        <f>INDEX(Historical!$C$7:$C$1442,MATCH(B14,Historical!$B$7:$B$1449,0))*IF(AH14="n/a",1.03,IF(AH14&lt;0,1.01,IF(AH14&gt;10,1.1,(1+AH14/100))))</f>
        <v>1.0780000000000001</v>
      </c>
      <c r="AS14" s="999">
        <f>IF($AI14="n/a",1.03*AR14,IF($AI14&lt;0,1.01*AR14,IF($AI14&gt;10,1.1*AR14,(1+$AI14/100)*AR14)))</f>
        <v>1.0887800000000001</v>
      </c>
      <c r="AT14" s="999">
        <f>IF($AK14="n/a",1.03*AS14,IF($AK14&lt;0,1.01*AS14,IF($AK14&gt;10,1.1*AS14,(1+$AK14/100)*AS14)))</f>
        <v>1.1758824000000001</v>
      </c>
      <c r="AU14" s="999">
        <f>IF($AK14="n/a",1.03*AT14,IF($AK14&lt;0,1.01*AT14,IF($AK14&gt;10,1.1*AT14,(1+$AK14/100)*AT14)))</f>
        <v>1.2699529920000001</v>
      </c>
      <c r="AV14" s="999">
        <f>IF($AK14="n/a",1.03*AU14,IF($AK14&lt;0,1.01*AU14,IF($AK14&gt;10,1.1*AU14,(1+$AK14/100)*AU14)))</f>
        <v>1.3715492313600002</v>
      </c>
      <c r="AW14" s="738">
        <f>SUM(AR14:AV14)</f>
        <v>5.9841646233600008</v>
      </c>
      <c r="AX14" s="846">
        <f>AW14/I14*100</f>
        <v>50.034821265551841</v>
      </c>
      <c r="AY14" s="1080">
        <v>0.41</v>
      </c>
      <c r="AZ14" s="985">
        <v>52.03</v>
      </c>
      <c r="BA14" s="985">
        <v>-6.22</v>
      </c>
      <c r="BB14" s="985">
        <v>6.1</v>
      </c>
      <c r="BC14" s="985">
        <v>9.5299999999999994</v>
      </c>
      <c r="BE14" s="700">
        <v>2012</v>
      </c>
      <c r="BF14" s="1013">
        <f>IF(BE14&gt;2008,0,IF(BE14&gt;2001,1,IF(BE14&gt;1990,2,IF(BE14&gt;1980,3,IF(BE14&gt;1973,4,IF(BE14&gt;1970,5,IF(BE14&gt;1960,6,IF(BE14&gt;1958,7,IF(BE14&gt;1953,8,9)))))))))</f>
        <v>0</v>
      </c>
      <c r="BG14" s="995">
        <v>2.2999999999999998</v>
      </c>
    </row>
    <row r="15" spans="1:59" s="874" customFormat="1" ht="11.25" customHeight="1" x14ac:dyDescent="0.2">
      <c r="A15" s="733" t="s">
        <v>1872</v>
      </c>
      <c r="B15" s="882" t="s">
        <v>1873</v>
      </c>
      <c r="C15" s="1070" t="s">
        <v>154</v>
      </c>
      <c r="D15" s="1070" t="s">
        <v>4386</v>
      </c>
      <c r="E15" s="854">
        <v>6</v>
      </c>
      <c r="F15" s="1148">
        <v>774</v>
      </c>
      <c r="G15" s="1272" t="s">
        <v>37</v>
      </c>
      <c r="H15" s="1272" t="s">
        <v>37</v>
      </c>
      <c r="I15" s="855">
        <v>72.98</v>
      </c>
      <c r="J15" s="856">
        <f>(M15/I15)*100</f>
        <v>1.753905179501233</v>
      </c>
      <c r="K15" s="857">
        <v>0.32</v>
      </c>
      <c r="L15" s="858">
        <v>4</v>
      </c>
      <c r="M15" s="859">
        <f>K15*L15</f>
        <v>1.28</v>
      </c>
      <c r="N15" s="860" t="s">
        <v>107</v>
      </c>
      <c r="O15" s="861">
        <v>0.28000000000000003</v>
      </c>
      <c r="P15" s="862">
        <v>43479</v>
      </c>
      <c r="Q15" s="862">
        <v>43511</v>
      </c>
      <c r="R15" s="859">
        <f>(K15-O15)/O15*100</f>
        <v>14.285714285714276</v>
      </c>
      <c r="S15" s="795">
        <f>IF(INDEX(Historical!$D$7:$D$1442,MATCH(B15,Historical!$B$7:$B$1449,0))=0,"n/a",(INDEX(Historical!$C$7:$C$1442,MATCH(B15,Historical!$B$7:$B$1449,0))/INDEX(Historical!$D$7:$D$1442,MATCH(B15,Historical!$B$7:$B$1449,0))-1)*100)</f>
        <v>5.6603773584905648</v>
      </c>
      <c r="T15" s="795">
        <f>IF(INDEX(Historical!$F$7:$F$1442,MATCH(B15,Historical!$B$7:$B$1449,0))=0,"n/a",((INDEX(Historical!$C$7:$C$1442,MATCH(B15,Historical!$B$7:$B$1449,0))/INDEX(Historical!$F$7:$F$1442,MATCH(B15,Historical!$B$7:$B$1449,0)))^(1/3)-1)*100)</f>
        <v>5.2726599609396629</v>
      </c>
      <c r="U15" s="795">
        <f>IF(INDEX(Historical!$H$7:$H$1442,MATCH(B15,Historical!$B$7:$B$1449,0))=0,"n/a",((INDEX(Historical!$C$7:$C$1442,MATCH(B15,Historical!$B$7:$B$1449,0))/INDEX(Historical!$H$7:$H$1442,MATCH(B15,Historical!$B$7:$B$1449,0)))^(1/5)-1)*100)</f>
        <v>14.869835499703509</v>
      </c>
      <c r="V15" s="795">
        <f>IF(INDEX(Historical!$O$7:$O$1442,MATCH(B15,Historical!$B$7:$B$1449,0))=0,"n/a",((INDEX(Historical!$C$7:$C$1442,MATCH(B15,Historical!$B$7:$B$1449,0))/INDEX(Historical!$O$7:$O$1442,MATCH(B15,Historical!$B$7:$B$1449,0)))^(1/10)-1)*100)</f>
        <v>5.2076783072681376</v>
      </c>
      <c r="W15" s="863">
        <f>IF(OR(U15&lt;=0,U15="n/a",V15&lt;=0,V15="n/a"),"n/a",U15/V15)</f>
        <v>2.8553675212522833</v>
      </c>
      <c r="X15" s="864">
        <f>IF(OR(AJ15&lt;=0,AJ15="n/a",U15&lt;=0,U15="n/a"),"n/a",U15/AJ15)</f>
        <v>0.31370960969838629</v>
      </c>
      <c r="Y15" s="749"/>
      <c r="Z15" s="856">
        <f>IF(OR(AC15&lt;0.01,AC15="n/a"),"n/a",M15/AC15*100)</f>
        <v>91.428571428571431</v>
      </c>
      <c r="AA15" s="866">
        <f>IF(OR(AC15&lt;0.01,AC15="n/a"),"n/a",I15/AC15)</f>
        <v>52.128571428571433</v>
      </c>
      <c r="AB15" s="858">
        <v>12</v>
      </c>
      <c r="AC15" s="867">
        <v>1.4</v>
      </c>
      <c r="AD15" s="867">
        <v>4.7300000000000004</v>
      </c>
      <c r="AE15" s="867">
        <v>4.17</v>
      </c>
      <c r="AF15" s="867">
        <v>4.18</v>
      </c>
      <c r="AG15" s="867">
        <v>3</v>
      </c>
      <c r="AH15" s="867">
        <v>44.6</v>
      </c>
      <c r="AI15" s="867">
        <v>12.18</v>
      </c>
      <c r="AJ15" s="867">
        <v>47.4</v>
      </c>
      <c r="AK15" s="867">
        <v>11.06</v>
      </c>
      <c r="AL15" s="868">
        <v>127650</v>
      </c>
      <c r="AM15" s="869">
        <v>0.2</v>
      </c>
      <c r="AN15" s="867">
        <v>0.77</v>
      </c>
      <c r="AO15" s="870">
        <f>IF(U15="n/a","n/a",IF(AA15&lt;0,"n/a",IF(AA15="n/a","n/a",J15+U15-AA15)))</f>
        <v>-35.50483074936669</v>
      </c>
      <c r="AP15" s="871">
        <f>IF(U15="n/a","n/a",J15+U15)</f>
        <v>16.623740679204744</v>
      </c>
      <c r="AQ15" s="872">
        <f>IF(OR(AC15&lt;0.01,AF15="n/a"),"n/a",(I15/SQRT(22.5*AC15*(I15/AF15))-1)*100)</f>
        <v>211.19656422798369</v>
      </c>
      <c r="AR15" s="738">
        <f>INDEX(Historical!$C$7:$C$1442,MATCH(B15,Historical!$B$7:$B$1449,0))*IF(AH15="n/a",1.03,IF(AH15&lt;0,1.01,IF(AH15&gt;10,1.1,(1+AH15/100))))</f>
        <v>1.2320000000000002</v>
      </c>
      <c r="AS15" s="866">
        <f>IF($AI15="n/a",1.03*AR15,IF($AI15&lt;0,1.01*AR15,IF($AI15&gt;10,1.1*AR15,(1+$AI15/100)*AR15)))</f>
        <v>1.3552000000000004</v>
      </c>
      <c r="AT15" s="866">
        <f>IF($AK15="n/a",1.03*AS15,IF($AK15&lt;0,1.01*AS15,IF($AK15&gt;10,1.1*AS15,(1+$AK15/100)*AS15)))</f>
        <v>1.4907200000000005</v>
      </c>
      <c r="AU15" s="866">
        <f>IF($AK15="n/a",1.03*AT15,IF($AK15&lt;0,1.01*AT15,IF($AK15&gt;10,1.1*AT15,(1+$AK15/100)*AT15)))</f>
        <v>1.6397920000000006</v>
      </c>
      <c r="AV15" s="866">
        <f>IF($AK15="n/a",1.03*AU15,IF($AK15&lt;0,1.01*AU15,IF($AK15&gt;10,1.1*AU15,(1+$AK15/100)*AU15)))</f>
        <v>1.8037712000000008</v>
      </c>
      <c r="AW15" s="856">
        <f>SUM(AR15:AV15)</f>
        <v>7.5214832000000023</v>
      </c>
      <c r="AX15" s="873">
        <f>AW15/I15*100</f>
        <v>10.306225267196496</v>
      </c>
      <c r="AY15" s="1081">
        <v>1.17</v>
      </c>
      <c r="AZ15" s="869">
        <v>31.31</v>
      </c>
      <c r="BA15" s="869">
        <v>-2.59</v>
      </c>
      <c r="BB15" s="869">
        <v>3.95</v>
      </c>
      <c r="BC15" s="869">
        <v>10.16</v>
      </c>
      <c r="BD15" s="1033"/>
      <c r="BE15" s="700">
        <v>2014</v>
      </c>
      <c r="BF15" s="1013">
        <f>IF(BE15&gt;2008,0,IF(BE15&gt;2001,1,IF(BE15&gt;1990,2,IF(BE15&gt;1980,3,IF(BE15&gt;1973,4,IF(BE15&gt;1970,5,IF(BE15&gt;1960,6,IF(BE15&gt;1958,7,IF(BE15&gt;1953,8,9)))))))))</f>
        <v>0</v>
      </c>
      <c r="BG15" s="931">
        <v>1.3</v>
      </c>
    </row>
    <row r="16" spans="1:59" ht="11.25" customHeight="1" x14ac:dyDescent="0.2">
      <c r="A16" s="984" t="s">
        <v>910</v>
      </c>
      <c r="B16" s="988" t="s">
        <v>911</v>
      </c>
      <c r="C16" s="1070" t="s">
        <v>4381</v>
      </c>
      <c r="D16" s="1070" t="s">
        <v>4382</v>
      </c>
      <c r="E16" s="828">
        <v>6</v>
      </c>
      <c r="F16" s="1148">
        <v>718</v>
      </c>
      <c r="G16" s="1273" t="s">
        <v>106</v>
      </c>
      <c r="H16" s="1273" t="s">
        <v>106</v>
      </c>
      <c r="I16" s="987">
        <v>46.02</v>
      </c>
      <c r="J16" s="738">
        <f>(M16/I16)*100</f>
        <v>3.9982616253802692</v>
      </c>
      <c r="K16" s="990">
        <v>0.46</v>
      </c>
      <c r="L16" s="1000">
        <v>4</v>
      </c>
      <c r="M16" s="729">
        <f>K16*L16</f>
        <v>1.84</v>
      </c>
      <c r="N16" s="983" t="s">
        <v>528</v>
      </c>
      <c r="O16" s="831">
        <v>0.44</v>
      </c>
      <c r="P16" s="973">
        <v>43231</v>
      </c>
      <c r="Q16" s="973">
        <v>43245</v>
      </c>
      <c r="R16" s="729">
        <f>(K16-O16)/O16*100</f>
        <v>4.5454545454545494</v>
      </c>
      <c r="S16" s="795">
        <f>IF(INDEX(Historical!$D$7:$D$1442,MATCH(B16,Historical!$B$7:$B$1449,0))=0,"n/a",(INDEX(Historical!$C$7:$C$1442,MATCH(B16,Historical!$B$7:$B$1449,0))/INDEX(Historical!$D$7:$D$1442,MATCH(B16,Historical!$B$7:$B$1449,0))-1)*100)</f>
        <v>4.5977011494252817</v>
      </c>
      <c r="T16" s="795">
        <f>IF(INDEX(Historical!$F$7:$F$1442,MATCH(B16,Historical!$B$7:$B$1449,0))=0,"n/a",((INDEX(Historical!$C$7:$C$1442,MATCH(B16,Historical!$B$7:$B$1449,0))/INDEX(Historical!$F$7:$F$1442,MATCH(B16,Historical!$B$7:$B$1449,0)))^(1/3)-1)*100)</f>
        <v>4.8265840170789165</v>
      </c>
      <c r="U16" s="795">
        <f>IF(INDEX(Historical!$H$7:$H$1442,MATCH(B16,Historical!$B$7:$B$1449,0))=0,"n/a",((INDEX(Historical!$C$7:$C$1442,MATCH(B16,Historical!$B$7:$B$1449,0))/INDEX(Historical!$H$7:$H$1442,MATCH(B16,Historical!$B$7:$B$1449,0)))^(1/5)-1)*100)</f>
        <v>5.1258847976175081</v>
      </c>
      <c r="V16" s="795">
        <f>IF(INDEX(Historical!$O$7:$O$1442,MATCH(B16,Historical!$B$7:$B$1449,0))=0,"n/a",((INDEX(Historical!$C$7:$C$1442,MATCH(B16,Historical!$B$7:$B$1449,0))/INDEX(Historical!$O$7:$O$1442,MATCH(B16,Historical!$B$7:$B$1449,0)))^(1/10)-1)*100)</f>
        <v>3.0323871189001705</v>
      </c>
      <c r="W16" s="796">
        <f>IF(OR(U16&lt;=0,U16="n/a",V16&lt;=0,V16="n/a"),"n/a",U16/V16)</f>
        <v>1.6903794260531739</v>
      </c>
      <c r="X16" s="797">
        <f>IF(OR(AJ16&lt;=0,AJ16="n/a",U16&lt;=0,U16="n/a"),"n/a",U16/AJ16)</f>
        <v>3.2036779985109423</v>
      </c>
      <c r="Y16" s="749"/>
      <c r="Z16" s="738">
        <f>IF(OR(AC16&lt;0.01,AC16="n/a"),"n/a",M16/AC16*100)</f>
        <v>216.47058823529414</v>
      </c>
      <c r="AA16" s="999">
        <f>IF(OR(AC16&lt;0.01,AC16="n/a"),"n/a",I16/AC16)</f>
        <v>54.141176470588242</v>
      </c>
      <c r="AB16" s="1000">
        <v>12</v>
      </c>
      <c r="AC16" s="978">
        <v>0.85</v>
      </c>
      <c r="AD16" s="978">
        <v>3.09</v>
      </c>
      <c r="AE16" s="978">
        <v>7.31</v>
      </c>
      <c r="AF16" s="978">
        <v>1.8</v>
      </c>
      <c r="AG16" s="978">
        <v>3</v>
      </c>
      <c r="AH16" s="978">
        <v>-25</v>
      </c>
      <c r="AI16" s="978">
        <v>-5.0999999999999996</v>
      </c>
      <c r="AJ16" s="978">
        <v>1.6</v>
      </c>
      <c r="AK16" s="978">
        <v>17.62</v>
      </c>
      <c r="AL16" s="991">
        <v>6310</v>
      </c>
      <c r="AM16" s="985">
        <v>0.67999999999999994</v>
      </c>
      <c r="AN16" s="978">
        <v>0.85</v>
      </c>
      <c r="AO16" s="838">
        <f>IF(U16="n/a","n/a",IF(AA16&lt;0,"n/a",IF(AA16="n/a","n/a",J16+U16-AA16)))</f>
        <v>-45.017030047590467</v>
      </c>
      <c r="AP16" s="839">
        <f>IF(U16="n/a","n/a",J16+U16)</f>
        <v>9.1241464229977769</v>
      </c>
      <c r="AQ16" s="1001">
        <f>IF(OR(AC16&lt;0.01,AF16="n/a"),"n/a",(I16/SQRT(22.5*AC16*(I16/AF16))-1)*100)</f>
        <v>108.11761380640176</v>
      </c>
      <c r="AR16" s="738">
        <f>INDEX(Historical!$C$7:$C$1442,MATCH(B16,Historical!$B$7:$B$1449,0))*IF(AH16="n/a",1.03,IF(AH16&lt;0,1.01,IF(AH16&gt;10,1.1,(1+AH16/100))))</f>
        <v>1.8382000000000001</v>
      </c>
      <c r="AS16" s="999">
        <f>IF($AI16="n/a",1.03*AR16,IF($AI16&lt;0,1.01*AR16,IF($AI16&gt;10,1.1*AR16,(1+$AI16/100)*AR16)))</f>
        <v>1.8565820000000002</v>
      </c>
      <c r="AT16" s="999">
        <f>IF($AK16="n/a",1.03*AS16,IF($AK16&lt;0,1.01*AS16,IF($AK16&gt;10,1.1*AS16,(1+$AK16/100)*AS16)))</f>
        <v>2.0422402000000002</v>
      </c>
      <c r="AU16" s="999">
        <f>IF($AK16="n/a",1.03*AT16,IF($AK16&lt;0,1.01*AT16,IF($AK16&gt;10,1.1*AT16,(1+$AK16/100)*AT16)))</f>
        <v>2.2464642200000005</v>
      </c>
      <c r="AV16" s="999">
        <f>IF($AK16="n/a",1.03*AU16,IF($AK16&lt;0,1.01*AU16,IF($AK16&gt;10,1.1*AU16,(1+$AK16/100)*AU16)))</f>
        <v>2.4711106420000006</v>
      </c>
      <c r="AW16" s="738">
        <f>SUM(AR16:AV16)</f>
        <v>10.454597062000001</v>
      </c>
      <c r="AX16" s="846">
        <f>AW16/I16*100</f>
        <v>22.717507740112996</v>
      </c>
      <c r="AY16" s="1080">
        <v>0.4</v>
      </c>
      <c r="AZ16" s="985">
        <v>33.31</v>
      </c>
      <c r="BA16" s="985">
        <v>-0.82000000000000006</v>
      </c>
      <c r="BB16" s="985">
        <v>7.5200000000000005</v>
      </c>
      <c r="BC16" s="985">
        <v>11.129999999999999</v>
      </c>
      <c r="BE16" s="700">
        <v>2013</v>
      </c>
      <c r="BF16" s="1013">
        <f>IF(BE16&gt;2008,0,IF(BE16&gt;2001,1,IF(BE16&gt;1990,2,IF(BE16&gt;1980,3,IF(BE16&gt;1973,4,IF(BE16&gt;1970,5,IF(BE16&gt;1960,6,IF(BE16&gt;1958,7,IF(BE16&gt;1953,8,9)))))))))</f>
        <v>0</v>
      </c>
      <c r="BG16" s="995">
        <v>1.5</v>
      </c>
    </row>
    <row r="17" spans="1:59" ht="11.25" customHeight="1" x14ac:dyDescent="0.2">
      <c r="A17" s="984" t="s">
        <v>399</v>
      </c>
      <c r="B17" s="989" t="s">
        <v>400</v>
      </c>
      <c r="C17" s="1070" t="s">
        <v>4252</v>
      </c>
      <c r="D17" s="1070" t="s">
        <v>4387</v>
      </c>
      <c r="E17" s="828">
        <v>14</v>
      </c>
      <c r="F17" s="1148">
        <v>275</v>
      </c>
      <c r="G17" s="1133" t="s">
        <v>106</v>
      </c>
      <c r="H17" s="1133" t="s">
        <v>106</v>
      </c>
      <c r="I17" s="987">
        <v>153.55000000000001</v>
      </c>
      <c r="J17" s="738">
        <f>(M17/I17)*100</f>
        <v>1.9016606968414194</v>
      </c>
      <c r="K17" s="990">
        <v>1.46</v>
      </c>
      <c r="L17" s="1000">
        <v>2</v>
      </c>
      <c r="M17" s="729">
        <f>K17*L17</f>
        <v>2.92</v>
      </c>
      <c r="N17" s="983" t="s">
        <v>401</v>
      </c>
      <c r="O17" s="831">
        <v>1.33</v>
      </c>
      <c r="P17" s="973">
        <v>43390</v>
      </c>
      <c r="Q17" s="973">
        <v>43419</v>
      </c>
      <c r="R17" s="729">
        <f>(K17-O17)/O17*100</f>
        <v>9.7744360902255547</v>
      </c>
      <c r="S17" s="795">
        <f>IF(INDEX(Historical!$D$7:$D$1442,MATCH(B17,Historical!$B$7:$B$1449,0))=0,"n/a",(INDEX(Historical!$C$7:$C$1442,MATCH(B17,Historical!$B$7:$B$1449,0))/INDEX(Historical!$D$7:$D$1442,MATCH(B17,Historical!$B$7:$B$1449,0))-1)*100)</f>
        <v>4.8872180451127845</v>
      </c>
      <c r="T17" s="795">
        <f>IF(INDEX(Historical!$F$7:$F$1442,MATCH(B17,Historical!$B$7:$B$1449,0))=0,"n/a",((INDEX(Historical!$C$7:$C$1442,MATCH(B17,Historical!$B$7:$B$1449,0))/INDEX(Historical!$F$7:$F$1442,MATCH(B17,Historical!$B$7:$B$1449,0)))^(1/3)-1)*100)</f>
        <v>9.586262193147066</v>
      </c>
      <c r="U17" s="795">
        <f>IF(INDEX(Historical!$H$7:$H$1442,MATCH(B17,Historical!$B$7:$B$1449,0))=0,"n/a",((INDEX(Historical!$C$7:$C$1442,MATCH(B17,Historical!$B$7:$B$1449,0))/INDEX(Historical!$H$7:$H$1442,MATCH(B17,Historical!$B$7:$B$1449,0)))^(1/5)-1)*100)</f>
        <v>9.9033653104016359</v>
      </c>
      <c r="V17" s="795">
        <f>IF(INDEX(Historical!$O$7:$O$1442,MATCH(B17,Historical!$B$7:$B$1449,0))=0,"n/a",((INDEX(Historical!$C$7:$C$1442,MATCH(B17,Historical!$B$7:$B$1449,0))/INDEX(Historical!$O$7:$O$1442,MATCH(B17,Historical!$B$7:$B$1449,0)))^(1/10)-1)*100)</f>
        <v>18.758148989220235</v>
      </c>
      <c r="W17" s="796">
        <f>IF(OR(U17&lt;=0,U17="n/a",V17&lt;=0,V17="n/a"),"n/a",U17/V17)</f>
        <v>0.52795002940283786</v>
      </c>
      <c r="X17" s="797">
        <f>IF(OR(AJ17&lt;=0,AJ17="n/a",U17&lt;=0,U17="n/a"),"n/a",U17/AJ17)</f>
        <v>1.6505608850669393</v>
      </c>
      <c r="Y17" s="989" t="s">
        <v>736</v>
      </c>
      <c r="Z17" s="738">
        <f>IF(OR(AC17&lt;0.01,AC17="n/a"),"n/a",M17/AC17*100)</f>
        <v>43.067846607669615</v>
      </c>
      <c r="AA17" s="999">
        <f>IF(OR(AC17&lt;0.01,AC17="n/a"),"n/a",I17/AC17)</f>
        <v>22.647492625368731</v>
      </c>
      <c r="AB17" s="1000">
        <v>8</v>
      </c>
      <c r="AC17" s="978">
        <v>6.78</v>
      </c>
      <c r="AD17" s="978">
        <v>2.61</v>
      </c>
      <c r="AE17" s="978">
        <v>2.2999999999999998</v>
      </c>
      <c r="AF17" s="978">
        <v>7.74</v>
      </c>
      <c r="AG17" s="978">
        <v>39.6</v>
      </c>
      <c r="AH17" s="978">
        <v>21.5</v>
      </c>
      <c r="AI17" s="978">
        <v>8.99</v>
      </c>
      <c r="AJ17" s="978">
        <v>6</v>
      </c>
      <c r="AK17" s="978">
        <v>8.6900000000000013</v>
      </c>
      <c r="AL17" s="991">
        <v>96780</v>
      </c>
      <c r="AM17" s="985">
        <v>0.2</v>
      </c>
      <c r="AN17" s="978">
        <v>0</v>
      </c>
      <c r="AO17" s="838">
        <f>IF(U17="n/a","n/a",IF(AA17&lt;0,"n/a",IF(AA17="n/a","n/a",J17+U17-AA17)))</f>
        <v>-10.842466618125675</v>
      </c>
      <c r="AP17" s="839">
        <f>IF(U17="n/a","n/a",J17+U17)</f>
        <v>11.805026007243056</v>
      </c>
      <c r="AQ17" s="1001">
        <f>IF(OR(AC17&lt;0.01,AF17="n/a"),"n/a",(I17/SQRT(22.5*AC17*(I17/AF17))-1)*100)</f>
        <v>179.11892560567875</v>
      </c>
      <c r="AR17" s="738">
        <f>INDEX(Historical!$C$7:$C$1442,MATCH(B17,Historical!$B$7:$B$1449,0))*IF(AH17="n/a",1.03,IF(AH17&lt;0,1.01,IF(AH17&gt;10,1.1,(1+AH17/100))))</f>
        <v>3.0690000000000004</v>
      </c>
      <c r="AS17" s="999">
        <f>IF($AI17="n/a",1.03*AR17,IF($AI17&lt;0,1.01*AR17,IF($AI17&gt;10,1.1*AR17,(1+$AI17/100)*AR17)))</f>
        <v>3.3449031000000007</v>
      </c>
      <c r="AT17" s="999">
        <f>IF($AK17="n/a",1.03*AS17,IF($AK17&lt;0,1.01*AS17,IF($AK17&gt;10,1.1*AS17,(1+$AK17/100)*AS17)))</f>
        <v>3.6355751793900009</v>
      </c>
      <c r="AU17" s="999">
        <f>IF($AK17="n/a",1.03*AT17,IF($AK17&lt;0,1.01*AT17,IF($AK17&gt;10,1.1*AT17,(1+$AK17/100)*AT17)))</f>
        <v>3.9515066624789918</v>
      </c>
      <c r="AV17" s="999">
        <f>IF($AK17="n/a",1.03*AU17,IF($AK17&lt;0,1.01*AU17,IF($AK17&gt;10,1.1*AU17,(1+$AK17/100)*AU17)))</f>
        <v>4.2948925914484164</v>
      </c>
      <c r="AW17" s="738">
        <f>SUM(AR17:AV17)</f>
        <v>18.295877533317409</v>
      </c>
      <c r="AX17" s="846">
        <f>AW17/I17*100</f>
        <v>11.915257266895088</v>
      </c>
      <c r="AY17" s="1080">
        <v>1.1000000000000001</v>
      </c>
      <c r="AZ17" s="985">
        <v>15.770000000000001</v>
      </c>
      <c r="BA17" s="985">
        <v>-12.58</v>
      </c>
      <c r="BB17" s="985">
        <v>1.34</v>
      </c>
      <c r="BC17" s="985">
        <v>-3.5900000000000003</v>
      </c>
      <c r="BE17" s="700">
        <v>2006</v>
      </c>
      <c r="BF17" s="1013">
        <f>IF(BE17&gt;2008,0,IF(BE17&gt;2001,1,IF(BE17&gt;1990,2,IF(BE17&gt;1980,3,IF(BE17&gt;1973,4,IF(BE17&gt;1970,5,IF(BE17&gt;1960,6,IF(BE17&gt;1958,7,IF(BE17&gt;1953,8,9)))))))))</f>
        <v>1</v>
      </c>
      <c r="BG17" s="995">
        <v>17.299999999999997</v>
      </c>
    </row>
    <row r="18" spans="1:59" ht="11.25" customHeight="1" x14ac:dyDescent="0.2">
      <c r="A18" s="984" t="s">
        <v>402</v>
      </c>
      <c r="B18" s="989" t="s">
        <v>403</v>
      </c>
      <c r="C18" s="1070" t="s">
        <v>112</v>
      </c>
      <c r="D18" s="1070" t="s">
        <v>4384</v>
      </c>
      <c r="E18" s="828">
        <v>16</v>
      </c>
      <c r="F18" s="1148">
        <v>223</v>
      </c>
      <c r="G18" s="1092" t="s">
        <v>106</v>
      </c>
      <c r="H18" s="1092" t="s">
        <v>106</v>
      </c>
      <c r="I18" s="987">
        <v>16.71</v>
      </c>
      <c r="J18" s="738">
        <f>(M18/I18)*100</f>
        <v>2.8725314183123873</v>
      </c>
      <c r="K18" s="990">
        <v>0.12</v>
      </c>
      <c r="L18" s="1000">
        <v>4</v>
      </c>
      <c r="M18" s="729">
        <f>K18*L18</f>
        <v>0.48</v>
      </c>
      <c r="N18" s="983" t="s">
        <v>404</v>
      </c>
      <c r="O18" s="831">
        <v>0.11</v>
      </c>
      <c r="P18" s="973">
        <v>43472</v>
      </c>
      <c r="Q18" s="973">
        <v>43494</v>
      </c>
      <c r="R18" s="729">
        <f>(K18-O18)/O18*100</f>
        <v>9.0909090909090864</v>
      </c>
      <c r="S18" s="795">
        <f>IF(INDEX(Historical!$D$7:$D$1442,MATCH(B18,Historical!$B$7:$B$1449,0))=0,"n/a",(INDEX(Historical!$C$7:$C$1442,MATCH(B18,Historical!$B$7:$B$1449,0))/INDEX(Historical!$D$7:$D$1442,MATCH(B18,Historical!$B$7:$B$1449,0))-1)*100)</f>
        <v>4.761904761904745</v>
      </c>
      <c r="T18" s="795">
        <f>IF(INDEX(Historical!$F$7:$F$1442,MATCH(B18,Historical!$B$7:$B$1449,0))=0,"n/a",((INDEX(Historical!$C$7:$C$1442,MATCH(B18,Historical!$B$7:$B$1449,0))/INDEX(Historical!$F$7:$F$1442,MATCH(B18,Historical!$B$7:$B$1449,0)))^(1/3)-1)*100)</f>
        <v>6.917810999860885</v>
      </c>
      <c r="U18" s="795">
        <f>IF(INDEX(Historical!$H$7:$H$1442,MATCH(B18,Historical!$B$7:$B$1449,0))=0,"n/a",((INDEX(Historical!$C$7:$C$1442,MATCH(B18,Historical!$B$7:$B$1449,0))/INDEX(Historical!$H$7:$H$1442,MATCH(B18,Historical!$B$7:$B$1449,0)))^(1/5)-1)*100)</f>
        <v>7.9608473046602901</v>
      </c>
      <c r="V18" s="795">
        <f>IF(INDEX(Historical!$O$7:$O$1442,MATCH(B18,Historical!$B$7:$B$1449,0))=0,"n/a",((INDEX(Historical!$C$7:$C$1442,MATCH(B18,Historical!$B$7:$B$1449,0))/INDEX(Historical!$O$7:$O$1442,MATCH(B18,Historical!$B$7:$B$1449,0)))^(1/10)-1)*100)</f>
        <v>9.9766218946124816</v>
      </c>
      <c r="W18" s="796">
        <f>IF(OR(U18&lt;=0,U18="n/a",V18&lt;=0,V18="n/a"),"n/a",U18/V18)</f>
        <v>0.79795018682218088</v>
      </c>
      <c r="X18" s="797">
        <f>IF(OR(AJ18&lt;=0,AJ18="n/a",U18&lt;=0,U18="n/a"),"n/a",U18/AJ18)</f>
        <v>1.6937972988638914</v>
      </c>
      <c r="Y18" s="749"/>
      <c r="Z18" s="738">
        <f>IF(OR(AC18&lt;0.01,AC18="n/a"),"n/a",M18/AC18*100)</f>
        <v>37.5</v>
      </c>
      <c r="AA18" s="999">
        <f>IF(OR(AC18&lt;0.01,AC18="n/a"),"n/a",I18/AC18)</f>
        <v>13.0546875</v>
      </c>
      <c r="AB18" s="1000">
        <v>12</v>
      </c>
      <c r="AC18" s="978">
        <v>1.28</v>
      </c>
      <c r="AD18" s="978">
        <v>1.3</v>
      </c>
      <c r="AE18" s="978">
        <v>0.4</v>
      </c>
      <c r="AF18" s="978">
        <v>1.07</v>
      </c>
      <c r="AG18" s="978">
        <v>6.5</v>
      </c>
      <c r="AH18" s="978">
        <v>-13</v>
      </c>
      <c r="AI18" s="978">
        <v>12.31</v>
      </c>
      <c r="AJ18" s="978">
        <v>4.7</v>
      </c>
      <c r="AK18" s="978">
        <v>10</v>
      </c>
      <c r="AL18" s="991">
        <v>54.31</v>
      </c>
      <c r="AM18" s="985">
        <v>11.600000000000001</v>
      </c>
      <c r="AN18" s="978">
        <v>0</v>
      </c>
      <c r="AO18" s="838">
        <f>IF(U18="n/a","n/a",IF(AA18&lt;0,"n/a",IF(AA18="n/a","n/a",J18+U18-AA18)))</f>
        <v>-2.221308777027323</v>
      </c>
      <c r="AP18" s="839">
        <f>IF(U18="n/a","n/a",J18+U18)</f>
        <v>10.833378722972677</v>
      </c>
      <c r="AQ18" s="1001">
        <f>IF(OR(AC18&lt;0.01,AF18="n/a"),"n/a",(I18/SQRT(22.5*AC18*(I18/AF18))-1)*100)</f>
        <v>-21.207683327200812</v>
      </c>
      <c r="AR18" s="738">
        <f>INDEX(Historical!$C$7:$C$1442,MATCH(B18,Historical!$B$7:$B$1449,0))*IF(AH18="n/a",1.03,IF(AH18&lt;0,1.01,IF(AH18&gt;10,1.1,(1+AH18/100))))</f>
        <v>0.44440000000000002</v>
      </c>
      <c r="AS18" s="999">
        <f>IF($AI18="n/a",1.03*AR18,IF($AI18&lt;0,1.01*AR18,IF($AI18&gt;10,1.1*AR18,(1+$AI18/100)*AR18)))</f>
        <v>0.48884000000000005</v>
      </c>
      <c r="AT18" s="999">
        <f>IF($AK18="n/a",1.03*AS18,IF($AK18&lt;0,1.01*AS18,IF($AK18&gt;10,1.1*AS18,(1+$AK18/100)*AS18)))</f>
        <v>0.53772400000000009</v>
      </c>
      <c r="AU18" s="999">
        <f>IF($AK18="n/a",1.03*AT18,IF($AK18&lt;0,1.01*AT18,IF($AK18&gt;10,1.1*AT18,(1+$AK18/100)*AT18)))</f>
        <v>0.59149640000000014</v>
      </c>
      <c r="AV18" s="999">
        <f>IF($AK18="n/a",1.03*AU18,IF($AK18&lt;0,1.01*AU18,IF($AK18&gt;10,1.1*AU18,(1+$AK18/100)*AU18)))</f>
        <v>0.65064604000000026</v>
      </c>
      <c r="AW18" s="738">
        <f>SUM(AR18:AV18)</f>
        <v>2.7131064400000007</v>
      </c>
      <c r="AX18" s="846">
        <f>AW18/I18*100</f>
        <v>16.236423937761824</v>
      </c>
      <c r="AY18" s="1080">
        <v>1.1399999999999999</v>
      </c>
      <c r="AZ18" s="985">
        <v>23.78</v>
      </c>
      <c r="BA18" s="985">
        <v>-33.11</v>
      </c>
      <c r="BB18" s="985">
        <v>8.6999999999999993</v>
      </c>
      <c r="BC18" s="985">
        <v>-14.49</v>
      </c>
      <c r="BE18" s="700">
        <v>2005</v>
      </c>
      <c r="BF18" s="1013">
        <f>IF(BE18&gt;2008,0,IF(BE18&gt;2001,1,IF(BE18&gt;1990,2,IF(BE18&gt;1980,3,IF(BE18&gt;1973,4,IF(BE18&gt;1970,5,IF(BE18&gt;1960,6,IF(BE18&gt;1958,7,IF(BE18&gt;1953,8,9)))))))))</f>
        <v>1</v>
      </c>
      <c r="BG18" s="995">
        <v>2.9000000000000004</v>
      </c>
    </row>
    <row r="19" spans="1:59" ht="11.25" customHeight="1" x14ac:dyDescent="0.2">
      <c r="A19" s="976" t="s">
        <v>889</v>
      </c>
      <c r="B19" s="988" t="s">
        <v>890</v>
      </c>
      <c r="C19" s="1070" t="s">
        <v>4381</v>
      </c>
      <c r="D19" s="1070" t="s">
        <v>4382</v>
      </c>
      <c r="E19" s="828">
        <v>7</v>
      </c>
      <c r="F19" s="1148">
        <v>650</v>
      </c>
      <c r="G19" s="1148" t="s">
        <v>37</v>
      </c>
      <c r="H19" s="1148" t="s">
        <v>37</v>
      </c>
      <c r="I19" s="987">
        <v>66.03</v>
      </c>
      <c r="J19" s="738">
        <f>(M19/I19)*100</f>
        <v>3.3621081326669695</v>
      </c>
      <c r="K19" s="990">
        <v>0.55500000000000005</v>
      </c>
      <c r="L19" s="1000">
        <v>4</v>
      </c>
      <c r="M19" s="729">
        <f>K19*L19</f>
        <v>2.2200000000000002</v>
      </c>
      <c r="N19" s="983" t="s">
        <v>190</v>
      </c>
      <c r="O19" s="831">
        <v>0.54</v>
      </c>
      <c r="P19" s="973">
        <v>43454</v>
      </c>
      <c r="Q19" s="973">
        <v>43469</v>
      </c>
      <c r="R19" s="729">
        <f>(K19-O19)/O19*100</f>
        <v>2.7777777777777799</v>
      </c>
      <c r="S19" s="795">
        <f>IF(INDEX(Historical!$D$7:$D$1442,MATCH(B19,Historical!$B$7:$B$1449,0))=0,"n/a",(INDEX(Historical!$C$7:$C$1442,MATCH(B19,Historical!$B$7:$B$1449,0))/INDEX(Historical!$D$7:$D$1442,MATCH(B19,Historical!$B$7:$B$1449,0))-1)*100)</f>
        <v>4.9504950495049549</v>
      </c>
      <c r="T19" s="795">
        <f>IF(INDEX(Historical!$F$7:$F$1442,MATCH(B19,Historical!$B$7:$B$1449,0))=0,"n/a",((INDEX(Historical!$C$7:$C$1442,MATCH(B19,Historical!$B$7:$B$1449,0))/INDEX(Historical!$F$7:$F$1442,MATCH(B19,Historical!$B$7:$B$1449,0)))^(1/3)-1)*100)</f>
        <v>5.0255401319593052</v>
      </c>
      <c r="U19" s="795">
        <f>IF(INDEX(Historical!$H$7:$H$1442,MATCH(B19,Historical!$B$7:$B$1449,0))=0,"n/a",((INDEX(Historical!$C$7:$C$1442,MATCH(B19,Historical!$B$7:$B$1449,0))/INDEX(Historical!$H$7:$H$1442,MATCH(B19,Historical!$B$7:$B$1449,0)))^(1/5)-1)*100)</f>
        <v>5.3973402280791616</v>
      </c>
      <c r="V19" s="795">
        <f>IF(INDEX(Historical!$O$7:$O$1442,MATCH(B19,Historical!$B$7:$B$1449,0))=0,"n/a",((INDEX(Historical!$C$7:$C$1442,MATCH(B19,Historical!$B$7:$B$1449,0))/INDEX(Historical!$O$7:$O$1442,MATCH(B19,Historical!$B$7:$B$1449,0)))^(1/10)-1)*100)</f>
        <v>0.58439001618264541</v>
      </c>
      <c r="W19" s="796">
        <f>IF(OR(U19&lt;=0,U19="n/a",V19&lt;=0,V19="n/a"),"n/a",U19/V19)</f>
        <v>9.2358529040856769</v>
      </c>
      <c r="X19" s="797">
        <f>IF(OR(AJ19&lt;=0,AJ19="n/a",U19&lt;=0,U19="n/a"),"n/a",U19/AJ19)</f>
        <v>0.47764072814859831</v>
      </c>
      <c r="Y19" s="749"/>
      <c r="Z19" s="738">
        <f>IF(OR(AC19&lt;0.01,AC19="n/a"),"n/a",M19/AC19*100)</f>
        <v>113.26530612244898</v>
      </c>
      <c r="AA19" s="999">
        <f>IF(OR(AC19&lt;0.01,AC19="n/a"),"n/a",I19/AC19)</f>
        <v>33.688775510204081</v>
      </c>
      <c r="AB19" s="1000">
        <v>12</v>
      </c>
      <c r="AC19" s="978">
        <v>1.96</v>
      </c>
      <c r="AD19" s="978" t="s">
        <v>137</v>
      </c>
      <c r="AE19" s="978">
        <v>16.100000000000001</v>
      </c>
      <c r="AF19" s="978">
        <v>1.97</v>
      </c>
      <c r="AG19" s="978">
        <v>6.5</v>
      </c>
      <c r="AH19" s="978">
        <v>6.8000000000000007</v>
      </c>
      <c r="AI19" s="978">
        <v>-11.3</v>
      </c>
      <c r="AJ19" s="978">
        <v>11.3</v>
      </c>
      <c r="AK19" s="978">
        <v>-0.89999999999999991</v>
      </c>
      <c r="AL19" s="991">
        <v>2240</v>
      </c>
      <c r="AM19" s="985">
        <v>3</v>
      </c>
      <c r="AN19" s="978">
        <v>0.57999999999999996</v>
      </c>
      <c r="AO19" s="838">
        <f>IF(U19="n/a","n/a",IF(AA19&lt;0,"n/a",IF(AA19="n/a","n/a",J19+U19-AA19)))</f>
        <v>-24.929327149457951</v>
      </c>
      <c r="AP19" s="839">
        <f>IF(U19="n/a","n/a",J19+U19)</f>
        <v>8.7594483607461306</v>
      </c>
      <c r="AQ19" s="1001">
        <f>IF(OR(AC19&lt;0.01,AF19="n/a"),"n/a",(I19/SQRT(22.5*AC19*(I19/AF19))-1)*100)</f>
        <v>71.745144204496</v>
      </c>
      <c r="AR19" s="738">
        <f>INDEX(Historical!$C$7:$C$1442,MATCH(B19,Historical!$B$7:$B$1449,0))*IF(AH19="n/a",1.03,IF(AH19&lt;0,1.01,IF(AH19&gt;10,1.1,(1+AH19/100))))</f>
        <v>2.2641600000000004</v>
      </c>
      <c r="AS19" s="999">
        <f>IF($AI19="n/a",1.03*AR19,IF($AI19&lt;0,1.01*AR19,IF($AI19&gt;10,1.1*AR19,(1+$AI19/100)*AR19)))</f>
        <v>2.2868016000000004</v>
      </c>
      <c r="AT19" s="999">
        <f>IF($AK19="n/a",1.03*AS19,IF($AK19&lt;0,1.01*AS19,IF($AK19&gt;10,1.1*AS19,(1+$AK19/100)*AS19)))</f>
        <v>2.3096696160000003</v>
      </c>
      <c r="AU19" s="999">
        <f>IF($AK19="n/a",1.03*AT19,IF($AK19&lt;0,1.01*AT19,IF($AK19&gt;10,1.1*AT19,(1+$AK19/100)*AT19)))</f>
        <v>2.3327663121600004</v>
      </c>
      <c r="AV19" s="999">
        <f>IF($AK19="n/a",1.03*AU19,IF($AK19&lt;0,1.01*AU19,IF($AK19&gt;10,1.1*AU19,(1+$AK19/100)*AU19)))</f>
        <v>2.3560939752816004</v>
      </c>
      <c r="AW19" s="738">
        <f>SUM(AR19:AV19)</f>
        <v>11.549491503441603</v>
      </c>
      <c r="AX19" s="846">
        <f>AW19/I19*100</f>
        <v>17.491278969319403</v>
      </c>
      <c r="AY19" s="1080">
        <v>0.18</v>
      </c>
      <c r="AZ19" s="985">
        <v>50.960000000000008</v>
      </c>
      <c r="BA19" s="985">
        <v>1.27</v>
      </c>
      <c r="BB19" s="985">
        <v>9.85</v>
      </c>
      <c r="BC19" s="985">
        <v>19.79</v>
      </c>
      <c r="BE19" s="700">
        <v>2013</v>
      </c>
      <c r="BF19" s="1013">
        <f>IF(BE19&gt;2008,0,IF(BE19&gt;2001,1,IF(BE19&gt;1990,2,IF(BE19&gt;1980,3,IF(BE19&gt;1973,4,IF(BE19&gt;1970,5,IF(BE19&gt;1960,6,IF(BE19&gt;1958,7,IF(BE19&gt;1953,8,9)))))))))</f>
        <v>0</v>
      </c>
      <c r="BG19" s="995">
        <v>3.8</v>
      </c>
    </row>
    <row r="20" spans="1:59" ht="11.25" customHeight="1" x14ac:dyDescent="0.2">
      <c r="A20" s="984" t="s">
        <v>427</v>
      </c>
      <c r="B20" s="988" t="s">
        <v>428</v>
      </c>
      <c r="C20" s="1070" t="s">
        <v>4252</v>
      </c>
      <c r="D20" s="1070" t="s">
        <v>4388</v>
      </c>
      <c r="E20" s="828">
        <v>16</v>
      </c>
      <c r="F20" s="1148">
        <v>204</v>
      </c>
      <c r="G20" s="1085" t="s">
        <v>106</v>
      </c>
      <c r="H20" s="1085" t="s">
        <v>106</v>
      </c>
      <c r="I20" s="987">
        <v>98.86</v>
      </c>
      <c r="J20" s="738">
        <f>(M20/I20)*100</f>
        <v>1.9421404005664575</v>
      </c>
      <c r="K20" s="990">
        <v>0.48</v>
      </c>
      <c r="L20" s="1000">
        <v>4</v>
      </c>
      <c r="M20" s="729">
        <f>K20*L20</f>
        <v>1.92</v>
      </c>
      <c r="N20" s="983" t="s">
        <v>327</v>
      </c>
      <c r="O20" s="831">
        <v>0.45</v>
      </c>
      <c r="P20" s="694">
        <v>43167</v>
      </c>
      <c r="Q20" s="694">
        <v>43179</v>
      </c>
      <c r="R20" s="729">
        <f>(K20-O20)/O20*100</f>
        <v>6.6666666666666599</v>
      </c>
      <c r="S20" s="795">
        <f>IF(INDEX(Historical!$D$7:$D$1442,MATCH(B20,Historical!$B$7:$B$1449,0))=0,"n/a",(INDEX(Historical!$C$7:$C$1442,MATCH(B20,Historical!$B$7:$B$1449,0))/INDEX(Historical!$D$7:$D$1442,MATCH(B20,Historical!$B$7:$B$1449,0))-1)*100)</f>
        <v>6.6666666666666652</v>
      </c>
      <c r="T20" s="795">
        <f>IF(INDEX(Historical!$F$7:$F$1442,MATCH(B20,Historical!$B$7:$B$1449,0))=0,"n/a",((INDEX(Historical!$C$7:$C$1442,MATCH(B20,Historical!$B$7:$B$1449,0))/INDEX(Historical!$F$7:$F$1442,MATCH(B20,Historical!$B$7:$B$1449,0)))^(1/3)-1)*100)</f>
        <v>6.2658569182611146</v>
      </c>
      <c r="U20" s="795">
        <f>IF(INDEX(Historical!$H$7:$H$1442,MATCH(B20,Historical!$B$7:$B$1449,0))=0,"n/a",((INDEX(Historical!$C$7:$C$1442,MATCH(B20,Historical!$B$7:$B$1449,0))/INDEX(Historical!$H$7:$H$1442,MATCH(B20,Historical!$B$7:$B$1449,0)))^(1/5)-1)*100)</f>
        <v>7.1402027941006807</v>
      </c>
      <c r="V20" s="795">
        <f>IF(INDEX(Historical!$O$7:$O$1442,MATCH(B20,Historical!$B$7:$B$1449,0))=0,"n/a",((INDEX(Historical!$C$7:$C$1442,MATCH(B20,Historical!$B$7:$B$1449,0))/INDEX(Historical!$O$7:$O$1442,MATCH(B20,Historical!$B$7:$B$1449,0)))^(1/10)-1)*100)</f>
        <v>9.4260348858074661</v>
      </c>
      <c r="W20" s="796">
        <f>IF(OR(U20&lt;=0,U20="n/a",V20&lt;=0,V20="n/a"),"n/a",U20/V20)</f>
        <v>0.75749802335778504</v>
      </c>
      <c r="X20" s="797">
        <f>IF(OR(AJ20&lt;=0,AJ20="n/a",U20&lt;=0,U20="n/a"),"n/a",U20/AJ20)</f>
        <v>0.51368365425184748</v>
      </c>
      <c r="Y20" s="988"/>
      <c r="Z20" s="738">
        <f>IF(OR(AC20&lt;0.01,AC20="n/a"),"n/a",M20/AC20*100)</f>
        <v>46.715328467153277</v>
      </c>
      <c r="AA20" s="999">
        <f>IF(OR(AC20&lt;0.01,AC20="n/a"),"n/a",I20/AC20)</f>
        <v>24.053527980535279</v>
      </c>
      <c r="AB20" s="1000">
        <v>10</v>
      </c>
      <c r="AC20" s="978">
        <v>4.1100000000000003</v>
      </c>
      <c r="AD20" s="978">
        <v>2.57</v>
      </c>
      <c r="AE20" s="978">
        <v>5.92</v>
      </c>
      <c r="AF20" s="978">
        <v>3.34</v>
      </c>
      <c r="AG20" s="978">
        <v>13.900000000000002</v>
      </c>
      <c r="AH20" s="978">
        <v>99</v>
      </c>
      <c r="AI20" s="978">
        <v>8.3000000000000007</v>
      </c>
      <c r="AJ20" s="978">
        <v>13.900000000000002</v>
      </c>
      <c r="AK20" s="978">
        <v>9.34</v>
      </c>
      <c r="AL20" s="991">
        <v>36690</v>
      </c>
      <c r="AM20" s="985">
        <v>0.1</v>
      </c>
      <c r="AN20" s="978">
        <v>0.57999999999999996</v>
      </c>
      <c r="AO20" s="838">
        <f>IF(U20="n/a","n/a",IF(AA20&lt;0,"n/a",IF(AA20="n/a","n/a",J20+U20-AA20)))</f>
        <v>-14.971184785868139</v>
      </c>
      <c r="AP20" s="839">
        <f>IF(U20="n/a","n/a",J20+U20)</f>
        <v>9.0823431946671391</v>
      </c>
      <c r="AQ20" s="1001">
        <f>IF(OR(AC20&lt;0.01,AF20="n/a"),"n/a",(I20/SQRT(22.5*AC20*(I20/AF20))-1)*100)</f>
        <v>88.96064664367178</v>
      </c>
      <c r="AR20" s="738">
        <f>INDEX(Historical!$C$7:$C$1442,MATCH(B20,Historical!$B$7:$B$1449,0))*IF(AH20="n/a",1.03,IF(AH20&lt;0,1.01,IF(AH20&gt;10,1.1,(1+AH20/100))))</f>
        <v>2.1120000000000001</v>
      </c>
      <c r="AS20" s="999">
        <f>IF($AI20="n/a",1.03*AR20,IF($AI20&lt;0,1.01*AR20,IF($AI20&gt;10,1.1*AR20,(1+$AI20/100)*AR20)))</f>
        <v>2.287296</v>
      </c>
      <c r="AT20" s="999">
        <f>IF($AK20="n/a",1.03*AS20,IF($AK20&lt;0,1.01*AS20,IF($AK20&gt;10,1.1*AS20,(1+$AK20/100)*AS20)))</f>
        <v>2.5009294463999998</v>
      </c>
      <c r="AU20" s="999">
        <f>IF($AK20="n/a",1.03*AT20,IF($AK20&lt;0,1.01*AT20,IF($AK20&gt;10,1.1*AT20,(1+$AK20/100)*AT20)))</f>
        <v>2.7345162566937598</v>
      </c>
      <c r="AV20" s="999">
        <f>IF($AK20="n/a",1.03*AU20,IF($AK20&lt;0,1.01*AU20,IF($AK20&gt;10,1.1*AU20,(1+$AK20/100)*AU20)))</f>
        <v>2.9899200750689565</v>
      </c>
      <c r="AW20" s="738">
        <f>SUM(AR20:AV20)</f>
        <v>12.624661778162716</v>
      </c>
      <c r="AX20" s="846">
        <f>AW20/I20*100</f>
        <v>12.77024254315468</v>
      </c>
      <c r="AY20" s="1080">
        <v>1.19</v>
      </c>
      <c r="AZ20" s="985">
        <v>29.03</v>
      </c>
      <c r="BA20" s="985">
        <v>-4.5699999999999994</v>
      </c>
      <c r="BB20" s="985">
        <v>11.799999999999999</v>
      </c>
      <c r="BC20" s="985">
        <v>7.28</v>
      </c>
      <c r="BE20" s="700">
        <v>2003</v>
      </c>
      <c r="BF20" s="1013">
        <f>IF(BE20&gt;2008,0,IF(BE20&gt;2001,1,IF(BE20&gt;1990,2,IF(BE20&gt;1980,3,IF(BE20&gt;1973,4,IF(BE20&gt;1970,5,IF(BE20&gt;1960,6,IF(BE20&gt;1958,7,IF(BE20&gt;1953,8,9)))))))))</f>
        <v>1</v>
      </c>
      <c r="BG20" s="995">
        <v>7.1999999999999993</v>
      </c>
    </row>
    <row r="21" spans="1:59" ht="11.25" customHeight="1" x14ac:dyDescent="0.2">
      <c r="A21" s="976" t="s">
        <v>134</v>
      </c>
      <c r="B21" s="988" t="s">
        <v>135</v>
      </c>
      <c r="C21" s="1070" t="s">
        <v>128</v>
      </c>
      <c r="D21" s="1070" t="s">
        <v>4389</v>
      </c>
      <c r="E21" s="828">
        <v>43</v>
      </c>
      <c r="F21" s="1148">
        <v>57</v>
      </c>
      <c r="G21" s="1148" t="s">
        <v>37</v>
      </c>
      <c r="H21" s="1148" t="s">
        <v>115</v>
      </c>
      <c r="I21" s="978">
        <v>44.9</v>
      </c>
      <c r="J21" s="738">
        <f>(M21/I21)*100</f>
        <v>2.984409799554566</v>
      </c>
      <c r="K21" s="990">
        <v>0.33500000000000002</v>
      </c>
      <c r="L21" s="1000">
        <v>4</v>
      </c>
      <c r="M21" s="729">
        <f>K21*L21</f>
        <v>1.34</v>
      </c>
      <c r="N21" s="983" t="s">
        <v>263</v>
      </c>
      <c r="O21" s="831">
        <v>0.32</v>
      </c>
      <c r="P21" s="694">
        <v>43150</v>
      </c>
      <c r="Q21" s="694">
        <v>43172</v>
      </c>
      <c r="R21" s="729">
        <f>(K21-O21)/O21*100</f>
        <v>4.6875000000000044</v>
      </c>
      <c r="S21" s="795">
        <f>IF(INDEX(Historical!$D$7:$D$1442,MATCH(B21,Historical!$B$7:$B$1449,0))=0,"n/a",(INDEX(Historical!$C$7:$C$1442,MATCH(B21,Historical!$B$7:$B$1449,0))/INDEX(Historical!$D$7:$D$1442,MATCH(B21,Historical!$B$7:$B$1449,0))-1)*100)</f>
        <v>4.6875</v>
      </c>
      <c r="T21" s="795">
        <f>IF(INDEX(Historical!$F$7:$F$1442,MATCH(B21,Historical!$B$7:$B$1449,0))=0,"n/a",((INDEX(Historical!$C$7:$C$1442,MATCH(B21,Historical!$B$7:$B$1449,0))/INDEX(Historical!$F$7:$F$1442,MATCH(B21,Historical!$B$7:$B$1449,0)))^(1/3)-1)*100)</f>
        <v>6.1603296820987863</v>
      </c>
      <c r="U21" s="795">
        <f>IF(INDEX(Historical!$H$7:$H$1442,MATCH(B21,Historical!$B$7:$B$1449,0))=0,"n/a",((INDEX(Historical!$C$7:$C$1442,MATCH(B21,Historical!$B$7:$B$1449,0))/INDEX(Historical!$H$7:$H$1442,MATCH(B21,Historical!$B$7:$B$1449,0)))^(1/5)-1)*100)</f>
        <v>12.010372422372351</v>
      </c>
      <c r="V21" s="795">
        <f>IF(INDEX(Historical!$O$7:$O$1442,MATCH(B21,Historical!$B$7:$B$1449,0))=0,"n/a",((INDEX(Historical!$C$7:$C$1442,MATCH(B21,Historical!$B$7:$B$1449,0))/INDEX(Historical!$O$7:$O$1442,MATCH(B21,Historical!$B$7:$B$1449,0)))^(1/10)-1)*100)</f>
        <v>9.9284603899335124</v>
      </c>
      <c r="W21" s="796">
        <f>IF(OR(U21&lt;=0,U21="n/a",V21&lt;=0,V21="n/a"),"n/a",U21/V21)</f>
        <v>1.2096913268193821</v>
      </c>
      <c r="X21" s="797">
        <f>IF(OR(AJ21&lt;=0,AJ21="n/a",U21&lt;=0,U21="n/a"),"n/a",U21/AJ21)</f>
        <v>0.67097052638951682</v>
      </c>
      <c r="Y21" s="989"/>
      <c r="Z21" s="738">
        <f>IF(OR(AC21&lt;0.01,AC21="n/a"),"n/a",M21/AC21*100)</f>
        <v>37.016574585635361</v>
      </c>
      <c r="AA21" s="999">
        <f>IF(OR(AC21&lt;0.01,AC21="n/a"),"n/a",I21/AC21)</f>
        <v>12.403314917127071</v>
      </c>
      <c r="AB21" s="1000">
        <v>6</v>
      </c>
      <c r="AC21" s="978">
        <v>3.62</v>
      </c>
      <c r="AD21" s="978" t="s">
        <v>137</v>
      </c>
      <c r="AE21" s="978">
        <v>0.39</v>
      </c>
      <c r="AF21" s="978">
        <v>1.34</v>
      </c>
      <c r="AG21" s="978">
        <v>12.2</v>
      </c>
      <c r="AH21" s="978">
        <v>10.299999999999999</v>
      </c>
      <c r="AI21" s="978">
        <v>2.7</v>
      </c>
      <c r="AJ21" s="978">
        <v>17.899999999999999</v>
      </c>
      <c r="AK21" s="978">
        <v>-8.7999999999999989</v>
      </c>
      <c r="AL21" s="991">
        <v>25140</v>
      </c>
      <c r="AM21" s="985">
        <v>0.2</v>
      </c>
      <c r="AN21" s="978">
        <v>0.41</v>
      </c>
      <c r="AO21" s="838">
        <f>IF(U21="n/a","n/a",IF(AA21&lt;0,"n/a",IF(AA21="n/a","n/a",J21+U21-AA21)))</f>
        <v>2.5914673047998456</v>
      </c>
      <c r="AP21" s="839">
        <f>IF(U21="n/a","n/a",J21+U21)</f>
        <v>14.994782221926917</v>
      </c>
      <c r="AQ21" s="1001">
        <f>IF(OR(AC21&lt;0.01,AF21="n/a"),"n/a",(I21/SQRT(22.5*AC21*(I21/AF21))-1)*100)</f>
        <v>-14.053137892066569</v>
      </c>
      <c r="AR21" s="738">
        <f>INDEX(Historical!$C$7:$C$1442,MATCH(B21,Historical!$B$7:$B$1449,0))*IF(AH21="n/a",1.03,IF(AH21&lt;0,1.01,IF(AH21&gt;10,1.1,(1+AH21/100))))</f>
        <v>1.4740000000000002</v>
      </c>
      <c r="AS21" s="999">
        <f>IF($AI21="n/a",1.03*AR21,IF($AI21&lt;0,1.01*AR21,IF($AI21&gt;10,1.1*AR21,(1+$AI21/100)*AR21)))</f>
        <v>1.513798</v>
      </c>
      <c r="AT21" s="999">
        <f>IF($AK21="n/a",1.03*AS21,IF($AK21&lt;0,1.01*AS21,IF($AK21&gt;10,1.1*AS21,(1+$AK21/100)*AS21)))</f>
        <v>1.52893598</v>
      </c>
      <c r="AU21" s="999">
        <f>IF($AK21="n/a",1.03*AT21,IF($AK21&lt;0,1.01*AT21,IF($AK21&gt;10,1.1*AT21,(1+$AK21/100)*AT21)))</f>
        <v>1.5442253398000001</v>
      </c>
      <c r="AV21" s="999">
        <f>IF($AK21="n/a",1.03*AU21,IF($AK21&lt;0,1.01*AU21,IF($AK21&gt;10,1.1*AU21,(1+$AK21/100)*AU21)))</f>
        <v>1.5596675931980002</v>
      </c>
      <c r="AW21" s="738">
        <f>SUM(AR21:AV21)</f>
        <v>7.6206269129980004</v>
      </c>
      <c r="AX21" s="846">
        <f>AW21/I21*100</f>
        <v>16.972443013358575</v>
      </c>
      <c r="AY21" s="1080">
        <v>0.96</v>
      </c>
      <c r="AZ21" s="985">
        <v>14.66</v>
      </c>
      <c r="BA21" s="985">
        <v>-13.76</v>
      </c>
      <c r="BB21" s="985">
        <v>2.63</v>
      </c>
      <c r="BC21" s="985">
        <v>-3.6799999999999997</v>
      </c>
      <c r="BE21" s="700">
        <v>1976</v>
      </c>
      <c r="BF21" s="1013">
        <f>IF(BE21&gt;2008,0,IF(BE21&gt;2001,1,IF(BE21&gt;1990,2,IF(BE21&gt;1980,3,IF(BE21&gt;1973,4,IF(BE21&gt;1970,5,IF(BE21&gt;1960,6,IF(BE21&gt;1958,7,IF(BE21&gt;1953,8,9)))))))))</f>
        <v>4</v>
      </c>
      <c r="BG21" s="995">
        <v>5.7</v>
      </c>
    </row>
    <row r="22" spans="1:59" ht="11.25" customHeight="1" x14ac:dyDescent="0.2">
      <c r="A22" s="976" t="s">
        <v>144</v>
      </c>
      <c r="B22" s="988" t="s">
        <v>145</v>
      </c>
      <c r="C22" s="1070" t="s">
        <v>4252</v>
      </c>
      <c r="D22" s="1070" t="s">
        <v>4387</v>
      </c>
      <c r="E22" s="828">
        <v>44</v>
      </c>
      <c r="F22" s="1148">
        <v>56</v>
      </c>
      <c r="G22" s="1148" t="s">
        <v>37</v>
      </c>
      <c r="H22" s="1148" t="s">
        <v>115</v>
      </c>
      <c r="I22" s="978">
        <v>139.84</v>
      </c>
      <c r="J22" s="738">
        <f>(M22/I22)*100</f>
        <v>2.2597254004576661</v>
      </c>
      <c r="K22" s="990">
        <v>0.79</v>
      </c>
      <c r="L22" s="1000">
        <v>4</v>
      </c>
      <c r="M22" s="729">
        <f>K22*L22</f>
        <v>3.16</v>
      </c>
      <c r="N22" s="983" t="s">
        <v>146</v>
      </c>
      <c r="O22" s="831">
        <v>0.69</v>
      </c>
      <c r="P22" s="973">
        <v>43447</v>
      </c>
      <c r="Q22" s="973">
        <v>43466</v>
      </c>
      <c r="R22" s="729">
        <f>(K22-O22)/O22*100</f>
        <v>14.49275362318842</v>
      </c>
      <c r="S22" s="795">
        <f>IF(INDEX(Historical!$D$7:$D$1442,MATCH(B22,Historical!$B$7:$B$1449,0))=0,"n/a",(INDEX(Historical!$C$7:$C$1442,MATCH(B22,Historical!$B$7:$B$1449,0))/INDEX(Historical!$D$7:$D$1442,MATCH(B22,Historical!$B$7:$B$1449,0))-1)*100)</f>
        <v>15.789473684210531</v>
      </c>
      <c r="T22" s="795">
        <f>IF(INDEX(Historical!$F$7:$F$1442,MATCH(B22,Historical!$B$7:$B$1449,0))=0,"n/a",((INDEX(Historical!$C$7:$C$1442,MATCH(B22,Historical!$B$7:$B$1449,0))/INDEX(Historical!$F$7:$F$1442,MATCH(B22,Historical!$B$7:$B$1449,0)))^(1/3)-1)*100)</f>
        <v>10.437343607370298</v>
      </c>
      <c r="U22" s="795">
        <f>IF(INDEX(Historical!$H$7:$H$1442,MATCH(B22,Historical!$B$7:$B$1449,0))=0,"n/a",((INDEX(Historical!$C$7:$C$1442,MATCH(B22,Historical!$B$7:$B$1449,0))/INDEX(Historical!$H$7:$H$1442,MATCH(B22,Historical!$B$7:$B$1449,0)))^(1/5)-1)*100)</f>
        <v>11.673058472690045</v>
      </c>
      <c r="V22" s="795">
        <f>IF(INDEX(Historical!$O$7:$O$1442,MATCH(B22,Historical!$B$7:$B$1449,0))=0,"n/a",((INDEX(Historical!$C$7:$C$1442,MATCH(B22,Historical!$B$7:$B$1449,0))/INDEX(Historical!$O$7:$O$1442,MATCH(B22,Historical!$B$7:$B$1449,0)))^(1/10)-1)*100)</f>
        <v>10.048298268052447</v>
      </c>
      <c r="W22" s="796">
        <f>IF(OR(U22&lt;=0,U22="n/a",V22&lt;=0,V22="n/a"),"n/a",U22/V22)</f>
        <v>1.1616950613223096</v>
      </c>
      <c r="X22" s="797">
        <f>IF(OR(AJ22&lt;=0,AJ22="n/a",U22&lt;=0,U22="n/a"),"n/a",U22/AJ22)</f>
        <v>1.2034080899680457</v>
      </c>
      <c r="Y22" s="988"/>
      <c r="Z22" s="738">
        <f>IF(OR(AC22&lt;0.01,AC22="n/a"),"n/a",M22/AC22*100)</f>
        <v>80.818414322250646</v>
      </c>
      <c r="AA22" s="999">
        <f>IF(OR(AC22&lt;0.01,AC22="n/a"),"n/a",I22/AC22)</f>
        <v>35.764705882352942</v>
      </c>
      <c r="AB22" s="1000">
        <v>6</v>
      </c>
      <c r="AC22" s="978">
        <v>3.91</v>
      </c>
      <c r="AD22" s="978">
        <v>2.15</v>
      </c>
      <c r="AE22" s="978">
        <v>4.46</v>
      </c>
      <c r="AF22" s="978">
        <v>13.06</v>
      </c>
      <c r="AG22" s="978">
        <v>39.700000000000003</v>
      </c>
      <c r="AH22" s="978">
        <v>-4.9000000000000004</v>
      </c>
      <c r="AI22" s="978">
        <v>13.28</v>
      </c>
      <c r="AJ22" s="978">
        <v>9.7000000000000011</v>
      </c>
      <c r="AK22" s="978">
        <v>16.66</v>
      </c>
      <c r="AL22" s="991">
        <v>60470</v>
      </c>
      <c r="AM22" s="985">
        <v>0.2</v>
      </c>
      <c r="AN22" s="978">
        <v>0.43</v>
      </c>
      <c r="AO22" s="838">
        <f>IF(U22="n/a","n/a",IF(AA22&lt;0,"n/a",IF(AA22="n/a","n/a",J22+U22-AA22)))</f>
        <v>-21.831922009205229</v>
      </c>
      <c r="AP22" s="839">
        <f>IF(U22="n/a","n/a",J22+U22)</f>
        <v>13.932783873147711</v>
      </c>
      <c r="AQ22" s="1001">
        <f>IF(OR(AC22&lt;0.01,AF22="n/a"),"n/a",(I22/SQRT(22.5*AC22*(I22/AF22))-1)*100)</f>
        <v>355.62511823429253</v>
      </c>
      <c r="AR22" s="738">
        <f>INDEX(Historical!$C$7:$C$1442,MATCH(B22,Historical!$B$7:$B$1449,0))*IF(AH22="n/a",1.03,IF(AH22&lt;0,1.01,IF(AH22&gt;10,1.1,(1+AH22/100))))</f>
        <v>2.6664000000000003</v>
      </c>
      <c r="AS22" s="999">
        <f>IF($AI22="n/a",1.03*AR22,IF($AI22&lt;0,1.01*AR22,IF($AI22&gt;10,1.1*AR22,(1+$AI22/100)*AR22)))</f>
        <v>2.9330400000000005</v>
      </c>
      <c r="AT22" s="999">
        <f>IF($AK22="n/a",1.03*AS22,IF($AK22&lt;0,1.01*AS22,IF($AK22&gt;10,1.1*AS22,(1+$AK22/100)*AS22)))</f>
        <v>3.226344000000001</v>
      </c>
      <c r="AU22" s="999">
        <f>IF($AK22="n/a",1.03*AT22,IF($AK22&lt;0,1.01*AT22,IF($AK22&gt;10,1.1*AT22,(1+$AK22/100)*AT22)))</f>
        <v>3.5489784000000015</v>
      </c>
      <c r="AV22" s="999">
        <f>IF($AK22="n/a",1.03*AU22,IF($AK22&lt;0,1.01*AU22,IF($AK22&gt;10,1.1*AU22,(1+$AK22/100)*AU22)))</f>
        <v>3.903876240000002</v>
      </c>
      <c r="AW22" s="738">
        <f>SUM(AR22:AV22)</f>
        <v>16.278638640000004</v>
      </c>
      <c r="AX22" s="846">
        <f>AW22/I22*100</f>
        <v>11.64090291762014</v>
      </c>
      <c r="AY22" s="1080">
        <v>0.93</v>
      </c>
      <c r="AZ22" s="985">
        <v>29.95</v>
      </c>
      <c r="BA22" s="985">
        <v>-8.9</v>
      </c>
      <c r="BB22" s="985">
        <v>2.79</v>
      </c>
      <c r="BC22" s="985">
        <v>1.9900000000000002</v>
      </c>
      <c r="BE22" s="700">
        <v>1976</v>
      </c>
      <c r="BF22" s="1013">
        <f>IF(BE22&gt;2008,0,IF(BE22&gt;2001,1,IF(BE22&gt;1990,2,IF(BE22&gt;1980,3,IF(BE22&gt;1973,4,IF(BE22&gt;1970,5,IF(BE22&gt;1960,6,IF(BE22&gt;1958,7,IF(BE22&gt;1953,8,9)))))))))</f>
        <v>4</v>
      </c>
      <c r="BG22" s="995">
        <v>4.2</v>
      </c>
    </row>
    <row r="23" spans="1:59" ht="11.25" customHeight="1" x14ac:dyDescent="0.2">
      <c r="A23" s="993" t="s">
        <v>4362</v>
      </c>
      <c r="B23" s="662" t="s">
        <v>3819</v>
      </c>
      <c r="C23" s="1070" t="s">
        <v>131</v>
      </c>
      <c r="D23" s="1070" t="s">
        <v>4390</v>
      </c>
      <c r="E23" s="828">
        <v>5</v>
      </c>
      <c r="F23" s="1148">
        <v>859</v>
      </c>
      <c r="G23" s="1078" t="s">
        <v>106</v>
      </c>
      <c r="H23" s="1078" t="s">
        <v>106</v>
      </c>
      <c r="I23" s="987">
        <v>69.34</v>
      </c>
      <c r="J23" s="738">
        <f>(M23/I23)*100</f>
        <v>2.7401211421978653</v>
      </c>
      <c r="K23" s="990">
        <v>0.47499999999999998</v>
      </c>
      <c r="L23" s="1000">
        <v>4</v>
      </c>
      <c r="M23" s="729">
        <f>K23*L23</f>
        <v>1.9</v>
      </c>
      <c r="N23" s="983" t="s">
        <v>320</v>
      </c>
      <c r="O23" s="831">
        <v>0.45750000000000002</v>
      </c>
      <c r="P23" s="973">
        <v>43445</v>
      </c>
      <c r="Q23" s="973">
        <v>43465</v>
      </c>
      <c r="R23" s="729">
        <f>(K23-O23)/O23*100</f>
        <v>3.8251366120218488</v>
      </c>
      <c r="S23" s="795">
        <f>IF(INDEX(Historical!$D$7:$D$1442,MATCH(B23,Historical!$B$7:$B$1449,0))=0,"n/a",(INDEX(Historical!$C$7:$C$1442,MATCH(B23,Historical!$B$7:$B$1449,0))/INDEX(Historical!$D$7:$D$1442,MATCH(B23,Historical!$B$7:$B$1449,0))-1)*100)</f>
        <v>3.9381153305203753</v>
      </c>
      <c r="T23" s="795">
        <f>IF(INDEX(Historical!$F$7:$F$1442,MATCH(B23,Historical!$B$7:$B$1449,0))=0,"n/a",((INDEX(Historical!$C$7:$C$1442,MATCH(B23,Historical!$B$7:$B$1449,0))/INDEX(Historical!$F$7:$F$1442,MATCH(B23,Historical!$B$7:$B$1449,0)))^(1/3)-1)*100)</f>
        <v>3.7358372119158822</v>
      </c>
      <c r="U23" s="795">
        <f>IF(INDEX(Historical!$H$7:$H$1442,MATCH(B23,Historical!$B$7:$B$1449,0))=0,"n/a",((INDEX(Historical!$C$7:$C$1442,MATCH(B23,Historical!$B$7:$B$1449,0))/INDEX(Historical!$H$7:$H$1442,MATCH(B23,Historical!$B$7:$B$1449,0)))^(1/5)-1)*100)</f>
        <v>2.9183684729572557</v>
      </c>
      <c r="V23" s="795">
        <f>IF(INDEX(Historical!$O$7:$O$1442,MATCH(B23,Historical!$B$7:$B$1449,0))=0,"n/a",((INDEX(Historical!$C$7:$C$1442,MATCH(B23,Historical!$B$7:$B$1449,0))/INDEX(Historical!$O$7:$O$1442,MATCH(B23,Historical!$B$7:$B$1449,0)))^(1/10)-1)*100)</f>
        <v>-3.1331732318778838</v>
      </c>
      <c r="W23" s="796" t="str">
        <f>IF(OR(U23&lt;=0,U23="n/a",V23&lt;=0,V23="n/a"),"n/a",U23/V23)</f>
        <v>n/a</v>
      </c>
      <c r="X23" s="797">
        <f>IF(OR(AJ23&lt;=0,AJ23="n/a",U23&lt;=0,U23="n/a"),"n/a",U23/AJ23)</f>
        <v>0.53061244962859189</v>
      </c>
      <c r="Y23" s="749"/>
      <c r="Z23" s="738">
        <f>IF(OR(AC23&lt;0.01,AC23="n/a"),"n/a",M23/AC23*100)</f>
        <v>55.393586005830898</v>
      </c>
      <c r="AA23" s="999">
        <f>IF(OR(AC23&lt;0.01,AC23="n/a"),"n/a",I23/AC23)</f>
        <v>20.215743440233236</v>
      </c>
      <c r="AB23" s="1000">
        <v>12</v>
      </c>
      <c r="AC23" s="978">
        <v>3.43</v>
      </c>
      <c r="AD23" s="978">
        <v>2.62</v>
      </c>
      <c r="AE23" s="978">
        <v>2.73</v>
      </c>
      <c r="AF23" s="978">
        <v>2.21</v>
      </c>
      <c r="AG23" s="978">
        <v>9.3000000000000007</v>
      </c>
      <c r="AH23" s="978">
        <v>3.3000000000000003</v>
      </c>
      <c r="AI23" s="978">
        <v>-3.1300000000000003</v>
      </c>
      <c r="AJ23" s="978">
        <v>5.5</v>
      </c>
      <c r="AK23" s="978">
        <v>7.7</v>
      </c>
      <c r="AL23" s="991">
        <v>17140</v>
      </c>
      <c r="AM23" s="985">
        <v>0.5</v>
      </c>
      <c r="AN23" s="978">
        <v>1.1499999999999999</v>
      </c>
      <c r="AO23" s="838">
        <f>IF(U23="n/a","n/a",IF(AA23&lt;0,"n/a",IF(AA23="n/a","n/a",J23+U23-AA23)))</f>
        <v>-14.557253825078115</v>
      </c>
      <c r="AP23" s="839">
        <f>IF(U23="n/a","n/a",J23+U23)</f>
        <v>5.6584896151551209</v>
      </c>
      <c r="AQ23" s="1001">
        <f>IF(OR(AC23&lt;0.01,AF23="n/a"),"n/a",(I23/SQRT(22.5*AC23*(I23/AF23))-1)*100)</f>
        <v>40.912570219055347</v>
      </c>
      <c r="AR23" s="738">
        <f>INDEX(Historical!$C$7:$C$1442,MATCH(B23,Historical!$B$7:$B$1449,0))*IF(AH23="n/a",1.03,IF(AH23&lt;0,1.01,IF(AH23&gt;10,1.1,(1+AH23/100))))</f>
        <v>1.9084674999999998</v>
      </c>
      <c r="AS23" s="999">
        <f>IF($AI23="n/a",1.03*AR23,IF($AI23&lt;0,1.01*AR23,IF($AI23&gt;10,1.1*AR23,(1+$AI23/100)*AR23)))</f>
        <v>1.9275521749999998</v>
      </c>
      <c r="AT23" s="999">
        <f>IF($AK23="n/a",1.03*AS23,IF($AK23&lt;0,1.01*AS23,IF($AK23&gt;10,1.1*AS23,(1+$AK23/100)*AS23)))</f>
        <v>2.0759736924749999</v>
      </c>
      <c r="AU23" s="999">
        <f>IF($AK23="n/a",1.03*AT23,IF($AK23&lt;0,1.01*AT23,IF($AK23&gt;10,1.1*AT23,(1+$AK23/100)*AT23)))</f>
        <v>2.2358236667955746</v>
      </c>
      <c r="AV23" s="999">
        <f>IF($AK23="n/a",1.03*AU23,IF($AK23&lt;0,1.01*AU23,IF($AK23&gt;10,1.1*AU23,(1+$AK23/100)*AU23)))</f>
        <v>2.4079820891388337</v>
      </c>
      <c r="AW23" s="738">
        <f>SUM(AR23:AV23)</f>
        <v>10.555799123409408</v>
      </c>
      <c r="AX23" s="846">
        <f>AW23/I23*100</f>
        <v>15.223246500446216</v>
      </c>
      <c r="AY23" s="1080">
        <v>0.33</v>
      </c>
      <c r="AZ23" s="985">
        <v>33.629999999999995</v>
      </c>
      <c r="BA23" s="985">
        <v>-2.27</v>
      </c>
      <c r="BB23" s="985">
        <v>2.94</v>
      </c>
      <c r="BC23" s="985">
        <v>10.02</v>
      </c>
      <c r="BE23" s="700">
        <v>2014</v>
      </c>
      <c r="BF23" s="1013">
        <f>IF(BE23&gt;2008,0,IF(BE23&gt;2001,1,IF(BE23&gt;1990,2,IF(BE23&gt;1980,3,IF(BE23&gt;1973,4,IF(BE23&gt;1970,5,IF(BE23&gt;1960,6,IF(BE23&gt;1958,7,IF(BE23&gt;1953,8,9)))))))))</f>
        <v>0</v>
      </c>
      <c r="BG23" s="995">
        <v>2.6</v>
      </c>
    </row>
    <row r="24" spans="1:59" s="874" customFormat="1" ht="11.25" customHeight="1" x14ac:dyDescent="0.2">
      <c r="A24" s="853" t="s">
        <v>409</v>
      </c>
      <c r="B24" s="882" t="s">
        <v>410</v>
      </c>
      <c r="C24" s="1070" t="s">
        <v>108</v>
      </c>
      <c r="D24" s="1070" t="s">
        <v>118</v>
      </c>
      <c r="E24" s="854">
        <v>15</v>
      </c>
      <c r="F24" s="1148">
        <v>250</v>
      </c>
      <c r="G24" s="1272" t="s">
        <v>106</v>
      </c>
      <c r="H24" s="1272" t="s">
        <v>106</v>
      </c>
      <c r="I24" s="855">
        <v>31.32</v>
      </c>
      <c r="J24" s="856">
        <f>(M24/I24)*100</f>
        <v>0.89399744572158379</v>
      </c>
      <c r="K24" s="857">
        <v>0.28000000000000003</v>
      </c>
      <c r="L24" s="858">
        <v>1</v>
      </c>
      <c r="M24" s="859">
        <f>K24*L24</f>
        <v>0.28000000000000003</v>
      </c>
      <c r="N24" s="860" t="s">
        <v>172</v>
      </c>
      <c r="O24" s="861">
        <v>0.26</v>
      </c>
      <c r="P24" s="862">
        <v>43431</v>
      </c>
      <c r="Q24" s="862">
        <v>43446</v>
      </c>
      <c r="R24" s="859">
        <f>(K24-O24)/O24*100</f>
        <v>7.6923076923076987</v>
      </c>
      <c r="S24" s="795">
        <f>IF(INDEX(Historical!$D$7:$D$1442,MATCH(B24,Historical!$B$7:$B$1449,0))=0,"n/a",(INDEX(Historical!$C$7:$C$1442,MATCH(B24,Historical!$B$7:$B$1449,0))/INDEX(Historical!$D$7:$D$1442,MATCH(B24,Historical!$B$7:$B$1449,0))-1)*100)</f>
        <v>7.6923076923077094</v>
      </c>
      <c r="T24" s="795">
        <f>IF(INDEX(Historical!$F$7:$F$1442,MATCH(B24,Historical!$B$7:$B$1449,0))=0,"n/a",((INDEX(Historical!$C$7:$C$1442,MATCH(B24,Historical!$B$7:$B$1449,0))/INDEX(Historical!$F$7:$F$1442,MATCH(B24,Historical!$B$7:$B$1449,0)))^(1/3)-1)*100)</f>
        <v>8.3706762661827092</v>
      </c>
      <c r="U24" s="795">
        <f>IF(INDEX(Historical!$H$7:$H$1442,MATCH(B24,Historical!$B$7:$B$1449,0))=0,"n/a",((INDEX(Historical!$C$7:$C$1442,MATCH(B24,Historical!$B$7:$B$1449,0))/INDEX(Historical!$H$7:$H$1442,MATCH(B24,Historical!$B$7:$B$1449,0)))^(1/5)-1)*100)</f>
        <v>9.2388464140373152</v>
      </c>
      <c r="V24" s="795">
        <f>IF(INDEX(Historical!$O$7:$O$1442,MATCH(B24,Historical!$B$7:$B$1449,0))=0,"n/a",((INDEX(Historical!$C$7:$C$1442,MATCH(B24,Historical!$B$7:$B$1449,0))/INDEX(Historical!$O$7:$O$1442,MATCH(B24,Historical!$B$7:$B$1449,0)))^(1/10)-1)*100)</f>
        <v>14.869835499703509</v>
      </c>
      <c r="W24" s="863">
        <f>IF(OR(U24&lt;=0,U24="n/a",V24&lt;=0,V24="n/a"),"n/a",U24/V24)</f>
        <v>0.62131463486744887</v>
      </c>
      <c r="X24" s="864">
        <f>IF(OR(AJ24&lt;=0,AJ24="n/a",U24&lt;=0,U24="n/a"),"n/a",U24/AJ24)</f>
        <v>0.43374865793602418</v>
      </c>
      <c r="Y24" s="989"/>
      <c r="Z24" s="856">
        <f>IF(OR(AC24&lt;0.01,AC24="n/a"),"n/a",M24/AC24*100)</f>
        <v>5.3639846743295028</v>
      </c>
      <c r="AA24" s="866">
        <f>IF(OR(AC24&lt;0.01,AC24="n/a"),"n/a",I24/AC24)</f>
        <v>6</v>
      </c>
      <c r="AB24" s="858">
        <v>12</v>
      </c>
      <c r="AC24" s="867">
        <v>5.22</v>
      </c>
      <c r="AD24" s="867">
        <v>0.6</v>
      </c>
      <c r="AE24" s="867">
        <v>0.86</v>
      </c>
      <c r="AF24" s="867">
        <v>1.1399999999999999</v>
      </c>
      <c r="AG24" s="867">
        <v>17.100000000000001</v>
      </c>
      <c r="AH24" s="867">
        <v>139.69999999999999</v>
      </c>
      <c r="AI24" s="867">
        <v>-17.34</v>
      </c>
      <c r="AJ24" s="867">
        <v>21.3</v>
      </c>
      <c r="AK24" s="867">
        <v>10</v>
      </c>
      <c r="AL24" s="868">
        <v>2790</v>
      </c>
      <c r="AM24" s="869">
        <v>0.3</v>
      </c>
      <c r="AN24" s="867">
        <v>0.3</v>
      </c>
      <c r="AO24" s="870">
        <f>IF(U24="n/a","n/a",IF(AA24&lt;0,"n/a",IF(AA24="n/a","n/a",J24+U24-AA24)))</f>
        <v>4.1328438597588999</v>
      </c>
      <c r="AP24" s="871">
        <f>IF(U24="n/a","n/a",J24+U24)</f>
        <v>10.1328438597589</v>
      </c>
      <c r="AQ24" s="872">
        <f>IF(OR(AC24&lt;0.01,AF24="n/a"),"n/a",(I24/SQRT(22.5*AC24*(I24/AF24))-1)*100)</f>
        <v>-44.863804991639114</v>
      </c>
      <c r="AR24" s="738">
        <f>INDEX(Historical!$C$7:$C$1442,MATCH(B24,Historical!$B$7:$B$1449,0))*IF(AH24="n/a",1.03,IF(AH24&lt;0,1.01,IF(AH24&gt;10,1.1,(1+AH24/100))))</f>
        <v>0.30800000000000005</v>
      </c>
      <c r="AS24" s="866">
        <f>IF($AI24="n/a",1.03*AR24,IF($AI24&lt;0,1.01*AR24,IF($AI24&gt;10,1.1*AR24,(1+$AI24/100)*AR24)))</f>
        <v>0.31108000000000008</v>
      </c>
      <c r="AT24" s="866">
        <f>IF($AK24="n/a",1.03*AS24,IF($AK24&lt;0,1.01*AS24,IF($AK24&gt;10,1.1*AS24,(1+$AK24/100)*AS24)))</f>
        <v>0.3421880000000001</v>
      </c>
      <c r="AU24" s="866">
        <f>IF($AK24="n/a",1.03*AT24,IF($AK24&lt;0,1.01*AT24,IF($AK24&gt;10,1.1*AT24,(1+$AK24/100)*AT24)))</f>
        <v>0.37640680000000015</v>
      </c>
      <c r="AV24" s="866">
        <f>IF($AK24="n/a",1.03*AU24,IF($AK24&lt;0,1.01*AU24,IF($AK24&gt;10,1.1*AU24,(1+$AK24/100)*AU24)))</f>
        <v>0.41404748000000019</v>
      </c>
      <c r="AW24" s="856">
        <f>SUM(AR24:AV24)</f>
        <v>1.7517222800000005</v>
      </c>
      <c r="AX24" s="873">
        <f>AW24/I24*100</f>
        <v>5.5929830140485333</v>
      </c>
      <c r="AY24" s="1081">
        <v>2.2999999999999998</v>
      </c>
      <c r="AZ24" s="869">
        <v>23.94</v>
      </c>
      <c r="BA24" s="869">
        <v>-18.790000000000003</v>
      </c>
      <c r="BB24" s="869">
        <v>3.2</v>
      </c>
      <c r="BC24" s="869">
        <v>-6.0699999999999994</v>
      </c>
      <c r="BD24" s="1033"/>
      <c r="BE24" s="700">
        <v>2005</v>
      </c>
      <c r="BF24" s="1013">
        <f>IF(BE24&gt;2008,0,IF(BE24&gt;2001,1,IF(BE24&gt;1990,2,IF(BE24&gt;1980,3,IF(BE24&gt;1973,4,IF(BE24&gt;1970,5,IF(BE24&gt;1960,6,IF(BE24&gt;1958,7,IF(BE24&gt;1953,8,9)))))))))</f>
        <v>1</v>
      </c>
      <c r="BG24" s="931">
        <v>0.70000000000000007</v>
      </c>
    </row>
    <row r="25" spans="1:59" ht="11.25" customHeight="1" x14ac:dyDescent="0.2">
      <c r="A25" s="976" t="s">
        <v>912</v>
      </c>
      <c r="B25" s="988" t="s">
        <v>913</v>
      </c>
      <c r="C25" s="1070" t="s">
        <v>131</v>
      </c>
      <c r="D25" s="1070" t="s">
        <v>4391</v>
      </c>
      <c r="E25" s="828">
        <v>9</v>
      </c>
      <c r="F25" s="1148">
        <v>401</v>
      </c>
      <c r="G25" s="1273" t="s">
        <v>37</v>
      </c>
      <c r="H25" s="1273" t="s">
        <v>37</v>
      </c>
      <c r="I25" s="987">
        <v>79.12</v>
      </c>
      <c r="J25" s="738">
        <f>(M25/I25)*100</f>
        <v>3.3872598584428717</v>
      </c>
      <c r="K25" s="990">
        <v>0.67</v>
      </c>
      <c r="L25" s="1000">
        <v>4</v>
      </c>
      <c r="M25" s="729">
        <f>K25*L25</f>
        <v>2.68</v>
      </c>
      <c r="N25" s="983" t="s">
        <v>250</v>
      </c>
      <c r="O25" s="831">
        <v>0.62</v>
      </c>
      <c r="P25" s="973">
        <v>43412</v>
      </c>
      <c r="Q25" s="973">
        <v>43444</v>
      </c>
      <c r="R25" s="729">
        <f>(K25-O25)/O25*100</f>
        <v>8.0645161290322651</v>
      </c>
      <c r="S25" s="795">
        <f>IF(INDEX(Historical!$D$7:$D$1442,MATCH(B25,Historical!$B$7:$B$1449,0))=0,"n/a",(INDEX(Historical!$C$7:$C$1442,MATCH(B25,Historical!$B$7:$B$1449,0))/INDEX(Historical!$D$7:$D$1442,MATCH(B25,Historical!$B$7:$B$1449,0))-1)*100)</f>
        <v>5.8577405857740406</v>
      </c>
      <c r="T25" s="795">
        <f>IF(INDEX(Historical!$F$7:$F$1442,MATCH(B25,Historical!$B$7:$B$1449,0))=0,"n/a",((INDEX(Historical!$C$7:$C$1442,MATCH(B25,Historical!$B$7:$B$1449,0))/INDEX(Historical!$F$7:$F$1442,MATCH(B25,Historical!$B$7:$B$1449,0)))^(1/3)-1)*100)</f>
        <v>5.5749020301092411</v>
      </c>
      <c r="U25" s="795">
        <f>IF(INDEX(Historical!$H$7:$H$1442,MATCH(B25,Historical!$B$7:$B$1449,0))=0,"n/a",((INDEX(Historical!$C$7:$C$1442,MATCH(B25,Historical!$B$7:$B$1449,0))/INDEX(Historical!$H$7:$H$1442,MATCH(B25,Historical!$B$7:$B$1449,0)))^(1/5)-1)*100)</f>
        <v>5.3457894311828236</v>
      </c>
      <c r="V25" s="795">
        <f>IF(INDEX(Historical!$O$7:$O$1442,MATCH(B25,Historical!$B$7:$B$1449,0))=0,"n/a",((INDEX(Historical!$C$7:$C$1442,MATCH(B25,Historical!$B$7:$B$1449,0))/INDEX(Historical!$O$7:$O$1442,MATCH(B25,Historical!$B$7:$B$1449,0)))^(1/10)-1)*100)</f>
        <v>4.4305745323073076</v>
      </c>
      <c r="W25" s="796">
        <f>IF(OR(U25&lt;=0,U25="n/a",V25&lt;=0,V25="n/a"),"n/a",U25/V25)</f>
        <v>1.2065679952344466</v>
      </c>
      <c r="X25" s="797">
        <f>IF(OR(AJ25&lt;=0,AJ25="n/a",U25&lt;=0,U25="n/a"),"n/a",U25/AJ25)</f>
        <v>0.65997400384973137</v>
      </c>
      <c r="Y25" s="988"/>
      <c r="Z25" s="738">
        <f>IF(OR(AC25&lt;0.01,AC25="n/a"),"n/a",M25/AC25*100)</f>
        <v>68.367346938775526</v>
      </c>
      <c r="AA25" s="999">
        <f>IF(OR(AC25&lt;0.01,AC25="n/a"),"n/a",I25/AC25)</f>
        <v>20.183673469387756</v>
      </c>
      <c r="AB25" s="1000">
        <v>12</v>
      </c>
      <c r="AC25" s="978">
        <v>3.92</v>
      </c>
      <c r="AD25" s="978">
        <v>3.52</v>
      </c>
      <c r="AE25" s="978">
        <v>2.44</v>
      </c>
      <c r="AF25" s="978">
        <v>2.0499999999999998</v>
      </c>
      <c r="AG25" s="978">
        <v>10.299999999999999</v>
      </c>
      <c r="AH25" s="978">
        <v>206.9</v>
      </c>
      <c r="AI25" s="978">
        <v>6.43</v>
      </c>
      <c r="AJ25" s="978">
        <v>8.1</v>
      </c>
      <c r="AK25" s="978">
        <v>5.74</v>
      </c>
      <c r="AL25" s="991">
        <v>39500</v>
      </c>
      <c r="AM25" s="985">
        <v>0.15</v>
      </c>
      <c r="AN25" s="978">
        <v>1.31</v>
      </c>
      <c r="AO25" s="838">
        <f>IF(U25="n/a","n/a",IF(AA25&lt;0,"n/a",IF(AA25="n/a","n/a",J25+U25-AA25)))</f>
        <v>-11.450624179762061</v>
      </c>
      <c r="AP25" s="839">
        <f>IF(U25="n/a","n/a",J25+U25)</f>
        <v>8.7330492896256953</v>
      </c>
      <c r="AQ25" s="1001">
        <f>IF(OR(AC25&lt;0.01,AF25="n/a"),"n/a",(I25/SQRT(22.5*AC25*(I25/AF25))-1)*100)</f>
        <v>35.608145629227337</v>
      </c>
      <c r="AR25" s="738">
        <f>INDEX(Historical!$C$7:$C$1442,MATCH(B25,Historical!$B$7:$B$1449,0))*IF(AH25="n/a",1.03,IF(AH25&lt;0,1.01,IF(AH25&gt;10,1.1,(1+AH25/100))))</f>
        <v>2.7829999999999999</v>
      </c>
      <c r="AS25" s="999">
        <f>IF($AI25="n/a",1.03*AR25,IF($AI25&lt;0,1.01*AR25,IF($AI25&gt;10,1.1*AR25,(1+$AI25/100)*AR25)))</f>
        <v>2.9619469</v>
      </c>
      <c r="AT25" s="999">
        <f>IF($AK25="n/a",1.03*AS25,IF($AK25&lt;0,1.01*AS25,IF($AK25&gt;10,1.1*AS25,(1+$AK25/100)*AS25)))</f>
        <v>3.1319626520599999</v>
      </c>
      <c r="AU25" s="999">
        <f>IF($AK25="n/a",1.03*AT25,IF($AK25&lt;0,1.01*AT25,IF($AK25&gt;10,1.1*AT25,(1+$AK25/100)*AT25)))</f>
        <v>3.3117373082882438</v>
      </c>
      <c r="AV25" s="999">
        <f>IF($AK25="n/a",1.03*AU25,IF($AK25&lt;0,1.01*AU25,IF($AK25&gt;10,1.1*AU25,(1+$AK25/100)*AU25)))</f>
        <v>3.5018310297839887</v>
      </c>
      <c r="AW25" s="738">
        <f>SUM(AR25:AV25)</f>
        <v>15.690477890132232</v>
      </c>
      <c r="AX25" s="846">
        <f>AW25/I25*100</f>
        <v>19.83124101381728</v>
      </c>
      <c r="AY25" s="1080">
        <v>0.13</v>
      </c>
      <c r="AZ25" s="985">
        <v>26.179999999999996</v>
      </c>
      <c r="BA25" s="985">
        <v>-2.3800000000000003</v>
      </c>
      <c r="BB25" s="985">
        <v>3.5700000000000003</v>
      </c>
      <c r="BC25" s="985">
        <v>10.32</v>
      </c>
      <c r="BE25" s="700">
        <v>2011</v>
      </c>
      <c r="BF25" s="1013">
        <f>IF(BE25&gt;2008,0,IF(BE25&gt;2001,1,IF(BE25&gt;1990,2,IF(BE25&gt;1980,3,IF(BE25&gt;1973,4,IF(BE25&gt;1970,5,IF(BE25&gt;1960,6,IF(BE25&gt;1958,7,IF(BE25&gt;1953,8,9)))))))))</f>
        <v>0</v>
      </c>
      <c r="BG25" s="995">
        <v>2.9000000000000004</v>
      </c>
    </row>
    <row r="26" spans="1:59" ht="11.25" customHeight="1" x14ac:dyDescent="0.2">
      <c r="A26" s="976" t="s">
        <v>884</v>
      </c>
      <c r="B26" s="988" t="s">
        <v>885</v>
      </c>
      <c r="C26" s="1070" t="s">
        <v>131</v>
      </c>
      <c r="D26" s="1070" t="s">
        <v>4392</v>
      </c>
      <c r="E26" s="828">
        <v>8</v>
      </c>
      <c r="F26" s="1148">
        <v>565</v>
      </c>
      <c r="G26" s="1273" t="s">
        <v>106</v>
      </c>
      <c r="H26" s="1273" t="s">
        <v>106</v>
      </c>
      <c r="I26" s="987">
        <v>16.39</v>
      </c>
      <c r="J26" s="738">
        <f>(M26/I26)*100</f>
        <v>3.3312995729103116</v>
      </c>
      <c r="K26" s="990">
        <v>0.13650000000000001</v>
      </c>
      <c r="L26" s="1000">
        <v>4</v>
      </c>
      <c r="M26" s="729">
        <f>K26*L26</f>
        <v>0.54600000000000004</v>
      </c>
      <c r="N26" s="983" t="s">
        <v>107</v>
      </c>
      <c r="O26" s="831">
        <v>0.13</v>
      </c>
      <c r="P26" s="973">
        <v>43496</v>
      </c>
      <c r="Q26" s="973">
        <v>43511</v>
      </c>
      <c r="R26" s="729">
        <f>(K26-O26)/O26*100</f>
        <v>5.0000000000000044</v>
      </c>
      <c r="S26" s="795">
        <f>IF(INDEX(Historical!$D$7:$D$1442,MATCH(B26,Historical!$B$7:$B$1449,0))=0,"n/a",(INDEX(Historical!$C$7:$C$1442,MATCH(B26,Historical!$B$7:$B$1449,0))/INDEX(Historical!$D$7:$D$1442,MATCH(B26,Historical!$B$7:$B$1449,0))-1)*100)</f>
        <v>8.3333333333333481</v>
      </c>
      <c r="T26" s="795">
        <f>IF(INDEX(Historical!$F$7:$F$1442,MATCH(B26,Historical!$B$7:$B$1449,0))=0,"n/a",((INDEX(Historical!$C$7:$C$1442,MATCH(B26,Historical!$B$7:$B$1449,0))/INDEX(Historical!$F$7:$F$1442,MATCH(B26,Historical!$B$7:$B$1449,0)))^(1/3)-1)*100)</f>
        <v>9.1392883061105934</v>
      </c>
      <c r="U26" s="795">
        <f>IF(INDEX(Historical!$H$7:$H$1442,MATCH(B26,Historical!$B$7:$B$1449,0))=0,"n/a",((INDEX(Historical!$C$7:$C$1442,MATCH(B26,Historical!$B$7:$B$1449,0))/INDEX(Historical!$H$7:$H$1442,MATCH(B26,Historical!$B$7:$B$1449,0)))^(1/5)-1)*100)</f>
        <v>26.583375415798361</v>
      </c>
      <c r="V26" s="795" t="str">
        <f>IF(INDEX(Historical!$O$7:$O$1442,MATCH(B26,Historical!$B$7:$B$1449,0))=0,"n/a",((INDEX(Historical!$C$7:$C$1442,MATCH(B26,Historical!$B$7:$B$1449,0))/INDEX(Historical!$O$7:$O$1442,MATCH(B26,Historical!$B$7:$B$1449,0)))^(1/10)-1)*100)</f>
        <v>n/a</v>
      </c>
      <c r="W26" s="796" t="str">
        <f>IF(OR(U26&lt;=0,U26="n/a",V26&lt;=0,V26="n/a"),"n/a",U26/V26)</f>
        <v>n/a</v>
      </c>
      <c r="X26" s="797">
        <f>IF(OR(AJ26&lt;=0,AJ26="n/a",U26&lt;=0,U26="n/a"),"n/a",U26/AJ26)</f>
        <v>2.4166704923453057</v>
      </c>
      <c r="Y26" s="749"/>
      <c r="Z26" s="738">
        <f>IF(OR(AC26&lt;0.01,AC26="n/a"),"n/a",M26/AC26*100)</f>
        <v>151.66666666666669</v>
      </c>
      <c r="AA26" s="999">
        <f>IF(OR(AC26&lt;0.01,AC26="n/a"),"n/a",I26/AC26)</f>
        <v>45.527777777777779</v>
      </c>
      <c r="AB26" s="1000">
        <v>12</v>
      </c>
      <c r="AC26" s="978">
        <v>0.36</v>
      </c>
      <c r="AD26" s="978">
        <v>4.46</v>
      </c>
      <c r="AE26" s="978">
        <v>1.01</v>
      </c>
      <c r="AF26" s="978">
        <v>3.28</v>
      </c>
      <c r="AG26" s="978" t="s">
        <v>137</v>
      </c>
      <c r="AH26" s="978">
        <v>12</v>
      </c>
      <c r="AI26" s="978">
        <v>8.3699999999999992</v>
      </c>
      <c r="AJ26" s="978">
        <v>11</v>
      </c>
      <c r="AK26" s="978">
        <v>10.299999999999999</v>
      </c>
      <c r="AL26" s="991">
        <v>10870</v>
      </c>
      <c r="AM26" s="985">
        <v>0.2</v>
      </c>
      <c r="AN26" s="978">
        <v>5.87</v>
      </c>
      <c r="AO26" s="838">
        <f>IF(U26="n/a","n/a",IF(AA26&lt;0,"n/a",IF(AA26="n/a","n/a",J26+U26-AA26)))</f>
        <v>-15.613102789069107</v>
      </c>
      <c r="AP26" s="839">
        <f>IF(U26="n/a","n/a",J26+U26)</f>
        <v>29.914674988708672</v>
      </c>
      <c r="AQ26" s="1001">
        <f>IF(OR(AC26&lt;0.01,AF26="n/a"),"n/a",(I26/SQRT(22.5*AC26*(I26/AF26))-1)*100)</f>
        <v>157.62255863190512</v>
      </c>
      <c r="AR26" s="738">
        <f>INDEX(Historical!$C$7:$C$1442,MATCH(B26,Historical!$B$7:$B$1449,0))*IF(AH26="n/a",1.03,IF(AH26&lt;0,1.01,IF(AH26&gt;10,1.1,(1+AH26/100))))</f>
        <v>0.57200000000000006</v>
      </c>
      <c r="AS26" s="999">
        <f>IF($AI26="n/a",1.03*AR26,IF($AI26&lt;0,1.01*AR26,IF($AI26&gt;10,1.1*AR26,(1+$AI26/100)*AR26)))</f>
        <v>0.61987639999999999</v>
      </c>
      <c r="AT26" s="999">
        <f>IF($AK26="n/a",1.03*AS26,IF($AK26&lt;0,1.01*AS26,IF($AK26&gt;10,1.1*AS26,(1+$AK26/100)*AS26)))</f>
        <v>0.68186404</v>
      </c>
      <c r="AU26" s="999">
        <f>IF($AK26="n/a",1.03*AT26,IF($AK26&lt;0,1.01*AT26,IF($AK26&gt;10,1.1*AT26,(1+$AK26/100)*AT26)))</f>
        <v>0.75005044400000009</v>
      </c>
      <c r="AV26" s="999">
        <f>IF($AK26="n/a",1.03*AU26,IF($AK26&lt;0,1.01*AU26,IF($AK26&gt;10,1.1*AU26,(1+$AK26/100)*AU26)))</f>
        <v>0.8250554884000002</v>
      </c>
      <c r="AW26" s="738">
        <f>SUM(AR26:AV26)</f>
        <v>3.4488463724000002</v>
      </c>
      <c r="AX26" s="846">
        <f>AW26/I26*100</f>
        <v>21.042381771812082</v>
      </c>
      <c r="AY26" s="1080">
        <v>0.99</v>
      </c>
      <c r="AZ26" s="985">
        <v>66.14</v>
      </c>
      <c r="BA26" s="985">
        <v>0.15</v>
      </c>
      <c r="BB26" s="985">
        <v>7.64</v>
      </c>
      <c r="BC26" s="985">
        <v>18.12</v>
      </c>
      <c r="BE26" s="700">
        <v>2012</v>
      </c>
      <c r="BF26" s="1013">
        <f>IF(BE26&gt;2008,0,IF(BE26&gt;2001,1,IF(BE26&gt;1990,2,IF(BE26&gt;1980,3,IF(BE26&gt;1973,4,IF(BE26&gt;1970,5,IF(BE26&gt;1960,6,IF(BE26&gt;1958,7,IF(BE26&gt;1953,8,9)))))))))</f>
        <v>0</v>
      </c>
      <c r="BG26" s="995" t="s">
        <v>137</v>
      </c>
    </row>
    <row r="27" spans="1:59" ht="11.25" customHeight="1" x14ac:dyDescent="0.2">
      <c r="A27" s="984" t="s">
        <v>411</v>
      </c>
      <c r="B27" s="988" t="s">
        <v>412</v>
      </c>
      <c r="C27" s="1070" t="s">
        <v>108</v>
      </c>
      <c r="D27" s="1070" t="s">
        <v>118</v>
      </c>
      <c r="E27" s="828">
        <v>13</v>
      </c>
      <c r="F27" s="1148">
        <v>291</v>
      </c>
      <c r="G27" s="1148" t="s">
        <v>106</v>
      </c>
      <c r="H27" s="1148" t="s">
        <v>106</v>
      </c>
      <c r="I27" s="987">
        <v>95.39</v>
      </c>
      <c r="J27" s="738">
        <f>(M27/I27)*100</f>
        <v>1.6773246671558866</v>
      </c>
      <c r="K27" s="990">
        <v>0.4</v>
      </c>
      <c r="L27" s="1000">
        <v>4</v>
      </c>
      <c r="M27" s="729">
        <f>K27*L27</f>
        <v>1.6</v>
      </c>
      <c r="N27" s="983" t="s">
        <v>413</v>
      </c>
      <c r="O27" s="831">
        <v>0.35</v>
      </c>
      <c r="P27" s="973">
        <v>43385</v>
      </c>
      <c r="Q27" s="973">
        <v>43398</v>
      </c>
      <c r="R27" s="729">
        <f>(K27-O27)/O27*100</f>
        <v>14.285714285714299</v>
      </c>
      <c r="S27" s="795">
        <f>IF(INDEX(Historical!$D$7:$D$1442,MATCH(B27,Historical!$B$7:$B$1449,0))=0,"n/a",(INDEX(Historical!$C$7:$C$1442,MATCH(B27,Historical!$B$7:$B$1449,0))/INDEX(Historical!$D$7:$D$1442,MATCH(B27,Historical!$B$7:$B$1449,0))-1)*100)</f>
        <v>12.621359223300965</v>
      </c>
      <c r="T27" s="795">
        <f>IF(INDEX(Historical!$F$7:$F$1442,MATCH(B27,Historical!$B$7:$B$1449,0))=0,"n/a",((INDEX(Historical!$C$7:$C$1442,MATCH(B27,Historical!$B$7:$B$1449,0))/INDEX(Historical!$F$7:$F$1442,MATCH(B27,Historical!$B$7:$B$1449,0)))^(1/3)-1)*100)</f>
        <v>12.07539009754257</v>
      </c>
      <c r="U27" s="795">
        <f>IF(INDEX(Historical!$H$7:$H$1442,MATCH(B27,Historical!$B$7:$B$1449,0))=0,"n/a",((INDEX(Historical!$C$7:$C$1442,MATCH(B27,Historical!$B$7:$B$1449,0))/INDEX(Historical!$H$7:$H$1442,MATCH(B27,Historical!$B$7:$B$1449,0)))^(1/5)-1)*100)</f>
        <v>12.490131476427923</v>
      </c>
      <c r="V27" s="795">
        <f>IF(INDEX(Historical!$O$7:$O$1442,MATCH(B27,Historical!$B$7:$B$1449,0))=0,"n/a",((INDEX(Historical!$C$7:$C$1442,MATCH(B27,Historical!$B$7:$B$1449,0))/INDEX(Historical!$O$7:$O$1442,MATCH(B27,Historical!$B$7:$B$1449,0)))^(1/10)-1)*100)</f>
        <v>11.234574993260459</v>
      </c>
      <c r="W27" s="796">
        <f>IF(OR(U27&lt;=0,U27="n/a",V27&lt;=0,V27="n/a"),"n/a",U27/V27)</f>
        <v>1.1117582537764592</v>
      </c>
      <c r="X27" s="797">
        <f>IF(OR(AJ27&lt;=0,AJ27="n/a",U27&lt;=0,U27="n/a"),"n/a",U27/AJ27)</f>
        <v>3.0463735308360782</v>
      </c>
      <c r="Y27" s="749"/>
      <c r="Z27" s="738">
        <f>IF(OR(AC27&lt;0.01,AC27="n/a"),"n/a",M27/AC27*100)</f>
        <v>17.917133258678614</v>
      </c>
      <c r="AA27" s="999">
        <f>IF(OR(AC27&lt;0.01,AC27="n/a"),"n/a",I27/AC27)</f>
        <v>10.681970884658455</v>
      </c>
      <c r="AB27" s="1000">
        <v>12</v>
      </c>
      <c r="AC27" s="978">
        <v>8.93</v>
      </c>
      <c r="AD27" s="978">
        <v>0.85</v>
      </c>
      <c r="AE27" s="978">
        <v>1.17</v>
      </c>
      <c r="AF27" s="978">
        <v>1.65</v>
      </c>
      <c r="AG27" s="978">
        <v>14.000000000000002</v>
      </c>
      <c r="AH27" s="978">
        <v>-15.299999999999999</v>
      </c>
      <c r="AI27" s="978">
        <v>0.41000000000000003</v>
      </c>
      <c r="AJ27" s="978">
        <v>4.1000000000000005</v>
      </c>
      <c r="AK27" s="978">
        <v>12.5</v>
      </c>
      <c r="AL27" s="991">
        <v>8540</v>
      </c>
      <c r="AM27" s="985">
        <v>0.5</v>
      </c>
      <c r="AN27" s="978">
        <v>0.25</v>
      </c>
      <c r="AO27" s="838">
        <f>IF(U27="n/a","n/a",IF(AA27&lt;0,"n/a",IF(AA27="n/a","n/a",J27+U27-AA27)))</f>
        <v>3.4854852589253547</v>
      </c>
      <c r="AP27" s="839">
        <f>IF(U27="n/a","n/a",J27+U27)</f>
        <v>14.167456143583809</v>
      </c>
      <c r="AQ27" s="1001">
        <f>IF(OR(AC27&lt;0.01,AF27="n/a"),"n/a",(I27/SQRT(22.5*AC27*(I27/AF27))-1)*100)</f>
        <v>-11.493247063197487</v>
      </c>
      <c r="AR27" s="738">
        <f>INDEX(Historical!$C$7:$C$1442,MATCH(B27,Historical!$B$7:$B$1449,0))*IF(AH27="n/a",1.03,IF(AH27&lt;0,1.01,IF(AH27&gt;10,1.1,(1+AH27/100))))</f>
        <v>1.4644999999999999</v>
      </c>
      <c r="AS27" s="999">
        <f>IF($AI27="n/a",1.03*AR27,IF($AI27&lt;0,1.01*AR27,IF($AI27&gt;10,1.1*AR27,(1+$AI27/100)*AR27)))</f>
        <v>1.47050445</v>
      </c>
      <c r="AT27" s="999">
        <f>IF($AK27="n/a",1.03*AS27,IF($AK27&lt;0,1.01*AS27,IF($AK27&gt;10,1.1*AS27,(1+$AK27/100)*AS27)))</f>
        <v>1.617554895</v>
      </c>
      <c r="AU27" s="999">
        <f>IF($AK27="n/a",1.03*AT27,IF($AK27&lt;0,1.01*AT27,IF($AK27&gt;10,1.1*AT27,(1+$AK27/100)*AT27)))</f>
        <v>1.7793103845000002</v>
      </c>
      <c r="AV27" s="999">
        <f>IF($AK27="n/a",1.03*AU27,IF($AK27&lt;0,1.01*AU27,IF($AK27&gt;10,1.1*AU27,(1+$AK27/100)*AU27)))</f>
        <v>1.9572414229500004</v>
      </c>
      <c r="AW27" s="738">
        <f>SUM(AR27:AV27)</f>
        <v>8.2891111524500012</v>
      </c>
      <c r="AX27" s="846">
        <f>AW27/I27*100</f>
        <v>8.6897066280008399</v>
      </c>
      <c r="AY27" s="1080">
        <v>0.9</v>
      </c>
      <c r="AZ27" s="985">
        <v>13.320000000000002</v>
      </c>
      <c r="BA27" s="985">
        <v>-19.36</v>
      </c>
      <c r="BB27" s="985">
        <v>0.54</v>
      </c>
      <c r="BC27" s="985">
        <v>-8.73</v>
      </c>
      <c r="BE27" s="700">
        <v>2007</v>
      </c>
      <c r="BF27" s="1013">
        <f>IF(BE27&gt;2008,0,IF(BE27&gt;2001,1,IF(BE27&gt;1990,2,IF(BE27&gt;1980,3,IF(BE27&gt;1973,4,IF(BE27&gt;1970,5,IF(BE27&gt;1960,6,IF(BE27&gt;1958,7,IF(BE27&gt;1953,8,9)))))))))</f>
        <v>1</v>
      </c>
      <c r="BG27" s="995">
        <v>1.2</v>
      </c>
    </row>
    <row r="28" spans="1:59" ht="11.25" customHeight="1" x14ac:dyDescent="0.2">
      <c r="A28" s="976" t="s">
        <v>116</v>
      </c>
      <c r="B28" s="988" t="s">
        <v>117</v>
      </c>
      <c r="C28" s="1070" t="s">
        <v>108</v>
      </c>
      <c r="D28" s="1070" t="s">
        <v>118</v>
      </c>
      <c r="E28" s="828">
        <v>36</v>
      </c>
      <c r="F28" s="1148">
        <v>73</v>
      </c>
      <c r="G28" s="1148" t="s">
        <v>37</v>
      </c>
      <c r="H28" s="1148" t="s">
        <v>37</v>
      </c>
      <c r="I28" s="978">
        <v>47.7</v>
      </c>
      <c r="J28" s="738">
        <f>(M28/I28)*100</f>
        <v>2.1802935010482178</v>
      </c>
      <c r="K28" s="990">
        <v>0.26</v>
      </c>
      <c r="L28" s="1000">
        <v>4</v>
      </c>
      <c r="M28" s="729">
        <f>K28*L28</f>
        <v>1.04</v>
      </c>
      <c r="N28" s="983" t="s">
        <v>119</v>
      </c>
      <c r="O28" s="831">
        <v>0.22500000000000001</v>
      </c>
      <c r="P28" s="694">
        <v>43151</v>
      </c>
      <c r="Q28" s="694">
        <v>43160</v>
      </c>
      <c r="R28" s="729">
        <f>(K28-O28)/O28*100</f>
        <v>15.555555555555555</v>
      </c>
      <c r="S28" s="795">
        <f>IF(INDEX(Historical!$D$7:$D$1442,MATCH(B28,Historical!$B$7:$B$1449,0))=0,"n/a",(INDEX(Historical!$C$7:$C$1442,MATCH(B28,Historical!$B$7:$B$1449,0))/INDEX(Historical!$D$7:$D$1442,MATCH(B28,Historical!$B$7:$B$1449,0))-1)*100)</f>
        <v>19.540229885057482</v>
      </c>
      <c r="T28" s="795">
        <f>IF(INDEX(Historical!$F$7:$F$1442,MATCH(B28,Historical!$B$7:$B$1449,0))=0,"n/a",((INDEX(Historical!$C$7:$C$1442,MATCH(B28,Historical!$B$7:$B$1449,0))/INDEX(Historical!$F$7:$F$1442,MATCH(B28,Historical!$B$7:$B$1449,0)))^(1/3)-1)*100)</f>
        <v>9.5978621302570399</v>
      </c>
      <c r="U28" s="795">
        <f>IF(INDEX(Historical!$H$7:$H$1442,MATCH(B28,Historical!$B$7:$B$1449,0))=0,"n/a",((INDEX(Historical!$C$7:$C$1442,MATCH(B28,Historical!$B$7:$B$1449,0))/INDEX(Historical!$H$7:$H$1442,MATCH(B28,Historical!$B$7:$B$1449,0)))^(1/5)-1)*100)</f>
        <v>7.933186310173812</v>
      </c>
      <c r="V28" s="795">
        <f>IF(INDEX(Historical!$O$7:$O$1442,MATCH(B28,Historical!$B$7:$B$1449,0))=0,"n/a",((INDEX(Historical!$C$7:$C$1442,MATCH(B28,Historical!$B$7:$B$1449,0))/INDEX(Historical!$O$7:$O$1442,MATCH(B28,Historical!$B$7:$B$1449,0)))^(1/10)-1)*100)</f>
        <v>8.0386652698788641</v>
      </c>
      <c r="W28" s="796">
        <f>IF(OR(U28&lt;=0,U28="n/a",V28&lt;=0,V28="n/a"),"n/a",U28/V28)</f>
        <v>0.98687854809674869</v>
      </c>
      <c r="X28" s="797">
        <f>IF(OR(AJ28&lt;=0,AJ28="n/a",U28&lt;=0,U28="n/a"),"n/a",U28/AJ28)</f>
        <v>4.1753612158809537</v>
      </c>
      <c r="Y28" s="750"/>
      <c r="Z28" s="738">
        <f>IF(OR(AC28&lt;0.01,AC28="n/a"),"n/a",M28/AC28*100)</f>
        <v>26.530612244897959</v>
      </c>
      <c r="AA28" s="999">
        <f>IF(OR(AC28&lt;0.01,AC28="n/a"),"n/a",I28/AC28)</f>
        <v>12.168367346938776</v>
      </c>
      <c r="AB28" s="1000">
        <v>12</v>
      </c>
      <c r="AC28" s="978">
        <v>3.92</v>
      </c>
      <c r="AD28" s="978">
        <v>1.33</v>
      </c>
      <c r="AE28" s="978">
        <v>1.64</v>
      </c>
      <c r="AF28" s="978">
        <v>1.57</v>
      </c>
      <c r="AG28" s="978">
        <v>20.8</v>
      </c>
      <c r="AH28" s="978">
        <v>4.2</v>
      </c>
      <c r="AI28" s="978">
        <v>2.79</v>
      </c>
      <c r="AJ28" s="978">
        <v>1.9</v>
      </c>
      <c r="AK28" s="978">
        <v>9.1399999999999988</v>
      </c>
      <c r="AL28" s="991">
        <v>36130</v>
      </c>
      <c r="AM28" s="985">
        <v>0.1</v>
      </c>
      <c r="AN28" s="978">
        <v>0.23</v>
      </c>
      <c r="AO28" s="838">
        <f>IF(U28="n/a","n/a",IF(AA28&lt;0,"n/a",IF(AA28="n/a","n/a",J28+U28-AA28)))</f>
        <v>-2.0548875357167464</v>
      </c>
      <c r="AP28" s="839">
        <f>IF(U28="n/a","n/a",J28+U28)</f>
        <v>10.11347981122203</v>
      </c>
      <c r="AQ28" s="1001">
        <f>IF(OR(AC28&lt;0.01,AF28="n/a"),"n/a",(I28/SQRT(22.5*AC28*(I28/AF28))-1)*100)</f>
        <v>-7.8543743494537193</v>
      </c>
      <c r="AR28" s="738">
        <f>INDEX(Historical!$C$7:$C$1442,MATCH(B28,Historical!$B$7:$B$1449,0))*IF(AH28="n/a",1.03,IF(AH28&lt;0,1.01,IF(AH28&gt;10,1.1,(1+AH28/100))))</f>
        <v>1.08368</v>
      </c>
      <c r="AS28" s="999">
        <f>IF($AI28="n/a",1.03*AR28,IF($AI28&lt;0,1.01*AR28,IF($AI28&gt;10,1.1*AR28,(1+$AI28/100)*AR28)))</f>
        <v>1.1139146719999999</v>
      </c>
      <c r="AT28" s="999">
        <f>IF($AK28="n/a",1.03*AS28,IF($AK28&lt;0,1.01*AS28,IF($AK28&gt;10,1.1*AS28,(1+$AK28/100)*AS28)))</f>
        <v>1.2157264730207999</v>
      </c>
      <c r="AU28" s="999">
        <f>IF($AK28="n/a",1.03*AT28,IF($AK28&lt;0,1.01*AT28,IF($AK28&gt;10,1.1*AT28,(1+$AK28/100)*AT28)))</f>
        <v>1.326843872654901</v>
      </c>
      <c r="AV28" s="999">
        <f>IF($AK28="n/a",1.03*AU28,IF($AK28&lt;0,1.01*AU28,IF($AK28&gt;10,1.1*AU28,(1+$AK28/100)*AU28)))</f>
        <v>1.4481174026155588</v>
      </c>
      <c r="AW28" s="738">
        <f>SUM(AR28:AV28)</f>
        <v>6.1882824202912596</v>
      </c>
      <c r="AX28" s="846">
        <f>AW28/I28*100</f>
        <v>12.973338407319201</v>
      </c>
      <c r="AY28" s="1080">
        <v>0.78</v>
      </c>
      <c r="AZ28" s="985">
        <v>15.190000000000001</v>
      </c>
      <c r="BA28" s="985">
        <v>-1.01</v>
      </c>
      <c r="BB28" s="985">
        <v>5.6099999999999994</v>
      </c>
      <c r="BC28" s="985">
        <v>5.45</v>
      </c>
      <c r="BE28" s="700">
        <v>1983</v>
      </c>
      <c r="BF28" s="1013">
        <f>IF(BE28&gt;2008,0,IF(BE28&gt;2001,1,IF(BE28&gt;1990,2,IF(BE28&gt;1980,3,IF(BE28&gt;1973,4,IF(BE28&gt;1970,5,IF(BE28&gt;1960,6,IF(BE28&gt;1958,7,IF(BE28&gt;1953,8,9)))))))))</f>
        <v>3</v>
      </c>
      <c r="BG28" s="995">
        <v>3.5000000000000004</v>
      </c>
    </row>
    <row r="29" spans="1:59" ht="11.25" customHeight="1" x14ac:dyDescent="0.2">
      <c r="A29" s="976" t="s">
        <v>886</v>
      </c>
      <c r="B29" s="988" t="s">
        <v>887</v>
      </c>
      <c r="C29" s="1070" t="s">
        <v>112</v>
      </c>
      <c r="D29" s="1070" t="s">
        <v>213</v>
      </c>
      <c r="E29" s="828">
        <v>6</v>
      </c>
      <c r="F29" s="1148">
        <v>693</v>
      </c>
      <c r="G29" s="1078" t="s">
        <v>106</v>
      </c>
      <c r="H29" s="1078" t="s">
        <v>106</v>
      </c>
      <c r="I29" s="987">
        <v>64.2</v>
      </c>
      <c r="J29" s="738">
        <f>(M29/I29)*100</f>
        <v>0.93457943925233633</v>
      </c>
      <c r="K29" s="990">
        <v>0.15</v>
      </c>
      <c r="L29" s="1000">
        <v>4</v>
      </c>
      <c r="M29" s="729">
        <f>K29*L29</f>
        <v>0.6</v>
      </c>
      <c r="N29" s="983" t="s">
        <v>149</v>
      </c>
      <c r="O29" s="831">
        <v>0.14000000000000001</v>
      </c>
      <c r="P29" s="694">
        <v>43145</v>
      </c>
      <c r="Q29" s="694">
        <v>43174</v>
      </c>
      <c r="R29" s="729">
        <f>(K29-O29)/O29*100</f>
        <v>7.1428571428571281</v>
      </c>
      <c r="S29" s="795">
        <f>IF(INDEX(Historical!$D$7:$D$1442,MATCH(B29,Historical!$B$7:$B$1449,0))=0,"n/a",(INDEX(Historical!$C$7:$C$1442,MATCH(B29,Historical!$B$7:$B$1449,0))/INDEX(Historical!$D$7:$D$1442,MATCH(B29,Historical!$B$7:$B$1449,0))-1)*100)</f>
        <v>7.1428571428571397</v>
      </c>
      <c r="T29" s="795">
        <f>IF(INDEX(Historical!$F$7:$F$1442,MATCH(B29,Historical!$B$7:$B$1449,0))=0,"n/a",((INDEX(Historical!$C$7:$C$1442,MATCH(B29,Historical!$B$7:$B$1449,0))/INDEX(Historical!$F$7:$F$1442,MATCH(B29,Historical!$B$7:$B$1449,0)))^(1/3)-1)*100)</f>
        <v>7.7217345015941907</v>
      </c>
      <c r="U29" s="795">
        <f>IF(INDEX(Historical!$H$7:$H$1442,MATCH(B29,Historical!$B$7:$B$1449,0))=0,"n/a",((INDEX(Historical!$C$7:$C$1442,MATCH(B29,Historical!$B$7:$B$1449,0))/INDEX(Historical!$H$7:$H$1442,MATCH(B29,Historical!$B$7:$B$1449,0)))^(1/5)-1)*100)</f>
        <v>8.4471771197698544</v>
      </c>
      <c r="V29" s="795" t="str">
        <f>IF(INDEX(Historical!$O$7:$O$1442,MATCH(B29,Historical!$B$7:$B$1449,0))=0,"n/a",((INDEX(Historical!$C$7:$C$1442,MATCH(B29,Historical!$B$7:$B$1449,0))/INDEX(Historical!$O$7:$O$1442,MATCH(B29,Historical!$B$7:$B$1449,0)))^(1/10)-1)*100)</f>
        <v>n/a</v>
      </c>
      <c r="W29" s="796" t="str">
        <f>IF(OR(U29&lt;=0,U29="n/a",V29&lt;=0,V29="n/a"),"n/a",U29/V29)</f>
        <v>n/a</v>
      </c>
      <c r="X29" s="797" t="str">
        <f>IF(OR(AJ29&lt;=0,AJ29="n/a",U29&lt;=0,U29="n/a"),"n/a",U29/AJ29)</f>
        <v>n/a</v>
      </c>
      <c r="Y29" s="751"/>
      <c r="Z29" s="738">
        <f>IF(OR(AC29&lt;0.01,AC29="n/a"),"n/a",M29/AC29*100)</f>
        <v>17.595307917888562</v>
      </c>
      <c r="AA29" s="999">
        <f>IF(OR(AC29&lt;0.01,AC29="n/a"),"n/a",I29/AC29)</f>
        <v>18.826979472140764</v>
      </c>
      <c r="AB29" s="1000">
        <v>12</v>
      </c>
      <c r="AC29" s="978">
        <v>3.41</v>
      </c>
      <c r="AD29" s="978">
        <v>0.95</v>
      </c>
      <c r="AE29" s="978">
        <v>0.53</v>
      </c>
      <c r="AF29" s="978">
        <v>1.74</v>
      </c>
      <c r="AG29" s="978">
        <v>7.8</v>
      </c>
      <c r="AH29" s="978">
        <v>45.300000000000004</v>
      </c>
      <c r="AI29" s="978">
        <v>22.470000000000002</v>
      </c>
      <c r="AJ29" s="978">
        <v>-11.700000000000001</v>
      </c>
      <c r="AK29" s="978">
        <v>19.78</v>
      </c>
      <c r="AL29" s="991">
        <v>4910</v>
      </c>
      <c r="AM29" s="985">
        <v>1.4000000000000001</v>
      </c>
      <c r="AN29" s="978">
        <v>0.65</v>
      </c>
      <c r="AO29" s="838">
        <f>IF(U29="n/a","n/a",IF(AA29&lt;0,"n/a",IF(AA29="n/a","n/a",J29+U29-AA29)))</f>
        <v>-9.4452229131185721</v>
      </c>
      <c r="AP29" s="839">
        <f>IF(U29="n/a","n/a",J29+U29)</f>
        <v>9.3817565590221914</v>
      </c>
      <c r="AQ29" s="1001">
        <f>IF(OR(AC29&lt;0.01,AF29="n/a"),"n/a",(I29/SQRT(22.5*AC29*(I29/AF29))-1)*100)</f>
        <v>20.662880753729951</v>
      </c>
      <c r="AR29" s="738">
        <f>INDEX(Historical!$C$7:$C$1442,MATCH(B29,Historical!$B$7:$B$1449,0))*IF(AH29="n/a",1.03,IF(AH29&lt;0,1.01,IF(AH29&gt;10,1.1,(1+AH29/100))))</f>
        <v>0.66</v>
      </c>
      <c r="AS29" s="999">
        <f>IF($AI29="n/a",1.03*AR29,IF($AI29&lt;0,1.01*AR29,IF($AI29&gt;10,1.1*AR29,(1+$AI29/100)*AR29)))</f>
        <v>0.72600000000000009</v>
      </c>
      <c r="AT29" s="999">
        <f>IF($AK29="n/a",1.03*AS29,IF($AK29&lt;0,1.01*AS29,IF($AK29&gt;10,1.1*AS29,(1+$AK29/100)*AS29)))</f>
        <v>0.7986000000000002</v>
      </c>
      <c r="AU29" s="999">
        <f>IF($AK29="n/a",1.03*AT29,IF($AK29&lt;0,1.01*AT29,IF($AK29&gt;10,1.1*AT29,(1+$AK29/100)*AT29)))</f>
        <v>0.87846000000000024</v>
      </c>
      <c r="AV29" s="999">
        <f>IF($AK29="n/a",1.03*AU29,IF($AK29&lt;0,1.01*AU29,IF($AK29&gt;10,1.1*AU29,(1+$AK29/100)*AU29)))</f>
        <v>0.96630600000000033</v>
      </c>
      <c r="AW29" s="738">
        <f>SUM(AR29:AV29)</f>
        <v>4.0293660000000013</v>
      </c>
      <c r="AX29" s="846">
        <f>AW29/I29*100</f>
        <v>6.2762710280373852</v>
      </c>
      <c r="AY29" s="1080">
        <v>0.79</v>
      </c>
      <c r="AZ29" s="985">
        <v>29.7</v>
      </c>
      <c r="BA29" s="985">
        <v>-13.76</v>
      </c>
      <c r="BB29" s="985">
        <v>9.9500000000000011</v>
      </c>
      <c r="BC29" s="985">
        <v>6.76</v>
      </c>
      <c r="BE29" s="700">
        <v>2013</v>
      </c>
      <c r="BF29" s="1013">
        <f>IF(BE29&gt;2008,0,IF(BE29&gt;2001,1,IF(BE29&gt;1990,2,IF(BE29&gt;1980,3,IF(BE29&gt;1973,4,IF(BE29&gt;1970,5,IF(BE29&gt;1960,6,IF(BE29&gt;1958,7,IF(BE29&gt;1953,8,9)))))))))</f>
        <v>0</v>
      </c>
      <c r="BG29" s="995">
        <v>2.9000000000000004</v>
      </c>
    </row>
    <row r="30" spans="1:59" ht="11.25" customHeight="1" x14ac:dyDescent="0.2">
      <c r="A30" s="984" t="s">
        <v>1183</v>
      </c>
      <c r="B30" s="988" t="s">
        <v>1184</v>
      </c>
      <c r="C30" s="1070" t="s">
        <v>108</v>
      </c>
      <c r="D30" s="1070" t="s">
        <v>4393</v>
      </c>
      <c r="E30" s="828">
        <v>7</v>
      </c>
      <c r="F30" s="1148">
        <v>592</v>
      </c>
      <c r="G30" s="1148" t="s">
        <v>106</v>
      </c>
      <c r="H30" s="1148" t="s">
        <v>106</v>
      </c>
      <c r="I30" s="987">
        <v>70.75</v>
      </c>
      <c r="J30" s="738">
        <f>(M30/I30)*100</f>
        <v>3.2791519434628968</v>
      </c>
      <c r="K30" s="990">
        <v>0.57999999999999996</v>
      </c>
      <c r="L30" s="1000">
        <v>4</v>
      </c>
      <c r="M30" s="729">
        <f>K30*L30</f>
        <v>2.3199999999999998</v>
      </c>
      <c r="N30" s="983" t="s">
        <v>320</v>
      </c>
      <c r="O30" s="831">
        <v>0.36</v>
      </c>
      <c r="P30" s="694">
        <v>43175</v>
      </c>
      <c r="Q30" s="694">
        <v>43189</v>
      </c>
      <c r="R30" s="729">
        <f>(K30-O30)/O30*100</f>
        <v>61.111111111111107</v>
      </c>
      <c r="S30" s="795">
        <f>IF(INDEX(Historical!$D$7:$D$1442,MATCH(B30,Historical!$B$7:$B$1449,0))=0,"n/a",(INDEX(Historical!$C$7:$C$1442,MATCH(B30,Historical!$B$7:$B$1449,0))/INDEX(Historical!$D$7:$D$1442,MATCH(B30,Historical!$B$7:$B$1449,0))-1)*100)</f>
        <v>61.111111111111114</v>
      </c>
      <c r="T30" s="795">
        <f>IF(INDEX(Historical!$F$7:$F$1442,MATCH(B30,Historical!$B$7:$B$1449,0))=0,"n/a",((INDEX(Historical!$C$7:$C$1442,MATCH(B30,Historical!$B$7:$B$1449,0))/INDEX(Historical!$F$7:$F$1442,MATCH(B30,Historical!$B$7:$B$1449,0)))^(1/3)-1)*100)</f>
        <v>53.615841284292351</v>
      </c>
      <c r="U30" s="795">
        <f>IF(INDEX(Historical!$H$7:$H$1442,MATCH(B30,Historical!$B$7:$B$1449,0))=0,"n/a",((INDEX(Historical!$C$7:$C$1442,MATCH(B30,Historical!$B$7:$B$1449,0))/INDEX(Historical!$H$7:$H$1442,MATCH(B30,Historical!$B$7:$B$1449,0)))^(1/5)-1)*100)</f>
        <v>37.040630950593226</v>
      </c>
      <c r="V30" s="795">
        <f>IF(INDEX(Historical!$O$7:$O$1442,MATCH(B30,Historical!$B$7:$B$1449,0))=0,"n/a",((INDEX(Historical!$C$7:$C$1442,MATCH(B30,Historical!$B$7:$B$1449,0))/INDEX(Historical!$O$7:$O$1442,MATCH(B30,Historical!$B$7:$B$1449,0)))^(1/10)-1)*100)</f>
        <v>19.218265594279728</v>
      </c>
      <c r="W30" s="796">
        <f>IF(OR(U30&lt;=0,U30="n/a",V30&lt;=0,V30="n/a"),"n/a",U30/V30)</f>
        <v>1.9273659617659922</v>
      </c>
      <c r="X30" s="797">
        <f>IF(OR(AJ30&lt;=0,AJ30="n/a",U30&lt;=0,U30="n/a"),"n/a",U30/AJ30)</f>
        <v>3.3369937793327233</v>
      </c>
      <c r="Y30" s="989" t="s">
        <v>1185</v>
      </c>
      <c r="Z30" s="738">
        <f>IF(OR(AC30&lt;0.01,AC30="n/a"),"n/a",M30/AC30*100)</f>
        <v>26.697353279631759</v>
      </c>
      <c r="AA30" s="999">
        <f>IF(OR(AC30&lt;0.01,AC30="n/a"),"n/a",I30/AC30)</f>
        <v>8.141542002301497</v>
      </c>
      <c r="AB30" s="1000">
        <v>12</v>
      </c>
      <c r="AC30" s="978">
        <v>8.69</v>
      </c>
      <c r="AD30" s="978">
        <v>0.74</v>
      </c>
      <c r="AE30" s="978">
        <v>1.46</v>
      </c>
      <c r="AF30" s="978">
        <v>1.32</v>
      </c>
      <c r="AG30" s="978">
        <v>16.900000000000002</v>
      </c>
      <c r="AH30" s="978">
        <v>12.7</v>
      </c>
      <c r="AI30" s="978">
        <v>3.35</v>
      </c>
      <c r="AJ30" s="978">
        <v>11.1</v>
      </c>
      <c r="AK30" s="978">
        <v>11</v>
      </c>
      <c r="AL30" s="991">
        <v>745</v>
      </c>
      <c r="AM30" s="985">
        <v>0.3</v>
      </c>
      <c r="AN30" s="980">
        <v>30.18</v>
      </c>
      <c r="AO30" s="838">
        <f>IF(U30="n/a","n/a",IF(AA30&lt;0,"n/a",IF(AA30="n/a","n/a",J30+U30-AA30)))</f>
        <v>32.178240891754626</v>
      </c>
      <c r="AP30" s="839">
        <f>IF(U30="n/a","n/a",J30+U30)</f>
        <v>40.319782894056125</v>
      </c>
      <c r="AQ30" s="1001">
        <f>IF(OR(AC30&lt;0.01,AF30="n/a"),"n/a",(I30/SQRT(22.5*AC30*(I30/AF30))-1)*100)</f>
        <v>-30.888703470294544</v>
      </c>
      <c r="AR30" s="738">
        <f>INDEX(Historical!$C$7:$C$1442,MATCH(B30,Historical!$B$7:$B$1449,0))*IF(AH30="n/a",1.03,IF(AH30&lt;0,1.01,IF(AH30&gt;10,1.1,(1+AH30/100))))</f>
        <v>2.552</v>
      </c>
      <c r="AS30" s="999">
        <f>IF($AI30="n/a",1.03*AR30,IF($AI30&lt;0,1.01*AR30,IF($AI30&gt;10,1.1*AR30,(1+$AI30/100)*AR30)))</f>
        <v>2.6374920000000004</v>
      </c>
      <c r="AT30" s="999">
        <f>IF($AK30="n/a",1.03*AS30,IF($AK30&lt;0,1.01*AS30,IF($AK30&gt;10,1.1*AS30,(1+$AK30/100)*AS30)))</f>
        <v>2.9012412000000007</v>
      </c>
      <c r="AU30" s="999">
        <f>IF($AK30="n/a",1.03*AT30,IF($AK30&lt;0,1.01*AT30,IF($AK30&gt;10,1.1*AT30,(1+$AK30/100)*AT30)))</f>
        <v>3.1913653200000009</v>
      </c>
      <c r="AV30" s="999">
        <f>IF($AK30="n/a",1.03*AU30,IF($AK30&lt;0,1.01*AU30,IF($AK30&gt;10,1.1*AU30,(1+$AK30/100)*AU30)))</f>
        <v>3.5105018520000013</v>
      </c>
      <c r="AW30" s="738">
        <f>SUM(AR30:AV30)</f>
        <v>14.792600372000003</v>
      </c>
      <c r="AX30" s="846">
        <f>AW30/I30*100</f>
        <v>20.908269077031804</v>
      </c>
      <c r="AY30" s="1080">
        <v>1.18</v>
      </c>
      <c r="AZ30" s="985">
        <v>27.16</v>
      </c>
      <c r="BA30" s="985">
        <v>-28.610000000000003</v>
      </c>
      <c r="BB30" s="985">
        <v>9.2200000000000006</v>
      </c>
      <c r="BC30" s="985">
        <v>-10.4</v>
      </c>
      <c r="BE30" s="700">
        <v>2012</v>
      </c>
      <c r="BF30" s="1013">
        <f>IF(BE30&gt;2008,0,IF(BE30&gt;2001,1,IF(BE30&gt;1990,2,IF(BE30&gt;1980,3,IF(BE30&gt;1973,4,IF(BE30&gt;1970,5,IF(BE30&gt;1960,6,IF(BE30&gt;1958,7,IF(BE30&gt;1953,8,9)))))))))</f>
        <v>0</v>
      </c>
      <c r="BG30" s="995">
        <v>0.5</v>
      </c>
    </row>
    <row r="31" spans="1:59" ht="11.25" customHeight="1" x14ac:dyDescent="0.2">
      <c r="A31" s="976" t="s">
        <v>962</v>
      </c>
      <c r="B31" s="988" t="s">
        <v>963</v>
      </c>
      <c r="C31" s="1070" t="s">
        <v>108</v>
      </c>
      <c r="D31" s="1070" t="s">
        <v>118</v>
      </c>
      <c r="E31" s="828">
        <v>7</v>
      </c>
      <c r="F31" s="1148">
        <v>587</v>
      </c>
      <c r="G31" s="1118" t="s">
        <v>106</v>
      </c>
      <c r="H31" s="1118" t="s">
        <v>106</v>
      </c>
      <c r="I31" s="987">
        <v>40.56</v>
      </c>
      <c r="J31" s="738">
        <f>(M31/I31)*100</f>
        <v>1.5779092702169626</v>
      </c>
      <c r="K31" s="990">
        <v>0.16</v>
      </c>
      <c r="L31" s="1000">
        <v>4</v>
      </c>
      <c r="M31" s="729">
        <f>K31*L31</f>
        <v>0.64</v>
      </c>
      <c r="N31" s="983" t="s">
        <v>714</v>
      </c>
      <c r="O31" s="831">
        <v>0.14249999999999999</v>
      </c>
      <c r="P31" s="694">
        <v>43165</v>
      </c>
      <c r="Q31" s="694">
        <v>43180</v>
      </c>
      <c r="R31" s="729">
        <f>(K31-O31)/O31*100</f>
        <v>12.280701754385976</v>
      </c>
      <c r="S31" s="795">
        <f>IF(INDEX(Historical!$D$7:$D$1442,MATCH(B31,Historical!$B$7:$B$1449,0))=0,"n/a",(INDEX(Historical!$C$7:$C$1442,MATCH(B31,Historical!$B$7:$B$1449,0))/INDEX(Historical!$D$7:$D$1442,MATCH(B31,Historical!$B$7:$B$1449,0))-1)*100)</f>
        <v>12.28070175438598</v>
      </c>
      <c r="T31" s="795">
        <f>IF(INDEX(Historical!$F$7:$F$1442,MATCH(B31,Historical!$B$7:$B$1449,0))=0,"n/a",((INDEX(Historical!$C$7:$C$1442,MATCH(B31,Historical!$B$7:$B$1449,0))/INDEX(Historical!$F$7:$F$1442,MATCH(B31,Historical!$B$7:$B$1449,0)))^(1/3)-1)*100)</f>
        <v>10.064241629820891</v>
      </c>
      <c r="U31" s="795">
        <f>IF(INDEX(Historical!$H$7:$H$1442,MATCH(B31,Historical!$B$7:$B$1449,0))=0,"n/a",((INDEX(Historical!$C$7:$C$1442,MATCH(B31,Historical!$B$7:$B$1449,0))/INDEX(Historical!$H$7:$H$1442,MATCH(B31,Historical!$B$7:$B$1449,0)))^(1/5)-1)*100)</f>
        <v>9.8560543306117623</v>
      </c>
      <c r="V31" s="795">
        <f>IF(INDEX(Historical!$O$7:$O$1442,MATCH(B31,Historical!$B$7:$B$1449,0))=0,"n/a",((INDEX(Historical!$C$7:$C$1442,MATCH(B31,Historical!$B$7:$B$1449,0))/INDEX(Historical!$O$7:$O$1442,MATCH(B31,Historical!$B$7:$B$1449,0)))^(1/10)-1)*100)</f>
        <v>13.524800372187773</v>
      </c>
      <c r="W31" s="796">
        <f>IF(OR(U31&lt;=0,U31="n/a",V31&lt;=0,V31="n/a"),"n/a",U31/V31)</f>
        <v>0.72873935728320449</v>
      </c>
      <c r="X31" s="797">
        <f>IF(OR(AJ31&lt;=0,AJ31="n/a",U31&lt;=0,U31="n/a"),"n/a",U31/AJ31)</f>
        <v>0.15871263012257267</v>
      </c>
      <c r="Y31" s="989" t="s">
        <v>477</v>
      </c>
      <c r="Z31" s="738">
        <f>IF(OR(AC31&lt;0.01,AC31="n/a"),"n/a",M31/AC31*100)</f>
        <v>13.445378151260506</v>
      </c>
      <c r="AA31" s="999">
        <f>IF(OR(AC31&lt;0.01,AC31="n/a"),"n/a",I31/AC31)</f>
        <v>8.5210084033613462</v>
      </c>
      <c r="AB31" s="1000">
        <v>12</v>
      </c>
      <c r="AC31" s="978">
        <v>4.76</v>
      </c>
      <c r="AD31" s="978">
        <v>2.84</v>
      </c>
      <c r="AE31" s="978">
        <v>3.88</v>
      </c>
      <c r="AF31" s="978">
        <v>0.67</v>
      </c>
      <c r="AG31" s="978">
        <v>7.1999999999999993</v>
      </c>
      <c r="AH31" s="978">
        <v>-1.6</v>
      </c>
      <c r="AI31" s="978">
        <v>-31.06</v>
      </c>
      <c r="AJ31" s="978">
        <v>62.1</v>
      </c>
      <c r="AK31" s="978">
        <v>3</v>
      </c>
      <c r="AL31" s="991">
        <v>4280</v>
      </c>
      <c r="AM31" s="985">
        <v>1.9</v>
      </c>
      <c r="AN31" s="978">
        <v>0.19</v>
      </c>
      <c r="AO31" s="838">
        <f>IF(U31="n/a","n/a",IF(AA31&lt;0,"n/a",IF(AA31="n/a","n/a",J31+U31-AA31)))</f>
        <v>2.9129551974673795</v>
      </c>
      <c r="AP31" s="839">
        <f>IF(U31="n/a","n/a",J31+U31)</f>
        <v>11.433963600828726</v>
      </c>
      <c r="AQ31" s="1001">
        <f>IF(OR(AC31&lt;0.01,AF31="n/a"),"n/a",(I31/SQRT(22.5*AC31*(I31/AF31))-1)*100)</f>
        <v>-49.62771648238774</v>
      </c>
      <c r="AR31" s="738">
        <f>INDEX(Historical!$C$7:$C$1442,MATCH(B31,Historical!$B$7:$B$1449,0))*IF(AH31="n/a",1.03,IF(AH31&lt;0,1.01,IF(AH31&gt;10,1.1,(1+AH31/100))))</f>
        <v>0.64639999999999997</v>
      </c>
      <c r="AS31" s="999">
        <f>IF($AI31="n/a",1.03*AR31,IF($AI31&lt;0,1.01*AR31,IF($AI31&gt;10,1.1*AR31,(1+$AI31/100)*AR31)))</f>
        <v>0.652864</v>
      </c>
      <c r="AT31" s="999">
        <f>IF($AK31="n/a",1.03*AS31,IF($AK31&lt;0,1.01*AS31,IF($AK31&gt;10,1.1*AS31,(1+$AK31/100)*AS31)))</f>
        <v>0.67244992000000003</v>
      </c>
      <c r="AU31" s="999">
        <f>IF($AK31="n/a",1.03*AT31,IF($AK31&lt;0,1.01*AT31,IF($AK31&gt;10,1.1*AT31,(1+$AK31/100)*AT31)))</f>
        <v>0.69262341760000001</v>
      </c>
      <c r="AV31" s="999">
        <f>IF($AK31="n/a",1.03*AU31,IF($AK31&lt;0,1.01*AU31,IF($AK31&gt;10,1.1*AU31,(1+$AK31/100)*AU31)))</f>
        <v>0.71340212012800008</v>
      </c>
      <c r="AW31" s="738">
        <f>SUM(AR31:AV31)</f>
        <v>3.3777394577280004</v>
      </c>
      <c r="AX31" s="846">
        <f>AW31/I31*100</f>
        <v>8.3277600042603552</v>
      </c>
      <c r="AY31" s="1080">
        <v>1.1000000000000001</v>
      </c>
      <c r="AZ31" s="985">
        <v>20.36</v>
      </c>
      <c r="BA31" s="985">
        <v>-6.54</v>
      </c>
      <c r="BB31" s="985">
        <v>3.49</v>
      </c>
      <c r="BC31" s="985">
        <v>4.51</v>
      </c>
      <c r="BE31" s="700">
        <v>2012</v>
      </c>
      <c r="BF31" s="1013">
        <f>IF(BE31&gt;2008,0,IF(BE31&gt;2001,1,IF(BE31&gt;1990,2,IF(BE31&gt;1980,3,IF(BE31&gt;1973,4,IF(BE31&gt;1970,5,IF(BE31&gt;1960,6,IF(BE31&gt;1958,7,IF(BE31&gt;1953,8,9)))))))))</f>
        <v>0</v>
      </c>
      <c r="BG31" s="995">
        <v>3.4000000000000004</v>
      </c>
    </row>
    <row r="32" spans="1:59" ht="11.25" customHeight="1" x14ac:dyDescent="0.2">
      <c r="A32" s="984" t="s">
        <v>951</v>
      </c>
      <c r="B32" s="988" t="s">
        <v>952</v>
      </c>
      <c r="C32" s="1070" t="s">
        <v>4381</v>
      </c>
      <c r="D32" s="1070" t="s">
        <v>4382</v>
      </c>
      <c r="E32" s="828">
        <v>6</v>
      </c>
      <c r="F32" s="1148">
        <v>708</v>
      </c>
      <c r="G32" s="1148" t="s">
        <v>106</v>
      </c>
      <c r="H32" s="1148" t="s">
        <v>106</v>
      </c>
      <c r="I32" s="987">
        <v>15.02</v>
      </c>
      <c r="J32" s="738">
        <f>(M32/I32)*100</f>
        <v>5.3262316910785623</v>
      </c>
      <c r="K32" s="990">
        <v>0.2</v>
      </c>
      <c r="L32" s="1000">
        <v>4</v>
      </c>
      <c r="M32" s="729">
        <f>K32*L32</f>
        <v>0.8</v>
      </c>
      <c r="N32" s="983" t="s">
        <v>506</v>
      </c>
      <c r="O32" s="831">
        <v>0.19</v>
      </c>
      <c r="P32" s="694">
        <v>43186</v>
      </c>
      <c r="Q32" s="694">
        <v>43195</v>
      </c>
      <c r="R32" s="729">
        <f>(K32-O32)/O32*100</f>
        <v>5.2631578947368469</v>
      </c>
      <c r="S32" s="795">
        <f>IF(INDEX(Historical!$D$7:$D$1442,MATCH(B32,Historical!$B$7:$B$1449,0))=0,"n/a",(INDEX(Historical!$C$7:$C$1442,MATCH(B32,Historical!$B$7:$B$1449,0))/INDEX(Historical!$D$7:$D$1442,MATCH(B32,Historical!$B$7:$B$1449,0))-1)*100)</f>
        <v>5.3333333333333455</v>
      </c>
      <c r="T32" s="795">
        <f>IF(INDEX(Historical!$F$7:$F$1442,MATCH(B32,Historical!$B$7:$B$1449,0))=0,"n/a",((INDEX(Historical!$C$7:$C$1442,MATCH(B32,Historical!$B$7:$B$1449,0))/INDEX(Historical!$F$7:$F$1442,MATCH(B32,Historical!$B$7:$B$1449,0)))^(1/3)-1)*100)</f>
        <v>5.6454416126542117</v>
      </c>
      <c r="U32" s="795">
        <f>IF(INDEX(Historical!$H$7:$H$1442,MATCH(B32,Historical!$B$7:$B$1449,0))=0,"n/a",((INDEX(Historical!$C$7:$C$1442,MATCH(B32,Historical!$B$7:$B$1449,0))/INDEX(Historical!$H$7:$H$1442,MATCH(B32,Historical!$B$7:$B$1449,0)))^(1/5)-1)*100)</f>
        <v>37.626296019446755</v>
      </c>
      <c r="V32" s="795" t="str">
        <f>IF(INDEX(Historical!$O$7:$O$1442,MATCH(B32,Historical!$B$7:$B$1449,0))=0,"n/a",((INDEX(Historical!$C$7:$C$1442,MATCH(B32,Historical!$B$7:$B$1449,0))/INDEX(Historical!$O$7:$O$1442,MATCH(B32,Historical!$B$7:$B$1449,0)))^(1/10)-1)*100)</f>
        <v>n/a</v>
      </c>
      <c r="W32" s="796" t="str">
        <f>IF(OR(U32&lt;=0,U32="n/a",V32&lt;=0,V32="n/a"),"n/a",U32/V32)</f>
        <v>n/a</v>
      </c>
      <c r="X32" s="797" t="str">
        <f>IF(OR(AJ32&lt;=0,AJ32="n/a",U32&lt;=0,U32="n/a"),"n/a",U32/AJ32)</f>
        <v>n/a</v>
      </c>
      <c r="Y32" s="749"/>
      <c r="Z32" s="738">
        <f>IF(OR(AC32&lt;0.01,AC32="n/a"),"n/a",M32/AC32*100)</f>
        <v>242.42424242424244</v>
      </c>
      <c r="AA32" s="999">
        <f>IF(OR(AC32&lt;0.01,AC32="n/a"),"n/a",I32/AC32)</f>
        <v>45.515151515151508</v>
      </c>
      <c r="AB32" s="1000">
        <v>12</v>
      </c>
      <c r="AC32" s="978">
        <v>0.33</v>
      </c>
      <c r="AD32" s="978">
        <v>9.1300000000000008</v>
      </c>
      <c r="AE32" s="978">
        <v>4.74</v>
      </c>
      <c r="AF32" s="978">
        <v>2.69</v>
      </c>
      <c r="AG32" s="978">
        <v>7.1</v>
      </c>
      <c r="AH32" s="978">
        <v>-36.799999999999997</v>
      </c>
      <c r="AI32" s="978">
        <v>4.6500000000000004</v>
      </c>
      <c r="AJ32" s="978">
        <v>-47.599999999999994</v>
      </c>
      <c r="AK32" s="978">
        <v>5</v>
      </c>
      <c r="AL32" s="991">
        <v>995.68</v>
      </c>
      <c r="AM32" s="985">
        <v>0.8</v>
      </c>
      <c r="AN32" s="978">
        <v>2.38</v>
      </c>
      <c r="AO32" s="838">
        <f>IF(U32="n/a","n/a",IF(AA32&lt;0,"n/a",IF(AA32="n/a","n/a",J32+U32-AA32)))</f>
        <v>-2.5626238046261918</v>
      </c>
      <c r="AP32" s="839">
        <f>IF(U32="n/a","n/a",J32+U32)</f>
        <v>42.952527710525317</v>
      </c>
      <c r="AQ32" s="1001">
        <f>IF(OR(AC32&lt;0.01,AF32="n/a"),"n/a",(I32/SQRT(22.5*AC32*(I32/AF32))-1)*100)</f>
        <v>133.2721420484929</v>
      </c>
      <c r="AR32" s="738">
        <f>INDEX(Historical!$C$7:$C$1442,MATCH(B32,Historical!$B$7:$B$1449,0))*IF(AH32="n/a",1.03,IF(AH32&lt;0,1.01,IF(AH32&gt;10,1.1,(1+AH32/100))))</f>
        <v>0.79790000000000005</v>
      </c>
      <c r="AS32" s="999">
        <f>IF($AI32="n/a",1.03*AR32,IF($AI32&lt;0,1.01*AR32,IF($AI32&gt;10,1.1*AR32,(1+$AI32/100)*AR32)))</f>
        <v>0.83500235</v>
      </c>
      <c r="AT32" s="999">
        <f>IF($AK32="n/a",1.03*AS32,IF($AK32&lt;0,1.01*AS32,IF($AK32&gt;10,1.1*AS32,(1+$AK32/100)*AS32)))</f>
        <v>0.87675246750000002</v>
      </c>
      <c r="AU32" s="999">
        <f>IF($AK32="n/a",1.03*AT32,IF($AK32&lt;0,1.01*AT32,IF($AK32&gt;10,1.1*AT32,(1+$AK32/100)*AT32)))</f>
        <v>0.9205900908750001</v>
      </c>
      <c r="AV32" s="999">
        <f>IF($AK32="n/a",1.03*AU32,IF($AK32&lt;0,1.01*AU32,IF($AK32&gt;10,1.1*AU32,(1+$AK32/100)*AU32)))</f>
        <v>0.9666195954187502</v>
      </c>
      <c r="AW32" s="738">
        <f>SUM(AR32:AV32)</f>
        <v>4.3968645037937506</v>
      </c>
      <c r="AX32" s="846">
        <f>AW32/I32*100</f>
        <v>29.27339882685586</v>
      </c>
      <c r="AY32" s="1080">
        <v>0.6</v>
      </c>
      <c r="AZ32" s="985">
        <v>17.990000000000002</v>
      </c>
      <c r="BA32" s="985">
        <v>-7.1099999999999994</v>
      </c>
      <c r="BB32" s="985">
        <v>2.3800000000000003</v>
      </c>
      <c r="BC32" s="985">
        <v>1.35</v>
      </c>
      <c r="BE32" s="700">
        <v>2013</v>
      </c>
      <c r="BF32" s="1013">
        <f>IF(BE32&gt;2008,0,IF(BE32&gt;2001,1,IF(BE32&gt;1990,2,IF(BE32&gt;1980,3,IF(BE32&gt;1973,4,IF(BE32&gt;1970,5,IF(BE32&gt;1960,6,IF(BE32&gt;1958,7,IF(BE32&gt;1953,8,9)))))))))</f>
        <v>0</v>
      </c>
      <c r="BG32" s="995">
        <v>1.6</v>
      </c>
    </row>
    <row r="33" spans="1:59" ht="11.25" customHeight="1" x14ac:dyDescent="0.2">
      <c r="A33" s="976" t="s">
        <v>903</v>
      </c>
      <c r="B33" s="988" t="s">
        <v>904</v>
      </c>
      <c r="C33" s="1070" t="s">
        <v>112</v>
      </c>
      <c r="D33" s="1070" t="s">
        <v>213</v>
      </c>
      <c r="E33" s="829">
        <v>7</v>
      </c>
      <c r="F33" s="1148">
        <v>578</v>
      </c>
      <c r="G33" s="1041" t="s">
        <v>106</v>
      </c>
      <c r="H33" s="1041" t="s">
        <v>106</v>
      </c>
      <c r="I33" s="987">
        <v>30.61</v>
      </c>
      <c r="J33" s="738">
        <f>(M33/I33)*100</f>
        <v>2.2214962430578247</v>
      </c>
      <c r="K33" s="990">
        <v>0.17</v>
      </c>
      <c r="L33" s="1000">
        <v>4</v>
      </c>
      <c r="M33" s="729">
        <f>K33*L33</f>
        <v>0.68</v>
      </c>
      <c r="N33" s="983" t="s">
        <v>588</v>
      </c>
      <c r="O33" s="831">
        <v>0.15</v>
      </c>
      <c r="P33" s="979">
        <v>42900</v>
      </c>
      <c r="Q33" s="979">
        <v>42922</v>
      </c>
      <c r="R33" s="729">
        <f>(K33-O33)/O33*100</f>
        <v>13.333333333333346</v>
      </c>
      <c r="S33" s="795">
        <f>IF(INDEX(Historical!$D$7:$D$1442,MATCH(B33,Historical!$B$7:$B$1449,0))=0,"n/a",(INDEX(Historical!$C$7:$C$1442,MATCH(B33,Historical!$B$7:$B$1449,0))/INDEX(Historical!$D$7:$D$1442,MATCH(B33,Historical!$B$7:$B$1449,0))-1)*100)</f>
        <v>6.25</v>
      </c>
      <c r="T33" s="795">
        <f>IF(INDEX(Historical!$F$7:$F$1442,MATCH(B33,Historical!$B$7:$B$1449,0))=0,"n/a",((INDEX(Historical!$C$7:$C$1442,MATCH(B33,Historical!$B$7:$B$1449,0))/INDEX(Historical!$F$7:$F$1442,MATCH(B33,Historical!$B$7:$B$1449,0)))^(1/3)-1)*100)</f>
        <v>7.9870600425827831</v>
      </c>
      <c r="U33" s="795">
        <f>IF(INDEX(Historical!$H$7:$H$1442,MATCH(B33,Historical!$B$7:$B$1449,0))=0,"n/a",((INDEX(Historical!$C$7:$C$1442,MATCH(B33,Historical!$B$7:$B$1449,0))/INDEX(Historical!$H$7:$H$1442,MATCH(B33,Historical!$B$7:$B$1449,0)))^(1/5)-1)*100)</f>
        <v>14.869835499703509</v>
      </c>
      <c r="V33" s="795" t="str">
        <f>IF(INDEX(Historical!$O$7:$O$1442,MATCH(B33,Historical!$B$7:$B$1449,0))=0,"n/a",((INDEX(Historical!$C$7:$C$1442,MATCH(B33,Historical!$B$7:$B$1449,0))/INDEX(Historical!$O$7:$O$1442,MATCH(B33,Historical!$B$7:$B$1449,0)))^(1/10)-1)*100)</f>
        <v>n/a</v>
      </c>
      <c r="W33" s="796" t="str">
        <f>IF(OR(U33&lt;=0,U33="n/a",V33&lt;=0,V33="n/a"),"n/a",U33/V33)</f>
        <v>n/a</v>
      </c>
      <c r="X33" s="797">
        <f>IF(OR(AJ33&lt;=0,AJ33="n/a",U33&lt;=0,U33="n/a"),"n/a",U33/AJ33)</f>
        <v>1.4028146697833499</v>
      </c>
      <c r="Y33" s="763" t="s">
        <v>4455</v>
      </c>
      <c r="Z33" s="738">
        <f>IF(OR(AC33&lt;0.01,AC33="n/a"),"n/a",M33/AC33*100)</f>
        <v>44.155844155844157</v>
      </c>
      <c r="AA33" s="999">
        <f>IF(OR(AC33&lt;0.01,AC33="n/a"),"n/a",I33/AC33)</f>
        <v>19.876623376623375</v>
      </c>
      <c r="AB33" s="1000">
        <v>12</v>
      </c>
      <c r="AC33" s="978">
        <v>1.54</v>
      </c>
      <c r="AD33" s="978">
        <v>1.31</v>
      </c>
      <c r="AE33" s="978">
        <v>2.06</v>
      </c>
      <c r="AF33" s="978">
        <v>2.13</v>
      </c>
      <c r="AG33" s="978">
        <v>12.9</v>
      </c>
      <c r="AH33" s="978">
        <v>54.500000000000007</v>
      </c>
      <c r="AI33" s="978">
        <v>17.72</v>
      </c>
      <c r="AJ33" s="978">
        <v>10.6</v>
      </c>
      <c r="AK33" s="978">
        <v>15.1</v>
      </c>
      <c r="AL33" s="991">
        <v>1920</v>
      </c>
      <c r="AM33" s="985">
        <v>0.6</v>
      </c>
      <c r="AN33" s="978">
        <v>0.61</v>
      </c>
      <c r="AO33" s="838">
        <f>IF(U33="n/a","n/a",IF(AA33&lt;0,"n/a",IF(AA33="n/a","n/a",J33+U33-AA33)))</f>
        <v>-2.785291633862041</v>
      </c>
      <c r="AP33" s="839">
        <f>IF(U33="n/a","n/a",J33+U33)</f>
        <v>17.091331742761334</v>
      </c>
      <c r="AQ33" s="1001">
        <f>IF(OR(AC33&lt;0.01,AF33="n/a"),"n/a",(I33/SQRT(22.5*AC33*(I33/AF33))-1)*100)</f>
        <v>37.173382245014274</v>
      </c>
      <c r="AR33" s="738">
        <f>INDEX(Historical!$C$7:$C$1442,MATCH(B33,Historical!$B$7:$B$1449,0))*IF(AH33="n/a",1.03,IF(AH33&lt;0,1.01,IF(AH33&gt;10,1.1,(1+AH33/100))))</f>
        <v>0.74800000000000011</v>
      </c>
      <c r="AS33" s="999">
        <f>IF($AI33="n/a",1.03*AR33,IF($AI33&lt;0,1.01*AR33,IF($AI33&gt;10,1.1*AR33,(1+$AI33/100)*AR33)))</f>
        <v>0.8228000000000002</v>
      </c>
      <c r="AT33" s="999">
        <f>IF($AK33="n/a",1.03*AS33,IF($AK33&lt;0,1.01*AS33,IF($AK33&gt;10,1.1*AS33,(1+$AK33/100)*AS33)))</f>
        <v>0.90508000000000033</v>
      </c>
      <c r="AU33" s="999">
        <f>IF($AK33="n/a",1.03*AT33,IF($AK33&lt;0,1.01*AT33,IF($AK33&gt;10,1.1*AT33,(1+$AK33/100)*AT33)))</f>
        <v>0.99558800000000047</v>
      </c>
      <c r="AV33" s="999">
        <f>IF($AK33="n/a",1.03*AU33,IF($AK33&lt;0,1.01*AU33,IF($AK33&gt;10,1.1*AU33,(1+$AK33/100)*AU33)))</f>
        <v>1.0951468000000006</v>
      </c>
      <c r="AW33" s="738">
        <f>SUM(AR33:AV33)</f>
        <v>4.5666148000000018</v>
      </c>
      <c r="AX33" s="846">
        <f>AW33/I33*100</f>
        <v>14.918702384841561</v>
      </c>
      <c r="AY33" s="1080">
        <v>1.87</v>
      </c>
      <c r="AZ33" s="985">
        <v>30.14</v>
      </c>
      <c r="BA33" s="985">
        <v>-42.620000000000005</v>
      </c>
      <c r="BB33" s="985">
        <v>8.4500000000000011</v>
      </c>
      <c r="BC33" s="985">
        <v>-19.29</v>
      </c>
      <c r="BE33" s="700">
        <v>2013</v>
      </c>
      <c r="BF33" s="1013">
        <f>IF(BE33&gt;2008,0,IF(BE33&gt;2001,1,IF(BE33&gt;1990,2,IF(BE33&gt;1980,3,IF(BE33&gt;1973,4,IF(BE33&gt;1970,5,IF(BE33&gt;1960,6,IF(BE33&gt;1958,7,IF(BE33&gt;1953,8,9)))))))))</f>
        <v>0</v>
      </c>
      <c r="BG33" s="995">
        <v>5.7</v>
      </c>
    </row>
    <row r="34" spans="1:59" s="874" customFormat="1" ht="11.25" customHeight="1" x14ac:dyDescent="0.2">
      <c r="A34" s="733" t="s">
        <v>944</v>
      </c>
      <c r="B34" s="882" t="s">
        <v>945</v>
      </c>
      <c r="C34" s="1070" t="s">
        <v>112</v>
      </c>
      <c r="D34" s="1070" t="s">
        <v>4394</v>
      </c>
      <c r="E34" s="854">
        <v>10</v>
      </c>
      <c r="F34" s="1148">
        <v>336</v>
      </c>
      <c r="G34" s="1272" t="s">
        <v>37</v>
      </c>
      <c r="H34" s="1272" t="s">
        <v>115</v>
      </c>
      <c r="I34" s="855">
        <v>59.01</v>
      </c>
      <c r="J34" s="856">
        <f>(M34/I34)*100</f>
        <v>2.101338756143027</v>
      </c>
      <c r="K34" s="857">
        <v>0.31</v>
      </c>
      <c r="L34" s="858">
        <v>4</v>
      </c>
      <c r="M34" s="859">
        <f>K34*L34</f>
        <v>1.24</v>
      </c>
      <c r="N34" s="860" t="s">
        <v>517</v>
      </c>
      <c r="O34" s="861">
        <v>0.3</v>
      </c>
      <c r="P34" s="862">
        <v>43510</v>
      </c>
      <c r="Q34" s="862">
        <v>43524</v>
      </c>
      <c r="R34" s="859">
        <f>(K34-O34)/O34*100</f>
        <v>3.3333333333333366</v>
      </c>
      <c r="S34" s="795">
        <f>IF(INDEX(Historical!$D$7:$D$1442,MATCH(B34,Historical!$B$7:$B$1449,0))=0,"n/a",(INDEX(Historical!$C$7:$C$1442,MATCH(B34,Historical!$B$7:$B$1449,0))/INDEX(Historical!$D$7:$D$1442,MATCH(B34,Historical!$B$7:$B$1449,0))-1)*100)</f>
        <v>3.4482758620689724</v>
      </c>
      <c r="T34" s="795">
        <f>IF(INDEX(Historical!$F$7:$F$1442,MATCH(B34,Historical!$B$7:$B$1449,0))=0,"n/a",((INDEX(Historical!$C$7:$C$1442,MATCH(B34,Historical!$B$7:$B$1449,0))/INDEX(Historical!$F$7:$F$1442,MATCH(B34,Historical!$B$7:$B$1449,0)))^(1/3)-1)*100)</f>
        <v>3.5744168651286268</v>
      </c>
      <c r="U34" s="795">
        <f>IF(INDEX(Historical!$H$7:$H$1442,MATCH(B34,Historical!$B$7:$B$1449,0))=0,"n/a",((INDEX(Historical!$C$7:$C$1442,MATCH(B34,Historical!$B$7:$B$1449,0))/INDEX(Historical!$H$7:$H$1442,MATCH(B34,Historical!$B$7:$B$1449,0)))^(1/5)-1)*100)</f>
        <v>5.4577943305794463</v>
      </c>
      <c r="V34" s="795">
        <f>IF(INDEX(Historical!$O$7:$O$1442,MATCH(B34,Historical!$B$7:$B$1449,0))=0,"n/a",((INDEX(Historical!$C$7:$C$1442,MATCH(B34,Historical!$B$7:$B$1449,0))/INDEX(Historical!$O$7:$O$1442,MATCH(B34,Historical!$B$7:$B$1449,0)))^(1/10)-1)*100)</f>
        <v>7.1773462536293131</v>
      </c>
      <c r="W34" s="863">
        <f>IF(OR(U34&lt;=0,U34="n/a",V34&lt;=0,V34="n/a"),"n/a",U34/V34)</f>
        <v>0.76041953916040284</v>
      </c>
      <c r="X34" s="864">
        <f>IF(OR(AJ34&lt;=0,AJ34="n/a",U34&lt;=0,U34="n/a"),"n/a",U34/AJ34)</f>
        <v>1.2128431845732104</v>
      </c>
      <c r="Y34" s="865"/>
      <c r="Z34" s="856">
        <f>IF(OR(AC34&lt;0.01,AC34="n/a"),"n/a",M34/AC34*100)</f>
        <v>32.804232804232811</v>
      </c>
      <c r="AA34" s="866">
        <f>IF(OR(AC34&lt;0.01,AC34="n/a"),"n/a",I34/AC34)</f>
        <v>15.611111111111111</v>
      </c>
      <c r="AB34" s="858">
        <v>6</v>
      </c>
      <c r="AC34" s="867">
        <v>3.78</v>
      </c>
      <c r="AD34" s="867">
        <v>1.3</v>
      </c>
      <c r="AE34" s="867">
        <v>0.67</v>
      </c>
      <c r="AF34" s="867">
        <v>2.62</v>
      </c>
      <c r="AG34" s="867">
        <v>17.299999999999997</v>
      </c>
      <c r="AH34" s="867">
        <v>1.7000000000000002</v>
      </c>
      <c r="AI34" s="867">
        <v>8.75</v>
      </c>
      <c r="AJ34" s="867">
        <v>4.5</v>
      </c>
      <c r="AK34" s="867">
        <v>12</v>
      </c>
      <c r="AL34" s="868">
        <v>2280</v>
      </c>
      <c r="AM34" s="869">
        <v>1.2</v>
      </c>
      <c r="AN34" s="867">
        <v>1.1200000000000001</v>
      </c>
      <c r="AO34" s="870">
        <f>IF(U34="n/a","n/a",IF(AA34&lt;0,"n/a",IF(AA34="n/a","n/a",J34+U34-AA34)))</f>
        <v>-8.051978024388637</v>
      </c>
      <c r="AP34" s="871">
        <f>IF(U34="n/a","n/a",J34+U34)</f>
        <v>7.5591330867224737</v>
      </c>
      <c r="AQ34" s="872">
        <f>IF(OR(AC34&lt;0.01,AF34="n/a"),"n/a",(I34/SQRT(22.5*AC34*(I34/AF34))-1)*100)</f>
        <v>34.826820792223209</v>
      </c>
      <c r="AR34" s="738">
        <f>INDEX(Historical!$C$7:$C$1442,MATCH(B34,Historical!$B$7:$B$1449,0))*IF(AH34="n/a",1.03,IF(AH34&lt;0,1.01,IF(AH34&gt;10,1.1,(1+AH34/100))))</f>
        <v>1.2203999999999999</v>
      </c>
      <c r="AS34" s="866">
        <f>IF($AI34="n/a",1.03*AR34,IF($AI34&lt;0,1.01*AR34,IF($AI34&gt;10,1.1*AR34,(1+$AI34/100)*AR34)))</f>
        <v>1.3271849999999998</v>
      </c>
      <c r="AT34" s="866">
        <f>IF($AK34="n/a",1.03*AS34,IF($AK34&lt;0,1.01*AS34,IF($AK34&gt;10,1.1*AS34,(1+$AK34/100)*AS34)))</f>
        <v>1.4599035</v>
      </c>
      <c r="AU34" s="866">
        <f>IF($AK34="n/a",1.03*AT34,IF($AK34&lt;0,1.01*AT34,IF($AK34&gt;10,1.1*AT34,(1+$AK34/100)*AT34)))</f>
        <v>1.6058938500000002</v>
      </c>
      <c r="AV34" s="866">
        <f>IF($AK34="n/a",1.03*AU34,IF($AK34&lt;0,1.01*AU34,IF($AK34&gt;10,1.1*AU34,(1+$AK34/100)*AU34)))</f>
        <v>1.7664832350000004</v>
      </c>
      <c r="AW34" s="856">
        <f>SUM(AR34:AV34)</f>
        <v>7.379865585000001</v>
      </c>
      <c r="AX34" s="873">
        <f>AW34/I34*100</f>
        <v>12.506127071682767</v>
      </c>
      <c r="AY34" s="1081">
        <v>1.25</v>
      </c>
      <c r="AZ34" s="869">
        <v>16.71</v>
      </c>
      <c r="BA34" s="869">
        <v>-28.34</v>
      </c>
      <c r="BB34" s="869">
        <v>0.15</v>
      </c>
      <c r="BC34" s="869">
        <v>-14.84</v>
      </c>
      <c r="BD34" s="1033"/>
      <c r="BE34" s="700">
        <v>2010</v>
      </c>
      <c r="BF34" s="1013">
        <f>IF(BE34&gt;2008,0,IF(BE34&gt;2001,1,IF(BE34&gt;1990,2,IF(BE34&gt;1980,3,IF(BE34&gt;1973,4,IF(BE34&gt;1970,5,IF(BE34&gt;1960,6,IF(BE34&gt;1958,7,IF(BE34&gt;1953,8,9)))))))))</f>
        <v>0</v>
      </c>
      <c r="BG34" s="931">
        <v>6.9</v>
      </c>
    </row>
    <row r="35" spans="1:59" ht="11.25" customHeight="1" x14ac:dyDescent="0.2">
      <c r="A35" s="984" t="s">
        <v>936</v>
      </c>
      <c r="B35" s="988" t="s">
        <v>937</v>
      </c>
      <c r="C35" s="1070" t="s">
        <v>4381</v>
      </c>
      <c r="D35" s="1070" t="s">
        <v>4382</v>
      </c>
      <c r="E35" s="828">
        <v>8</v>
      </c>
      <c r="F35" s="1148">
        <v>454</v>
      </c>
      <c r="G35" s="1273" t="s">
        <v>106</v>
      </c>
      <c r="H35" s="1273" t="s">
        <v>106</v>
      </c>
      <c r="I35" s="987">
        <v>49.52</v>
      </c>
      <c r="J35" s="738">
        <f>(M35/I35)*100</f>
        <v>3.0694668820678515</v>
      </c>
      <c r="K35" s="990">
        <v>0.38</v>
      </c>
      <c r="L35" s="1000">
        <v>4</v>
      </c>
      <c r="M35" s="729">
        <f>K35*L35</f>
        <v>1.52</v>
      </c>
      <c r="N35" s="983" t="s">
        <v>517</v>
      </c>
      <c r="O35" s="831">
        <v>0.36</v>
      </c>
      <c r="P35" s="694">
        <v>43146</v>
      </c>
      <c r="Q35" s="694">
        <v>43159</v>
      </c>
      <c r="R35" s="729">
        <f>(K35-O35)/O35*100</f>
        <v>5.5555555555555607</v>
      </c>
      <c r="S35" s="795">
        <f>IF(INDEX(Historical!$D$7:$D$1442,MATCH(B35,Historical!$B$7:$B$1449,0))=0,"n/a",(INDEX(Historical!$C$7:$C$1442,MATCH(B35,Historical!$B$7:$B$1449,0))/INDEX(Historical!$D$7:$D$1442,MATCH(B35,Historical!$B$7:$B$1449,0))-1)*100)</f>
        <v>5.555555555555558</v>
      </c>
      <c r="T35" s="795">
        <f>IF(INDEX(Historical!$F$7:$F$1442,MATCH(B35,Historical!$B$7:$B$1449,0))=0,"n/a",((INDEX(Historical!$C$7:$C$1442,MATCH(B35,Historical!$B$7:$B$1449,0))/INDEX(Historical!$F$7:$F$1442,MATCH(B35,Historical!$B$7:$B$1449,0)))^(1/3)-1)*100)</f>
        <v>8.8062544055728544</v>
      </c>
      <c r="U35" s="795">
        <f>IF(INDEX(Historical!$H$7:$H$1442,MATCH(B35,Historical!$B$7:$B$1449,0))=0,"n/a",((INDEX(Historical!$C$7:$C$1442,MATCH(B35,Historical!$B$7:$B$1449,0))/INDEX(Historical!$H$7:$H$1442,MATCH(B35,Historical!$B$7:$B$1449,0)))^(1/5)-1)*100)</f>
        <v>9.6262279352954181</v>
      </c>
      <c r="V35" s="795">
        <f>IF(INDEX(Historical!$O$7:$O$1442,MATCH(B35,Historical!$B$7:$B$1449,0))=0,"n/a",((INDEX(Historical!$C$7:$C$1442,MATCH(B35,Historical!$B$7:$B$1449,0))/INDEX(Historical!$O$7:$O$1442,MATCH(B35,Historical!$B$7:$B$1449,0)))^(1/10)-1)*100)</f>
        <v>-4.464840146206372</v>
      </c>
      <c r="W35" s="796" t="str">
        <f>IF(OR(U35&lt;=0,U35="n/a",V35&lt;=0,V35="n/a"),"n/a",U35/V35)</f>
        <v>n/a</v>
      </c>
      <c r="X35" s="797">
        <f>IF(OR(AJ35&lt;=0,AJ35="n/a",U35&lt;=0,U35="n/a"),"n/a",U35/AJ35)</f>
        <v>0.25399018298932502</v>
      </c>
      <c r="Y35" s="989"/>
      <c r="Z35" s="738" t="str">
        <f>IF(OR(AC35&lt;0.01,AC35="n/a"),"n/a",M35/AC35*100)</f>
        <v>n/a</v>
      </c>
      <c r="AA35" s="999" t="str">
        <f>IF(OR(AC35&lt;0.01,AC35="n/a"),"n/a",I35/AC35)</f>
        <v>n/a</v>
      </c>
      <c r="AB35" s="1000">
        <v>12</v>
      </c>
      <c r="AC35" s="978">
        <v>-0.15</v>
      </c>
      <c r="AD35" s="978" t="s">
        <v>137</v>
      </c>
      <c r="AE35" s="978">
        <v>7.79</v>
      </c>
      <c r="AF35" s="978">
        <v>3.88</v>
      </c>
      <c r="AG35" s="978">
        <v>55.600000000000009</v>
      </c>
      <c r="AH35" s="980">
        <v>-135.80000000000001</v>
      </c>
      <c r="AI35" s="980">
        <v>-96.11</v>
      </c>
      <c r="AJ35" s="978">
        <v>37.9</v>
      </c>
      <c r="AK35" s="978">
        <v>7.1</v>
      </c>
      <c r="AL35" s="991">
        <v>7760</v>
      </c>
      <c r="AM35" s="985">
        <v>0.2</v>
      </c>
      <c r="AN35" s="978">
        <v>1.82</v>
      </c>
      <c r="AO35" s="838" t="str">
        <f>IF(U35="n/a","n/a",IF(AA35&lt;0,"n/a",IF(AA35="n/a","n/a",J35+U35-AA35)))</f>
        <v>n/a</v>
      </c>
      <c r="AP35" s="839">
        <f>IF(U35="n/a","n/a",J35+U35)</f>
        <v>12.69569481736327</v>
      </c>
      <c r="AQ35" s="1001" t="str">
        <f>IF(OR(AC35&lt;0.01,AF35="n/a"),"n/a",(I35/SQRT(22.5*AC35*(I35/AF35))-1)*100)</f>
        <v>n/a</v>
      </c>
      <c r="AR35" s="738">
        <f>INDEX(Historical!$C$7:$C$1442,MATCH(B35,Historical!$B$7:$B$1449,0))*IF(AH35="n/a",1.03,IF(AH35&lt;0,1.01,IF(AH35&gt;10,1.1,(1+AH35/100))))</f>
        <v>1.5352000000000001</v>
      </c>
      <c r="AS35" s="999">
        <f>IF($AI35="n/a",1.03*AR35,IF($AI35&lt;0,1.01*AR35,IF($AI35&gt;10,1.1*AR35,(1+$AI35/100)*AR35)))</f>
        <v>1.5505520000000002</v>
      </c>
      <c r="AT35" s="999">
        <f>IF($AK35="n/a",1.03*AS35,IF($AK35&lt;0,1.01*AS35,IF($AK35&gt;10,1.1*AS35,(1+$AK35/100)*AS35)))</f>
        <v>1.6606411920000002</v>
      </c>
      <c r="AU35" s="999">
        <f>IF($AK35="n/a",1.03*AT35,IF($AK35&lt;0,1.01*AT35,IF($AK35&gt;10,1.1*AT35,(1+$AK35/100)*AT35)))</f>
        <v>1.7785467166320001</v>
      </c>
      <c r="AV35" s="999">
        <f>IF($AK35="n/a",1.03*AU35,IF($AK35&lt;0,1.01*AU35,IF($AK35&gt;10,1.1*AU35,(1+$AK35/100)*AU35)))</f>
        <v>1.904823533512872</v>
      </c>
      <c r="AW35" s="738">
        <f>SUM(AR35:AV35)</f>
        <v>8.4297634421448731</v>
      </c>
      <c r="AX35" s="846">
        <f>AW35/I35*100</f>
        <v>17.022947177190776</v>
      </c>
      <c r="AY35" s="1080">
        <v>0.64</v>
      </c>
      <c r="AZ35" s="985">
        <v>30.42</v>
      </c>
      <c r="BA35" s="985">
        <v>-0.38</v>
      </c>
      <c r="BB35" s="985">
        <v>8.2000000000000011</v>
      </c>
      <c r="BC35" s="985">
        <v>14.46</v>
      </c>
      <c r="BE35" s="700">
        <v>2011</v>
      </c>
      <c r="BF35" s="1013">
        <f>IF(BE35&gt;2008,0,IF(BE35&gt;2001,1,IF(BE35&gt;1990,2,IF(BE35&gt;1980,3,IF(BE35&gt;1973,4,IF(BE35&gt;1970,5,IF(BE35&gt;1960,6,IF(BE35&gt;1958,7,IF(BE35&gt;1953,8,9)))))))))</f>
        <v>0</v>
      </c>
      <c r="BG35" s="995">
        <v>14.6</v>
      </c>
    </row>
    <row r="36" spans="1:59" ht="11.25" customHeight="1" x14ac:dyDescent="0.2">
      <c r="A36" s="984" t="s">
        <v>444</v>
      </c>
      <c r="B36" s="988" t="s">
        <v>445</v>
      </c>
      <c r="C36" s="1070" t="s">
        <v>108</v>
      </c>
      <c r="D36" s="1070" t="s">
        <v>118</v>
      </c>
      <c r="E36" s="828">
        <v>15</v>
      </c>
      <c r="F36" s="1148">
        <v>251</v>
      </c>
      <c r="G36" s="1148" t="s">
        <v>106</v>
      </c>
      <c r="H36" s="1148" t="s">
        <v>106</v>
      </c>
      <c r="I36" s="987">
        <v>96.39</v>
      </c>
      <c r="J36" s="738">
        <f>(M36/I36)*100</f>
        <v>2.4898848428260192</v>
      </c>
      <c r="K36" s="990">
        <v>0.6</v>
      </c>
      <c r="L36" s="1000">
        <v>4</v>
      </c>
      <c r="M36" s="729">
        <f>K36*L36</f>
        <v>2.4</v>
      </c>
      <c r="N36" s="983" t="s">
        <v>380</v>
      </c>
      <c r="O36" s="831">
        <v>0.56000000000000005</v>
      </c>
      <c r="P36" s="973">
        <v>43427</v>
      </c>
      <c r="Q36" s="973">
        <v>43451</v>
      </c>
      <c r="R36" s="729">
        <f>(K36-O36)/O36*100</f>
        <v>7.1428571428571281</v>
      </c>
      <c r="S36" s="795">
        <f>IF(INDEX(Historical!$D$7:$D$1442,MATCH(B36,Historical!$B$7:$B$1449,0))=0,"n/a",(INDEX(Historical!$C$7:$C$1442,MATCH(B36,Historical!$B$7:$B$1449,0))/INDEX(Historical!$D$7:$D$1442,MATCH(B36,Historical!$B$7:$B$1449,0))-1)*100)</f>
        <v>6.0465116279069475</v>
      </c>
      <c r="T36" s="795">
        <f>IF(INDEX(Historical!$F$7:$F$1442,MATCH(B36,Historical!$B$7:$B$1449,0))=0,"n/a",((INDEX(Historical!$C$7:$C$1442,MATCH(B36,Historical!$B$7:$B$1449,0))/INDEX(Historical!$F$7:$F$1442,MATCH(B36,Historical!$B$7:$B$1449,0)))^(1/3)-1)*100)</f>
        <v>18.505387107366221</v>
      </c>
      <c r="U36" s="795">
        <f>IF(INDEX(Historical!$H$7:$H$1442,MATCH(B36,Historical!$B$7:$B$1449,0))=0,"n/a",((INDEX(Historical!$C$7:$C$1442,MATCH(B36,Historical!$B$7:$B$1449,0))/INDEX(Historical!$H$7:$H$1442,MATCH(B36,Historical!$B$7:$B$1449,0)))^(1/5)-1)*100)</f>
        <v>18.88654957871243</v>
      </c>
      <c r="V36" s="795">
        <f>IF(INDEX(Historical!$O$7:$O$1442,MATCH(B36,Historical!$B$7:$B$1449,0))=0,"n/a",((INDEX(Historical!$C$7:$C$1442,MATCH(B36,Historical!$B$7:$B$1449,0))/INDEX(Historical!$O$7:$O$1442,MATCH(B36,Historical!$B$7:$B$1449,0)))^(1/10)-1)*100)</f>
        <v>15.492586785551342</v>
      </c>
      <c r="W36" s="796">
        <f>IF(OR(U36&lt;=0,U36="n/a",V36&lt;=0,V36="n/a"),"n/a",U36/V36)</f>
        <v>1.2190701165751323</v>
      </c>
      <c r="X36" s="797">
        <f>IF(OR(AJ36&lt;=0,AJ36="n/a",U36&lt;=0,U36="n/a"),"n/a",U36/AJ36)</f>
        <v>10.492527543729128</v>
      </c>
      <c r="Y36" s="989"/>
      <c r="Z36" s="738">
        <f>IF(OR(AC36&lt;0.01,AC36="n/a"),"n/a",M36/AC36*100)</f>
        <v>38.277511961722489</v>
      </c>
      <c r="AA36" s="999">
        <f>IF(OR(AC36&lt;0.01,AC36="n/a"),"n/a",I36/AC36)</f>
        <v>15.373205741626796</v>
      </c>
      <c r="AB36" s="1000">
        <v>12</v>
      </c>
      <c r="AC36" s="978">
        <v>6.27</v>
      </c>
      <c r="AD36" s="978">
        <v>0.79</v>
      </c>
      <c r="AE36" s="978">
        <v>0.82</v>
      </c>
      <c r="AF36" s="978">
        <v>1.18</v>
      </c>
      <c r="AG36" s="978">
        <v>11</v>
      </c>
      <c r="AH36" s="980">
        <v>-32.1</v>
      </c>
      <c r="AI36" s="980">
        <v>55.58</v>
      </c>
      <c r="AJ36" s="978">
        <v>1.7999999999999998</v>
      </c>
      <c r="AK36" s="978">
        <v>19.400000000000002</v>
      </c>
      <c r="AL36" s="991">
        <v>6050</v>
      </c>
      <c r="AM36" s="985">
        <v>0.5</v>
      </c>
      <c r="AN36" s="978">
        <v>0.38</v>
      </c>
      <c r="AO36" s="838">
        <f>IF(U36="n/a","n/a",IF(AA36&lt;0,"n/a",IF(AA36="n/a","n/a",J36+U36-AA36)))</f>
        <v>6.0032286799116523</v>
      </c>
      <c r="AP36" s="839">
        <f>IF(U36="n/a","n/a",J36+U36)</f>
        <v>21.376434421538448</v>
      </c>
      <c r="AQ36" s="1001">
        <f>IF(OR(AC36&lt;0.01,AF36="n/a"),"n/a",(I36/SQRT(22.5*AC36*(I36/AF36))-1)*100)</f>
        <v>-10.209174497070084</v>
      </c>
      <c r="AR36" s="738">
        <f>INDEX(Historical!$C$7:$C$1442,MATCH(B36,Historical!$B$7:$B$1449,0))*IF(AH36="n/a",1.03,IF(AH36&lt;0,1.01,IF(AH36&gt;10,1.1,(1+AH36/100))))</f>
        <v>2.3028</v>
      </c>
      <c r="AS36" s="999">
        <f>IF($AI36="n/a",1.03*AR36,IF($AI36&lt;0,1.01*AR36,IF($AI36&gt;10,1.1*AR36,(1+$AI36/100)*AR36)))</f>
        <v>2.53308</v>
      </c>
      <c r="AT36" s="999">
        <f>IF($AK36="n/a",1.03*AS36,IF($AK36&lt;0,1.01*AS36,IF($AK36&gt;10,1.1*AS36,(1+$AK36/100)*AS36)))</f>
        <v>2.7863880000000001</v>
      </c>
      <c r="AU36" s="999">
        <f>IF($AK36="n/a",1.03*AT36,IF($AK36&lt;0,1.01*AT36,IF($AK36&gt;10,1.1*AT36,(1+$AK36/100)*AT36)))</f>
        <v>3.0650268000000005</v>
      </c>
      <c r="AV36" s="999">
        <f>IF($AK36="n/a",1.03*AU36,IF($AK36&lt;0,1.01*AU36,IF($AK36&gt;10,1.1*AU36,(1+$AK36/100)*AU36)))</f>
        <v>3.3715294800000009</v>
      </c>
      <c r="AW36" s="738">
        <f>SUM(AR36:AV36)</f>
        <v>14.058824280000001</v>
      </c>
      <c r="AX36" s="846">
        <f>AW36/I36*100</f>
        <v>14.585355617802678</v>
      </c>
      <c r="AY36" s="1080">
        <v>0.61</v>
      </c>
      <c r="AZ36" s="985">
        <v>17.11</v>
      </c>
      <c r="BA36" s="985">
        <v>-13.5</v>
      </c>
      <c r="BB36" s="985">
        <v>3.58</v>
      </c>
      <c r="BC36" s="985">
        <v>-2.7199999999999998</v>
      </c>
      <c r="BE36" s="700">
        <v>2005</v>
      </c>
      <c r="BF36" s="1013">
        <f>IF(BE36&gt;2008,0,IF(BE36&gt;2001,1,IF(BE36&gt;1990,2,IF(BE36&gt;1980,3,IF(BE36&gt;1973,4,IF(BE36&gt;1970,5,IF(BE36&gt;1960,6,IF(BE36&gt;1958,7,IF(BE36&gt;1953,8,9)))))))))</f>
        <v>1</v>
      </c>
      <c r="BG36" s="995">
        <v>1.4000000000000001</v>
      </c>
    </row>
    <row r="37" spans="1:59" ht="11.25" customHeight="1" x14ac:dyDescent="0.2">
      <c r="A37" s="976" t="s">
        <v>953</v>
      </c>
      <c r="B37" s="988" t="s">
        <v>954</v>
      </c>
      <c r="C37" s="1070" t="s">
        <v>108</v>
      </c>
      <c r="D37" s="1070" t="s">
        <v>118</v>
      </c>
      <c r="E37" s="828">
        <v>9</v>
      </c>
      <c r="F37" s="1148">
        <v>441</v>
      </c>
      <c r="G37" s="1120" t="s">
        <v>37</v>
      </c>
      <c r="H37" s="1120" t="s">
        <v>115</v>
      </c>
      <c r="I37" s="987">
        <v>74.709999999999994</v>
      </c>
      <c r="J37" s="738">
        <f>(M37/I37)*100</f>
        <v>2.3022353098648107</v>
      </c>
      <c r="K37" s="990">
        <v>0.43</v>
      </c>
      <c r="L37" s="1000">
        <v>4</v>
      </c>
      <c r="M37" s="729">
        <f>K37*L37</f>
        <v>1.72</v>
      </c>
      <c r="N37" s="983" t="s">
        <v>595</v>
      </c>
      <c r="O37" s="831">
        <v>0.41</v>
      </c>
      <c r="P37" s="973">
        <v>43524</v>
      </c>
      <c r="Q37" s="973">
        <v>43539</v>
      </c>
      <c r="R37" s="729">
        <f>(K37-O37)/O37*100</f>
        <v>4.8780487804878092</v>
      </c>
      <c r="S37" s="795">
        <f>IF(INDEX(Historical!$D$7:$D$1442,MATCH(B37,Historical!$B$7:$B$1449,0))=0,"n/a",(INDEX(Historical!$C$7:$C$1442,MATCH(B37,Historical!$B$7:$B$1449,0))/INDEX(Historical!$D$7:$D$1442,MATCH(B37,Historical!$B$7:$B$1449,0))-1)*100)</f>
        <v>5.12820512820511</v>
      </c>
      <c r="T37" s="795">
        <f>IF(INDEX(Historical!$F$7:$F$1442,MATCH(B37,Historical!$B$7:$B$1449,0))=0,"n/a",((INDEX(Historical!$C$7:$C$1442,MATCH(B37,Historical!$B$7:$B$1449,0))/INDEX(Historical!$F$7:$F$1442,MATCH(B37,Historical!$B$7:$B$1449,0)))^(1/3)-1)*100)</f>
        <v>3.4810223898952275</v>
      </c>
      <c r="U37" s="795">
        <f>IF(INDEX(Historical!$H$7:$H$1442,MATCH(B37,Historical!$B$7:$B$1449,0))=0,"n/a",((INDEX(Historical!$C$7:$C$1442,MATCH(B37,Historical!$B$7:$B$1449,0))/INDEX(Historical!$H$7:$H$1442,MATCH(B37,Historical!$B$7:$B$1449,0)))^(1/5)-1)*100)</f>
        <v>3.2150821290872988</v>
      </c>
      <c r="V37" s="795">
        <f>IF(INDEX(Historical!$O$7:$O$1442,MATCH(B37,Historical!$B$7:$B$1449,0))=0,"n/a",((INDEX(Historical!$C$7:$C$1442,MATCH(B37,Historical!$B$7:$B$1449,0))/INDEX(Historical!$O$7:$O$1442,MATCH(B37,Historical!$B$7:$B$1449,0)))^(1/10)-1)*100)</f>
        <v>2.5093283139584477</v>
      </c>
      <c r="W37" s="796">
        <f>IF(OR(U37&lt;=0,U37="n/a",V37&lt;=0,V37="n/a"),"n/a",U37/V37)</f>
        <v>1.2812520829590168</v>
      </c>
      <c r="X37" s="797">
        <f>IF(OR(AJ37&lt;=0,AJ37="n/a",U37&lt;=0,U37="n/a"),"n/a",U37/AJ37)</f>
        <v>0.27957235905106947</v>
      </c>
      <c r="Y37" s="753"/>
      <c r="Z37" s="738">
        <f>IF(OR(AC37&lt;0.01,AC37="n/a"),"n/a",M37/AC37*100)</f>
        <v>47.513812154696126</v>
      </c>
      <c r="AA37" s="999">
        <f>IF(OR(AC37&lt;0.01,AC37="n/a"),"n/a",I37/AC37)</f>
        <v>20.638121546961322</v>
      </c>
      <c r="AB37" s="1000">
        <v>12</v>
      </c>
      <c r="AC37" s="978">
        <v>3.62</v>
      </c>
      <c r="AD37" s="978">
        <v>1.44</v>
      </c>
      <c r="AE37" s="978">
        <v>2</v>
      </c>
      <c r="AF37" s="978">
        <v>3.01</v>
      </c>
      <c r="AG37" s="978">
        <v>14.000000000000002</v>
      </c>
      <c r="AH37" s="978">
        <v>18.2</v>
      </c>
      <c r="AI37" s="978">
        <v>14.069999999999999</v>
      </c>
      <c r="AJ37" s="978">
        <v>11.5</v>
      </c>
      <c r="AK37" s="978">
        <v>14.31</v>
      </c>
      <c r="AL37" s="991">
        <v>13720</v>
      </c>
      <c r="AM37" s="985">
        <v>0.2</v>
      </c>
      <c r="AN37" s="978">
        <v>0.78</v>
      </c>
      <c r="AO37" s="838">
        <f>IF(U37="n/a","n/a",IF(AA37&lt;0,"n/a",IF(AA37="n/a","n/a",J37+U37-AA37)))</f>
        <v>-15.120804108009214</v>
      </c>
      <c r="AP37" s="839">
        <f>IF(U37="n/a","n/a",J37+U37)</f>
        <v>5.5173174389521096</v>
      </c>
      <c r="AQ37" s="1001">
        <f>IF(OR(AC37&lt;0.01,AF37="n/a"),"n/a",(I37/SQRT(22.5*AC37*(I37/AF37))-1)*100)</f>
        <v>66.160225025731094</v>
      </c>
      <c r="AR37" s="738">
        <f>INDEX(Historical!$C$7:$C$1442,MATCH(B37,Historical!$B$7:$B$1449,0))*IF(AH37="n/a",1.03,IF(AH37&lt;0,1.01,IF(AH37&gt;10,1.1,(1+AH37/100))))</f>
        <v>1.804</v>
      </c>
      <c r="AS37" s="999">
        <f>IF($AI37="n/a",1.03*AR37,IF($AI37&lt;0,1.01*AR37,IF($AI37&gt;10,1.1*AR37,(1+$AI37/100)*AR37)))</f>
        <v>1.9844000000000002</v>
      </c>
      <c r="AT37" s="999">
        <f>IF($AK37="n/a",1.03*AS37,IF($AK37&lt;0,1.01*AS37,IF($AK37&gt;10,1.1*AS37,(1+$AK37/100)*AS37)))</f>
        <v>2.1828400000000006</v>
      </c>
      <c r="AU37" s="999">
        <f>IF($AK37="n/a",1.03*AT37,IF($AK37&lt;0,1.01*AT37,IF($AK37&gt;10,1.1*AT37,(1+$AK37/100)*AT37)))</f>
        <v>2.4011240000000007</v>
      </c>
      <c r="AV37" s="999">
        <f>IF($AK37="n/a",1.03*AU37,IF($AK37&lt;0,1.01*AU37,IF($AK37&gt;10,1.1*AU37,(1+$AK37/100)*AU37)))</f>
        <v>2.6412364000000008</v>
      </c>
      <c r="AW37" s="738">
        <f>SUM(AR37:AV37)</f>
        <v>11.013600400000001</v>
      </c>
      <c r="AX37" s="846">
        <f>AW37/I37*100</f>
        <v>14.741802168384424</v>
      </c>
      <c r="AY37" s="1080">
        <v>0.92</v>
      </c>
      <c r="AZ37" s="985">
        <v>17.580000000000002</v>
      </c>
      <c r="BA37" s="985">
        <v>-5.47</v>
      </c>
      <c r="BB37" s="985">
        <v>0.71000000000000008</v>
      </c>
      <c r="BC37" s="985">
        <v>4.25</v>
      </c>
      <c r="BE37" s="700">
        <v>2011</v>
      </c>
      <c r="BF37" s="1013">
        <f>IF(BE37&gt;2008,0,IF(BE37&gt;2001,1,IF(BE37&gt;1990,2,IF(BE37&gt;1980,3,IF(BE37&gt;1973,4,IF(BE37&gt;1970,5,IF(BE37&gt;1960,6,IF(BE37&gt;1958,7,IF(BE37&gt;1953,8,9)))))))))</f>
        <v>0</v>
      </c>
      <c r="BG37" s="995">
        <v>3.9</v>
      </c>
    </row>
    <row r="38" spans="1:59" ht="11.25" customHeight="1" x14ac:dyDescent="0.2">
      <c r="A38" s="976" t="s">
        <v>879</v>
      </c>
      <c r="B38" s="988" t="s">
        <v>880</v>
      </c>
      <c r="C38" s="1070" t="s">
        <v>4381</v>
      </c>
      <c r="D38" s="1070" t="s">
        <v>4382</v>
      </c>
      <c r="E38" s="828">
        <v>6</v>
      </c>
      <c r="F38" s="1148">
        <v>761</v>
      </c>
      <c r="G38" s="1273" t="s">
        <v>115</v>
      </c>
      <c r="H38" s="1273" t="s">
        <v>115</v>
      </c>
      <c r="I38" s="987">
        <v>28.73</v>
      </c>
      <c r="J38" s="738">
        <f>(M38/I38)*100</f>
        <v>3.8983640793595549</v>
      </c>
      <c r="K38" s="990">
        <v>0.28000000000000003</v>
      </c>
      <c r="L38" s="1000">
        <v>4</v>
      </c>
      <c r="M38" s="729">
        <f>K38*L38</f>
        <v>1.1200000000000001</v>
      </c>
      <c r="N38" s="983" t="s">
        <v>467</v>
      </c>
      <c r="O38" s="831">
        <v>0.27</v>
      </c>
      <c r="P38" s="973">
        <v>43462</v>
      </c>
      <c r="Q38" s="973">
        <v>43480</v>
      </c>
      <c r="R38" s="729">
        <f>(K38-O38)/O38*100</f>
        <v>3.7037037037037068</v>
      </c>
      <c r="S38" s="795">
        <f>IF(INDEX(Historical!$D$7:$D$1442,MATCH(B38,Historical!$B$7:$B$1449,0))=0,"n/a",(INDEX(Historical!$C$7:$C$1442,MATCH(B38,Historical!$B$7:$B$1449,0))/INDEX(Historical!$D$7:$D$1442,MATCH(B38,Historical!$B$7:$B$1449,0))-1)*100)</f>
        <v>3.8461538461538547</v>
      </c>
      <c r="T38" s="795">
        <f>IF(INDEX(Historical!$F$7:$F$1442,MATCH(B38,Historical!$B$7:$B$1449,0))=0,"n/a",((INDEX(Historical!$C$7:$C$1442,MATCH(B38,Historical!$B$7:$B$1449,0))/INDEX(Historical!$F$7:$F$1442,MATCH(B38,Historical!$B$7:$B$1449,0)))^(1/3)-1)*100)</f>
        <v>4.0041911525952045</v>
      </c>
      <c r="U38" s="795">
        <f>IF(INDEX(Historical!$H$7:$H$1442,MATCH(B38,Historical!$B$7:$B$1449,0))=0,"n/a",((INDEX(Historical!$C$7:$C$1442,MATCH(B38,Historical!$B$7:$B$1449,0))/INDEX(Historical!$H$7:$H$1442,MATCH(B38,Historical!$B$7:$B$1449,0)))^(1/5)-1)*100)</f>
        <v>5.9223841048812176</v>
      </c>
      <c r="V38" s="795">
        <f>IF(INDEX(Historical!$O$7:$O$1442,MATCH(B38,Historical!$B$7:$B$1449,0))=0,"n/a",((INDEX(Historical!$C$7:$C$1442,MATCH(B38,Historical!$B$7:$B$1449,0))/INDEX(Historical!$O$7:$O$1442,MATCH(B38,Historical!$B$7:$B$1449,0)))^(1/10)-1)*100)</f>
        <v>2.5449899701238676</v>
      </c>
      <c r="W38" s="796">
        <f>IF(OR(U38&lt;=0,U38="n/a",V38&lt;=0,V38="n/a"),"n/a",U38/V38)</f>
        <v>2.3270756169592954</v>
      </c>
      <c r="X38" s="797">
        <f>IF(OR(AJ38&lt;=0,AJ38="n/a",U38&lt;=0,U38="n/a"),"n/a",U38/AJ38)</f>
        <v>0.76914079284171655</v>
      </c>
      <c r="Y38" s="749"/>
      <c r="Z38" s="738">
        <f>IF(OR(AC38&lt;0.01,AC38="n/a"),"n/a",M38/AC38*100)</f>
        <v>224.00000000000003</v>
      </c>
      <c r="AA38" s="999">
        <f>IF(OR(AC38&lt;0.01,AC38="n/a"),"n/a",I38/AC38)</f>
        <v>57.46</v>
      </c>
      <c r="AB38" s="1000">
        <v>12</v>
      </c>
      <c r="AC38" s="978">
        <v>0.5</v>
      </c>
      <c r="AD38" s="978">
        <v>19.079999999999998</v>
      </c>
      <c r="AE38" s="978">
        <v>9.0500000000000007</v>
      </c>
      <c r="AF38" s="978">
        <v>1.58</v>
      </c>
      <c r="AG38" s="978">
        <v>3</v>
      </c>
      <c r="AH38" s="978">
        <v>-20.5</v>
      </c>
      <c r="AI38" s="978">
        <v>-2.6599999999999997</v>
      </c>
      <c r="AJ38" s="978">
        <v>7.7</v>
      </c>
      <c r="AK38" s="978">
        <v>3</v>
      </c>
      <c r="AL38" s="991">
        <v>2340</v>
      </c>
      <c r="AM38" s="985">
        <v>0.1</v>
      </c>
      <c r="AN38" s="978">
        <v>1.05</v>
      </c>
      <c r="AO38" s="838">
        <f>IF(U38="n/a","n/a",IF(AA38&lt;0,"n/a",IF(AA38="n/a","n/a",J38+U38-AA38)))</f>
        <v>-47.639251815759231</v>
      </c>
      <c r="AP38" s="839">
        <f>IF(U38="n/a","n/a",J38+U38)</f>
        <v>9.820748184240772</v>
      </c>
      <c r="AQ38" s="1001">
        <f>IF(OR(AC38&lt;0.01,AF38="n/a"),"n/a",(I38/SQRT(22.5*AC38*(I38/AF38))-1)*100)</f>
        <v>100.87231986734481</v>
      </c>
      <c r="AR38" s="738">
        <f>INDEX(Historical!$C$7:$C$1442,MATCH(B38,Historical!$B$7:$B$1449,0))*IF(AH38="n/a",1.03,IF(AH38&lt;0,1.01,IF(AH38&gt;10,1.1,(1+AH38/100))))</f>
        <v>1.0908</v>
      </c>
      <c r="AS38" s="999">
        <f>IF($AI38="n/a",1.03*AR38,IF($AI38&lt;0,1.01*AR38,IF($AI38&gt;10,1.1*AR38,(1+$AI38/100)*AR38)))</f>
        <v>1.1017079999999999</v>
      </c>
      <c r="AT38" s="999">
        <f>IF($AK38="n/a",1.03*AS38,IF($AK38&lt;0,1.01*AS38,IF($AK38&gt;10,1.1*AS38,(1+$AK38/100)*AS38)))</f>
        <v>1.1347592399999999</v>
      </c>
      <c r="AU38" s="999">
        <f>IF($AK38="n/a",1.03*AT38,IF($AK38&lt;0,1.01*AT38,IF($AK38&gt;10,1.1*AT38,(1+$AK38/100)*AT38)))</f>
        <v>1.1688020172</v>
      </c>
      <c r="AV38" s="999">
        <f>IF($AK38="n/a",1.03*AU38,IF($AK38&lt;0,1.01*AU38,IF($AK38&gt;10,1.1*AU38,(1+$AK38/100)*AU38)))</f>
        <v>1.203866077716</v>
      </c>
      <c r="AW38" s="738">
        <f>SUM(AR38:AV38)</f>
        <v>5.6999353349160007</v>
      </c>
      <c r="AX38" s="846">
        <f>AW38/I38*100</f>
        <v>19.839663539561435</v>
      </c>
      <c r="AY38" s="1080">
        <v>0.67</v>
      </c>
      <c r="AZ38" s="985">
        <v>34.630000000000003</v>
      </c>
      <c r="BA38" s="985">
        <v>-1.8800000000000001</v>
      </c>
      <c r="BB38" s="985">
        <v>7.6</v>
      </c>
      <c r="BC38" s="985">
        <v>7.1400000000000006</v>
      </c>
      <c r="BE38" s="700">
        <v>2014</v>
      </c>
      <c r="BF38" s="1013">
        <f>IF(BE38&gt;2008,0,IF(BE38&gt;2001,1,IF(BE38&gt;1990,2,IF(BE38&gt;1980,3,IF(BE38&gt;1973,4,IF(BE38&gt;1970,5,IF(BE38&gt;1960,6,IF(BE38&gt;1958,7,IF(BE38&gt;1953,8,9)))))))))</f>
        <v>0</v>
      </c>
      <c r="BG38" s="995">
        <v>1.0999999999999999</v>
      </c>
    </row>
    <row r="39" spans="1:59" ht="11.25" customHeight="1" x14ac:dyDescent="0.2">
      <c r="A39" s="976" t="s">
        <v>891</v>
      </c>
      <c r="B39" s="988" t="s">
        <v>892</v>
      </c>
      <c r="C39" s="1070" t="s">
        <v>112</v>
      </c>
      <c r="D39" s="1070" t="s">
        <v>4394</v>
      </c>
      <c r="E39" s="828">
        <v>7</v>
      </c>
      <c r="F39" s="1148">
        <v>652</v>
      </c>
      <c r="G39" s="1133" t="s">
        <v>106</v>
      </c>
      <c r="H39" s="1133" t="s">
        <v>106</v>
      </c>
      <c r="I39" s="987">
        <v>37.94</v>
      </c>
      <c r="J39" s="738">
        <f>(M39/I39)*100</f>
        <v>1.3705851344227729</v>
      </c>
      <c r="K39" s="990">
        <v>0.13</v>
      </c>
      <c r="L39" s="1000">
        <v>4</v>
      </c>
      <c r="M39" s="729">
        <f>K39*L39</f>
        <v>0.52</v>
      </c>
      <c r="N39" s="983" t="s">
        <v>266</v>
      </c>
      <c r="O39" s="831">
        <v>0.1</v>
      </c>
      <c r="P39" s="973">
        <v>43446</v>
      </c>
      <c r="Q39" s="973">
        <v>43474</v>
      </c>
      <c r="R39" s="729">
        <f>(K39-O39)/O39*100</f>
        <v>30</v>
      </c>
      <c r="S39" s="795">
        <f>IF(INDEX(Historical!$D$7:$D$1442,MATCH(B39,Historical!$B$7:$B$1449,0))=0,"n/a",(INDEX(Historical!$C$7:$C$1442,MATCH(B39,Historical!$B$7:$B$1449,0))/INDEX(Historical!$D$7:$D$1442,MATCH(B39,Historical!$B$7:$B$1449,0))-1)*100)</f>
        <v>33.33333333333335</v>
      </c>
      <c r="T39" s="795">
        <f>IF(INDEX(Historical!$F$7:$F$1442,MATCH(B39,Historical!$B$7:$B$1449,0))=0,"n/a",((INDEX(Historical!$C$7:$C$1442,MATCH(B39,Historical!$B$7:$B$1449,0))/INDEX(Historical!$F$7:$F$1442,MATCH(B39,Historical!$B$7:$B$1449,0)))^(1/3)-1)*100)</f>
        <v>35.72088082974534</v>
      </c>
      <c r="U39" s="795">
        <f>IF(INDEX(Historical!$H$7:$H$1442,MATCH(B39,Historical!$B$7:$B$1449,0))=0,"n/a",((INDEX(Historical!$C$7:$C$1442,MATCH(B39,Historical!$B$7:$B$1449,0))/INDEX(Historical!$H$7:$H$1442,MATCH(B39,Historical!$B$7:$B$1449,0)))^(1/5)-1)*100)</f>
        <v>39.76542375431584</v>
      </c>
      <c r="V39" s="795" t="str">
        <f>IF(INDEX(Historical!$O$7:$O$1442,MATCH(B39,Historical!$B$7:$B$1449,0))=0,"n/a",((INDEX(Historical!$C$7:$C$1442,MATCH(B39,Historical!$B$7:$B$1449,0))/INDEX(Historical!$O$7:$O$1442,MATCH(B39,Historical!$B$7:$B$1449,0)))^(1/10)-1)*100)</f>
        <v>n/a</v>
      </c>
      <c r="W39" s="796" t="str">
        <f>IF(OR(U39&lt;=0,U39="n/a",V39&lt;=0,V39="n/a"),"n/a",U39/V39)</f>
        <v>n/a</v>
      </c>
      <c r="X39" s="797">
        <f>IF(OR(AJ39&lt;=0,AJ39="n/a",U39&lt;=0,U39="n/a"),"n/a",U39/AJ39)</f>
        <v>1.6993770835177708</v>
      </c>
      <c r="Y39" s="749"/>
      <c r="Z39" s="738">
        <f>IF(OR(AC39&lt;0.01,AC39="n/a"),"n/a",M39/AC39*100)</f>
        <v>11.764705882352942</v>
      </c>
      <c r="AA39" s="999">
        <f>IF(OR(AC39&lt;0.01,AC39="n/a"),"n/a",I39/AC39)</f>
        <v>8.5837104072398187</v>
      </c>
      <c r="AB39" s="1000">
        <v>12</v>
      </c>
      <c r="AC39" s="978">
        <v>4.42</v>
      </c>
      <c r="AD39" s="978">
        <v>0.36</v>
      </c>
      <c r="AE39" s="978">
        <v>2.5299999999999998</v>
      </c>
      <c r="AF39" s="978">
        <v>0.88</v>
      </c>
      <c r="AG39" s="978">
        <v>19.7</v>
      </c>
      <c r="AH39" s="978">
        <v>6.3</v>
      </c>
      <c r="AI39" s="978">
        <v>25.040000000000003</v>
      </c>
      <c r="AJ39" s="978">
        <v>23.400000000000002</v>
      </c>
      <c r="AK39" s="978">
        <v>24.15</v>
      </c>
      <c r="AL39" s="991">
        <v>4120</v>
      </c>
      <c r="AM39" s="985">
        <v>1.7000000000000002</v>
      </c>
      <c r="AN39" s="978">
        <v>2.48</v>
      </c>
      <c r="AO39" s="838">
        <f>IF(U39="n/a","n/a",IF(AA39&lt;0,"n/a",IF(AA39="n/a","n/a",J39+U39-AA39)))</f>
        <v>32.552298481498795</v>
      </c>
      <c r="AP39" s="839">
        <f>IF(U39="n/a","n/a",J39+U39)</f>
        <v>41.136008888738615</v>
      </c>
      <c r="AQ39" s="1001">
        <f>IF(OR(AC39&lt;0.01,AF39="n/a"),"n/a",(I39/SQRT(22.5*AC39*(I39/AF39))-1)*100)</f>
        <v>-42.058783971756576</v>
      </c>
      <c r="AR39" s="738">
        <f>INDEX(Historical!$C$7:$C$1442,MATCH(B39,Historical!$B$7:$B$1449,0))*IF(AH39="n/a",1.03,IF(AH39&lt;0,1.01,IF(AH39&gt;10,1.1,(1+AH39/100))))</f>
        <v>0.42520000000000002</v>
      </c>
      <c r="AS39" s="999">
        <f>IF($AI39="n/a",1.03*AR39,IF($AI39&lt;0,1.01*AR39,IF($AI39&gt;10,1.1*AR39,(1+$AI39/100)*AR39)))</f>
        <v>0.46772000000000008</v>
      </c>
      <c r="AT39" s="999">
        <f>IF($AK39="n/a",1.03*AS39,IF($AK39&lt;0,1.01*AS39,IF($AK39&gt;10,1.1*AS39,(1+$AK39/100)*AS39)))</f>
        <v>0.51449200000000017</v>
      </c>
      <c r="AU39" s="999">
        <f>IF($AK39="n/a",1.03*AT39,IF($AK39&lt;0,1.01*AT39,IF($AK39&gt;10,1.1*AT39,(1+$AK39/100)*AT39)))</f>
        <v>0.56594120000000026</v>
      </c>
      <c r="AV39" s="999">
        <f>IF($AK39="n/a",1.03*AU39,IF($AK39&lt;0,1.01*AU39,IF($AK39&gt;10,1.1*AU39,(1+$AK39/100)*AU39)))</f>
        <v>0.62253532000000034</v>
      </c>
      <c r="AW39" s="738">
        <f>SUM(AR39:AV39)</f>
        <v>2.5958885200000008</v>
      </c>
      <c r="AX39" s="846">
        <f>AW39/I39*100</f>
        <v>6.842088877174489</v>
      </c>
      <c r="AY39" s="1080">
        <v>2.08</v>
      </c>
      <c r="AZ39" s="985">
        <v>34.870000000000005</v>
      </c>
      <c r="BA39" s="985">
        <v>-23.380000000000003</v>
      </c>
      <c r="BB39" s="985">
        <v>7.6899999999999995</v>
      </c>
      <c r="BC39" s="985">
        <v>-8.3099999999999987</v>
      </c>
      <c r="BE39" s="700">
        <v>2013</v>
      </c>
      <c r="BF39" s="1013">
        <f>IF(BE39&gt;2008,0,IF(BE39&gt;2001,1,IF(BE39&gt;1990,2,IF(BE39&gt;1980,3,IF(BE39&gt;1973,4,IF(BE39&gt;1970,5,IF(BE39&gt;1960,6,IF(BE39&gt;1958,7,IF(BE39&gt;1953,8,9)))))))))</f>
        <v>0</v>
      </c>
      <c r="BG39" s="995">
        <v>5.0999999999999996</v>
      </c>
    </row>
    <row r="40" spans="1:59" ht="11.25" customHeight="1" x14ac:dyDescent="0.2">
      <c r="A40" s="976" t="s">
        <v>405</v>
      </c>
      <c r="B40" s="988" t="s">
        <v>406</v>
      </c>
      <c r="C40" s="1070" t="s">
        <v>123</v>
      </c>
      <c r="D40" s="1070" t="s">
        <v>4233</v>
      </c>
      <c r="E40" s="828">
        <v>24</v>
      </c>
      <c r="F40" s="1148">
        <v>135</v>
      </c>
      <c r="G40" s="1092" t="s">
        <v>37</v>
      </c>
      <c r="H40" s="1092" t="s">
        <v>37</v>
      </c>
      <c r="I40" s="978">
        <v>80.73</v>
      </c>
      <c r="J40" s="738">
        <f>(M40/I40)*100</f>
        <v>1.6598538337668771</v>
      </c>
      <c r="K40" s="997">
        <v>0.33500000000000002</v>
      </c>
      <c r="L40" s="1000">
        <v>4</v>
      </c>
      <c r="M40" s="729">
        <f>K40*L40</f>
        <v>1.34</v>
      </c>
      <c r="N40" s="983" t="s">
        <v>164</v>
      </c>
      <c r="O40" s="832">
        <v>0.32</v>
      </c>
      <c r="P40" s="694">
        <v>43173</v>
      </c>
      <c r="Q40" s="694">
        <v>43192</v>
      </c>
      <c r="R40" s="729">
        <f>(K40-O40)/O40*100</f>
        <v>4.6875000000000044</v>
      </c>
      <c r="S40" s="795">
        <f>IF(INDEX(Historical!$D$7:$D$1442,MATCH(B40,Historical!$B$7:$B$1449,0))=0,"n/a",(INDEX(Historical!$C$7:$C$1442,MATCH(B40,Historical!$B$7:$B$1449,0))/INDEX(Historical!$D$7:$D$1442,MATCH(B40,Historical!$B$7:$B$1449,0))-1)*100)</f>
        <v>4.743083003952564</v>
      </c>
      <c r="T40" s="795">
        <f>IF(INDEX(Historical!$F$7:$F$1442,MATCH(B40,Historical!$B$7:$B$1449,0))=0,"n/a",((INDEX(Historical!$C$7:$C$1442,MATCH(B40,Historical!$B$7:$B$1449,0))/INDEX(Historical!$F$7:$F$1442,MATCH(B40,Historical!$B$7:$B$1449,0)))^(1/3)-1)*100)</f>
        <v>4.9873073145540125</v>
      </c>
      <c r="U40" s="795">
        <f>IF(INDEX(Historical!$H$7:$H$1442,MATCH(B40,Historical!$B$7:$B$1449,0))=0,"n/a",((INDEX(Historical!$C$7:$C$1442,MATCH(B40,Historical!$B$7:$B$1449,0))/INDEX(Historical!$H$7:$H$1442,MATCH(B40,Historical!$B$7:$B$1449,0)))^(1/5)-1)*100)</f>
        <v>6.6568932108852064</v>
      </c>
      <c r="V40" s="795">
        <f>IF(INDEX(Historical!$O$7:$O$1442,MATCH(B40,Historical!$B$7:$B$1449,0))=0,"n/a",((INDEX(Historical!$C$7:$C$1442,MATCH(B40,Historical!$B$7:$B$1449,0))/INDEX(Historical!$O$7:$O$1442,MATCH(B40,Historical!$B$7:$B$1449,0)))^(1/10)-1)*100)</f>
        <v>10.68721596482507</v>
      </c>
      <c r="W40" s="796">
        <f>IF(OR(U40&lt;=0,U40="n/a",V40&lt;=0,V40="n/a"),"n/a",U40/V40)</f>
        <v>0.62288375502049353</v>
      </c>
      <c r="X40" s="797">
        <f>IF(OR(AJ40&lt;=0,AJ40="n/a",U40&lt;=0,U40="n/a"),"n/a",U40/AJ40)</f>
        <v>1.5481147002058619</v>
      </c>
      <c r="Y40" s="989"/>
      <c r="Z40" s="738">
        <f>IF(OR(AC40&lt;0.01,AC40="n/a"),"n/a",M40/AC40*100)</f>
        <v>19.448476052249639</v>
      </c>
      <c r="AA40" s="999">
        <f>IF(OR(AC40&lt;0.01,AC40="n/a"),"n/a",I40/AC40)</f>
        <v>11.716981132075473</v>
      </c>
      <c r="AB40" s="1000">
        <v>12</v>
      </c>
      <c r="AC40" s="978">
        <v>6.89</v>
      </c>
      <c r="AD40" s="978">
        <v>0.94</v>
      </c>
      <c r="AE40" s="978">
        <v>2.62</v>
      </c>
      <c r="AF40" s="978">
        <v>2.46</v>
      </c>
      <c r="AG40" s="978">
        <v>9.4</v>
      </c>
      <c r="AH40" s="978">
        <v>8.3000000000000007</v>
      </c>
      <c r="AI40" s="978">
        <v>13.55</v>
      </c>
      <c r="AJ40" s="978">
        <v>4.3</v>
      </c>
      <c r="AK40" s="978">
        <v>12.49</v>
      </c>
      <c r="AL40" s="991">
        <v>8660</v>
      </c>
      <c r="AM40" s="985">
        <v>0.3</v>
      </c>
      <c r="AN40" s="978">
        <v>0.48</v>
      </c>
      <c r="AO40" s="838">
        <f>IF(U40="n/a","n/a",IF(AA40&lt;0,"n/a",IF(AA40="n/a","n/a",J40+U40-AA40)))</f>
        <v>-3.4002340874233887</v>
      </c>
      <c r="AP40" s="839">
        <f>IF(U40="n/a","n/a",J40+U40)</f>
        <v>8.3167470446520841</v>
      </c>
      <c r="AQ40" s="1001">
        <f>IF(OR(AC40&lt;0.01,AF40="n/a"),"n/a",(I40/SQRT(22.5*AC40*(I40/AF40))-1)*100)</f>
        <v>13.183771088154895</v>
      </c>
      <c r="AR40" s="738">
        <f>INDEX(Historical!$C$7:$C$1442,MATCH(B40,Historical!$B$7:$B$1449,0))*IF(AH40="n/a",1.03,IF(AH40&lt;0,1.01,IF(AH40&gt;10,1.1,(1+AH40/100))))</f>
        <v>1.4349749999999999</v>
      </c>
      <c r="AS40" s="999">
        <f>IF($AI40="n/a",1.03*AR40,IF($AI40&lt;0,1.01*AR40,IF($AI40&gt;10,1.1*AR40,(1+$AI40/100)*AR40)))</f>
        <v>1.5784724999999999</v>
      </c>
      <c r="AT40" s="999">
        <f>IF($AK40="n/a",1.03*AS40,IF($AK40&lt;0,1.01*AS40,IF($AK40&gt;10,1.1*AS40,(1+$AK40/100)*AS40)))</f>
        <v>1.7363197500000001</v>
      </c>
      <c r="AU40" s="999">
        <f>IF($AK40="n/a",1.03*AT40,IF($AK40&lt;0,1.01*AT40,IF($AK40&gt;10,1.1*AT40,(1+$AK40/100)*AT40)))</f>
        <v>1.9099517250000002</v>
      </c>
      <c r="AV40" s="999">
        <f>IF($AK40="n/a",1.03*AU40,IF($AK40&lt;0,1.01*AU40,IF($AK40&gt;10,1.1*AU40,(1+$AK40/100)*AU40)))</f>
        <v>2.1009468975000005</v>
      </c>
      <c r="AW40" s="738">
        <f>SUM(AR40:AV40)</f>
        <v>8.7606658725000006</v>
      </c>
      <c r="AX40" s="846">
        <f>AW40/I40*100</f>
        <v>10.851809578223708</v>
      </c>
      <c r="AY40" s="1080">
        <v>1.61</v>
      </c>
      <c r="AZ40" s="985">
        <v>12.3</v>
      </c>
      <c r="BA40" s="985">
        <v>-32.06</v>
      </c>
      <c r="BB40" s="985">
        <v>-3.46</v>
      </c>
      <c r="BC40" s="985">
        <v>-14.05</v>
      </c>
      <c r="BE40" s="700">
        <v>1995</v>
      </c>
      <c r="BF40" s="1013">
        <f>IF(BE40&gt;2008,0,IF(BE40&gt;2001,1,IF(BE40&gt;1990,2,IF(BE40&gt;1980,3,IF(BE40&gt;1973,4,IF(BE40&gt;1970,5,IF(BE40&gt;1960,6,IF(BE40&gt;1958,7,IF(BE40&gt;1953,8,9)))))))))</f>
        <v>2</v>
      </c>
      <c r="BG40" s="995">
        <v>4.5999999999999996</v>
      </c>
    </row>
    <row r="41" spans="1:59" ht="11.25" customHeight="1" x14ac:dyDescent="0.2">
      <c r="A41" s="976" t="s">
        <v>899</v>
      </c>
      <c r="B41" s="988" t="s">
        <v>900</v>
      </c>
      <c r="C41" s="1070" t="s">
        <v>131</v>
      </c>
      <c r="D41" s="1070" t="s">
        <v>4391</v>
      </c>
      <c r="E41" s="828">
        <v>8</v>
      </c>
      <c r="F41" s="1148">
        <v>455</v>
      </c>
      <c r="G41" s="1148" t="s">
        <v>37</v>
      </c>
      <c r="H41" s="1148" t="s">
        <v>37</v>
      </c>
      <c r="I41" s="987">
        <v>76.94</v>
      </c>
      <c r="J41" s="738">
        <f>(M41/I41)*100</f>
        <v>2.9113595009098003</v>
      </c>
      <c r="K41" s="990">
        <v>0.56000000000000005</v>
      </c>
      <c r="L41" s="1000">
        <v>4</v>
      </c>
      <c r="M41" s="729">
        <f>K41*L41</f>
        <v>2.2400000000000002</v>
      </c>
      <c r="N41" s="983" t="s">
        <v>119</v>
      </c>
      <c r="O41" s="831">
        <v>0.53500000000000003</v>
      </c>
      <c r="P41" s="694">
        <v>43145</v>
      </c>
      <c r="Q41" s="694">
        <v>43160</v>
      </c>
      <c r="R41" s="729">
        <f>(K41-O41)/O41*100</f>
        <v>4.6728971962616859</v>
      </c>
      <c r="S41" s="795">
        <f>IF(INDEX(Historical!$D$7:$D$1442,MATCH(B41,Historical!$B$7:$B$1449,0))=0,"n/a",(INDEX(Historical!$C$7:$C$1442,MATCH(B41,Historical!$B$7:$B$1449,0))/INDEX(Historical!$D$7:$D$1442,MATCH(B41,Historical!$B$7:$B$1449,0))-1)*100)</f>
        <v>4.6728971962616939</v>
      </c>
      <c r="T41" s="795">
        <f>IF(INDEX(Historical!$F$7:$F$1442,MATCH(B41,Historical!$B$7:$B$1449,0))=0,"n/a",((INDEX(Historical!$C$7:$C$1442,MATCH(B41,Historical!$B$7:$B$1449,0))/INDEX(Historical!$F$7:$F$1442,MATCH(B41,Historical!$B$7:$B$1449,0)))^(1/3)-1)*100)</f>
        <v>3.5060057376524956</v>
      </c>
      <c r="U41" s="795">
        <f>IF(INDEX(Historical!$H$7:$H$1442,MATCH(B41,Historical!$B$7:$B$1449,0))=0,"n/a",((INDEX(Historical!$C$7:$C$1442,MATCH(B41,Historical!$B$7:$B$1449,0))/INDEX(Historical!$H$7:$H$1442,MATCH(B41,Historical!$B$7:$B$1449,0)))^(1/5)-1)*100)</f>
        <v>3.3472401576997379</v>
      </c>
      <c r="V41" s="795">
        <f>IF(INDEX(Historical!$O$7:$O$1442,MATCH(B41,Historical!$B$7:$B$1449,0))=0,"n/a",((INDEX(Historical!$C$7:$C$1442,MATCH(B41,Historical!$B$7:$B$1449,0))/INDEX(Historical!$O$7:$O$1442,MATCH(B41,Historical!$B$7:$B$1449,0)))^(1/10)-1)*100)</f>
        <v>2.676713008015108</v>
      </c>
      <c r="W41" s="796">
        <f>IF(OR(U41&lt;=0,U41="n/a",V41&lt;=0,V41="n/a"),"n/a",U41/V41)</f>
        <v>1.2505039381049869</v>
      </c>
      <c r="X41" s="797">
        <f>IF(OR(AJ41&lt;=0,AJ41="n/a",U41&lt;=0,U41="n/a"),"n/a",U41/AJ41)</f>
        <v>0.85826670710249697</v>
      </c>
      <c r="Y41" s="741"/>
      <c r="Z41" s="738">
        <f>IF(OR(AC41&lt;0.01,AC41="n/a"),"n/a",M41/AC41*100)</f>
        <v>92.181069958847743</v>
      </c>
      <c r="AA41" s="999">
        <f>IF(OR(AC41&lt;0.01,AC41="n/a"),"n/a",I41/AC41)</f>
        <v>31.662551440329214</v>
      </c>
      <c r="AB41" s="1000">
        <v>12</v>
      </c>
      <c r="AC41" s="978">
        <v>2.4300000000000002</v>
      </c>
      <c r="AD41" s="978">
        <v>5.28</v>
      </c>
      <c r="AE41" s="978">
        <v>2.92</v>
      </c>
      <c r="AF41" s="978">
        <v>1.87</v>
      </c>
      <c r="AG41" s="978">
        <v>7.3999999999999995</v>
      </c>
      <c r="AH41" s="978">
        <v>-0.5</v>
      </c>
      <c r="AI41" s="978">
        <v>7.51</v>
      </c>
      <c r="AJ41" s="978">
        <v>3.9</v>
      </c>
      <c r="AK41" s="978">
        <v>6</v>
      </c>
      <c r="AL41" s="991">
        <v>4059.9999999999995</v>
      </c>
      <c r="AM41" s="985">
        <v>0.2</v>
      </c>
      <c r="AN41" s="978">
        <v>0.72</v>
      </c>
      <c r="AO41" s="838">
        <f>IF(U41="n/a","n/a",IF(AA41&lt;0,"n/a",IF(AA41="n/a","n/a",J41+U41-AA41)))</f>
        <v>-25.403951781719677</v>
      </c>
      <c r="AP41" s="839">
        <f>IF(U41="n/a","n/a",J41+U41)</f>
        <v>6.2585996586095387</v>
      </c>
      <c r="AQ41" s="1001">
        <f>IF(OR(AC41&lt;0.01,AF41="n/a"),"n/a",(I41/SQRT(22.5*AC41*(I41/AF41))-1)*100)</f>
        <v>62.219290801632866</v>
      </c>
      <c r="AR41" s="738">
        <f>INDEX(Historical!$C$7:$C$1442,MATCH(B41,Historical!$B$7:$B$1449,0))*IF(AH41="n/a",1.03,IF(AH41&lt;0,1.01,IF(AH41&gt;10,1.1,(1+AH41/100))))</f>
        <v>2.2624000000000004</v>
      </c>
      <c r="AS41" s="999">
        <f>IF($AI41="n/a",1.03*AR41,IF($AI41&lt;0,1.01*AR41,IF($AI41&gt;10,1.1*AR41,(1+$AI41/100)*AR41)))</f>
        <v>2.4323062400000004</v>
      </c>
      <c r="AT41" s="999">
        <f>IF($AK41="n/a",1.03*AS41,IF($AK41&lt;0,1.01*AS41,IF($AK41&gt;10,1.1*AS41,(1+$AK41/100)*AS41)))</f>
        <v>2.5782446144000004</v>
      </c>
      <c r="AU41" s="999">
        <f>IF($AK41="n/a",1.03*AT41,IF($AK41&lt;0,1.01*AT41,IF($AK41&gt;10,1.1*AT41,(1+$AK41/100)*AT41)))</f>
        <v>2.7329392912640005</v>
      </c>
      <c r="AV41" s="999">
        <f>IF($AK41="n/a",1.03*AU41,IF($AK41&lt;0,1.01*AU41,IF($AK41&gt;10,1.1*AU41,(1+$AK41/100)*AU41)))</f>
        <v>2.8969156487398409</v>
      </c>
      <c r="AW41" s="738">
        <f>SUM(AR41:AV41)</f>
        <v>12.902805794403841</v>
      </c>
      <c r="AX41" s="846">
        <f>AW41/I41*100</f>
        <v>16.76995814193377</v>
      </c>
      <c r="AY41" s="1080">
        <v>0.27</v>
      </c>
      <c r="AZ41" s="985">
        <v>15.459999999999999</v>
      </c>
      <c r="BA41" s="985">
        <v>-7.1</v>
      </c>
      <c r="BB41" s="985">
        <v>-0.43</v>
      </c>
      <c r="BC41" s="985">
        <v>0.70000000000000007</v>
      </c>
      <c r="BE41" s="700">
        <v>2011</v>
      </c>
      <c r="BF41" s="1013">
        <f>IF(BE41&gt;2008,0,IF(BE41&gt;2001,1,IF(BE41&gt;1990,2,IF(BE41&gt;1980,3,IF(BE41&gt;1973,4,IF(BE41&gt;1970,5,IF(BE41&gt;1960,6,IF(BE41&gt;1958,7,IF(BE41&gt;1953,8,9)))))))))</f>
        <v>0</v>
      </c>
      <c r="BG41" s="995">
        <v>3</v>
      </c>
    </row>
    <row r="42" spans="1:59" ht="11.25" customHeight="1" x14ac:dyDescent="0.2">
      <c r="A42" s="994" t="s">
        <v>4486</v>
      </c>
      <c r="B42" s="988" t="s">
        <v>4017</v>
      </c>
      <c r="C42" s="1070" t="s">
        <v>112</v>
      </c>
      <c r="D42" s="1070" t="s">
        <v>213</v>
      </c>
      <c r="E42" s="828">
        <v>5</v>
      </c>
      <c r="F42" s="1148">
        <v>861</v>
      </c>
      <c r="G42" s="1119" t="s">
        <v>106</v>
      </c>
      <c r="H42" s="1119" t="s">
        <v>106</v>
      </c>
      <c r="I42" s="987">
        <v>86.13</v>
      </c>
      <c r="J42" s="738">
        <f>(M42/I42)*100</f>
        <v>0.55729710902124696</v>
      </c>
      <c r="K42" s="990">
        <v>0.12</v>
      </c>
      <c r="L42" s="1000">
        <v>4</v>
      </c>
      <c r="M42" s="729">
        <f>K42*L42</f>
        <v>0.48</v>
      </c>
      <c r="N42" s="983" t="s">
        <v>493</v>
      </c>
      <c r="O42" s="831">
        <v>0.11</v>
      </c>
      <c r="P42" s="973">
        <v>43481</v>
      </c>
      <c r="Q42" s="973">
        <v>43494</v>
      </c>
      <c r="R42" s="729">
        <f>(K42-O42)/O42*100</f>
        <v>9.0909090909090864</v>
      </c>
      <c r="S42" s="795">
        <f>IF(INDEX(Historical!$D$7:$D$1442,MATCH(B42,Historical!$B$7:$B$1449,0))=0,"n/a",(INDEX(Historical!$C$7:$C$1442,MATCH(B42,Historical!$B$7:$B$1449,0))/INDEX(Historical!$D$7:$D$1442,MATCH(B42,Historical!$B$7:$B$1449,0))-1)*100)</f>
        <v>9.9999999999999858</v>
      </c>
      <c r="T42" s="795">
        <f>IF(INDEX(Historical!$F$7:$F$1442,MATCH(B42,Historical!$B$7:$B$1449,0))=0,"n/a",((INDEX(Historical!$C$7:$C$1442,MATCH(B42,Historical!$B$7:$B$1449,0))/INDEX(Historical!$F$7:$F$1442,MATCH(B42,Historical!$B$7:$B$1449,0)))^(1/3)-1)*100)</f>
        <v>11.199004528465784</v>
      </c>
      <c r="U42" s="795">
        <f>IF(INDEX(Historical!$H$7:$H$1442,MATCH(B42,Historical!$B$7:$B$1449,0))=0,"n/a",((INDEX(Historical!$C$7:$C$1442,MATCH(B42,Historical!$B$7:$B$1449,0))/INDEX(Historical!$H$7:$H$1442,MATCH(B42,Historical!$B$7:$B$1449,0)))^(1/5)-1)*100)</f>
        <v>9.4608784223157549</v>
      </c>
      <c r="V42" s="795">
        <f>IF(INDEX(Historical!$O$7:$O$1442,MATCH(B42,Historical!$B$7:$B$1449,0))=0,"n/a",((INDEX(Historical!$C$7:$C$1442,MATCH(B42,Historical!$B$7:$B$1449,0))/INDEX(Historical!$O$7:$O$1442,MATCH(B42,Historical!$B$7:$B$1449,0)))^(1/10)-1)*100)</f>
        <v>6.2488268514150569</v>
      </c>
      <c r="W42" s="796">
        <f>IF(OR(U42&lt;=0,U42="n/a",V42&lt;=0,V42="n/a"),"n/a",U42/V42)</f>
        <v>1.5140247357267267</v>
      </c>
      <c r="X42" s="797">
        <f>IF(OR(AJ42&lt;=0,AJ42="n/a",U42&lt;=0,U42="n/a"),"n/a",U42/AJ42)</f>
        <v>0.66625904382505319</v>
      </c>
      <c r="Y42" s="989"/>
      <c r="Z42" s="738">
        <f>IF(OR(AC42&lt;0.01,AC42="n/a"),"n/a",M42/AC42*100)</f>
        <v>8.013355592654424</v>
      </c>
      <c r="AA42" s="999">
        <f>IF(OR(AC42&lt;0.01,AC42="n/a"),"n/a",I42/AC42)</f>
        <v>14.378964941569281</v>
      </c>
      <c r="AB42" s="1000">
        <v>12</v>
      </c>
      <c r="AC42" s="978">
        <v>5.99</v>
      </c>
      <c r="AD42" s="978">
        <v>2.1800000000000002</v>
      </c>
      <c r="AE42" s="978">
        <v>1.02</v>
      </c>
      <c r="AF42" s="978">
        <v>2.0299999999999998</v>
      </c>
      <c r="AG42" s="978">
        <v>12.7</v>
      </c>
      <c r="AH42" s="978">
        <v>34.9</v>
      </c>
      <c r="AI42" s="978">
        <v>10.54</v>
      </c>
      <c r="AJ42" s="978">
        <v>14.2</v>
      </c>
      <c r="AK42" s="978">
        <v>6.6000000000000005</v>
      </c>
      <c r="AL42" s="991">
        <v>1020</v>
      </c>
      <c r="AM42" s="985">
        <v>0.4</v>
      </c>
      <c r="AN42" s="978">
        <v>0.2</v>
      </c>
      <c r="AO42" s="838">
        <f>IF(U42="n/a","n/a",IF(AA42&lt;0,"n/a",IF(AA42="n/a","n/a",J42+U42-AA42)))</f>
        <v>-4.3607894102322788</v>
      </c>
      <c r="AP42" s="839">
        <f>IF(U42="n/a","n/a",J42+U42)</f>
        <v>10.018175531337002</v>
      </c>
      <c r="AQ42" s="1001">
        <f>IF(OR(AC42&lt;0.01,AF42="n/a"),"n/a",(I42/SQRT(22.5*AC42*(I42/AF42))-1)*100)</f>
        <v>13.899173407176502</v>
      </c>
      <c r="AR42" s="738">
        <f>INDEX(Historical!$C$7:$C$1442,MATCH(B42,Historical!$B$7:$B$1449,0))*IF(AH42="n/a",1.03,IF(AH42&lt;0,1.01,IF(AH42&gt;10,1.1,(1+AH42/100))))</f>
        <v>0.48400000000000004</v>
      </c>
      <c r="AS42" s="999">
        <f>IF($AI42="n/a",1.03*AR42,IF($AI42&lt;0,1.01*AR42,IF($AI42&gt;10,1.1*AR42,(1+$AI42/100)*AR42)))</f>
        <v>0.5324000000000001</v>
      </c>
      <c r="AT42" s="999">
        <f>IF($AK42="n/a",1.03*AS42,IF($AK42&lt;0,1.01*AS42,IF($AK42&gt;10,1.1*AS42,(1+$AK42/100)*AS42)))</f>
        <v>0.56753840000000011</v>
      </c>
      <c r="AU42" s="999">
        <f>IF($AK42="n/a",1.03*AT42,IF($AK42&lt;0,1.01*AT42,IF($AK42&gt;10,1.1*AT42,(1+$AK42/100)*AT42)))</f>
        <v>0.6049959344000001</v>
      </c>
      <c r="AV42" s="999">
        <f>IF($AK42="n/a",1.03*AU42,IF($AK42&lt;0,1.01*AU42,IF($AK42&gt;10,1.1*AU42,(1+$AK42/100)*AU42)))</f>
        <v>0.64492566607040014</v>
      </c>
      <c r="AW42" s="738">
        <f>SUM(AR42:AV42)</f>
        <v>2.8338600004704002</v>
      </c>
      <c r="AX42" s="846">
        <f>AW42/I42*100</f>
        <v>3.2902124700689659</v>
      </c>
      <c r="AY42" s="1080">
        <v>0.83</v>
      </c>
      <c r="AZ42" s="985">
        <v>18.8</v>
      </c>
      <c r="BA42" s="985">
        <v>-27.72</v>
      </c>
      <c r="BB42" s="985">
        <v>6.9599999999999991</v>
      </c>
      <c r="BC42" s="985">
        <v>-5.26</v>
      </c>
      <c r="BE42" s="700">
        <v>2015</v>
      </c>
      <c r="BF42" s="1013">
        <f>IF(BE42&gt;2008,0,IF(BE42&gt;2001,1,IF(BE42&gt;1990,2,IF(BE42&gt;1980,3,IF(BE42&gt;1973,4,IF(BE42&gt;1970,5,IF(BE42&gt;1960,6,IF(BE42&gt;1958,7,IF(BE42&gt;1953,8,9)))))))))</f>
        <v>0</v>
      </c>
      <c r="BG42" s="995">
        <v>8.5</v>
      </c>
    </row>
    <row r="43" spans="1:59" s="874" customFormat="1" ht="11.25" customHeight="1" x14ac:dyDescent="0.2">
      <c r="A43" s="733" t="s">
        <v>895</v>
      </c>
      <c r="B43" s="882" t="s">
        <v>896</v>
      </c>
      <c r="C43" s="1070" t="s">
        <v>112</v>
      </c>
      <c r="D43" s="1070" t="s">
        <v>4395</v>
      </c>
      <c r="E43" s="854">
        <v>7</v>
      </c>
      <c r="F43" s="1148">
        <v>670</v>
      </c>
      <c r="G43" s="1272" t="s">
        <v>106</v>
      </c>
      <c r="H43" s="1272" t="s">
        <v>106</v>
      </c>
      <c r="I43" s="855">
        <v>63.95</v>
      </c>
      <c r="J43" s="856">
        <f>(M43/I43)*100</f>
        <v>2.1892103205629394</v>
      </c>
      <c r="K43" s="857">
        <v>0.35</v>
      </c>
      <c r="L43" s="858">
        <v>4</v>
      </c>
      <c r="M43" s="859">
        <f>K43*L43</f>
        <v>1.4</v>
      </c>
      <c r="N43" s="860" t="s">
        <v>250</v>
      </c>
      <c r="O43" s="861">
        <v>0.32</v>
      </c>
      <c r="P43" s="862">
        <v>43511</v>
      </c>
      <c r="Q43" s="862">
        <v>43531</v>
      </c>
      <c r="R43" s="859">
        <f>(K43-O43)/O43*100</f>
        <v>9.3749999999999911</v>
      </c>
      <c r="S43" s="795">
        <f>IF(INDEX(Historical!$D$7:$D$1442,MATCH(B43,Historical!$B$7:$B$1449,0))=0,"n/a",(INDEX(Historical!$C$7:$C$1442,MATCH(B43,Historical!$B$7:$B$1449,0))/INDEX(Historical!$D$7:$D$1442,MATCH(B43,Historical!$B$7:$B$1449,0))-1)*100)</f>
        <v>6.6666666666666652</v>
      </c>
      <c r="T43" s="795">
        <f>IF(INDEX(Historical!$F$7:$F$1442,MATCH(B43,Historical!$B$7:$B$1449,0))=0,"n/a",((INDEX(Historical!$C$7:$C$1442,MATCH(B43,Historical!$B$7:$B$1449,0))/INDEX(Historical!$F$7:$F$1442,MATCH(B43,Historical!$B$7:$B$1449,0)))^(1/3)-1)*100)</f>
        <v>16.960709528514649</v>
      </c>
      <c r="U43" s="795">
        <f>IF(INDEX(Historical!$H$7:$H$1442,MATCH(B43,Historical!$B$7:$B$1449,0))=0,"n/a",((INDEX(Historical!$C$7:$C$1442,MATCH(B43,Historical!$B$7:$B$1449,0))/INDEX(Historical!$H$7:$H$1442,MATCH(B43,Historical!$B$7:$B$1449,0)))^(1/5)-1)*100)</f>
        <v>44.955932735539108</v>
      </c>
      <c r="V43" s="795" t="str">
        <f>IF(INDEX(Historical!$O$7:$O$1442,MATCH(B43,Historical!$B$7:$B$1449,0))=0,"n/a",((INDEX(Historical!$C$7:$C$1442,MATCH(B43,Historical!$B$7:$B$1449,0))/INDEX(Historical!$O$7:$O$1442,MATCH(B43,Historical!$B$7:$B$1449,0)))^(1/10)-1)*100)</f>
        <v>n/a</v>
      </c>
      <c r="W43" s="863" t="str">
        <f>IF(OR(U43&lt;=0,U43="n/a",V43&lt;=0,V43="n/a"),"n/a",U43/V43)</f>
        <v>n/a</v>
      </c>
      <c r="X43" s="864">
        <f>IF(OR(AJ43&lt;=0,AJ43="n/a",U43&lt;=0,U43="n/a"),"n/a",U43/AJ43)</f>
        <v>2.0909736156064702</v>
      </c>
      <c r="Y43" s="885"/>
      <c r="Z43" s="856">
        <f>IF(OR(AC43&lt;0.01,AC43="n/a"),"n/a",M43/AC43*100)</f>
        <v>34.146341463414636</v>
      </c>
      <c r="AA43" s="866">
        <f>IF(OR(AC43&lt;0.01,AC43="n/a"),"n/a",I43/AC43)</f>
        <v>15.597560975609758</v>
      </c>
      <c r="AB43" s="858">
        <v>12</v>
      </c>
      <c r="AC43" s="867">
        <v>4.0999999999999996</v>
      </c>
      <c r="AD43" s="867">
        <v>2.41</v>
      </c>
      <c r="AE43" s="867">
        <v>1</v>
      </c>
      <c r="AF43" s="867">
        <v>2.08</v>
      </c>
      <c r="AG43" s="867">
        <v>21.6</v>
      </c>
      <c r="AH43" s="867">
        <v>-10.8</v>
      </c>
      <c r="AI43" s="867">
        <v>11.33</v>
      </c>
      <c r="AJ43" s="867">
        <v>21.5</v>
      </c>
      <c r="AK43" s="867">
        <v>6.4600000000000009</v>
      </c>
      <c r="AL43" s="868">
        <v>8170</v>
      </c>
      <c r="AM43" s="869">
        <v>0.1</v>
      </c>
      <c r="AN43" s="867">
        <v>0.54</v>
      </c>
      <c r="AO43" s="870">
        <f>IF(U43="n/a","n/a",IF(AA43&lt;0,"n/a",IF(AA43="n/a","n/a",J43+U43-AA43)))</f>
        <v>31.54758208049229</v>
      </c>
      <c r="AP43" s="871">
        <f>IF(U43="n/a","n/a",J43+U43)</f>
        <v>47.14514305610205</v>
      </c>
      <c r="AQ43" s="872">
        <f>IF(OR(AC43&lt;0.01,AF43="n/a"),"n/a",(I43/SQRT(22.5*AC43*(I43/AF43))-1)*100)</f>
        <v>20.079467815217743</v>
      </c>
      <c r="AR43" s="738">
        <f>INDEX(Historical!$C$7:$C$1442,MATCH(B43,Historical!$B$7:$B$1449,0))*IF(AH43="n/a",1.03,IF(AH43&lt;0,1.01,IF(AH43&gt;10,1.1,(1+AH43/100))))</f>
        <v>1.2927999999999999</v>
      </c>
      <c r="AS43" s="866">
        <f>IF($AI43="n/a",1.03*AR43,IF($AI43&lt;0,1.01*AR43,IF($AI43&gt;10,1.1*AR43,(1+$AI43/100)*AR43)))</f>
        <v>1.42208</v>
      </c>
      <c r="AT43" s="866">
        <f>IF($AK43="n/a",1.03*AS43,IF($AK43&lt;0,1.01*AS43,IF($AK43&gt;10,1.1*AS43,(1+$AK43/100)*AS43)))</f>
        <v>1.513946368</v>
      </c>
      <c r="AU43" s="866">
        <f>IF($AK43="n/a",1.03*AT43,IF($AK43&lt;0,1.01*AT43,IF($AK43&gt;10,1.1*AT43,(1+$AK43/100)*AT43)))</f>
        <v>1.6117473033728</v>
      </c>
      <c r="AV43" s="866">
        <f>IF($AK43="n/a",1.03*AU43,IF($AK43&lt;0,1.01*AU43,IF($AK43&gt;10,1.1*AU43,(1+$AK43/100)*AU43)))</f>
        <v>1.7158661791706828</v>
      </c>
      <c r="AW43" s="856">
        <f>SUM(AR43:AV43)</f>
        <v>7.5564398505434829</v>
      </c>
      <c r="AX43" s="873">
        <f>AW43/I43*100</f>
        <v>11.816168648230621</v>
      </c>
      <c r="AY43" s="1081">
        <v>0.92</v>
      </c>
      <c r="AZ43" s="869">
        <v>11.64</v>
      </c>
      <c r="BA43" s="869">
        <v>-14.540000000000001</v>
      </c>
      <c r="BB43" s="869">
        <v>-0.92999999999999994</v>
      </c>
      <c r="BC43" s="869">
        <v>0.09</v>
      </c>
      <c r="BD43" s="1033"/>
      <c r="BE43" s="700">
        <v>2013</v>
      </c>
      <c r="BF43" s="1013">
        <f>IF(BE43&gt;2008,0,IF(BE43&gt;2001,1,IF(BE43&gt;1990,2,IF(BE43&gt;1980,3,IF(BE43&gt;1973,4,IF(BE43&gt;1970,5,IF(BE43&gt;1960,6,IF(BE43&gt;1958,7,IF(BE43&gt;1953,8,9)))))))))</f>
        <v>0</v>
      </c>
      <c r="BG43" s="931">
        <v>7.1</v>
      </c>
    </row>
    <row r="44" spans="1:59" ht="11.25" customHeight="1" x14ac:dyDescent="0.2">
      <c r="A44" s="976" t="s">
        <v>901</v>
      </c>
      <c r="B44" s="988" t="s">
        <v>902</v>
      </c>
      <c r="C44" s="1070" t="s">
        <v>108</v>
      </c>
      <c r="D44" s="1070" t="s">
        <v>118</v>
      </c>
      <c r="E44" s="828">
        <v>8</v>
      </c>
      <c r="F44" s="1148">
        <v>480</v>
      </c>
      <c r="G44" s="1136" t="s">
        <v>115</v>
      </c>
      <c r="H44" s="1136" t="s">
        <v>115</v>
      </c>
      <c r="I44" s="987">
        <v>87.87</v>
      </c>
      <c r="J44" s="738">
        <f>(M44/I44)*100</f>
        <v>2.0940025036986456</v>
      </c>
      <c r="K44" s="990">
        <v>0.46</v>
      </c>
      <c r="L44" s="1000">
        <v>4</v>
      </c>
      <c r="M44" s="729">
        <f>K44*L44</f>
        <v>1.84</v>
      </c>
      <c r="N44" s="983" t="s">
        <v>164</v>
      </c>
      <c r="O44" s="831">
        <v>0.37</v>
      </c>
      <c r="P44" s="694">
        <v>43161</v>
      </c>
      <c r="Q44" s="694">
        <v>43192</v>
      </c>
      <c r="R44" s="729">
        <f>(K44-O44)/O44*100</f>
        <v>24.32432432432433</v>
      </c>
      <c r="S44" s="795">
        <f>IF(INDEX(Historical!$D$7:$D$1442,MATCH(B44,Historical!$B$7:$B$1449,0))=0,"n/a",(INDEX(Historical!$C$7:$C$1442,MATCH(B44,Historical!$B$7:$B$1449,0))/INDEX(Historical!$D$7:$D$1442,MATCH(B44,Historical!$B$7:$B$1449,0))-1)*100)</f>
        <v>21.527777777777789</v>
      </c>
      <c r="T44" s="795">
        <f>IF(INDEX(Historical!$F$7:$F$1442,MATCH(B44,Historical!$B$7:$B$1449,0))=0,"n/a",((INDEX(Historical!$C$7:$C$1442,MATCH(B44,Historical!$B$7:$B$1449,0))/INDEX(Historical!$F$7:$F$1442,MATCH(B44,Historical!$B$7:$B$1449,0)))^(1/3)-1)*100)</f>
        <v>14.038635910666496</v>
      </c>
      <c r="U44" s="795">
        <f>IF(INDEX(Historical!$H$7:$H$1442,MATCH(B44,Historical!$B$7:$B$1449,0))=0,"n/a",((INDEX(Historical!$C$7:$C$1442,MATCH(B44,Historical!$B$7:$B$1449,0))/INDEX(Historical!$H$7:$H$1442,MATCH(B44,Historical!$B$7:$B$1449,0)))^(1/5)-1)*100)</f>
        <v>11.842691472014465</v>
      </c>
      <c r="V44" s="795">
        <f>IF(INDEX(Historical!$O$7:$O$1442,MATCH(B44,Historical!$B$7:$B$1449,0))=0,"n/a",((INDEX(Historical!$C$7:$C$1442,MATCH(B44,Historical!$B$7:$B$1449,0))/INDEX(Historical!$O$7:$O$1442,MATCH(B44,Historical!$B$7:$B$1449,0)))^(1/10)-1)*100)</f>
        <v>0.65130730224511879</v>
      </c>
      <c r="W44" s="796">
        <f>IF(OR(U44&lt;=0,U44="n/a",V44&lt;=0,V44="n/a"),"n/a",U44/V44)</f>
        <v>18.182955159863202</v>
      </c>
      <c r="X44" s="797">
        <f>IF(OR(AJ44&lt;=0,AJ44="n/a",U44&lt;=0,U44="n/a"),"n/a",U44/AJ44)</f>
        <v>1.426830297833068</v>
      </c>
      <c r="Y44" s="752"/>
      <c r="Z44" s="738">
        <f>IF(OR(AC44&lt;0.01,AC44="n/a"),"n/a",M44/AC44*100)</f>
        <v>21.004566210045663</v>
      </c>
      <c r="AA44" s="999">
        <f>IF(OR(AC44&lt;0.01,AC44="n/a"),"n/a",I44/AC44)</f>
        <v>10.03082191780822</v>
      </c>
      <c r="AB44" s="1000">
        <v>12</v>
      </c>
      <c r="AC44" s="978">
        <v>8.76</v>
      </c>
      <c r="AD44" s="978">
        <v>0.7</v>
      </c>
      <c r="AE44" s="978">
        <v>0.75</v>
      </c>
      <c r="AF44" s="978">
        <v>1.43</v>
      </c>
      <c r="AG44" s="978">
        <v>17.299999999999997</v>
      </c>
      <c r="AH44" s="978">
        <v>49.5</v>
      </c>
      <c r="AI44" s="978">
        <v>12.659999999999998</v>
      </c>
      <c r="AJ44" s="978">
        <v>8.3000000000000007</v>
      </c>
      <c r="AK44" s="978">
        <v>14.32</v>
      </c>
      <c r="AL44" s="991">
        <v>30300</v>
      </c>
      <c r="AM44" s="985">
        <v>0.31</v>
      </c>
      <c r="AN44" s="978">
        <v>0.3</v>
      </c>
      <c r="AO44" s="838">
        <f>IF(U44="n/a","n/a",IF(AA44&lt;0,"n/a",IF(AA44="n/a","n/a",J44+U44-AA44)))</f>
        <v>3.9058720579048902</v>
      </c>
      <c r="AP44" s="839">
        <f>IF(U44="n/a","n/a",J44+U44)</f>
        <v>13.93669397571311</v>
      </c>
      <c r="AQ44" s="1001">
        <f>IF(OR(AC44&lt;0.01,AF44="n/a"),"n/a",(I44/SQRT(22.5*AC44*(I44/AF44))-1)*100)</f>
        <v>-20.155497392422529</v>
      </c>
      <c r="AR44" s="738">
        <f>INDEX(Historical!$C$7:$C$1442,MATCH(B44,Historical!$B$7:$B$1449,0))*IF(AH44="n/a",1.03,IF(AH44&lt;0,1.01,IF(AH44&gt;10,1.1,(1+AH44/100))))</f>
        <v>1.9250000000000003</v>
      </c>
      <c r="AS44" s="999">
        <f>IF($AI44="n/a",1.03*AR44,IF($AI44&lt;0,1.01*AR44,IF($AI44&gt;10,1.1*AR44,(1+$AI44/100)*AR44)))</f>
        <v>2.1175000000000006</v>
      </c>
      <c r="AT44" s="999">
        <f>IF($AK44="n/a",1.03*AS44,IF($AK44&lt;0,1.01*AS44,IF($AK44&gt;10,1.1*AS44,(1+$AK44/100)*AS44)))</f>
        <v>2.3292500000000009</v>
      </c>
      <c r="AU44" s="999">
        <f>IF($AK44="n/a",1.03*AT44,IF($AK44&lt;0,1.01*AT44,IF($AK44&gt;10,1.1*AT44,(1+$AK44/100)*AT44)))</f>
        <v>2.5621750000000012</v>
      </c>
      <c r="AV44" s="999">
        <f>IF($AK44="n/a",1.03*AU44,IF($AK44&lt;0,1.01*AU44,IF($AK44&gt;10,1.1*AU44,(1+$AK44/100)*AU44)))</f>
        <v>2.8183925000000016</v>
      </c>
      <c r="AW44" s="738">
        <f>SUM(AR44:AV44)</f>
        <v>11.752317500000004</v>
      </c>
      <c r="AX44" s="846">
        <f>AW44/I44*100</f>
        <v>13.374664276772508</v>
      </c>
      <c r="AY44" s="1080">
        <v>0.81</v>
      </c>
      <c r="AZ44" s="985">
        <v>14.12</v>
      </c>
      <c r="BA44" s="985">
        <v>-14.469999999999999</v>
      </c>
      <c r="BB44" s="985">
        <v>4.1099999999999994</v>
      </c>
      <c r="BC44" s="985">
        <v>-5.57</v>
      </c>
      <c r="BE44" s="700">
        <v>2011</v>
      </c>
      <c r="BF44" s="1013">
        <f>IF(BE44&gt;2008,0,IF(BE44&gt;2001,1,IF(BE44&gt;1990,2,IF(BE44&gt;1980,3,IF(BE44&gt;1973,4,IF(BE44&gt;1970,5,IF(BE44&gt;1960,6,IF(BE44&gt;1958,7,IF(BE44&gt;1953,8,9)))))))))</f>
        <v>0</v>
      </c>
      <c r="BG44" s="995">
        <v>3.2</v>
      </c>
    </row>
    <row r="45" spans="1:59" ht="11.25" customHeight="1" x14ac:dyDescent="0.2">
      <c r="A45" s="976" t="s">
        <v>3817</v>
      </c>
      <c r="B45" s="988" t="s">
        <v>3818</v>
      </c>
      <c r="C45" s="1070" t="s">
        <v>112</v>
      </c>
      <c r="D45" s="1070" t="s">
        <v>1230</v>
      </c>
      <c r="E45" s="828">
        <v>5</v>
      </c>
      <c r="F45" s="1148">
        <v>796</v>
      </c>
      <c r="G45" s="1148" t="s">
        <v>106</v>
      </c>
      <c r="H45" s="1148" t="s">
        <v>106</v>
      </c>
      <c r="I45" s="987">
        <v>85.86</v>
      </c>
      <c r="J45" s="738">
        <f>(M45/I45)*100</f>
        <v>0.9783368273934312</v>
      </c>
      <c r="K45" s="990">
        <v>0.21</v>
      </c>
      <c r="L45" s="1000">
        <v>4</v>
      </c>
      <c r="M45" s="729">
        <f>K45*L45</f>
        <v>0.84</v>
      </c>
      <c r="N45" s="983" t="s">
        <v>152</v>
      </c>
      <c r="O45" s="831">
        <v>0.16</v>
      </c>
      <c r="P45" s="694">
        <v>43173</v>
      </c>
      <c r="Q45" s="694">
        <v>43188</v>
      </c>
      <c r="R45" s="729">
        <f>(K45-O45)/O45*100</f>
        <v>31.249999999999993</v>
      </c>
      <c r="S45" s="795">
        <f>IF(INDEX(Historical!$D$7:$D$1442,MATCH(B45,Historical!$B$7:$B$1449,0))=0,"n/a",(INDEX(Historical!$C$7:$C$1442,MATCH(B45,Historical!$B$7:$B$1449,0))/INDEX(Historical!$D$7:$D$1442,MATCH(B45,Historical!$B$7:$B$1449,0))-1)*100)</f>
        <v>31.25</v>
      </c>
      <c r="T45" s="795">
        <f>IF(INDEX(Historical!$F$7:$F$1442,MATCH(B45,Historical!$B$7:$B$1449,0))=0,"n/a",((INDEX(Historical!$C$7:$C$1442,MATCH(B45,Historical!$B$7:$B$1449,0))/INDEX(Historical!$F$7:$F$1442,MATCH(B45,Historical!$B$7:$B$1449,0)))^(1/3)-1)*100)</f>
        <v>28.057916498749425</v>
      </c>
      <c r="U45" s="795" t="str">
        <f>IF(INDEX(Historical!$H$7:$H$1442,MATCH(B45,Historical!$B$7:$B$1449,0))=0,"n/a",((INDEX(Historical!$C$7:$C$1442,MATCH(B45,Historical!$B$7:$B$1449,0))/INDEX(Historical!$H$7:$H$1442,MATCH(B45,Historical!$B$7:$B$1449,0)))^(1/5)-1)*100)</f>
        <v>n/a</v>
      </c>
      <c r="V45" s="795" t="str">
        <f>IF(INDEX(Historical!$O$7:$O$1442,MATCH(B45,Historical!$B$7:$B$1449,0))=0,"n/a",((INDEX(Historical!$C$7:$C$1442,MATCH(B45,Historical!$B$7:$B$1449,0))/INDEX(Historical!$O$7:$O$1442,MATCH(B45,Historical!$B$7:$B$1449,0)))^(1/10)-1)*100)</f>
        <v>n/a</v>
      </c>
      <c r="W45" s="796" t="str">
        <f>IF(OR(U45&lt;=0,U45="n/a",V45&lt;=0,V45="n/a"),"n/a",U45/V45)</f>
        <v>n/a</v>
      </c>
      <c r="X45" s="797" t="str">
        <f>IF(OR(AJ45&lt;=0,AJ45="n/a",U45&lt;=0,U45="n/a"),"n/a",U45/AJ45)</f>
        <v>n/a</v>
      </c>
      <c r="Y45" s="989" t="s">
        <v>4109</v>
      </c>
      <c r="Z45" s="738">
        <f>IF(OR(AC45&lt;0.01,AC45="n/a"),"n/a",M45/AC45*100)</f>
        <v>22.105263157894736</v>
      </c>
      <c r="AA45" s="999">
        <f>IF(OR(AC45&lt;0.01,AC45="n/a"),"n/a",I45/AC45)</f>
        <v>22.594736842105263</v>
      </c>
      <c r="AB45" s="1000">
        <v>12</v>
      </c>
      <c r="AC45" s="978">
        <v>3.8</v>
      </c>
      <c r="AD45" s="978">
        <v>2.02</v>
      </c>
      <c r="AE45" s="978">
        <v>3.08</v>
      </c>
      <c r="AF45" s="978">
        <v>13.67</v>
      </c>
      <c r="AG45" s="980">
        <v>63.6</v>
      </c>
      <c r="AH45" s="978">
        <v>43.5</v>
      </c>
      <c r="AI45" s="978">
        <v>10.299999999999999</v>
      </c>
      <c r="AJ45" s="978">
        <v>7.7</v>
      </c>
      <c r="AK45" s="978">
        <v>11.18</v>
      </c>
      <c r="AL45" s="991">
        <v>8170</v>
      </c>
      <c r="AM45" s="985">
        <v>0.1</v>
      </c>
      <c r="AN45" s="978">
        <v>2.4300000000000002</v>
      </c>
      <c r="AO45" s="838" t="str">
        <f>IF(U45="n/a","n/a",IF(AA45&lt;0,"n/a",IF(AA45="n/a","n/a",J45+U45-AA45)))</f>
        <v>n/a</v>
      </c>
      <c r="AP45" s="839" t="str">
        <f>IF(U45="n/a","n/a",J45+U45)</f>
        <v>n/a</v>
      </c>
      <c r="AQ45" s="1001">
        <f>IF(OR(AC45&lt;0.01,AF45="n/a"),"n/a",(I45/SQRT(22.5*AC45*(I45/AF45))-1)*100)</f>
        <v>270.50719149210641</v>
      </c>
      <c r="AR45" s="738">
        <f>INDEX(Historical!$C$7:$C$1442,MATCH(B45,Historical!$B$7:$B$1449,0))*IF(AH45="n/a",1.03,IF(AH45&lt;0,1.01,IF(AH45&gt;10,1.1,(1+AH45/100))))</f>
        <v>0.92400000000000004</v>
      </c>
      <c r="AS45" s="999">
        <f>IF($AI45="n/a",1.03*AR45,IF($AI45&lt;0,1.01*AR45,IF($AI45&gt;10,1.1*AR45,(1+$AI45/100)*AR45)))</f>
        <v>1.0164000000000002</v>
      </c>
      <c r="AT45" s="999">
        <f>IF($AK45="n/a",1.03*AS45,IF($AK45&lt;0,1.01*AS45,IF($AK45&gt;10,1.1*AS45,(1+$AK45/100)*AS45)))</f>
        <v>1.1180400000000004</v>
      </c>
      <c r="AU45" s="999">
        <f>IF($AK45="n/a",1.03*AT45,IF($AK45&lt;0,1.01*AT45,IF($AK45&gt;10,1.1*AT45,(1+$AK45/100)*AT45)))</f>
        <v>1.2298440000000006</v>
      </c>
      <c r="AV45" s="999">
        <f>IF($AK45="n/a",1.03*AU45,IF($AK45&lt;0,1.01*AU45,IF($AK45&gt;10,1.1*AU45,(1+$AK45/100)*AU45)))</f>
        <v>1.3528284000000008</v>
      </c>
      <c r="AW45" s="738">
        <f>SUM(AR45:AV45)</f>
        <v>5.6411124000000026</v>
      </c>
      <c r="AX45" s="846">
        <f>AW45/I45*100</f>
        <v>6.5701285814116037</v>
      </c>
      <c r="AY45" s="1080">
        <v>1.22</v>
      </c>
      <c r="AZ45" s="985">
        <v>16.259999999999998</v>
      </c>
      <c r="BA45" s="985">
        <v>-8.9499999999999993</v>
      </c>
      <c r="BB45" s="985">
        <v>1.39</v>
      </c>
      <c r="BC45" s="985">
        <v>2.9899999999999998</v>
      </c>
      <c r="BE45" s="700">
        <v>2014</v>
      </c>
      <c r="BF45" s="1013">
        <f>IF(BE45&gt;2008,0,IF(BE45&gt;2001,1,IF(BE45&gt;1990,2,IF(BE45&gt;1980,3,IF(BE45&gt;1973,4,IF(BE45&gt;1970,5,IF(BE45&gt;1960,6,IF(BE45&gt;1958,7,IF(BE45&gt;1953,8,9)))))))))</f>
        <v>0</v>
      </c>
      <c r="BG45" s="995">
        <v>11.799999999999999</v>
      </c>
    </row>
    <row r="46" spans="1:59" ht="11.25" customHeight="1" x14ac:dyDescent="0.2">
      <c r="A46" s="976" t="s">
        <v>964</v>
      </c>
      <c r="B46" s="988" t="s">
        <v>965</v>
      </c>
      <c r="C46" s="1070" t="s">
        <v>247</v>
      </c>
      <c r="D46" s="1070" t="s">
        <v>4396</v>
      </c>
      <c r="E46" s="828">
        <v>9</v>
      </c>
      <c r="F46" s="1148">
        <v>373</v>
      </c>
      <c r="G46" s="1092" t="s">
        <v>106</v>
      </c>
      <c r="H46" s="1092" t="s">
        <v>106</v>
      </c>
      <c r="I46" s="987">
        <v>79.849999999999994</v>
      </c>
      <c r="J46" s="738">
        <f>(M46/I46)*100</f>
        <v>3.1058234189104574</v>
      </c>
      <c r="K46" s="990">
        <v>0.62</v>
      </c>
      <c r="L46" s="1000">
        <v>4</v>
      </c>
      <c r="M46" s="729">
        <f>K46*L46</f>
        <v>2.48</v>
      </c>
      <c r="N46" s="983" t="s">
        <v>429</v>
      </c>
      <c r="O46" s="831">
        <v>0.6</v>
      </c>
      <c r="P46" s="973">
        <v>43242</v>
      </c>
      <c r="Q46" s="973">
        <v>43258</v>
      </c>
      <c r="R46" s="729">
        <f>(K46-O46)/O46*100</f>
        <v>3.3333333333333366</v>
      </c>
      <c r="S46" s="795">
        <f>IF(INDEX(Historical!$D$7:$D$1442,MATCH(B46,Historical!$B$7:$B$1449,0))=0,"n/a",(INDEX(Historical!$C$7:$C$1442,MATCH(B46,Historical!$B$7:$B$1449,0))/INDEX(Historical!$D$7:$D$1442,MATCH(B46,Historical!$B$7:$B$1449,0))-1)*100)</f>
        <v>3.3613445378151363</v>
      </c>
      <c r="T46" s="795">
        <f>IF(INDEX(Historical!$F$7:$F$1442,MATCH(B46,Historical!$B$7:$B$1449,0))=0,"n/a",((INDEX(Historical!$C$7:$C$1442,MATCH(B46,Historical!$B$7:$B$1449,0))/INDEX(Historical!$F$7:$F$1442,MATCH(B46,Historical!$B$7:$B$1449,0)))^(1/3)-1)*100)</f>
        <v>3.4810223898952275</v>
      </c>
      <c r="U46" s="795">
        <f>IF(INDEX(Historical!$H$7:$H$1442,MATCH(B46,Historical!$B$7:$B$1449,0))=0,"n/a",((INDEX(Historical!$C$7:$C$1442,MATCH(B46,Historical!$B$7:$B$1449,0))/INDEX(Historical!$H$7:$H$1442,MATCH(B46,Historical!$B$7:$B$1449,0)))^(1/5)-1)*100)</f>
        <v>4.2271883412972944</v>
      </c>
      <c r="V46" s="795">
        <f>IF(INDEX(Historical!$O$7:$O$1442,MATCH(B46,Historical!$B$7:$B$1449,0))=0,"n/a",((INDEX(Historical!$C$7:$C$1442,MATCH(B46,Historical!$B$7:$B$1449,0))/INDEX(Historical!$O$7:$O$1442,MATCH(B46,Historical!$B$7:$B$1449,0)))^(1/10)-1)*100)</f>
        <v>4.395436004185771</v>
      </c>
      <c r="W46" s="796">
        <f>IF(OR(U46&lt;=0,U46="n/a",V46&lt;=0,V46="n/a"),"n/a",U46/V46)</f>
        <v>0.9617221903064328</v>
      </c>
      <c r="X46" s="797">
        <f>IF(OR(AJ46&lt;=0,AJ46="n/a",U46&lt;=0,U46="n/a"),"n/a",U46/AJ46)</f>
        <v>2.1135941706486472</v>
      </c>
      <c r="Y46" s="989" t="s">
        <v>966</v>
      </c>
      <c r="Z46" s="738">
        <f>IF(OR(AC46&lt;0.01,AC46="n/a"),"n/a",M46/AC46*100)</f>
        <v>36.310395314787705</v>
      </c>
      <c r="AA46" s="999">
        <f>IF(OR(AC46&lt;0.01,AC46="n/a"),"n/a",I46/AC46)</f>
        <v>11.691068814055637</v>
      </c>
      <c r="AB46" s="1000">
        <v>12</v>
      </c>
      <c r="AC46" s="978">
        <v>6.83</v>
      </c>
      <c r="AD46" s="978">
        <v>0.97</v>
      </c>
      <c r="AE46" s="978">
        <v>0.75</v>
      </c>
      <c r="AF46" s="978">
        <v>3.41</v>
      </c>
      <c r="AG46" s="978">
        <v>11.200000000000001</v>
      </c>
      <c r="AH46" s="978">
        <v>-12.5</v>
      </c>
      <c r="AI46" s="978">
        <v>10.16</v>
      </c>
      <c r="AJ46" s="978">
        <v>2</v>
      </c>
      <c r="AK46" s="978">
        <v>12.02</v>
      </c>
      <c r="AL46" s="991">
        <v>6950</v>
      </c>
      <c r="AM46" s="985">
        <v>0.1</v>
      </c>
      <c r="AN46" s="978">
        <v>1.1000000000000001</v>
      </c>
      <c r="AO46" s="838">
        <f>IF(U46="n/a","n/a",IF(AA46&lt;0,"n/a",IF(AA46="n/a","n/a",J46+U46-AA46)))</f>
        <v>-4.3580570538478849</v>
      </c>
      <c r="AP46" s="839">
        <f>IF(U46="n/a","n/a",J46+U46)</f>
        <v>7.3330117602077518</v>
      </c>
      <c r="AQ46" s="1001">
        <f>IF(OR(AC46&lt;0.01,AF46="n/a"),"n/a",(I46/SQRT(22.5*AC46*(I46/AF46))-1)*100)</f>
        <v>33.110721925486985</v>
      </c>
      <c r="AR46" s="738">
        <f>INDEX(Historical!$C$7:$C$1442,MATCH(B46,Historical!$B$7:$B$1449,0))*IF(AH46="n/a",1.03,IF(AH46&lt;0,1.01,IF(AH46&gt;10,1.1,(1+AH46/100))))</f>
        <v>2.4845999999999999</v>
      </c>
      <c r="AS46" s="999">
        <f>IF($AI46="n/a",1.03*AR46,IF($AI46&lt;0,1.01*AR46,IF($AI46&gt;10,1.1*AR46,(1+$AI46/100)*AR46)))</f>
        <v>2.73306</v>
      </c>
      <c r="AT46" s="999">
        <f>IF($AK46="n/a",1.03*AS46,IF($AK46&lt;0,1.01*AS46,IF($AK46&gt;10,1.1*AS46,(1+$AK46/100)*AS46)))</f>
        <v>3.0063660000000003</v>
      </c>
      <c r="AU46" s="999">
        <f>IF($AK46="n/a",1.03*AT46,IF($AK46&lt;0,1.01*AT46,IF($AK46&gt;10,1.1*AT46,(1+$AK46/100)*AT46)))</f>
        <v>3.3070026000000006</v>
      </c>
      <c r="AV46" s="999">
        <f>IF($AK46="n/a",1.03*AU46,IF($AK46&lt;0,1.01*AU46,IF($AK46&gt;10,1.1*AU46,(1+$AK46/100)*AU46)))</f>
        <v>3.637702860000001</v>
      </c>
      <c r="AW46" s="738">
        <f>SUM(AR46:AV46)</f>
        <v>15.168731460000002</v>
      </c>
      <c r="AX46" s="846">
        <f>AW46/I46*100</f>
        <v>18.996532824045087</v>
      </c>
      <c r="AY46" s="1080">
        <v>1.35</v>
      </c>
      <c r="AZ46" s="985">
        <v>18.72</v>
      </c>
      <c r="BA46" s="985">
        <v>-30.819999999999997</v>
      </c>
      <c r="BB46" s="985">
        <v>2.27</v>
      </c>
      <c r="BC46" s="985">
        <v>-13.29</v>
      </c>
      <c r="BE46" s="700">
        <v>2010</v>
      </c>
      <c r="BF46" s="1013">
        <f>IF(BE46&gt;2008,0,IF(BE46&gt;2001,1,IF(BE46&gt;1990,2,IF(BE46&gt;1980,3,IF(BE46&gt;1973,4,IF(BE46&gt;1970,5,IF(BE46&gt;1960,6,IF(BE46&gt;1958,7,IF(BE46&gt;1953,8,9)))))))))</f>
        <v>0</v>
      </c>
      <c r="BG46" s="995">
        <v>4.3999999999999995</v>
      </c>
    </row>
    <row r="47" spans="1:59" ht="11.25" customHeight="1" x14ac:dyDescent="0.2">
      <c r="A47" s="976" t="s">
        <v>3815</v>
      </c>
      <c r="B47" s="988" t="s">
        <v>3816</v>
      </c>
      <c r="C47" s="1070" t="s">
        <v>4381</v>
      </c>
      <c r="D47" s="1070" t="s">
        <v>4382</v>
      </c>
      <c r="E47" s="828">
        <v>5</v>
      </c>
      <c r="F47" s="1148">
        <v>784</v>
      </c>
      <c r="G47" s="1148" t="s">
        <v>106</v>
      </c>
      <c r="H47" s="1148" t="s">
        <v>106</v>
      </c>
      <c r="I47" s="987">
        <v>333.06</v>
      </c>
      <c r="J47" s="738">
        <f>(M47/I47)*100</f>
        <v>5.4044316339398302</v>
      </c>
      <c r="K47" s="990">
        <v>4.5</v>
      </c>
      <c r="L47" s="1000">
        <v>4</v>
      </c>
      <c r="M47" s="729">
        <f>K47*L47</f>
        <v>18</v>
      </c>
      <c r="N47" s="983" t="s">
        <v>107</v>
      </c>
      <c r="O47" s="831">
        <v>4.25</v>
      </c>
      <c r="P47" s="979">
        <v>43126</v>
      </c>
      <c r="Q47" s="979">
        <v>43146</v>
      </c>
      <c r="R47" s="729">
        <f>(K47-O47)/O47*100</f>
        <v>5.8823529411764701</v>
      </c>
      <c r="S47" s="795">
        <f>IF(INDEX(Historical!$D$7:$D$1442,MATCH(B47,Historical!$B$7:$B$1449,0))=0,"n/a",(INDEX(Historical!$C$7:$C$1442,MATCH(B47,Historical!$B$7:$B$1449,0))/INDEX(Historical!$D$7:$D$1442,MATCH(B47,Historical!$B$7:$B$1449,0))-1)*100)</f>
        <v>5.8823529411764719</v>
      </c>
      <c r="T47" s="795">
        <f>IF(INDEX(Historical!$F$7:$F$1442,MATCH(B47,Historical!$B$7:$B$1449,0))=0,"n/a",((INDEX(Historical!$C$7:$C$1442,MATCH(B47,Historical!$B$7:$B$1449,0))/INDEX(Historical!$F$7:$F$1442,MATCH(B47,Historical!$B$7:$B$1449,0)))^(1/3)-1)*100)</f>
        <v>8.7380373002892142</v>
      </c>
      <c r="U47" s="795">
        <f>IF(INDEX(Historical!$H$7:$H$1442,MATCH(B47,Historical!$B$7:$B$1449,0))=0,"n/a",((INDEX(Historical!$C$7:$C$1442,MATCH(B47,Historical!$B$7:$B$1449,0))/INDEX(Historical!$H$7:$H$1442,MATCH(B47,Historical!$B$7:$B$1449,0)))^(1/5)-1)*100)</f>
        <v>10.350921459993479</v>
      </c>
      <c r="V47" s="795" t="str">
        <f>IF(INDEX(Historical!$O$7:$O$1442,MATCH(B47,Historical!$B$7:$B$1449,0))=0,"n/a",((INDEX(Historical!$C$7:$C$1442,MATCH(B47,Historical!$B$7:$B$1449,0))/INDEX(Historical!$O$7:$O$1442,MATCH(B47,Historical!$B$7:$B$1449,0)))^(1/10)-1)*100)</f>
        <v>n/a</v>
      </c>
      <c r="W47" s="796" t="str">
        <f>IF(OR(U47&lt;=0,U47="n/a",V47&lt;=0,V47="n/a"),"n/a",U47/V47)</f>
        <v>n/a</v>
      </c>
      <c r="X47" s="797">
        <f>IF(OR(AJ47&lt;=0,AJ47="n/a",U47&lt;=0,U47="n/a"),"n/a",U47/AJ47)</f>
        <v>1.0147962215679882</v>
      </c>
      <c r="Y47" s="989"/>
      <c r="Z47" s="738">
        <f>IF(OR(AC47&lt;0.01,AC47="n/a"),"n/a",M47/AC47*100)</f>
        <v>142.63074484944534</v>
      </c>
      <c r="AA47" s="999">
        <f>IF(OR(AC47&lt;0.01,AC47="n/a"),"n/a",I47/AC47)</f>
        <v>26.391442155309036</v>
      </c>
      <c r="AB47" s="1000">
        <v>12</v>
      </c>
      <c r="AC47" s="978">
        <v>12.62</v>
      </c>
      <c r="AD47" s="978" t="s">
        <v>137</v>
      </c>
      <c r="AE47" s="978">
        <v>7.22</v>
      </c>
      <c r="AF47" s="978">
        <v>5.72</v>
      </c>
      <c r="AG47" s="978">
        <v>12.9</v>
      </c>
      <c r="AH47" s="978">
        <v>-6.9</v>
      </c>
      <c r="AI47" s="978" t="s">
        <v>137</v>
      </c>
      <c r="AJ47" s="978">
        <v>10.199999999999999</v>
      </c>
      <c r="AK47" s="978" t="s">
        <v>137</v>
      </c>
      <c r="AL47" s="991">
        <v>1690</v>
      </c>
      <c r="AM47" s="985">
        <v>58.720000000000006</v>
      </c>
      <c r="AN47" s="978">
        <v>3.9</v>
      </c>
      <c r="AO47" s="838">
        <f>IF(U47="n/a","n/a",IF(AA47&lt;0,"n/a",IF(AA47="n/a","n/a",J47+U47-AA47)))</f>
        <v>-10.636089061375728</v>
      </c>
      <c r="AP47" s="839">
        <f>IF(U47="n/a","n/a",J47+U47)</f>
        <v>15.755353093933309</v>
      </c>
      <c r="AQ47" s="1001">
        <f>IF(OR(AC47&lt;0.01,AF47="n/a"),"n/a",(I47/SQRT(22.5*AC47*(I47/AF47))-1)*100)</f>
        <v>159.0229926545498</v>
      </c>
      <c r="AR47" s="738">
        <f>INDEX(Historical!$C$7:$C$1442,MATCH(B47,Historical!$B$7:$B$1449,0))*IF(AH47="n/a",1.03,IF(AH47&lt;0,1.01,IF(AH47&gt;10,1.1,(1+AH47/100))))</f>
        <v>18.18</v>
      </c>
      <c r="AS47" s="999">
        <f>IF($AI47="n/a",1.03*AR47,IF($AI47&lt;0,1.01*AR47,IF($AI47&gt;10,1.1*AR47,(1+$AI47/100)*AR47)))</f>
        <v>18.7254</v>
      </c>
      <c r="AT47" s="999">
        <f>IF($AK47="n/a",1.03*AS47,IF($AK47&lt;0,1.01*AS47,IF($AK47&gt;10,1.1*AS47,(1+$AK47/100)*AS47)))</f>
        <v>19.287162000000002</v>
      </c>
      <c r="AU47" s="999">
        <f>IF($AK47="n/a",1.03*AT47,IF($AK47&lt;0,1.01*AT47,IF($AK47&gt;10,1.1*AT47,(1+$AK47/100)*AT47)))</f>
        <v>19.865776860000004</v>
      </c>
      <c r="AV47" s="999">
        <f>IF($AK47="n/a",1.03*AU47,IF($AK47&lt;0,1.01*AU47,IF($AK47&gt;10,1.1*AU47,(1+$AK47/100)*AU47)))</f>
        <v>20.461750165800005</v>
      </c>
      <c r="AW47" s="738">
        <f>SUM(AR47:AV47)</f>
        <v>96.520089025800019</v>
      </c>
      <c r="AX47" s="846">
        <f>AW47/I47*100</f>
        <v>28.979790135651239</v>
      </c>
      <c r="AY47" s="1080">
        <v>0.44</v>
      </c>
      <c r="AZ47" s="985">
        <v>12.620000000000001</v>
      </c>
      <c r="BA47" s="985">
        <v>-17.119999999999997</v>
      </c>
      <c r="BB47" s="985">
        <v>7.16</v>
      </c>
      <c r="BC47" s="985">
        <v>-5.25</v>
      </c>
      <c r="BE47" s="700">
        <v>2014</v>
      </c>
      <c r="BF47" s="1013">
        <f>IF(BE47&gt;2008,0,IF(BE47&gt;2001,1,IF(BE47&gt;1990,2,IF(BE47&gt;1980,3,IF(BE47&gt;1973,4,IF(BE47&gt;1970,5,IF(BE47&gt;1960,6,IF(BE47&gt;1958,7,IF(BE47&gt;1953,8,9)))))))))</f>
        <v>0</v>
      </c>
      <c r="BG47" s="995">
        <v>2.6</v>
      </c>
    </row>
    <row r="48" spans="1:59" ht="11.25" customHeight="1" x14ac:dyDescent="0.2">
      <c r="A48" s="976" t="s">
        <v>922</v>
      </c>
      <c r="B48" s="988" t="s">
        <v>923</v>
      </c>
      <c r="C48" s="1070" t="s">
        <v>154</v>
      </c>
      <c r="D48" s="1070" t="s">
        <v>924</v>
      </c>
      <c r="E48" s="828">
        <v>9</v>
      </c>
      <c r="F48" s="1148">
        <v>438</v>
      </c>
      <c r="G48" s="1148" t="s">
        <v>115</v>
      </c>
      <c r="H48" s="1148" t="s">
        <v>115</v>
      </c>
      <c r="I48" s="987">
        <v>187.11</v>
      </c>
      <c r="J48" s="738">
        <f>(M48/I48)*100</f>
        <v>3.0997808775586551</v>
      </c>
      <c r="K48" s="990">
        <v>1.45</v>
      </c>
      <c r="L48" s="1000">
        <v>4</v>
      </c>
      <c r="M48" s="729">
        <f>K48*L48</f>
        <v>5.8</v>
      </c>
      <c r="N48" s="983" t="s">
        <v>250</v>
      </c>
      <c r="O48" s="831">
        <v>1.32</v>
      </c>
      <c r="P48" s="973">
        <v>43510</v>
      </c>
      <c r="Q48" s="973">
        <v>43532</v>
      </c>
      <c r="R48" s="729">
        <f>(K48-O48)/O48*100</f>
        <v>9.8484848484848406</v>
      </c>
      <c r="S48" s="795">
        <f>IF(INDEX(Historical!$D$7:$D$1442,MATCH(B48,Historical!$B$7:$B$1449,0))=0,"n/a",(INDEX(Historical!$C$7:$C$1442,MATCH(B48,Historical!$B$7:$B$1449,0))/INDEX(Historical!$D$7:$D$1442,MATCH(B48,Historical!$B$7:$B$1449,0))-1)*100)</f>
        <v>14.782608695652177</v>
      </c>
      <c r="T48" s="795">
        <f>IF(INDEX(Historical!$F$7:$F$1442,MATCH(B48,Historical!$B$7:$B$1449,0))=0,"n/a",((INDEX(Historical!$C$7:$C$1442,MATCH(B48,Historical!$B$7:$B$1449,0))/INDEX(Historical!$F$7:$F$1442,MATCH(B48,Historical!$B$7:$B$1449,0)))^(1/3)-1)*100)</f>
        <v>18.663079092602921</v>
      </c>
      <c r="U48" s="795">
        <f>IF(INDEX(Historical!$H$7:$H$1442,MATCH(B48,Historical!$B$7:$B$1449,0))=0,"n/a",((INDEX(Historical!$C$7:$C$1442,MATCH(B48,Historical!$B$7:$B$1449,0))/INDEX(Historical!$H$7:$H$1442,MATCH(B48,Historical!$B$7:$B$1449,0)))^(1/5)-1)*100)</f>
        <v>22.940567822382562</v>
      </c>
      <c r="V48" s="795" t="str">
        <f>IF(INDEX(Historical!$O$7:$O$1442,MATCH(B48,Historical!$B$7:$B$1449,0))=0,"n/a",((INDEX(Historical!$C$7:$C$1442,MATCH(B48,Historical!$B$7:$B$1449,0))/INDEX(Historical!$O$7:$O$1442,MATCH(B48,Historical!$B$7:$B$1449,0)))^(1/10)-1)*100)</f>
        <v>n/a</v>
      </c>
      <c r="W48" s="796" t="str">
        <f>IF(OR(U48&lt;=0,U48="n/a",V48&lt;=0,V48="n/a"),"n/a",U48/V48)</f>
        <v>n/a</v>
      </c>
      <c r="X48" s="797">
        <f>IF(OR(AJ48&lt;=0,AJ48="n/a",U48&lt;=0,U48="n/a"),"n/a",U48/AJ48)</f>
        <v>1.5930949876654559</v>
      </c>
      <c r="Y48" s="749"/>
      <c r="Z48" s="738">
        <f>IF(OR(AC48&lt;0.01,AC48="n/a"),"n/a",M48/AC48*100)</f>
        <v>47.815333882934866</v>
      </c>
      <c r="AA48" s="999">
        <f>IF(OR(AC48&lt;0.01,AC48="n/a"),"n/a",I48/AC48)</f>
        <v>15.425391591096455</v>
      </c>
      <c r="AB48" s="1000">
        <v>12</v>
      </c>
      <c r="AC48" s="978">
        <v>12.13</v>
      </c>
      <c r="AD48" s="978">
        <v>3.69</v>
      </c>
      <c r="AE48" s="978">
        <v>5.17</v>
      </c>
      <c r="AF48" s="978">
        <v>8.41</v>
      </c>
      <c r="AG48" s="978">
        <v>12.6</v>
      </c>
      <c r="AH48" s="978">
        <v>7.3</v>
      </c>
      <c r="AI48" s="978">
        <v>2.5499999999999998</v>
      </c>
      <c r="AJ48" s="978">
        <v>14.399999999999999</v>
      </c>
      <c r="AK48" s="978">
        <v>4.18</v>
      </c>
      <c r="AL48" s="991">
        <v>120550</v>
      </c>
      <c r="AM48" s="986">
        <v>0.21</v>
      </c>
      <c r="AN48" s="978">
        <v>2.4</v>
      </c>
      <c r="AO48" s="838">
        <f>IF(U48="n/a","n/a",IF(AA48&lt;0,"n/a",IF(AA48="n/a","n/a",J48+U48-AA48)))</f>
        <v>10.614957108844761</v>
      </c>
      <c r="AP48" s="839">
        <f>IF(U48="n/a","n/a",J48+U48)</f>
        <v>26.040348699941216</v>
      </c>
      <c r="AQ48" s="1001">
        <f>IF(OR(AC48&lt;0.01,AF48="n/a"),"n/a",(I48/SQRT(22.5*AC48*(I48/AF48))-1)*100)</f>
        <v>140.11806658958531</v>
      </c>
      <c r="AR48" s="738">
        <f>INDEX(Historical!$C$7:$C$1442,MATCH(B48,Historical!$B$7:$B$1449,0))*IF(AH48="n/a",1.03,IF(AH48&lt;0,1.01,IF(AH48&gt;10,1.1,(1+AH48/100))))</f>
        <v>5.6654400000000003</v>
      </c>
      <c r="AS48" s="999">
        <f>IF($AI48="n/a",1.03*AR48,IF($AI48&lt;0,1.01*AR48,IF($AI48&gt;10,1.1*AR48,(1+$AI48/100)*AR48)))</f>
        <v>5.809908720000001</v>
      </c>
      <c r="AT48" s="999">
        <f>IF($AK48="n/a",1.03*AS48,IF($AK48&lt;0,1.01*AS48,IF($AK48&gt;10,1.1*AS48,(1+$AK48/100)*AS48)))</f>
        <v>6.0527629044960012</v>
      </c>
      <c r="AU48" s="999">
        <f>IF($AK48="n/a",1.03*AT48,IF($AK48&lt;0,1.01*AT48,IF($AK48&gt;10,1.1*AT48,(1+$AK48/100)*AT48)))</f>
        <v>6.305768393903934</v>
      </c>
      <c r="AV48" s="999">
        <f>IF($AK48="n/a",1.03*AU48,IF($AK48&lt;0,1.01*AU48,IF($AK48&gt;10,1.1*AU48,(1+$AK48/100)*AU48)))</f>
        <v>6.5693495127691186</v>
      </c>
      <c r="AW48" s="738">
        <f>SUM(AR48:AV48)</f>
        <v>30.403229531169057</v>
      </c>
      <c r="AX48" s="846">
        <f>AW48/I48*100</f>
        <v>16.248853364955938</v>
      </c>
      <c r="AY48" s="1080">
        <v>1.34</v>
      </c>
      <c r="AZ48" s="985">
        <v>14.57</v>
      </c>
      <c r="BA48" s="985">
        <v>-10.979999999999999</v>
      </c>
      <c r="BB48" s="985">
        <v>-4.1000000000000005</v>
      </c>
      <c r="BC48" s="985">
        <v>-2.2200000000000002</v>
      </c>
      <c r="BE48" s="700">
        <v>2011</v>
      </c>
      <c r="BF48" s="1013">
        <f>IF(BE48&gt;2008,0,IF(BE48&gt;2001,1,IF(BE48&gt;1990,2,IF(BE48&gt;1980,3,IF(BE48&gt;1973,4,IF(BE48&gt;1970,5,IF(BE48&gt;1960,6,IF(BE48&gt;1958,7,IF(BE48&gt;1953,8,9)))))))))</f>
        <v>0</v>
      </c>
      <c r="BG48" s="995">
        <v>3.1</v>
      </c>
    </row>
    <row r="49" spans="1:59" ht="11.25" customHeight="1" x14ac:dyDescent="0.2">
      <c r="A49" s="984" t="s">
        <v>436</v>
      </c>
      <c r="B49" s="988" t="s">
        <v>437</v>
      </c>
      <c r="C49" s="1070" t="s">
        <v>128</v>
      </c>
      <c r="D49" s="1070" t="s">
        <v>4389</v>
      </c>
      <c r="E49" s="828">
        <v>13</v>
      </c>
      <c r="F49" s="1148">
        <v>284</v>
      </c>
      <c r="G49" s="1148" t="s">
        <v>106</v>
      </c>
      <c r="H49" s="1148" t="s">
        <v>106</v>
      </c>
      <c r="I49" s="987">
        <v>3.08</v>
      </c>
      <c r="J49" s="738">
        <f>(M49/I49)*100</f>
        <v>2.9220779220779218</v>
      </c>
      <c r="K49" s="990">
        <v>2.2499999999999999E-2</v>
      </c>
      <c r="L49" s="1000">
        <v>4</v>
      </c>
      <c r="M49" s="729">
        <f>K49*L49</f>
        <v>0.09</v>
      </c>
      <c r="N49" s="983" t="s">
        <v>4108</v>
      </c>
      <c r="O49" s="831">
        <v>0.02</v>
      </c>
      <c r="P49" s="694">
        <v>43188</v>
      </c>
      <c r="Q49" s="694">
        <v>43217</v>
      </c>
      <c r="R49" s="729">
        <f>(K49-O49)/O49*100</f>
        <v>12.499999999999993</v>
      </c>
      <c r="S49" s="795">
        <f>IF(INDEX(Historical!$D$7:$D$1442,MATCH(B49,Historical!$B$7:$B$1449,0))=0,"n/a",(INDEX(Historical!$C$7:$C$1442,MATCH(B49,Historical!$B$7:$B$1449,0))/INDEX(Historical!$D$7:$D$1442,MATCH(B49,Historical!$B$7:$B$1449,0))-1)*100)</f>
        <v>9.375</v>
      </c>
      <c r="T49" s="795">
        <f>IF(INDEX(Historical!$F$7:$F$1442,MATCH(B49,Historical!$B$7:$B$1449,0))=0,"n/a",((INDEX(Historical!$C$7:$C$1442,MATCH(B49,Historical!$B$7:$B$1449,0))/INDEX(Historical!$F$7:$F$1442,MATCH(B49,Historical!$B$7:$B$1449,0)))^(1/3)-1)*100)</f>
        <v>6.2254055032684219</v>
      </c>
      <c r="U49" s="795">
        <f>IF(INDEX(Historical!$H$7:$H$1442,MATCH(B49,Historical!$B$7:$B$1449,0))=0,"n/a",((INDEX(Historical!$C$7:$C$1442,MATCH(B49,Historical!$B$7:$B$1449,0))/INDEX(Historical!$H$7:$H$1442,MATCH(B49,Historical!$B$7:$B$1449,0)))^(1/5)-1)*100)</f>
        <v>10.968813341109108</v>
      </c>
      <c r="V49" s="795">
        <f>IF(INDEX(Historical!$O$7:$O$1442,MATCH(B49,Historical!$B$7:$B$1449,0))=0,"n/a",((INDEX(Historical!$C$7:$C$1442,MATCH(B49,Historical!$B$7:$B$1449,0))/INDEX(Historical!$O$7:$O$1442,MATCH(B49,Historical!$B$7:$B$1449,0)))^(1/10)-1)*100)</f>
        <v>11.773029030687221</v>
      </c>
      <c r="W49" s="796">
        <f>IF(OR(U49&lt;=0,U49="n/a",V49&lt;=0,V49="n/a"),"n/a",U49/V49)</f>
        <v>0.93168999350278769</v>
      </c>
      <c r="X49" s="797" t="str">
        <f>IF(OR(AJ49&lt;=0,AJ49="n/a",U49&lt;=0,U49="n/a"),"n/a",U49/AJ49)</f>
        <v>n/a</v>
      </c>
      <c r="Y49" s="752"/>
      <c r="Z49" s="738">
        <f>IF(OR(AC49&lt;0.01,AC49="n/a"),"n/a",M49/AC49*100)</f>
        <v>44.999999999999993</v>
      </c>
      <c r="AA49" s="999">
        <f>IF(OR(AC49&lt;0.01,AC49="n/a"),"n/a",I49/AC49)</f>
        <v>15.4</v>
      </c>
      <c r="AB49" s="1000">
        <v>12</v>
      </c>
      <c r="AC49" s="978">
        <v>0.2</v>
      </c>
      <c r="AD49" s="978" t="s">
        <v>137</v>
      </c>
      <c r="AE49" s="978">
        <v>2.37</v>
      </c>
      <c r="AF49" s="978">
        <v>5.53</v>
      </c>
      <c r="AG49" s="978">
        <v>40.400000000000006</v>
      </c>
      <c r="AH49" s="978" t="s">
        <v>137</v>
      </c>
      <c r="AI49" s="978" t="s">
        <v>137</v>
      </c>
      <c r="AJ49" s="978" t="s">
        <v>137</v>
      </c>
      <c r="AK49" s="978" t="s">
        <v>137</v>
      </c>
      <c r="AL49" s="991">
        <v>97.8</v>
      </c>
      <c r="AM49" s="985">
        <v>9.86</v>
      </c>
      <c r="AN49" s="978">
        <v>0.17499999999999999</v>
      </c>
      <c r="AO49" s="838">
        <f>IF(U49="n/a","n/a",IF(AA49&lt;0,"n/a",IF(AA49="n/a","n/a",J49+U49-AA49)))</f>
        <v>-1.509108736812971</v>
      </c>
      <c r="AP49" s="839">
        <f>IF(U49="n/a","n/a",J49+U49)</f>
        <v>13.890891263187029</v>
      </c>
      <c r="AQ49" s="1001">
        <f>IF(OR(AC49&lt;0.01,AF49="n/a"),"n/a",(I49/SQRT(22.5*AC49*(I49/AF49))-1)*100)</f>
        <v>94.550193466307746</v>
      </c>
      <c r="AR49" s="738">
        <f>INDEX(Historical!$C$7:$C$1442,MATCH(B49,Historical!$B$7:$B$1449,0))*IF(AH49="n/a",1.03,IF(AH49&lt;0,1.01,IF(AH49&gt;10,1.1,(1+AH49/100))))</f>
        <v>9.0124999999999997E-2</v>
      </c>
      <c r="AS49" s="999">
        <f>IF($AI49="n/a",1.03*AR49,IF($AI49&lt;0,1.01*AR49,IF($AI49&gt;10,1.1*AR49,(1+$AI49/100)*AR49)))</f>
        <v>9.2828750000000002E-2</v>
      </c>
      <c r="AT49" s="999">
        <f>IF($AK49="n/a",1.03*AS49,IF($AK49&lt;0,1.01*AS49,IF($AK49&gt;10,1.1*AS49,(1+$AK49/100)*AS49)))</f>
        <v>9.56136125E-2</v>
      </c>
      <c r="AU49" s="999">
        <f>IF($AK49="n/a",1.03*AT49,IF($AK49&lt;0,1.01*AT49,IF($AK49&gt;10,1.1*AT49,(1+$AK49/100)*AT49)))</f>
        <v>9.8482020875000006E-2</v>
      </c>
      <c r="AV49" s="999">
        <f>IF($AK49="n/a",1.03*AU49,IF($AK49&lt;0,1.01*AU49,IF($AK49&gt;10,1.1*AU49,(1+$AK49/100)*AU49)))</f>
        <v>0.10143648150125001</v>
      </c>
      <c r="AW49" s="738">
        <f>SUM(AR49:AV49)</f>
        <v>0.47848586487625006</v>
      </c>
      <c r="AX49" s="846">
        <f>AW49/I49*100</f>
        <v>15.535255353125002</v>
      </c>
      <c r="AY49" s="1080">
        <v>0.18</v>
      </c>
      <c r="AZ49" s="985">
        <v>31.623931623931647</v>
      </c>
      <c r="BA49" s="985">
        <v>-0.32362459546925182</v>
      </c>
      <c r="BB49" s="985">
        <v>5.841924398625431</v>
      </c>
      <c r="BC49" s="985">
        <v>10.791366906474821</v>
      </c>
      <c r="BD49" s="1032" t="s">
        <v>4326</v>
      </c>
      <c r="BE49" s="700">
        <v>2006</v>
      </c>
      <c r="BF49" s="1013">
        <f>IF(BE49&gt;2008,0,IF(BE49&gt;2001,1,IF(BE49&gt;1990,2,IF(BE49&gt;1980,3,IF(BE49&gt;1973,4,IF(BE49&gt;1970,5,IF(BE49&gt;1960,6,IF(BE49&gt;1958,7,IF(BE49&gt;1953,8,9)))))))))</f>
        <v>1</v>
      </c>
      <c r="BG49" s="995">
        <v>29.62</v>
      </c>
    </row>
    <row r="50" spans="1:59" ht="11.25" customHeight="1" x14ac:dyDescent="0.2">
      <c r="A50" s="984" t="s">
        <v>418</v>
      </c>
      <c r="B50" s="988" t="s">
        <v>419</v>
      </c>
      <c r="C50" s="1070" t="s">
        <v>108</v>
      </c>
      <c r="D50" s="1070" t="s">
        <v>4397</v>
      </c>
      <c r="E50" s="828">
        <v>14</v>
      </c>
      <c r="F50" s="1148">
        <v>263</v>
      </c>
      <c r="G50" s="1148" t="s">
        <v>115</v>
      </c>
      <c r="H50" s="1148" t="s">
        <v>115</v>
      </c>
      <c r="I50" s="987">
        <v>126.6</v>
      </c>
      <c r="J50" s="738">
        <f>(M50/I50)*100</f>
        <v>2.8436018957345972</v>
      </c>
      <c r="K50" s="990">
        <v>0.9</v>
      </c>
      <c r="L50" s="1000">
        <v>4</v>
      </c>
      <c r="M50" s="729">
        <f>K50*L50</f>
        <v>3.6</v>
      </c>
      <c r="N50" s="983" t="s">
        <v>238</v>
      </c>
      <c r="O50" s="831">
        <v>0.83</v>
      </c>
      <c r="P50" s="973">
        <v>43224</v>
      </c>
      <c r="Q50" s="973">
        <v>43238</v>
      </c>
      <c r="R50" s="729">
        <f>(K50-O50)/O50*100</f>
        <v>8.4337349397590433</v>
      </c>
      <c r="S50" s="795">
        <f>IF(INDEX(Historical!$D$7:$D$1442,MATCH(B50,Historical!$B$7:$B$1449,0))=0,"n/a",(INDEX(Historical!$C$7:$C$1442,MATCH(B50,Historical!$B$7:$B$1449,0))/INDEX(Historical!$D$7:$D$1442,MATCH(B50,Historical!$B$7:$B$1449,0))-1)*100)</f>
        <v>8.9506172839506135</v>
      </c>
      <c r="T50" s="795">
        <f>IF(INDEX(Historical!$F$7:$F$1442,MATCH(B50,Historical!$B$7:$B$1449,0))=0,"n/a",((INDEX(Historical!$C$7:$C$1442,MATCH(B50,Historical!$B$7:$B$1449,0))/INDEX(Historical!$F$7:$F$1442,MATCH(B50,Historical!$B$7:$B$1449,0)))^(1/3)-1)*100)</f>
        <v>10.872791070792021</v>
      </c>
      <c r="U50" s="795">
        <f>IF(INDEX(Historical!$H$7:$H$1442,MATCH(B50,Historical!$B$7:$B$1449,0))=0,"n/a",((INDEX(Historical!$C$7:$C$1442,MATCH(B50,Historical!$B$7:$B$1449,0))/INDEX(Historical!$H$7:$H$1442,MATCH(B50,Historical!$B$7:$B$1449,0)))^(1/5)-1)*100)</f>
        <v>11.922068905729265</v>
      </c>
      <c r="V50" s="795">
        <f>IF(INDEX(Historical!$O$7:$O$1442,MATCH(B50,Historical!$B$7:$B$1449,0))=0,"n/a",((INDEX(Historical!$C$7:$C$1442,MATCH(B50,Historical!$B$7:$B$1449,0))/INDEX(Historical!$O$7:$O$1442,MATCH(B50,Historical!$B$7:$B$1449,0)))^(1/10)-1)*100)</f>
        <v>18.255970605848539</v>
      </c>
      <c r="W50" s="796">
        <f>IF(OR(U50&lt;=0,U50="n/a",V50&lt;=0,V50="n/a"),"n/a",U50/V50)</f>
        <v>0.65305039995572045</v>
      </c>
      <c r="X50" s="797">
        <f>IF(OR(AJ50&lt;=0,AJ50="n/a",U50&lt;=0,U50="n/a"),"n/a",U50/AJ50)</f>
        <v>0.6113881490117572</v>
      </c>
      <c r="Y50" s="753"/>
      <c r="Z50" s="738">
        <f>IF(OR(AC50&lt;0.01,AC50="n/a"),"n/a",M50/AC50*100)</f>
        <v>26.726057906458795</v>
      </c>
      <c r="AA50" s="999">
        <f>IF(OR(AC50&lt;0.01,AC50="n/a"),"n/a",I50/AC50)</f>
        <v>9.3986636971046753</v>
      </c>
      <c r="AB50" s="1000">
        <v>12</v>
      </c>
      <c r="AC50" s="978">
        <v>13.47</v>
      </c>
      <c r="AD50" s="978">
        <v>0.5</v>
      </c>
      <c r="AE50" s="978">
        <v>1.42</v>
      </c>
      <c r="AF50" s="978">
        <v>3.25</v>
      </c>
      <c r="AG50" s="978">
        <v>30.099999999999998</v>
      </c>
      <c r="AH50" s="978">
        <v>44.3</v>
      </c>
      <c r="AI50" s="978">
        <v>5.6000000000000005</v>
      </c>
      <c r="AJ50" s="978">
        <v>19.5</v>
      </c>
      <c r="AK50" s="978">
        <v>18.84</v>
      </c>
      <c r="AL50" s="991">
        <v>18280</v>
      </c>
      <c r="AM50" s="985">
        <v>0.32</v>
      </c>
      <c r="AN50" s="978">
        <v>2.71</v>
      </c>
      <c r="AO50" s="838">
        <f>IF(U50="n/a","n/a",IF(AA50&lt;0,"n/a",IF(AA50="n/a","n/a",J50+U50-AA50)))</f>
        <v>5.3670071043591872</v>
      </c>
      <c r="AP50" s="839">
        <f>IF(U50="n/a","n/a",J50+U50)</f>
        <v>14.765670801463862</v>
      </c>
      <c r="AQ50" s="1001">
        <f>IF(OR(AC50&lt;0.01,AF50="n/a"),"n/a",(I50/SQRT(22.5*AC50*(I50/AF50))-1)*100)</f>
        <v>16.515439159299984</v>
      </c>
      <c r="AR50" s="738">
        <f>INDEX(Historical!$C$7:$C$1442,MATCH(B50,Historical!$B$7:$B$1449,0))*IF(AH50="n/a",1.03,IF(AH50&lt;0,1.01,IF(AH50&gt;10,1.1,(1+AH50/100))))</f>
        <v>3.883</v>
      </c>
      <c r="AS50" s="999">
        <f>IF($AI50="n/a",1.03*AR50,IF($AI50&lt;0,1.01*AR50,IF($AI50&gt;10,1.1*AR50,(1+$AI50/100)*AR50)))</f>
        <v>4.1004480000000001</v>
      </c>
      <c r="AT50" s="999">
        <f>IF($AK50="n/a",1.03*AS50,IF($AK50&lt;0,1.01*AS50,IF($AK50&gt;10,1.1*AS50,(1+$AK50/100)*AS50)))</f>
        <v>4.5104928000000006</v>
      </c>
      <c r="AU50" s="999">
        <f>IF($AK50="n/a",1.03*AT50,IF($AK50&lt;0,1.01*AT50,IF($AK50&gt;10,1.1*AT50,(1+$AK50/100)*AT50)))</f>
        <v>4.961542080000001</v>
      </c>
      <c r="AV50" s="999">
        <f>IF($AK50="n/a",1.03*AU50,IF($AK50&lt;0,1.01*AU50,IF($AK50&gt;10,1.1*AU50,(1+$AK50/100)*AU50)))</f>
        <v>5.4576962880000011</v>
      </c>
      <c r="AW50" s="738">
        <f>SUM(AR50:AV50)</f>
        <v>22.913179168000003</v>
      </c>
      <c r="AX50" s="846">
        <f>AW50/I50*100</f>
        <v>18.098877699842024</v>
      </c>
      <c r="AY50" s="1080">
        <v>1.82</v>
      </c>
      <c r="AZ50" s="985">
        <v>32.300000000000004</v>
      </c>
      <c r="BA50" s="985">
        <v>-27.150000000000002</v>
      </c>
      <c r="BB50" s="985">
        <v>9.24</v>
      </c>
      <c r="BC50" s="985">
        <v>-5.81</v>
      </c>
      <c r="BE50" s="700">
        <v>2005</v>
      </c>
      <c r="BF50" s="1013">
        <f>IF(BE50&gt;2008,0,IF(BE50&gt;2001,1,IF(BE50&gt;1990,2,IF(BE50&gt;1980,3,IF(BE50&gt;1973,4,IF(BE50&gt;1970,5,IF(BE50&gt;1960,6,IF(BE50&gt;1958,7,IF(BE50&gt;1953,8,9)))))))))</f>
        <v>1</v>
      </c>
      <c r="BG50" s="995">
        <v>1.2</v>
      </c>
    </row>
    <row r="51" spans="1:59" ht="11.25" customHeight="1" x14ac:dyDescent="0.2">
      <c r="A51" s="984" t="s">
        <v>918</v>
      </c>
      <c r="B51" s="988" t="s">
        <v>919</v>
      </c>
      <c r="C51" s="1070" t="s">
        <v>108</v>
      </c>
      <c r="D51" s="1070" t="s">
        <v>118</v>
      </c>
      <c r="E51" s="828">
        <v>6</v>
      </c>
      <c r="F51" s="1148">
        <v>700</v>
      </c>
      <c r="G51" s="1073" t="s">
        <v>106</v>
      </c>
      <c r="H51" s="1073" t="s">
        <v>106</v>
      </c>
      <c r="I51" s="987">
        <v>59.41</v>
      </c>
      <c r="J51" s="738">
        <f>(M51/I51)*100</f>
        <v>1.48123211580542</v>
      </c>
      <c r="K51" s="990">
        <v>0.22</v>
      </c>
      <c r="L51" s="1000">
        <v>4</v>
      </c>
      <c r="M51" s="729">
        <f>K51*L51</f>
        <v>0.88</v>
      </c>
      <c r="N51" s="983" t="s">
        <v>598</v>
      </c>
      <c r="O51" s="831">
        <v>0.2</v>
      </c>
      <c r="P51" s="694">
        <v>43167</v>
      </c>
      <c r="Q51" s="694">
        <v>43182</v>
      </c>
      <c r="R51" s="729">
        <f>(K51-O51)/O51*100</f>
        <v>9.9999999999999947</v>
      </c>
      <c r="S51" s="795">
        <f>IF(INDEX(Historical!$D$7:$D$1442,MATCH(B51,Historical!$B$7:$B$1449,0))=0,"n/a",(INDEX(Historical!$C$7:$C$1442,MATCH(B51,Historical!$B$7:$B$1449,0))/INDEX(Historical!$D$7:$D$1442,MATCH(B51,Historical!$B$7:$B$1449,0))-1)*100)</f>
        <v>9.9999999999999858</v>
      </c>
      <c r="T51" s="795">
        <f>IF(INDEX(Historical!$F$7:$F$1442,MATCH(B51,Historical!$B$7:$B$1449,0))=0,"n/a",((INDEX(Historical!$C$7:$C$1442,MATCH(B51,Historical!$B$7:$B$1449,0))/INDEX(Historical!$F$7:$F$1442,MATCH(B51,Historical!$B$7:$B$1449,0)))^(1/3)-1)*100)</f>
        <v>13.617128057248994</v>
      </c>
      <c r="U51" s="795">
        <f>IF(INDEX(Historical!$H$7:$H$1442,MATCH(B51,Historical!$B$7:$B$1449,0))=0,"n/a",((INDEX(Historical!$C$7:$C$1442,MATCH(B51,Historical!$B$7:$B$1449,0))/INDEX(Historical!$H$7:$H$1442,MATCH(B51,Historical!$B$7:$B$1449,0)))^(1/5)-1)*100)</f>
        <v>22.423992536427463</v>
      </c>
      <c r="V51" s="795" t="str">
        <f>IF(INDEX(Historical!$O$7:$O$1442,MATCH(B51,Historical!$B$7:$B$1449,0))=0,"n/a",((INDEX(Historical!$C$7:$C$1442,MATCH(B51,Historical!$B$7:$B$1449,0))/INDEX(Historical!$O$7:$O$1442,MATCH(B51,Historical!$B$7:$B$1449,0)))^(1/10)-1)*100)</f>
        <v>n/a</v>
      </c>
      <c r="W51" s="796" t="str">
        <f>IF(OR(U51&lt;=0,U51="n/a",V51&lt;=0,V51="n/a"),"n/a",U51/V51)</f>
        <v>n/a</v>
      </c>
      <c r="X51" s="797">
        <f>IF(OR(AJ51&lt;=0,AJ51="n/a",U51&lt;=0,U51="n/a"),"n/a",U51/AJ51)</f>
        <v>1.5903540805976926</v>
      </c>
      <c r="Y51" s="752"/>
      <c r="Z51" s="738">
        <f>IF(OR(AC51&lt;0.01,AC51="n/a"),"n/a",M51/AC51*100)</f>
        <v>25.655976676384839</v>
      </c>
      <c r="AA51" s="999">
        <f>IF(OR(AC51&lt;0.01,AC51="n/a"),"n/a",I51/AC51)</f>
        <v>17.320699708454807</v>
      </c>
      <c r="AB51" s="1000">
        <v>12</v>
      </c>
      <c r="AC51" s="978">
        <v>3.43</v>
      </c>
      <c r="AD51" s="978">
        <v>1.73</v>
      </c>
      <c r="AE51" s="978">
        <v>2.99</v>
      </c>
      <c r="AF51" s="978">
        <v>2.4900000000000002</v>
      </c>
      <c r="AG51" s="978">
        <v>12.1</v>
      </c>
      <c r="AH51" s="978">
        <v>-24.6</v>
      </c>
      <c r="AI51" s="978">
        <v>-11.64</v>
      </c>
      <c r="AJ51" s="978">
        <v>14.099999999999998</v>
      </c>
      <c r="AK51" s="978">
        <v>10</v>
      </c>
      <c r="AL51" s="991">
        <v>1130</v>
      </c>
      <c r="AM51" s="985">
        <v>0.5</v>
      </c>
      <c r="AN51" s="978">
        <v>0</v>
      </c>
      <c r="AO51" s="838">
        <f>IF(U51="n/a","n/a",IF(AA51&lt;0,"n/a",IF(AA51="n/a","n/a",J51+U51-AA51)))</f>
        <v>6.5845249437780744</v>
      </c>
      <c r="AP51" s="839">
        <f>IF(U51="n/a","n/a",J51+U51)</f>
        <v>23.905224652232882</v>
      </c>
      <c r="AQ51" s="1001">
        <f>IF(OR(AC51&lt;0.01,AF51="n/a"),"n/a",(I51/SQRT(22.5*AC51*(I51/AF51))-1)*100)</f>
        <v>38.449416794329608</v>
      </c>
      <c r="AR51" s="738">
        <f>INDEX(Historical!$C$7:$C$1442,MATCH(B51,Historical!$B$7:$B$1449,0))*IF(AH51="n/a",1.03,IF(AH51&lt;0,1.01,IF(AH51&gt;10,1.1,(1+AH51/100))))</f>
        <v>0.88880000000000003</v>
      </c>
      <c r="AS51" s="999">
        <f>IF($AI51="n/a",1.03*AR51,IF($AI51&lt;0,1.01*AR51,IF($AI51&gt;10,1.1*AR51,(1+$AI51/100)*AR51)))</f>
        <v>0.89768800000000004</v>
      </c>
      <c r="AT51" s="999">
        <f>IF($AK51="n/a",1.03*AS51,IF($AK51&lt;0,1.01*AS51,IF($AK51&gt;10,1.1*AS51,(1+$AK51/100)*AS51)))</f>
        <v>0.98745680000000013</v>
      </c>
      <c r="AU51" s="999">
        <f>IF($AK51="n/a",1.03*AT51,IF($AK51&lt;0,1.01*AT51,IF($AK51&gt;10,1.1*AT51,(1+$AK51/100)*AT51)))</f>
        <v>1.0862024800000003</v>
      </c>
      <c r="AV51" s="999">
        <f>IF($AK51="n/a",1.03*AU51,IF($AK51&lt;0,1.01*AU51,IF($AK51&gt;10,1.1*AU51,(1+$AK51/100)*AU51)))</f>
        <v>1.1948227280000003</v>
      </c>
      <c r="AW51" s="738">
        <f>SUM(AR51:AV51)</f>
        <v>5.0549700080000006</v>
      </c>
      <c r="AX51" s="846">
        <f>AW51/I51*100</f>
        <v>8.5086180912304332</v>
      </c>
      <c r="AY51" s="1080">
        <v>0.53</v>
      </c>
      <c r="AZ51" s="985">
        <v>20.9</v>
      </c>
      <c r="BA51" s="985">
        <v>-7.4899999999999993</v>
      </c>
      <c r="BB51" s="985">
        <v>2.75</v>
      </c>
      <c r="BC51" s="985">
        <v>2.4299999999999997</v>
      </c>
      <c r="BE51" s="700">
        <v>2013</v>
      </c>
      <c r="BF51" s="1013">
        <f>IF(BE51&gt;2008,0,IF(BE51&gt;2001,1,IF(BE51&gt;1990,2,IF(BE51&gt;1980,3,IF(BE51&gt;1973,4,IF(BE51&gt;1970,5,IF(BE51&gt;1960,6,IF(BE51&gt;1958,7,IF(BE51&gt;1953,8,9)))))))))</f>
        <v>0</v>
      </c>
      <c r="BG51" s="995">
        <v>3.5000000000000004</v>
      </c>
    </row>
    <row r="52" spans="1:59" ht="11.25" customHeight="1" x14ac:dyDescent="0.2">
      <c r="A52" s="993" t="s">
        <v>916</v>
      </c>
      <c r="B52" s="988" t="s">
        <v>917</v>
      </c>
      <c r="C52" s="1070" t="s">
        <v>4381</v>
      </c>
      <c r="D52" s="1070" t="s">
        <v>4382</v>
      </c>
      <c r="E52" s="828">
        <v>9</v>
      </c>
      <c r="F52" s="1148">
        <v>415</v>
      </c>
      <c r="G52" s="1148" t="s">
        <v>106</v>
      </c>
      <c r="H52" s="1148" t="s">
        <v>106</v>
      </c>
      <c r="I52" s="987">
        <v>172.84</v>
      </c>
      <c r="J52" s="738">
        <f>(M52/I52)*100</f>
        <v>1.9439944457301548</v>
      </c>
      <c r="K52" s="990">
        <v>0.84</v>
      </c>
      <c r="L52" s="1000">
        <v>4</v>
      </c>
      <c r="M52" s="729">
        <f>K52*L52</f>
        <v>3.36</v>
      </c>
      <c r="N52" s="983" t="s">
        <v>4108</v>
      </c>
      <c r="O52" s="831">
        <v>0.79</v>
      </c>
      <c r="P52" s="973">
        <v>43460</v>
      </c>
      <c r="Q52" s="973">
        <v>43479</v>
      </c>
      <c r="R52" s="729">
        <f>(K52-O52)/O52*100</f>
        <v>6.329113924050624</v>
      </c>
      <c r="S52" s="795">
        <f>IF(INDEX(Historical!$D$7:$D$1442,MATCH(B52,Historical!$B$7:$B$1449,0))=0,"n/a",(INDEX(Historical!$C$7:$C$1442,MATCH(B52,Historical!$B$7:$B$1449,0))/INDEX(Historical!$D$7:$D$1442,MATCH(B52,Historical!$B$7:$B$1449,0))-1)*100)</f>
        <v>14.015151515151491</v>
      </c>
      <c r="T52" s="795">
        <f>IF(INDEX(Historical!$F$7:$F$1442,MATCH(B52,Historical!$B$7:$B$1449,0))=0,"n/a",((INDEX(Historical!$C$7:$C$1442,MATCH(B52,Historical!$B$7:$B$1449,0))/INDEX(Historical!$F$7:$F$1442,MATCH(B52,Historical!$B$7:$B$1449,0)))^(1/3)-1)*100)</f>
        <v>18.475706424551895</v>
      </c>
      <c r="U52" s="795">
        <f>IF(INDEX(Historical!$H$7:$H$1442,MATCH(B52,Historical!$B$7:$B$1449,0))=0,"n/a",((INDEX(Historical!$C$7:$C$1442,MATCH(B52,Historical!$B$7:$B$1449,0))/INDEX(Historical!$H$7:$H$1442,MATCH(B52,Historical!$B$7:$B$1449,0)))^(1/5)-1)*100)</f>
        <v>22.302338775811403</v>
      </c>
      <c r="V52" s="795" t="str">
        <f>IF(INDEX(Historical!$O$7:$O$1442,MATCH(B52,Historical!$B$7:$B$1449,0))=0,"n/a",((INDEX(Historical!$C$7:$C$1442,MATCH(B52,Historical!$B$7:$B$1449,0))/INDEX(Historical!$O$7:$O$1442,MATCH(B52,Historical!$B$7:$B$1449,0)))^(1/10)-1)*100)</f>
        <v>n/a</v>
      </c>
      <c r="W52" s="796" t="str">
        <f>IF(OR(U52&lt;=0,U52="n/a",V52&lt;=0,V52="n/a"),"n/a",U52/V52)</f>
        <v>n/a</v>
      </c>
      <c r="X52" s="797">
        <f>IF(OR(AJ52&lt;=0,AJ52="n/a",U52&lt;=0,U52="n/a"),"n/a",U52/AJ52)</f>
        <v>2.1240322643629908</v>
      </c>
      <c r="Y52" s="989" t="s">
        <v>4020</v>
      </c>
      <c r="Z52" s="738">
        <f>IF(OR(AC52&lt;0.01,AC52="n/a"),"n/a",M52/AC52*100)</f>
        <v>128.73563218390805</v>
      </c>
      <c r="AA52" s="999">
        <f>IF(OR(AC52&lt;0.01,AC52="n/a"),"n/a",I52/AC52)</f>
        <v>66.222222222222229</v>
      </c>
      <c r="AB52" s="1000">
        <v>12</v>
      </c>
      <c r="AC52" s="978">
        <v>2.61</v>
      </c>
      <c r="AD52" s="978">
        <v>9.19</v>
      </c>
      <c r="AE52" s="978">
        <v>10.87</v>
      </c>
      <c r="AF52" s="978">
        <v>14.24</v>
      </c>
      <c r="AG52" s="978">
        <v>19.900000000000002</v>
      </c>
      <c r="AH52" s="978">
        <v>32.700000000000003</v>
      </c>
      <c r="AI52" s="978">
        <v>23.150000000000002</v>
      </c>
      <c r="AJ52" s="978">
        <v>10.5</v>
      </c>
      <c r="AK52" s="978">
        <v>7.1999999999999993</v>
      </c>
      <c r="AL52" s="991">
        <v>76200</v>
      </c>
      <c r="AM52" s="985">
        <v>0.2</v>
      </c>
      <c r="AN52" s="978">
        <v>3.97</v>
      </c>
      <c r="AO52" s="838">
        <f>IF(U52="n/a","n/a",IF(AA52&lt;0,"n/a",IF(AA52="n/a","n/a",J52+U52-AA52)))</f>
        <v>-41.975889000680667</v>
      </c>
      <c r="AP52" s="839">
        <f>IF(U52="n/a","n/a",J52+U52)</f>
        <v>24.246333221541558</v>
      </c>
      <c r="AQ52" s="1001">
        <f>IF(OR(AC52&lt;0.01,AF52="n/a"),"n/a",(I52/SQRT(22.5*AC52*(I52/AF52))-1)*100)</f>
        <v>547.38943953369608</v>
      </c>
      <c r="AR52" s="738">
        <f>INDEX(Historical!$C$7:$C$1442,MATCH(B52,Historical!$B$7:$B$1449,0))*IF(AH52="n/a",1.03,IF(AH52&lt;0,1.01,IF(AH52&gt;10,1.1,(1+AH52/100))))</f>
        <v>3.3109999999999999</v>
      </c>
      <c r="AS52" s="999">
        <f>IF($AI52="n/a",1.03*AR52,IF($AI52&lt;0,1.01*AR52,IF($AI52&gt;10,1.1*AR52,(1+$AI52/100)*AR52)))</f>
        <v>3.6421000000000001</v>
      </c>
      <c r="AT52" s="999">
        <f>IF($AK52="n/a",1.03*AS52,IF($AK52&lt;0,1.01*AS52,IF($AK52&gt;10,1.1*AS52,(1+$AK52/100)*AS52)))</f>
        <v>3.9043312000000006</v>
      </c>
      <c r="AU52" s="999">
        <f>IF($AK52="n/a",1.03*AT52,IF($AK52&lt;0,1.01*AT52,IF($AK52&gt;10,1.1*AT52,(1+$AK52/100)*AT52)))</f>
        <v>4.1854430464000005</v>
      </c>
      <c r="AV52" s="999">
        <f>IF($AK52="n/a",1.03*AU52,IF($AK52&lt;0,1.01*AU52,IF($AK52&gt;10,1.1*AU52,(1+$AK52/100)*AU52)))</f>
        <v>4.486794945740801</v>
      </c>
      <c r="AW52" s="738">
        <f>SUM(AR52:AV52)</f>
        <v>19.529669192140801</v>
      </c>
      <c r="AX52" s="846">
        <f>AW52/I52*100</f>
        <v>11.299276320377691</v>
      </c>
      <c r="AY52" s="1080">
        <v>0.64</v>
      </c>
      <c r="AZ52" s="985">
        <v>32.58</v>
      </c>
      <c r="BA52" s="985">
        <v>0.77999999999999992</v>
      </c>
      <c r="BB52" s="985">
        <v>6.23</v>
      </c>
      <c r="BC52" s="985">
        <v>15.870000000000001</v>
      </c>
      <c r="BE52" s="700">
        <v>2011</v>
      </c>
      <c r="BF52" s="1013">
        <f>IF(BE52&gt;2008,0,IF(BE52&gt;2001,1,IF(BE52&gt;1990,2,IF(BE52&gt;1980,3,IF(BE52&gt;1973,4,IF(BE52&gt;1970,5,IF(BE52&gt;1960,6,IF(BE52&gt;1958,7,IF(BE52&gt;1953,8,9)))))))))</f>
        <v>0</v>
      </c>
      <c r="BG52" s="995">
        <v>3.5000000000000004</v>
      </c>
    </row>
    <row r="53" spans="1:59" s="874" customFormat="1" ht="11.25" customHeight="1" x14ac:dyDescent="0.2">
      <c r="A53" s="733" t="s">
        <v>1713</v>
      </c>
      <c r="B53" s="882" t="s">
        <v>1714</v>
      </c>
      <c r="C53" s="1070" t="s">
        <v>108</v>
      </c>
      <c r="D53" s="1070" t="s">
        <v>4397</v>
      </c>
      <c r="E53" s="854">
        <v>9</v>
      </c>
      <c r="F53" s="1148">
        <v>396</v>
      </c>
      <c r="G53" s="1272" t="s">
        <v>106</v>
      </c>
      <c r="H53" s="1272" t="s">
        <v>106</v>
      </c>
      <c r="I53" s="855">
        <v>55.95</v>
      </c>
      <c r="J53" s="856">
        <f>(M53/I53)*100</f>
        <v>2.1447721179624661</v>
      </c>
      <c r="K53" s="857">
        <v>0.3</v>
      </c>
      <c r="L53" s="858">
        <v>4</v>
      </c>
      <c r="M53" s="859">
        <f>K53*L53</f>
        <v>1.2</v>
      </c>
      <c r="N53" s="860" t="s">
        <v>711</v>
      </c>
      <c r="O53" s="861">
        <v>0.21</v>
      </c>
      <c r="P53" s="862">
        <v>43409</v>
      </c>
      <c r="Q53" s="862">
        <v>43424</v>
      </c>
      <c r="R53" s="859">
        <f>(K53-O53)/O53*100</f>
        <v>42.857142857142854</v>
      </c>
      <c r="S53" s="795">
        <f>IF(INDEX(Historical!$D$7:$D$1442,MATCH(B53,Historical!$B$7:$B$1449,0))=0,"n/a",(INDEX(Historical!$C$7:$C$1442,MATCH(B53,Historical!$B$7:$B$1449,0))/INDEX(Historical!$D$7:$D$1442,MATCH(B53,Historical!$B$7:$B$1449,0))-1)*100)</f>
        <v>24</v>
      </c>
      <c r="T53" s="795">
        <f>IF(INDEX(Historical!$F$7:$F$1442,MATCH(B53,Historical!$B$7:$B$1449,0))=0,"n/a",((INDEX(Historical!$C$7:$C$1442,MATCH(B53,Historical!$B$7:$B$1449,0))/INDEX(Historical!$F$7:$F$1442,MATCH(B53,Historical!$B$7:$B$1449,0)))^(1/3)-1)*100)</f>
        <v>14.471424255333186</v>
      </c>
      <c r="U53" s="795">
        <f>IF(INDEX(Historical!$H$7:$H$1442,MATCH(B53,Historical!$B$7:$B$1449,0))=0,"n/a",((INDEX(Historical!$C$7:$C$1442,MATCH(B53,Historical!$B$7:$B$1449,0))/INDEX(Historical!$H$7:$H$1442,MATCH(B53,Historical!$B$7:$B$1449,0)))^(1/5)-1)*100)</f>
        <v>18.982658475160608</v>
      </c>
      <c r="V53" s="795" t="str">
        <f>IF(INDEX(Historical!$O$7:$O$1442,MATCH(B53,Historical!$B$7:$B$1449,0))=0,"n/a",((INDEX(Historical!$C$7:$C$1442,MATCH(B53,Historical!$B$7:$B$1449,0))/INDEX(Historical!$O$7:$O$1442,MATCH(B53,Historical!$B$7:$B$1449,0)))^(1/10)-1)*100)</f>
        <v>n/a</v>
      </c>
      <c r="W53" s="863" t="str">
        <f>IF(OR(U53&lt;=0,U53="n/a",V53&lt;=0,V53="n/a"),"n/a",U53/V53)</f>
        <v>n/a</v>
      </c>
      <c r="X53" s="864">
        <f>IF(OR(AJ53&lt;=0,AJ53="n/a",U53&lt;=0,U53="n/a"),"n/a",U53/AJ53)</f>
        <v>1.2571297003417621</v>
      </c>
      <c r="Y53" s="879"/>
      <c r="Z53" s="856">
        <f>IF(OR(AC53&lt;0.01,AC53="n/a"),"n/a",M53/AC53*100)</f>
        <v>38.338658146964853</v>
      </c>
      <c r="AA53" s="866">
        <f>IF(OR(AC53&lt;0.01,AC53="n/a"),"n/a",I53/AC53)</f>
        <v>17.875399361022367</v>
      </c>
      <c r="AB53" s="858">
        <v>9</v>
      </c>
      <c r="AC53" s="867">
        <v>3.13</v>
      </c>
      <c r="AD53" s="867">
        <v>0.95</v>
      </c>
      <c r="AE53" s="867">
        <v>5.41</v>
      </c>
      <c r="AF53" s="867">
        <v>3.97</v>
      </c>
      <c r="AG53" s="867">
        <v>15.9</v>
      </c>
      <c r="AH53" s="867">
        <v>50</v>
      </c>
      <c r="AI53" s="867">
        <v>8.14</v>
      </c>
      <c r="AJ53" s="867">
        <v>15.1</v>
      </c>
      <c r="AK53" s="867">
        <v>18.82</v>
      </c>
      <c r="AL53" s="868">
        <v>30880</v>
      </c>
      <c r="AM53" s="869">
        <v>0.3</v>
      </c>
      <c r="AN53" s="867">
        <v>0.32</v>
      </c>
      <c r="AO53" s="870">
        <f>IF(U53="n/a","n/a",IF(AA53&lt;0,"n/a",IF(AA53="n/a","n/a",J53+U53-AA53)))</f>
        <v>3.2520312321007054</v>
      </c>
      <c r="AP53" s="871">
        <f>IF(U53="n/a","n/a",J53+U53)</f>
        <v>21.127430593123073</v>
      </c>
      <c r="AQ53" s="872">
        <f>IF(OR(AC53&lt;0.01,AF53="n/a"),"n/a",(I53/SQRT(22.5*AC53*(I53/AF53))-1)*100)</f>
        <v>77.595464735960221</v>
      </c>
      <c r="AR53" s="738">
        <f>INDEX(Historical!$C$7:$C$1442,MATCH(B53,Historical!$B$7:$B$1449,0))*IF(AH53="n/a",1.03,IF(AH53&lt;0,1.01,IF(AH53&gt;10,1.1,(1+AH53/100))))</f>
        <v>1.0230000000000001</v>
      </c>
      <c r="AS53" s="866">
        <f>IF($AI53="n/a",1.03*AR53,IF($AI53&lt;0,1.01*AR53,IF($AI53&gt;10,1.1*AR53,(1+$AI53/100)*AR53)))</f>
        <v>1.1062722</v>
      </c>
      <c r="AT53" s="866">
        <f>IF($AK53="n/a",1.03*AS53,IF($AK53&lt;0,1.01*AS53,IF($AK53&gt;10,1.1*AS53,(1+$AK53/100)*AS53)))</f>
        <v>1.2168994200000001</v>
      </c>
      <c r="AU53" s="866">
        <f>IF($AK53="n/a",1.03*AT53,IF($AK53&lt;0,1.01*AT53,IF($AK53&gt;10,1.1*AT53,(1+$AK53/100)*AT53)))</f>
        <v>1.3385893620000002</v>
      </c>
      <c r="AV53" s="866">
        <f>IF($AK53="n/a",1.03*AU53,IF($AK53&lt;0,1.01*AU53,IF($AK53&gt;10,1.1*AU53,(1+$AK53/100)*AU53)))</f>
        <v>1.4724482982000004</v>
      </c>
      <c r="AW53" s="856">
        <f>SUM(AR53:AV53)</f>
        <v>6.1572092802000009</v>
      </c>
      <c r="AX53" s="873">
        <f>AW53/I53*100</f>
        <v>11.00484232386059</v>
      </c>
      <c r="AY53" s="1081">
        <v>1.26</v>
      </c>
      <c r="AZ53" s="869">
        <v>22.43</v>
      </c>
      <c r="BA53" s="869">
        <v>-11.200000000000001</v>
      </c>
      <c r="BB53" s="869">
        <v>8.84</v>
      </c>
      <c r="BC53" s="869">
        <v>1.01</v>
      </c>
      <c r="BD53" s="1033"/>
      <c r="BE53" s="700">
        <v>2011</v>
      </c>
      <c r="BF53" s="1013">
        <f>IF(BE53&gt;2008,0,IF(BE53&gt;2001,1,IF(BE53&gt;1990,2,IF(BE53&gt;1980,3,IF(BE53&gt;1973,4,IF(BE53&gt;1970,5,IF(BE53&gt;1960,6,IF(BE53&gt;1958,7,IF(BE53&gt;1953,8,9)))))))))</f>
        <v>0</v>
      </c>
      <c r="BG53" s="931">
        <v>3.2</v>
      </c>
    </row>
    <row r="54" spans="1:59" ht="11.25" customHeight="1" x14ac:dyDescent="0.2">
      <c r="A54" s="984" t="s">
        <v>430</v>
      </c>
      <c r="B54" s="988" t="s">
        <v>431</v>
      </c>
      <c r="C54" s="1070" t="s">
        <v>128</v>
      </c>
      <c r="D54" s="1070" t="s">
        <v>4398</v>
      </c>
      <c r="E54" s="828">
        <v>17</v>
      </c>
      <c r="F54" s="1148">
        <v>198</v>
      </c>
      <c r="G54" s="1136" t="s">
        <v>37</v>
      </c>
      <c r="H54" s="1136" t="s">
        <v>115</v>
      </c>
      <c r="I54" s="987">
        <v>35.049999999999997</v>
      </c>
      <c r="J54" s="738">
        <f>(M54/I54)*100</f>
        <v>1.9400855920114126</v>
      </c>
      <c r="K54" s="990">
        <v>0.17</v>
      </c>
      <c r="L54" s="1000">
        <v>4</v>
      </c>
      <c r="M54" s="729">
        <f>K54*L54</f>
        <v>0.68</v>
      </c>
      <c r="N54" s="983" t="s">
        <v>225</v>
      </c>
      <c r="O54" s="831">
        <v>0.16500000000000001</v>
      </c>
      <c r="P54" s="973">
        <v>43465</v>
      </c>
      <c r="Q54" s="973">
        <v>43488</v>
      </c>
      <c r="R54" s="729">
        <f>(K54-O54)/O54*100</f>
        <v>3.0303030303030329</v>
      </c>
      <c r="S54" s="795">
        <f>IF(INDEX(Historical!$D$7:$D$1442,MATCH(B54,Historical!$B$7:$B$1449,0))=0,"n/a",(INDEX(Historical!$C$7:$C$1442,MATCH(B54,Historical!$B$7:$B$1449,0))/INDEX(Historical!$D$7:$D$1442,MATCH(B54,Historical!$B$7:$B$1449,0))-1)*100)</f>
        <v>3.125</v>
      </c>
      <c r="T54" s="795">
        <f>IF(INDEX(Historical!$F$7:$F$1442,MATCH(B54,Historical!$B$7:$B$1449,0))=0,"n/a",((INDEX(Historical!$C$7:$C$1442,MATCH(B54,Historical!$B$7:$B$1449,0))/INDEX(Historical!$F$7:$F$1442,MATCH(B54,Historical!$B$7:$B$1449,0)))^(1/3)-1)*100)</f>
        <v>5.6295191645437948</v>
      </c>
      <c r="U54" s="795">
        <f>IF(INDEX(Historical!$H$7:$H$1442,MATCH(B54,Historical!$B$7:$B$1449,0))=0,"n/a",((INDEX(Historical!$C$7:$C$1442,MATCH(B54,Historical!$B$7:$B$1449,0))/INDEX(Historical!$H$7:$H$1442,MATCH(B54,Historical!$B$7:$B$1449,0)))^(1/5)-1)*100)</f>
        <v>9.1166550047236292</v>
      </c>
      <c r="V54" s="795">
        <f>IF(INDEX(Historical!$O$7:$O$1442,MATCH(B54,Historical!$B$7:$B$1449,0))=0,"n/a",((INDEX(Historical!$C$7:$C$1442,MATCH(B54,Historical!$B$7:$B$1449,0))/INDEX(Historical!$O$7:$O$1442,MATCH(B54,Historical!$B$7:$B$1449,0)))^(1/10)-1)*100)</f>
        <v>11.782851345916479</v>
      </c>
      <c r="W54" s="796">
        <f>IF(OR(U54&lt;=0,U54="n/a",V54&lt;=0,V54="n/a"),"n/a",U54/V54)</f>
        <v>0.77372231364720911</v>
      </c>
      <c r="X54" s="797" t="str">
        <f>IF(OR(AJ54&lt;=0,AJ54="n/a",U54&lt;=0,U54="n/a"),"n/a",U54/AJ54)</f>
        <v>n/a</v>
      </c>
      <c r="Y54" s="754"/>
      <c r="Z54" s="738">
        <f>IF(OR(AC54&lt;0.01,AC54="n/a"),"n/a",M54/AC54*100)</f>
        <v>138.77551020408166</v>
      </c>
      <c r="AA54" s="999">
        <f>IF(OR(AC54&lt;0.01,AC54="n/a"),"n/a",I54/AC54)</f>
        <v>71.530612244897952</v>
      </c>
      <c r="AB54" s="1000">
        <v>12</v>
      </c>
      <c r="AC54" s="978">
        <v>0.49</v>
      </c>
      <c r="AD54" s="978">
        <v>8.94</v>
      </c>
      <c r="AE54" s="978">
        <v>0.31</v>
      </c>
      <c r="AF54" s="978">
        <v>1.22</v>
      </c>
      <c r="AG54" s="978">
        <v>10.8</v>
      </c>
      <c r="AH54" s="980">
        <v>-368.8</v>
      </c>
      <c r="AI54" s="980">
        <v>64.62</v>
      </c>
      <c r="AJ54" s="978">
        <v>-19</v>
      </c>
      <c r="AK54" s="978">
        <v>8</v>
      </c>
      <c r="AL54" s="991">
        <v>992.62</v>
      </c>
      <c r="AM54" s="985">
        <v>2.5</v>
      </c>
      <c r="AN54" s="978">
        <v>0.72</v>
      </c>
      <c r="AO54" s="838">
        <f>IF(U54="n/a","n/a",IF(AA54&lt;0,"n/a",IF(AA54="n/a","n/a",J54+U54-AA54)))</f>
        <v>-60.473871648162913</v>
      </c>
      <c r="AP54" s="839">
        <f>IF(U54="n/a","n/a",J54+U54)</f>
        <v>11.056740596735041</v>
      </c>
      <c r="AQ54" s="1001">
        <f>IF(OR(AC54&lt;0.01,AF54="n/a"),"n/a",(I54/SQRT(22.5*AC54*(I54/AF54))-1)*100)</f>
        <v>96.940314634522366</v>
      </c>
      <c r="AR54" s="738">
        <f>INDEX(Historical!$C$7:$C$1442,MATCH(B54,Historical!$B$7:$B$1449,0))*IF(AH54="n/a",1.03,IF(AH54&lt;0,1.01,IF(AH54&gt;10,1.1,(1+AH54/100))))</f>
        <v>0.66660000000000008</v>
      </c>
      <c r="AS54" s="999">
        <f>IF($AI54="n/a",1.03*AR54,IF($AI54&lt;0,1.01*AR54,IF($AI54&gt;10,1.1*AR54,(1+$AI54/100)*AR54)))</f>
        <v>0.73326000000000013</v>
      </c>
      <c r="AT54" s="999">
        <f>IF($AK54="n/a",1.03*AS54,IF($AK54&lt;0,1.01*AS54,IF($AK54&gt;10,1.1*AS54,(1+$AK54/100)*AS54)))</f>
        <v>0.7919208000000002</v>
      </c>
      <c r="AU54" s="999">
        <f>IF($AK54="n/a",1.03*AT54,IF($AK54&lt;0,1.01*AT54,IF($AK54&gt;10,1.1*AT54,(1+$AK54/100)*AT54)))</f>
        <v>0.85527446400000029</v>
      </c>
      <c r="AV54" s="999">
        <f>IF($AK54="n/a",1.03*AU54,IF($AK54&lt;0,1.01*AU54,IF($AK54&gt;10,1.1*AU54,(1+$AK54/100)*AU54)))</f>
        <v>0.92369642112000039</v>
      </c>
      <c r="AW54" s="738">
        <f>SUM(AR54:AV54)</f>
        <v>3.9707516851200011</v>
      </c>
      <c r="AX54" s="846">
        <f>AW54/I54*100</f>
        <v>11.328820784935809</v>
      </c>
      <c r="AY54" s="1080">
        <v>1.21</v>
      </c>
      <c r="AZ54" s="985">
        <v>26.900000000000002</v>
      </c>
      <c r="BA54" s="985">
        <v>-15.950000000000001</v>
      </c>
      <c r="BB54" s="985">
        <v>8.7900000000000009</v>
      </c>
      <c r="BC54" s="985">
        <v>0.92999999999999994</v>
      </c>
      <c r="BE54" s="700">
        <v>2003</v>
      </c>
      <c r="BF54" s="1013">
        <f>IF(BE54&gt;2008,0,IF(BE54&gt;2001,1,IF(BE54&gt;1990,2,IF(BE54&gt;1980,3,IF(BE54&gt;1973,4,IF(BE54&gt;1970,5,IF(BE54&gt;1960,6,IF(BE54&gt;1958,7,IF(BE54&gt;1953,8,9)))))))))</f>
        <v>1</v>
      </c>
      <c r="BG54" s="995">
        <v>4</v>
      </c>
    </row>
    <row r="55" spans="1:59" ht="11.25" customHeight="1" x14ac:dyDescent="0.2">
      <c r="A55" s="984" t="s">
        <v>930</v>
      </c>
      <c r="B55" s="988" t="s">
        <v>931</v>
      </c>
      <c r="C55" s="1070" t="s">
        <v>179</v>
      </c>
      <c r="D55" s="1070" t="s">
        <v>4399</v>
      </c>
      <c r="E55" s="828">
        <v>8</v>
      </c>
      <c r="F55" s="1148">
        <v>520</v>
      </c>
      <c r="G55" s="1118" t="s">
        <v>106</v>
      </c>
      <c r="H55" s="1118" t="s">
        <v>106</v>
      </c>
      <c r="I55" s="987">
        <v>35.89</v>
      </c>
      <c r="J55" s="738">
        <f>(M55/I55)*100</f>
        <v>11.479520757871274</v>
      </c>
      <c r="K55" s="990">
        <v>1.03</v>
      </c>
      <c r="L55" s="1000">
        <v>4</v>
      </c>
      <c r="M55" s="729">
        <f>K55*L55</f>
        <v>4.12</v>
      </c>
      <c r="N55" s="983" t="s">
        <v>107</v>
      </c>
      <c r="O55" s="831">
        <v>1.0149999999999999</v>
      </c>
      <c r="P55" s="973">
        <v>43314</v>
      </c>
      <c r="Q55" s="973">
        <v>43326</v>
      </c>
      <c r="R55" s="729">
        <f>(K55-O55)/O55*100</f>
        <v>1.4778325123152833</v>
      </c>
      <c r="S55" s="795">
        <f>IF(INDEX(Historical!$D$7:$D$1442,MATCH(B55,Historical!$B$7:$B$1449,0))=0,"n/a",(INDEX(Historical!$C$7:$C$1442,MATCH(B55,Historical!$B$7:$B$1449,0))/INDEX(Historical!$D$7:$D$1442,MATCH(B55,Historical!$B$7:$B$1449,0))-1)*100)</f>
        <v>7.0621617361147582</v>
      </c>
      <c r="T55" s="795">
        <f>IF(INDEX(Historical!$F$7:$F$1442,MATCH(B55,Historical!$B$7:$B$1449,0))=0,"n/a",((INDEX(Historical!$C$7:$C$1442,MATCH(B55,Historical!$B$7:$B$1449,0))/INDEX(Historical!$F$7:$F$1442,MATCH(B55,Historical!$B$7:$B$1449,0)))^(1/3)-1)*100)</f>
        <v>12.856051092209263</v>
      </c>
      <c r="U55" s="795">
        <f>IF(INDEX(Historical!$H$7:$H$1442,MATCH(B55,Historical!$B$7:$B$1449,0))=0,"n/a",((INDEX(Historical!$C$7:$C$1442,MATCH(B55,Historical!$B$7:$B$1449,0))/INDEX(Historical!$H$7:$H$1442,MATCH(B55,Historical!$B$7:$B$1449,0)))^(1/5)-1)*100)</f>
        <v>15.09668463442484</v>
      </c>
      <c r="V55" s="795" t="str">
        <f>IF(INDEX(Historical!$O$7:$O$1442,MATCH(B55,Historical!$B$7:$B$1449,0))=0,"n/a",((INDEX(Historical!$C$7:$C$1442,MATCH(B55,Historical!$B$7:$B$1449,0))/INDEX(Historical!$O$7:$O$1442,MATCH(B55,Historical!$B$7:$B$1449,0)))^(1/10)-1)*100)</f>
        <v>n/a</v>
      </c>
      <c r="W55" s="796" t="str">
        <f>IF(OR(U55&lt;=0,U55="n/a",V55&lt;=0,V55="n/a"),"n/a",U55/V55)</f>
        <v>n/a</v>
      </c>
      <c r="X55" s="797" t="str">
        <f>IF(OR(AJ55&lt;=0,AJ55="n/a",U55&lt;=0,U55="n/a"),"n/a",U55/AJ55)</f>
        <v>n/a</v>
      </c>
      <c r="Y55" s="989"/>
      <c r="Z55" s="738">
        <f>IF(OR(AC55&lt;0.01,AC55="n/a"),"n/a",M55/AC55*100)</f>
        <v>197.12918660287085</v>
      </c>
      <c r="AA55" s="999">
        <f>IF(OR(AC55&lt;0.01,AC55="n/a"),"n/a",I55/AC55)</f>
        <v>17.172248803827753</v>
      </c>
      <c r="AB55" s="1000">
        <v>12</v>
      </c>
      <c r="AC55" s="978">
        <v>2.09</v>
      </c>
      <c r="AD55" s="978">
        <v>1.47</v>
      </c>
      <c r="AE55" s="978">
        <v>2.37</v>
      </c>
      <c r="AF55" s="978">
        <v>2.06</v>
      </c>
      <c r="AG55" s="978">
        <v>17.299999999999997</v>
      </c>
      <c r="AH55" s="978">
        <v>11.200000000000001</v>
      </c>
      <c r="AI55" s="978">
        <v>18.790000000000003</v>
      </c>
      <c r="AJ55" s="978">
        <v>-8.1</v>
      </c>
      <c r="AK55" s="978">
        <v>11.67</v>
      </c>
      <c r="AL55" s="991">
        <v>8740</v>
      </c>
      <c r="AM55" s="985">
        <v>0.4</v>
      </c>
      <c r="AN55" s="978">
        <v>1.18</v>
      </c>
      <c r="AO55" s="838">
        <f>IF(U55="n/a","n/a",IF(AA55&lt;0,"n/a",IF(AA55="n/a","n/a",J55+U55-AA55)))</f>
        <v>9.4039565884683611</v>
      </c>
      <c r="AP55" s="839">
        <f>IF(U55="n/a","n/a",J55+U55)</f>
        <v>26.576205392296114</v>
      </c>
      <c r="AQ55" s="1001">
        <f>IF(OR(AC55&lt;0.01,AF55="n/a"),"n/a",(I55/SQRT(22.5*AC55*(I55/AF55))-1)*100)</f>
        <v>25.387989032948212</v>
      </c>
      <c r="AR55" s="738">
        <f>INDEX(Historical!$C$7:$C$1442,MATCH(B55,Historical!$B$7:$B$1449,0))*IF(AH55="n/a",1.03,IF(AH55&lt;0,1.01,IF(AH55&gt;10,1.1,(1+AH55/100))))</f>
        <v>4.4825000000000008</v>
      </c>
      <c r="AS55" s="999">
        <f>IF($AI55="n/a",1.03*AR55,IF($AI55&lt;0,1.01*AR55,IF($AI55&gt;10,1.1*AR55,(1+$AI55/100)*AR55)))</f>
        <v>4.9307500000000015</v>
      </c>
      <c r="AT55" s="999">
        <f>IF($AK55="n/a",1.03*AS55,IF($AK55&lt;0,1.01*AS55,IF($AK55&gt;10,1.1*AS55,(1+$AK55/100)*AS55)))</f>
        <v>5.4238250000000017</v>
      </c>
      <c r="AU55" s="999">
        <f>IF($AK55="n/a",1.03*AT55,IF($AK55&lt;0,1.01*AT55,IF($AK55&gt;10,1.1*AT55,(1+$AK55/100)*AT55)))</f>
        <v>5.9662075000000021</v>
      </c>
      <c r="AV55" s="999">
        <f>IF($AK55="n/a",1.03*AU55,IF($AK55&lt;0,1.01*AU55,IF($AK55&gt;10,1.1*AU55,(1+$AK55/100)*AU55)))</f>
        <v>6.5628282500000026</v>
      </c>
      <c r="AW55" s="738">
        <f>SUM(AR55:AV55)</f>
        <v>27.366110750000008</v>
      </c>
      <c r="AX55" s="846">
        <f>AW55/I55*100</f>
        <v>76.249960295346924</v>
      </c>
      <c r="AY55" s="1080">
        <v>1.62</v>
      </c>
      <c r="AZ55" s="985">
        <v>13.969999999999999</v>
      </c>
      <c r="BA55" s="985">
        <v>-31.81</v>
      </c>
      <c r="BB55" s="985">
        <v>1</v>
      </c>
      <c r="BC55" s="985">
        <v>-16.43</v>
      </c>
      <c r="BE55" s="700">
        <v>2011</v>
      </c>
      <c r="BF55" s="1013">
        <f>IF(BE55&gt;2008,0,IF(BE55&gt;2001,1,IF(BE55&gt;1990,2,IF(BE55&gt;1980,3,IF(BE55&gt;1973,4,IF(BE55&gt;1970,5,IF(BE55&gt;1960,6,IF(BE55&gt;1958,7,IF(BE55&gt;1953,8,9)))))))))</f>
        <v>0</v>
      </c>
      <c r="BG55" s="995">
        <v>6.3</v>
      </c>
    </row>
    <row r="56" spans="1:59" ht="11.25" customHeight="1" x14ac:dyDescent="0.2">
      <c r="A56" s="976" t="s">
        <v>932</v>
      </c>
      <c r="B56" s="988" t="s">
        <v>933</v>
      </c>
      <c r="C56" s="1070" t="s">
        <v>154</v>
      </c>
      <c r="D56" s="1070" t="s">
        <v>4383</v>
      </c>
      <c r="E56" s="828">
        <v>9</v>
      </c>
      <c r="F56" s="1148">
        <v>443</v>
      </c>
      <c r="G56" s="1092" t="s">
        <v>106</v>
      </c>
      <c r="H56" s="1092" t="s">
        <v>106</v>
      </c>
      <c r="I56" s="987">
        <v>303</v>
      </c>
      <c r="J56" s="738">
        <f>(M56/I56)*100</f>
        <v>1.056105610561056</v>
      </c>
      <c r="K56" s="990">
        <v>0.8</v>
      </c>
      <c r="L56" s="1000">
        <v>4</v>
      </c>
      <c r="M56" s="729">
        <f>K56*L56</f>
        <v>3.2</v>
      </c>
      <c r="N56" s="983" t="s">
        <v>598</v>
      </c>
      <c r="O56" s="831">
        <v>0.75</v>
      </c>
      <c r="P56" s="973">
        <v>43539</v>
      </c>
      <c r="Q56" s="973">
        <v>43553</v>
      </c>
      <c r="R56" s="729">
        <f>(K56-O56)/O56*100</f>
        <v>6.6666666666666723</v>
      </c>
      <c r="S56" s="795">
        <f>IF(INDEX(Historical!$D$7:$D$1442,MATCH(B56,Historical!$B$7:$B$1449,0))=0,"n/a",(INDEX(Historical!$C$7:$C$1442,MATCH(B56,Historical!$B$7:$B$1449,0))/INDEX(Historical!$D$7:$D$1442,MATCH(B56,Historical!$B$7:$B$1449,0))-1)*100)</f>
        <v>11.111111111111093</v>
      </c>
      <c r="T56" s="795">
        <f>IF(INDEX(Historical!$F$7:$F$1442,MATCH(B56,Historical!$B$7:$B$1449,0))=0,"n/a",((INDEX(Historical!$C$7:$C$1442,MATCH(B56,Historical!$B$7:$B$1449,0))/INDEX(Historical!$F$7:$F$1442,MATCH(B56,Historical!$B$7:$B$1449,0)))^(1/3)-1)*100)</f>
        <v>6.2658569182611146</v>
      </c>
      <c r="U56" s="795">
        <f>IF(INDEX(Historical!$H$7:$H$1442,MATCH(B56,Historical!$B$7:$B$1449,0))=0,"n/a",((INDEX(Historical!$C$7:$C$1442,MATCH(B56,Historical!$B$7:$B$1449,0))/INDEX(Historical!$H$7:$H$1442,MATCH(B56,Historical!$B$7:$B$1449,0)))^(1/5)-1)*100)</f>
        <v>14.869835499703509</v>
      </c>
      <c r="V56" s="795" t="str">
        <f>IF(INDEX(Historical!$O$7:$O$1442,MATCH(B56,Historical!$B$7:$B$1449,0))=0,"n/a",((INDEX(Historical!$C$7:$C$1442,MATCH(B56,Historical!$B$7:$B$1449,0))/INDEX(Historical!$O$7:$O$1442,MATCH(B56,Historical!$B$7:$B$1449,0)))^(1/10)-1)*100)</f>
        <v>n/a</v>
      </c>
      <c r="W56" s="796" t="str">
        <f>IF(OR(U56&lt;=0,U56="n/a",V56&lt;=0,V56="n/a"),"n/a",U56/V56)</f>
        <v>n/a</v>
      </c>
      <c r="X56" s="797">
        <f>IF(OR(AJ56&lt;=0,AJ56="n/a",U56&lt;=0,U56="n/a"),"n/a",U56/AJ56)</f>
        <v>3.2325729347181542</v>
      </c>
      <c r="Y56" s="745"/>
      <c r="Z56" s="738">
        <f>IF(OR(AC56&lt;0.01,AC56="n/a"),"n/a",M56/AC56*100)</f>
        <v>24.502297090352222</v>
      </c>
      <c r="AA56" s="999">
        <f>IF(OR(AC56&lt;0.01,AC56="n/a"),"n/a",I56/AC56)</f>
        <v>23.200612557427259</v>
      </c>
      <c r="AB56" s="1000">
        <v>12</v>
      </c>
      <c r="AC56" s="978">
        <v>13.06</v>
      </c>
      <c r="AD56" s="978">
        <v>1.3</v>
      </c>
      <c r="AE56" s="978">
        <v>0.86</v>
      </c>
      <c r="AF56" s="978">
        <v>2.7</v>
      </c>
      <c r="AG56" s="978">
        <v>16.400000000000002</v>
      </c>
      <c r="AH56" s="978">
        <v>10.8</v>
      </c>
      <c r="AI56" s="978">
        <v>12.42</v>
      </c>
      <c r="AJ56" s="978">
        <v>4.5999999999999996</v>
      </c>
      <c r="AK56" s="978">
        <v>17.88</v>
      </c>
      <c r="AL56" s="991">
        <v>78630</v>
      </c>
      <c r="AM56" s="985">
        <v>0.1</v>
      </c>
      <c r="AN56" s="978">
        <v>0.67</v>
      </c>
      <c r="AO56" s="838">
        <f>IF(U56="n/a","n/a",IF(AA56&lt;0,"n/a",IF(AA56="n/a","n/a",J56+U56-AA56)))</f>
        <v>-7.2746714471626941</v>
      </c>
      <c r="AP56" s="839">
        <f>IF(U56="n/a","n/a",J56+U56)</f>
        <v>15.925941110264565</v>
      </c>
      <c r="AQ56" s="1001">
        <f>IF(OR(AC56&lt;0.01,AF56="n/a"),"n/a",(I56/SQRT(22.5*AC56*(I56/AF56))-1)*100)</f>
        <v>66.855431643422108</v>
      </c>
      <c r="AR56" s="738">
        <f>INDEX(Historical!$C$7:$C$1442,MATCH(B56,Historical!$B$7:$B$1449,0))*IF(AH56="n/a",1.03,IF(AH56&lt;0,1.01,IF(AH56&gt;10,1.1,(1+AH56/100))))</f>
        <v>3.3000000000000003</v>
      </c>
      <c r="AS56" s="999">
        <f>IF($AI56="n/a",1.03*AR56,IF($AI56&lt;0,1.01*AR56,IF($AI56&gt;10,1.1*AR56,(1+$AI56/100)*AR56)))</f>
        <v>3.6300000000000008</v>
      </c>
      <c r="AT56" s="999">
        <f>IF($AK56="n/a",1.03*AS56,IF($AK56&lt;0,1.01*AS56,IF($AK56&gt;10,1.1*AS56,(1+$AK56/100)*AS56)))</f>
        <v>3.9930000000000012</v>
      </c>
      <c r="AU56" s="999">
        <f>IF($AK56="n/a",1.03*AT56,IF($AK56&lt;0,1.01*AT56,IF($AK56&gt;10,1.1*AT56,(1+$AK56/100)*AT56)))</f>
        <v>4.3923000000000014</v>
      </c>
      <c r="AV56" s="999">
        <f>IF($AK56="n/a",1.03*AU56,IF($AK56&lt;0,1.01*AU56,IF($AK56&gt;10,1.1*AU56,(1+$AK56/100)*AU56)))</f>
        <v>4.8315300000000017</v>
      </c>
      <c r="AW56" s="738">
        <f>SUM(AR56:AV56)</f>
        <v>20.146830000000005</v>
      </c>
      <c r="AX56" s="846">
        <f>AW56/I56*100</f>
        <v>6.6491188118811895</v>
      </c>
      <c r="AY56" s="1080">
        <v>0.84</v>
      </c>
      <c r="AZ56" s="985">
        <v>40.589999999999996</v>
      </c>
      <c r="BA56" s="985">
        <v>-0.98</v>
      </c>
      <c r="BB56" s="985">
        <v>12.389999999999999</v>
      </c>
      <c r="BC56" s="985">
        <v>17.7</v>
      </c>
      <c r="BE56" s="700">
        <v>2011</v>
      </c>
      <c r="BF56" s="1013">
        <f>IF(BE56&gt;2008,0,IF(BE56&gt;2001,1,IF(BE56&gt;1990,2,IF(BE56&gt;1980,3,IF(BE56&gt;1973,4,IF(BE56&gt;1970,5,IF(BE56&gt;1960,6,IF(BE56&gt;1958,7,IF(BE56&gt;1953,8,9)))))))))</f>
        <v>0</v>
      </c>
      <c r="BG56" s="995">
        <v>6.2</v>
      </c>
    </row>
    <row r="57" spans="1:59" ht="11.25" customHeight="1" x14ac:dyDescent="0.2">
      <c r="A57" s="984" t="s">
        <v>934</v>
      </c>
      <c r="B57" s="988" t="s">
        <v>935</v>
      </c>
      <c r="C57" s="1070" t="s">
        <v>108</v>
      </c>
      <c r="D57" s="1070" t="s">
        <v>118</v>
      </c>
      <c r="E57" s="828">
        <v>7</v>
      </c>
      <c r="F57" s="1148">
        <v>601</v>
      </c>
      <c r="G57" s="1119" t="s">
        <v>106</v>
      </c>
      <c r="H57" s="1119" t="s">
        <v>106</v>
      </c>
      <c r="I57" s="987">
        <v>156.22999999999999</v>
      </c>
      <c r="J57" s="738">
        <f>(M57/I57)*100</f>
        <v>1.024131088779364</v>
      </c>
      <c r="K57" s="990">
        <v>0.4</v>
      </c>
      <c r="L57" s="1000">
        <v>4</v>
      </c>
      <c r="M57" s="729">
        <f>K57*L57</f>
        <v>1.6</v>
      </c>
      <c r="N57" s="983" t="s">
        <v>107</v>
      </c>
      <c r="O57" s="831">
        <v>0.36</v>
      </c>
      <c r="P57" s="973">
        <v>43220</v>
      </c>
      <c r="Q57" s="973">
        <v>43235</v>
      </c>
      <c r="R57" s="729">
        <f>(K57-O57)/O57*100</f>
        <v>11.111111111111121</v>
      </c>
      <c r="S57" s="795">
        <f>IF(INDEX(Historical!$D$7:$D$1442,MATCH(B57,Historical!$B$7:$B$1449,0))=0,"n/a",(INDEX(Historical!$C$7:$C$1442,MATCH(B57,Historical!$B$7:$B$1449,0))/INDEX(Historical!$D$7:$D$1442,MATCH(B57,Historical!$B$7:$B$1449,0))-1)*100)</f>
        <v>10.638297872340408</v>
      </c>
      <c r="T57" s="795">
        <f>IF(INDEX(Historical!$F$7:$F$1442,MATCH(B57,Historical!$B$7:$B$1449,0))=0,"n/a",((INDEX(Historical!$C$7:$C$1442,MATCH(B57,Historical!$B$7:$B$1449,0))/INDEX(Historical!$F$7:$F$1442,MATCH(B57,Historical!$B$7:$B$1449,0)))^(1/3)-1)*100)</f>
        <v>10.698631671837266</v>
      </c>
      <c r="U57" s="795">
        <f>IF(INDEX(Historical!$H$7:$H$1442,MATCH(B57,Historical!$B$7:$B$1449,0))=0,"n/a",((INDEX(Historical!$C$7:$C$1442,MATCH(B57,Historical!$B$7:$B$1449,0))/INDEX(Historical!$H$7:$H$1442,MATCH(B57,Historical!$B$7:$B$1449,0)))^(1/5)-1)*100)</f>
        <v>17.978912471277987</v>
      </c>
      <c r="V57" s="795">
        <f>IF(INDEX(Historical!$O$7:$O$1442,MATCH(B57,Historical!$B$7:$B$1449,0))=0,"n/a",((INDEX(Historical!$C$7:$C$1442,MATCH(B57,Historical!$B$7:$B$1449,0))/INDEX(Historical!$O$7:$O$1442,MATCH(B57,Historical!$B$7:$B$1449,0)))^(1/10)-1)*100)</f>
        <v>10.026509310601806</v>
      </c>
      <c r="W57" s="796">
        <f>IF(OR(U57&lt;=0,U57="n/a",V57&lt;=0,V57="n/a"),"n/a",U57/V57)</f>
        <v>1.7931377625379041</v>
      </c>
      <c r="X57" s="797" t="str">
        <f>IF(OR(AJ57&lt;=0,AJ57="n/a",U57&lt;=0,U57="n/a"),"n/a",U57/AJ57)</f>
        <v>n/a</v>
      </c>
      <c r="Y57" s="989" t="s">
        <v>810</v>
      </c>
      <c r="Z57" s="738">
        <f>IF(OR(AC57&lt;0.01,AC57="n/a"),"n/a",M57/AC57*100)</f>
        <v>34.93449781659389</v>
      </c>
      <c r="AA57" s="999">
        <f>IF(OR(AC57&lt;0.01,AC57="n/a"),"n/a",I57/AC57)</f>
        <v>34.111353711790393</v>
      </c>
      <c r="AB57" s="1000">
        <v>12</v>
      </c>
      <c r="AC57" s="978">
        <v>4.58</v>
      </c>
      <c r="AD57" s="978">
        <v>2.2400000000000002</v>
      </c>
      <c r="AE57" s="978">
        <v>3.44</v>
      </c>
      <c r="AF57" s="978">
        <v>8.94</v>
      </c>
      <c r="AG57" s="978">
        <v>16.5</v>
      </c>
      <c r="AH57" s="978">
        <v>-36.4</v>
      </c>
      <c r="AI57" s="978">
        <v>12.740000000000002</v>
      </c>
      <c r="AJ57" s="978">
        <v>-0.8</v>
      </c>
      <c r="AK57" s="978">
        <v>15.22</v>
      </c>
      <c r="AL57" s="991">
        <v>37510</v>
      </c>
      <c r="AM57" s="985">
        <v>0.1</v>
      </c>
      <c r="AN57" s="978">
        <v>1.54</v>
      </c>
      <c r="AO57" s="838">
        <f>IF(U57="n/a","n/a",IF(AA57&lt;0,"n/a",IF(AA57="n/a","n/a",J57+U57-AA57)))</f>
        <v>-15.108310151733043</v>
      </c>
      <c r="AP57" s="839">
        <f>IF(U57="n/a","n/a",J57+U57)</f>
        <v>19.00304356005735</v>
      </c>
      <c r="AQ57" s="1001">
        <f>IF(OR(AC57&lt;0.01,AF57="n/a"),"n/a",(I57/SQRT(22.5*AC57*(I57/AF57))-1)*100)</f>
        <v>268.15184197309196</v>
      </c>
      <c r="AR57" s="738">
        <f>INDEX(Historical!$C$7:$C$1442,MATCH(B57,Historical!$B$7:$B$1449,0))*IF(AH57="n/a",1.03,IF(AH57&lt;0,1.01,IF(AH57&gt;10,1.1,(1+AH57/100))))</f>
        <v>1.5756000000000001</v>
      </c>
      <c r="AS57" s="999">
        <f>IF($AI57="n/a",1.03*AR57,IF($AI57&lt;0,1.01*AR57,IF($AI57&gt;10,1.1*AR57,(1+$AI57/100)*AR57)))</f>
        <v>1.7331600000000003</v>
      </c>
      <c r="AT57" s="999">
        <f>IF($AK57="n/a",1.03*AS57,IF($AK57&lt;0,1.01*AS57,IF($AK57&gt;10,1.1*AS57,(1+$AK57/100)*AS57)))</f>
        <v>1.9064760000000005</v>
      </c>
      <c r="AU57" s="999">
        <f>IF($AK57="n/a",1.03*AT57,IF($AK57&lt;0,1.01*AT57,IF($AK57&gt;10,1.1*AT57,(1+$AK57/100)*AT57)))</f>
        <v>2.0971236000000006</v>
      </c>
      <c r="AV57" s="999">
        <f>IF($AK57="n/a",1.03*AU57,IF($AK57&lt;0,1.01*AU57,IF($AK57&gt;10,1.1*AU57,(1+$AK57/100)*AU57)))</f>
        <v>2.3068359600000008</v>
      </c>
      <c r="AW57" s="738">
        <f>SUM(AR57:AV57)</f>
        <v>9.6191955600000014</v>
      </c>
      <c r="AX57" s="846">
        <f>AW57/I57*100</f>
        <v>6.1570732637777645</v>
      </c>
      <c r="AY57" s="1080">
        <v>0.93</v>
      </c>
      <c r="AZ57" s="985">
        <v>15.909999999999998</v>
      </c>
      <c r="BA57" s="985">
        <v>-6.2</v>
      </c>
      <c r="BB57" s="985">
        <v>2.0299999999999998</v>
      </c>
      <c r="BC57" s="985">
        <v>5.53</v>
      </c>
      <c r="BE57" s="700">
        <v>2012</v>
      </c>
      <c r="BF57" s="1013">
        <f>IF(BE57&gt;2008,0,IF(BE57&gt;2001,1,IF(BE57&gt;1990,2,IF(BE57&gt;1980,3,IF(BE57&gt;1973,4,IF(BE57&gt;1970,5,IF(BE57&gt;1960,6,IF(BE57&gt;1958,7,IF(BE57&gt;1953,8,9)))))))))</f>
        <v>0</v>
      </c>
      <c r="BG57" s="995">
        <v>2.9000000000000004</v>
      </c>
    </row>
    <row r="58" spans="1:59" ht="11.25" customHeight="1" x14ac:dyDescent="0.2">
      <c r="A58" s="976" t="s">
        <v>395</v>
      </c>
      <c r="B58" s="988" t="s">
        <v>396</v>
      </c>
      <c r="C58" s="1070" t="s">
        <v>112</v>
      </c>
      <c r="D58" s="1070" t="s">
        <v>1230</v>
      </c>
      <c r="E58" s="828">
        <v>25</v>
      </c>
      <c r="F58" s="1148">
        <v>128</v>
      </c>
      <c r="G58" s="1273" t="s">
        <v>37</v>
      </c>
      <c r="H58" s="1273" t="s">
        <v>37</v>
      </c>
      <c r="I58" s="978">
        <v>47.86</v>
      </c>
      <c r="J58" s="738">
        <f>(M58/I58)*100</f>
        <v>1.8386961972419558</v>
      </c>
      <c r="K58" s="997">
        <v>0.22</v>
      </c>
      <c r="L58" s="1000">
        <v>4</v>
      </c>
      <c r="M58" s="729">
        <f>K58*L58</f>
        <v>0.88</v>
      </c>
      <c r="N58" s="983" t="s">
        <v>107</v>
      </c>
      <c r="O58" s="832">
        <v>0.18</v>
      </c>
      <c r="P58" s="973">
        <v>43403</v>
      </c>
      <c r="Q58" s="973">
        <v>43419</v>
      </c>
      <c r="R58" s="729">
        <f>(K58-O58)/O58*100</f>
        <v>22.222222222222225</v>
      </c>
      <c r="S58" s="795">
        <f>IF(INDEX(Historical!$D$7:$D$1442,MATCH(B58,Historical!$B$7:$B$1449,0))=0,"n/a",(INDEX(Historical!$C$7:$C$1442,MATCH(B58,Historical!$B$7:$B$1449,0))/INDEX(Historical!$D$7:$D$1442,MATCH(B58,Historical!$B$7:$B$1449,0))-1)*100)</f>
        <v>35.714285714285701</v>
      </c>
      <c r="T58" s="795">
        <f>IF(INDEX(Historical!$F$7:$F$1442,MATCH(B58,Historical!$B$7:$B$1449,0))=0,"n/a",((INDEX(Historical!$C$7:$C$1442,MATCH(B58,Historical!$B$7:$B$1449,0))/INDEX(Historical!$F$7:$F$1442,MATCH(B58,Historical!$B$7:$B$1449,0)))^(1/3)-1)*100)</f>
        <v>25.99210498948732</v>
      </c>
      <c r="U58" s="795">
        <f>IF(INDEX(Historical!$H$7:$H$1442,MATCH(B58,Historical!$B$7:$B$1449,0))=0,"n/a",((INDEX(Historical!$C$7:$C$1442,MATCH(B58,Historical!$B$7:$B$1449,0))/INDEX(Historical!$H$7:$H$1442,MATCH(B58,Historical!$B$7:$B$1449,0)))^(1/5)-1)*100)</f>
        <v>27.003927459645773</v>
      </c>
      <c r="V58" s="795">
        <f>IF(INDEX(Historical!$O$7:$O$1442,MATCH(B58,Historical!$B$7:$B$1449,0))=0,"n/a",((INDEX(Historical!$C$7:$C$1442,MATCH(B58,Historical!$B$7:$B$1449,0))/INDEX(Historical!$O$7:$O$1442,MATCH(B58,Historical!$B$7:$B$1449,0)))^(1/10)-1)*100)</f>
        <v>19.942559532367142</v>
      </c>
      <c r="W58" s="796">
        <f>IF(OR(U58&lt;=0,U58="n/a",V58&lt;=0,V58="n/a"),"n/a",U58/V58)</f>
        <v>1.3540853377329978</v>
      </c>
      <c r="X58" s="797">
        <f>IF(OR(AJ58&lt;=0,AJ58="n/a",U58&lt;=0,U58="n/a"),"n/a",U58/AJ58)</f>
        <v>1.3569812793791844</v>
      </c>
      <c r="Y58" s="749"/>
      <c r="Z58" s="738">
        <f>IF(OR(AC58&lt;0.01,AC58="n/a"),"n/a",M58/AC58*100)</f>
        <v>36.065573770491802</v>
      </c>
      <c r="AA58" s="999">
        <f>IF(OR(AC58&lt;0.01,AC58="n/a"),"n/a",I58/AC58)</f>
        <v>19.614754098360656</v>
      </c>
      <c r="AB58" s="1000">
        <v>12</v>
      </c>
      <c r="AC58" s="978">
        <v>2.44</v>
      </c>
      <c r="AD58" s="978">
        <v>2</v>
      </c>
      <c r="AE58" s="978">
        <v>2.52</v>
      </c>
      <c r="AF58" s="978">
        <v>4.6500000000000004</v>
      </c>
      <c r="AG58" s="978">
        <v>19.900000000000002</v>
      </c>
      <c r="AH58" s="978">
        <v>17.299999999999997</v>
      </c>
      <c r="AI58" s="978">
        <v>8.82</v>
      </c>
      <c r="AJ58" s="978">
        <v>19.900000000000002</v>
      </c>
      <c r="AK58" s="978">
        <v>9.8000000000000007</v>
      </c>
      <c r="AL58" s="991">
        <v>7930</v>
      </c>
      <c r="AM58" s="985">
        <v>0.1</v>
      </c>
      <c r="AN58" s="978">
        <v>0.11</v>
      </c>
      <c r="AO58" s="838">
        <f>IF(U58="n/a","n/a",IF(AA58&lt;0,"n/a",IF(AA58="n/a","n/a",J58+U58-AA58)))</f>
        <v>9.2278695585270718</v>
      </c>
      <c r="AP58" s="839">
        <f>IF(U58="n/a","n/a",J58+U58)</f>
        <v>28.842623656887728</v>
      </c>
      <c r="AQ58" s="1001">
        <f>IF(OR(AC58&lt;0.01,AF58="n/a"),"n/a",(I58/SQRT(22.5*AC58*(I58/AF58))-1)*100)</f>
        <v>101.3384177695488</v>
      </c>
      <c r="AR58" s="738">
        <f>INDEX(Historical!$C$7:$C$1442,MATCH(B58,Historical!$B$7:$B$1449,0))*IF(AH58="n/a",1.03,IF(AH58&lt;0,1.01,IF(AH58&gt;10,1.1,(1+AH58/100))))</f>
        <v>0.83600000000000008</v>
      </c>
      <c r="AS58" s="999">
        <f>IF($AI58="n/a",1.03*AR58,IF($AI58&lt;0,1.01*AR58,IF($AI58&gt;10,1.1*AR58,(1+$AI58/100)*AR58)))</f>
        <v>0.90973520000000008</v>
      </c>
      <c r="AT58" s="999">
        <f>IF($AK58="n/a",1.03*AS58,IF($AK58&lt;0,1.01*AS58,IF($AK58&gt;10,1.1*AS58,(1+$AK58/100)*AS58)))</f>
        <v>0.99888924960000014</v>
      </c>
      <c r="AU58" s="999">
        <f>IF($AK58="n/a",1.03*AT58,IF($AK58&lt;0,1.01*AT58,IF($AK58&gt;10,1.1*AT58,(1+$AK58/100)*AT58)))</f>
        <v>1.0967803960608002</v>
      </c>
      <c r="AV58" s="999">
        <f>IF($AK58="n/a",1.03*AU58,IF($AK58&lt;0,1.01*AU58,IF($AK58&gt;10,1.1*AU58,(1+$AK58/100)*AU58)))</f>
        <v>1.2042648748747589</v>
      </c>
      <c r="AW58" s="738">
        <f>SUM(AR58:AV58)</f>
        <v>5.0456697205355594</v>
      </c>
      <c r="AX58" s="846">
        <f>AW58/I58*100</f>
        <v>10.54256105419047</v>
      </c>
      <c r="AY58" s="1080">
        <v>1.35</v>
      </c>
      <c r="AZ58" s="985">
        <v>18.64</v>
      </c>
      <c r="BA58" s="985">
        <v>-29.74</v>
      </c>
      <c r="BB58" s="985">
        <v>6.2</v>
      </c>
      <c r="BC58" s="985">
        <v>-12.34</v>
      </c>
      <c r="BE58" s="700">
        <v>1994</v>
      </c>
      <c r="BF58" s="1013">
        <f>IF(BE58&gt;2008,0,IF(BE58&gt;2001,1,IF(BE58&gt;1990,2,IF(BE58&gt;1980,3,IF(BE58&gt;1973,4,IF(BE58&gt;1970,5,IF(BE58&gt;1960,6,IF(BE58&gt;1958,7,IF(BE58&gt;1953,8,9)))))))))</f>
        <v>2</v>
      </c>
      <c r="BG58" s="995">
        <v>11</v>
      </c>
    </row>
    <row r="59" spans="1:59" ht="11.25" customHeight="1" x14ac:dyDescent="0.2">
      <c r="A59" s="976" t="s">
        <v>120</v>
      </c>
      <c r="B59" s="988" t="s">
        <v>121</v>
      </c>
      <c r="C59" s="1070" t="s">
        <v>123</v>
      </c>
      <c r="D59" s="1070" t="s">
        <v>4233</v>
      </c>
      <c r="E59" s="828">
        <v>37</v>
      </c>
      <c r="F59" s="1148">
        <v>72</v>
      </c>
      <c r="G59" s="1092" t="s">
        <v>115</v>
      </c>
      <c r="H59" s="1092" t="s">
        <v>115</v>
      </c>
      <c r="I59" s="978">
        <v>164.39</v>
      </c>
      <c r="J59" s="738">
        <f>(M59/I59)*100</f>
        <v>2.8225561165521018</v>
      </c>
      <c r="K59" s="990">
        <v>1.1599999999999999</v>
      </c>
      <c r="L59" s="1000">
        <v>4</v>
      </c>
      <c r="M59" s="729">
        <f>K59*L59</f>
        <v>4.6399999999999997</v>
      </c>
      <c r="N59" s="983" t="s">
        <v>560</v>
      </c>
      <c r="O59" s="831">
        <v>1.1000000000000001</v>
      </c>
      <c r="P59" s="973">
        <v>43553</v>
      </c>
      <c r="Q59" s="973">
        <v>43598</v>
      </c>
      <c r="R59" s="729">
        <f>(K59-O59)/O59*100</f>
        <v>5.454545454545439</v>
      </c>
      <c r="S59" s="795">
        <f>IF(INDEX(Historical!$D$7:$D$1442,MATCH(B59,Historical!$B$7:$B$1449,0))=0,"n/a",(INDEX(Historical!$C$7:$C$1442,MATCH(B59,Historical!$B$7:$B$1449,0))/INDEX(Historical!$D$7:$D$1442,MATCH(B59,Historical!$B$7:$B$1449,0))-1)*100)</f>
        <v>14.555256064690036</v>
      </c>
      <c r="T59" s="795">
        <f>IF(INDEX(Historical!$F$7:$F$1442,MATCH(B59,Historical!$B$7:$B$1449,0))=0,"n/a",((INDEX(Historical!$C$7:$C$1442,MATCH(B59,Historical!$B$7:$B$1449,0))/INDEX(Historical!$F$7:$F$1442,MATCH(B59,Historical!$B$7:$B$1449,0)))^(1/3)-1)*100)</f>
        <v>9.9207418039544812</v>
      </c>
      <c r="U59" s="795">
        <f>IF(INDEX(Historical!$H$7:$H$1442,MATCH(B59,Historical!$B$7:$B$1449,0))=0,"n/a",((INDEX(Historical!$C$7:$C$1442,MATCH(B59,Historical!$B$7:$B$1449,0))/INDEX(Historical!$H$7:$H$1442,MATCH(B59,Historical!$B$7:$B$1449,0)))^(1/5)-1)*100)</f>
        <v>8.9386106512823638</v>
      </c>
      <c r="V59" s="795">
        <f>IF(INDEX(Historical!$O$7:$O$1442,MATCH(B59,Historical!$B$7:$B$1449,0))=0,"n/a",((INDEX(Historical!$C$7:$C$1442,MATCH(B59,Historical!$B$7:$B$1449,0))/INDEX(Historical!$O$7:$O$1442,MATCH(B59,Historical!$B$7:$B$1449,0)))^(1/10)-1)*100)</f>
        <v>9.5958226385217227</v>
      </c>
      <c r="W59" s="796">
        <f>IF(OR(U59&lt;=0,U59="n/a",V59&lt;=0,V59="n/a"),"n/a",U59/V59)</f>
        <v>0.93151061540038993</v>
      </c>
      <c r="X59" s="797">
        <f>IF(OR(AJ59&lt;=0,AJ59="n/a",U59&lt;=0,U59="n/a"),"n/a",U59/AJ59)</f>
        <v>0.88501095557251119</v>
      </c>
      <c r="Y59" s="988"/>
      <c r="Z59" s="738">
        <f>IF(OR(AC59&lt;0.01,AC59="n/a"),"n/a",M59/AC59*100)</f>
        <v>60.574412532637069</v>
      </c>
      <c r="AA59" s="999">
        <f>IF(OR(AC59&lt;0.01,AC59="n/a"),"n/a",I59/AC59)</f>
        <v>21.460835509138381</v>
      </c>
      <c r="AB59" s="1000">
        <v>9</v>
      </c>
      <c r="AC59" s="978">
        <v>7.66</v>
      </c>
      <c r="AD59" s="978">
        <v>1.96</v>
      </c>
      <c r="AE59" s="978">
        <v>4.04</v>
      </c>
      <c r="AF59" s="978">
        <v>3.32</v>
      </c>
      <c r="AG59" s="978">
        <v>14.399999999999999</v>
      </c>
      <c r="AH59" s="978">
        <v>48.5</v>
      </c>
      <c r="AI59" s="978">
        <v>13.089999999999998</v>
      </c>
      <c r="AJ59" s="978">
        <v>10.100000000000001</v>
      </c>
      <c r="AK59" s="978">
        <v>10.95</v>
      </c>
      <c r="AL59" s="991">
        <v>36050</v>
      </c>
      <c r="AM59" s="985">
        <v>0.2</v>
      </c>
      <c r="AN59" s="978">
        <v>0.35</v>
      </c>
      <c r="AO59" s="838">
        <f>IF(U59="n/a","n/a",IF(AA59&lt;0,"n/a",IF(AA59="n/a","n/a",J59+U59-AA59)))</f>
        <v>-9.6996687413039151</v>
      </c>
      <c r="AP59" s="839">
        <f>IF(U59="n/a","n/a",J59+U59)</f>
        <v>11.761166767834466</v>
      </c>
      <c r="AQ59" s="1001">
        <f>IF(OR(AC59&lt;0.01,AF59="n/a"),"n/a",(I59/SQRT(22.5*AC59*(I59/AF59))-1)*100)</f>
        <v>77.951271595268693</v>
      </c>
      <c r="AR59" s="738">
        <f>INDEX(Historical!$C$7:$C$1442,MATCH(B59,Historical!$B$7:$B$1449,0))*IF(AH59="n/a",1.03,IF(AH59&lt;0,1.01,IF(AH59&gt;10,1.1,(1+AH59/100))))</f>
        <v>4.6750000000000007</v>
      </c>
      <c r="AS59" s="999">
        <f>IF($AI59="n/a",1.03*AR59,IF($AI59&lt;0,1.01*AR59,IF($AI59&gt;10,1.1*AR59,(1+$AI59/100)*AR59)))</f>
        <v>5.142500000000001</v>
      </c>
      <c r="AT59" s="999">
        <f>IF($AK59="n/a",1.03*AS59,IF($AK59&lt;0,1.01*AS59,IF($AK59&gt;10,1.1*AS59,(1+$AK59/100)*AS59)))</f>
        <v>5.6567500000000015</v>
      </c>
      <c r="AU59" s="999">
        <f>IF($AK59="n/a",1.03*AT59,IF($AK59&lt;0,1.01*AT59,IF($AK59&gt;10,1.1*AT59,(1+$AK59/100)*AT59)))</f>
        <v>6.2224250000000021</v>
      </c>
      <c r="AV59" s="999">
        <f>IF($AK59="n/a",1.03*AU59,IF($AK59&lt;0,1.01*AU59,IF($AK59&gt;10,1.1*AU59,(1+$AK59/100)*AU59)))</f>
        <v>6.8446675000000026</v>
      </c>
      <c r="AW59" s="738">
        <f>SUM(AR59:AV59)</f>
        <v>28.54134250000001</v>
      </c>
      <c r="AX59" s="846">
        <f>AW59/I59*100</f>
        <v>17.361970010341267</v>
      </c>
      <c r="AY59" s="1080">
        <v>0.87</v>
      </c>
      <c r="AZ59" s="985">
        <v>10.75</v>
      </c>
      <c r="BA59" s="985">
        <v>-4.6399999999999997</v>
      </c>
      <c r="BB59" s="985">
        <v>3.95</v>
      </c>
      <c r="BC59" s="985">
        <v>1.91</v>
      </c>
      <c r="BE59" s="700">
        <v>1983</v>
      </c>
      <c r="BF59" s="1013">
        <f>IF(BE59&gt;2008,0,IF(BE59&gt;2001,1,IF(BE59&gt;1990,2,IF(BE59&gt;1980,3,IF(BE59&gt;1973,4,IF(BE59&gt;1970,5,IF(BE59&gt;1960,6,IF(BE59&gt;1958,7,IF(BE59&gt;1953,8,9)))))))))</f>
        <v>3</v>
      </c>
      <c r="BG59" s="995">
        <v>8.1</v>
      </c>
    </row>
    <row r="60" spans="1:59" ht="11.25" customHeight="1" x14ac:dyDescent="0.2">
      <c r="A60" s="984" t="s">
        <v>925</v>
      </c>
      <c r="B60" s="988" t="s">
        <v>926</v>
      </c>
      <c r="C60" s="1070" t="s">
        <v>4252</v>
      </c>
      <c r="D60" s="1070" t="s">
        <v>4400</v>
      </c>
      <c r="E60" s="828">
        <v>7</v>
      </c>
      <c r="F60" s="1148">
        <v>614</v>
      </c>
      <c r="G60" s="1118" t="s">
        <v>106</v>
      </c>
      <c r="H60" s="1118" t="s">
        <v>106</v>
      </c>
      <c r="I60" s="987">
        <v>87.92</v>
      </c>
      <c r="J60" s="738">
        <f>(M60/I60)*100</f>
        <v>1.0464058234758873</v>
      </c>
      <c r="K60" s="990">
        <v>0.23</v>
      </c>
      <c r="L60" s="1000">
        <v>4</v>
      </c>
      <c r="M60" s="729">
        <f>K60*L60</f>
        <v>0.92</v>
      </c>
      <c r="N60" s="983" t="s">
        <v>127</v>
      </c>
      <c r="O60" s="831">
        <v>0.19</v>
      </c>
      <c r="P60" s="973">
        <v>43266</v>
      </c>
      <c r="Q60" s="973">
        <v>43291</v>
      </c>
      <c r="R60" s="729">
        <f>(K60-O60)/O60*100</f>
        <v>21.052631578947373</v>
      </c>
      <c r="S60" s="795">
        <f>IF(INDEX(Historical!$D$7:$D$1442,MATCH(B60,Historical!$B$7:$B$1449,0))=0,"n/a",(INDEX(Historical!$C$7:$C$1442,MATCH(B60,Historical!$B$7:$B$1449,0))/INDEX(Historical!$D$7:$D$1442,MATCH(B60,Historical!$B$7:$B$1449,0))-1)*100)</f>
        <v>25.373134328358194</v>
      </c>
      <c r="T60" s="795">
        <f>IF(INDEX(Historical!$F$7:$F$1442,MATCH(B60,Historical!$B$7:$B$1449,0))=0,"n/a",((INDEX(Historical!$C$7:$C$1442,MATCH(B60,Historical!$B$7:$B$1449,0))/INDEX(Historical!$F$7:$F$1442,MATCH(B60,Historical!$B$7:$B$1449,0)))^(1/3)-1)*100)</f>
        <v>17.712889104387308</v>
      </c>
      <c r="U60" s="795">
        <f>IF(INDEX(Historical!$H$7:$H$1442,MATCH(B60,Historical!$B$7:$B$1449,0))=0,"n/a",((INDEX(Historical!$C$7:$C$1442,MATCH(B60,Historical!$B$7:$B$1449,0))/INDEX(Historical!$H$7:$H$1442,MATCH(B60,Historical!$B$7:$B$1449,0)))^(1/5)-1)*100)</f>
        <v>26.677770282424952</v>
      </c>
      <c r="V60" s="795">
        <f>IF(INDEX(Historical!$O$7:$O$1442,MATCH(B60,Historical!$B$7:$B$1449,0))=0,"n/a",((INDEX(Historical!$C$7:$C$1442,MATCH(B60,Historical!$B$7:$B$1449,0))/INDEX(Historical!$O$7:$O$1442,MATCH(B60,Historical!$B$7:$B$1449,0)))^(1/10)-1)*100)</f>
        <v>39.545489401497179</v>
      </c>
      <c r="W60" s="796">
        <f>IF(OR(U60&lt;=0,U60="n/a",V60&lt;=0,V60="n/a"),"n/a",U60/V60)</f>
        <v>0.67460968839128699</v>
      </c>
      <c r="X60" s="797">
        <f>IF(OR(AJ60&lt;=0,AJ60="n/a",U60&lt;=0,U60="n/a"),"n/a",U60/AJ60)</f>
        <v>1.8526229362795108</v>
      </c>
      <c r="Y60" s="989"/>
      <c r="Z60" s="738">
        <f>IF(OR(AC60&lt;0.01,AC60="n/a"),"n/a",M60/AC60*100)</f>
        <v>22.222222222222225</v>
      </c>
      <c r="AA60" s="999">
        <f>IF(OR(AC60&lt;0.01,AC60="n/a"),"n/a",I60/AC60)</f>
        <v>21.236714975845413</v>
      </c>
      <c r="AB60" s="1000">
        <v>12</v>
      </c>
      <c r="AC60" s="978">
        <v>4.1399999999999997</v>
      </c>
      <c r="AD60" s="978">
        <v>2.44</v>
      </c>
      <c r="AE60" s="978">
        <v>3.22</v>
      </c>
      <c r="AF60" s="978">
        <v>6.59</v>
      </c>
      <c r="AG60" s="978">
        <v>18.5</v>
      </c>
      <c r="AH60" s="978">
        <v>27</v>
      </c>
      <c r="AI60" s="978">
        <v>9.24</v>
      </c>
      <c r="AJ60" s="978">
        <v>14.399999999999999</v>
      </c>
      <c r="AK60" s="978">
        <v>8.6999999999999993</v>
      </c>
      <c r="AL60" s="991">
        <v>26420</v>
      </c>
      <c r="AM60" s="985">
        <v>0.1</v>
      </c>
      <c r="AN60" s="978">
        <v>0.81</v>
      </c>
      <c r="AO60" s="838">
        <f>IF(U60="n/a","n/a",IF(AA60&lt;0,"n/a",IF(AA60="n/a","n/a",J60+U60-AA60)))</f>
        <v>6.4874611300554257</v>
      </c>
      <c r="AP60" s="839">
        <f>IF(U60="n/a","n/a",J60+U60)</f>
        <v>27.724176105900838</v>
      </c>
      <c r="AQ60" s="1001">
        <f>IF(OR(AC60&lt;0.01,AF60="n/a"),"n/a",(I60/SQRT(22.5*AC60*(I60/AF60))-1)*100)</f>
        <v>149.3992352218705</v>
      </c>
      <c r="AR60" s="738">
        <f>INDEX(Historical!$C$7:$C$1442,MATCH(B60,Historical!$B$7:$B$1449,0))*IF(AH60="n/a",1.03,IF(AH60&lt;0,1.01,IF(AH60&gt;10,1.1,(1+AH60/100))))</f>
        <v>0.92400000000000004</v>
      </c>
      <c r="AS60" s="999">
        <f>IF($AI60="n/a",1.03*AR60,IF($AI60&lt;0,1.01*AR60,IF($AI60&gt;10,1.1*AR60,(1+$AI60/100)*AR60)))</f>
        <v>1.0093776000000001</v>
      </c>
      <c r="AT60" s="999">
        <f>IF($AK60="n/a",1.03*AS60,IF($AK60&lt;0,1.01*AS60,IF($AK60&gt;10,1.1*AS60,(1+$AK60/100)*AS60)))</f>
        <v>1.0971934512000001</v>
      </c>
      <c r="AU60" s="999">
        <f>IF($AK60="n/a",1.03*AT60,IF($AK60&lt;0,1.01*AT60,IF($AK60&gt;10,1.1*AT60,(1+$AK60/100)*AT60)))</f>
        <v>1.1926492814544001</v>
      </c>
      <c r="AV60" s="999">
        <f>IF($AK60="n/a",1.03*AU60,IF($AK60&lt;0,1.01*AU60,IF($AK60&gt;10,1.1*AU60,(1+$AK60/100)*AU60)))</f>
        <v>1.2964097689409328</v>
      </c>
      <c r="AW60" s="738">
        <f>SUM(AR60:AV60)</f>
        <v>5.5196301015953324</v>
      </c>
      <c r="AX60" s="846">
        <f>AW60/I60*100</f>
        <v>6.2780142192849553</v>
      </c>
      <c r="AY60" s="1080">
        <v>0.87</v>
      </c>
      <c r="AZ60" s="985">
        <v>17.299999999999997</v>
      </c>
      <c r="BA60" s="985">
        <v>-9.879999999999999</v>
      </c>
      <c r="BB60" s="985">
        <v>6.0699999999999994</v>
      </c>
      <c r="BC60" s="985">
        <v>-0.27</v>
      </c>
      <c r="BE60" s="700">
        <v>2012</v>
      </c>
      <c r="BF60" s="1013">
        <f>IF(BE60&gt;2008,0,IF(BE60&gt;2001,1,IF(BE60&gt;1990,2,IF(BE60&gt;1980,3,IF(BE60&gt;1973,4,IF(BE60&gt;1970,5,IF(BE60&gt;1960,6,IF(BE60&gt;1958,7,IF(BE60&gt;1953,8,9)))))))))</f>
        <v>0</v>
      </c>
      <c r="BG60" s="995">
        <v>7.5</v>
      </c>
    </row>
    <row r="61" spans="1:59" ht="11.25" customHeight="1" x14ac:dyDescent="0.2">
      <c r="A61" s="993" t="s">
        <v>940</v>
      </c>
      <c r="B61" s="988" t="s">
        <v>941</v>
      </c>
      <c r="C61" s="1070" t="s">
        <v>108</v>
      </c>
      <c r="D61" s="1070" t="s">
        <v>4401</v>
      </c>
      <c r="E61" s="828">
        <v>8</v>
      </c>
      <c r="F61" s="1148">
        <v>554</v>
      </c>
      <c r="G61" s="1148" t="s">
        <v>106</v>
      </c>
      <c r="H61" s="1148" t="s">
        <v>106</v>
      </c>
      <c r="I61" s="987">
        <v>44</v>
      </c>
      <c r="J61" s="738">
        <f>(M61/I61)*100</f>
        <v>4.6363636363636367</v>
      </c>
      <c r="K61" s="990">
        <v>0.51</v>
      </c>
      <c r="L61" s="1000">
        <v>4</v>
      </c>
      <c r="M61" s="729">
        <f>K61*L61</f>
        <v>2.04</v>
      </c>
      <c r="N61" s="983" t="s">
        <v>210</v>
      </c>
      <c r="O61" s="831">
        <v>0.5</v>
      </c>
      <c r="P61" s="973">
        <v>43451</v>
      </c>
      <c r="Q61" s="973">
        <v>43455</v>
      </c>
      <c r="R61" s="729">
        <f>(K61-O61)/O61*100</f>
        <v>2.0000000000000018</v>
      </c>
      <c r="S61" s="795">
        <f>IF(INDEX(Historical!$D$7:$D$1442,MATCH(B61,Historical!$B$7:$B$1449,0))=0,"n/a",(INDEX(Historical!$C$7:$C$1442,MATCH(B61,Historical!$B$7:$B$1449,0))/INDEX(Historical!$D$7:$D$1442,MATCH(B61,Historical!$B$7:$B$1449,0))-1)*100)</f>
        <v>1.5228426395939021</v>
      </c>
      <c r="T61" s="795">
        <f>IF(INDEX(Historical!$F$7:$F$1442,MATCH(B61,Historical!$B$7:$B$1449,0))=0,"n/a",((INDEX(Historical!$C$7:$C$1442,MATCH(B61,Historical!$B$7:$B$1449,0))/INDEX(Historical!$F$7:$F$1442,MATCH(B61,Historical!$B$7:$B$1449,0)))^(1/3)-1)*100)</f>
        <v>1.9035695776266293</v>
      </c>
      <c r="U61" s="795">
        <f>IF(INDEX(Historical!$H$7:$H$1442,MATCH(B61,Historical!$B$7:$B$1449,0))=0,"n/a",((INDEX(Historical!$C$7:$C$1442,MATCH(B61,Historical!$B$7:$B$1449,0))/INDEX(Historical!$H$7:$H$1442,MATCH(B61,Historical!$B$7:$B$1449,0)))^(1/5)-1)*100)</f>
        <v>3.0624138001266177</v>
      </c>
      <c r="V61" s="795">
        <f>IF(INDEX(Historical!$O$7:$O$1442,MATCH(B61,Historical!$B$7:$B$1449,0))=0,"n/a",((INDEX(Historical!$C$7:$C$1442,MATCH(B61,Historical!$B$7:$B$1449,0))/INDEX(Historical!$O$7:$O$1442,MATCH(B61,Historical!$B$7:$B$1449,0)))^(1/10)-1)*100)</f>
        <v>1.7588221460874243</v>
      </c>
      <c r="W61" s="796">
        <f>IF(OR(U61&lt;=0,U61="n/a",V61&lt;=0,V61="n/a"),"n/a",U61/V61)</f>
        <v>1.7411730952666757</v>
      </c>
      <c r="X61" s="797" t="str">
        <f>IF(OR(AJ61&lt;=0,AJ61="n/a",U61&lt;=0,U61="n/a"),"n/a",U61/AJ61)</f>
        <v>n/a</v>
      </c>
      <c r="Y61" s="989"/>
      <c r="Z61" s="738" t="str">
        <f>IF(OR(AC61&lt;0.01,AC61="n/a"),"n/a",M61/AC61*100)</f>
        <v>n/a</v>
      </c>
      <c r="AA61" s="999" t="str">
        <f>IF(OR(AC61&lt;0.01,AC61="n/a"),"n/a",I61/AC61)</f>
        <v>n/a</v>
      </c>
      <c r="AB61" s="1000">
        <v>12</v>
      </c>
      <c r="AC61" s="978" t="s">
        <v>137</v>
      </c>
      <c r="AD61" s="978" t="s">
        <v>137</v>
      </c>
      <c r="AE61" s="978" t="s">
        <v>137</v>
      </c>
      <c r="AF61" s="978" t="s">
        <v>137</v>
      </c>
      <c r="AG61" s="978" t="s">
        <v>137</v>
      </c>
      <c r="AH61" s="978" t="s">
        <v>137</v>
      </c>
      <c r="AI61" s="978" t="s">
        <v>137</v>
      </c>
      <c r="AJ61" s="978" t="s">
        <v>137</v>
      </c>
      <c r="AK61" s="978" t="s">
        <v>137</v>
      </c>
      <c r="AL61" s="991" t="s">
        <v>137</v>
      </c>
      <c r="AM61" s="985" t="s">
        <v>137</v>
      </c>
      <c r="AN61" s="978" t="s">
        <v>137</v>
      </c>
      <c r="AO61" s="838" t="str">
        <f>IF(U61="n/a","n/a",IF(AA61&lt;0,"n/a",IF(AA61="n/a","n/a",J61+U61-AA61)))</f>
        <v>n/a</v>
      </c>
      <c r="AP61" s="839">
        <f>IF(U61="n/a","n/a",J61+U61)</f>
        <v>7.6987774364902544</v>
      </c>
      <c r="AQ61" s="1001" t="str">
        <f>IF(OR(AC61&lt;0.01,AF61="n/a"),"n/a",(I61/SQRT(22.5*AC61*(I61/AF61))-1)*100)</f>
        <v>n/a</v>
      </c>
      <c r="AR61" s="738">
        <f>INDEX(Historical!$C$7:$C$1442,MATCH(B61,Historical!$B$7:$B$1449,0))*IF(AH61="n/a",1.03,IF(AH61&lt;0,1.01,IF(AH61&gt;10,1.1,(1+AH61/100))))</f>
        <v>2.06</v>
      </c>
      <c r="AS61" s="999">
        <f>IF($AI61="n/a",1.03*AR61,IF($AI61&lt;0,1.01*AR61,IF($AI61&gt;10,1.1*AR61,(1+$AI61/100)*AR61)))</f>
        <v>2.1217999999999999</v>
      </c>
      <c r="AT61" s="999">
        <f>IF($AK61="n/a",1.03*AS61,IF($AK61&lt;0,1.01*AS61,IF($AK61&gt;10,1.1*AS61,(1+$AK61/100)*AS61)))</f>
        <v>2.185454</v>
      </c>
      <c r="AU61" s="999">
        <f>IF($AK61="n/a",1.03*AT61,IF($AK61&lt;0,1.01*AT61,IF($AK61&gt;10,1.1*AT61,(1+$AK61/100)*AT61)))</f>
        <v>2.2510176200000003</v>
      </c>
      <c r="AV61" s="999">
        <f>IF($AK61="n/a",1.03*AU61,IF($AK61&lt;0,1.01*AU61,IF($AK61&gt;10,1.1*AU61,(1+$AK61/100)*AU61)))</f>
        <v>2.3185481486000001</v>
      </c>
      <c r="AW61" s="738">
        <f>SUM(AR61:AV61)</f>
        <v>10.936819768599999</v>
      </c>
      <c r="AX61" s="846">
        <f>AW61/I61*100</f>
        <v>24.856408564999999</v>
      </c>
      <c r="AY61" s="1080" t="s">
        <v>137</v>
      </c>
      <c r="AZ61" s="985" t="s">
        <v>137</v>
      </c>
      <c r="BA61" s="985" t="s">
        <v>137</v>
      </c>
      <c r="BB61" s="985" t="s">
        <v>137</v>
      </c>
      <c r="BC61" s="985" t="s">
        <v>137</v>
      </c>
      <c r="BD61" s="1032" t="s">
        <v>4326</v>
      </c>
      <c r="BE61" s="700">
        <v>2012</v>
      </c>
      <c r="BF61" s="1013">
        <f>IF(BE61&gt;2008,0,IF(BE61&gt;2001,1,IF(BE61&gt;1990,2,IF(BE61&gt;1980,3,IF(BE61&gt;1973,4,IF(BE61&gt;1970,5,IF(BE61&gt;1960,6,IF(BE61&gt;1958,7,IF(BE61&gt;1953,8,9)))))))))</f>
        <v>0</v>
      </c>
      <c r="BG61" s="995" t="s">
        <v>137</v>
      </c>
    </row>
    <row r="62" spans="1:59" ht="11.25" customHeight="1" x14ac:dyDescent="0.2">
      <c r="A62" s="984" t="s">
        <v>938</v>
      </c>
      <c r="B62" s="988" t="s">
        <v>939</v>
      </c>
      <c r="C62" s="1070" t="s">
        <v>112</v>
      </c>
      <c r="D62" s="1070" t="s">
        <v>1230</v>
      </c>
      <c r="E62" s="828">
        <v>8</v>
      </c>
      <c r="F62" s="1148">
        <v>568</v>
      </c>
      <c r="G62" s="1148" t="s">
        <v>106</v>
      </c>
      <c r="H62" s="1148" t="s">
        <v>106</v>
      </c>
      <c r="I62" s="987">
        <v>34.07</v>
      </c>
      <c r="J62" s="738">
        <f>(M62/I62)*100</f>
        <v>2.0545934840035218</v>
      </c>
      <c r="K62" s="990">
        <v>0.17499999999999999</v>
      </c>
      <c r="L62" s="1000">
        <v>4</v>
      </c>
      <c r="M62" s="729">
        <f>K62*L62</f>
        <v>0.7</v>
      </c>
      <c r="N62" s="983" t="s">
        <v>560</v>
      </c>
      <c r="O62" s="831">
        <v>0.1575</v>
      </c>
      <c r="P62" s="973">
        <v>43500</v>
      </c>
      <c r="Q62" s="973">
        <v>43516</v>
      </c>
      <c r="R62" s="729">
        <f>(K62-O62)/O62*100</f>
        <v>11.111111111111104</v>
      </c>
      <c r="S62" s="795">
        <f>IF(INDEX(Historical!$D$7:$D$1442,MATCH(B62,Historical!$B$7:$B$1449,0))=0,"n/a",(INDEX(Historical!$C$7:$C$1442,MATCH(B62,Historical!$B$7:$B$1449,0))/INDEX(Historical!$D$7:$D$1442,MATCH(B62,Historical!$B$7:$B$1449,0))-1)*100)</f>
        <v>12.5</v>
      </c>
      <c r="T62" s="795">
        <f>IF(INDEX(Historical!$F$7:$F$1442,MATCH(B62,Historical!$B$7:$B$1449,0))=0,"n/a",((INDEX(Historical!$C$7:$C$1442,MATCH(B62,Historical!$B$7:$B$1449,0))/INDEX(Historical!$F$7:$F$1442,MATCH(B62,Historical!$B$7:$B$1449,0)))^(1/3)-1)*100)</f>
        <v>12.710045297240802</v>
      </c>
      <c r="U62" s="795">
        <f>IF(INDEX(Historical!$H$7:$H$1442,MATCH(B62,Historical!$B$7:$B$1449,0))=0,"n/a",((INDEX(Historical!$C$7:$C$1442,MATCH(B62,Historical!$B$7:$B$1449,0))/INDEX(Historical!$H$7:$H$1442,MATCH(B62,Historical!$B$7:$B$1449,0)))^(1/5)-1)*100)</f>
        <v>11.842691472014465</v>
      </c>
      <c r="V62" s="795">
        <f>IF(INDEX(Historical!$O$7:$O$1442,MATCH(B62,Historical!$B$7:$B$1449,0))=0,"n/a",((INDEX(Historical!$C$7:$C$1442,MATCH(B62,Historical!$B$7:$B$1449,0))/INDEX(Historical!$O$7:$O$1442,MATCH(B62,Historical!$B$7:$B$1449,0)))^(1/10)-1)*100)</f>
        <v>7.5766919692604295</v>
      </c>
      <c r="W62" s="796">
        <f>IF(OR(U62&lt;=0,U62="n/a",V62&lt;=0,V62="n/a"),"n/a",U62/V62)</f>
        <v>1.5630424887354164</v>
      </c>
      <c r="X62" s="797">
        <f>IF(OR(AJ62&lt;=0,AJ62="n/a",U62&lt;=0,U62="n/a"),"n/a",U62/AJ62)</f>
        <v>0.37715577936351802</v>
      </c>
      <c r="Y62" s="741"/>
      <c r="Z62" s="738">
        <f>IF(OR(AC62&lt;0.01,AC62="n/a"),"n/a",M62/AC62*100)</f>
        <v>26.119402985074625</v>
      </c>
      <c r="AA62" s="999">
        <f>IF(OR(AC62&lt;0.01,AC62="n/a"),"n/a",I62/AC62)</f>
        <v>12.712686567164178</v>
      </c>
      <c r="AB62" s="1000">
        <v>2</v>
      </c>
      <c r="AC62" s="978">
        <v>2.68</v>
      </c>
      <c r="AD62" s="978">
        <v>0.85</v>
      </c>
      <c r="AE62" s="978">
        <v>0.66</v>
      </c>
      <c r="AF62" s="978">
        <v>1.79</v>
      </c>
      <c r="AG62" s="978">
        <v>15.2</v>
      </c>
      <c r="AH62" s="978">
        <v>-11.899999999999999</v>
      </c>
      <c r="AI62" s="978">
        <v>12.139999999999999</v>
      </c>
      <c r="AJ62" s="978">
        <v>31.4</v>
      </c>
      <c r="AK62" s="978">
        <v>15</v>
      </c>
      <c r="AL62" s="991">
        <v>926.36</v>
      </c>
      <c r="AM62" s="985">
        <v>1.4000000000000001</v>
      </c>
      <c r="AN62" s="978">
        <v>0.44</v>
      </c>
      <c r="AO62" s="838">
        <f>IF(U62="n/a","n/a",IF(AA62&lt;0,"n/a",IF(AA62="n/a","n/a",J62+U62-AA62)))</f>
        <v>1.184598388853809</v>
      </c>
      <c r="AP62" s="839">
        <f>IF(U62="n/a","n/a",J62+U62)</f>
        <v>13.897284956017987</v>
      </c>
      <c r="AQ62" s="1001">
        <f>IF(OR(AC62&lt;0.01,AF62="n/a"),"n/a",(I62/SQRT(22.5*AC62*(I62/AF62))-1)*100)</f>
        <v>0.56663673676247139</v>
      </c>
      <c r="AR62" s="738">
        <f>INDEX(Historical!$C$7:$C$1442,MATCH(B62,Historical!$B$7:$B$1449,0))*IF(AH62="n/a",1.03,IF(AH62&lt;0,1.01,IF(AH62&gt;10,1.1,(1+AH62/100))))</f>
        <v>0.63629999999999998</v>
      </c>
      <c r="AS62" s="999">
        <f>IF($AI62="n/a",1.03*AR62,IF($AI62&lt;0,1.01*AR62,IF($AI62&gt;10,1.1*AR62,(1+$AI62/100)*AR62)))</f>
        <v>0.69993000000000005</v>
      </c>
      <c r="AT62" s="999">
        <f>IF($AK62="n/a",1.03*AS62,IF($AK62&lt;0,1.01*AS62,IF($AK62&gt;10,1.1*AS62,(1+$AK62/100)*AS62)))</f>
        <v>0.76992300000000014</v>
      </c>
      <c r="AU62" s="999">
        <f>IF($AK62="n/a",1.03*AT62,IF($AK62&lt;0,1.01*AT62,IF($AK62&gt;10,1.1*AT62,(1+$AK62/100)*AT62)))</f>
        <v>0.84691530000000026</v>
      </c>
      <c r="AV62" s="999">
        <f>IF($AK62="n/a",1.03*AU62,IF($AK62&lt;0,1.01*AU62,IF($AK62&gt;10,1.1*AU62,(1+$AK62/100)*AU62)))</f>
        <v>0.93160683000000033</v>
      </c>
      <c r="AW62" s="738">
        <f>SUM(AR62:AV62)</f>
        <v>3.8846751300000002</v>
      </c>
      <c r="AX62" s="846">
        <f>AW62/I62*100</f>
        <v>11.402040299383623</v>
      </c>
      <c r="AY62" s="1080">
        <v>1.59</v>
      </c>
      <c r="AZ62" s="985">
        <v>29.15</v>
      </c>
      <c r="BA62" s="985">
        <v>-33.019999999999996</v>
      </c>
      <c r="BB62" s="985">
        <v>3.36</v>
      </c>
      <c r="BC62" s="985">
        <v>-17.8</v>
      </c>
      <c r="BE62" s="700">
        <v>2012</v>
      </c>
      <c r="BF62" s="1013">
        <f>IF(BE62&gt;2008,0,IF(BE62&gt;2001,1,IF(BE62&gt;1990,2,IF(BE62&gt;1980,3,IF(BE62&gt;1973,4,IF(BE62&gt;1970,5,IF(BE62&gt;1960,6,IF(BE62&gt;1958,7,IF(BE62&gt;1953,8,9)))))))))</f>
        <v>0</v>
      </c>
      <c r="BG62" s="995">
        <v>7.6</v>
      </c>
    </row>
    <row r="63" spans="1:59" s="874" customFormat="1" ht="11.25" customHeight="1" x14ac:dyDescent="0.2">
      <c r="A63" s="853" t="s">
        <v>1585</v>
      </c>
      <c r="B63" s="882" t="s">
        <v>1586</v>
      </c>
      <c r="C63" s="1070" t="s">
        <v>4381</v>
      </c>
      <c r="D63" s="1070" t="s">
        <v>4382</v>
      </c>
      <c r="E63" s="854">
        <v>9</v>
      </c>
      <c r="F63" s="1148">
        <v>416</v>
      </c>
      <c r="G63" s="1272" t="s">
        <v>106</v>
      </c>
      <c r="H63" s="1272" t="s">
        <v>106</v>
      </c>
      <c r="I63" s="855">
        <v>15.9</v>
      </c>
      <c r="J63" s="856">
        <f>(M63/I63)*100</f>
        <v>6.5408805031446544</v>
      </c>
      <c r="K63" s="857">
        <v>0.26</v>
      </c>
      <c r="L63" s="858">
        <v>4</v>
      </c>
      <c r="M63" s="859">
        <f>K63*L63</f>
        <v>1.04</v>
      </c>
      <c r="N63" s="860" t="s">
        <v>220</v>
      </c>
      <c r="O63" s="861">
        <v>0.255</v>
      </c>
      <c r="P63" s="862">
        <v>43447</v>
      </c>
      <c r="Q63" s="862">
        <v>43480</v>
      </c>
      <c r="R63" s="859">
        <f>(K63-O63)/O63*100</f>
        <v>1.9607843137254919</v>
      </c>
      <c r="S63" s="795">
        <f>IF(INDEX(Historical!$D$7:$D$1442,MATCH(B63,Historical!$B$7:$B$1449,0))=0,"n/a",(INDEX(Historical!$C$7:$C$1442,MATCH(B63,Historical!$B$7:$B$1449,0))/INDEX(Historical!$D$7:$D$1442,MATCH(B63,Historical!$B$7:$B$1449,0))-1)*100)</f>
        <v>7.4468085106383031</v>
      </c>
      <c r="T63" s="795">
        <f>IF(INDEX(Historical!$F$7:$F$1442,MATCH(B63,Historical!$B$7:$B$1449,0))=0,"n/a",((INDEX(Historical!$C$7:$C$1442,MATCH(B63,Historical!$B$7:$B$1449,0))/INDEX(Historical!$F$7:$F$1442,MATCH(B63,Historical!$B$7:$B$1449,0)))^(1/3)-1)*100)</f>
        <v>12.465937638837875</v>
      </c>
      <c r="U63" s="795">
        <f>IF(INDEX(Historical!$H$7:$H$1442,MATCH(B63,Historical!$B$7:$B$1449,0))=0,"n/a",((INDEX(Historical!$C$7:$C$1442,MATCH(B63,Historical!$B$7:$B$1449,0))/INDEX(Historical!$H$7:$H$1442,MATCH(B63,Historical!$B$7:$B$1449,0)))^(1/5)-1)*100)</f>
        <v>11.163159431275194</v>
      </c>
      <c r="V63" s="795" t="str">
        <f>IF(INDEX(Historical!$O$7:$O$1442,MATCH(B63,Historical!$B$7:$B$1449,0))=0,"n/a",((INDEX(Historical!$C$7:$C$1442,MATCH(B63,Historical!$B$7:$B$1449,0))/INDEX(Historical!$O$7:$O$1442,MATCH(B63,Historical!$B$7:$B$1449,0)))^(1/10)-1)*100)</f>
        <v>n/a</v>
      </c>
      <c r="W63" s="863" t="str">
        <f>IF(OR(U63&lt;=0,U63="n/a",V63&lt;=0,V63="n/a"),"n/a",U63/V63)</f>
        <v>n/a</v>
      </c>
      <c r="X63" s="864" t="str">
        <f>IF(OR(AJ63&lt;=0,AJ63="n/a",U63&lt;=0,U63="n/a"),"n/a",U63/AJ63)</f>
        <v>n/a</v>
      </c>
      <c r="Y63" s="875"/>
      <c r="Z63" s="856" t="str">
        <f>IF(OR(AC63&lt;0.01,AC63="n/a"),"n/a",M63/AC63*100)</f>
        <v>n/a</v>
      </c>
      <c r="AA63" s="866" t="str">
        <f>IF(OR(AC63&lt;0.01,AC63="n/a"),"n/a",I63/AC63)</f>
        <v>n/a</v>
      </c>
      <c r="AB63" s="858">
        <v>12</v>
      </c>
      <c r="AC63" s="867">
        <v>-1.76</v>
      </c>
      <c r="AD63" s="867" t="s">
        <v>137</v>
      </c>
      <c r="AE63" s="867">
        <v>1.77</v>
      </c>
      <c r="AF63" s="867">
        <v>0.42</v>
      </c>
      <c r="AG63" s="867">
        <v>-4.9000000000000004</v>
      </c>
      <c r="AH63" s="876">
        <v>46.6</v>
      </c>
      <c r="AI63" s="876">
        <v>-91.9</v>
      </c>
      <c r="AJ63" s="867">
        <v>-56.8</v>
      </c>
      <c r="AK63" s="867">
        <v>7.0000000000000009</v>
      </c>
      <c r="AL63" s="868">
        <v>658.42</v>
      </c>
      <c r="AM63" s="869">
        <v>0.2</v>
      </c>
      <c r="AN63" s="867">
        <v>1.46</v>
      </c>
      <c r="AO63" s="870" t="str">
        <f>IF(U63="n/a","n/a",IF(AA63&lt;0,"n/a",IF(AA63="n/a","n/a",J63+U63-AA63)))</f>
        <v>n/a</v>
      </c>
      <c r="AP63" s="871">
        <f>IF(U63="n/a","n/a",J63+U63)</f>
        <v>17.704039934419846</v>
      </c>
      <c r="AQ63" s="872" t="str">
        <f>IF(OR(AC63&lt;0.01,AF63="n/a"),"n/a",(I63/SQRT(22.5*AC63*(I63/AF63))-1)*100)</f>
        <v>n/a</v>
      </c>
      <c r="AR63" s="738">
        <f>INDEX(Historical!$C$7:$C$1442,MATCH(B63,Historical!$B$7:$B$1449,0))*IF(AH63="n/a",1.03,IF(AH63&lt;0,1.01,IF(AH63&gt;10,1.1,(1+AH63/100))))</f>
        <v>1.1110000000000002</v>
      </c>
      <c r="AS63" s="866">
        <f>IF($AI63="n/a",1.03*AR63,IF($AI63&lt;0,1.01*AR63,IF($AI63&gt;10,1.1*AR63,(1+$AI63/100)*AR63)))</f>
        <v>1.1221100000000002</v>
      </c>
      <c r="AT63" s="866">
        <f>IF($AK63="n/a",1.03*AS63,IF($AK63&lt;0,1.01*AS63,IF($AK63&gt;10,1.1*AS63,(1+$AK63/100)*AS63)))</f>
        <v>1.2006577000000003</v>
      </c>
      <c r="AU63" s="866">
        <f>IF($AK63="n/a",1.03*AT63,IF($AK63&lt;0,1.01*AT63,IF($AK63&gt;10,1.1*AT63,(1+$AK63/100)*AT63)))</f>
        <v>1.2847037390000005</v>
      </c>
      <c r="AV63" s="866">
        <f>IF($AK63="n/a",1.03*AU63,IF($AK63&lt;0,1.01*AU63,IF($AK63&gt;10,1.1*AU63,(1+$AK63/100)*AU63)))</f>
        <v>1.3746330007300005</v>
      </c>
      <c r="AW63" s="856">
        <f>SUM(AR63:AV63)</f>
        <v>6.0931044397300012</v>
      </c>
      <c r="AX63" s="873">
        <f>AW63/I63*100</f>
        <v>38.321411570628939</v>
      </c>
      <c r="AY63" s="1081">
        <v>0.59</v>
      </c>
      <c r="AZ63" s="869">
        <v>21</v>
      </c>
      <c r="BA63" s="869">
        <v>-14.52</v>
      </c>
      <c r="BB63" s="869">
        <v>4.51</v>
      </c>
      <c r="BC63" s="869">
        <v>-0.66</v>
      </c>
      <c r="BD63" s="1033"/>
      <c r="BE63" s="700">
        <v>2011</v>
      </c>
      <c r="BF63" s="1013">
        <f>IF(BE63&gt;2008,0,IF(BE63&gt;2001,1,IF(BE63&gt;1990,2,IF(BE63&gt;1980,3,IF(BE63&gt;1973,4,IF(BE63&gt;1970,5,IF(BE63&gt;1960,6,IF(BE63&gt;1958,7,IF(BE63&gt;1953,8,9)))))))))</f>
        <v>0</v>
      </c>
      <c r="BG63" s="931">
        <v>-1.9</v>
      </c>
    </row>
    <row r="64" spans="1:59" ht="11.25" customHeight="1" x14ac:dyDescent="0.2">
      <c r="A64" s="984" t="s">
        <v>416</v>
      </c>
      <c r="B64" s="988" t="s">
        <v>417</v>
      </c>
      <c r="C64" s="1070" t="s">
        <v>131</v>
      </c>
      <c r="D64" s="1070" t="s">
        <v>4402</v>
      </c>
      <c r="E64" s="829">
        <v>14</v>
      </c>
      <c r="F64" s="1148">
        <v>256</v>
      </c>
      <c r="G64" s="1273" t="s">
        <v>106</v>
      </c>
      <c r="H64" s="1273" t="s">
        <v>106</v>
      </c>
      <c r="I64" s="987">
        <v>30.84</v>
      </c>
      <c r="J64" s="738">
        <f>(M64/I64)*100</f>
        <v>12.321660181582359</v>
      </c>
      <c r="K64" s="990">
        <v>0.95</v>
      </c>
      <c r="L64" s="1000">
        <v>4</v>
      </c>
      <c r="M64" s="729">
        <f>K64*L64</f>
        <v>3.8</v>
      </c>
      <c r="N64" s="983" t="s">
        <v>238</v>
      </c>
      <c r="O64" s="831">
        <v>0.94</v>
      </c>
      <c r="P64" s="979">
        <v>42863</v>
      </c>
      <c r="Q64" s="979">
        <v>42873</v>
      </c>
      <c r="R64" s="729">
        <f>(K64-O64)/O64*100</f>
        <v>1.0638297872340436</v>
      </c>
      <c r="S64" s="795">
        <f>IF(INDEX(Historical!$D$7:$D$1442,MATCH(B64,Historical!$B$7:$B$1449,0))=0,"n/a",(INDEX(Historical!$C$7:$C$1442,MATCH(B64,Historical!$B$7:$B$1449,0))/INDEX(Historical!$D$7:$D$1442,MATCH(B64,Historical!$B$7:$B$1449,0))-1)*100)</f>
        <v>0.26385224274407815</v>
      </c>
      <c r="T64" s="795">
        <f>IF(INDEX(Historical!$F$7:$F$1442,MATCH(B64,Historical!$B$7:$B$1449,0))=0,"n/a",((INDEX(Historical!$C$7:$C$1442,MATCH(B64,Historical!$B$7:$B$1449,0))/INDEX(Historical!$F$7:$F$1442,MATCH(B64,Historical!$B$7:$B$1449,0)))^(1/3)-1)*100)</f>
        <v>1.4442426808331632</v>
      </c>
      <c r="U64" s="795">
        <f>IF(INDEX(Historical!$H$7:$H$1442,MATCH(B64,Historical!$B$7:$B$1449,0))=0,"n/a",((INDEX(Historical!$C$7:$C$1442,MATCH(B64,Historical!$B$7:$B$1449,0))/INDEX(Historical!$H$7:$H$1442,MATCH(B64,Historical!$B$7:$B$1449,0)))^(1/5)-1)*100)</f>
        <v>2.7375258152926962</v>
      </c>
      <c r="V64" s="795">
        <f>IF(INDEX(Historical!$O$7:$O$1442,MATCH(B64,Historical!$B$7:$B$1449,0))=0,"n/a",((INDEX(Historical!$C$7:$C$1442,MATCH(B64,Historical!$B$7:$B$1449,0))/INDEX(Historical!$O$7:$O$1442,MATCH(B64,Historical!$B$7:$B$1449,0)))^(1/10)-1)*100)</f>
        <v>4.1516866896214699</v>
      </c>
      <c r="W64" s="796">
        <f>IF(OR(U64&lt;=0,U64="n/a",V64&lt;=0,V64="n/a"),"n/a",U64/V64)</f>
        <v>0.65937678344949724</v>
      </c>
      <c r="X64" s="797" t="str">
        <f>IF(OR(AJ64&lt;=0,AJ64="n/a",U64&lt;=0,U64="n/a"),"n/a",U64/AJ64)</f>
        <v>n/a</v>
      </c>
      <c r="Y64" s="763" t="s">
        <v>4460</v>
      </c>
      <c r="Z64" s="738">
        <f>IF(OR(AC64&lt;0.01,AC64="n/a"),"n/a",M64/AC64*100)</f>
        <v>246.75324675324671</v>
      </c>
      <c r="AA64" s="999">
        <f>IF(OR(AC64&lt;0.01,AC64="n/a"),"n/a",I64/AC64)</f>
        <v>20.025974025974026</v>
      </c>
      <c r="AB64" s="1000">
        <v>12</v>
      </c>
      <c r="AC64" s="978">
        <v>1.54</v>
      </c>
      <c r="AD64" s="978">
        <v>0.83</v>
      </c>
      <c r="AE64" s="978">
        <v>1.03</v>
      </c>
      <c r="AF64" s="978">
        <v>5.48</v>
      </c>
      <c r="AG64" s="978">
        <v>20.9</v>
      </c>
      <c r="AH64" s="980">
        <v>22.5</v>
      </c>
      <c r="AI64" s="980">
        <v>1.67</v>
      </c>
      <c r="AJ64" s="981">
        <v>-6.4</v>
      </c>
      <c r="AK64" s="981">
        <v>24.099999999999998</v>
      </c>
      <c r="AL64" s="991">
        <v>2910</v>
      </c>
      <c r="AM64" s="985">
        <v>25.66</v>
      </c>
      <c r="AN64" s="978">
        <v>5.35</v>
      </c>
      <c r="AO64" s="838">
        <f>IF(U64="n/a","n/a",IF(AA64&lt;0,"n/a",IF(AA64="n/a","n/a",J64+U64-AA64)))</f>
        <v>-4.9667880290989714</v>
      </c>
      <c r="AP64" s="839">
        <f>IF(U64="n/a","n/a",J64+U64)</f>
        <v>15.059185996875055</v>
      </c>
      <c r="AQ64" s="1001">
        <f>IF(OR(AC64&lt;0.01,AF64="n/a"),"n/a",(I64/SQRT(22.5*AC64*(I64/AF64))-1)*100)</f>
        <v>120.84920714001282</v>
      </c>
      <c r="AR64" s="738">
        <f>INDEX(Historical!$C$7:$C$1442,MATCH(B64,Historical!$B$7:$B$1449,0))*IF(AH64="n/a",1.03,IF(AH64&lt;0,1.01,IF(AH64&gt;10,1.1,(1+AH64/100))))</f>
        <v>4.18</v>
      </c>
      <c r="AS64" s="999">
        <f>IF($AI64="n/a",1.03*AR64,IF($AI64&lt;0,1.01*AR64,IF($AI64&gt;10,1.1*AR64,(1+$AI64/100)*AR64)))</f>
        <v>4.2498059999999995</v>
      </c>
      <c r="AT64" s="999">
        <f>IF($AK64="n/a",1.03*AS64,IF($AK64&lt;0,1.01*AS64,IF($AK64&gt;10,1.1*AS64,(1+$AK64/100)*AS64)))</f>
        <v>4.6747866</v>
      </c>
      <c r="AU64" s="999">
        <f>IF($AK64="n/a",1.03*AT64,IF($AK64&lt;0,1.01*AT64,IF($AK64&gt;10,1.1*AT64,(1+$AK64/100)*AT64)))</f>
        <v>5.1422652600000003</v>
      </c>
      <c r="AV64" s="999">
        <f>IF($AK64="n/a",1.03*AU64,IF($AK64&lt;0,1.01*AU64,IF($AK64&gt;10,1.1*AU64,(1+$AK64/100)*AU64)))</f>
        <v>5.656491786000001</v>
      </c>
      <c r="AW64" s="738">
        <f>SUM(AR64:AV64)</f>
        <v>23.903349645999999</v>
      </c>
      <c r="AX64" s="846">
        <f>AW64/I64*100</f>
        <v>77.507618826199746</v>
      </c>
      <c r="AY64" s="1080">
        <v>1</v>
      </c>
      <c r="AZ64" s="985">
        <v>35.56</v>
      </c>
      <c r="BA64" s="985">
        <v>-35.39</v>
      </c>
      <c r="BB64" s="985">
        <v>2.98</v>
      </c>
      <c r="BC64" s="985">
        <v>-18.93</v>
      </c>
      <c r="BE64" s="700">
        <v>2006</v>
      </c>
      <c r="BF64" s="1013">
        <f>IF(BE64&gt;2008,0,IF(BE64&gt;2001,1,IF(BE64&gt;1990,2,IF(BE64&gt;1980,3,IF(BE64&gt;1973,4,IF(BE64&gt;1970,5,IF(BE64&gt;1960,6,IF(BE64&gt;1958,7,IF(BE64&gt;1953,8,9)))))))))</f>
        <v>1</v>
      </c>
      <c r="BG64" s="995">
        <v>3.5000000000000004</v>
      </c>
    </row>
    <row r="65" spans="1:59" ht="11.25" customHeight="1" x14ac:dyDescent="0.2">
      <c r="A65" s="984" t="s">
        <v>897</v>
      </c>
      <c r="B65" s="988" t="s">
        <v>898</v>
      </c>
      <c r="C65" s="1070" t="s">
        <v>4381</v>
      </c>
      <c r="D65" s="1070" t="s">
        <v>4382</v>
      </c>
      <c r="E65" s="828">
        <v>9</v>
      </c>
      <c r="F65" s="1148">
        <v>419</v>
      </c>
      <c r="G65" s="1069" t="s">
        <v>106</v>
      </c>
      <c r="H65" s="1069" t="s">
        <v>106</v>
      </c>
      <c r="I65" s="987">
        <v>131.71</v>
      </c>
      <c r="J65" s="738">
        <f>(M65/I65)*100</f>
        <v>2.9458659175461239</v>
      </c>
      <c r="K65" s="990">
        <v>0.97</v>
      </c>
      <c r="L65" s="1000">
        <v>4</v>
      </c>
      <c r="M65" s="729">
        <f>K65*L65</f>
        <v>3.88</v>
      </c>
      <c r="N65" s="983" t="s">
        <v>493</v>
      </c>
      <c r="O65" s="831">
        <v>0.93</v>
      </c>
      <c r="P65" s="973">
        <v>43462</v>
      </c>
      <c r="Q65" s="973">
        <v>43480</v>
      </c>
      <c r="R65" s="729">
        <f>(K65-O65)/O65*100</f>
        <v>4.301075268817196</v>
      </c>
      <c r="S65" s="795">
        <f>IF(INDEX(Historical!$D$7:$D$1442,MATCH(B65,Historical!$B$7:$B$1449,0))=0,"n/a",(INDEX(Historical!$C$7:$C$1442,MATCH(B65,Historical!$B$7:$B$1449,0))/INDEX(Historical!$D$7:$D$1442,MATCH(B65,Historical!$B$7:$B$1449,0))-1)*100)</f>
        <v>6.3953488372093137</v>
      </c>
      <c r="T65" s="795">
        <f>IF(INDEX(Historical!$F$7:$F$1442,MATCH(B65,Historical!$B$7:$B$1449,0))=0,"n/a",((INDEX(Historical!$C$7:$C$1442,MATCH(B65,Historical!$B$7:$B$1449,0))/INDEX(Historical!$F$7:$F$1442,MATCH(B65,Historical!$B$7:$B$1449,0)))^(1/3)-1)*100)</f>
        <v>6.6165718598516055</v>
      </c>
      <c r="U65" s="795">
        <f>IF(INDEX(Historical!$H$7:$H$1442,MATCH(B65,Historical!$B$7:$B$1449,0))=0,"n/a",((INDEX(Historical!$C$7:$C$1442,MATCH(B65,Historical!$B$7:$B$1449,0))/INDEX(Historical!$H$7:$H$1442,MATCH(B65,Historical!$B$7:$B$1449,0)))^(1/5)-1)*100)</f>
        <v>8.0081052992623256</v>
      </c>
      <c r="V65" s="795">
        <f>IF(INDEX(Historical!$O$7:$O$1442,MATCH(B65,Historical!$B$7:$B$1449,0))=0,"n/a",((INDEX(Historical!$C$7:$C$1442,MATCH(B65,Historical!$B$7:$B$1449,0))/INDEX(Historical!$O$7:$O$1442,MATCH(B65,Historical!$B$7:$B$1449,0)))^(1/10)-1)*100)</f>
        <v>1.4797527177397685</v>
      </c>
      <c r="W65" s="796">
        <f>IF(OR(U65&lt;=0,U65="n/a",V65&lt;=0,V65="n/a"),"n/a",U65/V65)</f>
        <v>5.4117861743104045</v>
      </c>
      <c r="X65" s="797">
        <f>IF(OR(AJ65&lt;=0,AJ65="n/a",U65&lt;=0,U65="n/a"),"n/a",U65/AJ65)</f>
        <v>0.7414912314131783</v>
      </c>
      <c r="Y65" s="749"/>
      <c r="Z65" s="738">
        <f>IF(OR(AC65&lt;0.01,AC65="n/a"),"n/a",M65/AC65*100)</f>
        <v>93.493975903614441</v>
      </c>
      <c r="AA65" s="999">
        <f>IF(OR(AC65&lt;0.01,AC65="n/a"),"n/a",I65/AC65)</f>
        <v>31.737349397590361</v>
      </c>
      <c r="AB65" s="1000">
        <v>12</v>
      </c>
      <c r="AC65" s="978">
        <v>4.1500000000000004</v>
      </c>
      <c r="AD65" s="978">
        <v>317.45</v>
      </c>
      <c r="AE65" s="978">
        <v>10.82</v>
      </c>
      <c r="AF65" s="978">
        <v>2.02</v>
      </c>
      <c r="AG65" s="978">
        <v>8.4</v>
      </c>
      <c r="AH65" s="980">
        <v>179.5</v>
      </c>
      <c r="AI65" s="980">
        <v>-46.18</v>
      </c>
      <c r="AJ65" s="978">
        <v>10.8</v>
      </c>
      <c r="AK65" s="978">
        <v>0.1</v>
      </c>
      <c r="AL65" s="991">
        <v>13920</v>
      </c>
      <c r="AM65" s="985">
        <v>1.6</v>
      </c>
      <c r="AN65" s="978">
        <v>0.84</v>
      </c>
      <c r="AO65" s="838">
        <f>IF(U65="n/a","n/a",IF(AA65&lt;0,"n/a",IF(AA65="n/a","n/a",J65+U65-AA65)))</f>
        <v>-20.783378180781909</v>
      </c>
      <c r="AP65" s="839">
        <f>IF(U65="n/a","n/a",J65+U65)</f>
        <v>10.95397121680845</v>
      </c>
      <c r="AQ65" s="1001">
        <f>IF(OR(AC65&lt;0.01,AF65="n/a"),"n/a",(I65/SQRT(22.5*AC65*(I65/AF65))-1)*100)</f>
        <v>68.798954424266398</v>
      </c>
      <c r="AR65" s="738">
        <f>INDEX(Historical!$C$7:$C$1442,MATCH(B65,Historical!$B$7:$B$1449,0))*IF(AH65="n/a",1.03,IF(AH65&lt;0,1.01,IF(AH65&gt;10,1.1,(1+AH65/100))))</f>
        <v>4.0260000000000007</v>
      </c>
      <c r="AS65" s="999">
        <f>IF($AI65="n/a",1.03*AR65,IF($AI65&lt;0,1.01*AR65,IF($AI65&gt;10,1.1*AR65,(1+$AI65/100)*AR65)))</f>
        <v>4.0662600000000007</v>
      </c>
      <c r="AT65" s="999">
        <f>IF($AK65="n/a",1.03*AS65,IF($AK65&lt;0,1.01*AS65,IF($AK65&gt;10,1.1*AS65,(1+$AK65/100)*AS65)))</f>
        <v>4.0703262599999999</v>
      </c>
      <c r="AU65" s="999">
        <f>IF($AK65="n/a",1.03*AT65,IF($AK65&lt;0,1.01*AT65,IF($AK65&gt;10,1.1*AT65,(1+$AK65/100)*AT65)))</f>
        <v>4.0743965862599998</v>
      </c>
      <c r="AV65" s="999">
        <f>IF($AK65="n/a",1.03*AU65,IF($AK65&lt;0,1.01*AU65,IF($AK65&gt;10,1.1*AU65,(1+$AK65/100)*AU65)))</f>
        <v>4.0784709828462598</v>
      </c>
      <c r="AW65" s="738">
        <f>SUM(AR65:AV65)</f>
        <v>20.315453829106261</v>
      </c>
      <c r="AX65" s="846">
        <f>AW65/I65*100</f>
        <v>15.424382225424235</v>
      </c>
      <c r="AY65" s="1080">
        <v>0.88</v>
      </c>
      <c r="AZ65" s="985">
        <v>20.79</v>
      </c>
      <c r="BA65" s="985">
        <v>0.89999999999999991</v>
      </c>
      <c r="BB65" s="985">
        <v>9</v>
      </c>
      <c r="BC65" s="985">
        <v>6.05</v>
      </c>
      <c r="BE65" s="700">
        <v>2011</v>
      </c>
      <c r="BF65" s="1013">
        <f>IF(BE65&gt;2008,0,IF(BE65&gt;2001,1,IF(BE65&gt;1990,2,IF(BE65&gt;1980,3,IF(BE65&gt;1973,4,IF(BE65&gt;1970,5,IF(BE65&gt;1960,6,IF(BE65&gt;1958,7,IF(BE65&gt;1953,8,9)))))))))</f>
        <v>0</v>
      </c>
      <c r="BG65" s="995">
        <v>4</v>
      </c>
    </row>
    <row r="66" spans="1:59" ht="11.25" customHeight="1" x14ac:dyDescent="0.2">
      <c r="A66" s="984" t="s">
        <v>950</v>
      </c>
      <c r="B66" s="988" t="s">
        <v>4209</v>
      </c>
      <c r="C66" s="1070" t="s">
        <v>108</v>
      </c>
      <c r="D66" s="1070" t="s">
        <v>118</v>
      </c>
      <c r="E66" s="829">
        <v>6</v>
      </c>
      <c r="F66" s="1148">
        <v>696</v>
      </c>
      <c r="G66" s="1069" t="s">
        <v>106</v>
      </c>
      <c r="H66" s="1069" t="s">
        <v>106</v>
      </c>
      <c r="I66" s="987">
        <v>66.739999999999995</v>
      </c>
      <c r="J66" s="738">
        <f>(M66/I66)*100</f>
        <v>1.6182199580461496</v>
      </c>
      <c r="K66" s="990">
        <v>0.27</v>
      </c>
      <c r="L66" s="1000">
        <v>4</v>
      </c>
      <c r="M66" s="729">
        <f>K66*L66</f>
        <v>1.08</v>
      </c>
      <c r="N66" s="983" t="s">
        <v>598</v>
      </c>
      <c r="O66" s="834">
        <v>0.23480000000000001</v>
      </c>
      <c r="P66" s="694">
        <v>43165</v>
      </c>
      <c r="Q66" s="694">
        <v>43180</v>
      </c>
      <c r="R66" s="729">
        <f>(K66-O66)/O66*100</f>
        <v>14.991482112436119</v>
      </c>
      <c r="S66" s="795">
        <f>IF(INDEX(Historical!$D$7:$D$1442,MATCH(B66,Historical!$B$7:$B$1449,0))=0,"n/a",(INDEX(Historical!$C$7:$C$1442,MATCH(B66,Historical!$B$7:$B$1449,0))/INDEX(Historical!$D$7:$D$1442,MATCH(B66,Historical!$B$7:$B$1449,0))-1)*100)</f>
        <v>14.999999999999991</v>
      </c>
      <c r="T66" s="795">
        <f>IF(INDEX(Historical!$F$7:$F$1442,MATCH(B66,Historical!$B$7:$B$1449,0))=0,"n/a",((INDEX(Historical!$C$7:$C$1442,MATCH(B66,Historical!$B$7:$B$1449,0))/INDEX(Historical!$F$7:$F$1442,MATCH(B66,Historical!$B$7:$B$1449,0)))^(1/3)-1)*100)</f>
        <v>15.791639440424632</v>
      </c>
      <c r="U66" s="795">
        <f>IF(INDEX(Historical!$H$7:$H$1442,MATCH(B66,Historical!$B$7:$B$1449,0))=0,"n/a",((INDEX(Historical!$C$7:$C$1442,MATCH(B66,Historical!$B$7:$B$1449,0))/INDEX(Historical!$H$7:$H$1442,MATCH(B66,Historical!$B$7:$B$1449,0)))^(1/5)-1)*100)</f>
        <v>15.662897864462909</v>
      </c>
      <c r="V66" s="795" t="str">
        <f>IF(INDEX(Historical!$O$7:$O$1442,MATCH(B66,Historical!$B$7:$B$1449,0))=0,"n/a",((INDEX(Historical!$C$7:$C$1442,MATCH(B66,Historical!$B$7:$B$1449,0))/INDEX(Historical!$O$7:$O$1442,MATCH(B66,Historical!$B$7:$B$1449,0)))^(1/10)-1)*100)</f>
        <v>n/a</v>
      </c>
      <c r="W66" s="796" t="str">
        <f>IF(OR(U66&lt;=0,U66="n/a",V66&lt;=0,V66="n/a"),"n/a",U66/V66)</f>
        <v>n/a</v>
      </c>
      <c r="X66" s="797" t="str">
        <f>IF(OR(AJ66&lt;=0,AJ66="n/a",U66&lt;=0,U66="n/a"),"n/a",U66/AJ66)</f>
        <v>n/a</v>
      </c>
      <c r="Y66" s="989" t="s">
        <v>4443</v>
      </c>
      <c r="Z66" s="738">
        <f>IF(OR(AC66&lt;0.01,AC66="n/a"),"n/a",M66/AC66*100)</f>
        <v>32.335329341317369</v>
      </c>
      <c r="AA66" s="999">
        <f>IF(OR(AC66&lt;0.01,AC66="n/a"),"n/a",I66/AC66)</f>
        <v>19.982035928143713</v>
      </c>
      <c r="AB66" s="1000">
        <v>12</v>
      </c>
      <c r="AC66" s="978">
        <v>3.34</v>
      </c>
      <c r="AD66" s="978">
        <v>2.85</v>
      </c>
      <c r="AE66" s="978">
        <v>1.21</v>
      </c>
      <c r="AF66" s="978">
        <v>1.25</v>
      </c>
      <c r="AG66" s="978">
        <v>7.5</v>
      </c>
      <c r="AH66" s="978">
        <v>-79.400000000000006</v>
      </c>
      <c r="AI66" s="978">
        <v>45.98</v>
      </c>
      <c r="AJ66" s="978">
        <v>-8.3000000000000007</v>
      </c>
      <c r="AK66" s="978">
        <v>7.0000000000000009</v>
      </c>
      <c r="AL66" s="991">
        <v>2240</v>
      </c>
      <c r="AM66" s="985">
        <v>3.5000000000000004</v>
      </c>
      <c r="AN66" s="978">
        <v>0.32</v>
      </c>
      <c r="AO66" s="838">
        <f>IF(U66="n/a","n/a",IF(AA66&lt;0,"n/a",IF(AA66="n/a","n/a",J66+U66-AA66)))</f>
        <v>-2.7009181056346527</v>
      </c>
      <c r="AP66" s="839">
        <f>IF(U66="n/a","n/a",J66+U66)</f>
        <v>17.28111782250906</v>
      </c>
      <c r="AQ66" s="1001">
        <f>IF(OR(AC66&lt;0.01,AF66="n/a"),"n/a",(I66/SQRT(22.5*AC66*(I66/AF66))-1)*100)</f>
        <v>5.3619052181145488</v>
      </c>
      <c r="AR66" s="738">
        <f>INDEX(Historical!$C$7:$C$1442,MATCH(B66,Historical!$B$7:$B$1449,0))*IF(AH66="n/a",1.03,IF(AH66&lt;0,1.01,IF(AH66&gt;10,1.1,(1+AH66/100))))</f>
        <v>1.0908</v>
      </c>
      <c r="AS66" s="999">
        <f>IF($AI66="n/a",1.03*AR66,IF($AI66&lt;0,1.01*AR66,IF($AI66&gt;10,1.1*AR66,(1+$AI66/100)*AR66)))</f>
        <v>1.1998800000000001</v>
      </c>
      <c r="AT66" s="999">
        <f>IF($AK66="n/a",1.03*AS66,IF($AK66&lt;0,1.01*AS66,IF($AK66&gt;10,1.1*AS66,(1+$AK66/100)*AS66)))</f>
        <v>1.2838716000000001</v>
      </c>
      <c r="AU66" s="999">
        <f>IF($AK66="n/a",1.03*AT66,IF($AK66&lt;0,1.01*AT66,IF($AK66&gt;10,1.1*AT66,(1+$AK66/100)*AT66)))</f>
        <v>1.3737426120000003</v>
      </c>
      <c r="AV66" s="999">
        <f>IF($AK66="n/a",1.03*AU66,IF($AK66&lt;0,1.01*AU66,IF($AK66&gt;10,1.1*AU66,(1+$AK66/100)*AU66)))</f>
        <v>1.4699045948400002</v>
      </c>
      <c r="AW66" s="738">
        <f>SUM(AR66:AV66)</f>
        <v>6.4181988068400004</v>
      </c>
      <c r="AX66" s="846">
        <f>AW66/I66*100</f>
        <v>9.6167198184596963</v>
      </c>
      <c r="AY66" s="1080">
        <v>0.49</v>
      </c>
      <c r="AZ66" s="985">
        <v>34.42</v>
      </c>
      <c r="BA66" s="985">
        <v>-4.66</v>
      </c>
      <c r="BB66" s="985">
        <v>-0.27</v>
      </c>
      <c r="BC66" s="985">
        <v>6.3100000000000005</v>
      </c>
      <c r="BE66" s="700">
        <v>2013</v>
      </c>
      <c r="BF66" s="1013">
        <f>IF(BE66&gt;2008,0,IF(BE66&gt;2001,1,IF(BE66&gt;1990,2,IF(BE66&gt;1980,3,IF(BE66&gt;1973,4,IF(BE66&gt;1970,5,IF(BE66&gt;1960,6,IF(BE66&gt;1958,7,IF(BE66&gt;1953,8,9)))))))))</f>
        <v>0</v>
      </c>
      <c r="BG66" s="995">
        <v>1.5</v>
      </c>
    </row>
    <row r="67" spans="1:59" ht="11.25" customHeight="1" x14ac:dyDescent="0.2">
      <c r="A67" s="994" t="s">
        <v>4436</v>
      </c>
      <c r="B67" s="988" t="s">
        <v>3820</v>
      </c>
      <c r="C67" s="1070" t="s">
        <v>247</v>
      </c>
      <c r="D67" s="1070" t="s">
        <v>4415</v>
      </c>
      <c r="E67" s="828">
        <v>5</v>
      </c>
      <c r="F67" s="1148">
        <v>851</v>
      </c>
      <c r="G67" s="1273" t="s">
        <v>106</v>
      </c>
      <c r="H67" s="1273" t="s">
        <v>106</v>
      </c>
      <c r="I67" s="987">
        <v>32.950000000000003</v>
      </c>
      <c r="J67" s="738">
        <f>(M67/I67)*100</f>
        <v>1.3353566009104705</v>
      </c>
      <c r="K67" s="990">
        <v>0.11</v>
      </c>
      <c r="L67" s="1000">
        <v>4</v>
      </c>
      <c r="M67" s="729">
        <f>K67*L67</f>
        <v>0.44</v>
      </c>
      <c r="N67" s="983" t="s">
        <v>520</v>
      </c>
      <c r="O67" s="831">
        <v>0.105</v>
      </c>
      <c r="P67" s="973">
        <v>43427</v>
      </c>
      <c r="Q67" s="973">
        <v>43440</v>
      </c>
      <c r="R67" s="729">
        <f>(K67-O67)/O67*100</f>
        <v>4.7619047619047663</v>
      </c>
      <c r="S67" s="795">
        <f>IF(INDEX(Historical!$D$7:$D$1442,MATCH(B67,Historical!$B$7:$B$1449,0))=0,"n/a",(INDEX(Historical!$C$7:$C$1442,MATCH(B67,Historical!$B$7:$B$1449,0))/INDEX(Historical!$D$7:$D$1442,MATCH(B67,Historical!$B$7:$B$1449,0))-1)*100)</f>
        <v>2.6570048309178862</v>
      </c>
      <c r="T67" s="795">
        <f>IF(INDEX(Historical!$F$7:$F$1442,MATCH(B67,Historical!$B$7:$B$1449,0))=0,"n/a",((INDEX(Historical!$C$7:$C$1442,MATCH(B67,Historical!$B$7:$B$1449,0))/INDEX(Historical!$F$7:$F$1442,MATCH(B67,Historical!$B$7:$B$1449,0)))^(1/3)-1)*100)</f>
        <v>6.3225925707475428</v>
      </c>
      <c r="U67" s="795" t="str">
        <f>IF(INDEX(Historical!$H$7:$H$1442,MATCH(B67,Historical!$B$7:$B$1449,0))=0,"n/a",((INDEX(Historical!$C$7:$C$1442,MATCH(B67,Historical!$B$7:$B$1449,0))/INDEX(Historical!$H$7:$H$1442,MATCH(B67,Historical!$B$7:$B$1449,0)))^(1/5)-1)*100)</f>
        <v>n/a</v>
      </c>
      <c r="V67" s="795" t="str">
        <f>IF(INDEX(Historical!$O$7:$O$1442,MATCH(B67,Historical!$B$7:$B$1449,0))=0,"n/a",((INDEX(Historical!$C$7:$C$1442,MATCH(B67,Historical!$B$7:$B$1449,0))/INDEX(Historical!$O$7:$O$1442,MATCH(B67,Historical!$B$7:$B$1449,0)))^(1/10)-1)*100)</f>
        <v>n/a</v>
      </c>
      <c r="W67" s="796" t="str">
        <f>IF(OR(U67&lt;=0,U67="n/a",V67&lt;=0,V67="n/a"),"n/a",U67/V67)</f>
        <v>n/a</v>
      </c>
      <c r="X67" s="797" t="str">
        <f>IF(OR(AJ67&lt;=0,AJ67="n/a",U67&lt;=0,U67="n/a"),"n/a",U67/AJ67)</f>
        <v>n/a</v>
      </c>
      <c r="Y67" s="989"/>
      <c r="Z67" s="738">
        <f>IF(OR(AC67&lt;0.01,AC67="n/a"),"n/a",M67/AC67*100)</f>
        <v>33.84615384615384</v>
      </c>
      <c r="AA67" s="999">
        <f>IF(OR(AC67&lt;0.01,AC67="n/a"),"n/a",I67/AC67)</f>
        <v>25.346153846153847</v>
      </c>
      <c r="AB67" s="1000">
        <v>9</v>
      </c>
      <c r="AC67" s="978">
        <v>1.3</v>
      </c>
      <c r="AD67" s="978">
        <v>2.2599999999999998</v>
      </c>
      <c r="AE67" s="978">
        <v>0.51</v>
      </c>
      <c r="AF67" s="978">
        <v>2.68</v>
      </c>
      <c r="AG67" s="978">
        <v>19.900000000000002</v>
      </c>
      <c r="AH67" s="978">
        <v>-12.3</v>
      </c>
      <c r="AI67" s="978">
        <v>13.23</v>
      </c>
      <c r="AJ67" s="978">
        <v>31.1</v>
      </c>
      <c r="AK67" s="978">
        <v>11.200000000000001</v>
      </c>
      <c r="AL67" s="991">
        <v>8119.9999999999991</v>
      </c>
      <c r="AM67" s="985">
        <v>1</v>
      </c>
      <c r="AN67" s="978">
        <v>2.39</v>
      </c>
      <c r="AO67" s="838" t="str">
        <f>IF(U67="n/a","n/a",IF(AA67&lt;0,"n/a",IF(AA67="n/a","n/a",J67+U67-AA67)))</f>
        <v>n/a</v>
      </c>
      <c r="AP67" s="839" t="str">
        <f>IF(U67="n/a","n/a",J67+U67)</f>
        <v>n/a</v>
      </c>
      <c r="AQ67" s="1001">
        <f>IF(OR(AC67&lt;0.01,AF67="n/a"),"n/a",(I67/SQRT(22.5*AC67*(I67/AF67))-1)*100)</f>
        <v>73.752943773869561</v>
      </c>
      <c r="AR67" s="738">
        <f>INDEX(Historical!$C$7:$C$1442,MATCH(B67,Historical!$B$7:$B$1449,0))*IF(AH67="n/a",1.03,IF(AH67&lt;0,1.01,IF(AH67&gt;10,1.1,(1+AH67/100))))</f>
        <v>0.42924999999999996</v>
      </c>
      <c r="AS67" s="999">
        <f>IF($AI67="n/a",1.03*AR67,IF($AI67&lt;0,1.01*AR67,IF($AI67&gt;10,1.1*AR67,(1+$AI67/100)*AR67)))</f>
        <v>0.47217500000000001</v>
      </c>
      <c r="AT67" s="999">
        <f>IF($AK67="n/a",1.03*AS67,IF($AK67&lt;0,1.01*AS67,IF($AK67&gt;10,1.1*AS67,(1+$AK67/100)*AS67)))</f>
        <v>0.51939250000000003</v>
      </c>
      <c r="AU67" s="999">
        <f>IF($AK67="n/a",1.03*AT67,IF($AK67&lt;0,1.01*AT67,IF($AK67&gt;10,1.1*AT67,(1+$AK67/100)*AT67)))</f>
        <v>0.57133175000000014</v>
      </c>
      <c r="AV67" s="999">
        <f>IF($AK67="n/a",1.03*AU67,IF($AK67&lt;0,1.01*AU67,IF($AK67&gt;10,1.1*AU67,(1+$AK67/100)*AU67)))</f>
        <v>0.62846492500000017</v>
      </c>
      <c r="AW67" s="738">
        <f>SUM(AR67:AV67)</f>
        <v>2.6206141750000005</v>
      </c>
      <c r="AX67" s="846">
        <f>AW67/I67*100</f>
        <v>7.9533055386949938</v>
      </c>
      <c r="AY67" s="1080">
        <v>1.18</v>
      </c>
      <c r="AZ67" s="985">
        <v>20.39</v>
      </c>
      <c r="BA67" s="985">
        <v>-28.42</v>
      </c>
      <c r="BB67" s="985">
        <v>0.95</v>
      </c>
      <c r="BC67" s="985">
        <v>-12.139999999999999</v>
      </c>
      <c r="BE67" s="700">
        <v>2014</v>
      </c>
      <c r="BF67" s="1013">
        <f>IF(BE67&gt;2008,0,IF(BE67&gt;2001,1,IF(BE67&gt;1990,2,IF(BE67&gt;1980,3,IF(BE67&gt;1973,4,IF(BE67&gt;1970,5,IF(BE67&gt;1960,6,IF(BE67&gt;1958,7,IF(BE67&gt;1953,8,9)))))))))</f>
        <v>0</v>
      </c>
      <c r="BG67" s="995">
        <v>4.2</v>
      </c>
    </row>
    <row r="68" spans="1:59" ht="11.25" customHeight="1" x14ac:dyDescent="0.2">
      <c r="A68" s="976" t="s">
        <v>438</v>
      </c>
      <c r="B68" s="988" t="s">
        <v>439</v>
      </c>
      <c r="C68" s="1070" t="s">
        <v>108</v>
      </c>
      <c r="D68" s="1070" t="s">
        <v>4401</v>
      </c>
      <c r="E68" s="828">
        <v>25</v>
      </c>
      <c r="F68" s="1148">
        <v>124</v>
      </c>
      <c r="G68" s="1118" t="s">
        <v>37</v>
      </c>
      <c r="H68" s="1118" t="s">
        <v>37</v>
      </c>
      <c r="I68" s="978">
        <v>31.85</v>
      </c>
      <c r="J68" s="738">
        <f>(M68/I68)*100</f>
        <v>3.2653061224489797</v>
      </c>
      <c r="K68" s="997">
        <v>0.26</v>
      </c>
      <c r="L68" s="1000">
        <v>4</v>
      </c>
      <c r="M68" s="729">
        <f>K68*L68</f>
        <v>1.04</v>
      </c>
      <c r="N68" s="983" t="s">
        <v>149</v>
      </c>
      <c r="O68" s="832">
        <v>0.25</v>
      </c>
      <c r="P68" s="973">
        <v>43342</v>
      </c>
      <c r="Q68" s="973">
        <v>43357</v>
      </c>
      <c r="R68" s="729">
        <f>(K68-O68)/O68*100</f>
        <v>4.0000000000000036</v>
      </c>
      <c r="S68" s="795">
        <f>IF(INDEX(Historical!$D$7:$D$1442,MATCH(B68,Historical!$B$7:$B$1449,0))=0,"n/a",(INDEX(Historical!$C$7:$C$1442,MATCH(B68,Historical!$B$7:$B$1449,0))/INDEX(Historical!$D$7:$D$1442,MATCH(B68,Historical!$B$7:$B$1449,0))-1)*100)</f>
        <v>4.2779156327543477</v>
      </c>
      <c r="T68" s="795">
        <f>IF(INDEX(Historical!$F$7:$F$1442,MATCH(B68,Historical!$B$7:$B$1449,0))=0,"n/a",((INDEX(Historical!$C$7:$C$1442,MATCH(B68,Historical!$B$7:$B$1449,0))/INDEX(Historical!$F$7:$F$1442,MATCH(B68,Historical!$B$7:$B$1449,0)))^(1/3)-1)*100)</f>
        <v>3.1738358009416823</v>
      </c>
      <c r="U68" s="795">
        <f>IF(INDEX(Historical!$H$7:$H$1442,MATCH(B68,Historical!$B$7:$B$1449,0))=0,"n/a",((INDEX(Historical!$C$7:$C$1442,MATCH(B68,Historical!$B$7:$B$1449,0))/INDEX(Historical!$H$7:$H$1442,MATCH(B68,Historical!$B$7:$B$1449,0)))^(1/5)-1)*100)</f>
        <v>2.3988296419660049</v>
      </c>
      <c r="V68" s="795">
        <f>IF(INDEX(Historical!$O$7:$O$1442,MATCH(B68,Historical!$B$7:$B$1449,0))=0,"n/a",((INDEX(Historical!$C$7:$C$1442,MATCH(B68,Historical!$B$7:$B$1449,0))/INDEX(Historical!$O$7:$O$1442,MATCH(B68,Historical!$B$7:$B$1449,0)))^(1/10)-1)*100)</f>
        <v>2.9055214098264059</v>
      </c>
      <c r="W68" s="796">
        <f>IF(OR(U68&lt;=0,U68="n/a",V68&lt;=0,V68="n/a"),"n/a",U68/V68)</f>
        <v>0.82561072647863432</v>
      </c>
      <c r="X68" s="797">
        <f>IF(OR(AJ68&lt;=0,AJ68="n/a",U68&lt;=0,U68="n/a"),"n/a",U68/AJ68)</f>
        <v>0.57114991475381072</v>
      </c>
      <c r="Y68" s="747"/>
      <c r="Z68" s="738">
        <f>IF(OR(AC68&lt;0.01,AC68="n/a"),"n/a",M68/AC68*100)</f>
        <v>43.697478991596647</v>
      </c>
      <c r="AA68" s="999">
        <f>IF(OR(AC68&lt;0.01,AC68="n/a"),"n/a",I68/AC68)</f>
        <v>13.382352941176471</v>
      </c>
      <c r="AB68" s="1000">
        <v>12</v>
      </c>
      <c r="AC68" s="978">
        <v>2.38</v>
      </c>
      <c r="AD68" s="978">
        <v>1.94</v>
      </c>
      <c r="AE68" s="978">
        <v>4.9000000000000004</v>
      </c>
      <c r="AF68" s="978">
        <v>1.74</v>
      </c>
      <c r="AG68" s="978">
        <v>13.900000000000002</v>
      </c>
      <c r="AH68" s="978">
        <v>5.6000000000000005</v>
      </c>
      <c r="AI68" s="978">
        <v>3.19</v>
      </c>
      <c r="AJ68" s="978">
        <v>4.2</v>
      </c>
      <c r="AK68" s="978">
        <v>6.9</v>
      </c>
      <c r="AL68" s="991">
        <v>454.18</v>
      </c>
      <c r="AM68" s="985">
        <v>3.8</v>
      </c>
      <c r="AN68" s="978">
        <v>0.08</v>
      </c>
      <c r="AO68" s="838">
        <f>IF(U68="n/a","n/a",IF(AA68&lt;0,"n/a",IF(AA68="n/a","n/a",J68+U68-AA68)))</f>
        <v>-7.7182171767614864</v>
      </c>
      <c r="AP68" s="839">
        <f>IF(U68="n/a","n/a",J68+U68)</f>
        <v>5.6641357644149846</v>
      </c>
      <c r="AQ68" s="1001">
        <f>IF(OR(AC68&lt;0.01,AF68="n/a"),"n/a",(I68/SQRT(22.5*AC68*(I68/AF68))-1)*100)</f>
        <v>1.7301312681898606</v>
      </c>
      <c r="AR68" s="738">
        <f>INDEX(Historical!$C$7:$C$1442,MATCH(B68,Historical!$B$7:$B$1449,0))*IF(AH68="n/a",1.03,IF(AH68&lt;0,1.01,IF(AH68&gt;10,1.1,(1+AH68/100))))</f>
        <v>1.0771200000000001</v>
      </c>
      <c r="AS68" s="999">
        <f>IF($AI68="n/a",1.03*AR68,IF($AI68&lt;0,1.01*AR68,IF($AI68&gt;10,1.1*AR68,(1+$AI68/100)*AR68)))</f>
        <v>1.1114801280000002</v>
      </c>
      <c r="AT68" s="999">
        <f>IF($AK68="n/a",1.03*AS68,IF($AK68&lt;0,1.01*AS68,IF($AK68&gt;10,1.1*AS68,(1+$AK68/100)*AS68)))</f>
        <v>1.1881722568320001</v>
      </c>
      <c r="AU68" s="999">
        <f>IF($AK68="n/a",1.03*AT68,IF($AK68&lt;0,1.01*AT68,IF($AK68&gt;10,1.1*AT68,(1+$AK68/100)*AT68)))</f>
        <v>1.270156142553408</v>
      </c>
      <c r="AV68" s="999">
        <f>IF($AK68="n/a",1.03*AU68,IF($AK68&lt;0,1.01*AU68,IF($AK68&gt;10,1.1*AU68,(1+$AK68/100)*AU68)))</f>
        <v>1.3577969163895931</v>
      </c>
      <c r="AW68" s="738">
        <f>SUM(AR68:AV68)</f>
        <v>6.0047254437750013</v>
      </c>
      <c r="AX68" s="846">
        <f>AW68/I68*100</f>
        <v>18.853141110753533</v>
      </c>
      <c r="AY68" s="1080">
        <v>0.56999999999999995</v>
      </c>
      <c r="AZ68" s="985">
        <v>6.4799999999999995</v>
      </c>
      <c r="BA68" s="985">
        <v>-18.29</v>
      </c>
      <c r="BB68" s="985">
        <v>-3.66</v>
      </c>
      <c r="BC68" s="985">
        <v>-10.489999999999998</v>
      </c>
      <c r="BE68" s="700">
        <v>1994</v>
      </c>
      <c r="BF68" s="1013">
        <f>IF(BE68&gt;2008,0,IF(BE68&gt;2001,1,IF(BE68&gt;1990,2,IF(BE68&gt;1980,3,IF(BE68&gt;1973,4,IF(BE68&gt;1970,5,IF(BE68&gt;1960,6,IF(BE68&gt;1958,7,IF(BE68&gt;1953,8,9)))))))))</f>
        <v>2</v>
      </c>
      <c r="BG68" s="995">
        <v>1.3</v>
      </c>
    </row>
    <row r="69" spans="1:59" ht="11.25" customHeight="1" x14ac:dyDescent="0.2">
      <c r="A69" s="976" t="s">
        <v>441</v>
      </c>
      <c r="B69" s="988" t="s">
        <v>442</v>
      </c>
      <c r="C69" s="1070" t="s">
        <v>131</v>
      </c>
      <c r="D69" s="1070" t="s">
        <v>4403</v>
      </c>
      <c r="E69" s="828">
        <v>26</v>
      </c>
      <c r="F69" s="1148">
        <v>112</v>
      </c>
      <c r="G69" s="1120" t="s">
        <v>37</v>
      </c>
      <c r="H69" s="1120" t="s">
        <v>37</v>
      </c>
      <c r="I69" s="987">
        <v>35.39</v>
      </c>
      <c r="J69" s="738">
        <f>(M69/I69)*100</f>
        <v>2.7386267307148908</v>
      </c>
      <c r="K69" s="997">
        <v>0.24229999999999999</v>
      </c>
      <c r="L69" s="1000">
        <v>4</v>
      </c>
      <c r="M69" s="729">
        <f>K69*L69</f>
        <v>0.96919999999999995</v>
      </c>
      <c r="N69" s="983" t="s">
        <v>443</v>
      </c>
      <c r="O69" s="832">
        <v>0.2387</v>
      </c>
      <c r="P69" s="973">
        <v>43417</v>
      </c>
      <c r="Q69" s="973">
        <v>43425</v>
      </c>
      <c r="R69" s="729">
        <f>(K69-O69)/O69*100</f>
        <v>1.5081692501047306</v>
      </c>
      <c r="S69" s="795">
        <f>IF(INDEX(Historical!$D$7:$D$1442,MATCH(B69,Historical!$B$7:$B$1449,0))=0,"n/a",(INDEX(Historical!$C$7:$C$1442,MATCH(B69,Historical!$B$7:$B$1449,0))/INDEX(Historical!$D$7:$D$1442,MATCH(B69,Historical!$B$7:$B$1449,0))-1)*100)</f>
        <v>3.020822095155884</v>
      </c>
      <c r="T69" s="795">
        <f>IF(INDEX(Historical!$F$7:$F$1442,MATCH(B69,Historical!$B$7:$B$1449,0))=0,"n/a",((INDEX(Historical!$C$7:$C$1442,MATCH(B69,Historical!$B$7:$B$1449,0))/INDEX(Historical!$F$7:$F$1442,MATCH(B69,Historical!$B$7:$B$1449,0)))^(1/3)-1)*100)</f>
        <v>3.0262886643341202</v>
      </c>
      <c r="U69" s="795">
        <f>IF(INDEX(Historical!$H$7:$H$1442,MATCH(B69,Historical!$B$7:$B$1449,0))=0,"n/a",((INDEX(Historical!$C$7:$C$1442,MATCH(B69,Historical!$B$7:$B$1449,0))/INDEX(Historical!$H$7:$H$1442,MATCH(B69,Historical!$B$7:$B$1449,0)))^(1/5)-1)*100)</f>
        <v>3.0251556213853892</v>
      </c>
      <c r="V69" s="795">
        <f>IF(INDEX(Historical!$O$7:$O$1442,MATCH(B69,Historical!$B$7:$B$1449,0))=0,"n/a",((INDEX(Historical!$C$7:$C$1442,MATCH(B69,Historical!$B$7:$B$1449,0))/INDEX(Historical!$O$7:$O$1442,MATCH(B69,Historical!$B$7:$B$1449,0)))^(1/10)-1)*100)</f>
        <v>3.0484738217265051</v>
      </c>
      <c r="W69" s="796">
        <f>IF(OR(U69&lt;=0,U69="n/a",V69&lt;=0,V69="n/a"),"n/a",U69/V69)</f>
        <v>0.99235086088818381</v>
      </c>
      <c r="X69" s="797">
        <f>IF(OR(AJ69&lt;=0,AJ69="n/a",U69&lt;=0,U69="n/a"),"n/a",U69/AJ69)</f>
        <v>0.10395723784829516</v>
      </c>
      <c r="Y69" s="989"/>
      <c r="Z69" s="738">
        <f>IF(OR(AC69&lt;0.01,AC69="n/a"),"n/a",M69/AC69*100)</f>
        <v>23.242206235011988</v>
      </c>
      <c r="AA69" s="999">
        <f>IF(OR(AC69&lt;0.01,AC69="n/a"),"n/a",I69/AC69)</f>
        <v>8.4868105515587526</v>
      </c>
      <c r="AB69" s="1000">
        <v>12</v>
      </c>
      <c r="AC69" s="978">
        <v>4.17</v>
      </c>
      <c r="AD69" s="978">
        <v>2.12</v>
      </c>
      <c r="AE69" s="978">
        <v>4.09</v>
      </c>
      <c r="AF69" s="978">
        <v>2.1800000000000002</v>
      </c>
      <c r="AG69" s="978">
        <v>10.100000000000001</v>
      </c>
      <c r="AH69" s="978">
        <v>186.8</v>
      </c>
      <c r="AI69" s="978" t="s">
        <v>137</v>
      </c>
      <c r="AJ69" s="978">
        <v>29.099999999999998</v>
      </c>
      <c r="AK69" s="978">
        <v>4</v>
      </c>
      <c r="AL69" s="991">
        <v>332.67</v>
      </c>
      <c r="AM69" s="985">
        <v>4.01</v>
      </c>
      <c r="AN69" s="978">
        <v>0.86</v>
      </c>
      <c r="AO69" s="838">
        <f>IF(U69="n/a","n/a",IF(AA69&lt;0,"n/a",IF(AA69="n/a","n/a",J69+U69-AA69)))</f>
        <v>-2.7230281994584722</v>
      </c>
      <c r="AP69" s="839">
        <f>IF(U69="n/a","n/a",J69+U69)</f>
        <v>5.7637823521002804</v>
      </c>
      <c r="AQ69" s="1001">
        <f>IF(OR(AC69&lt;0.01,AF69="n/a"),"n/a",(I69/SQRT(22.5*AC69*(I69/AF69))-1)*100)</f>
        <v>-9.3204739452710896</v>
      </c>
      <c r="AR69" s="738">
        <f>INDEX(Historical!$C$7:$C$1442,MATCH(B69,Historical!$B$7:$B$1449,0))*IF(AH69="n/a",1.03,IF(AH69&lt;0,1.01,IF(AH69&gt;10,1.1,(1+AH69/100))))</f>
        <v>1.0503900000000002</v>
      </c>
      <c r="AS69" s="999">
        <f>IF($AI69="n/a",1.03*AR69,IF($AI69&lt;0,1.01*AR69,IF($AI69&gt;10,1.1*AR69,(1+$AI69/100)*AR69)))</f>
        <v>1.0819017000000002</v>
      </c>
      <c r="AT69" s="999">
        <f>IF($AK69="n/a",1.03*AS69,IF($AK69&lt;0,1.01*AS69,IF($AK69&gt;10,1.1*AS69,(1+$AK69/100)*AS69)))</f>
        <v>1.1251777680000001</v>
      </c>
      <c r="AU69" s="999">
        <f>IF($AK69="n/a",1.03*AT69,IF($AK69&lt;0,1.01*AT69,IF($AK69&gt;10,1.1*AT69,(1+$AK69/100)*AT69)))</f>
        <v>1.1701848787200002</v>
      </c>
      <c r="AV69" s="999">
        <f>IF($AK69="n/a",1.03*AU69,IF($AK69&lt;0,1.01*AU69,IF($AK69&gt;10,1.1*AU69,(1+$AK69/100)*AU69)))</f>
        <v>1.2169922738688002</v>
      </c>
      <c r="AW69" s="738">
        <f>SUM(AR69:AV69)</f>
        <v>5.6446466205888006</v>
      </c>
      <c r="AX69" s="846">
        <f>AW69/I69*100</f>
        <v>15.949835039810118</v>
      </c>
      <c r="AY69" s="1080">
        <v>0.04</v>
      </c>
      <c r="AZ69" s="985">
        <v>10.59</v>
      </c>
      <c r="BA69" s="985">
        <v>-11.899999999999999</v>
      </c>
      <c r="BB69" s="985">
        <v>0.3</v>
      </c>
      <c r="BC69" s="985">
        <v>-3.92</v>
      </c>
      <c r="BE69" s="700">
        <v>1993</v>
      </c>
      <c r="BF69" s="1013">
        <f>IF(BE69&gt;2008,0,IF(BE69&gt;2001,1,IF(BE69&gt;1990,2,IF(BE69&gt;1980,3,IF(BE69&gt;1973,4,IF(BE69&gt;1970,5,IF(BE69&gt;1960,6,IF(BE69&gt;1958,7,IF(BE69&gt;1953,8,9)))))))))</f>
        <v>2</v>
      </c>
      <c r="BG69" s="995">
        <v>3</v>
      </c>
    </row>
    <row r="70" spans="1:59" ht="11.25" customHeight="1" x14ac:dyDescent="0.2">
      <c r="A70" s="976" t="s">
        <v>960</v>
      </c>
      <c r="B70" s="988" t="s">
        <v>961</v>
      </c>
      <c r="C70" s="1070" t="s">
        <v>108</v>
      </c>
      <c r="D70" s="1070" t="s">
        <v>4401</v>
      </c>
      <c r="E70" s="828">
        <v>7</v>
      </c>
      <c r="F70" s="1148">
        <v>645</v>
      </c>
      <c r="G70" s="1148" t="s">
        <v>115</v>
      </c>
      <c r="H70" s="1148" t="s">
        <v>115</v>
      </c>
      <c r="I70" s="987">
        <v>21.65</v>
      </c>
      <c r="J70" s="738">
        <f>(M70/I70)*100</f>
        <v>3.1408775981524251</v>
      </c>
      <c r="K70" s="990">
        <v>0.17</v>
      </c>
      <c r="L70" s="1000">
        <v>4</v>
      </c>
      <c r="M70" s="729">
        <f>K70*L70</f>
        <v>0.68</v>
      </c>
      <c r="N70" s="983" t="s">
        <v>149</v>
      </c>
      <c r="O70" s="831">
        <v>0.15</v>
      </c>
      <c r="P70" s="973">
        <v>43434</v>
      </c>
      <c r="Q70" s="973">
        <v>43451</v>
      </c>
      <c r="R70" s="729">
        <f>(K70-O70)/O70*100</f>
        <v>13.333333333333346</v>
      </c>
      <c r="S70" s="795">
        <f>IF(INDEX(Historical!$D$7:$D$1442,MATCH(B70,Historical!$B$7:$B$1449,0))=0,"n/a",(INDEX(Historical!$C$7:$C$1442,MATCH(B70,Historical!$B$7:$B$1449,0))/INDEX(Historical!$D$7:$D$1442,MATCH(B70,Historical!$B$7:$B$1449,0))-1)*100)</f>
        <v>24</v>
      </c>
      <c r="T70" s="795">
        <f>IF(INDEX(Historical!$F$7:$F$1442,MATCH(B70,Historical!$B$7:$B$1449,0))=0,"n/a",((INDEX(Historical!$C$7:$C$1442,MATCH(B70,Historical!$B$7:$B$1449,0))/INDEX(Historical!$F$7:$F$1442,MATCH(B70,Historical!$B$7:$B$1449,0)))^(1/3)-1)*100)</f>
        <v>14.780807987640143</v>
      </c>
      <c r="U70" s="795">
        <f>IF(INDEX(Historical!$H$7:$H$1442,MATCH(B70,Historical!$B$7:$B$1449,0))=0,"n/a",((INDEX(Historical!$C$7:$C$1442,MATCH(B70,Historical!$B$7:$B$1449,0))/INDEX(Historical!$H$7:$H$1442,MATCH(B70,Historical!$B$7:$B$1449,0)))^(1/5)-1)*100)</f>
        <v>13.442437615833924</v>
      </c>
      <c r="V70" s="795">
        <f>IF(INDEX(Historical!$O$7:$O$1442,MATCH(B70,Historical!$B$7:$B$1449,0))=0,"n/a",((INDEX(Historical!$C$7:$C$1442,MATCH(B70,Historical!$B$7:$B$1449,0))/INDEX(Historical!$O$7:$O$1442,MATCH(B70,Historical!$B$7:$B$1449,0)))^(1/10)-1)*100)</f>
        <v>-6.9194808529827512</v>
      </c>
      <c r="W70" s="796" t="str">
        <f>IF(OR(U70&lt;=0,U70="n/a",V70&lt;=0,V70="n/a"),"n/a",U70/V70)</f>
        <v>n/a</v>
      </c>
      <c r="X70" s="797">
        <f>IF(OR(AJ70&lt;=0,AJ70="n/a",U70&lt;=0,U70="n/a"),"n/a",U70/AJ70)</f>
        <v>1.5814632489216383</v>
      </c>
      <c r="Y70" s="753"/>
      <c r="Z70" s="738">
        <f>IF(OR(AC70&lt;0.01,AC70="n/a"),"n/a",M70/AC70*100)</f>
        <v>38.202247191011239</v>
      </c>
      <c r="AA70" s="999">
        <f>IF(OR(AC70&lt;0.01,AC70="n/a"),"n/a",I70/AC70)</f>
        <v>12.162921348314606</v>
      </c>
      <c r="AB70" s="1000">
        <v>12</v>
      </c>
      <c r="AC70" s="978">
        <v>1.78</v>
      </c>
      <c r="AD70" s="978">
        <v>1.31</v>
      </c>
      <c r="AE70" s="978">
        <v>3.22</v>
      </c>
      <c r="AF70" s="978">
        <v>1.04</v>
      </c>
      <c r="AG70" s="978">
        <v>7.6</v>
      </c>
      <c r="AH70" s="978">
        <v>19.400000000000002</v>
      </c>
      <c r="AI70" s="978">
        <v>5.07</v>
      </c>
      <c r="AJ70" s="978">
        <v>8.5</v>
      </c>
      <c r="AK70" s="978">
        <v>9.33</v>
      </c>
      <c r="AL70" s="991">
        <v>3470</v>
      </c>
      <c r="AM70" s="985">
        <v>1</v>
      </c>
      <c r="AN70" s="978">
        <v>0.22</v>
      </c>
      <c r="AO70" s="838">
        <f>IF(U70="n/a","n/a",IF(AA70&lt;0,"n/a",IF(AA70="n/a","n/a",J70+U70-AA70)))</f>
        <v>4.420393865671743</v>
      </c>
      <c r="AP70" s="839">
        <f>IF(U70="n/a","n/a",J70+U70)</f>
        <v>16.583315213986349</v>
      </c>
      <c r="AQ70" s="1001">
        <f>IF(OR(AC70&lt;0.01,AF70="n/a"),"n/a",(I70/SQRT(22.5*AC70*(I70/AF70))-1)*100)</f>
        <v>-25.020185820901865</v>
      </c>
      <c r="AR70" s="738">
        <f>INDEX(Historical!$C$7:$C$1442,MATCH(B70,Historical!$B$7:$B$1449,0))*IF(AH70="n/a",1.03,IF(AH70&lt;0,1.01,IF(AH70&gt;10,1.1,(1+AH70/100))))</f>
        <v>0.68200000000000005</v>
      </c>
      <c r="AS70" s="999">
        <f>IF($AI70="n/a",1.03*AR70,IF($AI70&lt;0,1.01*AR70,IF($AI70&gt;10,1.1*AR70,(1+$AI70/100)*AR70)))</f>
        <v>0.71657740000000003</v>
      </c>
      <c r="AT70" s="999">
        <f>IF($AK70="n/a",1.03*AS70,IF($AK70&lt;0,1.01*AS70,IF($AK70&gt;10,1.1*AS70,(1+$AK70/100)*AS70)))</f>
        <v>0.78343407141999999</v>
      </c>
      <c r="AU70" s="999">
        <f>IF($AK70="n/a",1.03*AT70,IF($AK70&lt;0,1.01*AT70,IF($AK70&gt;10,1.1*AT70,(1+$AK70/100)*AT70)))</f>
        <v>0.85652847028348589</v>
      </c>
      <c r="AV70" s="999">
        <f>IF($AK70="n/a",1.03*AU70,IF($AK70&lt;0,1.01*AU70,IF($AK70&gt;10,1.1*AU70,(1+$AK70/100)*AU70)))</f>
        <v>0.9364425765609351</v>
      </c>
      <c r="AW70" s="738">
        <f>SUM(AR70:AV70)</f>
        <v>3.9749825182644209</v>
      </c>
      <c r="AX70" s="846">
        <f>AW70/I70*100</f>
        <v>18.360196389212106</v>
      </c>
      <c r="AY70" s="1080">
        <v>1.08</v>
      </c>
      <c r="AZ70" s="985">
        <v>16.84</v>
      </c>
      <c r="BA70" s="985">
        <v>-25.41</v>
      </c>
      <c r="BB70" s="985">
        <v>2.11</v>
      </c>
      <c r="BC70" s="985">
        <v>-14.280000000000001</v>
      </c>
      <c r="BE70" s="700">
        <v>2012</v>
      </c>
      <c r="BF70" s="1013">
        <f>IF(BE70&gt;2008,0,IF(BE70&gt;2001,1,IF(BE70&gt;1990,2,IF(BE70&gt;1980,3,IF(BE70&gt;1973,4,IF(BE70&gt;1970,5,IF(BE70&gt;1960,6,IF(BE70&gt;1958,7,IF(BE70&gt;1953,8,9)))))))))</f>
        <v>0</v>
      </c>
      <c r="BG70" s="995">
        <v>0.8</v>
      </c>
    </row>
    <row r="71" spans="1:59" ht="11.25" customHeight="1" x14ac:dyDescent="0.2">
      <c r="A71" s="984" t="s">
        <v>955</v>
      </c>
      <c r="B71" s="988" t="s">
        <v>956</v>
      </c>
      <c r="C71" s="1070" t="s">
        <v>123</v>
      </c>
      <c r="D71" s="1070" t="s">
        <v>4233</v>
      </c>
      <c r="E71" s="828">
        <v>9</v>
      </c>
      <c r="F71" s="1148">
        <v>375</v>
      </c>
      <c r="G71" s="1148" t="s">
        <v>37</v>
      </c>
      <c r="H71" s="1148" t="s">
        <v>37</v>
      </c>
      <c r="I71" s="987">
        <v>75.900000000000006</v>
      </c>
      <c r="J71" s="738">
        <f>(M71/I71)*100</f>
        <v>1.3175230566534915</v>
      </c>
      <c r="K71" s="990">
        <v>0.25</v>
      </c>
      <c r="L71" s="1000">
        <v>4</v>
      </c>
      <c r="M71" s="729">
        <f>K71*L71</f>
        <v>1</v>
      </c>
      <c r="N71" s="983" t="s">
        <v>149</v>
      </c>
      <c r="O71" s="831">
        <v>0.22500000000000001</v>
      </c>
      <c r="P71" s="973">
        <v>43251</v>
      </c>
      <c r="Q71" s="973">
        <v>43266</v>
      </c>
      <c r="R71" s="729">
        <f>(K71-O71)/O71*100</f>
        <v>11.111111111111107</v>
      </c>
      <c r="S71" s="795">
        <f>IF(INDEX(Historical!$D$7:$D$1442,MATCH(B71,Historical!$B$7:$B$1449,0))=0,"n/a",(INDEX(Historical!$C$7:$C$1442,MATCH(B71,Historical!$B$7:$B$1449,0))/INDEX(Historical!$D$7:$D$1442,MATCH(B71,Historical!$B$7:$B$1449,0))-1)*100)</f>
        <v>12.612612612612617</v>
      </c>
      <c r="T71" s="795">
        <f>IF(INDEX(Historical!$F$7:$F$1442,MATCH(B71,Historical!$B$7:$B$1449,0))=0,"n/a",((INDEX(Historical!$C$7:$C$1442,MATCH(B71,Historical!$B$7:$B$1449,0))/INDEX(Historical!$F$7:$F$1442,MATCH(B71,Historical!$B$7:$B$1449,0)))^(1/3)-1)*100)</f>
        <v>9.6880316074783313</v>
      </c>
      <c r="U71" s="795">
        <f>IF(INDEX(Historical!$H$7:$H$1442,MATCH(B71,Historical!$B$7:$B$1449,0))=0,"n/a",((INDEX(Historical!$C$7:$C$1442,MATCH(B71,Historical!$B$7:$B$1449,0))/INDEX(Historical!$H$7:$H$1442,MATCH(B71,Historical!$B$7:$B$1449,0)))^(1/5)-1)*100)</f>
        <v>9.8659722293440222</v>
      </c>
      <c r="V71" s="795">
        <f>IF(INDEX(Historical!$O$7:$O$1442,MATCH(B71,Historical!$B$7:$B$1449,0))=0,"n/a",((INDEX(Historical!$C$7:$C$1442,MATCH(B71,Historical!$B$7:$B$1449,0))/INDEX(Historical!$O$7:$O$1442,MATCH(B71,Historical!$B$7:$B$1449,0)))^(1/10)-1)*100)</f>
        <v>8.2743519447745495</v>
      </c>
      <c r="W71" s="796">
        <f>IF(OR(U71&lt;=0,U71="n/a",V71&lt;=0,V71="n/a"),"n/a",U71/V71)</f>
        <v>1.192355884206088</v>
      </c>
      <c r="X71" s="797" t="str">
        <f>IF(OR(AJ71&lt;=0,AJ71="n/a",U71&lt;=0,U71="n/a"),"n/a",U71/AJ71)</f>
        <v>n/a</v>
      </c>
      <c r="Y71" s="755"/>
      <c r="Z71" s="738">
        <f>IF(OR(AC71&lt;0.01,AC71="n/a"),"n/a",M71/AC71*100)</f>
        <v>59.171597633136095</v>
      </c>
      <c r="AA71" s="999">
        <f>IF(OR(AC71&lt;0.01,AC71="n/a"),"n/a",I71/AC71)</f>
        <v>44.911242603550299</v>
      </c>
      <c r="AB71" s="1000">
        <v>9</v>
      </c>
      <c r="AC71" s="978">
        <v>1.69</v>
      </c>
      <c r="AD71" s="978">
        <v>18.04</v>
      </c>
      <c r="AE71" s="978">
        <v>1.26</v>
      </c>
      <c r="AF71" s="978">
        <v>1.4</v>
      </c>
      <c r="AG71" s="978">
        <v>3.4000000000000004</v>
      </c>
      <c r="AH71" s="978">
        <v>177.1</v>
      </c>
      <c r="AI71" s="978">
        <v>34.870000000000005</v>
      </c>
      <c r="AJ71" s="978">
        <v>-25</v>
      </c>
      <c r="AK71" s="978">
        <v>2.4899999999999998</v>
      </c>
      <c r="AL71" s="991">
        <v>4730</v>
      </c>
      <c r="AM71" s="985">
        <v>0.3</v>
      </c>
      <c r="AN71" s="978">
        <v>0.74</v>
      </c>
      <c r="AO71" s="838">
        <f>IF(U71="n/a","n/a",IF(AA71&lt;0,"n/a",IF(AA71="n/a","n/a",J71+U71-AA71)))</f>
        <v>-33.727747317552783</v>
      </c>
      <c r="AP71" s="839">
        <f>IF(U71="n/a","n/a",J71+U71)</f>
        <v>11.183495285997514</v>
      </c>
      <c r="AQ71" s="1001">
        <f>IF(OR(AC71&lt;0.01,AF71="n/a"),"n/a",(I71/SQRT(22.5*AC71*(I71/AF71))-1)*100)</f>
        <v>67.166902153334206</v>
      </c>
      <c r="AR71" s="738">
        <f>INDEX(Historical!$C$7:$C$1442,MATCH(B71,Historical!$B$7:$B$1449,0))*IF(AH71="n/a",1.03,IF(AH71&lt;0,1.01,IF(AH71&gt;10,1.1,(1+AH71/100))))</f>
        <v>1.0725</v>
      </c>
      <c r="AS71" s="999">
        <f>IF($AI71="n/a",1.03*AR71,IF($AI71&lt;0,1.01*AR71,IF($AI71&gt;10,1.1*AR71,(1+$AI71/100)*AR71)))</f>
        <v>1.1797500000000001</v>
      </c>
      <c r="AT71" s="999">
        <f>IF($AK71="n/a",1.03*AS71,IF($AK71&lt;0,1.01*AS71,IF($AK71&gt;10,1.1*AS71,(1+$AK71/100)*AS71)))</f>
        <v>1.209125775</v>
      </c>
      <c r="AU71" s="999">
        <f>IF($AK71="n/a",1.03*AT71,IF($AK71&lt;0,1.01*AT71,IF($AK71&gt;10,1.1*AT71,(1+$AK71/100)*AT71)))</f>
        <v>1.2392330067974999</v>
      </c>
      <c r="AV71" s="999">
        <f>IF($AK71="n/a",1.03*AU71,IF($AK71&lt;0,1.01*AU71,IF($AK71&gt;10,1.1*AU71,(1+$AK71/100)*AU71)))</f>
        <v>1.2700899086667576</v>
      </c>
      <c r="AW71" s="738">
        <f>SUM(AR71:AV71)</f>
        <v>5.9706986904642578</v>
      </c>
      <c r="AX71" s="846">
        <f>AW71/I71*100</f>
        <v>7.8665331890174679</v>
      </c>
      <c r="AY71" s="1080">
        <v>1.33</v>
      </c>
      <c r="AZ71" s="985">
        <v>17.11</v>
      </c>
      <c r="BA71" s="985">
        <v>-12.389999999999999</v>
      </c>
      <c r="BB71" s="985">
        <v>0.45999999999999996</v>
      </c>
      <c r="BC71" s="985">
        <v>-3.2099999999999995</v>
      </c>
      <c r="BE71" s="700">
        <v>2010</v>
      </c>
      <c r="BF71" s="1013">
        <f>IF(BE71&gt;2008,0,IF(BE71&gt;2001,1,IF(BE71&gt;1990,2,IF(BE71&gt;1980,3,IF(BE71&gt;1973,4,IF(BE71&gt;1970,5,IF(BE71&gt;1960,6,IF(BE71&gt;1958,7,IF(BE71&gt;1953,8,9)))))))))</f>
        <v>0</v>
      </c>
      <c r="BG71" s="995">
        <v>1.4000000000000001</v>
      </c>
    </row>
    <row r="72" spans="1:59" ht="11.25" customHeight="1" x14ac:dyDescent="0.2">
      <c r="A72" s="976" t="s">
        <v>920</v>
      </c>
      <c r="B72" s="988" t="s">
        <v>921</v>
      </c>
      <c r="C72" s="1070" t="s">
        <v>108</v>
      </c>
      <c r="D72" s="1070" t="s">
        <v>4401</v>
      </c>
      <c r="E72" s="828">
        <v>8</v>
      </c>
      <c r="F72" s="1148">
        <v>494</v>
      </c>
      <c r="G72" s="1092" t="s">
        <v>106</v>
      </c>
      <c r="H72" s="1092" t="s">
        <v>106</v>
      </c>
      <c r="I72" s="987">
        <v>25.14</v>
      </c>
      <c r="J72" s="738">
        <f>(M72/I72)*100</f>
        <v>3.6595067621320609</v>
      </c>
      <c r="K72" s="990">
        <v>0.23</v>
      </c>
      <c r="L72" s="1000">
        <v>4</v>
      </c>
      <c r="M72" s="729">
        <f>K72*L72</f>
        <v>0.92</v>
      </c>
      <c r="N72" s="983" t="s">
        <v>107</v>
      </c>
      <c r="O72" s="831">
        <v>0.22</v>
      </c>
      <c r="P72" s="973">
        <v>43220</v>
      </c>
      <c r="Q72" s="973">
        <v>43235</v>
      </c>
      <c r="R72" s="729">
        <f>(K72-O72)/O72*100</f>
        <v>4.5454545454545494</v>
      </c>
      <c r="S72" s="795">
        <f>IF(INDEX(Historical!$D$7:$D$1442,MATCH(B72,Historical!$B$7:$B$1449,0))=0,"n/a",(INDEX(Historical!$C$7:$C$1442,MATCH(B72,Historical!$B$7:$B$1449,0))/INDEX(Historical!$D$7:$D$1442,MATCH(B72,Historical!$B$7:$B$1449,0))-1)*100)</f>
        <v>4.5977011494252817</v>
      </c>
      <c r="T72" s="795">
        <f>IF(INDEX(Historical!$F$7:$F$1442,MATCH(B72,Historical!$B$7:$B$1449,0))=0,"n/a",((INDEX(Historical!$C$7:$C$1442,MATCH(B72,Historical!$B$7:$B$1449,0))/INDEX(Historical!$F$7:$F$1442,MATCH(B72,Historical!$B$7:$B$1449,0)))^(1/3)-1)*100)</f>
        <v>5.2726599609396629</v>
      </c>
      <c r="U72" s="795">
        <f>IF(INDEX(Historical!$H$7:$H$1442,MATCH(B72,Historical!$B$7:$B$1449,0))=0,"n/a",((INDEX(Historical!$C$7:$C$1442,MATCH(B72,Historical!$B$7:$B$1449,0))/INDEX(Historical!$H$7:$H$1442,MATCH(B72,Historical!$B$7:$B$1449,0)))^(1/5)-1)*100)</f>
        <v>7.6316922514810814</v>
      </c>
      <c r="V72" s="795">
        <f>IF(INDEX(Historical!$O$7:$O$1442,MATCH(B72,Historical!$B$7:$B$1449,0))=0,"n/a",((INDEX(Historical!$C$7:$C$1442,MATCH(B72,Historical!$B$7:$B$1449,0))/INDEX(Historical!$O$7:$O$1442,MATCH(B72,Historical!$B$7:$B$1449,0)))^(1/10)-1)*100)</f>
        <v>-1.967101971276064</v>
      </c>
      <c r="W72" s="796" t="str">
        <f>IF(OR(U72&lt;=0,U72="n/a",V72&lt;=0,V72="n/a"),"n/a",U72/V72)</f>
        <v>n/a</v>
      </c>
      <c r="X72" s="797">
        <f>IF(OR(AJ72&lt;=0,AJ72="n/a",U72&lt;=0,U72="n/a"),"n/a",U72/AJ72)</f>
        <v>7.6316922514810814</v>
      </c>
      <c r="Y72" s="756" t="s">
        <v>4118</v>
      </c>
      <c r="Z72" s="738">
        <f>IF(OR(AC72&lt;0.01,AC72="n/a"),"n/a",M72/AC72*100)</f>
        <v>51.396648044692739</v>
      </c>
      <c r="AA72" s="999">
        <f>IF(OR(AC72&lt;0.01,AC72="n/a"),"n/a",I72/AC72)</f>
        <v>14.044692737430168</v>
      </c>
      <c r="AB72" s="1000">
        <v>12</v>
      </c>
      <c r="AC72" s="978">
        <v>1.79</v>
      </c>
      <c r="AD72" s="978" t="s">
        <v>137</v>
      </c>
      <c r="AE72" s="978">
        <v>4.87</v>
      </c>
      <c r="AF72" s="978">
        <v>1.39</v>
      </c>
      <c r="AG72" s="978">
        <v>8.9</v>
      </c>
      <c r="AH72" s="978">
        <v>-5.4</v>
      </c>
      <c r="AI72" s="978" t="s">
        <v>137</v>
      </c>
      <c r="AJ72" s="978">
        <v>1</v>
      </c>
      <c r="AK72" s="978" t="s">
        <v>137</v>
      </c>
      <c r="AL72" s="991">
        <v>233.05</v>
      </c>
      <c r="AM72" s="985">
        <v>0.4</v>
      </c>
      <c r="AN72" s="978">
        <v>0</v>
      </c>
      <c r="AO72" s="838">
        <f>IF(U72="n/a","n/a",IF(AA72&lt;0,"n/a",IF(AA72="n/a","n/a",J72+U72-AA72)))</f>
        <v>-2.7534937238170265</v>
      </c>
      <c r="AP72" s="839">
        <f>IF(U72="n/a","n/a",J72+U72)</f>
        <v>11.291199013613141</v>
      </c>
      <c r="AQ72" s="1001">
        <f>IF(OR(AC72&lt;0.01,AF72="n/a"),"n/a",(I72/SQRT(22.5*AC72*(I72/AF72))-1)*100)</f>
        <v>-6.8522728731328471</v>
      </c>
      <c r="AR72" s="738">
        <f>INDEX(Historical!$C$7:$C$1442,MATCH(B72,Historical!$B$7:$B$1449,0))*IF(AH72="n/a",1.03,IF(AH72&lt;0,1.01,IF(AH72&gt;10,1.1,(1+AH72/100))))</f>
        <v>0.91910000000000003</v>
      </c>
      <c r="AS72" s="999">
        <f>IF($AI72="n/a",1.03*AR72,IF($AI72&lt;0,1.01*AR72,IF($AI72&gt;10,1.1*AR72,(1+$AI72/100)*AR72)))</f>
        <v>0.9466730000000001</v>
      </c>
      <c r="AT72" s="999">
        <f>IF($AK72="n/a",1.03*AS72,IF($AK72&lt;0,1.01*AS72,IF($AK72&gt;10,1.1*AS72,(1+$AK72/100)*AS72)))</f>
        <v>0.97507319000000015</v>
      </c>
      <c r="AU72" s="999">
        <f>IF($AK72="n/a",1.03*AT72,IF($AK72&lt;0,1.01*AT72,IF($AK72&gt;10,1.1*AT72,(1+$AK72/100)*AT72)))</f>
        <v>1.0043253857000001</v>
      </c>
      <c r="AV72" s="999">
        <f>IF($AK72="n/a",1.03*AU72,IF($AK72&lt;0,1.01*AU72,IF($AK72&gt;10,1.1*AU72,(1+$AK72/100)*AU72)))</f>
        <v>1.0344551472710002</v>
      </c>
      <c r="AW72" s="738">
        <f>SUM(AR72:AV72)</f>
        <v>4.8796267229710004</v>
      </c>
      <c r="AX72" s="846">
        <f>AW72/I72*100</f>
        <v>19.409811944992043</v>
      </c>
      <c r="AY72" s="1080">
        <v>0.57999999999999996</v>
      </c>
      <c r="AZ72" s="985">
        <v>2.5700000000000003</v>
      </c>
      <c r="BA72" s="985">
        <v>-21.8</v>
      </c>
      <c r="BB72" s="985">
        <v>-4.32</v>
      </c>
      <c r="BC72" s="985">
        <v>-11.86</v>
      </c>
      <c r="BE72" s="700">
        <v>2011</v>
      </c>
      <c r="BF72" s="1013">
        <f>IF(BE72&gt;2008,0,IF(BE72&gt;2001,1,IF(BE72&gt;1990,2,IF(BE72&gt;1980,3,IF(BE72&gt;1973,4,IF(BE72&gt;1970,5,IF(BE72&gt;1960,6,IF(BE72&gt;1958,7,IF(BE72&gt;1953,8,9)))))))))</f>
        <v>0</v>
      </c>
      <c r="BG72" s="995">
        <v>1.0999999999999999</v>
      </c>
    </row>
    <row r="73" spans="1:59" s="874" customFormat="1" ht="11.25" customHeight="1" x14ac:dyDescent="0.2">
      <c r="A73" s="853" t="s">
        <v>141</v>
      </c>
      <c r="B73" s="882" t="s">
        <v>142</v>
      </c>
      <c r="C73" s="1070" t="s">
        <v>131</v>
      </c>
      <c r="D73" s="1070" t="s">
        <v>4402</v>
      </c>
      <c r="E73" s="854">
        <v>35</v>
      </c>
      <c r="F73" s="1148">
        <v>78</v>
      </c>
      <c r="G73" s="1272" t="s">
        <v>37</v>
      </c>
      <c r="H73" s="1272" t="s">
        <v>37</v>
      </c>
      <c r="I73" s="867">
        <v>97.63</v>
      </c>
      <c r="J73" s="856">
        <f>(M73/I73)*100</f>
        <v>2.1509781829355732</v>
      </c>
      <c r="K73" s="880">
        <v>0.52500000000000002</v>
      </c>
      <c r="L73" s="858">
        <v>4</v>
      </c>
      <c r="M73" s="859">
        <f>K73*L73</f>
        <v>2.1</v>
      </c>
      <c r="N73" s="860" t="s">
        <v>143</v>
      </c>
      <c r="O73" s="881">
        <v>0.48499999999999999</v>
      </c>
      <c r="P73" s="862">
        <v>43427</v>
      </c>
      <c r="Q73" s="862">
        <v>43444</v>
      </c>
      <c r="R73" s="859">
        <f>(K73-O73)/O73*100</f>
        <v>8.2474226804123791</v>
      </c>
      <c r="S73" s="795">
        <f>IF(INDEX(Historical!$D$7:$D$1442,MATCH(B73,Historical!$B$7:$B$1449,0))=0,"n/a",(INDEX(Historical!$C$7:$C$1442,MATCH(B73,Historical!$B$7:$B$1449,0))/INDEX(Historical!$D$7:$D$1442,MATCH(B73,Historical!$B$7:$B$1449,0))-1)*100)</f>
        <v>7.9019073569482234</v>
      </c>
      <c r="T73" s="795">
        <f>IF(INDEX(Historical!$F$7:$F$1442,MATCH(B73,Historical!$B$7:$B$1449,0))=0,"n/a",((INDEX(Historical!$C$7:$C$1442,MATCH(B73,Historical!$B$7:$B$1449,0))/INDEX(Historical!$F$7:$F$1442,MATCH(B73,Historical!$B$7:$B$1449,0)))^(1/3)-1)*100)</f>
        <v>7.5860646672289311</v>
      </c>
      <c r="U73" s="795">
        <f>IF(INDEX(Historical!$H$7:$H$1442,MATCH(B73,Historical!$B$7:$B$1449,0))=0,"n/a",((INDEX(Historical!$C$7:$C$1442,MATCH(B73,Historical!$B$7:$B$1449,0))/INDEX(Historical!$H$7:$H$1442,MATCH(B73,Historical!$B$7:$B$1449,0)))^(1/5)-1)*100)</f>
        <v>6.8748133269252554</v>
      </c>
      <c r="V73" s="795">
        <f>IF(INDEX(Historical!$O$7:$O$1442,MATCH(B73,Historical!$B$7:$B$1449,0))=0,"n/a",((INDEX(Historical!$C$7:$C$1442,MATCH(B73,Historical!$B$7:$B$1449,0))/INDEX(Historical!$O$7:$O$1442,MATCH(B73,Historical!$B$7:$B$1449,0)))^(1/10)-1)*100)</f>
        <v>4.2570585584205789</v>
      </c>
      <c r="W73" s="863">
        <f>IF(OR(U73&lt;=0,U73="n/a",V73&lt;=0,V73="n/a"),"n/a",U73/V73)</f>
        <v>1.6149210147289812</v>
      </c>
      <c r="X73" s="864">
        <f>IF(OR(AJ73&lt;=0,AJ73="n/a",U73&lt;=0,U73="n/a"),"n/a",U73/AJ73)</f>
        <v>0.70151156397196479</v>
      </c>
      <c r="Y73" s="882"/>
      <c r="Z73" s="856">
        <f>IF(OR(AC73&lt;0.01,AC73="n/a"),"n/a",M73/AC73*100)</f>
        <v>52.763819095477395</v>
      </c>
      <c r="AA73" s="866">
        <f>IF(OR(AC73&lt;0.01,AC73="n/a"),"n/a",I73/AC73)</f>
        <v>24.530150753768844</v>
      </c>
      <c r="AB73" s="858">
        <v>9</v>
      </c>
      <c r="AC73" s="867">
        <v>3.98</v>
      </c>
      <c r="AD73" s="867">
        <v>3.8</v>
      </c>
      <c r="AE73" s="867">
        <v>3.73</v>
      </c>
      <c r="AF73" s="867">
        <v>2.29</v>
      </c>
      <c r="AG73" s="867">
        <v>12.8</v>
      </c>
      <c r="AH73" s="867">
        <v>10.9</v>
      </c>
      <c r="AI73" s="867">
        <v>6.5600000000000005</v>
      </c>
      <c r="AJ73" s="867">
        <v>9.8000000000000007</v>
      </c>
      <c r="AK73" s="867">
        <v>6.45</v>
      </c>
      <c r="AL73" s="868">
        <v>11630</v>
      </c>
      <c r="AM73" s="869">
        <v>1</v>
      </c>
      <c r="AN73" s="867">
        <v>0.76</v>
      </c>
      <c r="AO73" s="870">
        <f>IF(U73="n/a","n/a",IF(AA73&lt;0,"n/a",IF(AA73="n/a","n/a",J73+U73-AA73)))</f>
        <v>-15.504359243908015</v>
      </c>
      <c r="AP73" s="871">
        <f>IF(U73="n/a","n/a",J73+U73)</f>
        <v>9.025791509860829</v>
      </c>
      <c r="AQ73" s="872">
        <f>IF(OR(AC73&lt;0.01,AF73="n/a"),"n/a",(I73/SQRT(22.5*AC73*(I73/AF73))-1)*100)</f>
        <v>58.007095798653083</v>
      </c>
      <c r="AR73" s="738">
        <f>INDEX(Historical!$C$7:$C$1442,MATCH(B73,Historical!$B$7:$B$1449,0))*IF(AH73="n/a",1.03,IF(AH73&lt;0,1.01,IF(AH73&gt;10,1.1,(1+AH73/100))))</f>
        <v>2.1779999999999999</v>
      </c>
      <c r="AS73" s="866">
        <f>IF($AI73="n/a",1.03*AR73,IF($AI73&lt;0,1.01*AR73,IF($AI73&gt;10,1.1*AR73,(1+$AI73/100)*AR73)))</f>
        <v>2.3208768000000002</v>
      </c>
      <c r="AT73" s="866">
        <f>IF($AK73="n/a",1.03*AS73,IF($AK73&lt;0,1.01*AS73,IF($AK73&gt;10,1.1*AS73,(1+$AK73/100)*AS73)))</f>
        <v>2.4705733536000003</v>
      </c>
      <c r="AU73" s="866">
        <f>IF($AK73="n/a",1.03*AT73,IF($AK73&lt;0,1.01*AT73,IF($AK73&gt;10,1.1*AT73,(1+$AK73/100)*AT73)))</f>
        <v>2.6299253349072003</v>
      </c>
      <c r="AV73" s="866">
        <f>IF($AK73="n/a",1.03*AU73,IF($AK73&lt;0,1.01*AU73,IF($AK73&gt;10,1.1*AU73,(1+$AK73/100)*AU73)))</f>
        <v>2.7995555190087145</v>
      </c>
      <c r="AW73" s="856">
        <f>SUM(AR73:AV73)</f>
        <v>12.398931007515916</v>
      </c>
      <c r="AX73" s="873">
        <f>AW73/I73*100</f>
        <v>12.699919089947675</v>
      </c>
      <c r="AY73" s="1081">
        <v>0.21</v>
      </c>
      <c r="AZ73" s="869">
        <v>27.689999999999998</v>
      </c>
      <c r="BA73" s="869">
        <v>-3.11</v>
      </c>
      <c r="BB73" s="869">
        <v>2.65</v>
      </c>
      <c r="BC73" s="869">
        <v>6.1</v>
      </c>
      <c r="BD73" s="1033"/>
      <c r="BE73" s="700">
        <v>1985</v>
      </c>
      <c r="BF73" s="1013">
        <f>IF(BE73&gt;2008,0,IF(BE73&gt;2001,1,IF(BE73&gt;1990,2,IF(BE73&gt;1980,3,IF(BE73&gt;1973,4,IF(BE73&gt;1970,5,IF(BE73&gt;1960,6,IF(BE73&gt;1958,7,IF(BE73&gt;1953,8,9)))))))))</f>
        <v>3</v>
      </c>
      <c r="BG73" s="931">
        <v>5.2</v>
      </c>
    </row>
    <row r="74" spans="1:59" ht="11.25" customHeight="1" x14ac:dyDescent="0.2">
      <c r="A74" s="976" t="s">
        <v>433</v>
      </c>
      <c r="B74" s="988" t="s">
        <v>434</v>
      </c>
      <c r="C74" s="1070" t="s">
        <v>123</v>
      </c>
      <c r="D74" s="1070" t="s">
        <v>4404</v>
      </c>
      <c r="E74" s="828">
        <v>25</v>
      </c>
      <c r="F74" s="1148">
        <v>123</v>
      </c>
      <c r="G74" s="1136" t="s">
        <v>106</v>
      </c>
      <c r="H74" s="1136" t="s">
        <v>106</v>
      </c>
      <c r="I74" s="978">
        <v>99.12</v>
      </c>
      <c r="J74" s="738">
        <f>(M74/I74)*100</f>
        <v>1.3720742534301857</v>
      </c>
      <c r="K74" s="997">
        <v>0.34</v>
      </c>
      <c r="L74" s="1000">
        <v>4</v>
      </c>
      <c r="M74" s="729">
        <f>K74*L74</f>
        <v>1.36</v>
      </c>
      <c r="N74" s="983" t="s">
        <v>435</v>
      </c>
      <c r="O74" s="832">
        <v>0.32</v>
      </c>
      <c r="P74" s="973">
        <v>43312</v>
      </c>
      <c r="Q74" s="973">
        <v>43334</v>
      </c>
      <c r="R74" s="729">
        <f>(K74-O74)/O74*100</f>
        <v>6.2500000000000053</v>
      </c>
      <c r="S74" s="795">
        <f>IF(INDEX(Historical!$D$7:$D$1442,MATCH(B74,Historical!$B$7:$B$1449,0))=0,"n/a",(INDEX(Historical!$C$7:$C$1442,MATCH(B74,Historical!$B$7:$B$1449,0))/INDEX(Historical!$D$7:$D$1442,MATCH(B74,Historical!$B$7:$B$1449,0))-1)*100)</f>
        <v>3.125</v>
      </c>
      <c r="T74" s="795">
        <f>IF(INDEX(Historical!$F$7:$F$1442,MATCH(B74,Historical!$B$7:$B$1449,0))=0,"n/a",((INDEX(Historical!$C$7:$C$1442,MATCH(B74,Historical!$B$7:$B$1449,0))/INDEX(Historical!$F$7:$F$1442,MATCH(B74,Historical!$B$7:$B$1449,0)))^(1/3)-1)*100)</f>
        <v>5.0081546755695205</v>
      </c>
      <c r="U74" s="795">
        <f>IF(INDEX(Historical!$H$7:$H$1442,MATCH(B74,Historical!$B$7:$B$1449,0))=0,"n/a",((INDEX(Historical!$C$7:$C$1442,MATCH(B74,Historical!$B$7:$B$1449,0))/INDEX(Historical!$H$7:$H$1442,MATCH(B74,Historical!$B$7:$B$1449,0)))^(1/5)-1)*100)</f>
        <v>5.7096868374616028</v>
      </c>
      <c r="V74" s="795">
        <f>IF(INDEX(Historical!$O$7:$O$1442,MATCH(B74,Historical!$B$7:$B$1449,0))=0,"n/a",((INDEX(Historical!$C$7:$C$1442,MATCH(B74,Historical!$B$7:$B$1449,0))/INDEX(Historical!$O$7:$O$1442,MATCH(B74,Historical!$B$7:$B$1449,0)))^(1/10)-1)*100)</f>
        <v>8.9528488381578342</v>
      </c>
      <c r="W74" s="796">
        <f>IF(OR(U74&lt;=0,U74="n/a",V74&lt;=0,V74="n/a"),"n/a",U74/V74)</f>
        <v>0.63775083670869237</v>
      </c>
      <c r="X74" s="797">
        <f>IF(OR(AJ74&lt;=0,AJ74="n/a",U74&lt;=0,U74="n/a"),"n/a",U74/AJ74)</f>
        <v>0.58262110586342886</v>
      </c>
      <c r="Y74" s="757"/>
      <c r="Z74" s="738">
        <f>IF(OR(AC74&lt;0.01,AC74="n/a"),"n/a",M74/AC74*100)</f>
        <v>38.526912181303118</v>
      </c>
      <c r="AA74" s="999">
        <f>IF(OR(AC74&lt;0.01,AC74="n/a"),"n/a",I74/AC74)</f>
        <v>28.079320113314452</v>
      </c>
      <c r="AB74" s="1000">
        <v>12</v>
      </c>
      <c r="AC74" s="978">
        <v>3.53</v>
      </c>
      <c r="AD74" s="978">
        <v>3</v>
      </c>
      <c r="AE74" s="978">
        <v>2.2999999999999998</v>
      </c>
      <c r="AF74" s="978">
        <v>4.4400000000000004</v>
      </c>
      <c r="AG74" s="978">
        <v>14.899999999999999</v>
      </c>
      <c r="AH74" s="978">
        <v>19.600000000000001</v>
      </c>
      <c r="AI74" s="978">
        <v>11.84</v>
      </c>
      <c r="AJ74" s="978">
        <v>9.8000000000000007</v>
      </c>
      <c r="AK74" s="978">
        <v>9.370000000000001</v>
      </c>
      <c r="AL74" s="991">
        <v>6210</v>
      </c>
      <c r="AM74" s="985">
        <v>0.3</v>
      </c>
      <c r="AN74" s="978">
        <v>0.97</v>
      </c>
      <c r="AO74" s="838">
        <f>IF(U74="n/a","n/a",IF(AA74&lt;0,"n/a",IF(AA74="n/a","n/a",J74+U74-AA74)))</f>
        <v>-20.997559022422664</v>
      </c>
      <c r="AP74" s="839">
        <f>IF(U74="n/a","n/a",J74+U74)</f>
        <v>7.0817610908917885</v>
      </c>
      <c r="AQ74" s="1001">
        <f>IF(OR(AC74&lt;0.01,AF74="n/a"),"n/a",(I74/SQRT(22.5*AC74*(I74/AF74))-1)*100)</f>
        <v>135.39298705981136</v>
      </c>
      <c r="AR74" s="738">
        <f>INDEX(Historical!$C$7:$C$1442,MATCH(B74,Historical!$B$7:$B$1449,0))*IF(AH74="n/a",1.03,IF(AH74&lt;0,1.01,IF(AH74&gt;10,1.1,(1+AH74/100))))</f>
        <v>1.4520000000000002</v>
      </c>
      <c r="AS74" s="999">
        <f>IF($AI74="n/a",1.03*AR74,IF($AI74&lt;0,1.01*AR74,IF($AI74&gt;10,1.1*AR74,(1+$AI74/100)*AR74)))</f>
        <v>1.5972000000000004</v>
      </c>
      <c r="AT74" s="999">
        <f>IF($AK74="n/a",1.03*AS74,IF($AK74&lt;0,1.01*AS74,IF($AK74&gt;10,1.1*AS74,(1+$AK74/100)*AS74)))</f>
        <v>1.7468576400000007</v>
      </c>
      <c r="AU74" s="999">
        <f>IF($AK74="n/a",1.03*AT74,IF($AK74&lt;0,1.01*AT74,IF($AK74&gt;10,1.1*AT74,(1+$AK74/100)*AT74)))</f>
        <v>1.910538200868001</v>
      </c>
      <c r="AV74" s="999">
        <f>IF($AK74="n/a",1.03*AU74,IF($AK74&lt;0,1.01*AU74,IF($AK74&gt;10,1.1*AU74,(1+$AK74/100)*AU74)))</f>
        <v>2.089555630289333</v>
      </c>
      <c r="AW74" s="738">
        <f>SUM(AR74:AV74)</f>
        <v>8.7961514711573354</v>
      </c>
      <c r="AX74" s="846">
        <f>AW74/I74*100</f>
        <v>8.8742448256228155</v>
      </c>
      <c r="AY74" s="1080">
        <v>0.8</v>
      </c>
      <c r="AZ74" s="985">
        <v>23.95</v>
      </c>
      <c r="BA74" s="985">
        <v>-11.74</v>
      </c>
      <c r="BB74" s="985">
        <v>1.3</v>
      </c>
      <c r="BC74" s="985">
        <v>-0.08</v>
      </c>
      <c r="BE74" s="700">
        <v>1994</v>
      </c>
      <c r="BF74" s="1013">
        <f>IF(BE74&gt;2008,0,IF(BE74&gt;2001,1,IF(BE74&gt;1990,2,IF(BE74&gt;1980,3,IF(BE74&gt;1973,4,IF(BE74&gt;1970,5,IF(BE74&gt;1960,6,IF(BE74&gt;1958,7,IF(BE74&gt;1953,8,9)))))))))</f>
        <v>2</v>
      </c>
      <c r="BG74" s="995">
        <v>6.2</v>
      </c>
    </row>
    <row r="75" spans="1:59" ht="11.25" customHeight="1" x14ac:dyDescent="0.2">
      <c r="A75" s="984" t="s">
        <v>446</v>
      </c>
      <c r="B75" s="988" t="s">
        <v>447</v>
      </c>
      <c r="C75" s="1070" t="s">
        <v>154</v>
      </c>
      <c r="D75" s="1070" t="s">
        <v>4386</v>
      </c>
      <c r="E75" s="828">
        <v>16</v>
      </c>
      <c r="F75" s="1148">
        <v>214</v>
      </c>
      <c r="G75" s="1089" t="s">
        <v>106</v>
      </c>
      <c r="H75" s="1089" t="s">
        <v>106</v>
      </c>
      <c r="I75" s="987">
        <v>745.84</v>
      </c>
      <c r="J75" s="738">
        <f>(M75/I75)*100</f>
        <v>0.72401587471843831</v>
      </c>
      <c r="K75" s="990">
        <v>1.35</v>
      </c>
      <c r="L75" s="1000">
        <v>4</v>
      </c>
      <c r="M75" s="729">
        <f>K75*L75</f>
        <v>5.4</v>
      </c>
      <c r="N75" s="983" t="s">
        <v>152</v>
      </c>
      <c r="O75" s="831">
        <v>1.2</v>
      </c>
      <c r="P75" s="973">
        <v>43356</v>
      </c>
      <c r="Q75" s="973">
        <v>43371</v>
      </c>
      <c r="R75" s="729">
        <f>(K75-O75)/O75*100</f>
        <v>12.500000000000011</v>
      </c>
      <c r="S75" s="795">
        <f>IF(INDEX(Historical!$D$7:$D$1442,MATCH(B75,Historical!$B$7:$B$1449,0))=0,"n/a",(INDEX(Historical!$C$7:$C$1442,MATCH(B75,Historical!$B$7:$B$1449,0))/INDEX(Historical!$D$7:$D$1442,MATCH(B75,Historical!$B$7:$B$1449,0))-1)*100)</f>
        <v>13.33333333333333</v>
      </c>
      <c r="T75" s="795">
        <f>IF(INDEX(Historical!$F$7:$F$1442,MATCH(B75,Historical!$B$7:$B$1449,0))=0,"n/a",((INDEX(Historical!$C$7:$C$1442,MATCH(B75,Historical!$B$7:$B$1449,0))/INDEX(Historical!$F$7:$F$1442,MATCH(B75,Historical!$B$7:$B$1449,0)))^(1/3)-1)*100)</f>
        <v>15.616214441920405</v>
      </c>
      <c r="U75" s="795">
        <f>IF(INDEX(Historical!$H$7:$H$1442,MATCH(B75,Historical!$B$7:$B$1449,0))=0,"n/a",((INDEX(Historical!$C$7:$C$1442,MATCH(B75,Historical!$B$7:$B$1449,0))/INDEX(Historical!$H$7:$H$1442,MATCH(B75,Historical!$B$7:$B$1449,0)))^(1/5)-1)*100)</f>
        <v>16.271101521949817</v>
      </c>
      <c r="V75" s="795">
        <f>IF(INDEX(Historical!$O$7:$O$1442,MATCH(B75,Historical!$B$7:$B$1449,0))=0,"n/a",((INDEX(Historical!$C$7:$C$1442,MATCH(B75,Historical!$B$7:$B$1449,0))/INDEX(Historical!$O$7:$O$1442,MATCH(B75,Historical!$B$7:$B$1449,0)))^(1/10)-1)*100)</f>
        <v>16.792415891192757</v>
      </c>
      <c r="W75" s="796">
        <f>IF(OR(U75&lt;=0,U75="n/a",V75&lt;=0,V75="n/a"),"n/a",U75/V75)</f>
        <v>0.96895536814828664</v>
      </c>
      <c r="X75" s="797">
        <f>IF(OR(AJ75&lt;=0,AJ75="n/a",U75&lt;=0,U75="n/a"),"n/a",U75/AJ75)</f>
        <v>1.8282136541516647</v>
      </c>
      <c r="Y75" s="752"/>
      <c r="Z75" s="738">
        <f>IF(OR(AC75&lt;0.01,AC75="n/a"),"n/a",M75/AC75*100)</f>
        <v>31.63444639718805</v>
      </c>
      <c r="AA75" s="999">
        <f>IF(OR(AC75&lt;0.01,AC75="n/a"),"n/a",I75/AC75)</f>
        <v>43.693028705330988</v>
      </c>
      <c r="AB75" s="1000">
        <v>12</v>
      </c>
      <c r="AC75" s="978">
        <v>17.07</v>
      </c>
      <c r="AD75" s="978" t="s">
        <v>137</v>
      </c>
      <c r="AE75" s="978">
        <v>9.16</v>
      </c>
      <c r="AF75" s="978">
        <v>6.74</v>
      </c>
      <c r="AG75" s="978">
        <v>18.099999999999998</v>
      </c>
      <c r="AH75" s="978">
        <v>20.200000000000003</v>
      </c>
      <c r="AI75" s="978" t="s">
        <v>137</v>
      </c>
      <c r="AJ75" s="978">
        <v>8.9</v>
      </c>
      <c r="AK75" s="978" t="s">
        <v>137</v>
      </c>
      <c r="AL75" s="991">
        <v>1390</v>
      </c>
      <c r="AM75" s="985">
        <v>0.89999999999999991</v>
      </c>
      <c r="AN75" s="978">
        <v>0</v>
      </c>
      <c r="AO75" s="838">
        <f>IF(U75="n/a","n/a",IF(AA75&lt;0,"n/a",IF(AA75="n/a","n/a",J75+U75-AA75)))</f>
        <v>-26.697911308662732</v>
      </c>
      <c r="AP75" s="839">
        <f>IF(U75="n/a","n/a",J75+U75)</f>
        <v>16.995117396668256</v>
      </c>
      <c r="AQ75" s="1001">
        <f>IF(OR(AC75&lt;0.01,AF75="n/a"),"n/a",(I75/SQRT(22.5*AC75*(I75/AF75))-1)*100)</f>
        <v>261.78017479859591</v>
      </c>
      <c r="AR75" s="738">
        <f>INDEX(Historical!$C$7:$C$1442,MATCH(B75,Historical!$B$7:$B$1449,0))*IF(AH75="n/a",1.03,IF(AH75&lt;0,1.01,IF(AH75&gt;10,1.1,(1+AH75/100))))</f>
        <v>5.61</v>
      </c>
      <c r="AS75" s="999">
        <f>IF($AI75="n/a",1.03*AR75,IF($AI75&lt;0,1.01*AR75,IF($AI75&gt;10,1.1*AR75,(1+$AI75/100)*AR75)))</f>
        <v>5.7783000000000007</v>
      </c>
      <c r="AT75" s="999">
        <f>IF($AK75="n/a",1.03*AS75,IF($AK75&lt;0,1.01*AS75,IF($AK75&gt;10,1.1*AS75,(1+$AK75/100)*AS75)))</f>
        <v>5.9516490000000006</v>
      </c>
      <c r="AU75" s="999">
        <f>IF($AK75="n/a",1.03*AT75,IF($AK75&lt;0,1.01*AT75,IF($AK75&gt;10,1.1*AT75,(1+$AK75/100)*AT75)))</f>
        <v>6.1301984700000007</v>
      </c>
      <c r="AV75" s="999">
        <f>IF($AK75="n/a",1.03*AU75,IF($AK75&lt;0,1.01*AU75,IF($AK75&gt;10,1.1*AU75,(1+$AK75/100)*AU75)))</f>
        <v>6.3141044241000008</v>
      </c>
      <c r="AW75" s="738">
        <f>SUM(AR75:AV75)</f>
        <v>29.784251894100002</v>
      </c>
      <c r="AX75" s="846">
        <f>AW75/I75*100</f>
        <v>3.9933835533224284</v>
      </c>
      <c r="AY75" s="1080">
        <v>0.51</v>
      </c>
      <c r="AZ75" s="985">
        <v>44.3</v>
      </c>
      <c r="BA75" s="985">
        <v>-6.38</v>
      </c>
      <c r="BB75" s="985">
        <v>0.13999999999999999</v>
      </c>
      <c r="BC75" s="985">
        <v>12.22</v>
      </c>
      <c r="BE75" s="700">
        <v>2003</v>
      </c>
      <c r="BF75" s="1013">
        <f>IF(BE75&gt;2008,0,IF(BE75&gt;2001,1,IF(BE75&gt;1990,2,IF(BE75&gt;1980,3,IF(BE75&gt;1973,4,IF(BE75&gt;1970,5,IF(BE75&gt;1960,6,IF(BE75&gt;1958,7,IF(BE75&gt;1953,8,9)))))))))</f>
        <v>1</v>
      </c>
      <c r="BG75" s="995">
        <v>16.3</v>
      </c>
    </row>
    <row r="76" spans="1:59" ht="11.25" customHeight="1" x14ac:dyDescent="0.2">
      <c r="A76" s="976" t="s">
        <v>881</v>
      </c>
      <c r="B76" s="988" t="s">
        <v>882</v>
      </c>
      <c r="C76" s="1070" t="s">
        <v>4405</v>
      </c>
      <c r="D76" s="1070" t="s">
        <v>1784</v>
      </c>
      <c r="E76" s="828">
        <v>9</v>
      </c>
      <c r="F76" s="1148">
        <v>366</v>
      </c>
      <c r="G76" s="1073" t="s">
        <v>106</v>
      </c>
      <c r="H76" s="1073" t="s">
        <v>106</v>
      </c>
      <c r="I76" s="987">
        <v>47.24</v>
      </c>
      <c r="J76" s="738">
        <f>(M76/I76)*100</f>
        <v>0.71972904318374264</v>
      </c>
      <c r="K76" s="990">
        <v>0.34</v>
      </c>
      <c r="L76" s="1000">
        <v>1</v>
      </c>
      <c r="M76" s="729">
        <f>K76*L76</f>
        <v>0.34</v>
      </c>
      <c r="N76" s="983" t="s">
        <v>883</v>
      </c>
      <c r="O76" s="831">
        <v>0.3</v>
      </c>
      <c r="P76" s="694">
        <v>43188</v>
      </c>
      <c r="Q76" s="694">
        <v>43229</v>
      </c>
      <c r="R76" s="729">
        <f>(K76-O76)/O76*100</f>
        <v>13.333333333333346</v>
      </c>
      <c r="S76" s="795">
        <f>IF(INDEX(Historical!$D$7:$D$1442,MATCH(B76,Historical!$B$7:$B$1449,0))=0,"n/a",(INDEX(Historical!$C$7:$C$1442,MATCH(B76,Historical!$B$7:$B$1449,0))/INDEX(Historical!$D$7:$D$1442,MATCH(B76,Historical!$B$7:$B$1449,0))-1)*100)</f>
        <v>13.333333333333353</v>
      </c>
      <c r="T76" s="795">
        <f>IF(INDEX(Historical!$F$7:$F$1442,MATCH(B76,Historical!$B$7:$B$1449,0))=0,"n/a",((INDEX(Historical!$C$7:$C$1442,MATCH(B76,Historical!$B$7:$B$1449,0))/INDEX(Historical!$F$7:$F$1442,MATCH(B76,Historical!$B$7:$B$1449,0)))^(1/3)-1)*100)</f>
        <v>13.915728978525355</v>
      </c>
      <c r="U76" s="795">
        <f>IF(INDEX(Historical!$H$7:$H$1442,MATCH(B76,Historical!$B$7:$B$1449,0))=0,"n/a",((INDEX(Historical!$C$7:$C$1442,MATCH(B76,Historical!$B$7:$B$1449,0))/INDEX(Historical!$H$7:$H$1442,MATCH(B76,Historical!$B$7:$B$1449,0)))^(1/5)-1)*100)</f>
        <v>12.34275325950922</v>
      </c>
      <c r="V76" s="795" t="str">
        <f>IF(INDEX(Historical!$O$7:$O$1442,MATCH(B76,Historical!$B$7:$B$1449,0))=0,"n/a",((INDEX(Historical!$C$7:$C$1442,MATCH(B76,Historical!$B$7:$B$1449,0))/INDEX(Historical!$O$7:$O$1442,MATCH(B76,Historical!$B$7:$B$1449,0)))^(1/10)-1)*100)</f>
        <v>n/a</v>
      </c>
      <c r="W76" s="796" t="str">
        <f>IF(OR(U76&lt;=0,U76="n/a",V76&lt;=0,V76="n/a"),"n/a",U76/V76)</f>
        <v>n/a</v>
      </c>
      <c r="X76" s="797">
        <f>IF(OR(AJ76&lt;=0,AJ76="n/a",U76&lt;=0,U76="n/a"),"n/a",U76/AJ76)</f>
        <v>3.6302215469144761</v>
      </c>
      <c r="Y76" s="989"/>
      <c r="Z76" s="738">
        <f>IF(OR(AC76&lt;0.01,AC76="n/a"),"n/a",M76/AC76*100)</f>
        <v>21.518987341772153</v>
      </c>
      <c r="AA76" s="999">
        <f>IF(OR(AC76&lt;0.01,AC76="n/a"),"n/a",I76/AC76)</f>
        <v>29.898734177215189</v>
      </c>
      <c r="AB76" s="1000">
        <v>12</v>
      </c>
      <c r="AC76" s="978">
        <v>1.58</v>
      </c>
      <c r="AD76" s="978">
        <v>3.28</v>
      </c>
      <c r="AE76" s="978">
        <v>4.9800000000000004</v>
      </c>
      <c r="AF76" s="978">
        <v>3.38</v>
      </c>
      <c r="AG76" s="978">
        <v>5.7</v>
      </c>
      <c r="AH76" s="978">
        <v>-7.0000000000000009</v>
      </c>
      <c r="AI76" s="978">
        <v>0.38</v>
      </c>
      <c r="AJ76" s="978">
        <v>3.4000000000000004</v>
      </c>
      <c r="AK76" s="978">
        <v>9.1399999999999988</v>
      </c>
      <c r="AL76" s="991">
        <v>35650</v>
      </c>
      <c r="AM76" s="985">
        <v>0.70000000000000007</v>
      </c>
      <c r="AN76" s="978">
        <v>0.25</v>
      </c>
      <c r="AO76" s="838">
        <f>IF(U76="n/a","n/a",IF(AA76&lt;0,"n/a",IF(AA76="n/a","n/a",J76+U76-AA76)))</f>
        <v>-16.836251874522226</v>
      </c>
      <c r="AP76" s="839">
        <f>IF(U76="n/a","n/a",J76+U76)</f>
        <v>13.062482302692962</v>
      </c>
      <c r="AQ76" s="1001">
        <f>IF(OR(AC76&lt;0.01,AF76="n/a"),"n/a",(I76/SQRT(22.5*AC76*(I76/AF76))-1)*100)</f>
        <v>111.93051431383756</v>
      </c>
      <c r="AR76" s="738">
        <f>INDEX(Historical!$C$7:$C$1442,MATCH(B76,Historical!$B$7:$B$1449,0))*IF(AH76="n/a",1.03,IF(AH76&lt;0,1.01,IF(AH76&gt;10,1.1,(1+AH76/100))))</f>
        <v>0.34340000000000004</v>
      </c>
      <c r="AS76" s="999">
        <f>IF($AI76="n/a",1.03*AR76,IF($AI76&lt;0,1.01*AR76,IF($AI76&gt;10,1.1*AR76,(1+$AI76/100)*AR76)))</f>
        <v>0.34470492000000003</v>
      </c>
      <c r="AT76" s="999">
        <f>IF($AK76="n/a",1.03*AS76,IF($AK76&lt;0,1.01*AS76,IF($AK76&gt;10,1.1*AS76,(1+$AK76/100)*AS76)))</f>
        <v>0.37621094968800001</v>
      </c>
      <c r="AU76" s="999">
        <f>IF($AK76="n/a",1.03*AT76,IF($AK76&lt;0,1.01*AT76,IF($AK76&gt;10,1.1*AT76,(1+$AK76/100)*AT76)))</f>
        <v>0.41059663048948319</v>
      </c>
      <c r="AV76" s="999">
        <f>IF($AK76="n/a",1.03*AU76,IF($AK76&lt;0,1.01*AU76,IF($AK76&gt;10,1.1*AU76,(1+$AK76/100)*AU76)))</f>
        <v>0.44812516251622192</v>
      </c>
      <c r="AW76" s="738">
        <f>SUM(AR76:AV76)</f>
        <v>1.9230376626937051</v>
      </c>
      <c r="AX76" s="846">
        <f>AW76/I76*100</f>
        <v>4.0707825205201207</v>
      </c>
      <c r="AY76" s="1080">
        <v>0.97</v>
      </c>
      <c r="AZ76" s="985">
        <v>8.08</v>
      </c>
      <c r="BA76" s="985">
        <v>-44.21</v>
      </c>
      <c r="BB76" s="985">
        <v>-1.73</v>
      </c>
      <c r="BC76" s="985">
        <v>-29.349999999999998</v>
      </c>
      <c r="BE76" s="700">
        <v>2010</v>
      </c>
      <c r="BF76" s="1013">
        <f>IF(BE76&gt;2008,0,IF(BE76&gt;2001,1,IF(BE76&gt;1990,2,IF(BE76&gt;1980,3,IF(BE76&gt;1973,4,IF(BE76&gt;1970,5,IF(BE76&gt;1960,6,IF(BE76&gt;1958,7,IF(BE76&gt;1953,8,9)))))))))</f>
        <v>0</v>
      </c>
      <c r="BG76" s="995">
        <v>3.2</v>
      </c>
    </row>
    <row r="77" spans="1:59" ht="11.25" customHeight="1" x14ac:dyDescent="0.2">
      <c r="A77" s="976" t="s">
        <v>448</v>
      </c>
      <c r="B77" s="988" t="s">
        <v>449</v>
      </c>
      <c r="C77" s="1070" t="s">
        <v>108</v>
      </c>
      <c r="D77" s="1070" t="s">
        <v>4401</v>
      </c>
      <c r="E77" s="828">
        <v>17</v>
      </c>
      <c r="F77" s="1148">
        <v>182</v>
      </c>
      <c r="G77" s="1118" t="s">
        <v>37</v>
      </c>
      <c r="H77" s="1118" t="s">
        <v>37</v>
      </c>
      <c r="I77" s="987">
        <v>32.56</v>
      </c>
      <c r="J77" s="738">
        <f>(M77/I77)*100</f>
        <v>2.9484029484029484</v>
      </c>
      <c r="K77" s="990">
        <v>0.24</v>
      </c>
      <c r="L77" s="1000">
        <v>4</v>
      </c>
      <c r="M77" s="729">
        <f>K77*L77</f>
        <v>0.96</v>
      </c>
      <c r="N77" s="983" t="s">
        <v>3989</v>
      </c>
      <c r="O77" s="831">
        <v>0.23</v>
      </c>
      <c r="P77" s="694">
        <v>43167</v>
      </c>
      <c r="Q77" s="694">
        <v>43185</v>
      </c>
      <c r="R77" s="729">
        <f>(K77-O77)/O77*100</f>
        <v>4.3478260869565135</v>
      </c>
      <c r="S77" s="795">
        <f>IF(INDEX(Historical!$D$7:$D$1442,MATCH(B77,Historical!$B$7:$B$1449,0))=0,"n/a",(INDEX(Historical!$C$7:$C$1442,MATCH(B77,Historical!$B$7:$B$1449,0))/INDEX(Historical!$D$7:$D$1442,MATCH(B77,Historical!$B$7:$B$1449,0))-1)*100)</f>
        <v>4.3478260869565188</v>
      </c>
      <c r="T77" s="795">
        <f>IF(INDEX(Historical!$F$7:$F$1442,MATCH(B77,Historical!$B$7:$B$1449,0))=0,"n/a",((INDEX(Historical!$C$7:$C$1442,MATCH(B77,Historical!$B$7:$B$1449,0))/INDEX(Historical!$F$7:$F$1442,MATCH(B77,Historical!$B$7:$B$1449,0)))^(1/3)-1)*100)</f>
        <v>2.9428498400178693</v>
      </c>
      <c r="U77" s="795">
        <f>IF(INDEX(Historical!$H$7:$H$1442,MATCH(B77,Historical!$B$7:$B$1449,0))=0,"n/a",((INDEX(Historical!$C$7:$C$1442,MATCH(B77,Historical!$B$7:$B$1449,0))/INDEX(Historical!$H$7:$H$1442,MATCH(B77,Historical!$B$7:$B$1449,0)))^(1/5)-1)*100)</f>
        <v>2.7066087089351765</v>
      </c>
      <c r="V77" s="795">
        <f>IF(INDEX(Historical!$O$7:$O$1442,MATCH(B77,Historical!$B$7:$B$1449,0))=0,"n/a",((INDEX(Historical!$C$7:$C$1442,MATCH(B77,Historical!$B$7:$B$1449,0))/INDEX(Historical!$O$7:$O$1442,MATCH(B77,Historical!$B$7:$B$1449,0)))^(1/10)-1)*100)</f>
        <v>2.6370004418768911</v>
      </c>
      <c r="W77" s="796">
        <f>IF(OR(U77&lt;=0,U77="n/a",V77&lt;=0,V77="n/a"),"n/a",U77/V77)</f>
        <v>1.0263967597247505</v>
      </c>
      <c r="X77" s="797">
        <f>IF(OR(AJ77&lt;=0,AJ77="n/a",U77&lt;=0,U77="n/a"),"n/a",U77/AJ77)</f>
        <v>0.67665217723379412</v>
      </c>
      <c r="Y77" s="988"/>
      <c r="Z77" s="738">
        <f>IF(OR(AC77&lt;0.01,AC77="n/a"),"n/a",M77/AC77*100)</f>
        <v>40.506329113924053</v>
      </c>
      <c r="AA77" s="999">
        <f>IF(OR(AC77&lt;0.01,AC77="n/a"),"n/a",I77/AC77)</f>
        <v>13.738396624472575</v>
      </c>
      <c r="AB77" s="1000">
        <v>12</v>
      </c>
      <c r="AC77" s="978">
        <v>2.37</v>
      </c>
      <c r="AD77" s="978" t="s">
        <v>137</v>
      </c>
      <c r="AE77" s="978">
        <v>4.1500000000000004</v>
      </c>
      <c r="AF77" s="978">
        <v>1.39</v>
      </c>
      <c r="AG77" s="978">
        <v>9.6</v>
      </c>
      <c r="AH77" s="978">
        <v>0.8</v>
      </c>
      <c r="AI77" s="978" t="s">
        <v>137</v>
      </c>
      <c r="AJ77" s="978">
        <v>4</v>
      </c>
      <c r="AK77" s="978" t="s">
        <v>137</v>
      </c>
      <c r="AL77" s="991">
        <v>119.82</v>
      </c>
      <c r="AM77" s="985">
        <v>20.5</v>
      </c>
      <c r="AN77" s="978">
        <v>0</v>
      </c>
      <c r="AO77" s="838">
        <f>IF(U77="n/a","n/a",IF(AA77&lt;0,"n/a",IF(AA77="n/a","n/a",J77+U77-AA77)))</f>
        <v>-8.0833849671344495</v>
      </c>
      <c r="AP77" s="839">
        <f>IF(U77="n/a","n/a",J77+U77)</f>
        <v>5.6550116573381253</v>
      </c>
      <c r="AQ77" s="1001">
        <f>IF(OR(AC77&lt;0.01,AF77="n/a"),"n/a",(I77/SQRT(22.5*AC77*(I77/AF77))-1)*100)</f>
        <v>-7.8735861063918939</v>
      </c>
      <c r="AR77" s="738">
        <f>INDEX(Historical!$C$7:$C$1442,MATCH(B77,Historical!$B$7:$B$1449,0))*IF(AH77="n/a",1.03,IF(AH77&lt;0,1.01,IF(AH77&gt;10,1.1,(1+AH77/100))))</f>
        <v>0.96767999999999998</v>
      </c>
      <c r="AS77" s="999">
        <f>IF($AI77="n/a",1.03*AR77,IF($AI77&lt;0,1.01*AR77,IF($AI77&gt;10,1.1*AR77,(1+$AI77/100)*AR77)))</f>
        <v>0.9967104</v>
      </c>
      <c r="AT77" s="999">
        <f>IF($AK77="n/a",1.03*AS77,IF($AK77&lt;0,1.01*AS77,IF($AK77&gt;10,1.1*AS77,(1+$AK77/100)*AS77)))</f>
        <v>1.026611712</v>
      </c>
      <c r="AU77" s="999">
        <f>IF($AK77="n/a",1.03*AT77,IF($AK77&lt;0,1.01*AT77,IF($AK77&gt;10,1.1*AT77,(1+$AK77/100)*AT77)))</f>
        <v>1.0574100633600001</v>
      </c>
      <c r="AV77" s="999">
        <f>IF($AK77="n/a",1.03*AU77,IF($AK77&lt;0,1.01*AU77,IF($AK77&gt;10,1.1*AU77,(1+$AK77/100)*AU77)))</f>
        <v>1.0891323652608</v>
      </c>
      <c r="AW77" s="738">
        <f>SUM(AR77:AV77)</f>
        <v>5.1375445406207998</v>
      </c>
      <c r="AX77" s="846">
        <f>AW77/I77*100</f>
        <v>15.778699449081079</v>
      </c>
      <c r="AY77" s="1080">
        <v>0.41</v>
      </c>
      <c r="AZ77" s="985">
        <v>16.54</v>
      </c>
      <c r="BA77" s="985">
        <v>-39.660000000000004</v>
      </c>
      <c r="BB77" s="985">
        <v>-6.92</v>
      </c>
      <c r="BC77" s="985">
        <v>-22.52</v>
      </c>
      <c r="BE77" s="700">
        <v>2002</v>
      </c>
      <c r="BF77" s="1013">
        <f>IF(BE77&gt;2008,0,IF(BE77&gt;2001,1,IF(BE77&gt;1990,2,IF(BE77&gt;1980,3,IF(BE77&gt;1973,4,IF(BE77&gt;1970,5,IF(BE77&gt;1960,6,IF(BE77&gt;1958,7,IF(BE77&gt;1953,8,9)))))))))</f>
        <v>1</v>
      </c>
      <c r="BG77" s="995">
        <v>1</v>
      </c>
    </row>
    <row r="78" spans="1:59" ht="11.25" customHeight="1" x14ac:dyDescent="0.2">
      <c r="A78" s="984" t="s">
        <v>450</v>
      </c>
      <c r="B78" s="988" t="s">
        <v>451</v>
      </c>
      <c r="C78" s="1070" t="s">
        <v>131</v>
      </c>
      <c r="D78" s="1070" t="s">
        <v>4390</v>
      </c>
      <c r="E78" s="828">
        <v>16</v>
      </c>
      <c r="F78" s="1148">
        <v>202</v>
      </c>
      <c r="G78" s="1089" t="s">
        <v>37</v>
      </c>
      <c r="H78" s="1089" t="s">
        <v>37</v>
      </c>
      <c r="I78" s="987">
        <v>41.85</v>
      </c>
      <c r="J78" s="738">
        <f>(M78/I78)*100</f>
        <v>3.5603345280764636</v>
      </c>
      <c r="K78" s="990">
        <v>0.3725</v>
      </c>
      <c r="L78" s="1000">
        <v>4</v>
      </c>
      <c r="M78" s="729">
        <f>K78*L78</f>
        <v>1.49</v>
      </c>
      <c r="N78" s="983" t="s">
        <v>149</v>
      </c>
      <c r="O78" s="831">
        <v>0.35749999999999998</v>
      </c>
      <c r="P78" s="694">
        <v>43153</v>
      </c>
      <c r="Q78" s="694">
        <v>43174</v>
      </c>
      <c r="R78" s="729">
        <f>(K78-O78)/O78*100</f>
        <v>4.1958041958041994</v>
      </c>
      <c r="S78" s="795">
        <f>IF(INDEX(Historical!$D$7:$D$1442,MATCH(B78,Historical!$B$7:$B$1449,0))=0,"n/a",(INDEX(Historical!$C$7:$C$1442,MATCH(B78,Historical!$B$7:$B$1449,0))/INDEX(Historical!$D$7:$D$1442,MATCH(B78,Historical!$B$7:$B$1449,0))-1)*100)</f>
        <v>4.1958041958042092</v>
      </c>
      <c r="T78" s="795">
        <f>IF(INDEX(Historical!$F$7:$F$1442,MATCH(B78,Historical!$B$7:$B$1449,0))=0,"n/a",((INDEX(Historical!$C$7:$C$1442,MATCH(B78,Historical!$B$7:$B$1449,0))/INDEX(Historical!$F$7:$F$1442,MATCH(B78,Historical!$B$7:$B$1449,0)))^(1/3)-1)*100)</f>
        <v>4.1207878770866735</v>
      </c>
      <c r="U78" s="795">
        <f>IF(INDEX(Historical!$H$7:$H$1442,MATCH(B78,Historical!$B$7:$B$1449,0))=0,"n/a",((INDEX(Historical!$C$7:$C$1442,MATCH(B78,Historical!$B$7:$B$1449,0))/INDEX(Historical!$H$7:$H$1442,MATCH(B78,Historical!$B$7:$B$1449,0)))^(1/5)-1)*100)</f>
        <v>4.0795216521546829</v>
      </c>
      <c r="V78" s="795">
        <f>IF(INDEX(Historical!$O$7:$O$1442,MATCH(B78,Historical!$B$7:$B$1449,0))=0,"n/a",((INDEX(Historical!$C$7:$C$1442,MATCH(B78,Historical!$B$7:$B$1449,0))/INDEX(Historical!$O$7:$O$1442,MATCH(B78,Historical!$B$7:$B$1449,0)))^(1/10)-1)*100)</f>
        <v>8.0024774402735801</v>
      </c>
      <c r="W78" s="796">
        <f>IF(OR(U78&lt;=0,U78="n/a",V78&lt;=0,V78="n/a"),"n/a",U78/V78)</f>
        <v>0.50978233710774656</v>
      </c>
      <c r="X78" s="797">
        <f>IF(OR(AJ78&lt;=0,AJ78="n/a",U78&lt;=0,U78="n/a"),"n/a",U78/AJ78)</f>
        <v>0.47436298280868405</v>
      </c>
      <c r="Y78" s="757" t="s">
        <v>4160</v>
      </c>
      <c r="Z78" s="738">
        <f>IF(OR(AC78&lt;0.01,AC78="n/a"),"n/a",M78/AC78*100)</f>
        <v>76.410256410256423</v>
      </c>
      <c r="AA78" s="999">
        <f>IF(OR(AC78&lt;0.01,AC78="n/a"),"n/a",I78/AC78)</f>
        <v>21.461538461538463</v>
      </c>
      <c r="AB78" s="1000">
        <v>12</v>
      </c>
      <c r="AC78" s="978">
        <v>1.95</v>
      </c>
      <c r="AD78" s="978">
        <v>3.8</v>
      </c>
      <c r="AE78" s="978">
        <v>1.92</v>
      </c>
      <c r="AF78" s="978">
        <v>1.57</v>
      </c>
      <c r="AG78" s="978">
        <v>6.8000000000000007</v>
      </c>
      <c r="AH78" s="978">
        <v>-9.5</v>
      </c>
      <c r="AI78" s="978">
        <v>6.93</v>
      </c>
      <c r="AJ78" s="978">
        <v>8.6</v>
      </c>
      <c r="AK78" s="978">
        <v>5.65</v>
      </c>
      <c r="AL78" s="991">
        <v>2730</v>
      </c>
      <c r="AM78" s="985">
        <v>0.70000000000000007</v>
      </c>
      <c r="AN78" s="978">
        <v>1.1100000000000001</v>
      </c>
      <c r="AO78" s="838">
        <f>IF(U78="n/a","n/a",IF(AA78&lt;0,"n/a",IF(AA78="n/a","n/a",J78+U78-AA78)))</f>
        <v>-13.821682281307318</v>
      </c>
      <c r="AP78" s="839">
        <f>IF(U78="n/a","n/a",J78+U78)</f>
        <v>7.6398561802311464</v>
      </c>
      <c r="AQ78" s="1001">
        <f>IF(OR(AC78&lt;0.01,AF78="n/a"),"n/a",(I78/SQRT(22.5*AC78*(I78/AF78))-1)*100)</f>
        <v>22.373953990972328</v>
      </c>
      <c r="AR78" s="738">
        <f>INDEX(Historical!$C$7:$C$1442,MATCH(B78,Historical!$B$7:$B$1449,0))*IF(AH78="n/a",1.03,IF(AH78&lt;0,1.01,IF(AH78&gt;10,1.1,(1+AH78/100))))</f>
        <v>1.5048999999999999</v>
      </c>
      <c r="AS78" s="999">
        <f>IF($AI78="n/a",1.03*AR78,IF($AI78&lt;0,1.01*AR78,IF($AI78&gt;10,1.1*AR78,(1+$AI78/100)*AR78)))</f>
        <v>1.6091895699999998</v>
      </c>
      <c r="AT78" s="999">
        <f>IF($AK78="n/a",1.03*AS78,IF($AK78&lt;0,1.01*AS78,IF($AK78&gt;10,1.1*AS78,(1+$AK78/100)*AS78)))</f>
        <v>1.7001087807049999</v>
      </c>
      <c r="AU78" s="999">
        <f>IF($AK78="n/a",1.03*AT78,IF($AK78&lt;0,1.01*AT78,IF($AK78&gt;10,1.1*AT78,(1+$AK78/100)*AT78)))</f>
        <v>1.7961649268148325</v>
      </c>
      <c r="AV78" s="999">
        <f>IF($AK78="n/a",1.03*AU78,IF($AK78&lt;0,1.01*AU78,IF($AK78&gt;10,1.1*AU78,(1+$AK78/100)*AU78)))</f>
        <v>1.8976482451798706</v>
      </c>
      <c r="AW78" s="738">
        <f>SUM(AR78:AV78)</f>
        <v>8.5080115226997037</v>
      </c>
      <c r="AX78" s="846">
        <f>AW78/I78*100</f>
        <v>20.329776637275277</v>
      </c>
      <c r="AY78" s="1080">
        <v>0.4</v>
      </c>
      <c r="AZ78" s="985">
        <v>4.83</v>
      </c>
      <c r="BA78" s="985">
        <v>-20.9</v>
      </c>
      <c r="BB78" s="985">
        <v>-6.99</v>
      </c>
      <c r="BC78" s="985">
        <v>-16.29</v>
      </c>
      <c r="BE78" s="700">
        <v>2003</v>
      </c>
      <c r="BF78" s="1013">
        <f>IF(BE78&gt;2008,0,IF(BE78&gt;2001,1,IF(BE78&gt;1990,2,IF(BE78&gt;1980,3,IF(BE78&gt;1973,4,IF(BE78&gt;1970,5,IF(BE78&gt;1960,6,IF(BE78&gt;1958,7,IF(BE78&gt;1953,8,9)))))))))</f>
        <v>1</v>
      </c>
      <c r="BG78" s="995">
        <v>2.1</v>
      </c>
    </row>
    <row r="79" spans="1:59" ht="11.25" customHeight="1" x14ac:dyDescent="0.2">
      <c r="A79" s="976" t="s">
        <v>967</v>
      </c>
      <c r="B79" s="988" t="s">
        <v>968</v>
      </c>
      <c r="C79" s="1070" t="s">
        <v>4381</v>
      </c>
      <c r="D79" s="1070" t="s">
        <v>4382</v>
      </c>
      <c r="E79" s="828">
        <v>7</v>
      </c>
      <c r="F79" s="1148">
        <v>594</v>
      </c>
      <c r="G79" s="1119" t="s">
        <v>37</v>
      </c>
      <c r="H79" s="1119" t="s">
        <v>37</v>
      </c>
      <c r="I79" s="987">
        <v>192.92</v>
      </c>
      <c r="J79" s="738">
        <f>(M79/I79)*100</f>
        <v>3.0478955007256894</v>
      </c>
      <c r="K79" s="990">
        <v>1.47</v>
      </c>
      <c r="L79" s="1000">
        <v>4</v>
      </c>
      <c r="M79" s="729">
        <f>K79*L79</f>
        <v>5.88</v>
      </c>
      <c r="N79" s="983" t="s">
        <v>220</v>
      </c>
      <c r="O79" s="831">
        <v>1.42</v>
      </c>
      <c r="P79" s="694">
        <v>43187</v>
      </c>
      <c r="Q79" s="694">
        <v>43206</v>
      </c>
      <c r="R79" s="729">
        <f>(K79-O79)/O79*100</f>
        <v>3.521126760563384</v>
      </c>
      <c r="S79" s="795">
        <f>IF(INDEX(Historical!$D$7:$D$1442,MATCH(B79,Historical!$B$7:$B$1449,0))=0,"n/a",(INDEX(Historical!$C$7:$C$1442,MATCH(B79,Historical!$B$7:$B$1449,0))/INDEX(Historical!$D$7:$D$1442,MATCH(B79,Historical!$B$7:$B$1449,0))-1)*100)</f>
        <v>3.9215686274509887</v>
      </c>
      <c r="T79" s="795">
        <f>IF(INDEX(Historical!$F$7:$F$1442,MATCH(B79,Historical!$B$7:$B$1449,0))=0,"n/a",((INDEX(Historical!$C$7:$C$1442,MATCH(B79,Historical!$B$7:$B$1449,0))/INDEX(Historical!$F$7:$F$1442,MATCH(B79,Historical!$B$7:$B$1449,0)))^(1/3)-1)*100)</f>
        <v>5.8918057290873849</v>
      </c>
      <c r="U79" s="795">
        <f>IF(INDEX(Historical!$H$7:$H$1442,MATCH(B79,Historical!$B$7:$B$1449,0))=0,"n/a",((INDEX(Historical!$C$7:$C$1442,MATCH(B79,Historical!$B$7:$B$1449,0))/INDEX(Historical!$H$7:$H$1442,MATCH(B79,Historical!$B$7:$B$1449,0)))^(1/5)-1)*100)</f>
        <v>6.8804945311529142</v>
      </c>
      <c r="V79" s="795">
        <f>IF(INDEX(Historical!$O$7:$O$1442,MATCH(B79,Historical!$B$7:$B$1449,0))=0,"n/a",((INDEX(Historical!$C$7:$C$1442,MATCH(B79,Historical!$B$7:$B$1449,0))/INDEX(Historical!$O$7:$O$1442,MATCH(B79,Historical!$B$7:$B$1449,0)))^(1/10)-1)*100)</f>
        <v>5.1526333466036522</v>
      </c>
      <c r="W79" s="796">
        <f>IF(OR(U79&lt;=0,U79="n/a",V79&lt;=0,V79="n/a"),"n/a",U79/V79)</f>
        <v>1.335335559183185</v>
      </c>
      <c r="X79" s="797">
        <f>IF(OR(AJ79&lt;=0,AJ79="n/a",U79&lt;=0,U79="n/a"),"n/a",U79/AJ79)</f>
        <v>0.34402472655764571</v>
      </c>
      <c r="Y79" s="747"/>
      <c r="Z79" s="738">
        <f>IF(OR(AC79&lt;0.01,AC79="n/a"),"n/a",M79/AC79*100)</f>
        <v>98.65771812080537</v>
      </c>
      <c r="AA79" s="999">
        <f>IF(OR(AC79&lt;0.01,AC79="n/a"),"n/a",I79/AC79)</f>
        <v>32.369127516778519</v>
      </c>
      <c r="AB79" s="1000">
        <v>12</v>
      </c>
      <c r="AC79" s="978">
        <v>5.96</v>
      </c>
      <c r="AD79" s="978">
        <v>12.74</v>
      </c>
      <c r="AE79" s="978">
        <v>11.68</v>
      </c>
      <c r="AF79" s="978">
        <v>2.56</v>
      </c>
      <c r="AG79" s="978">
        <v>7.9</v>
      </c>
      <c r="AH79" s="978">
        <v>-15.6</v>
      </c>
      <c r="AI79" s="978">
        <v>-8.94</v>
      </c>
      <c r="AJ79" s="978">
        <v>20</v>
      </c>
      <c r="AK79" s="978">
        <v>2.54</v>
      </c>
      <c r="AL79" s="991">
        <v>26420</v>
      </c>
      <c r="AM79" s="985">
        <v>0.2</v>
      </c>
      <c r="AN79" s="978">
        <v>0.72</v>
      </c>
      <c r="AO79" s="838">
        <f>IF(U79="n/a","n/a",IF(AA79&lt;0,"n/a",IF(AA79="n/a","n/a",J79+U79-AA79)))</f>
        <v>-22.440737484899916</v>
      </c>
      <c r="AP79" s="839">
        <f>IF(U79="n/a","n/a",J79+U79)</f>
        <v>9.9283900318786031</v>
      </c>
      <c r="AQ79" s="1001">
        <f>IF(OR(AC79&lt;0.01,AF79="n/a"),"n/a",(I79/SQRT(22.5*AC79*(I79/AF79))-1)*100)</f>
        <v>91.908504174895242</v>
      </c>
      <c r="AR79" s="738">
        <f>INDEX(Historical!$C$7:$C$1442,MATCH(B79,Historical!$B$7:$B$1449,0))*IF(AH79="n/a",1.03,IF(AH79&lt;0,1.01,IF(AH79&gt;10,1.1,(1+AH79/100))))</f>
        <v>5.8883000000000001</v>
      </c>
      <c r="AS79" s="999">
        <f>IF($AI79="n/a",1.03*AR79,IF($AI79&lt;0,1.01*AR79,IF($AI79&gt;10,1.1*AR79,(1+$AI79/100)*AR79)))</f>
        <v>5.9471829999999999</v>
      </c>
      <c r="AT79" s="999">
        <f>IF($AK79="n/a",1.03*AS79,IF($AK79&lt;0,1.01*AS79,IF($AK79&gt;10,1.1*AS79,(1+$AK79/100)*AS79)))</f>
        <v>6.0982414482000005</v>
      </c>
      <c r="AU79" s="999">
        <f>IF($AK79="n/a",1.03*AT79,IF($AK79&lt;0,1.01*AT79,IF($AK79&gt;10,1.1*AT79,(1+$AK79/100)*AT79)))</f>
        <v>6.2531367809842813</v>
      </c>
      <c r="AV79" s="999">
        <f>IF($AK79="n/a",1.03*AU79,IF($AK79&lt;0,1.01*AU79,IF($AK79&gt;10,1.1*AU79,(1+$AK79/100)*AU79)))</f>
        <v>6.4119664552212825</v>
      </c>
      <c r="AW79" s="738">
        <f>SUM(AR79:AV79)</f>
        <v>30.598827684405563</v>
      </c>
      <c r="AX79" s="846">
        <f>AW79/I79*100</f>
        <v>15.860889324282379</v>
      </c>
      <c r="AY79" s="1080">
        <v>0.6</v>
      </c>
      <c r="AZ79" s="985">
        <v>26.38</v>
      </c>
      <c r="BA79" s="985">
        <v>0.52</v>
      </c>
      <c r="BB79" s="985">
        <v>5.81</v>
      </c>
      <c r="BC79" s="985">
        <v>9.73</v>
      </c>
      <c r="BE79" s="700">
        <v>2012</v>
      </c>
      <c r="BF79" s="1013">
        <f>IF(BE79&gt;2008,0,IF(BE79&gt;2001,1,IF(BE79&gt;1990,2,IF(BE79&gt;1980,3,IF(BE79&gt;1973,4,IF(BE79&gt;1970,5,IF(BE79&gt;1960,6,IF(BE79&gt;1958,7,IF(BE79&gt;1953,8,9)))))))))</f>
        <v>0</v>
      </c>
      <c r="BG79" s="995">
        <v>4.3999999999999995</v>
      </c>
    </row>
    <row r="80" spans="1:59" ht="11.25" customHeight="1" x14ac:dyDescent="0.2">
      <c r="A80" s="976" t="s">
        <v>1017</v>
      </c>
      <c r="B80" s="988" t="s">
        <v>1018</v>
      </c>
      <c r="C80" s="1070" t="s">
        <v>4252</v>
      </c>
      <c r="D80" s="1070" t="s">
        <v>4388</v>
      </c>
      <c r="E80" s="828">
        <v>9</v>
      </c>
      <c r="F80" s="1148">
        <v>406</v>
      </c>
      <c r="G80" s="1085" t="s">
        <v>106</v>
      </c>
      <c r="H80" s="1085" t="s">
        <v>106</v>
      </c>
      <c r="I80" s="987">
        <v>268.25</v>
      </c>
      <c r="J80" s="738">
        <f>(M80/I80)*100</f>
        <v>3.9515377446411923</v>
      </c>
      <c r="K80" s="990">
        <v>2.65</v>
      </c>
      <c r="L80" s="1000">
        <v>4</v>
      </c>
      <c r="M80" s="729">
        <f>K80*L80</f>
        <v>10.6</v>
      </c>
      <c r="N80" s="983" t="s">
        <v>152</v>
      </c>
      <c r="O80" s="831">
        <v>1.75</v>
      </c>
      <c r="P80" s="973">
        <v>43452</v>
      </c>
      <c r="Q80" s="973">
        <v>43462</v>
      </c>
      <c r="R80" s="729">
        <f>(K80-O80)/O80*100</f>
        <v>51.428571428571423</v>
      </c>
      <c r="S80" s="795">
        <f>IF(INDEX(Historical!$D$7:$D$1442,MATCH(B80,Historical!$B$7:$B$1449,0))=0,"n/a",(INDEX(Historical!$C$7:$C$1442,MATCH(B80,Historical!$B$7:$B$1449,0))/INDEX(Historical!$D$7:$D$1442,MATCH(B80,Historical!$B$7:$B$1449,0))-1)*100)</f>
        <v>64.241164241164256</v>
      </c>
      <c r="T80" s="795">
        <f>IF(INDEX(Historical!$F$7:$F$1442,MATCH(B80,Historical!$B$7:$B$1449,0))=0,"n/a",((INDEX(Historical!$C$7:$C$1442,MATCH(B80,Historical!$B$7:$B$1449,0))/INDEX(Historical!$F$7:$F$1442,MATCH(B80,Historical!$B$7:$B$1449,0)))^(1/3)-1)*100)</f>
        <v>68.886297370069258</v>
      </c>
      <c r="U80" s="795">
        <f>IF(INDEX(Historical!$H$7:$H$1442,MATCH(B80,Historical!$B$7:$B$1449,0))=0,"n/a",((INDEX(Historical!$C$7:$C$1442,MATCH(B80,Historical!$B$7:$B$1449,0))/INDEX(Historical!$H$7:$H$1442,MATCH(B80,Historical!$B$7:$B$1449,0)))^(1/5)-1)*100)</f>
        <v>55.106102064569562</v>
      </c>
      <c r="V80" s="795" t="str">
        <f>IF(INDEX(Historical!$O$7:$O$1442,MATCH(B80,Historical!$B$7:$B$1449,0))=0,"n/a",((INDEX(Historical!$C$7:$C$1442,MATCH(B80,Historical!$B$7:$B$1449,0))/INDEX(Historical!$O$7:$O$1442,MATCH(B80,Historical!$B$7:$B$1449,0)))^(1/10)-1)*100)</f>
        <v>n/a</v>
      </c>
      <c r="W80" s="796" t="str">
        <f>IF(OR(U80&lt;=0,U80="n/a",V80&lt;=0,V80="n/a"),"n/a",U80/V80)</f>
        <v>n/a</v>
      </c>
      <c r="X80" s="797">
        <f>IF(OR(AJ80&lt;=0,AJ80="n/a",U80&lt;=0,U80="n/a"),"n/a",U80/AJ80)</f>
        <v>1.3915682339537767</v>
      </c>
      <c r="Y80" s="989" t="s">
        <v>1019</v>
      </c>
      <c r="Z80" s="738">
        <f>IF(OR(AC80&lt;0.01,AC80="n/a"),"n/a",M80/AC80*100)</f>
        <v>93.064091308165047</v>
      </c>
      <c r="AA80" s="999">
        <f>IF(OR(AC80&lt;0.01,AC80="n/a"),"n/a",I80/AC80)</f>
        <v>23.551360842844598</v>
      </c>
      <c r="AB80" s="1000">
        <v>10</v>
      </c>
      <c r="AC80" s="978">
        <v>11.39</v>
      </c>
      <c r="AD80" s="978">
        <v>1.54</v>
      </c>
      <c r="AE80" s="978">
        <v>5.3</v>
      </c>
      <c r="AF80" s="978">
        <v>4.1500000000000004</v>
      </c>
      <c r="AG80" s="978">
        <v>43.8</v>
      </c>
      <c r="AH80" s="980">
        <v>187.6</v>
      </c>
      <c r="AI80" s="980">
        <v>14.59</v>
      </c>
      <c r="AJ80" s="978">
        <v>39.6</v>
      </c>
      <c r="AK80" s="978">
        <v>15.28</v>
      </c>
      <c r="AL80" s="991">
        <v>110520</v>
      </c>
      <c r="AM80" s="985">
        <v>0.2</v>
      </c>
      <c r="AN80" s="978">
        <v>0.66</v>
      </c>
      <c r="AO80" s="838">
        <f>IF(U80="n/a","n/a",IF(AA80&lt;0,"n/a",IF(AA80="n/a","n/a",J80+U80-AA80)))</f>
        <v>35.506278966366153</v>
      </c>
      <c r="AP80" s="839">
        <f>IF(U80="n/a","n/a",J80+U80)</f>
        <v>59.057639809210755</v>
      </c>
      <c r="AQ80" s="1001">
        <f>IF(OR(AC80&lt;0.01,AF80="n/a"),"n/a",(I80/SQRT(22.5*AC80*(I80/AF80))-1)*100)</f>
        <v>108.42067235687334</v>
      </c>
      <c r="AR80" s="738">
        <f>INDEX(Historical!$C$7:$C$1442,MATCH(B80,Historical!$B$7:$B$1449,0))*IF(AH80="n/a",1.03,IF(AH80&lt;0,1.01,IF(AH80&gt;10,1.1,(1+AH80/100))))</f>
        <v>8.6900000000000013</v>
      </c>
      <c r="AS80" s="999">
        <f>IF($AI80="n/a",1.03*AR80,IF($AI80&lt;0,1.01*AR80,IF($AI80&gt;10,1.1*AR80,(1+$AI80/100)*AR80)))</f>
        <v>9.5590000000000028</v>
      </c>
      <c r="AT80" s="999">
        <f>IF($AK80="n/a",1.03*AS80,IF($AK80&lt;0,1.01*AS80,IF($AK80&gt;10,1.1*AS80,(1+$AK80/100)*AS80)))</f>
        <v>10.514900000000004</v>
      </c>
      <c r="AU80" s="999">
        <f>IF($AK80="n/a",1.03*AT80,IF($AK80&lt;0,1.01*AT80,IF($AK80&gt;10,1.1*AT80,(1+$AK80/100)*AT80)))</f>
        <v>11.566390000000006</v>
      </c>
      <c r="AV80" s="999">
        <f>IF($AK80="n/a",1.03*AU80,IF($AK80&lt;0,1.01*AU80,IF($AK80&gt;10,1.1*AU80,(1+$AK80/100)*AU80)))</f>
        <v>12.723029000000007</v>
      </c>
      <c r="AW80" s="738">
        <f>SUM(AR80:AV80)</f>
        <v>53.053319000000016</v>
      </c>
      <c r="AX80" s="846">
        <f>AW80/I80*100</f>
        <v>19.777565330848095</v>
      </c>
      <c r="AY80" s="1080">
        <v>0.74</v>
      </c>
      <c r="AZ80" s="985">
        <v>35.85</v>
      </c>
      <c r="BA80" s="985">
        <v>-2.04</v>
      </c>
      <c r="BB80" s="985">
        <v>9.09</v>
      </c>
      <c r="BC80" s="985">
        <v>13.23</v>
      </c>
      <c r="BE80" s="700">
        <v>2011</v>
      </c>
      <c r="BF80" s="1013">
        <f>IF(BE80&gt;2008,0,IF(BE80&gt;2001,1,IF(BE80&gt;1990,2,IF(BE80&gt;1980,3,IF(BE80&gt;1973,4,IF(BE80&gt;1970,5,IF(BE80&gt;1960,6,IF(BE80&gt;1958,7,IF(BE80&gt;1953,8,9)))))))))</f>
        <v>0</v>
      </c>
      <c r="BG80" s="995">
        <v>23.400000000000002</v>
      </c>
    </row>
    <row r="81" spans="1:59" ht="11.25" customHeight="1" x14ac:dyDescent="0.2">
      <c r="A81" s="984" t="s">
        <v>971</v>
      </c>
      <c r="B81" s="988" t="s">
        <v>972</v>
      </c>
      <c r="C81" s="1070" t="s">
        <v>4252</v>
      </c>
      <c r="D81" s="1070" t="s">
        <v>4400</v>
      </c>
      <c r="E81" s="828">
        <v>6</v>
      </c>
      <c r="F81" s="1148">
        <v>735</v>
      </c>
      <c r="G81" s="1148" t="s">
        <v>106</v>
      </c>
      <c r="H81" s="1148" t="s">
        <v>106</v>
      </c>
      <c r="I81" s="987">
        <v>41.2</v>
      </c>
      <c r="J81" s="738">
        <f>(M81/I81)*100</f>
        <v>1.9417475728155338</v>
      </c>
      <c r="K81" s="990">
        <v>0.2</v>
      </c>
      <c r="L81" s="1000">
        <v>4</v>
      </c>
      <c r="M81" s="729">
        <f>K81*L81</f>
        <v>0.8</v>
      </c>
      <c r="N81" s="983" t="s">
        <v>196</v>
      </c>
      <c r="O81" s="831">
        <v>0.19</v>
      </c>
      <c r="P81" s="973">
        <v>43350</v>
      </c>
      <c r="Q81" s="973">
        <v>43363</v>
      </c>
      <c r="R81" s="729">
        <f>(K81-O81)/O81*100</f>
        <v>5.2631578947368469</v>
      </c>
      <c r="S81" s="795">
        <f>IF(INDEX(Historical!$D$7:$D$1442,MATCH(B81,Historical!$B$7:$B$1449,0))=0,"n/a",(INDEX(Historical!$C$7:$C$1442,MATCH(B81,Historical!$B$7:$B$1449,0))/INDEX(Historical!$D$7:$D$1442,MATCH(B81,Historical!$B$7:$B$1449,0))-1)*100)</f>
        <v>8.3333333333333481</v>
      </c>
      <c r="T81" s="795">
        <f>IF(INDEX(Historical!$F$7:$F$1442,MATCH(B81,Historical!$B$7:$B$1449,0))=0,"n/a",((INDEX(Historical!$C$7:$C$1442,MATCH(B81,Historical!$B$7:$B$1449,0))/INDEX(Historical!$F$7:$F$1442,MATCH(B81,Historical!$B$7:$B$1449,0)))^(1/3)-1)*100)</f>
        <v>5.7264270346431223</v>
      </c>
      <c r="U81" s="795">
        <f>IF(INDEX(Historical!$H$7:$H$1442,MATCH(B81,Historical!$B$7:$B$1449,0))=0,"n/a",((INDEX(Historical!$C$7:$C$1442,MATCH(B81,Historical!$B$7:$B$1449,0))/INDEX(Historical!$H$7:$H$1442,MATCH(B81,Historical!$B$7:$B$1449,0)))^(1/5)-1)*100)</f>
        <v>21.058327510759469</v>
      </c>
      <c r="V81" s="795" t="str">
        <f>IF(INDEX(Historical!$O$7:$O$1442,MATCH(B81,Historical!$B$7:$B$1449,0))=0,"n/a",((INDEX(Historical!$C$7:$C$1442,MATCH(B81,Historical!$B$7:$B$1449,0))/INDEX(Historical!$O$7:$O$1442,MATCH(B81,Historical!$B$7:$B$1449,0)))^(1/10)-1)*100)</f>
        <v>n/a</v>
      </c>
      <c r="W81" s="796" t="str">
        <f>IF(OR(U81&lt;=0,U81="n/a",V81&lt;=0,V81="n/a"),"n/a",U81/V81)</f>
        <v>n/a</v>
      </c>
      <c r="X81" s="797" t="str">
        <f>IF(OR(AJ81&lt;=0,AJ81="n/a",U81&lt;=0,U81="n/a"),"n/a",U81/AJ81)</f>
        <v>n/a</v>
      </c>
      <c r="Y81" s="752"/>
      <c r="Z81" s="738" t="str">
        <f>IF(OR(AC81&lt;0.01,AC81="n/a"),"n/a",M81/AC81*100)</f>
        <v>n/a</v>
      </c>
      <c r="AA81" s="999" t="str">
        <f>IF(OR(AC81&lt;0.01,AC81="n/a"),"n/a",I81/AC81)</f>
        <v>n/a</v>
      </c>
      <c r="AB81" s="1000">
        <v>6</v>
      </c>
      <c r="AC81" s="978">
        <v>-0.84</v>
      </c>
      <c r="AD81" s="978" t="s">
        <v>137</v>
      </c>
      <c r="AE81" s="978">
        <v>0.24</v>
      </c>
      <c r="AF81" s="978">
        <v>1.03</v>
      </c>
      <c r="AG81" s="978">
        <v>-3.2</v>
      </c>
      <c r="AH81" s="980">
        <v>-155.80000000000001</v>
      </c>
      <c r="AI81" s="980">
        <v>8.4500000000000011</v>
      </c>
      <c r="AJ81" s="978">
        <v>-18.7</v>
      </c>
      <c r="AK81" s="978">
        <v>12.8</v>
      </c>
      <c r="AL81" s="991">
        <v>4650</v>
      </c>
      <c r="AM81" s="985">
        <v>1</v>
      </c>
      <c r="AN81" s="978">
        <v>0.34</v>
      </c>
      <c r="AO81" s="838" t="str">
        <f>IF(U81="n/a","n/a",IF(AA81&lt;0,"n/a",IF(AA81="n/a","n/a",J81+U81-AA81)))</f>
        <v>n/a</v>
      </c>
      <c r="AP81" s="839">
        <f>IF(U81="n/a","n/a",J81+U81)</f>
        <v>23.000075083575002</v>
      </c>
      <c r="AQ81" s="1001" t="str">
        <f>IF(OR(AC81&lt;0.01,AF81="n/a"),"n/a",(I81/SQRT(22.5*AC81*(I81/AF81))-1)*100)</f>
        <v>n/a</v>
      </c>
      <c r="AR81" s="738">
        <f>INDEX(Historical!$C$7:$C$1442,MATCH(B81,Historical!$B$7:$B$1449,0))*IF(AH81="n/a",1.03,IF(AH81&lt;0,1.01,IF(AH81&gt;10,1.1,(1+AH81/100))))</f>
        <v>0.78780000000000006</v>
      </c>
      <c r="AS81" s="999">
        <f>IF($AI81="n/a",1.03*AR81,IF($AI81&lt;0,1.01*AR81,IF($AI81&gt;10,1.1*AR81,(1+$AI81/100)*AR81)))</f>
        <v>0.8543691000000001</v>
      </c>
      <c r="AT81" s="999">
        <f>IF($AK81="n/a",1.03*AS81,IF($AK81&lt;0,1.01*AS81,IF($AK81&gt;10,1.1*AS81,(1+$AK81/100)*AS81)))</f>
        <v>0.93980601000000019</v>
      </c>
      <c r="AU81" s="999">
        <f>IF($AK81="n/a",1.03*AT81,IF($AK81&lt;0,1.01*AT81,IF($AK81&gt;10,1.1*AT81,(1+$AK81/100)*AT81)))</f>
        <v>1.0337866110000002</v>
      </c>
      <c r="AV81" s="999">
        <f>IF($AK81="n/a",1.03*AU81,IF($AK81&lt;0,1.01*AU81,IF($AK81&gt;10,1.1*AU81,(1+$AK81/100)*AU81)))</f>
        <v>1.1371652721000003</v>
      </c>
      <c r="AW81" s="738">
        <f>SUM(AR81:AV81)</f>
        <v>4.7529269931000009</v>
      </c>
      <c r="AX81" s="846">
        <f>AW81/I81*100</f>
        <v>11.5362305657767</v>
      </c>
      <c r="AY81" s="1080">
        <v>1.24</v>
      </c>
      <c r="AZ81" s="985">
        <v>22.8</v>
      </c>
      <c r="BA81" s="985">
        <v>-16.61</v>
      </c>
      <c r="BB81" s="985">
        <v>2.69</v>
      </c>
      <c r="BC81" s="985">
        <v>-2.4699999999999998</v>
      </c>
      <c r="BE81" s="700">
        <v>2013</v>
      </c>
      <c r="BF81" s="1013">
        <f>IF(BE81&gt;2008,0,IF(BE81&gt;2001,1,IF(BE81&gt;1990,2,IF(BE81&gt;1980,3,IF(BE81&gt;1973,4,IF(BE81&gt;1970,5,IF(BE81&gt;1960,6,IF(BE81&gt;1958,7,IF(BE81&gt;1953,8,9)))))))))</f>
        <v>0</v>
      </c>
      <c r="BG81" s="995">
        <v>-1.6</v>
      </c>
    </row>
    <row r="82" spans="1:59" ht="11.25" customHeight="1" x14ac:dyDescent="0.2">
      <c r="A82" s="976" t="s">
        <v>973</v>
      </c>
      <c r="B82" s="988" t="s">
        <v>974</v>
      </c>
      <c r="C82" s="1070" t="s">
        <v>4252</v>
      </c>
      <c r="D82" s="1070" t="s">
        <v>4400</v>
      </c>
      <c r="E82" s="829">
        <v>9</v>
      </c>
      <c r="F82" s="1148">
        <v>340</v>
      </c>
      <c r="G82" s="1273" t="s">
        <v>106</v>
      </c>
      <c r="H82" s="1273" t="s">
        <v>106</v>
      </c>
      <c r="I82" s="987">
        <v>17.75</v>
      </c>
      <c r="J82" s="738">
        <f>(M82/I82)*100</f>
        <v>2.591549295774648</v>
      </c>
      <c r="K82" s="990">
        <v>0.115</v>
      </c>
      <c r="L82" s="1000">
        <v>4</v>
      </c>
      <c r="M82" s="729">
        <f>K82*L82</f>
        <v>0.46</v>
      </c>
      <c r="N82" s="983" t="s">
        <v>975</v>
      </c>
      <c r="O82" s="831">
        <v>0.11</v>
      </c>
      <c r="P82" s="979">
        <v>43040</v>
      </c>
      <c r="Q82" s="979">
        <v>43055</v>
      </c>
      <c r="R82" s="729">
        <f>(K82-O82)/O82*100</f>
        <v>4.5454545454545494</v>
      </c>
      <c r="S82" s="795">
        <f>IF(INDEX(Historical!$D$7:$D$1442,MATCH(B82,Historical!$B$7:$B$1449,0))=0,"n/a",(INDEX(Historical!$C$7:$C$1442,MATCH(B82,Historical!$B$7:$B$1449,0))/INDEX(Historical!$D$7:$D$1442,MATCH(B82,Historical!$B$7:$B$1449,0))-1)*100)</f>
        <v>3.3707865168539408</v>
      </c>
      <c r="T82" s="795">
        <f>IF(INDEX(Historical!$F$7:$F$1442,MATCH(B82,Historical!$B$7:$B$1449,0))=0,"n/a",((INDEX(Historical!$C$7:$C$1442,MATCH(B82,Historical!$B$7:$B$1449,0))/INDEX(Historical!$F$7:$F$1442,MATCH(B82,Historical!$B$7:$B$1449,0)))^(1/3)-1)*100)</f>
        <v>3.0788379107201225</v>
      </c>
      <c r="U82" s="795">
        <f>IF(INDEX(Historical!$H$7:$H$1442,MATCH(B82,Historical!$B$7:$B$1449,0))=0,"n/a",((INDEX(Historical!$C$7:$C$1442,MATCH(B82,Historical!$B$7:$B$1449,0))/INDEX(Historical!$H$7:$H$1442,MATCH(B82,Historical!$B$7:$B$1449,0)))^(1/5)-1)*100)</f>
        <v>5.6180044038627308</v>
      </c>
      <c r="V82" s="795">
        <f>IF(INDEX(Historical!$O$7:$O$1442,MATCH(B82,Historical!$B$7:$B$1449,0))=0,"n/a",((INDEX(Historical!$C$7:$C$1442,MATCH(B82,Historical!$B$7:$B$1449,0))/INDEX(Historical!$O$7:$O$1442,MATCH(B82,Historical!$B$7:$B$1449,0)))^(1/10)-1)*100)</f>
        <v>11.138309080140285</v>
      </c>
      <c r="W82" s="796">
        <f>IF(OR(U82&lt;=0,U82="n/a",V82&lt;=0,V82="n/a"),"n/a",U82/V82)</f>
        <v>0.50438575222155468</v>
      </c>
      <c r="X82" s="797">
        <f>IF(OR(AJ82&lt;=0,AJ82="n/a",U82&lt;=0,U82="n/a"),"n/a",U82/AJ82)</f>
        <v>0.17339519765008429</v>
      </c>
      <c r="Y82" s="763" t="s">
        <v>4459</v>
      </c>
      <c r="Z82" s="738">
        <f>IF(OR(AC82&lt;0.01,AC82="n/a"),"n/a",M82/AC82*100)</f>
        <v>40</v>
      </c>
      <c r="AA82" s="999">
        <f>IF(OR(AC82&lt;0.01,AC82="n/a"),"n/a",I82/AC82)</f>
        <v>15.434782608695654</v>
      </c>
      <c r="AB82" s="1000">
        <v>3</v>
      </c>
      <c r="AC82" s="978">
        <v>1.1499999999999999</v>
      </c>
      <c r="AD82" s="978">
        <v>1.79</v>
      </c>
      <c r="AE82" s="978">
        <v>1.61</v>
      </c>
      <c r="AF82" s="978">
        <v>1.3</v>
      </c>
      <c r="AG82" s="978">
        <v>1.3</v>
      </c>
      <c r="AH82" s="980">
        <v>5.0999999999999996</v>
      </c>
      <c r="AI82" s="980">
        <v>-5.0599999999999996</v>
      </c>
      <c r="AJ82" s="978">
        <v>32.4</v>
      </c>
      <c r="AK82" s="978">
        <v>8.6</v>
      </c>
      <c r="AL82" s="991">
        <v>2880</v>
      </c>
      <c r="AM82" s="985">
        <v>72.25</v>
      </c>
      <c r="AN82" s="978">
        <v>0</v>
      </c>
      <c r="AO82" s="838">
        <f>IF(U82="n/a","n/a",IF(AA82&lt;0,"n/a",IF(AA82="n/a","n/a",J82+U82-AA82)))</f>
        <v>-7.2252289090582753</v>
      </c>
      <c r="AP82" s="839">
        <f>IF(U82="n/a","n/a",J82+U82)</f>
        <v>8.2095536996373788</v>
      </c>
      <c r="AQ82" s="1001">
        <f>IF(OR(AC82&lt;0.01,AF82="n/a"),"n/a",(I82/SQRT(22.5*AC82*(I82/AF82))-1)*100)</f>
        <v>-5.5655020867094951</v>
      </c>
      <c r="AR82" s="738">
        <f>INDEX(Historical!$C$7:$C$1442,MATCH(B82,Historical!$B$7:$B$1449,0))*IF(AH82="n/a",1.03,IF(AH82&lt;0,1.01,IF(AH82&gt;10,1.1,(1+AH82/100))))</f>
        <v>0.48346</v>
      </c>
      <c r="AS82" s="999">
        <f>IF($AI82="n/a",1.03*AR82,IF($AI82&lt;0,1.01*AR82,IF($AI82&gt;10,1.1*AR82,(1+$AI82/100)*AR82)))</f>
        <v>0.48829460000000002</v>
      </c>
      <c r="AT82" s="999">
        <f>IF($AK82="n/a",1.03*AS82,IF($AK82&lt;0,1.01*AS82,IF($AK82&gt;10,1.1*AS82,(1+$AK82/100)*AS82)))</f>
        <v>0.53028793560000009</v>
      </c>
      <c r="AU82" s="999">
        <f>IF($AK82="n/a",1.03*AT82,IF($AK82&lt;0,1.01*AT82,IF($AK82&gt;10,1.1*AT82,(1+$AK82/100)*AT82)))</f>
        <v>0.57589269806160015</v>
      </c>
      <c r="AV82" s="999">
        <f>IF($AK82="n/a",1.03*AU82,IF($AK82&lt;0,1.01*AU82,IF($AK82&gt;10,1.1*AU82,(1+$AK82/100)*AU82)))</f>
        <v>0.62541947009489784</v>
      </c>
      <c r="AW82" s="738">
        <f>SUM(AR82:AV82)</f>
        <v>2.7033547037564984</v>
      </c>
      <c r="AX82" s="846">
        <f>AW82/I82*100</f>
        <v>15.230167345107034</v>
      </c>
      <c r="AY82" s="1080">
        <v>1.06</v>
      </c>
      <c r="AZ82" s="985">
        <v>24.91</v>
      </c>
      <c r="BA82" s="985">
        <v>-17.36</v>
      </c>
      <c r="BB82" s="985">
        <v>10.83</v>
      </c>
      <c r="BC82" s="985">
        <v>4.05</v>
      </c>
      <c r="BE82" s="700">
        <v>2011</v>
      </c>
      <c r="BF82" s="1013">
        <f>IF(BE82&gt;2008,0,IF(BE82&gt;2001,1,IF(BE82&gt;1990,2,IF(BE82&gt;1980,3,IF(BE82&gt;1973,4,IF(BE82&gt;1970,5,IF(BE82&gt;1960,6,IF(BE82&gt;1958,7,IF(BE82&gt;1953,8,9)))))))))</f>
        <v>0</v>
      </c>
      <c r="BG82" s="995">
        <v>1.0999999999999999</v>
      </c>
    </row>
    <row r="83" spans="1:59" ht="11.25" customHeight="1" x14ac:dyDescent="0.2">
      <c r="A83" s="976" t="s">
        <v>969</v>
      </c>
      <c r="B83" s="988" t="s">
        <v>970</v>
      </c>
      <c r="C83" s="1070" t="s">
        <v>123</v>
      </c>
      <c r="D83" s="1070" t="s">
        <v>4404</v>
      </c>
      <c r="E83" s="828">
        <v>8</v>
      </c>
      <c r="F83" s="1148">
        <v>508</v>
      </c>
      <c r="G83" s="1118" t="s">
        <v>115</v>
      </c>
      <c r="H83" s="1118" t="s">
        <v>115</v>
      </c>
      <c r="I83" s="987">
        <v>104.45</v>
      </c>
      <c r="J83" s="738">
        <f>(M83/I83)*100</f>
        <v>1.9913834370512207</v>
      </c>
      <c r="K83" s="990">
        <v>0.52</v>
      </c>
      <c r="L83" s="1000">
        <v>4</v>
      </c>
      <c r="M83" s="729">
        <f>K83*L83</f>
        <v>2.08</v>
      </c>
      <c r="N83" s="983" t="s">
        <v>327</v>
      </c>
      <c r="O83" s="831">
        <v>0.45</v>
      </c>
      <c r="P83" s="973">
        <v>43256</v>
      </c>
      <c r="Q83" s="973">
        <v>43271</v>
      </c>
      <c r="R83" s="729">
        <f>(K83-O83)/O83*100</f>
        <v>15.555555555555555</v>
      </c>
      <c r="S83" s="795">
        <f>IF(INDEX(Historical!$D$7:$D$1442,MATCH(B83,Historical!$B$7:$B$1449,0))=0,"n/a",(INDEX(Historical!$C$7:$C$1442,MATCH(B83,Historical!$B$7:$B$1449,0))/INDEX(Historical!$D$7:$D$1442,MATCH(B83,Historical!$B$7:$B$1449,0))-1)*100)</f>
        <v>14.204545454545435</v>
      </c>
      <c r="T83" s="795">
        <f>IF(INDEX(Historical!$F$7:$F$1442,MATCH(B83,Historical!$B$7:$B$1449,0))=0,"n/a",((INDEX(Historical!$C$7:$C$1442,MATCH(B83,Historical!$B$7:$B$1449,0))/INDEX(Historical!$F$7:$F$1442,MATCH(B83,Historical!$B$7:$B$1449,0)))^(1/3)-1)*100)</f>
        <v>11.245145199540252</v>
      </c>
      <c r="U83" s="795">
        <f>IF(INDEX(Historical!$H$7:$H$1442,MATCH(B83,Historical!$B$7:$B$1449,0))=0,"n/a",((INDEX(Historical!$C$7:$C$1442,MATCH(B83,Historical!$B$7:$B$1449,0))/INDEX(Historical!$H$7:$H$1442,MATCH(B83,Historical!$B$7:$B$1449,0)))^(1/5)-1)*100)</f>
        <v>12.010372422372351</v>
      </c>
      <c r="V83" s="795">
        <f>IF(INDEX(Historical!$O$7:$O$1442,MATCH(B83,Historical!$B$7:$B$1449,0))=0,"n/a",((INDEX(Historical!$C$7:$C$1442,MATCH(B83,Historical!$B$7:$B$1449,0))/INDEX(Historical!$O$7:$O$1442,MATCH(B83,Historical!$B$7:$B$1449,0)))^(1/10)-1)*100)</f>
        <v>2.0552194557945214</v>
      </c>
      <c r="W83" s="796">
        <f>IF(OR(U83&lt;=0,U83="n/a",V83&lt;=0,V83="n/a"),"n/a",U83/V83)</f>
        <v>5.8438393955984109</v>
      </c>
      <c r="X83" s="797">
        <f>IF(OR(AJ83&lt;=0,AJ83="n/a",U83&lt;=0,U83="n/a"),"n/a",U83/AJ83)</f>
        <v>0.444828608236013</v>
      </c>
      <c r="Y83" s="753"/>
      <c r="Z83" s="738">
        <f>IF(OR(AC83&lt;0.01,AC83="n/a"),"n/a",M83/AC83*100)</f>
        <v>38.025594149908599</v>
      </c>
      <c r="AA83" s="999">
        <f>IF(OR(AC83&lt;0.01,AC83="n/a"),"n/a",I83/AC83)</f>
        <v>19.095063985374772</v>
      </c>
      <c r="AB83" s="1000">
        <v>12</v>
      </c>
      <c r="AC83" s="978">
        <v>5.47</v>
      </c>
      <c r="AD83" s="978">
        <v>1.42</v>
      </c>
      <c r="AE83" s="978">
        <v>1.28</v>
      </c>
      <c r="AF83" s="978">
        <v>8.7100000000000009</v>
      </c>
      <c r="AG83" s="978">
        <v>29.599999999999998</v>
      </c>
      <c r="AH83" s="978">
        <v>42.4</v>
      </c>
      <c r="AI83" s="978">
        <v>9.36</v>
      </c>
      <c r="AJ83" s="978">
        <v>27</v>
      </c>
      <c r="AK83" s="978">
        <v>13.41</v>
      </c>
      <c r="AL83" s="991">
        <v>9120</v>
      </c>
      <c r="AM83" s="985">
        <v>0.1</v>
      </c>
      <c r="AN83" s="978">
        <v>1.78</v>
      </c>
      <c r="AO83" s="838">
        <f>IF(U83="n/a","n/a",IF(AA83&lt;0,"n/a",IF(AA83="n/a","n/a",J83+U83-AA83)))</f>
        <v>-5.0933081259512001</v>
      </c>
      <c r="AP83" s="839">
        <f>IF(U83="n/a","n/a",J83+U83)</f>
        <v>14.001755859423572</v>
      </c>
      <c r="AQ83" s="1001">
        <f>IF(OR(AC83&lt;0.01,AF83="n/a"),"n/a",(I83/SQRT(22.5*AC83*(I83/AF83))-1)*100)</f>
        <v>171.88069876539947</v>
      </c>
      <c r="AR83" s="738">
        <f>INDEX(Historical!$C$7:$C$1442,MATCH(B83,Historical!$B$7:$B$1449,0))*IF(AH83="n/a",1.03,IF(AH83&lt;0,1.01,IF(AH83&gt;10,1.1,(1+AH83/100))))</f>
        <v>2.2109999999999999</v>
      </c>
      <c r="AS83" s="999">
        <f>IF($AI83="n/a",1.03*AR83,IF($AI83&lt;0,1.01*AR83,IF($AI83&gt;10,1.1*AR83,(1+$AI83/100)*AR83)))</f>
        <v>2.4179495999999996</v>
      </c>
      <c r="AT83" s="999">
        <f>IF($AK83="n/a",1.03*AS83,IF($AK83&lt;0,1.01*AS83,IF($AK83&gt;10,1.1*AS83,(1+$AK83/100)*AS83)))</f>
        <v>2.6597445599999996</v>
      </c>
      <c r="AU83" s="999">
        <f>IF($AK83="n/a",1.03*AT83,IF($AK83&lt;0,1.01*AT83,IF($AK83&gt;10,1.1*AT83,(1+$AK83/100)*AT83)))</f>
        <v>2.925719016</v>
      </c>
      <c r="AV83" s="999">
        <f>IF($AK83="n/a",1.03*AU83,IF($AK83&lt;0,1.01*AU83,IF($AK83&gt;10,1.1*AU83,(1+$AK83/100)*AU83)))</f>
        <v>3.2182909176000001</v>
      </c>
      <c r="AW83" s="738">
        <f>SUM(AR83:AV83)</f>
        <v>13.432704093599998</v>
      </c>
      <c r="AX83" s="846">
        <f>AW83/I83*100</f>
        <v>12.86041559942556</v>
      </c>
      <c r="AY83" s="1080">
        <v>1.32</v>
      </c>
      <c r="AZ83" s="985">
        <v>26.009999999999998</v>
      </c>
      <c r="BA83" s="985">
        <v>-15.540000000000001</v>
      </c>
      <c r="BB83" s="985">
        <v>12.879999999999999</v>
      </c>
      <c r="BC83" s="985">
        <v>2.86</v>
      </c>
      <c r="BE83" s="700">
        <v>2011</v>
      </c>
      <c r="BF83" s="1013">
        <f>IF(BE83&gt;2008,0,IF(BE83&gt;2001,1,IF(BE83&gt;1990,2,IF(BE83&gt;1980,3,IF(BE83&gt;1973,4,IF(BE83&gt;1970,5,IF(BE83&gt;1960,6,IF(BE83&gt;1958,7,IF(BE83&gt;1953,8,9)))))))))</f>
        <v>0</v>
      </c>
      <c r="BG83" s="995">
        <v>6</v>
      </c>
    </row>
    <row r="84" spans="1:59" ht="11.25" customHeight="1" x14ac:dyDescent="0.2">
      <c r="A84" s="984" t="s">
        <v>414</v>
      </c>
      <c r="B84" s="988" t="s">
        <v>415</v>
      </c>
      <c r="C84" s="1070" t="s">
        <v>131</v>
      </c>
      <c r="D84" s="1070" t="s">
        <v>4403</v>
      </c>
      <c r="E84" s="828">
        <v>11</v>
      </c>
      <c r="F84" s="1148">
        <v>310</v>
      </c>
      <c r="G84" s="1119" t="s">
        <v>115</v>
      </c>
      <c r="H84" s="1119" t="s">
        <v>115</v>
      </c>
      <c r="I84" s="987">
        <v>95.67</v>
      </c>
      <c r="J84" s="738">
        <f>(M84/I84)*100</f>
        <v>1.9023727396257972</v>
      </c>
      <c r="K84" s="990">
        <v>0.45500000000000002</v>
      </c>
      <c r="L84" s="1000">
        <v>4</v>
      </c>
      <c r="M84" s="729">
        <f>K84*L84</f>
        <v>1.82</v>
      </c>
      <c r="N84" s="983" t="s">
        <v>119</v>
      </c>
      <c r="O84" s="831">
        <v>0.41499999999999998</v>
      </c>
      <c r="P84" s="973">
        <v>43230</v>
      </c>
      <c r="Q84" s="973">
        <v>43252</v>
      </c>
      <c r="R84" s="729">
        <f>(K84-O84)/O84*100</f>
        <v>9.6385542168674796</v>
      </c>
      <c r="S84" s="795">
        <f>IF(INDEX(Historical!$D$7:$D$1442,MATCH(B84,Historical!$B$7:$B$1449,0))=0,"n/a",(INDEX(Historical!$C$7:$C$1442,MATCH(B84,Historical!$B$7:$B$1449,0))/INDEX(Historical!$D$7:$D$1442,MATCH(B84,Historical!$B$7:$B$1449,0))-1)*100)</f>
        <v>9.8765432098765427</v>
      </c>
      <c r="T84" s="795">
        <f>IF(INDEX(Historical!$F$7:$F$1442,MATCH(B84,Historical!$B$7:$B$1449,0))=0,"n/a",((INDEX(Historical!$C$7:$C$1442,MATCH(B84,Historical!$B$7:$B$1449,0))/INDEX(Historical!$F$7:$F$1442,MATCH(B84,Historical!$B$7:$B$1449,0)))^(1/3)-1)*100)</f>
        <v>10.201994266235893</v>
      </c>
      <c r="U84" s="795">
        <f>IF(INDEX(Historical!$H$7:$H$1442,MATCH(B84,Historical!$B$7:$B$1449,0))=0,"n/a",((INDEX(Historical!$C$7:$C$1442,MATCH(B84,Historical!$B$7:$B$1449,0))/INDEX(Historical!$H$7:$H$1442,MATCH(B84,Historical!$B$7:$B$1449,0)))^(1/5)-1)*100)</f>
        <v>10.305889442764006</v>
      </c>
      <c r="V84" s="795">
        <f>IF(INDEX(Historical!$O$7:$O$1442,MATCH(B84,Historical!$B$7:$B$1449,0))=0,"n/a",((INDEX(Historical!$C$7:$C$1442,MATCH(B84,Historical!$B$7:$B$1449,0))/INDEX(Historical!$O$7:$O$1442,MATCH(B84,Historical!$B$7:$B$1449,0)))^(1/10)-1)*100)</f>
        <v>16.101010875730015</v>
      </c>
      <c r="W84" s="796">
        <f>IF(OR(U84&lt;=0,U84="n/a",V84&lt;=0,V84="n/a"),"n/a",U84/V84)</f>
        <v>0.64007716796829628</v>
      </c>
      <c r="X84" s="797">
        <f>IF(OR(AJ84&lt;=0,AJ84="n/a",U84&lt;=0,U84="n/a"),"n/a",U84/AJ84)</f>
        <v>1.3045429674384816</v>
      </c>
      <c r="Y84" s="749"/>
      <c r="Z84" s="738">
        <f>IF(OR(AC84&lt;0.01,AC84="n/a"),"n/a",M84/AC84*100)</f>
        <v>56.521739130434781</v>
      </c>
      <c r="AA84" s="999">
        <f>IF(OR(AC84&lt;0.01,AC84="n/a"),"n/a",I84/AC84)</f>
        <v>29.711180124223603</v>
      </c>
      <c r="AB84" s="1000">
        <v>12</v>
      </c>
      <c r="AC84" s="978">
        <v>3.22</v>
      </c>
      <c r="AD84" s="978">
        <v>3.63</v>
      </c>
      <c r="AE84" s="978">
        <v>5.14</v>
      </c>
      <c r="AF84" s="978">
        <v>2.95</v>
      </c>
      <c r="AG84" s="978">
        <v>8.1</v>
      </c>
      <c r="AH84" s="978">
        <v>17.7</v>
      </c>
      <c r="AI84" s="978">
        <v>8.25</v>
      </c>
      <c r="AJ84" s="978">
        <v>7.9</v>
      </c>
      <c r="AK84" s="978">
        <v>8.2000000000000011</v>
      </c>
      <c r="AL84" s="991">
        <v>17530</v>
      </c>
      <c r="AM84" s="985">
        <v>0.2</v>
      </c>
      <c r="AN84" s="978">
        <v>1.43</v>
      </c>
      <c r="AO84" s="838">
        <f>IF(U84="n/a","n/a",IF(AA84&lt;0,"n/a",IF(AA84="n/a","n/a",J84+U84-AA84)))</f>
        <v>-17.5029179418338</v>
      </c>
      <c r="AP84" s="839">
        <f>IF(U84="n/a","n/a",J84+U84)</f>
        <v>12.208262182389802</v>
      </c>
      <c r="AQ84" s="1001">
        <f>IF(OR(AC84&lt;0.01,AF84="n/a"),"n/a",(I84/SQRT(22.5*AC84*(I84/AF84))-1)*100)</f>
        <v>97.36934509972204</v>
      </c>
      <c r="AR84" s="738">
        <f>INDEX(Historical!$C$7:$C$1442,MATCH(B84,Historical!$B$7:$B$1449,0))*IF(AH84="n/a",1.03,IF(AH84&lt;0,1.01,IF(AH84&gt;10,1.1,(1+AH84/100))))</f>
        <v>1.9580000000000002</v>
      </c>
      <c r="AS84" s="999">
        <f>IF($AI84="n/a",1.03*AR84,IF($AI84&lt;0,1.01*AR84,IF($AI84&gt;10,1.1*AR84,(1+$AI84/100)*AR84)))</f>
        <v>2.1195350000000004</v>
      </c>
      <c r="AT84" s="999">
        <f>IF($AK84="n/a",1.03*AS84,IF($AK84&lt;0,1.01*AS84,IF($AK84&gt;10,1.1*AS84,(1+$AK84/100)*AS84)))</f>
        <v>2.2933368700000005</v>
      </c>
      <c r="AU84" s="999">
        <f>IF($AK84="n/a",1.03*AT84,IF($AK84&lt;0,1.01*AT84,IF($AK84&gt;10,1.1*AT84,(1+$AK84/100)*AT84)))</f>
        <v>2.4813904933400006</v>
      </c>
      <c r="AV84" s="999">
        <f>IF($AK84="n/a",1.03*AU84,IF($AK84&lt;0,1.01*AU84,IF($AK84&gt;10,1.1*AU84,(1+$AK84/100)*AU84)))</f>
        <v>2.6848645137938809</v>
      </c>
      <c r="AW84" s="738">
        <f>SUM(AR84:AV84)</f>
        <v>11.537126877133884</v>
      </c>
      <c r="AX84" s="846">
        <f>AW84/I84*100</f>
        <v>12.059294321243739</v>
      </c>
      <c r="AY84" s="1080">
        <v>0.23</v>
      </c>
      <c r="AZ84" s="985">
        <v>25.82</v>
      </c>
      <c r="BA84" s="985">
        <v>-2.56</v>
      </c>
      <c r="BB84" s="985">
        <v>3.2800000000000002</v>
      </c>
      <c r="BC84" s="985">
        <v>8.7099999999999991</v>
      </c>
      <c r="BE84" s="700">
        <v>2008</v>
      </c>
      <c r="BF84" s="1013">
        <f>IF(BE84&gt;2008,0,IF(BE84&gt;2001,1,IF(BE84&gt;1990,2,IF(BE84&gt;1980,3,IF(BE84&gt;1973,4,IF(BE84&gt;1970,5,IF(BE84&gt;1960,6,IF(BE84&gt;1958,7,IF(BE84&gt;1953,8,9)))))))))</f>
        <v>1</v>
      </c>
      <c r="BG84" s="995">
        <v>2.1999999999999997</v>
      </c>
    </row>
    <row r="85" spans="1:59" ht="11.25" customHeight="1" x14ac:dyDescent="0.2">
      <c r="A85" s="976" t="s">
        <v>129</v>
      </c>
      <c r="B85" s="988" t="s">
        <v>130</v>
      </c>
      <c r="C85" s="1070" t="s">
        <v>131</v>
      </c>
      <c r="D85" s="1070" t="s">
        <v>4403</v>
      </c>
      <c r="E85" s="828">
        <v>64</v>
      </c>
      <c r="F85" s="1148">
        <v>1</v>
      </c>
      <c r="G85" s="1148" t="s">
        <v>37</v>
      </c>
      <c r="H85" s="1148" t="s">
        <v>37</v>
      </c>
      <c r="I85" s="978">
        <v>67.72</v>
      </c>
      <c r="J85" s="738">
        <f>(M85/I85)*100</f>
        <v>1.6243354991139991</v>
      </c>
      <c r="K85" s="990">
        <v>0.27500000000000002</v>
      </c>
      <c r="L85" s="1000">
        <v>4</v>
      </c>
      <c r="M85" s="729">
        <f>K85*L85</f>
        <v>1.1000000000000001</v>
      </c>
      <c r="N85" s="983" t="s">
        <v>119</v>
      </c>
      <c r="O85" s="831">
        <v>0.255</v>
      </c>
      <c r="P85" s="973">
        <v>43326</v>
      </c>
      <c r="Q85" s="973">
        <v>43343</v>
      </c>
      <c r="R85" s="729">
        <f>(K85-O85)/O85*100</f>
        <v>7.8431372549019676</v>
      </c>
      <c r="S85" s="795">
        <f>IF(INDEX(Historical!$D$7:$D$1442,MATCH(B85,Historical!$B$7:$B$1449,0))=0,"n/a",(INDEX(Historical!$C$7:$C$1442,MATCH(B85,Historical!$B$7:$B$1449,0))/INDEX(Historical!$D$7:$D$1442,MATCH(B85,Historical!$B$7:$B$1449,0))-1)*100)</f>
        <v>6.6398390342052416</v>
      </c>
      <c r="T85" s="795">
        <f>IF(INDEX(Historical!$F$7:$F$1442,MATCH(B85,Historical!$B$7:$B$1449,0))=0,"n/a",((INDEX(Historical!$C$7:$C$1442,MATCH(B85,Historical!$B$7:$B$1449,0))/INDEX(Historical!$F$7:$F$1442,MATCH(B85,Historical!$B$7:$B$1449,0)))^(1/3)-1)*100)</f>
        <v>6.6427848263360234</v>
      </c>
      <c r="U85" s="795">
        <f>IF(INDEX(Historical!$H$7:$H$1442,MATCH(B85,Historical!$B$7:$B$1449,0))=0,"n/a",((INDEX(Historical!$C$7:$C$1442,MATCH(B85,Historical!$B$7:$B$1449,0))/INDEX(Historical!$H$7:$H$1442,MATCH(B85,Historical!$B$7:$B$1449,0)))^(1/5)-1)*100)</f>
        <v>6.8804945311529142</v>
      </c>
      <c r="V85" s="795">
        <f>IF(INDEX(Historical!$O$7:$O$1442,MATCH(B85,Historical!$B$7:$B$1449,0))=0,"n/a",((INDEX(Historical!$C$7:$C$1442,MATCH(B85,Historical!$B$7:$B$1449,0))/INDEX(Historical!$O$7:$O$1442,MATCH(B85,Historical!$B$7:$B$1449,0)))^(1/10)-1)*100)</f>
        <v>7.803679964745025</v>
      </c>
      <c r="W85" s="796">
        <f>IF(OR(U85&lt;=0,U85="n/a",V85&lt;=0,V85="n/a"),"n/a",U85/V85)</f>
        <v>0.88169870653809224</v>
      </c>
      <c r="X85" s="797">
        <f>IF(OR(AJ85&lt;=0,AJ85="n/a",U85&lt;=0,U85="n/a"),"n/a",U85/AJ85)</f>
        <v>1.1862921605436056</v>
      </c>
      <c r="Y85" s="752"/>
      <c r="Z85" s="738">
        <f>IF(OR(AC85&lt;0.01,AC85="n/a"),"n/a",M85/AC85*100)</f>
        <v>65.088757396449708</v>
      </c>
      <c r="AA85" s="999">
        <f>IF(OR(AC85&lt;0.01,AC85="n/a"),"n/a",I85/AC85)</f>
        <v>40.071005917159766</v>
      </c>
      <c r="AB85" s="1000">
        <v>12</v>
      </c>
      <c r="AC85" s="978">
        <v>1.69</v>
      </c>
      <c r="AD85" s="978">
        <v>6.67</v>
      </c>
      <c r="AE85" s="978">
        <v>5.87</v>
      </c>
      <c r="AF85" s="978">
        <v>4.49</v>
      </c>
      <c r="AG85" s="978">
        <v>11.600000000000001</v>
      </c>
      <c r="AH85" s="978">
        <v>15.7</v>
      </c>
      <c r="AI85" s="978">
        <v>12.35</v>
      </c>
      <c r="AJ85" s="978">
        <v>5.8000000000000007</v>
      </c>
      <c r="AK85" s="978">
        <v>6</v>
      </c>
      <c r="AL85" s="991">
        <v>2530</v>
      </c>
      <c r="AM85" s="985">
        <v>0.89999999999999991</v>
      </c>
      <c r="AN85" s="978">
        <v>0.71</v>
      </c>
      <c r="AO85" s="838">
        <f>IF(U85="n/a","n/a",IF(AA85&lt;0,"n/a",IF(AA85="n/a","n/a",J85+U85-AA85)))</f>
        <v>-31.566175886892854</v>
      </c>
      <c r="AP85" s="839">
        <f>IF(U85="n/a","n/a",J85+U85)</f>
        <v>8.5048300302669126</v>
      </c>
      <c r="AQ85" s="1001">
        <f>IF(OR(AC85&lt;0.01,AF85="n/a"),"n/a",(I85/SQRT(22.5*AC85*(I85/AF85))-1)*100)</f>
        <v>182.77892155301768</v>
      </c>
      <c r="AR85" s="738">
        <f>INDEX(Historical!$C$7:$C$1442,MATCH(B85,Historical!$B$7:$B$1449,0))*IF(AH85="n/a",1.03,IF(AH85&lt;0,1.01,IF(AH85&gt;10,1.1,(1+AH85/100))))</f>
        <v>1.1660000000000001</v>
      </c>
      <c r="AS85" s="999">
        <f>IF($AI85="n/a",1.03*AR85,IF($AI85&lt;0,1.01*AR85,IF($AI85&gt;10,1.1*AR85,(1+$AI85/100)*AR85)))</f>
        <v>1.2826000000000002</v>
      </c>
      <c r="AT85" s="999">
        <f>IF($AK85="n/a",1.03*AS85,IF($AK85&lt;0,1.01*AS85,IF($AK85&gt;10,1.1*AS85,(1+$AK85/100)*AS85)))</f>
        <v>1.3595560000000002</v>
      </c>
      <c r="AU85" s="999">
        <f>IF($AK85="n/a",1.03*AT85,IF($AK85&lt;0,1.01*AT85,IF($AK85&gt;10,1.1*AT85,(1+$AK85/100)*AT85)))</f>
        <v>1.4411293600000004</v>
      </c>
      <c r="AV85" s="999">
        <f>IF($AK85="n/a",1.03*AU85,IF($AK85&lt;0,1.01*AU85,IF($AK85&gt;10,1.1*AU85,(1+$AK85/100)*AU85)))</f>
        <v>1.5275971216000004</v>
      </c>
      <c r="AW85" s="738">
        <f>SUM(AR85:AV85)</f>
        <v>6.7768824816000013</v>
      </c>
      <c r="AX85" s="846">
        <f>AW85/I85*100</f>
        <v>10.007209807442411</v>
      </c>
      <c r="AY85" s="1080">
        <v>0.08</v>
      </c>
      <c r="AZ85" s="985">
        <v>35.28</v>
      </c>
      <c r="BA85" s="985">
        <v>-2.71</v>
      </c>
      <c r="BB85" s="985">
        <v>2.21</v>
      </c>
      <c r="BC85" s="985">
        <v>11.44</v>
      </c>
      <c r="BE85" s="700">
        <v>1955</v>
      </c>
      <c r="BF85" s="1013">
        <f>IF(BE85&gt;2008,0,IF(BE85&gt;2001,1,IF(BE85&gt;1990,2,IF(BE85&gt;1980,3,IF(BE85&gt;1973,4,IF(BE85&gt;1970,5,IF(BE85&gt;1960,6,IF(BE85&gt;1958,7,IF(BE85&gt;1953,8,9)))))))))</f>
        <v>8</v>
      </c>
      <c r="BG85" s="995">
        <v>4.3999999999999995</v>
      </c>
    </row>
    <row r="86" spans="1:59" ht="11.25" customHeight="1" x14ac:dyDescent="0.2">
      <c r="A86" s="976" t="s">
        <v>914</v>
      </c>
      <c r="B86" s="988" t="s">
        <v>915</v>
      </c>
      <c r="C86" s="1070" t="s">
        <v>108</v>
      </c>
      <c r="D86" s="1070" t="s">
        <v>4406</v>
      </c>
      <c r="E86" s="828">
        <v>7</v>
      </c>
      <c r="F86" s="1148">
        <v>634</v>
      </c>
      <c r="G86" s="1120" t="s">
        <v>115</v>
      </c>
      <c r="H86" s="1120" t="s">
        <v>115</v>
      </c>
      <c r="I86" s="987">
        <v>102.7</v>
      </c>
      <c r="J86" s="738">
        <f>(M86/I86)*100</f>
        <v>1.5189873417721518</v>
      </c>
      <c r="K86" s="990">
        <v>0.39</v>
      </c>
      <c r="L86" s="1000">
        <v>4</v>
      </c>
      <c r="M86" s="729">
        <f>K86*L86</f>
        <v>1.56</v>
      </c>
      <c r="N86" s="983" t="s">
        <v>698</v>
      </c>
      <c r="O86" s="831">
        <v>0.35</v>
      </c>
      <c r="P86" s="973">
        <v>43377</v>
      </c>
      <c r="Q86" s="973">
        <v>43413</v>
      </c>
      <c r="R86" s="729">
        <f>(K86-O86)/O86*100</f>
        <v>11.428571428571439</v>
      </c>
      <c r="S86" s="795">
        <f>IF(INDEX(Historical!$D$7:$D$1442,MATCH(B86,Historical!$B$7:$B$1449,0))=0,"n/a",(INDEX(Historical!$C$7:$C$1442,MATCH(B86,Historical!$B$7:$B$1449,0))/INDEX(Historical!$D$7:$D$1442,MATCH(B86,Historical!$B$7:$B$1449,0))-1)*100)</f>
        <v>9.9236641221373887</v>
      </c>
      <c r="T86" s="795">
        <f>IF(INDEX(Historical!$F$7:$F$1442,MATCH(B86,Historical!$B$7:$B$1449,0))=0,"n/a",((INDEX(Historical!$C$7:$C$1442,MATCH(B86,Historical!$B$7:$B$1449,0))/INDEX(Historical!$F$7:$F$1442,MATCH(B86,Historical!$B$7:$B$1449,0)))^(1/3)-1)*100)</f>
        <v>9.3931015185737543</v>
      </c>
      <c r="U86" s="795">
        <f>IF(INDEX(Historical!$H$7:$H$1442,MATCH(B86,Historical!$B$7:$B$1449,0))=0,"n/a",((INDEX(Historical!$C$7:$C$1442,MATCH(B86,Historical!$B$7:$B$1449,0))/INDEX(Historical!$H$7:$H$1442,MATCH(B86,Historical!$B$7:$B$1449,0)))^(1/5)-1)*100)</f>
        <v>10.859472602645347</v>
      </c>
      <c r="V86" s="795">
        <f>IF(INDEX(Historical!$O$7:$O$1442,MATCH(B86,Historical!$B$7:$B$1449,0))=0,"n/a",((INDEX(Historical!$C$7:$C$1442,MATCH(B86,Historical!$B$7:$B$1449,0))/INDEX(Historical!$O$7:$O$1442,MATCH(B86,Historical!$B$7:$B$1449,0)))^(1/10)-1)*100)</f>
        <v>7.1773462536293131</v>
      </c>
      <c r="W86" s="796">
        <f>IF(OR(U86&lt;=0,U86="n/a",V86&lt;=0,V86="n/a"),"n/a",U86/V86)</f>
        <v>1.5130205815490818</v>
      </c>
      <c r="X86" s="797">
        <f>IF(OR(AJ86&lt;=0,AJ86="n/a",U86&lt;=0,U86="n/a"),"n/a",U86/AJ86)</f>
        <v>1.2201654609713872</v>
      </c>
      <c r="Y86" s="752"/>
      <c r="Z86" s="738">
        <f>IF(OR(AC86&lt;0.01,AC86="n/a"),"n/a",M86/AC86*100)</f>
        <v>21.282401091405184</v>
      </c>
      <c r="AA86" s="999">
        <f>IF(OR(AC86&lt;0.01,AC86="n/a"),"n/a",I86/AC86)</f>
        <v>14.010914051841747</v>
      </c>
      <c r="AB86" s="1000">
        <v>12</v>
      </c>
      <c r="AC86" s="978">
        <v>7.33</v>
      </c>
      <c r="AD86" s="978">
        <v>1.1200000000000001</v>
      </c>
      <c r="AE86" s="978">
        <v>2.12</v>
      </c>
      <c r="AF86" s="978">
        <v>4.1100000000000003</v>
      </c>
      <c r="AG86" s="978">
        <v>16.400000000000002</v>
      </c>
      <c r="AH86" s="978">
        <v>5.4</v>
      </c>
      <c r="AI86" s="978">
        <v>10.23</v>
      </c>
      <c r="AJ86" s="978">
        <v>8.9</v>
      </c>
      <c r="AK86" s="978">
        <v>12.5</v>
      </c>
      <c r="AL86" s="991">
        <v>88120</v>
      </c>
      <c r="AM86" s="985">
        <v>0.27999999999999997</v>
      </c>
      <c r="AN86" s="978">
        <v>5.91</v>
      </c>
      <c r="AO86" s="838">
        <f>IF(U86="n/a","n/a",IF(AA86&lt;0,"n/a",IF(AA86="n/a","n/a",J86+U86-AA86)))</f>
        <v>-1.6324541074242482</v>
      </c>
      <c r="AP86" s="839">
        <f>IF(U86="n/a","n/a",J86+U86)</f>
        <v>12.378459944417498</v>
      </c>
      <c r="AQ86" s="1001">
        <f>IF(OR(AC86&lt;0.01,AF86="n/a"),"n/a",(I86/SQRT(22.5*AC86*(I86/AF86))-1)*100)</f>
        <v>59.978966330048934</v>
      </c>
      <c r="AR86" s="738">
        <f>INDEX(Historical!$C$7:$C$1442,MATCH(B86,Historical!$B$7:$B$1449,0))*IF(AH86="n/a",1.03,IF(AH86&lt;0,1.01,IF(AH86&gt;10,1.1,(1+AH86/100))))</f>
        <v>1.51776</v>
      </c>
      <c r="AS86" s="999">
        <f>IF($AI86="n/a",1.03*AR86,IF($AI86&lt;0,1.01*AR86,IF($AI86&gt;10,1.1*AR86,(1+$AI86/100)*AR86)))</f>
        <v>1.6695360000000001</v>
      </c>
      <c r="AT86" s="999">
        <f>IF($AK86="n/a",1.03*AS86,IF($AK86&lt;0,1.01*AS86,IF($AK86&gt;10,1.1*AS86,(1+$AK86/100)*AS86)))</f>
        <v>1.8364896000000004</v>
      </c>
      <c r="AU86" s="999">
        <f>IF($AK86="n/a",1.03*AT86,IF($AK86&lt;0,1.01*AT86,IF($AK86&gt;10,1.1*AT86,(1+$AK86/100)*AT86)))</f>
        <v>2.0201385600000008</v>
      </c>
      <c r="AV86" s="999">
        <f>IF($AK86="n/a",1.03*AU86,IF($AK86&lt;0,1.01*AU86,IF($AK86&gt;10,1.1*AU86,(1+$AK86/100)*AU86)))</f>
        <v>2.222152416000001</v>
      </c>
      <c r="AW86" s="738">
        <f>SUM(AR86:AV86)</f>
        <v>9.2660765760000032</v>
      </c>
      <c r="AX86" s="846">
        <f>AW86/I86*100</f>
        <v>9.0224698889970814</v>
      </c>
      <c r="AY86" s="1080">
        <v>1.1200000000000001</v>
      </c>
      <c r="AZ86" s="985">
        <v>17.32</v>
      </c>
      <c r="BA86" s="985">
        <v>-10.34</v>
      </c>
      <c r="BB86" s="985">
        <v>0.63</v>
      </c>
      <c r="BC86" s="985">
        <v>0.27</v>
      </c>
      <c r="BE86" s="700">
        <v>2012</v>
      </c>
      <c r="BF86" s="1013">
        <f>IF(BE86&gt;2008,0,IF(BE86&gt;2001,1,IF(BE86&gt;1990,2,IF(BE86&gt;1980,3,IF(BE86&gt;1973,4,IF(BE86&gt;1970,5,IF(BE86&gt;1960,6,IF(BE86&gt;1958,7,IF(BE86&gt;1953,8,9)))))))))</f>
        <v>0</v>
      </c>
      <c r="BG86" s="995">
        <v>1.7999999999999998</v>
      </c>
    </row>
    <row r="87" spans="1:59" ht="11.25" customHeight="1" x14ac:dyDescent="0.2">
      <c r="A87" s="984" t="s">
        <v>453</v>
      </c>
      <c r="B87" s="988" t="s">
        <v>454</v>
      </c>
      <c r="C87" s="1070" t="s">
        <v>108</v>
      </c>
      <c r="D87" s="1070" t="s">
        <v>118</v>
      </c>
      <c r="E87" s="828">
        <v>17</v>
      </c>
      <c r="F87" s="1148">
        <v>197</v>
      </c>
      <c r="G87" s="930" t="s">
        <v>106</v>
      </c>
      <c r="H87" s="930" t="s">
        <v>106</v>
      </c>
      <c r="I87" s="987">
        <v>53.55</v>
      </c>
      <c r="J87" s="738">
        <f>(M87/I87)*100</f>
        <v>2.9878618113912236</v>
      </c>
      <c r="K87" s="990">
        <v>0.4</v>
      </c>
      <c r="L87" s="671">
        <v>4</v>
      </c>
      <c r="M87" s="729">
        <f>K87*L87</f>
        <v>1.6</v>
      </c>
      <c r="N87" s="636" t="s">
        <v>220</v>
      </c>
      <c r="O87" s="831">
        <v>0.39</v>
      </c>
      <c r="P87" s="973">
        <v>43462</v>
      </c>
      <c r="Q87" s="973">
        <v>43480</v>
      </c>
      <c r="R87" s="729">
        <f>(K87-O87)/O87*100</f>
        <v>2.5641025641025665</v>
      </c>
      <c r="S87" s="795">
        <f>IF(INDEX(Historical!$D$7:$D$1442,MATCH(B87,Historical!$B$7:$B$1449,0))=0,"n/a",(INDEX(Historical!$C$7:$C$1442,MATCH(B87,Historical!$B$7:$B$1449,0))/INDEX(Historical!$D$7:$D$1442,MATCH(B87,Historical!$B$7:$B$1449,0))-1)*100)</f>
        <v>2.6315789473684292</v>
      </c>
      <c r="T87" s="795">
        <f>IF(INDEX(Historical!$F$7:$F$1442,MATCH(B87,Historical!$B$7:$B$1449,0))=0,"n/a",((INDEX(Historical!$C$7:$C$1442,MATCH(B87,Historical!$B$7:$B$1449,0))/INDEX(Historical!$F$7:$F$1442,MATCH(B87,Historical!$B$7:$B$1449,0)))^(1/3)-1)*100)</f>
        <v>10.37961367337601</v>
      </c>
      <c r="U87" s="795">
        <f>IF(INDEX(Historical!$H$7:$H$1442,MATCH(B87,Historical!$B$7:$B$1449,0))=0,"n/a",((INDEX(Historical!$C$7:$C$1442,MATCH(B87,Historical!$B$7:$B$1449,0))/INDEX(Historical!$H$7:$H$1442,MATCH(B87,Historical!$B$7:$B$1449,0)))^(1/5)-1)*100)</f>
        <v>9.3011973943858628</v>
      </c>
      <c r="V87" s="795">
        <f>IF(INDEX(Historical!$O$7:$O$1442,MATCH(B87,Historical!$B$7:$B$1449,0))=0,"n/a",((INDEX(Historical!$C$7:$C$1442,MATCH(B87,Historical!$B$7:$B$1449,0))/INDEX(Historical!$O$7:$O$1442,MATCH(B87,Historical!$B$7:$B$1449,0)))^(1/10)-1)*100)</f>
        <v>7.7430555648374311</v>
      </c>
      <c r="W87" s="796">
        <f>IF(OR(U87&lt;=0,U87="n/a",V87&lt;=0,V87="n/a"),"n/a",U87/V87)</f>
        <v>1.2012308728125658</v>
      </c>
      <c r="X87" s="797" t="str">
        <f>IF(OR(AJ87&lt;=0,AJ87="n/a",U87&lt;=0,U87="n/a"),"n/a",U87/AJ87)</f>
        <v>n/a</v>
      </c>
      <c r="Y87" s="746"/>
      <c r="Z87" s="738">
        <f>IF(OR(AC87&lt;0.01,AC87="n/a"),"n/a",M87/AC87*100)</f>
        <v>66.390041493775925</v>
      </c>
      <c r="AA87" s="670">
        <f>IF(OR(AC87&lt;0.01,AC87="n/a"),"n/a",I87/AC87)</f>
        <v>22.219917012448132</v>
      </c>
      <c r="AB87" s="671">
        <v>12</v>
      </c>
      <c r="AC87" s="978">
        <v>2.41</v>
      </c>
      <c r="AD87" s="978">
        <v>4.4400000000000004</v>
      </c>
      <c r="AE87" s="978">
        <v>0.86</v>
      </c>
      <c r="AF87" s="980">
        <v>0.99</v>
      </c>
      <c r="AG87" s="631">
        <v>3.5999999999999996</v>
      </c>
      <c r="AH87" s="980">
        <v>-187.5</v>
      </c>
      <c r="AI87" s="980">
        <v>117.88000000000001</v>
      </c>
      <c r="AJ87" s="978">
        <v>-25.5</v>
      </c>
      <c r="AK87" s="978">
        <v>5</v>
      </c>
      <c r="AL87" s="991">
        <v>4470</v>
      </c>
      <c r="AM87" s="985">
        <v>2.1</v>
      </c>
      <c r="AN87" s="631">
        <v>0.31</v>
      </c>
      <c r="AO87" s="838">
        <f>IF(U87="n/a","n/a",IF(AA87&lt;0,"n/a",IF(AA87="n/a","n/a",J87+U87-AA87)))</f>
        <v>-9.930857806671046</v>
      </c>
      <c r="AP87" s="839">
        <f>IF(U87="n/a","n/a",J87+U87)</f>
        <v>12.289059205777086</v>
      </c>
      <c r="AQ87" s="672">
        <f>IF(OR(AC87&lt;0.01,AF87="n/a"),"n/a",(I87/SQRT(22.5*AC87*(I87/AF87))-1)*100)</f>
        <v>-1.1224824063772454</v>
      </c>
      <c r="AR87" s="738">
        <f>INDEX(Historical!$C$7:$C$1442,MATCH(B87,Historical!$B$7:$B$1449,0))*IF(AH87="n/a",1.03,IF(AH87&lt;0,1.01,IF(AH87&gt;10,1.1,(1+AH87/100))))</f>
        <v>1.5756000000000001</v>
      </c>
      <c r="AS87" s="670">
        <f>IF($AI87="n/a",1.03*AR87,IF($AI87&lt;0,1.01*AR87,IF($AI87&gt;10,1.1*AR87,(1+$AI87/100)*AR87)))</f>
        <v>1.7331600000000003</v>
      </c>
      <c r="AT87" s="670">
        <f>IF($AK87="n/a",1.03*AS87,IF($AK87&lt;0,1.01*AS87,IF($AK87&gt;10,1.1*AS87,(1+$AK87/100)*AS87)))</f>
        <v>1.8198180000000004</v>
      </c>
      <c r="AU87" s="670">
        <f>IF($AK87="n/a",1.03*AT87,IF($AK87&lt;0,1.01*AT87,IF($AK87&gt;10,1.1*AT87,(1+$AK87/100)*AT87)))</f>
        <v>1.9108089000000006</v>
      </c>
      <c r="AV87" s="670">
        <f>IF($AK87="n/a",1.03*AU87,IF($AK87&lt;0,1.01*AU87,IF($AK87&gt;10,1.1*AU87,(1+$AK87/100)*AU87)))</f>
        <v>2.0063493450000007</v>
      </c>
      <c r="AW87" s="738">
        <f>SUM(AR87:AV87)</f>
        <v>9.0457362450000023</v>
      </c>
      <c r="AX87" s="846">
        <f>AW87/I87*100</f>
        <v>16.892131176470592</v>
      </c>
      <c r="AY87" s="1080">
        <v>0.44</v>
      </c>
      <c r="AZ87" s="985">
        <v>12.9</v>
      </c>
      <c r="BA87" s="985">
        <v>-11.76</v>
      </c>
      <c r="BB87" s="985">
        <v>0.2</v>
      </c>
      <c r="BC87" s="985">
        <v>-4.1900000000000004</v>
      </c>
      <c r="BE87" s="700">
        <v>2003</v>
      </c>
      <c r="BF87" s="1013">
        <f>IF(BE87&gt;2008,0,IF(BE87&gt;2001,1,IF(BE87&gt;1990,2,IF(BE87&gt;1980,3,IF(BE87&gt;1973,4,IF(BE87&gt;1970,5,IF(BE87&gt;1960,6,IF(BE87&gt;1958,7,IF(BE87&gt;1953,8,9)))))))))</f>
        <v>1</v>
      </c>
      <c r="BG87" s="995">
        <v>0.6</v>
      </c>
    </row>
    <row r="88" spans="1:59" ht="11.25" customHeight="1" x14ac:dyDescent="0.2">
      <c r="A88" s="976" t="s">
        <v>893</v>
      </c>
      <c r="B88" s="988" t="s">
        <v>894</v>
      </c>
      <c r="C88" s="1070" t="s">
        <v>112</v>
      </c>
      <c r="D88" s="1070" t="s">
        <v>4394</v>
      </c>
      <c r="E88" s="828">
        <v>8</v>
      </c>
      <c r="F88" s="1148">
        <v>550</v>
      </c>
      <c r="G88" s="1273" t="s">
        <v>106</v>
      </c>
      <c r="H88" s="1273" t="s">
        <v>106</v>
      </c>
      <c r="I88" s="987">
        <v>20.84</v>
      </c>
      <c r="J88" s="738">
        <f>(M88/I88)*100</f>
        <v>5.7581573896353166</v>
      </c>
      <c r="K88" s="990">
        <v>0.3</v>
      </c>
      <c r="L88" s="1000">
        <v>4</v>
      </c>
      <c r="M88" s="729">
        <f>K88*L88</f>
        <v>1.2</v>
      </c>
      <c r="N88" s="983" t="s">
        <v>149</v>
      </c>
      <c r="O88" s="831">
        <v>0.28000000000000003</v>
      </c>
      <c r="P88" s="973">
        <v>43433</v>
      </c>
      <c r="Q88" s="973">
        <v>43448</v>
      </c>
      <c r="R88" s="729">
        <f>(K88-O88)/O88*100</f>
        <v>7.1428571428571281</v>
      </c>
      <c r="S88" s="795">
        <f>IF(INDEX(Historical!$D$7:$D$1442,MATCH(B88,Historical!$B$7:$B$1449,0))=0,"n/a",(INDEX(Historical!$C$7:$C$1442,MATCH(B88,Historical!$B$7:$B$1449,0))/INDEX(Historical!$D$7:$D$1442,MATCH(B88,Historical!$B$7:$B$1449,0))-1)*100)</f>
        <v>7.5471698113207308</v>
      </c>
      <c r="T88" s="795">
        <f>IF(INDEX(Historical!$F$7:$F$1442,MATCH(B88,Historical!$B$7:$B$1449,0))=0,"n/a",((INDEX(Historical!$C$7:$C$1442,MATCH(B88,Historical!$B$7:$B$1449,0))/INDEX(Historical!$F$7:$F$1442,MATCH(B88,Historical!$B$7:$B$1449,0)))^(1/3)-1)*100)</f>
        <v>8.1983855523197526</v>
      </c>
      <c r="U88" s="795">
        <f>IF(INDEX(Historical!$H$7:$H$1442,MATCH(B88,Historical!$B$7:$B$1449,0))=0,"n/a",((INDEX(Historical!$C$7:$C$1442,MATCH(B88,Historical!$B$7:$B$1449,0))/INDEX(Historical!$H$7:$H$1442,MATCH(B88,Historical!$B$7:$B$1449,0)))^(1/5)-1)*100)</f>
        <v>10.403796865896254</v>
      </c>
      <c r="V88" s="795">
        <f>IF(INDEX(Historical!$O$7:$O$1442,MATCH(B88,Historical!$B$7:$B$1449,0))=0,"n/a",((INDEX(Historical!$C$7:$C$1442,MATCH(B88,Historical!$B$7:$B$1449,0))/INDEX(Historical!$O$7:$O$1442,MATCH(B88,Historical!$B$7:$B$1449,0)))^(1/10)-1)*100)</f>
        <v>-2.3766548834210588</v>
      </c>
      <c r="W88" s="796" t="str">
        <f>IF(OR(U88&lt;=0,U88="n/a",V88&lt;=0,V88="n/a"),"n/a",U88/V88)</f>
        <v>n/a</v>
      </c>
      <c r="X88" s="797">
        <f>IF(OR(AJ88&lt;=0,AJ88="n/a",U88&lt;=0,U88="n/a"),"n/a",U88/AJ88)</f>
        <v>0.32613783278671643</v>
      </c>
      <c r="Y88" s="742"/>
      <c r="Z88" s="738">
        <f>IF(OR(AC88&lt;0.01,AC88="n/a"),"n/a",M88/AC88*100)</f>
        <v>48.192771084337345</v>
      </c>
      <c r="AA88" s="999">
        <f>IF(OR(AC88&lt;0.01,AC88="n/a"),"n/a",I88/AC88)</f>
        <v>8.3694779116465856</v>
      </c>
      <c r="AB88" s="1000">
        <v>12</v>
      </c>
      <c r="AC88" s="978">
        <v>2.4900000000000002</v>
      </c>
      <c r="AD88" s="978">
        <v>0.9</v>
      </c>
      <c r="AE88" s="978">
        <v>2.11</v>
      </c>
      <c r="AF88" s="978">
        <v>0.83</v>
      </c>
      <c r="AG88" s="978">
        <v>10.299999999999999</v>
      </c>
      <c r="AH88" s="978">
        <v>-4.3</v>
      </c>
      <c r="AI88" s="978">
        <v>-29.68</v>
      </c>
      <c r="AJ88" s="978">
        <v>31.900000000000002</v>
      </c>
      <c r="AK88" s="978">
        <v>9.33</v>
      </c>
      <c r="AL88" s="991">
        <v>1570</v>
      </c>
      <c r="AM88" s="985">
        <v>1.6</v>
      </c>
      <c r="AN88" s="978">
        <v>2.38</v>
      </c>
      <c r="AO88" s="838">
        <f>IF(U88="n/a","n/a",IF(AA88&lt;0,"n/a",IF(AA88="n/a","n/a",J88+U88-AA88)))</f>
        <v>7.7924763438849833</v>
      </c>
      <c r="AP88" s="839">
        <f>IF(U88="n/a","n/a",J88+U88)</f>
        <v>16.161954255531569</v>
      </c>
      <c r="AQ88" s="1001">
        <f>IF(OR(AC88&lt;0.01,AF88="n/a"),"n/a",(I88/SQRT(22.5*AC88*(I88/AF88))-1)*100)</f>
        <v>-44.435556266552908</v>
      </c>
      <c r="AR88" s="738">
        <f>INDEX(Historical!$C$7:$C$1442,MATCH(B88,Historical!$B$7:$B$1449,0))*IF(AH88="n/a",1.03,IF(AH88&lt;0,1.01,IF(AH88&gt;10,1.1,(1+AH88/100))))</f>
        <v>1.1514</v>
      </c>
      <c r="AS88" s="999">
        <f>IF($AI88="n/a",1.03*AR88,IF($AI88&lt;0,1.01*AR88,IF($AI88&gt;10,1.1*AR88,(1+$AI88/100)*AR88)))</f>
        <v>1.162914</v>
      </c>
      <c r="AT88" s="999">
        <f>IF($AK88="n/a",1.03*AS88,IF($AK88&lt;0,1.01*AS88,IF($AK88&gt;10,1.1*AS88,(1+$AK88/100)*AS88)))</f>
        <v>1.2714138762</v>
      </c>
      <c r="AU88" s="999">
        <f>IF($AK88="n/a",1.03*AT88,IF($AK88&lt;0,1.01*AT88,IF($AK88&gt;10,1.1*AT88,(1+$AK88/100)*AT88)))</f>
        <v>1.39003679084946</v>
      </c>
      <c r="AV88" s="999">
        <f>IF($AK88="n/a",1.03*AU88,IF($AK88&lt;0,1.01*AU88,IF($AK88&gt;10,1.1*AU88,(1+$AK88/100)*AU88)))</f>
        <v>1.5197272234357144</v>
      </c>
      <c r="AW88" s="738">
        <f>SUM(AR88:AV88)</f>
        <v>6.4954918904851748</v>
      </c>
      <c r="AX88" s="846">
        <f>AW88/I88*100</f>
        <v>31.168387190427904</v>
      </c>
      <c r="AY88" s="1080">
        <v>1.71</v>
      </c>
      <c r="AZ88" s="985">
        <v>32.32</v>
      </c>
      <c r="BA88" s="985">
        <v>-13.56</v>
      </c>
      <c r="BB88" s="985">
        <v>12.27</v>
      </c>
      <c r="BC88" s="985">
        <v>3.4000000000000004</v>
      </c>
      <c r="BE88" s="700">
        <v>2012</v>
      </c>
      <c r="BF88" s="1013">
        <f>IF(BE88&gt;2008,0,IF(BE88&gt;2001,1,IF(BE88&gt;1990,2,IF(BE88&gt;1980,3,IF(BE88&gt;1973,4,IF(BE88&gt;1970,5,IF(BE88&gt;1960,6,IF(BE88&gt;1958,7,IF(BE88&gt;1953,8,9)))))))))</f>
        <v>0</v>
      </c>
      <c r="BG88" s="995">
        <v>2.7</v>
      </c>
    </row>
    <row r="89" spans="1:59" ht="11.25" customHeight="1" x14ac:dyDescent="0.2">
      <c r="A89" s="976" t="s">
        <v>993</v>
      </c>
      <c r="B89" s="988" t="s">
        <v>994</v>
      </c>
      <c r="C89" s="1070" t="s">
        <v>112</v>
      </c>
      <c r="D89" s="1070" t="s">
        <v>213</v>
      </c>
      <c r="E89" s="828">
        <v>8</v>
      </c>
      <c r="F89" s="1148">
        <v>503</v>
      </c>
      <c r="G89" s="1118" t="s">
        <v>115</v>
      </c>
      <c r="H89" s="1118" t="s">
        <v>115</v>
      </c>
      <c r="I89" s="987">
        <v>59.08</v>
      </c>
      <c r="J89" s="738">
        <f>(M89/I89)*100</f>
        <v>1.0832769126607991</v>
      </c>
      <c r="K89" s="990">
        <v>0.16</v>
      </c>
      <c r="L89" s="1000">
        <v>4</v>
      </c>
      <c r="M89" s="729">
        <f>K89*L89</f>
        <v>0.64</v>
      </c>
      <c r="N89" s="983" t="s">
        <v>228</v>
      </c>
      <c r="O89" s="831">
        <v>0.14000000000000001</v>
      </c>
      <c r="P89" s="973">
        <v>43244</v>
      </c>
      <c r="Q89" s="973">
        <v>43259</v>
      </c>
      <c r="R89" s="729">
        <f>(K89-O89)/O89*100</f>
        <v>14.285714285714276</v>
      </c>
      <c r="S89" s="795">
        <f>IF(INDEX(Historical!$D$7:$D$1442,MATCH(B89,Historical!$B$7:$B$1449,0))=0,"n/a",(INDEX(Historical!$C$7:$C$1442,MATCH(B89,Historical!$B$7:$B$1449,0))/INDEX(Historical!$D$7:$D$1442,MATCH(B89,Historical!$B$7:$B$1449,0))-1)*100)</f>
        <v>12.72727272727272</v>
      </c>
      <c r="T89" s="795">
        <f>IF(INDEX(Historical!$F$7:$F$1442,MATCH(B89,Historical!$B$7:$B$1449,0))=0,"n/a",((INDEX(Historical!$C$7:$C$1442,MATCH(B89,Historical!$B$7:$B$1449,0))/INDEX(Historical!$F$7:$F$1442,MATCH(B89,Historical!$B$7:$B$1449,0)))^(1/3)-1)*100)</f>
        <v>8.9055846181262268</v>
      </c>
      <c r="U89" s="795">
        <f>IF(INDEX(Historical!$H$7:$H$1442,MATCH(B89,Historical!$B$7:$B$1449,0))=0,"n/a",((INDEX(Historical!$C$7:$C$1442,MATCH(B89,Historical!$B$7:$B$1449,0))/INDEX(Historical!$H$7:$H$1442,MATCH(B89,Historical!$B$7:$B$1449,0)))^(1/5)-1)*100)</f>
        <v>6.6193020302802719</v>
      </c>
      <c r="V89" s="795">
        <f>IF(INDEX(Historical!$O$7:$O$1442,MATCH(B89,Historical!$B$7:$B$1449,0))=0,"n/a",((INDEX(Historical!$C$7:$C$1442,MATCH(B89,Historical!$B$7:$B$1449,0))/INDEX(Historical!$O$7:$O$1442,MATCH(B89,Historical!$B$7:$B$1449,0)))^(1/10)-1)*100)</f>
        <v>0</v>
      </c>
      <c r="W89" s="796" t="str">
        <f>IF(OR(U89&lt;=0,U89="n/a",V89&lt;=0,V89="n/a"),"n/a",U89/V89)</f>
        <v>n/a</v>
      </c>
      <c r="X89" s="797">
        <f>IF(OR(AJ89&lt;=0,AJ89="n/a",U89&lt;=0,U89="n/a"),"n/a",U89/AJ89)</f>
        <v>0.45337685138905975</v>
      </c>
      <c r="Y89" s="752"/>
      <c r="Z89" s="738">
        <f>IF(OR(AC89&lt;0.01,AC89="n/a"),"n/a",M89/AC89*100)</f>
        <v>20.512820512820511</v>
      </c>
      <c r="AA89" s="999">
        <f>IF(OR(AC89&lt;0.01,AC89="n/a"),"n/a",I89/AC89)</f>
        <v>18.935897435897434</v>
      </c>
      <c r="AB89" s="1000">
        <v>12</v>
      </c>
      <c r="AC89" s="978">
        <v>3.12</v>
      </c>
      <c r="AD89" s="978">
        <v>1.89</v>
      </c>
      <c r="AE89" s="978">
        <v>2</v>
      </c>
      <c r="AF89" s="978">
        <v>2.52</v>
      </c>
      <c r="AG89" s="978">
        <v>5.5</v>
      </c>
      <c r="AH89" s="978">
        <v>15.2</v>
      </c>
      <c r="AI89" s="978">
        <v>8.2799999999999994</v>
      </c>
      <c r="AJ89" s="978">
        <v>14.6</v>
      </c>
      <c r="AK89" s="978">
        <v>10</v>
      </c>
      <c r="AL89" s="991">
        <v>2970</v>
      </c>
      <c r="AM89" s="986">
        <v>1.7999999999999998</v>
      </c>
      <c r="AN89" s="978">
        <v>0.47</v>
      </c>
      <c r="AO89" s="838">
        <f>IF(U89="n/a","n/a",IF(AA89&lt;0,"n/a",IF(AA89="n/a","n/a",J89+U89-AA89)))</f>
        <v>-11.233318492956364</v>
      </c>
      <c r="AP89" s="839">
        <f>IF(U89="n/a","n/a",J89+U89)</f>
        <v>7.7025789429410709</v>
      </c>
      <c r="AQ89" s="1001">
        <f>IF(OR(AC89&lt;0.01,AF89="n/a"),"n/a",(I89/SQRT(22.5*AC89*(I89/AF89))-1)*100)</f>
        <v>45.630371585755178</v>
      </c>
      <c r="AR89" s="738">
        <f>INDEX(Historical!$C$7:$C$1442,MATCH(B89,Historical!$B$7:$B$1449,0))*IF(AH89="n/a",1.03,IF(AH89&lt;0,1.01,IF(AH89&gt;10,1.1,(1+AH89/100))))</f>
        <v>0.68200000000000005</v>
      </c>
      <c r="AS89" s="999">
        <f>IF($AI89="n/a",1.03*AR89,IF($AI89&lt;0,1.01*AR89,IF($AI89&gt;10,1.1*AR89,(1+$AI89/100)*AR89)))</f>
        <v>0.73846960000000006</v>
      </c>
      <c r="AT89" s="999">
        <f>IF($AK89="n/a",1.03*AS89,IF($AK89&lt;0,1.01*AS89,IF($AK89&gt;10,1.1*AS89,(1+$AK89/100)*AS89)))</f>
        <v>0.81231656000000008</v>
      </c>
      <c r="AU89" s="999">
        <f>IF($AK89="n/a",1.03*AT89,IF($AK89&lt;0,1.01*AT89,IF($AK89&gt;10,1.1*AT89,(1+$AK89/100)*AT89)))</f>
        <v>0.89354821600000012</v>
      </c>
      <c r="AV89" s="999">
        <f>IF($AK89="n/a",1.03*AU89,IF($AK89&lt;0,1.01*AU89,IF($AK89&gt;10,1.1*AU89,(1+$AK89/100)*AU89)))</f>
        <v>0.9829030376000002</v>
      </c>
      <c r="AW89" s="738">
        <f>SUM(AR89:AV89)</f>
        <v>4.1092374136000007</v>
      </c>
      <c r="AX89" s="846">
        <f>AW89/I89*100</f>
        <v>6.9553781543669615</v>
      </c>
      <c r="AY89" s="1080">
        <v>1.47</v>
      </c>
      <c r="AZ89" s="985">
        <v>20.419999999999998</v>
      </c>
      <c r="BA89" s="985">
        <v>-18.73</v>
      </c>
      <c r="BB89" s="985">
        <v>5.3199999999999994</v>
      </c>
      <c r="BC89" s="985">
        <v>-3.0700000000000003</v>
      </c>
      <c r="BE89" s="700">
        <v>2011</v>
      </c>
      <c r="BF89" s="1013">
        <f>IF(BE89&gt;2008,0,IF(BE89&gt;2001,1,IF(BE89&gt;1990,2,IF(BE89&gt;1980,3,IF(BE89&gt;1973,4,IF(BE89&gt;1970,5,IF(BE89&gt;1960,6,IF(BE89&gt;1958,7,IF(BE89&gt;1953,8,9)))))))))</f>
        <v>0</v>
      </c>
      <c r="BG89" s="995">
        <v>2.9000000000000004</v>
      </c>
    </row>
    <row r="90" spans="1:59" ht="11.25" customHeight="1" x14ac:dyDescent="0.2">
      <c r="A90" s="976" t="s">
        <v>1002</v>
      </c>
      <c r="B90" s="988" t="s">
        <v>1003</v>
      </c>
      <c r="C90" s="1070" t="s">
        <v>112</v>
      </c>
      <c r="D90" s="1070" t="s">
        <v>4407</v>
      </c>
      <c r="E90" s="828">
        <v>8</v>
      </c>
      <c r="F90" s="1148">
        <v>570</v>
      </c>
      <c r="G90" s="1062" t="s">
        <v>115</v>
      </c>
      <c r="H90" s="1062" t="s">
        <v>115</v>
      </c>
      <c r="I90" s="987">
        <v>385.62</v>
      </c>
      <c r="J90" s="738">
        <f>(M90/I90)*100</f>
        <v>2.1316321767543176</v>
      </c>
      <c r="K90" s="990">
        <v>2.0550000000000002</v>
      </c>
      <c r="L90" s="1000">
        <v>4</v>
      </c>
      <c r="M90" s="729">
        <f>K90*L90</f>
        <v>8.2200000000000006</v>
      </c>
      <c r="N90" s="983" t="s">
        <v>1004</v>
      </c>
      <c r="O90" s="831">
        <v>1.71</v>
      </c>
      <c r="P90" s="973">
        <v>43503</v>
      </c>
      <c r="Q90" s="973">
        <v>43525</v>
      </c>
      <c r="R90" s="729">
        <f>(K90-O90)/O90*100</f>
        <v>20.17543859649124</v>
      </c>
      <c r="S90" s="795">
        <f>IF(INDEX(Historical!$D$7:$D$1442,MATCH(B90,Historical!$B$7:$B$1449,0))=0,"n/a",(INDEX(Historical!$C$7:$C$1442,MATCH(B90,Historical!$B$7:$B$1449,0))/INDEX(Historical!$D$7:$D$1442,MATCH(B90,Historical!$B$7:$B$1449,0))-1)*100)</f>
        <v>20.422535211267601</v>
      </c>
      <c r="T90" s="795">
        <f>IF(INDEX(Historical!$F$7:$F$1442,MATCH(B90,Historical!$B$7:$B$1449,0))=0,"n/a",((INDEX(Historical!$C$7:$C$1442,MATCH(B90,Historical!$B$7:$B$1449,0))/INDEX(Historical!$F$7:$F$1442,MATCH(B90,Historical!$B$7:$B$1449,0)))^(1/3)-1)*100)</f>
        <v>23.400875054559165</v>
      </c>
      <c r="U90" s="795">
        <f>IF(INDEX(Historical!$H$7:$H$1442,MATCH(B90,Historical!$B$7:$B$1449,0))=0,"n/a",((INDEX(Historical!$C$7:$C$1442,MATCH(B90,Historical!$B$7:$B$1449,0))/INDEX(Historical!$H$7:$H$1442,MATCH(B90,Historical!$B$7:$B$1449,0)))^(1/5)-1)*100)</f>
        <v>28.662170733431669</v>
      </c>
      <c r="V90" s="795">
        <f>IF(INDEX(Historical!$O$7:$O$1442,MATCH(B90,Historical!$B$7:$B$1449,0))=0,"n/a",((INDEX(Historical!$C$7:$C$1442,MATCH(B90,Historical!$B$7:$B$1449,0))/INDEX(Historical!$O$7:$O$1442,MATCH(B90,Historical!$B$7:$B$1449,0)))^(1/10)-1)*100)</f>
        <v>15.636146832870445</v>
      </c>
      <c r="W90" s="796">
        <f>IF(OR(U90&lt;=0,U90="n/a",V90&lt;=0,V90="n/a"),"n/a",U90/V90)</f>
        <v>1.8330712188745761</v>
      </c>
      <c r="X90" s="797">
        <f>IF(OR(AJ90&lt;=0,AJ90="n/a",U90&lt;=0,U90="n/a"),"n/a",U90/AJ90)</f>
        <v>1.5923428185239816</v>
      </c>
      <c r="Y90" s="749"/>
      <c r="Z90" s="738">
        <f>IF(OR(AC90&lt;0.01,AC90="n/a"),"n/a",M90/AC90*100)</f>
        <v>53.411306042884988</v>
      </c>
      <c r="AA90" s="999">
        <f>IF(OR(AC90&lt;0.01,AC90="n/a"),"n/a",I90/AC90)</f>
        <v>25.056530214424949</v>
      </c>
      <c r="AB90" s="1000">
        <v>12</v>
      </c>
      <c r="AC90" s="978">
        <v>15.39</v>
      </c>
      <c r="AD90" s="978">
        <v>1.08</v>
      </c>
      <c r="AE90" s="978">
        <v>2.2599999999999998</v>
      </c>
      <c r="AF90" s="980" t="s">
        <v>137</v>
      </c>
      <c r="AG90" s="978" t="s">
        <v>137</v>
      </c>
      <c r="AH90" s="978">
        <v>53.800000000000004</v>
      </c>
      <c r="AI90" s="978">
        <v>21.029999999999998</v>
      </c>
      <c r="AJ90" s="978">
        <v>18</v>
      </c>
      <c r="AK90" s="978">
        <v>23.14</v>
      </c>
      <c r="AL90" s="991">
        <v>221420</v>
      </c>
      <c r="AM90" s="985">
        <v>0.1</v>
      </c>
      <c r="AN90" s="981" t="s">
        <v>137</v>
      </c>
      <c r="AO90" s="838">
        <f>IF(U90="n/a","n/a",IF(AA90&lt;0,"n/a",IF(AA90="n/a","n/a",J90+U90-AA90)))</f>
        <v>5.7372726957610389</v>
      </c>
      <c r="AP90" s="839">
        <f>IF(U90="n/a","n/a",J90+U90)</f>
        <v>30.793802910185988</v>
      </c>
      <c r="AQ90" s="1001" t="str">
        <f>IF(OR(AC90&lt;0.01,AF90="n/a"),"n/a",(I90/SQRT(22.5*AC90*(I90/AF90))-1)*100)</f>
        <v>n/a</v>
      </c>
      <c r="AR90" s="738">
        <f>INDEX(Historical!$C$7:$C$1442,MATCH(B90,Historical!$B$7:$B$1449,0))*IF(AH90="n/a",1.03,IF(AH90&lt;0,1.01,IF(AH90&gt;10,1.1,(1+AH90/100))))</f>
        <v>7.524</v>
      </c>
      <c r="AS90" s="999">
        <f>IF($AI90="n/a",1.03*AR90,IF($AI90&lt;0,1.01*AR90,IF($AI90&gt;10,1.1*AR90,(1+$AI90/100)*AR90)))</f>
        <v>8.2764000000000006</v>
      </c>
      <c r="AT90" s="999">
        <f>IF($AK90="n/a",1.03*AS90,IF($AK90&lt;0,1.01*AS90,IF($AK90&gt;10,1.1*AS90,(1+$AK90/100)*AS90)))</f>
        <v>9.1040400000000012</v>
      </c>
      <c r="AU90" s="999">
        <f>IF($AK90="n/a",1.03*AT90,IF($AK90&lt;0,1.01*AT90,IF($AK90&gt;10,1.1*AT90,(1+$AK90/100)*AT90)))</f>
        <v>10.014444000000003</v>
      </c>
      <c r="AV90" s="999">
        <f>IF($AK90="n/a",1.03*AU90,IF($AK90&lt;0,1.01*AU90,IF($AK90&gt;10,1.1*AU90,(1+$AK90/100)*AU90)))</f>
        <v>11.015888400000003</v>
      </c>
      <c r="AW90" s="738">
        <f>SUM(AR90:AV90)</f>
        <v>45.934772400000007</v>
      </c>
      <c r="AX90" s="846">
        <f>AW90/I90*100</f>
        <v>11.911926871012916</v>
      </c>
      <c r="AY90" s="1080">
        <v>1.23</v>
      </c>
      <c r="AZ90" s="985">
        <v>31.85</v>
      </c>
      <c r="BA90" s="985">
        <v>-2.1999999999999997</v>
      </c>
      <c r="BB90" s="985">
        <v>15.190000000000001</v>
      </c>
      <c r="BC90" s="985">
        <v>10.77</v>
      </c>
      <c r="BE90" s="700">
        <v>2012</v>
      </c>
      <c r="BF90" s="1013">
        <f>IF(BE90&gt;2008,0,IF(BE90&gt;2001,1,IF(BE90&gt;1990,2,IF(BE90&gt;1980,3,IF(BE90&gt;1973,4,IF(BE90&gt;1970,5,IF(BE90&gt;1960,6,IF(BE90&gt;1958,7,IF(BE90&gt;1953,8,9)))))))))</f>
        <v>0</v>
      </c>
      <c r="BG90" s="995">
        <v>9</v>
      </c>
    </row>
    <row r="91" spans="1:59" ht="11.25" customHeight="1" x14ac:dyDescent="0.2">
      <c r="A91" s="993" t="s">
        <v>4249</v>
      </c>
      <c r="B91" s="988" t="s">
        <v>1969</v>
      </c>
      <c r="C91" s="1070" t="s">
        <v>108</v>
      </c>
      <c r="D91" s="1070" t="s">
        <v>4401</v>
      </c>
      <c r="E91" s="828">
        <v>5</v>
      </c>
      <c r="F91" s="1148">
        <v>837</v>
      </c>
      <c r="G91" s="1148" t="s">
        <v>106</v>
      </c>
      <c r="H91" s="1148" t="s">
        <v>106</v>
      </c>
      <c r="I91" s="992">
        <v>28.47</v>
      </c>
      <c r="J91" s="738">
        <f>(M91/I91)*100</f>
        <v>2.1074815595363541</v>
      </c>
      <c r="K91" s="997">
        <v>0.15</v>
      </c>
      <c r="L91" s="1273">
        <v>4</v>
      </c>
      <c r="M91" s="729">
        <f>K91*L91</f>
        <v>0.6</v>
      </c>
      <c r="N91" s="1273" t="s">
        <v>320</v>
      </c>
      <c r="O91" s="832">
        <v>0.12</v>
      </c>
      <c r="P91" s="718">
        <v>43349</v>
      </c>
      <c r="Q91" s="718">
        <v>43371</v>
      </c>
      <c r="R91" s="729">
        <f>(K91-O91)/O91*100</f>
        <v>25</v>
      </c>
      <c r="S91" s="795">
        <f>IF(INDEX(Historical!$D$7:$D$1442,MATCH(B91,Historical!$B$7:$B$1449,0))=0,"n/a",(INDEX(Historical!$C$7:$C$1442,MATCH(B91,Historical!$B$7:$B$1449,0))/INDEX(Historical!$D$7:$D$1442,MATCH(B91,Historical!$B$7:$B$1449,0))-1)*100)</f>
        <v>38.46153846153846</v>
      </c>
      <c r="T91" s="795">
        <f>IF(INDEX(Historical!$F$7:$F$1442,MATCH(B91,Historical!$B$7:$B$1449,0))=0,"n/a",((INDEX(Historical!$C$7:$C$1442,MATCH(B91,Historical!$B$7:$B$1449,0))/INDEX(Historical!$F$7:$F$1442,MATCH(B91,Historical!$B$7:$B$1449,0)))^(1/3)-1)*100)</f>
        <v>39.247665008383372</v>
      </c>
      <c r="U91" s="795">
        <f>IF(INDEX(Historical!$H$7:$H$1442,MATCH(B91,Historical!$B$7:$B$1449,0))=0,"n/a",((INDEX(Historical!$C$7:$C$1442,MATCH(B91,Historical!$B$7:$B$1449,0))/INDEX(Historical!$H$7:$H$1442,MATCH(B91,Historical!$B$7:$B$1449,0)))^(1/5)-1)*100)</f>
        <v>68.293271816929916</v>
      </c>
      <c r="V91" s="795">
        <f>IF(INDEX(Historical!$O$7:$O$1442,MATCH(B91,Historical!$B$7:$B$1449,0))=0,"n/a",((INDEX(Historical!$C$7:$C$1442,MATCH(B91,Historical!$B$7:$B$1449,0))/INDEX(Historical!$O$7:$O$1442,MATCH(B91,Historical!$B$7:$B$1449,0)))^(1/10)-1)*100)</f>
        <v>-15.413680742532144</v>
      </c>
      <c r="W91" s="796" t="str">
        <f>IF(OR(U91&lt;=0,U91="n/a",V91&lt;=0,V91="n/a"),"n/a",U91/V91)</f>
        <v>n/a</v>
      </c>
      <c r="X91" s="797">
        <f>IF(OR(AJ91&lt;=0,AJ91="n/a",U91&lt;=0,U91="n/a"),"n/a",U91/AJ91)</f>
        <v>1.4561465206168427</v>
      </c>
      <c r="Y91" s="988"/>
      <c r="Z91" s="738">
        <f>IF(OR(AC91&lt;0.01,AC91="n/a"),"n/a",M91/AC91*100)</f>
        <v>22.988505747126435</v>
      </c>
      <c r="AA91" s="999">
        <f>IF(OR(AC91&lt;0.01,AC91="n/a"),"n/a",I91/AC91)</f>
        <v>10.908045977011493</v>
      </c>
      <c r="AB91" s="1000">
        <v>12</v>
      </c>
      <c r="AC91" s="992">
        <v>2.61</v>
      </c>
      <c r="AD91" s="992">
        <v>0.53</v>
      </c>
      <c r="AE91" s="992">
        <v>4.28</v>
      </c>
      <c r="AF91" s="992">
        <v>1.19</v>
      </c>
      <c r="AG91" s="992">
        <v>8.3000000000000007</v>
      </c>
      <c r="AH91" s="992">
        <v>16.900000000000002</v>
      </c>
      <c r="AI91" s="992">
        <v>11.28</v>
      </c>
      <c r="AJ91" s="992">
        <v>46.9</v>
      </c>
      <c r="AK91" s="992">
        <v>20.69</v>
      </c>
      <c r="AL91" s="992">
        <v>285600</v>
      </c>
      <c r="AM91" s="992">
        <v>0.08</v>
      </c>
      <c r="AN91" s="992">
        <v>1.74</v>
      </c>
      <c r="AO91" s="838">
        <f>IF(U91="n/a","n/a",IF(AA91&lt;0,"n/a",IF(AA91="n/a","n/a",J91+U91-AA91)))</f>
        <v>59.492707399454773</v>
      </c>
      <c r="AP91" s="839">
        <f>IF(U91="n/a","n/a",J91+U91)</f>
        <v>70.40075337646627</v>
      </c>
      <c r="AQ91" s="1001">
        <f>IF(OR(AC91&lt;0.01,AF91="n/a"),"n/a",(I91/SQRT(22.5*AC91*(I91/AF91))-1)*100)</f>
        <v>-24.045116570884506</v>
      </c>
      <c r="AR91" s="738">
        <f>INDEX(Historical!$C$7:$C$1442,MATCH(B91,Historical!$B$7:$B$1449,0))*IF(AH91="n/a",1.03,IF(AH91&lt;0,1.01,IF(AH91&gt;10,1.1,(1+AH91/100))))</f>
        <v>0.59400000000000008</v>
      </c>
      <c r="AS91" s="999">
        <f>IF($AI91="n/a",1.03*AR91,IF($AI91&lt;0,1.01*AR91,IF($AI91&gt;10,1.1*AR91,(1+$AI91/100)*AR91)))</f>
        <v>0.65340000000000009</v>
      </c>
      <c r="AT91" s="999">
        <f>IF($AK91="n/a",1.03*AS91,IF($AK91&lt;0,1.01*AS91,IF($AK91&gt;10,1.1*AS91,(1+$AK91/100)*AS91)))</f>
        <v>0.71874000000000016</v>
      </c>
      <c r="AU91" s="999">
        <f>IF($AK91="n/a",1.03*AT91,IF($AK91&lt;0,1.01*AT91,IF($AK91&gt;10,1.1*AT91,(1+$AK91/100)*AT91)))</f>
        <v>0.79061400000000026</v>
      </c>
      <c r="AV91" s="999">
        <f>IF($AK91="n/a",1.03*AU91,IF($AK91&lt;0,1.01*AU91,IF($AK91&gt;10,1.1*AU91,(1+$AK91/100)*AU91)))</f>
        <v>0.86967540000000032</v>
      </c>
      <c r="AW91" s="738">
        <f>SUM(AR91:AV91)</f>
        <v>3.626429400000001</v>
      </c>
      <c r="AX91" s="846">
        <f>AW91/I91*100</f>
        <v>12.737721812434144</v>
      </c>
      <c r="AY91" s="824">
        <v>1.49</v>
      </c>
      <c r="AZ91" s="995">
        <v>25.64</v>
      </c>
      <c r="BA91" s="995">
        <v>-13.86</v>
      </c>
      <c r="BB91" s="995">
        <v>7.51</v>
      </c>
      <c r="BC91" s="995">
        <v>-1.59</v>
      </c>
      <c r="BE91" s="700">
        <v>2014</v>
      </c>
      <c r="BF91" s="1013">
        <f>IF(BE91&gt;2008,0,IF(BE91&gt;2001,1,IF(BE91&gt;1990,2,IF(BE91&gt;1980,3,IF(BE91&gt;1973,4,IF(BE91&gt;1970,5,IF(BE91&gt;1960,6,IF(BE91&gt;1958,7,IF(BE91&gt;1953,8,9)))))))))</f>
        <v>0</v>
      </c>
      <c r="BG91" s="995">
        <v>0.89999999999999991</v>
      </c>
    </row>
    <row r="92" spans="1:59" s="874" customFormat="1" ht="11.25" customHeight="1" x14ac:dyDescent="0.2">
      <c r="A92" s="853" t="s">
        <v>1005</v>
      </c>
      <c r="B92" s="882" t="s">
        <v>1006</v>
      </c>
      <c r="C92" s="1070" t="s">
        <v>4252</v>
      </c>
      <c r="D92" s="1070" t="s">
        <v>4387</v>
      </c>
      <c r="E92" s="854">
        <v>7</v>
      </c>
      <c r="F92" s="1148">
        <v>583</v>
      </c>
      <c r="G92" s="1272" t="s">
        <v>106</v>
      </c>
      <c r="H92" s="1272" t="s">
        <v>106</v>
      </c>
      <c r="I92" s="855">
        <v>49.13</v>
      </c>
      <c r="J92" s="856">
        <f>(M92/I92)*100</f>
        <v>1.5469163443924283</v>
      </c>
      <c r="K92" s="857">
        <v>0.19</v>
      </c>
      <c r="L92" s="858">
        <v>4</v>
      </c>
      <c r="M92" s="859">
        <f>K92*L92</f>
        <v>0.76</v>
      </c>
      <c r="N92" s="860" t="s">
        <v>517</v>
      </c>
      <c r="O92" s="861">
        <v>0.17</v>
      </c>
      <c r="P92" s="878">
        <v>43144</v>
      </c>
      <c r="Q92" s="878">
        <v>43159</v>
      </c>
      <c r="R92" s="859">
        <f>(K92-O92)/O92*100</f>
        <v>11.764705882352935</v>
      </c>
      <c r="S92" s="795">
        <f>IF(INDEX(Historical!$D$7:$D$1442,MATCH(B92,Historical!$B$7:$B$1449,0))=0,"n/a",(INDEX(Historical!$C$7:$C$1442,MATCH(B92,Historical!$B$7:$B$1449,0))/INDEX(Historical!$D$7:$D$1442,MATCH(B92,Historical!$B$7:$B$1449,0))-1)*100)</f>
        <v>11.764705882352944</v>
      </c>
      <c r="T92" s="795">
        <f>IF(INDEX(Historical!$F$7:$F$1442,MATCH(B92,Historical!$B$7:$B$1449,0))=0,"n/a",((INDEX(Historical!$C$7:$C$1442,MATCH(B92,Historical!$B$7:$B$1449,0))/INDEX(Historical!$F$7:$F$1442,MATCH(B92,Historical!$B$7:$B$1449,0)))^(1/3)-1)*100)</f>
        <v>13.484552524869731</v>
      </c>
      <c r="U92" s="795">
        <f>IF(INDEX(Historical!$H$7:$H$1442,MATCH(B92,Historical!$B$7:$B$1449,0))=0,"n/a",((INDEX(Historical!$C$7:$C$1442,MATCH(B92,Historical!$B$7:$B$1449,0))/INDEX(Historical!$H$7:$H$1442,MATCH(B92,Historical!$B$7:$B$1449,0)))^(1/5)-1)*100)</f>
        <v>14.27462296187214</v>
      </c>
      <c r="V92" s="795" t="str">
        <f>IF(INDEX(Historical!$O$7:$O$1442,MATCH(B92,Historical!$B$7:$B$1449,0))=0,"n/a",((INDEX(Historical!$C$7:$C$1442,MATCH(B92,Historical!$B$7:$B$1449,0))/INDEX(Historical!$O$7:$O$1442,MATCH(B92,Historical!$B$7:$B$1449,0)))^(1/10)-1)*100)</f>
        <v>n/a</v>
      </c>
      <c r="W92" s="863" t="str">
        <f>IF(OR(U92&lt;=0,U92="n/a",V92&lt;=0,V92="n/a"),"n/a",U92/V92)</f>
        <v>n/a</v>
      </c>
      <c r="X92" s="864">
        <f>IF(OR(AJ92&lt;=0,AJ92="n/a",U92&lt;=0,U92="n/a"),"n/a",U92/AJ92)</f>
        <v>2.1960958402880215</v>
      </c>
      <c r="Y92" s="875"/>
      <c r="Z92" s="856">
        <f>IF(OR(AC92&lt;0.01,AC92="n/a"),"n/a",M92/AC92*100)</f>
        <v>32.340425531914889</v>
      </c>
      <c r="AA92" s="866">
        <f>IF(OR(AC92&lt;0.01,AC92="n/a"),"n/a",I92/AC92)</f>
        <v>20.906382978723403</v>
      </c>
      <c r="AB92" s="858">
        <v>3</v>
      </c>
      <c r="AC92" s="867">
        <v>2.35</v>
      </c>
      <c r="AD92" s="867">
        <v>1.31</v>
      </c>
      <c r="AE92" s="867">
        <v>1.07</v>
      </c>
      <c r="AF92" s="867">
        <v>10.82</v>
      </c>
      <c r="AG92" s="867">
        <v>58.8</v>
      </c>
      <c r="AH92" s="876">
        <v>19.5</v>
      </c>
      <c r="AI92" s="876">
        <v>10.02</v>
      </c>
      <c r="AJ92" s="867">
        <v>6.5</v>
      </c>
      <c r="AK92" s="867">
        <v>15.959999999999999</v>
      </c>
      <c r="AL92" s="868">
        <v>6860</v>
      </c>
      <c r="AM92" s="869">
        <v>0.3</v>
      </c>
      <c r="AN92" s="867">
        <v>2.76</v>
      </c>
      <c r="AO92" s="870">
        <f>IF(U92="n/a","n/a",IF(AA92&lt;0,"n/a",IF(AA92="n/a","n/a",J92+U92-AA92)))</f>
        <v>-5.0848436724588346</v>
      </c>
      <c r="AP92" s="871">
        <f>IF(U92="n/a","n/a",J92+U92)</f>
        <v>15.821539306264569</v>
      </c>
      <c r="AQ92" s="872">
        <f>IF(OR(AC92&lt;0.01,AF92="n/a"),"n/a",(I92/SQRT(22.5*AC92*(I92/AF92))-1)*100)</f>
        <v>217.07486941294917</v>
      </c>
      <c r="AR92" s="738">
        <f>INDEX(Historical!$C$7:$C$1442,MATCH(B92,Historical!$B$7:$B$1449,0))*IF(AH92="n/a",1.03,IF(AH92&lt;0,1.01,IF(AH92&gt;10,1.1,(1+AH92/100))))</f>
        <v>0.83600000000000008</v>
      </c>
      <c r="AS92" s="866">
        <f>IF($AI92="n/a",1.03*AR92,IF($AI92&lt;0,1.01*AR92,IF($AI92&gt;10,1.1*AR92,(1+$AI92/100)*AR92)))</f>
        <v>0.9196000000000002</v>
      </c>
      <c r="AT92" s="866">
        <f>IF($AK92="n/a",1.03*AS92,IF($AK92&lt;0,1.01*AS92,IF($AK92&gt;10,1.1*AS92,(1+$AK92/100)*AS92)))</f>
        <v>1.0115600000000002</v>
      </c>
      <c r="AU92" s="866">
        <f>IF($AK92="n/a",1.03*AT92,IF($AK92&lt;0,1.01*AT92,IF($AK92&gt;10,1.1*AT92,(1+$AK92/100)*AT92)))</f>
        <v>1.1127160000000003</v>
      </c>
      <c r="AV92" s="866">
        <f>IF($AK92="n/a",1.03*AU92,IF($AK92&lt;0,1.01*AU92,IF($AK92&gt;10,1.1*AU92,(1+$AK92/100)*AU92)))</f>
        <v>1.2239876000000003</v>
      </c>
      <c r="AW92" s="856">
        <f>SUM(AR92:AV92)</f>
        <v>5.1038636000000013</v>
      </c>
      <c r="AX92" s="873">
        <f>AW92/I92*100</f>
        <v>10.388486871565238</v>
      </c>
      <c r="AY92" s="1081">
        <v>1.1399999999999999</v>
      </c>
      <c r="AZ92" s="869">
        <v>39.53</v>
      </c>
      <c r="BA92" s="869">
        <v>-7.0900000000000007</v>
      </c>
      <c r="BB92" s="869">
        <v>2.16</v>
      </c>
      <c r="BC92" s="869">
        <v>4.63</v>
      </c>
      <c r="BD92" s="1033"/>
      <c r="BE92" s="700">
        <v>2012</v>
      </c>
      <c r="BF92" s="1013">
        <f>IF(BE92&gt;2008,0,IF(BE92&gt;2001,1,IF(BE92&gt;1990,2,IF(BE92&gt;1980,3,IF(BE92&gt;1973,4,IF(BE92&gt;1970,5,IF(BE92&gt;1960,6,IF(BE92&gt;1958,7,IF(BE92&gt;1953,8,9)))))))))</f>
        <v>0</v>
      </c>
      <c r="BG92" s="931">
        <v>9.6</v>
      </c>
    </row>
    <row r="93" spans="1:59" ht="11.25" customHeight="1" x14ac:dyDescent="0.2">
      <c r="A93" s="976" t="s">
        <v>1020</v>
      </c>
      <c r="B93" s="988" t="s">
        <v>1021</v>
      </c>
      <c r="C93" s="1070" t="s">
        <v>108</v>
      </c>
      <c r="D93" s="1070" t="s">
        <v>4397</v>
      </c>
      <c r="E93" s="828">
        <v>7</v>
      </c>
      <c r="F93" s="1148">
        <v>588</v>
      </c>
      <c r="G93" s="1148" t="s">
        <v>106</v>
      </c>
      <c r="H93" s="1148" t="s">
        <v>106</v>
      </c>
      <c r="I93" s="987">
        <v>43.05</v>
      </c>
      <c r="J93" s="738">
        <f>(M93/I93)*100</f>
        <v>1.3937282229965158</v>
      </c>
      <c r="K93" s="990">
        <v>0.15</v>
      </c>
      <c r="L93" s="1000">
        <v>4</v>
      </c>
      <c r="M93" s="729">
        <f>K93*L93</f>
        <v>0.6</v>
      </c>
      <c r="N93" s="983" t="s">
        <v>152</v>
      </c>
      <c r="O93" s="831">
        <v>0.14000000000000001</v>
      </c>
      <c r="P93" s="694">
        <v>43158</v>
      </c>
      <c r="Q93" s="694">
        <v>43188</v>
      </c>
      <c r="R93" s="729">
        <f>(K93-O93)/O93*100</f>
        <v>7.1428571428571281</v>
      </c>
      <c r="S93" s="795">
        <f>IF(INDEX(Historical!$D$7:$D$1442,MATCH(B93,Historical!$B$7:$B$1449,0))=0,"n/a",(INDEX(Historical!$C$7:$C$1442,MATCH(B93,Historical!$B$7:$B$1449,0))/INDEX(Historical!$D$7:$D$1442,MATCH(B93,Historical!$B$7:$B$1449,0))-1)*100)</f>
        <v>7.1428571428571397</v>
      </c>
      <c r="T93" s="795">
        <f>IF(INDEX(Historical!$F$7:$F$1442,MATCH(B93,Historical!$B$7:$B$1449,0))=0,"n/a",((INDEX(Historical!$C$7:$C$1442,MATCH(B93,Historical!$B$7:$B$1449,0))/INDEX(Historical!$F$7:$F$1442,MATCH(B93,Historical!$B$7:$B$1449,0)))^(1/3)-1)*100)</f>
        <v>8.2253684543499794</v>
      </c>
      <c r="U93" s="795">
        <f>IF(INDEX(Historical!$H$7:$H$1442,MATCH(B93,Historical!$B$7:$B$1449,0))=0,"n/a",((INDEX(Historical!$C$7:$C$1442,MATCH(B93,Historical!$B$7:$B$1449,0))/INDEX(Historical!$H$7:$H$1442,MATCH(B93,Historical!$B$7:$B$1449,0)))^(1/5)-1)*100)</f>
        <v>8.9781455426899193</v>
      </c>
      <c r="V93" s="795">
        <f>IF(INDEX(Historical!$O$7:$O$1442,MATCH(B93,Historical!$B$7:$B$1449,0))=0,"n/a",((INDEX(Historical!$C$7:$C$1442,MATCH(B93,Historical!$B$7:$B$1449,0))/INDEX(Historical!$O$7:$O$1442,MATCH(B93,Historical!$B$7:$B$1449,0)))^(1/10)-1)*100)</f>
        <v>7.4314228232023716</v>
      </c>
      <c r="W93" s="796">
        <f>IF(OR(U93&lt;=0,U93="n/a",V93&lt;=0,V93="n/a"),"n/a",U93/V93)</f>
        <v>1.2081327837595748</v>
      </c>
      <c r="X93" s="797" t="str">
        <f>IF(OR(AJ93&lt;=0,AJ93="n/a",U93&lt;=0,U93="n/a"),"n/a",U93/AJ93)</f>
        <v>n/a</v>
      </c>
      <c r="Y93" s="989" t="s">
        <v>826</v>
      </c>
      <c r="Z93" s="738">
        <f>IF(OR(AC93&lt;0.01,AC93="n/a"),"n/a",M93/AC93*100)</f>
        <v>23.4375</v>
      </c>
      <c r="AA93" s="999">
        <f>IF(OR(AC93&lt;0.01,AC93="n/a"),"n/a",I93/AC93)</f>
        <v>16.81640625</v>
      </c>
      <c r="AB93" s="1000">
        <v>12</v>
      </c>
      <c r="AC93" s="978">
        <v>2.56</v>
      </c>
      <c r="AD93" s="978">
        <v>0.97</v>
      </c>
      <c r="AE93" s="978">
        <v>0.79</v>
      </c>
      <c r="AF93" s="978">
        <v>1.82</v>
      </c>
      <c r="AG93" s="978">
        <v>10.5</v>
      </c>
      <c r="AH93" s="978">
        <v>-13.5</v>
      </c>
      <c r="AI93" s="978">
        <v>-1.77</v>
      </c>
      <c r="AJ93" s="978">
        <v>-7.3</v>
      </c>
      <c r="AK93" s="978">
        <v>17.399999999999999</v>
      </c>
      <c r="AL93" s="991">
        <v>42330</v>
      </c>
      <c r="AM93" s="985">
        <v>12.9</v>
      </c>
      <c r="AN93" s="978">
        <v>4.88</v>
      </c>
      <c r="AO93" s="838">
        <f>IF(U93="n/a","n/a",IF(AA93&lt;0,"n/a",IF(AA93="n/a","n/a",J93+U93-AA93)))</f>
        <v>-6.4445324843135658</v>
      </c>
      <c r="AP93" s="839">
        <f>IF(U93="n/a","n/a",J93+U93)</f>
        <v>10.371873765686434</v>
      </c>
      <c r="AQ93" s="1001">
        <f>IF(OR(AC93&lt;0.01,AF93="n/a"),"n/a",(I93/SQRT(22.5*AC93*(I93/AF93))-1)*100)</f>
        <v>16.630202634937863</v>
      </c>
      <c r="AR93" s="738">
        <f>INDEX(Historical!$C$7:$C$1442,MATCH(B93,Historical!$B$7:$B$1449,0))*IF(AH93="n/a",1.03,IF(AH93&lt;0,1.01,IF(AH93&gt;10,1.1,(1+AH93/100))))</f>
        <v>0.60599999999999998</v>
      </c>
      <c r="AS93" s="999">
        <f>IF($AI93="n/a",1.03*AR93,IF($AI93&lt;0,1.01*AR93,IF($AI93&gt;10,1.1*AR93,(1+$AI93/100)*AR93)))</f>
        <v>0.61205999999999994</v>
      </c>
      <c r="AT93" s="999">
        <f>IF($AK93="n/a",1.03*AS93,IF($AK93&lt;0,1.01*AS93,IF($AK93&gt;10,1.1*AS93,(1+$AK93/100)*AS93)))</f>
        <v>0.67326600000000003</v>
      </c>
      <c r="AU93" s="999">
        <f>IF($AK93="n/a",1.03*AT93,IF($AK93&lt;0,1.01*AT93,IF($AK93&gt;10,1.1*AT93,(1+$AK93/100)*AT93)))</f>
        <v>0.74059260000000005</v>
      </c>
      <c r="AV93" s="999">
        <f>IF($AK93="n/a",1.03*AU93,IF($AK93&lt;0,1.01*AU93,IF($AK93&gt;10,1.1*AU93,(1+$AK93/100)*AU93)))</f>
        <v>0.81465186000000012</v>
      </c>
      <c r="AW93" s="738">
        <f>SUM(AR93:AV93)</f>
        <v>3.4465704599999998</v>
      </c>
      <c r="AX93" s="846">
        <f>AW93/I93*100</f>
        <v>8.0059708710801392</v>
      </c>
      <c r="AY93" s="1080">
        <v>1.1599999999999999</v>
      </c>
      <c r="AZ93" s="985">
        <v>17.690000000000001</v>
      </c>
      <c r="BA93" s="985">
        <v>-4.42</v>
      </c>
      <c r="BB93" s="985">
        <v>4.4799999999999995</v>
      </c>
      <c r="BC93" s="985">
        <v>3.66</v>
      </c>
      <c r="BE93" s="700">
        <v>2012</v>
      </c>
      <c r="BF93" s="1013">
        <f>IF(BE93&gt;2008,0,IF(BE93&gt;2001,1,IF(BE93&gt;1990,2,IF(BE93&gt;1980,3,IF(BE93&gt;1973,4,IF(BE93&gt;1970,5,IF(BE93&gt;1960,6,IF(BE93&gt;1958,7,IF(BE93&gt;1953,8,9)))))))))</f>
        <v>0</v>
      </c>
      <c r="BG93" s="995">
        <v>1.2</v>
      </c>
    </row>
    <row r="94" spans="1:59" ht="11.25" customHeight="1" x14ac:dyDescent="0.2">
      <c r="A94" s="976" t="s">
        <v>455</v>
      </c>
      <c r="B94" s="988" t="s">
        <v>456</v>
      </c>
      <c r="C94" s="1070" t="s">
        <v>108</v>
      </c>
      <c r="D94" s="1070" t="s">
        <v>4401</v>
      </c>
      <c r="E94" s="828">
        <v>25</v>
      </c>
      <c r="F94" s="1148">
        <v>125</v>
      </c>
      <c r="G94" s="1073" t="s">
        <v>106</v>
      </c>
      <c r="H94" s="1073" t="s">
        <v>106</v>
      </c>
      <c r="I94" s="978">
        <v>53.68</v>
      </c>
      <c r="J94" s="738">
        <f>(M94/I94)*100</f>
        <v>2.2354694485842028</v>
      </c>
      <c r="K94" s="997">
        <v>0.3</v>
      </c>
      <c r="L94" s="1000">
        <v>4</v>
      </c>
      <c r="M94" s="729">
        <f>K94*L94</f>
        <v>1.2</v>
      </c>
      <c r="N94" s="983" t="s">
        <v>241</v>
      </c>
      <c r="O94" s="832">
        <v>0.21</v>
      </c>
      <c r="P94" s="973">
        <v>43370</v>
      </c>
      <c r="Q94" s="973">
        <v>43388</v>
      </c>
      <c r="R94" s="729">
        <f>(K94-O94)/O94*100</f>
        <v>42.857142857142854</v>
      </c>
      <c r="S94" s="795">
        <f>IF(INDEX(Historical!$D$7:$D$1442,MATCH(B94,Historical!$B$7:$B$1449,0))=0,"n/a",(INDEX(Historical!$C$7:$C$1442,MATCH(B94,Historical!$B$7:$B$1449,0))/INDEX(Historical!$D$7:$D$1442,MATCH(B94,Historical!$B$7:$B$1449,0))-1)*100)</f>
        <v>19.23076923076923</v>
      </c>
      <c r="T94" s="795">
        <f>IF(INDEX(Historical!$F$7:$F$1442,MATCH(B94,Historical!$B$7:$B$1449,0))=0,"n/a",((INDEX(Historical!$C$7:$C$1442,MATCH(B94,Historical!$B$7:$B$1449,0))/INDEX(Historical!$F$7:$F$1442,MATCH(B94,Historical!$B$7:$B$1449,0)))^(1/3)-1)*100)</f>
        <v>10.461588908611908</v>
      </c>
      <c r="U94" s="795">
        <f>IF(INDEX(Historical!$H$7:$H$1442,MATCH(B94,Historical!$B$7:$B$1449,0))=0,"n/a",((INDEX(Historical!$C$7:$C$1442,MATCH(B94,Historical!$B$7:$B$1449,0))/INDEX(Historical!$H$7:$H$1442,MATCH(B94,Historical!$B$7:$B$1449,0)))^(1/5)-1)*100)</f>
        <v>9.5282597466329157</v>
      </c>
      <c r="V94" s="795">
        <f>IF(INDEX(Historical!$O$7:$O$1442,MATCH(B94,Historical!$B$7:$B$1449,0))=0,"n/a",((INDEX(Historical!$C$7:$C$1442,MATCH(B94,Historical!$B$7:$B$1449,0))/INDEX(Historical!$O$7:$O$1442,MATCH(B94,Historical!$B$7:$B$1449,0)))^(1/10)-1)*100)</f>
        <v>8.5350246401894694</v>
      </c>
      <c r="W94" s="796">
        <f>IF(OR(U94&lt;=0,U94="n/a",V94&lt;=0,V94="n/a"),"n/a",U94/V94)</f>
        <v>1.1163716741679375</v>
      </c>
      <c r="X94" s="797">
        <f>IF(OR(AJ94&lt;=0,AJ94="n/a",U94&lt;=0,U94="n/a"),"n/a",U94/AJ94)</f>
        <v>0.89889242892763355</v>
      </c>
      <c r="Y94" s="749"/>
      <c r="Z94" s="738">
        <f>IF(OR(AC94&lt;0.01,AC94="n/a"),"n/a",M94/AC94*100)</f>
        <v>31.914893617021278</v>
      </c>
      <c r="AA94" s="999">
        <f>IF(OR(AC94&lt;0.01,AC94="n/a"),"n/a",I94/AC94)</f>
        <v>14.276595744680852</v>
      </c>
      <c r="AB94" s="1000">
        <v>12</v>
      </c>
      <c r="AC94" s="978">
        <v>3.76</v>
      </c>
      <c r="AD94" s="978">
        <v>2.04</v>
      </c>
      <c r="AE94" s="978">
        <v>6.02</v>
      </c>
      <c r="AF94" s="978">
        <v>1.99</v>
      </c>
      <c r="AG94" s="978">
        <v>12.1</v>
      </c>
      <c r="AH94" s="978">
        <v>25.5</v>
      </c>
      <c r="AI94" s="978">
        <v>1.37</v>
      </c>
      <c r="AJ94" s="978">
        <v>10.6</v>
      </c>
      <c r="AK94" s="978">
        <v>7.0000000000000009</v>
      </c>
      <c r="AL94" s="991">
        <v>1750</v>
      </c>
      <c r="AM94" s="985">
        <v>0.1</v>
      </c>
      <c r="AN94" s="978">
        <v>0.04</v>
      </c>
      <c r="AO94" s="838">
        <f>IF(U94="n/a","n/a",IF(AA94&lt;0,"n/a",IF(AA94="n/a","n/a",J94+U94-AA94)))</f>
        <v>-2.5128665494637339</v>
      </c>
      <c r="AP94" s="839">
        <f>IF(U94="n/a","n/a",J94+U94)</f>
        <v>11.763729195217119</v>
      </c>
      <c r="AQ94" s="1001">
        <f>IF(OR(AC94&lt;0.01,AF94="n/a"),"n/a",(I94/SQRT(22.5*AC94*(I94/AF94))-1)*100)</f>
        <v>12.369283133613408</v>
      </c>
      <c r="AR94" s="738">
        <f>INDEX(Historical!$C$7:$C$1442,MATCH(B94,Historical!$B$7:$B$1449,0))*IF(AH94="n/a",1.03,IF(AH94&lt;0,1.01,IF(AH94&gt;10,1.1,(1+AH94/100))))</f>
        <v>1.0230000000000001</v>
      </c>
      <c r="AS94" s="999">
        <f>IF($AI94="n/a",1.03*AR94,IF($AI94&lt;0,1.01*AR94,IF($AI94&gt;10,1.1*AR94,(1+$AI94/100)*AR94)))</f>
        <v>1.0370151000000001</v>
      </c>
      <c r="AT94" s="999">
        <f>IF($AK94="n/a",1.03*AS94,IF($AK94&lt;0,1.01*AS94,IF($AK94&gt;10,1.1*AS94,(1+$AK94/100)*AS94)))</f>
        <v>1.1096061570000002</v>
      </c>
      <c r="AU94" s="999">
        <f>IF($AK94="n/a",1.03*AT94,IF($AK94&lt;0,1.01*AT94,IF($AK94&gt;10,1.1*AT94,(1+$AK94/100)*AT94)))</f>
        <v>1.1872785879900003</v>
      </c>
      <c r="AV94" s="999">
        <f>IF($AK94="n/a",1.03*AU94,IF($AK94&lt;0,1.01*AU94,IF($AK94&gt;10,1.1*AU94,(1+$AK94/100)*AU94)))</f>
        <v>1.2703880891493005</v>
      </c>
      <c r="AW94" s="738">
        <f>SUM(AR94:AV94)</f>
        <v>5.6272879341393001</v>
      </c>
      <c r="AX94" s="846">
        <f>AW94/I94*100</f>
        <v>10.4830252126291</v>
      </c>
      <c r="AY94" s="1080">
        <v>0.8</v>
      </c>
      <c r="AZ94" s="985">
        <v>11.67</v>
      </c>
      <c r="BA94" s="985">
        <v>-18.3</v>
      </c>
      <c r="BB94" s="985">
        <v>1.53</v>
      </c>
      <c r="BC94" s="985">
        <v>-8.27</v>
      </c>
      <c r="BE94" s="700">
        <v>1994</v>
      </c>
      <c r="BF94" s="1013">
        <f>IF(BE94&gt;2008,0,IF(BE94&gt;2001,1,IF(BE94&gt;1990,2,IF(BE94&gt;1980,3,IF(BE94&gt;1973,4,IF(BE94&gt;1970,5,IF(BE94&gt;1960,6,IF(BE94&gt;1958,7,IF(BE94&gt;1953,8,9)))))))))</f>
        <v>2</v>
      </c>
      <c r="BG94" s="995">
        <v>1.3</v>
      </c>
    </row>
    <row r="95" spans="1:59" ht="11.25" customHeight="1" x14ac:dyDescent="0.2">
      <c r="A95" s="993" t="s">
        <v>991</v>
      </c>
      <c r="B95" s="988" t="s">
        <v>992</v>
      </c>
      <c r="C95" s="1070" t="s">
        <v>108</v>
      </c>
      <c r="D95" s="1070" t="s">
        <v>4401</v>
      </c>
      <c r="E95" s="828">
        <v>6</v>
      </c>
      <c r="F95" s="1148">
        <v>740</v>
      </c>
      <c r="G95" s="1148" t="s">
        <v>106</v>
      </c>
      <c r="H95" s="1148" t="s">
        <v>106</v>
      </c>
      <c r="I95" s="987">
        <v>54.54</v>
      </c>
      <c r="J95" s="738">
        <f>(M95/I95)*100</f>
        <v>2.786945361202787</v>
      </c>
      <c r="K95" s="990">
        <v>0.38</v>
      </c>
      <c r="L95" s="1000">
        <v>4</v>
      </c>
      <c r="M95" s="729">
        <f>K95*L95</f>
        <v>1.52</v>
      </c>
      <c r="N95" s="983" t="s">
        <v>426</v>
      </c>
      <c r="O95" s="831">
        <v>0.35</v>
      </c>
      <c r="P95" s="973">
        <v>43382</v>
      </c>
      <c r="Q95" s="973">
        <v>43392</v>
      </c>
      <c r="R95" s="729">
        <f>(K95-O95)/O95*100</f>
        <v>8.5714285714285801</v>
      </c>
      <c r="S95" s="795">
        <f>IF(INDEX(Historical!$D$7:$D$1442,MATCH(B95,Historical!$B$7:$B$1449,0))=0,"n/a",(INDEX(Historical!$C$7:$C$1442,MATCH(B95,Historical!$B$7:$B$1449,0))/INDEX(Historical!$D$7:$D$1442,MATCH(B95,Historical!$B$7:$B$1449,0))-1)*100)</f>
        <v>35.714285714285722</v>
      </c>
      <c r="T95" s="795">
        <f>IF(INDEX(Historical!$F$7:$F$1442,MATCH(B95,Historical!$B$7:$B$1449,0))=0,"n/a",((INDEX(Historical!$C$7:$C$1442,MATCH(B95,Historical!$B$7:$B$1449,0))/INDEX(Historical!$F$7:$F$1442,MATCH(B95,Historical!$B$7:$B$1449,0)))^(1/3)-1)*100)</f>
        <v>22.698630349236936</v>
      </c>
      <c r="U95" s="795">
        <f>IF(INDEX(Historical!$H$7:$H$1442,MATCH(B95,Historical!$B$7:$B$1449,0))=0,"n/a",((INDEX(Historical!$C$7:$C$1442,MATCH(B95,Historical!$B$7:$B$1449,0))/INDEX(Historical!$H$7:$H$1442,MATCH(B95,Historical!$B$7:$B$1449,0)))^(1/5)-1)*100)</f>
        <v>27.162286963543636</v>
      </c>
      <c r="V95" s="795">
        <f>IF(INDEX(Historical!$O$7:$O$1442,MATCH(B95,Historical!$B$7:$B$1449,0))=0,"n/a",((INDEX(Historical!$C$7:$C$1442,MATCH(B95,Historical!$B$7:$B$1449,0))/INDEX(Historical!$O$7:$O$1442,MATCH(B95,Historical!$B$7:$B$1449,0)))^(1/10)-1)*100)</f>
        <v>7.4221470618838881</v>
      </c>
      <c r="W95" s="796">
        <f>IF(OR(U95&lt;=0,U95="n/a",V95&lt;=0,V95="n/a"),"n/a",U95/V95)</f>
        <v>3.6596266197734582</v>
      </c>
      <c r="X95" s="797" t="str">
        <f>IF(OR(AJ95&lt;=0,AJ95="n/a",U95&lt;=0,U95="n/a"),"n/a",U95/AJ95)</f>
        <v>n/a</v>
      </c>
      <c r="Y95" s="989"/>
      <c r="Z95" s="738">
        <f>IF(OR(AC95&lt;0.01,AC95="n/a"),"n/a",M95/AC95*100)</f>
        <v>37.717121588089327</v>
      </c>
      <c r="AA95" s="999">
        <f>IF(OR(AC95&lt;0.01,AC95="n/a"),"n/a",I95/AC95)</f>
        <v>13.533498759305211</v>
      </c>
      <c r="AB95" s="1000">
        <v>12</v>
      </c>
      <c r="AC95" s="978">
        <v>4.03</v>
      </c>
      <c r="AD95" s="978">
        <v>1.93</v>
      </c>
      <c r="AE95" s="978">
        <v>3.93</v>
      </c>
      <c r="AF95" s="978">
        <v>1.38</v>
      </c>
      <c r="AG95" s="978">
        <v>5.8000000000000007</v>
      </c>
      <c r="AH95" s="978">
        <v>24.3</v>
      </c>
      <c r="AI95" s="978">
        <v>4.5999999999999996</v>
      </c>
      <c r="AJ95" s="978">
        <v>-0.1</v>
      </c>
      <c r="AK95" s="978">
        <v>7.0000000000000009</v>
      </c>
      <c r="AL95" s="991">
        <v>1820</v>
      </c>
      <c r="AM95" s="985">
        <v>2</v>
      </c>
      <c r="AN95" s="978">
        <v>0.09</v>
      </c>
      <c r="AO95" s="838">
        <f>IF(U95="n/a","n/a",IF(AA95&lt;0,"n/a",IF(AA95="n/a","n/a",J95+U95-AA95)))</f>
        <v>16.415733565441212</v>
      </c>
      <c r="AP95" s="839">
        <f>IF(U95="n/a","n/a",J95+U95)</f>
        <v>29.949232324746422</v>
      </c>
      <c r="AQ95" s="1001">
        <f>IF(OR(AC95&lt;0.01,AF95="n/a"),"n/a",(I95/SQRT(22.5*AC95*(I95/AF95))-1)*100)</f>
        <v>-8.8926682110205046</v>
      </c>
      <c r="AR95" s="738">
        <f>INDEX(Historical!$C$7:$C$1442,MATCH(B95,Historical!$B$7:$B$1449,0))*IF(AH95="n/a",1.03,IF(AH95&lt;0,1.01,IF(AH95&gt;10,1.1,(1+AH95/100))))</f>
        <v>1.4630000000000003</v>
      </c>
      <c r="AS95" s="999">
        <f>IF($AI95="n/a",1.03*AR95,IF($AI95&lt;0,1.01*AR95,IF($AI95&gt;10,1.1*AR95,(1+$AI95/100)*AR95)))</f>
        <v>1.5302980000000004</v>
      </c>
      <c r="AT95" s="999">
        <f>IF($AK95="n/a",1.03*AS95,IF($AK95&lt;0,1.01*AS95,IF($AK95&gt;10,1.1*AS95,(1+$AK95/100)*AS95)))</f>
        <v>1.6374188600000006</v>
      </c>
      <c r="AU95" s="999">
        <f>IF($AK95="n/a",1.03*AT95,IF($AK95&lt;0,1.01*AT95,IF($AK95&gt;10,1.1*AT95,(1+$AK95/100)*AT95)))</f>
        <v>1.7520381802000007</v>
      </c>
      <c r="AV95" s="999">
        <f>IF($AK95="n/a",1.03*AU95,IF($AK95&lt;0,1.01*AU95,IF($AK95&gt;10,1.1*AU95,(1+$AK95/100)*AU95)))</f>
        <v>1.8746808528140009</v>
      </c>
      <c r="AW95" s="738">
        <f>SUM(AR95:AV95)</f>
        <v>8.2574358930140033</v>
      </c>
      <c r="AX95" s="846">
        <f>AW95/I95*100</f>
        <v>15.140146485174192</v>
      </c>
      <c r="AY95" s="1080">
        <v>0.82</v>
      </c>
      <c r="AZ95" s="985">
        <v>12.45</v>
      </c>
      <c r="BA95" s="985">
        <v>-18.73</v>
      </c>
      <c r="BB95" s="985">
        <v>-2.36</v>
      </c>
      <c r="BC95" s="985">
        <v>-8.68</v>
      </c>
      <c r="BE95" s="700">
        <v>2013</v>
      </c>
      <c r="BF95" s="1013">
        <f>IF(BE95&gt;2008,0,IF(BE95&gt;2001,1,IF(BE95&gt;1990,2,IF(BE95&gt;1980,3,IF(BE95&gt;1973,4,IF(BE95&gt;1970,5,IF(BE95&gt;1960,6,IF(BE95&gt;1958,7,IF(BE95&gt;1953,8,9)))))))))</f>
        <v>0</v>
      </c>
      <c r="BG95" s="995">
        <v>0.70000000000000007</v>
      </c>
    </row>
    <row r="96" spans="1:59" ht="11.25" customHeight="1" x14ac:dyDescent="0.2">
      <c r="A96" s="976" t="s">
        <v>998</v>
      </c>
      <c r="B96" s="988" t="s">
        <v>999</v>
      </c>
      <c r="C96" s="1070" t="s">
        <v>108</v>
      </c>
      <c r="D96" s="1070" t="s">
        <v>4401</v>
      </c>
      <c r="E96" s="828">
        <v>8</v>
      </c>
      <c r="F96" s="1148">
        <v>525</v>
      </c>
      <c r="G96" s="1148" t="s">
        <v>115</v>
      </c>
      <c r="H96" s="1148" t="s">
        <v>115</v>
      </c>
      <c r="I96" s="987">
        <v>48.8</v>
      </c>
      <c r="J96" s="738">
        <f>(M96/I96)*100</f>
        <v>3.3196721311475414</v>
      </c>
      <c r="K96" s="990">
        <v>0.40500000000000003</v>
      </c>
      <c r="L96" s="1000">
        <v>4</v>
      </c>
      <c r="M96" s="729">
        <f>K96*L96</f>
        <v>1.62</v>
      </c>
      <c r="N96" s="983" t="s">
        <v>119</v>
      </c>
      <c r="O96" s="831">
        <v>0.375</v>
      </c>
      <c r="P96" s="973">
        <v>43321</v>
      </c>
      <c r="Q96" s="973">
        <v>43347</v>
      </c>
      <c r="R96" s="729">
        <f>(K96-O96)/O96*100</f>
        <v>8.0000000000000071</v>
      </c>
      <c r="S96" s="795">
        <f>IF(INDEX(Historical!$D$7:$D$1442,MATCH(B96,Historical!$B$7:$B$1449,0))=0,"n/a",(INDEX(Historical!$C$7:$C$1442,MATCH(B96,Historical!$B$7:$B$1449,0))/INDEX(Historical!$D$7:$D$1442,MATCH(B96,Historical!$B$7:$B$1449,0))-1)*100)</f>
        <v>20.238095238095234</v>
      </c>
      <c r="T96" s="795">
        <f>IF(INDEX(Historical!$F$7:$F$1442,MATCH(B96,Historical!$B$7:$B$1449,0))=0,"n/a",((INDEX(Historical!$C$7:$C$1442,MATCH(B96,Historical!$B$7:$B$1449,0))/INDEX(Historical!$F$7:$F$1442,MATCH(B96,Historical!$B$7:$B$1449,0)))^(1/3)-1)*100)</f>
        <v>12.998959524111676</v>
      </c>
      <c r="U96" s="795">
        <f>IF(INDEX(Historical!$H$7:$H$1442,MATCH(B96,Historical!$B$7:$B$1449,0))=0,"n/a",((INDEX(Historical!$C$7:$C$1442,MATCH(B96,Historical!$B$7:$B$1449,0))/INDEX(Historical!$H$7:$H$1442,MATCH(B96,Historical!$B$7:$B$1449,0)))^(1/5)-1)*100)</f>
        <v>10.490505652353432</v>
      </c>
      <c r="V96" s="795">
        <f>IF(INDEX(Historical!$O$7:$O$1442,MATCH(B96,Historical!$B$7:$B$1449,0))=0,"n/a",((INDEX(Historical!$C$7:$C$1442,MATCH(B96,Historical!$B$7:$B$1449,0))/INDEX(Historical!$O$7:$O$1442,MATCH(B96,Historical!$B$7:$B$1449,0)))^(1/10)-1)*100)</f>
        <v>-2.0307081485873679</v>
      </c>
      <c r="W96" s="796" t="str">
        <f>IF(OR(U96&lt;=0,U96="n/a",V96&lt;=0,V96="n/a"),"n/a",U96/V96)</f>
        <v>n/a</v>
      </c>
      <c r="X96" s="797" t="str">
        <f>IF(OR(AJ96&lt;=0,AJ96="n/a",U96&lt;=0,U96="n/a"),"n/a",U96/AJ96)</f>
        <v>n/a</v>
      </c>
      <c r="Y96" s="989"/>
      <c r="Z96" s="738">
        <f>IF(OR(AC96&lt;0.01,AC96="n/a"),"n/a",M96/AC96*100)</f>
        <v>41.432225063938624</v>
      </c>
      <c r="AA96" s="999">
        <f>IF(OR(AC96&lt;0.01,AC96="n/a"),"n/a",I96/AC96)</f>
        <v>12.480818414322249</v>
      </c>
      <c r="AB96" s="1000">
        <v>12</v>
      </c>
      <c r="AC96" s="978">
        <v>3.91</v>
      </c>
      <c r="AD96" s="978">
        <v>3.14</v>
      </c>
      <c r="AE96" s="978">
        <v>4.62</v>
      </c>
      <c r="AF96" s="978">
        <v>1.4</v>
      </c>
      <c r="AG96" s="978">
        <v>10.199999999999999</v>
      </c>
      <c r="AH96" s="978">
        <v>-3.2</v>
      </c>
      <c r="AI96" s="978">
        <v>6.8500000000000005</v>
      </c>
      <c r="AJ96" s="978">
        <v>-0.1</v>
      </c>
      <c r="AK96" s="978">
        <v>3.9699999999999998</v>
      </c>
      <c r="AL96" s="991">
        <v>37510</v>
      </c>
      <c r="AM96" s="985">
        <v>0.1</v>
      </c>
      <c r="AN96" s="978">
        <v>0.77</v>
      </c>
      <c r="AO96" s="838">
        <f>IF(U96="n/a","n/a",IF(AA96&lt;0,"n/a",IF(AA96="n/a","n/a",J96+U96-AA96)))</f>
        <v>1.3293593691787251</v>
      </c>
      <c r="AP96" s="839">
        <f>IF(U96="n/a","n/a",J96+U96)</f>
        <v>13.810177783500974</v>
      </c>
      <c r="AQ96" s="1001">
        <f>IF(OR(AC96&lt;0.01,AF96="n/a"),"n/a",(I96/SQRT(22.5*AC96*(I96/AF96))-1)*100)</f>
        <v>-11.875981883985675</v>
      </c>
      <c r="AR96" s="738">
        <f>INDEX(Historical!$C$7:$C$1442,MATCH(B96,Historical!$B$7:$B$1449,0))*IF(AH96="n/a",1.03,IF(AH96&lt;0,1.01,IF(AH96&gt;10,1.1,(1+AH96/100))))</f>
        <v>1.5301499999999999</v>
      </c>
      <c r="AS96" s="999">
        <f>IF($AI96="n/a",1.03*AR96,IF($AI96&lt;0,1.01*AR96,IF($AI96&gt;10,1.1*AR96,(1+$AI96/100)*AR96)))</f>
        <v>1.6349652749999999</v>
      </c>
      <c r="AT96" s="999">
        <f>IF($AK96="n/a",1.03*AS96,IF($AK96&lt;0,1.01*AS96,IF($AK96&gt;10,1.1*AS96,(1+$AK96/100)*AS96)))</f>
        <v>1.6998733964174999</v>
      </c>
      <c r="AU96" s="999">
        <f>IF($AK96="n/a",1.03*AT96,IF($AK96&lt;0,1.01*AT96,IF($AK96&gt;10,1.1*AT96,(1+$AK96/100)*AT96)))</f>
        <v>1.7673583702552749</v>
      </c>
      <c r="AV96" s="999">
        <f>IF($AK96="n/a",1.03*AU96,IF($AK96&lt;0,1.01*AU96,IF($AK96&gt;10,1.1*AU96,(1+$AK96/100)*AU96)))</f>
        <v>1.8375224975544093</v>
      </c>
      <c r="AW96" s="738">
        <f>SUM(AR96:AV96)</f>
        <v>8.4698695392271848</v>
      </c>
      <c r="AX96" s="846">
        <f>AW96/I96*100</f>
        <v>17.356290039399969</v>
      </c>
      <c r="AY96" s="1080">
        <v>1.1200000000000001</v>
      </c>
      <c r="AZ96" s="985">
        <v>19.96</v>
      </c>
      <c r="BA96" s="985">
        <v>-13.34</v>
      </c>
      <c r="BB96" s="985">
        <v>3.2</v>
      </c>
      <c r="BC96" s="985">
        <v>-3.19</v>
      </c>
      <c r="BE96" s="700">
        <v>2011</v>
      </c>
      <c r="BF96" s="1013">
        <f>IF(BE96&gt;2008,0,IF(BE96&gt;2001,1,IF(BE96&gt;1990,2,IF(BE96&gt;1980,3,IF(BE96&gt;1973,4,IF(BE96&gt;1970,5,IF(BE96&gt;1960,6,IF(BE96&gt;1958,7,IF(BE96&gt;1953,8,9)))))))))</f>
        <v>0</v>
      </c>
      <c r="BG96" s="995">
        <v>1.2</v>
      </c>
    </row>
    <row r="97" spans="1:59" ht="11.25" customHeight="1" x14ac:dyDescent="0.2">
      <c r="A97" s="984" t="s">
        <v>465</v>
      </c>
      <c r="B97" s="988" t="s">
        <v>466</v>
      </c>
      <c r="C97" s="1070" t="s">
        <v>247</v>
      </c>
      <c r="D97" s="1070" t="s">
        <v>4379</v>
      </c>
      <c r="E97" s="828">
        <v>15</v>
      </c>
      <c r="F97" s="1148">
        <v>236</v>
      </c>
      <c r="G97" s="1148" t="s">
        <v>115</v>
      </c>
      <c r="H97" s="1148" t="s">
        <v>115</v>
      </c>
      <c r="I97" s="987">
        <v>59.24</v>
      </c>
      <c r="J97" s="738">
        <f>(M97/I97)*100</f>
        <v>3.0384875084402432</v>
      </c>
      <c r="K97" s="990">
        <v>0.45</v>
      </c>
      <c r="L97" s="1000">
        <v>4</v>
      </c>
      <c r="M97" s="729">
        <f>K97*L97</f>
        <v>1.8</v>
      </c>
      <c r="N97" s="983" t="s">
        <v>467</v>
      </c>
      <c r="O97" s="831">
        <v>0.34</v>
      </c>
      <c r="P97" s="694">
        <v>43180</v>
      </c>
      <c r="Q97" s="694">
        <v>43202</v>
      </c>
      <c r="R97" s="729">
        <f>(K97-O97)/O97*100</f>
        <v>32.352941176470587</v>
      </c>
      <c r="S97" s="795">
        <f>IF(INDEX(Historical!$D$7:$D$1442,MATCH(B97,Historical!$B$7:$B$1449,0))=0,"n/a",(INDEX(Historical!$C$7:$C$1442,MATCH(B97,Historical!$B$7:$B$1449,0))/INDEX(Historical!$D$7:$D$1442,MATCH(B97,Historical!$B$7:$B$1449,0))-1)*100)</f>
        <v>32.352941176470587</v>
      </c>
      <c r="T97" s="795">
        <f>IF(INDEX(Historical!$F$7:$F$1442,MATCH(B97,Historical!$B$7:$B$1449,0))=0,"n/a",((INDEX(Historical!$C$7:$C$1442,MATCH(B97,Historical!$B$7:$B$1449,0))/INDEX(Historical!$F$7:$F$1442,MATCH(B97,Historical!$B$7:$B$1449,0)))^(1/3)-1)*100)</f>
        <v>25.072421800674839</v>
      </c>
      <c r="U97" s="795">
        <f>IF(INDEX(Historical!$H$7:$H$1442,MATCH(B97,Historical!$B$7:$B$1449,0))=0,"n/a",((INDEX(Historical!$C$7:$C$1442,MATCH(B97,Historical!$B$7:$B$1449,0))/INDEX(Historical!$H$7:$H$1442,MATCH(B97,Historical!$B$7:$B$1449,0)))^(1/5)-1)*100)</f>
        <v>21.493409089334857</v>
      </c>
      <c r="V97" s="795">
        <f>IF(INDEX(Historical!$O$7:$O$1442,MATCH(B97,Historical!$B$7:$B$1449,0))=0,"n/a",((INDEX(Historical!$C$7:$C$1442,MATCH(B97,Historical!$B$7:$B$1449,0))/INDEX(Historical!$O$7:$O$1442,MATCH(B97,Historical!$B$7:$B$1449,0)))^(1/10)-1)*100)</f>
        <v>13.005521428970447</v>
      </c>
      <c r="W97" s="796">
        <f>IF(OR(U97&lt;=0,U97="n/a",V97&lt;=0,V97="n/a"),"n/a",U97/V97)</f>
        <v>1.6526372438599208</v>
      </c>
      <c r="X97" s="797">
        <f>IF(OR(AJ97&lt;=0,AJ97="n/a",U97&lt;=0,U97="n/a"),"n/a",U97/AJ97)</f>
        <v>0.43421028463302741</v>
      </c>
      <c r="Y97" s="749"/>
      <c r="Z97" s="738">
        <f>IF(OR(AC97&lt;0.01,AC97="n/a"),"n/a",M97/AC97*100)</f>
        <v>37.815126050420176</v>
      </c>
      <c r="AA97" s="999">
        <f>IF(OR(AC97&lt;0.01,AC97="n/a"),"n/a",I97/AC97)</f>
        <v>12.445378151260504</v>
      </c>
      <c r="AB97" s="1000">
        <v>2</v>
      </c>
      <c r="AC97" s="978">
        <v>4.76</v>
      </c>
      <c r="AD97" s="978">
        <v>0.77</v>
      </c>
      <c r="AE97" s="978">
        <v>0.36</v>
      </c>
      <c r="AF97" s="978">
        <v>5.4</v>
      </c>
      <c r="AG97" s="978">
        <v>33</v>
      </c>
      <c r="AH97" s="980">
        <v>11.600000000000001</v>
      </c>
      <c r="AI97" s="980">
        <v>5.8500000000000005</v>
      </c>
      <c r="AJ97" s="978">
        <v>49.5</v>
      </c>
      <c r="AK97" s="978">
        <v>16.27</v>
      </c>
      <c r="AL97" s="991">
        <v>15470</v>
      </c>
      <c r="AM97" s="985">
        <v>0.1</v>
      </c>
      <c r="AN97" s="978">
        <v>0.44</v>
      </c>
      <c r="AO97" s="838">
        <f>IF(U97="n/a","n/a",IF(AA97&lt;0,"n/a",IF(AA97="n/a","n/a",J97+U97-AA97)))</f>
        <v>12.086518446514598</v>
      </c>
      <c r="AP97" s="839">
        <f>IF(U97="n/a","n/a",J97+U97)</f>
        <v>24.531896597775102</v>
      </c>
      <c r="AQ97" s="1001">
        <f>IF(OR(AC97&lt;0.01,AF97="n/a"),"n/a",(I97/SQRT(22.5*AC97*(I97/AF97))-1)*100)</f>
        <v>72.826235169968385</v>
      </c>
      <c r="AR97" s="738">
        <f>INDEX(Historical!$C$7:$C$1442,MATCH(B97,Historical!$B$7:$B$1449,0))*IF(AH97="n/a",1.03,IF(AH97&lt;0,1.01,IF(AH97&gt;10,1.1,(1+AH97/100))))</f>
        <v>1.9800000000000002</v>
      </c>
      <c r="AS97" s="999">
        <f>IF($AI97="n/a",1.03*AR97,IF($AI97&lt;0,1.01*AR97,IF($AI97&gt;10,1.1*AR97,(1+$AI97/100)*AR97)))</f>
        <v>2.0958300000000003</v>
      </c>
      <c r="AT97" s="999">
        <f>IF($AK97="n/a",1.03*AS97,IF($AK97&lt;0,1.01*AS97,IF($AK97&gt;10,1.1*AS97,(1+$AK97/100)*AS97)))</f>
        <v>2.3054130000000006</v>
      </c>
      <c r="AU97" s="999">
        <f>IF($AK97="n/a",1.03*AT97,IF($AK97&lt;0,1.01*AT97,IF($AK97&gt;10,1.1*AT97,(1+$AK97/100)*AT97)))</f>
        <v>2.5359543000000007</v>
      </c>
      <c r="AV97" s="999">
        <f>IF($AK97="n/a",1.03*AU97,IF($AK97&lt;0,1.01*AU97,IF($AK97&gt;10,1.1*AU97,(1+$AK97/100)*AU97)))</f>
        <v>2.7895497300000009</v>
      </c>
      <c r="AW97" s="738">
        <f>SUM(AR97:AV97)</f>
        <v>11.706747030000002</v>
      </c>
      <c r="AX97" s="846">
        <f>AW97/I97*100</f>
        <v>19.761558119513843</v>
      </c>
      <c r="AY97" s="1080">
        <v>0.94</v>
      </c>
      <c r="AZ97" s="985">
        <v>24.14</v>
      </c>
      <c r="BA97" s="985">
        <v>-29.79</v>
      </c>
      <c r="BB97" s="985">
        <v>2.25</v>
      </c>
      <c r="BC97" s="985">
        <v>-16.3</v>
      </c>
      <c r="BE97" s="700">
        <v>2004</v>
      </c>
      <c r="BF97" s="1013">
        <f>IF(BE97&gt;2008,0,IF(BE97&gt;2001,1,IF(BE97&gt;1990,2,IF(BE97&gt;1980,3,IF(BE97&gt;1973,4,IF(BE97&gt;1970,5,IF(BE97&gt;1960,6,IF(BE97&gt;1958,7,IF(BE97&gt;1953,8,9)))))))))</f>
        <v>1</v>
      </c>
      <c r="BG97" s="995">
        <v>8.4</v>
      </c>
    </row>
    <row r="98" spans="1:59" ht="11.25" customHeight="1" x14ac:dyDescent="0.2">
      <c r="A98" s="976" t="s">
        <v>1024</v>
      </c>
      <c r="B98" s="988" t="s">
        <v>1025</v>
      </c>
      <c r="C98" s="1070" t="s">
        <v>247</v>
      </c>
      <c r="D98" s="1070" t="s">
        <v>4408</v>
      </c>
      <c r="E98" s="828">
        <v>6</v>
      </c>
      <c r="F98" s="1148">
        <v>753</v>
      </c>
      <c r="G98" s="1273" t="s">
        <v>115</v>
      </c>
      <c r="H98" s="1273" t="s">
        <v>115</v>
      </c>
      <c r="I98" s="987">
        <v>50.32</v>
      </c>
      <c r="J98" s="738">
        <f>(M98/I98)*100</f>
        <v>1.6693163751987281</v>
      </c>
      <c r="K98" s="990">
        <v>0.21</v>
      </c>
      <c r="L98" s="1000">
        <v>4</v>
      </c>
      <c r="M98" s="729">
        <f>K98*L98</f>
        <v>0.84</v>
      </c>
      <c r="N98" s="983" t="s">
        <v>149</v>
      </c>
      <c r="O98" s="831">
        <v>0.19</v>
      </c>
      <c r="P98" s="973">
        <v>43423</v>
      </c>
      <c r="Q98" s="973">
        <v>43448</v>
      </c>
      <c r="R98" s="729">
        <f>(K98-O98)/O98*100</f>
        <v>10.52631578947368</v>
      </c>
      <c r="S98" s="795">
        <f>IF(INDEX(Historical!$D$7:$D$1442,MATCH(B98,Historical!$B$7:$B$1449,0))=0,"n/a",(INDEX(Historical!$C$7:$C$1442,MATCH(B98,Historical!$B$7:$B$1449,0))/INDEX(Historical!$D$7:$D$1442,MATCH(B98,Historical!$B$7:$B$1449,0))-1)*100)</f>
        <v>13.868613138686126</v>
      </c>
      <c r="T98" s="795">
        <f>IF(INDEX(Historical!$F$7:$F$1442,MATCH(B98,Historical!$B$7:$B$1449,0))=0,"n/a",((INDEX(Historical!$C$7:$C$1442,MATCH(B98,Historical!$B$7:$B$1449,0))/INDEX(Historical!$F$7:$F$1442,MATCH(B98,Historical!$B$7:$B$1449,0)))^(1/3)-1)*100)</f>
        <v>14.106863110398216</v>
      </c>
      <c r="U98" s="795">
        <f>IF(INDEX(Historical!$H$7:$H$1442,MATCH(B98,Historical!$B$7:$B$1449,0))=0,"n/a",((INDEX(Historical!$C$7:$C$1442,MATCH(B98,Historical!$B$7:$B$1449,0))/INDEX(Historical!$H$7:$H$1442,MATCH(B98,Historical!$B$7:$B$1449,0)))^(1/5)-1)*100)</f>
        <v>50.806104078261448</v>
      </c>
      <c r="V98" s="795">
        <f>IF(INDEX(Historical!$O$7:$O$1442,MATCH(B98,Historical!$B$7:$B$1449,0))=0,"n/a",((INDEX(Historical!$C$7:$C$1442,MATCH(B98,Historical!$B$7:$B$1449,0))/INDEX(Historical!$O$7:$O$1442,MATCH(B98,Historical!$B$7:$B$1449,0)))^(1/10)-1)*100)</f>
        <v>31.617143138046622</v>
      </c>
      <c r="W98" s="796">
        <f>IF(OR(U98&lt;=0,U98="n/a",V98&lt;=0,V98="n/a"),"n/a",U98/V98)</f>
        <v>1.6069163446055854</v>
      </c>
      <c r="X98" s="797">
        <f>IF(OR(AJ98&lt;=0,AJ98="n/a",U98&lt;=0,U98="n/a"),"n/a",U98/AJ98)</f>
        <v>4.0644883262609159</v>
      </c>
      <c r="Y98" s="741"/>
      <c r="Z98" s="738">
        <f>IF(OR(AC98&lt;0.01,AC98="n/a"),"n/a",M98/AC98*100)</f>
        <v>32.941176470588232</v>
      </c>
      <c r="AA98" s="999">
        <f>IF(OR(AC98&lt;0.01,AC98="n/a"),"n/a",I98/AC98)</f>
        <v>19.733333333333334</v>
      </c>
      <c r="AB98" s="1000">
        <v>12</v>
      </c>
      <c r="AC98" s="978">
        <v>2.5499999999999998</v>
      </c>
      <c r="AD98" s="978">
        <v>1.32</v>
      </c>
      <c r="AE98" s="978">
        <v>0.92</v>
      </c>
      <c r="AF98" s="978">
        <v>2.82</v>
      </c>
      <c r="AG98" s="978">
        <v>6.5</v>
      </c>
      <c r="AH98" s="978">
        <v>-2.9000000000000004</v>
      </c>
      <c r="AI98" s="978">
        <v>11.73</v>
      </c>
      <c r="AJ98" s="978">
        <v>12.5</v>
      </c>
      <c r="AK98" s="978">
        <v>15</v>
      </c>
      <c r="AL98" s="991">
        <v>4390</v>
      </c>
      <c r="AM98" s="985">
        <v>0.89999999999999991</v>
      </c>
      <c r="AN98" s="978">
        <v>0.79</v>
      </c>
      <c r="AO98" s="838">
        <f>IF(U98="n/a","n/a",IF(AA98&lt;0,"n/a",IF(AA98="n/a","n/a",J98+U98-AA98)))</f>
        <v>32.74208712012684</v>
      </c>
      <c r="AP98" s="839">
        <f>IF(U98="n/a","n/a",J98+U98)</f>
        <v>52.475420453460174</v>
      </c>
      <c r="AQ98" s="1001">
        <f>IF(OR(AC98&lt;0.01,AF98="n/a"),"n/a",(I98/SQRT(22.5*AC98*(I98/AF98))-1)*100)</f>
        <v>57.265522109725133</v>
      </c>
      <c r="AR98" s="738">
        <f>INDEX(Historical!$C$7:$C$1442,MATCH(B98,Historical!$B$7:$B$1449,0))*IF(AH98="n/a",1.03,IF(AH98&lt;0,1.01,IF(AH98&gt;10,1.1,(1+AH98/100))))</f>
        <v>0.78780000000000006</v>
      </c>
      <c r="AS98" s="999">
        <f>IF($AI98="n/a",1.03*AR98,IF($AI98&lt;0,1.01*AR98,IF($AI98&gt;10,1.1*AR98,(1+$AI98/100)*AR98)))</f>
        <v>0.86658000000000013</v>
      </c>
      <c r="AT98" s="999">
        <f>IF($AK98="n/a",1.03*AS98,IF($AK98&lt;0,1.01*AS98,IF($AK98&gt;10,1.1*AS98,(1+$AK98/100)*AS98)))</f>
        <v>0.95323800000000025</v>
      </c>
      <c r="AU98" s="999">
        <f>IF($AK98="n/a",1.03*AT98,IF($AK98&lt;0,1.01*AT98,IF($AK98&gt;10,1.1*AT98,(1+$AK98/100)*AT98)))</f>
        <v>1.0485618000000003</v>
      </c>
      <c r="AV98" s="999">
        <f>IF($AK98="n/a",1.03*AU98,IF($AK98&lt;0,1.01*AU98,IF($AK98&gt;10,1.1*AU98,(1+$AK98/100)*AU98)))</f>
        <v>1.1534179800000004</v>
      </c>
      <c r="AW98" s="738">
        <f>SUM(AR98:AV98)</f>
        <v>4.8095977800000007</v>
      </c>
      <c r="AX98" s="846">
        <f>AW98/I98*100</f>
        <v>9.5580242050874418</v>
      </c>
      <c r="AY98" s="1080">
        <v>1.69</v>
      </c>
      <c r="AZ98" s="985">
        <v>20.04</v>
      </c>
      <c r="BA98" s="985">
        <v>-27.93</v>
      </c>
      <c r="BB98" s="985">
        <v>2.5</v>
      </c>
      <c r="BC98" s="985">
        <v>-15.57</v>
      </c>
      <c r="BE98" s="700">
        <v>2014</v>
      </c>
      <c r="BF98" s="1013">
        <f>IF(BE98&gt;2008,0,IF(BE98&gt;2001,1,IF(BE98&gt;1990,2,IF(BE98&gt;1980,3,IF(BE98&gt;1973,4,IF(BE98&gt;1970,5,IF(BE98&gt;1960,6,IF(BE98&gt;1958,7,IF(BE98&gt;1953,8,9)))))))))</f>
        <v>0</v>
      </c>
      <c r="BG98" s="995">
        <v>2.7</v>
      </c>
    </row>
    <row r="99" spans="1:59" ht="11.25" customHeight="1" x14ac:dyDescent="0.2">
      <c r="A99" s="976" t="s">
        <v>980</v>
      </c>
      <c r="B99" s="988" t="s">
        <v>981</v>
      </c>
      <c r="C99" s="1070" t="s">
        <v>123</v>
      </c>
      <c r="D99" s="1070" t="s">
        <v>4233</v>
      </c>
      <c r="E99" s="828">
        <v>10</v>
      </c>
      <c r="F99" s="1148">
        <v>331</v>
      </c>
      <c r="G99" s="1092" t="s">
        <v>106</v>
      </c>
      <c r="H99" s="1092" t="s">
        <v>106</v>
      </c>
      <c r="I99" s="987">
        <v>83.02</v>
      </c>
      <c r="J99" s="738">
        <f>(M99/I99)*100</f>
        <v>0.56612864370031313</v>
      </c>
      <c r="K99" s="990">
        <v>0.47</v>
      </c>
      <c r="L99" s="1000">
        <v>1</v>
      </c>
      <c r="M99" s="729">
        <f>K99*L99</f>
        <v>0.47</v>
      </c>
      <c r="N99" s="983" t="s">
        <v>982</v>
      </c>
      <c r="O99" s="831">
        <v>0.42</v>
      </c>
      <c r="P99" s="973">
        <v>43458</v>
      </c>
      <c r="Q99" s="973">
        <v>43483</v>
      </c>
      <c r="R99" s="729">
        <f>(K99-O99)/O99*100</f>
        <v>11.904761904761903</v>
      </c>
      <c r="S99" s="795">
        <f>IF(INDEX(Historical!$D$7:$D$1442,MATCH(B99,Historical!$B$7:$B$1449,0))=0,"n/a",(INDEX(Historical!$C$7:$C$1442,MATCH(B99,Historical!$B$7:$B$1449,0))/INDEX(Historical!$D$7:$D$1442,MATCH(B99,Historical!$B$7:$B$1449,0))-1)*100)</f>
        <v>10.526315789473673</v>
      </c>
      <c r="T99" s="795">
        <f>IF(INDEX(Historical!$F$7:$F$1442,MATCH(B99,Historical!$B$7:$B$1449,0))=0,"n/a",((INDEX(Historical!$C$7:$C$1442,MATCH(B99,Historical!$B$7:$B$1449,0))/INDEX(Historical!$F$7:$F$1442,MATCH(B99,Historical!$B$7:$B$1449,0)))^(1/3)-1)*100)</f>
        <v>11.868894208139679</v>
      </c>
      <c r="U99" s="795">
        <f>IF(INDEX(Historical!$H$7:$H$1442,MATCH(B99,Historical!$B$7:$B$1449,0))=0,"n/a",((INDEX(Historical!$C$7:$C$1442,MATCH(B99,Historical!$B$7:$B$1449,0))/INDEX(Historical!$H$7:$H$1442,MATCH(B99,Historical!$B$7:$B$1449,0)))^(1/5)-1)*100)</f>
        <v>13.80604263098537</v>
      </c>
      <c r="V99" s="795">
        <f>IF(INDEX(Historical!$O$7:$O$1442,MATCH(B99,Historical!$B$7:$B$1449,0))=0,"n/a",((INDEX(Historical!$C$7:$C$1442,MATCH(B99,Historical!$B$7:$B$1449,0))/INDEX(Historical!$O$7:$O$1442,MATCH(B99,Historical!$B$7:$B$1449,0)))^(1/10)-1)*100)</f>
        <v>19.068466559994434</v>
      </c>
      <c r="W99" s="796">
        <f>IF(OR(U99&lt;=0,U99="n/a",V99&lt;=0,V99="n/a"),"n/a",U99/V99)</f>
        <v>0.72402479704112088</v>
      </c>
      <c r="X99" s="797">
        <f>IF(OR(AJ99&lt;=0,AJ99="n/a",U99&lt;=0,U99="n/a"),"n/a",U99/AJ99)</f>
        <v>1.6053537943006244</v>
      </c>
      <c r="Y99" s="989"/>
      <c r="Z99" s="738">
        <f>IF(OR(AC99&lt;0.01,AC99="n/a"),"n/a",M99/AC99*100)</f>
        <v>20.524017467248907</v>
      </c>
      <c r="AA99" s="999">
        <f>IF(OR(AC99&lt;0.01,AC99="n/a"),"n/a",I99/AC99)</f>
        <v>36.253275109170303</v>
      </c>
      <c r="AB99" s="1000">
        <v>12</v>
      </c>
      <c r="AC99" s="978">
        <v>2.29</v>
      </c>
      <c r="AD99" s="978">
        <v>1.51</v>
      </c>
      <c r="AE99" s="978">
        <v>4.17</v>
      </c>
      <c r="AF99" s="978">
        <v>3.89</v>
      </c>
      <c r="AG99" s="978">
        <v>15.4</v>
      </c>
      <c r="AH99" s="978">
        <v>13.600000000000001</v>
      </c>
      <c r="AI99" s="978">
        <v>-2.94</v>
      </c>
      <c r="AJ99" s="978">
        <v>8.6</v>
      </c>
      <c r="AK99" s="978">
        <v>24</v>
      </c>
      <c r="AL99" s="991">
        <v>2670</v>
      </c>
      <c r="AM99" s="985">
        <v>0.2</v>
      </c>
      <c r="AN99" s="978">
        <v>0.26</v>
      </c>
      <c r="AO99" s="838">
        <f>IF(U99="n/a","n/a",IF(AA99&lt;0,"n/a",IF(AA99="n/a","n/a",J99+U99-AA99)))</f>
        <v>-21.88110383448462</v>
      </c>
      <c r="AP99" s="839">
        <f>IF(U99="n/a","n/a",J99+U99)</f>
        <v>14.372171274685684</v>
      </c>
      <c r="AQ99" s="1001">
        <f>IF(OR(AC99&lt;0.01,AF99="n/a"),"n/a",(I99/SQRT(22.5*AC99*(I99/AF99))-1)*100)</f>
        <v>150.35551626053035</v>
      </c>
      <c r="AR99" s="738">
        <f>INDEX(Historical!$C$7:$C$1442,MATCH(B99,Historical!$B$7:$B$1449,0))*IF(AH99="n/a",1.03,IF(AH99&lt;0,1.01,IF(AH99&gt;10,1.1,(1+AH99/100))))</f>
        <v>0.46200000000000002</v>
      </c>
      <c r="AS99" s="999">
        <f>IF($AI99="n/a",1.03*AR99,IF($AI99&lt;0,1.01*AR99,IF($AI99&gt;10,1.1*AR99,(1+$AI99/100)*AR99)))</f>
        <v>0.46662000000000003</v>
      </c>
      <c r="AT99" s="999">
        <f>IF($AK99="n/a",1.03*AS99,IF($AK99&lt;0,1.01*AS99,IF($AK99&gt;10,1.1*AS99,(1+$AK99/100)*AS99)))</f>
        <v>0.51328200000000013</v>
      </c>
      <c r="AU99" s="999">
        <f>IF($AK99="n/a",1.03*AT99,IF($AK99&lt;0,1.01*AT99,IF($AK99&gt;10,1.1*AT99,(1+$AK99/100)*AT99)))</f>
        <v>0.56461020000000017</v>
      </c>
      <c r="AV99" s="999">
        <f>IF($AK99="n/a",1.03*AU99,IF($AK99&lt;0,1.01*AU99,IF($AK99&gt;10,1.1*AU99,(1+$AK99/100)*AU99)))</f>
        <v>0.62107122000000026</v>
      </c>
      <c r="AW99" s="738">
        <f>SUM(AR99:AV99)</f>
        <v>2.6275834200000006</v>
      </c>
      <c r="AX99" s="846">
        <f>AW99/I99*100</f>
        <v>3.1650005059021926</v>
      </c>
      <c r="AY99" s="1080">
        <v>0.93</v>
      </c>
      <c r="AZ99" s="985">
        <v>18.21</v>
      </c>
      <c r="BA99" s="985">
        <v>-29.520000000000003</v>
      </c>
      <c r="BB99" s="985">
        <v>1.8599999999999999</v>
      </c>
      <c r="BC99" s="985">
        <v>-12.839999999999998</v>
      </c>
      <c r="BE99" s="700">
        <v>2010</v>
      </c>
      <c r="BF99" s="1013">
        <f>IF(BE99&gt;2008,0,IF(BE99&gt;2001,1,IF(BE99&gt;1990,2,IF(BE99&gt;1980,3,IF(BE99&gt;1973,4,IF(BE99&gt;1970,5,IF(BE99&gt;1960,6,IF(BE99&gt;1958,7,IF(BE99&gt;1953,8,9)))))))))</f>
        <v>0</v>
      </c>
      <c r="BG99" s="995">
        <v>10.299999999999999</v>
      </c>
    </row>
    <row r="100" spans="1:59" ht="11.25" customHeight="1" x14ac:dyDescent="0.2">
      <c r="A100" s="976" t="s">
        <v>150</v>
      </c>
      <c r="B100" s="988" t="s">
        <v>151</v>
      </c>
      <c r="C100" s="1070" t="s">
        <v>154</v>
      </c>
      <c r="D100" s="1070" t="s">
        <v>4386</v>
      </c>
      <c r="E100" s="828">
        <v>47</v>
      </c>
      <c r="F100" s="1148">
        <v>41</v>
      </c>
      <c r="G100" s="1148" t="s">
        <v>37</v>
      </c>
      <c r="H100" s="1148" t="s">
        <v>37</v>
      </c>
      <c r="I100" s="978">
        <v>249.46</v>
      </c>
      <c r="J100" s="738">
        <f>(M100/I100)*100</f>
        <v>1.2346668804617975</v>
      </c>
      <c r="K100" s="990">
        <v>0.77</v>
      </c>
      <c r="L100" s="1000">
        <v>4</v>
      </c>
      <c r="M100" s="729">
        <f>K100*L100</f>
        <v>3.08</v>
      </c>
      <c r="N100" s="983" t="s">
        <v>152</v>
      </c>
      <c r="O100" s="831">
        <v>0.75</v>
      </c>
      <c r="P100" s="973">
        <v>43441</v>
      </c>
      <c r="Q100" s="973">
        <v>43465</v>
      </c>
      <c r="R100" s="729">
        <f>(K100-O100)/O100*100</f>
        <v>2.6666666666666687</v>
      </c>
      <c r="S100" s="795">
        <f>IF(INDEX(Historical!$D$7:$D$1442,MATCH(B100,Historical!$B$7:$B$1449,0))=0,"n/a",(INDEX(Historical!$C$7:$C$1442,MATCH(B100,Historical!$B$7:$B$1449,0))/INDEX(Historical!$D$7:$D$1442,MATCH(B100,Historical!$B$7:$B$1449,0))-1)*100)</f>
        <v>2.7210884353741527</v>
      </c>
      <c r="T100" s="795">
        <f>IF(INDEX(Historical!$F$7:$F$1442,MATCH(B100,Historical!$B$7:$B$1449,0))=0,"n/a",((INDEX(Historical!$C$7:$C$1442,MATCH(B100,Historical!$B$7:$B$1449,0))/INDEX(Historical!$F$7:$F$1442,MATCH(B100,Historical!$B$7:$B$1449,0)))^(1/3)-1)*100)</f>
        <v>7.0756234960595465</v>
      </c>
      <c r="U100" s="795">
        <f>IF(INDEX(Historical!$H$7:$H$1442,MATCH(B100,Historical!$B$7:$B$1449,0))=0,"n/a",((INDEX(Historical!$C$7:$C$1442,MATCH(B100,Historical!$B$7:$B$1449,0))/INDEX(Historical!$H$7:$H$1442,MATCH(B100,Historical!$B$7:$B$1449,0)))^(1/5)-1)*100)</f>
        <v>8.2685152313357602</v>
      </c>
      <c r="V100" s="795">
        <f>IF(INDEX(Historical!$O$7:$O$1442,MATCH(B100,Historical!$B$7:$B$1449,0))=0,"n/a",((INDEX(Historical!$C$7:$C$1442,MATCH(B100,Historical!$B$7:$B$1449,0))/INDEX(Historical!$O$7:$O$1442,MATCH(B100,Historical!$B$7:$B$1449,0)))^(1/10)-1)*100)</f>
        <v>10.232640140525785</v>
      </c>
      <c r="W100" s="796">
        <f>IF(OR(U100&lt;=0,U100="n/a",V100&lt;=0,V100="n/a"),"n/a",U100/V100)</f>
        <v>0.80805296754146372</v>
      </c>
      <c r="X100" s="797" t="str">
        <f>IF(OR(AJ100&lt;=0,AJ100="n/a",U100&lt;=0,U100="n/a"),"n/a",U100/AJ100)</f>
        <v>n/a</v>
      </c>
      <c r="Y100" s="989" t="s">
        <v>153</v>
      </c>
      <c r="Z100" s="738">
        <f>IF(OR(AC100&lt;0.01,AC100="n/a"),"n/a",M100/AC100*100)</f>
        <v>102.66666666666666</v>
      </c>
      <c r="AA100" s="999">
        <f>IF(OR(AC100&lt;0.01,AC100="n/a"),"n/a",I100/AC100)</f>
        <v>83.153333333333336</v>
      </c>
      <c r="AB100" s="1000">
        <v>9</v>
      </c>
      <c r="AC100" s="978">
        <v>3</v>
      </c>
      <c r="AD100" s="978">
        <v>6.63</v>
      </c>
      <c r="AE100" s="978">
        <v>4.17</v>
      </c>
      <c r="AF100" s="978">
        <v>3.19</v>
      </c>
      <c r="AG100" s="978">
        <v>0.8</v>
      </c>
      <c r="AH100" s="978">
        <v>-34.5</v>
      </c>
      <c r="AI100" s="978">
        <v>12.7</v>
      </c>
      <c r="AJ100" s="978">
        <v>-8.3000000000000007</v>
      </c>
      <c r="AK100" s="978">
        <v>12.559999999999999</v>
      </c>
      <c r="AL100" s="991">
        <v>66570</v>
      </c>
      <c r="AM100" s="985">
        <v>0.2</v>
      </c>
      <c r="AN100" s="978">
        <v>1.02</v>
      </c>
      <c r="AO100" s="838">
        <f>IF(U100="n/a","n/a",IF(AA100&lt;0,"n/a",IF(AA100="n/a","n/a",J100+U100-AA100)))</f>
        <v>-73.650151221535779</v>
      </c>
      <c r="AP100" s="839">
        <f>IF(U100="n/a","n/a",J100+U100)</f>
        <v>9.5031821117975568</v>
      </c>
      <c r="AQ100" s="1001">
        <f>IF(OR(AC100&lt;0.01,AF100="n/a"),"n/a",(I100/SQRT(22.5*AC100*(I100/AF100))-1)*100)</f>
        <v>243.35542539495157</v>
      </c>
      <c r="AR100" s="738">
        <f>INDEX(Historical!$C$7:$C$1442,MATCH(B100,Historical!$B$7:$B$1449,0))*IF(AH100="n/a",1.03,IF(AH100&lt;0,1.01,IF(AH100&gt;10,1.1,(1+AH100/100))))</f>
        <v>3.0502000000000002</v>
      </c>
      <c r="AS100" s="999">
        <f>IF($AI100="n/a",1.03*AR100,IF($AI100&lt;0,1.01*AR100,IF($AI100&gt;10,1.1*AR100,(1+$AI100/100)*AR100)))</f>
        <v>3.3552200000000005</v>
      </c>
      <c r="AT100" s="999">
        <f>IF($AK100="n/a",1.03*AS100,IF($AK100&lt;0,1.01*AS100,IF($AK100&gt;10,1.1*AS100,(1+$AK100/100)*AS100)))</f>
        <v>3.6907420000000011</v>
      </c>
      <c r="AU100" s="999">
        <f>IF($AK100="n/a",1.03*AT100,IF($AK100&lt;0,1.01*AT100,IF($AK100&gt;10,1.1*AT100,(1+$AK100/100)*AT100)))</f>
        <v>4.0598162000000011</v>
      </c>
      <c r="AV100" s="999">
        <f>IF($AK100="n/a",1.03*AU100,IF($AK100&lt;0,1.01*AU100,IF($AK100&gt;10,1.1*AU100,(1+$AK100/100)*AU100)))</f>
        <v>4.4657978200000015</v>
      </c>
      <c r="AW100" s="738">
        <f>SUM(AR100:AV100)</f>
        <v>18.621776020000006</v>
      </c>
      <c r="AX100" s="846">
        <f>AW100/I100*100</f>
        <v>7.4648344504128943</v>
      </c>
      <c r="AY100" s="1080">
        <v>1.24</v>
      </c>
      <c r="AZ100" s="985">
        <v>19.580000000000002</v>
      </c>
      <c r="BA100" s="985">
        <v>-6.17</v>
      </c>
      <c r="BB100" s="985">
        <v>6.83</v>
      </c>
      <c r="BC100" s="985">
        <v>4.08</v>
      </c>
      <c r="BE100" s="700">
        <v>1973</v>
      </c>
      <c r="BF100" s="1013">
        <f>IF(BE100&gt;2008,0,IF(BE100&gt;2001,1,IF(BE100&gt;1990,2,IF(BE100&gt;1980,3,IF(BE100&gt;1973,4,IF(BE100&gt;1970,5,IF(BE100&gt;1960,6,IF(BE100&gt;1958,7,IF(BE100&gt;1953,8,9)))))))))</f>
        <v>5</v>
      </c>
      <c r="BG100" s="995">
        <v>0.3</v>
      </c>
    </row>
    <row r="101" spans="1:59" ht="11.25" customHeight="1" x14ac:dyDescent="0.2">
      <c r="A101" s="976" t="s">
        <v>239</v>
      </c>
      <c r="B101" s="988" t="s">
        <v>240</v>
      </c>
      <c r="C101" s="1070" t="s">
        <v>108</v>
      </c>
      <c r="D101" s="1070" t="s">
        <v>4397</v>
      </c>
      <c r="E101" s="828">
        <v>39</v>
      </c>
      <c r="F101" s="1148">
        <v>67</v>
      </c>
      <c r="G101" s="1148" t="s">
        <v>37</v>
      </c>
      <c r="H101" s="1148" t="s">
        <v>115</v>
      </c>
      <c r="I101" s="978">
        <v>29.61</v>
      </c>
      <c r="J101" s="738">
        <f>(M101/I101)*100</f>
        <v>3.5123269165822362</v>
      </c>
      <c r="K101" s="990">
        <v>0.26</v>
      </c>
      <c r="L101" s="1000">
        <v>4</v>
      </c>
      <c r="M101" s="729">
        <f>K101*L101</f>
        <v>1.04</v>
      </c>
      <c r="N101" s="983" t="s">
        <v>127</v>
      </c>
      <c r="O101" s="831">
        <v>0.23</v>
      </c>
      <c r="P101" s="973">
        <v>43462</v>
      </c>
      <c r="Q101" s="973">
        <v>43476</v>
      </c>
      <c r="R101" s="729">
        <f>(K101-O101)/O101*100</f>
        <v>13.043478260869565</v>
      </c>
      <c r="S101" s="795">
        <f>IF(INDEX(Historical!$D$7:$D$1442,MATCH(B101,Historical!$B$7:$B$1449,0))=0,"n/a",(INDEX(Historical!$C$7:$C$1442,MATCH(B101,Historical!$B$7:$B$1449,0))/INDEX(Historical!$D$7:$D$1442,MATCH(B101,Historical!$B$7:$B$1449,0))-1)*100)</f>
        <v>14.999999999999991</v>
      </c>
      <c r="T101" s="795">
        <f>IF(INDEX(Historical!$F$7:$F$1442,MATCH(B101,Historical!$B$7:$B$1449,0))=0,"n/a",((INDEX(Historical!$C$7:$C$1442,MATCH(B101,Historical!$B$7:$B$1449,0))/INDEX(Historical!$F$7:$F$1442,MATCH(B101,Historical!$B$7:$B$1449,0)))^(1/3)-1)*100)</f>
        <v>15.313156133323268</v>
      </c>
      <c r="U101" s="795">
        <f>IF(INDEX(Historical!$H$7:$H$1442,MATCH(B101,Historical!$B$7:$B$1449,0))=0,"n/a",((INDEX(Historical!$C$7:$C$1442,MATCH(B101,Historical!$B$7:$B$1449,0))/INDEX(Historical!$H$7:$H$1442,MATCH(B101,Historical!$B$7:$B$1449,0)))^(1/5)-1)*100)</f>
        <v>18.725674091213417</v>
      </c>
      <c r="V101" s="795">
        <f>IF(INDEX(Historical!$O$7:$O$1442,MATCH(B101,Historical!$B$7:$B$1449,0))=0,"n/a",((INDEX(Historical!$C$7:$C$1442,MATCH(B101,Historical!$B$7:$B$1449,0))/INDEX(Historical!$O$7:$O$1442,MATCH(B101,Historical!$B$7:$B$1449,0)))^(1/10)-1)*100)</f>
        <v>13.183184633250011</v>
      </c>
      <c r="W101" s="796">
        <f>IF(OR(U101&lt;=0,U101="n/a",V101&lt;=0,V101="n/a"),"n/a",U101/V101)</f>
        <v>1.4204211358751966</v>
      </c>
      <c r="X101" s="797" t="str">
        <f>IF(OR(AJ101&lt;=0,AJ101="n/a",U101&lt;=0,U101="n/a"),"n/a",U101/AJ101)</f>
        <v>n/a</v>
      </c>
      <c r="Y101" s="749"/>
      <c r="Z101" s="738">
        <f>IF(OR(AC101&lt;0.01,AC101="n/a"),"n/a",M101/AC101*100)</f>
        <v>32.298136645962735</v>
      </c>
      <c r="AA101" s="999">
        <f>IF(OR(AC101&lt;0.01,AC101="n/a"),"n/a",I101/AC101)</f>
        <v>9.195652173913043</v>
      </c>
      <c r="AB101" s="1000">
        <v>9</v>
      </c>
      <c r="AC101" s="978">
        <v>3.22</v>
      </c>
      <c r="AD101" s="978" t="s">
        <v>137</v>
      </c>
      <c r="AE101" s="978">
        <v>2.38</v>
      </c>
      <c r="AF101" s="978">
        <v>1.56</v>
      </c>
      <c r="AG101" s="978">
        <v>7.1999999999999993</v>
      </c>
      <c r="AH101" s="978">
        <v>5.8999999999999995</v>
      </c>
      <c r="AI101" s="978">
        <v>2.82</v>
      </c>
      <c r="AJ101" s="978">
        <v>-1.0999999999999999</v>
      </c>
      <c r="AK101" s="978">
        <v>-0.63</v>
      </c>
      <c r="AL101" s="991">
        <v>15040</v>
      </c>
      <c r="AM101" s="985">
        <v>39.900000000000006</v>
      </c>
      <c r="AN101" s="978">
        <v>7.0000000000000007E-2</v>
      </c>
      <c r="AO101" s="838">
        <f>IF(U101="n/a","n/a",IF(AA101&lt;0,"n/a",IF(AA101="n/a","n/a",J101+U101-AA101)))</f>
        <v>13.04234883388261</v>
      </c>
      <c r="AP101" s="839">
        <f>IF(U101="n/a","n/a",J101+U101)</f>
        <v>22.238001007795653</v>
      </c>
      <c r="AQ101" s="1001">
        <f>IF(OR(AC101&lt;0.01,AF101="n/a"),"n/a",(I101/SQRT(22.5*AC101*(I101/AF101))-1)*100)</f>
        <v>-20.152318919626445</v>
      </c>
      <c r="AR101" s="738">
        <f>INDEX(Historical!$C$7:$C$1442,MATCH(B101,Historical!$B$7:$B$1449,0))*IF(AH101="n/a",1.03,IF(AH101&lt;0,1.01,IF(AH101&gt;10,1.1,(1+AH101/100))))</f>
        <v>0.97428000000000003</v>
      </c>
      <c r="AS101" s="999">
        <f>IF($AI101="n/a",1.03*AR101,IF($AI101&lt;0,1.01*AR101,IF($AI101&gt;10,1.1*AR101,(1+$AI101/100)*AR101)))</f>
        <v>1.0017546960000001</v>
      </c>
      <c r="AT101" s="999">
        <f>IF($AK101="n/a",1.03*AS101,IF($AK101&lt;0,1.01*AS101,IF($AK101&gt;10,1.1*AS101,(1+$AK101/100)*AS101)))</f>
        <v>1.01177224296</v>
      </c>
      <c r="AU101" s="999">
        <f>IF($AK101="n/a",1.03*AT101,IF($AK101&lt;0,1.01*AT101,IF($AK101&gt;10,1.1*AT101,(1+$AK101/100)*AT101)))</f>
        <v>1.0218899653896001</v>
      </c>
      <c r="AV101" s="999">
        <f>IF($AK101="n/a",1.03*AU101,IF($AK101&lt;0,1.01*AU101,IF($AK101&gt;10,1.1*AU101,(1+$AK101/100)*AU101)))</f>
        <v>1.0321088650434962</v>
      </c>
      <c r="AW101" s="738">
        <f>SUM(AR101:AV101)</f>
        <v>5.0418057693930969</v>
      </c>
      <c r="AX101" s="846">
        <f>AW101/I101*100</f>
        <v>17.027375107710562</v>
      </c>
      <c r="AY101" s="1080">
        <v>1.25</v>
      </c>
      <c r="AZ101" s="985">
        <v>8.3000000000000007</v>
      </c>
      <c r="BA101" s="985">
        <v>-25.03</v>
      </c>
      <c r="BB101" s="985">
        <v>-4.8599999999999994</v>
      </c>
      <c r="BC101" s="985">
        <v>-7.33</v>
      </c>
      <c r="BE101" s="700">
        <v>1981</v>
      </c>
      <c r="BF101" s="1013">
        <f>IF(BE101&gt;2008,0,IF(BE101&gt;2001,1,IF(BE101&gt;1990,2,IF(BE101&gt;1980,3,IF(BE101&gt;1973,4,IF(BE101&gt;1970,5,IF(BE101&gt;1960,6,IF(BE101&gt;1958,7,IF(BE101&gt;1953,8,9)))))))))</f>
        <v>3</v>
      </c>
      <c r="BG101" s="995">
        <v>4.5</v>
      </c>
    </row>
    <row r="102" spans="1:59" s="874" customFormat="1" ht="11.25" customHeight="1" x14ac:dyDescent="0.2">
      <c r="A102" s="877" t="s">
        <v>4102</v>
      </c>
      <c r="B102" s="882" t="s">
        <v>4103</v>
      </c>
      <c r="C102" s="1070" t="s">
        <v>131</v>
      </c>
      <c r="D102" s="1070" t="s">
        <v>4392</v>
      </c>
      <c r="E102" s="854">
        <v>9</v>
      </c>
      <c r="F102" s="1148">
        <v>355</v>
      </c>
      <c r="G102" s="1272" t="s">
        <v>106</v>
      </c>
      <c r="H102" s="1272" t="s">
        <v>106</v>
      </c>
      <c r="I102" s="855">
        <v>28.84</v>
      </c>
      <c r="J102" s="856">
        <f>(M102/I102)*100</f>
        <v>6.7961165048543686</v>
      </c>
      <c r="K102" s="857">
        <v>0.49</v>
      </c>
      <c r="L102" s="858">
        <v>4</v>
      </c>
      <c r="M102" s="859">
        <f>K102*L102</f>
        <v>1.96</v>
      </c>
      <c r="N102" s="860" t="s">
        <v>152</v>
      </c>
      <c r="O102" s="861">
        <v>0.46750000000000003</v>
      </c>
      <c r="P102" s="878">
        <v>43158</v>
      </c>
      <c r="Q102" s="878">
        <v>43188</v>
      </c>
      <c r="R102" s="859">
        <f>(K102-O102)/O102*100</f>
        <v>4.8128342245989231</v>
      </c>
      <c r="S102" s="795">
        <f>IF(INDEX(Historical!$D$7:$D$1442,MATCH(B102,Historical!$B$7:$B$1449,0))=0,"n/a",(INDEX(Historical!$C$7:$C$1442,MATCH(B102,Historical!$B$7:$B$1449,0))/INDEX(Historical!$D$7:$D$1442,MATCH(B102,Historical!$B$7:$B$1449,0))-1)*100)</f>
        <v>4.8128342245989275</v>
      </c>
      <c r="T102" s="795">
        <f>IF(INDEX(Historical!$F$7:$F$1442,MATCH(B102,Historical!$B$7:$B$1449,0))=0,"n/a",((INDEX(Historical!$C$7:$C$1442,MATCH(B102,Historical!$B$7:$B$1449,0))/INDEX(Historical!$F$7:$F$1442,MATCH(B102,Historical!$B$7:$B$1449,0)))^(1/3)-1)*100)</f>
        <v>5.6937550835409523</v>
      </c>
      <c r="U102" s="795">
        <f>IF(INDEX(Historical!$H$7:$H$1442,MATCH(B102,Historical!$B$7:$B$1449,0))=0,"n/a",((INDEX(Historical!$C$7:$C$1442,MATCH(B102,Historical!$B$7:$B$1449,0))/INDEX(Historical!$H$7:$H$1442,MATCH(B102,Historical!$B$7:$B$1449,0)))^(1/5)-1)*100)</f>
        <v>6.4712341423086794</v>
      </c>
      <c r="V102" s="795">
        <f>IF(INDEX(Historical!$O$7:$O$1442,MATCH(B102,Historical!$B$7:$B$1449,0))=0,"n/a",((INDEX(Historical!$C$7:$C$1442,MATCH(B102,Historical!$B$7:$B$1449,0))/INDEX(Historical!$O$7:$O$1442,MATCH(B102,Historical!$B$7:$B$1449,0)))^(1/10)-1)*100)</f>
        <v>4.6003688831453227</v>
      </c>
      <c r="W102" s="863">
        <f>IF(OR(U102&lt;=0,U102="n/a",V102&lt;=0,V102="n/a"),"n/a",U102/V102)</f>
        <v>1.4066772266932268</v>
      </c>
      <c r="X102" s="864" t="str">
        <f>IF(OR(AJ102&lt;=0,AJ102="n/a",U102&lt;=0,U102="n/a"),"n/a",U102/AJ102)</f>
        <v>n/a</v>
      </c>
      <c r="Y102" s="882" t="s">
        <v>477</v>
      </c>
      <c r="Z102" s="856" t="str">
        <f>IF(OR(AC102&lt;0.01,AC102="n/a"),"n/a",M102/AC102*100)</f>
        <v>n/a</v>
      </c>
      <c r="AA102" s="866" t="str">
        <f>IF(OR(AC102&lt;0.01,AC102="n/a"),"n/a",I102/AC102)</f>
        <v>n/a</v>
      </c>
      <c r="AB102" s="858">
        <v>12</v>
      </c>
      <c r="AC102" s="867">
        <v>-0.26</v>
      </c>
      <c r="AD102" s="867" t="s">
        <v>137</v>
      </c>
      <c r="AE102" s="867">
        <v>1.8</v>
      </c>
      <c r="AF102" s="867">
        <v>1.5</v>
      </c>
      <c r="AG102" s="867" t="s">
        <v>137</v>
      </c>
      <c r="AH102" s="867" t="s">
        <v>137</v>
      </c>
      <c r="AI102" s="867" t="s">
        <v>137</v>
      </c>
      <c r="AJ102" s="867">
        <v>-86.13</v>
      </c>
      <c r="AK102" s="867" t="s">
        <v>137</v>
      </c>
      <c r="AL102" s="868">
        <v>5160</v>
      </c>
      <c r="AM102" s="869" t="s">
        <v>137</v>
      </c>
      <c r="AN102" s="867" t="s">
        <v>137</v>
      </c>
      <c r="AO102" s="870" t="str">
        <f>IF(U102="n/a","n/a",IF(AA102&lt;0,"n/a",IF(AA102="n/a","n/a",J102+U102-AA102)))</f>
        <v>n/a</v>
      </c>
      <c r="AP102" s="871">
        <f>IF(U102="n/a","n/a",J102+U102)</f>
        <v>13.267350647163049</v>
      </c>
      <c r="AQ102" s="872" t="str">
        <f>IF(OR(AC102&lt;0.01,AF102="n/a"),"n/a",(I102/SQRT(22.5*AC102*(I102/AF102))-1)*100)</f>
        <v>n/a</v>
      </c>
      <c r="AR102" s="738">
        <f>INDEX(Historical!$C$7:$C$1442,MATCH(B102,Historical!$B$7:$B$1449,0))*IF(AH102="n/a",1.03,IF(AH102&lt;0,1.01,IF(AH102&gt;10,1.1,(1+AH102/100))))</f>
        <v>2.0188000000000001</v>
      </c>
      <c r="AS102" s="866">
        <f>IF($AI102="n/a",1.03*AR102,IF($AI102&lt;0,1.01*AR102,IF($AI102&gt;10,1.1*AR102,(1+$AI102/100)*AR102)))</f>
        <v>2.079364</v>
      </c>
      <c r="AT102" s="866">
        <f>IF($AK102="n/a",1.03*AS102,IF($AK102&lt;0,1.01*AS102,IF($AK102&gt;10,1.1*AS102,(1+$AK102/100)*AS102)))</f>
        <v>2.1417449199999998</v>
      </c>
      <c r="AU102" s="866">
        <f>IF($AK102="n/a",1.03*AT102,IF($AK102&lt;0,1.01*AT102,IF($AK102&gt;10,1.1*AT102,(1+$AK102/100)*AT102)))</f>
        <v>2.2059972675999999</v>
      </c>
      <c r="AV102" s="866">
        <f>IF($AK102="n/a",1.03*AU102,IF($AK102&lt;0,1.01*AU102,IF($AK102&gt;10,1.1*AU102,(1+$AK102/100)*AU102)))</f>
        <v>2.2721771856280002</v>
      </c>
      <c r="AW102" s="856">
        <f>SUM(AR102:AV102)</f>
        <v>10.718083373228001</v>
      </c>
      <c r="AX102" s="873">
        <f>AW102/I102*100</f>
        <v>37.163950670000006</v>
      </c>
      <c r="AY102" s="1081" t="s">
        <v>137</v>
      </c>
      <c r="AZ102" s="869">
        <v>17.669999999999998</v>
      </c>
      <c r="BA102" s="869">
        <v>-13.81</v>
      </c>
      <c r="BB102" s="869">
        <v>4.51</v>
      </c>
      <c r="BC102" s="869">
        <v>-2.78</v>
      </c>
      <c r="BD102" s="1033"/>
      <c r="BE102" s="700">
        <v>2010</v>
      </c>
      <c r="BF102" s="1013">
        <f>IF(BE102&gt;2008,0,IF(BE102&gt;2001,1,IF(BE102&gt;1990,2,IF(BE102&gt;1980,3,IF(BE102&gt;1973,4,IF(BE102&gt;1970,5,IF(BE102&gt;1960,6,IF(BE102&gt;1958,7,IF(BE102&gt;1953,8,9)))))))))</f>
        <v>0</v>
      </c>
      <c r="BG102" s="931" t="s">
        <v>137</v>
      </c>
    </row>
    <row r="103" spans="1:59" ht="11.25" customHeight="1" x14ac:dyDescent="0.2">
      <c r="A103" s="984" t="s">
        <v>162</v>
      </c>
      <c r="B103" s="988" t="s">
        <v>163</v>
      </c>
      <c r="C103" s="1070" t="s">
        <v>128</v>
      </c>
      <c r="D103" s="1070" t="s">
        <v>4409</v>
      </c>
      <c r="E103" s="828">
        <v>35</v>
      </c>
      <c r="F103" s="1148">
        <v>79</v>
      </c>
      <c r="G103" s="1136" t="s">
        <v>115</v>
      </c>
      <c r="H103" s="1136" t="s">
        <v>115</v>
      </c>
      <c r="I103" s="978">
        <v>47.25</v>
      </c>
      <c r="J103" s="738">
        <f>(M103/I103)*100</f>
        <v>1.4052910052910053</v>
      </c>
      <c r="K103" s="990">
        <v>0.16600000000000001</v>
      </c>
      <c r="L103" s="1000">
        <v>4</v>
      </c>
      <c r="M103" s="729">
        <f>K103*L103</f>
        <v>0.66400000000000003</v>
      </c>
      <c r="N103" s="983" t="s">
        <v>164</v>
      </c>
      <c r="O103" s="831">
        <v>0.158</v>
      </c>
      <c r="P103" s="973">
        <v>43439</v>
      </c>
      <c r="Q103" s="973">
        <v>43467</v>
      </c>
      <c r="R103" s="729">
        <f>(K103-O103)/O103*100</f>
        <v>5.0632911392405111</v>
      </c>
      <c r="S103" s="795">
        <f>IF(INDEX(Historical!$D$7:$D$1442,MATCH(B103,Historical!$B$7:$B$1449,0))=0,"n/a",(INDEX(Historical!$C$7:$C$1442,MATCH(B103,Historical!$B$7:$B$1449,0))/INDEX(Historical!$D$7:$D$1442,MATCH(B103,Historical!$B$7:$B$1449,0))-1)*100)</f>
        <v>8.2191780821917924</v>
      </c>
      <c r="T103" s="795">
        <f>IF(INDEX(Historical!$F$7:$F$1442,MATCH(B103,Historical!$B$7:$B$1449,0))=0,"n/a",((INDEX(Historical!$C$7:$C$1442,MATCH(B103,Historical!$B$7:$B$1449,0))/INDEX(Historical!$F$7:$F$1442,MATCH(B103,Historical!$B$7:$B$1449,0)))^(1/3)-1)*100)</f>
        <v>7.1316975180297337</v>
      </c>
      <c r="U103" s="795">
        <f>IF(INDEX(Historical!$H$7:$H$1442,MATCH(B103,Historical!$B$7:$B$1449,0))=0,"n/a",((INDEX(Historical!$C$7:$C$1442,MATCH(B103,Historical!$B$7:$B$1449,0))/INDEX(Historical!$H$7:$H$1442,MATCH(B103,Historical!$B$7:$B$1449,0)))^(1/5)-1)*100)</f>
        <v>8.4128909361458568</v>
      </c>
      <c r="V103" s="795">
        <f>IF(INDEX(Historical!$O$7:$O$1442,MATCH(B103,Historical!$B$7:$B$1449,0))=0,"n/a",((INDEX(Historical!$C$7:$C$1442,MATCH(B103,Historical!$B$7:$B$1449,0))/INDEX(Historical!$O$7:$O$1442,MATCH(B103,Historical!$B$7:$B$1449,0)))^(1/10)-1)*100)</f>
        <v>8.0965778259111119</v>
      </c>
      <c r="W103" s="796">
        <f>IF(OR(U103&lt;=0,U103="n/a",V103&lt;=0,V103="n/a"),"n/a",U103/V103)</f>
        <v>1.0390675069190916</v>
      </c>
      <c r="X103" s="797">
        <f>IF(OR(AJ103&lt;=0,AJ103="n/a",U103&lt;=0,U103="n/a"),"n/a",U103/AJ103)</f>
        <v>1.2371898435508613</v>
      </c>
      <c r="Y103" s="1021"/>
      <c r="Z103" s="738">
        <f>IF(OR(AC103&lt;0.01,AC103="n/a"),"n/a",M103/AC103*100)</f>
        <v>45.170068027210888</v>
      </c>
      <c r="AA103" s="999">
        <f>IF(OR(AC103&lt;0.01,AC103="n/a"),"n/a",I103/AC103)</f>
        <v>32.142857142857146</v>
      </c>
      <c r="AB103" s="1000">
        <v>4</v>
      </c>
      <c r="AC103" s="978">
        <v>1.47</v>
      </c>
      <c r="AD103" s="978">
        <v>3.56</v>
      </c>
      <c r="AE103" s="978">
        <v>6.91</v>
      </c>
      <c r="AF103" s="978">
        <v>15.14</v>
      </c>
      <c r="AG103" s="978">
        <v>55.7</v>
      </c>
      <c r="AH103" s="978">
        <v>11.600000000000001</v>
      </c>
      <c r="AI103" s="978">
        <v>8.2600000000000016</v>
      </c>
      <c r="AJ103" s="978">
        <v>6.8000000000000007</v>
      </c>
      <c r="AK103" s="978">
        <v>9.07</v>
      </c>
      <c r="AL103" s="991">
        <v>22710</v>
      </c>
      <c r="AM103" s="985">
        <v>0.1</v>
      </c>
      <c r="AN103" s="978">
        <v>1.7</v>
      </c>
      <c r="AO103" s="838">
        <f>IF(U103="n/a","n/a",IF(AA103&lt;0,"n/a",IF(AA103="n/a","n/a",J103+U103-AA103)))</f>
        <v>-22.324675201420284</v>
      </c>
      <c r="AP103" s="839">
        <f>IF(U103="n/a","n/a",J103+U103)</f>
        <v>9.8181819414368618</v>
      </c>
      <c r="AQ103" s="1001">
        <f>IF(OR(AC103&lt;0.01,AF103="n/a"),"n/a",(I103/SQRT(22.5*AC103*(I103/AF103))-1)*100)</f>
        <v>365.06527959600925</v>
      </c>
      <c r="AR103" s="738">
        <f>INDEX(Historical!$C$7:$C$1442,MATCH(B103,Historical!$B$7:$B$1449,0))*IF(AH103="n/a",1.03,IF(AH103&lt;0,1.01,IF(AH103&gt;10,1.1,(1+AH103/100))))</f>
        <v>0.69520000000000004</v>
      </c>
      <c r="AS103" s="999">
        <f>IF($AI103="n/a",1.03*AR103,IF($AI103&lt;0,1.01*AR103,IF($AI103&gt;10,1.1*AR103,(1+$AI103/100)*AR103)))</f>
        <v>0.7526235200000001</v>
      </c>
      <c r="AT103" s="999">
        <f>IF($AK103="n/a",1.03*AS103,IF($AK103&lt;0,1.01*AS103,IF($AK103&gt;10,1.1*AS103,(1+$AK103/100)*AS103)))</f>
        <v>0.8208864732640001</v>
      </c>
      <c r="AU103" s="999">
        <f>IF($AK103="n/a",1.03*AT103,IF($AK103&lt;0,1.01*AT103,IF($AK103&gt;10,1.1*AT103,(1+$AK103/100)*AT103)))</f>
        <v>0.89534087638904492</v>
      </c>
      <c r="AV103" s="999">
        <f>IF($AK103="n/a",1.03*AU103,IF($AK103&lt;0,1.01*AU103,IF($AK103&gt;10,1.1*AU103,(1+$AK103/100)*AU103)))</f>
        <v>0.97654829387753128</v>
      </c>
      <c r="AW103" s="738">
        <f>SUM(AR103:AV103)</f>
        <v>4.1405991635305766</v>
      </c>
      <c r="AX103" s="846">
        <f>AW103/I103*100</f>
        <v>8.7631728328689462</v>
      </c>
      <c r="AY103" s="1080">
        <v>0.7</v>
      </c>
      <c r="AZ103" s="985">
        <v>6.01</v>
      </c>
      <c r="BA103" s="985">
        <v>-20.69</v>
      </c>
      <c r="BB103" s="985">
        <v>1.3299999999999998</v>
      </c>
      <c r="BC103" s="985">
        <v>-6.8199999999999994</v>
      </c>
      <c r="BE103" s="700">
        <v>1985</v>
      </c>
      <c r="BF103" s="1013">
        <f>IF(BE103&gt;2008,0,IF(BE103&gt;2001,1,IF(BE103&gt;1990,2,IF(BE103&gt;1980,3,IF(BE103&gt;1973,4,IF(BE103&gt;1970,5,IF(BE103&gt;1960,6,IF(BE103&gt;1958,7,IF(BE103&gt;1953,8,9)))))))))</f>
        <v>3</v>
      </c>
      <c r="BG103" s="995">
        <v>14.799999999999999</v>
      </c>
    </row>
    <row r="104" spans="1:59" ht="11.25" customHeight="1" x14ac:dyDescent="0.2">
      <c r="A104" s="976" t="s">
        <v>3824</v>
      </c>
      <c r="B104" s="988" t="s">
        <v>3825</v>
      </c>
      <c r="C104" s="1070" t="s">
        <v>108</v>
      </c>
      <c r="D104" s="1070" t="s">
        <v>4393</v>
      </c>
      <c r="E104" s="828">
        <v>5</v>
      </c>
      <c r="F104" s="1148">
        <v>829</v>
      </c>
      <c r="G104" s="1273" t="s">
        <v>106</v>
      </c>
      <c r="H104" s="1273" t="s">
        <v>106</v>
      </c>
      <c r="I104" s="987">
        <v>15</v>
      </c>
      <c r="J104" s="738">
        <f>(M104/I104)*100</f>
        <v>2.666666666666667</v>
      </c>
      <c r="K104" s="990">
        <v>0.1</v>
      </c>
      <c r="L104" s="1000">
        <v>4</v>
      </c>
      <c r="M104" s="729">
        <f>K104*L104</f>
        <v>0.4</v>
      </c>
      <c r="N104" s="983" t="s">
        <v>997</v>
      </c>
      <c r="O104" s="831">
        <v>0.09</v>
      </c>
      <c r="P104" s="973">
        <v>43319</v>
      </c>
      <c r="Q104" s="973">
        <v>43336</v>
      </c>
      <c r="R104" s="729">
        <f>(K104-O104)/O104*100</f>
        <v>11.111111111111121</v>
      </c>
      <c r="S104" s="795">
        <f>IF(INDEX(Historical!$D$7:$D$1442,MATCH(B104,Historical!$B$7:$B$1449,0))=0,"n/a",(INDEX(Historical!$C$7:$C$1442,MATCH(B104,Historical!$B$7:$B$1449,0))/INDEX(Historical!$D$7:$D$1442,MATCH(B104,Historical!$B$7:$B$1449,0))-1)*100)</f>
        <v>32.142857142857139</v>
      </c>
      <c r="T104" s="795">
        <f>IF(INDEX(Historical!$F$7:$F$1442,MATCH(B104,Historical!$B$7:$B$1449,0))=0,"n/a",((INDEX(Historical!$C$7:$C$1442,MATCH(B104,Historical!$B$7:$B$1449,0))/INDEX(Historical!$F$7:$F$1442,MATCH(B104,Historical!$B$7:$B$1449,0)))^(1/3)-1)*100)</f>
        <v>32.239311817355201</v>
      </c>
      <c r="U104" s="795">
        <f>IF(INDEX(Historical!$H$7:$H$1442,MATCH(B104,Historical!$B$7:$B$1449,0))=0,"n/a",((INDEX(Historical!$C$7:$C$1442,MATCH(B104,Historical!$B$7:$B$1449,0))/INDEX(Historical!$H$7:$H$1442,MATCH(B104,Historical!$B$7:$B$1449,0)))^(1/5)-1)*100)</f>
        <v>56.037271142430221</v>
      </c>
      <c r="V104" s="795">
        <f>IF(INDEX(Historical!$O$7:$O$1442,MATCH(B104,Historical!$B$7:$B$1449,0))=0,"n/a",((INDEX(Historical!$C$7:$C$1442,MATCH(B104,Historical!$B$7:$B$1449,0))/INDEX(Historical!$O$7:$O$1442,MATCH(B104,Historical!$B$7:$B$1449,0)))^(1/10)-1)*100)</f>
        <v>2.8263379797903054</v>
      </c>
      <c r="W104" s="796">
        <f>IF(OR(U104&lt;=0,U104="n/a",V104&lt;=0,V104="n/a"),"n/a",U104/V104)</f>
        <v>19.826811776625455</v>
      </c>
      <c r="X104" s="797">
        <f>IF(OR(AJ104&lt;=0,AJ104="n/a",U104&lt;=0,U104="n/a"),"n/a",U104/AJ104)</f>
        <v>2.8445315300726</v>
      </c>
      <c r="Y104" s="989"/>
      <c r="Z104" s="738">
        <f>IF(OR(AC104&lt;0.01,AC104="n/a"),"n/a",M104/AC104*100)</f>
        <v>35.714285714285715</v>
      </c>
      <c r="AA104" s="999">
        <f>IF(OR(AC104&lt;0.01,AC104="n/a"),"n/a",I104/AC104)</f>
        <v>13.392857142857142</v>
      </c>
      <c r="AB104" s="1000">
        <v>12</v>
      </c>
      <c r="AC104" s="978">
        <v>1.1200000000000001</v>
      </c>
      <c r="AD104" s="978">
        <v>1.68</v>
      </c>
      <c r="AE104" s="978">
        <v>4.07</v>
      </c>
      <c r="AF104" s="978">
        <v>1.36</v>
      </c>
      <c r="AG104" s="978">
        <v>6.5</v>
      </c>
      <c r="AH104" s="978">
        <v>59.8</v>
      </c>
      <c r="AI104" s="978">
        <v>7.1800000000000006</v>
      </c>
      <c r="AJ104" s="978">
        <v>19.7</v>
      </c>
      <c r="AK104" s="978">
        <v>8</v>
      </c>
      <c r="AL104" s="991">
        <v>249.6</v>
      </c>
      <c r="AM104" s="985">
        <v>13.4</v>
      </c>
      <c r="AN104" s="978">
        <v>0</v>
      </c>
      <c r="AO104" s="838">
        <f>IF(U104="n/a","n/a",IF(AA104&lt;0,"n/a",IF(AA104="n/a","n/a",J104+U104-AA104)))</f>
        <v>45.311080666239747</v>
      </c>
      <c r="AP104" s="839">
        <f>IF(U104="n/a","n/a",J104+U104)</f>
        <v>58.703937809096885</v>
      </c>
      <c r="AQ104" s="1001">
        <f>IF(OR(AC104&lt;0.01,AF104="n/a"),"n/a",(I104/SQRT(22.5*AC104*(I104/AF104))-1)*100)</f>
        <v>-10.026458915756265</v>
      </c>
      <c r="AR104" s="738">
        <f>INDEX(Historical!$C$7:$C$1442,MATCH(B104,Historical!$B$7:$B$1449,0))*IF(AH104="n/a",1.03,IF(AH104&lt;0,1.01,IF(AH104&gt;10,1.1,(1+AH104/100))))</f>
        <v>0.40700000000000003</v>
      </c>
      <c r="AS104" s="999">
        <f>IF($AI104="n/a",1.03*AR104,IF($AI104&lt;0,1.01*AR104,IF($AI104&gt;10,1.1*AR104,(1+$AI104/100)*AR104)))</f>
        <v>0.43622260000000007</v>
      </c>
      <c r="AT104" s="999">
        <f>IF($AK104="n/a",1.03*AS104,IF($AK104&lt;0,1.01*AS104,IF($AK104&gt;10,1.1*AS104,(1+$AK104/100)*AS104)))</f>
        <v>0.4711204080000001</v>
      </c>
      <c r="AU104" s="999">
        <f>IF($AK104="n/a",1.03*AT104,IF($AK104&lt;0,1.01*AT104,IF($AK104&gt;10,1.1*AT104,(1+$AK104/100)*AT104)))</f>
        <v>0.50881004064000013</v>
      </c>
      <c r="AV104" s="999">
        <f>IF($AK104="n/a",1.03*AU104,IF($AK104&lt;0,1.01*AU104,IF($AK104&gt;10,1.1*AU104,(1+$AK104/100)*AU104)))</f>
        <v>0.5495148438912002</v>
      </c>
      <c r="AW104" s="738">
        <f>SUM(AR104:AV104)</f>
        <v>2.3726678925312008</v>
      </c>
      <c r="AX104" s="846">
        <f>AW104/I104*100</f>
        <v>15.817785950208005</v>
      </c>
      <c r="AY104" s="1080">
        <v>0.41</v>
      </c>
      <c r="AZ104" s="985">
        <v>11.44</v>
      </c>
      <c r="BA104" s="985">
        <v>-19.439999999999998</v>
      </c>
      <c r="BB104" s="985">
        <v>0.83</v>
      </c>
      <c r="BC104" s="985">
        <v>-6.76</v>
      </c>
      <c r="BE104" s="700">
        <v>2014</v>
      </c>
      <c r="BF104" s="1013">
        <f>IF(BE104&gt;2008,0,IF(BE104&gt;2001,1,IF(BE104&gt;1990,2,IF(BE104&gt;1980,3,IF(BE104&gt;1973,4,IF(BE104&gt;1970,5,IF(BE104&gt;1960,6,IF(BE104&gt;1958,7,IF(BE104&gt;1953,8,9)))))))))</f>
        <v>0</v>
      </c>
      <c r="BG104" s="995">
        <v>0.8</v>
      </c>
    </row>
    <row r="105" spans="1:59" ht="11.25" customHeight="1" x14ac:dyDescent="0.2">
      <c r="A105" s="984" t="s">
        <v>1840</v>
      </c>
      <c r="B105" s="988" t="s">
        <v>1841</v>
      </c>
      <c r="C105" s="1070" t="s">
        <v>4381</v>
      </c>
      <c r="D105" s="1070" t="s">
        <v>4382</v>
      </c>
      <c r="E105" s="828">
        <v>6</v>
      </c>
      <c r="F105" s="1148">
        <v>765</v>
      </c>
      <c r="G105" s="1273" t="s">
        <v>106</v>
      </c>
      <c r="H105" s="1273" t="s">
        <v>106</v>
      </c>
      <c r="I105" s="987">
        <v>52.96</v>
      </c>
      <c r="J105" s="738">
        <f>(M105/I105)*100</f>
        <v>4.0030211480362539</v>
      </c>
      <c r="K105" s="990">
        <v>0.53</v>
      </c>
      <c r="L105" s="1000">
        <v>4</v>
      </c>
      <c r="M105" s="729">
        <f>K105*L105</f>
        <v>2.12</v>
      </c>
      <c r="N105" s="983" t="s">
        <v>161</v>
      </c>
      <c r="O105" s="831">
        <v>0.52</v>
      </c>
      <c r="P105" s="973">
        <v>43481</v>
      </c>
      <c r="Q105" s="973">
        <v>43496</v>
      </c>
      <c r="R105" s="729">
        <f>(K105-O105)/O105*100</f>
        <v>1.9230769230769247</v>
      </c>
      <c r="S105" s="795">
        <f>IF(INDEX(Historical!$D$7:$D$1442,MATCH(B105,Historical!$B$7:$B$1449,0))=0,"n/a",(INDEX(Historical!$C$7:$C$1442,MATCH(B105,Historical!$B$7:$B$1449,0))/INDEX(Historical!$D$7:$D$1442,MATCH(B105,Historical!$B$7:$B$1449,0))-1)*100)</f>
        <v>1.9607843137254832</v>
      </c>
      <c r="T105" s="795">
        <f>IF(INDEX(Historical!$F$7:$F$1442,MATCH(B105,Historical!$B$7:$B$1449,0))=0,"n/a",((INDEX(Historical!$C$7:$C$1442,MATCH(B105,Historical!$B$7:$B$1449,0))/INDEX(Historical!$F$7:$F$1442,MATCH(B105,Historical!$B$7:$B$1449,0)))^(1/3)-1)*100)</f>
        <v>7.1664579674248774</v>
      </c>
      <c r="U105" s="795">
        <f>IF(INDEX(Historical!$H$7:$H$1442,MATCH(B105,Historical!$B$7:$B$1449,0))=0,"n/a",((INDEX(Historical!$C$7:$C$1442,MATCH(B105,Historical!$B$7:$B$1449,0))/INDEX(Historical!$H$7:$H$1442,MATCH(B105,Historical!$B$7:$B$1449,0)))^(1/5)-1)*100)</f>
        <v>7.6316922514810814</v>
      </c>
      <c r="V105" s="795">
        <f>IF(INDEX(Historical!$O$7:$O$1442,MATCH(B105,Historical!$B$7:$B$1449,0))=0,"n/a",((INDEX(Historical!$C$7:$C$1442,MATCH(B105,Historical!$B$7:$B$1449,0))/INDEX(Historical!$O$7:$O$1442,MATCH(B105,Historical!$B$7:$B$1449,0)))^(1/10)-1)*100)</f>
        <v>1.0160886455032658</v>
      </c>
      <c r="W105" s="796">
        <f>IF(OR(U105&lt;=0,U105="n/a",V105&lt;=0,V105="n/a"),"n/a",U105/V105)</f>
        <v>7.5108528033015522</v>
      </c>
      <c r="X105" s="797">
        <f>IF(OR(AJ105&lt;=0,AJ105="n/a",U105&lt;=0,U105="n/a"),"n/a",U105/AJ105)</f>
        <v>0.4147658832326675</v>
      </c>
      <c r="Y105" s="749"/>
      <c r="Z105" s="738">
        <f>IF(OR(AC105&lt;0.01,AC105="n/a"),"n/a",M105/AC105*100)</f>
        <v>135.03184713375796</v>
      </c>
      <c r="AA105" s="999">
        <f>IF(OR(AC105&lt;0.01,AC105="n/a"),"n/a",I105/AC105)</f>
        <v>33.732484076433117</v>
      </c>
      <c r="AB105" s="1000">
        <v>12</v>
      </c>
      <c r="AC105" s="978">
        <v>1.57</v>
      </c>
      <c r="AD105" s="978">
        <v>4.43</v>
      </c>
      <c r="AE105" s="978">
        <v>5.18</v>
      </c>
      <c r="AF105" s="978">
        <v>7.1</v>
      </c>
      <c r="AG105" s="978">
        <v>22.2</v>
      </c>
      <c r="AH105" s="978">
        <v>7.1</v>
      </c>
      <c r="AI105" s="978" t="s">
        <v>137</v>
      </c>
      <c r="AJ105" s="978">
        <v>18.399999999999999</v>
      </c>
      <c r="AK105" s="978">
        <v>7.6</v>
      </c>
      <c r="AL105" s="991">
        <v>1170</v>
      </c>
      <c r="AM105" s="985">
        <v>0.2</v>
      </c>
      <c r="AN105" s="978">
        <v>6.06</v>
      </c>
      <c r="AO105" s="838">
        <f>IF(U105="n/a","n/a",IF(AA105&lt;0,"n/a",IF(AA105="n/a","n/a",J105+U105-AA105)))</f>
        <v>-22.097770676915783</v>
      </c>
      <c r="AP105" s="839">
        <f>IF(U105="n/a","n/a",J105+U105)</f>
        <v>11.634713399517334</v>
      </c>
      <c r="AQ105" s="1001">
        <f>IF(OR(AC105&lt;0.01,AF105="n/a"),"n/a",(I105/SQRT(22.5*AC105*(I105/AF105))-1)*100)</f>
        <v>226.258681922915</v>
      </c>
      <c r="AR105" s="738">
        <f>INDEX(Historical!$C$7:$C$1442,MATCH(B105,Historical!$B$7:$B$1449,0))*IF(AH105="n/a",1.03,IF(AH105&lt;0,1.01,IF(AH105&gt;10,1.1,(1+AH105/100))))</f>
        <v>2.2276799999999999</v>
      </c>
      <c r="AS105" s="999">
        <f>IF($AI105="n/a",1.03*AR105,IF($AI105&lt;0,1.01*AR105,IF($AI105&gt;10,1.1*AR105,(1+$AI105/100)*AR105)))</f>
        <v>2.2945104000000001</v>
      </c>
      <c r="AT105" s="999">
        <f>IF($AK105="n/a",1.03*AS105,IF($AK105&lt;0,1.01*AS105,IF($AK105&gt;10,1.1*AS105,(1+$AK105/100)*AS105)))</f>
        <v>2.4688931904000002</v>
      </c>
      <c r="AU105" s="999">
        <f>IF($AK105="n/a",1.03*AT105,IF($AK105&lt;0,1.01*AT105,IF($AK105&gt;10,1.1*AT105,(1+$AK105/100)*AT105)))</f>
        <v>2.6565290728704003</v>
      </c>
      <c r="AV105" s="999">
        <f>IF($AK105="n/a",1.03*AU105,IF($AK105&lt;0,1.01*AU105,IF($AK105&gt;10,1.1*AU105,(1+$AK105/100)*AU105)))</f>
        <v>2.8584252824085508</v>
      </c>
      <c r="AW105" s="738">
        <f>SUM(AR105:AV105)</f>
        <v>12.506037945678951</v>
      </c>
      <c r="AX105" s="846">
        <f>AW105/I105*100</f>
        <v>23.614119988064488</v>
      </c>
      <c r="AY105" s="1080">
        <v>0.94</v>
      </c>
      <c r="AZ105" s="985">
        <v>16.420000000000002</v>
      </c>
      <c r="BA105" s="985">
        <v>-12.68</v>
      </c>
      <c r="BB105" s="985">
        <v>3.9699999999999998</v>
      </c>
      <c r="BC105" s="985">
        <v>1.3</v>
      </c>
      <c r="BE105" s="700">
        <v>2014</v>
      </c>
      <c r="BF105" s="1013">
        <f>IF(BE105&gt;2008,0,IF(BE105&gt;2001,1,IF(BE105&gt;1990,2,IF(BE105&gt;1980,3,IF(BE105&gt;1973,4,IF(BE105&gt;1970,5,IF(BE105&gt;1960,6,IF(BE105&gt;1958,7,IF(BE105&gt;1953,8,9)))))))))</f>
        <v>0</v>
      </c>
      <c r="BG105" s="995">
        <v>2.4</v>
      </c>
    </row>
    <row r="106" spans="1:59" ht="11.25" customHeight="1" x14ac:dyDescent="0.2">
      <c r="A106" s="984" t="s">
        <v>482</v>
      </c>
      <c r="B106" s="988" t="s">
        <v>483</v>
      </c>
      <c r="C106" s="1070" t="s">
        <v>128</v>
      </c>
      <c r="D106" s="1070" t="s">
        <v>4389</v>
      </c>
      <c r="E106" s="828">
        <v>18</v>
      </c>
      <c r="F106" s="1148">
        <v>178</v>
      </c>
      <c r="G106" s="1273" t="s">
        <v>106</v>
      </c>
      <c r="H106" s="1273" t="s">
        <v>106</v>
      </c>
      <c r="I106" s="987">
        <v>55.07</v>
      </c>
      <c r="J106" s="738">
        <f>(M106/I106)*100</f>
        <v>3.6317414200108948</v>
      </c>
      <c r="K106" s="990">
        <v>0.5</v>
      </c>
      <c r="L106" s="1000">
        <v>4</v>
      </c>
      <c r="M106" s="729">
        <f>K106*L106</f>
        <v>2</v>
      </c>
      <c r="N106" s="983" t="s">
        <v>305</v>
      </c>
      <c r="O106" s="831">
        <v>0.46</v>
      </c>
      <c r="P106" s="973">
        <v>43333</v>
      </c>
      <c r="Q106" s="973">
        <v>43348</v>
      </c>
      <c r="R106" s="729">
        <f>(K106-O106)/O106*100</f>
        <v>8.6956521739130395</v>
      </c>
      <c r="S106" s="795">
        <f>IF(INDEX(Historical!$D$7:$D$1442,MATCH(B106,Historical!$B$7:$B$1449,0))=0,"n/a",(INDEX(Historical!$C$7:$C$1442,MATCH(B106,Historical!$B$7:$B$1449,0))/INDEX(Historical!$D$7:$D$1442,MATCH(B106,Historical!$B$7:$B$1449,0))-1)*100)</f>
        <v>9.0909090909090828</v>
      </c>
      <c r="T106" s="795">
        <f>IF(INDEX(Historical!$F$7:$F$1442,MATCH(B106,Historical!$B$7:$B$1449,0))=0,"n/a",((INDEX(Historical!$C$7:$C$1442,MATCH(B106,Historical!$B$7:$B$1449,0))/INDEX(Historical!$F$7:$F$1442,MATCH(B106,Historical!$B$7:$B$1449,0)))^(1/3)-1)*100)</f>
        <v>10.064241629820891</v>
      </c>
      <c r="U106" s="795">
        <f>IF(INDEX(Historical!$H$7:$H$1442,MATCH(B106,Historical!$B$7:$B$1449,0))=0,"n/a",((INDEX(Historical!$C$7:$C$1442,MATCH(B106,Historical!$B$7:$B$1449,0))/INDEX(Historical!$H$7:$H$1442,MATCH(B106,Historical!$B$7:$B$1449,0)))^(1/5)-1)*100)</f>
        <v>10.98883056567086</v>
      </c>
      <c r="V106" s="795">
        <f>IF(INDEX(Historical!$O$7:$O$1442,MATCH(B106,Historical!$B$7:$B$1449,0))=0,"n/a",((INDEX(Historical!$C$7:$C$1442,MATCH(B106,Historical!$B$7:$B$1449,0))/INDEX(Historical!$O$7:$O$1442,MATCH(B106,Historical!$B$7:$B$1449,0)))^(1/10)-1)*100)</f>
        <v>10.30542524220699</v>
      </c>
      <c r="W106" s="796">
        <f>IF(OR(U106&lt;=0,U106="n/a",V106&lt;=0,V106="n/a"),"n/a",U106/V106)</f>
        <v>1.066315101745138</v>
      </c>
      <c r="X106" s="797" t="str">
        <f>IF(OR(AJ106&lt;=0,AJ106="n/a",U106&lt;=0,U106="n/a"),"n/a",U106/AJ106)</f>
        <v>n/a</v>
      </c>
      <c r="Y106" s="988"/>
      <c r="Z106" s="738">
        <f>IF(OR(AC106&lt;0.01,AC106="n/a"),"n/a",M106/AC106*100)</f>
        <v>114.94252873563218</v>
      </c>
      <c r="AA106" s="999">
        <f>IF(OR(AC106&lt;0.01,AC106="n/a"),"n/a",I106/AC106)</f>
        <v>31.649425287356323</v>
      </c>
      <c r="AB106" s="1000">
        <v>12</v>
      </c>
      <c r="AC106" s="978">
        <v>1.74</v>
      </c>
      <c r="AD106" s="978">
        <v>3.13</v>
      </c>
      <c r="AE106" s="978">
        <v>0.17</v>
      </c>
      <c r="AF106" s="978">
        <v>1.39</v>
      </c>
      <c r="AG106" s="978">
        <v>4</v>
      </c>
      <c r="AH106" s="978">
        <v>-76.8</v>
      </c>
      <c r="AI106" s="978">
        <v>64.03</v>
      </c>
      <c r="AJ106" s="978">
        <v>-14.899999999999999</v>
      </c>
      <c r="AK106" s="978">
        <v>10.100000000000001</v>
      </c>
      <c r="AL106" s="991">
        <v>7740</v>
      </c>
      <c r="AM106" s="985">
        <v>3</v>
      </c>
      <c r="AN106" s="978">
        <v>1.31</v>
      </c>
      <c r="AO106" s="838">
        <f>IF(U106="n/a","n/a",IF(AA106&lt;0,"n/a",IF(AA106="n/a","n/a",J106+U106-AA106)))</f>
        <v>-17.028853301674566</v>
      </c>
      <c r="AP106" s="839">
        <f>IF(U106="n/a","n/a",J106+U106)</f>
        <v>14.620571985681755</v>
      </c>
      <c r="AQ106" s="1001">
        <f>IF(OR(AC106&lt;0.01,AF106="n/a"),"n/a",(I106/SQRT(22.5*AC106*(I106/AF106))-1)*100)</f>
        <v>39.829580640030507</v>
      </c>
      <c r="AR106" s="738">
        <f>INDEX(Historical!$C$7:$C$1442,MATCH(B106,Historical!$B$7:$B$1449,0))*IF(AH106="n/a",1.03,IF(AH106&lt;0,1.01,IF(AH106&gt;10,1.1,(1+AH106/100))))</f>
        <v>1.9392</v>
      </c>
      <c r="AS106" s="999">
        <f>IF($AI106="n/a",1.03*AR106,IF($AI106&lt;0,1.01*AR106,IF($AI106&gt;10,1.1*AR106,(1+$AI106/100)*AR106)))</f>
        <v>2.1331200000000003</v>
      </c>
      <c r="AT106" s="999">
        <f>IF($AK106="n/a",1.03*AS106,IF($AK106&lt;0,1.01*AS106,IF($AK106&gt;10,1.1*AS106,(1+$AK106/100)*AS106)))</f>
        <v>2.3464320000000005</v>
      </c>
      <c r="AU106" s="999">
        <f>IF($AK106="n/a",1.03*AT106,IF($AK106&lt;0,1.01*AT106,IF($AK106&gt;10,1.1*AT106,(1+$AK106/100)*AT106)))</f>
        <v>2.5810752000000008</v>
      </c>
      <c r="AV106" s="999">
        <f>IF($AK106="n/a",1.03*AU106,IF($AK106&lt;0,1.01*AU106,IF($AK106&gt;10,1.1*AU106,(1+$AK106/100)*AU106)))</f>
        <v>2.839182720000001</v>
      </c>
      <c r="AW106" s="738">
        <f>SUM(AR106:AV106)</f>
        <v>11.839009920000002</v>
      </c>
      <c r="AX106" s="846">
        <f>AW106/I106*100</f>
        <v>21.498111349191941</v>
      </c>
      <c r="AY106" s="1080">
        <v>0.96</v>
      </c>
      <c r="AZ106" s="985">
        <v>7.71</v>
      </c>
      <c r="BA106" s="985">
        <v>-33.81</v>
      </c>
      <c r="BB106" s="985">
        <v>-1.52</v>
      </c>
      <c r="BC106" s="985">
        <v>-15.040000000000001</v>
      </c>
      <c r="BE106" s="700">
        <v>2001</v>
      </c>
      <c r="BF106" s="1013">
        <f>IF(BE106&gt;2008,0,IF(BE106&gt;2001,1,IF(BE106&gt;1990,2,IF(BE106&gt;1980,3,IF(BE106&gt;1973,4,IF(BE106&gt;1970,5,IF(BE106&gt;1960,6,IF(BE106&gt;1958,7,IF(BE106&gt;1953,8,9)))))))))</f>
        <v>2</v>
      </c>
      <c r="BG106" s="995">
        <v>1.0999999999999999</v>
      </c>
    </row>
    <row r="107" spans="1:59" ht="11.25" customHeight="1" x14ac:dyDescent="0.2">
      <c r="A107" s="976" t="s">
        <v>978</v>
      </c>
      <c r="B107" s="988" t="s">
        <v>979</v>
      </c>
      <c r="C107" s="1070" t="s">
        <v>128</v>
      </c>
      <c r="D107" s="1070" t="s">
        <v>4389</v>
      </c>
      <c r="E107" s="830">
        <v>8</v>
      </c>
      <c r="F107" s="1148">
        <v>514</v>
      </c>
      <c r="G107" s="1118" t="s">
        <v>106</v>
      </c>
      <c r="H107" s="1118" t="s">
        <v>106</v>
      </c>
      <c r="I107" s="987">
        <v>26.66</v>
      </c>
      <c r="J107" s="738">
        <f>(M107/I107)*100</f>
        <v>7.1267816954238565</v>
      </c>
      <c r="K107" s="990">
        <v>0.47499999999999998</v>
      </c>
      <c r="L107" s="1000">
        <v>4</v>
      </c>
      <c r="M107" s="729">
        <f>K107*L107</f>
        <v>1.9</v>
      </c>
      <c r="N107" s="983" t="s">
        <v>725</v>
      </c>
      <c r="O107" s="831">
        <v>0.46500000000000002</v>
      </c>
      <c r="P107" s="973">
        <v>43279</v>
      </c>
      <c r="Q107" s="973">
        <v>43311</v>
      </c>
      <c r="R107" s="729">
        <f>(K107-O107)/O107*100</f>
        <v>2.1505376344085918</v>
      </c>
      <c r="S107" s="795">
        <f>IF(INDEX(Historical!$D$7:$D$1442,MATCH(B107,Historical!$B$7:$B$1449,0))=0,"n/a",(INDEX(Historical!$C$7:$C$1442,MATCH(B107,Historical!$B$7:$B$1449,0))/INDEX(Historical!$D$7:$D$1442,MATCH(B107,Historical!$B$7:$B$1449,0))-1)*100)</f>
        <v>1.0752688172043001</v>
      </c>
      <c r="T107" s="795">
        <f>IF(INDEX(Historical!$F$7:$F$1442,MATCH(B107,Historical!$B$7:$B$1449,0))=0,"n/a",((INDEX(Historical!$C$7:$C$1442,MATCH(B107,Historical!$B$7:$B$1449,0))/INDEX(Historical!$F$7:$F$1442,MATCH(B107,Historical!$B$7:$B$1449,0)))^(1/3)-1)*100)</f>
        <v>11.125167186350771</v>
      </c>
      <c r="U107" s="795">
        <f>IF(INDEX(Historical!$H$7:$H$1442,MATCH(B107,Historical!$B$7:$B$1449,0))=0,"n/a",((INDEX(Historical!$C$7:$C$1442,MATCH(B107,Historical!$B$7:$B$1449,0))/INDEX(Historical!$H$7:$H$1442,MATCH(B107,Historical!$B$7:$B$1449,0)))^(1/5)-1)*100)</f>
        <v>9.5776992629140079</v>
      </c>
      <c r="V107" s="795">
        <f>IF(INDEX(Historical!$O$7:$O$1442,MATCH(B107,Historical!$B$7:$B$1449,0))=0,"n/a",((INDEX(Historical!$C$7:$C$1442,MATCH(B107,Historical!$B$7:$B$1449,0))/INDEX(Historical!$O$7:$O$1442,MATCH(B107,Historical!$B$7:$B$1449,0)))^(1/10)-1)*100)</f>
        <v>8.2869694764769353</v>
      </c>
      <c r="W107" s="796">
        <f>IF(OR(U107&lt;=0,U107="n/a",V107&lt;=0,V107="n/a"),"n/a",U107/V107)</f>
        <v>1.1557541378788576</v>
      </c>
      <c r="X107" s="797">
        <f>IF(OR(AJ107&lt;=0,AJ107="n/a",U107&lt;=0,U107="n/a"),"n/a",U107/AJ107)</f>
        <v>7.3674609714723136</v>
      </c>
      <c r="Y107" s="757"/>
      <c r="Z107" s="738">
        <f>IF(OR(AC107&lt;0.01,AC107="n/a"),"n/a",M107/AC107*100)</f>
        <v>215.90909090909091</v>
      </c>
      <c r="AA107" s="999">
        <f>IF(OR(AC107&lt;0.01,AC107="n/a"),"n/a",I107/AC107)</f>
        <v>30.295454545454547</v>
      </c>
      <c r="AB107" s="1000">
        <v>12</v>
      </c>
      <c r="AC107" s="978">
        <v>0.88</v>
      </c>
      <c r="AD107" s="978" t="s">
        <v>137</v>
      </c>
      <c r="AE107" s="978">
        <v>1.04</v>
      </c>
      <c r="AF107" s="978">
        <v>2.11</v>
      </c>
      <c r="AG107" s="978">
        <v>22.3</v>
      </c>
      <c r="AH107" s="978">
        <v>-26.1</v>
      </c>
      <c r="AI107" s="978">
        <v>2.0099999999999998</v>
      </c>
      <c r="AJ107" s="978">
        <v>1.3</v>
      </c>
      <c r="AK107" s="978">
        <v>-0.3</v>
      </c>
      <c r="AL107" s="991">
        <v>1780</v>
      </c>
      <c r="AM107" s="985">
        <v>2.1999999999999997</v>
      </c>
      <c r="AN107" s="978">
        <v>2.4900000000000002</v>
      </c>
      <c r="AO107" s="838">
        <f>IF(U107="n/a","n/a",IF(AA107&lt;0,"n/a",IF(AA107="n/a","n/a",J107+U107-AA107)))</f>
        <v>-13.590973587116682</v>
      </c>
      <c r="AP107" s="839">
        <f>IF(U107="n/a","n/a",J107+U107)</f>
        <v>16.704480958337864</v>
      </c>
      <c r="AQ107" s="1001">
        <f>IF(OR(AC107&lt;0.01,AF107="n/a"),"n/a",(I107/SQRT(22.5*AC107*(I107/AF107))-1)*100)</f>
        <v>68.553860947781445</v>
      </c>
      <c r="AR107" s="738">
        <f>INDEX(Historical!$C$7:$C$1442,MATCH(B107,Historical!$B$7:$B$1449,0))*IF(AH107="n/a",1.03,IF(AH107&lt;0,1.01,IF(AH107&gt;10,1.1,(1+AH107/100))))</f>
        <v>1.8987999999999998</v>
      </c>
      <c r="AS107" s="999">
        <f>IF($AI107="n/a",1.03*AR107,IF($AI107&lt;0,1.01*AR107,IF($AI107&gt;10,1.1*AR107,(1+$AI107/100)*AR107)))</f>
        <v>1.9369658799999998</v>
      </c>
      <c r="AT107" s="999">
        <f>IF($AK107="n/a",1.03*AS107,IF($AK107&lt;0,1.01*AS107,IF($AK107&gt;10,1.1*AS107,(1+$AK107/100)*AS107)))</f>
        <v>1.9563355387999999</v>
      </c>
      <c r="AU107" s="999">
        <f>IF($AK107="n/a",1.03*AT107,IF($AK107&lt;0,1.01*AT107,IF($AK107&gt;10,1.1*AT107,(1+$AK107/100)*AT107)))</f>
        <v>1.9758988941879998</v>
      </c>
      <c r="AV107" s="999">
        <f>IF($AK107="n/a",1.03*AU107,IF($AK107&lt;0,1.01*AU107,IF($AK107&gt;10,1.1*AU107,(1+$AK107/100)*AU107)))</f>
        <v>1.9956578831298799</v>
      </c>
      <c r="AW107" s="738">
        <f>SUM(AR107:AV107)</f>
        <v>9.7636581961178805</v>
      </c>
      <c r="AX107" s="846">
        <f>AW107/I107*100</f>
        <v>36.622873953930537</v>
      </c>
      <c r="AY107" s="1080">
        <v>0.49</v>
      </c>
      <c r="AZ107" s="985">
        <v>21.18</v>
      </c>
      <c r="BA107" s="985">
        <v>-20.419999999999998</v>
      </c>
      <c r="BB107" s="985">
        <v>-9.59</v>
      </c>
      <c r="BC107" s="985">
        <v>-8.1</v>
      </c>
      <c r="BE107" s="700">
        <v>2011</v>
      </c>
      <c r="BF107" s="1013">
        <f>IF(BE107&gt;2008,0,IF(BE107&gt;2001,1,IF(BE107&gt;1990,2,IF(BE107&gt;1980,3,IF(BE107&gt;1973,4,IF(BE107&gt;1970,5,IF(BE107&gt;1960,6,IF(BE107&gt;1958,7,IF(BE107&gt;1953,8,9)))))))))</f>
        <v>0</v>
      </c>
      <c r="BG107" s="995">
        <v>5.5</v>
      </c>
    </row>
    <row r="108" spans="1:59" ht="11.25" customHeight="1" x14ac:dyDescent="0.2">
      <c r="A108" s="984" t="s">
        <v>463</v>
      </c>
      <c r="B108" s="988" t="s">
        <v>464</v>
      </c>
      <c r="C108" s="1070" t="s">
        <v>108</v>
      </c>
      <c r="D108" s="1070" t="s">
        <v>4401</v>
      </c>
      <c r="E108" s="828">
        <v>15</v>
      </c>
      <c r="F108" s="1148">
        <v>241</v>
      </c>
      <c r="G108" s="1148" t="s">
        <v>115</v>
      </c>
      <c r="H108" s="1148" t="s">
        <v>115</v>
      </c>
      <c r="I108" s="987">
        <v>23.93</v>
      </c>
      <c r="J108" s="738">
        <f>(M108/I108)*100</f>
        <v>3.3430839949853741</v>
      </c>
      <c r="K108" s="990">
        <v>0.2</v>
      </c>
      <c r="L108" s="1000">
        <v>4</v>
      </c>
      <c r="M108" s="729">
        <f>K108*L108</f>
        <v>0.8</v>
      </c>
      <c r="N108" s="983" t="s">
        <v>136</v>
      </c>
      <c r="O108" s="831">
        <v>0.18666666666666668</v>
      </c>
      <c r="P108" s="973">
        <v>43231</v>
      </c>
      <c r="Q108" s="973">
        <v>43265</v>
      </c>
      <c r="R108" s="729">
        <f>(K108-O108)/O108*100</f>
        <v>7.1428571428571441</v>
      </c>
      <c r="S108" s="795">
        <f>IF(INDEX(Historical!$D$7:$D$1442,MATCH(B108,Historical!$B$7:$B$1449,0))=0,"n/a",(INDEX(Historical!$C$7:$C$1442,MATCH(B108,Historical!$B$7:$B$1449,0))/INDEX(Historical!$D$7:$D$1442,MATCH(B108,Historical!$B$7:$B$1449,0))-1)*100)</f>
        <v>5.3616071428571388</v>
      </c>
      <c r="T108" s="795">
        <f>IF(INDEX(Historical!$F$7:$F$1442,MATCH(B108,Historical!$B$7:$B$1449,0))=0,"n/a",((INDEX(Historical!$C$7:$C$1442,MATCH(B108,Historical!$B$7:$B$1449,0))/INDEX(Historical!$F$7:$F$1442,MATCH(B108,Historical!$B$7:$B$1449,0)))^(1/3)-1)*100)</f>
        <v>5.3237576630392081</v>
      </c>
      <c r="U108" s="795">
        <f>IF(INDEX(Historical!$H$7:$H$1442,MATCH(B108,Historical!$B$7:$B$1449,0))=0,"n/a",((INDEX(Historical!$C$7:$C$1442,MATCH(B108,Historical!$B$7:$B$1449,0))/INDEX(Historical!$H$7:$H$1442,MATCH(B108,Historical!$B$7:$B$1449,0)))^(1/5)-1)*100)</f>
        <v>7.2053184099442058</v>
      </c>
      <c r="V108" s="795">
        <f>IF(INDEX(Historical!$O$7:$O$1442,MATCH(B108,Historical!$B$7:$B$1449,0))=0,"n/a",((INDEX(Historical!$C$7:$C$1442,MATCH(B108,Historical!$B$7:$B$1449,0))/INDEX(Historical!$O$7:$O$1442,MATCH(B108,Historical!$B$7:$B$1449,0)))^(1/10)-1)*100)</f>
        <v>5.6669445604582425</v>
      </c>
      <c r="W108" s="796">
        <f>IF(OR(U108&lt;=0,U108="n/a",V108&lt;=0,V108="n/a"),"n/a",U108/V108)</f>
        <v>1.2714644255072025</v>
      </c>
      <c r="X108" s="797">
        <f>IF(OR(AJ108&lt;=0,AJ108="n/a",U108&lt;=0,U108="n/a"),"n/a",U108/AJ108)</f>
        <v>1.0596056485212066</v>
      </c>
      <c r="Y108" s="752"/>
      <c r="Z108" s="738">
        <f>IF(OR(AC108&lt;0.01,AC108="n/a"),"n/a",M108/AC108*100)</f>
        <v>34.632034632034632</v>
      </c>
      <c r="AA108" s="999">
        <f>IF(OR(AC108&lt;0.01,AC108="n/a"),"n/a",I108/AC108)</f>
        <v>10.359307359307358</v>
      </c>
      <c r="AB108" s="1000">
        <v>12</v>
      </c>
      <c r="AC108" s="978">
        <v>2.31</v>
      </c>
      <c r="AD108" s="978" t="s">
        <v>137</v>
      </c>
      <c r="AE108" s="978">
        <v>2.97</v>
      </c>
      <c r="AF108" s="978">
        <v>1.04</v>
      </c>
      <c r="AG108" s="978">
        <v>8.9</v>
      </c>
      <c r="AH108" s="978">
        <v>20.100000000000001</v>
      </c>
      <c r="AI108" s="978" t="s">
        <v>137</v>
      </c>
      <c r="AJ108" s="978">
        <v>6.8000000000000007</v>
      </c>
      <c r="AK108" s="978" t="s">
        <v>137</v>
      </c>
      <c r="AL108" s="991">
        <v>371.15</v>
      </c>
      <c r="AM108" s="985">
        <v>0.89999999999999991</v>
      </c>
      <c r="AN108" s="978">
        <v>0.12</v>
      </c>
      <c r="AO108" s="838">
        <f>IF(U108="n/a","n/a",IF(AA108&lt;0,"n/a",IF(AA108="n/a","n/a",J108+U108-AA108)))</f>
        <v>0.18909504562222068</v>
      </c>
      <c r="AP108" s="839">
        <f>IF(U108="n/a","n/a",J108+U108)</f>
        <v>10.548402404929579</v>
      </c>
      <c r="AQ108" s="1001">
        <f>IF(OR(AC108&lt;0.01,AF108="n/a"),"n/a",(I108/SQRT(22.5*AC108*(I108/AF108))-1)*100)</f>
        <v>-30.802441746098662</v>
      </c>
      <c r="AR108" s="738">
        <f>INDEX(Historical!$C$7:$C$1442,MATCH(B108,Historical!$B$7:$B$1449,0))*IF(AH108="n/a",1.03,IF(AH108&lt;0,1.01,IF(AH108&gt;10,1.1,(1+AH108/100))))</f>
        <v>0.86536999999999997</v>
      </c>
      <c r="AS108" s="999">
        <f>IF($AI108="n/a",1.03*AR108,IF($AI108&lt;0,1.01*AR108,IF($AI108&gt;10,1.1*AR108,(1+$AI108/100)*AR108)))</f>
        <v>0.89133110000000004</v>
      </c>
      <c r="AT108" s="999">
        <f>IF($AK108="n/a",1.03*AS108,IF($AK108&lt;0,1.01*AS108,IF($AK108&gt;10,1.1*AS108,(1+$AK108/100)*AS108)))</f>
        <v>0.91807103300000004</v>
      </c>
      <c r="AU108" s="999">
        <f>IF($AK108="n/a",1.03*AT108,IF($AK108&lt;0,1.01*AT108,IF($AK108&gt;10,1.1*AT108,(1+$AK108/100)*AT108)))</f>
        <v>0.94561316399000006</v>
      </c>
      <c r="AV108" s="999">
        <f>IF($AK108="n/a",1.03*AU108,IF($AK108&lt;0,1.01*AU108,IF($AK108&gt;10,1.1*AU108,(1+$AK108/100)*AU108)))</f>
        <v>0.97398155890970006</v>
      </c>
      <c r="AW108" s="738">
        <f>SUM(AR108:AV108)</f>
        <v>4.5943668558997004</v>
      </c>
      <c r="AX108" s="846">
        <f>AW108/I108*100</f>
        <v>19.199192878811957</v>
      </c>
      <c r="AY108" s="1080">
        <v>0.82</v>
      </c>
      <c r="AZ108" s="985">
        <v>12.61</v>
      </c>
      <c r="BA108" s="985">
        <v>-22.68</v>
      </c>
      <c r="BB108" s="985">
        <v>1.21</v>
      </c>
      <c r="BC108" s="985">
        <v>-13.38</v>
      </c>
      <c r="BE108" s="700">
        <v>2004</v>
      </c>
      <c r="BF108" s="1013">
        <f>IF(BE108&gt;2008,0,IF(BE108&gt;2001,1,IF(BE108&gt;1990,2,IF(BE108&gt;1980,3,IF(BE108&gt;1973,4,IF(BE108&gt;1970,5,IF(BE108&gt;1960,6,IF(BE108&gt;1958,7,IF(BE108&gt;1953,8,9)))))))))</f>
        <v>1</v>
      </c>
      <c r="BG108" s="995">
        <v>0.89999999999999991</v>
      </c>
    </row>
    <row r="109" spans="1:59" ht="11.25" customHeight="1" x14ac:dyDescent="0.2">
      <c r="A109" s="976" t="s">
        <v>3826</v>
      </c>
      <c r="B109" s="988" t="s">
        <v>3827</v>
      </c>
      <c r="C109" s="1070" t="s">
        <v>247</v>
      </c>
      <c r="D109" s="1070" t="s">
        <v>4410</v>
      </c>
      <c r="E109" s="828">
        <v>5</v>
      </c>
      <c r="F109" s="1148">
        <v>802</v>
      </c>
      <c r="G109" s="1273" t="s">
        <v>106</v>
      </c>
      <c r="H109" s="1273" t="s">
        <v>106</v>
      </c>
      <c r="I109" s="987">
        <v>31.54</v>
      </c>
      <c r="J109" s="738">
        <f>(M109/I109)*100</f>
        <v>3.8046924540266329</v>
      </c>
      <c r="K109" s="990">
        <v>0.3</v>
      </c>
      <c r="L109" s="1000">
        <v>4</v>
      </c>
      <c r="M109" s="729">
        <f>K109*L109</f>
        <v>1.2</v>
      </c>
      <c r="N109" s="983" t="s">
        <v>798</v>
      </c>
      <c r="O109" s="831">
        <v>0.25</v>
      </c>
      <c r="P109" s="694">
        <v>43181</v>
      </c>
      <c r="Q109" s="694">
        <v>43196</v>
      </c>
      <c r="R109" s="729">
        <f>(K109-O109)/O109*100</f>
        <v>19.999999999999996</v>
      </c>
      <c r="S109" s="795">
        <f>IF(INDEX(Historical!$D$7:$D$1442,MATCH(B109,Historical!$B$7:$B$1449,0))=0,"n/a",(INDEX(Historical!$C$7:$C$1442,MATCH(B109,Historical!$B$7:$B$1449,0))/INDEX(Historical!$D$7:$D$1442,MATCH(B109,Historical!$B$7:$B$1449,0))-1)*100)</f>
        <v>19.999999999999996</v>
      </c>
      <c r="T109" s="795">
        <f>IF(INDEX(Historical!$F$7:$F$1442,MATCH(B109,Historical!$B$7:$B$1449,0))=0,"n/a",((INDEX(Historical!$C$7:$C$1442,MATCH(B109,Historical!$B$7:$B$1449,0))/INDEX(Historical!$F$7:$F$1442,MATCH(B109,Historical!$B$7:$B$1449,0)))^(1/3)-1)*100)</f>
        <v>16.445457431121579</v>
      </c>
      <c r="U109" s="795" t="str">
        <f>IF(INDEX(Historical!$H$7:$H$1442,MATCH(B109,Historical!$B$7:$B$1449,0))=0,"n/a",((INDEX(Historical!$C$7:$C$1442,MATCH(B109,Historical!$B$7:$B$1449,0))/INDEX(Historical!$H$7:$H$1442,MATCH(B109,Historical!$B$7:$B$1449,0)))^(1/5)-1)*100)</f>
        <v>n/a</v>
      </c>
      <c r="V109" s="795" t="str">
        <f>IF(INDEX(Historical!$O$7:$O$1442,MATCH(B109,Historical!$B$7:$B$1449,0))=0,"n/a",((INDEX(Historical!$C$7:$C$1442,MATCH(B109,Historical!$B$7:$B$1449,0))/INDEX(Historical!$O$7:$O$1442,MATCH(B109,Historical!$B$7:$B$1449,0)))^(1/10)-1)*100)</f>
        <v>n/a</v>
      </c>
      <c r="W109" s="796" t="str">
        <f>IF(OR(U109&lt;=0,U109="n/a",V109&lt;=0,V109="n/a"),"n/a",U109/V109)</f>
        <v>n/a</v>
      </c>
      <c r="X109" s="797" t="str">
        <f>IF(OR(AJ109&lt;=0,AJ109="n/a",U109&lt;=0,U109="n/a"),"n/a",U109/AJ109)</f>
        <v>n/a</v>
      </c>
      <c r="Y109" s="988"/>
      <c r="Z109" s="738">
        <f>IF(OR(AC109&lt;0.01,AC109="n/a"),"n/a",M109/AC109*100)</f>
        <v>32.87671232876712</v>
      </c>
      <c r="AA109" s="999">
        <f>IF(OR(AC109&lt;0.01,AC109="n/a"),"n/a",I109/AC109)</f>
        <v>8.6410958904109592</v>
      </c>
      <c r="AB109" s="1000">
        <v>1</v>
      </c>
      <c r="AC109" s="978">
        <v>3.65</v>
      </c>
      <c r="AD109" s="978" t="s">
        <v>137</v>
      </c>
      <c r="AE109" s="978">
        <v>0.24</v>
      </c>
      <c r="AF109" s="980">
        <v>2.13</v>
      </c>
      <c r="AG109" s="978">
        <v>24</v>
      </c>
      <c r="AH109" s="978">
        <v>32.6</v>
      </c>
      <c r="AI109" s="978">
        <v>0.27</v>
      </c>
      <c r="AJ109" s="978">
        <v>8.5</v>
      </c>
      <c r="AK109" s="978">
        <v>-4.3</v>
      </c>
      <c r="AL109" s="991">
        <v>1260</v>
      </c>
      <c r="AM109" s="985">
        <v>0.5</v>
      </c>
      <c r="AN109" s="978">
        <v>1.05</v>
      </c>
      <c r="AO109" s="838" t="str">
        <f>IF(U109="n/a","n/a",IF(AA109&lt;0,"n/a",IF(AA109="n/a","n/a",J109+U109-AA109)))</f>
        <v>n/a</v>
      </c>
      <c r="AP109" s="839" t="str">
        <f>IF(U109="n/a","n/a",J109+U109)</f>
        <v>n/a</v>
      </c>
      <c r="AQ109" s="1001">
        <f>IF(OR(AC109&lt;0.01,AF109="n/a"),"n/a",(I109/SQRT(22.5*AC109*(I109/AF109))-1)*100)</f>
        <v>-9.5553349117684316</v>
      </c>
      <c r="AR109" s="738">
        <f>INDEX(Historical!$C$7:$C$1442,MATCH(B109,Historical!$B$7:$B$1449,0))*IF(AH109="n/a",1.03,IF(AH109&lt;0,1.01,IF(AH109&gt;10,1.1,(1+AH109/100))))</f>
        <v>1.32</v>
      </c>
      <c r="AS109" s="999">
        <f>IF($AI109="n/a",1.03*AR109,IF($AI109&lt;0,1.01*AR109,IF($AI109&gt;10,1.1*AR109,(1+$AI109/100)*AR109)))</f>
        <v>1.323564</v>
      </c>
      <c r="AT109" s="999">
        <f>IF($AK109="n/a",1.03*AS109,IF($AK109&lt;0,1.01*AS109,IF($AK109&gt;10,1.1*AS109,(1+$AK109/100)*AS109)))</f>
        <v>1.33679964</v>
      </c>
      <c r="AU109" s="999">
        <f>IF($AK109="n/a",1.03*AT109,IF($AK109&lt;0,1.01*AT109,IF($AK109&gt;10,1.1*AT109,(1+$AK109/100)*AT109)))</f>
        <v>1.3501676363999999</v>
      </c>
      <c r="AV109" s="999">
        <f>IF($AK109="n/a",1.03*AU109,IF($AK109&lt;0,1.01*AU109,IF($AK109&gt;10,1.1*AU109,(1+$AK109/100)*AU109)))</f>
        <v>1.3636693127639998</v>
      </c>
      <c r="AW109" s="738">
        <f>SUM(AR109:AV109)</f>
        <v>6.6942005891639997</v>
      </c>
      <c r="AX109" s="846">
        <f>AW109/I109*100</f>
        <v>21.224478722777427</v>
      </c>
      <c r="AY109" s="1080">
        <v>1.37</v>
      </c>
      <c r="AZ109" s="985">
        <v>20.34</v>
      </c>
      <c r="BA109" s="985">
        <v>-49.38</v>
      </c>
      <c r="BB109" s="985">
        <v>-5.9499999999999993</v>
      </c>
      <c r="BC109" s="985">
        <v>-22.21</v>
      </c>
      <c r="BE109" s="700">
        <v>2014</v>
      </c>
      <c r="BF109" s="1013">
        <f>IF(BE109&gt;2008,0,IF(BE109&gt;2001,1,IF(BE109&gt;1990,2,IF(BE109&gt;1980,3,IF(BE109&gt;1973,4,IF(BE109&gt;1970,5,IF(BE109&gt;1960,6,IF(BE109&gt;1958,7,IF(BE109&gt;1953,8,9)))))))))</f>
        <v>0</v>
      </c>
      <c r="BG109" s="995">
        <v>8.4</v>
      </c>
    </row>
    <row r="110" spans="1:59" ht="11.25" customHeight="1" x14ac:dyDescent="0.2">
      <c r="A110" s="984" t="s">
        <v>475</v>
      </c>
      <c r="B110" s="988" t="s">
        <v>476</v>
      </c>
      <c r="C110" s="1070" t="s">
        <v>131</v>
      </c>
      <c r="D110" s="1070" t="s">
        <v>4390</v>
      </c>
      <c r="E110" s="828">
        <v>11</v>
      </c>
      <c r="F110" s="1148">
        <v>307</v>
      </c>
      <c r="G110" s="1092" t="s">
        <v>106</v>
      </c>
      <c r="H110" s="1092" t="s">
        <v>106</v>
      </c>
      <c r="I110" s="987">
        <v>39.159999999999997</v>
      </c>
      <c r="J110" s="738">
        <f>(M110/I110)*100</f>
        <v>4.8008171603677221</v>
      </c>
      <c r="K110" s="990">
        <v>0.47</v>
      </c>
      <c r="L110" s="1000">
        <v>4</v>
      </c>
      <c r="M110" s="729">
        <f>K110*L110</f>
        <v>1.88</v>
      </c>
      <c r="N110" s="983" t="s">
        <v>152</v>
      </c>
      <c r="O110" s="831">
        <v>0.435</v>
      </c>
      <c r="P110" s="694">
        <v>43158</v>
      </c>
      <c r="Q110" s="694">
        <v>43188</v>
      </c>
      <c r="R110" s="729">
        <f>(K110-O110)/O110*100</f>
        <v>8.0459770114942479</v>
      </c>
      <c r="S110" s="795">
        <f>IF(INDEX(Historical!$D$7:$D$1442,MATCH(B110,Historical!$B$7:$B$1449,0))=0,"n/a",(INDEX(Historical!$C$7:$C$1442,MATCH(B110,Historical!$B$7:$B$1449,0))/INDEX(Historical!$D$7:$D$1442,MATCH(B110,Historical!$B$7:$B$1449,0))-1)*100)</f>
        <v>8.045977011494255</v>
      </c>
      <c r="T110" s="795">
        <f>IF(INDEX(Historical!$F$7:$F$1442,MATCH(B110,Historical!$B$7:$B$1449,0))=0,"n/a",((INDEX(Historical!$C$7:$C$1442,MATCH(B110,Historical!$B$7:$B$1449,0))/INDEX(Historical!$F$7:$F$1442,MATCH(B110,Historical!$B$7:$B$1449,0)))^(1/3)-1)*100)</f>
        <v>9.9776450231572547</v>
      </c>
      <c r="U110" s="795">
        <f>IF(INDEX(Historical!$H$7:$H$1442,MATCH(B110,Historical!$B$7:$B$1449,0))=0,"n/a",((INDEX(Historical!$C$7:$C$1442,MATCH(B110,Historical!$B$7:$B$1449,0))/INDEX(Historical!$H$7:$H$1442,MATCH(B110,Historical!$B$7:$B$1449,0)))^(1/5)-1)*100)</f>
        <v>10.393660017142414</v>
      </c>
      <c r="V110" s="795">
        <f>IF(INDEX(Historical!$O$7:$O$1442,MATCH(B110,Historical!$B$7:$B$1449,0))=0,"n/a",((INDEX(Historical!$C$7:$C$1442,MATCH(B110,Historical!$B$7:$B$1449,0))/INDEX(Historical!$O$7:$O$1442,MATCH(B110,Historical!$B$7:$B$1449,0)))^(1/10)-1)*100)</f>
        <v>12.312692928010005</v>
      </c>
      <c r="W110" s="796">
        <f>IF(OR(U110&lt;=0,U110="n/a",V110&lt;=0,V110="n/a"),"n/a",U110/V110)</f>
        <v>0.84414190120002064</v>
      </c>
      <c r="X110" s="797">
        <f>IF(OR(AJ110&lt;=0,AJ110="n/a",U110&lt;=0,U110="n/a"),"n/a",U110/AJ110)</f>
        <v>0.24924844165809149</v>
      </c>
      <c r="Y110" s="988" t="s">
        <v>477</v>
      </c>
      <c r="Z110" s="738">
        <f>IF(OR(AC110&lt;0.01,AC110="n/a"),"n/a",M110/AC110*100)</f>
        <v>303.22580645161293</v>
      </c>
      <c r="AA110" s="999">
        <f>IF(OR(AC110&lt;0.01,AC110="n/a"),"n/a",I110/AC110)</f>
        <v>63.161290322580641</v>
      </c>
      <c r="AB110" s="1000">
        <v>12</v>
      </c>
      <c r="AC110" s="978">
        <v>0.62</v>
      </c>
      <c r="AD110" s="978">
        <v>4.08</v>
      </c>
      <c r="AE110" s="978">
        <v>3.59</v>
      </c>
      <c r="AF110" s="978">
        <v>2.0699999999999998</v>
      </c>
      <c r="AG110" s="978">
        <v>3.1</v>
      </c>
      <c r="AH110" s="978">
        <v>-103.69999999999999</v>
      </c>
      <c r="AI110" s="978">
        <v>35.11</v>
      </c>
      <c r="AJ110" s="978">
        <v>41.699999999999996</v>
      </c>
      <c r="AK110" s="978">
        <v>15.61</v>
      </c>
      <c r="AL110" s="991">
        <v>15120</v>
      </c>
      <c r="AM110" s="985">
        <v>42.3</v>
      </c>
      <c r="AN110" s="978">
        <v>2.21</v>
      </c>
      <c r="AO110" s="838">
        <f>IF(U110="n/a","n/a",IF(AA110&lt;0,"n/a",IF(AA110="n/a","n/a",J110+U110-AA110)))</f>
        <v>-47.966813145070503</v>
      </c>
      <c r="AP110" s="839">
        <f>IF(U110="n/a","n/a",J110+U110)</f>
        <v>15.194477177510137</v>
      </c>
      <c r="AQ110" s="1001">
        <f>IF(OR(AC110&lt;0.01,AF110="n/a"),"n/a",(I110/SQRT(22.5*AC110*(I110/AF110))-1)*100)</f>
        <v>141.05681300634134</v>
      </c>
      <c r="AR110" s="738">
        <f>INDEX(Historical!$C$7:$C$1442,MATCH(B110,Historical!$B$7:$B$1449,0))*IF(AH110="n/a",1.03,IF(AH110&lt;0,1.01,IF(AH110&gt;10,1.1,(1+AH110/100))))</f>
        <v>1.8987999999999998</v>
      </c>
      <c r="AS110" s="999">
        <f>IF($AI110="n/a",1.03*AR110,IF($AI110&lt;0,1.01*AR110,IF($AI110&gt;10,1.1*AR110,(1+$AI110/100)*AR110)))</f>
        <v>2.0886800000000001</v>
      </c>
      <c r="AT110" s="999">
        <f>IF($AK110="n/a",1.03*AS110,IF($AK110&lt;0,1.01*AS110,IF($AK110&gt;10,1.1*AS110,(1+$AK110/100)*AS110)))</f>
        <v>2.2975480000000004</v>
      </c>
      <c r="AU110" s="999">
        <f>IF($AK110="n/a",1.03*AT110,IF($AK110&lt;0,1.01*AT110,IF($AK110&gt;10,1.1*AT110,(1+$AK110/100)*AT110)))</f>
        <v>2.5273028000000006</v>
      </c>
      <c r="AV110" s="999">
        <f>IF($AK110="n/a",1.03*AU110,IF($AK110&lt;0,1.01*AU110,IF($AK110&gt;10,1.1*AU110,(1+$AK110/100)*AU110)))</f>
        <v>2.7800330800000008</v>
      </c>
      <c r="AW110" s="738">
        <f>SUM(AR110:AV110)</f>
        <v>11.592363880000002</v>
      </c>
      <c r="AX110" s="846">
        <f>AW110/I110*100</f>
        <v>29.6025635342186</v>
      </c>
      <c r="AY110" s="1080">
        <v>0.99</v>
      </c>
      <c r="AZ110" s="985">
        <v>21.39</v>
      </c>
      <c r="BA110" s="985">
        <v>-8.89</v>
      </c>
      <c r="BB110" s="985">
        <v>4.79</v>
      </c>
      <c r="BC110" s="985">
        <v>0.5</v>
      </c>
      <c r="BE110" s="700">
        <v>2008</v>
      </c>
      <c r="BF110" s="1013">
        <f>IF(BE110&gt;2008,0,IF(BE110&gt;2001,1,IF(BE110&gt;1990,2,IF(BE110&gt;1980,3,IF(BE110&gt;1973,4,IF(BE110&gt;1970,5,IF(BE110&gt;1960,6,IF(BE110&gt;1958,7,IF(BE110&gt;1953,8,9)))))))))</f>
        <v>1</v>
      </c>
      <c r="BG110" s="995">
        <v>0.6</v>
      </c>
    </row>
    <row r="111" spans="1:59" s="874" customFormat="1" ht="11.25" customHeight="1" x14ac:dyDescent="0.2">
      <c r="A111" s="733" t="s">
        <v>987</v>
      </c>
      <c r="B111" s="882" t="s">
        <v>988</v>
      </c>
      <c r="C111" s="1070" t="s">
        <v>108</v>
      </c>
      <c r="D111" s="1070" t="s">
        <v>4397</v>
      </c>
      <c r="E111" s="854">
        <v>8</v>
      </c>
      <c r="F111" s="1148">
        <v>519</v>
      </c>
      <c r="G111" s="1272" t="s">
        <v>37</v>
      </c>
      <c r="H111" s="1272" t="s">
        <v>37</v>
      </c>
      <c r="I111" s="855">
        <v>52.32</v>
      </c>
      <c r="J111" s="856">
        <f>(M111/I111)*100</f>
        <v>2.1406727828746179</v>
      </c>
      <c r="K111" s="857">
        <v>0.28000000000000003</v>
      </c>
      <c r="L111" s="858">
        <v>4</v>
      </c>
      <c r="M111" s="859">
        <f>K111*L111</f>
        <v>1.1200000000000001</v>
      </c>
      <c r="N111" s="860" t="s">
        <v>459</v>
      </c>
      <c r="O111" s="861">
        <v>0.24</v>
      </c>
      <c r="P111" s="862">
        <v>43311</v>
      </c>
      <c r="Q111" s="862">
        <v>43322</v>
      </c>
      <c r="R111" s="859">
        <f>(K111-O111)/O111*100</f>
        <v>16.666666666666682</v>
      </c>
      <c r="S111" s="795">
        <f>IF(INDEX(Historical!$D$7:$D$1442,MATCH(B111,Historical!$B$7:$B$1449,0))=0,"n/a",(INDEX(Historical!$C$7:$C$1442,MATCH(B111,Historical!$B$7:$B$1449,0))/INDEX(Historical!$D$7:$D$1442,MATCH(B111,Historical!$B$7:$B$1449,0))-1)*100)</f>
        <v>20.930232558139551</v>
      </c>
      <c r="T111" s="795">
        <f>IF(INDEX(Historical!$F$7:$F$1442,MATCH(B111,Historical!$B$7:$B$1449,0))=0,"n/a",((INDEX(Historical!$C$7:$C$1442,MATCH(B111,Historical!$B$7:$B$1449,0))/INDEX(Historical!$F$7:$F$1442,MATCH(B111,Historical!$B$7:$B$1449,0)))^(1/3)-1)*100)</f>
        <v>15.21476602058922</v>
      </c>
      <c r="U111" s="795">
        <f>IF(INDEX(Historical!$H$7:$H$1442,MATCH(B111,Historical!$B$7:$B$1449,0))=0,"n/a",((INDEX(Historical!$C$7:$C$1442,MATCH(B111,Historical!$B$7:$B$1449,0))/INDEX(Historical!$H$7:$H$1442,MATCH(B111,Historical!$B$7:$B$1449,0)))^(1/5)-1)*100)</f>
        <v>12.388291480088842</v>
      </c>
      <c r="V111" s="795">
        <f>IF(INDEX(Historical!$O$7:$O$1442,MATCH(B111,Historical!$B$7:$B$1449,0))=0,"n/a",((INDEX(Historical!$C$7:$C$1442,MATCH(B111,Historical!$B$7:$B$1449,0))/INDEX(Historical!$O$7:$O$1442,MATCH(B111,Historical!$B$7:$B$1449,0)))^(1/10)-1)*100)</f>
        <v>0.80363905839886396</v>
      </c>
      <c r="W111" s="863">
        <f>IF(OR(U111&lt;=0,U111="n/a",V111&lt;=0,V111="n/a"),"n/a",U111/V111)</f>
        <v>15.415243137598045</v>
      </c>
      <c r="X111" s="864">
        <f>IF(OR(AJ111&lt;=0,AJ111="n/a",U111&lt;=0,U111="n/a"),"n/a",U111/AJ111)</f>
        <v>1.4747966047724812</v>
      </c>
      <c r="Y111" s="879"/>
      <c r="Z111" s="856">
        <f>IF(OR(AC111&lt;0.01,AC111="n/a"),"n/a",M111/AC111*100)</f>
        <v>29.090909090909093</v>
      </c>
      <c r="AA111" s="866">
        <f>IF(OR(AC111&lt;0.01,AC111="n/a"),"n/a",I111/AC111)</f>
        <v>13.589610389610389</v>
      </c>
      <c r="AB111" s="858">
        <v>12</v>
      </c>
      <c r="AC111" s="867">
        <v>3.85</v>
      </c>
      <c r="AD111" s="867">
        <v>1.44</v>
      </c>
      <c r="AE111" s="867">
        <v>8.09</v>
      </c>
      <c r="AF111" s="867">
        <v>1.38</v>
      </c>
      <c r="AG111" s="867">
        <v>11.200000000000001</v>
      </c>
      <c r="AH111" s="867">
        <v>-3.4000000000000004</v>
      </c>
      <c r="AI111" s="867">
        <v>8.7999999999999989</v>
      </c>
      <c r="AJ111" s="867">
        <v>8.4</v>
      </c>
      <c r="AK111" s="867">
        <v>9.43</v>
      </c>
      <c r="AL111" s="868">
        <v>52030</v>
      </c>
      <c r="AM111" s="869" t="s">
        <v>137</v>
      </c>
      <c r="AN111" s="867">
        <v>0.74</v>
      </c>
      <c r="AO111" s="870">
        <f>IF(U111="n/a","n/a",IF(AA111&lt;0,"n/a",IF(AA111="n/a","n/a",J111+U111-AA111)))</f>
        <v>0.93935387335307041</v>
      </c>
      <c r="AP111" s="871">
        <f>IF(U111="n/a","n/a",J111+U111)</f>
        <v>14.528964262963459</v>
      </c>
      <c r="AQ111" s="872">
        <f>IF(OR(AC111&lt;0.01,AF111="n/a"),"n/a",(I111/SQRT(22.5*AC111*(I111/AF111))-1)*100)</f>
        <v>-8.7039922068821376</v>
      </c>
      <c r="AR111" s="738">
        <f>INDEX(Historical!$C$7:$C$1442,MATCH(B111,Historical!$B$7:$B$1449,0))*IF(AH111="n/a",1.03,IF(AH111&lt;0,1.01,IF(AH111&gt;10,1.1,(1+AH111/100))))</f>
        <v>1.0504</v>
      </c>
      <c r="AS111" s="866">
        <f>IF($AI111="n/a",1.03*AR111,IF($AI111&lt;0,1.01*AR111,IF($AI111&gt;10,1.1*AR111,(1+$AI111/100)*AR111)))</f>
        <v>1.1428352000000002</v>
      </c>
      <c r="AT111" s="866">
        <f>IF($AK111="n/a",1.03*AS111,IF($AK111&lt;0,1.01*AS111,IF($AK111&gt;10,1.1*AS111,(1+$AK111/100)*AS111)))</f>
        <v>1.2506045593600001</v>
      </c>
      <c r="AU111" s="866">
        <f>IF($AK111="n/a",1.03*AT111,IF($AK111&lt;0,1.01*AT111,IF($AK111&gt;10,1.1*AT111,(1+$AK111/100)*AT111)))</f>
        <v>1.3685365693076483</v>
      </c>
      <c r="AV111" s="866">
        <f>IF($AK111="n/a",1.03*AU111,IF($AK111&lt;0,1.01*AU111,IF($AK111&gt;10,1.1*AU111,(1+$AK111/100)*AU111)))</f>
        <v>1.4975895677933597</v>
      </c>
      <c r="AW111" s="856">
        <f>SUM(AR111:AV111)</f>
        <v>6.3099658964610077</v>
      </c>
      <c r="AX111" s="873">
        <f>AW111/I111*100</f>
        <v>12.060332370911713</v>
      </c>
      <c r="AY111" s="1081">
        <v>1.05</v>
      </c>
      <c r="AZ111" s="869">
        <v>19.809999999999999</v>
      </c>
      <c r="BA111" s="869">
        <v>-10.82</v>
      </c>
      <c r="BB111" s="869">
        <v>6.54</v>
      </c>
      <c r="BC111" s="869">
        <v>0.62</v>
      </c>
      <c r="BD111" s="1033"/>
      <c r="BE111" s="700">
        <v>2011</v>
      </c>
      <c r="BF111" s="1013">
        <f>IF(BE111&gt;2008,0,IF(BE111&gt;2001,1,IF(BE111&gt;1990,2,IF(BE111&gt;1980,3,IF(BE111&gt;1973,4,IF(BE111&gt;1970,5,IF(BE111&gt;1960,6,IF(BE111&gt;1958,7,IF(BE111&gt;1953,8,9)))))))))</f>
        <v>0</v>
      </c>
      <c r="BG111" s="931">
        <v>1.2</v>
      </c>
    </row>
    <row r="112" spans="1:59" ht="11.25" customHeight="1" x14ac:dyDescent="0.2">
      <c r="A112" s="976" t="s">
        <v>157</v>
      </c>
      <c r="B112" s="988" t="s">
        <v>158</v>
      </c>
      <c r="C112" s="1070" t="s">
        <v>131</v>
      </c>
      <c r="D112" s="1070" t="s">
        <v>4390</v>
      </c>
      <c r="E112" s="828">
        <v>48</v>
      </c>
      <c r="F112" s="1148">
        <v>33</v>
      </c>
      <c r="G112" s="1148" t="s">
        <v>37</v>
      </c>
      <c r="H112" s="1148" t="s">
        <v>37</v>
      </c>
      <c r="I112" s="978">
        <v>67.89</v>
      </c>
      <c r="J112" s="738">
        <f>(M112/I112)*100</f>
        <v>2.9754013845927232</v>
      </c>
      <c r="K112" s="990">
        <v>0.505</v>
      </c>
      <c r="L112" s="1000">
        <v>4</v>
      </c>
      <c r="M112" s="729">
        <f>K112*L112</f>
        <v>2.02</v>
      </c>
      <c r="N112" s="983" t="s">
        <v>119</v>
      </c>
      <c r="O112" s="831">
        <v>0.47499999999999998</v>
      </c>
      <c r="P112" s="973">
        <v>43420</v>
      </c>
      <c r="Q112" s="973">
        <v>43435</v>
      </c>
      <c r="R112" s="729">
        <f>(K112-O112)/O112*100</f>
        <v>6.3157894736842159</v>
      </c>
      <c r="S112" s="795">
        <f>IF(INDEX(Historical!$D$7:$D$1442,MATCH(B112,Historical!$B$7:$B$1449,0))=0,"n/a",(INDEX(Historical!$C$7:$C$1442,MATCH(B112,Historical!$B$7:$B$1449,0))/INDEX(Historical!$D$7:$D$1442,MATCH(B112,Historical!$B$7:$B$1449,0))-1)*100)</f>
        <v>6.6298342541436295</v>
      </c>
      <c r="T112" s="795">
        <f>IF(INDEX(Historical!$F$7:$F$1442,MATCH(B112,Historical!$B$7:$B$1449,0))=0,"n/a",((INDEX(Historical!$C$7:$C$1442,MATCH(B112,Historical!$B$7:$B$1449,0))/INDEX(Historical!$F$7:$F$1442,MATCH(B112,Historical!$B$7:$B$1449,0)))^(1/3)-1)*100)</f>
        <v>6.0101457208014963</v>
      </c>
      <c r="U112" s="795">
        <f>IF(INDEX(Historical!$H$7:$H$1442,MATCH(B112,Historical!$B$7:$B$1449,0))=0,"n/a",((INDEX(Historical!$C$7:$C$1442,MATCH(B112,Historical!$B$7:$B$1449,0))/INDEX(Historical!$H$7:$H$1442,MATCH(B112,Historical!$B$7:$B$1449,0)))^(1/5)-1)*100)</f>
        <v>4.8920912784701676</v>
      </c>
      <c r="V112" s="795">
        <f>IF(INDEX(Historical!$O$7:$O$1442,MATCH(B112,Historical!$B$7:$B$1449,0))=0,"n/a",((INDEX(Historical!$C$7:$C$1442,MATCH(B112,Historical!$B$7:$B$1449,0))/INDEX(Historical!$O$7:$O$1442,MATCH(B112,Historical!$B$7:$B$1449,0)))^(1/10)-1)*100)</f>
        <v>3.2625694677044015</v>
      </c>
      <c r="W112" s="796">
        <f>IF(OR(U112&lt;=0,U112="n/a",V112&lt;=0,V112="n/a"),"n/a",U112/V112)</f>
        <v>1.4994596519387908</v>
      </c>
      <c r="X112" s="797">
        <f>IF(OR(AJ112&lt;=0,AJ112="n/a",U112&lt;=0,U112="n/a"),"n/a",U112/AJ112)</f>
        <v>0.16471687806296861</v>
      </c>
      <c r="Y112" s="988"/>
      <c r="Z112" s="738">
        <f>IF(OR(AC112&lt;0.01,AC112="n/a"),"n/a",M112/AC112*100)</f>
        <v>20.119521912350599</v>
      </c>
      <c r="AA112" s="999">
        <f>IF(OR(AC112&lt;0.01,AC112="n/a"),"n/a",I112/AC112)</f>
        <v>6.7619521912350606</v>
      </c>
      <c r="AB112" s="1000">
        <v>12</v>
      </c>
      <c r="AC112" s="978">
        <v>10.039999999999999</v>
      </c>
      <c r="AD112" s="978">
        <v>1.51</v>
      </c>
      <c r="AE112" s="978">
        <v>2.4</v>
      </c>
      <c r="AF112" s="978">
        <v>2</v>
      </c>
      <c r="AG112" s="978" t="s">
        <v>137</v>
      </c>
      <c r="AH112" s="978">
        <v>254.6</v>
      </c>
      <c r="AI112" s="978">
        <v>0.41000000000000003</v>
      </c>
      <c r="AJ112" s="978">
        <v>29.7</v>
      </c>
      <c r="AK112" s="978">
        <v>4.46</v>
      </c>
      <c r="AL112" s="991">
        <v>4110</v>
      </c>
      <c r="AM112" s="985">
        <v>0.1</v>
      </c>
      <c r="AN112" s="978">
        <v>1.83</v>
      </c>
      <c r="AO112" s="838">
        <f>IF(U112="n/a","n/a",IF(AA112&lt;0,"n/a",IF(AA112="n/a","n/a",J112+U112-AA112)))</f>
        <v>1.1055404718278297</v>
      </c>
      <c r="AP112" s="839">
        <f>IF(U112="n/a","n/a",J112+U112)</f>
        <v>7.8674926630628903</v>
      </c>
      <c r="AQ112" s="1001">
        <f>IF(OR(AC112&lt;0.01,AF112="n/a"),"n/a",(I112/SQRT(22.5*AC112*(I112/AF112))-1)*100)</f>
        <v>-22.47178468462775</v>
      </c>
      <c r="AR112" s="738">
        <f>INDEX(Historical!$C$7:$C$1442,MATCH(B112,Historical!$B$7:$B$1449,0))*IF(AH112="n/a",1.03,IF(AH112&lt;0,1.01,IF(AH112&gt;10,1.1,(1+AH112/100))))</f>
        <v>2.1230000000000002</v>
      </c>
      <c r="AS112" s="999">
        <f>IF($AI112="n/a",1.03*AR112,IF($AI112&lt;0,1.01*AR112,IF($AI112&gt;10,1.1*AR112,(1+$AI112/100)*AR112)))</f>
        <v>2.1317043</v>
      </c>
      <c r="AT112" s="999">
        <f>IF($AK112="n/a",1.03*AS112,IF($AK112&lt;0,1.01*AS112,IF($AK112&gt;10,1.1*AS112,(1+$AK112/100)*AS112)))</f>
        <v>2.22677831178</v>
      </c>
      <c r="AU112" s="999">
        <f>IF($AK112="n/a",1.03*AT112,IF($AK112&lt;0,1.01*AT112,IF($AK112&gt;10,1.1*AT112,(1+$AK112/100)*AT112)))</f>
        <v>2.3260926244853879</v>
      </c>
      <c r="AV112" s="999">
        <f>IF($AK112="n/a",1.03*AU112,IF($AK112&lt;0,1.01*AU112,IF($AK112&gt;10,1.1*AU112,(1+$AK112/100)*AU112)))</f>
        <v>2.4298363555374363</v>
      </c>
      <c r="AW112" s="738">
        <f>SUM(AR112:AV112)</f>
        <v>11.237411591802825</v>
      </c>
      <c r="AX112" s="846">
        <f>AW112/I112*100</f>
        <v>16.552381192816064</v>
      </c>
      <c r="AY112" s="1080">
        <v>0.39</v>
      </c>
      <c r="AZ112" s="985">
        <v>34.46</v>
      </c>
      <c r="BA112" s="985">
        <v>-0.5</v>
      </c>
      <c r="BB112" s="985">
        <v>5.2200000000000006</v>
      </c>
      <c r="BC112" s="985">
        <v>12.030000000000001</v>
      </c>
      <c r="BE112" s="700">
        <v>1972</v>
      </c>
      <c r="BF112" s="1013">
        <f>IF(BE112&gt;2008,0,IF(BE112&gt;2001,1,IF(BE112&gt;1990,2,IF(BE112&gt;1980,3,IF(BE112&gt;1973,4,IF(BE112&gt;1970,5,IF(BE112&gt;1960,6,IF(BE112&gt;1958,7,IF(BE112&gt;1953,8,9)))))))))</f>
        <v>5</v>
      </c>
      <c r="BG112" s="995" t="s">
        <v>137</v>
      </c>
    </row>
    <row r="113" spans="1:59" ht="11.25" customHeight="1" x14ac:dyDescent="0.2">
      <c r="A113" s="976" t="s">
        <v>989</v>
      </c>
      <c r="B113" s="988" t="s">
        <v>990</v>
      </c>
      <c r="C113" s="1070" t="s">
        <v>108</v>
      </c>
      <c r="D113" s="1070" t="s">
        <v>4401</v>
      </c>
      <c r="E113" s="828">
        <v>8</v>
      </c>
      <c r="F113" s="1148">
        <v>515</v>
      </c>
      <c r="G113" s="1133" t="s">
        <v>115</v>
      </c>
      <c r="H113" s="1133" t="s">
        <v>115</v>
      </c>
      <c r="I113" s="987">
        <v>18.559999999999999</v>
      </c>
      <c r="J113" s="738">
        <f>(M113/I113)*100</f>
        <v>3.2327586206896552</v>
      </c>
      <c r="K113" s="990">
        <v>0.15</v>
      </c>
      <c r="L113" s="1000">
        <v>4</v>
      </c>
      <c r="M113" s="729">
        <f>K113*L113</f>
        <v>0.6</v>
      </c>
      <c r="N113" s="983" t="s">
        <v>161</v>
      </c>
      <c r="O113" s="835">
        <v>0.13639999999999999</v>
      </c>
      <c r="P113" s="973">
        <v>43287</v>
      </c>
      <c r="Q113" s="973">
        <v>43312</v>
      </c>
      <c r="R113" s="729">
        <f>(K113-O113)/O113*100</f>
        <v>9.9706744868035191</v>
      </c>
      <c r="S113" s="795">
        <f>IF(INDEX(Historical!$D$7:$D$1442,MATCH(B113,Historical!$B$7:$B$1449,0))=0,"n/a",(INDEX(Historical!$C$7:$C$1442,MATCH(B113,Historical!$B$7:$B$1449,0))/INDEX(Historical!$D$7:$D$1442,MATCH(B113,Historical!$B$7:$B$1449,0))-1)*100)</f>
        <v>15.789473684210487</v>
      </c>
      <c r="T113" s="795">
        <f>IF(INDEX(Historical!$F$7:$F$1442,MATCH(B113,Historical!$B$7:$B$1449,0))=0,"n/a",((INDEX(Historical!$C$7:$C$1442,MATCH(B113,Historical!$B$7:$B$1449,0))/INDEX(Historical!$F$7:$F$1442,MATCH(B113,Historical!$B$7:$B$1449,0)))^(1/3)-1)*100)</f>
        <v>10.850197329295597</v>
      </c>
      <c r="U113" s="795">
        <f>IF(INDEX(Historical!$H$7:$H$1442,MATCH(B113,Historical!$B$7:$B$1449,0))=0,"n/a",((INDEX(Historical!$C$7:$C$1442,MATCH(B113,Historical!$B$7:$B$1449,0))/INDEX(Historical!$H$7:$H$1442,MATCH(B113,Historical!$B$7:$B$1449,0)))^(1/5)-1)*100)</f>
        <v>8.1802817323330501</v>
      </c>
      <c r="V113" s="795">
        <f>IF(INDEX(Historical!$O$7:$O$1442,MATCH(B113,Historical!$B$7:$B$1449,0))=0,"n/a",((INDEX(Historical!$C$7:$C$1442,MATCH(B113,Historical!$B$7:$B$1449,0))/INDEX(Historical!$O$7:$O$1442,MATCH(B113,Historical!$B$7:$B$1449,0)))^(1/10)-1)*100)</f>
        <v>2.238928758942671</v>
      </c>
      <c r="W113" s="796">
        <f>IF(OR(U113&lt;=0,U113="n/a",V113&lt;=0,V113="n/a"),"n/a",U113/V113)</f>
        <v>3.6536587864439998</v>
      </c>
      <c r="X113" s="797">
        <f>IF(OR(AJ113&lt;=0,AJ113="n/a",U113&lt;=0,U113="n/a"),"n/a",U113/AJ113)</f>
        <v>1.0225352165416313</v>
      </c>
      <c r="Y113" s="764" t="s">
        <v>4468</v>
      </c>
      <c r="Z113" s="738">
        <f>IF(OR(AC113&lt;0.01,AC113="n/a"),"n/a",M113/AC113*100)</f>
        <v>50.420168067226889</v>
      </c>
      <c r="AA113" s="999">
        <f>IF(OR(AC113&lt;0.01,AC113="n/a"),"n/a",I113/AC113)</f>
        <v>15.596638655462185</v>
      </c>
      <c r="AB113" s="1000">
        <v>12</v>
      </c>
      <c r="AC113" s="978">
        <v>1.19</v>
      </c>
      <c r="AD113" s="978" t="s">
        <v>137</v>
      </c>
      <c r="AE113" s="978">
        <v>5.69</v>
      </c>
      <c r="AF113" s="978">
        <v>2.36</v>
      </c>
      <c r="AG113" s="978">
        <v>13.100000000000001</v>
      </c>
      <c r="AH113" s="978">
        <v>6</v>
      </c>
      <c r="AI113" s="978" t="s">
        <v>137</v>
      </c>
      <c r="AJ113" s="978">
        <v>8</v>
      </c>
      <c r="AK113" s="978" t="s">
        <v>137</v>
      </c>
      <c r="AL113" s="991">
        <v>100.78</v>
      </c>
      <c r="AM113" s="985">
        <v>9.9</v>
      </c>
      <c r="AN113" s="978">
        <v>0</v>
      </c>
      <c r="AO113" s="838">
        <f>IF(U113="n/a","n/a",IF(AA113&lt;0,"n/a",IF(AA113="n/a","n/a",J113+U113-AA113)))</f>
        <v>-4.1835983024394796</v>
      </c>
      <c r="AP113" s="839">
        <f>IF(U113="n/a","n/a",J113+U113)</f>
        <v>11.413040353022705</v>
      </c>
      <c r="AQ113" s="1001">
        <f>IF(OR(AC113&lt;0.01,AF113="n/a"),"n/a",(I113/SQRT(22.5*AC113*(I113/AF113))-1)*100)</f>
        <v>27.902857629254019</v>
      </c>
      <c r="AR113" s="738">
        <f>INDEX(Historical!$C$7:$C$1442,MATCH(B113,Historical!$B$7:$B$1449,0))*IF(AH113="n/a",1.03,IF(AH113&lt;0,1.01,IF(AH113&gt;10,1.1,(1+AH113/100))))</f>
        <v>0.63600000000000001</v>
      </c>
      <c r="AS113" s="999">
        <f>IF($AI113="n/a",1.03*AR113,IF($AI113&lt;0,1.01*AR113,IF($AI113&gt;10,1.1*AR113,(1+$AI113/100)*AR113)))</f>
        <v>0.65508</v>
      </c>
      <c r="AT113" s="999">
        <f>IF($AK113="n/a",1.03*AS113,IF($AK113&lt;0,1.01*AS113,IF($AK113&gt;10,1.1*AS113,(1+$AK113/100)*AS113)))</f>
        <v>0.67473240000000001</v>
      </c>
      <c r="AU113" s="999">
        <f>IF($AK113="n/a",1.03*AT113,IF($AK113&lt;0,1.01*AT113,IF($AK113&gt;10,1.1*AT113,(1+$AK113/100)*AT113)))</f>
        <v>0.69497437200000001</v>
      </c>
      <c r="AV113" s="999">
        <f>IF($AK113="n/a",1.03*AU113,IF($AK113&lt;0,1.01*AU113,IF($AK113&gt;10,1.1*AU113,(1+$AK113/100)*AU113)))</f>
        <v>0.71582360316000004</v>
      </c>
      <c r="AW113" s="738">
        <f>SUM(AR113:AV113)</f>
        <v>3.3766103751599998</v>
      </c>
      <c r="AX113" s="846">
        <f>AW113/I113*100</f>
        <v>18.192943831681035</v>
      </c>
      <c r="AY113" s="1080">
        <v>-0.06</v>
      </c>
      <c r="AZ113" s="985">
        <v>10.81</v>
      </c>
      <c r="BA113" s="985">
        <v>-17.100000000000001</v>
      </c>
      <c r="BB113" s="985">
        <v>-0.82000000000000006</v>
      </c>
      <c r="BC113" s="985">
        <v>-6.22</v>
      </c>
      <c r="BE113" s="700">
        <v>2012</v>
      </c>
      <c r="BF113" s="1013">
        <f>IF(BE113&gt;2008,0,IF(BE113&gt;2001,1,IF(BE113&gt;1990,2,IF(BE113&gt;1980,3,IF(BE113&gt;1973,4,IF(BE113&gt;1970,5,IF(BE113&gt;1960,6,IF(BE113&gt;1958,7,IF(BE113&gt;1953,8,9)))))))))</f>
        <v>0</v>
      </c>
      <c r="BG113" s="995">
        <v>1.3</v>
      </c>
    </row>
    <row r="114" spans="1:59" ht="11.25" customHeight="1" x14ac:dyDescent="0.2">
      <c r="A114" s="976" t="s">
        <v>461</v>
      </c>
      <c r="B114" s="989" t="s">
        <v>462</v>
      </c>
      <c r="C114" s="1070" t="s">
        <v>108</v>
      </c>
      <c r="D114" s="1070" t="s">
        <v>4401</v>
      </c>
      <c r="E114" s="828">
        <v>19</v>
      </c>
      <c r="F114" s="1148">
        <v>174</v>
      </c>
      <c r="G114" s="1118" t="s">
        <v>106</v>
      </c>
      <c r="H114" s="1118" t="s">
        <v>106</v>
      </c>
      <c r="I114" s="987">
        <v>437</v>
      </c>
      <c r="J114" s="738">
        <f>(M114/I114)*100</f>
        <v>3.4324942791762014</v>
      </c>
      <c r="K114" s="997">
        <v>7.5</v>
      </c>
      <c r="L114" s="1000">
        <v>2</v>
      </c>
      <c r="M114" s="729">
        <f>K114*L114</f>
        <v>15</v>
      </c>
      <c r="N114" s="983" t="s">
        <v>231</v>
      </c>
      <c r="O114" s="832">
        <v>7.2</v>
      </c>
      <c r="P114" s="973">
        <v>43462</v>
      </c>
      <c r="Q114" s="973">
        <v>43473</v>
      </c>
      <c r="R114" s="729">
        <f>(K114-O114)/O114*100</f>
        <v>4.1666666666666643</v>
      </c>
      <c r="S114" s="795">
        <f>IF(INDEX(Historical!$D$7:$D$1442,MATCH(B114,Historical!$B$7:$B$1449,0))=0,"n/a",(INDEX(Historical!$C$7:$C$1442,MATCH(B114,Historical!$B$7:$B$1449,0))/INDEX(Historical!$D$7:$D$1442,MATCH(B114,Historical!$B$7:$B$1449,0))-1)*100)</f>
        <v>5.1094890510948954</v>
      </c>
      <c r="T114" s="795">
        <f>IF(INDEX(Historical!$F$7:$F$1442,MATCH(B114,Historical!$B$7:$B$1449,0))=0,"n/a",((INDEX(Historical!$C$7:$C$1442,MATCH(B114,Historical!$B$7:$B$1449,0))/INDEX(Historical!$F$7:$F$1442,MATCH(B114,Historical!$B$7:$B$1449,0)))^(1/3)-1)*100)</f>
        <v>5.6819667993607048</v>
      </c>
      <c r="U114" s="795">
        <f>IF(INDEX(Historical!$H$7:$H$1442,MATCH(B114,Historical!$B$7:$B$1449,0))=0,"n/a",((INDEX(Historical!$C$7:$C$1442,MATCH(B114,Historical!$B$7:$B$1449,0))/INDEX(Historical!$H$7:$H$1442,MATCH(B114,Historical!$B$7:$B$1449,0)))^(1/5)-1)*100)</f>
        <v>6.1196338591859689</v>
      </c>
      <c r="V114" s="795">
        <f>IF(INDEX(Historical!$O$7:$O$1442,MATCH(B114,Historical!$B$7:$B$1449,0))=0,"n/a",((INDEX(Historical!$C$7:$C$1442,MATCH(B114,Historical!$B$7:$B$1449,0))/INDEX(Historical!$O$7:$O$1442,MATCH(B114,Historical!$B$7:$B$1449,0)))^(1/10)-1)*100)</f>
        <v>7.0296149960762833</v>
      </c>
      <c r="W114" s="796">
        <f>IF(OR(U114&lt;=0,U114="n/a",V114&lt;=0,V114="n/a"),"n/a",U114/V114)</f>
        <v>0.87055035910242051</v>
      </c>
      <c r="X114" s="797" t="str">
        <f>IF(OR(AJ114&lt;=0,AJ114="n/a",U114&lt;=0,U114="n/a"),"n/a",U114/AJ114)</f>
        <v>n/a</v>
      </c>
      <c r="Y114" s="989"/>
      <c r="Z114" s="738" t="str">
        <f>IF(OR(AC114&lt;0.01,AC114="n/a"),"n/a",M114/AC114*100)</f>
        <v>n/a</v>
      </c>
      <c r="AA114" s="999" t="str">
        <f>IF(OR(AC114&lt;0.01,AC114="n/a"),"n/a",I114/AC114)</f>
        <v>n/a</v>
      </c>
      <c r="AB114" s="1000">
        <v>12</v>
      </c>
      <c r="AC114" s="978" t="s">
        <v>137</v>
      </c>
      <c r="AD114" s="978" t="s">
        <v>137</v>
      </c>
      <c r="AE114" s="978" t="s">
        <v>137</v>
      </c>
      <c r="AF114" s="978" t="s">
        <v>137</v>
      </c>
      <c r="AG114" s="978" t="s">
        <v>137</v>
      </c>
      <c r="AH114" s="978" t="s">
        <v>137</v>
      </c>
      <c r="AI114" s="978" t="s">
        <v>137</v>
      </c>
      <c r="AJ114" s="978" t="s">
        <v>137</v>
      </c>
      <c r="AK114" s="978" t="s">
        <v>137</v>
      </c>
      <c r="AL114" s="991" t="s">
        <v>137</v>
      </c>
      <c r="AM114" s="985" t="s">
        <v>137</v>
      </c>
      <c r="AN114" s="978" t="s">
        <v>137</v>
      </c>
      <c r="AO114" s="838" t="str">
        <f>IF(U114="n/a","n/a",IF(AA114&lt;0,"n/a",IF(AA114="n/a","n/a",J114+U114-AA114)))</f>
        <v>n/a</v>
      </c>
      <c r="AP114" s="839">
        <f>IF(U114="n/a","n/a",J114+U114)</f>
        <v>9.5521281383621712</v>
      </c>
      <c r="AQ114" s="1001" t="str">
        <f>IF(OR(AC114&lt;0.01,AF114="n/a"),"n/a",(I114/SQRT(22.5*AC114*(I114/AF114))-1)*100)</f>
        <v>n/a</v>
      </c>
      <c r="AR114" s="738">
        <f>INDEX(Historical!$C$7:$C$1442,MATCH(B114,Historical!$B$7:$B$1449,0))*IF(AH114="n/a",1.03,IF(AH114&lt;0,1.01,IF(AH114&gt;10,1.1,(1+AH114/100))))</f>
        <v>14.832000000000001</v>
      </c>
      <c r="AS114" s="999">
        <f>IF($AI114="n/a",1.03*AR114,IF($AI114&lt;0,1.01*AR114,IF($AI114&gt;10,1.1*AR114,(1+$AI114/100)*AR114)))</f>
        <v>15.276960000000001</v>
      </c>
      <c r="AT114" s="999">
        <f>IF($AK114="n/a",1.03*AS114,IF($AK114&lt;0,1.01*AS114,IF($AK114&gt;10,1.1*AS114,(1+$AK114/100)*AS114)))</f>
        <v>15.735268800000002</v>
      </c>
      <c r="AU114" s="999">
        <f>IF($AK114="n/a",1.03*AT114,IF($AK114&lt;0,1.01*AT114,IF($AK114&gt;10,1.1*AT114,(1+$AK114/100)*AT114)))</f>
        <v>16.207326864000002</v>
      </c>
      <c r="AV114" s="999">
        <f>IF($AK114="n/a",1.03*AU114,IF($AK114&lt;0,1.01*AU114,IF($AK114&gt;10,1.1*AU114,(1+$AK114/100)*AU114)))</f>
        <v>16.693546669920003</v>
      </c>
      <c r="AW114" s="738">
        <f>SUM(AR114:AV114)</f>
        <v>78.745102333920016</v>
      </c>
      <c r="AX114" s="846">
        <f>AW114/I114*100</f>
        <v>18.019474218288334</v>
      </c>
      <c r="AY114" s="1080" t="s">
        <v>137</v>
      </c>
      <c r="AZ114" s="985" t="s">
        <v>137</v>
      </c>
      <c r="BA114" s="985" t="s">
        <v>137</v>
      </c>
      <c r="BB114" s="985" t="s">
        <v>137</v>
      </c>
      <c r="BC114" s="985" t="s">
        <v>137</v>
      </c>
      <c r="BD114" s="1032" t="s">
        <v>4326</v>
      </c>
      <c r="BE114" s="700">
        <v>2001</v>
      </c>
      <c r="BF114" s="1013">
        <f>IF(BE114&gt;2008,0,IF(BE114&gt;2001,1,IF(BE114&gt;1990,2,IF(BE114&gt;1980,3,IF(BE114&gt;1973,4,IF(BE114&gt;1970,5,IF(BE114&gt;1960,6,IF(BE114&gt;1958,7,IF(BE114&gt;1953,8,9)))))))))</f>
        <v>2</v>
      </c>
      <c r="BG114" s="995" t="s">
        <v>137</v>
      </c>
    </row>
    <row r="115" spans="1:59" ht="11.25" customHeight="1" x14ac:dyDescent="0.2">
      <c r="A115" s="976" t="s">
        <v>1000</v>
      </c>
      <c r="B115" s="988" t="s">
        <v>1001</v>
      </c>
      <c r="C115" s="1070" t="s">
        <v>108</v>
      </c>
      <c r="D115" s="1070" t="s">
        <v>4397</v>
      </c>
      <c r="E115" s="828">
        <v>9</v>
      </c>
      <c r="F115" s="1148">
        <v>392</v>
      </c>
      <c r="G115" s="1120" t="s">
        <v>106</v>
      </c>
      <c r="H115" s="1120" t="s">
        <v>106</v>
      </c>
      <c r="I115" s="987">
        <v>415.08</v>
      </c>
      <c r="J115" s="738">
        <f>(M115/I115)*100</f>
        <v>3.0162860171533197</v>
      </c>
      <c r="K115" s="990">
        <v>3.13</v>
      </c>
      <c r="L115" s="1000">
        <v>4</v>
      </c>
      <c r="M115" s="729">
        <f>K115*L115</f>
        <v>12.52</v>
      </c>
      <c r="N115" s="983" t="s">
        <v>610</v>
      </c>
      <c r="O115" s="831">
        <v>2.88</v>
      </c>
      <c r="P115" s="973">
        <v>43349</v>
      </c>
      <c r="Q115" s="973">
        <v>43367</v>
      </c>
      <c r="R115" s="729">
        <f>(K115-O115)/O115*100</f>
        <v>8.6805555555555554</v>
      </c>
      <c r="S115" s="795">
        <f>IF(INDEX(Historical!$D$7:$D$1442,MATCH(B115,Historical!$B$7:$B$1449,0))=0,"n/a",(INDEX(Historical!$C$7:$C$1442,MATCH(B115,Historical!$B$7:$B$1449,0))/INDEX(Historical!$D$7:$D$1442,MATCH(B115,Historical!$B$7:$B$1449,0))-1)*100)</f>
        <v>20.199999999999996</v>
      </c>
      <c r="T115" s="795">
        <f>IF(INDEX(Historical!$F$7:$F$1442,MATCH(B115,Historical!$B$7:$B$1449,0))=0,"n/a",((INDEX(Historical!$C$7:$C$1442,MATCH(B115,Historical!$B$7:$B$1449,0))/INDEX(Historical!$F$7:$F$1442,MATCH(B115,Historical!$B$7:$B$1449,0)))^(1/3)-1)*100)</f>
        <v>11.291670408455845</v>
      </c>
      <c r="U115" s="795">
        <f>IF(INDEX(Historical!$H$7:$H$1442,MATCH(B115,Historical!$B$7:$B$1449,0))=0,"n/a",((INDEX(Historical!$C$7:$C$1442,MATCH(B115,Historical!$B$7:$B$1449,0))/INDEX(Historical!$H$7:$H$1442,MATCH(B115,Historical!$B$7:$B$1449,0)))^(1/5)-1)*100)</f>
        <v>12.332917612951544</v>
      </c>
      <c r="V115" s="795">
        <f>IF(INDEX(Historical!$O$7:$O$1442,MATCH(B115,Historical!$B$7:$B$1449,0))=0,"n/a",((INDEX(Historical!$C$7:$C$1442,MATCH(B115,Historical!$B$7:$B$1449,0))/INDEX(Historical!$O$7:$O$1442,MATCH(B115,Historical!$B$7:$B$1449,0)))^(1/10)-1)*100)</f>
        <v>14.439245904081211</v>
      </c>
      <c r="W115" s="796">
        <f>IF(OR(U115&lt;=0,U115="n/a",V115&lt;=0,V115="n/a"),"n/a",U115/V115)</f>
        <v>0.85412477181136448</v>
      </c>
      <c r="X115" s="797">
        <f>IF(OR(AJ115&lt;=0,AJ115="n/a",U115&lt;=0,U115="n/a"),"n/a",U115/AJ115)</f>
        <v>1.1314603314634444</v>
      </c>
      <c r="Y115" s="988"/>
      <c r="Z115" s="738">
        <f>IF(OR(AC115&lt;0.01,AC115="n/a"),"n/a",M115/AC115*100)</f>
        <v>47.032306536438767</v>
      </c>
      <c r="AA115" s="999">
        <f>IF(OR(AC115&lt;0.01,AC115="n/a"),"n/a",I115/AC115)</f>
        <v>15.592787377911344</v>
      </c>
      <c r="AB115" s="1000">
        <v>12</v>
      </c>
      <c r="AC115" s="978">
        <v>26.62</v>
      </c>
      <c r="AD115" s="978">
        <v>1.87</v>
      </c>
      <c r="AE115" s="978">
        <v>4.5999999999999996</v>
      </c>
      <c r="AF115" s="978">
        <v>2.0499999999999998</v>
      </c>
      <c r="AG115" s="978" t="s">
        <v>137</v>
      </c>
      <c r="AH115" s="978">
        <v>21.2</v>
      </c>
      <c r="AI115" s="978">
        <v>10.18</v>
      </c>
      <c r="AJ115" s="978">
        <v>10.9</v>
      </c>
      <c r="AK115" s="978">
        <v>8.34</v>
      </c>
      <c r="AL115" s="991">
        <v>65250</v>
      </c>
      <c r="AM115" s="985">
        <v>1.4000000000000001</v>
      </c>
      <c r="AN115" s="978">
        <v>0.16</v>
      </c>
      <c r="AO115" s="838">
        <f>IF(U115="n/a","n/a",IF(AA115&lt;0,"n/a",IF(AA115="n/a","n/a",J115+U115-AA115)))</f>
        <v>-0.24358374780648084</v>
      </c>
      <c r="AP115" s="839">
        <f>IF(U115="n/a","n/a",J115+U115)</f>
        <v>15.349203630104864</v>
      </c>
      <c r="AQ115" s="1001">
        <f>IF(OR(AC115&lt;0.01,AF115="n/a"),"n/a",(I115/SQRT(22.5*AC115*(I115/AF115))-1)*100)</f>
        <v>19.192121523228668</v>
      </c>
      <c r="AR115" s="738">
        <f>INDEX(Historical!$C$7:$C$1442,MATCH(B115,Historical!$B$7:$B$1449,0))*IF(AH115="n/a",1.03,IF(AH115&lt;0,1.01,IF(AH115&gt;10,1.1,(1+AH115/100))))</f>
        <v>13.222000000000001</v>
      </c>
      <c r="AS115" s="999">
        <f>IF($AI115="n/a",1.03*AR115,IF($AI115&lt;0,1.01*AR115,IF($AI115&gt;10,1.1*AR115,(1+$AI115/100)*AR115)))</f>
        <v>14.544200000000002</v>
      </c>
      <c r="AT115" s="999">
        <f>IF($AK115="n/a",1.03*AS115,IF($AK115&lt;0,1.01*AS115,IF($AK115&gt;10,1.1*AS115,(1+$AK115/100)*AS115)))</f>
        <v>15.757186280000001</v>
      </c>
      <c r="AU115" s="999">
        <f>IF($AK115="n/a",1.03*AT115,IF($AK115&lt;0,1.01*AT115,IF($AK115&gt;10,1.1*AT115,(1+$AK115/100)*AT115)))</f>
        <v>17.071335615751998</v>
      </c>
      <c r="AV115" s="999">
        <f>IF($AK115="n/a",1.03*AU115,IF($AK115&lt;0,1.01*AU115,IF($AK115&gt;10,1.1*AU115,(1+$AK115/100)*AU115)))</f>
        <v>18.495085006105715</v>
      </c>
      <c r="AW115" s="738">
        <f>SUM(AR115:AV115)</f>
        <v>79.089806901857713</v>
      </c>
      <c r="AX115" s="846">
        <f>AW115/I115*100</f>
        <v>19.054111713852201</v>
      </c>
      <c r="AY115" s="1080">
        <v>1.43</v>
      </c>
      <c r="AZ115" s="985">
        <v>15.049999999999999</v>
      </c>
      <c r="BA115" s="985">
        <v>-28.29</v>
      </c>
      <c r="BB115" s="985">
        <v>3.93</v>
      </c>
      <c r="BC115" s="985">
        <v>-10.76</v>
      </c>
      <c r="BE115" s="700">
        <v>2010</v>
      </c>
      <c r="BF115" s="1013">
        <f>IF(BE115&gt;2008,0,IF(BE115&gt;2001,1,IF(BE115&gt;1990,2,IF(BE115&gt;1980,3,IF(BE115&gt;1973,4,IF(BE115&gt;1970,5,IF(BE115&gt;1960,6,IF(BE115&gt;1958,7,IF(BE115&gt;1953,8,9)))))))))</f>
        <v>0</v>
      </c>
      <c r="BG115" s="995" t="s">
        <v>137</v>
      </c>
    </row>
    <row r="116" spans="1:59" ht="11.25" customHeight="1" x14ac:dyDescent="0.2">
      <c r="A116" s="976" t="s">
        <v>147</v>
      </c>
      <c r="B116" s="988" t="s">
        <v>148</v>
      </c>
      <c r="C116" s="1070" t="s">
        <v>4252</v>
      </c>
      <c r="D116" s="1070" t="s">
        <v>4400</v>
      </c>
      <c r="E116" s="828">
        <v>26</v>
      </c>
      <c r="F116" s="1148">
        <v>110</v>
      </c>
      <c r="G116" s="1273" t="s">
        <v>37</v>
      </c>
      <c r="H116" s="1273" t="s">
        <v>115</v>
      </c>
      <c r="I116" s="978">
        <v>52.79</v>
      </c>
      <c r="J116" s="738">
        <f>(M116/I116)*100</f>
        <v>1.1365788975184694</v>
      </c>
      <c r="K116" s="997">
        <v>0.15</v>
      </c>
      <c r="L116" s="1000">
        <v>4</v>
      </c>
      <c r="M116" s="729">
        <f>K116*L116</f>
        <v>0.6</v>
      </c>
      <c r="N116" s="983" t="s">
        <v>149</v>
      </c>
      <c r="O116" s="832">
        <v>0.13</v>
      </c>
      <c r="P116" s="973">
        <v>43342</v>
      </c>
      <c r="Q116" s="973">
        <v>43357</v>
      </c>
      <c r="R116" s="729">
        <f>(K116-O116)/O116*100</f>
        <v>15.384615384615378</v>
      </c>
      <c r="S116" s="795">
        <f>IF(INDEX(Historical!$D$7:$D$1442,MATCH(B116,Historical!$B$7:$B$1449,0))=0,"n/a",(INDEX(Historical!$C$7:$C$1442,MATCH(B116,Historical!$B$7:$B$1449,0))/INDEX(Historical!$D$7:$D$1442,MATCH(B116,Historical!$B$7:$B$1449,0))-1)*100)</f>
        <v>14.285714285714302</v>
      </c>
      <c r="T116" s="795">
        <f>IF(INDEX(Historical!$F$7:$F$1442,MATCH(B116,Historical!$B$7:$B$1449,0))=0,"n/a",((INDEX(Historical!$C$7:$C$1442,MATCH(B116,Historical!$B$7:$B$1449,0))/INDEX(Historical!$F$7:$F$1442,MATCH(B116,Historical!$B$7:$B$1449,0)))^(1/3)-1)*100)</f>
        <v>12.816980888230489</v>
      </c>
      <c r="U116" s="795">
        <f>IF(INDEX(Historical!$H$7:$H$1442,MATCH(B116,Historical!$B$7:$B$1449,0))=0,"n/a",((INDEX(Historical!$C$7:$C$1442,MATCH(B116,Historical!$B$7:$B$1449,0))/INDEX(Historical!$H$7:$H$1442,MATCH(B116,Historical!$B$7:$B$1449,0)))^(1/5)-1)*100)</f>
        <v>9.8560543306117854</v>
      </c>
      <c r="V116" s="795">
        <f>IF(INDEX(Historical!$O$7:$O$1442,MATCH(B116,Historical!$B$7:$B$1449,0))=0,"n/a",((INDEX(Historical!$C$7:$C$1442,MATCH(B116,Historical!$B$7:$B$1449,0))/INDEX(Historical!$O$7:$O$1442,MATCH(B116,Historical!$B$7:$B$1449,0)))^(1/10)-1)*100)</f>
        <v>10.8449222600272</v>
      </c>
      <c r="W116" s="796">
        <f>IF(OR(U116&lt;=0,U116="n/a",V116&lt;=0,V116="n/a"),"n/a",U116/V116)</f>
        <v>0.90881742573109647</v>
      </c>
      <c r="X116" s="797">
        <f>IF(OR(AJ116&lt;=0,AJ116="n/a",U116&lt;=0,U116="n/a"),"n/a",U116/AJ116)</f>
        <v>2.190234295691508</v>
      </c>
      <c r="Y116" s="749"/>
      <c r="Z116" s="738">
        <f>IF(OR(AC116&lt;0.01,AC116="n/a"),"n/a",M116/AC116*100)</f>
        <v>71.428571428571431</v>
      </c>
      <c r="AA116" s="999">
        <f>IF(OR(AC116&lt;0.01,AC116="n/a"),"n/a",I116/AC116)</f>
        <v>62.845238095238095</v>
      </c>
      <c r="AB116" s="1000">
        <v>12</v>
      </c>
      <c r="AC116" s="978">
        <v>0.84</v>
      </c>
      <c r="AD116" s="978">
        <v>4.2</v>
      </c>
      <c r="AE116" s="978">
        <v>3.58</v>
      </c>
      <c r="AF116" s="978">
        <v>5.19</v>
      </c>
      <c r="AG116" s="978">
        <v>8.3000000000000007</v>
      </c>
      <c r="AH116" s="978">
        <v>9.3000000000000007</v>
      </c>
      <c r="AI116" s="978">
        <v>10.870000000000001</v>
      </c>
      <c r="AJ116" s="978">
        <v>4.5</v>
      </c>
      <c r="AK116" s="978">
        <v>14.899999999999999</v>
      </c>
      <c r="AL116" s="991">
        <v>1530</v>
      </c>
      <c r="AM116" s="985">
        <v>0.89999999999999991</v>
      </c>
      <c r="AN116" s="978">
        <v>0.12</v>
      </c>
      <c r="AO116" s="838">
        <f>IF(U116="n/a","n/a",IF(AA116&lt;0,"n/a",IF(AA116="n/a","n/a",J116+U116-AA116)))</f>
        <v>-51.852604867107843</v>
      </c>
      <c r="AP116" s="839">
        <f>IF(U116="n/a","n/a",J116+U116)</f>
        <v>10.992633228130256</v>
      </c>
      <c r="AQ116" s="1001">
        <f>IF(OR(AC116&lt;0.01,AF116="n/a"),"n/a",(I116/SQRT(22.5*AC116*(I116/AF116))-1)*100)</f>
        <v>280.74008965830734</v>
      </c>
      <c r="AR116" s="738">
        <f>INDEX(Historical!$C$7:$C$1442,MATCH(B116,Historical!$B$7:$B$1449,0))*IF(AH116="n/a",1.03,IF(AH116&lt;0,1.01,IF(AH116&gt;10,1.1,(1+AH116/100))))</f>
        <v>0.61208000000000007</v>
      </c>
      <c r="AS116" s="999">
        <f>IF($AI116="n/a",1.03*AR116,IF($AI116&lt;0,1.01*AR116,IF($AI116&gt;10,1.1*AR116,(1+$AI116/100)*AR116)))</f>
        <v>0.67328800000000011</v>
      </c>
      <c r="AT116" s="999">
        <f>IF($AK116="n/a",1.03*AS116,IF($AK116&lt;0,1.01*AS116,IF($AK116&gt;10,1.1*AS116,(1+$AK116/100)*AS116)))</f>
        <v>0.74061680000000019</v>
      </c>
      <c r="AU116" s="999">
        <f>IF($AK116="n/a",1.03*AT116,IF($AK116&lt;0,1.01*AT116,IF($AK116&gt;10,1.1*AT116,(1+$AK116/100)*AT116)))</f>
        <v>0.81467848000000032</v>
      </c>
      <c r="AV116" s="999">
        <f>IF($AK116="n/a",1.03*AU116,IF($AK116&lt;0,1.01*AU116,IF($AK116&gt;10,1.1*AU116,(1+$AK116/100)*AU116)))</f>
        <v>0.89614632800000038</v>
      </c>
      <c r="AW116" s="738">
        <f>SUM(AR116:AV116)</f>
        <v>3.7368096080000011</v>
      </c>
      <c r="AX116" s="846">
        <f>AW116/I116*100</f>
        <v>7.0786315741617756</v>
      </c>
      <c r="AY116" s="1080">
        <v>0.79</v>
      </c>
      <c r="AZ116" s="985">
        <v>28.76</v>
      </c>
      <c r="BA116" s="985">
        <v>-7.580000000000001</v>
      </c>
      <c r="BB116" s="985">
        <v>1.6400000000000001</v>
      </c>
      <c r="BC116" s="985">
        <v>6.67</v>
      </c>
      <c r="BE116" s="700">
        <v>1993</v>
      </c>
      <c r="BF116" s="1013">
        <f>IF(BE116&gt;2008,0,IF(BE116&gt;2001,1,IF(BE116&gt;1990,2,IF(BE116&gt;1980,3,IF(BE116&gt;1973,4,IF(BE116&gt;1970,5,IF(BE116&gt;1960,6,IF(BE116&gt;1958,7,IF(BE116&gt;1953,8,9)))))))))</f>
        <v>2</v>
      </c>
      <c r="BG116" s="995">
        <v>6</v>
      </c>
    </row>
    <row r="117" spans="1:59" ht="11.25" customHeight="1" x14ac:dyDescent="0.2">
      <c r="A117" s="984" t="s">
        <v>457</v>
      </c>
      <c r="B117" s="988" t="s">
        <v>458</v>
      </c>
      <c r="C117" s="1070" t="s">
        <v>108</v>
      </c>
      <c r="D117" s="1070" t="s">
        <v>4401</v>
      </c>
      <c r="E117" s="828">
        <v>15</v>
      </c>
      <c r="F117" s="1148">
        <v>255</v>
      </c>
      <c r="G117" s="1133" t="s">
        <v>106</v>
      </c>
      <c r="H117" s="1133" t="s">
        <v>106</v>
      </c>
      <c r="I117" s="987">
        <v>41.94</v>
      </c>
      <c r="J117" s="738">
        <f>(M117/I117)*100</f>
        <v>1.8121125417262758</v>
      </c>
      <c r="K117" s="998">
        <v>0.19</v>
      </c>
      <c r="L117" s="1000">
        <v>4</v>
      </c>
      <c r="M117" s="729">
        <f>K117*L117</f>
        <v>0.76</v>
      </c>
      <c r="N117" s="983" t="s">
        <v>238</v>
      </c>
      <c r="O117" s="835">
        <v>0.17499999999999999</v>
      </c>
      <c r="P117" s="973">
        <v>43503</v>
      </c>
      <c r="Q117" s="973">
        <v>43511</v>
      </c>
      <c r="R117" s="729">
        <f>(K117-O117)/O117*100</f>
        <v>8.5714285714285801</v>
      </c>
      <c r="S117" s="795">
        <f>IF(INDEX(Historical!$D$7:$D$1442,MATCH(B117,Historical!$B$7:$B$1449,0))=0,"n/a",(INDEX(Historical!$C$7:$C$1442,MATCH(B117,Historical!$B$7:$B$1449,0))/INDEX(Historical!$D$7:$D$1442,MATCH(B117,Historical!$B$7:$B$1449,0))-1)*100)</f>
        <v>13.392857142857139</v>
      </c>
      <c r="T117" s="795">
        <f>IF(INDEX(Historical!$F$7:$F$1442,MATCH(B117,Historical!$B$7:$B$1449,0))=0,"n/a",((INDEX(Historical!$C$7:$C$1442,MATCH(B117,Historical!$B$7:$B$1449,0))/INDEX(Historical!$F$7:$F$1442,MATCH(B117,Historical!$B$7:$B$1449,0)))^(1/3)-1)*100)</f>
        <v>12.164064162584353</v>
      </c>
      <c r="U117" s="795">
        <f>IF(INDEX(Historical!$H$7:$H$1442,MATCH(B117,Historical!$B$7:$B$1449,0))=0,"n/a",((INDEX(Historical!$C$7:$C$1442,MATCH(B117,Historical!$B$7:$B$1449,0))/INDEX(Historical!$H$7:$H$1442,MATCH(B117,Historical!$B$7:$B$1449,0)))^(1/5)-1)*100)</f>
        <v>11.711059850008043</v>
      </c>
      <c r="V117" s="795">
        <f>IF(INDEX(Historical!$O$7:$O$1442,MATCH(B117,Historical!$B$7:$B$1449,0))=0,"n/a",((INDEX(Historical!$C$7:$C$1442,MATCH(B117,Historical!$B$7:$B$1449,0))/INDEX(Historical!$O$7:$O$1442,MATCH(B117,Historical!$B$7:$B$1449,0)))^(1/10)-1)*100)</f>
        <v>8.532940454248461</v>
      </c>
      <c r="W117" s="796">
        <f>IF(OR(U117&lt;=0,U117="n/a",V117&lt;=0,V117="n/a"),"n/a",U117/V117)</f>
        <v>1.3724530146202099</v>
      </c>
      <c r="X117" s="797" t="str">
        <f>IF(OR(AJ117&lt;=0,AJ117="n/a",U117&lt;=0,U117="n/a"),"n/a",U117/AJ117)</f>
        <v>n/a</v>
      </c>
      <c r="Y117" s="764" t="s">
        <v>4239</v>
      </c>
      <c r="Z117" s="738">
        <f>IF(OR(AC117&lt;0.01,AC117="n/a"),"n/a",M117/AC117*100)</f>
        <v>38.974358974358978</v>
      </c>
      <c r="AA117" s="999">
        <f>IF(OR(AC117&lt;0.01,AC117="n/a"),"n/a",I117/AC117)</f>
        <v>21.507692307692306</v>
      </c>
      <c r="AB117" s="1000">
        <v>12</v>
      </c>
      <c r="AC117" s="978">
        <v>1.95</v>
      </c>
      <c r="AD117" s="978">
        <v>3.08</v>
      </c>
      <c r="AE117" s="978">
        <v>6.4</v>
      </c>
      <c r="AF117" s="978">
        <v>1.89</v>
      </c>
      <c r="AG117" s="978">
        <v>8</v>
      </c>
      <c r="AH117" s="978">
        <v>-20</v>
      </c>
      <c r="AI117" s="978">
        <v>11.72</v>
      </c>
      <c r="AJ117" s="978">
        <v>-1.6</v>
      </c>
      <c r="AK117" s="978">
        <v>7.0000000000000009</v>
      </c>
      <c r="AL117" s="991">
        <v>580.87</v>
      </c>
      <c r="AM117" s="985">
        <v>1.0999999999999999</v>
      </c>
      <c r="AN117" s="978">
        <v>0.02</v>
      </c>
      <c r="AO117" s="838">
        <f>IF(U117="n/a","n/a",IF(AA117&lt;0,"n/a",IF(AA117="n/a","n/a",J117+U117-AA117)))</f>
        <v>-7.9845199159579874</v>
      </c>
      <c r="AP117" s="839">
        <f>IF(U117="n/a","n/a",J117+U117)</f>
        <v>13.523172391734319</v>
      </c>
      <c r="AQ117" s="1001">
        <f>IF(OR(AC117&lt;0.01,AF117="n/a"),"n/a",(I117/SQRT(22.5*AC117*(I117/AF117))-1)*100)</f>
        <v>34.411537966282999</v>
      </c>
      <c r="AR117" s="738">
        <f>INDEX(Historical!$C$7:$C$1442,MATCH(B117,Historical!$B$7:$B$1449,0))*IF(AH117="n/a",1.03,IF(AH117&lt;0,1.01,IF(AH117&gt;10,1.1,(1+AH117/100))))</f>
        <v>0.64134999999999998</v>
      </c>
      <c r="AS117" s="999">
        <f>IF($AI117="n/a",1.03*AR117,IF($AI117&lt;0,1.01*AR117,IF($AI117&gt;10,1.1*AR117,(1+$AI117/100)*AR117)))</f>
        <v>0.70548500000000003</v>
      </c>
      <c r="AT117" s="999">
        <f>IF($AK117="n/a",1.03*AS117,IF($AK117&lt;0,1.01*AS117,IF($AK117&gt;10,1.1*AS117,(1+$AK117/100)*AS117)))</f>
        <v>0.75486895000000009</v>
      </c>
      <c r="AU117" s="999">
        <f>IF($AK117="n/a",1.03*AT117,IF($AK117&lt;0,1.01*AT117,IF($AK117&gt;10,1.1*AT117,(1+$AK117/100)*AT117)))</f>
        <v>0.8077097765000002</v>
      </c>
      <c r="AV117" s="999">
        <f>IF($AK117="n/a",1.03*AU117,IF($AK117&lt;0,1.01*AU117,IF($AK117&gt;10,1.1*AU117,(1+$AK117/100)*AU117)))</f>
        <v>0.86424946085500032</v>
      </c>
      <c r="AW117" s="738">
        <f>SUM(AR117:AV117)</f>
        <v>3.7736631873550008</v>
      </c>
      <c r="AX117" s="846">
        <f>AW117/I117*100</f>
        <v>8.9977663027062498</v>
      </c>
      <c r="AY117" s="1080">
        <v>0.57999999999999996</v>
      </c>
      <c r="AZ117" s="985">
        <v>32.090000000000003</v>
      </c>
      <c r="BA117" s="985">
        <v>-7.6700000000000008</v>
      </c>
      <c r="BB117" s="985">
        <v>1.77</v>
      </c>
      <c r="BC117" s="985">
        <v>1.82</v>
      </c>
      <c r="BE117" s="700">
        <v>2005</v>
      </c>
      <c r="BF117" s="1013">
        <f>IF(BE117&gt;2008,0,IF(BE117&gt;2001,1,IF(BE117&gt;1990,2,IF(BE117&gt;1980,3,IF(BE117&gt;1973,4,IF(BE117&gt;1970,5,IF(BE117&gt;1960,6,IF(BE117&gt;1958,7,IF(BE117&gt;1953,8,9)))))))))</f>
        <v>1</v>
      </c>
      <c r="BG117" s="995">
        <v>1</v>
      </c>
    </row>
    <row r="118" spans="1:59" ht="11.25" customHeight="1" x14ac:dyDescent="0.2">
      <c r="A118" s="976" t="s">
        <v>155</v>
      </c>
      <c r="B118" s="988" t="s">
        <v>156</v>
      </c>
      <c r="C118" s="1070" t="s">
        <v>123</v>
      </c>
      <c r="D118" s="1070" t="s">
        <v>4404</v>
      </c>
      <c r="E118" s="828">
        <v>35</v>
      </c>
      <c r="F118" s="1148">
        <v>77</v>
      </c>
      <c r="G118" s="1148" t="s">
        <v>37</v>
      </c>
      <c r="H118" s="1148" t="s">
        <v>37</v>
      </c>
      <c r="I118" s="978">
        <v>48.84</v>
      </c>
      <c r="J118" s="738">
        <f>(M118/I118)*100</f>
        <v>2.5389025389025388</v>
      </c>
      <c r="K118" s="990">
        <v>0.31</v>
      </c>
      <c r="L118" s="1000">
        <v>4</v>
      </c>
      <c r="M118" s="729">
        <f>K118*L118</f>
        <v>1.24</v>
      </c>
      <c r="N118" s="983" t="s">
        <v>119</v>
      </c>
      <c r="O118" s="831">
        <v>0.3</v>
      </c>
      <c r="P118" s="694">
        <v>43150</v>
      </c>
      <c r="Q118" s="694">
        <v>43160</v>
      </c>
      <c r="R118" s="729">
        <f>(K118-O118)/O118*100</f>
        <v>3.3333333333333366</v>
      </c>
      <c r="S118" s="795">
        <f>IF(INDEX(Historical!$D$7:$D$1442,MATCH(B118,Historical!$B$7:$B$1449,0))=0,"n/a",(INDEX(Historical!$C$7:$C$1442,MATCH(B118,Historical!$B$7:$B$1449,0))/INDEX(Historical!$D$7:$D$1442,MATCH(B118,Historical!$B$7:$B$1449,0))-1)*100)</f>
        <v>3.3333333333333437</v>
      </c>
      <c r="T118" s="795">
        <f>IF(INDEX(Historical!$F$7:$F$1442,MATCH(B118,Historical!$B$7:$B$1449,0))=0,"n/a",((INDEX(Historical!$C$7:$C$1442,MATCH(B118,Historical!$B$7:$B$1449,0))/INDEX(Historical!$F$7:$F$1442,MATCH(B118,Historical!$B$7:$B$1449,0)))^(1/3)-1)*100)</f>
        <v>3.4509669068251148</v>
      </c>
      <c r="U118" s="795">
        <f>IF(INDEX(Historical!$H$7:$H$1442,MATCH(B118,Historical!$B$7:$B$1449,0))=0,"n/a",((INDEX(Historical!$C$7:$C$1442,MATCH(B118,Historical!$B$7:$B$1449,0))/INDEX(Historical!$H$7:$H$1442,MATCH(B118,Historical!$B$7:$B$1449,0)))^(1/5)-1)*100)</f>
        <v>3.5804203580214189</v>
      </c>
      <c r="V118" s="795">
        <f>IF(INDEX(Historical!$O$7:$O$1442,MATCH(B118,Historical!$B$7:$B$1449,0))=0,"n/a",((INDEX(Historical!$C$7:$C$1442,MATCH(B118,Historical!$B$7:$B$1449,0))/INDEX(Historical!$O$7:$O$1442,MATCH(B118,Historical!$B$7:$B$1449,0)))^(1/10)-1)*100)</f>
        <v>3.4889311008476032</v>
      </c>
      <c r="W118" s="796">
        <f>IF(OR(U118&lt;=0,U118="n/a",V118&lt;=0,V118="n/a"),"n/a",U118/V118)</f>
        <v>1.0262227182278232</v>
      </c>
      <c r="X118" s="797" t="str">
        <f>IF(OR(AJ118&lt;=0,AJ118="n/a",U118&lt;=0,U118="n/a"),"n/a",U118/AJ118)</f>
        <v>n/a</v>
      </c>
      <c r="Y118" s="988"/>
      <c r="Z118" s="738">
        <f>IF(OR(AC118&lt;0.01,AC118="n/a"),"n/a",M118/AC118*100)</f>
        <v>269.56521739130437</v>
      </c>
      <c r="AA118" s="999">
        <f>IF(OR(AC118&lt;0.01,AC118="n/a"),"n/a",I118/AC118)</f>
        <v>106.17391304347827</v>
      </c>
      <c r="AB118" s="1000">
        <v>12</v>
      </c>
      <c r="AC118" s="978">
        <v>0.46</v>
      </c>
      <c r="AD118" s="978">
        <v>11.6</v>
      </c>
      <c r="AE118" s="978">
        <v>1.0900000000000001</v>
      </c>
      <c r="AF118" s="978">
        <v>3.74</v>
      </c>
      <c r="AG118" s="978">
        <v>9.3000000000000007</v>
      </c>
      <c r="AH118" s="978">
        <v>-88.3</v>
      </c>
      <c r="AI118" s="978">
        <v>7.6300000000000008</v>
      </c>
      <c r="AJ118" s="978">
        <v>-27.1</v>
      </c>
      <c r="AK118" s="978">
        <v>9.1300000000000008</v>
      </c>
      <c r="AL118" s="991">
        <v>4440</v>
      </c>
      <c r="AM118" s="985">
        <v>0.5</v>
      </c>
      <c r="AN118" s="978">
        <v>1.22</v>
      </c>
      <c r="AO118" s="838">
        <f>IF(U118="n/a","n/a",IF(AA118&lt;0,"n/a",IF(AA118="n/a","n/a",J118+U118-AA118)))</f>
        <v>-100.0545901465543</v>
      </c>
      <c r="AP118" s="839">
        <f>IF(U118="n/a","n/a",J118+U118)</f>
        <v>6.1193228969239577</v>
      </c>
      <c r="AQ118" s="1001">
        <f>IF(OR(AC118&lt;0.01,AF118="n/a"),"n/a",(I118/SQRT(22.5*AC118*(I118/AF118))-1)*100)</f>
        <v>320.10074706093945</v>
      </c>
      <c r="AR118" s="738">
        <f>INDEX(Historical!$C$7:$C$1442,MATCH(B118,Historical!$B$7:$B$1449,0))*IF(AH118="n/a",1.03,IF(AH118&lt;0,1.01,IF(AH118&gt;10,1.1,(1+AH118/100))))</f>
        <v>1.2524</v>
      </c>
      <c r="AS118" s="999">
        <f>IF($AI118="n/a",1.03*AR118,IF($AI118&lt;0,1.01*AR118,IF($AI118&gt;10,1.1*AR118,(1+$AI118/100)*AR118)))</f>
        <v>1.3479581199999999</v>
      </c>
      <c r="AT118" s="999">
        <f>IF($AK118="n/a",1.03*AS118,IF($AK118&lt;0,1.01*AS118,IF($AK118&gt;10,1.1*AS118,(1+$AK118/100)*AS118)))</f>
        <v>1.4710266963559999</v>
      </c>
      <c r="AU118" s="999">
        <f>IF($AK118="n/a",1.03*AT118,IF($AK118&lt;0,1.01*AT118,IF($AK118&gt;10,1.1*AT118,(1+$AK118/100)*AT118)))</f>
        <v>1.6053314337333027</v>
      </c>
      <c r="AV118" s="999">
        <f>IF($AK118="n/a",1.03*AU118,IF($AK118&lt;0,1.01*AU118,IF($AK118&gt;10,1.1*AU118,(1+$AK118/100)*AU118)))</f>
        <v>1.751898193633153</v>
      </c>
      <c r="AW118" s="738">
        <f>SUM(AR118:AV118)</f>
        <v>7.4286144437224557</v>
      </c>
      <c r="AX118" s="846">
        <f>AW118/I118*100</f>
        <v>15.21010328362501</v>
      </c>
      <c r="AY118" s="1080">
        <v>0.85</v>
      </c>
      <c r="AZ118" s="985">
        <v>19.53</v>
      </c>
      <c r="BA118" s="985">
        <v>-7.85</v>
      </c>
      <c r="BB118" s="985">
        <v>3.74</v>
      </c>
      <c r="BC118" s="985">
        <v>6.4399999999999995</v>
      </c>
      <c r="BE118" s="700">
        <v>1984</v>
      </c>
      <c r="BF118" s="1013">
        <f>IF(BE118&gt;2008,0,IF(BE118&gt;2001,1,IF(BE118&gt;1990,2,IF(BE118&gt;1980,3,IF(BE118&gt;1973,4,IF(BE118&gt;1970,5,IF(BE118&gt;1960,6,IF(BE118&gt;1958,7,IF(BE118&gt;1953,8,9)))))))))</f>
        <v>3</v>
      </c>
      <c r="BG118" s="995">
        <v>3</v>
      </c>
    </row>
    <row r="119" spans="1:59" ht="11.25" customHeight="1" x14ac:dyDescent="0.2">
      <c r="A119" s="976" t="s">
        <v>1026</v>
      </c>
      <c r="B119" s="988" t="s">
        <v>1027</v>
      </c>
      <c r="C119" s="1070" t="s">
        <v>108</v>
      </c>
      <c r="D119" s="1070" t="s">
        <v>4401</v>
      </c>
      <c r="E119" s="828">
        <v>8</v>
      </c>
      <c r="F119" s="1148">
        <v>524</v>
      </c>
      <c r="G119" s="1273" t="s">
        <v>115</v>
      </c>
      <c r="H119" s="1273" t="s">
        <v>115</v>
      </c>
      <c r="I119" s="987">
        <v>36.99</v>
      </c>
      <c r="J119" s="738">
        <f>(M119/I119)*100</f>
        <v>2.7034333603676668</v>
      </c>
      <c r="K119" s="990">
        <v>0.25</v>
      </c>
      <c r="L119" s="1000">
        <v>4</v>
      </c>
      <c r="M119" s="729">
        <f>K119*L119</f>
        <v>1</v>
      </c>
      <c r="N119" s="983" t="s">
        <v>119</v>
      </c>
      <c r="O119" s="831">
        <v>0.22</v>
      </c>
      <c r="P119" s="973">
        <v>43312</v>
      </c>
      <c r="Q119" s="973">
        <v>43344</v>
      </c>
      <c r="R119" s="729">
        <f>(K119-O119)/O119*100</f>
        <v>13.636363636363635</v>
      </c>
      <c r="S119" s="795">
        <f>IF(INDEX(Historical!$D$7:$D$1442,MATCH(B119,Historical!$B$7:$B$1449,0))=0,"n/a",(INDEX(Historical!$C$7:$C$1442,MATCH(B119,Historical!$B$7:$B$1449,0))/INDEX(Historical!$D$7:$D$1442,MATCH(B119,Historical!$B$7:$B$1449,0))-1)*100)</f>
        <v>9.302325581395344</v>
      </c>
      <c r="T119" s="795">
        <f>IF(INDEX(Historical!$F$7:$F$1442,MATCH(B119,Historical!$B$7:$B$1449,0))=0,"n/a",((INDEX(Historical!$C$7:$C$1442,MATCH(B119,Historical!$B$7:$B$1449,0))/INDEX(Historical!$F$7:$F$1442,MATCH(B119,Historical!$B$7:$B$1449,0)))^(1/3)-1)*100)</f>
        <v>6.4170176581825888</v>
      </c>
      <c r="U119" s="795">
        <f>IF(INDEX(Historical!$H$7:$H$1442,MATCH(B119,Historical!$B$7:$B$1449,0))=0,"n/a",((INDEX(Historical!$C$7:$C$1442,MATCH(B119,Historical!$B$7:$B$1449,0))/INDEX(Historical!$H$7:$H$1442,MATCH(B119,Historical!$B$7:$B$1449,0)))^(1/5)-1)*100)</f>
        <v>6.3789630349909698</v>
      </c>
      <c r="V119" s="795">
        <f>IF(INDEX(Historical!$O$7:$O$1442,MATCH(B119,Historical!$B$7:$B$1449,0))=0,"n/a",((INDEX(Historical!$C$7:$C$1442,MATCH(B119,Historical!$B$7:$B$1449,0))/INDEX(Historical!$O$7:$O$1442,MATCH(B119,Historical!$B$7:$B$1449,0)))^(1/10)-1)*100)</f>
        <v>5.6996159590350093</v>
      </c>
      <c r="W119" s="796">
        <f>IF(OR(U119&lt;=0,U119="n/a",V119&lt;=0,V119="n/a"),"n/a",U119/V119)</f>
        <v>1.1191917281512735</v>
      </c>
      <c r="X119" s="797">
        <f>IF(OR(AJ119&lt;=0,AJ119="n/a",U119&lt;=0,U119="n/a"),"n/a",U119/AJ119)</f>
        <v>0.96650955075620748</v>
      </c>
      <c r="Y119" s="753"/>
      <c r="Z119" s="738">
        <f>IF(OR(AC119&lt;0.01,AC119="n/a"),"n/a",M119/AC119*100)</f>
        <v>31.948881789137378</v>
      </c>
      <c r="AA119" s="999">
        <f>IF(OR(AC119&lt;0.01,AC119="n/a"),"n/a",I119/AC119)</f>
        <v>11.817891373801919</v>
      </c>
      <c r="AB119" s="1000">
        <v>12</v>
      </c>
      <c r="AC119" s="978">
        <v>3.13</v>
      </c>
      <c r="AD119" s="978">
        <v>1.69</v>
      </c>
      <c r="AE119" s="978">
        <v>4.1100000000000003</v>
      </c>
      <c r="AF119" s="978">
        <v>1.36</v>
      </c>
      <c r="AG119" s="978">
        <v>6.4</v>
      </c>
      <c r="AH119" s="978">
        <v>3.8</v>
      </c>
      <c r="AI119" s="978">
        <v>7.55</v>
      </c>
      <c r="AJ119" s="978">
        <v>6.6000000000000005</v>
      </c>
      <c r="AK119" s="978">
        <v>7.0000000000000009</v>
      </c>
      <c r="AL119" s="991">
        <v>743.87</v>
      </c>
      <c r="AM119" s="985">
        <v>1.3</v>
      </c>
      <c r="AN119" s="978">
        <v>0.22</v>
      </c>
      <c r="AO119" s="838">
        <f>IF(U119="n/a","n/a",IF(AA119&lt;0,"n/a",IF(AA119="n/a","n/a",J119+U119-AA119)))</f>
        <v>-2.7354949784432829</v>
      </c>
      <c r="AP119" s="839">
        <f>IF(U119="n/a","n/a",J119+U119)</f>
        <v>9.0823963953586357</v>
      </c>
      <c r="AQ119" s="1001">
        <f>IF(OR(AC119&lt;0.01,AF119="n/a"),"n/a",(I119/SQRT(22.5*AC119*(I119/AF119))-1)*100)</f>
        <v>-15.482198408012927</v>
      </c>
      <c r="AR119" s="738">
        <f>INDEX(Historical!$C$7:$C$1442,MATCH(B119,Historical!$B$7:$B$1449,0))*IF(AH119="n/a",1.03,IF(AH119&lt;0,1.01,IF(AH119&gt;10,1.1,(1+AH119/100))))</f>
        <v>0.97572000000000003</v>
      </c>
      <c r="AS119" s="999">
        <f>IF($AI119="n/a",1.03*AR119,IF($AI119&lt;0,1.01*AR119,IF($AI119&gt;10,1.1*AR119,(1+$AI119/100)*AR119)))</f>
        <v>1.04938686</v>
      </c>
      <c r="AT119" s="999">
        <f>IF($AK119="n/a",1.03*AS119,IF($AK119&lt;0,1.01*AS119,IF($AK119&gt;10,1.1*AS119,(1+$AK119/100)*AS119)))</f>
        <v>1.1228439402000001</v>
      </c>
      <c r="AU119" s="999">
        <f>IF($AK119="n/a",1.03*AT119,IF($AK119&lt;0,1.01*AT119,IF($AK119&gt;10,1.1*AT119,(1+$AK119/100)*AT119)))</f>
        <v>1.2014430160140002</v>
      </c>
      <c r="AV119" s="999">
        <f>IF($AK119="n/a",1.03*AU119,IF($AK119&lt;0,1.01*AU119,IF($AK119&gt;10,1.1*AU119,(1+$AK119/100)*AU119)))</f>
        <v>1.2855440271349803</v>
      </c>
      <c r="AW119" s="738">
        <f>SUM(AR119:AV119)</f>
        <v>5.6349378433489807</v>
      </c>
      <c r="AX119" s="846">
        <f>AW119/I119*100</f>
        <v>15.233678949307869</v>
      </c>
      <c r="AY119" s="1080">
        <v>0.72</v>
      </c>
      <c r="AZ119" s="985">
        <v>12.64</v>
      </c>
      <c r="BA119" s="985">
        <v>-26.529999999999998</v>
      </c>
      <c r="BB119" s="985">
        <v>0.88</v>
      </c>
      <c r="BC119" s="985">
        <v>-15.7</v>
      </c>
      <c r="BE119" s="700">
        <v>2011</v>
      </c>
      <c r="BF119" s="1013">
        <f>IF(BE119&gt;2008,0,IF(BE119&gt;2001,1,IF(BE119&gt;1990,2,IF(BE119&gt;1980,3,IF(BE119&gt;1973,4,IF(BE119&gt;1970,5,IF(BE119&gt;1960,6,IF(BE119&gt;1958,7,IF(BE119&gt;1953,8,9)))))))))</f>
        <v>0</v>
      </c>
      <c r="BG119" s="995">
        <v>0.8</v>
      </c>
    </row>
    <row r="120" spans="1:59" s="874" customFormat="1" ht="11.25" customHeight="1" x14ac:dyDescent="0.2">
      <c r="A120" s="733" t="s">
        <v>1013</v>
      </c>
      <c r="B120" s="882" t="s">
        <v>1014</v>
      </c>
      <c r="C120" s="1070" t="s">
        <v>154</v>
      </c>
      <c r="D120" s="1070" t="s">
        <v>4411</v>
      </c>
      <c r="E120" s="854">
        <v>10</v>
      </c>
      <c r="F120" s="1148">
        <v>334</v>
      </c>
      <c r="G120" s="1272" t="s">
        <v>115</v>
      </c>
      <c r="H120" s="1272" t="s">
        <v>115</v>
      </c>
      <c r="I120" s="855">
        <v>49.37</v>
      </c>
      <c r="J120" s="856">
        <f>(M120/I120)*100</f>
        <v>3.3218553777597735</v>
      </c>
      <c r="K120" s="857">
        <v>0.41</v>
      </c>
      <c r="L120" s="858">
        <v>4</v>
      </c>
      <c r="M120" s="859">
        <f>K120*L120</f>
        <v>1.64</v>
      </c>
      <c r="N120" s="860" t="s">
        <v>140</v>
      </c>
      <c r="O120" s="861">
        <v>0.4</v>
      </c>
      <c r="P120" s="862">
        <v>43468</v>
      </c>
      <c r="Q120" s="862">
        <v>43497</v>
      </c>
      <c r="R120" s="859">
        <f>(K120-O120)/O120*100</f>
        <v>2.4999999999999885</v>
      </c>
      <c r="S120" s="795">
        <f>IF(INDEX(Historical!$D$7:$D$1442,MATCH(B120,Historical!$B$7:$B$1449,0))=0,"n/a",(INDEX(Historical!$C$7:$C$1442,MATCH(B120,Historical!$B$7:$B$1449,0))/INDEX(Historical!$D$7:$D$1442,MATCH(B120,Historical!$B$7:$B$1449,0))-1)*100)</f>
        <v>2.5641025641025772</v>
      </c>
      <c r="T120" s="795">
        <f>IF(INDEX(Historical!$F$7:$F$1442,MATCH(B120,Historical!$B$7:$B$1449,0))=0,"n/a",((INDEX(Historical!$C$7:$C$1442,MATCH(B120,Historical!$B$7:$B$1449,0))/INDEX(Historical!$F$7:$F$1442,MATCH(B120,Historical!$B$7:$B$1449,0)))^(1/3)-1)*100)</f>
        <v>2.6327791369625153</v>
      </c>
      <c r="U120" s="795">
        <f>IF(INDEX(Historical!$H$7:$H$1442,MATCH(B120,Historical!$B$7:$B$1449,0))=0,"n/a",((INDEX(Historical!$C$7:$C$1442,MATCH(B120,Historical!$B$7:$B$1449,0))/INDEX(Historical!$H$7:$H$1442,MATCH(B120,Historical!$B$7:$B$1449,0)))^(1/5)-1)*100)</f>
        <v>2.7066087089351765</v>
      </c>
      <c r="V120" s="795">
        <f>IF(INDEX(Historical!$O$7:$O$1442,MATCH(B120,Historical!$B$7:$B$1449,0))=0,"n/a",((INDEX(Historical!$C$7:$C$1442,MATCH(B120,Historical!$B$7:$B$1449,0))/INDEX(Historical!$O$7:$O$1442,MATCH(B120,Historical!$B$7:$B$1449,0)))^(1/10)-1)*100)</f>
        <v>2.5816852996224604</v>
      </c>
      <c r="W120" s="863">
        <f>IF(OR(U120&lt;=0,U120="n/a",V120&lt;=0,V120="n/a"),"n/a",U120/V120)</f>
        <v>1.0483883180227214</v>
      </c>
      <c r="X120" s="864">
        <f>IF(OR(AJ120&lt;=0,AJ120="n/a",U120&lt;=0,U120="n/a"),"n/a",U120/AJ120)</f>
        <v>0.17690252999576317</v>
      </c>
      <c r="Y120" s="865"/>
      <c r="Z120" s="856">
        <f>IF(OR(AC120&lt;0.01,AC120="n/a"),"n/a",M120/AC120*100)</f>
        <v>53.594771241830067</v>
      </c>
      <c r="AA120" s="866">
        <f>IF(OR(AC120&lt;0.01,AC120="n/a"),"n/a",I120/AC120)</f>
        <v>16.133986928104573</v>
      </c>
      <c r="AB120" s="858">
        <v>8</v>
      </c>
      <c r="AC120" s="867">
        <v>3.06</v>
      </c>
      <c r="AD120" s="867">
        <v>1.78</v>
      </c>
      <c r="AE120" s="867">
        <v>3.58</v>
      </c>
      <c r="AF120" s="867">
        <v>5.91</v>
      </c>
      <c r="AG120" s="867">
        <v>3</v>
      </c>
      <c r="AH120" s="867">
        <v>-10.9</v>
      </c>
      <c r="AI120" s="867">
        <v>6.1</v>
      </c>
      <c r="AJ120" s="867">
        <v>15.299999999999999</v>
      </c>
      <c r="AK120" s="867">
        <v>9.1</v>
      </c>
      <c r="AL120" s="868">
        <v>80730</v>
      </c>
      <c r="AM120" s="869">
        <v>0.16</v>
      </c>
      <c r="AN120" s="867">
        <v>0.54</v>
      </c>
      <c r="AO120" s="870">
        <f>IF(U120="n/a","n/a",IF(AA120&lt;0,"n/a",IF(AA120="n/a","n/a",J120+U120-AA120)))</f>
        <v>-10.105522841409623</v>
      </c>
      <c r="AP120" s="871">
        <f>IF(U120="n/a","n/a",J120+U120)</f>
        <v>6.0284640866949495</v>
      </c>
      <c r="AQ120" s="872">
        <f>IF(OR(AC120&lt;0.01,AF120="n/a"),"n/a",(I120/SQRT(22.5*AC120*(I120/AF120))-1)*100)</f>
        <v>105.86064622576123</v>
      </c>
      <c r="AR120" s="738">
        <f>INDEX(Historical!$C$7:$C$1442,MATCH(B120,Historical!$B$7:$B$1449,0))*IF(AH120="n/a",1.03,IF(AH120&lt;0,1.01,IF(AH120&gt;10,1.1,(1+AH120/100))))</f>
        <v>1.6160000000000001</v>
      </c>
      <c r="AS120" s="866">
        <f>IF($AI120="n/a",1.03*AR120,IF($AI120&lt;0,1.01*AR120,IF($AI120&gt;10,1.1*AR120,(1+$AI120/100)*AR120)))</f>
        <v>1.7145760000000001</v>
      </c>
      <c r="AT120" s="866">
        <f>IF($AK120="n/a",1.03*AS120,IF($AK120&lt;0,1.01*AS120,IF($AK120&gt;10,1.1*AS120,(1+$AK120/100)*AS120)))</f>
        <v>1.8706024160000001</v>
      </c>
      <c r="AU120" s="866">
        <f>IF($AK120="n/a",1.03*AT120,IF($AK120&lt;0,1.01*AT120,IF($AK120&gt;10,1.1*AT120,(1+$AK120/100)*AT120)))</f>
        <v>2.0408272358560002</v>
      </c>
      <c r="AV120" s="866">
        <f>IF($AK120="n/a",1.03*AU120,IF($AK120&lt;0,1.01*AU120,IF($AK120&gt;10,1.1*AU120,(1+$AK120/100)*AU120)))</f>
        <v>2.2265425143188962</v>
      </c>
      <c r="AW120" s="856">
        <f>SUM(AR120:AV120)</f>
        <v>9.468548166174898</v>
      </c>
      <c r="AX120" s="873">
        <f>AW120/I120*100</f>
        <v>19.178748564259465</v>
      </c>
      <c r="AY120" s="1081">
        <v>0.87</v>
      </c>
      <c r="AZ120" s="869">
        <v>11.44</v>
      </c>
      <c r="BA120" s="869">
        <v>-29.520000000000003</v>
      </c>
      <c r="BB120" s="869">
        <v>-2.65</v>
      </c>
      <c r="BC120" s="869">
        <v>-9.77</v>
      </c>
      <c r="BD120" s="1033"/>
      <c r="BE120" s="700">
        <v>2010</v>
      </c>
      <c r="BF120" s="1013">
        <f>IF(BE120&gt;2008,0,IF(BE120&gt;2001,1,IF(BE120&gt;1990,2,IF(BE120&gt;1980,3,IF(BE120&gt;1973,4,IF(BE120&gt;1970,5,IF(BE120&gt;1960,6,IF(BE120&gt;1958,7,IF(BE120&gt;1953,8,9)))))))))</f>
        <v>0</v>
      </c>
      <c r="BG120" s="931">
        <v>1.0999999999999999</v>
      </c>
    </row>
    <row r="121" spans="1:59" ht="11.25" customHeight="1" x14ac:dyDescent="0.2">
      <c r="A121" s="984" t="s">
        <v>468</v>
      </c>
      <c r="B121" s="988" t="s">
        <v>469</v>
      </c>
      <c r="C121" s="1070" t="s">
        <v>108</v>
      </c>
      <c r="D121" s="1070" t="s">
        <v>4401</v>
      </c>
      <c r="E121" s="828">
        <v>14</v>
      </c>
      <c r="F121" s="1148">
        <v>267</v>
      </c>
      <c r="G121" s="1136" t="s">
        <v>37</v>
      </c>
      <c r="H121" s="1136" t="s">
        <v>37</v>
      </c>
      <c r="I121" s="987">
        <v>83.11</v>
      </c>
      <c r="J121" s="738">
        <f>(M121/I121)*100</f>
        <v>2.4064492840813378</v>
      </c>
      <c r="K121" s="990">
        <v>0.5</v>
      </c>
      <c r="L121" s="1000">
        <v>4</v>
      </c>
      <c r="M121" s="729">
        <f>K121*L121</f>
        <v>2</v>
      </c>
      <c r="N121" s="983" t="s">
        <v>470</v>
      </c>
      <c r="O121" s="831">
        <v>0.45</v>
      </c>
      <c r="P121" s="973">
        <v>43322</v>
      </c>
      <c r="Q121" s="973">
        <v>43339</v>
      </c>
      <c r="R121" s="729">
        <f>(K121-O121)/O121*100</f>
        <v>11.111111111111107</v>
      </c>
      <c r="S121" s="795">
        <f>IF(INDEX(Historical!$D$7:$D$1442,MATCH(B121,Historical!$B$7:$B$1449,0))=0,"n/a",(INDEX(Historical!$C$7:$C$1442,MATCH(B121,Historical!$B$7:$B$1449,0))/INDEX(Historical!$D$7:$D$1442,MATCH(B121,Historical!$B$7:$B$1449,0))-1)*100)</f>
        <v>7.3446327683615698</v>
      </c>
      <c r="T121" s="795">
        <f>IF(INDEX(Historical!$F$7:$F$1442,MATCH(B121,Historical!$B$7:$B$1449,0))=0,"n/a",((INDEX(Historical!$C$7:$C$1442,MATCH(B121,Historical!$B$7:$B$1449,0))/INDEX(Historical!$F$7:$F$1442,MATCH(B121,Historical!$B$7:$B$1449,0)))^(1/3)-1)*100)</f>
        <v>3.9813932143039965</v>
      </c>
      <c r="U121" s="795">
        <f>IF(INDEX(Historical!$H$7:$H$1442,MATCH(B121,Historical!$B$7:$B$1449,0))=0,"n/a",((INDEX(Historical!$C$7:$C$1442,MATCH(B121,Historical!$B$7:$B$1449,0))/INDEX(Historical!$H$7:$H$1442,MATCH(B121,Historical!$B$7:$B$1449,0)))^(1/5)-1)*100)</f>
        <v>4.2909385938183275</v>
      </c>
      <c r="V121" s="795">
        <f>IF(INDEX(Historical!$O$7:$O$1442,MATCH(B121,Historical!$B$7:$B$1449,0))=0,"n/a",((INDEX(Historical!$C$7:$C$1442,MATCH(B121,Historical!$B$7:$B$1449,0))/INDEX(Historical!$O$7:$O$1442,MATCH(B121,Historical!$B$7:$B$1449,0)))^(1/10)-1)*100)</f>
        <v>8.0623865802826202</v>
      </c>
      <c r="W121" s="796">
        <f>IF(OR(U121&lt;=0,U121="n/a",V121&lt;=0,V121="n/a"),"n/a",U121/V121)</f>
        <v>0.53221692498747841</v>
      </c>
      <c r="X121" s="797">
        <f>IF(OR(AJ121&lt;=0,AJ121="n/a",U121&lt;=0,U121="n/a"),"n/a",U121/AJ121)</f>
        <v>7.1515643230305459</v>
      </c>
      <c r="Y121" s="989"/>
      <c r="Z121" s="738">
        <f>IF(OR(AC121&lt;0.01,AC121="n/a"),"n/a",M121/AC121*100)</f>
        <v>31.05590062111801</v>
      </c>
      <c r="AA121" s="999">
        <f>IF(OR(AC121&lt;0.01,AC121="n/a"),"n/a",I121/AC121)</f>
        <v>12.905279503105589</v>
      </c>
      <c r="AB121" s="1000">
        <v>12</v>
      </c>
      <c r="AC121" s="978">
        <v>6.44</v>
      </c>
      <c r="AD121" s="978">
        <v>1.84</v>
      </c>
      <c r="AE121" s="978">
        <v>5.32</v>
      </c>
      <c r="AF121" s="978">
        <v>1.49</v>
      </c>
      <c r="AG121" s="978">
        <v>11.5</v>
      </c>
      <c r="AH121" s="978">
        <v>50</v>
      </c>
      <c r="AI121" s="978">
        <v>10.870000000000001</v>
      </c>
      <c r="AJ121" s="978">
        <v>0.6</v>
      </c>
      <c r="AK121" s="978">
        <v>7.0000000000000009</v>
      </c>
      <c r="AL121" s="991">
        <v>5950</v>
      </c>
      <c r="AM121" s="985">
        <v>53.5</v>
      </c>
      <c r="AN121" s="978">
        <v>0.05</v>
      </c>
      <c r="AO121" s="838">
        <f>IF(U121="n/a","n/a",IF(AA121&lt;0,"n/a",IF(AA121="n/a","n/a",J121+U121-AA121)))</f>
        <v>-6.2078916252059244</v>
      </c>
      <c r="AP121" s="839">
        <f>IF(U121="n/a","n/a",J121+U121)</f>
        <v>6.6973878778996649</v>
      </c>
      <c r="AQ121" s="1001">
        <f>IF(OR(AC121&lt;0.01,AF121="n/a"),"n/a",(I121/SQRT(22.5*AC121*(I121/AF121))-1)*100)</f>
        <v>-7.5545411015474624</v>
      </c>
      <c r="AR121" s="738">
        <f>INDEX(Historical!$C$7:$C$1442,MATCH(B121,Historical!$B$7:$B$1449,0))*IF(AH121="n/a",1.03,IF(AH121&lt;0,1.01,IF(AH121&gt;10,1.1,(1+AH121/100))))</f>
        <v>2.09</v>
      </c>
      <c r="AS121" s="999">
        <f>IF($AI121="n/a",1.03*AR121,IF($AI121&lt;0,1.01*AR121,IF($AI121&gt;10,1.1*AR121,(1+$AI121/100)*AR121)))</f>
        <v>2.2989999999999999</v>
      </c>
      <c r="AT121" s="999">
        <f>IF($AK121="n/a",1.03*AS121,IF($AK121&lt;0,1.01*AS121,IF($AK121&gt;10,1.1*AS121,(1+$AK121/100)*AS121)))</f>
        <v>2.4599299999999999</v>
      </c>
      <c r="AU121" s="999">
        <f>IF($AK121="n/a",1.03*AT121,IF($AK121&lt;0,1.01*AT121,IF($AK121&gt;10,1.1*AT121,(1+$AK121/100)*AT121)))</f>
        <v>2.6321251000000001</v>
      </c>
      <c r="AV121" s="999">
        <f>IF($AK121="n/a",1.03*AU121,IF($AK121&lt;0,1.01*AU121,IF($AK121&gt;10,1.1*AU121,(1+$AK121/100)*AU121)))</f>
        <v>2.8163738570000003</v>
      </c>
      <c r="AW121" s="738">
        <f>SUM(AR121:AV121)</f>
        <v>12.297428956999999</v>
      </c>
      <c r="AX121" s="846">
        <f>AW121/I121*100</f>
        <v>14.796569554806883</v>
      </c>
      <c r="AY121" s="1080">
        <v>1.1599999999999999</v>
      </c>
      <c r="AZ121" s="985">
        <v>18.8</v>
      </c>
      <c r="BA121" s="985">
        <v>-22.33</v>
      </c>
      <c r="BB121" s="985">
        <v>4.8599999999999994</v>
      </c>
      <c r="BC121" s="985">
        <v>-11.110000000000001</v>
      </c>
      <c r="BE121" s="700">
        <v>2005</v>
      </c>
      <c r="BF121" s="1013">
        <f>IF(BE121&gt;2008,0,IF(BE121&gt;2001,1,IF(BE121&gt;1990,2,IF(BE121&gt;1980,3,IF(BE121&gt;1973,4,IF(BE121&gt;1970,5,IF(BE121&gt;1960,6,IF(BE121&gt;1958,7,IF(BE121&gt;1953,8,9)))))))))</f>
        <v>1</v>
      </c>
      <c r="BG121" s="995">
        <v>1.2</v>
      </c>
    </row>
    <row r="122" spans="1:59" ht="11.25" customHeight="1" x14ac:dyDescent="0.2">
      <c r="A122" s="993" t="s">
        <v>985</v>
      </c>
      <c r="B122" s="988" t="s">
        <v>986</v>
      </c>
      <c r="C122" s="1070" t="s">
        <v>108</v>
      </c>
      <c r="D122" s="1070" t="s">
        <v>4401</v>
      </c>
      <c r="E122" s="828">
        <v>6</v>
      </c>
      <c r="F122" s="1148">
        <v>687</v>
      </c>
      <c r="G122" s="1133" t="s">
        <v>106</v>
      </c>
      <c r="H122" s="1133" t="s">
        <v>106</v>
      </c>
      <c r="I122" s="987">
        <v>27.75</v>
      </c>
      <c r="J122" s="738">
        <f>(M122/I122)*100</f>
        <v>2.1621621621621618</v>
      </c>
      <c r="K122" s="990">
        <v>0.15</v>
      </c>
      <c r="L122" s="1000">
        <v>4</v>
      </c>
      <c r="M122" s="729">
        <f>K122*L122</f>
        <v>0.6</v>
      </c>
      <c r="N122" s="983" t="s">
        <v>975</v>
      </c>
      <c r="O122" s="831">
        <v>0.14000000000000001</v>
      </c>
      <c r="P122" s="694">
        <v>43139</v>
      </c>
      <c r="Q122" s="694">
        <v>43147</v>
      </c>
      <c r="R122" s="729">
        <f>(K122-O122)/O122*100</f>
        <v>7.1428571428571281</v>
      </c>
      <c r="S122" s="795">
        <f>IF(INDEX(Historical!$D$7:$D$1442,MATCH(B122,Historical!$B$7:$B$1449,0))=0,"n/a",(INDEX(Historical!$C$7:$C$1442,MATCH(B122,Historical!$B$7:$B$1449,0))/INDEX(Historical!$D$7:$D$1442,MATCH(B122,Historical!$B$7:$B$1449,0))-1)*100)</f>
        <v>7.1428571428571397</v>
      </c>
      <c r="T122" s="795">
        <f>IF(INDEX(Historical!$F$7:$F$1442,MATCH(B122,Historical!$B$7:$B$1449,0))=0,"n/a",((INDEX(Historical!$C$7:$C$1442,MATCH(B122,Historical!$B$7:$B$1449,0))/INDEX(Historical!$F$7:$F$1442,MATCH(B122,Historical!$B$7:$B$1449,0)))^(1/3)-1)*100)</f>
        <v>14.471424255333186</v>
      </c>
      <c r="U122" s="795">
        <f>IF(INDEX(Historical!$H$7:$H$1442,MATCH(B122,Historical!$B$7:$B$1449,0))=0,"n/a",((INDEX(Historical!$C$7:$C$1442,MATCH(B122,Historical!$B$7:$B$1449,0))/INDEX(Historical!$H$7:$H$1442,MATCH(B122,Historical!$B$7:$B$1449,0)))^(1/5)-1)*100)</f>
        <v>71.877192758747881</v>
      </c>
      <c r="V122" s="795" t="str">
        <f>IF(INDEX(Historical!$O$7:$O$1442,MATCH(B122,Historical!$B$7:$B$1449,0))=0,"n/a",((INDEX(Historical!$C$7:$C$1442,MATCH(B122,Historical!$B$7:$B$1449,0))/INDEX(Historical!$O$7:$O$1442,MATCH(B122,Historical!$B$7:$B$1449,0)))^(1/10)-1)*100)</f>
        <v>n/a</v>
      </c>
      <c r="W122" s="796" t="str">
        <f>IF(OR(U122&lt;=0,U122="n/a",V122&lt;=0,V122="n/a"),"n/a",U122/V122)</f>
        <v>n/a</v>
      </c>
      <c r="X122" s="797" t="str">
        <f>IF(OR(AJ122&lt;=0,AJ122="n/a",U122&lt;=0,U122="n/a"),"n/a",U122/AJ122)</f>
        <v>n/a</v>
      </c>
      <c r="Y122" s="989"/>
      <c r="Z122" s="738" t="str">
        <f>IF(OR(AC122&lt;0.01,AC122="n/a"),"n/a",M122/AC122*100)</f>
        <v>n/a</v>
      </c>
      <c r="AA122" s="999" t="str">
        <f>IF(OR(AC122&lt;0.01,AC122="n/a"),"n/a",I122/AC122)</f>
        <v>n/a</v>
      </c>
      <c r="AB122" s="1000">
        <v>12</v>
      </c>
      <c r="AC122" s="978" t="s">
        <v>137</v>
      </c>
      <c r="AD122" s="978" t="s">
        <v>137</v>
      </c>
      <c r="AE122" s="978" t="s">
        <v>137</v>
      </c>
      <c r="AF122" s="978" t="s">
        <v>137</v>
      </c>
      <c r="AG122" s="978" t="s">
        <v>137</v>
      </c>
      <c r="AH122" s="978" t="s">
        <v>137</v>
      </c>
      <c r="AI122" s="978" t="s">
        <v>137</v>
      </c>
      <c r="AJ122" s="978" t="s">
        <v>137</v>
      </c>
      <c r="AK122" s="978" t="s">
        <v>137</v>
      </c>
      <c r="AL122" s="991" t="s">
        <v>137</v>
      </c>
      <c r="AM122" s="985" t="s">
        <v>137</v>
      </c>
      <c r="AN122" s="978" t="s">
        <v>137</v>
      </c>
      <c r="AO122" s="838" t="str">
        <f>IF(U122="n/a","n/a",IF(AA122&lt;0,"n/a",IF(AA122="n/a","n/a",J122+U122-AA122)))</f>
        <v>n/a</v>
      </c>
      <c r="AP122" s="839">
        <f>IF(U122="n/a","n/a",J122+U122)</f>
        <v>74.039354920910043</v>
      </c>
      <c r="AQ122" s="1001" t="str">
        <f>IF(OR(AC122&lt;0.01,AF122="n/a"),"n/a",(I122/SQRT(22.5*AC122*(I122/AF122))-1)*100)</f>
        <v>n/a</v>
      </c>
      <c r="AR122" s="738">
        <f>INDEX(Historical!$C$7:$C$1442,MATCH(B122,Historical!$B$7:$B$1449,0))*IF(AH122="n/a",1.03,IF(AH122&lt;0,1.01,IF(AH122&gt;10,1.1,(1+AH122/100))))</f>
        <v>0.61799999999999999</v>
      </c>
      <c r="AS122" s="999">
        <f>IF($AI122="n/a",1.03*AR122,IF($AI122&lt;0,1.01*AR122,IF($AI122&gt;10,1.1*AR122,(1+$AI122/100)*AR122)))</f>
        <v>0.63653999999999999</v>
      </c>
      <c r="AT122" s="999">
        <f>IF($AK122="n/a",1.03*AS122,IF($AK122&lt;0,1.01*AS122,IF($AK122&gt;10,1.1*AS122,(1+$AK122/100)*AS122)))</f>
        <v>0.6556362</v>
      </c>
      <c r="AU122" s="999">
        <f>IF($AK122="n/a",1.03*AT122,IF($AK122&lt;0,1.01*AT122,IF($AK122&gt;10,1.1*AT122,(1+$AK122/100)*AT122)))</f>
        <v>0.67530528600000006</v>
      </c>
      <c r="AV122" s="999">
        <f>IF($AK122="n/a",1.03*AU122,IF($AK122&lt;0,1.01*AU122,IF($AK122&gt;10,1.1*AU122,(1+$AK122/100)*AU122)))</f>
        <v>0.69556444458000011</v>
      </c>
      <c r="AW122" s="738">
        <f>SUM(AR122:AV122)</f>
        <v>3.2810459305799999</v>
      </c>
      <c r="AX122" s="846">
        <f>AW122/I122*100</f>
        <v>11.823588939027028</v>
      </c>
      <c r="AY122" s="1080" t="s">
        <v>137</v>
      </c>
      <c r="AZ122" s="985" t="s">
        <v>137</v>
      </c>
      <c r="BA122" s="985" t="s">
        <v>137</v>
      </c>
      <c r="BB122" s="985" t="s">
        <v>137</v>
      </c>
      <c r="BC122" s="985" t="s">
        <v>137</v>
      </c>
      <c r="BD122" s="1032" t="s">
        <v>4326</v>
      </c>
      <c r="BE122" s="700">
        <v>2013</v>
      </c>
      <c r="BF122" s="1013">
        <f>IF(BE122&gt;2008,0,IF(BE122&gt;2001,1,IF(BE122&gt;1990,2,IF(BE122&gt;1980,3,IF(BE122&gt;1973,4,IF(BE122&gt;1970,5,IF(BE122&gt;1960,6,IF(BE122&gt;1958,7,IF(BE122&gt;1953,8,9)))))))))</f>
        <v>0</v>
      </c>
      <c r="BG122" s="995" t="s">
        <v>137</v>
      </c>
    </row>
    <row r="123" spans="1:59" ht="11.25" customHeight="1" x14ac:dyDescent="0.2">
      <c r="A123" s="976" t="s">
        <v>1009</v>
      </c>
      <c r="B123" s="988" t="s">
        <v>1010</v>
      </c>
      <c r="C123" s="1070" t="s">
        <v>108</v>
      </c>
      <c r="D123" s="1070" t="s">
        <v>4401</v>
      </c>
      <c r="E123" s="828">
        <v>6</v>
      </c>
      <c r="F123" s="1148">
        <v>688</v>
      </c>
      <c r="G123" s="1024" t="s">
        <v>37</v>
      </c>
      <c r="H123" s="1024" t="s">
        <v>37</v>
      </c>
      <c r="I123" s="987">
        <v>11.6</v>
      </c>
      <c r="J123" s="738">
        <f>(M123/I123)*100</f>
        <v>4.1379310344827589</v>
      </c>
      <c r="K123" s="990">
        <v>0.12</v>
      </c>
      <c r="L123" s="1000">
        <v>4</v>
      </c>
      <c r="M123" s="729">
        <f>K123*L123</f>
        <v>0.48</v>
      </c>
      <c r="N123" s="983" t="s">
        <v>975</v>
      </c>
      <c r="O123" s="831">
        <v>0.11</v>
      </c>
      <c r="P123" s="694">
        <v>43132</v>
      </c>
      <c r="Q123" s="694">
        <v>43147</v>
      </c>
      <c r="R123" s="729">
        <f>(K123-O123)/O123*100</f>
        <v>9.0909090909090864</v>
      </c>
      <c r="S123" s="795">
        <f>IF(INDEX(Historical!$D$7:$D$1442,MATCH(B123,Historical!$B$7:$B$1449,0))=0,"n/a",(INDEX(Historical!$C$7:$C$1442,MATCH(B123,Historical!$B$7:$B$1449,0))/INDEX(Historical!$D$7:$D$1442,MATCH(B123,Historical!$B$7:$B$1449,0))-1)*100)</f>
        <v>9.0909090909090828</v>
      </c>
      <c r="T123" s="795">
        <f>IF(INDEX(Historical!$F$7:$F$1442,MATCH(B123,Historical!$B$7:$B$1449,0))=0,"n/a",((INDEX(Historical!$C$7:$C$1442,MATCH(B123,Historical!$B$7:$B$1449,0))/INDEX(Historical!$F$7:$F$1442,MATCH(B123,Historical!$B$7:$B$1449,0)))^(1/3)-1)*100)</f>
        <v>10.064241629820891</v>
      </c>
      <c r="U123" s="795">
        <f>IF(INDEX(Historical!$H$7:$H$1442,MATCH(B123,Historical!$B$7:$B$1449,0))=0,"n/a",((INDEX(Historical!$C$7:$C$1442,MATCH(B123,Historical!$B$7:$B$1449,0))/INDEX(Historical!$H$7:$H$1442,MATCH(B123,Historical!$B$7:$B$1449,0)))^(1/5)-1)*100)</f>
        <v>14.869835499703509</v>
      </c>
      <c r="V123" s="795">
        <f>IF(INDEX(Historical!$O$7:$O$1442,MATCH(B123,Historical!$B$7:$B$1449,0))=0,"n/a",((INDEX(Historical!$C$7:$C$1442,MATCH(B123,Historical!$B$7:$B$1449,0))/INDEX(Historical!$O$7:$O$1442,MATCH(B123,Historical!$B$7:$B$1449,0)))^(1/10)-1)*100)</f>
        <v>8.1139800821938621</v>
      </c>
      <c r="W123" s="796">
        <f>IF(OR(U123&lt;=0,U123="n/a",V123&lt;=0,V123="n/a"),"n/a",U123/V123)</f>
        <v>1.8326191769111411</v>
      </c>
      <c r="X123" s="797" t="str">
        <f>IF(OR(AJ123&lt;=0,AJ123="n/a",U123&lt;=0,U123="n/a"),"n/a",U123/AJ123)</f>
        <v>n/a</v>
      </c>
      <c r="Y123" s="989"/>
      <c r="Z123" s="738">
        <f>IF(OR(AC123&lt;0.01,AC123="n/a"),"n/a",M123/AC123*100)</f>
        <v>126.31578947368421</v>
      </c>
      <c r="AA123" s="999">
        <f>IF(OR(AC123&lt;0.01,AC123="n/a"),"n/a",I123/AC123)</f>
        <v>30.526315789473681</v>
      </c>
      <c r="AB123" s="1000">
        <v>12</v>
      </c>
      <c r="AC123" s="978">
        <v>0.38</v>
      </c>
      <c r="AD123" s="978">
        <v>3.01</v>
      </c>
      <c r="AE123" s="978">
        <v>3.41</v>
      </c>
      <c r="AF123" s="978">
        <v>1.35</v>
      </c>
      <c r="AG123" s="978">
        <v>3.1</v>
      </c>
      <c r="AH123" s="978">
        <v>-30.8</v>
      </c>
      <c r="AI123" s="978">
        <v>4.2299999999999995</v>
      </c>
      <c r="AJ123" s="978">
        <v>-0.3</v>
      </c>
      <c r="AK123" s="978">
        <v>10.18</v>
      </c>
      <c r="AL123" s="991">
        <v>965.35</v>
      </c>
      <c r="AM123" s="985">
        <v>2.1</v>
      </c>
      <c r="AN123" s="978">
        <v>0.14000000000000001</v>
      </c>
      <c r="AO123" s="838">
        <f>IF(U123="n/a","n/a",IF(AA123&lt;0,"n/a",IF(AA123="n/a","n/a",J123+U123-AA123)))</f>
        <v>-11.518549255287414</v>
      </c>
      <c r="AP123" s="839">
        <f>IF(U123="n/a","n/a",J123+U123)</f>
        <v>19.007766534186267</v>
      </c>
      <c r="AQ123" s="1001">
        <f>IF(OR(AC123&lt;0.01,AF123="n/a"),"n/a",(I123/SQRT(22.5*AC123*(I123/AF123))-1)*100)</f>
        <v>35.335839575790892</v>
      </c>
      <c r="AR123" s="738">
        <f>INDEX(Historical!$C$7:$C$1442,MATCH(B123,Historical!$B$7:$B$1449,0))*IF(AH123="n/a",1.03,IF(AH123&lt;0,1.01,IF(AH123&gt;10,1.1,(1+AH123/100))))</f>
        <v>0.48480000000000001</v>
      </c>
      <c r="AS123" s="999">
        <f>IF($AI123="n/a",1.03*AR123,IF($AI123&lt;0,1.01*AR123,IF($AI123&gt;10,1.1*AR123,(1+$AI123/100)*AR123)))</f>
        <v>0.50530704000000004</v>
      </c>
      <c r="AT123" s="999">
        <f>IF($AK123="n/a",1.03*AS123,IF($AK123&lt;0,1.01*AS123,IF($AK123&gt;10,1.1*AS123,(1+$AK123/100)*AS123)))</f>
        <v>0.55583774400000008</v>
      </c>
      <c r="AU123" s="999">
        <f>IF($AK123="n/a",1.03*AT123,IF($AK123&lt;0,1.01*AT123,IF($AK123&gt;10,1.1*AT123,(1+$AK123/100)*AT123)))</f>
        <v>0.61142151840000014</v>
      </c>
      <c r="AV123" s="999">
        <f>IF($AK123="n/a",1.03*AU123,IF($AK123&lt;0,1.01*AU123,IF($AK123&gt;10,1.1*AU123,(1+$AK123/100)*AU123)))</f>
        <v>0.67256367024000019</v>
      </c>
      <c r="AW123" s="738">
        <f>SUM(AR123:AV123)</f>
        <v>2.8299299726400005</v>
      </c>
      <c r="AX123" s="846">
        <f>AW123/I123*100</f>
        <v>24.395948040000004</v>
      </c>
      <c r="AY123" s="1080">
        <v>0.96</v>
      </c>
      <c r="AZ123" s="985">
        <v>16</v>
      </c>
      <c r="BA123" s="985">
        <v>-35.010000000000005</v>
      </c>
      <c r="BB123" s="985">
        <v>0.82000000000000006</v>
      </c>
      <c r="BC123" s="985">
        <v>-18.27</v>
      </c>
      <c r="BE123" s="700">
        <v>2013</v>
      </c>
      <c r="BF123" s="1013">
        <f>IF(BE123&gt;2008,0,IF(BE123&gt;2001,1,IF(BE123&gt;1990,2,IF(BE123&gt;1980,3,IF(BE123&gt;1973,4,IF(BE123&gt;1970,5,IF(BE123&gt;1960,6,IF(BE123&gt;1958,7,IF(BE123&gt;1953,8,9)))))))))</f>
        <v>0</v>
      </c>
      <c r="BG123" s="995">
        <v>0.3</v>
      </c>
    </row>
    <row r="124" spans="1:59" ht="11.25" customHeight="1" x14ac:dyDescent="0.2">
      <c r="A124" s="993" t="s">
        <v>1022</v>
      </c>
      <c r="B124" s="988" t="s">
        <v>1023</v>
      </c>
      <c r="C124" s="1070" t="s">
        <v>4381</v>
      </c>
      <c r="D124" s="1070" t="s">
        <v>4412</v>
      </c>
      <c r="E124" s="828">
        <v>6</v>
      </c>
      <c r="F124" s="1148">
        <v>702</v>
      </c>
      <c r="G124" s="1118" t="s">
        <v>106</v>
      </c>
      <c r="H124" s="1118" t="s">
        <v>106</v>
      </c>
      <c r="I124" s="987">
        <v>18.2</v>
      </c>
      <c r="J124" s="738">
        <f>(M124/I124)*100</f>
        <v>6.9230769230769234</v>
      </c>
      <c r="K124" s="990">
        <v>0.315</v>
      </c>
      <c r="L124" s="1000">
        <v>4</v>
      </c>
      <c r="M124" s="729">
        <f>K124*L124</f>
        <v>1.26</v>
      </c>
      <c r="N124" s="983" t="s">
        <v>152</v>
      </c>
      <c r="O124" s="831">
        <v>0.29499999999999998</v>
      </c>
      <c r="P124" s="694">
        <v>43158</v>
      </c>
      <c r="Q124" s="694">
        <v>43188</v>
      </c>
      <c r="R124" s="729">
        <f>(K124-O124)/O124*100</f>
        <v>6.7796610169491593</v>
      </c>
      <c r="S124" s="795">
        <f>IF(INDEX(Historical!$D$7:$D$1442,MATCH(B124,Historical!$B$7:$B$1449,0))=0,"n/a",(INDEX(Historical!$C$7:$C$1442,MATCH(B124,Historical!$B$7:$B$1449,0))/INDEX(Historical!$D$7:$D$1442,MATCH(B124,Historical!$B$7:$B$1449,0))-1)*100)</f>
        <v>6.7796610169491567</v>
      </c>
      <c r="T124" s="795">
        <f>IF(INDEX(Historical!$F$7:$F$1442,MATCH(B124,Historical!$B$7:$B$1449,0))=0,"n/a",((INDEX(Historical!$C$7:$C$1442,MATCH(B124,Historical!$B$7:$B$1449,0))/INDEX(Historical!$F$7:$F$1442,MATCH(B124,Historical!$B$7:$B$1449,0)))^(1/3)-1)*100)</f>
        <v>5.9306311673701595</v>
      </c>
      <c r="U124" s="795">
        <f>IF(INDEX(Historical!$H$7:$H$1442,MATCH(B124,Historical!$B$7:$B$1449,0))=0,"n/a",((INDEX(Historical!$C$7:$C$1442,MATCH(B124,Historical!$B$7:$B$1449,0))/INDEX(Historical!$H$7:$H$1442,MATCH(B124,Historical!$B$7:$B$1449,0)))^(1/5)-1)*100)</f>
        <v>14.961219732672927</v>
      </c>
      <c r="V124" s="795" t="str">
        <f>IF(INDEX(Historical!$O$7:$O$1442,MATCH(B124,Historical!$B$7:$B$1449,0))=0,"n/a",((INDEX(Historical!$C$7:$C$1442,MATCH(B124,Historical!$B$7:$B$1449,0))/INDEX(Historical!$O$7:$O$1442,MATCH(B124,Historical!$B$7:$B$1449,0)))^(1/10)-1)*100)</f>
        <v>n/a</v>
      </c>
      <c r="W124" s="796" t="str">
        <f>IF(OR(U124&lt;=0,U124="n/a",V124&lt;=0,V124="n/a"),"n/a",U124/V124)</f>
        <v>n/a</v>
      </c>
      <c r="X124" s="797" t="str">
        <f>IF(OR(AJ124&lt;=0,AJ124="n/a",U124&lt;=0,U124="n/a"),"n/a",U124/AJ124)</f>
        <v>n/a</v>
      </c>
      <c r="Y124" s="988" t="s">
        <v>477</v>
      </c>
      <c r="Z124" s="738">
        <f>IF(OR(AC124&lt;0.01,AC124="n/a"),"n/a",M124/AC124*100)</f>
        <v>63.959390862944169</v>
      </c>
      <c r="AA124" s="999">
        <f>IF(OR(AC124&lt;0.01,AC124="n/a"),"n/a",I124/AC124)</f>
        <v>9.2385786802030463</v>
      </c>
      <c r="AB124" s="1000">
        <v>12</v>
      </c>
      <c r="AC124" s="978">
        <v>1.97</v>
      </c>
      <c r="AD124" s="978" t="s">
        <v>137</v>
      </c>
      <c r="AE124" s="978">
        <v>1</v>
      </c>
      <c r="AF124" s="978">
        <v>0.61</v>
      </c>
      <c r="AG124" s="978">
        <v>7.9</v>
      </c>
      <c r="AH124" s="978">
        <v>-78.5</v>
      </c>
      <c r="AI124" s="978">
        <v>-8.6199999999999992</v>
      </c>
      <c r="AJ124" s="978">
        <v>-41</v>
      </c>
      <c r="AK124" s="978" t="s">
        <v>137</v>
      </c>
      <c r="AL124" s="991">
        <v>6700</v>
      </c>
      <c r="AM124" s="985">
        <v>0.97</v>
      </c>
      <c r="AN124" s="978">
        <v>4.93</v>
      </c>
      <c r="AO124" s="838">
        <f>IF(U124="n/a","n/a",IF(AA124&lt;0,"n/a",IF(AA124="n/a","n/a",J124+U124-AA124)))</f>
        <v>12.645717975546804</v>
      </c>
      <c r="AP124" s="839">
        <f>IF(U124="n/a","n/a",J124+U124)</f>
        <v>21.88429665574985</v>
      </c>
      <c r="AQ124" s="1001">
        <f>IF(OR(AC124&lt;0.01,AF124="n/a"),"n/a",(I124/SQRT(22.5*AC124*(I124/AF124))-1)*100)</f>
        <v>-49.953208583593799</v>
      </c>
      <c r="AR124" s="738">
        <f>INDEX(Historical!$C$7:$C$1442,MATCH(B124,Historical!$B$7:$B$1449,0))*IF(AH124="n/a",1.03,IF(AH124&lt;0,1.01,IF(AH124&gt;10,1.1,(1+AH124/100))))</f>
        <v>1.2726</v>
      </c>
      <c r="AS124" s="999">
        <f>IF($AI124="n/a",1.03*AR124,IF($AI124&lt;0,1.01*AR124,IF($AI124&gt;10,1.1*AR124,(1+$AI124/100)*AR124)))</f>
        <v>1.285326</v>
      </c>
      <c r="AT124" s="999">
        <f>IF($AK124="n/a",1.03*AS124,IF($AK124&lt;0,1.01*AS124,IF($AK124&gt;10,1.1*AS124,(1+$AK124/100)*AS124)))</f>
        <v>1.3238857799999999</v>
      </c>
      <c r="AU124" s="999">
        <f>IF($AK124="n/a",1.03*AT124,IF($AK124&lt;0,1.01*AT124,IF($AK124&gt;10,1.1*AT124,(1+$AK124/100)*AT124)))</f>
        <v>1.3636023533999999</v>
      </c>
      <c r="AV124" s="999">
        <f>IF($AK124="n/a",1.03*AU124,IF($AK124&lt;0,1.01*AU124,IF($AK124&gt;10,1.1*AU124,(1+$AK124/100)*AU124)))</f>
        <v>1.4045104240019999</v>
      </c>
      <c r="AW124" s="738">
        <f>SUM(AR124:AV124)</f>
        <v>6.6499245574019996</v>
      </c>
      <c r="AX124" s="846">
        <f>AW124/I124*100</f>
        <v>36.538047018692303</v>
      </c>
      <c r="AY124" s="1080">
        <v>0.87</v>
      </c>
      <c r="AZ124" s="985">
        <v>21.66</v>
      </c>
      <c r="BA124" s="985">
        <v>-17.72</v>
      </c>
      <c r="BB124" s="985">
        <v>6.5600000000000005</v>
      </c>
      <c r="BC124" s="985">
        <v>-4.53</v>
      </c>
      <c r="BE124" s="700">
        <v>2013</v>
      </c>
      <c r="BF124" s="1013">
        <f>IF(BE124&gt;2008,0,IF(BE124&gt;2001,1,IF(BE124&gt;1990,2,IF(BE124&gt;1980,3,IF(BE124&gt;1973,4,IF(BE124&gt;1970,5,IF(BE124&gt;1960,6,IF(BE124&gt;1958,7,IF(BE124&gt;1953,8,9)))))))))</f>
        <v>0</v>
      </c>
      <c r="BG124" s="995">
        <v>0.70000000000000007</v>
      </c>
    </row>
    <row r="125" spans="1:59" ht="11.25" customHeight="1" x14ac:dyDescent="0.2">
      <c r="A125" s="984" t="s">
        <v>473</v>
      </c>
      <c r="B125" s="988" t="s">
        <v>474</v>
      </c>
      <c r="C125" s="1070" t="s">
        <v>4252</v>
      </c>
      <c r="D125" s="1070" t="s">
        <v>4387</v>
      </c>
      <c r="E125" s="828">
        <v>12</v>
      </c>
      <c r="F125" s="1148">
        <v>298</v>
      </c>
      <c r="G125" s="1119" t="s">
        <v>106</v>
      </c>
      <c r="H125" s="1119" t="s">
        <v>106</v>
      </c>
      <c r="I125" s="987">
        <v>100.83</v>
      </c>
      <c r="J125" s="738">
        <f>(M125/I125)*100</f>
        <v>1.9240305464643459</v>
      </c>
      <c r="K125" s="990">
        <v>0.48499999999999999</v>
      </c>
      <c r="L125" s="1000">
        <v>4</v>
      </c>
      <c r="M125" s="729">
        <f>K125*L125</f>
        <v>1.94</v>
      </c>
      <c r="N125" s="983" t="s">
        <v>190</v>
      </c>
      <c r="O125" s="831">
        <v>0.36499999999999999</v>
      </c>
      <c r="P125" s="973">
        <v>43360</v>
      </c>
      <c r="Q125" s="973">
        <v>43376</v>
      </c>
      <c r="R125" s="729">
        <f>(K125-O125)/O125*100</f>
        <v>32.87671232876712</v>
      </c>
      <c r="S125" s="795">
        <f>IF(INDEX(Historical!$D$7:$D$1442,MATCH(B125,Historical!$B$7:$B$1449,0))=0,"n/a",(INDEX(Historical!$C$7:$C$1442,MATCH(B125,Historical!$B$7:$B$1449,0))/INDEX(Historical!$D$7:$D$1442,MATCH(B125,Historical!$B$7:$B$1449,0))-1)*100)</f>
        <v>16.605166051660515</v>
      </c>
      <c r="T125" s="795">
        <f>IF(INDEX(Historical!$F$7:$F$1442,MATCH(B125,Historical!$B$7:$B$1449,0))=0,"n/a",((INDEX(Historical!$C$7:$C$1442,MATCH(B125,Historical!$B$7:$B$1449,0))/INDEX(Historical!$F$7:$F$1442,MATCH(B125,Historical!$B$7:$B$1449,0)))^(1/3)-1)*100)</f>
        <v>12.489340183017262</v>
      </c>
      <c r="U125" s="795">
        <f>IF(INDEX(Historical!$H$7:$H$1442,MATCH(B125,Historical!$B$7:$B$1449,0))=0,"n/a",((INDEX(Historical!$C$7:$C$1442,MATCH(B125,Historical!$B$7:$B$1449,0))/INDEX(Historical!$H$7:$H$1442,MATCH(B125,Historical!$B$7:$B$1449,0)))^(1/5)-1)*100)</f>
        <v>16.06978091874236</v>
      </c>
      <c r="V125" s="795">
        <f>IF(INDEX(Historical!$O$7:$O$1442,MATCH(B125,Historical!$B$7:$B$1449,0))=0,"n/a",((INDEX(Historical!$C$7:$C$1442,MATCH(B125,Historical!$B$7:$B$1449,0))/INDEX(Historical!$O$7:$O$1442,MATCH(B125,Historical!$B$7:$B$1449,0)))^(1/10)-1)*100)</f>
        <v>20.246296094670679</v>
      </c>
      <c r="W125" s="796">
        <f>IF(OR(U125&lt;=0,U125="n/a",V125&lt;=0,V125="n/a"),"n/a",U125/V125)</f>
        <v>0.79371460555554751</v>
      </c>
      <c r="X125" s="797">
        <f>IF(OR(AJ125&lt;=0,AJ125="n/a",U125&lt;=0,U125="n/a"),"n/a",U125/AJ125)</f>
        <v>0.95653457849656898</v>
      </c>
      <c r="Y125" s="988"/>
      <c r="Z125" s="738">
        <f>IF(OR(AC125&lt;0.01,AC125="n/a"),"n/a",M125/AC125*100)</f>
        <v>49.743589743589745</v>
      </c>
      <c r="AA125" s="999">
        <f>IF(OR(AC125&lt;0.01,AC125="n/a"),"n/a",I125/AC125)</f>
        <v>25.853846153846153</v>
      </c>
      <c r="AB125" s="1000">
        <v>12</v>
      </c>
      <c r="AC125" s="978">
        <v>3.9</v>
      </c>
      <c r="AD125" s="978">
        <v>2.58</v>
      </c>
      <c r="AE125" s="978">
        <v>2.68</v>
      </c>
      <c r="AF125" s="978">
        <v>9.51</v>
      </c>
      <c r="AG125" s="978">
        <v>39.900000000000006</v>
      </c>
      <c r="AH125" s="978">
        <v>36.1</v>
      </c>
      <c r="AI125" s="978">
        <v>9.76</v>
      </c>
      <c r="AJ125" s="978">
        <v>16.8</v>
      </c>
      <c r="AK125" s="978">
        <v>10</v>
      </c>
      <c r="AL125" s="991">
        <v>11740</v>
      </c>
      <c r="AM125" s="985">
        <v>0.70000000000000007</v>
      </c>
      <c r="AN125" s="978">
        <v>0</v>
      </c>
      <c r="AO125" s="838">
        <f>IF(U125="n/a","n/a",IF(AA125&lt;0,"n/a",IF(AA125="n/a","n/a",J125+U125-AA125)))</f>
        <v>-7.8600346886394483</v>
      </c>
      <c r="AP125" s="839">
        <f>IF(U125="n/a","n/a",J125+U125)</f>
        <v>17.993811465206704</v>
      </c>
      <c r="AQ125" s="1001">
        <f>IF(OR(AC125&lt;0.01,AF125="n/a"),"n/a",(I125/SQRT(22.5*AC125*(I125/AF125))-1)*100)</f>
        <v>230.56858553648095</v>
      </c>
      <c r="AR125" s="738">
        <f>INDEX(Historical!$C$7:$C$1442,MATCH(B125,Historical!$B$7:$B$1449,0))*IF(AH125="n/a",1.03,IF(AH125&lt;0,1.01,IF(AH125&gt;10,1.1,(1+AH125/100))))</f>
        <v>1.7380000000000002</v>
      </c>
      <c r="AS125" s="999">
        <f>IF($AI125="n/a",1.03*AR125,IF($AI125&lt;0,1.01*AR125,IF($AI125&gt;10,1.1*AR125,(1+$AI125/100)*AR125)))</f>
        <v>1.9076288000000001</v>
      </c>
      <c r="AT125" s="999">
        <f>IF($AK125="n/a",1.03*AS125,IF($AK125&lt;0,1.01*AS125,IF($AK125&gt;10,1.1*AS125,(1+$AK125/100)*AS125)))</f>
        <v>2.0983916800000002</v>
      </c>
      <c r="AU125" s="999">
        <f>IF($AK125="n/a",1.03*AT125,IF($AK125&lt;0,1.01*AT125,IF($AK125&gt;10,1.1*AT125,(1+$AK125/100)*AT125)))</f>
        <v>2.3082308480000004</v>
      </c>
      <c r="AV125" s="999">
        <f>IF($AK125="n/a",1.03*AU125,IF($AK125&lt;0,1.01*AU125,IF($AK125&gt;10,1.1*AU125,(1+$AK125/100)*AU125)))</f>
        <v>2.5390539328000008</v>
      </c>
      <c r="AW125" s="738">
        <f>SUM(AR125:AV125)</f>
        <v>10.591305260800002</v>
      </c>
      <c r="AX125" s="846">
        <f>AW125/I125*100</f>
        <v>10.504121056034913</v>
      </c>
      <c r="AY125" s="1080">
        <v>0.89</v>
      </c>
      <c r="AZ125" s="985">
        <v>15.22</v>
      </c>
      <c r="BA125" s="985">
        <v>-27.060000000000002</v>
      </c>
      <c r="BB125" s="985">
        <v>1.8800000000000001</v>
      </c>
      <c r="BC125" s="985">
        <v>-12.11</v>
      </c>
      <c r="BE125" s="700">
        <v>2007</v>
      </c>
      <c r="BF125" s="1013">
        <f>IF(BE125&gt;2008,0,IF(BE125&gt;2001,1,IF(BE125&gt;1990,2,IF(BE125&gt;1980,3,IF(BE125&gt;1973,4,IF(BE125&gt;1970,5,IF(BE125&gt;1960,6,IF(BE125&gt;1958,7,IF(BE125&gt;1953,8,9)))))))))</f>
        <v>1</v>
      </c>
      <c r="BG125" s="995">
        <v>13.600000000000001</v>
      </c>
    </row>
    <row r="126" spans="1:59" ht="11.25" customHeight="1" x14ac:dyDescent="0.2">
      <c r="A126" s="984" t="s">
        <v>159</v>
      </c>
      <c r="B126" s="988" t="s">
        <v>160</v>
      </c>
      <c r="C126" s="1070" t="s">
        <v>112</v>
      </c>
      <c r="D126" s="1070" t="s">
        <v>4384</v>
      </c>
      <c r="E126" s="828">
        <v>33</v>
      </c>
      <c r="F126" s="1148">
        <v>82</v>
      </c>
      <c r="G126" s="1120" t="s">
        <v>37</v>
      </c>
      <c r="H126" s="1120" t="s">
        <v>37</v>
      </c>
      <c r="I126" s="978">
        <v>44.71</v>
      </c>
      <c r="J126" s="738">
        <f>(M126/I126)*100</f>
        <v>1.9011406844106464</v>
      </c>
      <c r="K126" s="997">
        <v>0.21249999999999999</v>
      </c>
      <c r="L126" s="1000">
        <v>4</v>
      </c>
      <c r="M126" s="729">
        <f>K126*L126</f>
        <v>0.85</v>
      </c>
      <c r="N126" s="983" t="s">
        <v>161</v>
      </c>
      <c r="O126" s="832">
        <v>0.20749999999999999</v>
      </c>
      <c r="P126" s="973">
        <v>43382</v>
      </c>
      <c r="Q126" s="973">
        <v>43404</v>
      </c>
      <c r="R126" s="729">
        <f>(K126-O126)/O126*100</f>
        <v>2.4096385542168699</v>
      </c>
      <c r="S126" s="795">
        <f>IF(INDEX(Historical!$D$7:$D$1442,MATCH(B126,Historical!$B$7:$B$1449,0))=0,"n/a",(INDEX(Historical!$C$7:$C$1442,MATCH(B126,Historical!$B$7:$B$1449,0))/INDEX(Historical!$D$7:$D$1442,MATCH(B126,Historical!$B$7:$B$1449,0))-1)*100)</f>
        <v>1.3981762917933072</v>
      </c>
      <c r="T126" s="795">
        <f>IF(INDEX(Historical!$F$7:$F$1442,MATCH(B126,Historical!$B$7:$B$1449,0))=0,"n/a",((INDEX(Historical!$C$7:$C$1442,MATCH(B126,Historical!$B$7:$B$1449,0))/INDEX(Historical!$F$7:$F$1442,MATCH(B126,Historical!$B$7:$B$1449,0)))^(1/3)-1)*100)</f>
        <v>1.2916556398645529</v>
      </c>
      <c r="U126" s="795">
        <f>IF(INDEX(Historical!$H$7:$H$1442,MATCH(B126,Historical!$B$7:$B$1449,0))=0,"n/a",((INDEX(Historical!$C$7:$C$1442,MATCH(B126,Historical!$B$7:$B$1449,0))/INDEX(Historical!$H$7:$H$1442,MATCH(B126,Historical!$B$7:$B$1449,0)))^(1/5)-1)*100)</f>
        <v>1.7421528716909274</v>
      </c>
      <c r="V126" s="795">
        <f>IF(INDEX(Historical!$O$7:$O$1442,MATCH(B126,Historical!$B$7:$B$1449,0))=0,"n/a",((INDEX(Historical!$C$7:$C$1442,MATCH(B126,Historical!$B$7:$B$1449,0))/INDEX(Historical!$O$7:$O$1442,MATCH(B126,Historical!$B$7:$B$1449,0)))^(1/10)-1)*100)</f>
        <v>3.0095372311331081</v>
      </c>
      <c r="W126" s="796">
        <f>IF(OR(U126&lt;=0,U126="n/a",V126&lt;=0,V126="n/a"),"n/a",U126/V126)</f>
        <v>0.57887732827116301</v>
      </c>
      <c r="X126" s="797">
        <f>IF(OR(AJ126&lt;=0,AJ126="n/a",U126&lt;=0,U126="n/a"),"n/a",U126/AJ126)</f>
        <v>7.6746822541450543E-2</v>
      </c>
      <c r="Y126" s="988"/>
      <c r="Z126" s="738">
        <f>IF(OR(AC126&lt;0.01,AC126="n/a"),"n/a",M126/AC126*100)</f>
        <v>38.636363636363633</v>
      </c>
      <c r="AA126" s="999">
        <f>IF(OR(AC126&lt;0.01,AC126="n/a"),"n/a",I126/AC126)</f>
        <v>20.322727272727271</v>
      </c>
      <c r="AB126" s="1000">
        <v>7</v>
      </c>
      <c r="AC126" s="978">
        <v>2.2000000000000002</v>
      </c>
      <c r="AD126" s="978">
        <v>1.76</v>
      </c>
      <c r="AE126" s="978">
        <v>2.0299999999999998</v>
      </c>
      <c r="AF126" s="978">
        <v>3.02</v>
      </c>
      <c r="AG126" s="978">
        <v>12.7</v>
      </c>
      <c r="AH126" s="978">
        <v>16</v>
      </c>
      <c r="AI126" s="978">
        <v>8.4599999999999991</v>
      </c>
      <c r="AJ126" s="978">
        <v>22.7</v>
      </c>
      <c r="AK126" s="978">
        <v>11.5</v>
      </c>
      <c r="AL126" s="991">
        <v>2390</v>
      </c>
      <c r="AM126" s="985">
        <v>1.9</v>
      </c>
      <c r="AN126" s="978">
        <v>0</v>
      </c>
      <c r="AO126" s="838">
        <f>IF(U126="n/a","n/a",IF(AA126&lt;0,"n/a",IF(AA126="n/a","n/a",J126+U126-AA126)))</f>
        <v>-16.679433716625695</v>
      </c>
      <c r="AP126" s="839">
        <f>IF(U126="n/a","n/a",J126+U126)</f>
        <v>3.6432935561015736</v>
      </c>
      <c r="AQ126" s="1001">
        <f>IF(OR(AC126&lt;0.01,AF126="n/a"),"n/a",(I126/SQRT(22.5*AC126*(I126/AF126))-1)*100)</f>
        <v>65.159365951847121</v>
      </c>
      <c r="AR126" s="738">
        <f>INDEX(Historical!$C$7:$C$1442,MATCH(B126,Historical!$B$7:$B$1449,0))*IF(AH126="n/a",1.03,IF(AH126&lt;0,1.01,IF(AH126&gt;10,1.1,(1+AH126/100))))</f>
        <v>0.91739999999999999</v>
      </c>
      <c r="AS126" s="999">
        <f>IF($AI126="n/a",1.03*AR126,IF($AI126&lt;0,1.01*AR126,IF($AI126&gt;10,1.1*AR126,(1+$AI126/100)*AR126)))</f>
        <v>0.99501203999999999</v>
      </c>
      <c r="AT126" s="999">
        <f>IF($AK126="n/a",1.03*AS126,IF($AK126&lt;0,1.01*AS126,IF($AK126&gt;10,1.1*AS126,(1+$AK126/100)*AS126)))</f>
        <v>1.0945132440000001</v>
      </c>
      <c r="AU126" s="999">
        <f>IF($AK126="n/a",1.03*AT126,IF($AK126&lt;0,1.01*AT126,IF($AK126&gt;10,1.1*AT126,(1+$AK126/100)*AT126)))</f>
        <v>1.2039645684000002</v>
      </c>
      <c r="AV126" s="999">
        <f>IF($AK126="n/a",1.03*AU126,IF($AK126&lt;0,1.01*AU126,IF($AK126&gt;10,1.1*AU126,(1+$AK126/100)*AU126)))</f>
        <v>1.3243610252400004</v>
      </c>
      <c r="AW126" s="738">
        <f>SUM(AR126:AV126)</f>
        <v>5.5352508776400011</v>
      </c>
      <c r="AX126" s="846">
        <f>AW126/I126*100</f>
        <v>12.380341931648402</v>
      </c>
      <c r="AY126" s="1080">
        <v>0.96</v>
      </c>
      <c r="AZ126" s="985">
        <v>27.74</v>
      </c>
      <c r="BA126" s="985">
        <v>-5.58</v>
      </c>
      <c r="BB126" s="985">
        <v>3.4799999999999995</v>
      </c>
      <c r="BC126" s="985">
        <v>10.199999999999999</v>
      </c>
      <c r="BE126" s="700">
        <v>1986</v>
      </c>
      <c r="BF126" s="1013">
        <f>IF(BE126&gt;2008,0,IF(BE126&gt;2001,1,IF(BE126&gt;1990,2,IF(BE126&gt;1980,3,IF(BE126&gt;1973,4,IF(BE126&gt;1970,5,IF(BE126&gt;1960,6,IF(BE126&gt;1958,7,IF(BE126&gt;1953,8,9)))))))))</f>
        <v>3</v>
      </c>
      <c r="BG126" s="995">
        <v>9.1</v>
      </c>
    </row>
    <row r="127" spans="1:59" ht="11.25" customHeight="1" x14ac:dyDescent="0.2">
      <c r="A127" s="976" t="s">
        <v>478</v>
      </c>
      <c r="B127" s="988" t="s">
        <v>479</v>
      </c>
      <c r="C127" s="1070" t="s">
        <v>108</v>
      </c>
      <c r="D127" s="1070" t="s">
        <v>118</v>
      </c>
      <c r="E127" s="828">
        <v>25</v>
      </c>
      <c r="F127" s="1148">
        <v>126</v>
      </c>
      <c r="G127" s="1148" t="s">
        <v>106</v>
      </c>
      <c r="H127" s="1148" t="s">
        <v>106</v>
      </c>
      <c r="I127" s="978">
        <v>27.16</v>
      </c>
      <c r="J127" s="738">
        <f>(M127/I127)*100</f>
        <v>1.1782032400589102</v>
      </c>
      <c r="K127" s="997">
        <v>0.08</v>
      </c>
      <c r="L127" s="1000">
        <v>4</v>
      </c>
      <c r="M127" s="729">
        <f>K127*L127</f>
        <v>0.32</v>
      </c>
      <c r="N127" s="983" t="s">
        <v>122</v>
      </c>
      <c r="O127" s="832">
        <v>7.4999999999999997E-2</v>
      </c>
      <c r="P127" s="973">
        <v>43398</v>
      </c>
      <c r="Q127" s="973">
        <v>43411</v>
      </c>
      <c r="R127" s="729">
        <f>(K127-O127)/O127*100</f>
        <v>6.6666666666666732</v>
      </c>
      <c r="S127" s="795">
        <f>IF(INDEX(Historical!$D$7:$D$1442,MATCH(B127,Historical!$B$7:$B$1449,0))=0,"n/a",(INDEX(Historical!$C$7:$C$1442,MATCH(B127,Historical!$B$7:$B$1449,0))/INDEX(Historical!$D$7:$D$1442,MATCH(B127,Historical!$B$7:$B$1449,0))-1)*100)</f>
        <v>9.9099099099098975</v>
      </c>
      <c r="T127" s="795">
        <f>IF(INDEX(Historical!$F$7:$F$1442,MATCH(B127,Historical!$B$7:$B$1449,0))=0,"n/a",((INDEX(Historical!$C$7:$C$1442,MATCH(B127,Historical!$B$7:$B$1449,0))/INDEX(Historical!$F$7:$F$1442,MATCH(B127,Historical!$B$7:$B$1449,0)))^(1/3)-1)*100)</f>
        <v>10.468150723342106</v>
      </c>
      <c r="U127" s="795">
        <f>IF(INDEX(Historical!$H$7:$H$1442,MATCH(B127,Historical!$B$7:$B$1449,0))=0,"n/a",((INDEX(Historical!$C$7:$C$1442,MATCH(B127,Historical!$B$7:$B$1449,0))/INDEX(Historical!$H$7:$H$1442,MATCH(B127,Historical!$B$7:$B$1449,0)))^(1/5)-1)*100)</f>
        <v>10.516118190072632</v>
      </c>
      <c r="V127" s="795">
        <f>IF(INDEX(Historical!$O$7:$O$1442,MATCH(B127,Historical!$B$7:$B$1449,0))=0,"n/a",((INDEX(Historical!$C$7:$C$1442,MATCH(B127,Historical!$B$7:$B$1449,0))/INDEX(Historical!$O$7:$O$1442,MATCH(B127,Historical!$B$7:$B$1449,0)))^(1/10)-1)*100)</f>
        <v>7.9067214528991236</v>
      </c>
      <c r="W127" s="796">
        <f>IF(OR(U127&lt;=0,U127="n/a",V127&lt;=0,V127="n/a"),"n/a",U127/V127)</f>
        <v>1.3300225956760792</v>
      </c>
      <c r="X127" s="797">
        <f>IF(OR(AJ127&lt;=0,AJ127="n/a",U127&lt;=0,U127="n/a"),"n/a",U127/AJ127)</f>
        <v>0.41896885219412872</v>
      </c>
      <c r="Y127" s="750"/>
      <c r="Z127" s="738">
        <f>IF(OR(AC127&lt;0.01,AC127="n/a"),"n/a",M127/AC127*100)</f>
        <v>23.188405797101453</v>
      </c>
      <c r="AA127" s="999">
        <f>IF(OR(AC127&lt;0.01,AC127="n/a"),"n/a",I127/AC127)</f>
        <v>19.681159420289855</v>
      </c>
      <c r="AB127" s="1000">
        <v>12</v>
      </c>
      <c r="AC127" s="978">
        <v>1.38</v>
      </c>
      <c r="AD127" s="978">
        <v>1.26</v>
      </c>
      <c r="AE127" s="978">
        <v>3.85</v>
      </c>
      <c r="AF127" s="978">
        <v>2.5</v>
      </c>
      <c r="AG127" s="978">
        <v>12.7</v>
      </c>
      <c r="AH127" s="978">
        <v>5.8000000000000007</v>
      </c>
      <c r="AI127" s="978">
        <v>10.059999999999999</v>
      </c>
      <c r="AJ127" s="978">
        <v>25.1</v>
      </c>
      <c r="AK127" s="978">
        <v>15.620000000000001</v>
      </c>
      <c r="AL127" s="991">
        <v>7610</v>
      </c>
      <c r="AM127" s="985">
        <v>1.4000000000000001</v>
      </c>
      <c r="AN127" s="978">
        <v>0.28999999999999998</v>
      </c>
      <c r="AO127" s="838">
        <f>IF(U127="n/a","n/a",IF(AA127&lt;0,"n/a",IF(AA127="n/a","n/a",J127+U127-AA127)))</f>
        <v>-7.986837990158314</v>
      </c>
      <c r="AP127" s="839">
        <f>IF(U127="n/a","n/a",J127+U127)</f>
        <v>11.694321430131541</v>
      </c>
      <c r="AQ127" s="1001">
        <f>IF(OR(AC127&lt;0.01,AF127="n/a"),"n/a",(I127/SQRT(22.5*AC127*(I127/AF127))-1)*100)</f>
        <v>47.878175913260336</v>
      </c>
      <c r="AR127" s="738">
        <f>INDEX(Historical!$C$7:$C$1442,MATCH(B127,Historical!$B$7:$B$1449,0))*IF(AH127="n/a",1.03,IF(AH127&lt;0,1.01,IF(AH127&gt;10,1.1,(1+AH127/100))))</f>
        <v>0.32269000000000003</v>
      </c>
      <c r="AS127" s="999">
        <f>IF($AI127="n/a",1.03*AR127,IF($AI127&lt;0,1.01*AR127,IF($AI127&gt;10,1.1*AR127,(1+$AI127/100)*AR127)))</f>
        <v>0.35495900000000008</v>
      </c>
      <c r="AT127" s="999">
        <f>IF($AK127="n/a",1.03*AS127,IF($AK127&lt;0,1.01*AS127,IF($AK127&gt;10,1.1*AS127,(1+$AK127/100)*AS127)))</f>
        <v>0.3904549000000001</v>
      </c>
      <c r="AU127" s="999">
        <f>IF($AK127="n/a",1.03*AT127,IF($AK127&lt;0,1.01*AT127,IF($AK127&gt;10,1.1*AT127,(1+$AK127/100)*AT127)))</f>
        <v>0.42950039000000018</v>
      </c>
      <c r="AV127" s="999">
        <f>IF($AK127="n/a",1.03*AU127,IF($AK127&lt;0,1.01*AU127,IF($AK127&gt;10,1.1*AU127,(1+$AK127/100)*AU127)))</f>
        <v>0.47245042900000023</v>
      </c>
      <c r="AW127" s="738">
        <f>SUM(AR127:AV127)</f>
        <v>1.9700547190000006</v>
      </c>
      <c r="AX127" s="846">
        <f>AW127/I127*100</f>
        <v>7.2535151656848331</v>
      </c>
      <c r="AY127" s="1080">
        <v>0.73</v>
      </c>
      <c r="AZ127" s="985">
        <v>11.59</v>
      </c>
      <c r="BA127" s="985">
        <v>-13.91</v>
      </c>
      <c r="BB127" s="985">
        <v>-2.42</v>
      </c>
      <c r="BC127" s="985">
        <v>-4.67</v>
      </c>
      <c r="BE127" s="700">
        <v>1995</v>
      </c>
      <c r="BF127" s="1013">
        <f>IF(BE127&gt;2008,0,IF(BE127&gt;2001,1,IF(BE127&gt;1990,2,IF(BE127&gt;1980,3,IF(BE127&gt;1973,4,IF(BE127&gt;1970,5,IF(BE127&gt;1960,6,IF(BE127&gt;1958,7,IF(BE127&gt;1953,8,9)))))))))</f>
        <v>2</v>
      </c>
      <c r="BG127" s="995">
        <v>6.2</v>
      </c>
    </row>
    <row r="128" spans="1:59" ht="11.25" customHeight="1" x14ac:dyDescent="0.2">
      <c r="A128" s="976" t="s">
        <v>1015</v>
      </c>
      <c r="B128" s="988" t="s">
        <v>1016</v>
      </c>
      <c r="C128" s="1070" t="s">
        <v>4381</v>
      </c>
      <c r="D128" s="1070" t="s">
        <v>4382</v>
      </c>
      <c r="E128" s="828">
        <v>6</v>
      </c>
      <c r="F128" s="1148">
        <v>762</v>
      </c>
      <c r="G128" s="1078" t="s">
        <v>106</v>
      </c>
      <c r="H128" s="1078" t="s">
        <v>106</v>
      </c>
      <c r="I128" s="987">
        <v>17.13</v>
      </c>
      <c r="J128" s="738">
        <f>(M128/I128)*100</f>
        <v>6.5382370110916535</v>
      </c>
      <c r="K128" s="990">
        <v>0.28000000000000003</v>
      </c>
      <c r="L128" s="1000">
        <v>4</v>
      </c>
      <c r="M128" s="729">
        <f>K128*L128</f>
        <v>1.1200000000000001</v>
      </c>
      <c r="N128" s="983" t="s">
        <v>220</v>
      </c>
      <c r="O128" s="831">
        <v>0.27500000000000002</v>
      </c>
      <c r="P128" s="973">
        <v>43468</v>
      </c>
      <c r="Q128" s="973">
        <v>43480</v>
      </c>
      <c r="R128" s="729">
        <f>(K128-O128)/O128*100</f>
        <v>1.8181818181818195</v>
      </c>
      <c r="S128" s="795">
        <f>IF(INDEX(Historical!$D$7:$D$1442,MATCH(B128,Historical!$B$7:$B$1449,0))=0,"n/a",(INDEX(Historical!$C$7:$C$1442,MATCH(B128,Historical!$B$7:$B$1449,0))/INDEX(Historical!$D$7:$D$1442,MATCH(B128,Historical!$B$7:$B$1449,0))-1)*100)</f>
        <v>5.7692307692307709</v>
      </c>
      <c r="T128" s="795">
        <f>IF(INDEX(Historical!$F$7:$F$1442,MATCH(B128,Historical!$B$7:$B$1449,0))=0,"n/a",((INDEX(Historical!$C$7:$C$1442,MATCH(B128,Historical!$B$7:$B$1449,0))/INDEX(Historical!$F$7:$F$1442,MATCH(B128,Historical!$B$7:$B$1449,0)))^(1/3)-1)*100)</f>
        <v>6.917810999860885</v>
      </c>
      <c r="U128" s="795" t="str">
        <f>IF(INDEX(Historical!$H$7:$H$1442,MATCH(B128,Historical!$B$7:$B$1449,0))=0,"n/a",((INDEX(Historical!$C$7:$C$1442,MATCH(B128,Historical!$B$7:$B$1449,0))/INDEX(Historical!$H$7:$H$1442,MATCH(B128,Historical!$B$7:$B$1449,0)))^(1/5)-1)*100)</f>
        <v>n/a</v>
      </c>
      <c r="V128" s="795" t="str">
        <f>IF(INDEX(Historical!$O$7:$O$1442,MATCH(B128,Historical!$B$7:$B$1449,0))=0,"n/a",((INDEX(Historical!$C$7:$C$1442,MATCH(B128,Historical!$B$7:$B$1449,0))/INDEX(Historical!$O$7:$O$1442,MATCH(B128,Historical!$B$7:$B$1449,0)))^(1/10)-1)*100)</f>
        <v>n/a</v>
      </c>
      <c r="W128" s="796" t="str">
        <f>IF(OR(U128&lt;=0,U128="n/a",V128&lt;=0,V128="n/a"),"n/a",U128/V128)</f>
        <v>n/a</v>
      </c>
      <c r="X128" s="797" t="str">
        <f>IF(OR(AJ128&lt;=0,AJ128="n/a",U128&lt;=0,U128="n/a"),"n/a",U128/AJ128)</f>
        <v>n/a</v>
      </c>
      <c r="Y128" s="749"/>
      <c r="Z128" s="738">
        <f>IF(OR(AC128&lt;0.01,AC128="n/a"),"n/a",M128/AC128*100)</f>
        <v>94.915254237288153</v>
      </c>
      <c r="AA128" s="999">
        <f>IF(OR(AC128&lt;0.01,AC128="n/a"),"n/a",I128/AC128)</f>
        <v>14.516949152542372</v>
      </c>
      <c r="AB128" s="1000">
        <v>12</v>
      </c>
      <c r="AC128" s="978">
        <v>1.18</v>
      </c>
      <c r="AD128" s="978" t="s">
        <v>137</v>
      </c>
      <c r="AE128" s="978">
        <v>4.12</v>
      </c>
      <c r="AF128" s="978">
        <v>1.8</v>
      </c>
      <c r="AG128" s="978">
        <v>12.2</v>
      </c>
      <c r="AH128" s="978">
        <v>7.9</v>
      </c>
      <c r="AI128" s="978">
        <v>-23.880000000000003</v>
      </c>
      <c r="AJ128" s="978">
        <v>28.799999999999997</v>
      </c>
      <c r="AK128" s="978">
        <v>-5.09</v>
      </c>
      <c r="AL128" s="991">
        <v>5180</v>
      </c>
      <c r="AM128" s="985">
        <v>0.4</v>
      </c>
      <c r="AN128" s="978">
        <v>1.78</v>
      </c>
      <c r="AO128" s="838" t="str">
        <f>IF(U128="n/a","n/a",IF(AA128&lt;0,"n/a",IF(AA128="n/a","n/a",J128+U128-AA128)))</f>
        <v>n/a</v>
      </c>
      <c r="AP128" s="839" t="str">
        <f>IF(U128="n/a","n/a",J128+U128)</f>
        <v>n/a</v>
      </c>
      <c r="AQ128" s="1001">
        <f>IF(OR(AC128&lt;0.01,AF128="n/a"),"n/a",(I128/SQRT(22.5*AC128*(I128/AF128))-1)*100)</f>
        <v>7.766225330731058</v>
      </c>
      <c r="AR128" s="738">
        <f>INDEX(Historical!$C$7:$C$1442,MATCH(B128,Historical!$B$7:$B$1449,0))*IF(AH128="n/a",1.03,IF(AH128&lt;0,1.01,IF(AH128&gt;10,1.1,(1+AH128/100))))</f>
        <v>1.1869000000000001</v>
      </c>
      <c r="AS128" s="999">
        <f>IF($AI128="n/a",1.03*AR128,IF($AI128&lt;0,1.01*AR128,IF($AI128&gt;10,1.1*AR128,(1+$AI128/100)*AR128)))</f>
        <v>1.198769</v>
      </c>
      <c r="AT128" s="999">
        <f>IF($AK128="n/a",1.03*AS128,IF($AK128&lt;0,1.01*AS128,IF($AK128&gt;10,1.1*AS128,(1+$AK128/100)*AS128)))</f>
        <v>1.21075669</v>
      </c>
      <c r="AU128" s="999">
        <f>IF($AK128="n/a",1.03*AT128,IF($AK128&lt;0,1.01*AT128,IF($AK128&gt;10,1.1*AT128,(1+$AK128/100)*AT128)))</f>
        <v>1.2228642568999999</v>
      </c>
      <c r="AV128" s="999">
        <f>IF($AK128="n/a",1.03*AU128,IF($AK128&lt;0,1.01*AU128,IF($AK128&gt;10,1.1*AU128,(1+$AK128/100)*AU128)))</f>
        <v>1.2350928994689998</v>
      </c>
      <c r="AW128" s="738">
        <f>SUM(AR128:AV128)</f>
        <v>6.0543828463689993</v>
      </c>
      <c r="AX128" s="846">
        <f>AW128/I128*100</f>
        <v>35.34374107629305</v>
      </c>
      <c r="AY128" s="1080">
        <v>0.69</v>
      </c>
      <c r="AZ128" s="985">
        <v>24.67</v>
      </c>
      <c r="BA128" s="985">
        <v>-8.44</v>
      </c>
      <c r="BB128" s="985">
        <v>9.1300000000000008</v>
      </c>
      <c r="BC128" s="985">
        <v>4.83</v>
      </c>
      <c r="BE128" s="700">
        <v>2014</v>
      </c>
      <c r="BF128" s="1013">
        <f>IF(BE128&gt;2008,0,IF(BE128&gt;2001,1,IF(BE128&gt;1990,2,IF(BE128&gt;1980,3,IF(BE128&gt;1973,4,IF(BE128&gt;1970,5,IF(BE128&gt;1960,6,IF(BE128&gt;1958,7,IF(BE128&gt;1953,8,9)))))))))</f>
        <v>0</v>
      </c>
      <c r="BG128" s="995">
        <v>3.9</v>
      </c>
    </row>
    <row r="129" spans="1:59" ht="11.25" customHeight="1" x14ac:dyDescent="0.2">
      <c r="A129" s="976" t="s">
        <v>995</v>
      </c>
      <c r="B129" s="988" t="s">
        <v>996</v>
      </c>
      <c r="C129" s="1070" t="s">
        <v>247</v>
      </c>
      <c r="D129" s="1070" t="s">
        <v>4413</v>
      </c>
      <c r="E129" s="828">
        <v>8</v>
      </c>
      <c r="F129" s="1148">
        <v>522</v>
      </c>
      <c r="G129" s="1092" t="s">
        <v>106</v>
      </c>
      <c r="H129" s="1092" t="s">
        <v>106</v>
      </c>
      <c r="I129" s="987">
        <v>19.07</v>
      </c>
      <c r="J129" s="738">
        <f>(M129/I129)*100</f>
        <v>2.6219192448872572</v>
      </c>
      <c r="K129" s="990">
        <v>0.125</v>
      </c>
      <c r="L129" s="1000">
        <v>4</v>
      </c>
      <c r="M129" s="729">
        <f>K129*L129</f>
        <v>0.5</v>
      </c>
      <c r="N129" s="983" t="s">
        <v>997</v>
      </c>
      <c r="O129" s="831">
        <v>0.11</v>
      </c>
      <c r="P129" s="973">
        <v>43321</v>
      </c>
      <c r="Q129" s="973">
        <v>43336</v>
      </c>
      <c r="R129" s="729">
        <f>(K129-O129)/O129*100</f>
        <v>13.636363636363635</v>
      </c>
      <c r="S129" s="795">
        <f>IF(INDEX(Historical!$D$7:$D$1442,MATCH(B129,Historical!$B$7:$B$1449,0))=0,"n/a",(INDEX(Historical!$C$7:$C$1442,MATCH(B129,Historical!$B$7:$B$1449,0))/INDEX(Historical!$D$7:$D$1442,MATCH(B129,Historical!$B$7:$B$1449,0))-1)*100)</f>
        <v>11.904761904761884</v>
      </c>
      <c r="T129" s="795">
        <f>IF(INDEX(Historical!$F$7:$F$1442,MATCH(B129,Historical!$B$7:$B$1449,0))=0,"n/a",((INDEX(Historical!$C$7:$C$1442,MATCH(B129,Historical!$B$7:$B$1449,0))/INDEX(Historical!$F$7:$F$1442,MATCH(B129,Historical!$B$7:$B$1449,0)))^(1/3)-1)*100)</f>
        <v>11.396867943116451</v>
      </c>
      <c r="U129" s="795">
        <f>IF(INDEX(Historical!$H$7:$H$1442,MATCH(B129,Historical!$B$7:$B$1449,0))=0,"n/a",((INDEX(Historical!$C$7:$C$1442,MATCH(B129,Historical!$B$7:$B$1449,0))/INDEX(Historical!$H$7:$H$1442,MATCH(B129,Historical!$B$7:$B$1449,0)))^(1/5)-1)*100)</f>
        <v>16.395190493396548</v>
      </c>
      <c r="V129" s="795">
        <f>IF(INDEX(Historical!$O$7:$O$1442,MATCH(B129,Historical!$B$7:$B$1449,0))=0,"n/a",((INDEX(Historical!$C$7:$C$1442,MATCH(B129,Historical!$B$7:$B$1449,0))/INDEX(Historical!$O$7:$O$1442,MATCH(B129,Historical!$B$7:$B$1449,0)))^(1/10)-1)*100)</f>
        <v>-6.0257257311171593</v>
      </c>
      <c r="W129" s="796" t="str">
        <f>IF(OR(U129&lt;=0,U129="n/a",V129&lt;=0,V129="n/a"),"n/a",U129/V129)</f>
        <v>n/a</v>
      </c>
      <c r="X129" s="797">
        <f>IF(OR(AJ129&lt;=0,AJ129="n/a",U129&lt;=0,U129="n/a"),"n/a",U129/AJ129)</f>
        <v>1.1880572821301845</v>
      </c>
      <c r="Y129" s="753"/>
      <c r="Z129" s="738">
        <f>IF(OR(AC129&lt;0.01,AC129="n/a"),"n/a",M129/AC129*100)</f>
        <v>56.17977528089888</v>
      </c>
      <c r="AA129" s="999">
        <f>IF(OR(AC129&lt;0.01,AC129="n/a"),"n/a",I129/AC129)</f>
        <v>21.426966292134832</v>
      </c>
      <c r="AB129" s="1000">
        <v>11</v>
      </c>
      <c r="AC129" s="978">
        <v>0.89</v>
      </c>
      <c r="AD129" s="978">
        <v>1.34</v>
      </c>
      <c r="AE129" s="978">
        <v>0.43</v>
      </c>
      <c r="AF129" s="978">
        <v>1.06</v>
      </c>
      <c r="AG129" s="978">
        <v>4.3</v>
      </c>
      <c r="AH129" s="978">
        <v>-47.5</v>
      </c>
      <c r="AI129" s="978">
        <v>45.59</v>
      </c>
      <c r="AJ129" s="978">
        <v>13.8</v>
      </c>
      <c r="AK129" s="978">
        <v>16</v>
      </c>
      <c r="AL129" s="991">
        <v>198.33</v>
      </c>
      <c r="AM129" s="985">
        <v>3.9</v>
      </c>
      <c r="AN129" s="978">
        <v>0</v>
      </c>
      <c r="AO129" s="838">
        <f>IF(U129="n/a","n/a",IF(AA129&lt;0,"n/a",IF(AA129="n/a","n/a",J129+U129-AA129)))</f>
        <v>-2.409856553851025</v>
      </c>
      <c r="AP129" s="839">
        <f>IF(U129="n/a","n/a",J129+U129)</f>
        <v>19.017109738283807</v>
      </c>
      <c r="AQ129" s="1001">
        <f>IF(OR(AC129&lt;0.01,AF129="n/a"),"n/a",(I129/SQRT(22.5*AC129*(I129/AF129))-1)*100)</f>
        <v>0.47129887499197665</v>
      </c>
      <c r="AR129" s="738">
        <f>INDEX(Historical!$C$7:$C$1442,MATCH(B129,Historical!$B$7:$B$1449,0))*IF(AH129="n/a",1.03,IF(AH129&lt;0,1.01,IF(AH129&gt;10,1.1,(1+AH129/100))))</f>
        <v>0.47469999999999996</v>
      </c>
      <c r="AS129" s="999">
        <f>IF($AI129="n/a",1.03*AR129,IF($AI129&lt;0,1.01*AR129,IF($AI129&gt;10,1.1*AR129,(1+$AI129/100)*AR129)))</f>
        <v>0.52217000000000002</v>
      </c>
      <c r="AT129" s="999">
        <f>IF($AK129="n/a",1.03*AS129,IF($AK129&lt;0,1.01*AS129,IF($AK129&gt;10,1.1*AS129,(1+$AK129/100)*AS129)))</f>
        <v>0.57438700000000009</v>
      </c>
      <c r="AU129" s="999">
        <f>IF($AK129="n/a",1.03*AT129,IF($AK129&lt;0,1.01*AT129,IF($AK129&gt;10,1.1*AT129,(1+$AK129/100)*AT129)))</f>
        <v>0.63182570000000016</v>
      </c>
      <c r="AV129" s="999">
        <f>IF($AK129="n/a",1.03*AU129,IF($AK129&lt;0,1.01*AU129,IF($AK129&gt;10,1.1*AU129,(1+$AK129/100)*AU129)))</f>
        <v>0.69500827000000021</v>
      </c>
      <c r="AW129" s="738">
        <f>SUM(AR129:AV129)</f>
        <v>2.8980909700000006</v>
      </c>
      <c r="AX129" s="846">
        <f>AW129/I129*100</f>
        <v>15.197120975353961</v>
      </c>
      <c r="AY129" s="1080">
        <v>0.68</v>
      </c>
      <c r="AZ129" s="985">
        <v>5.33</v>
      </c>
      <c r="BA129" s="985">
        <v>-45.440000000000005</v>
      </c>
      <c r="BB129" s="985">
        <v>-5.2299999999999995</v>
      </c>
      <c r="BC129" s="985">
        <v>-18.93</v>
      </c>
      <c r="BE129" s="700">
        <v>2011</v>
      </c>
      <c r="BF129" s="1013">
        <f>IF(BE129&gt;2008,0,IF(BE129&gt;2001,1,IF(BE129&gt;1990,2,IF(BE129&gt;1980,3,IF(BE129&gt;1973,4,IF(BE129&gt;1970,5,IF(BE129&gt;1960,6,IF(BE129&gt;1958,7,IF(BE129&gt;1953,8,9)))))))))</f>
        <v>0</v>
      </c>
      <c r="BG129" s="995">
        <v>2.9000000000000004</v>
      </c>
    </row>
    <row r="130" spans="1:59" ht="11.25" customHeight="1" x14ac:dyDescent="0.2">
      <c r="A130" s="984" t="s">
        <v>1652</v>
      </c>
      <c r="B130" s="988" t="s">
        <v>1653</v>
      </c>
      <c r="C130" s="1070" t="s">
        <v>108</v>
      </c>
      <c r="D130" s="1070" t="s">
        <v>4401</v>
      </c>
      <c r="E130" s="828">
        <v>7</v>
      </c>
      <c r="F130" s="1148">
        <v>658</v>
      </c>
      <c r="G130" s="1085" t="s">
        <v>106</v>
      </c>
      <c r="H130" s="1085" t="s">
        <v>106</v>
      </c>
      <c r="I130" s="987">
        <v>26.6</v>
      </c>
      <c r="J130" s="738">
        <f>(M130/I130)*100</f>
        <v>2.7067669172932329</v>
      </c>
      <c r="K130" s="990">
        <v>0.18</v>
      </c>
      <c r="L130" s="1000">
        <v>4</v>
      </c>
      <c r="M130" s="729">
        <f>K130*L130</f>
        <v>0.72</v>
      </c>
      <c r="N130" s="983" t="s">
        <v>107</v>
      </c>
      <c r="O130" s="831">
        <v>0.16</v>
      </c>
      <c r="P130" s="973">
        <v>43495</v>
      </c>
      <c r="Q130" s="973">
        <v>43510</v>
      </c>
      <c r="R130" s="729">
        <f>(K130-O130)/O130*100</f>
        <v>12.499999999999993</v>
      </c>
      <c r="S130" s="795">
        <f>IF(INDEX(Historical!$D$7:$D$1442,MATCH(B130,Historical!$B$7:$B$1449,0))=0,"n/a",(INDEX(Historical!$C$7:$C$1442,MATCH(B130,Historical!$B$7:$B$1449,0))/INDEX(Historical!$D$7:$D$1442,MATCH(B130,Historical!$B$7:$B$1449,0))-1)*100)</f>
        <v>14.285714285714279</v>
      </c>
      <c r="T130" s="795">
        <f>IF(INDEX(Historical!$F$7:$F$1442,MATCH(B130,Historical!$B$7:$B$1449,0))=0,"n/a",((INDEX(Historical!$C$7:$C$1442,MATCH(B130,Historical!$B$7:$B$1449,0))/INDEX(Historical!$F$7:$F$1442,MATCH(B130,Historical!$B$7:$B$1449,0)))^(1/3)-1)*100)</f>
        <v>15.073916532957622</v>
      </c>
      <c r="U130" s="795">
        <f>IF(INDEX(Historical!$H$7:$H$1442,MATCH(B130,Historical!$B$7:$B$1449,0))=0,"n/a",((INDEX(Historical!$C$7:$C$1442,MATCH(B130,Historical!$B$7:$B$1449,0))/INDEX(Historical!$H$7:$H$1442,MATCH(B130,Historical!$B$7:$B$1449,0)))^(1/5)-1)*100)</f>
        <v>19.740571108299566</v>
      </c>
      <c r="V130" s="795">
        <f>IF(INDEX(Historical!$O$7:$O$1442,MATCH(B130,Historical!$B$7:$B$1449,0))=0,"n/a",((INDEX(Historical!$C$7:$C$1442,MATCH(B130,Historical!$B$7:$B$1449,0))/INDEX(Historical!$O$7:$O$1442,MATCH(B130,Historical!$B$7:$B$1449,0)))^(1/10)-1)*100)</f>
        <v>-0.60441225376401952</v>
      </c>
      <c r="W130" s="796" t="str">
        <f>IF(OR(U130&lt;=0,U130="n/a",V130&lt;=0,V130="n/a"),"n/a",U130/V130)</f>
        <v>n/a</v>
      </c>
      <c r="X130" s="797">
        <f>IF(OR(AJ130&lt;=0,AJ130="n/a",U130&lt;=0,U130="n/a"),"n/a",U130/AJ130)</f>
        <v>0.9097037377096574</v>
      </c>
      <c r="Y130" s="752"/>
      <c r="Z130" s="738">
        <f>IF(OR(AC130&lt;0.01,AC130="n/a"),"n/a",M130/AC130*100)</f>
        <v>37.5</v>
      </c>
      <c r="AA130" s="999">
        <f>IF(OR(AC130&lt;0.01,AC130="n/a"),"n/a",I130/AC130)</f>
        <v>13.854166666666668</v>
      </c>
      <c r="AB130" s="1000">
        <v>12</v>
      </c>
      <c r="AC130" s="978">
        <v>1.92</v>
      </c>
      <c r="AD130" s="978">
        <v>1.73</v>
      </c>
      <c r="AE130" s="978">
        <v>3.89</v>
      </c>
      <c r="AF130" s="978">
        <v>1.54</v>
      </c>
      <c r="AG130" s="978">
        <v>9.5</v>
      </c>
      <c r="AH130" s="978">
        <v>20.399999999999999</v>
      </c>
      <c r="AI130" s="978">
        <v>5.88</v>
      </c>
      <c r="AJ130" s="978">
        <v>21.7</v>
      </c>
      <c r="AK130" s="978">
        <v>8</v>
      </c>
      <c r="AL130" s="991">
        <v>394.74</v>
      </c>
      <c r="AM130" s="985">
        <v>7.3</v>
      </c>
      <c r="AN130" s="978">
        <v>0.13</v>
      </c>
      <c r="AO130" s="838">
        <f>IF(U130="n/a","n/a",IF(AA130&lt;0,"n/a",IF(AA130="n/a","n/a",J130+U130-AA130)))</f>
        <v>8.5931713589261314</v>
      </c>
      <c r="AP130" s="839">
        <f>IF(U130="n/a","n/a",J130+U130)</f>
        <v>22.447338025592799</v>
      </c>
      <c r="AQ130" s="1001">
        <f>IF(OR(AC130&lt;0.01,AF130="n/a"),"n/a",(I130/SQRT(22.5*AC130*(I130/AF130))-1)*100)</f>
        <v>-2.6223464679528852</v>
      </c>
      <c r="AR130" s="738">
        <f>INDEX(Historical!$C$7:$C$1442,MATCH(B130,Historical!$B$7:$B$1449,0))*IF(AH130="n/a",1.03,IF(AH130&lt;0,1.01,IF(AH130&gt;10,1.1,(1+AH130/100))))</f>
        <v>0.70400000000000007</v>
      </c>
      <c r="AS130" s="999">
        <f>IF($AI130="n/a",1.03*AR130,IF($AI130&lt;0,1.01*AR130,IF($AI130&gt;10,1.1*AR130,(1+$AI130/100)*AR130)))</f>
        <v>0.74539520000000004</v>
      </c>
      <c r="AT130" s="999">
        <f>IF($AK130="n/a",1.03*AS130,IF($AK130&lt;0,1.01*AS130,IF($AK130&gt;10,1.1*AS130,(1+$AK130/100)*AS130)))</f>
        <v>0.80502681600000014</v>
      </c>
      <c r="AU130" s="999">
        <f>IF($AK130="n/a",1.03*AT130,IF($AK130&lt;0,1.01*AT130,IF($AK130&gt;10,1.1*AT130,(1+$AK130/100)*AT130)))</f>
        <v>0.86942896128000025</v>
      </c>
      <c r="AV130" s="999">
        <f>IF($AK130="n/a",1.03*AU130,IF($AK130&lt;0,1.01*AU130,IF($AK130&gt;10,1.1*AU130,(1+$AK130/100)*AU130)))</f>
        <v>0.93898327818240035</v>
      </c>
      <c r="AW130" s="738">
        <f>SUM(AR130:AV130)</f>
        <v>4.0628342554624011</v>
      </c>
      <c r="AX130" s="846">
        <f>AW130/I130*100</f>
        <v>15.273812990460153</v>
      </c>
      <c r="AY130" s="1080">
        <v>0.84</v>
      </c>
      <c r="AZ130" s="985">
        <v>15.98</v>
      </c>
      <c r="BA130" s="985">
        <v>-14.7</v>
      </c>
      <c r="BB130" s="985">
        <v>2.62</v>
      </c>
      <c r="BC130" s="985">
        <v>-5.0200000000000005</v>
      </c>
      <c r="BE130" s="700">
        <v>2013</v>
      </c>
      <c r="BF130" s="1013">
        <f>IF(BE130&gt;2008,0,IF(BE130&gt;2001,1,IF(BE130&gt;1990,2,IF(BE130&gt;1980,3,IF(BE130&gt;1973,4,IF(BE130&gt;1970,5,IF(BE130&gt;1960,6,IF(BE130&gt;1958,7,IF(BE130&gt;1953,8,9)))))))))</f>
        <v>0</v>
      </c>
      <c r="BG130" s="995">
        <v>1</v>
      </c>
    </row>
    <row r="131" spans="1:59" ht="11.25" customHeight="1" x14ac:dyDescent="0.2">
      <c r="A131" s="984" t="s">
        <v>3848</v>
      </c>
      <c r="B131" s="988" t="s">
        <v>3849</v>
      </c>
      <c r="C131" s="1070" t="s">
        <v>108</v>
      </c>
      <c r="D131" s="1070" t="s">
        <v>4401</v>
      </c>
      <c r="E131" s="828">
        <v>6</v>
      </c>
      <c r="F131" s="1148">
        <v>769</v>
      </c>
      <c r="G131" s="1092" t="s">
        <v>106</v>
      </c>
      <c r="H131" s="1092" t="s">
        <v>106</v>
      </c>
      <c r="I131" s="987">
        <v>24.76</v>
      </c>
      <c r="J131" s="738">
        <f>(M131/I131)*100</f>
        <v>3.3925686591276247</v>
      </c>
      <c r="K131" s="990">
        <v>0.21</v>
      </c>
      <c r="L131" s="1000">
        <v>4</v>
      </c>
      <c r="M131" s="729">
        <f>K131*L131</f>
        <v>0.84</v>
      </c>
      <c r="N131" s="983" t="s">
        <v>539</v>
      </c>
      <c r="O131" s="831">
        <v>0.2</v>
      </c>
      <c r="P131" s="973">
        <v>43489</v>
      </c>
      <c r="Q131" s="973">
        <v>43497</v>
      </c>
      <c r="R131" s="729">
        <f>(K131-O131)/O131*100</f>
        <v>4.9999999999999902</v>
      </c>
      <c r="S131" s="795">
        <f>IF(INDEX(Historical!$D$7:$D$1442,MATCH(B131,Historical!$B$7:$B$1449,0))=0,"n/a",(INDEX(Historical!$C$7:$C$1442,MATCH(B131,Historical!$B$7:$B$1449,0))/INDEX(Historical!$D$7:$D$1442,MATCH(B131,Historical!$B$7:$B$1449,0))-1)*100)</f>
        <v>11.111111111111116</v>
      </c>
      <c r="T131" s="795">
        <f>IF(INDEX(Historical!$F$7:$F$1442,MATCH(B131,Historical!$B$7:$B$1449,0))=0,"n/a",((INDEX(Historical!$C$7:$C$1442,MATCH(B131,Historical!$B$7:$B$1449,0))/INDEX(Historical!$F$7:$F$1442,MATCH(B131,Historical!$B$7:$B$1449,0)))^(1/3)-1)*100)</f>
        <v>8.8677964177928281</v>
      </c>
      <c r="U131" s="795">
        <f>IF(INDEX(Historical!$H$7:$H$1442,MATCH(B131,Historical!$B$7:$B$1449,0))=0,"n/a",((INDEX(Historical!$C$7:$C$1442,MATCH(B131,Historical!$B$7:$B$1449,0))/INDEX(Historical!$H$7:$H$1442,MATCH(B131,Historical!$B$7:$B$1449,0)))^(1/5)-1)*100)</f>
        <v>10.756634324829006</v>
      </c>
      <c r="V131" s="795">
        <f>IF(INDEX(Historical!$O$7:$O$1442,MATCH(B131,Historical!$B$7:$B$1449,0))=0,"n/a",((INDEX(Historical!$C$7:$C$1442,MATCH(B131,Historical!$B$7:$B$1449,0))/INDEX(Historical!$O$7:$O$1442,MATCH(B131,Historical!$B$7:$B$1449,0)))^(1/10)-1)*100)</f>
        <v>-10.404154015923783</v>
      </c>
      <c r="W131" s="796" t="str">
        <f>IF(OR(U131&lt;=0,U131="n/a",V131&lt;=0,V131="n/a"),"n/a",U131/V131)</f>
        <v>n/a</v>
      </c>
      <c r="X131" s="797">
        <f>IF(OR(AJ131&lt;=0,AJ131="n/a",U131&lt;=0,U131="n/a"),"n/a",U131/AJ131)</f>
        <v>0.52728599631514739</v>
      </c>
      <c r="Y131" s="752"/>
      <c r="Z131" s="738">
        <f>IF(OR(AC131&lt;0.01,AC131="n/a"),"n/a",M131/AC131*100)</f>
        <v>43.97905759162304</v>
      </c>
      <c r="AA131" s="999">
        <f>IF(OR(AC131&lt;0.01,AC131="n/a"),"n/a",I131/AC131)</f>
        <v>12.963350785340316</v>
      </c>
      <c r="AB131" s="1000">
        <v>12</v>
      </c>
      <c r="AC131" s="978">
        <v>1.91</v>
      </c>
      <c r="AD131" s="978">
        <v>2.16</v>
      </c>
      <c r="AE131" s="978">
        <v>4.26</v>
      </c>
      <c r="AF131" s="978">
        <v>1.25</v>
      </c>
      <c r="AG131" s="978">
        <v>9</v>
      </c>
      <c r="AH131" s="978">
        <v>17</v>
      </c>
      <c r="AI131" s="978">
        <v>12.280000000000001</v>
      </c>
      <c r="AJ131" s="978">
        <v>20.399999999999999</v>
      </c>
      <c r="AK131" s="978">
        <v>6</v>
      </c>
      <c r="AL131" s="991">
        <v>1200</v>
      </c>
      <c r="AM131" s="985">
        <v>5.0999999999999996</v>
      </c>
      <c r="AN131" s="978">
        <v>0.23</v>
      </c>
      <c r="AO131" s="838">
        <f>IF(U131="n/a","n/a",IF(AA131&lt;0,"n/a",IF(AA131="n/a","n/a",J131+U131-AA131)))</f>
        <v>1.1858521986163151</v>
      </c>
      <c r="AP131" s="839">
        <f>IF(U131="n/a","n/a",J131+U131)</f>
        <v>14.149202983956631</v>
      </c>
      <c r="AQ131" s="1001">
        <f>IF(OR(AC131&lt;0.01,AF131="n/a"),"n/a",(I131/SQRT(22.5*AC131*(I131/AF131))-1)*100)</f>
        <v>-15.136217693227428</v>
      </c>
      <c r="AR131" s="738">
        <f>INDEX(Historical!$C$7:$C$1442,MATCH(B131,Historical!$B$7:$B$1449,0))*IF(AH131="n/a",1.03,IF(AH131&lt;0,1.01,IF(AH131&gt;10,1.1,(1+AH131/100))))</f>
        <v>0.88000000000000012</v>
      </c>
      <c r="AS131" s="999">
        <f>IF($AI131="n/a",1.03*AR131,IF($AI131&lt;0,1.01*AR131,IF($AI131&gt;10,1.1*AR131,(1+$AI131/100)*AR131)))</f>
        <v>0.96800000000000019</v>
      </c>
      <c r="AT131" s="999">
        <f>IF($AK131="n/a",1.03*AS131,IF($AK131&lt;0,1.01*AS131,IF($AK131&gt;10,1.1*AS131,(1+$AK131/100)*AS131)))</f>
        <v>1.0260800000000003</v>
      </c>
      <c r="AU131" s="999">
        <f>IF($AK131="n/a",1.03*AT131,IF($AK131&lt;0,1.01*AT131,IF($AK131&gt;10,1.1*AT131,(1+$AK131/100)*AT131)))</f>
        <v>1.0876448000000003</v>
      </c>
      <c r="AV131" s="999">
        <f>IF($AK131="n/a",1.03*AU131,IF($AK131&lt;0,1.01*AU131,IF($AK131&gt;10,1.1*AU131,(1+$AK131/100)*AU131)))</f>
        <v>1.1529034880000004</v>
      </c>
      <c r="AW131" s="738">
        <f>SUM(AR131:AV131)</f>
        <v>5.1146282880000014</v>
      </c>
      <c r="AX131" s="846">
        <f>AW131/I131*100</f>
        <v>20.656818610662363</v>
      </c>
      <c r="AY131" s="1080">
        <v>1.0900000000000001</v>
      </c>
      <c r="AZ131" s="985">
        <v>7.0499999999999989</v>
      </c>
      <c r="BA131" s="985">
        <v>-25.53</v>
      </c>
      <c r="BB131" s="985">
        <v>-5.1100000000000003</v>
      </c>
      <c r="BC131" s="985">
        <v>-16.89</v>
      </c>
      <c r="BE131" s="700">
        <v>2014</v>
      </c>
      <c r="BF131" s="1013">
        <f>IF(BE131&gt;2008,0,IF(BE131&gt;2001,1,IF(BE131&gt;1990,2,IF(BE131&gt;1980,3,IF(BE131&gt;1973,4,IF(BE131&gt;1970,5,IF(BE131&gt;1960,6,IF(BE131&gt;1958,7,IF(BE131&gt;1953,8,9)))))))))</f>
        <v>0</v>
      </c>
      <c r="BG131" s="995">
        <v>1.0999999999999999</v>
      </c>
    </row>
    <row r="132" spans="1:59" ht="11.25" customHeight="1" x14ac:dyDescent="0.2">
      <c r="A132" s="993" t="s">
        <v>1007</v>
      </c>
      <c r="B132" s="988" t="s">
        <v>1008</v>
      </c>
      <c r="C132" s="1070" t="s">
        <v>247</v>
      </c>
      <c r="D132" s="1070" t="s">
        <v>4396</v>
      </c>
      <c r="E132" s="829">
        <v>6</v>
      </c>
      <c r="F132" s="1148">
        <v>685</v>
      </c>
      <c r="G132" s="1120" t="s">
        <v>115</v>
      </c>
      <c r="H132" s="1120" t="s">
        <v>115</v>
      </c>
      <c r="I132" s="987">
        <v>40.9</v>
      </c>
      <c r="J132" s="738">
        <f>(M132/I132)*100</f>
        <v>1.6625916870415651</v>
      </c>
      <c r="K132" s="990">
        <v>0.17</v>
      </c>
      <c r="L132" s="1000">
        <v>4</v>
      </c>
      <c r="M132" s="729">
        <f>K132*L132</f>
        <v>0.68</v>
      </c>
      <c r="N132" s="983" t="s">
        <v>149</v>
      </c>
      <c r="O132" s="831">
        <v>0.14000000000000001</v>
      </c>
      <c r="P132" s="979">
        <v>43069</v>
      </c>
      <c r="Q132" s="979">
        <v>43084</v>
      </c>
      <c r="R132" s="729">
        <f>(K132-O132)/O132*100</f>
        <v>21.428571428571423</v>
      </c>
      <c r="S132" s="795">
        <f>IF(INDEX(Historical!$D$7:$D$1442,MATCH(B132,Historical!$B$7:$B$1449,0))=0,"n/a",(INDEX(Historical!$C$7:$C$1442,MATCH(B132,Historical!$B$7:$B$1449,0))/INDEX(Historical!$D$7:$D$1442,MATCH(B132,Historical!$B$7:$B$1449,0))-1)*100)</f>
        <v>15.254237288135597</v>
      </c>
      <c r="T132" s="795">
        <f>IF(INDEX(Historical!$F$7:$F$1442,MATCH(B132,Historical!$B$7:$B$1449,0))=0,"n/a",((INDEX(Historical!$C$7:$C$1442,MATCH(B132,Historical!$B$7:$B$1449,0))/INDEX(Historical!$F$7:$F$1442,MATCH(B132,Historical!$B$7:$B$1449,0)))^(1/3)-1)*100)</f>
        <v>9.3541299792876842</v>
      </c>
      <c r="U132" s="795">
        <f>IF(INDEX(Historical!$H$7:$H$1442,MATCH(B132,Historical!$B$7:$B$1449,0))=0,"n/a",((INDEX(Historical!$C$7:$C$1442,MATCH(B132,Historical!$B$7:$B$1449,0))/INDEX(Historical!$H$7:$H$1442,MATCH(B132,Historical!$B$7:$B$1449,0)))^(1/5)-1)*100)</f>
        <v>22.155712398421755</v>
      </c>
      <c r="V132" s="795">
        <f>IF(INDEX(Historical!$O$7:$O$1442,MATCH(B132,Historical!$B$7:$B$1449,0))=0,"n/a",((INDEX(Historical!$C$7:$C$1442,MATCH(B132,Historical!$B$7:$B$1449,0))/INDEX(Historical!$O$7:$O$1442,MATCH(B132,Historical!$B$7:$B$1449,0)))^(1/10)-1)*100)</f>
        <v>13.304570831141005</v>
      </c>
      <c r="W132" s="796">
        <f>IF(OR(U132&lt;=0,U132="n/a",V132&lt;=0,V132="n/a"),"n/a",U132/V132)</f>
        <v>1.6652707313612516</v>
      </c>
      <c r="X132" s="797">
        <f>IF(OR(AJ132&lt;=0,AJ132="n/a",U132&lt;=0,U132="n/a"),"n/a",U132/AJ132)</f>
        <v>2.1936348909328469</v>
      </c>
      <c r="Y132" s="763" t="s">
        <v>4457</v>
      </c>
      <c r="Z132" s="738">
        <f>IF(OR(AC132&lt;0.01,AC132="n/a"),"n/a",M132/AC132*100)</f>
        <v>17.662337662337663</v>
      </c>
      <c r="AA132" s="999">
        <f>IF(OR(AC132&lt;0.01,AC132="n/a"),"n/a",I132/AC132)</f>
        <v>10.623376623376624</v>
      </c>
      <c r="AB132" s="1000">
        <v>12</v>
      </c>
      <c r="AC132" s="978">
        <v>3.85</v>
      </c>
      <c r="AD132" s="978">
        <v>1.57</v>
      </c>
      <c r="AE132" s="978">
        <v>0.8</v>
      </c>
      <c r="AF132" s="978">
        <v>2.09</v>
      </c>
      <c r="AG132" s="978">
        <v>14.2</v>
      </c>
      <c r="AH132" s="978">
        <v>22</v>
      </c>
      <c r="AI132" s="978">
        <v>5.16</v>
      </c>
      <c r="AJ132" s="978">
        <v>10.100000000000001</v>
      </c>
      <c r="AK132" s="978">
        <v>6.77</v>
      </c>
      <c r="AL132" s="991">
        <v>8490</v>
      </c>
      <c r="AM132" s="985">
        <v>0.1</v>
      </c>
      <c r="AN132" s="978">
        <v>0.53</v>
      </c>
      <c r="AO132" s="838">
        <f>IF(U132="n/a","n/a",IF(AA132&lt;0,"n/a",IF(AA132="n/a","n/a",J132+U132-AA132)))</f>
        <v>13.194927462086698</v>
      </c>
      <c r="AP132" s="839">
        <f>IF(U132="n/a","n/a",J132+U132)</f>
        <v>23.818304085463321</v>
      </c>
      <c r="AQ132" s="1001">
        <f>IF(OR(AC132&lt;0.01,AF132="n/a"),"n/a",(I132/SQRT(22.5*AC132*(I132/AF132))-1)*100)</f>
        <v>-0.66251207154215397</v>
      </c>
      <c r="AR132" s="738">
        <f>INDEX(Historical!$C$7:$C$1442,MATCH(B132,Historical!$B$7:$B$1449,0))*IF(AH132="n/a",1.03,IF(AH132&lt;0,1.01,IF(AH132&gt;10,1.1,(1+AH132/100))))</f>
        <v>0.74800000000000011</v>
      </c>
      <c r="AS132" s="999">
        <f>IF($AI132="n/a",1.03*AR132,IF($AI132&lt;0,1.01*AR132,IF($AI132&gt;10,1.1*AR132,(1+$AI132/100)*AR132)))</f>
        <v>0.78659680000000021</v>
      </c>
      <c r="AT132" s="999">
        <f>IF($AK132="n/a",1.03*AS132,IF($AK132&lt;0,1.01*AS132,IF($AK132&gt;10,1.1*AS132,(1+$AK132/100)*AS132)))</f>
        <v>0.83984940336000025</v>
      </c>
      <c r="AU132" s="999">
        <f>IF($AK132="n/a",1.03*AT132,IF($AK132&lt;0,1.01*AT132,IF($AK132&gt;10,1.1*AT132,(1+$AK132/100)*AT132)))</f>
        <v>0.89670720796747239</v>
      </c>
      <c r="AV132" s="999">
        <f>IF($AK132="n/a",1.03*AU132,IF($AK132&lt;0,1.01*AU132,IF($AK132&gt;10,1.1*AU132,(1+$AK132/100)*AU132)))</f>
        <v>0.95741428594687039</v>
      </c>
      <c r="AW132" s="738">
        <f>SUM(AR132:AV132)</f>
        <v>4.2285676972743431</v>
      </c>
      <c r="AX132" s="846">
        <f>AW132/I132*100</f>
        <v>10.33879632585414</v>
      </c>
      <c r="AY132" s="1080">
        <v>1.79</v>
      </c>
      <c r="AZ132" s="985">
        <v>26</v>
      </c>
      <c r="BA132" s="985">
        <v>-28.76</v>
      </c>
      <c r="BB132" s="985">
        <v>8.92</v>
      </c>
      <c r="BC132" s="985">
        <v>-5.6899999999999995</v>
      </c>
      <c r="BE132" s="700">
        <v>2014</v>
      </c>
      <c r="BF132" s="1013">
        <f>IF(BE132&gt;2008,0,IF(BE132&gt;2001,1,IF(BE132&gt;1990,2,IF(BE132&gt;1980,3,IF(BE132&gt;1973,4,IF(BE132&gt;1970,5,IF(BE132&gt;1960,6,IF(BE132&gt;1958,7,IF(BE132&gt;1953,8,9)))))))))</f>
        <v>0</v>
      </c>
      <c r="BG132" s="995">
        <v>5.6000000000000005</v>
      </c>
    </row>
    <row r="133" spans="1:59" ht="11.25" customHeight="1" x14ac:dyDescent="0.2">
      <c r="A133" s="976" t="s">
        <v>983</v>
      </c>
      <c r="B133" s="988" t="s">
        <v>984</v>
      </c>
      <c r="C133" s="1070" t="s">
        <v>108</v>
      </c>
      <c r="D133" s="1070" t="s">
        <v>4401</v>
      </c>
      <c r="E133" s="828">
        <v>6</v>
      </c>
      <c r="F133" s="1148">
        <v>738</v>
      </c>
      <c r="G133" s="1148" t="s">
        <v>115</v>
      </c>
      <c r="H133" s="1148" t="s">
        <v>115</v>
      </c>
      <c r="I133" s="987">
        <v>29.18</v>
      </c>
      <c r="J133" s="738">
        <f>(M133/I133)*100</f>
        <v>2.3303632625085675</v>
      </c>
      <c r="K133" s="990">
        <v>0.17</v>
      </c>
      <c r="L133" s="1000">
        <v>4</v>
      </c>
      <c r="M133" s="729">
        <f>K133*L133</f>
        <v>0.68</v>
      </c>
      <c r="N133" s="983" t="s">
        <v>164</v>
      </c>
      <c r="O133" s="831">
        <v>0.14000000000000001</v>
      </c>
      <c r="P133" s="973">
        <v>43356</v>
      </c>
      <c r="Q133" s="973">
        <v>43374</v>
      </c>
      <c r="R133" s="729">
        <f>(K133-O133)/O133*100</f>
        <v>21.428571428571423</v>
      </c>
      <c r="S133" s="795">
        <f>IF(INDEX(Historical!$D$7:$D$1442,MATCH(B133,Historical!$B$7:$B$1449,0))=0,"n/a",(INDEX(Historical!$C$7:$C$1442,MATCH(B133,Historical!$B$7:$B$1449,0))/INDEX(Historical!$D$7:$D$1442,MATCH(B133,Historical!$B$7:$B$1449,0))-1)*100)</f>
        <v>14.563106796116498</v>
      </c>
      <c r="T133" s="795">
        <f>IF(INDEX(Historical!$F$7:$F$1442,MATCH(B133,Historical!$B$7:$B$1449,0))=0,"n/a",((INDEX(Historical!$C$7:$C$1442,MATCH(B133,Historical!$B$7:$B$1449,0))/INDEX(Historical!$F$7:$F$1442,MATCH(B133,Historical!$B$7:$B$1449,0)))^(1/3)-1)*100)</f>
        <v>21.989621427083339</v>
      </c>
      <c r="U133" s="795">
        <f>IF(INDEX(Historical!$H$7:$H$1442,MATCH(B133,Historical!$B$7:$B$1449,0))=0,"n/a",((INDEX(Historical!$C$7:$C$1442,MATCH(B133,Historical!$B$7:$B$1449,0))/INDEX(Historical!$H$7:$H$1442,MATCH(B133,Historical!$B$7:$B$1449,0)))^(1/5)-1)*100)</f>
        <v>49.125668978515421</v>
      </c>
      <c r="V133" s="795">
        <f>IF(INDEX(Historical!$O$7:$O$1442,MATCH(B133,Historical!$B$7:$B$1449,0))=0,"n/a",((INDEX(Historical!$C$7:$C$1442,MATCH(B133,Historical!$B$7:$B$1449,0))/INDEX(Historical!$O$7:$O$1442,MATCH(B133,Historical!$B$7:$B$1449,0)))^(1/10)-1)*100)</f>
        <v>-3.6979890472926602</v>
      </c>
      <c r="W133" s="796" t="str">
        <f>IF(OR(U133&lt;=0,U133="n/a",V133&lt;=0,V133="n/a"),"n/a",U133/V133)</f>
        <v>n/a</v>
      </c>
      <c r="X133" s="797">
        <f>IF(OR(AJ133&lt;=0,AJ133="n/a",U133&lt;=0,U133="n/a"),"n/a",U133/AJ133)</f>
        <v>3.6936593216928886</v>
      </c>
      <c r="Y133" s="752"/>
      <c r="Z133" s="738">
        <f>IF(OR(AC133&lt;0.01,AC133="n/a"),"n/a",M133/AC133*100)</f>
        <v>30.493273542600903</v>
      </c>
      <c r="AA133" s="999">
        <f>IF(OR(AC133&lt;0.01,AC133="n/a"),"n/a",I133/AC133)</f>
        <v>13.085201793721973</v>
      </c>
      <c r="AB133" s="1000">
        <v>12</v>
      </c>
      <c r="AC133" s="978">
        <v>2.23</v>
      </c>
      <c r="AD133" s="978">
        <v>2.61</v>
      </c>
      <c r="AE133" s="978">
        <v>4.4800000000000004</v>
      </c>
      <c r="AF133" s="978">
        <v>1.36</v>
      </c>
      <c r="AG133" s="978">
        <v>9.3000000000000007</v>
      </c>
      <c r="AH133" s="978">
        <v>19.100000000000001</v>
      </c>
      <c r="AI133" s="978">
        <v>6</v>
      </c>
      <c r="AJ133" s="978">
        <v>13.3</v>
      </c>
      <c r="AK133" s="978">
        <v>5</v>
      </c>
      <c r="AL133" s="991">
        <v>2930</v>
      </c>
      <c r="AM133" s="985">
        <v>4.1000000000000005</v>
      </c>
      <c r="AN133" s="978">
        <v>0.02</v>
      </c>
      <c r="AO133" s="838">
        <f>IF(U133="n/a","n/a",IF(AA133&lt;0,"n/a",IF(AA133="n/a","n/a",J133+U133-AA133)))</f>
        <v>38.370830447302019</v>
      </c>
      <c r="AP133" s="839">
        <f>IF(U133="n/a","n/a",J133+U133)</f>
        <v>51.456032241023991</v>
      </c>
      <c r="AQ133" s="1001">
        <f>IF(OR(AC133&lt;0.01,AF133="n/a"),"n/a",(I133/SQRT(22.5*AC133*(I133/AF133))-1)*100)</f>
        <v>-11.065880964335594</v>
      </c>
      <c r="AR133" s="738">
        <f>INDEX(Historical!$C$7:$C$1442,MATCH(B133,Historical!$B$7:$B$1449,0))*IF(AH133="n/a",1.03,IF(AH133&lt;0,1.01,IF(AH133&gt;10,1.1,(1+AH133/100))))</f>
        <v>0.64900000000000002</v>
      </c>
      <c r="AS133" s="999">
        <f>IF($AI133="n/a",1.03*AR133,IF($AI133&lt;0,1.01*AR133,IF($AI133&gt;10,1.1*AR133,(1+$AI133/100)*AR133)))</f>
        <v>0.68794000000000011</v>
      </c>
      <c r="AT133" s="999">
        <f>IF($AK133="n/a",1.03*AS133,IF($AK133&lt;0,1.01*AS133,IF($AK133&gt;10,1.1*AS133,(1+$AK133/100)*AS133)))</f>
        <v>0.72233700000000012</v>
      </c>
      <c r="AU133" s="999">
        <f>IF($AK133="n/a",1.03*AT133,IF($AK133&lt;0,1.01*AT133,IF($AK133&gt;10,1.1*AT133,(1+$AK133/100)*AT133)))</f>
        <v>0.75845385000000021</v>
      </c>
      <c r="AV133" s="999">
        <f>IF($AK133="n/a",1.03*AU133,IF($AK133&lt;0,1.01*AU133,IF($AK133&gt;10,1.1*AU133,(1+$AK133/100)*AU133)))</f>
        <v>0.79637654250000023</v>
      </c>
      <c r="AW133" s="738">
        <f>SUM(AR133:AV133)</f>
        <v>3.6141073925000002</v>
      </c>
      <c r="AX133" s="846">
        <f>AW133/I133*100</f>
        <v>12.385563373886225</v>
      </c>
      <c r="AY133" s="1080">
        <v>1.44</v>
      </c>
      <c r="AZ133" s="985">
        <v>20.059999999999999</v>
      </c>
      <c r="BA133" s="985">
        <v>-17.690000000000001</v>
      </c>
      <c r="BB133" s="985">
        <v>3.63</v>
      </c>
      <c r="BC133" s="985">
        <v>-8.24</v>
      </c>
      <c r="BE133" s="700">
        <v>2013</v>
      </c>
      <c r="BF133" s="1013">
        <f>IF(BE133&gt;2008,0,IF(BE133&gt;2001,1,IF(BE133&gt;1990,2,IF(BE133&gt;1980,3,IF(BE133&gt;1973,4,IF(BE133&gt;1970,5,IF(BE133&gt;1960,6,IF(BE133&gt;1958,7,IF(BE133&gt;1953,8,9)))))))))</f>
        <v>0</v>
      </c>
      <c r="BG133" s="995">
        <v>1.0999999999999999</v>
      </c>
    </row>
    <row r="134" spans="1:59" ht="11.25" customHeight="1" x14ac:dyDescent="0.2">
      <c r="A134" s="976" t="s">
        <v>491</v>
      </c>
      <c r="B134" s="988" t="s">
        <v>492</v>
      </c>
      <c r="C134" s="1070" t="s">
        <v>154</v>
      </c>
      <c r="D134" s="1070" t="s">
        <v>4383</v>
      </c>
      <c r="E134" s="828">
        <v>23</v>
      </c>
      <c r="F134" s="1148">
        <v>146</v>
      </c>
      <c r="G134" s="1119" t="s">
        <v>106</v>
      </c>
      <c r="H134" s="1119" t="s">
        <v>106</v>
      </c>
      <c r="I134" s="978">
        <v>49.97</v>
      </c>
      <c r="J134" s="738">
        <f>(M134/I134)*100</f>
        <v>3.8126876125675406</v>
      </c>
      <c r="K134" s="997">
        <v>0.4763</v>
      </c>
      <c r="L134" s="1000">
        <v>4</v>
      </c>
      <c r="M134" s="729">
        <f>K134*L134</f>
        <v>1.9052</v>
      </c>
      <c r="N134" s="983" t="s">
        <v>493</v>
      </c>
      <c r="O134" s="832">
        <v>0.46239999999999998</v>
      </c>
      <c r="P134" s="973">
        <v>43281</v>
      </c>
      <c r="Q134" s="973">
        <v>43296</v>
      </c>
      <c r="R134" s="729">
        <f>(K134-O134)/O134*100</f>
        <v>3.0060553633218046</v>
      </c>
      <c r="S134" s="795">
        <f>IF(INDEX(Historical!$D$7:$D$1442,MATCH(B134,Historical!$B$7:$B$1449,0))=0,"n/a",(INDEX(Historical!$C$7:$C$1442,MATCH(B134,Historical!$B$7:$B$1449,0))/INDEX(Historical!$D$7:$D$1442,MATCH(B134,Historical!$B$7:$B$1449,0))-1)*100)</f>
        <v>2.9298803906507187</v>
      </c>
      <c r="T134" s="795">
        <f>IF(INDEX(Historical!$F$7:$F$1442,MATCH(B134,Historical!$B$7:$B$1449,0))=0,"n/a",((INDEX(Historical!$C$7:$C$1442,MATCH(B134,Historical!$B$7:$B$1449,0))/INDEX(Historical!$F$7:$F$1442,MATCH(B134,Historical!$B$7:$B$1449,0)))^(1/3)-1)*100)</f>
        <v>8.7407975692983761</v>
      </c>
      <c r="U134" s="795">
        <f>IF(INDEX(Historical!$H$7:$H$1442,MATCH(B134,Historical!$B$7:$B$1449,0))=0,"n/a",((INDEX(Historical!$C$7:$C$1442,MATCH(B134,Historical!$B$7:$B$1449,0))/INDEX(Historical!$H$7:$H$1442,MATCH(B134,Historical!$B$7:$B$1449,0)))^(1/5)-1)*100)</f>
        <v>10.186952055679765</v>
      </c>
      <c r="V134" s="795">
        <f>IF(INDEX(Historical!$O$7:$O$1442,MATCH(B134,Historical!$B$7:$B$1449,0))=0,"n/a",((INDEX(Historical!$C$7:$C$1442,MATCH(B134,Historical!$B$7:$B$1449,0))/INDEX(Historical!$O$7:$O$1442,MATCH(B134,Historical!$B$7:$B$1449,0)))^(1/10)-1)*100)</f>
        <v>17.518395154115417</v>
      </c>
      <c r="W134" s="796">
        <f>IF(OR(U134&lt;=0,U134="n/a",V134&lt;=0,V134="n/a"),"n/a",U134/V134)</f>
        <v>0.58150030102995187</v>
      </c>
      <c r="X134" s="797" t="str">
        <f>IF(OR(AJ134&lt;=0,AJ134="n/a",U134&lt;=0,U134="n/a"),"n/a",U134/AJ134)</f>
        <v>n/a</v>
      </c>
      <c r="Y134" s="989"/>
      <c r="Z134" s="738" t="str">
        <f>IF(OR(AC134&lt;0.01,AC134="n/a"),"n/a",M134/AC134*100)</f>
        <v>n/a</v>
      </c>
      <c r="AA134" s="999" t="str">
        <f>IF(OR(AC134&lt;0.01,AC134="n/a"),"n/a",I134/AC134)</f>
        <v>n/a</v>
      </c>
      <c r="AB134" s="1000">
        <v>6</v>
      </c>
      <c r="AC134" s="978">
        <v>-0.52</v>
      </c>
      <c r="AD134" s="978" t="s">
        <v>137</v>
      </c>
      <c r="AE134" s="978">
        <v>0.11</v>
      </c>
      <c r="AF134" s="978">
        <v>2.58</v>
      </c>
      <c r="AG134" s="978">
        <v>10.8</v>
      </c>
      <c r="AH134" s="978">
        <v>-150.4</v>
      </c>
      <c r="AI134" s="978">
        <v>6.2600000000000007</v>
      </c>
      <c r="AJ134" s="978">
        <v>-32.5</v>
      </c>
      <c r="AK134" s="978">
        <v>5.2</v>
      </c>
      <c r="AL134" s="991">
        <v>15240</v>
      </c>
      <c r="AM134" s="985">
        <v>0.5</v>
      </c>
      <c r="AN134" s="978">
        <v>1.52</v>
      </c>
      <c r="AO134" s="838" t="str">
        <f>IF(U134="n/a","n/a",IF(AA134&lt;0,"n/a",IF(AA134="n/a","n/a",J134+U134-AA134)))</f>
        <v>n/a</v>
      </c>
      <c r="AP134" s="839">
        <f>IF(U134="n/a","n/a",J134+U134)</f>
        <v>13.999639668247305</v>
      </c>
      <c r="AQ134" s="1001" t="str">
        <f>IF(OR(AC134&lt;0.01,AF134="n/a"),"n/a",(I134/SQRT(22.5*AC134*(I134/AF134))-1)*100)</f>
        <v>n/a</v>
      </c>
      <c r="AR134" s="738">
        <f>INDEX(Historical!$C$7:$C$1442,MATCH(B134,Historical!$B$7:$B$1449,0))*IF(AH134="n/a",1.03,IF(AH134&lt;0,1.01,IF(AH134&gt;10,1.1,(1+AH134/100))))</f>
        <v>1.89476</v>
      </c>
      <c r="AS134" s="999">
        <f>IF($AI134="n/a",1.03*AR134,IF($AI134&lt;0,1.01*AR134,IF($AI134&gt;10,1.1*AR134,(1+$AI134/100)*AR134)))</f>
        <v>2.0133719760000002</v>
      </c>
      <c r="AT134" s="999">
        <f>IF($AK134="n/a",1.03*AS134,IF($AK134&lt;0,1.01*AS134,IF($AK134&gt;10,1.1*AS134,(1+$AK134/100)*AS134)))</f>
        <v>2.1180673187520003</v>
      </c>
      <c r="AU134" s="999">
        <f>IF($AK134="n/a",1.03*AT134,IF($AK134&lt;0,1.01*AT134,IF($AK134&gt;10,1.1*AT134,(1+$AK134/100)*AT134)))</f>
        <v>2.2282068193271045</v>
      </c>
      <c r="AV134" s="999">
        <f>IF($AK134="n/a",1.03*AU134,IF($AK134&lt;0,1.01*AU134,IF($AK134&gt;10,1.1*AU134,(1+$AK134/100)*AU134)))</f>
        <v>2.3440735739321141</v>
      </c>
      <c r="AW134" s="738">
        <f>SUM(AR134:AV134)</f>
        <v>10.598479688011219</v>
      </c>
      <c r="AX134" s="846">
        <f>AW134/I134*100</f>
        <v>21.209685187134721</v>
      </c>
      <c r="AY134" s="1080">
        <v>1.17</v>
      </c>
      <c r="AZ134" s="985">
        <v>18.5</v>
      </c>
      <c r="BA134" s="985">
        <v>-32.550000000000004</v>
      </c>
      <c r="BB134" s="985">
        <v>0.53</v>
      </c>
      <c r="BC134" s="985">
        <v>-4.49</v>
      </c>
      <c r="BE134" s="700">
        <v>1996</v>
      </c>
      <c r="BF134" s="1013">
        <f>IF(BE134&gt;2008,0,IF(BE134&gt;2001,1,IF(BE134&gt;1990,2,IF(BE134&gt;1980,3,IF(BE134&gt;1973,4,IF(BE134&gt;1970,5,IF(BE134&gt;1960,6,IF(BE134&gt;1958,7,IF(BE134&gt;1953,8,9)))))))))</f>
        <v>2</v>
      </c>
      <c r="BG134" s="995">
        <v>1.7999999999999998</v>
      </c>
    </row>
    <row r="135" spans="1:59" ht="11.25" customHeight="1" x14ac:dyDescent="0.2">
      <c r="A135" s="984" t="s">
        <v>1061</v>
      </c>
      <c r="B135" s="988" t="s">
        <v>1062</v>
      </c>
      <c r="C135" s="1070" t="s">
        <v>247</v>
      </c>
      <c r="D135" s="1070" t="s">
        <v>4415</v>
      </c>
      <c r="E135" s="828">
        <v>7</v>
      </c>
      <c r="F135" s="1148">
        <v>620</v>
      </c>
      <c r="G135" s="1148" t="s">
        <v>106</v>
      </c>
      <c r="H135" s="1148" t="s">
        <v>106</v>
      </c>
      <c r="I135" s="987">
        <v>44.88</v>
      </c>
      <c r="J135" s="738">
        <f>(M135/I135)*100</f>
        <v>2.9411764705882351</v>
      </c>
      <c r="K135" s="990">
        <v>0.33</v>
      </c>
      <c r="L135" s="1000">
        <v>4</v>
      </c>
      <c r="M135" s="729">
        <f>K135*L135</f>
        <v>1.32</v>
      </c>
      <c r="N135" s="983" t="s">
        <v>805</v>
      </c>
      <c r="O135" s="831">
        <v>0.28999999999999998</v>
      </c>
      <c r="P135" s="973">
        <v>43326</v>
      </c>
      <c r="Q135" s="973">
        <v>43340</v>
      </c>
      <c r="R135" s="729">
        <f>(K135-O135)/O135*100</f>
        <v>13.793103448275875</v>
      </c>
      <c r="S135" s="795">
        <f>IF(INDEX(Historical!$D$7:$D$1442,MATCH(B135,Historical!$B$7:$B$1449,0))=0,"n/a",(INDEX(Historical!$C$7:$C$1442,MATCH(B135,Historical!$B$7:$B$1449,0))/INDEX(Historical!$D$7:$D$1442,MATCH(B135,Historical!$B$7:$B$1449,0))-1)*100)</f>
        <v>16.981132075471695</v>
      </c>
      <c r="T135" s="795">
        <f>IF(INDEX(Historical!$F$7:$F$1442,MATCH(B135,Historical!$B$7:$B$1449,0))=0,"n/a",((INDEX(Historical!$C$7:$C$1442,MATCH(B135,Historical!$B$7:$B$1449,0))/INDEX(Historical!$F$7:$F$1442,MATCH(B135,Historical!$B$7:$B$1449,0)))^(1/3)-1)*100)</f>
        <v>19.316253549279395</v>
      </c>
      <c r="U135" s="795">
        <f>IF(INDEX(Historical!$H$7:$H$1442,MATCH(B135,Historical!$B$7:$B$1449,0))=0,"n/a",((INDEX(Historical!$C$7:$C$1442,MATCH(B135,Historical!$B$7:$B$1449,0))/INDEX(Historical!$H$7:$H$1442,MATCH(B135,Historical!$B$7:$B$1449,0)))^(1/5)-1)*100)</f>
        <v>18.982658475160608</v>
      </c>
      <c r="V135" s="795" t="str">
        <f>IF(INDEX(Historical!$O$7:$O$1442,MATCH(B135,Historical!$B$7:$B$1449,0))=0,"n/a",((INDEX(Historical!$C$7:$C$1442,MATCH(B135,Historical!$B$7:$B$1449,0))/INDEX(Historical!$O$7:$O$1442,MATCH(B135,Historical!$B$7:$B$1449,0)))^(1/10)-1)*100)</f>
        <v>n/a</v>
      </c>
      <c r="W135" s="796" t="str">
        <f>IF(OR(U135&lt;=0,U135="n/a",V135&lt;=0,V135="n/a"),"n/a",U135/V135)</f>
        <v>n/a</v>
      </c>
      <c r="X135" s="797">
        <f>IF(OR(AJ135&lt;=0,AJ135="n/a",U135&lt;=0,U135="n/a"),"n/a",U135/AJ135)</f>
        <v>2.8332326082329264</v>
      </c>
      <c r="Y135" s="752"/>
      <c r="Z135" s="738">
        <f>IF(OR(AC135&lt;0.01,AC135="n/a"),"n/a",M135/AC135*100)</f>
        <v>60.273972602739732</v>
      </c>
      <c r="AA135" s="999">
        <f>IF(OR(AC135&lt;0.01,AC135="n/a"),"n/a",I135/AC135)</f>
        <v>20.493150684931507</v>
      </c>
      <c r="AB135" s="1000">
        <v>12</v>
      </c>
      <c r="AC135" s="978">
        <v>2.19</v>
      </c>
      <c r="AD135" s="978">
        <v>2.14</v>
      </c>
      <c r="AE135" s="978">
        <v>0.87</v>
      </c>
      <c r="AF135" s="978">
        <v>3.32</v>
      </c>
      <c r="AG135" s="978">
        <v>23.1</v>
      </c>
      <c r="AH135" s="978">
        <v>-12.6</v>
      </c>
      <c r="AI135" s="978">
        <v>9.01</v>
      </c>
      <c r="AJ135" s="978">
        <v>6.7</v>
      </c>
      <c r="AK135" s="978">
        <v>9.5500000000000007</v>
      </c>
      <c r="AL135" s="991">
        <v>2029.9999999999998</v>
      </c>
      <c r="AM135" s="985">
        <v>7.28</v>
      </c>
      <c r="AN135" s="978">
        <v>0.03</v>
      </c>
      <c r="AO135" s="838">
        <f>IF(U135="n/a","n/a",IF(AA135&lt;0,"n/a",IF(AA135="n/a","n/a",J135+U135-AA135)))</f>
        <v>1.4306842608173369</v>
      </c>
      <c r="AP135" s="839">
        <f>IF(U135="n/a","n/a",J135+U135)</f>
        <v>21.923834945748844</v>
      </c>
      <c r="AQ135" s="1001">
        <f>IF(OR(AC135&lt;0.01,AF135="n/a"),"n/a",(I135/SQRT(22.5*AC135*(I135/AF135))-1)*100)</f>
        <v>73.893019825373756</v>
      </c>
      <c r="AR135" s="738">
        <f>INDEX(Historical!$C$7:$C$1442,MATCH(B135,Historical!$B$7:$B$1449,0))*IF(AH135="n/a",1.03,IF(AH135&lt;0,1.01,IF(AH135&gt;10,1.1,(1+AH135/100))))</f>
        <v>1.2524</v>
      </c>
      <c r="AS135" s="999">
        <f>IF($AI135="n/a",1.03*AR135,IF($AI135&lt;0,1.01*AR135,IF($AI135&gt;10,1.1*AR135,(1+$AI135/100)*AR135)))</f>
        <v>1.36524124</v>
      </c>
      <c r="AT135" s="999">
        <f>IF($AK135="n/a",1.03*AS135,IF($AK135&lt;0,1.01*AS135,IF($AK135&gt;10,1.1*AS135,(1+$AK135/100)*AS135)))</f>
        <v>1.4956217784199999</v>
      </c>
      <c r="AU135" s="999">
        <f>IF($AK135="n/a",1.03*AT135,IF($AK135&lt;0,1.01*AT135,IF($AK135&gt;10,1.1*AT135,(1+$AK135/100)*AT135)))</f>
        <v>1.6384536582591098</v>
      </c>
      <c r="AV135" s="999">
        <f>IF($AK135="n/a",1.03*AU135,IF($AK135&lt;0,1.01*AU135,IF($AK135&gt;10,1.1*AU135,(1+$AK135/100)*AU135)))</f>
        <v>1.7949259826228547</v>
      </c>
      <c r="AW135" s="738">
        <f>SUM(AR135:AV135)</f>
        <v>7.5466426593019644</v>
      </c>
      <c r="AX135" s="846">
        <f>AW135/I135*100</f>
        <v>16.815157440512397</v>
      </c>
      <c r="AY135" s="1080">
        <v>0.36</v>
      </c>
      <c r="AZ135" s="985">
        <v>7.8100000000000005</v>
      </c>
      <c r="BA135" s="985">
        <v>-25.430000000000003</v>
      </c>
      <c r="BB135" s="985">
        <v>-1.6400000000000001</v>
      </c>
      <c r="BC135" s="985">
        <v>-12.34</v>
      </c>
      <c r="BE135" s="700">
        <v>2012</v>
      </c>
      <c r="BF135" s="1013">
        <f>IF(BE135&gt;2008,0,IF(BE135&gt;2001,1,IF(BE135&gt;1990,2,IF(BE135&gt;1980,3,IF(BE135&gt;1973,4,IF(BE135&gt;1970,5,IF(BE135&gt;1960,6,IF(BE135&gt;1958,7,IF(BE135&gt;1953,8,9)))))))))</f>
        <v>0</v>
      </c>
      <c r="BG135" s="995">
        <v>10.7</v>
      </c>
    </row>
    <row r="136" spans="1:59" ht="11.25" customHeight="1" x14ac:dyDescent="0.2">
      <c r="A136" s="993" t="s">
        <v>4273</v>
      </c>
      <c r="B136" s="988" t="s">
        <v>3987</v>
      </c>
      <c r="C136" s="1070" t="s">
        <v>108</v>
      </c>
      <c r="D136" s="1070" t="s">
        <v>4401</v>
      </c>
      <c r="E136" s="828">
        <v>7</v>
      </c>
      <c r="F136" s="1148">
        <v>672</v>
      </c>
      <c r="G136" s="1073" t="s">
        <v>106</v>
      </c>
      <c r="H136" s="1073" t="s">
        <v>106</v>
      </c>
      <c r="I136" s="987">
        <v>34.619999999999997</v>
      </c>
      <c r="J136" s="738">
        <f>(M136/I136)*100</f>
        <v>0.92432120161756226</v>
      </c>
      <c r="K136" s="990">
        <v>0.08</v>
      </c>
      <c r="L136" s="1000">
        <v>4</v>
      </c>
      <c r="M136" s="729">
        <f>K136*L136</f>
        <v>0.32</v>
      </c>
      <c r="N136" s="983" t="s">
        <v>4270</v>
      </c>
      <c r="O136" s="831">
        <v>7.0000000000000007E-2</v>
      </c>
      <c r="P136" s="973">
        <v>43538</v>
      </c>
      <c r="Q136" s="973">
        <v>43560</v>
      </c>
      <c r="R136" s="729">
        <f>(K136-O136)/O136*100</f>
        <v>14.285714285714276</v>
      </c>
      <c r="S136" s="795">
        <f>IF(INDEX(Historical!$D$7:$D$1442,MATCH(B136,Historical!$B$7:$B$1449,0))=0,"n/a",(INDEX(Historical!$C$7:$C$1442,MATCH(B136,Historical!$B$7:$B$1449,0))/INDEX(Historical!$D$7:$D$1442,MATCH(B136,Historical!$B$7:$B$1449,0))-1)*100)</f>
        <v>35.294117647058812</v>
      </c>
      <c r="T136" s="795">
        <f>IF(INDEX(Historical!$F$7:$F$1442,MATCH(B136,Historical!$B$7:$B$1449,0))=0,"n/a",((INDEX(Historical!$C$7:$C$1442,MATCH(B136,Historical!$B$7:$B$1449,0))/INDEX(Historical!$F$7:$F$1442,MATCH(B136,Historical!$B$7:$B$1449,0)))^(1/3)-1)*100)</f>
        <v>24.217331895347272</v>
      </c>
      <c r="U136" s="795">
        <f>IF(INDEX(Historical!$H$7:$H$1442,MATCH(B136,Historical!$B$7:$B$1449,0))=0,"n/a",((INDEX(Historical!$C$7:$C$1442,MATCH(B136,Historical!$B$7:$B$1449,0))/INDEX(Historical!$H$7:$H$1442,MATCH(B136,Historical!$B$7:$B$1449,0)))^(1/5)-1)*100)</f>
        <v>55.868216280395821</v>
      </c>
      <c r="V136" s="795" t="str">
        <f>IF(INDEX(Historical!$O$7:$O$1442,MATCH(B136,Historical!$B$7:$B$1449,0))=0,"n/a",((INDEX(Historical!$C$7:$C$1442,MATCH(B136,Historical!$B$7:$B$1449,0))/INDEX(Historical!$O$7:$O$1442,MATCH(B136,Historical!$B$7:$B$1449,0)))^(1/10)-1)*100)</f>
        <v>n/a</v>
      </c>
      <c r="W136" s="796" t="str">
        <f>IF(OR(U136&lt;=0,U136="n/a",V136&lt;=0,V136="n/a"),"n/a",U136/V136)</f>
        <v>n/a</v>
      </c>
      <c r="X136" s="797" t="str">
        <f>IF(OR(AJ136&lt;=0,AJ136="n/a",U136&lt;=0,U136="n/a"),"n/a",U136/AJ136)</f>
        <v>n/a</v>
      </c>
      <c r="Y136" s="749"/>
      <c r="Z136" s="738">
        <f>IF(OR(AC136&lt;0.01,AC136="n/a"),"n/a",M136/AC136*100)</f>
        <v>17.112299465240639</v>
      </c>
      <c r="AA136" s="999">
        <f>IF(OR(AC136&lt;0.01,AC136="n/a"),"n/a",I136/AC136)</f>
        <v>18.513368983957218</v>
      </c>
      <c r="AB136" s="1000">
        <v>12</v>
      </c>
      <c r="AC136" s="978">
        <v>1.87</v>
      </c>
      <c r="AD136" s="978" t="s">
        <v>137</v>
      </c>
      <c r="AE136" s="978">
        <v>5.03</v>
      </c>
      <c r="AF136" s="978">
        <v>1.39</v>
      </c>
      <c r="AG136" s="978">
        <v>6.5</v>
      </c>
      <c r="AH136" s="978">
        <v>22.400000000000002</v>
      </c>
      <c r="AI136" s="978">
        <v>5.91</v>
      </c>
      <c r="AJ136" s="978">
        <v>-1</v>
      </c>
      <c r="AK136" s="978" t="s">
        <v>137</v>
      </c>
      <c r="AL136" s="991">
        <v>756.45</v>
      </c>
      <c r="AM136" s="985">
        <v>0.4</v>
      </c>
      <c r="AN136" s="978">
        <v>0.08</v>
      </c>
      <c r="AO136" s="838">
        <f>IF(U136="n/a","n/a",IF(AA136&lt;0,"n/a",IF(AA136="n/a","n/a",J136+U136-AA136)))</f>
        <v>38.279168498056166</v>
      </c>
      <c r="AP136" s="839">
        <f>IF(U136="n/a","n/a",J136+U136)</f>
        <v>56.79253748201338</v>
      </c>
      <c r="AQ136" s="1001">
        <f>IF(OR(AC136&lt;0.01,AF136="n/a"),"n/a",(I136/SQRT(22.5*AC136*(I136/AF136))-1)*100)</f>
        <v>6.944602248496512</v>
      </c>
      <c r="AR136" s="738">
        <f>INDEX(Historical!$C$7:$C$1442,MATCH(B136,Historical!$B$7:$B$1449,0))*IF(AH136="n/a",1.03,IF(AH136&lt;0,1.01,IF(AH136&gt;10,1.1,(1+AH136/100))))</f>
        <v>0.25300000000000006</v>
      </c>
      <c r="AS136" s="999">
        <f>IF($AI136="n/a",1.03*AR136,IF($AI136&lt;0,1.01*AR136,IF($AI136&gt;10,1.1*AR136,(1+$AI136/100)*AR136)))</f>
        <v>0.26795230000000003</v>
      </c>
      <c r="AT136" s="999">
        <f>IF($AK136="n/a",1.03*AS136,IF($AK136&lt;0,1.01*AS136,IF($AK136&gt;10,1.1*AS136,(1+$AK136/100)*AS136)))</f>
        <v>0.27599086900000003</v>
      </c>
      <c r="AU136" s="999">
        <f>IF($AK136="n/a",1.03*AT136,IF($AK136&lt;0,1.01*AT136,IF($AK136&gt;10,1.1*AT136,(1+$AK136/100)*AT136)))</f>
        <v>0.28427059507000002</v>
      </c>
      <c r="AV136" s="999">
        <f>IF($AK136="n/a",1.03*AU136,IF($AK136&lt;0,1.01*AU136,IF($AK136&gt;10,1.1*AU136,(1+$AK136/100)*AU136)))</f>
        <v>0.29279871292210002</v>
      </c>
      <c r="AW136" s="738">
        <f>SUM(AR136:AV136)</f>
        <v>1.3740124769921001</v>
      </c>
      <c r="AX136" s="846">
        <f>AW136/I136*100</f>
        <v>3.9688401992839406</v>
      </c>
      <c r="AY136" s="1080">
        <v>0.99</v>
      </c>
      <c r="AZ136" s="985">
        <v>25.34</v>
      </c>
      <c r="BA136" s="985">
        <v>-24.05</v>
      </c>
      <c r="BB136" s="985">
        <v>7.4499999999999993</v>
      </c>
      <c r="BC136" s="985">
        <v>-9.1300000000000008</v>
      </c>
      <c r="BE136" s="700">
        <v>2013</v>
      </c>
      <c r="BF136" s="1013">
        <f>IF(BE136&gt;2008,0,IF(BE136&gt;2001,1,IF(BE136&gt;1990,2,IF(BE136&gt;1980,3,IF(BE136&gt;1973,4,IF(BE136&gt;1970,5,IF(BE136&gt;1960,6,IF(BE136&gt;1958,7,IF(BE136&gt;1953,8,9)))))))))</f>
        <v>0</v>
      </c>
      <c r="BG136" s="995">
        <v>0.89999999999999991</v>
      </c>
    </row>
    <row r="137" spans="1:59" ht="11.25" customHeight="1" x14ac:dyDescent="0.2">
      <c r="A137" s="984" t="s">
        <v>496</v>
      </c>
      <c r="B137" s="988" t="s">
        <v>497</v>
      </c>
      <c r="C137" s="1070" t="s">
        <v>4252</v>
      </c>
      <c r="D137" s="1070" t="s">
        <v>4387</v>
      </c>
      <c r="E137" s="828">
        <v>17</v>
      </c>
      <c r="F137" s="1148">
        <v>184</v>
      </c>
      <c r="G137" s="1085" t="s">
        <v>115</v>
      </c>
      <c r="H137" s="1085" t="s">
        <v>115</v>
      </c>
      <c r="I137" s="987">
        <v>49.09</v>
      </c>
      <c r="J137" s="738">
        <f>(M137/I137)*100</f>
        <v>2.1185577510694644</v>
      </c>
      <c r="K137" s="990">
        <v>0.26</v>
      </c>
      <c r="L137" s="1000">
        <v>4</v>
      </c>
      <c r="M137" s="729">
        <f>K137*L137</f>
        <v>1.04</v>
      </c>
      <c r="N137" s="983" t="s">
        <v>149</v>
      </c>
      <c r="O137" s="833">
        <v>0.21818181818181814</v>
      </c>
      <c r="P137" s="973">
        <v>43255</v>
      </c>
      <c r="Q137" s="973">
        <v>43266</v>
      </c>
      <c r="R137" s="729">
        <f>(K137-O137)/O137*100</f>
        <v>19.166666666666693</v>
      </c>
      <c r="S137" s="795">
        <f>IF(INDEX(Historical!$D$7:$D$1442,MATCH(B137,Historical!$B$7:$B$1449,0))=0,"n/a",(INDEX(Historical!$C$7:$C$1442,MATCH(B137,Historical!$B$7:$B$1449,0))/INDEX(Historical!$D$7:$D$1442,MATCH(B137,Historical!$B$7:$B$1449,0))-1)*100)</f>
        <v>20.645161290322591</v>
      </c>
      <c r="T137" s="795">
        <f>IF(INDEX(Historical!$F$7:$F$1442,MATCH(B137,Historical!$B$7:$B$1449,0))=0,"n/a",((INDEX(Historical!$C$7:$C$1442,MATCH(B137,Historical!$B$7:$B$1449,0))/INDEX(Historical!$F$7:$F$1442,MATCH(B137,Historical!$B$7:$B$1449,0)))^(1/3)-1)*100)</f>
        <v>9.6961310486523686</v>
      </c>
      <c r="U137" s="795">
        <f>IF(INDEX(Historical!$H$7:$H$1442,MATCH(B137,Historical!$B$7:$B$1449,0))=0,"n/a",((INDEX(Historical!$C$7:$C$1442,MATCH(B137,Historical!$B$7:$B$1449,0))/INDEX(Historical!$H$7:$H$1442,MATCH(B137,Historical!$B$7:$B$1449,0)))^(1/5)-1)*100)</f>
        <v>8.6806500612383921</v>
      </c>
      <c r="V137" s="795">
        <f>IF(INDEX(Historical!$O$7:$O$1442,MATCH(B137,Historical!$B$7:$B$1449,0))=0,"n/a",((INDEX(Historical!$C$7:$C$1442,MATCH(B137,Historical!$B$7:$B$1449,0))/INDEX(Historical!$O$7:$O$1442,MATCH(B137,Historical!$B$7:$B$1449,0)))^(1/10)-1)*100)</f>
        <v>10.728193536364428</v>
      </c>
      <c r="W137" s="796">
        <f>IF(OR(U137&lt;=0,U137="n/a",V137&lt;=0,V137="n/a"),"n/a",U137/V137)</f>
        <v>0.80914368591639829</v>
      </c>
      <c r="X137" s="797">
        <f>IF(OR(AJ137&lt;=0,AJ137="n/a",U137&lt;=0,U137="n/a"),"n/a",U137/AJ137)</f>
        <v>2.8935500204127975</v>
      </c>
      <c r="Y137" s="758" t="s">
        <v>440</v>
      </c>
      <c r="Z137" s="738">
        <f>IF(OR(AC137&lt;0.01,AC137="n/a"),"n/a",M137/AC137*100)</f>
        <v>51.231527093596064</v>
      </c>
      <c r="AA137" s="999">
        <f>IF(OR(AC137&lt;0.01,AC137="n/a"),"n/a",I137/AC137)</f>
        <v>24.182266009852221</v>
      </c>
      <c r="AB137" s="1000">
        <v>12</v>
      </c>
      <c r="AC137" s="978">
        <v>2.0299999999999998</v>
      </c>
      <c r="AD137" s="978" t="s">
        <v>137</v>
      </c>
      <c r="AE137" s="978">
        <v>4.8899999999999997</v>
      </c>
      <c r="AF137" s="978">
        <v>3.14</v>
      </c>
      <c r="AG137" s="978">
        <v>12.6</v>
      </c>
      <c r="AH137" s="978">
        <v>10.199999999999999</v>
      </c>
      <c r="AI137" s="978" t="s">
        <v>137</v>
      </c>
      <c r="AJ137" s="978">
        <v>3</v>
      </c>
      <c r="AK137" s="978" t="s">
        <v>137</v>
      </c>
      <c r="AL137" s="991">
        <v>725.06</v>
      </c>
      <c r="AM137" s="985">
        <v>3.1</v>
      </c>
      <c r="AN137" s="978">
        <v>1.59</v>
      </c>
      <c r="AO137" s="838">
        <f>IF(U137="n/a","n/a",IF(AA137&lt;0,"n/a",IF(AA137="n/a","n/a",J137+U137-AA137)))</f>
        <v>-13.383058197544365</v>
      </c>
      <c r="AP137" s="839">
        <f>IF(U137="n/a","n/a",J137+U137)</f>
        <v>10.799207812307856</v>
      </c>
      <c r="AQ137" s="1001">
        <f>IF(OR(AC137&lt;0.01,AF137="n/a"),"n/a",(I137/SQRT(22.5*AC137*(I137/AF137))-1)*100)</f>
        <v>83.705459026049482</v>
      </c>
      <c r="AR137" s="738">
        <f>INDEX(Historical!$C$7:$C$1442,MATCH(B137,Historical!$B$7:$B$1449,0))*IF(AH137="n/a",1.03,IF(AH137&lt;0,1.01,IF(AH137&gt;10,1.1,(1+AH137/100))))</f>
        <v>0.93500000000000005</v>
      </c>
      <c r="AS137" s="999">
        <f>IF($AI137="n/a",1.03*AR137,IF($AI137&lt;0,1.01*AR137,IF($AI137&gt;10,1.1*AR137,(1+$AI137/100)*AR137)))</f>
        <v>0.96305000000000007</v>
      </c>
      <c r="AT137" s="999">
        <f>IF($AK137="n/a",1.03*AS137,IF($AK137&lt;0,1.01*AS137,IF($AK137&gt;10,1.1*AS137,(1+$AK137/100)*AS137)))</f>
        <v>0.99194150000000014</v>
      </c>
      <c r="AU137" s="999">
        <f>IF($AK137="n/a",1.03*AT137,IF($AK137&lt;0,1.01*AT137,IF($AK137&gt;10,1.1*AT137,(1+$AK137/100)*AT137)))</f>
        <v>1.0216997450000003</v>
      </c>
      <c r="AV137" s="999">
        <f>IF($AK137="n/a",1.03*AU137,IF($AK137&lt;0,1.01*AU137,IF($AK137&gt;10,1.1*AU137,(1+$AK137/100)*AU137)))</f>
        <v>1.0523507373500003</v>
      </c>
      <c r="AW137" s="738">
        <f>SUM(AR137:AV137)</f>
        <v>4.9640419823500004</v>
      </c>
      <c r="AX137" s="846">
        <f>AW137/I137*100</f>
        <v>10.112124633020981</v>
      </c>
      <c r="AY137" s="1080">
        <v>0.6</v>
      </c>
      <c r="AZ137" s="985">
        <v>8.35</v>
      </c>
      <c r="BA137" s="985">
        <v>-25.83</v>
      </c>
      <c r="BB137" s="985">
        <v>-8.7800000000000011</v>
      </c>
      <c r="BC137" s="985">
        <v>-10.639999999999999</v>
      </c>
      <c r="BE137" s="700">
        <v>2002</v>
      </c>
      <c r="BF137" s="1013">
        <f>IF(BE137&gt;2008,0,IF(BE137&gt;2001,1,IF(BE137&gt;1990,2,IF(BE137&gt;1980,3,IF(BE137&gt;1973,4,IF(BE137&gt;1970,5,IF(BE137&gt;1960,6,IF(BE137&gt;1958,7,IF(BE137&gt;1953,8,9)))))))))</f>
        <v>1</v>
      </c>
      <c r="BG137" s="995">
        <v>1.7000000000000002</v>
      </c>
    </row>
    <row r="138" spans="1:59" ht="11.25" customHeight="1" x14ac:dyDescent="0.2">
      <c r="A138" s="976" t="s">
        <v>494</v>
      </c>
      <c r="B138" s="988" t="s">
        <v>495</v>
      </c>
      <c r="C138" s="1070" t="s">
        <v>128</v>
      </c>
      <c r="D138" s="1070" t="s">
        <v>4398</v>
      </c>
      <c r="E138" s="828">
        <v>19</v>
      </c>
      <c r="F138" s="1148">
        <v>170</v>
      </c>
      <c r="G138" s="1118" t="s">
        <v>37</v>
      </c>
      <c r="H138" s="1118" t="s">
        <v>37</v>
      </c>
      <c r="I138" s="987">
        <v>128.68</v>
      </c>
      <c r="J138" s="738">
        <f>(M138/I138)*100</f>
        <v>0.90146098849860112</v>
      </c>
      <c r="K138" s="997">
        <v>0.28999999999999998</v>
      </c>
      <c r="L138" s="1000">
        <v>4</v>
      </c>
      <c r="M138" s="729">
        <f>K138*L138</f>
        <v>1.1599999999999999</v>
      </c>
      <c r="N138" s="983" t="s">
        <v>107</v>
      </c>
      <c r="O138" s="832">
        <v>0.26</v>
      </c>
      <c r="P138" s="973">
        <v>43312</v>
      </c>
      <c r="Q138" s="973">
        <v>43327</v>
      </c>
      <c r="R138" s="729">
        <f>(K138-O138)/O138*100</f>
        <v>11.538461538461526</v>
      </c>
      <c r="S138" s="795">
        <f>IF(INDEX(Historical!$D$7:$D$1442,MATCH(B138,Historical!$B$7:$B$1449,0))=0,"n/a",(INDEX(Historical!$C$7:$C$1442,MATCH(B138,Historical!$B$7:$B$1449,0))/INDEX(Historical!$D$7:$D$1442,MATCH(B138,Historical!$B$7:$B$1449,0))-1)*100)</f>
        <v>10.000000000000009</v>
      </c>
      <c r="T138" s="795">
        <f>IF(INDEX(Historical!$F$7:$F$1442,MATCH(B138,Historical!$B$7:$B$1449,0))=0,"n/a",((INDEX(Historical!$C$7:$C$1442,MATCH(B138,Historical!$B$7:$B$1449,0))/INDEX(Historical!$F$7:$F$1442,MATCH(B138,Historical!$B$7:$B$1449,0)))^(1/3)-1)*100)</f>
        <v>9.4051585121155412</v>
      </c>
      <c r="U138" s="795">
        <f>IF(INDEX(Historical!$H$7:$H$1442,MATCH(B138,Historical!$B$7:$B$1449,0))=0,"n/a",((INDEX(Historical!$C$7:$C$1442,MATCH(B138,Historical!$B$7:$B$1449,0))/INDEX(Historical!$H$7:$H$1442,MATCH(B138,Historical!$B$7:$B$1449,0)))^(1/5)-1)*100)</f>
        <v>9.7763328719189246</v>
      </c>
      <c r="V138" s="795">
        <f>IF(INDEX(Historical!$O$7:$O$1442,MATCH(B138,Historical!$B$7:$B$1449,0))=0,"n/a",((INDEX(Historical!$C$7:$C$1442,MATCH(B138,Historical!$B$7:$B$1449,0))/INDEX(Historical!$O$7:$O$1442,MATCH(B138,Historical!$B$7:$B$1449,0)))^(1/10)-1)*100)</f>
        <v>14.66304358341195</v>
      </c>
      <c r="W138" s="796">
        <f>IF(OR(U138&lt;=0,U138="n/a",V138&lt;=0,V138="n/a"),"n/a",U138/V138)</f>
        <v>0.66673285231032953</v>
      </c>
      <c r="X138" s="797">
        <f>IF(OR(AJ138&lt;=0,AJ138="n/a",U138&lt;=0,U138="n/a"),"n/a",U138/AJ138)</f>
        <v>1.3578240099887398</v>
      </c>
      <c r="Y138" s="988"/>
      <c r="Z138" s="738">
        <f>IF(OR(AC138&lt;0.01,AC138="n/a"),"n/a",M138/AC138*100)</f>
        <v>24.472573839662445</v>
      </c>
      <c r="AA138" s="999">
        <f>IF(OR(AC138&lt;0.01,AC138="n/a"),"n/a",I138/AC138)</f>
        <v>27.147679324894515</v>
      </c>
      <c r="AB138" s="1000">
        <v>12</v>
      </c>
      <c r="AC138" s="978">
        <v>4.74</v>
      </c>
      <c r="AD138" s="978">
        <v>1.94</v>
      </c>
      <c r="AE138" s="978">
        <v>0.51</v>
      </c>
      <c r="AF138" s="978">
        <v>3.48</v>
      </c>
      <c r="AG138" s="978">
        <v>26.6</v>
      </c>
      <c r="AH138" s="978">
        <v>-15.299999999999999</v>
      </c>
      <c r="AI138" s="978">
        <v>3.1399999999999997</v>
      </c>
      <c r="AJ138" s="978">
        <v>7.1999999999999993</v>
      </c>
      <c r="AK138" s="978">
        <v>14.000000000000002</v>
      </c>
      <c r="AL138" s="991">
        <v>4720</v>
      </c>
      <c r="AM138" s="985">
        <v>0.4</v>
      </c>
      <c r="AN138" s="978">
        <v>0.96</v>
      </c>
      <c r="AO138" s="838">
        <f>IF(U138="n/a","n/a",IF(AA138&lt;0,"n/a",IF(AA138="n/a","n/a",J138+U138-AA138)))</f>
        <v>-16.469885464476988</v>
      </c>
      <c r="AP138" s="839">
        <f>IF(U138="n/a","n/a",J138+U138)</f>
        <v>10.677793860417525</v>
      </c>
      <c r="AQ138" s="1001">
        <f>IF(OR(AC138&lt;0.01,AF138="n/a"),"n/a",(I138/SQRT(22.5*AC138*(I138/AF138))-1)*100)</f>
        <v>104.91073834518821</v>
      </c>
      <c r="AR138" s="738">
        <f>INDEX(Historical!$C$7:$C$1442,MATCH(B138,Historical!$B$7:$B$1449,0))*IF(AH138="n/a",1.03,IF(AH138&lt;0,1.01,IF(AH138&gt;10,1.1,(1+AH138/100))))</f>
        <v>1.1110000000000002</v>
      </c>
      <c r="AS138" s="999">
        <f>IF($AI138="n/a",1.03*AR138,IF($AI138&lt;0,1.01*AR138,IF($AI138&gt;10,1.1*AR138,(1+$AI138/100)*AR138)))</f>
        <v>1.1458854000000003</v>
      </c>
      <c r="AT138" s="999">
        <f>IF($AK138="n/a",1.03*AS138,IF($AK138&lt;0,1.01*AS138,IF($AK138&gt;10,1.1*AS138,(1+$AK138/100)*AS138)))</f>
        <v>1.2604739400000005</v>
      </c>
      <c r="AU138" s="999">
        <f>IF($AK138="n/a",1.03*AT138,IF($AK138&lt;0,1.01*AT138,IF($AK138&gt;10,1.1*AT138,(1+$AK138/100)*AT138)))</f>
        <v>1.3865213340000007</v>
      </c>
      <c r="AV138" s="999">
        <f>IF($AK138="n/a",1.03*AU138,IF($AK138&lt;0,1.01*AU138,IF($AK138&gt;10,1.1*AU138,(1+$AK138/100)*AU138)))</f>
        <v>1.5251734674000008</v>
      </c>
      <c r="AW138" s="738">
        <f>SUM(AR138:AV138)</f>
        <v>6.4290541414000026</v>
      </c>
      <c r="AX138" s="846">
        <f>AW138/I138*100</f>
        <v>4.9961564667391993</v>
      </c>
      <c r="AY138" s="1080">
        <v>0.48</v>
      </c>
      <c r="AZ138" s="985">
        <v>42.32</v>
      </c>
      <c r="BA138" s="985">
        <v>-6.13</v>
      </c>
      <c r="BB138" s="985">
        <v>-0.26</v>
      </c>
      <c r="BC138" s="985">
        <v>10.61</v>
      </c>
      <c r="BE138" s="700">
        <v>2000</v>
      </c>
      <c r="BF138" s="1013">
        <f>IF(BE138&gt;2008,0,IF(BE138&gt;2001,1,IF(BE138&gt;1990,2,IF(BE138&gt;1980,3,IF(BE138&gt;1973,4,IF(BE138&gt;1970,5,IF(BE138&gt;1960,6,IF(BE138&gt;1958,7,IF(BE138&gt;1953,8,9)))))))))</f>
        <v>2</v>
      </c>
      <c r="BG138" s="995">
        <v>10</v>
      </c>
    </row>
    <row r="139" spans="1:59" s="874" customFormat="1" ht="11.25" customHeight="1" x14ac:dyDescent="0.2">
      <c r="A139" s="733" t="s">
        <v>498</v>
      </c>
      <c r="B139" s="882" t="s">
        <v>499</v>
      </c>
      <c r="C139" s="1070" t="s">
        <v>112</v>
      </c>
      <c r="D139" s="1070" t="s">
        <v>213</v>
      </c>
      <c r="E139" s="854">
        <v>25</v>
      </c>
      <c r="F139" s="1148">
        <v>122</v>
      </c>
      <c r="G139" s="1272" t="s">
        <v>37</v>
      </c>
      <c r="H139" s="1272" t="s">
        <v>115</v>
      </c>
      <c r="I139" s="867">
        <v>133.16</v>
      </c>
      <c r="J139" s="856">
        <f>(M139/I139)*100</f>
        <v>2.5833583658756383</v>
      </c>
      <c r="K139" s="880">
        <v>0.86</v>
      </c>
      <c r="L139" s="858">
        <v>4</v>
      </c>
      <c r="M139" s="859">
        <f>K139*L139</f>
        <v>3.44</v>
      </c>
      <c r="N139" s="860" t="s">
        <v>420</v>
      </c>
      <c r="O139" s="881">
        <v>0.78</v>
      </c>
      <c r="P139" s="862">
        <v>43300</v>
      </c>
      <c r="Q139" s="862">
        <v>43332</v>
      </c>
      <c r="R139" s="859">
        <f>(K139-O139)/O139*100</f>
        <v>10.25641025641025</v>
      </c>
      <c r="S139" s="795">
        <f>IF(INDEX(Historical!$D$7:$D$1442,MATCH(B139,Historical!$B$7:$B$1449,0))=0,"n/a",(INDEX(Historical!$C$7:$C$1442,MATCH(B139,Historical!$B$7:$B$1449,0))/INDEX(Historical!$D$7:$D$1442,MATCH(B139,Historical!$B$7:$B$1449,0))-1)*100)</f>
        <v>5.8064516129032073</v>
      </c>
      <c r="T139" s="795">
        <f>IF(INDEX(Historical!$F$7:$F$1442,MATCH(B139,Historical!$B$7:$B$1449,0))=0,"n/a",((INDEX(Historical!$C$7:$C$1442,MATCH(B139,Historical!$B$7:$B$1449,0))/INDEX(Historical!$F$7:$F$1442,MATCH(B139,Historical!$B$7:$B$1449,0)))^(1/3)-1)*100)</f>
        <v>3.7151431480745289</v>
      </c>
      <c r="U139" s="795">
        <f>IF(INDEX(Historical!$H$7:$H$1442,MATCH(B139,Historical!$B$7:$B$1449,0))=0,"n/a",((INDEX(Historical!$C$7:$C$1442,MATCH(B139,Historical!$B$7:$B$1449,0))/INDEX(Historical!$H$7:$H$1442,MATCH(B139,Historical!$B$7:$B$1449,0)))^(1/5)-1)*100)</f>
        <v>6.9871447363622607</v>
      </c>
      <c r="V139" s="795">
        <f>IF(INDEX(Historical!$O$7:$O$1442,MATCH(B139,Historical!$B$7:$B$1449,0))=0,"n/a",((INDEX(Historical!$C$7:$C$1442,MATCH(B139,Historical!$B$7:$B$1449,0))/INDEX(Historical!$O$7:$O$1442,MATCH(B139,Historical!$B$7:$B$1449,0)))^(1/10)-1)*100)</f>
        <v>7.7146871822163954</v>
      </c>
      <c r="W139" s="863">
        <f>IF(OR(U139&lt;=0,U139="n/a",V139&lt;=0,V139="n/a"),"n/a",U139/V139)</f>
        <v>0.90569385009787073</v>
      </c>
      <c r="X139" s="864" t="str">
        <f>IF(OR(AJ139&lt;=0,AJ139="n/a",U139&lt;=0,U139="n/a"),"n/a",U139/AJ139)</f>
        <v>n/a</v>
      </c>
      <c r="Y139" s="879"/>
      <c r="Z139" s="856">
        <f>IF(OR(AC139&lt;0.01,AC139="n/a"),"n/a",M139/AC139*100)</f>
        <v>33.59375</v>
      </c>
      <c r="AA139" s="866">
        <f>IF(OR(AC139&lt;0.01,AC139="n/a"),"n/a",I139/AC139)</f>
        <v>13.00390625</v>
      </c>
      <c r="AB139" s="858">
        <v>12</v>
      </c>
      <c r="AC139" s="867">
        <v>10.24</v>
      </c>
      <c r="AD139" s="867">
        <v>0.52</v>
      </c>
      <c r="AE139" s="867">
        <v>1.48</v>
      </c>
      <c r="AF139" s="867">
        <v>4.97</v>
      </c>
      <c r="AG139" s="867">
        <v>25.5</v>
      </c>
      <c r="AH139" s="876">
        <v>69.199999999999989</v>
      </c>
      <c r="AI139" s="876">
        <v>8.59</v>
      </c>
      <c r="AJ139" s="867">
        <v>-9.3000000000000007</v>
      </c>
      <c r="AK139" s="867">
        <v>25.22</v>
      </c>
      <c r="AL139" s="991">
        <v>78840</v>
      </c>
      <c r="AM139" s="869">
        <v>0.13999999999999999</v>
      </c>
      <c r="AN139" s="867">
        <v>2.2599999999999998</v>
      </c>
      <c r="AO139" s="870">
        <f>IF(U139="n/a","n/a",IF(AA139&lt;0,"n/a",IF(AA139="n/a","n/a",J139+U139-AA139)))</f>
        <v>-3.4334031477621014</v>
      </c>
      <c r="AP139" s="871">
        <f>IF(U139="n/a","n/a",J139+U139)</f>
        <v>9.5705031022378986</v>
      </c>
      <c r="AQ139" s="872">
        <f>IF(OR(AC139&lt;0.01,AF139="n/a"),"n/a",(I139/SQRT(22.5*AC139*(I139/AF139))-1)*100)</f>
        <v>69.482105332031367</v>
      </c>
      <c r="AR139" s="738">
        <f>INDEX(Historical!$C$7:$C$1442,MATCH(B139,Historical!$B$7:$B$1449,0))*IF(AH139="n/a",1.03,IF(AH139&lt;0,1.01,IF(AH139&gt;10,1.1,(1+AH139/100))))</f>
        <v>3.6080000000000001</v>
      </c>
      <c r="AS139" s="866">
        <f>IF($AI139="n/a",1.03*AR139,IF($AI139&lt;0,1.01*AR139,IF($AI139&gt;10,1.1*AR139,(1+$AI139/100)*AR139)))</f>
        <v>3.9179272000000003</v>
      </c>
      <c r="AT139" s="866">
        <f>IF($AK139="n/a",1.03*AS139,IF($AK139&lt;0,1.01*AS139,IF($AK139&gt;10,1.1*AS139,(1+$AK139/100)*AS139)))</f>
        <v>4.3097199200000009</v>
      </c>
      <c r="AU139" s="866">
        <f>IF($AK139="n/a",1.03*AT139,IF($AK139&lt;0,1.01*AT139,IF($AK139&gt;10,1.1*AT139,(1+$AK139/100)*AT139)))</f>
        <v>4.7406919120000017</v>
      </c>
      <c r="AV139" s="866">
        <f>IF($AK139="n/a",1.03*AU139,IF($AK139&lt;0,1.01*AU139,IF($AK139&gt;10,1.1*AU139,(1+$AK139/100)*AU139)))</f>
        <v>5.2147611032000025</v>
      </c>
      <c r="AW139" s="856">
        <f>SUM(AR139:AV139)</f>
        <v>21.791100135200004</v>
      </c>
      <c r="AX139" s="873">
        <f>AW139/I139*100</f>
        <v>16.364599080204272</v>
      </c>
      <c r="AY139" s="1081">
        <v>1.5</v>
      </c>
      <c r="AZ139" s="869">
        <v>18.829999999999998</v>
      </c>
      <c r="BA139" s="869">
        <v>-19.68</v>
      </c>
      <c r="BB139" s="869">
        <v>4.2299999999999995</v>
      </c>
      <c r="BC139" s="869">
        <v>-4.26</v>
      </c>
      <c r="BD139" s="1033"/>
      <c r="BE139" s="700">
        <v>1994</v>
      </c>
      <c r="BF139" s="1013">
        <f>IF(BE139&gt;2008,0,IF(BE139&gt;2001,1,IF(BE139&gt;1990,2,IF(BE139&gt;1980,3,IF(BE139&gt;1973,4,IF(BE139&gt;1970,5,IF(BE139&gt;1960,6,IF(BE139&gt;1958,7,IF(BE139&gt;1953,8,9)))))))))</f>
        <v>2</v>
      </c>
      <c r="BG139" s="931">
        <v>4.9000000000000004</v>
      </c>
    </row>
    <row r="140" spans="1:59" ht="11.25" customHeight="1" x14ac:dyDescent="0.2">
      <c r="A140" s="976" t="s">
        <v>486</v>
      </c>
      <c r="B140" s="988" t="s">
        <v>487</v>
      </c>
      <c r="C140" s="1070" t="s">
        <v>108</v>
      </c>
      <c r="D140" s="1070" t="s">
        <v>4401</v>
      </c>
      <c r="E140" s="828">
        <v>21</v>
      </c>
      <c r="F140" s="1148">
        <v>161</v>
      </c>
      <c r="G140" s="1136" t="s">
        <v>106</v>
      </c>
      <c r="H140" s="1136" t="s">
        <v>106</v>
      </c>
      <c r="I140" s="987">
        <v>76.099999999999994</v>
      </c>
      <c r="J140" s="738">
        <f>(M140/I140)*100</f>
        <v>2.6806833114323263</v>
      </c>
      <c r="K140" s="990">
        <v>0.51</v>
      </c>
      <c r="L140" s="1000">
        <v>4</v>
      </c>
      <c r="M140" s="729">
        <f>K140*L140</f>
        <v>2.04</v>
      </c>
      <c r="N140" s="983" t="s">
        <v>443</v>
      </c>
      <c r="O140" s="831">
        <v>0.5</v>
      </c>
      <c r="P140" s="973">
        <v>43502</v>
      </c>
      <c r="Q140" s="973">
        <v>43517</v>
      </c>
      <c r="R140" s="729">
        <f>(K140-O140)/O140*100</f>
        <v>2.0000000000000018</v>
      </c>
      <c r="S140" s="795">
        <f>IF(INDEX(Historical!$D$7:$D$1442,MATCH(B140,Historical!$B$7:$B$1449,0))=0,"n/a",(INDEX(Historical!$C$7:$C$1442,MATCH(B140,Historical!$B$7:$B$1449,0))/INDEX(Historical!$D$7:$D$1442,MATCH(B140,Historical!$B$7:$B$1449,0))-1)*100)</f>
        <v>5.3763440860215006</v>
      </c>
      <c r="T140" s="795">
        <f>IF(INDEX(Historical!$F$7:$F$1442,MATCH(B140,Historical!$B$7:$B$1449,0))=0,"n/a",((INDEX(Historical!$C$7:$C$1442,MATCH(B140,Historical!$B$7:$B$1449,0))/INDEX(Historical!$F$7:$F$1442,MATCH(B140,Historical!$B$7:$B$1449,0)))^(1/3)-1)*100)</f>
        <v>2.8792656052861521</v>
      </c>
      <c r="U140" s="795">
        <f>IF(INDEX(Historical!$H$7:$H$1442,MATCH(B140,Historical!$B$7:$B$1449,0))=0,"n/a",((INDEX(Historical!$C$7:$C$1442,MATCH(B140,Historical!$B$7:$B$1449,0))/INDEX(Historical!$H$7:$H$1442,MATCH(B140,Historical!$B$7:$B$1449,0)))^(1/5)-1)*100)</f>
        <v>4.27298097474893</v>
      </c>
      <c r="V140" s="795">
        <f>IF(INDEX(Historical!$O$7:$O$1442,MATCH(B140,Historical!$B$7:$B$1449,0))=0,"n/a",((INDEX(Historical!$C$7:$C$1442,MATCH(B140,Historical!$B$7:$B$1449,0))/INDEX(Historical!$O$7:$O$1442,MATCH(B140,Historical!$B$7:$B$1449,0)))^(1/10)-1)*100)</f>
        <v>4.3529210056618473</v>
      </c>
      <c r="W140" s="796">
        <f>IF(OR(U140&lt;=0,U140="n/a",V140&lt;=0,V140="n/a"),"n/a",U140/V140)</f>
        <v>0.98163531320487107</v>
      </c>
      <c r="X140" s="797" t="str">
        <f>IF(OR(AJ140&lt;=0,AJ140="n/a",U140&lt;=0,U140="n/a"),"n/a",U140/AJ140)</f>
        <v>n/a</v>
      </c>
      <c r="Y140" s="989"/>
      <c r="Z140" s="738">
        <f>IF(OR(AC140&lt;0.01,AC140="n/a"),"n/a",M140/AC140*100)</f>
        <v>35.294117647058819</v>
      </c>
      <c r="AA140" s="999">
        <f>IF(OR(AC140&lt;0.01,AC140="n/a"),"n/a",I140/AC140)</f>
        <v>13.166089965397923</v>
      </c>
      <c r="AB140" s="1000">
        <v>12</v>
      </c>
      <c r="AC140" s="978">
        <v>5.78</v>
      </c>
      <c r="AD140" s="978" t="s">
        <v>137</v>
      </c>
      <c r="AE140" s="978">
        <v>3</v>
      </c>
      <c r="AF140" s="978">
        <v>1.83</v>
      </c>
      <c r="AG140" s="978">
        <v>3.08</v>
      </c>
      <c r="AH140" s="978" t="s">
        <v>137</v>
      </c>
      <c r="AI140" s="978" t="s">
        <v>137</v>
      </c>
      <c r="AJ140" s="978" t="s">
        <v>137</v>
      </c>
      <c r="AK140" s="978" t="s">
        <v>137</v>
      </c>
      <c r="AL140" s="991">
        <v>306.05</v>
      </c>
      <c r="AM140" s="985">
        <v>3.82</v>
      </c>
      <c r="AN140" s="978">
        <v>0.55900000000000005</v>
      </c>
      <c r="AO140" s="838">
        <f>IF(U140="n/a","n/a",IF(AA140&lt;0,"n/a",IF(AA140="n/a","n/a",J140+U140-AA140)))</f>
        <v>-6.2124256792166666</v>
      </c>
      <c r="AP140" s="839">
        <f>IF(U140="n/a","n/a",J140+U140)</f>
        <v>6.9536642861812563</v>
      </c>
      <c r="AQ140" s="1001">
        <f>IF(OR(AC140&lt;0.01,AF140="n/a"),"n/a",(I140/SQRT(22.5*AC140*(I140/AF140))-1)*100)</f>
        <v>3.4814951502134317</v>
      </c>
      <c r="AR140" s="738">
        <f>INDEX(Historical!$C$7:$C$1442,MATCH(B140,Historical!$B$7:$B$1449,0))*IF(AH140="n/a",1.03,IF(AH140&lt;0,1.01,IF(AH140&gt;10,1.1,(1+AH140/100))))</f>
        <v>2.0188000000000001</v>
      </c>
      <c r="AS140" s="999">
        <f>IF($AI140="n/a",1.03*AR140,IF($AI140&lt;0,1.01*AR140,IF($AI140&gt;10,1.1*AR140,(1+$AI140/100)*AR140)))</f>
        <v>2.079364</v>
      </c>
      <c r="AT140" s="999">
        <f>IF($AK140="n/a",1.03*AS140,IF($AK140&lt;0,1.01*AS140,IF($AK140&gt;10,1.1*AS140,(1+$AK140/100)*AS140)))</f>
        <v>2.1417449199999998</v>
      </c>
      <c r="AU140" s="999">
        <f>IF($AK140="n/a",1.03*AT140,IF($AK140&lt;0,1.01*AT140,IF($AK140&gt;10,1.1*AT140,(1+$AK140/100)*AT140)))</f>
        <v>2.2059972675999999</v>
      </c>
      <c r="AV140" s="999">
        <f>IF($AK140="n/a",1.03*AU140,IF($AK140&lt;0,1.01*AU140,IF($AK140&gt;10,1.1*AU140,(1+$AK140/100)*AU140)))</f>
        <v>2.2721771856280002</v>
      </c>
      <c r="AW140" s="738">
        <f>SUM(AR140:AV140)</f>
        <v>10.718083373228001</v>
      </c>
      <c r="AX140" s="846">
        <f>AW140/I140*100</f>
        <v>14.084209426055194</v>
      </c>
      <c r="AY140" s="1080">
        <v>0.2</v>
      </c>
      <c r="AZ140" s="985">
        <v>6.6722736192879051</v>
      </c>
      <c r="BA140" s="985">
        <v>-19.945297706711564</v>
      </c>
      <c r="BB140" s="985">
        <v>-6.2807881773399128</v>
      </c>
      <c r="BC140" s="985">
        <v>-11.809016108471448</v>
      </c>
      <c r="BE140" s="700">
        <v>1999</v>
      </c>
      <c r="BF140" s="1013">
        <f>IF(BE140&gt;2008,0,IF(BE140&gt;2001,1,IF(BE140&gt;1990,2,IF(BE140&gt;1980,3,IF(BE140&gt;1973,4,IF(BE140&gt;1970,5,IF(BE140&gt;1960,6,IF(BE140&gt;1958,7,IF(BE140&gt;1953,8,9)))))))))</f>
        <v>2</v>
      </c>
      <c r="BG140" s="995">
        <v>0.25</v>
      </c>
    </row>
    <row r="141" spans="1:59" ht="11.25" customHeight="1" x14ac:dyDescent="0.2">
      <c r="A141" s="984" t="s">
        <v>1042</v>
      </c>
      <c r="B141" s="988" t="s">
        <v>1043</v>
      </c>
      <c r="C141" s="1070" t="s">
        <v>108</v>
      </c>
      <c r="D141" s="1070" t="s">
        <v>4401</v>
      </c>
      <c r="E141" s="828">
        <v>6</v>
      </c>
      <c r="F141" s="1148">
        <v>750</v>
      </c>
      <c r="G141" s="1148" t="s">
        <v>115</v>
      </c>
      <c r="H141" s="1148" t="s">
        <v>115</v>
      </c>
      <c r="I141" s="987">
        <v>37.119999999999997</v>
      </c>
      <c r="J141" s="738">
        <f>(M141/I141)*100</f>
        <v>3.3405172413793109</v>
      </c>
      <c r="K141" s="990">
        <v>0.31</v>
      </c>
      <c r="L141" s="1000">
        <v>4</v>
      </c>
      <c r="M141" s="729">
        <f>K141*L141</f>
        <v>1.24</v>
      </c>
      <c r="N141" s="983" t="s">
        <v>143</v>
      </c>
      <c r="O141" s="831">
        <v>0.24</v>
      </c>
      <c r="P141" s="973">
        <v>43434</v>
      </c>
      <c r="Q141" s="973">
        <v>43447</v>
      </c>
      <c r="R141" s="729">
        <f>(K141-O141)/O141*100</f>
        <v>29.166666666666668</v>
      </c>
      <c r="S141" s="795">
        <f>IF(INDEX(Historical!$D$7:$D$1442,MATCH(B141,Historical!$B$7:$B$1449,0))=0,"n/a",(INDEX(Historical!$C$7:$C$1442,MATCH(B141,Historical!$B$7:$B$1449,0))/INDEX(Historical!$D$7:$D$1442,MATCH(B141,Historical!$B$7:$B$1449,0))-1)*100)</f>
        <v>18.390804597701148</v>
      </c>
      <c r="T141" s="795">
        <f>IF(INDEX(Historical!$F$7:$F$1442,MATCH(B141,Historical!$B$7:$B$1449,0))=0,"n/a",((INDEX(Historical!$C$7:$C$1442,MATCH(B141,Historical!$B$7:$B$1449,0))/INDEX(Historical!$F$7:$F$1442,MATCH(B141,Historical!$B$7:$B$1449,0)))^(1/3)-1)*100)</f>
        <v>22.522655019402961</v>
      </c>
      <c r="U141" s="795">
        <f>IF(INDEX(Historical!$H$7:$H$1442,MATCH(B141,Historical!$B$7:$B$1449,0))=0,"n/a",((INDEX(Historical!$C$7:$C$1442,MATCH(B141,Historical!$B$7:$B$1449,0))/INDEX(Historical!$H$7:$H$1442,MATCH(B141,Historical!$B$7:$B$1449,0)))^(1/5)-1)*100)</f>
        <v>66.705315404477034</v>
      </c>
      <c r="V141" s="795">
        <f>IF(INDEX(Historical!$O$7:$O$1442,MATCH(B141,Historical!$B$7:$B$1449,0))=0,"n/a",((INDEX(Historical!$C$7:$C$1442,MATCH(B141,Historical!$B$7:$B$1449,0))/INDEX(Historical!$O$7:$O$1442,MATCH(B141,Historical!$B$7:$B$1449,0)))^(1/10)-1)*100)</f>
        <v>9.385257483059938</v>
      </c>
      <c r="W141" s="796">
        <f>IF(OR(U141&lt;=0,U141="n/a",V141&lt;=0,V141="n/a"),"n/a",U141/V141)</f>
        <v>7.1074571502036887</v>
      </c>
      <c r="X141" s="797">
        <f>IF(OR(AJ141&lt;=0,AJ141="n/a",U141&lt;=0,U141="n/a"),"n/a",U141/AJ141)</f>
        <v>4.7989435542789227</v>
      </c>
      <c r="Y141" s="989"/>
      <c r="Z141" s="738">
        <f>IF(OR(AC141&lt;0.01,AC141="n/a"),"n/a",M141/AC141*100)</f>
        <v>34.34903047091413</v>
      </c>
      <c r="AA141" s="999">
        <f>IF(OR(AC141&lt;0.01,AC141="n/a"),"n/a",I141/AC141)</f>
        <v>10.282548476454293</v>
      </c>
      <c r="AB141" s="1000">
        <v>12</v>
      </c>
      <c r="AC141" s="978">
        <v>3.61</v>
      </c>
      <c r="AD141" s="978">
        <v>1.29</v>
      </c>
      <c r="AE141" s="978">
        <v>4.3499999999999996</v>
      </c>
      <c r="AF141" s="978">
        <v>1.43</v>
      </c>
      <c r="AG141" s="978">
        <v>10.4</v>
      </c>
      <c r="AH141" s="978">
        <v>12.4</v>
      </c>
      <c r="AI141" s="978">
        <v>4.3499999999999996</v>
      </c>
      <c r="AJ141" s="978">
        <v>13.900000000000002</v>
      </c>
      <c r="AK141" s="978">
        <v>8</v>
      </c>
      <c r="AL141" s="991">
        <v>2990</v>
      </c>
      <c r="AM141" s="985">
        <v>0.8</v>
      </c>
      <c r="AN141" s="978">
        <v>0.1</v>
      </c>
      <c r="AO141" s="838">
        <f>IF(U141="n/a","n/a",IF(AA141&lt;0,"n/a",IF(AA141="n/a","n/a",J141+U141-AA141)))</f>
        <v>59.763284169402056</v>
      </c>
      <c r="AP141" s="839">
        <f>IF(U141="n/a","n/a",J141+U141)</f>
        <v>70.04583264585635</v>
      </c>
      <c r="AQ141" s="1001">
        <f>IF(OR(AC141&lt;0.01,AF141="n/a"),"n/a",(I141/SQRT(22.5*AC141*(I141/AF141))-1)*100)</f>
        <v>-19.159844078083076</v>
      </c>
      <c r="AR141" s="738">
        <f>INDEX(Historical!$C$7:$C$1442,MATCH(B141,Historical!$B$7:$B$1449,0))*IF(AH141="n/a",1.03,IF(AH141&lt;0,1.01,IF(AH141&gt;10,1.1,(1+AH141/100))))</f>
        <v>1.1330000000000002</v>
      </c>
      <c r="AS141" s="999">
        <f>IF($AI141="n/a",1.03*AR141,IF($AI141&lt;0,1.01*AR141,IF($AI141&gt;10,1.1*AR141,(1+$AI141/100)*AR141)))</f>
        <v>1.1822855000000003</v>
      </c>
      <c r="AT141" s="999">
        <f>IF($AK141="n/a",1.03*AS141,IF($AK141&lt;0,1.01*AS141,IF($AK141&gt;10,1.1*AS141,(1+$AK141/100)*AS141)))</f>
        <v>1.2768683400000005</v>
      </c>
      <c r="AU141" s="999">
        <f>IF($AK141="n/a",1.03*AT141,IF($AK141&lt;0,1.01*AT141,IF($AK141&gt;10,1.1*AT141,(1+$AK141/100)*AT141)))</f>
        <v>1.3790178072000006</v>
      </c>
      <c r="AV141" s="999">
        <f>IF($AK141="n/a",1.03*AU141,IF($AK141&lt;0,1.01*AU141,IF($AK141&gt;10,1.1*AU141,(1+$AK141/100)*AU141)))</f>
        <v>1.4893392317760008</v>
      </c>
      <c r="AW141" s="738">
        <f>SUM(AR141:AV141)</f>
        <v>6.4605108789760024</v>
      </c>
      <c r="AX141" s="846">
        <f>AW141/I141*100</f>
        <v>17.404393531724146</v>
      </c>
      <c r="AY141" s="1080">
        <v>1.3</v>
      </c>
      <c r="AZ141" s="985">
        <v>16.220000000000002</v>
      </c>
      <c r="BA141" s="985">
        <v>-17.489999999999998</v>
      </c>
      <c r="BB141" s="985">
        <v>2.3199999999999998</v>
      </c>
      <c r="BC141" s="985">
        <v>-7.32</v>
      </c>
      <c r="BE141" s="700">
        <v>2014</v>
      </c>
      <c r="BF141" s="1013">
        <f>IF(BE141&gt;2008,0,IF(BE141&gt;2001,1,IF(BE141&gt;1990,2,IF(BE141&gt;1980,3,IF(BE141&gt;1973,4,IF(BE141&gt;1970,5,IF(BE141&gt;1960,6,IF(BE141&gt;1958,7,IF(BE141&gt;1953,8,9)))))))))</f>
        <v>0</v>
      </c>
      <c r="BG141" s="995">
        <v>1.3</v>
      </c>
    </row>
    <row r="142" spans="1:59" ht="11.25" customHeight="1" x14ac:dyDescent="0.2">
      <c r="A142" s="984" t="s">
        <v>507</v>
      </c>
      <c r="B142" s="988" t="s">
        <v>508</v>
      </c>
      <c r="C142" s="1070" t="s">
        <v>108</v>
      </c>
      <c r="D142" s="1070" t="s">
        <v>118</v>
      </c>
      <c r="E142" s="828">
        <v>25</v>
      </c>
      <c r="F142" s="1148">
        <v>120</v>
      </c>
      <c r="G142" s="1008" t="s">
        <v>37</v>
      </c>
      <c r="H142" s="1008" t="s">
        <v>37</v>
      </c>
      <c r="I142" s="978">
        <v>133.05000000000001</v>
      </c>
      <c r="J142" s="738">
        <f>(M142/I142)*100</f>
        <v>2.1946636602780907</v>
      </c>
      <c r="K142" s="997">
        <v>0.73</v>
      </c>
      <c r="L142" s="1000">
        <v>4</v>
      </c>
      <c r="M142" s="729">
        <f>K142*L142</f>
        <v>2.92</v>
      </c>
      <c r="N142" s="983" t="s">
        <v>509</v>
      </c>
      <c r="O142" s="832">
        <v>0.71</v>
      </c>
      <c r="P142" s="973">
        <v>43272</v>
      </c>
      <c r="Q142" s="973">
        <v>43294</v>
      </c>
      <c r="R142" s="729">
        <f>(K142-O142)/O142*100</f>
        <v>2.8169014084507067</v>
      </c>
      <c r="S142" s="795">
        <f>IF(INDEX(Historical!$D$7:$D$1442,MATCH(B142,Historical!$B$7:$B$1449,0))=0,"n/a",(INDEX(Historical!$C$7:$C$1442,MATCH(B142,Historical!$B$7:$B$1449,0))/INDEX(Historical!$D$7:$D$1442,MATCH(B142,Historical!$B$7:$B$1449,0))-1)*100)</f>
        <v>2.8571428571428692</v>
      </c>
      <c r="T142" s="795">
        <f>IF(INDEX(Historical!$F$7:$F$1442,MATCH(B142,Historical!$B$7:$B$1449,0))=0,"n/a",((INDEX(Historical!$C$7:$C$1442,MATCH(B142,Historical!$B$7:$B$1449,0))/INDEX(Historical!$F$7:$F$1442,MATCH(B142,Historical!$B$7:$B$1449,0)))^(1/3)-1)*100)</f>
        <v>2.9428498400178693</v>
      </c>
      <c r="U142" s="795">
        <f>IF(INDEX(Historical!$H$7:$H$1442,MATCH(B142,Historical!$B$7:$B$1449,0))=0,"n/a",((INDEX(Historical!$C$7:$C$1442,MATCH(B142,Historical!$B$7:$B$1449,0))/INDEX(Historical!$H$7:$H$1442,MATCH(B142,Historical!$B$7:$B$1449,0)))^(1/5)-1)*100)</f>
        <v>7.5653756932570149</v>
      </c>
      <c r="V142" s="795">
        <f>IF(INDEX(Historical!$O$7:$O$1442,MATCH(B142,Historical!$B$7:$B$1449,0))=0,"n/a",((INDEX(Historical!$C$7:$C$1442,MATCH(B142,Historical!$B$7:$B$1449,0))/INDEX(Historical!$O$7:$O$1442,MATCH(B142,Historical!$B$7:$B$1449,0)))^(1/10)-1)*100)</f>
        <v>10.203807372177497</v>
      </c>
      <c r="W142" s="796">
        <f>IF(OR(U142&lt;=0,U142="n/a",V142&lt;=0,V142="n/a"),"n/a",U142/V142)</f>
        <v>0.74142674565626965</v>
      </c>
      <c r="X142" s="797" t="str">
        <f>IF(OR(AJ142&lt;=0,AJ142="n/a",U142&lt;=0,U142="n/a"),"n/a",U142/AJ142)</f>
        <v>n/a</v>
      </c>
      <c r="Y142" s="989" t="s">
        <v>510</v>
      </c>
      <c r="Z142" s="738">
        <f>IF(OR(AC142&lt;0.01,AC142="n/a"),"n/a",M142/AC142*100)</f>
        <v>29.170829170829172</v>
      </c>
      <c r="AA142" s="999">
        <f>IF(OR(AC142&lt;0.01,AC142="n/a"),"n/a",I142/AC142)</f>
        <v>13.291708291708293</v>
      </c>
      <c r="AB142" s="1000">
        <v>12</v>
      </c>
      <c r="AC142" s="978">
        <v>10.01</v>
      </c>
      <c r="AD142" s="978">
        <v>1.1399999999999999</v>
      </c>
      <c r="AE142" s="978">
        <v>1.85</v>
      </c>
      <c r="AF142" s="978">
        <v>1.21</v>
      </c>
      <c r="AG142" s="978">
        <v>10.100000000000001</v>
      </c>
      <c r="AH142" s="978">
        <v>-18.399999999999999</v>
      </c>
      <c r="AI142" s="978">
        <v>17.990000000000002</v>
      </c>
      <c r="AJ142" s="978">
        <v>-1.7000000000000002</v>
      </c>
      <c r="AK142" s="978">
        <v>11.67</v>
      </c>
      <c r="AL142" s="991">
        <v>61370</v>
      </c>
      <c r="AM142" s="985">
        <v>0.5</v>
      </c>
      <c r="AN142" s="978">
        <v>0.25</v>
      </c>
      <c r="AO142" s="838">
        <f>IF(U142="n/a","n/a",IF(AA142&lt;0,"n/a",IF(AA142="n/a","n/a",J142+U142-AA142)))</f>
        <v>-3.5316689381731869</v>
      </c>
      <c r="AP142" s="839">
        <f>IF(U142="n/a","n/a",J142+U142)</f>
        <v>9.760039353535106</v>
      </c>
      <c r="AQ142" s="1001">
        <f>IF(OR(AC142&lt;0.01,AF142="n/a"),"n/a",(I142/SQRT(22.5*AC142*(I142/AF142))-1)*100)</f>
        <v>-15.454241099950217</v>
      </c>
      <c r="AR142" s="738">
        <f>INDEX(Historical!$C$7:$C$1442,MATCH(B142,Historical!$B$7:$B$1449,0))*IF(AH142="n/a",1.03,IF(AH142&lt;0,1.01,IF(AH142&gt;10,1.1,(1+AH142/100))))</f>
        <v>2.9087999999999998</v>
      </c>
      <c r="AS142" s="999">
        <f>IF($AI142="n/a",1.03*AR142,IF($AI142&lt;0,1.01*AR142,IF($AI142&gt;10,1.1*AR142,(1+$AI142/100)*AR142)))</f>
        <v>3.1996799999999999</v>
      </c>
      <c r="AT142" s="999">
        <f>IF($AK142="n/a",1.03*AS142,IF($AK142&lt;0,1.01*AS142,IF($AK142&gt;10,1.1*AS142,(1+$AK142/100)*AS142)))</f>
        <v>3.5196480000000001</v>
      </c>
      <c r="AU142" s="999">
        <f>IF($AK142="n/a",1.03*AT142,IF($AK142&lt;0,1.01*AT142,IF($AK142&gt;10,1.1*AT142,(1+$AK142/100)*AT142)))</f>
        <v>3.8716128000000003</v>
      </c>
      <c r="AV142" s="999">
        <f>IF($AK142="n/a",1.03*AU142,IF($AK142&lt;0,1.01*AU142,IF($AK142&gt;10,1.1*AU142,(1+$AK142/100)*AU142)))</f>
        <v>4.2587740800000002</v>
      </c>
      <c r="AW142" s="738">
        <f>SUM(AR142:AV142)</f>
        <v>17.75851488</v>
      </c>
      <c r="AX142" s="846">
        <f>AW142/I142*100</f>
        <v>13.347249064261554</v>
      </c>
      <c r="AY142" s="1080">
        <v>0.87</v>
      </c>
      <c r="AZ142" s="985">
        <v>11.3</v>
      </c>
      <c r="BA142" s="985">
        <v>-15.52</v>
      </c>
      <c r="BB142" s="985">
        <v>2.29</v>
      </c>
      <c r="BC142" s="985">
        <v>0.69</v>
      </c>
      <c r="BE142" s="700">
        <v>1994</v>
      </c>
      <c r="BF142" s="1013">
        <f>IF(BE142&gt;2008,0,IF(BE142&gt;2001,1,IF(BE142&gt;1990,2,IF(BE142&gt;1980,3,IF(BE142&gt;1973,4,IF(BE142&gt;1970,5,IF(BE142&gt;1960,6,IF(BE142&gt;1958,7,IF(BE142&gt;1953,8,9)))))))))</f>
        <v>2</v>
      </c>
      <c r="BG142" s="995">
        <v>3.1</v>
      </c>
    </row>
    <row r="143" spans="1:59" ht="11.25" customHeight="1" x14ac:dyDescent="0.2">
      <c r="A143" s="976" t="s">
        <v>1044</v>
      </c>
      <c r="B143" s="988" t="s">
        <v>1045</v>
      </c>
      <c r="C143" s="1070" t="s">
        <v>108</v>
      </c>
      <c r="D143" s="1070" t="s">
        <v>4397</v>
      </c>
      <c r="E143" s="828">
        <v>9</v>
      </c>
      <c r="F143" s="1148">
        <v>387</v>
      </c>
      <c r="G143" s="1148" t="s">
        <v>106</v>
      </c>
      <c r="H143" s="1148" t="s">
        <v>106</v>
      </c>
      <c r="I143" s="987">
        <v>93.27</v>
      </c>
      <c r="J143" s="738">
        <f>(M143/I143)*100</f>
        <v>1.329473571351989</v>
      </c>
      <c r="K143" s="990">
        <v>0.31</v>
      </c>
      <c r="L143" s="1000">
        <v>4</v>
      </c>
      <c r="M143" s="729">
        <f>K143*L143</f>
        <v>1.24</v>
      </c>
      <c r="N143" s="983" t="s">
        <v>149</v>
      </c>
      <c r="O143" s="831">
        <v>0.27</v>
      </c>
      <c r="P143" s="973">
        <v>43342</v>
      </c>
      <c r="Q143" s="973">
        <v>43357</v>
      </c>
      <c r="R143" s="729">
        <f>(K143-O143)/O143*100</f>
        <v>14.814814814814806</v>
      </c>
      <c r="S143" s="795">
        <f>IF(INDEX(Historical!$D$7:$D$1442,MATCH(B143,Historical!$B$7:$B$1449,0))=0,"n/a",(INDEX(Historical!$C$7:$C$1442,MATCH(B143,Historical!$B$7:$B$1449,0))/INDEX(Historical!$D$7:$D$1442,MATCH(B143,Historical!$B$7:$B$1449,0))-1)*100)</f>
        <v>11.538461538461519</v>
      </c>
      <c r="T143" s="795">
        <f>IF(INDEX(Historical!$F$7:$F$1442,MATCH(B143,Historical!$B$7:$B$1449,0))=0,"n/a",((INDEX(Historical!$C$7:$C$1442,MATCH(B143,Historical!$B$7:$B$1449,0))/INDEX(Historical!$F$7:$F$1442,MATCH(B143,Historical!$B$7:$B$1449,0)))^(1/3)-1)*100)</f>
        <v>9.6457423731894245</v>
      </c>
      <c r="U143" s="795">
        <f>IF(INDEX(Historical!$H$7:$H$1442,MATCH(B143,Historical!$B$7:$B$1449,0))=0,"n/a",((INDEX(Historical!$C$7:$C$1442,MATCH(B143,Historical!$B$7:$B$1449,0))/INDEX(Historical!$H$7:$H$1442,MATCH(B143,Historical!$B$7:$B$1449,0)))^(1/5)-1)*100)</f>
        <v>11.939357728279077</v>
      </c>
      <c r="V143" s="795" t="str">
        <f>IF(INDEX(Historical!$O$7:$O$1442,MATCH(B143,Historical!$B$7:$B$1449,0))=0,"n/a",((INDEX(Historical!$C$7:$C$1442,MATCH(B143,Historical!$B$7:$B$1449,0))/INDEX(Historical!$O$7:$O$1442,MATCH(B143,Historical!$B$7:$B$1449,0)))^(1/10)-1)*100)</f>
        <v>n/a</v>
      </c>
      <c r="W143" s="796" t="str">
        <f>IF(OR(U143&lt;=0,U143="n/a",V143&lt;=0,V143="n/a"),"n/a",U143/V143)</f>
        <v>n/a</v>
      </c>
      <c r="X143" s="797">
        <f>IF(OR(AJ143&lt;=0,AJ143="n/a",U143&lt;=0,U143="n/a"),"n/a",U143/AJ143)</f>
        <v>0.67226113334904714</v>
      </c>
      <c r="Y143" s="988"/>
      <c r="Z143" s="738" t="str">
        <f>IF(OR(AC143&lt;0.01,AC143="n/a"),"n/a",M143/AC143*100)</f>
        <v>n/a</v>
      </c>
      <c r="AA143" s="999" t="str">
        <f>IF(OR(AC143&lt;0.01,AC143="n/a"),"n/a",I143/AC143)</f>
        <v>n/a</v>
      </c>
      <c r="AB143" s="1000">
        <v>12</v>
      </c>
      <c r="AC143" s="978" t="s">
        <v>137</v>
      </c>
      <c r="AD143" s="978" t="s">
        <v>137</v>
      </c>
      <c r="AE143" s="978" t="s">
        <v>137</v>
      </c>
      <c r="AF143" s="978" t="s">
        <v>137</v>
      </c>
      <c r="AG143" s="980" t="s">
        <v>137</v>
      </c>
      <c r="AH143" s="978">
        <v>41.8</v>
      </c>
      <c r="AI143" s="978">
        <v>4.1000000000000005</v>
      </c>
      <c r="AJ143" s="978">
        <v>17.760000000000002</v>
      </c>
      <c r="AK143" s="978">
        <v>14.790000000000001</v>
      </c>
      <c r="AL143" s="991" t="s">
        <v>137</v>
      </c>
      <c r="AM143" s="985" t="s">
        <v>137</v>
      </c>
      <c r="AN143" s="978" t="s">
        <v>137</v>
      </c>
      <c r="AO143" s="838" t="str">
        <f>IF(U143="n/a","n/a",IF(AA143&lt;0,"n/a",IF(AA143="n/a","n/a",J143+U143-AA143)))</f>
        <v>n/a</v>
      </c>
      <c r="AP143" s="839">
        <f>IF(U143="n/a","n/a",J143+U143)</f>
        <v>13.268831299631067</v>
      </c>
      <c r="AQ143" s="1001" t="str">
        <f>IF(OR(AC143&lt;0.01,AF143="n/a"),"n/a",(I143/SQRT(22.5*AC143*(I143/AF143))-1)*100)</f>
        <v>n/a</v>
      </c>
      <c r="AR143" s="738">
        <f>INDEX(Historical!$C$7:$C$1442,MATCH(B143,Historical!$B$7:$B$1449,0))*IF(AH143="n/a",1.03,IF(AH143&lt;0,1.01,IF(AH143&gt;10,1.1,(1+AH143/100))))</f>
        <v>1.276</v>
      </c>
      <c r="AS143" s="999">
        <f>IF($AI143="n/a",1.03*AR143,IF($AI143&lt;0,1.01*AR143,IF($AI143&gt;10,1.1*AR143,(1+$AI143/100)*AR143)))</f>
        <v>1.3283159999999998</v>
      </c>
      <c r="AT143" s="999">
        <f>IF($AK143="n/a",1.03*AS143,IF($AK143&lt;0,1.01*AS143,IF($AK143&gt;10,1.1*AS143,(1+$AK143/100)*AS143)))</f>
        <v>1.4611475999999999</v>
      </c>
      <c r="AU143" s="999">
        <f>IF($AK143="n/a",1.03*AT143,IF($AK143&lt;0,1.01*AT143,IF($AK143&gt;10,1.1*AT143,(1+$AK143/100)*AT143)))</f>
        <v>1.60726236</v>
      </c>
      <c r="AV143" s="999">
        <f>IF($AK143="n/a",1.03*AU143,IF($AK143&lt;0,1.01*AU143,IF($AK143&gt;10,1.1*AU143,(1+$AK143/100)*AU143)))</f>
        <v>1.7679885960000001</v>
      </c>
      <c r="AW143" s="738">
        <f>SUM(AR143:AV143)</f>
        <v>7.4407145559999996</v>
      </c>
      <c r="AX143" s="846">
        <f>AW143/I143*100</f>
        <v>7.9776075436903611</v>
      </c>
      <c r="AY143" s="1080" t="s">
        <v>137</v>
      </c>
      <c r="AZ143" s="985">
        <v>6.15</v>
      </c>
      <c r="BA143" s="985">
        <v>-31.89</v>
      </c>
      <c r="BB143" s="985">
        <v>-6.49</v>
      </c>
      <c r="BC143" s="985">
        <v>-8.85</v>
      </c>
      <c r="BE143" s="700">
        <v>2010</v>
      </c>
      <c r="BF143" s="1013">
        <f>IF(BE143&gt;2008,0,IF(BE143&gt;2001,1,IF(BE143&gt;1990,2,IF(BE143&gt;1980,3,IF(BE143&gt;1973,4,IF(BE143&gt;1970,5,IF(BE143&gt;1960,6,IF(BE143&gt;1958,7,IF(BE143&gt;1953,8,9)))))))))</f>
        <v>0</v>
      </c>
      <c r="BG143" s="995" t="s">
        <v>137</v>
      </c>
    </row>
    <row r="144" spans="1:59" ht="11.25" customHeight="1" x14ac:dyDescent="0.2">
      <c r="A144" s="984" t="s">
        <v>529</v>
      </c>
      <c r="B144" s="988" t="s">
        <v>530</v>
      </c>
      <c r="C144" s="1070" t="s">
        <v>247</v>
      </c>
      <c r="D144" s="1070" t="s">
        <v>4415</v>
      </c>
      <c r="E144" s="828">
        <v>16</v>
      </c>
      <c r="F144" s="1148">
        <v>211</v>
      </c>
      <c r="G144" s="1120" t="s">
        <v>37</v>
      </c>
      <c r="H144" s="1120" t="s">
        <v>37</v>
      </c>
      <c r="I144" s="987">
        <v>167.28</v>
      </c>
      <c r="J144" s="738">
        <f>(M144/I144)*100</f>
        <v>2.9890004782400763</v>
      </c>
      <c r="K144" s="990">
        <v>1.25</v>
      </c>
      <c r="L144" s="1000">
        <v>4</v>
      </c>
      <c r="M144" s="729">
        <f>K144*L144</f>
        <v>5</v>
      </c>
      <c r="N144" s="983" t="s">
        <v>187</v>
      </c>
      <c r="O144" s="831">
        <v>1.2</v>
      </c>
      <c r="P144" s="973">
        <v>43293</v>
      </c>
      <c r="Q144" s="973">
        <v>43318</v>
      </c>
      <c r="R144" s="729">
        <f>(K144-O144)/O144*100</f>
        <v>4.1666666666666705</v>
      </c>
      <c r="S144" s="795">
        <f>IF(INDEX(Historical!$D$7:$D$1442,MATCH(B144,Historical!$B$7:$B$1449,0))=0,"n/a",(INDEX(Historical!$C$7:$C$1442,MATCH(B144,Historical!$B$7:$B$1449,0))/INDEX(Historical!$D$7:$D$1442,MATCH(B144,Historical!$B$7:$B$1449,0))-1)*100)</f>
        <v>4.2553191489361986</v>
      </c>
      <c r="T144" s="795">
        <f>IF(INDEX(Historical!$F$7:$F$1442,MATCH(B144,Historical!$B$7:$B$1449,0))=0,"n/a",((INDEX(Historical!$C$7:$C$1442,MATCH(B144,Historical!$B$7:$B$1449,0))/INDEX(Historical!$F$7:$F$1442,MATCH(B144,Historical!$B$7:$B$1449,0)))^(1/3)-1)*100)</f>
        <v>5.2726599609396629</v>
      </c>
      <c r="U144" s="795">
        <f>IF(INDEX(Historical!$H$7:$H$1442,MATCH(B144,Historical!$B$7:$B$1449,0))=0,"n/a",((INDEX(Historical!$C$7:$C$1442,MATCH(B144,Historical!$B$7:$B$1449,0))/INDEX(Historical!$H$7:$H$1442,MATCH(B144,Historical!$B$7:$B$1449,0)))^(1/5)-1)*100)</f>
        <v>14.406635585872296</v>
      </c>
      <c r="V144" s="795">
        <f>IF(INDEX(Historical!$O$7:$O$1442,MATCH(B144,Historical!$B$7:$B$1449,0))=0,"n/a",((INDEX(Historical!$C$7:$C$1442,MATCH(B144,Historical!$B$7:$B$1449,0))/INDEX(Historical!$O$7:$O$1442,MATCH(B144,Historical!$B$7:$B$1449,0)))^(1/10)-1)*100)</f>
        <v>20.808206256236673</v>
      </c>
      <c r="W144" s="796">
        <f>IF(OR(U144&lt;=0,U144="n/a",V144&lt;=0,V144="n/a"),"n/a",U144/V144)</f>
        <v>0.69235355553794131</v>
      </c>
      <c r="X144" s="797">
        <f>IF(OR(AJ144&lt;=0,AJ144="n/a",U144&lt;=0,U144="n/a"),"n/a",U144/AJ144)</f>
        <v>1.108202737374792</v>
      </c>
      <c r="Y144" s="753"/>
      <c r="Z144" s="738">
        <f>IF(OR(AC144&lt;0.01,AC144="n/a"),"n/a",M144/AC144*100)</f>
        <v>55.187637969094915</v>
      </c>
      <c r="AA144" s="999">
        <f>IF(OR(AC144&lt;0.01,AC144="n/a"),"n/a",I144/AC144)</f>
        <v>18.463576158940395</v>
      </c>
      <c r="AB144" s="1000">
        <v>7</v>
      </c>
      <c r="AC144" s="978">
        <v>9.06</v>
      </c>
      <c r="AD144" s="978">
        <v>46.15</v>
      </c>
      <c r="AE144" s="978">
        <v>1.32</v>
      </c>
      <c r="AF144" s="978">
        <v>6.7</v>
      </c>
      <c r="AG144" s="978">
        <v>40.799999999999997</v>
      </c>
      <c r="AH144" s="978">
        <v>7.7</v>
      </c>
      <c r="AI144" s="978">
        <v>5.17</v>
      </c>
      <c r="AJ144" s="978">
        <v>13</v>
      </c>
      <c r="AK144" s="978">
        <v>0.4</v>
      </c>
      <c r="AL144" s="991">
        <v>4040</v>
      </c>
      <c r="AM144" s="985">
        <v>1.0999999999999999</v>
      </c>
      <c r="AN144" s="978">
        <v>0.67</v>
      </c>
      <c r="AO144" s="838">
        <f>IF(U144="n/a","n/a",IF(AA144&lt;0,"n/a",IF(AA144="n/a","n/a",J144+U144-AA144)))</f>
        <v>-1.0679400948280211</v>
      </c>
      <c r="AP144" s="839">
        <f>IF(U144="n/a","n/a",J144+U144)</f>
        <v>17.395636064112374</v>
      </c>
      <c r="AQ144" s="1001">
        <f>IF(OR(AC144&lt;0.01,AF144="n/a"),"n/a",(I144/SQRT(22.5*AC144*(I144/AF144))-1)*100)</f>
        <v>134.47905404193418</v>
      </c>
      <c r="AR144" s="738">
        <f>INDEX(Historical!$C$7:$C$1442,MATCH(B144,Historical!$B$7:$B$1449,0))*IF(AH144="n/a",1.03,IF(AH144&lt;0,1.01,IF(AH144&gt;10,1.1,(1+AH144/100))))</f>
        <v>5.2773000000000003</v>
      </c>
      <c r="AS144" s="999">
        <f>IF($AI144="n/a",1.03*AR144,IF($AI144&lt;0,1.01*AR144,IF($AI144&gt;10,1.1*AR144,(1+$AI144/100)*AR144)))</f>
        <v>5.5501364100000004</v>
      </c>
      <c r="AT144" s="999">
        <f>IF($AK144="n/a",1.03*AS144,IF($AK144&lt;0,1.01*AS144,IF($AK144&gt;10,1.1*AS144,(1+$AK144/100)*AS144)))</f>
        <v>5.57233695564</v>
      </c>
      <c r="AU144" s="999">
        <f>IF($AK144="n/a",1.03*AT144,IF($AK144&lt;0,1.01*AT144,IF($AK144&gt;10,1.1*AT144,(1+$AK144/100)*AT144)))</f>
        <v>5.5946263034625598</v>
      </c>
      <c r="AV144" s="999">
        <f>IF($AK144="n/a",1.03*AU144,IF($AK144&lt;0,1.01*AU144,IF($AK144&gt;10,1.1*AU144,(1+$AK144/100)*AU144)))</f>
        <v>5.6170048086764099</v>
      </c>
      <c r="AW144" s="738">
        <f>SUM(AR144:AV144)</f>
        <v>27.611404477778972</v>
      </c>
      <c r="AX144" s="846">
        <f>AW144/I144*100</f>
        <v>16.506100237792307</v>
      </c>
      <c r="AY144" s="1080">
        <v>0.5</v>
      </c>
      <c r="AZ144" s="985">
        <v>18.11</v>
      </c>
      <c r="BA144" s="985">
        <v>-9.58</v>
      </c>
      <c r="BB144" s="985">
        <v>-1.3599999999999999</v>
      </c>
      <c r="BC144" s="985">
        <v>5.83</v>
      </c>
      <c r="BE144" s="700">
        <v>2003</v>
      </c>
      <c r="BF144" s="1013">
        <f>IF(BE144&gt;2008,0,IF(BE144&gt;2001,1,IF(BE144&gt;1990,2,IF(BE144&gt;1980,3,IF(BE144&gt;1973,4,IF(BE144&gt;1970,5,IF(BE144&gt;1960,6,IF(BE144&gt;1958,7,IF(BE144&gt;1953,8,9)))))))))</f>
        <v>1</v>
      </c>
      <c r="BG144" s="995">
        <v>16</v>
      </c>
    </row>
    <row r="145" spans="1:59" ht="11.25" customHeight="1" x14ac:dyDescent="0.2">
      <c r="A145" s="976" t="s">
        <v>194</v>
      </c>
      <c r="B145" s="988" t="s">
        <v>195</v>
      </c>
      <c r="C145" s="1070" t="s">
        <v>108</v>
      </c>
      <c r="D145" s="1070" t="s">
        <v>4401</v>
      </c>
      <c r="E145" s="828">
        <v>51</v>
      </c>
      <c r="F145" s="1148">
        <v>27</v>
      </c>
      <c r="G145" s="1148" t="s">
        <v>106</v>
      </c>
      <c r="H145" s="1148" t="s">
        <v>106</v>
      </c>
      <c r="I145" s="978">
        <v>59.8</v>
      </c>
      <c r="J145" s="738">
        <f>(M145/I145)*100</f>
        <v>1.7391304347826086</v>
      </c>
      <c r="K145" s="990">
        <v>0.26</v>
      </c>
      <c r="L145" s="1000">
        <v>4</v>
      </c>
      <c r="M145" s="729">
        <f>K145*L145</f>
        <v>1.04</v>
      </c>
      <c r="N145" s="983" t="s">
        <v>3989</v>
      </c>
      <c r="O145" s="833">
        <v>0.22380952380952379</v>
      </c>
      <c r="P145" s="973">
        <v>43531</v>
      </c>
      <c r="Q145" s="973">
        <v>43549</v>
      </c>
      <c r="R145" s="729">
        <f>(K145-O145)/O145*100</f>
        <v>16.170212765957459</v>
      </c>
      <c r="S145" s="795">
        <f>IF(INDEX(Historical!$D$7:$D$1442,MATCH(B145,Historical!$B$7:$B$1449,0))=0,"n/a",(INDEX(Historical!$C$7:$C$1442,MATCH(B145,Historical!$B$7:$B$1449,0))/INDEX(Historical!$D$7:$D$1442,MATCH(B145,Historical!$B$7:$B$1449,0))-1)*100)</f>
        <v>9.6666666666666679</v>
      </c>
      <c r="T145" s="795">
        <f>IF(INDEX(Historical!$F$7:$F$1442,MATCH(B145,Historical!$B$7:$B$1449,0))=0,"n/a",((INDEX(Historical!$C$7:$C$1442,MATCH(B145,Historical!$B$7:$B$1449,0))/INDEX(Historical!$F$7:$F$1442,MATCH(B145,Historical!$B$7:$B$1449,0)))^(1/3)-1)*100)</f>
        <v>6.5330629783645122</v>
      </c>
      <c r="U145" s="795">
        <f>IF(INDEX(Historical!$H$7:$H$1442,MATCH(B145,Historical!$B$7:$B$1449,0))=0,"n/a",((INDEX(Historical!$C$7:$C$1442,MATCH(B145,Historical!$B$7:$B$1449,0))/INDEX(Historical!$H$7:$H$1442,MATCH(B145,Historical!$B$7:$B$1449,0)))^(1/5)-1)*100)</f>
        <v>5.9167462296036755</v>
      </c>
      <c r="V145" s="795">
        <f>IF(INDEX(Historical!$O$7:$O$1442,MATCH(B145,Historical!$B$7:$B$1449,0))=0,"n/a",((INDEX(Historical!$C$7:$C$1442,MATCH(B145,Historical!$B$7:$B$1449,0))/INDEX(Historical!$O$7:$O$1442,MATCH(B145,Historical!$B$7:$B$1449,0)))^(1/10)-1)*100)</f>
        <v>4.8614518503166115</v>
      </c>
      <c r="W145" s="796">
        <f>IF(OR(U145&lt;=0,U145="n/a",V145&lt;=0,V145="n/a"),"n/a",U145/V145)</f>
        <v>1.2170739136742321</v>
      </c>
      <c r="X145" s="797" t="str">
        <f>IF(OR(AJ145&lt;=0,AJ145="n/a",U145&lt;=0,U145="n/a"),"n/a",U145/AJ145)</f>
        <v>n/a</v>
      </c>
      <c r="Y145" s="758" t="s">
        <v>440</v>
      </c>
      <c r="Z145" s="738">
        <f>IF(OR(AC145&lt;0.01,AC145="n/a"),"n/a",M145/AC145*100)</f>
        <v>32.098765432098766</v>
      </c>
      <c r="AA145" s="999">
        <f>IF(OR(AC145&lt;0.01,AC145="n/a"),"n/a",I145/AC145)</f>
        <v>18.456790123456788</v>
      </c>
      <c r="AB145" s="1000">
        <v>12</v>
      </c>
      <c r="AC145" s="978">
        <v>3.24</v>
      </c>
      <c r="AD145" s="978">
        <v>2.31</v>
      </c>
      <c r="AE145" s="978">
        <v>8.01</v>
      </c>
      <c r="AF145" s="978">
        <v>2.4900000000000002</v>
      </c>
      <c r="AG145" s="978">
        <v>14.099999999999998</v>
      </c>
      <c r="AH145" s="978">
        <v>13.700000000000001</v>
      </c>
      <c r="AI145" s="978">
        <v>3.9699999999999998</v>
      </c>
      <c r="AJ145" s="978">
        <v>-34.699999999999996</v>
      </c>
      <c r="AK145" s="978">
        <v>8</v>
      </c>
      <c r="AL145" s="991">
        <v>6630</v>
      </c>
      <c r="AM145" s="985">
        <v>2.5</v>
      </c>
      <c r="AN145" s="978">
        <v>0</v>
      </c>
      <c r="AO145" s="838">
        <f>IF(U145="n/a","n/a",IF(AA145&lt;0,"n/a",IF(AA145="n/a","n/a",J145+U145-AA145)))</f>
        <v>-10.800913459070504</v>
      </c>
      <c r="AP145" s="839">
        <f>IF(U145="n/a","n/a",J145+U145)</f>
        <v>7.6558766643862839</v>
      </c>
      <c r="AQ145" s="1001">
        <f>IF(OR(AC145&lt;0.01,AF145="n/a"),"n/a",(I145/SQRT(22.5*AC145*(I145/AF145))-1)*100)</f>
        <v>42.917858937545581</v>
      </c>
      <c r="AR145" s="738">
        <f>INDEX(Historical!$C$7:$C$1442,MATCH(B145,Historical!$B$7:$B$1449,0))*IF(AH145="n/a",1.03,IF(AH145&lt;0,1.01,IF(AH145&gt;10,1.1,(1+AH145/100))))</f>
        <v>0.98476190476190473</v>
      </c>
      <c r="AS145" s="999">
        <f>IF($AI145="n/a",1.03*AR145,IF($AI145&lt;0,1.01*AR145,IF($AI145&gt;10,1.1*AR145,(1+$AI145/100)*AR145)))</f>
        <v>1.0238569523809524</v>
      </c>
      <c r="AT145" s="999">
        <f>IF($AK145="n/a",1.03*AS145,IF($AK145&lt;0,1.01*AS145,IF($AK145&gt;10,1.1*AS145,(1+$AK145/100)*AS145)))</f>
        <v>1.1057655085714286</v>
      </c>
      <c r="AU145" s="999">
        <f>IF($AK145="n/a",1.03*AT145,IF($AK145&lt;0,1.01*AT145,IF($AK145&gt;10,1.1*AT145,(1+$AK145/100)*AT145)))</f>
        <v>1.194226749257143</v>
      </c>
      <c r="AV145" s="999">
        <f>IF($AK145="n/a",1.03*AU145,IF($AK145&lt;0,1.01*AU145,IF($AK145&gt;10,1.1*AU145,(1+$AK145/100)*AU145)))</f>
        <v>1.2897648891977145</v>
      </c>
      <c r="AW145" s="738">
        <f>SUM(AR145:AV145)</f>
        <v>5.5983760041691433</v>
      </c>
      <c r="AX145" s="846">
        <f>AW145/I145*100</f>
        <v>9.3618327828915433</v>
      </c>
      <c r="AY145" s="1080">
        <v>0.76</v>
      </c>
      <c r="AZ145" s="985">
        <v>14.48</v>
      </c>
      <c r="BA145" s="985">
        <v>-13.450000000000001</v>
      </c>
      <c r="BB145" s="985">
        <v>0.77999999999999992</v>
      </c>
      <c r="BC145" s="985">
        <v>-4.0199999999999996</v>
      </c>
      <c r="BE145" s="700">
        <v>1969</v>
      </c>
      <c r="BF145" s="1013">
        <f>IF(BE145&gt;2008,0,IF(BE145&gt;2001,1,IF(BE145&gt;1990,2,IF(BE145&gt;1980,3,IF(BE145&gt;1973,4,IF(BE145&gt;1970,5,IF(BE145&gt;1960,6,IF(BE145&gt;1958,7,IF(BE145&gt;1953,8,9)))))))))</f>
        <v>6</v>
      </c>
      <c r="BG145" s="995">
        <v>1.5</v>
      </c>
    </row>
    <row r="146" spans="1:59" ht="11.25" customHeight="1" x14ac:dyDescent="0.2">
      <c r="A146" s="984" t="s">
        <v>1032</v>
      </c>
      <c r="B146" s="988" t="s">
        <v>1033</v>
      </c>
      <c r="C146" s="1070" t="s">
        <v>123</v>
      </c>
      <c r="D146" s="1070" t="s">
        <v>4233</v>
      </c>
      <c r="E146" s="828">
        <v>7</v>
      </c>
      <c r="F146" s="1148">
        <v>605</v>
      </c>
      <c r="G146" s="1092" t="s">
        <v>106</v>
      </c>
      <c r="H146" s="1092" t="s">
        <v>106</v>
      </c>
      <c r="I146" s="987">
        <v>46.89</v>
      </c>
      <c r="J146" s="738">
        <f>(M146/I146)*100</f>
        <v>2.8150991682661548</v>
      </c>
      <c r="K146" s="990">
        <v>0.33</v>
      </c>
      <c r="L146" s="1000">
        <v>4</v>
      </c>
      <c r="M146" s="729">
        <f>K146*L146</f>
        <v>1.32</v>
      </c>
      <c r="N146" s="983" t="s">
        <v>228</v>
      </c>
      <c r="O146" s="831">
        <v>0.315</v>
      </c>
      <c r="P146" s="973">
        <v>43244</v>
      </c>
      <c r="Q146" s="973">
        <v>43259</v>
      </c>
      <c r="R146" s="729">
        <f>(K146-O146)/O146*100</f>
        <v>4.7619047619047654</v>
      </c>
      <c r="S146" s="795">
        <f>IF(INDEX(Historical!$D$7:$D$1442,MATCH(B146,Historical!$B$7:$B$1449,0))=0,"n/a",(INDEX(Historical!$C$7:$C$1442,MATCH(B146,Historical!$B$7:$B$1449,0))/INDEX(Historical!$D$7:$D$1442,MATCH(B146,Historical!$B$7:$B$1449,0))-1)*100)</f>
        <v>4.8192771084337283</v>
      </c>
      <c r="T146" s="795">
        <f>IF(INDEX(Historical!$F$7:$F$1442,MATCH(B146,Historical!$B$7:$B$1449,0))=0,"n/a",((INDEX(Historical!$C$7:$C$1442,MATCH(B146,Historical!$B$7:$B$1449,0))/INDEX(Historical!$F$7:$F$1442,MATCH(B146,Historical!$B$7:$B$1449,0)))^(1/3)-1)*100)</f>
        <v>14.036167488494012</v>
      </c>
      <c r="U146" s="795">
        <f>IF(INDEX(Historical!$H$7:$H$1442,MATCH(B146,Historical!$B$7:$B$1449,0))=0,"n/a",((INDEX(Historical!$C$7:$C$1442,MATCH(B146,Historical!$B$7:$B$1449,0))/INDEX(Historical!$H$7:$H$1442,MATCH(B146,Historical!$B$7:$B$1449,0)))^(1/5)-1)*100)</f>
        <v>10.281865760422292</v>
      </c>
      <c r="V146" s="795">
        <f>IF(INDEX(Historical!$O$7:$O$1442,MATCH(B146,Historical!$B$7:$B$1449,0))=0,"n/a",((INDEX(Historical!$C$7:$C$1442,MATCH(B146,Historical!$B$7:$B$1449,0))/INDEX(Historical!$O$7:$O$1442,MATCH(B146,Historical!$B$7:$B$1449,0)))^(1/10)-1)*100)</f>
        <v>6.1274676611179135</v>
      </c>
      <c r="W146" s="796">
        <f>IF(OR(U146&lt;=0,U146="n/a",V146&lt;=0,V146="n/a"),"n/a",U146/V146)</f>
        <v>1.6779959241019378</v>
      </c>
      <c r="X146" s="797" t="str">
        <f>IF(OR(AJ146&lt;=0,AJ146="n/a",U146&lt;=0,U146="n/a"),"n/a",U146/AJ146)</f>
        <v>n/a</v>
      </c>
      <c r="Y146" s="749"/>
      <c r="Z146" s="738">
        <f>IF(OR(AC146&lt;0.01,AC146="n/a"),"n/a",M146/AC146*100)</f>
        <v>183.33333333333334</v>
      </c>
      <c r="AA146" s="999">
        <f>IF(OR(AC146&lt;0.01,AC146="n/a"),"n/a",I146/AC146)</f>
        <v>65.125</v>
      </c>
      <c r="AB146" s="1000">
        <v>9</v>
      </c>
      <c r="AC146" s="978">
        <v>0.72</v>
      </c>
      <c r="AD146" s="978">
        <v>5.81</v>
      </c>
      <c r="AE146" s="978">
        <v>0.89</v>
      </c>
      <c r="AF146" s="978">
        <v>2.5</v>
      </c>
      <c r="AG146" s="978">
        <v>-9.4</v>
      </c>
      <c r="AH146" s="978">
        <v>-81.399999999999991</v>
      </c>
      <c r="AI146" s="978">
        <v>13.3</v>
      </c>
      <c r="AJ146" s="978">
        <v>-21</v>
      </c>
      <c r="AK146" s="978">
        <v>11.17</v>
      </c>
      <c r="AL146" s="991">
        <v>2880</v>
      </c>
      <c r="AM146" s="985">
        <v>1.3</v>
      </c>
      <c r="AN146" s="978">
        <v>0.87</v>
      </c>
      <c r="AO146" s="838">
        <f>IF(U146="n/a","n/a",IF(AA146&lt;0,"n/a",IF(AA146="n/a","n/a",J146+U146-AA146)))</f>
        <v>-52.02803507131155</v>
      </c>
      <c r="AP146" s="839">
        <f>IF(U146="n/a","n/a",J146+U146)</f>
        <v>13.096964928688447</v>
      </c>
      <c r="AQ146" s="1001">
        <f>IF(OR(AC146&lt;0.01,AF146="n/a"),"n/a",(I146/SQRT(22.5*AC146*(I146/AF146))-1)*100)</f>
        <v>169.00020652614955</v>
      </c>
      <c r="AR146" s="738">
        <f>INDEX(Historical!$C$7:$C$1442,MATCH(B146,Historical!$B$7:$B$1449,0))*IF(AH146="n/a",1.03,IF(AH146&lt;0,1.01,IF(AH146&gt;10,1.1,(1+AH146/100))))</f>
        <v>1.3180499999999999</v>
      </c>
      <c r="AS146" s="999">
        <f>IF($AI146="n/a",1.03*AR146,IF($AI146&lt;0,1.01*AR146,IF($AI146&gt;10,1.1*AR146,(1+$AI146/100)*AR146)))</f>
        <v>1.4498550000000001</v>
      </c>
      <c r="AT146" s="999">
        <f>IF($AK146="n/a",1.03*AS146,IF($AK146&lt;0,1.01*AS146,IF($AK146&gt;10,1.1*AS146,(1+$AK146/100)*AS146)))</f>
        <v>1.5948405000000003</v>
      </c>
      <c r="AU146" s="999">
        <f>IF($AK146="n/a",1.03*AT146,IF($AK146&lt;0,1.01*AT146,IF($AK146&gt;10,1.1*AT146,(1+$AK146/100)*AT146)))</f>
        <v>1.7543245500000004</v>
      </c>
      <c r="AV146" s="999">
        <f>IF($AK146="n/a",1.03*AU146,IF($AK146&lt;0,1.01*AU146,IF($AK146&gt;10,1.1*AU146,(1+$AK146/100)*AU146)))</f>
        <v>1.9297570050000006</v>
      </c>
      <c r="AW146" s="738">
        <f>SUM(AR146:AV146)</f>
        <v>8.0468270550000014</v>
      </c>
      <c r="AX146" s="846">
        <f>AW146/I146*100</f>
        <v>17.161072840690984</v>
      </c>
      <c r="AY146" s="1080">
        <v>1.44</v>
      </c>
      <c r="AZ146" s="985">
        <v>18.5</v>
      </c>
      <c r="BA146" s="985">
        <v>-31.39</v>
      </c>
      <c r="BB146" s="985">
        <v>2.94</v>
      </c>
      <c r="BC146" s="985">
        <v>-17.32</v>
      </c>
      <c r="BE146" s="700">
        <v>2012</v>
      </c>
      <c r="BF146" s="1013">
        <f>IF(BE146&gt;2008,0,IF(BE146&gt;2001,1,IF(BE146&gt;1990,2,IF(BE146&gt;1980,3,IF(BE146&gt;1973,4,IF(BE146&gt;1970,5,IF(BE146&gt;1960,6,IF(BE146&gt;1958,7,IF(BE146&gt;1953,8,9)))))))))</f>
        <v>0</v>
      </c>
      <c r="BG146" s="995">
        <v>-3.5999999999999996</v>
      </c>
    </row>
    <row r="147" spans="1:59" ht="11.25" customHeight="1" x14ac:dyDescent="0.2">
      <c r="A147" s="976" t="s">
        <v>197</v>
      </c>
      <c r="B147" s="988" t="s">
        <v>198</v>
      </c>
      <c r="C147" s="1070" t="s">
        <v>108</v>
      </c>
      <c r="D147" s="1070" t="s">
        <v>4401</v>
      </c>
      <c r="E147" s="828">
        <v>26</v>
      </c>
      <c r="F147" s="1148">
        <v>111</v>
      </c>
      <c r="G147" s="1073" t="s">
        <v>37</v>
      </c>
      <c r="H147" s="1073" t="s">
        <v>37</v>
      </c>
      <c r="I147" s="978">
        <v>59.95</v>
      </c>
      <c r="J147" s="738">
        <f>(M147/I147)*100</f>
        <v>2.5354462051709756</v>
      </c>
      <c r="K147" s="997">
        <v>0.38</v>
      </c>
      <c r="L147" s="1000">
        <v>4</v>
      </c>
      <c r="M147" s="729">
        <f>K147*L147</f>
        <v>1.52</v>
      </c>
      <c r="N147" s="983" t="s">
        <v>119</v>
      </c>
      <c r="O147" s="832">
        <v>0.34</v>
      </c>
      <c r="P147" s="973">
        <v>43356</v>
      </c>
      <c r="Q147" s="973">
        <v>43383</v>
      </c>
      <c r="R147" s="729">
        <f>(K147-O147)/O147*100</f>
        <v>11.764705882352935</v>
      </c>
      <c r="S147" s="795">
        <f>IF(INDEX(Historical!$D$7:$D$1442,MATCH(B147,Historical!$B$7:$B$1449,0))=0,"n/a",(INDEX(Historical!$C$7:$C$1442,MATCH(B147,Historical!$B$7:$B$1449,0))/INDEX(Historical!$D$7:$D$1442,MATCH(B147,Historical!$B$7:$B$1449,0))-1)*100)</f>
        <v>7.6923076923076872</v>
      </c>
      <c r="T147" s="795">
        <f>IF(INDEX(Historical!$F$7:$F$1442,MATCH(B147,Historical!$B$7:$B$1449,0))=0,"n/a",((INDEX(Historical!$C$7:$C$1442,MATCH(B147,Historical!$B$7:$B$1449,0))/INDEX(Historical!$F$7:$F$1442,MATCH(B147,Historical!$B$7:$B$1449,0)))^(1/3)-1)*100)</f>
        <v>4.6942270783173923</v>
      </c>
      <c r="U147" s="795">
        <f>IF(INDEX(Historical!$H$7:$H$1442,MATCH(B147,Historical!$B$7:$B$1449,0))=0,"n/a",((INDEX(Historical!$C$7:$C$1442,MATCH(B147,Historical!$B$7:$B$1449,0))/INDEX(Historical!$H$7:$H$1442,MATCH(B147,Historical!$B$7:$B$1449,0)))^(1/5)-1)*100)</f>
        <v>4.9414522844583919</v>
      </c>
      <c r="V147" s="795">
        <f>IF(INDEX(Historical!$O$7:$O$1442,MATCH(B147,Historical!$B$7:$B$1449,0))=0,"n/a",((INDEX(Historical!$C$7:$C$1442,MATCH(B147,Historical!$B$7:$B$1449,0))/INDEX(Historical!$O$7:$O$1442,MATCH(B147,Historical!$B$7:$B$1449,0)))^(1/10)-1)*100)</f>
        <v>5.1165045935462672</v>
      </c>
      <c r="W147" s="796">
        <f>IF(OR(U147&lt;=0,U147="n/a",V147&lt;=0,V147="n/a"),"n/a",U147/V147)</f>
        <v>0.965786738604969</v>
      </c>
      <c r="X147" s="797">
        <f>IF(OR(AJ147&lt;=0,AJ147="n/a",U147&lt;=0,U147="n/a"),"n/a",U147/AJ147)</f>
        <v>1.4974097831692095</v>
      </c>
      <c r="Y147" s="988"/>
      <c r="Z147" s="738">
        <f>IF(OR(AC147&lt;0.01,AC147="n/a"),"n/a",M147/AC147*100)</f>
        <v>49.673202614379086</v>
      </c>
      <c r="AA147" s="999">
        <f>IF(OR(AC147&lt;0.01,AC147="n/a"),"n/a",I147/AC147)</f>
        <v>19.591503267973856</v>
      </c>
      <c r="AB147" s="1000">
        <v>12</v>
      </c>
      <c r="AC147" s="978">
        <v>3.06</v>
      </c>
      <c r="AD147" s="978">
        <v>2.4500000000000002</v>
      </c>
      <c r="AE147" s="978">
        <v>8.58</v>
      </c>
      <c r="AF147" s="978">
        <v>1.84</v>
      </c>
      <c r="AG147" s="978">
        <v>11.899999999999999</v>
      </c>
      <c r="AH147" s="978">
        <v>-2.4</v>
      </c>
      <c r="AI147" s="978">
        <v>3.5000000000000004</v>
      </c>
      <c r="AJ147" s="978">
        <v>3.3000000000000003</v>
      </c>
      <c r="AK147" s="978">
        <v>8</v>
      </c>
      <c r="AL147" s="991">
        <v>3070</v>
      </c>
      <c r="AM147" s="985">
        <v>0.8</v>
      </c>
      <c r="AN147" s="978">
        <v>0.06</v>
      </c>
      <c r="AO147" s="838">
        <f>IF(U147="n/a","n/a",IF(AA147&lt;0,"n/a",IF(AA147="n/a","n/a",J147+U147-AA147)))</f>
        <v>-12.114604778344489</v>
      </c>
      <c r="AP147" s="839">
        <f>IF(U147="n/a","n/a",J147+U147)</f>
        <v>7.4768984896293675</v>
      </c>
      <c r="AQ147" s="1001">
        <f>IF(OR(AC147&lt;0.01,AF147="n/a"),"n/a",(I147/SQRT(22.5*AC147*(I147/AF147))-1)*100)</f>
        <v>26.576048310135402</v>
      </c>
      <c r="AR147" s="738">
        <f>INDEX(Historical!$C$7:$C$1442,MATCH(B147,Historical!$B$7:$B$1449,0))*IF(AH147="n/a",1.03,IF(AH147&lt;0,1.01,IF(AH147&gt;10,1.1,(1+AH147/100))))</f>
        <v>1.4139999999999999</v>
      </c>
      <c r="AS147" s="999">
        <f>IF($AI147="n/a",1.03*AR147,IF($AI147&lt;0,1.01*AR147,IF($AI147&gt;10,1.1*AR147,(1+$AI147/100)*AR147)))</f>
        <v>1.4634899999999997</v>
      </c>
      <c r="AT147" s="999">
        <f>IF($AK147="n/a",1.03*AS147,IF($AK147&lt;0,1.01*AS147,IF($AK147&gt;10,1.1*AS147,(1+$AK147/100)*AS147)))</f>
        <v>1.5805691999999998</v>
      </c>
      <c r="AU147" s="999">
        <f>IF($AK147="n/a",1.03*AT147,IF($AK147&lt;0,1.01*AT147,IF($AK147&gt;10,1.1*AT147,(1+$AK147/100)*AT147)))</f>
        <v>1.7070147359999999</v>
      </c>
      <c r="AV147" s="999">
        <f>IF($AK147="n/a",1.03*AU147,IF($AK147&lt;0,1.01*AU147,IF($AK147&gt;10,1.1*AU147,(1+$AK147/100)*AU147)))</f>
        <v>1.8435759148799999</v>
      </c>
      <c r="AW147" s="738">
        <f>SUM(AR147:AV147)</f>
        <v>8.0086498508799995</v>
      </c>
      <c r="AX147" s="846">
        <f>AW147/I147*100</f>
        <v>13.358882153261048</v>
      </c>
      <c r="AY147" s="1080">
        <v>0.97</v>
      </c>
      <c r="AZ147" s="985">
        <v>18.2</v>
      </c>
      <c r="BA147" s="985">
        <v>-10.620000000000001</v>
      </c>
      <c r="BB147" s="985">
        <v>-1.87</v>
      </c>
      <c r="BC147" s="985">
        <v>-2.06</v>
      </c>
      <c r="BE147" s="700">
        <v>1993</v>
      </c>
      <c r="BF147" s="1013">
        <f>IF(BE147&gt;2008,0,IF(BE147&gt;2001,1,IF(BE147&gt;1990,2,IF(BE147&gt;1980,3,IF(BE147&gt;1973,4,IF(BE147&gt;1970,5,IF(BE147&gt;1960,6,IF(BE147&gt;1958,7,IF(BE147&gt;1953,8,9)))))))))</f>
        <v>2</v>
      </c>
      <c r="BG147" s="995">
        <v>1.7999999999999998</v>
      </c>
    </row>
    <row r="148" spans="1:59" s="874" customFormat="1" ht="11.25" customHeight="1" x14ac:dyDescent="0.2">
      <c r="A148" s="877" t="s">
        <v>3830</v>
      </c>
      <c r="B148" s="882" t="s">
        <v>3831</v>
      </c>
      <c r="C148" s="1070" t="s">
        <v>108</v>
      </c>
      <c r="D148" s="1070" t="s">
        <v>4401</v>
      </c>
      <c r="E148" s="854">
        <v>5</v>
      </c>
      <c r="F148" s="1148">
        <v>833</v>
      </c>
      <c r="G148" s="1272" t="s">
        <v>106</v>
      </c>
      <c r="H148" s="1272" t="s">
        <v>106</v>
      </c>
      <c r="I148" s="855">
        <v>24</v>
      </c>
      <c r="J148" s="856">
        <f>(M148/I148)*100</f>
        <v>1.5</v>
      </c>
      <c r="K148" s="857">
        <v>0.09</v>
      </c>
      <c r="L148" s="858">
        <v>4</v>
      </c>
      <c r="M148" s="859">
        <f>K148*L148</f>
        <v>0.36</v>
      </c>
      <c r="N148" s="860" t="s">
        <v>520</v>
      </c>
      <c r="O148" s="861">
        <v>7.0000000000000007E-2</v>
      </c>
      <c r="P148" s="862">
        <v>43342</v>
      </c>
      <c r="Q148" s="862">
        <v>43360</v>
      </c>
      <c r="R148" s="859">
        <f>(K148-O148)/O148*100</f>
        <v>28.571428571428552</v>
      </c>
      <c r="S148" s="795">
        <f>IF(INDEX(Historical!$D$7:$D$1442,MATCH(B148,Historical!$B$7:$B$1449,0))=0,"n/a",(INDEX(Historical!$C$7:$C$1442,MATCH(B148,Historical!$B$7:$B$1449,0))/INDEX(Historical!$D$7:$D$1442,MATCH(B148,Historical!$B$7:$B$1449,0))-1)*100)</f>
        <v>33.33333333333335</v>
      </c>
      <c r="T148" s="795">
        <f>IF(INDEX(Historical!$F$7:$F$1442,MATCH(B148,Historical!$B$7:$B$1449,0))=0,"n/a",((INDEX(Historical!$C$7:$C$1442,MATCH(B148,Historical!$B$7:$B$1449,0))/INDEX(Historical!$F$7:$F$1442,MATCH(B148,Historical!$B$7:$B$1449,0)))^(1/3)-1)*100)</f>
        <v>35.02127623583273</v>
      </c>
      <c r="U148" s="795" t="str">
        <f>IF(INDEX(Historical!$H$7:$H$1442,MATCH(B148,Historical!$B$7:$B$1449,0))=0,"n/a",((INDEX(Historical!$C$7:$C$1442,MATCH(B148,Historical!$B$7:$B$1449,0))/INDEX(Historical!$H$7:$H$1442,MATCH(B148,Historical!$B$7:$B$1449,0)))^(1/5)-1)*100)</f>
        <v>n/a</v>
      </c>
      <c r="V148" s="795">
        <f>IF(INDEX(Historical!$O$7:$O$1442,MATCH(B148,Historical!$B$7:$B$1449,0))=0,"n/a",((INDEX(Historical!$C$7:$C$1442,MATCH(B148,Historical!$B$7:$B$1449,0))/INDEX(Historical!$O$7:$O$1442,MATCH(B148,Historical!$B$7:$B$1449,0)))^(1/10)-1)*100)</f>
        <v>-8.1034154581234077</v>
      </c>
      <c r="W148" s="863" t="str">
        <f>IF(OR(U148&lt;=0,U148="n/a",V148&lt;=0,V148="n/a"),"n/a",U148/V148)</f>
        <v>n/a</v>
      </c>
      <c r="X148" s="864" t="str">
        <f>IF(OR(AJ148&lt;=0,AJ148="n/a",U148&lt;=0,U148="n/a"),"n/a",U148/AJ148)</f>
        <v>n/a</v>
      </c>
      <c r="Y148" s="865"/>
      <c r="Z148" s="856">
        <f>IF(OR(AC148&lt;0.01,AC148="n/a"),"n/a",M148/AC148*100)</f>
        <v>28.125</v>
      </c>
      <c r="AA148" s="866">
        <f>IF(OR(AC148&lt;0.01,AC148="n/a"),"n/a",I148/AC148)</f>
        <v>18.75</v>
      </c>
      <c r="AB148" s="858">
        <v>12</v>
      </c>
      <c r="AC148" s="867">
        <v>1.28</v>
      </c>
      <c r="AD148" s="867">
        <v>3.13</v>
      </c>
      <c r="AE148" s="867">
        <v>4.2300000000000004</v>
      </c>
      <c r="AF148" s="867">
        <v>1.37</v>
      </c>
      <c r="AG148" s="867">
        <v>6.1</v>
      </c>
      <c r="AH148" s="867">
        <v>27.500000000000004</v>
      </c>
      <c r="AI148" s="867">
        <v>32.79</v>
      </c>
      <c r="AJ148" s="867">
        <v>168.70000000000002</v>
      </c>
      <c r="AK148" s="867">
        <v>6</v>
      </c>
      <c r="AL148" s="868">
        <v>404.4</v>
      </c>
      <c r="AM148" s="869">
        <v>15</v>
      </c>
      <c r="AN148" s="867">
        <v>0.18</v>
      </c>
      <c r="AO148" s="870" t="str">
        <f>IF(U148="n/a","n/a",IF(AA148&lt;0,"n/a",IF(AA148="n/a","n/a",J148+U148-AA148)))</f>
        <v>n/a</v>
      </c>
      <c r="AP148" s="871" t="str">
        <f>IF(U148="n/a","n/a",J148+U148)</f>
        <v>n/a</v>
      </c>
      <c r="AQ148" s="872">
        <f>IF(OR(AC148&lt;0.01,AF148="n/a"),"n/a",(I148/SQRT(22.5*AC148*(I148/AF148))-1)*100)</f>
        <v>6.8488028321640471</v>
      </c>
      <c r="AR148" s="738">
        <f>INDEX(Historical!$C$7:$C$1442,MATCH(B148,Historical!$B$7:$B$1449,0))*IF(AH148="n/a",1.03,IF(AH148&lt;0,1.01,IF(AH148&gt;10,1.1,(1+AH148/100))))</f>
        <v>0.35200000000000004</v>
      </c>
      <c r="AS148" s="866">
        <f>IF($AI148="n/a",1.03*AR148,IF($AI148&lt;0,1.01*AR148,IF($AI148&gt;10,1.1*AR148,(1+$AI148/100)*AR148)))</f>
        <v>0.38720000000000004</v>
      </c>
      <c r="AT148" s="866">
        <f>IF($AK148="n/a",1.03*AS148,IF($AK148&lt;0,1.01*AS148,IF($AK148&gt;10,1.1*AS148,(1+$AK148/100)*AS148)))</f>
        <v>0.41043200000000007</v>
      </c>
      <c r="AU148" s="866">
        <f>IF($AK148="n/a",1.03*AT148,IF($AK148&lt;0,1.01*AT148,IF($AK148&gt;10,1.1*AT148,(1+$AK148/100)*AT148)))</f>
        <v>0.4350579200000001</v>
      </c>
      <c r="AV148" s="866">
        <f>IF($AK148="n/a",1.03*AU148,IF($AK148&lt;0,1.01*AU148,IF($AK148&gt;10,1.1*AU148,(1+$AK148/100)*AU148)))</f>
        <v>0.4611613952000001</v>
      </c>
      <c r="AW148" s="856">
        <f>SUM(AR148:AV148)</f>
        <v>2.0458513152000002</v>
      </c>
      <c r="AX148" s="873">
        <f>AW148/I148*100</f>
        <v>8.5243804799999996</v>
      </c>
      <c r="AY148" s="1081">
        <v>0.85</v>
      </c>
      <c r="AZ148" s="869">
        <v>20.45</v>
      </c>
      <c r="BA148" s="869">
        <v>-10.95</v>
      </c>
      <c r="BB148" s="869">
        <v>-1.52</v>
      </c>
      <c r="BC148" s="869">
        <v>-0.51</v>
      </c>
      <c r="BD148" s="1033"/>
      <c r="BE148" s="700">
        <v>2014</v>
      </c>
      <c r="BF148" s="1013">
        <f>IF(BE148&gt;2008,0,IF(BE148&gt;2001,1,IF(BE148&gt;1990,2,IF(BE148&gt;1980,3,IF(BE148&gt;1973,4,IF(BE148&gt;1970,5,IF(BE148&gt;1960,6,IF(BE148&gt;1958,7,IF(BE148&gt;1953,8,9)))))))))</f>
        <v>0</v>
      </c>
      <c r="BG148" s="931">
        <v>0.6</v>
      </c>
    </row>
    <row r="149" spans="1:59" ht="11.25" customHeight="1" x14ac:dyDescent="0.2">
      <c r="A149" s="976" t="s">
        <v>500</v>
      </c>
      <c r="B149" s="988" t="s">
        <v>501</v>
      </c>
      <c r="C149" s="1070" t="s">
        <v>108</v>
      </c>
      <c r="D149" s="1070" t="s">
        <v>4401</v>
      </c>
      <c r="E149" s="828">
        <v>21</v>
      </c>
      <c r="F149" s="1148">
        <v>157</v>
      </c>
      <c r="G149" s="1136" t="s">
        <v>115</v>
      </c>
      <c r="H149" s="1136" t="s">
        <v>115</v>
      </c>
      <c r="I149" s="978">
        <v>49.75</v>
      </c>
      <c r="J149" s="738">
        <f>(M149/I149)*100</f>
        <v>3.0552763819095481</v>
      </c>
      <c r="K149" s="997">
        <v>0.38</v>
      </c>
      <c r="L149" s="1000">
        <v>4</v>
      </c>
      <c r="M149" s="729">
        <f>K149*L149</f>
        <v>1.52</v>
      </c>
      <c r="N149" s="983" t="s">
        <v>149</v>
      </c>
      <c r="O149" s="832">
        <v>0.37</v>
      </c>
      <c r="P149" s="973">
        <v>43245</v>
      </c>
      <c r="Q149" s="973">
        <v>43265</v>
      </c>
      <c r="R149" s="729">
        <f>(K149-O149)/O149*100</f>
        <v>2.7027027027027053</v>
      </c>
      <c r="S149" s="795">
        <f>IF(INDEX(Historical!$D$7:$D$1442,MATCH(B149,Historical!$B$7:$B$1449,0))=0,"n/a",(INDEX(Historical!$C$7:$C$1442,MATCH(B149,Historical!$B$7:$B$1449,0))/INDEX(Historical!$D$7:$D$1442,MATCH(B149,Historical!$B$7:$B$1449,0))-1)*100)</f>
        <v>2.7210884353741749</v>
      </c>
      <c r="T149" s="795">
        <f>IF(INDEX(Historical!$F$7:$F$1442,MATCH(B149,Historical!$B$7:$B$1449,0))=0,"n/a",((INDEX(Historical!$C$7:$C$1442,MATCH(B149,Historical!$B$7:$B$1449,0))/INDEX(Historical!$F$7:$F$1442,MATCH(B149,Historical!$B$7:$B$1449,0)))^(1/3)-1)*100)</f>
        <v>2.310281173110118</v>
      </c>
      <c r="U149" s="795">
        <f>IF(INDEX(Historical!$H$7:$H$1442,MATCH(B149,Historical!$B$7:$B$1449,0))=0,"n/a",((INDEX(Historical!$C$7:$C$1442,MATCH(B149,Historical!$B$7:$B$1449,0))/INDEX(Historical!$H$7:$H$1442,MATCH(B149,Historical!$B$7:$B$1449,0)))^(1/5)-1)*100)</f>
        <v>2.2653798367697986</v>
      </c>
      <c r="V149" s="795">
        <f>IF(INDEX(Historical!$O$7:$O$1442,MATCH(B149,Historical!$B$7:$B$1449,0))=0,"n/a",((INDEX(Historical!$C$7:$C$1442,MATCH(B149,Historical!$B$7:$B$1449,0))/INDEX(Historical!$O$7:$O$1442,MATCH(B149,Historical!$B$7:$B$1449,0)))^(1/10)-1)*100)</f>
        <v>5.3109289693083817</v>
      </c>
      <c r="W149" s="796">
        <f>IF(OR(U149&lt;=0,U149="n/a",V149&lt;=0,V149="n/a"),"n/a",U149/V149)</f>
        <v>0.42655058086096165</v>
      </c>
      <c r="X149" s="797" t="str">
        <f>IF(OR(AJ149&lt;=0,AJ149="n/a",U149&lt;=0,U149="n/a"),"n/a",U149/AJ149)</f>
        <v>n/a</v>
      </c>
      <c r="Y149" s="988"/>
      <c r="Z149" s="738" t="str">
        <f>IF(OR(AC149&lt;0.01,AC149="n/a"),"n/a",M149/AC149*100)</f>
        <v>n/a</v>
      </c>
      <c r="AA149" s="999" t="str">
        <f>IF(OR(AC149&lt;0.01,AC149="n/a"),"n/a",I149/AC149)</f>
        <v>n/a</v>
      </c>
      <c r="AB149" s="1000">
        <v>12</v>
      </c>
      <c r="AC149" s="978" t="s">
        <v>137</v>
      </c>
      <c r="AD149" s="978" t="s">
        <v>137</v>
      </c>
      <c r="AE149" s="978" t="s">
        <v>137</v>
      </c>
      <c r="AF149" s="978" t="s">
        <v>137</v>
      </c>
      <c r="AG149" s="978" t="s">
        <v>137</v>
      </c>
      <c r="AH149" s="978" t="s">
        <v>137</v>
      </c>
      <c r="AI149" s="978" t="s">
        <v>137</v>
      </c>
      <c r="AJ149" s="978" t="s">
        <v>137</v>
      </c>
      <c r="AK149" s="978" t="s">
        <v>137</v>
      </c>
      <c r="AL149" s="991" t="s">
        <v>137</v>
      </c>
      <c r="AM149" s="985" t="s">
        <v>137</v>
      </c>
      <c r="AN149" s="978" t="s">
        <v>137</v>
      </c>
      <c r="AO149" s="838" t="str">
        <f>IF(U149="n/a","n/a",IF(AA149&lt;0,"n/a",IF(AA149="n/a","n/a",J149+U149-AA149)))</f>
        <v>n/a</v>
      </c>
      <c r="AP149" s="839">
        <f>IF(U149="n/a","n/a",J149+U149)</f>
        <v>5.3206562186793462</v>
      </c>
      <c r="AQ149" s="1001" t="str">
        <f>IF(OR(AC149&lt;0.01,AF149="n/a"),"n/a",(I149/SQRT(22.5*AC149*(I149/AF149))-1)*100)</f>
        <v>n/a</v>
      </c>
      <c r="AR149" s="738">
        <f>INDEX(Historical!$C$7:$C$1442,MATCH(B149,Historical!$B$7:$B$1449,0))*IF(AH149="n/a",1.03,IF(AH149&lt;0,1.01,IF(AH149&gt;10,1.1,(1+AH149/100))))</f>
        <v>1.5553000000000001</v>
      </c>
      <c r="AS149" s="999">
        <f>IF($AI149="n/a",1.03*AR149,IF($AI149&lt;0,1.01*AR149,IF($AI149&gt;10,1.1*AR149,(1+$AI149/100)*AR149)))</f>
        <v>1.6019590000000001</v>
      </c>
      <c r="AT149" s="999">
        <f>IF($AK149="n/a",1.03*AS149,IF($AK149&lt;0,1.01*AS149,IF($AK149&gt;10,1.1*AS149,(1+$AK149/100)*AS149)))</f>
        <v>1.6500177700000003</v>
      </c>
      <c r="AU149" s="999">
        <f>IF($AK149="n/a",1.03*AT149,IF($AK149&lt;0,1.01*AT149,IF($AK149&gt;10,1.1*AT149,(1+$AK149/100)*AT149)))</f>
        <v>1.6995183031000003</v>
      </c>
      <c r="AV149" s="999">
        <f>IF($AK149="n/a",1.03*AU149,IF($AK149&lt;0,1.01*AU149,IF($AK149&gt;10,1.1*AU149,(1+$AK149/100)*AU149)))</f>
        <v>1.7505038521930003</v>
      </c>
      <c r="AW149" s="738">
        <f>SUM(AR149:AV149)</f>
        <v>8.2572989252930018</v>
      </c>
      <c r="AX149" s="846">
        <f>AW149/I149*100</f>
        <v>16.597585779483421</v>
      </c>
      <c r="AY149" s="1080" t="s">
        <v>137</v>
      </c>
      <c r="AZ149" s="985" t="s">
        <v>137</v>
      </c>
      <c r="BA149" s="985" t="s">
        <v>137</v>
      </c>
      <c r="BB149" s="985" t="s">
        <v>137</v>
      </c>
      <c r="BC149" s="985" t="s">
        <v>137</v>
      </c>
      <c r="BD149" s="1032" t="s">
        <v>4326</v>
      </c>
      <c r="BE149" s="700">
        <v>1998</v>
      </c>
      <c r="BF149" s="1013">
        <f>IF(BE149&gt;2008,0,IF(BE149&gt;2001,1,IF(BE149&gt;1990,2,IF(BE149&gt;1980,3,IF(BE149&gt;1973,4,IF(BE149&gt;1970,5,IF(BE149&gt;1960,6,IF(BE149&gt;1958,7,IF(BE149&gt;1953,8,9)))))))))</f>
        <v>2</v>
      </c>
      <c r="BG149" s="995" t="s">
        <v>137</v>
      </c>
    </row>
    <row r="150" spans="1:59" ht="11.25" customHeight="1" x14ac:dyDescent="0.2">
      <c r="A150" s="993" t="s">
        <v>4363</v>
      </c>
      <c r="B150" s="662" t="s">
        <v>3838</v>
      </c>
      <c r="C150" s="1070" t="s">
        <v>4381</v>
      </c>
      <c r="D150" s="1070" t="s">
        <v>4382</v>
      </c>
      <c r="E150" s="828">
        <v>5</v>
      </c>
      <c r="F150" s="1148">
        <v>858</v>
      </c>
      <c r="G150" s="1119" t="s">
        <v>106</v>
      </c>
      <c r="H150" s="1119" t="s">
        <v>106</v>
      </c>
      <c r="I150" s="987">
        <v>117.06</v>
      </c>
      <c r="J150" s="738">
        <f>(M150/I150)*100</f>
        <v>3.8441824705279339</v>
      </c>
      <c r="K150" s="990">
        <v>1.125</v>
      </c>
      <c r="L150" s="1000">
        <v>4</v>
      </c>
      <c r="M150" s="729">
        <f>K150*L150</f>
        <v>4.5</v>
      </c>
      <c r="N150" s="983" t="s">
        <v>320</v>
      </c>
      <c r="O150" s="831">
        <v>1.05</v>
      </c>
      <c r="P150" s="973">
        <v>43447</v>
      </c>
      <c r="Q150" s="973">
        <v>43465</v>
      </c>
      <c r="R150" s="729">
        <f>(K150-O150)/O150*100</f>
        <v>7.1428571428571379</v>
      </c>
      <c r="S150" s="795">
        <f>IF(INDEX(Historical!$D$7:$D$1442,MATCH(B150,Historical!$B$7:$B$1449,0))=0,"n/a",(INDEX(Historical!$C$7:$C$1442,MATCH(B150,Historical!$B$7:$B$1449,0))/INDEX(Historical!$D$7:$D$1442,MATCH(B150,Historical!$B$7:$B$1449,0))-1)*100)</f>
        <v>9.6153846153846256</v>
      </c>
      <c r="T150" s="795">
        <f>IF(INDEX(Historical!$F$7:$F$1442,MATCH(B150,Historical!$B$7:$B$1449,0))=0,"n/a",((INDEX(Historical!$C$7:$C$1442,MATCH(B150,Historical!$B$7:$B$1449,0))/INDEX(Historical!$F$7:$F$1442,MATCH(B150,Historical!$B$7:$B$1449,0)))^(1/3)-1)*100)</f>
        <v>8.5208863732980191</v>
      </c>
      <c r="U150" s="795" t="str">
        <f>IF(INDEX(Historical!$H$7:$H$1442,MATCH(B150,Historical!$B$7:$B$1449,0))=0,"n/a",((INDEX(Historical!$C$7:$C$1442,MATCH(B150,Historical!$B$7:$B$1449,0))/INDEX(Historical!$H$7:$H$1442,MATCH(B150,Historical!$B$7:$B$1449,0)))^(1/5)-1)*100)</f>
        <v>n/a</v>
      </c>
      <c r="V150" s="795" t="str">
        <f>IF(INDEX(Historical!$O$7:$O$1442,MATCH(B150,Historical!$B$7:$B$1449,0))=0,"n/a",((INDEX(Historical!$C$7:$C$1442,MATCH(B150,Historical!$B$7:$B$1449,0))/INDEX(Historical!$O$7:$O$1442,MATCH(B150,Historical!$B$7:$B$1449,0)))^(1/10)-1)*100)</f>
        <v>n/a</v>
      </c>
      <c r="W150" s="796" t="str">
        <f>IF(OR(U150&lt;=0,U150="n/a",V150&lt;=0,V150="n/a"),"n/a",U150/V150)</f>
        <v>n/a</v>
      </c>
      <c r="X150" s="797" t="str">
        <f>IF(OR(AJ150&lt;=0,AJ150="n/a",U150&lt;=0,U150="n/a"),"n/a",U150/AJ150)</f>
        <v>n/a</v>
      </c>
      <c r="Y150" s="749"/>
      <c r="Z150" s="738">
        <f>IF(OR(AC150&lt;0.01,AC150="n/a"),"n/a",M150/AC150*100)</f>
        <v>333.33333333333331</v>
      </c>
      <c r="AA150" s="999">
        <f>IF(OR(AC150&lt;0.01,AC150="n/a"),"n/a",I150/AC150)</f>
        <v>86.711111111111109</v>
      </c>
      <c r="AB150" s="1000">
        <v>12</v>
      </c>
      <c r="AC150" s="978">
        <v>1.35</v>
      </c>
      <c r="AD150" s="978">
        <v>4.0599999999999996</v>
      </c>
      <c r="AE150" s="978">
        <v>8.9600000000000009</v>
      </c>
      <c r="AF150" s="978">
        <v>3.95</v>
      </c>
      <c r="AG150" s="978">
        <v>3.1</v>
      </c>
      <c r="AH150" s="978">
        <v>10.7</v>
      </c>
      <c r="AI150" s="978">
        <v>11.790000000000001</v>
      </c>
      <c r="AJ150" s="978">
        <v>10.5</v>
      </c>
      <c r="AK150" s="978">
        <v>21.4</v>
      </c>
      <c r="AL150" s="978">
        <v>48580</v>
      </c>
      <c r="AM150" s="985">
        <v>0.1</v>
      </c>
      <c r="AN150" s="978">
        <v>1.34</v>
      </c>
      <c r="AO150" s="838" t="str">
        <f>IF(U150="n/a","n/a",IF(AA150&lt;0,"n/a",IF(AA150="n/a","n/a",J150+U150-AA150)))</f>
        <v>n/a</v>
      </c>
      <c r="AP150" s="839" t="str">
        <f>IF(U150="n/a","n/a",J150+U150)</f>
        <v>n/a</v>
      </c>
      <c r="AQ150" s="1001">
        <f>IF(OR(AC150&lt;0.01,AF150="n/a"),"n/a",(I150/SQRT(22.5*AC150*(I150/AF150))-1)*100)</f>
        <v>290.16172651799945</v>
      </c>
      <c r="AR150" s="738">
        <f>INDEX(Historical!$C$7:$C$1442,MATCH(B150,Historical!$B$7:$B$1449,0))*IF(AH150="n/a",1.03,IF(AH150&lt;0,1.01,IF(AH150&gt;10,1.1,(1+AH150/100))))</f>
        <v>4.7025000000000006</v>
      </c>
      <c r="AS150" s="999">
        <f>IF($AI150="n/a",1.03*AR150,IF($AI150&lt;0,1.01*AR150,IF($AI150&gt;10,1.1*AR150,(1+$AI150/100)*AR150)))</f>
        <v>5.1727500000000006</v>
      </c>
      <c r="AT150" s="999">
        <f>IF($AK150="n/a",1.03*AS150,IF($AK150&lt;0,1.01*AS150,IF($AK150&gt;10,1.1*AS150,(1+$AK150/100)*AS150)))</f>
        <v>5.6900250000000012</v>
      </c>
      <c r="AU150" s="999">
        <f>IF($AK150="n/a",1.03*AT150,IF($AK150&lt;0,1.01*AT150,IF($AK150&gt;10,1.1*AT150,(1+$AK150/100)*AT150)))</f>
        <v>6.259027500000002</v>
      </c>
      <c r="AV150" s="999">
        <f>IF($AK150="n/a",1.03*AU150,IF($AK150&lt;0,1.01*AU150,IF($AK150&gt;10,1.1*AU150,(1+$AK150/100)*AU150)))</f>
        <v>6.8849302500000027</v>
      </c>
      <c r="AW150" s="738">
        <f>SUM(AR150:AV150)</f>
        <v>28.709232750000009</v>
      </c>
      <c r="AX150" s="846">
        <f>AW150/I150*100</f>
        <v>24.525228728857005</v>
      </c>
      <c r="AY150" s="1080">
        <v>0.43</v>
      </c>
      <c r="AZ150" s="985">
        <v>18.420000000000002</v>
      </c>
      <c r="BA150" s="985">
        <v>-0.45999999999999996</v>
      </c>
      <c r="BB150" s="985">
        <v>5.89</v>
      </c>
      <c r="BC150" s="985">
        <v>7.88</v>
      </c>
      <c r="BE150" s="700">
        <v>2014</v>
      </c>
      <c r="BF150" s="1013">
        <f>IF(BE150&gt;2008,0,IF(BE150&gt;2001,1,IF(BE150&gt;1990,2,IF(BE150&gt;1980,3,IF(BE150&gt;1973,4,IF(BE150&gt;1970,5,IF(BE150&gt;1960,6,IF(BE150&gt;1958,7,IF(BE150&gt;1953,8,9)))))))))</f>
        <v>0</v>
      </c>
      <c r="BG150" s="995">
        <v>1.2</v>
      </c>
    </row>
    <row r="151" spans="1:59" ht="11.25" customHeight="1" x14ac:dyDescent="0.2">
      <c r="A151" s="993" t="s">
        <v>1087</v>
      </c>
      <c r="B151" s="988" t="s">
        <v>1088</v>
      </c>
      <c r="C151" s="1070" t="s">
        <v>4405</v>
      </c>
      <c r="D151" s="1070" t="s">
        <v>4414</v>
      </c>
      <c r="E151" s="828">
        <v>7</v>
      </c>
      <c r="F151" s="1148">
        <v>636</v>
      </c>
      <c r="G151" s="1273" t="s">
        <v>106</v>
      </c>
      <c r="H151" s="1273" t="s">
        <v>106</v>
      </c>
      <c r="I151" s="987">
        <v>48.45</v>
      </c>
      <c r="J151" s="738">
        <f>(M151/I151)*100</f>
        <v>4.6233230134158925</v>
      </c>
      <c r="K151" s="990">
        <v>0.56000000000000005</v>
      </c>
      <c r="L151" s="1000">
        <v>4</v>
      </c>
      <c r="M151" s="729">
        <f>K151*L151</f>
        <v>2.2400000000000002</v>
      </c>
      <c r="N151" s="983" t="s">
        <v>3989</v>
      </c>
      <c r="O151" s="831">
        <v>0.54</v>
      </c>
      <c r="P151" s="973">
        <v>43419</v>
      </c>
      <c r="Q151" s="973">
        <v>43434</v>
      </c>
      <c r="R151" s="729">
        <f>(K151-O151)/O151*100</f>
        <v>3.7037037037037068</v>
      </c>
      <c r="S151" s="795">
        <f>IF(INDEX(Historical!$D$7:$D$1442,MATCH(B151,Historical!$B$7:$B$1449,0))=0,"n/a",(INDEX(Historical!$C$7:$C$1442,MATCH(B151,Historical!$B$7:$B$1449,0))/INDEX(Historical!$D$7:$D$1442,MATCH(B151,Historical!$B$7:$B$1449,0))-1)*100)</f>
        <v>17.777777777777803</v>
      </c>
      <c r="T151" s="795">
        <f>IF(INDEX(Historical!$F$7:$F$1442,MATCH(B151,Historical!$B$7:$B$1449,0))=0,"n/a",((INDEX(Historical!$C$7:$C$1442,MATCH(B151,Historical!$B$7:$B$1449,0))/INDEX(Historical!$F$7:$F$1442,MATCH(B151,Historical!$B$7:$B$1449,0)))^(1/3)-1)*100)</f>
        <v>13.238559226329594</v>
      </c>
      <c r="U151" s="795">
        <f>IF(INDEX(Historical!$H$7:$H$1442,MATCH(B151,Historical!$B$7:$B$1449,0))=0,"n/a",((INDEX(Historical!$C$7:$C$1442,MATCH(B151,Historical!$B$7:$B$1449,0))/INDEX(Historical!$H$7:$H$1442,MATCH(B151,Historical!$B$7:$B$1449,0)))^(1/5)-1)*100)</f>
        <v>22.773448249204954</v>
      </c>
      <c r="V151" s="795" t="str">
        <f>IF(INDEX(Historical!$O$7:$O$1442,MATCH(B151,Historical!$B$7:$B$1449,0))=0,"n/a",((INDEX(Historical!$C$7:$C$1442,MATCH(B151,Historical!$B$7:$B$1449,0))/INDEX(Historical!$O$7:$O$1442,MATCH(B151,Historical!$B$7:$B$1449,0)))^(1/10)-1)*100)</f>
        <v>n/a</v>
      </c>
      <c r="W151" s="796" t="str">
        <f>IF(OR(U151&lt;=0,U151="n/a",V151&lt;=0,V151="n/a"),"n/a",U151/V151)</f>
        <v>n/a</v>
      </c>
      <c r="X151" s="797">
        <f>IF(OR(AJ151&lt;=0,AJ151="n/a",U151&lt;=0,U151="n/a"),"n/a",U151/AJ151)</f>
        <v>0.52352754595873452</v>
      </c>
      <c r="Y151" s="989"/>
      <c r="Z151" s="738">
        <f>IF(OR(AC151&lt;0.01,AC151="n/a"),"n/a",M151/AC151*100)</f>
        <v>379.66101694915261</v>
      </c>
      <c r="AA151" s="999">
        <f>IF(OR(AC151&lt;0.01,AC151="n/a"),"n/a",I151/AC151)</f>
        <v>82.118644067796623</v>
      </c>
      <c r="AB151" s="1000">
        <v>12</v>
      </c>
      <c r="AC151" s="978">
        <v>0.59</v>
      </c>
      <c r="AD151" s="978" t="s">
        <v>137</v>
      </c>
      <c r="AE151" s="978">
        <v>4.3499999999999996</v>
      </c>
      <c r="AF151" s="980" t="s">
        <v>137</v>
      </c>
      <c r="AG151" s="978">
        <v>-13.900000000000002</v>
      </c>
      <c r="AH151" s="978">
        <v>14.499999999999998</v>
      </c>
      <c r="AI151" s="978">
        <v>40.03</v>
      </c>
      <c r="AJ151" s="978">
        <v>43.5</v>
      </c>
      <c r="AK151" s="978" t="s">
        <v>137</v>
      </c>
      <c r="AL151" s="991">
        <v>2230</v>
      </c>
      <c r="AM151" s="985">
        <v>0.70000000000000007</v>
      </c>
      <c r="AN151" s="978" t="s">
        <v>137</v>
      </c>
      <c r="AO151" s="838">
        <f>IF(U151="n/a","n/a",IF(AA151&lt;0,"n/a",IF(AA151="n/a","n/a",J151+U151-AA151)))</f>
        <v>-54.721872805175778</v>
      </c>
      <c r="AP151" s="839">
        <f>IF(U151="n/a","n/a",J151+U151)</f>
        <v>27.396771262620845</v>
      </c>
      <c r="AQ151" s="1001" t="str">
        <f>IF(OR(AC151&lt;0.01,AF151="n/a"),"n/a",(I151/SQRT(22.5*AC151*(I151/AF151))-1)*100)</f>
        <v>n/a</v>
      </c>
      <c r="AR151" s="738">
        <f>INDEX(Historical!$C$7:$C$1442,MATCH(B151,Historical!$B$7:$B$1449,0))*IF(AH151="n/a",1.03,IF(AH151&lt;0,1.01,IF(AH151&gt;10,1.1,(1+AH151/100))))</f>
        <v>2.3320000000000003</v>
      </c>
      <c r="AS151" s="999">
        <f>IF($AI151="n/a",1.03*AR151,IF($AI151&lt;0,1.01*AR151,IF($AI151&gt;10,1.1*AR151,(1+$AI151/100)*AR151)))</f>
        <v>2.5652000000000004</v>
      </c>
      <c r="AT151" s="999">
        <f>IF($AK151="n/a",1.03*AS151,IF($AK151&lt;0,1.01*AS151,IF($AK151&gt;10,1.1*AS151,(1+$AK151/100)*AS151)))</f>
        <v>2.6421560000000004</v>
      </c>
      <c r="AU151" s="999">
        <f>IF($AK151="n/a",1.03*AT151,IF($AK151&lt;0,1.01*AT151,IF($AK151&gt;10,1.1*AT151,(1+$AK151/100)*AT151)))</f>
        <v>2.7214206800000005</v>
      </c>
      <c r="AV151" s="999">
        <f>IF($AK151="n/a",1.03*AU151,IF($AK151&lt;0,1.01*AU151,IF($AK151&gt;10,1.1*AU151,(1+$AK151/100)*AU151)))</f>
        <v>2.8030633004000007</v>
      </c>
      <c r="AW151" s="738">
        <f>SUM(AR151:AV151)</f>
        <v>13.063839980400004</v>
      </c>
      <c r="AX151" s="846">
        <f>AW151/I151*100</f>
        <v>26.963550011145522</v>
      </c>
      <c r="AY151" s="1080">
        <v>0.63</v>
      </c>
      <c r="AZ151" s="985">
        <v>35.520000000000003</v>
      </c>
      <c r="BA151" s="985">
        <v>-15.959999999999999</v>
      </c>
      <c r="BB151" s="985">
        <v>2.4899999999999998</v>
      </c>
      <c r="BC151" s="985">
        <v>-4.78</v>
      </c>
      <c r="BD151" s="1063"/>
      <c r="BE151" s="700">
        <v>2012</v>
      </c>
      <c r="BF151" s="1013">
        <f>IF(BE151&gt;2008,0,IF(BE151&gt;2001,1,IF(BE151&gt;1990,2,IF(BE151&gt;1980,3,IF(BE151&gt;1973,4,IF(BE151&gt;1970,5,IF(BE151&gt;1960,6,IF(BE151&gt;1958,7,IF(BE151&gt;1953,8,9)))))))))</f>
        <v>0</v>
      </c>
      <c r="BG151" s="995">
        <v>2.1</v>
      </c>
    </row>
    <row r="152" spans="1:59" ht="11.25" customHeight="1" x14ac:dyDescent="0.2">
      <c r="A152" s="994" t="s">
        <v>4485</v>
      </c>
      <c r="B152" s="988" t="s">
        <v>3833</v>
      </c>
      <c r="C152" s="1070" t="s">
        <v>4252</v>
      </c>
      <c r="D152" s="1070" t="s">
        <v>4431</v>
      </c>
      <c r="E152" s="828">
        <v>5</v>
      </c>
      <c r="F152" s="1148">
        <v>780</v>
      </c>
      <c r="G152" s="1078" t="s">
        <v>106</v>
      </c>
      <c r="H152" s="1078" t="s">
        <v>106</v>
      </c>
      <c r="I152" s="987">
        <v>48.91</v>
      </c>
      <c r="J152" s="738">
        <f>(M152/I152)*100</f>
        <v>1.2267429973420567</v>
      </c>
      <c r="K152" s="990">
        <v>0.15</v>
      </c>
      <c r="L152" s="1000">
        <v>4</v>
      </c>
      <c r="M152" s="729">
        <f>K152*L152</f>
        <v>0.6</v>
      </c>
      <c r="N152" s="983" t="s">
        <v>320</v>
      </c>
      <c r="O152" s="831">
        <v>0.14000000000000001</v>
      </c>
      <c r="P152" s="979">
        <v>43069</v>
      </c>
      <c r="Q152" s="979">
        <v>43097</v>
      </c>
      <c r="R152" s="729">
        <f>(K152-O152)/O152*100</f>
        <v>7.1428571428571281</v>
      </c>
      <c r="S152" s="795">
        <f>IF(INDEX(Historical!$D$7:$D$1442,MATCH(B152,Historical!$B$7:$B$1449,0))=0,"n/a",(INDEX(Historical!$C$7:$C$1442,MATCH(B152,Historical!$B$7:$B$1449,0))/INDEX(Historical!$D$7:$D$1442,MATCH(B152,Historical!$B$7:$B$1449,0))-1)*100)</f>
        <v>5.2631578947368363</v>
      </c>
      <c r="T152" s="795">
        <f>IF(INDEX(Historical!$F$7:$F$1442,MATCH(B152,Historical!$B$7:$B$1449,0))=0,"n/a",((INDEX(Historical!$C$7:$C$1442,MATCH(B152,Historical!$B$7:$B$1449,0))/INDEX(Historical!$F$7:$F$1442,MATCH(B152,Historical!$B$7:$B$1449,0)))^(1/3)-1)*100)</f>
        <v>6.6224564261434971</v>
      </c>
      <c r="U152" s="795" t="str">
        <f>IF(INDEX(Historical!$H$7:$H$1442,MATCH(B152,Historical!$B$7:$B$1449,0))=0,"n/a",((INDEX(Historical!$C$7:$C$1442,MATCH(B152,Historical!$B$7:$B$1449,0))/INDEX(Historical!$H$7:$H$1442,MATCH(B152,Historical!$B$7:$B$1449,0)))^(1/5)-1)*100)</f>
        <v>n/a</v>
      </c>
      <c r="V152" s="795" t="str">
        <f>IF(INDEX(Historical!$O$7:$O$1442,MATCH(B152,Historical!$B$7:$B$1449,0))=0,"n/a",((INDEX(Historical!$C$7:$C$1442,MATCH(B152,Historical!$B$7:$B$1449,0))/INDEX(Historical!$O$7:$O$1442,MATCH(B152,Historical!$B$7:$B$1449,0)))^(1/10)-1)*100)</f>
        <v>n/a</v>
      </c>
      <c r="W152" s="796" t="str">
        <f>IF(OR(U152&lt;=0,U152="n/a",V152&lt;=0,V152="n/a"),"n/a",U152/V152)</f>
        <v>n/a</v>
      </c>
      <c r="X152" s="797" t="str">
        <f>IF(OR(AJ152&lt;=0,AJ152="n/a",U152&lt;=0,U152="n/a"),"n/a",U152/AJ152)</f>
        <v>n/a</v>
      </c>
      <c r="Y152" s="989"/>
      <c r="Z152" s="738">
        <f>IF(OR(AC152&lt;0.01,AC152="n/a"),"n/a",M152/AC152*100)</f>
        <v>21.818181818181817</v>
      </c>
      <c r="AA152" s="999">
        <f>IF(OR(AC152&lt;0.01,AC152="n/a"),"n/a",I152/AC152)</f>
        <v>17.785454545454545</v>
      </c>
      <c r="AB152" s="1000">
        <v>6</v>
      </c>
      <c r="AC152" s="978">
        <v>2.75</v>
      </c>
      <c r="AD152" s="978">
        <v>1.78</v>
      </c>
      <c r="AE152" s="978">
        <v>2.8</v>
      </c>
      <c r="AF152" s="978" t="s">
        <v>137</v>
      </c>
      <c r="AG152" s="978">
        <v>-139.1</v>
      </c>
      <c r="AH152" s="978">
        <v>32.800000000000004</v>
      </c>
      <c r="AI152" s="978">
        <v>14.44</v>
      </c>
      <c r="AJ152" s="978">
        <v>16.400000000000002</v>
      </c>
      <c r="AK152" s="978">
        <v>10</v>
      </c>
      <c r="AL152" s="991">
        <v>6340</v>
      </c>
      <c r="AM152" s="985">
        <v>0.4</v>
      </c>
      <c r="AN152" s="978" t="s">
        <v>137</v>
      </c>
      <c r="AO152" s="838" t="str">
        <f>IF(U152="n/a","n/a",IF(AA152&lt;0,"n/a",IF(AA152="n/a","n/a",J152+U152-AA152)))</f>
        <v>n/a</v>
      </c>
      <c r="AP152" s="839" t="str">
        <f>IF(U152="n/a","n/a",J152+U152)</f>
        <v>n/a</v>
      </c>
      <c r="AQ152" s="1001" t="str">
        <f>IF(OR(AC152&lt;0.01,AF152="n/a"),"n/a",(I152/SQRT(22.5*AC152*(I152/AF152))-1)*100)</f>
        <v>n/a</v>
      </c>
      <c r="AR152" s="738">
        <f>INDEX(Historical!$C$7:$C$1442,MATCH(B152,Historical!$B$7:$B$1449,0))*IF(AH152="n/a",1.03,IF(AH152&lt;0,1.01,IF(AH152&gt;10,1.1,(1+AH152/100))))</f>
        <v>0.66</v>
      </c>
      <c r="AS152" s="999">
        <f>IF($AI152="n/a",1.03*AR152,IF($AI152&lt;0,1.01*AR152,IF($AI152&gt;10,1.1*AR152,(1+$AI152/100)*AR152)))</f>
        <v>0.72600000000000009</v>
      </c>
      <c r="AT152" s="999">
        <f>IF($AK152="n/a",1.03*AS152,IF($AK152&lt;0,1.01*AS152,IF($AK152&gt;10,1.1*AS152,(1+$AK152/100)*AS152)))</f>
        <v>0.7986000000000002</v>
      </c>
      <c r="AU152" s="999">
        <f>IF($AK152="n/a",1.03*AT152,IF($AK152&lt;0,1.01*AT152,IF($AK152&gt;10,1.1*AT152,(1+$AK152/100)*AT152)))</f>
        <v>0.87846000000000024</v>
      </c>
      <c r="AV152" s="999">
        <f>IF($AK152="n/a",1.03*AU152,IF($AK152&lt;0,1.01*AU152,IF($AK152&gt;10,1.1*AU152,(1+$AK152/100)*AU152)))</f>
        <v>0.96630600000000033</v>
      </c>
      <c r="AW152" s="738">
        <f>SUM(AR152:AV152)</f>
        <v>4.0293660000000013</v>
      </c>
      <c r="AX152" s="846">
        <f>AW152/I152*100</f>
        <v>8.2383275403802934</v>
      </c>
      <c r="AY152" s="1080">
        <v>0.75</v>
      </c>
      <c r="AZ152" s="985">
        <v>11.14</v>
      </c>
      <c r="BA152" s="985">
        <v>-32.56</v>
      </c>
      <c r="BB152" s="985">
        <v>-0.19</v>
      </c>
      <c r="BC152" s="985">
        <v>-17.22</v>
      </c>
      <c r="BE152" s="700">
        <v>2014</v>
      </c>
      <c r="BF152" s="1013">
        <f>IF(BE152&gt;2008,0,IF(BE152&gt;2001,1,IF(BE152&gt;1990,2,IF(BE152&gt;1980,3,IF(BE152&gt;1973,4,IF(BE152&gt;1970,5,IF(BE152&gt;1960,6,IF(BE152&gt;1958,7,IF(BE152&gt;1953,8,9)))))))))</f>
        <v>0</v>
      </c>
      <c r="BG152" s="995">
        <v>13.600000000000001</v>
      </c>
    </row>
    <row r="153" spans="1:59" ht="11.25" customHeight="1" x14ac:dyDescent="0.2">
      <c r="A153" s="976" t="s">
        <v>1048</v>
      </c>
      <c r="B153" s="988" t="s">
        <v>1049</v>
      </c>
      <c r="C153" s="1070" t="s">
        <v>4252</v>
      </c>
      <c r="D153" s="1070" t="s">
        <v>4400</v>
      </c>
      <c r="E153" s="828">
        <v>6</v>
      </c>
      <c r="F153" s="1148">
        <v>748</v>
      </c>
      <c r="G153" s="1089" t="s">
        <v>106</v>
      </c>
      <c r="H153" s="1089" t="s">
        <v>106</v>
      </c>
      <c r="I153" s="987">
        <v>83.27</v>
      </c>
      <c r="J153" s="738">
        <f>(M153/I153)*100</f>
        <v>1.4170769785036628</v>
      </c>
      <c r="K153" s="990">
        <v>0.29499999999999998</v>
      </c>
      <c r="L153" s="1000">
        <v>4</v>
      </c>
      <c r="M153" s="729">
        <f>K153*L153</f>
        <v>1.18</v>
      </c>
      <c r="N153" s="983" t="s">
        <v>143</v>
      </c>
      <c r="O153" s="831">
        <v>0.21</v>
      </c>
      <c r="P153" s="973">
        <v>43427</v>
      </c>
      <c r="Q153" s="973">
        <v>43444</v>
      </c>
      <c r="R153" s="729">
        <f>(K153-O153)/O153*100</f>
        <v>40.476190476190474</v>
      </c>
      <c r="S153" s="795">
        <f>IF(INDEX(Historical!$D$7:$D$1442,MATCH(B153,Historical!$B$7:$B$1449,0))=0,"n/a",(INDEX(Historical!$C$7:$C$1442,MATCH(B153,Historical!$B$7:$B$1449,0))/INDEX(Historical!$D$7:$D$1442,MATCH(B153,Historical!$B$7:$B$1449,0))-1)*100)</f>
        <v>34.057971014492772</v>
      </c>
      <c r="T153" s="795">
        <f>IF(INDEX(Historical!$F$7:$F$1442,MATCH(B153,Historical!$B$7:$B$1449,0))=0,"n/a",((INDEX(Historical!$C$7:$C$1442,MATCH(B153,Historical!$B$7:$B$1449,0))/INDEX(Historical!$F$7:$F$1442,MATCH(B153,Historical!$B$7:$B$1449,0)))^(1/3)-1)*100)</f>
        <v>43.966024773608495</v>
      </c>
      <c r="U153" s="795">
        <f>IF(INDEX(Historical!$H$7:$H$1442,MATCH(B153,Historical!$B$7:$B$1449,0))=0,"n/a",((INDEX(Historical!$C$7:$C$1442,MATCH(B153,Historical!$B$7:$B$1449,0))/INDEX(Historical!$H$7:$H$1442,MATCH(B153,Historical!$B$7:$B$1449,0)))^(1/5)-1)*100)</f>
        <v>85.161444650143309</v>
      </c>
      <c r="V153" s="795" t="str">
        <f>IF(INDEX(Historical!$O$7:$O$1442,MATCH(B153,Historical!$B$7:$B$1449,0))=0,"n/a",((INDEX(Historical!$C$7:$C$1442,MATCH(B153,Historical!$B$7:$B$1449,0))/INDEX(Historical!$O$7:$O$1442,MATCH(B153,Historical!$B$7:$B$1449,0)))^(1/10)-1)*100)</f>
        <v>n/a</v>
      </c>
      <c r="W153" s="796" t="str">
        <f>IF(OR(U153&lt;=0,U153="n/a",V153&lt;=0,V153="n/a"),"n/a",U153/V153)</f>
        <v>n/a</v>
      </c>
      <c r="X153" s="797">
        <f>IF(OR(AJ153&lt;=0,AJ153="n/a",U153&lt;=0,U153="n/a"),"n/a",U153/AJ153)</f>
        <v>2.6612951453169784</v>
      </c>
      <c r="Y153" s="742"/>
      <c r="Z153" s="738">
        <f>IF(OR(AC153&lt;0.01,AC153="n/a"),"n/a",M153/AC153*100)</f>
        <v>30.179028132992325</v>
      </c>
      <c r="AA153" s="999">
        <f>IF(OR(AC153&lt;0.01,AC153="n/a"),"n/a",I153/AC153)</f>
        <v>21.296675191815854</v>
      </c>
      <c r="AB153" s="1000">
        <v>12</v>
      </c>
      <c r="AC153" s="978">
        <v>3.91</v>
      </c>
      <c r="AD153" s="978">
        <v>1.25</v>
      </c>
      <c r="AE153" s="978">
        <v>0.79</v>
      </c>
      <c r="AF153" s="978">
        <v>10.83</v>
      </c>
      <c r="AG153" s="978">
        <v>64.5</v>
      </c>
      <c r="AH153" s="978">
        <v>10.5</v>
      </c>
      <c r="AI153" s="978">
        <v>9.34</v>
      </c>
      <c r="AJ153" s="978">
        <v>32</v>
      </c>
      <c r="AK153" s="978">
        <v>17</v>
      </c>
      <c r="AL153" s="991">
        <v>12570</v>
      </c>
      <c r="AM153" s="985">
        <v>0.8</v>
      </c>
      <c r="AN153" s="978">
        <v>2.77</v>
      </c>
      <c r="AO153" s="838">
        <f>IF(U153="n/a","n/a",IF(AA153&lt;0,"n/a",IF(AA153="n/a","n/a",J153+U153-AA153)))</f>
        <v>65.281846436831117</v>
      </c>
      <c r="AP153" s="839">
        <f>IF(U153="n/a","n/a",J153+U153)</f>
        <v>86.578521628646968</v>
      </c>
      <c r="AQ153" s="1001">
        <f>IF(OR(AC153&lt;0.01,AF153="n/a"),"n/a",(I153/SQRT(22.5*AC153*(I153/AF153))-1)*100)</f>
        <v>220.16870020340892</v>
      </c>
      <c r="AR153" s="738">
        <f>INDEX(Historical!$C$7:$C$1442,MATCH(B153,Historical!$B$7:$B$1449,0))*IF(AH153="n/a",1.03,IF(AH153&lt;0,1.01,IF(AH153&gt;10,1.1,(1+AH153/100))))</f>
        <v>1.0175000000000001</v>
      </c>
      <c r="AS153" s="999">
        <f>IF($AI153="n/a",1.03*AR153,IF($AI153&lt;0,1.01*AR153,IF($AI153&gt;10,1.1*AR153,(1+$AI153/100)*AR153)))</f>
        <v>1.1125345</v>
      </c>
      <c r="AT153" s="999">
        <f>IF($AK153="n/a",1.03*AS153,IF($AK153&lt;0,1.01*AS153,IF($AK153&gt;10,1.1*AS153,(1+$AK153/100)*AS153)))</f>
        <v>1.2237879500000002</v>
      </c>
      <c r="AU153" s="999">
        <f>IF($AK153="n/a",1.03*AT153,IF($AK153&lt;0,1.01*AT153,IF($AK153&gt;10,1.1*AT153,(1+$AK153/100)*AT153)))</f>
        <v>1.3461667450000003</v>
      </c>
      <c r="AV153" s="999">
        <f>IF($AK153="n/a",1.03*AU153,IF($AK153&lt;0,1.01*AU153,IF($AK153&gt;10,1.1*AU153,(1+$AK153/100)*AU153)))</f>
        <v>1.4807834195000005</v>
      </c>
      <c r="AW153" s="738">
        <f>SUM(AR153:AV153)</f>
        <v>6.1807726145000013</v>
      </c>
      <c r="AX153" s="846">
        <f>AW153/I153*100</f>
        <v>7.4225682892998703</v>
      </c>
      <c r="AY153" s="1080">
        <v>1.07</v>
      </c>
      <c r="AZ153" s="985">
        <v>24.51</v>
      </c>
      <c r="BA153" s="985">
        <v>-13.930000000000001</v>
      </c>
      <c r="BB153" s="985">
        <v>-1.48</v>
      </c>
      <c r="BC153" s="985">
        <v>-0.54</v>
      </c>
      <c r="BE153" s="700">
        <v>2014</v>
      </c>
      <c r="BF153" s="1013">
        <f>IF(BE153&gt;2008,0,IF(BE153&gt;2001,1,IF(BE153&gt;1990,2,IF(BE153&gt;1980,3,IF(BE153&gt;1973,4,IF(BE153&gt;1970,5,IF(BE153&gt;1960,6,IF(BE153&gt;1958,7,IF(BE153&gt;1953,8,9)))))))))</f>
        <v>0</v>
      </c>
      <c r="BG153" s="995">
        <v>9.5</v>
      </c>
    </row>
    <row r="154" spans="1:59" ht="11.25" customHeight="1" x14ac:dyDescent="0.2">
      <c r="A154" s="976" t="s">
        <v>1052</v>
      </c>
      <c r="B154" s="988" t="s">
        <v>1053</v>
      </c>
      <c r="C154" s="1070" t="s">
        <v>123</v>
      </c>
      <c r="D154" s="1070" t="s">
        <v>4233</v>
      </c>
      <c r="E154" s="828">
        <v>9</v>
      </c>
      <c r="F154" s="1148">
        <v>367</v>
      </c>
      <c r="G154" s="1089" t="s">
        <v>106</v>
      </c>
      <c r="H154" s="1089" t="s">
        <v>106</v>
      </c>
      <c r="I154" s="987">
        <v>95.76</v>
      </c>
      <c r="J154" s="738">
        <f>(M154/I154)*100</f>
        <v>2.2556390977443606</v>
      </c>
      <c r="K154" s="990">
        <v>0.54</v>
      </c>
      <c r="L154" s="1000">
        <v>4</v>
      </c>
      <c r="M154" s="729">
        <f>K154*L154</f>
        <v>2.16</v>
      </c>
      <c r="N154" s="983" t="s">
        <v>698</v>
      </c>
      <c r="O154" s="831">
        <v>0.46</v>
      </c>
      <c r="P154" s="973">
        <v>43217</v>
      </c>
      <c r="Q154" s="973">
        <v>43230</v>
      </c>
      <c r="R154" s="729">
        <f>(K154-O154)/O154*100</f>
        <v>17.39130434782609</v>
      </c>
      <c r="S154" s="795">
        <f>IF(INDEX(Historical!$D$7:$D$1442,MATCH(B154,Historical!$B$7:$B$1449,0))=0,"n/a",(INDEX(Historical!$C$7:$C$1442,MATCH(B154,Historical!$B$7:$B$1449,0))/INDEX(Historical!$D$7:$D$1442,MATCH(B154,Historical!$B$7:$B$1449,0))-1)*100)</f>
        <v>19.540229885057457</v>
      </c>
      <c r="T154" s="795">
        <f>IF(INDEX(Historical!$F$7:$F$1442,MATCH(B154,Historical!$B$7:$B$1449,0))=0,"n/a",((INDEX(Historical!$C$7:$C$1442,MATCH(B154,Historical!$B$7:$B$1449,0))/INDEX(Historical!$F$7:$F$1442,MATCH(B154,Historical!$B$7:$B$1449,0)))^(1/3)-1)*100)</f>
        <v>21.839609444196405</v>
      </c>
      <c r="U154" s="795">
        <f>IF(INDEX(Historical!$H$7:$H$1442,MATCH(B154,Historical!$B$7:$B$1449,0))=0,"n/a",((INDEX(Historical!$C$7:$C$1442,MATCH(B154,Historical!$B$7:$B$1449,0))/INDEX(Historical!$H$7:$H$1442,MATCH(B154,Historical!$B$7:$B$1449,0)))^(1/5)-1)*100)</f>
        <v>31.698493263108961</v>
      </c>
      <c r="V154" s="795">
        <f>IF(INDEX(Historical!$O$7:$O$1442,MATCH(B154,Historical!$B$7:$B$1449,0))=0,"n/a",((INDEX(Historical!$C$7:$C$1442,MATCH(B154,Historical!$B$7:$B$1449,0))/INDEX(Historical!$O$7:$O$1442,MATCH(B154,Historical!$B$7:$B$1449,0)))^(1/10)-1)*100)</f>
        <v>29.239222078083181</v>
      </c>
      <c r="W154" s="796">
        <f>IF(OR(U154&lt;=0,U154="n/a",V154&lt;=0,V154="n/a"),"n/a",U154/V154)</f>
        <v>1.084108639363192</v>
      </c>
      <c r="X154" s="797">
        <f>IF(OR(AJ154&lt;=0,AJ154="n/a",U154&lt;=0,U154="n/a"),"n/a",U154/AJ154)</f>
        <v>1.331869464836511</v>
      </c>
      <c r="Y154" s="749"/>
      <c r="Z154" s="738">
        <f>IF(OR(AC154&lt;0.01,AC154="n/a"),"n/a",M154/AC154*100)</f>
        <v>21.011673151750976</v>
      </c>
      <c r="AA154" s="999">
        <f>IF(OR(AC154&lt;0.01,AC154="n/a"),"n/a",I154/AC154)</f>
        <v>9.3151750972762652</v>
      </c>
      <c r="AB154" s="1000">
        <v>12</v>
      </c>
      <c r="AC154" s="978">
        <v>10.28</v>
      </c>
      <c r="AD154" s="978">
        <v>0.56999999999999995</v>
      </c>
      <c r="AE154" s="978">
        <v>1.82</v>
      </c>
      <c r="AF154" s="978">
        <v>3.64</v>
      </c>
      <c r="AG154" s="978">
        <v>40.200000000000003</v>
      </c>
      <c r="AH154" s="978">
        <v>10.5</v>
      </c>
      <c r="AI154" s="978">
        <v>-0.52</v>
      </c>
      <c r="AJ154" s="978">
        <v>23.799999999999997</v>
      </c>
      <c r="AK154" s="978">
        <v>16.439999999999998</v>
      </c>
      <c r="AL154" s="991">
        <v>12880</v>
      </c>
      <c r="AM154" s="985">
        <v>0.1</v>
      </c>
      <c r="AN154" s="978">
        <v>0.97</v>
      </c>
      <c r="AO154" s="838">
        <f>IF(U154="n/a","n/a",IF(AA154&lt;0,"n/a",IF(AA154="n/a","n/a",J154+U154-AA154)))</f>
        <v>24.638957263577055</v>
      </c>
      <c r="AP154" s="839">
        <f>IF(U154="n/a","n/a",J154+U154)</f>
        <v>33.954132360853322</v>
      </c>
      <c r="AQ154" s="1001">
        <f>IF(OR(AC154&lt;0.01,AF154="n/a"),"n/a",(I154/SQRT(22.5*AC154*(I154/AF154))-1)*100)</f>
        <v>22.759452868129436</v>
      </c>
      <c r="AR154" s="738">
        <f>INDEX(Historical!$C$7:$C$1442,MATCH(B154,Historical!$B$7:$B$1449,0))*IF(AH154="n/a",1.03,IF(AH154&lt;0,1.01,IF(AH154&gt;10,1.1,(1+AH154/100))))</f>
        <v>2.2880000000000003</v>
      </c>
      <c r="AS154" s="999">
        <f>IF($AI154="n/a",1.03*AR154,IF($AI154&lt;0,1.01*AR154,IF($AI154&gt;10,1.1*AR154,(1+$AI154/100)*AR154)))</f>
        <v>2.3108800000000005</v>
      </c>
      <c r="AT154" s="999">
        <f>IF($AK154="n/a",1.03*AS154,IF($AK154&lt;0,1.01*AS154,IF($AK154&gt;10,1.1*AS154,(1+$AK154/100)*AS154)))</f>
        <v>2.5419680000000007</v>
      </c>
      <c r="AU154" s="999">
        <f>IF($AK154="n/a",1.03*AT154,IF($AK154&lt;0,1.01*AT154,IF($AK154&gt;10,1.1*AT154,(1+$AK154/100)*AT154)))</f>
        <v>2.796164800000001</v>
      </c>
      <c r="AV154" s="999">
        <f>IF($AK154="n/a",1.03*AU154,IF($AK154&lt;0,1.01*AU154,IF($AK154&gt;10,1.1*AU154,(1+$AK154/100)*AU154)))</f>
        <v>3.0757812800000015</v>
      </c>
      <c r="AW154" s="738">
        <f>SUM(AR154:AV154)</f>
        <v>13.012794080000004</v>
      </c>
      <c r="AX154" s="846">
        <f>AW154/I154*100</f>
        <v>13.588966248955728</v>
      </c>
      <c r="AY154" s="1080">
        <v>1.35</v>
      </c>
      <c r="AZ154" s="985">
        <v>15.5</v>
      </c>
      <c r="BA154" s="985">
        <v>-19.73</v>
      </c>
      <c r="BB154" s="985">
        <v>1.76</v>
      </c>
      <c r="BC154" s="985">
        <v>-10.24</v>
      </c>
      <c r="BE154" s="700">
        <v>2010</v>
      </c>
      <c r="BF154" s="1013">
        <f>IF(BE154&gt;2008,0,IF(BE154&gt;2001,1,IF(BE154&gt;1990,2,IF(BE154&gt;1980,3,IF(BE154&gt;1973,4,IF(BE154&gt;1970,5,IF(BE154&gt;1960,6,IF(BE154&gt;1958,7,IF(BE154&gt;1953,8,9)))))))))</f>
        <v>0</v>
      </c>
      <c r="BG154" s="995">
        <v>13.5</v>
      </c>
    </row>
    <row r="155" spans="1:59" ht="11.25" customHeight="1" x14ac:dyDescent="0.2">
      <c r="A155" s="976" t="s">
        <v>1030</v>
      </c>
      <c r="B155" s="988" t="s">
        <v>1031</v>
      </c>
      <c r="C155" s="1070" t="s">
        <v>108</v>
      </c>
      <c r="D155" s="1070" t="s">
        <v>4401</v>
      </c>
      <c r="E155" s="828">
        <v>8</v>
      </c>
      <c r="F155" s="1148">
        <v>556</v>
      </c>
      <c r="G155" s="1133" t="s">
        <v>37</v>
      </c>
      <c r="H155" s="1133" t="s">
        <v>37</v>
      </c>
      <c r="I155" s="987">
        <v>49.98</v>
      </c>
      <c r="J155" s="738">
        <f>(M155/I155)*100</f>
        <v>2.9611844737895159</v>
      </c>
      <c r="K155" s="990">
        <v>0.37</v>
      </c>
      <c r="L155" s="1000">
        <v>4</v>
      </c>
      <c r="M155" s="729">
        <f>K155*L155</f>
        <v>1.48</v>
      </c>
      <c r="N155" s="983" t="s">
        <v>146</v>
      </c>
      <c r="O155" s="831">
        <v>0.36</v>
      </c>
      <c r="P155" s="973">
        <v>43447</v>
      </c>
      <c r="Q155" s="973">
        <v>43466</v>
      </c>
      <c r="R155" s="729">
        <f>(K155-O155)/O155*100</f>
        <v>2.7777777777777803</v>
      </c>
      <c r="S155" s="795">
        <f>IF(INDEX(Historical!$D$7:$D$1442,MATCH(B155,Historical!$B$7:$B$1449,0))=0,"n/a",(INDEX(Historical!$C$7:$C$1442,MATCH(B155,Historical!$B$7:$B$1449,0))/INDEX(Historical!$D$7:$D$1442,MATCH(B155,Historical!$B$7:$B$1449,0))-1)*100)</f>
        <v>4.5454545454545414</v>
      </c>
      <c r="T155" s="795">
        <f>IF(INDEX(Historical!$F$7:$F$1442,MATCH(B155,Historical!$B$7:$B$1449,0))=0,"n/a",((INDEX(Historical!$C$7:$C$1442,MATCH(B155,Historical!$B$7:$B$1449,0))/INDEX(Historical!$F$7:$F$1442,MATCH(B155,Historical!$B$7:$B$1449,0)))^(1/3)-1)*100)</f>
        <v>4.7689553171647248</v>
      </c>
      <c r="U155" s="795">
        <f>IF(INDEX(Historical!$H$7:$H$1442,MATCH(B155,Historical!$B$7:$B$1449,0))=0,"n/a",((INDEX(Historical!$C$7:$C$1442,MATCH(B155,Historical!$B$7:$B$1449,0))/INDEX(Historical!$H$7:$H$1442,MATCH(B155,Historical!$B$7:$B$1449,0)))^(1/5)-1)*100)</f>
        <v>3.5342923413427263</v>
      </c>
      <c r="V155" s="795">
        <f>IF(INDEX(Historical!$O$7:$O$1442,MATCH(B155,Historical!$B$7:$B$1449,0))=0,"n/a",((INDEX(Historical!$C$7:$C$1442,MATCH(B155,Historical!$B$7:$B$1449,0))/INDEX(Historical!$O$7:$O$1442,MATCH(B155,Historical!$B$7:$B$1449,0)))^(1/10)-1)*100)</f>
        <v>1.0754631688062899</v>
      </c>
      <c r="W155" s="796">
        <f>IF(OR(U155&lt;=0,U155="n/a",V155&lt;=0,V155="n/a"),"n/a",U155/V155)</f>
        <v>3.28629788899755</v>
      </c>
      <c r="X155" s="797" t="str">
        <f>IF(OR(AJ155&lt;=0,AJ155="n/a",U155&lt;=0,U155="n/a"),"n/a",U155/AJ155)</f>
        <v>n/a</v>
      </c>
      <c r="Y155" s="749"/>
      <c r="Z155" s="738">
        <f>IF(OR(AC155&lt;0.01,AC155="n/a"),"n/a",M155/AC155*100)</f>
        <v>36.36363636363636</v>
      </c>
      <c r="AA155" s="999">
        <f>IF(OR(AC155&lt;0.01,AC155="n/a"),"n/a",I155/AC155)</f>
        <v>12.280098280098278</v>
      </c>
      <c r="AB155" s="1000">
        <v>12</v>
      </c>
      <c r="AC155" s="978">
        <v>4.07</v>
      </c>
      <c r="AD155" s="978" t="s">
        <v>137</v>
      </c>
      <c r="AE155" s="978">
        <v>1.85</v>
      </c>
      <c r="AF155" s="978">
        <v>1.17</v>
      </c>
      <c r="AG155" s="978">
        <v>6</v>
      </c>
      <c r="AH155" s="978">
        <v>-25.8</v>
      </c>
      <c r="AI155" s="978" t="s">
        <v>137</v>
      </c>
      <c r="AJ155" s="978">
        <v>-9.9</v>
      </c>
      <c r="AK155" s="978" t="s">
        <v>137</v>
      </c>
      <c r="AL155" s="991">
        <v>169.43</v>
      </c>
      <c r="AM155" s="985">
        <v>2.7</v>
      </c>
      <c r="AN155" s="978">
        <v>0.97</v>
      </c>
      <c r="AO155" s="838">
        <f>IF(U155="n/a","n/a",IF(AA155&lt;0,"n/a",IF(AA155="n/a","n/a",J155+U155-AA155)))</f>
        <v>-5.784621464966035</v>
      </c>
      <c r="AP155" s="839">
        <f>IF(U155="n/a","n/a",J155+U155)</f>
        <v>6.4954768151322426</v>
      </c>
      <c r="AQ155" s="1001">
        <f>IF(OR(AC155&lt;0.01,AF155="n/a"),"n/a",(I155/SQRT(22.5*AC155*(I155/AF155))-1)*100)</f>
        <v>-20.0897309124096</v>
      </c>
      <c r="AR155" s="738">
        <f>INDEX(Historical!$C$7:$C$1442,MATCH(B155,Historical!$B$7:$B$1449,0))*IF(AH155="n/a",1.03,IF(AH155&lt;0,1.01,IF(AH155&gt;10,1.1,(1+AH155/100))))</f>
        <v>1.3937999999999999</v>
      </c>
      <c r="AS155" s="999">
        <f>IF($AI155="n/a",1.03*AR155,IF($AI155&lt;0,1.01*AR155,IF($AI155&gt;10,1.1*AR155,(1+$AI155/100)*AR155)))</f>
        <v>1.4356139999999999</v>
      </c>
      <c r="AT155" s="999">
        <f>IF($AK155="n/a",1.03*AS155,IF($AK155&lt;0,1.01*AS155,IF($AK155&gt;10,1.1*AS155,(1+$AK155/100)*AS155)))</f>
        <v>1.4786824199999999</v>
      </c>
      <c r="AU155" s="999">
        <f>IF($AK155="n/a",1.03*AT155,IF($AK155&lt;0,1.01*AT155,IF($AK155&gt;10,1.1*AT155,(1+$AK155/100)*AT155)))</f>
        <v>1.5230428925999999</v>
      </c>
      <c r="AV155" s="999">
        <f>IF($AK155="n/a",1.03*AU155,IF($AK155&lt;0,1.01*AU155,IF($AK155&gt;10,1.1*AU155,(1+$AK155/100)*AU155)))</f>
        <v>1.5687341793779999</v>
      </c>
      <c r="AW155" s="738">
        <f>SUM(AR155:AV155)</f>
        <v>7.3998734919779992</v>
      </c>
      <c r="AX155" s="846">
        <f>AW155/I155*100</f>
        <v>14.805669251656662</v>
      </c>
      <c r="AY155" s="1080">
        <v>0.67</v>
      </c>
      <c r="AZ155" s="985">
        <v>10.39</v>
      </c>
      <c r="BA155" s="985">
        <v>-25.85</v>
      </c>
      <c r="BB155" s="985">
        <v>-3.1199999999999997</v>
      </c>
      <c r="BC155" s="985">
        <v>-13.08</v>
      </c>
      <c r="BE155" s="700">
        <v>2012</v>
      </c>
      <c r="BF155" s="1013">
        <f>IF(BE155&gt;2008,0,IF(BE155&gt;2001,1,IF(BE155&gt;1990,2,IF(BE155&gt;1980,3,IF(BE155&gt;1973,4,IF(BE155&gt;1970,5,IF(BE155&gt;1960,6,IF(BE155&gt;1958,7,IF(BE155&gt;1953,8,9)))))))))</f>
        <v>0</v>
      </c>
      <c r="BG155" s="995">
        <v>0.6</v>
      </c>
    </row>
    <row r="156" spans="1:59" ht="11.25" customHeight="1" x14ac:dyDescent="0.2">
      <c r="A156" s="984" t="s">
        <v>3836</v>
      </c>
      <c r="B156" s="988" t="s">
        <v>3837</v>
      </c>
      <c r="C156" s="1070" t="s">
        <v>108</v>
      </c>
      <c r="D156" s="1070" t="s">
        <v>4401</v>
      </c>
      <c r="E156" s="828">
        <v>6</v>
      </c>
      <c r="F156" s="1148">
        <v>773</v>
      </c>
      <c r="G156" s="1148" t="s">
        <v>106</v>
      </c>
      <c r="H156" s="1148" t="s">
        <v>106</v>
      </c>
      <c r="I156" s="987">
        <v>33.92</v>
      </c>
      <c r="J156" s="738">
        <f>(M156/I156)*100</f>
        <v>3.7735849056603774</v>
      </c>
      <c r="K156" s="990">
        <v>0.32</v>
      </c>
      <c r="L156" s="1000">
        <v>4</v>
      </c>
      <c r="M156" s="729">
        <f>K156*L156</f>
        <v>1.28</v>
      </c>
      <c r="N156" s="983" t="s">
        <v>107</v>
      </c>
      <c r="O156" s="831">
        <v>0.27</v>
      </c>
      <c r="P156" s="973">
        <v>43495</v>
      </c>
      <c r="Q156" s="973">
        <v>43510</v>
      </c>
      <c r="R156" s="729">
        <f>(K156-O156)/O156*100</f>
        <v>18.518518518518512</v>
      </c>
      <c r="S156" s="795">
        <f>IF(INDEX(Historical!$D$7:$D$1442,MATCH(B156,Historical!$B$7:$B$1449,0))=0,"n/a",(INDEX(Historical!$C$7:$C$1442,MATCH(B156,Historical!$B$7:$B$1449,0))/INDEX(Historical!$D$7:$D$1442,MATCH(B156,Historical!$B$7:$B$1449,0))-1)*100)</f>
        <v>53.125</v>
      </c>
      <c r="T156" s="795">
        <f>IF(INDEX(Historical!$F$7:$F$1442,MATCH(B156,Historical!$B$7:$B$1449,0))=0,"n/a",((INDEX(Historical!$C$7:$C$1442,MATCH(B156,Historical!$B$7:$B$1449,0))/INDEX(Historical!$F$7:$F$1442,MATCH(B156,Historical!$B$7:$B$1449,0)))^(1/3)-1)*100)</f>
        <v>34.809974988792504</v>
      </c>
      <c r="U156" s="795" t="str">
        <f>IF(INDEX(Historical!$H$7:$H$1442,MATCH(B156,Historical!$B$7:$B$1449,0))=0,"n/a",((INDEX(Historical!$C$7:$C$1442,MATCH(B156,Historical!$B$7:$B$1449,0))/INDEX(Historical!$H$7:$H$1442,MATCH(B156,Historical!$B$7:$B$1449,0)))^(1/5)-1)*100)</f>
        <v>n/a</v>
      </c>
      <c r="V156" s="795" t="str">
        <f>IF(INDEX(Historical!$O$7:$O$1442,MATCH(B156,Historical!$B$7:$B$1449,0))=0,"n/a",((INDEX(Historical!$C$7:$C$1442,MATCH(B156,Historical!$B$7:$B$1449,0))/INDEX(Historical!$O$7:$O$1442,MATCH(B156,Historical!$B$7:$B$1449,0)))^(1/10)-1)*100)</f>
        <v>n/a</v>
      </c>
      <c r="W156" s="796" t="str">
        <f>IF(OR(U156&lt;=0,U156="n/a",V156&lt;=0,V156="n/a"),"n/a",U156/V156)</f>
        <v>n/a</v>
      </c>
      <c r="X156" s="797" t="str">
        <f>IF(OR(AJ156&lt;=0,AJ156="n/a",U156&lt;=0,U156="n/a"),"n/a",U156/AJ156)</f>
        <v>n/a</v>
      </c>
      <c r="Y156" s="989"/>
      <c r="Z156" s="738">
        <f>IF(OR(AC156&lt;0.01,AC156="n/a"),"n/a",M156/AC156*100)</f>
        <v>36.994219653179194</v>
      </c>
      <c r="AA156" s="999">
        <f>IF(OR(AC156&lt;0.01,AC156="n/a"),"n/a",I156/AC156)</f>
        <v>9.803468208092486</v>
      </c>
      <c r="AB156" s="1000">
        <v>12</v>
      </c>
      <c r="AC156" s="978">
        <v>3.46</v>
      </c>
      <c r="AD156" s="978">
        <v>0.57999999999999996</v>
      </c>
      <c r="AE156" s="978">
        <v>2.8</v>
      </c>
      <c r="AF156" s="978">
        <v>0.82</v>
      </c>
      <c r="AG156" s="978">
        <v>9.1</v>
      </c>
      <c r="AH156" s="978">
        <v>31.900000000000002</v>
      </c>
      <c r="AI156" s="978">
        <v>8.1</v>
      </c>
      <c r="AJ156" s="978">
        <v>17.7</v>
      </c>
      <c r="AK156" s="978">
        <v>16.96</v>
      </c>
      <c r="AL156" s="991">
        <v>16140</v>
      </c>
      <c r="AM156" s="985">
        <v>0.1</v>
      </c>
      <c r="AN156" s="978">
        <v>0.79</v>
      </c>
      <c r="AO156" s="838" t="str">
        <f>IF(U156="n/a","n/a",IF(AA156&lt;0,"n/a",IF(AA156="n/a","n/a",J156+U156-AA156)))</f>
        <v>n/a</v>
      </c>
      <c r="AP156" s="839" t="str">
        <f>IF(U156="n/a","n/a",J156+U156)</f>
        <v>n/a</v>
      </c>
      <c r="AQ156" s="1001">
        <f>IF(OR(AC156&lt;0.01,AF156="n/a"),"n/a",(I156/SQRT(22.5*AC156*(I156/AF156))-1)*100)</f>
        <v>-40.226933115933896</v>
      </c>
      <c r="AR156" s="738">
        <f>INDEX(Historical!$C$7:$C$1442,MATCH(B156,Historical!$B$7:$B$1449,0))*IF(AH156="n/a",1.03,IF(AH156&lt;0,1.01,IF(AH156&gt;10,1.1,(1+AH156/100))))</f>
        <v>1.0780000000000001</v>
      </c>
      <c r="AS156" s="999">
        <f>IF($AI156="n/a",1.03*AR156,IF($AI156&lt;0,1.01*AR156,IF($AI156&gt;10,1.1*AR156,(1+$AI156/100)*AR156)))</f>
        <v>1.1653180000000001</v>
      </c>
      <c r="AT156" s="999">
        <f>IF($AK156="n/a",1.03*AS156,IF($AK156&lt;0,1.01*AS156,IF($AK156&gt;10,1.1*AS156,(1+$AK156/100)*AS156)))</f>
        <v>1.2818498000000003</v>
      </c>
      <c r="AU156" s="999">
        <f>IF($AK156="n/a",1.03*AT156,IF($AK156&lt;0,1.01*AT156,IF($AK156&gt;10,1.1*AT156,(1+$AK156/100)*AT156)))</f>
        <v>1.4100347800000004</v>
      </c>
      <c r="AV156" s="999">
        <f>IF($AK156="n/a",1.03*AU156,IF($AK156&lt;0,1.01*AU156,IF($AK156&gt;10,1.1*AU156,(1+$AK156/100)*AU156)))</f>
        <v>1.5510382580000006</v>
      </c>
      <c r="AW156" s="738">
        <f>SUM(AR156:AV156)</f>
        <v>6.4862408380000023</v>
      </c>
      <c r="AX156" s="846">
        <f>AW156/I156*100</f>
        <v>19.122172281839628</v>
      </c>
      <c r="AY156" s="1080">
        <v>1.46</v>
      </c>
      <c r="AZ156" s="985">
        <v>22.81</v>
      </c>
      <c r="BA156" s="985">
        <v>-27.92</v>
      </c>
      <c r="BB156" s="985">
        <v>2.7</v>
      </c>
      <c r="BC156" s="985">
        <v>-11.459999999999999</v>
      </c>
      <c r="BE156" s="700">
        <v>2014</v>
      </c>
      <c r="BF156" s="1013">
        <f>IF(BE156&gt;2008,0,IF(BE156&gt;2001,1,IF(BE156&gt;1990,2,IF(BE156&gt;1980,3,IF(BE156&gt;1973,4,IF(BE156&gt;1970,5,IF(BE156&gt;1960,6,IF(BE156&gt;1958,7,IF(BE156&gt;1953,8,9)))))))))</f>
        <v>0</v>
      </c>
      <c r="BG156" s="995">
        <v>1.2</v>
      </c>
    </row>
    <row r="157" spans="1:59" ht="11.25" customHeight="1" x14ac:dyDescent="0.2">
      <c r="A157" s="976" t="s">
        <v>533</v>
      </c>
      <c r="B157" s="988" t="s">
        <v>534</v>
      </c>
      <c r="C157" s="1070" t="s">
        <v>108</v>
      </c>
      <c r="D157" s="1070" t="s">
        <v>4401</v>
      </c>
      <c r="E157" s="828">
        <v>25</v>
      </c>
      <c r="F157" s="1148">
        <v>119</v>
      </c>
      <c r="G157" s="1085" t="s">
        <v>106</v>
      </c>
      <c r="H157" s="1085" t="s">
        <v>106</v>
      </c>
      <c r="I157" s="978">
        <v>97.28</v>
      </c>
      <c r="J157" s="738">
        <f>(M157/I157)*100</f>
        <v>2.7549342105263159</v>
      </c>
      <c r="K157" s="997">
        <v>0.67</v>
      </c>
      <c r="L157" s="1000">
        <v>4</v>
      </c>
      <c r="M157" s="729">
        <f>K157*L157</f>
        <v>2.68</v>
      </c>
      <c r="N157" s="983" t="s">
        <v>149</v>
      </c>
      <c r="O157" s="832">
        <v>0.56999999999999995</v>
      </c>
      <c r="P157" s="973">
        <v>43250</v>
      </c>
      <c r="Q157" s="973">
        <v>43266</v>
      </c>
      <c r="R157" s="729">
        <f>(K157-O157)/O157*100</f>
        <v>17.543859649122826</v>
      </c>
      <c r="S157" s="795">
        <f>IF(INDEX(Historical!$D$7:$D$1442,MATCH(B157,Historical!$B$7:$B$1449,0))=0,"n/a",(INDEX(Historical!$C$7:$C$1442,MATCH(B157,Historical!$B$7:$B$1449,0))/INDEX(Historical!$D$7:$D$1442,MATCH(B157,Historical!$B$7:$B$1449,0))-1)*100)</f>
        <v>14.666666666666671</v>
      </c>
      <c r="T157" s="795">
        <f>IF(INDEX(Historical!$F$7:$F$1442,MATCH(B157,Historical!$B$7:$B$1449,0))=0,"n/a",((INDEX(Historical!$C$7:$C$1442,MATCH(B157,Historical!$B$7:$B$1449,0))/INDEX(Historical!$F$7:$F$1442,MATCH(B157,Historical!$B$7:$B$1449,0)))^(1/3)-1)*100)</f>
        <v>7.1026304014222053</v>
      </c>
      <c r="U157" s="795">
        <f>IF(INDEX(Historical!$H$7:$H$1442,MATCH(B157,Historical!$B$7:$B$1449,0))=0,"n/a",((INDEX(Historical!$C$7:$C$1442,MATCH(B157,Historical!$B$7:$B$1449,0))/INDEX(Historical!$H$7:$H$1442,MATCH(B157,Historical!$B$7:$B$1449,0)))^(1/5)-1)*100)</f>
        <v>5.4364811125223733</v>
      </c>
      <c r="V157" s="795">
        <f>IF(INDEX(Historical!$O$7:$O$1442,MATCH(B157,Historical!$B$7:$B$1449,0))=0,"n/a",((INDEX(Historical!$C$7:$C$1442,MATCH(B157,Historical!$B$7:$B$1449,0))/INDEX(Historical!$O$7:$O$1442,MATCH(B157,Historical!$B$7:$B$1449,0)))^(1/10)-1)*100)</f>
        <v>4.5083910849254893</v>
      </c>
      <c r="W157" s="796">
        <f>IF(OR(U157&lt;=0,U157="n/a",V157&lt;=0,V157="n/a"),"n/a",U157/V157)</f>
        <v>1.2058583672343994</v>
      </c>
      <c r="X157" s="797">
        <f>IF(OR(AJ157&lt;=0,AJ157="n/a",U157&lt;=0,U157="n/a"),"n/a",U157/AJ157)</f>
        <v>0.71532646217399654</v>
      </c>
      <c r="Y157" s="988"/>
      <c r="Z157" s="738">
        <f>IF(OR(AC157&lt;0.01,AC157="n/a"),"n/a",M157/AC157*100)</f>
        <v>40.42232277526395</v>
      </c>
      <c r="AA157" s="999">
        <f>IF(OR(AC157&lt;0.01,AC157="n/a"),"n/a",I157/AC157)</f>
        <v>14.672699849170439</v>
      </c>
      <c r="AB157" s="1000">
        <v>12</v>
      </c>
      <c r="AC157" s="978">
        <v>6.63</v>
      </c>
      <c r="AD157" s="978">
        <v>1.46</v>
      </c>
      <c r="AE157" s="978">
        <v>6.14</v>
      </c>
      <c r="AF157" s="978">
        <v>1.96</v>
      </c>
      <c r="AG157" s="978">
        <v>13.5</v>
      </c>
      <c r="AH157" s="978">
        <v>18.2</v>
      </c>
      <c r="AI157" s="978">
        <v>4.22</v>
      </c>
      <c r="AJ157" s="978">
        <v>7.6</v>
      </c>
      <c r="AK157" s="978">
        <v>10.02</v>
      </c>
      <c r="AL157" s="991">
        <v>6170</v>
      </c>
      <c r="AM157" s="985">
        <v>1.2</v>
      </c>
      <c r="AN157" s="978">
        <v>7.0000000000000007E-2</v>
      </c>
      <c r="AO157" s="838">
        <f>IF(U157="n/a","n/a",IF(AA157&lt;0,"n/a",IF(AA157="n/a","n/a",J157+U157-AA157)))</f>
        <v>-6.4812845261217493</v>
      </c>
      <c r="AP157" s="839">
        <f>IF(U157="n/a","n/a",J157+U157)</f>
        <v>8.1914153230486892</v>
      </c>
      <c r="AQ157" s="1001">
        <f>IF(OR(AC157&lt;0.01,AF157="n/a"),"n/a",(I157/SQRT(22.5*AC157*(I157/AF157))-1)*100)</f>
        <v>13.055525599639296</v>
      </c>
      <c r="AR157" s="738">
        <f>INDEX(Historical!$C$7:$C$1442,MATCH(B157,Historical!$B$7:$B$1449,0))*IF(AH157="n/a",1.03,IF(AH157&lt;0,1.01,IF(AH157&gt;10,1.1,(1+AH157/100))))</f>
        <v>2.8380000000000005</v>
      </c>
      <c r="AS157" s="999">
        <f>IF($AI157="n/a",1.03*AR157,IF($AI157&lt;0,1.01*AR157,IF($AI157&gt;10,1.1*AR157,(1+$AI157/100)*AR157)))</f>
        <v>2.9577636000000007</v>
      </c>
      <c r="AT157" s="999">
        <f>IF($AK157="n/a",1.03*AS157,IF($AK157&lt;0,1.01*AS157,IF($AK157&gt;10,1.1*AS157,(1+$AK157/100)*AS157)))</f>
        <v>3.2535399600000012</v>
      </c>
      <c r="AU157" s="999">
        <f>IF($AK157="n/a",1.03*AT157,IF($AK157&lt;0,1.01*AT157,IF($AK157&gt;10,1.1*AT157,(1+$AK157/100)*AT157)))</f>
        <v>3.5788939560000017</v>
      </c>
      <c r="AV157" s="999">
        <f>IF($AK157="n/a",1.03*AU157,IF($AK157&lt;0,1.01*AU157,IF($AK157&gt;10,1.1*AU157,(1+$AK157/100)*AU157)))</f>
        <v>3.9367833516000021</v>
      </c>
      <c r="AW157" s="738">
        <f>SUM(AR157:AV157)</f>
        <v>16.564980867600006</v>
      </c>
      <c r="AX157" s="846">
        <f>AW157/I157*100</f>
        <v>17.028146451069084</v>
      </c>
      <c r="AY157" s="1080">
        <v>1.38</v>
      </c>
      <c r="AZ157" s="985">
        <v>18.82</v>
      </c>
      <c r="BA157" s="985">
        <v>-20.04</v>
      </c>
      <c r="BB157" s="985">
        <v>2.6</v>
      </c>
      <c r="BC157" s="985">
        <v>-8.2900000000000009</v>
      </c>
      <c r="BE157" s="700">
        <v>1994</v>
      </c>
      <c r="BF157" s="1013">
        <f>IF(BE157&gt;2008,0,IF(BE157&gt;2001,1,IF(BE157&gt;1990,2,IF(BE157&gt;1980,3,IF(BE157&gt;1973,4,IF(BE157&gt;1970,5,IF(BE157&gt;1960,6,IF(BE157&gt;1958,7,IF(BE157&gt;1953,8,9)))))))))</f>
        <v>2</v>
      </c>
      <c r="BG157" s="995">
        <v>1.4000000000000001</v>
      </c>
    </row>
    <row r="158" spans="1:59" s="874" customFormat="1" ht="11.25" customHeight="1" x14ac:dyDescent="0.2">
      <c r="A158" s="853" t="s">
        <v>1075</v>
      </c>
      <c r="B158" s="882" t="s">
        <v>1076</v>
      </c>
      <c r="C158" s="1070" t="s">
        <v>108</v>
      </c>
      <c r="D158" s="1070" t="s">
        <v>4401</v>
      </c>
      <c r="E158" s="854">
        <v>7</v>
      </c>
      <c r="F158" s="1148">
        <v>632</v>
      </c>
      <c r="G158" s="1272" t="s">
        <v>37</v>
      </c>
      <c r="H158" s="1272" t="s">
        <v>37</v>
      </c>
      <c r="I158" s="855">
        <v>71.680000000000007</v>
      </c>
      <c r="J158" s="856">
        <f>(M158/I158)*100</f>
        <v>2.9575892857142856</v>
      </c>
      <c r="K158" s="857">
        <v>0.53</v>
      </c>
      <c r="L158" s="858">
        <v>4</v>
      </c>
      <c r="M158" s="859">
        <f>K158*L158</f>
        <v>2.12</v>
      </c>
      <c r="N158" s="860" t="s">
        <v>161</v>
      </c>
      <c r="O158" s="861">
        <v>0.46</v>
      </c>
      <c r="P158" s="862">
        <v>43385</v>
      </c>
      <c r="Q158" s="862">
        <v>43404</v>
      </c>
      <c r="R158" s="859">
        <f>(K158-O158)/O158*100</f>
        <v>15.217391304347828</v>
      </c>
      <c r="S158" s="795">
        <f>IF(INDEX(Historical!$D$7:$D$1442,MATCH(B158,Historical!$B$7:$B$1449,0))=0,"n/a",(INDEX(Historical!$C$7:$C$1442,MATCH(B158,Historical!$B$7:$B$1449,0))/INDEX(Historical!$D$7:$D$1442,MATCH(B158,Historical!$B$7:$B$1449,0))-1)*100)</f>
        <v>9.1428571428571423</v>
      </c>
      <c r="T158" s="795">
        <f>IF(INDEX(Historical!$F$7:$F$1442,MATCH(B158,Historical!$B$7:$B$1449,0))=0,"n/a",((INDEX(Historical!$C$7:$C$1442,MATCH(B158,Historical!$B$7:$B$1449,0))/INDEX(Historical!$F$7:$F$1442,MATCH(B158,Historical!$B$7:$B$1449,0)))^(1/3)-1)*100)</f>
        <v>4.7872459871098672</v>
      </c>
      <c r="U158" s="795">
        <f>IF(INDEX(Historical!$H$7:$H$1442,MATCH(B158,Historical!$B$7:$B$1449,0))=0,"n/a",((INDEX(Historical!$C$7:$C$1442,MATCH(B158,Historical!$B$7:$B$1449,0))/INDEX(Historical!$H$7:$H$1442,MATCH(B158,Historical!$B$7:$B$1449,0)))^(1/5)-1)*100)</f>
        <v>5.52032065959005</v>
      </c>
      <c r="V158" s="795">
        <f>IF(INDEX(Historical!$O$7:$O$1442,MATCH(B158,Historical!$B$7:$B$1449,0))=0,"n/a",((INDEX(Historical!$C$7:$C$1442,MATCH(B158,Historical!$B$7:$B$1449,0))/INDEX(Historical!$O$7:$O$1442,MATCH(B158,Historical!$B$7:$B$1449,0)))^(1/10)-1)*100)</f>
        <v>3.6855349351859967</v>
      </c>
      <c r="W158" s="863">
        <f>IF(OR(U158&lt;=0,U158="n/a",V158&lt;=0,V158="n/a"),"n/a",U158/V158)</f>
        <v>1.4978343053778318</v>
      </c>
      <c r="X158" s="864">
        <f>IF(OR(AJ158&lt;=0,AJ158="n/a",U158&lt;=0,U158="n/a"),"n/a",U158/AJ158)</f>
        <v>0.64189775111512215</v>
      </c>
      <c r="Y158" s="865"/>
      <c r="Z158" s="856">
        <f>IF(OR(AC158&lt;0.01,AC158="n/a"),"n/a",M158/AC158*100)</f>
        <v>43.265306122448976</v>
      </c>
      <c r="AA158" s="866">
        <f>IF(OR(AC158&lt;0.01,AC158="n/a"),"n/a",I158/AC158)</f>
        <v>14.628571428571428</v>
      </c>
      <c r="AB158" s="858">
        <v>12</v>
      </c>
      <c r="AC158" s="867">
        <v>4.9000000000000004</v>
      </c>
      <c r="AD158" s="867">
        <v>1.83</v>
      </c>
      <c r="AE158" s="867">
        <v>7.42</v>
      </c>
      <c r="AF158" s="867">
        <v>2.17</v>
      </c>
      <c r="AG158" s="867">
        <v>13</v>
      </c>
      <c r="AH158" s="867">
        <v>14.099999999999998</v>
      </c>
      <c r="AI158" s="867">
        <v>5.84</v>
      </c>
      <c r="AJ158" s="867">
        <v>8.6</v>
      </c>
      <c r="AK158" s="867">
        <v>8</v>
      </c>
      <c r="AL158" s="868">
        <v>1160</v>
      </c>
      <c r="AM158" s="869">
        <v>1.4000000000000001</v>
      </c>
      <c r="AN158" s="867">
        <v>0.03</v>
      </c>
      <c r="AO158" s="870">
        <f>IF(U158="n/a","n/a",IF(AA158&lt;0,"n/a",IF(AA158="n/a","n/a",J158+U158-AA158)))</f>
        <v>-6.1506614832670916</v>
      </c>
      <c r="AP158" s="871">
        <f>IF(U158="n/a","n/a",J158+U158)</f>
        <v>8.4779099453043365</v>
      </c>
      <c r="AQ158" s="872">
        <f>IF(OR(AC158&lt;0.01,AF158="n/a"),"n/a",(I158/SQRT(22.5*AC158*(I158/AF158))-1)*100)</f>
        <v>18.778973073707128</v>
      </c>
      <c r="AR158" s="738">
        <f>INDEX(Historical!$C$7:$C$1442,MATCH(B158,Historical!$B$7:$B$1449,0))*IF(AH158="n/a",1.03,IF(AH158&lt;0,1.01,IF(AH158&gt;10,1.1,(1+AH158/100))))</f>
        <v>2.101</v>
      </c>
      <c r="AS158" s="866">
        <f>IF($AI158="n/a",1.03*AR158,IF($AI158&lt;0,1.01*AR158,IF($AI158&gt;10,1.1*AR158,(1+$AI158/100)*AR158)))</f>
        <v>2.2236984</v>
      </c>
      <c r="AT158" s="866">
        <f>IF($AK158="n/a",1.03*AS158,IF($AK158&lt;0,1.01*AS158,IF($AK158&gt;10,1.1*AS158,(1+$AK158/100)*AS158)))</f>
        <v>2.4015942720000001</v>
      </c>
      <c r="AU158" s="866">
        <f>IF($AK158="n/a",1.03*AT158,IF($AK158&lt;0,1.01*AT158,IF($AK158&gt;10,1.1*AT158,(1+$AK158/100)*AT158)))</f>
        <v>2.5937218137600002</v>
      </c>
      <c r="AV158" s="866">
        <f>IF($AK158="n/a",1.03*AU158,IF($AK158&lt;0,1.01*AU158,IF($AK158&gt;10,1.1*AU158,(1+$AK158/100)*AU158)))</f>
        <v>2.8012195588608004</v>
      </c>
      <c r="AW158" s="856">
        <f>SUM(AR158:AV158)</f>
        <v>12.121234044620801</v>
      </c>
      <c r="AX158" s="873">
        <f>AW158/I158*100</f>
        <v>16.910203745285713</v>
      </c>
      <c r="AY158" s="1081">
        <v>0.69</v>
      </c>
      <c r="AZ158" s="869">
        <v>11.44</v>
      </c>
      <c r="BA158" s="869">
        <v>-13.919999999999998</v>
      </c>
      <c r="BB158" s="869">
        <v>0.12</v>
      </c>
      <c r="BC158" s="869">
        <v>-4.8500000000000005</v>
      </c>
      <c r="BD158" s="1033"/>
      <c r="BE158" s="700">
        <v>2012</v>
      </c>
      <c r="BF158" s="1013">
        <f>IF(BE158&gt;2008,0,IF(BE158&gt;2001,1,IF(BE158&gt;1990,2,IF(BE158&gt;1980,3,IF(BE158&gt;1973,4,IF(BE158&gt;1970,5,IF(BE158&gt;1960,6,IF(BE158&gt;1958,7,IF(BE158&gt;1953,8,9)))))))))</f>
        <v>0</v>
      </c>
      <c r="BG158" s="931">
        <v>1.5</v>
      </c>
    </row>
    <row r="159" spans="1:59" ht="11.25" customHeight="1" x14ac:dyDescent="0.2">
      <c r="A159" s="976" t="s">
        <v>511</v>
      </c>
      <c r="B159" s="988" t="s">
        <v>512</v>
      </c>
      <c r="C159" s="1070" t="s">
        <v>128</v>
      </c>
      <c r="D159" s="1070" t="s">
        <v>4416</v>
      </c>
      <c r="E159" s="828">
        <v>22</v>
      </c>
      <c r="F159" s="1148">
        <v>151</v>
      </c>
      <c r="G159" s="1120" t="s">
        <v>115</v>
      </c>
      <c r="H159" s="1120" t="s">
        <v>115</v>
      </c>
      <c r="I159" s="987">
        <v>64.61</v>
      </c>
      <c r="J159" s="738">
        <f>(M159/I159)*100</f>
        <v>1.3465407831605014</v>
      </c>
      <c r="K159" s="997">
        <v>0.2175</v>
      </c>
      <c r="L159" s="1000">
        <v>4</v>
      </c>
      <c r="M159" s="729">
        <f>K159*L159</f>
        <v>0.87</v>
      </c>
      <c r="N159" s="983" t="s">
        <v>119</v>
      </c>
      <c r="O159" s="832">
        <v>0.19</v>
      </c>
      <c r="P159" s="694">
        <v>43145</v>
      </c>
      <c r="Q159" s="694">
        <v>43160</v>
      </c>
      <c r="R159" s="729">
        <f>(K159-O159)/O159*100</f>
        <v>14.473684210526313</v>
      </c>
      <c r="S159" s="795">
        <f>IF(INDEX(Historical!$D$7:$D$1442,MATCH(B159,Historical!$B$7:$B$1449,0))=0,"n/a",(INDEX(Historical!$C$7:$C$1442,MATCH(B159,Historical!$B$7:$B$1449,0))/INDEX(Historical!$D$7:$D$1442,MATCH(B159,Historical!$B$7:$B$1449,0))-1)*100)</f>
        <v>14.736842105263159</v>
      </c>
      <c r="T159" s="795">
        <f>IF(INDEX(Historical!$F$7:$F$1442,MATCH(B159,Historical!$B$7:$B$1449,0))=0,"n/a",((INDEX(Historical!$C$7:$C$1442,MATCH(B159,Historical!$B$7:$B$1449,0))/INDEX(Historical!$F$7:$F$1442,MATCH(B159,Historical!$B$7:$B$1449,0)))^(1/3)-1)*100)</f>
        <v>9.1810401419760481</v>
      </c>
      <c r="U159" s="795">
        <f>IF(INDEX(Historical!$H$7:$H$1442,MATCH(B159,Historical!$B$7:$B$1449,0))=0,"n/a",((INDEX(Historical!$C$7:$C$1442,MATCH(B159,Historical!$B$7:$B$1449,0))/INDEX(Historical!$H$7:$H$1442,MATCH(B159,Historical!$B$7:$B$1449,0)))^(1/5)-1)*100)</f>
        <v>9.2611309622839588</v>
      </c>
      <c r="V159" s="795">
        <f>IF(INDEX(Historical!$O$7:$O$1442,MATCH(B159,Historical!$B$7:$B$1449,0))=0,"n/a",((INDEX(Historical!$C$7:$C$1442,MATCH(B159,Historical!$B$7:$B$1449,0))/INDEX(Historical!$O$7:$O$1442,MATCH(B159,Historical!$B$7:$B$1449,0)))^(1/10)-1)*100)</f>
        <v>26.214646690880027</v>
      </c>
      <c r="W159" s="796">
        <f>IF(OR(U159&lt;=0,U159="n/a",V159&lt;=0,V159="n/a"),"n/a",U159/V159)</f>
        <v>0.35328078503174604</v>
      </c>
      <c r="X159" s="797">
        <f>IF(OR(AJ159&lt;=0,AJ159="n/a",U159&lt;=0,U159="n/a"),"n/a",U159/AJ159)</f>
        <v>1.1025155907480904</v>
      </c>
      <c r="Y159" s="749"/>
      <c r="Z159" s="738">
        <f>IF(OR(AC159&lt;0.01,AC159="n/a"),"n/a",M159/AC159*100)</f>
        <v>39.013452914798208</v>
      </c>
      <c r="AA159" s="999">
        <f>IF(OR(AC159&lt;0.01,AC159="n/a"),"n/a",I159/AC159)</f>
        <v>28.973094170403588</v>
      </c>
      <c r="AB159" s="1000">
        <v>12</v>
      </c>
      <c r="AC159" s="978">
        <v>2.23</v>
      </c>
      <c r="AD159" s="978">
        <v>2.62</v>
      </c>
      <c r="AE159" s="978">
        <v>3.92</v>
      </c>
      <c r="AF159" s="978">
        <v>6.74</v>
      </c>
      <c r="AG159" s="978">
        <v>37.200000000000003</v>
      </c>
      <c r="AH159" s="978">
        <v>4.9000000000000004</v>
      </c>
      <c r="AI159" s="978">
        <v>8.48</v>
      </c>
      <c r="AJ159" s="978">
        <v>8.4</v>
      </c>
      <c r="AK159" s="978">
        <v>11.09</v>
      </c>
      <c r="AL159" s="991">
        <v>16090</v>
      </c>
      <c r="AM159" s="985">
        <v>0.2</v>
      </c>
      <c r="AN159" s="978">
        <v>0.89</v>
      </c>
      <c r="AO159" s="838">
        <f>IF(U159="n/a","n/a",IF(AA159&lt;0,"n/a",IF(AA159="n/a","n/a",J159+U159-AA159)))</f>
        <v>-18.365422424959128</v>
      </c>
      <c r="AP159" s="839">
        <f>IF(U159="n/a","n/a",J159+U159)</f>
        <v>10.60767174544446</v>
      </c>
      <c r="AQ159" s="1001">
        <f>IF(OR(AC159&lt;0.01,AF159="n/a"),"n/a",(I159/SQRT(22.5*AC159*(I159/AF159))-1)*100)</f>
        <v>194.60229667093017</v>
      </c>
      <c r="AR159" s="738">
        <f>INDEX(Historical!$C$7:$C$1442,MATCH(B159,Historical!$B$7:$B$1449,0))*IF(AH159="n/a",1.03,IF(AH159&lt;0,1.01,IF(AH159&gt;10,1.1,(1+AH159/100))))</f>
        <v>0.91472799999999999</v>
      </c>
      <c r="AS159" s="999">
        <f>IF($AI159="n/a",1.03*AR159,IF($AI159&lt;0,1.01*AR159,IF($AI159&gt;10,1.1*AR159,(1+$AI159/100)*AR159)))</f>
        <v>0.9922969344</v>
      </c>
      <c r="AT159" s="999">
        <f>IF($AK159="n/a",1.03*AS159,IF($AK159&lt;0,1.01*AS159,IF($AK159&gt;10,1.1*AS159,(1+$AK159/100)*AS159)))</f>
        <v>1.09152662784</v>
      </c>
      <c r="AU159" s="999">
        <f>IF($AK159="n/a",1.03*AT159,IF($AK159&lt;0,1.01*AT159,IF($AK159&gt;10,1.1*AT159,(1+$AK159/100)*AT159)))</f>
        <v>1.200679290624</v>
      </c>
      <c r="AV159" s="999">
        <f>IF($AK159="n/a",1.03*AU159,IF($AK159&lt;0,1.01*AU159,IF($AK159&gt;10,1.1*AU159,(1+$AK159/100)*AU159)))</f>
        <v>1.3207472196864001</v>
      </c>
      <c r="AW159" s="738">
        <f>SUM(AR159:AV159)</f>
        <v>5.5199780725503995</v>
      </c>
      <c r="AX159" s="846">
        <f>AW159/I159*100</f>
        <v>8.5435351687825403</v>
      </c>
      <c r="AY159" s="1080">
        <v>0.24</v>
      </c>
      <c r="AZ159" s="985">
        <v>43.99</v>
      </c>
      <c r="BA159" s="985">
        <v>-7.02</v>
      </c>
      <c r="BB159" s="985">
        <v>-1.8800000000000001</v>
      </c>
      <c r="BC159" s="985">
        <v>12.65</v>
      </c>
      <c r="BE159" s="700">
        <v>1997</v>
      </c>
      <c r="BF159" s="1013">
        <f>IF(BE159&gt;2008,0,IF(BE159&gt;2001,1,IF(BE159&gt;1990,2,IF(BE159&gt;1980,3,IF(BE159&gt;1973,4,IF(BE159&gt;1970,5,IF(BE159&gt;1960,6,IF(BE159&gt;1958,7,IF(BE159&gt;1953,8,9)))))))))</f>
        <v>2</v>
      </c>
      <c r="BG159" s="995">
        <v>14.000000000000002</v>
      </c>
    </row>
    <row r="160" spans="1:59" ht="11.25" customHeight="1" x14ac:dyDescent="0.2">
      <c r="A160" s="984" t="s">
        <v>1069</v>
      </c>
      <c r="B160" s="988" t="s">
        <v>1070</v>
      </c>
      <c r="C160" s="1070" t="s">
        <v>247</v>
      </c>
      <c r="D160" s="1070" t="s">
        <v>4415</v>
      </c>
      <c r="E160" s="828">
        <v>8</v>
      </c>
      <c r="F160" s="1148">
        <v>557</v>
      </c>
      <c r="G160" s="1136" t="s">
        <v>106</v>
      </c>
      <c r="H160" s="1136" t="s">
        <v>106</v>
      </c>
      <c r="I160" s="987">
        <v>91.98</v>
      </c>
      <c r="J160" s="738">
        <f>(M160/I160)*100</f>
        <v>0.59070812495470026</v>
      </c>
      <c r="K160" s="998">
        <v>0.54333333333333333</v>
      </c>
      <c r="L160" s="1000">
        <v>1</v>
      </c>
      <c r="M160" s="729">
        <f>K160*L160</f>
        <v>0.54333333333333333</v>
      </c>
      <c r="N160" s="983" t="s">
        <v>982</v>
      </c>
      <c r="O160" s="835">
        <v>0.50666666666666671</v>
      </c>
      <c r="P160" s="973">
        <v>43440</v>
      </c>
      <c r="Q160" s="973">
        <v>43469</v>
      </c>
      <c r="R160" s="729">
        <f>(K160-O160)/O160*100</f>
        <v>7.2368421052631486</v>
      </c>
      <c r="S160" s="795">
        <f>IF(INDEX(Historical!$D$7:$D$1442,MATCH(B160,Historical!$B$7:$B$1449,0))=0,"n/a",(INDEX(Historical!$C$7:$C$1442,MATCH(B160,Historical!$B$7:$B$1449,0))/INDEX(Historical!$D$7:$D$1442,MATCH(B160,Historical!$B$7:$B$1449,0))-1)*100)</f>
        <v>7.2368421052631415</v>
      </c>
      <c r="T160" s="795">
        <f>IF(INDEX(Historical!$F$7:$F$1442,MATCH(B160,Historical!$B$7:$B$1449,0))=0,"n/a",((INDEX(Historical!$C$7:$C$1442,MATCH(B160,Historical!$B$7:$B$1449,0))/INDEX(Historical!$F$7:$F$1442,MATCH(B160,Historical!$B$7:$B$1449,0)))^(1/3)-1)*100)</f>
        <v>12.330214454925081</v>
      </c>
      <c r="U160" s="795">
        <f>IF(INDEX(Historical!$H$7:$H$1442,MATCH(B160,Historical!$B$7:$B$1449,0))=0,"n/a",((INDEX(Historical!$C$7:$C$1442,MATCH(B160,Historical!$B$7:$B$1449,0))/INDEX(Historical!$H$7:$H$1442,MATCH(B160,Historical!$B$7:$B$1449,0)))^(1/5)-1)*100)</f>
        <v>13.379273635892975</v>
      </c>
      <c r="V160" s="795">
        <f>IF(INDEX(Historical!$O$7:$O$1442,MATCH(B160,Historical!$B$7:$B$1449,0))=0,"n/a",((INDEX(Historical!$C$7:$C$1442,MATCH(B160,Historical!$B$7:$B$1449,0))/INDEX(Historical!$O$7:$O$1442,MATCH(B160,Historical!$B$7:$B$1449,0)))^(1/10)-1)*100)</f>
        <v>12.543847979536849</v>
      </c>
      <c r="W160" s="796">
        <f>IF(OR(U160&lt;=0,U160="n/a",V160&lt;=0,V160="n/a"),"n/a",U160/V160)</f>
        <v>1.0666004289687647</v>
      </c>
      <c r="X160" s="797">
        <f>IF(OR(AJ160&lt;=0,AJ160="n/a",U160&lt;=0,U160="n/a"),"n/a",U160/AJ160)</f>
        <v>3.3448184089732438</v>
      </c>
      <c r="Y160" s="764" t="s">
        <v>4454</v>
      </c>
      <c r="Z160" s="738">
        <f>IF(OR(AC160&lt;0.01,AC160="n/a"),"n/a",M160/AC160*100)</f>
        <v>4.7619047619047619</v>
      </c>
      <c r="AA160" s="999">
        <f>IF(OR(AC160&lt;0.01,AC160="n/a"),"n/a",I160/AC160)</f>
        <v>8.0613496932515343</v>
      </c>
      <c r="AB160" s="1000">
        <v>12</v>
      </c>
      <c r="AC160" s="978">
        <v>11.41</v>
      </c>
      <c r="AD160" s="978">
        <v>0.67</v>
      </c>
      <c r="AE160" s="978">
        <v>1.3</v>
      </c>
      <c r="AF160" s="978">
        <v>2.4300000000000002</v>
      </c>
      <c r="AG160" s="978" t="s">
        <v>137</v>
      </c>
      <c r="AH160" s="978">
        <v>-29.7</v>
      </c>
      <c r="AI160" s="978">
        <v>1.51</v>
      </c>
      <c r="AJ160" s="978">
        <v>4</v>
      </c>
      <c r="AK160" s="978">
        <v>12</v>
      </c>
      <c r="AL160" s="991">
        <v>1260</v>
      </c>
      <c r="AM160" s="985">
        <v>2.5</v>
      </c>
      <c r="AN160" s="978">
        <v>1.72</v>
      </c>
      <c r="AO160" s="838">
        <f>IF(U160="n/a","n/a",IF(AA160&lt;0,"n/a",IF(AA160="n/a","n/a",J160+U160-AA160)))</f>
        <v>5.908632067596141</v>
      </c>
      <c r="AP160" s="839">
        <f>IF(U160="n/a","n/a",J160+U160)</f>
        <v>13.969981760847675</v>
      </c>
      <c r="AQ160" s="1001">
        <f>IF(OR(AC160&lt;0.01,AF160="n/a"),"n/a",(I160/SQRT(22.5*AC160*(I160/AF160))-1)*100)</f>
        <v>-6.6926708735500444</v>
      </c>
      <c r="AR160" s="738">
        <f>INDEX(Historical!$C$7:$C$1442,MATCH(B160,Historical!$B$7:$B$1449,0))*IF(AH160="n/a",1.03,IF(AH160&lt;0,1.01,IF(AH160&gt;10,1.1,(1+AH160/100))))</f>
        <v>0.54876666666666662</v>
      </c>
      <c r="AS160" s="999">
        <f>IF($AI160="n/a",1.03*AR160,IF($AI160&lt;0,1.01*AR160,IF($AI160&gt;10,1.1*AR160,(1+$AI160/100)*AR160)))</f>
        <v>0.55705304333333328</v>
      </c>
      <c r="AT160" s="999">
        <f>IF($AK160="n/a",1.03*AS160,IF($AK160&lt;0,1.01*AS160,IF($AK160&gt;10,1.1*AS160,(1+$AK160/100)*AS160)))</f>
        <v>0.6127583476666667</v>
      </c>
      <c r="AU160" s="999">
        <f>IF($AK160="n/a",1.03*AT160,IF($AK160&lt;0,1.01*AT160,IF($AK160&gt;10,1.1*AT160,(1+$AK160/100)*AT160)))</f>
        <v>0.67403418243333346</v>
      </c>
      <c r="AV160" s="999">
        <f>IF($AK160="n/a",1.03*AU160,IF($AK160&lt;0,1.01*AU160,IF($AK160&gt;10,1.1*AU160,(1+$AK160/100)*AU160)))</f>
        <v>0.74143760067666686</v>
      </c>
      <c r="AW160" s="738">
        <f>SUM(AR160:AV160)</f>
        <v>3.134049840776667</v>
      </c>
      <c r="AX160" s="846">
        <f>AW160/I160*100</f>
        <v>3.4073166348952673</v>
      </c>
      <c r="AY160" s="1080">
        <v>1.19</v>
      </c>
      <c r="AZ160" s="985">
        <v>23.34</v>
      </c>
      <c r="BA160" s="985">
        <v>-12.29</v>
      </c>
      <c r="BB160" s="985">
        <v>6.54</v>
      </c>
      <c r="BC160" s="985">
        <v>-0.31</v>
      </c>
      <c r="BE160" s="700">
        <v>2012</v>
      </c>
      <c r="BF160" s="1013">
        <f>IF(BE160&gt;2008,0,IF(BE160&gt;2001,1,IF(BE160&gt;1990,2,IF(BE160&gt;1980,3,IF(BE160&gt;1973,4,IF(BE160&gt;1970,5,IF(BE160&gt;1960,6,IF(BE160&gt;1958,7,IF(BE160&gt;1953,8,9)))))))))</f>
        <v>0</v>
      </c>
      <c r="BG160" s="995" t="s">
        <v>137</v>
      </c>
    </row>
    <row r="161" spans="1:59" ht="11.25" customHeight="1" x14ac:dyDescent="0.2">
      <c r="A161" s="976" t="s">
        <v>1063</v>
      </c>
      <c r="B161" s="988" t="s">
        <v>1064</v>
      </c>
      <c r="C161" s="1070" t="s">
        <v>154</v>
      </c>
      <c r="D161" s="1070" t="s">
        <v>4383</v>
      </c>
      <c r="E161" s="828">
        <v>10</v>
      </c>
      <c r="F161" s="1148">
        <v>324</v>
      </c>
      <c r="G161" s="1119" t="s">
        <v>37</v>
      </c>
      <c r="H161" s="1119" t="s">
        <v>37</v>
      </c>
      <c r="I161" s="987">
        <v>297.94</v>
      </c>
      <c r="J161" s="738">
        <f>(M161/I161)*100</f>
        <v>0.40276565751493587</v>
      </c>
      <c r="K161" s="990">
        <v>0.3</v>
      </c>
      <c r="L161" s="1000">
        <v>4</v>
      </c>
      <c r="M161" s="729">
        <f>K161*L161</f>
        <v>1.2</v>
      </c>
      <c r="N161" s="983" t="s">
        <v>119</v>
      </c>
      <c r="O161" s="831">
        <v>0.28000000000000003</v>
      </c>
      <c r="P161" s="973">
        <v>43322</v>
      </c>
      <c r="Q161" s="973">
        <v>43343</v>
      </c>
      <c r="R161" s="729">
        <f>(K161-O161)/O161*100</f>
        <v>7.1428571428571281</v>
      </c>
      <c r="S161" s="795">
        <f>IF(INDEX(Historical!$D$7:$D$1442,MATCH(B161,Historical!$B$7:$B$1449,0))=0,"n/a",(INDEX(Historical!$C$7:$C$1442,MATCH(B161,Historical!$B$7:$B$1449,0))/INDEX(Historical!$D$7:$D$1442,MATCH(B161,Historical!$B$7:$B$1449,0))-1)*100)</f>
        <v>7.4074074074073959</v>
      </c>
      <c r="T161" s="795">
        <f>IF(INDEX(Historical!$F$7:$F$1442,MATCH(B161,Historical!$B$7:$B$1449,0))=0,"n/a",((INDEX(Historical!$C$7:$C$1442,MATCH(B161,Historical!$B$7:$B$1449,0))/INDEX(Historical!$F$7:$F$1442,MATCH(B161,Historical!$B$7:$B$1449,0)))^(1/3)-1)*100)</f>
        <v>8.0330707256288658</v>
      </c>
      <c r="U161" s="795">
        <f>IF(INDEX(Historical!$H$7:$H$1442,MATCH(B161,Historical!$B$7:$B$1449,0))=0,"n/a",((INDEX(Historical!$C$7:$C$1442,MATCH(B161,Historical!$B$7:$B$1449,0))/INDEX(Historical!$H$7:$H$1442,MATCH(B161,Historical!$B$7:$B$1449,0)))^(1/5)-1)*100)</f>
        <v>8.8250510077843671</v>
      </c>
      <c r="V161" s="795">
        <f>IF(INDEX(Historical!$O$7:$O$1442,MATCH(B161,Historical!$B$7:$B$1449,0))=0,"n/a",((INDEX(Historical!$C$7:$C$1442,MATCH(B161,Historical!$B$7:$B$1449,0))/INDEX(Historical!$O$7:$O$1442,MATCH(B161,Historical!$B$7:$B$1449,0)))^(1/10)-1)*100)</f>
        <v>17.064354502381818</v>
      </c>
      <c r="W161" s="796">
        <f>IF(OR(U161&lt;=0,U161="n/a",V161&lt;=0,V161="n/a"),"n/a",U161/V161)</f>
        <v>0.5171628968767954</v>
      </c>
      <c r="X161" s="797">
        <f>IF(OR(AJ161&lt;=0,AJ161="n/a",U161&lt;=0,U161="n/a"),"n/a",U161/AJ161)</f>
        <v>2.8467906476723766</v>
      </c>
      <c r="Y161" s="757"/>
      <c r="Z161" s="738">
        <f>IF(OR(AC161&lt;0.01,AC161="n/a"),"n/a",M161/AC161*100)</f>
        <v>10.204081632653061</v>
      </c>
      <c r="AA161" s="999">
        <f>IF(OR(AC161&lt;0.01,AC161="n/a"),"n/a",I161/AC161)</f>
        <v>25.335034013605444</v>
      </c>
      <c r="AB161" s="1000">
        <v>12</v>
      </c>
      <c r="AC161" s="978">
        <v>11.76</v>
      </c>
      <c r="AD161" s="978">
        <v>1.83</v>
      </c>
      <c r="AE161" s="978">
        <v>2.71</v>
      </c>
      <c r="AF161" s="978">
        <v>8.43</v>
      </c>
      <c r="AG161" s="978">
        <v>37.9</v>
      </c>
      <c r="AH161" s="978">
        <v>-17.100000000000001</v>
      </c>
      <c r="AI161" s="978">
        <v>5.91</v>
      </c>
      <c r="AJ161" s="978">
        <v>3.1</v>
      </c>
      <c r="AK161" s="978">
        <v>13.850000000000001</v>
      </c>
      <c r="AL161" s="991">
        <v>4760</v>
      </c>
      <c r="AM161" s="985">
        <v>1.3</v>
      </c>
      <c r="AN161" s="978">
        <v>0.23</v>
      </c>
      <c r="AO161" s="838">
        <f>IF(U161="n/a","n/a",IF(AA161&lt;0,"n/a",IF(AA161="n/a","n/a",J161+U161-AA161)))</f>
        <v>-16.107217348306143</v>
      </c>
      <c r="AP161" s="839">
        <f>IF(U161="n/a","n/a",J161+U161)</f>
        <v>9.2278166652993026</v>
      </c>
      <c r="AQ161" s="1001">
        <f>IF(OR(AC161&lt;0.01,AF161="n/a"),"n/a",(I161/SQRT(22.5*AC161*(I161/AF161))-1)*100)</f>
        <v>208.0940236967308</v>
      </c>
      <c r="AR161" s="738">
        <f>INDEX(Historical!$C$7:$C$1442,MATCH(B161,Historical!$B$7:$B$1449,0))*IF(AH161="n/a",1.03,IF(AH161&lt;0,1.01,IF(AH161&gt;10,1.1,(1+AH161/100))))</f>
        <v>1.1716</v>
      </c>
      <c r="AS161" s="999">
        <f>IF($AI161="n/a",1.03*AR161,IF($AI161&lt;0,1.01*AR161,IF($AI161&gt;10,1.1*AR161,(1+$AI161/100)*AR161)))</f>
        <v>1.2408415599999998</v>
      </c>
      <c r="AT161" s="999">
        <f>IF($AK161="n/a",1.03*AS161,IF($AK161&lt;0,1.01*AS161,IF($AK161&gt;10,1.1*AS161,(1+$AK161/100)*AS161)))</f>
        <v>1.3649257159999999</v>
      </c>
      <c r="AU161" s="999">
        <f>IF($AK161="n/a",1.03*AT161,IF($AK161&lt;0,1.01*AT161,IF($AK161&gt;10,1.1*AT161,(1+$AK161/100)*AT161)))</f>
        <v>1.5014182876</v>
      </c>
      <c r="AV161" s="999">
        <f>IF($AK161="n/a",1.03*AU161,IF($AK161&lt;0,1.01*AU161,IF($AK161&gt;10,1.1*AU161,(1+$AK161/100)*AU161)))</f>
        <v>1.65156011636</v>
      </c>
      <c r="AW161" s="738">
        <f>SUM(AR161:AV161)</f>
        <v>6.9303456799599994</v>
      </c>
      <c r="AX161" s="846">
        <f>AW161/I161*100</f>
        <v>2.3260876954957372</v>
      </c>
      <c r="AY161" s="1080">
        <v>1.22</v>
      </c>
      <c r="AZ161" s="985">
        <v>22.13</v>
      </c>
      <c r="BA161" s="985">
        <v>-11.32</v>
      </c>
      <c r="BB161" s="985">
        <v>2.64</v>
      </c>
      <c r="BC161" s="985">
        <v>-3.8899999999999997</v>
      </c>
      <c r="BE161" s="700">
        <v>2009</v>
      </c>
      <c r="BF161" s="1013">
        <f>IF(BE161&gt;2008,0,IF(BE161&gt;2001,1,IF(BE161&gt;1990,2,IF(BE161&gt;1980,3,IF(BE161&gt;1973,4,IF(BE161&gt;1970,5,IF(BE161&gt;1960,6,IF(BE161&gt;1958,7,IF(BE161&gt;1953,8,9)))))))))</f>
        <v>0</v>
      </c>
      <c r="BG161" s="995">
        <v>22</v>
      </c>
    </row>
    <row r="162" spans="1:59" ht="11.25" customHeight="1" x14ac:dyDescent="0.2">
      <c r="A162" s="984" t="s">
        <v>1065</v>
      </c>
      <c r="B162" s="988" t="s">
        <v>1066</v>
      </c>
      <c r="C162" s="1070" t="s">
        <v>108</v>
      </c>
      <c r="D162" s="1070" t="s">
        <v>4401</v>
      </c>
      <c r="E162" s="828">
        <v>7</v>
      </c>
      <c r="F162" s="1148">
        <v>625</v>
      </c>
      <c r="G162" s="1148" t="s">
        <v>37</v>
      </c>
      <c r="H162" s="1148" t="s">
        <v>37</v>
      </c>
      <c r="I162" s="987">
        <v>44.46</v>
      </c>
      <c r="J162" s="738">
        <f>(M162/I162)*100</f>
        <v>3.0589293747188484</v>
      </c>
      <c r="K162" s="990">
        <v>0.34</v>
      </c>
      <c r="L162" s="1000">
        <v>4</v>
      </c>
      <c r="M162" s="729">
        <f>K162*L162</f>
        <v>1.36</v>
      </c>
      <c r="N162" s="983" t="s">
        <v>149</v>
      </c>
      <c r="O162" s="831">
        <v>0.28000000000000003</v>
      </c>
      <c r="P162" s="973">
        <v>43349</v>
      </c>
      <c r="Q162" s="973">
        <v>43364</v>
      </c>
      <c r="R162" s="729">
        <f>(K162-O162)/O162*100</f>
        <v>21.428571428571423</v>
      </c>
      <c r="S162" s="795">
        <f>IF(INDEX(Historical!$D$7:$D$1442,MATCH(B162,Historical!$B$7:$B$1449,0))=0,"n/a",(INDEX(Historical!$C$7:$C$1442,MATCH(B162,Historical!$B$7:$B$1449,0))/INDEX(Historical!$D$7:$D$1442,MATCH(B162,Historical!$B$7:$B$1449,0))-1)*100)</f>
        <v>12.72727272727272</v>
      </c>
      <c r="T162" s="795">
        <f>IF(INDEX(Historical!$F$7:$F$1442,MATCH(B162,Historical!$B$7:$B$1449,0))=0,"n/a",((INDEX(Historical!$C$7:$C$1442,MATCH(B162,Historical!$B$7:$B$1449,0))/INDEX(Historical!$F$7:$F$1442,MATCH(B162,Historical!$B$7:$B$1449,0)))^(1/3)-1)*100)</f>
        <v>7.4337070988966358</v>
      </c>
      <c r="U162" s="795">
        <f>IF(INDEX(Historical!$H$7:$H$1442,MATCH(B162,Historical!$B$7:$B$1449,0))=0,"n/a",((INDEX(Historical!$C$7:$C$1442,MATCH(B162,Historical!$B$7:$B$1449,0))/INDEX(Historical!$H$7:$H$1442,MATCH(B162,Historical!$B$7:$B$1449,0)))^(1/5)-1)*100)</f>
        <v>7.3446703178892792</v>
      </c>
      <c r="V162" s="795">
        <f>IF(INDEX(Historical!$O$7:$O$1442,MATCH(B162,Historical!$B$7:$B$1449,0))=0,"n/a",((INDEX(Historical!$C$7:$C$1442,MATCH(B162,Historical!$B$7:$B$1449,0))/INDEX(Historical!$O$7:$O$1442,MATCH(B162,Historical!$B$7:$B$1449,0)))^(1/10)-1)*100)</f>
        <v>0.49720137555864241</v>
      </c>
      <c r="W162" s="796">
        <f>IF(OR(U162&lt;=0,U162="n/a",V162&lt;=0,V162="n/a"),"n/a",U162/V162)</f>
        <v>14.772023326840158</v>
      </c>
      <c r="X162" s="797">
        <f>IF(OR(AJ162&lt;=0,AJ162="n/a",U162&lt;=0,U162="n/a"),"n/a",U162/AJ162)</f>
        <v>0.8956915021816193</v>
      </c>
      <c r="Y162" s="753"/>
      <c r="Z162" s="738">
        <f>IF(OR(AC162&lt;0.01,AC162="n/a"),"n/a",M162/AC162*100)</f>
        <v>36.657681940700812</v>
      </c>
      <c r="AA162" s="999">
        <f>IF(OR(AC162&lt;0.01,AC162="n/a"),"n/a",I162/AC162)</f>
        <v>11.983827493261456</v>
      </c>
      <c r="AB162" s="1000">
        <v>12</v>
      </c>
      <c r="AC162" s="978">
        <v>3.71</v>
      </c>
      <c r="AD162" s="978">
        <v>1.33</v>
      </c>
      <c r="AE162" s="978">
        <v>4.32</v>
      </c>
      <c r="AF162" s="978">
        <v>1.1399999999999999</v>
      </c>
      <c r="AG162" s="978">
        <v>8.1</v>
      </c>
      <c r="AH162" s="978">
        <v>25.900000000000002</v>
      </c>
      <c r="AI162" s="978">
        <v>6.68</v>
      </c>
      <c r="AJ162" s="978">
        <v>8.2000000000000011</v>
      </c>
      <c r="AK162" s="978">
        <v>9</v>
      </c>
      <c r="AL162" s="991">
        <v>3170</v>
      </c>
      <c r="AM162" s="985">
        <v>0.84</v>
      </c>
      <c r="AN162" s="978">
        <v>0.01</v>
      </c>
      <c r="AO162" s="838">
        <f>IF(U162="n/a","n/a",IF(AA162&lt;0,"n/a",IF(AA162="n/a","n/a",J162+U162-AA162)))</f>
        <v>-1.5802278006533292</v>
      </c>
      <c r="AP162" s="839">
        <f>IF(U162="n/a","n/a",J162+U162)</f>
        <v>10.403599692608127</v>
      </c>
      <c r="AQ162" s="1001">
        <f>IF(OR(AC162&lt;0.01,AF162="n/a"),"n/a",(I162/SQRT(22.5*AC162*(I162/AF162))-1)*100)</f>
        <v>-22.07820632249835</v>
      </c>
      <c r="AR162" s="738">
        <f>INDEX(Historical!$C$7:$C$1442,MATCH(B162,Historical!$B$7:$B$1449,0))*IF(AH162="n/a",1.03,IF(AH162&lt;0,1.01,IF(AH162&gt;10,1.1,(1+AH162/100))))</f>
        <v>1.3640000000000001</v>
      </c>
      <c r="AS162" s="999">
        <f>IF($AI162="n/a",1.03*AR162,IF($AI162&lt;0,1.01*AR162,IF($AI162&gt;10,1.1*AR162,(1+$AI162/100)*AR162)))</f>
        <v>1.4551152000000001</v>
      </c>
      <c r="AT162" s="999">
        <f>IF($AK162="n/a",1.03*AS162,IF($AK162&lt;0,1.01*AS162,IF($AK162&gt;10,1.1*AS162,(1+$AK162/100)*AS162)))</f>
        <v>1.5860755680000003</v>
      </c>
      <c r="AU162" s="999">
        <f>IF($AK162="n/a",1.03*AT162,IF($AK162&lt;0,1.01*AT162,IF($AK162&gt;10,1.1*AT162,(1+$AK162/100)*AT162)))</f>
        <v>1.7288223691200004</v>
      </c>
      <c r="AV162" s="999">
        <f>IF($AK162="n/a",1.03*AU162,IF($AK162&lt;0,1.01*AU162,IF($AK162&gt;10,1.1*AU162,(1+$AK162/100)*AU162)))</f>
        <v>1.8844163823408007</v>
      </c>
      <c r="AW162" s="738">
        <f>SUM(AR162:AV162)</f>
        <v>8.0184295194608026</v>
      </c>
      <c r="AX162" s="846">
        <f>AW162/I162*100</f>
        <v>18.035154114846609</v>
      </c>
      <c r="AY162" s="1080">
        <v>1.37</v>
      </c>
      <c r="AZ162" s="985">
        <v>28.42</v>
      </c>
      <c r="BA162" s="985">
        <v>-25.4</v>
      </c>
      <c r="BB162" s="985">
        <v>5.65</v>
      </c>
      <c r="BC162" s="985">
        <v>-14.000000000000002</v>
      </c>
      <c r="BE162" s="700">
        <v>2012</v>
      </c>
      <c r="BF162" s="1013">
        <f>IF(BE162&gt;2008,0,IF(BE162&gt;2001,1,IF(BE162&gt;1990,2,IF(BE162&gt;1980,3,IF(BE162&gt;1973,4,IF(BE162&gt;1970,5,IF(BE162&gt;1960,6,IF(BE162&gt;1958,7,IF(BE162&gt;1953,8,9)))))))))</f>
        <v>0</v>
      </c>
      <c r="BG162" s="995">
        <v>1.0999999999999999</v>
      </c>
    </row>
    <row r="163" spans="1:59" ht="11.25" customHeight="1" x14ac:dyDescent="0.2">
      <c r="A163" s="976" t="s">
        <v>484</v>
      </c>
      <c r="B163" s="988" t="s">
        <v>485</v>
      </c>
      <c r="C163" s="1070" t="s">
        <v>112</v>
      </c>
      <c r="D163" s="1070" t="s">
        <v>4417</v>
      </c>
      <c r="E163" s="828">
        <v>21</v>
      </c>
      <c r="F163" s="1148">
        <v>159</v>
      </c>
      <c r="G163" s="1092" t="s">
        <v>106</v>
      </c>
      <c r="H163" s="1092" t="s">
        <v>106</v>
      </c>
      <c r="I163" s="987">
        <v>86.77</v>
      </c>
      <c r="J163" s="738">
        <f>(M163/I163)*100</f>
        <v>2.3049441051054513</v>
      </c>
      <c r="K163" s="997">
        <v>0.5</v>
      </c>
      <c r="L163" s="1000">
        <v>4</v>
      </c>
      <c r="M163" s="729">
        <f>K163*L163</f>
        <v>2</v>
      </c>
      <c r="N163" s="983" t="s">
        <v>152</v>
      </c>
      <c r="O163" s="832">
        <v>0.46</v>
      </c>
      <c r="P163" s="973">
        <v>43448</v>
      </c>
      <c r="Q163" s="973">
        <v>43465</v>
      </c>
      <c r="R163" s="729">
        <f>(K163-O163)/O163*100</f>
        <v>8.6956521739130395</v>
      </c>
      <c r="S163" s="795">
        <f>IF(INDEX(Historical!$D$7:$D$1442,MATCH(B163,Historical!$B$7:$B$1449,0))=0,"n/a",(INDEX(Historical!$C$7:$C$1442,MATCH(B163,Historical!$B$7:$B$1449,0))/INDEX(Historical!$D$7:$D$1442,MATCH(B163,Historical!$B$7:$B$1449,0))-1)*100)</f>
        <v>3.8674033149171283</v>
      </c>
      <c r="T163" s="795">
        <f>IF(INDEX(Historical!$F$7:$F$1442,MATCH(B163,Historical!$B$7:$B$1449,0))=0,"n/a",((INDEX(Historical!$C$7:$C$1442,MATCH(B163,Historical!$B$7:$B$1449,0))/INDEX(Historical!$F$7:$F$1442,MATCH(B163,Historical!$B$7:$B$1449,0)))^(1/3)-1)*100)</f>
        <v>6.1905977876208995</v>
      </c>
      <c r="U163" s="795">
        <f>IF(INDEX(Historical!$H$7:$H$1442,MATCH(B163,Historical!$B$7:$B$1449,0))=0,"n/a",((INDEX(Historical!$C$7:$C$1442,MATCH(B163,Historical!$B$7:$B$1449,0))/INDEX(Historical!$H$7:$H$1442,MATCH(B163,Historical!$B$7:$B$1449,0)))^(1/5)-1)*100)</f>
        <v>6.0732713038533337</v>
      </c>
      <c r="V163" s="795">
        <f>IF(INDEX(Historical!$O$7:$O$1442,MATCH(B163,Historical!$B$7:$B$1449,0))=0,"n/a",((INDEX(Historical!$C$7:$C$1442,MATCH(B163,Historical!$B$7:$B$1449,0))/INDEX(Historical!$O$7:$O$1442,MATCH(B163,Historical!$B$7:$B$1449,0)))^(1/10)-1)*100)</f>
        <v>7.8866027333313271</v>
      </c>
      <c r="W163" s="796">
        <f>IF(OR(U163&lt;=0,U163="n/a",V163&lt;=0,V163="n/a"),"n/a",U163/V163)</f>
        <v>0.77007445527663387</v>
      </c>
      <c r="X163" s="797" t="str">
        <f>IF(OR(AJ163&lt;=0,AJ163="n/a",U163&lt;=0,U163="n/a"),"n/a",U163/AJ163)</f>
        <v>n/a</v>
      </c>
      <c r="Y163" s="752"/>
      <c r="Z163" s="738">
        <f>IF(OR(AC163&lt;0.01,AC163="n/a"),"n/a",M163/AC163*100)</f>
        <v>45.351473922902493</v>
      </c>
      <c r="AA163" s="999">
        <f>IF(OR(AC163&lt;0.01,AC163="n/a"),"n/a",I163/AC163)</f>
        <v>19.675736961451246</v>
      </c>
      <c r="AB163" s="1000">
        <v>12</v>
      </c>
      <c r="AC163" s="978">
        <v>4.41</v>
      </c>
      <c r="AD163" s="978">
        <v>1.31</v>
      </c>
      <c r="AE163" s="978">
        <v>0.73</v>
      </c>
      <c r="AF163" s="978">
        <v>7.69</v>
      </c>
      <c r="AG163" s="978">
        <v>42</v>
      </c>
      <c r="AH163" s="978">
        <v>-2.9000000000000004</v>
      </c>
      <c r="AI163" s="978">
        <v>8.2900000000000009</v>
      </c>
      <c r="AJ163" s="978">
        <v>-1</v>
      </c>
      <c r="AK163" s="978">
        <v>14.99</v>
      </c>
      <c r="AL163" s="991">
        <v>12040</v>
      </c>
      <c r="AM163" s="985">
        <v>0.89999999999999991</v>
      </c>
      <c r="AN163" s="978">
        <v>0.9</v>
      </c>
      <c r="AO163" s="838">
        <f>IF(U163="n/a","n/a",IF(AA163&lt;0,"n/a",IF(AA163="n/a","n/a",J163+U163-AA163)))</f>
        <v>-11.297521552492462</v>
      </c>
      <c r="AP163" s="839">
        <f>IF(U163="n/a","n/a",J163+U163)</f>
        <v>8.3782154089587841</v>
      </c>
      <c r="AQ163" s="1001">
        <f>IF(OR(AC163&lt;0.01,AF163="n/a"),"n/a",(I163/SQRT(22.5*AC163*(I163/AF163))-1)*100)</f>
        <v>159.32083708843936</v>
      </c>
      <c r="AR163" s="738">
        <f>INDEX(Historical!$C$7:$C$1442,MATCH(B163,Historical!$B$7:$B$1449,0))*IF(AH163="n/a",1.03,IF(AH163&lt;0,1.01,IF(AH163&gt;10,1.1,(1+AH163/100))))</f>
        <v>1.8987999999999998</v>
      </c>
      <c r="AS163" s="999">
        <f>IF($AI163="n/a",1.03*AR163,IF($AI163&lt;0,1.01*AR163,IF($AI163&gt;10,1.1*AR163,(1+$AI163/100)*AR163)))</f>
        <v>2.0562105199999996</v>
      </c>
      <c r="AT163" s="999">
        <f>IF($AK163="n/a",1.03*AS163,IF($AK163&lt;0,1.01*AS163,IF($AK163&gt;10,1.1*AS163,(1+$AK163/100)*AS163)))</f>
        <v>2.2618315719999997</v>
      </c>
      <c r="AU163" s="999">
        <f>IF($AK163="n/a",1.03*AT163,IF($AK163&lt;0,1.01*AT163,IF($AK163&gt;10,1.1*AT163,(1+$AK163/100)*AT163)))</f>
        <v>2.4880147292000001</v>
      </c>
      <c r="AV163" s="999">
        <f>IF($AK163="n/a",1.03*AU163,IF($AK163&lt;0,1.01*AU163,IF($AK163&gt;10,1.1*AU163,(1+$AK163/100)*AU163)))</f>
        <v>2.7368162021200004</v>
      </c>
      <c r="AW163" s="738">
        <f>SUM(AR163:AV163)</f>
        <v>11.441673023319998</v>
      </c>
      <c r="AX163" s="846">
        <f>AW163/I163*100</f>
        <v>13.186208393822749</v>
      </c>
      <c r="AY163" s="1080">
        <v>0.64</v>
      </c>
      <c r="AZ163" s="985">
        <v>10.07</v>
      </c>
      <c r="BA163" s="985">
        <v>-14.26</v>
      </c>
      <c r="BB163" s="985">
        <v>0.33</v>
      </c>
      <c r="BC163" s="985">
        <v>-3.7699999999999996</v>
      </c>
      <c r="BE163" s="700">
        <v>1999</v>
      </c>
      <c r="BF163" s="1013">
        <f>IF(BE163&gt;2008,0,IF(BE163&gt;2001,1,IF(BE163&gt;1990,2,IF(BE163&gt;1980,3,IF(BE163&gt;1973,4,IF(BE163&gt;1970,5,IF(BE163&gt;1960,6,IF(BE163&gt;1958,7,IF(BE163&gt;1953,8,9)))))))))</f>
        <v>2</v>
      </c>
      <c r="BG163" s="995">
        <v>14.399999999999999</v>
      </c>
    </row>
    <row r="164" spans="1:59" ht="11.25" customHeight="1" x14ac:dyDescent="0.2">
      <c r="A164" s="976" t="s">
        <v>1067</v>
      </c>
      <c r="B164" s="988" t="s">
        <v>1068</v>
      </c>
      <c r="C164" s="1070" t="s">
        <v>247</v>
      </c>
      <c r="D164" s="1070" t="s">
        <v>4379</v>
      </c>
      <c r="E164" s="828">
        <v>9</v>
      </c>
      <c r="F164" s="1148">
        <v>364</v>
      </c>
      <c r="G164" s="1148" t="s">
        <v>106</v>
      </c>
      <c r="H164" s="1148" t="s">
        <v>106</v>
      </c>
      <c r="I164" s="987">
        <v>5.8</v>
      </c>
      <c r="J164" s="738">
        <f>(M164/I164)*100</f>
        <v>5.862068965517242</v>
      </c>
      <c r="K164" s="990">
        <v>8.5000000000000006E-2</v>
      </c>
      <c r="L164" s="1000">
        <v>4</v>
      </c>
      <c r="M164" s="729">
        <f>K164*L164</f>
        <v>0.34</v>
      </c>
      <c r="N164" s="983" t="s">
        <v>164</v>
      </c>
      <c r="O164" s="831">
        <v>8.2500000000000004E-2</v>
      </c>
      <c r="P164" s="694">
        <v>43175</v>
      </c>
      <c r="Q164" s="694">
        <v>43192</v>
      </c>
      <c r="R164" s="729">
        <f>(K164-O164)/O164*100</f>
        <v>3.0303030303030329</v>
      </c>
      <c r="S164" s="795">
        <f>IF(INDEX(Historical!$D$7:$D$1442,MATCH(B164,Historical!$B$7:$B$1449,0))=0,"n/a",(INDEX(Historical!$C$7:$C$1442,MATCH(B164,Historical!$B$7:$B$1449,0))/INDEX(Historical!$D$7:$D$1442,MATCH(B164,Historical!$B$7:$B$1449,0))-1)*100)</f>
        <v>3.0303030303030276</v>
      </c>
      <c r="T164" s="795">
        <f>IF(INDEX(Historical!$F$7:$F$1442,MATCH(B164,Historical!$B$7:$B$1449,0))=0,"n/a",((INDEX(Historical!$C$7:$C$1442,MATCH(B164,Historical!$B$7:$B$1449,0))/INDEX(Historical!$F$7:$F$1442,MATCH(B164,Historical!$B$7:$B$1449,0)))^(1/3)-1)*100)</f>
        <v>3.4057285912321822</v>
      </c>
      <c r="U164" s="795">
        <f>IF(INDEX(Historical!$H$7:$H$1442,MATCH(B164,Historical!$B$7:$B$1449,0))=0,"n/a",((INDEX(Historical!$C$7:$C$1442,MATCH(B164,Historical!$B$7:$B$1449,0))/INDEX(Historical!$H$7:$H$1442,MATCH(B164,Historical!$B$7:$B$1449,0)))^(1/5)-1)*100)</f>
        <v>7.2145025900850923</v>
      </c>
      <c r="V164" s="795" t="str">
        <f>IF(INDEX(Historical!$O$7:$O$1442,MATCH(B164,Historical!$B$7:$B$1449,0))=0,"n/a",((INDEX(Historical!$C$7:$C$1442,MATCH(B164,Historical!$B$7:$B$1449,0))/INDEX(Historical!$O$7:$O$1442,MATCH(B164,Historical!$B$7:$B$1449,0)))^(1/10)-1)*100)</f>
        <v>n/a</v>
      </c>
      <c r="W164" s="796" t="str">
        <f>IF(OR(U164&lt;=0,U164="n/a",V164&lt;=0,V164="n/a"),"n/a",U164/V164)</f>
        <v>n/a</v>
      </c>
      <c r="X164" s="797" t="str">
        <f>IF(OR(AJ164&lt;=0,AJ164="n/a",U164&lt;=0,U164="n/a"),"n/a",U164/AJ164)</f>
        <v>n/a</v>
      </c>
      <c r="Y164" s="752"/>
      <c r="Z164" s="738">
        <f>IF(OR(AC164&lt;0.01,AC164="n/a"),"n/a",M164/AC164*100)</f>
        <v>66.666666666666671</v>
      </c>
      <c r="AA164" s="999">
        <f>IF(OR(AC164&lt;0.01,AC164="n/a"),"n/a",I164/AC164)</f>
        <v>11.372549019607842</v>
      </c>
      <c r="AB164" s="1000">
        <v>1</v>
      </c>
      <c r="AC164" s="978">
        <v>0.51</v>
      </c>
      <c r="AD164" s="978">
        <v>1.1299999999999999</v>
      </c>
      <c r="AE164" s="978">
        <v>0.33</v>
      </c>
      <c r="AF164" s="978">
        <v>1.0900000000000001</v>
      </c>
      <c r="AG164" s="978">
        <v>12.1</v>
      </c>
      <c r="AH164" s="978">
        <v>2.2999999999999998</v>
      </c>
      <c r="AI164" s="978">
        <v>-19.220000000000002</v>
      </c>
      <c r="AJ164" s="978">
        <v>-8.1</v>
      </c>
      <c r="AK164" s="978">
        <v>10</v>
      </c>
      <c r="AL164" s="991">
        <v>716.01</v>
      </c>
      <c r="AM164" s="985">
        <v>1.2</v>
      </c>
      <c r="AN164" s="978">
        <v>0.09</v>
      </c>
      <c r="AO164" s="838">
        <f>IF(U164="n/a","n/a",IF(AA164&lt;0,"n/a",IF(AA164="n/a","n/a",J164+U164-AA164)))</f>
        <v>1.7040225359944934</v>
      </c>
      <c r="AP164" s="839">
        <f>IF(U164="n/a","n/a",J164+U164)</f>
        <v>13.076571555602335</v>
      </c>
      <c r="AQ164" s="1001">
        <f>IF(OR(AC164&lt;0.01,AF164="n/a"),"n/a",(I164/SQRT(22.5*AC164*(I164/AF164))-1)*100)</f>
        <v>-25.774881665832737</v>
      </c>
      <c r="AR164" s="738">
        <f>INDEX(Historical!$C$7:$C$1442,MATCH(B164,Historical!$B$7:$B$1449,0))*IF(AH164="n/a",1.03,IF(AH164&lt;0,1.01,IF(AH164&gt;10,1.1,(1+AH164/100))))</f>
        <v>0.34782000000000002</v>
      </c>
      <c r="AS164" s="999">
        <f>IF($AI164="n/a",1.03*AR164,IF($AI164&lt;0,1.01*AR164,IF($AI164&gt;10,1.1*AR164,(1+$AI164/100)*AR164)))</f>
        <v>0.3512982</v>
      </c>
      <c r="AT164" s="999">
        <f>IF($AK164="n/a",1.03*AS164,IF($AK164&lt;0,1.01*AS164,IF($AK164&gt;10,1.1*AS164,(1+$AK164/100)*AS164)))</f>
        <v>0.38642802000000004</v>
      </c>
      <c r="AU164" s="999">
        <f>IF($AK164="n/a",1.03*AT164,IF($AK164&lt;0,1.01*AT164,IF($AK164&gt;10,1.1*AT164,(1+$AK164/100)*AT164)))</f>
        <v>0.42507082200000007</v>
      </c>
      <c r="AV164" s="999">
        <f>IF($AK164="n/a",1.03*AU164,IF($AK164&lt;0,1.01*AU164,IF($AK164&gt;10,1.1*AU164,(1+$AK164/100)*AU164)))</f>
        <v>0.46757790420000012</v>
      </c>
      <c r="AW164" s="738">
        <f>SUM(AR164:AV164)</f>
        <v>1.9781949462000004</v>
      </c>
      <c r="AX164" s="846">
        <f>AW164/I164*100</f>
        <v>34.106809417241386</v>
      </c>
      <c r="AY164" s="1080">
        <v>0.46</v>
      </c>
      <c r="AZ164" s="985">
        <v>31.22</v>
      </c>
      <c r="BA164" s="985">
        <v>-46.79</v>
      </c>
      <c r="BB164" s="985">
        <v>-4.49</v>
      </c>
      <c r="BC164" s="985">
        <v>-28.689999999999998</v>
      </c>
      <c r="BE164" s="700">
        <v>2010</v>
      </c>
      <c r="BF164" s="1013">
        <f>IF(BE164&gt;2008,0,IF(BE164&gt;2001,1,IF(BE164&gt;1990,2,IF(BE164&gt;1980,3,IF(BE164&gt;1973,4,IF(BE164&gt;1970,5,IF(BE164&gt;1960,6,IF(BE164&gt;1958,7,IF(BE164&gt;1953,8,9)))))))))</f>
        <v>0</v>
      </c>
      <c r="BG164" s="995">
        <v>7.3</v>
      </c>
    </row>
    <row r="165" spans="1:59" ht="11.25" customHeight="1" x14ac:dyDescent="0.2">
      <c r="A165" s="976" t="s">
        <v>180</v>
      </c>
      <c r="B165" s="988" t="s">
        <v>181</v>
      </c>
      <c r="C165" s="1070" t="s">
        <v>108</v>
      </c>
      <c r="D165" s="1070" t="s">
        <v>118</v>
      </c>
      <c r="E165" s="828">
        <v>58</v>
      </c>
      <c r="F165" s="1148">
        <v>10</v>
      </c>
      <c r="G165" s="1148" t="s">
        <v>37</v>
      </c>
      <c r="H165" s="1148" t="s">
        <v>37</v>
      </c>
      <c r="I165" s="978">
        <v>81.12</v>
      </c>
      <c r="J165" s="738">
        <f>(M165/I165)*100</f>
        <v>2.613412228796844</v>
      </c>
      <c r="K165" s="990">
        <v>0.53</v>
      </c>
      <c r="L165" s="1000">
        <v>4</v>
      </c>
      <c r="M165" s="729">
        <f>K165*L165</f>
        <v>2.12</v>
      </c>
      <c r="N165" s="983" t="s">
        <v>220</v>
      </c>
      <c r="O165" s="831">
        <v>0.5</v>
      </c>
      <c r="P165" s="694">
        <v>43179</v>
      </c>
      <c r="Q165" s="694">
        <v>43206</v>
      </c>
      <c r="R165" s="729">
        <f>(K165-O165)/O165*100</f>
        <v>6.0000000000000053</v>
      </c>
      <c r="S165" s="795">
        <f>IF(INDEX(Historical!$D$7:$D$1442,MATCH(B165,Historical!$B$7:$B$1449,0))=0,"n/a",(INDEX(Historical!$C$7:$C$1442,MATCH(B165,Historical!$B$7:$B$1449,0))/INDEX(Historical!$D$7:$D$1442,MATCH(B165,Historical!$B$7:$B$1449,0))-1)*100)</f>
        <v>5.555555555555558</v>
      </c>
      <c r="T165" s="795">
        <f>IF(INDEX(Historical!$F$7:$F$1442,MATCH(B165,Historical!$B$7:$B$1449,0))=0,"n/a",((INDEX(Historical!$C$7:$C$1442,MATCH(B165,Historical!$B$7:$B$1449,0))/INDEX(Historical!$F$7:$F$1442,MATCH(B165,Historical!$B$7:$B$1449,0)))^(1/3)-1)*100)</f>
        <v>4.7188745469541882</v>
      </c>
      <c r="U165" s="795">
        <f>IF(INDEX(Historical!$H$7:$H$1442,MATCH(B165,Historical!$B$7:$B$1449,0))=0,"n/a",((INDEX(Historical!$C$7:$C$1442,MATCH(B165,Historical!$B$7:$B$1449,0))/INDEX(Historical!$H$7:$H$1442,MATCH(B165,Historical!$B$7:$B$1449,0)))^(1/5)-1)*100)</f>
        <v>4.9368882235406586</v>
      </c>
      <c r="V165" s="795">
        <f>IF(INDEX(Historical!$O$7:$O$1442,MATCH(B165,Historical!$B$7:$B$1449,0))=0,"n/a",((INDEX(Historical!$C$7:$C$1442,MATCH(B165,Historical!$B$7:$B$1449,0))/INDEX(Historical!$O$7:$O$1442,MATCH(B165,Historical!$B$7:$B$1449,0)))^(1/10)-1)*100)</f>
        <v>3.2018884258175673</v>
      </c>
      <c r="W165" s="796">
        <f>IF(OR(U165&lt;=0,U165="n/a",V165&lt;=0,V165="n/a"),"n/a",U165/V165)</f>
        <v>1.5418676627621957</v>
      </c>
      <c r="X165" s="797">
        <f>IF(OR(AJ165&lt;=0,AJ165="n/a",U165&lt;=0,U165="n/a"),"n/a",U165/AJ165)</f>
        <v>0.94940158145012665</v>
      </c>
      <c r="Y165" s="753"/>
      <c r="Z165" s="738">
        <f>IF(OR(AC165&lt;0.01,AC165="n/a"),"n/a",M165/AC165*100)</f>
        <v>39.332096474953623</v>
      </c>
      <c r="AA165" s="999">
        <f>IF(OR(AC165&lt;0.01,AC165="n/a"),"n/a",I165/AC165)</f>
        <v>15.05009276437848</v>
      </c>
      <c r="AB165" s="1000">
        <v>12</v>
      </c>
      <c r="AC165" s="978">
        <v>5.39</v>
      </c>
      <c r="AD165" s="978">
        <v>2.34</v>
      </c>
      <c r="AE165" s="978">
        <v>2.16</v>
      </c>
      <c r="AF165" s="978">
        <v>1.58</v>
      </c>
      <c r="AG165" s="978">
        <v>17</v>
      </c>
      <c r="AH165" s="978">
        <v>-6.7</v>
      </c>
      <c r="AI165" s="978">
        <v>3.1399999999999997</v>
      </c>
      <c r="AJ165" s="978">
        <v>5.2</v>
      </c>
      <c r="AK165" s="978">
        <v>6.4399999999999995</v>
      </c>
      <c r="AL165" s="991">
        <v>13160</v>
      </c>
      <c r="AM165" s="985">
        <v>0.3</v>
      </c>
      <c r="AN165" s="978">
        <v>0.1</v>
      </c>
      <c r="AO165" s="838">
        <f>IF(U165="n/a","n/a",IF(AA165&lt;0,"n/a",IF(AA165="n/a","n/a",J165+U165-AA165)))</f>
        <v>-7.4997923120409773</v>
      </c>
      <c r="AP165" s="839">
        <f>IF(U165="n/a","n/a",J165+U165)</f>
        <v>7.5503004523375026</v>
      </c>
      <c r="AQ165" s="1001">
        <f>IF(OR(AC165&lt;0.01,AF165="n/a"),"n/a",(I165/SQRT(22.5*AC165*(I165/AF165))-1)*100)</f>
        <v>2.8032566879690135</v>
      </c>
      <c r="AR165" s="738">
        <f>INDEX(Historical!$C$7:$C$1442,MATCH(B165,Historical!$B$7:$B$1449,0))*IF(AH165="n/a",1.03,IF(AH165&lt;0,1.01,IF(AH165&gt;10,1.1,(1+AH165/100))))</f>
        <v>2.1109</v>
      </c>
      <c r="AS165" s="999">
        <f>IF($AI165="n/a",1.03*AR165,IF($AI165&lt;0,1.01*AR165,IF($AI165&gt;10,1.1*AR165,(1+$AI165/100)*AR165)))</f>
        <v>2.1771822600000004</v>
      </c>
      <c r="AT165" s="999">
        <f>IF($AK165="n/a",1.03*AS165,IF($AK165&lt;0,1.01*AS165,IF($AK165&gt;10,1.1*AS165,(1+$AK165/100)*AS165)))</f>
        <v>2.3173927975440005</v>
      </c>
      <c r="AU165" s="999">
        <f>IF($AK165="n/a",1.03*AT165,IF($AK165&lt;0,1.01*AT165,IF($AK165&gt;10,1.1*AT165,(1+$AK165/100)*AT165)))</f>
        <v>2.4666328937058344</v>
      </c>
      <c r="AV165" s="999">
        <f>IF($AK165="n/a",1.03*AU165,IF($AK165&lt;0,1.01*AU165,IF($AK165&gt;10,1.1*AU165,(1+$AK165/100)*AU165)))</f>
        <v>2.6254840520604903</v>
      </c>
      <c r="AW165" s="738">
        <f>SUM(AR165:AV165)</f>
        <v>11.697592003310326</v>
      </c>
      <c r="AX165" s="846">
        <f>AW165/I165*100</f>
        <v>14.420108485343103</v>
      </c>
      <c r="AY165" s="1080">
        <v>0.64</v>
      </c>
      <c r="AZ165" s="985">
        <v>22.3</v>
      </c>
      <c r="BA165" s="985">
        <v>-2.1</v>
      </c>
      <c r="BB165" s="985">
        <v>3.45</v>
      </c>
      <c r="BC165" s="985">
        <v>8.44</v>
      </c>
      <c r="BE165" s="700">
        <v>1961</v>
      </c>
      <c r="BF165" s="1013">
        <f>IF(BE165&gt;2008,0,IF(BE165&gt;2001,1,IF(BE165&gt;1990,2,IF(BE165&gt;1980,3,IF(BE165&gt;1973,4,IF(BE165&gt;1970,5,IF(BE165&gt;1960,6,IF(BE165&gt;1958,7,IF(BE165&gt;1953,8,9)))))))))</f>
        <v>6</v>
      </c>
      <c r="BG165" s="995">
        <v>6.3</v>
      </c>
    </row>
    <row r="166" spans="1:59" ht="11.25" customHeight="1" x14ac:dyDescent="0.2">
      <c r="A166" s="994" t="s">
        <v>1077</v>
      </c>
      <c r="B166" s="988" t="s">
        <v>1078</v>
      </c>
      <c r="C166" s="1070" t="s">
        <v>108</v>
      </c>
      <c r="D166" s="1070" t="s">
        <v>4401</v>
      </c>
      <c r="E166" s="828">
        <v>8</v>
      </c>
      <c r="F166" s="1148">
        <v>516</v>
      </c>
      <c r="G166" s="1085" t="s">
        <v>106</v>
      </c>
      <c r="H166" s="1085" t="s">
        <v>106</v>
      </c>
      <c r="I166" s="987">
        <v>18.73</v>
      </c>
      <c r="J166" s="738">
        <f>(M166/I166)*100</f>
        <v>1.9220501868659903</v>
      </c>
      <c r="K166" s="990">
        <v>0.09</v>
      </c>
      <c r="L166" s="1000">
        <v>4</v>
      </c>
      <c r="M166" s="729">
        <f>K166*L166</f>
        <v>0.36</v>
      </c>
      <c r="N166" s="983" t="s">
        <v>140</v>
      </c>
      <c r="O166" s="831">
        <v>7.0000000000000007E-2</v>
      </c>
      <c r="P166" s="973">
        <v>43304</v>
      </c>
      <c r="Q166" s="973">
        <v>43313</v>
      </c>
      <c r="R166" s="729">
        <f>(K166-O166)/O166*100</f>
        <v>28.571428571428552</v>
      </c>
      <c r="S166" s="795">
        <f>IF(INDEX(Historical!$D$7:$D$1442,MATCH(B166,Historical!$B$7:$B$1449,0))=0,"n/a",(INDEX(Historical!$C$7:$C$1442,MATCH(B166,Historical!$B$7:$B$1449,0))/INDEX(Historical!$D$7:$D$1442,MATCH(B166,Historical!$B$7:$B$1449,0))-1)*100)</f>
        <v>28.000000000000004</v>
      </c>
      <c r="T166" s="795">
        <f>IF(INDEX(Historical!$F$7:$F$1442,MATCH(B166,Historical!$B$7:$B$1449,0))=0,"n/a",((INDEX(Historical!$C$7:$C$1442,MATCH(B166,Historical!$B$7:$B$1449,0))/INDEX(Historical!$F$7:$F$1442,MATCH(B166,Historical!$B$7:$B$1449,0)))^(1/3)-1)*100)</f>
        <v>16.960709528514649</v>
      </c>
      <c r="U166" s="795">
        <f>IF(INDEX(Historical!$H$7:$H$1442,MATCH(B166,Historical!$B$7:$B$1449,0))=0,"n/a",((INDEX(Historical!$C$7:$C$1442,MATCH(B166,Historical!$B$7:$B$1449,0))/INDEX(Historical!$H$7:$H$1442,MATCH(B166,Historical!$B$7:$B$1449,0)))^(1/5)-1)*100)</f>
        <v>16.36215183053762</v>
      </c>
      <c r="V166" s="795">
        <f>IF(INDEX(Historical!$O$7:$O$1442,MATCH(B166,Historical!$B$7:$B$1449,0))=0,"n/a",((INDEX(Historical!$C$7:$C$1442,MATCH(B166,Historical!$B$7:$B$1449,0))/INDEX(Historical!$O$7:$O$1442,MATCH(B166,Historical!$B$7:$B$1449,0)))^(1/10)-1)*100)</f>
        <v>-9.9236336435632566</v>
      </c>
      <c r="W166" s="796" t="str">
        <f>IF(OR(U166&lt;=0,U166="n/a",V166&lt;=0,V166="n/a"),"n/a",U166/V166)</f>
        <v>n/a</v>
      </c>
      <c r="X166" s="797">
        <f>IF(OR(AJ166&lt;=0,AJ166="n/a",U166&lt;=0,U166="n/a"),"n/a",U166/AJ166)</f>
        <v>0.88924738209443588</v>
      </c>
      <c r="Y166" s="752"/>
      <c r="Z166" s="738">
        <f>IF(OR(AC166&lt;0.01,AC166="n/a"),"n/a",M166/AC166*100)</f>
        <v>40.909090909090907</v>
      </c>
      <c r="AA166" s="999">
        <f>IF(OR(AC166&lt;0.01,AC166="n/a"),"n/a",I166/AC166)</f>
        <v>21.28409090909091</v>
      </c>
      <c r="AB166" s="1000">
        <v>12</v>
      </c>
      <c r="AC166" s="978">
        <v>0.88</v>
      </c>
      <c r="AD166" s="978">
        <v>2.65</v>
      </c>
      <c r="AE166" s="978">
        <v>4.42</v>
      </c>
      <c r="AF166" s="978">
        <v>0.78</v>
      </c>
      <c r="AG166" s="978">
        <v>4.8</v>
      </c>
      <c r="AH166" s="978">
        <v>-15.6</v>
      </c>
      <c r="AI166" s="978">
        <v>10.42</v>
      </c>
      <c r="AJ166" s="978">
        <v>18.399999999999999</v>
      </c>
      <c r="AK166" s="978">
        <v>8</v>
      </c>
      <c r="AL166" s="991">
        <v>290.69</v>
      </c>
      <c r="AM166" s="985">
        <v>0.6</v>
      </c>
      <c r="AN166" s="978">
        <v>0.11</v>
      </c>
      <c r="AO166" s="838">
        <f>IF(U166="n/a","n/a",IF(AA166&lt;0,"n/a",IF(AA166="n/a","n/a",J166+U166-AA166)))</f>
        <v>-2.9998888916872986</v>
      </c>
      <c r="AP166" s="839">
        <f>IF(U166="n/a","n/a",J166+U166)</f>
        <v>18.284202017403612</v>
      </c>
      <c r="AQ166" s="1001">
        <f>IF(OR(AC166&lt;0.01,AF166="n/a"),"n/a",(I166/SQRT(22.5*AC166*(I166/AF166))-1)*100)</f>
        <v>-14.101892637352897</v>
      </c>
      <c r="AR166" s="738">
        <f>INDEX(Historical!$C$7:$C$1442,MATCH(B166,Historical!$B$7:$B$1449,0))*IF(AH166="n/a",1.03,IF(AH166&lt;0,1.01,IF(AH166&gt;10,1.1,(1+AH166/100))))</f>
        <v>0.32319999999999999</v>
      </c>
      <c r="AS166" s="999">
        <f>IF($AI166="n/a",1.03*AR166,IF($AI166&lt;0,1.01*AR166,IF($AI166&gt;10,1.1*AR166,(1+$AI166/100)*AR166)))</f>
        <v>0.35552</v>
      </c>
      <c r="AT166" s="999">
        <f>IF($AK166="n/a",1.03*AS166,IF($AK166&lt;0,1.01*AS166,IF($AK166&gt;10,1.1*AS166,(1+$AK166/100)*AS166)))</f>
        <v>0.38396160000000001</v>
      </c>
      <c r="AU166" s="999">
        <f>IF($AK166="n/a",1.03*AT166,IF($AK166&lt;0,1.01*AT166,IF($AK166&gt;10,1.1*AT166,(1+$AK166/100)*AT166)))</f>
        <v>0.41467852800000005</v>
      </c>
      <c r="AV166" s="999">
        <f>IF($AK166="n/a",1.03*AU166,IF($AK166&lt;0,1.01*AU166,IF($AK166&gt;10,1.1*AU166,(1+$AK166/100)*AU166)))</f>
        <v>0.44785281024000007</v>
      </c>
      <c r="AW166" s="738">
        <f>SUM(AR166:AV166)</f>
        <v>1.9252129382400001</v>
      </c>
      <c r="AX166" s="846">
        <f>AW166/I166*100</f>
        <v>10.27876635472504</v>
      </c>
      <c r="AY166" s="1080">
        <v>0.92</v>
      </c>
      <c r="AZ166" s="985">
        <v>20.45</v>
      </c>
      <c r="BA166" s="985">
        <v>-27.639999999999997</v>
      </c>
      <c r="BB166" s="985">
        <v>-0.57000000000000006</v>
      </c>
      <c r="BC166" s="985">
        <v>-17.330000000000002</v>
      </c>
      <c r="BE166" s="700">
        <v>2011</v>
      </c>
      <c r="BF166" s="1013">
        <f>IF(BE166&gt;2008,0,IF(BE166&gt;2001,1,IF(BE166&gt;1990,2,IF(BE166&gt;1980,3,IF(BE166&gt;1973,4,IF(BE166&gt;1970,5,IF(BE166&gt;1960,6,IF(BE166&gt;1958,7,IF(BE166&gt;1953,8,9)))))))))</f>
        <v>0</v>
      </c>
      <c r="BG166" s="995">
        <v>0.6</v>
      </c>
    </row>
    <row r="167" spans="1:59" ht="11.25" customHeight="1" x14ac:dyDescent="0.2">
      <c r="A167" s="976" t="s">
        <v>191</v>
      </c>
      <c r="B167" s="988" t="s">
        <v>192</v>
      </c>
      <c r="C167" s="1070" t="s">
        <v>128</v>
      </c>
      <c r="D167" s="1070" t="s">
        <v>4416</v>
      </c>
      <c r="E167" s="828">
        <v>55</v>
      </c>
      <c r="F167" s="1148">
        <v>16</v>
      </c>
      <c r="G167" s="1073" t="s">
        <v>115</v>
      </c>
      <c r="H167" s="1073" t="s">
        <v>115</v>
      </c>
      <c r="I167" s="978">
        <v>64.680000000000007</v>
      </c>
      <c r="J167" s="738">
        <f>(M167/I167)*100</f>
        <v>2.5974025974025969</v>
      </c>
      <c r="K167" s="990">
        <v>0.42</v>
      </c>
      <c r="L167" s="1000">
        <v>4</v>
      </c>
      <c r="M167" s="729">
        <f>K167*L167</f>
        <v>1.68</v>
      </c>
      <c r="N167" s="983" t="s">
        <v>107</v>
      </c>
      <c r="O167" s="831">
        <v>0.4</v>
      </c>
      <c r="P167" s="973">
        <v>43209</v>
      </c>
      <c r="Q167" s="973">
        <v>43235</v>
      </c>
      <c r="R167" s="729">
        <f>(K167-O167)/O167*100</f>
        <v>4.9999999999999902</v>
      </c>
      <c r="S167" s="795">
        <f>IF(INDEX(Historical!$D$7:$D$1442,MATCH(B167,Historical!$B$7:$B$1449,0))=0,"n/a",(INDEX(Historical!$C$7:$C$1442,MATCH(B167,Historical!$B$7:$B$1449,0))/INDEX(Historical!$D$7:$D$1442,MATCH(B167,Historical!$B$7:$B$1449,0))-1)*100)</f>
        <v>4.4025157232704171</v>
      </c>
      <c r="T167" s="795">
        <f>IF(INDEX(Historical!$F$7:$F$1442,MATCH(B167,Historical!$B$7:$B$1449,0))=0,"n/a",((INDEX(Historical!$C$7:$C$1442,MATCH(B167,Historical!$B$7:$B$1449,0))/INDEX(Historical!$F$7:$F$1442,MATCH(B167,Historical!$B$7:$B$1449,0)))^(1/3)-1)*100)</f>
        <v>3.4361331000678952</v>
      </c>
      <c r="U167" s="795">
        <f>IF(INDEX(Historical!$H$7:$H$1442,MATCH(B167,Historical!$B$7:$B$1449,0))=0,"n/a",((INDEX(Historical!$C$7:$C$1442,MATCH(B167,Historical!$B$7:$B$1449,0))/INDEX(Historical!$H$7:$H$1442,MATCH(B167,Historical!$B$7:$B$1449,0)))^(1/5)-1)*100)</f>
        <v>4.5324885199757414</v>
      </c>
      <c r="V167" s="795">
        <f>IF(INDEX(Historical!$O$7:$O$1442,MATCH(B167,Historical!$B$7:$B$1449,0))=0,"n/a",((INDEX(Historical!$C$7:$C$1442,MATCH(B167,Historical!$B$7:$B$1449,0))/INDEX(Historical!$O$7:$O$1442,MATCH(B167,Historical!$B$7:$B$1449,0)))^(1/10)-1)*100)</f>
        <v>7.8453312011796061</v>
      </c>
      <c r="W167" s="796">
        <f>IF(OR(U167&lt;=0,U167="n/a",V167&lt;=0,V167="n/a"),"n/a",U167/V167)</f>
        <v>0.57773067876270756</v>
      </c>
      <c r="X167" s="797">
        <f>IF(OR(AJ167&lt;=0,AJ167="n/a",U167&lt;=0,U167="n/a"),"n/a",U167/AJ167)</f>
        <v>45.324885199757411</v>
      </c>
      <c r="Y167" s="752"/>
      <c r="Z167" s="738">
        <f>IF(OR(AC167&lt;0.01,AC167="n/a"),"n/a",M167/AC167*100)</f>
        <v>61.53846153846154</v>
      </c>
      <c r="AA167" s="999">
        <f>IF(OR(AC167&lt;0.01,AC167="n/a"),"n/a",I167/AC167)</f>
        <v>23.692307692307693</v>
      </c>
      <c r="AB167" s="1000">
        <v>12</v>
      </c>
      <c r="AC167" s="978">
        <v>2.73</v>
      </c>
      <c r="AD167" s="978">
        <v>5.43</v>
      </c>
      <c r="AE167" s="978">
        <v>3.61</v>
      </c>
      <c r="AF167" s="980" t="s">
        <v>137</v>
      </c>
      <c r="AG167" s="981">
        <v>-697.6</v>
      </c>
      <c r="AH167" s="978">
        <v>-4.7</v>
      </c>
      <c r="AI167" s="978">
        <v>5.99</v>
      </c>
      <c r="AJ167" s="978">
        <v>0.1</v>
      </c>
      <c r="AK167" s="978">
        <v>4.37</v>
      </c>
      <c r="AL167" s="991">
        <v>56420</v>
      </c>
      <c r="AM167" s="985">
        <v>0.3</v>
      </c>
      <c r="AN167" s="980" t="s">
        <v>137</v>
      </c>
      <c r="AO167" s="838">
        <f>IF(U167="n/a","n/a",IF(AA167&lt;0,"n/a",IF(AA167="n/a","n/a",J167+U167-AA167)))</f>
        <v>-16.562416574929355</v>
      </c>
      <c r="AP167" s="839">
        <f>IF(U167="n/a","n/a",J167+U167)</f>
        <v>7.1298911173783388</v>
      </c>
      <c r="AQ167" s="1001" t="str">
        <f>IF(OR(AC167&lt;0.01,AF167="n/a"),"n/a",(I167/SQRT(22.5*AC167*(I167/AF167))-1)*100)</f>
        <v>n/a</v>
      </c>
      <c r="AR167" s="738">
        <f>INDEX(Historical!$C$7:$C$1442,MATCH(B167,Historical!$B$7:$B$1449,0))*IF(AH167="n/a",1.03,IF(AH167&lt;0,1.01,IF(AH167&gt;10,1.1,(1+AH167/100))))</f>
        <v>1.6765999999999999</v>
      </c>
      <c r="AS167" s="999">
        <f>IF($AI167="n/a",1.03*AR167,IF($AI167&lt;0,1.01*AR167,IF($AI167&gt;10,1.1*AR167,(1+$AI167/100)*AR167)))</f>
        <v>1.77702834</v>
      </c>
      <c r="AT167" s="999">
        <f>IF($AK167="n/a",1.03*AS167,IF($AK167&lt;0,1.01*AS167,IF($AK167&gt;10,1.1*AS167,(1+$AK167/100)*AS167)))</f>
        <v>1.8546844784580001</v>
      </c>
      <c r="AU167" s="999">
        <f>IF($AK167="n/a",1.03*AT167,IF($AK167&lt;0,1.01*AT167,IF($AK167&gt;10,1.1*AT167,(1+$AK167/100)*AT167)))</f>
        <v>1.9357341901666147</v>
      </c>
      <c r="AV167" s="999">
        <f>IF($AK167="n/a",1.03*AU167,IF($AK167&lt;0,1.01*AU167,IF($AK167&gt;10,1.1*AU167,(1+$AK167/100)*AU167)))</f>
        <v>2.0203257742768961</v>
      </c>
      <c r="AW167" s="738">
        <f>SUM(AR167:AV167)</f>
        <v>9.2643727829015106</v>
      </c>
      <c r="AX167" s="846">
        <f>AW167/I167*100</f>
        <v>14.323396386675185</v>
      </c>
      <c r="AY167" s="1080">
        <v>0.74</v>
      </c>
      <c r="AZ167" s="985">
        <v>12.659999999999998</v>
      </c>
      <c r="BA167" s="985">
        <v>-13.489999999999998</v>
      </c>
      <c r="BB167" s="985">
        <v>4.21</v>
      </c>
      <c r="BC167" s="985">
        <v>0.72</v>
      </c>
      <c r="BE167" s="700">
        <v>1964</v>
      </c>
      <c r="BF167" s="1013">
        <f>IF(BE167&gt;2008,0,IF(BE167&gt;2001,1,IF(BE167&gt;1990,2,IF(BE167&gt;1980,3,IF(BE167&gt;1973,4,IF(BE167&gt;1970,5,IF(BE167&gt;1960,6,IF(BE167&gt;1958,7,IF(BE167&gt;1953,8,9)))))))))</f>
        <v>6</v>
      </c>
      <c r="BG167" s="995">
        <v>17.2</v>
      </c>
    </row>
    <row r="168" spans="1:59" ht="11.25" customHeight="1" x14ac:dyDescent="0.2">
      <c r="A168" s="976" t="s">
        <v>1105</v>
      </c>
      <c r="B168" s="988" t="s">
        <v>1106</v>
      </c>
      <c r="C168" s="1070" t="s">
        <v>108</v>
      </c>
      <c r="D168" s="1070" t="s">
        <v>4401</v>
      </c>
      <c r="E168" s="828">
        <v>7</v>
      </c>
      <c r="F168" s="1148">
        <v>584</v>
      </c>
      <c r="G168" s="1133" t="s">
        <v>106</v>
      </c>
      <c r="H168" s="1133" t="s">
        <v>106</v>
      </c>
      <c r="I168" s="987">
        <v>20.5</v>
      </c>
      <c r="J168" s="738">
        <f>(M168/I168)*100</f>
        <v>2.1463414634146343</v>
      </c>
      <c r="K168" s="990">
        <v>0.11</v>
      </c>
      <c r="L168" s="1000">
        <v>4</v>
      </c>
      <c r="M168" s="729">
        <f>K168*L168</f>
        <v>0.44</v>
      </c>
      <c r="N168" s="983" t="s">
        <v>119</v>
      </c>
      <c r="O168" s="831">
        <v>0.08</v>
      </c>
      <c r="P168" s="694">
        <v>43138</v>
      </c>
      <c r="Q168" s="694">
        <v>43160</v>
      </c>
      <c r="R168" s="729">
        <f>(K168-O168)/O168*100</f>
        <v>37.5</v>
      </c>
      <c r="S168" s="795">
        <f>IF(INDEX(Historical!$D$7:$D$1442,MATCH(B168,Historical!$B$7:$B$1449,0))=0,"n/a",(INDEX(Historical!$C$7:$C$1442,MATCH(B168,Historical!$B$7:$B$1449,0))/INDEX(Historical!$D$7:$D$1442,MATCH(B168,Historical!$B$7:$B$1449,0))-1)*100)</f>
        <v>37.5</v>
      </c>
      <c r="T168" s="795">
        <f>IF(INDEX(Historical!$F$7:$F$1442,MATCH(B168,Historical!$B$7:$B$1449,0))=0,"n/a",((INDEX(Historical!$C$7:$C$1442,MATCH(B168,Historical!$B$7:$B$1449,0))/INDEX(Historical!$F$7:$F$1442,MATCH(B168,Historical!$B$7:$B$1449,0)))^(1/3)-1)*100)</f>
        <v>22.390341034166038</v>
      </c>
      <c r="U168" s="795">
        <f>IF(INDEX(Historical!$H$7:$H$1442,MATCH(B168,Historical!$B$7:$B$1449,0))=0,"n/a",((INDEX(Historical!$C$7:$C$1442,MATCH(B168,Historical!$B$7:$B$1449,0))/INDEX(Historical!$H$7:$H$1442,MATCH(B168,Historical!$B$7:$B$1449,0)))^(1/5)-1)*100)</f>
        <v>29.674411610965823</v>
      </c>
      <c r="V168" s="795">
        <f>IF(INDEX(Historical!$O$7:$O$1442,MATCH(B168,Historical!$B$7:$B$1449,0))=0,"n/a",((INDEX(Historical!$C$7:$C$1442,MATCH(B168,Historical!$B$7:$B$1449,0))/INDEX(Historical!$O$7:$O$1442,MATCH(B168,Historical!$B$7:$B$1449,0)))^(1/10)-1)*100)</f>
        <v>-6.5128893940553763</v>
      </c>
      <c r="W168" s="796" t="str">
        <f>IF(OR(U168&lt;=0,U168="n/a",V168&lt;=0,V168="n/a"),"n/a",U168/V168)</f>
        <v>n/a</v>
      </c>
      <c r="X168" s="797" t="str">
        <f>IF(OR(AJ168&lt;=0,AJ168="n/a",U168&lt;=0,U168="n/a"),"n/a",U168/AJ168)</f>
        <v>n/a</v>
      </c>
      <c r="Y168" s="989"/>
      <c r="Z168" s="738" t="str">
        <f>IF(OR(AC168&lt;0.01,AC168="n/a"),"n/a",M168/AC168*100)</f>
        <v>n/a</v>
      </c>
      <c r="AA168" s="999" t="str">
        <f>IF(OR(AC168&lt;0.01,AC168="n/a"),"n/a",I168/AC168)</f>
        <v>n/a</v>
      </c>
      <c r="AB168" s="1000">
        <v>12</v>
      </c>
      <c r="AC168" s="978" t="s">
        <v>137</v>
      </c>
      <c r="AD168" s="978" t="s">
        <v>137</v>
      </c>
      <c r="AE168" s="978" t="s">
        <v>137</v>
      </c>
      <c r="AF168" s="978" t="s">
        <v>137</v>
      </c>
      <c r="AG168" s="978" t="s">
        <v>137</v>
      </c>
      <c r="AH168" s="978" t="s">
        <v>137</v>
      </c>
      <c r="AI168" s="978" t="s">
        <v>137</v>
      </c>
      <c r="AJ168" s="978" t="s">
        <v>137</v>
      </c>
      <c r="AK168" s="978" t="s">
        <v>137</v>
      </c>
      <c r="AL168" s="991" t="s">
        <v>137</v>
      </c>
      <c r="AM168" s="985" t="s">
        <v>137</v>
      </c>
      <c r="AN168" s="978" t="s">
        <v>137</v>
      </c>
      <c r="AO168" s="838" t="str">
        <f>IF(U168="n/a","n/a",IF(AA168&lt;0,"n/a",IF(AA168="n/a","n/a",J168+U168-AA168)))</f>
        <v>n/a</v>
      </c>
      <c r="AP168" s="839">
        <f>IF(U168="n/a","n/a",J168+U168)</f>
        <v>31.820753074380455</v>
      </c>
      <c r="AQ168" s="1001" t="str">
        <f>IF(OR(AC168&lt;0.01,AF168="n/a"),"n/a",(I168/SQRT(22.5*AC168*(I168/AF168))-1)*100)</f>
        <v>n/a</v>
      </c>
      <c r="AR168" s="738">
        <f>INDEX(Historical!$C$7:$C$1442,MATCH(B168,Historical!$B$7:$B$1449,0))*IF(AH168="n/a",1.03,IF(AH168&lt;0,1.01,IF(AH168&gt;10,1.1,(1+AH168/100))))</f>
        <v>0.45319999999999999</v>
      </c>
      <c r="AS168" s="999">
        <f>IF($AI168="n/a",1.03*AR168,IF($AI168&lt;0,1.01*AR168,IF($AI168&gt;10,1.1*AR168,(1+$AI168/100)*AR168)))</f>
        <v>0.46679599999999999</v>
      </c>
      <c r="AT168" s="999">
        <f>IF($AK168="n/a",1.03*AS168,IF($AK168&lt;0,1.01*AS168,IF($AK168&gt;10,1.1*AS168,(1+$AK168/100)*AS168)))</f>
        <v>0.48079988000000001</v>
      </c>
      <c r="AU168" s="999">
        <f>IF($AK168="n/a",1.03*AT168,IF($AK168&lt;0,1.01*AT168,IF($AK168&gt;10,1.1*AT168,(1+$AK168/100)*AT168)))</f>
        <v>0.49522387640000004</v>
      </c>
      <c r="AV168" s="999">
        <f>IF($AK168="n/a",1.03*AU168,IF($AK168&lt;0,1.01*AU168,IF($AK168&gt;10,1.1*AU168,(1+$AK168/100)*AU168)))</f>
        <v>0.51008059269200001</v>
      </c>
      <c r="AW168" s="738">
        <f>SUM(AR168:AV168)</f>
        <v>2.4061003490920001</v>
      </c>
      <c r="AX168" s="846">
        <f>AW168/I168*100</f>
        <v>11.737074873619513</v>
      </c>
      <c r="AY168" s="1080" t="s">
        <v>137</v>
      </c>
      <c r="AZ168" s="985" t="s">
        <v>137</v>
      </c>
      <c r="BA168" s="985" t="s">
        <v>137</v>
      </c>
      <c r="BB168" s="985" t="s">
        <v>137</v>
      </c>
      <c r="BC168" s="985" t="s">
        <v>137</v>
      </c>
      <c r="BD168" s="1032" t="s">
        <v>4326</v>
      </c>
      <c r="BE168" s="700">
        <v>2012</v>
      </c>
      <c r="BF168" s="1013">
        <f>IF(BE168&gt;2008,0,IF(BE168&gt;2001,1,IF(BE168&gt;1990,2,IF(BE168&gt;1980,3,IF(BE168&gt;1973,4,IF(BE168&gt;1970,5,IF(BE168&gt;1960,6,IF(BE168&gt;1958,7,IF(BE168&gt;1953,8,9)))))))))</f>
        <v>0</v>
      </c>
      <c r="BG168" s="995" t="s">
        <v>137</v>
      </c>
    </row>
    <row r="169" spans="1:59" ht="11.25" customHeight="1" x14ac:dyDescent="0.2">
      <c r="A169" s="976" t="s">
        <v>185</v>
      </c>
      <c r="B169" s="988" t="s">
        <v>186</v>
      </c>
      <c r="C169" s="1070" t="s">
        <v>128</v>
      </c>
      <c r="D169" s="1070" t="s">
        <v>4416</v>
      </c>
      <c r="E169" s="828">
        <v>41</v>
      </c>
      <c r="F169" s="1148">
        <v>64</v>
      </c>
      <c r="G169" s="1073" t="s">
        <v>37</v>
      </c>
      <c r="H169" s="1073" t="s">
        <v>115</v>
      </c>
      <c r="I169" s="978">
        <v>148.38</v>
      </c>
      <c r="J169" s="738">
        <f>(M169/I169)*100</f>
        <v>2.5879498584714922</v>
      </c>
      <c r="K169" s="990">
        <v>0.96</v>
      </c>
      <c r="L169" s="1000">
        <v>4</v>
      </c>
      <c r="M169" s="729">
        <f>K169*L169</f>
        <v>3.84</v>
      </c>
      <c r="N169" s="983" t="s">
        <v>459</v>
      </c>
      <c r="O169" s="831">
        <v>0.84</v>
      </c>
      <c r="P169" s="973">
        <v>43214</v>
      </c>
      <c r="Q169" s="973">
        <v>43231</v>
      </c>
      <c r="R169" s="729">
        <f>(K169-O169)/O169*100</f>
        <v>14.285714285714285</v>
      </c>
      <c r="S169" s="795">
        <f>IF(INDEX(Historical!$D$7:$D$1442,MATCH(B169,Historical!$B$7:$B$1449,0))=0,"n/a",(INDEX(Historical!$C$7:$C$1442,MATCH(B169,Historical!$B$7:$B$1449,0))/INDEX(Historical!$D$7:$D$1442,MATCH(B169,Historical!$B$7:$B$1449,0))-1)*100)</f>
        <v>13.414634146341452</v>
      </c>
      <c r="T169" s="795">
        <f>IF(INDEX(Historical!$F$7:$F$1442,MATCH(B169,Historical!$B$7:$B$1449,0))=0,"n/a",((INDEX(Historical!$C$7:$C$1442,MATCH(B169,Historical!$B$7:$B$1449,0))/INDEX(Historical!$F$7:$F$1442,MATCH(B169,Historical!$B$7:$B$1449,0)))^(1/3)-1)*100)</f>
        <v>7.1960211297430909</v>
      </c>
      <c r="U169" s="795">
        <f>IF(INDEX(Historical!$H$7:$H$1442,MATCH(B169,Historical!$B$7:$B$1449,0))=0,"n/a",((INDEX(Historical!$C$7:$C$1442,MATCH(B169,Historical!$B$7:$B$1449,0))/INDEX(Historical!$H$7:$H$1442,MATCH(B169,Historical!$B$7:$B$1449,0)))^(1/5)-1)*100)</f>
        <v>6.6193020302802719</v>
      </c>
      <c r="V169" s="795">
        <f>IF(INDEX(Historical!$O$7:$O$1442,MATCH(B169,Historical!$B$7:$B$1449,0))=0,"n/a",((INDEX(Historical!$C$7:$C$1442,MATCH(B169,Historical!$B$7:$B$1449,0))/INDEX(Historical!$O$7:$O$1442,MATCH(B169,Historical!$B$7:$B$1449,0)))^(1/10)-1)*100)</f>
        <v>8.0193225621817419</v>
      </c>
      <c r="W169" s="796">
        <f>IF(OR(U169&lt;=0,U169="n/a",V169&lt;=0,V169="n/a"),"n/a",U169/V169)</f>
        <v>0.82541910229377535</v>
      </c>
      <c r="X169" s="797">
        <f>IF(OR(AJ169&lt;=0,AJ169="n/a",U169&lt;=0,U169="n/a"),"n/a",U169/AJ169)</f>
        <v>1.2035094600509586</v>
      </c>
      <c r="Y169" s="752"/>
      <c r="Z169" s="738">
        <f>IF(OR(AC169&lt;0.01,AC169="n/a"),"n/a",M169/AC169*100)</f>
        <v>66.206896551724142</v>
      </c>
      <c r="AA169" s="999">
        <f>IF(OR(AC169&lt;0.01,AC169="n/a"),"n/a",I169/AC169)</f>
        <v>25.582758620689656</v>
      </c>
      <c r="AB169" s="1000">
        <v>6</v>
      </c>
      <c r="AC169" s="978">
        <v>5.8</v>
      </c>
      <c r="AD169" s="978">
        <v>4.6900000000000004</v>
      </c>
      <c r="AE169" s="978">
        <v>3.09</v>
      </c>
      <c r="AF169" s="980">
        <v>28</v>
      </c>
      <c r="AG169" s="980">
        <v>112.1</v>
      </c>
      <c r="AH169" s="978">
        <v>5.5</v>
      </c>
      <c r="AI169" s="978">
        <v>6.54</v>
      </c>
      <c r="AJ169" s="978">
        <v>5.5</v>
      </c>
      <c r="AK169" s="978">
        <v>5.46</v>
      </c>
      <c r="AL169" s="991">
        <v>19130</v>
      </c>
      <c r="AM169" s="985">
        <v>0.2</v>
      </c>
      <c r="AN169" s="980">
        <v>3.79</v>
      </c>
      <c r="AO169" s="838">
        <f>IF(U169="n/a","n/a",IF(AA169&lt;0,"n/a",IF(AA169="n/a","n/a",J169+U169-AA169)))</f>
        <v>-16.375506731937893</v>
      </c>
      <c r="AP169" s="839">
        <f>IF(U169="n/a","n/a",J169+U169)</f>
        <v>9.2072518887517631</v>
      </c>
      <c r="AQ169" s="1001">
        <f>IF(OR(AC169&lt;0.01,AF169="n/a"),"n/a",(I169/SQRT(22.5*AC169*(I169/AF169))-1)*100)</f>
        <v>464.23684600600535</v>
      </c>
      <c r="AR169" s="738">
        <f>INDEX(Historical!$C$7:$C$1442,MATCH(B169,Historical!$B$7:$B$1449,0))*IF(AH169="n/a",1.03,IF(AH169&lt;0,1.01,IF(AH169&gt;10,1.1,(1+AH169/100))))</f>
        <v>3.9245999999999999</v>
      </c>
      <c r="AS169" s="999">
        <f>IF($AI169="n/a",1.03*AR169,IF($AI169&lt;0,1.01*AR169,IF($AI169&gt;10,1.1*AR169,(1+$AI169/100)*AR169)))</f>
        <v>4.1812688399999995</v>
      </c>
      <c r="AT169" s="999">
        <f>IF($AK169="n/a",1.03*AS169,IF($AK169&lt;0,1.01*AS169,IF($AK169&gt;10,1.1*AS169,(1+$AK169/100)*AS169)))</f>
        <v>4.4095661186639994</v>
      </c>
      <c r="AU169" s="999">
        <f>IF($AK169="n/a",1.03*AT169,IF($AK169&lt;0,1.01*AT169,IF($AK169&gt;10,1.1*AT169,(1+$AK169/100)*AT169)))</f>
        <v>4.6503284287430535</v>
      </c>
      <c r="AV169" s="999">
        <f>IF($AK169="n/a",1.03*AU169,IF($AK169&lt;0,1.01*AU169,IF($AK169&gt;10,1.1*AU169,(1+$AK169/100)*AU169)))</f>
        <v>4.9042363609524244</v>
      </c>
      <c r="AW169" s="738">
        <f>SUM(AR169:AV169)</f>
        <v>22.069999748359479</v>
      </c>
      <c r="AX169" s="846">
        <f>AW169/I169*100</f>
        <v>14.873972063862704</v>
      </c>
      <c r="AY169" s="1080">
        <v>0.31</v>
      </c>
      <c r="AZ169" s="985">
        <v>30.65</v>
      </c>
      <c r="BA169" s="985">
        <v>-11.52</v>
      </c>
      <c r="BB169" s="985">
        <v>-5.17</v>
      </c>
      <c r="BC169" s="985">
        <v>4.47</v>
      </c>
      <c r="BE169" s="700">
        <v>1978</v>
      </c>
      <c r="BF169" s="1013">
        <f>IF(BE169&gt;2008,0,IF(BE169&gt;2001,1,IF(BE169&gt;1990,2,IF(BE169&gt;1980,3,IF(BE169&gt;1973,4,IF(BE169&gt;1970,5,IF(BE169&gt;1960,6,IF(BE169&gt;1958,7,IF(BE169&gt;1953,8,9)))))))))</f>
        <v>4</v>
      </c>
      <c r="BG169" s="995">
        <v>16.600000000000001</v>
      </c>
    </row>
    <row r="170" spans="1:59" ht="11.25" customHeight="1" x14ac:dyDescent="0.2">
      <c r="A170" s="976" t="s">
        <v>1093</v>
      </c>
      <c r="B170" s="988" t="s">
        <v>1094</v>
      </c>
      <c r="C170" s="1070" t="s">
        <v>108</v>
      </c>
      <c r="D170" s="1070" t="s">
        <v>4401</v>
      </c>
      <c r="E170" s="828">
        <v>10</v>
      </c>
      <c r="F170" s="1148">
        <v>337</v>
      </c>
      <c r="G170" s="1118" t="s">
        <v>37</v>
      </c>
      <c r="H170" s="1118" t="s">
        <v>37</v>
      </c>
      <c r="I170" s="987">
        <v>78.739999999999995</v>
      </c>
      <c r="J170" s="738">
        <f>(M170/I170)*100</f>
        <v>3.4036068072136145</v>
      </c>
      <c r="K170" s="990">
        <v>0.67</v>
      </c>
      <c r="L170" s="1000">
        <v>4</v>
      </c>
      <c r="M170" s="729">
        <f>K170*L170</f>
        <v>2.68</v>
      </c>
      <c r="N170" s="983" t="s">
        <v>146</v>
      </c>
      <c r="O170" s="831">
        <v>0.6</v>
      </c>
      <c r="P170" s="973">
        <v>43538</v>
      </c>
      <c r="Q170" s="973">
        <v>43556</v>
      </c>
      <c r="R170" s="729">
        <f>(K170-O170)/O170*100</f>
        <v>11.666666666666679</v>
      </c>
      <c r="S170" s="795">
        <f>IF(INDEX(Historical!$D$7:$D$1442,MATCH(B170,Historical!$B$7:$B$1449,0))=0,"n/a",(INDEX(Historical!$C$7:$C$1442,MATCH(B170,Historical!$B$7:$B$1449,0))/INDEX(Historical!$D$7:$D$1442,MATCH(B170,Historical!$B$7:$B$1449,0))-1)*100)</f>
        <v>70.370370370370367</v>
      </c>
      <c r="T170" s="795">
        <f>IF(INDEX(Historical!$F$7:$F$1442,MATCH(B170,Historical!$B$7:$B$1449,0))=0,"n/a",((INDEX(Historical!$C$7:$C$1442,MATCH(B170,Historical!$B$7:$B$1449,0))/INDEX(Historical!$F$7:$F$1442,MATCH(B170,Historical!$B$7:$B$1449,0)))^(1/3)-1)*100)</f>
        <v>30.918591282634388</v>
      </c>
      <c r="U170" s="795">
        <f>IF(INDEX(Historical!$H$7:$H$1442,MATCH(B170,Historical!$B$7:$B$1449,0))=0,"n/a",((INDEX(Historical!$C$7:$C$1442,MATCH(B170,Historical!$B$7:$B$1449,0))/INDEX(Historical!$H$7:$H$1442,MATCH(B170,Historical!$B$7:$B$1449,0)))^(1/5)-1)*100)</f>
        <v>22.759405763620876</v>
      </c>
      <c r="V170" s="795">
        <f>IF(INDEX(Historical!$O$7:$O$1442,MATCH(B170,Historical!$B$7:$B$1449,0))=0,"n/a",((INDEX(Historical!$C$7:$C$1442,MATCH(B170,Historical!$B$7:$B$1449,0))/INDEX(Historical!$O$7:$O$1442,MATCH(B170,Historical!$B$7:$B$1449,0)))^(1/10)-1)*100)</f>
        <v>-3.4723678024016214</v>
      </c>
      <c r="W170" s="796" t="str">
        <f>IF(OR(U170&lt;=0,U170="n/a",V170&lt;=0,V170="n/a"),"n/a",U170/V170)</f>
        <v>n/a</v>
      </c>
      <c r="X170" s="797">
        <f>IF(OR(AJ170&lt;=0,AJ170="n/a",U170&lt;=0,U170="n/a"),"n/a",U170/AJ170)</f>
        <v>1.8809426250926344</v>
      </c>
      <c r="Y170" s="989"/>
      <c r="Z170" s="738">
        <f>IF(OR(AC170&lt;0.01,AC170="n/a"),"n/a",M170/AC170*100)</f>
        <v>37.482517482517487</v>
      </c>
      <c r="AA170" s="999">
        <f>IF(OR(AC170&lt;0.01,AC170="n/a"),"n/a",I170/AC170)</f>
        <v>11.012587412587411</v>
      </c>
      <c r="AB170" s="1000">
        <v>12</v>
      </c>
      <c r="AC170" s="978">
        <v>7.15</v>
      </c>
      <c r="AD170" s="978">
        <v>0.56000000000000005</v>
      </c>
      <c r="AE170" s="978">
        <v>4.84</v>
      </c>
      <c r="AF170" s="978">
        <v>1.69</v>
      </c>
      <c r="AG170" s="978">
        <v>11.799999999999999</v>
      </c>
      <c r="AH170" s="978">
        <v>77.600000000000009</v>
      </c>
      <c r="AI170" s="978">
        <v>6.54</v>
      </c>
      <c r="AJ170" s="978">
        <v>12.1</v>
      </c>
      <c r="AK170" s="978">
        <v>19.8</v>
      </c>
      <c r="AL170" s="991">
        <v>12670</v>
      </c>
      <c r="AM170" s="985">
        <v>0.1</v>
      </c>
      <c r="AN170" s="978">
        <v>0.82</v>
      </c>
      <c r="AO170" s="838">
        <f>IF(U170="n/a","n/a",IF(AA170&lt;0,"n/a",IF(AA170="n/a","n/a",J170+U170-AA170)))</f>
        <v>15.150425158247078</v>
      </c>
      <c r="AP170" s="839">
        <f>IF(U170="n/a","n/a",J170+U170)</f>
        <v>26.163012570834489</v>
      </c>
      <c r="AQ170" s="1001">
        <f>IF(OR(AC170&lt;0.01,AF170="n/a"),"n/a",(I170/SQRT(22.5*AC170*(I170/AF170))-1)*100)</f>
        <v>-9.0512409778079181</v>
      </c>
      <c r="AR170" s="738">
        <f>INDEX(Historical!$C$7:$C$1442,MATCH(B170,Historical!$B$7:$B$1449,0))*IF(AH170="n/a",1.03,IF(AH170&lt;0,1.01,IF(AH170&gt;10,1.1,(1+AH170/100))))</f>
        <v>2.0240000000000005</v>
      </c>
      <c r="AS170" s="999">
        <f>IF($AI170="n/a",1.03*AR170,IF($AI170&lt;0,1.01*AR170,IF($AI170&gt;10,1.1*AR170,(1+$AI170/100)*AR170)))</f>
        <v>2.1563696000000001</v>
      </c>
      <c r="AT170" s="999">
        <f>IF($AK170="n/a",1.03*AS170,IF($AK170&lt;0,1.01*AS170,IF($AK170&gt;10,1.1*AS170,(1+$AK170/100)*AS170)))</f>
        <v>2.3720065600000004</v>
      </c>
      <c r="AU170" s="999">
        <f>IF($AK170="n/a",1.03*AT170,IF($AK170&lt;0,1.01*AT170,IF($AK170&gt;10,1.1*AT170,(1+$AK170/100)*AT170)))</f>
        <v>2.6092072160000006</v>
      </c>
      <c r="AV170" s="999">
        <f>IF($AK170="n/a",1.03*AU170,IF($AK170&lt;0,1.01*AU170,IF($AK170&gt;10,1.1*AU170,(1+$AK170/100)*AU170)))</f>
        <v>2.8701279376000008</v>
      </c>
      <c r="AW170" s="738">
        <f>SUM(AR170:AV170)</f>
        <v>12.031711313600004</v>
      </c>
      <c r="AX170" s="846">
        <f>AW170/I170*100</f>
        <v>15.280303928879865</v>
      </c>
      <c r="AY170" s="1080">
        <v>1.49</v>
      </c>
      <c r="AZ170" s="985">
        <v>23.630000000000003</v>
      </c>
      <c r="BA170" s="985">
        <v>-23.3</v>
      </c>
      <c r="BB170" s="985">
        <v>5.17</v>
      </c>
      <c r="BC170" s="985">
        <v>-11.12</v>
      </c>
      <c r="BE170" s="700">
        <v>2010</v>
      </c>
      <c r="BF170" s="1013">
        <f>IF(BE170&gt;2008,0,IF(BE170&gt;2001,1,IF(BE170&gt;1990,2,IF(BE170&gt;1980,3,IF(BE170&gt;1973,4,IF(BE170&gt;1970,5,IF(BE170&gt;1960,6,IF(BE170&gt;1958,7,IF(BE170&gt;1953,8,9)))))))))</f>
        <v>0</v>
      </c>
      <c r="BG170" s="995">
        <v>1.3</v>
      </c>
    </row>
    <row r="171" spans="1:59" ht="11.25" customHeight="1" x14ac:dyDescent="0.2">
      <c r="A171" s="984" t="s">
        <v>521</v>
      </c>
      <c r="B171" s="988" t="s">
        <v>522</v>
      </c>
      <c r="C171" s="1070" t="s">
        <v>4405</v>
      </c>
      <c r="D171" s="1070" t="s">
        <v>523</v>
      </c>
      <c r="E171" s="828">
        <v>12</v>
      </c>
      <c r="F171" s="1148">
        <v>306</v>
      </c>
      <c r="G171" s="1071" t="s">
        <v>106</v>
      </c>
      <c r="H171" s="1071" t="s">
        <v>106</v>
      </c>
      <c r="I171" s="987">
        <v>36.57</v>
      </c>
      <c r="J171" s="738">
        <f>(M171/I171)*100</f>
        <v>2.2969647251845773</v>
      </c>
      <c r="K171" s="990">
        <v>0.21</v>
      </c>
      <c r="L171" s="1000">
        <v>4</v>
      </c>
      <c r="M171" s="729">
        <f>K171*L171</f>
        <v>0.84</v>
      </c>
      <c r="N171" s="983" t="s">
        <v>413</v>
      </c>
      <c r="O171" s="831">
        <v>0.19</v>
      </c>
      <c r="P171" s="973">
        <v>43557</v>
      </c>
      <c r="Q171" s="973">
        <v>43579</v>
      </c>
      <c r="R171" s="729">
        <f>(K171-O171)/O171*100</f>
        <v>10.52631578947368</v>
      </c>
      <c r="S171" s="795">
        <f>IF(INDEX(Historical!$D$7:$D$1442,MATCH(B171,Historical!$B$7:$B$1449,0))=0,"n/a",(INDEX(Historical!$C$7:$C$1442,MATCH(B171,Historical!$B$7:$B$1449,0))/INDEX(Historical!$D$7:$D$1442,MATCH(B171,Historical!$B$7:$B$1449,0))-1)*100)</f>
        <v>19.262295081967196</v>
      </c>
      <c r="T171" s="795">
        <f>IF(INDEX(Historical!$F$7:$F$1442,MATCH(B171,Historical!$B$7:$B$1449,0))=0,"n/a",((INDEX(Historical!$C$7:$C$1442,MATCH(B171,Historical!$B$7:$B$1449,0))/INDEX(Historical!$F$7:$F$1442,MATCH(B171,Historical!$B$7:$B$1449,0)))^(1/3)-1)*100)</f>
        <v>14.275411159088836</v>
      </c>
      <c r="U171" s="795">
        <f>IF(INDEX(Historical!$H$7:$H$1442,MATCH(B171,Historical!$B$7:$B$1449,0))=0,"n/a",((INDEX(Historical!$C$7:$C$1442,MATCH(B171,Historical!$B$7:$B$1449,0))/INDEX(Historical!$H$7:$H$1442,MATCH(B171,Historical!$B$7:$B$1449,0)))^(1/5)-1)*100)</f>
        <v>14.248461186473316</v>
      </c>
      <c r="V171" s="795">
        <f>IF(INDEX(Historical!$O$7:$O$1442,MATCH(B171,Historical!$B$7:$B$1449,0))=0,"n/a",((INDEX(Historical!$C$7:$C$1442,MATCH(B171,Historical!$B$7:$B$1449,0))/INDEX(Historical!$O$7:$O$1442,MATCH(B171,Historical!$B$7:$B$1449,0)))^(1/10)-1)*100)</f>
        <v>22.740015029103144</v>
      </c>
      <c r="W171" s="796">
        <f>IF(OR(U171&lt;=0,U171="n/a",V171&lt;=0,V171="n/a"),"n/a",U171/V171)</f>
        <v>0.62658099250320809</v>
      </c>
      <c r="X171" s="797">
        <f>IF(OR(AJ171&lt;=0,AJ171="n/a",U171&lt;=0,U171="n/a"),"n/a",U171/AJ171)</f>
        <v>1.1308302528947076</v>
      </c>
      <c r="Y171" s="749"/>
      <c r="Z171" s="738">
        <f>IF(OR(AC171&lt;0.01,AC171="n/a"),"n/a",M171/AC171*100)</f>
        <v>34.285714285714278</v>
      </c>
      <c r="AA171" s="999">
        <f>IF(OR(AC171&lt;0.01,AC171="n/a"),"n/a",I171/AC171)</f>
        <v>14.926530612244896</v>
      </c>
      <c r="AB171" s="1000">
        <v>12</v>
      </c>
      <c r="AC171" s="978">
        <v>2.4500000000000002</v>
      </c>
      <c r="AD171" s="978">
        <v>1.1200000000000001</v>
      </c>
      <c r="AE171" s="978">
        <v>1.78</v>
      </c>
      <c r="AF171" s="978">
        <v>2.33</v>
      </c>
      <c r="AG171" s="978">
        <v>34.200000000000003</v>
      </c>
      <c r="AH171" s="978">
        <v>17.599999999999998</v>
      </c>
      <c r="AI171" s="978">
        <v>13.389999999999999</v>
      </c>
      <c r="AJ171" s="978">
        <v>12.6</v>
      </c>
      <c r="AK171" s="978">
        <v>13.350000000000001</v>
      </c>
      <c r="AL171" s="991">
        <v>168510</v>
      </c>
      <c r="AM171" s="985">
        <v>0.1</v>
      </c>
      <c r="AN171" s="978">
        <v>1.02</v>
      </c>
      <c r="AO171" s="838">
        <f>IF(U171="n/a","n/a",IF(AA171&lt;0,"n/a",IF(AA171="n/a","n/a",J171+U171-AA171)))</f>
        <v>1.6188952994129977</v>
      </c>
      <c r="AP171" s="839">
        <f>IF(U171="n/a","n/a",J171+U171)</f>
        <v>16.545425911657894</v>
      </c>
      <c r="AQ171" s="1001">
        <f>IF(OR(AC171&lt;0.01,AF171="n/a"),"n/a",(I171/SQRT(22.5*AC171*(I171/AF171))-1)*100)</f>
        <v>24.327196142598929</v>
      </c>
      <c r="AR171" s="738">
        <f>INDEX(Historical!$C$7:$C$1442,MATCH(B171,Historical!$B$7:$B$1449,0))*IF(AH171="n/a",1.03,IF(AH171&lt;0,1.01,IF(AH171&gt;10,1.1,(1+AH171/100))))</f>
        <v>0.80025000000000013</v>
      </c>
      <c r="AS171" s="999">
        <f>IF($AI171="n/a",1.03*AR171,IF($AI171&lt;0,1.01*AR171,IF($AI171&gt;10,1.1*AR171,(1+$AI171/100)*AR171)))</f>
        <v>0.88027500000000025</v>
      </c>
      <c r="AT171" s="999">
        <f>IF($AK171="n/a",1.03*AS171,IF($AK171&lt;0,1.01*AS171,IF($AK171&gt;10,1.1*AS171,(1+$AK171/100)*AS171)))</f>
        <v>0.9683025000000004</v>
      </c>
      <c r="AU171" s="999">
        <f>IF($AK171="n/a",1.03*AT171,IF($AK171&lt;0,1.01*AT171,IF($AK171&gt;10,1.1*AT171,(1+$AK171/100)*AT171)))</f>
        <v>1.0651327500000005</v>
      </c>
      <c r="AV171" s="999">
        <f>IF($AK171="n/a",1.03*AU171,IF($AK171&lt;0,1.01*AU171,IF($AK171&gt;10,1.1*AU171,(1+$AK171/100)*AU171)))</f>
        <v>1.1716460250000007</v>
      </c>
      <c r="AW171" s="738">
        <f>SUM(AR171:AV171)</f>
        <v>4.8856062750000024</v>
      </c>
      <c r="AX171" s="846">
        <f>AW171/I171*100</f>
        <v>13.359601517637415</v>
      </c>
      <c r="AY171" s="1080">
        <v>1.07</v>
      </c>
      <c r="AZ171" s="985">
        <v>20.18</v>
      </c>
      <c r="BA171" s="985">
        <v>-14.42</v>
      </c>
      <c r="BB171" s="985">
        <v>0.67</v>
      </c>
      <c r="BC171" s="985">
        <v>4.6100000000000003</v>
      </c>
      <c r="BE171" s="700">
        <v>2008</v>
      </c>
      <c r="BF171" s="1013">
        <f>IF(BE171&gt;2008,0,IF(BE171&gt;2001,1,IF(BE171&gt;1990,2,IF(BE171&gt;1980,3,IF(BE171&gt;1973,4,IF(BE171&gt;1970,5,IF(BE171&gt;1960,6,IF(BE171&gt;1958,7,IF(BE171&gt;1953,8,9)))))))))</f>
        <v>1</v>
      </c>
      <c r="BG171" s="995">
        <v>12.4</v>
      </c>
    </row>
    <row r="172" spans="1:59" ht="11.25" customHeight="1" x14ac:dyDescent="0.2">
      <c r="A172" s="976" t="s">
        <v>1038</v>
      </c>
      <c r="B172" s="989" t="s">
        <v>1039</v>
      </c>
      <c r="C172" s="1070" t="s">
        <v>154</v>
      </c>
      <c r="D172" s="1070" t="s">
        <v>4386</v>
      </c>
      <c r="E172" s="828">
        <v>10</v>
      </c>
      <c r="F172" s="1148">
        <v>333</v>
      </c>
      <c r="G172" s="1148" t="s">
        <v>106</v>
      </c>
      <c r="H172" s="1148" t="s">
        <v>106</v>
      </c>
      <c r="I172" s="987">
        <v>81.42</v>
      </c>
      <c r="J172" s="738">
        <f>(M172/I172)*100</f>
        <v>0.24563989191844757</v>
      </c>
      <c r="K172" s="990">
        <v>0.1</v>
      </c>
      <c r="L172" s="1000">
        <v>2</v>
      </c>
      <c r="M172" s="729">
        <f>K172*L172</f>
        <v>0.2</v>
      </c>
      <c r="N172" s="983" t="s">
        <v>231</v>
      </c>
      <c r="O172" s="831">
        <v>8.5000000000000006E-2</v>
      </c>
      <c r="P172" s="973">
        <v>43481</v>
      </c>
      <c r="Q172" s="973">
        <v>43496</v>
      </c>
      <c r="R172" s="729">
        <f>(K172-O172)/O172*100</f>
        <v>17.647058823529409</v>
      </c>
      <c r="S172" s="795">
        <f>IF(INDEX(Historical!$D$7:$D$1442,MATCH(B172,Historical!$B$7:$B$1449,0))=0,"n/a",(INDEX(Historical!$C$7:$C$1442,MATCH(B172,Historical!$B$7:$B$1449,0))/INDEX(Historical!$D$7:$D$1442,MATCH(B172,Historical!$B$7:$B$1449,0))-1)*100)</f>
        <v>21.42857142857142</v>
      </c>
      <c r="T172" s="795">
        <f>IF(INDEX(Historical!$F$7:$F$1442,MATCH(B172,Historical!$B$7:$B$1449,0))=0,"n/a",((INDEX(Historical!$C$7:$C$1442,MATCH(B172,Historical!$B$7:$B$1449,0))/INDEX(Historical!$F$7:$F$1442,MATCH(B172,Historical!$B$7:$B$1449,0)))^(1/3)-1)*100)</f>
        <v>19.348319192733697</v>
      </c>
      <c r="U172" s="795">
        <f>IF(INDEX(Historical!$H$7:$H$1442,MATCH(B172,Historical!$B$7:$B$1449,0))=0,"n/a",((INDEX(Historical!$C$7:$C$1442,MATCH(B172,Historical!$B$7:$B$1449,0))/INDEX(Historical!$H$7:$H$1442,MATCH(B172,Historical!$B$7:$B$1449,0)))^(1/5)-1)*100)</f>
        <v>18.322950135022719</v>
      </c>
      <c r="V172" s="795" t="str">
        <f>IF(INDEX(Historical!$O$7:$O$1442,MATCH(B172,Historical!$B$7:$B$1449,0))=0,"n/a",((INDEX(Historical!$C$7:$C$1442,MATCH(B172,Historical!$B$7:$B$1449,0))/INDEX(Historical!$O$7:$O$1442,MATCH(B172,Historical!$B$7:$B$1449,0)))^(1/10)-1)*100)</f>
        <v>n/a</v>
      </c>
      <c r="W172" s="796" t="str">
        <f>IF(OR(U172&lt;=0,U172="n/a",V172&lt;=0,V172="n/a"),"n/a",U172/V172)</f>
        <v>n/a</v>
      </c>
      <c r="X172" s="797">
        <f>IF(OR(AJ172&lt;=0,AJ172="n/a",U172&lt;=0,U172="n/a"),"n/a",U172/AJ172)</f>
        <v>1.167066887581065</v>
      </c>
      <c r="Y172" s="989"/>
      <c r="Z172" s="738">
        <f>IF(OR(AC172&lt;0.01,AC172="n/a"),"n/a",M172/AC172*100)</f>
        <v>10.471204188481677</v>
      </c>
      <c r="AA172" s="999">
        <f>IF(OR(AC172&lt;0.01,AC172="n/a"),"n/a",I172/AC172)</f>
        <v>42.6282722513089</v>
      </c>
      <c r="AB172" s="1000">
        <v>7</v>
      </c>
      <c r="AC172" s="978">
        <v>1.91</v>
      </c>
      <c r="AD172" s="978">
        <v>2.37</v>
      </c>
      <c r="AE172" s="978">
        <v>3.82</v>
      </c>
      <c r="AF172" s="978">
        <v>5.45</v>
      </c>
      <c r="AG172" s="978">
        <v>14.399999999999999</v>
      </c>
      <c r="AH172" s="978">
        <v>15.4</v>
      </c>
      <c r="AI172" s="978">
        <v>13.36</v>
      </c>
      <c r="AJ172" s="978">
        <v>15.7</v>
      </c>
      <c r="AK172" s="978">
        <v>18</v>
      </c>
      <c r="AL172" s="991">
        <v>3380</v>
      </c>
      <c r="AM172" s="985">
        <v>9.3000000000000007</v>
      </c>
      <c r="AN172" s="978">
        <v>0.31</v>
      </c>
      <c r="AO172" s="838">
        <f>IF(U172="n/a","n/a",IF(AA172&lt;0,"n/a",IF(AA172="n/a","n/a",J172+U172-AA172)))</f>
        <v>-24.059682224367734</v>
      </c>
      <c r="AP172" s="839">
        <f>IF(U172="n/a","n/a",J172+U172)</f>
        <v>18.568590026941166</v>
      </c>
      <c r="AQ172" s="1001">
        <f>IF(OR(AC172&lt;0.01,AF172="n/a"),"n/a",(I172/SQRT(22.5*AC172*(I172/AF172))-1)*100)</f>
        <v>221.33339126530149</v>
      </c>
      <c r="AR172" s="738">
        <f>INDEX(Historical!$C$7:$C$1442,MATCH(B172,Historical!$B$7:$B$1449,0))*IF(AH172="n/a",1.03,IF(AH172&lt;0,1.01,IF(AH172&gt;10,1.1,(1+AH172/100))))</f>
        <v>0.18700000000000003</v>
      </c>
      <c r="AS172" s="999">
        <f>IF($AI172="n/a",1.03*AR172,IF($AI172&lt;0,1.01*AR172,IF($AI172&gt;10,1.1*AR172,(1+$AI172/100)*AR172)))</f>
        <v>0.20570000000000005</v>
      </c>
      <c r="AT172" s="999">
        <f>IF($AK172="n/a",1.03*AS172,IF($AK172&lt;0,1.01*AS172,IF($AK172&gt;10,1.1*AS172,(1+$AK172/100)*AS172)))</f>
        <v>0.22627000000000008</v>
      </c>
      <c r="AU172" s="999">
        <f>IF($AK172="n/a",1.03*AT172,IF($AK172&lt;0,1.01*AT172,IF($AK172&gt;10,1.1*AT172,(1+$AK172/100)*AT172)))</f>
        <v>0.24889700000000012</v>
      </c>
      <c r="AV172" s="999">
        <f>IF($AK172="n/a",1.03*AU172,IF($AK172&lt;0,1.01*AU172,IF($AK172&gt;10,1.1*AU172,(1+$AK172/100)*AU172)))</f>
        <v>0.27378670000000016</v>
      </c>
      <c r="AW172" s="738">
        <f>SUM(AR172:AV172)</f>
        <v>1.1416537000000004</v>
      </c>
      <c r="AX172" s="846">
        <f>AW172/I172*100</f>
        <v>1.4021784573814793</v>
      </c>
      <c r="AY172" s="1080">
        <v>1.1499999999999999</v>
      </c>
      <c r="AZ172" s="985">
        <v>17.399999999999999</v>
      </c>
      <c r="BA172" s="985">
        <v>-37.81</v>
      </c>
      <c r="BB172" s="985">
        <v>2.81</v>
      </c>
      <c r="BC172" s="985">
        <v>-13.44</v>
      </c>
      <c r="BE172" s="700">
        <v>2010</v>
      </c>
      <c r="BF172" s="1013">
        <f>IF(BE172&gt;2008,0,IF(BE172&gt;2001,1,IF(BE172&gt;1990,2,IF(BE172&gt;1980,3,IF(BE172&gt;1973,4,IF(BE172&gt;1970,5,IF(BE172&gt;1960,6,IF(BE172&gt;1958,7,IF(BE172&gt;1953,8,9)))))))))</f>
        <v>0</v>
      </c>
      <c r="BG172" s="995">
        <v>9.3000000000000007</v>
      </c>
    </row>
    <row r="173" spans="1:59" ht="11.25" customHeight="1" x14ac:dyDescent="0.2">
      <c r="A173" s="976" t="s">
        <v>1079</v>
      </c>
      <c r="B173" s="988" t="s">
        <v>1080</v>
      </c>
      <c r="C173" s="1070" t="s">
        <v>108</v>
      </c>
      <c r="D173" s="1070" t="s">
        <v>4397</v>
      </c>
      <c r="E173" s="828">
        <v>8</v>
      </c>
      <c r="F173" s="1148">
        <v>465</v>
      </c>
      <c r="G173" s="1085" t="s">
        <v>106</v>
      </c>
      <c r="H173" s="1085" t="s">
        <v>106</v>
      </c>
      <c r="I173" s="987">
        <v>182.28</v>
      </c>
      <c r="J173" s="738">
        <f>(M173/I173)*100</f>
        <v>1.5360983102918584</v>
      </c>
      <c r="K173" s="990">
        <v>0.7</v>
      </c>
      <c r="L173" s="1000">
        <v>4</v>
      </c>
      <c r="M173" s="729">
        <f>K173*L173</f>
        <v>2.8</v>
      </c>
      <c r="N173" s="983" t="s">
        <v>3989</v>
      </c>
      <c r="O173" s="831">
        <v>0.66</v>
      </c>
      <c r="P173" s="694">
        <v>43167</v>
      </c>
      <c r="Q173" s="694">
        <v>43185</v>
      </c>
      <c r="R173" s="729">
        <f>(K173-O173)/O173*100</f>
        <v>6.060606060606049</v>
      </c>
      <c r="S173" s="795">
        <f>IF(INDEX(Historical!$D$7:$D$1442,MATCH(B173,Historical!$B$7:$B$1449,0))=0,"n/a",(INDEX(Historical!$C$7:$C$1442,MATCH(B173,Historical!$B$7:$B$1449,0))/INDEX(Historical!$D$7:$D$1442,MATCH(B173,Historical!$B$7:$B$1449,0))-1)*100)</f>
        <v>6.0606060606060552</v>
      </c>
      <c r="T173" s="795">
        <f>IF(INDEX(Historical!$F$7:$F$1442,MATCH(B173,Historical!$B$7:$B$1449,0))=0,"n/a",((INDEX(Historical!$C$7:$C$1442,MATCH(B173,Historical!$B$7:$B$1449,0))/INDEX(Historical!$F$7:$F$1442,MATCH(B173,Historical!$B$7:$B$1449,0)))^(1/3)-1)*100)</f>
        <v>11.868894208139679</v>
      </c>
      <c r="U173" s="795">
        <f>IF(INDEX(Historical!$H$7:$H$1442,MATCH(B173,Historical!$B$7:$B$1449,0))=0,"n/a",((INDEX(Historical!$C$7:$C$1442,MATCH(B173,Historical!$B$7:$B$1449,0))/INDEX(Historical!$H$7:$H$1442,MATCH(B173,Historical!$B$7:$B$1449,0)))^(1/5)-1)*100)</f>
        <v>9.2388464140372939</v>
      </c>
      <c r="V173" s="795">
        <f>IF(INDEX(Historical!$O$7:$O$1442,MATCH(B173,Historical!$B$7:$B$1449,0))=0,"n/a",((INDEX(Historical!$C$7:$C$1442,MATCH(B173,Historical!$B$7:$B$1449,0))/INDEX(Historical!$O$7:$O$1442,MATCH(B173,Historical!$B$7:$B$1449,0)))^(1/10)-1)*100)</f>
        <v>11.773029030687221</v>
      </c>
      <c r="W173" s="796">
        <f>IF(OR(U173&lt;=0,U173="n/a",V173&lt;=0,V173="n/a"),"n/a",U173/V173)</f>
        <v>0.78474676227805062</v>
      </c>
      <c r="X173" s="797">
        <f>IF(OR(AJ173&lt;=0,AJ173="n/a",U173&lt;=0,U173="n/a"),"n/a",U173/AJ173)</f>
        <v>0.94273943000380545</v>
      </c>
      <c r="Y173" s="753"/>
      <c r="Z173" s="738">
        <f>IF(OR(AC173&lt;0.01,AC173="n/a"),"n/a",M173/AC173*100)</f>
        <v>49.822064056939496</v>
      </c>
      <c r="AA173" s="999">
        <f>IF(OR(AC173&lt;0.01,AC173="n/a"),"n/a",I173/AC173)</f>
        <v>32.434163701067618</v>
      </c>
      <c r="AB173" s="1000">
        <v>12</v>
      </c>
      <c r="AC173" s="978">
        <v>5.62</v>
      </c>
      <c r="AD173" s="978">
        <v>1.73</v>
      </c>
      <c r="AE173" s="978">
        <v>16.45</v>
      </c>
      <c r="AF173" s="978">
        <v>2.66</v>
      </c>
      <c r="AG173" s="978">
        <v>19.7</v>
      </c>
      <c r="AH173" s="978">
        <v>-5</v>
      </c>
      <c r="AI173" s="978">
        <v>8.59</v>
      </c>
      <c r="AJ173" s="978">
        <v>9.8000000000000007</v>
      </c>
      <c r="AK173" s="978">
        <v>18.790000000000003</v>
      </c>
      <c r="AL173" s="991">
        <v>65349.999999999993</v>
      </c>
      <c r="AM173" s="985">
        <v>1.0999999999999999</v>
      </c>
      <c r="AN173" s="978">
        <v>0.15</v>
      </c>
      <c r="AO173" s="838">
        <f>IF(U173="n/a","n/a",IF(AA173&lt;0,"n/a",IF(AA173="n/a","n/a",J173+U173-AA173)))</f>
        <v>-21.659218976738465</v>
      </c>
      <c r="AP173" s="839">
        <f>IF(U173="n/a","n/a",J173+U173)</f>
        <v>10.774944724329153</v>
      </c>
      <c r="AQ173" s="1001">
        <f>IF(OR(AC173&lt;0.01,AF173="n/a"),"n/a",(I173/SQRT(22.5*AC173*(I173/AF173))-1)*100)</f>
        <v>95.817233885568641</v>
      </c>
      <c r="AR173" s="738">
        <f>INDEX(Historical!$C$7:$C$1442,MATCH(B173,Historical!$B$7:$B$1449,0))*IF(AH173="n/a",1.03,IF(AH173&lt;0,1.01,IF(AH173&gt;10,1.1,(1+AH173/100))))</f>
        <v>2.8279999999999998</v>
      </c>
      <c r="AS173" s="999">
        <f>IF($AI173="n/a",1.03*AR173,IF($AI173&lt;0,1.01*AR173,IF($AI173&gt;10,1.1*AR173,(1+$AI173/100)*AR173)))</f>
        <v>3.0709252</v>
      </c>
      <c r="AT173" s="999">
        <f>IF($AK173="n/a",1.03*AS173,IF($AK173&lt;0,1.01*AS173,IF($AK173&gt;10,1.1*AS173,(1+$AK173/100)*AS173)))</f>
        <v>3.3780177200000003</v>
      </c>
      <c r="AU173" s="999">
        <f>IF($AK173="n/a",1.03*AT173,IF($AK173&lt;0,1.01*AT173,IF($AK173&gt;10,1.1*AT173,(1+$AK173/100)*AT173)))</f>
        <v>3.7158194920000005</v>
      </c>
      <c r="AV173" s="999">
        <f>IF($AK173="n/a",1.03*AU173,IF($AK173&lt;0,1.01*AU173,IF($AK173&gt;10,1.1*AU173,(1+$AK173/100)*AU173)))</f>
        <v>4.0874014412000008</v>
      </c>
      <c r="AW173" s="738">
        <f>SUM(AR173:AV173)</f>
        <v>17.080163853200002</v>
      </c>
      <c r="AX173" s="846">
        <f>AW173/I173*100</f>
        <v>9.3702895837173585</v>
      </c>
      <c r="AY173" s="1080">
        <v>0.36</v>
      </c>
      <c r="AZ173" s="985">
        <v>23.21</v>
      </c>
      <c r="BA173" s="985">
        <v>-6.61</v>
      </c>
      <c r="BB173" s="985">
        <v>-1.47</v>
      </c>
      <c r="BC173" s="985">
        <v>5.83</v>
      </c>
      <c r="BE173" s="700">
        <v>2011</v>
      </c>
      <c r="BF173" s="1013">
        <f>IF(BE173&gt;2008,0,IF(BE173&gt;2001,1,IF(BE173&gt;1990,2,IF(BE173&gt;1980,3,IF(BE173&gt;1973,4,IF(BE173&gt;1970,5,IF(BE173&gt;1960,6,IF(BE173&gt;1958,7,IF(BE173&gt;1953,8,9)))))))))</f>
        <v>0</v>
      </c>
      <c r="BG173" s="995">
        <v>6.3</v>
      </c>
    </row>
    <row r="174" spans="1:59" ht="11.25" customHeight="1" x14ac:dyDescent="0.2">
      <c r="A174" s="984" t="s">
        <v>535</v>
      </c>
      <c r="B174" s="988" t="s">
        <v>536</v>
      </c>
      <c r="C174" s="1070" t="s">
        <v>112</v>
      </c>
      <c r="D174" s="1070" t="s">
        <v>213</v>
      </c>
      <c r="E174" s="828">
        <v>13</v>
      </c>
      <c r="F174" s="1148">
        <v>290</v>
      </c>
      <c r="G174" s="1148" t="s">
        <v>37</v>
      </c>
      <c r="H174" s="1148" t="s">
        <v>37</v>
      </c>
      <c r="I174" s="987">
        <v>147.11000000000001</v>
      </c>
      <c r="J174" s="738">
        <f>(M174/I174)*100</f>
        <v>3.0997212969886472</v>
      </c>
      <c r="K174" s="990">
        <v>1.1399999999999999</v>
      </c>
      <c r="L174" s="1000">
        <v>4</v>
      </c>
      <c r="M174" s="729">
        <f>K174*L174</f>
        <v>4.5599999999999996</v>
      </c>
      <c r="N174" s="983" t="s">
        <v>119</v>
      </c>
      <c r="O174" s="831">
        <v>1.08</v>
      </c>
      <c r="P174" s="973">
        <v>43333</v>
      </c>
      <c r="Q174" s="973">
        <v>43347</v>
      </c>
      <c r="R174" s="729">
        <f>(K174-O174)/O174*100</f>
        <v>5.5555555555555394</v>
      </c>
      <c r="S174" s="795">
        <f>IF(INDEX(Historical!$D$7:$D$1442,MATCH(B174,Historical!$B$7:$B$1449,0))=0,"n/a",(INDEX(Historical!$C$7:$C$1442,MATCH(B174,Historical!$B$7:$B$1449,0))/INDEX(Historical!$D$7:$D$1442,MATCH(B174,Historical!$B$7:$B$1449,0))-1)*100)</f>
        <v>5.463182897862251</v>
      </c>
      <c r="T174" s="795">
        <f>IF(INDEX(Historical!$F$7:$F$1442,MATCH(B174,Historical!$B$7:$B$1449,0))=0,"n/a",((INDEX(Historical!$C$7:$C$1442,MATCH(B174,Historical!$B$7:$B$1449,0))/INDEX(Historical!$F$7:$F$1442,MATCH(B174,Historical!$B$7:$B$1449,0)))^(1/3)-1)*100)</f>
        <v>8.1496914028304168</v>
      </c>
      <c r="U174" s="795">
        <f>IF(INDEX(Historical!$H$7:$H$1442,MATCH(B174,Historical!$B$7:$B$1449,0))=0,"n/a",((INDEX(Historical!$C$7:$C$1442,MATCH(B174,Historical!$B$7:$B$1449,0))/INDEX(Historical!$H$7:$H$1442,MATCH(B174,Historical!$B$7:$B$1449,0)))^(1/5)-1)*100)</f>
        <v>14.561869041176557</v>
      </c>
      <c r="V174" s="795">
        <f>IF(INDEX(Historical!$O$7:$O$1442,MATCH(B174,Historical!$B$7:$B$1449,0))=0,"n/a",((INDEX(Historical!$C$7:$C$1442,MATCH(B174,Historical!$B$7:$B$1449,0))/INDEX(Historical!$O$7:$O$1442,MATCH(B174,Historical!$B$7:$B$1449,0)))^(1/10)-1)*100)</f>
        <v>22.158353917150887</v>
      </c>
      <c r="W174" s="796">
        <f>IF(OR(U174&lt;=0,U174="n/a",V174&lt;=0,V174="n/a"),"n/a",U174/V174)</f>
        <v>0.65717287013388925</v>
      </c>
      <c r="X174" s="797">
        <f>IF(OR(AJ174&lt;=0,AJ174="n/a",U174&lt;=0,U174="n/a"),"n/a",U174/AJ174)</f>
        <v>3.4671116764706085</v>
      </c>
      <c r="Y174" s="988"/>
      <c r="Z174" s="738">
        <f>IF(OR(AC174&lt;0.01,AC174="n/a"),"n/a",M174/AC174*100)</f>
        <v>34.259954921111941</v>
      </c>
      <c r="AA174" s="999">
        <f>IF(OR(AC174&lt;0.01,AC174="n/a"),"n/a",I174/AC174)</f>
        <v>11.05259203606311</v>
      </c>
      <c r="AB174" s="1000">
        <v>12</v>
      </c>
      <c r="AC174" s="978">
        <v>13.31</v>
      </c>
      <c r="AD174" s="978">
        <v>0.94</v>
      </c>
      <c r="AE174" s="978">
        <v>1.03</v>
      </c>
      <c r="AF174" s="978">
        <v>3.3</v>
      </c>
      <c r="AG174" s="978">
        <v>17.7</v>
      </c>
      <c r="AH174" s="978">
        <v>29.299999999999997</v>
      </c>
      <c r="AI174" s="978">
        <v>12.94</v>
      </c>
      <c r="AJ174" s="978">
        <v>4.2</v>
      </c>
      <c r="AK174" s="978">
        <v>11.700000000000001</v>
      </c>
      <c r="AL174" s="991">
        <v>23730</v>
      </c>
      <c r="AM174" s="985">
        <v>0.1</v>
      </c>
      <c r="AN174" s="978">
        <v>0.34</v>
      </c>
      <c r="AO174" s="838">
        <f>IF(U174="n/a","n/a",IF(AA174&lt;0,"n/a",IF(AA174="n/a","n/a",J174+U174-AA174)))</f>
        <v>6.6089983021020942</v>
      </c>
      <c r="AP174" s="839">
        <f>IF(U174="n/a","n/a",J174+U174)</f>
        <v>17.661590338165205</v>
      </c>
      <c r="AQ174" s="1001">
        <f>IF(OR(AC174&lt;0.01,AF174="n/a"),"n/a",(I174/SQRT(22.5*AC174*(I174/AF174))-1)*100)</f>
        <v>27.320337415352558</v>
      </c>
      <c r="AR174" s="738">
        <f>INDEX(Historical!$C$7:$C$1442,MATCH(B174,Historical!$B$7:$B$1449,0))*IF(AH174="n/a",1.03,IF(AH174&lt;0,1.01,IF(AH174&gt;10,1.1,(1+AH174/100))))</f>
        <v>4.8840000000000012</v>
      </c>
      <c r="AS174" s="999">
        <f>IF($AI174="n/a",1.03*AR174,IF($AI174&lt;0,1.01*AR174,IF($AI174&gt;10,1.1*AR174,(1+$AI174/100)*AR174)))</f>
        <v>5.3724000000000016</v>
      </c>
      <c r="AT174" s="999">
        <f>IF($AK174="n/a",1.03*AS174,IF($AK174&lt;0,1.01*AS174,IF($AK174&gt;10,1.1*AS174,(1+$AK174/100)*AS174)))</f>
        <v>5.9096400000000022</v>
      </c>
      <c r="AU174" s="999">
        <f>IF($AK174="n/a",1.03*AT174,IF($AK174&lt;0,1.01*AT174,IF($AK174&gt;10,1.1*AT174,(1+$AK174/100)*AT174)))</f>
        <v>6.5006040000000027</v>
      </c>
      <c r="AV174" s="999">
        <f>IF($AK174="n/a",1.03*AU174,IF($AK174&lt;0,1.01*AU174,IF($AK174&gt;10,1.1*AU174,(1+$AK174/100)*AU174)))</f>
        <v>7.1506644000000037</v>
      </c>
      <c r="AW174" s="738">
        <f>SUM(AR174:AV174)</f>
        <v>29.817308400000012</v>
      </c>
      <c r="AX174" s="846">
        <f>AW174/I174*100</f>
        <v>20.268716198762839</v>
      </c>
      <c r="AY174" s="1080">
        <v>1.1299999999999999</v>
      </c>
      <c r="AZ174" s="985">
        <v>18.260000000000002</v>
      </c>
      <c r="BA174" s="985">
        <v>-23.06</v>
      </c>
      <c r="BB174" s="985">
        <v>5.12</v>
      </c>
      <c r="BC174" s="985">
        <v>3</v>
      </c>
      <c r="BE174" s="700">
        <v>2006</v>
      </c>
      <c r="BF174" s="1013">
        <f>IF(BE174&gt;2008,0,IF(BE174&gt;2001,1,IF(BE174&gt;1990,2,IF(BE174&gt;1980,3,IF(BE174&gt;1973,4,IF(BE174&gt;1970,5,IF(BE174&gt;1960,6,IF(BE174&gt;1958,7,IF(BE174&gt;1953,8,9)))))))))</f>
        <v>1</v>
      </c>
      <c r="BG174" s="995">
        <v>6.9</v>
      </c>
    </row>
    <row r="175" spans="1:59" ht="11.25" customHeight="1" x14ac:dyDescent="0.2">
      <c r="A175" s="984" t="s">
        <v>515</v>
      </c>
      <c r="B175" s="988" t="s">
        <v>516</v>
      </c>
      <c r="C175" s="1070" t="s">
        <v>131</v>
      </c>
      <c r="D175" s="1070" t="s">
        <v>4390</v>
      </c>
      <c r="E175" s="828">
        <v>13</v>
      </c>
      <c r="F175" s="1148">
        <v>294</v>
      </c>
      <c r="G175" s="1273" t="s">
        <v>37</v>
      </c>
      <c r="H175" s="1273" t="s">
        <v>37</v>
      </c>
      <c r="I175" s="987">
        <v>52.14</v>
      </c>
      <c r="J175" s="738">
        <f>(M175/I175)*100</f>
        <v>2.9344073647871118</v>
      </c>
      <c r="K175" s="990">
        <v>0.38250000000000001</v>
      </c>
      <c r="L175" s="1000">
        <v>4</v>
      </c>
      <c r="M175" s="729">
        <f>K175*L175</f>
        <v>1.53</v>
      </c>
      <c r="N175" s="983" t="s">
        <v>517</v>
      </c>
      <c r="O175" s="831">
        <v>0.35749999999999998</v>
      </c>
      <c r="P175" s="973">
        <v>43496</v>
      </c>
      <c r="Q175" s="973">
        <v>43524</v>
      </c>
      <c r="R175" s="729">
        <f>(K175-O175)/O175*100</f>
        <v>6.9930069930069987</v>
      </c>
      <c r="S175" s="795">
        <f>IF(INDEX(Historical!$D$7:$D$1442,MATCH(B175,Historical!$B$7:$B$1449,0))=0,"n/a",(INDEX(Historical!$C$7:$C$1442,MATCH(B175,Historical!$B$7:$B$1449,0))/INDEX(Historical!$D$7:$D$1442,MATCH(B175,Historical!$B$7:$B$1449,0))-1)*100)</f>
        <v>7.3684210526315574</v>
      </c>
      <c r="T175" s="795">
        <f>IF(INDEX(Historical!$F$7:$F$1442,MATCH(B175,Historical!$B$7:$B$1449,0))=0,"n/a",((INDEX(Historical!$C$7:$C$1442,MATCH(B175,Historical!$B$7:$B$1449,0))/INDEX(Historical!$F$7:$F$1442,MATCH(B175,Historical!$B$7:$B$1449,0)))^(1/3)-1)*100)</f>
        <v>7.174156154217215</v>
      </c>
      <c r="U175" s="795">
        <f>IF(INDEX(Historical!$H$7:$H$1442,MATCH(B175,Historical!$B$7:$B$1449,0))=0,"n/a",((INDEX(Historical!$C$7:$C$1442,MATCH(B175,Historical!$B$7:$B$1449,0))/INDEX(Historical!$H$7:$H$1442,MATCH(B175,Historical!$B$7:$B$1449,0)))^(1/5)-1)*100)</f>
        <v>6.9610375725068785</v>
      </c>
      <c r="V175" s="795">
        <f>IF(INDEX(Historical!$O$7:$O$1442,MATCH(B175,Historical!$B$7:$B$1449,0))=0,"n/a",((INDEX(Historical!$C$7:$C$1442,MATCH(B175,Historical!$B$7:$B$1449,0))/INDEX(Historical!$O$7:$O$1442,MATCH(B175,Historical!$B$7:$B$1449,0)))^(1/10)-1)*100)</f>
        <v>14.773749762475386</v>
      </c>
      <c r="W175" s="796">
        <f>IF(OR(U175&lt;=0,U175="n/a",V175&lt;=0,V175="n/a"),"n/a",U175/V175)</f>
        <v>0.47117608490889556</v>
      </c>
      <c r="X175" s="797">
        <f>IF(OR(AJ175&lt;=0,AJ175="n/a",U175&lt;=0,U175="n/a"),"n/a",U175/AJ175)</f>
        <v>0.75663451875074772</v>
      </c>
      <c r="Y175" s="988"/>
      <c r="Z175" s="738">
        <f>IF(OR(AC175&lt;0.01,AC175="n/a"),"n/a",M175/AC175*100)</f>
        <v>62.195121951219512</v>
      </c>
      <c r="AA175" s="999">
        <f>IF(OR(AC175&lt;0.01,AC175="n/a"),"n/a",I175/AC175)</f>
        <v>21.195121951219512</v>
      </c>
      <c r="AB175" s="1000">
        <v>12</v>
      </c>
      <c r="AC175" s="978">
        <v>2.46</v>
      </c>
      <c r="AD175" s="978">
        <v>2.99</v>
      </c>
      <c r="AE175" s="978">
        <v>2.2000000000000002</v>
      </c>
      <c r="AF175" s="978">
        <v>3.1</v>
      </c>
      <c r="AG175" s="978">
        <v>11.799999999999999</v>
      </c>
      <c r="AH175" s="978">
        <v>9.6</v>
      </c>
      <c r="AI175" s="978">
        <v>6.98</v>
      </c>
      <c r="AJ175" s="978">
        <v>9.1999999999999993</v>
      </c>
      <c r="AK175" s="978">
        <v>7.0900000000000007</v>
      </c>
      <c r="AL175" s="991">
        <v>15030</v>
      </c>
      <c r="AM175" s="985">
        <v>0.4</v>
      </c>
      <c r="AN175" s="978">
        <v>2.36</v>
      </c>
      <c r="AO175" s="838">
        <f>IF(U175="n/a","n/a",IF(AA175&lt;0,"n/a",IF(AA175="n/a","n/a",J175+U175-AA175)))</f>
        <v>-11.299677013925521</v>
      </c>
      <c r="AP175" s="839">
        <f>IF(U175="n/a","n/a",J175+U175)</f>
        <v>9.8954449372939912</v>
      </c>
      <c r="AQ175" s="1001">
        <f>IF(OR(AC175&lt;0.01,AF175="n/a"),"n/a",(I175/SQRT(22.5*AC175*(I175/AF175))-1)*100)</f>
        <v>70.886418482219398</v>
      </c>
      <c r="AR175" s="738">
        <f>INDEX(Historical!$C$7:$C$1442,MATCH(B175,Historical!$B$7:$B$1449,0))*IF(AH175="n/a",1.03,IF(AH175&lt;0,1.01,IF(AH175&gt;10,1.1,(1+AH175/100))))</f>
        <v>1.565088</v>
      </c>
      <c r="AS175" s="999">
        <f>IF($AI175="n/a",1.03*AR175,IF($AI175&lt;0,1.01*AR175,IF($AI175&gt;10,1.1*AR175,(1+$AI175/100)*AR175)))</f>
        <v>1.6743311424000002</v>
      </c>
      <c r="AT175" s="999">
        <f>IF($AK175="n/a",1.03*AS175,IF($AK175&lt;0,1.01*AS175,IF($AK175&gt;10,1.1*AS175,(1+$AK175/100)*AS175)))</f>
        <v>1.7930412203961601</v>
      </c>
      <c r="AU175" s="999">
        <f>IF($AK175="n/a",1.03*AT175,IF($AK175&lt;0,1.01*AT175,IF($AK175&gt;10,1.1*AT175,(1+$AK175/100)*AT175)))</f>
        <v>1.9201678429222477</v>
      </c>
      <c r="AV175" s="999">
        <f>IF($AK175="n/a",1.03*AU175,IF($AK175&lt;0,1.01*AU175,IF($AK175&gt;10,1.1*AU175,(1+$AK175/100)*AU175)))</f>
        <v>2.0563077429854348</v>
      </c>
      <c r="AW175" s="738">
        <f>SUM(AR175:AV175)</f>
        <v>9.0089359487038418</v>
      </c>
      <c r="AX175" s="846">
        <f>AW175/I175*100</f>
        <v>17.278358167824784</v>
      </c>
      <c r="AY175" s="1080">
        <v>0.16</v>
      </c>
      <c r="AZ175" s="985">
        <v>28.799999999999997</v>
      </c>
      <c r="BA175" s="985">
        <v>-3.1199999999999997</v>
      </c>
      <c r="BB175" s="985">
        <v>2.5100000000000002</v>
      </c>
      <c r="BC175" s="985">
        <v>7.5399999999999991</v>
      </c>
      <c r="BE175" s="700">
        <v>2007</v>
      </c>
      <c r="BF175" s="1013">
        <f>IF(BE175&gt;2008,0,IF(BE175&gt;2001,1,IF(BE175&gt;1990,2,IF(BE175&gt;1980,3,IF(BE175&gt;1973,4,IF(BE175&gt;1970,5,IF(BE175&gt;1960,6,IF(BE175&gt;1958,7,IF(BE175&gt;1953,8,9)))))))))</f>
        <v>1</v>
      </c>
      <c r="BG175" s="995">
        <v>2.2999999999999998</v>
      </c>
    </row>
    <row r="176" spans="1:59" ht="11.25" customHeight="1" x14ac:dyDescent="0.2">
      <c r="A176" s="976" t="s">
        <v>488</v>
      </c>
      <c r="B176" s="988" t="s">
        <v>489</v>
      </c>
      <c r="C176" s="1070" t="s">
        <v>112</v>
      </c>
      <c r="D176" s="1070" t="s">
        <v>4419</v>
      </c>
      <c r="E176" s="828">
        <v>24</v>
      </c>
      <c r="F176" s="1148">
        <v>142</v>
      </c>
      <c r="G176" s="1148" t="s">
        <v>106</v>
      </c>
      <c r="H176" s="1148" t="s">
        <v>106</v>
      </c>
      <c r="I176" s="987">
        <v>83.52</v>
      </c>
      <c r="J176" s="738">
        <f>(M176/I176)*100</f>
        <v>1.9636015325670497</v>
      </c>
      <c r="K176" s="997">
        <v>0.41</v>
      </c>
      <c r="L176" s="1000">
        <v>4</v>
      </c>
      <c r="M176" s="729">
        <f>K176*L176</f>
        <v>1.64</v>
      </c>
      <c r="N176" s="983" t="s">
        <v>152</v>
      </c>
      <c r="O176" s="832">
        <v>0.35199999999999998</v>
      </c>
      <c r="P176" s="973">
        <v>43531</v>
      </c>
      <c r="Q176" s="973">
        <v>43553</v>
      </c>
      <c r="R176" s="729">
        <f>(K176-O176)/O176*100</f>
        <v>16.477272727272727</v>
      </c>
      <c r="S176" s="795">
        <f>IF(INDEX(Historical!$D$7:$D$1442,MATCH(B176,Historical!$B$7:$B$1449,0))=0,"n/a",(INDEX(Historical!$C$7:$C$1442,MATCH(B176,Historical!$B$7:$B$1449,0))/INDEX(Historical!$D$7:$D$1442,MATCH(B176,Historical!$B$7:$B$1449,0))-1)*100)</f>
        <v>8.9775228962480913</v>
      </c>
      <c r="T176" s="795">
        <f>IF(INDEX(Historical!$F$7:$F$1442,MATCH(B176,Historical!$B$7:$B$1449,0))=0,"n/a",((INDEX(Historical!$C$7:$C$1442,MATCH(B176,Historical!$B$7:$B$1449,0))/INDEX(Historical!$F$7:$F$1442,MATCH(B176,Historical!$B$7:$B$1449,0)))^(1/3)-1)*100)</f>
        <v>12.167403270874534</v>
      </c>
      <c r="U176" s="795">
        <f>IF(INDEX(Historical!$H$7:$H$1442,MATCH(B176,Historical!$B$7:$B$1449,0))=0,"n/a",((INDEX(Historical!$C$7:$C$1442,MATCH(B176,Historical!$B$7:$B$1449,0))/INDEX(Historical!$H$7:$H$1442,MATCH(B176,Historical!$B$7:$B$1449,0)))^(1/5)-1)*100)</f>
        <v>10.868445403533045</v>
      </c>
      <c r="V176" s="795">
        <f>IF(INDEX(Historical!$O$7:$O$1442,MATCH(B176,Historical!$B$7:$B$1449,0))=0,"n/a",((INDEX(Historical!$C$7:$C$1442,MATCH(B176,Historical!$B$7:$B$1449,0))/INDEX(Historical!$O$7:$O$1442,MATCH(B176,Historical!$B$7:$B$1449,0)))^(1/10)-1)*100)</f>
        <v>12.365710653613316</v>
      </c>
      <c r="W176" s="796">
        <f>IF(OR(U176&lt;=0,U176="n/a",V176&lt;=0,V176="n/a"),"n/a",U176/V176)</f>
        <v>0.87891797794550819</v>
      </c>
      <c r="X176" s="797">
        <f>IF(OR(AJ176&lt;=0,AJ176="n/a",U176&lt;=0,U176="n/a"),"n/a",U176/AJ176)</f>
        <v>0.42454864857550956</v>
      </c>
      <c r="Y176" s="989" t="s">
        <v>490</v>
      </c>
      <c r="Z176" s="738">
        <f>IF(OR(AC176&lt;0.01,AC176="n/a"),"n/a",M176/AC176*100)</f>
        <v>21.578947368421055</v>
      </c>
      <c r="AA176" s="999">
        <f>IF(OR(AC176&lt;0.01,AC176="n/a"),"n/a",I176/AC176)</f>
        <v>10.989473684210527</v>
      </c>
      <c r="AB176" s="1000">
        <v>12</v>
      </c>
      <c r="AC176" s="978">
        <v>7.6</v>
      </c>
      <c r="AD176" s="978">
        <v>1.22</v>
      </c>
      <c r="AE176" s="978">
        <v>5.92</v>
      </c>
      <c r="AF176" s="978">
        <v>4.6399999999999997</v>
      </c>
      <c r="AG176" s="978">
        <v>34</v>
      </c>
      <c r="AH176" s="978">
        <v>104.89999999999999</v>
      </c>
      <c r="AI176" s="978">
        <v>14.2</v>
      </c>
      <c r="AJ176" s="978">
        <v>25.6</v>
      </c>
      <c r="AK176" s="978">
        <v>9.0300000000000011</v>
      </c>
      <c r="AL176" s="991">
        <v>61200</v>
      </c>
      <c r="AM176" s="985">
        <v>0.2</v>
      </c>
      <c r="AN176" s="978">
        <v>0.68</v>
      </c>
      <c r="AO176" s="838">
        <f>IF(U176="n/a","n/a",IF(AA176&lt;0,"n/a",IF(AA176="n/a","n/a",J176+U176-AA176)))</f>
        <v>1.8425732518895686</v>
      </c>
      <c r="AP176" s="839">
        <f>IF(U176="n/a","n/a",J176+U176)</f>
        <v>12.832046936100095</v>
      </c>
      <c r="AQ176" s="1001">
        <f>IF(OR(AC176&lt;0.01,AF176="n/a"),"n/a",(I176/SQRT(22.5*AC176*(I176/AF176))-1)*100)</f>
        <v>50.54147880934763</v>
      </c>
      <c r="AR176" s="738">
        <f>INDEX(Historical!$C$7:$C$1442,MATCH(B176,Historical!$B$7:$B$1449,0))*IF(AH176="n/a",1.03,IF(AH176&lt;0,1.01,IF(AH176&gt;10,1.1,(1+AH176/100))))</f>
        <v>1.5301000000000002</v>
      </c>
      <c r="AS176" s="999">
        <f>IF($AI176="n/a",1.03*AR176,IF($AI176&lt;0,1.01*AR176,IF($AI176&gt;10,1.1*AR176,(1+$AI176/100)*AR176)))</f>
        <v>1.6831100000000003</v>
      </c>
      <c r="AT176" s="999">
        <f>IF($AK176="n/a",1.03*AS176,IF($AK176&lt;0,1.01*AS176,IF($AK176&gt;10,1.1*AS176,(1+$AK176/100)*AS176)))</f>
        <v>1.8350948330000005</v>
      </c>
      <c r="AU176" s="999">
        <f>IF($AK176="n/a",1.03*AT176,IF($AK176&lt;0,1.01*AT176,IF($AK176&gt;10,1.1*AT176,(1+$AK176/100)*AT176)))</f>
        <v>2.0008038964199009</v>
      </c>
      <c r="AV176" s="999">
        <f>IF($AK176="n/a",1.03*AU176,IF($AK176&lt;0,1.01*AU176,IF($AK176&gt;10,1.1*AU176,(1+$AK176/100)*AU176)))</f>
        <v>2.1814764882666182</v>
      </c>
      <c r="AW176" s="738">
        <f>SUM(AR176:AV176)</f>
        <v>9.2305852176865208</v>
      </c>
      <c r="AX176" s="846">
        <f>AW176/I176*100</f>
        <v>11.051945902402444</v>
      </c>
      <c r="AY176" s="1080">
        <v>1.08</v>
      </c>
      <c r="AZ176" s="985">
        <v>18.7</v>
      </c>
      <c r="BA176" s="985">
        <v>-9.120000000000001</v>
      </c>
      <c r="BB176" s="985">
        <v>4.55</v>
      </c>
      <c r="BC176" s="985">
        <v>0.2</v>
      </c>
      <c r="BE176" s="700">
        <v>1998</v>
      </c>
      <c r="BF176" s="1013">
        <f>IF(BE176&gt;2008,0,IF(BE176&gt;2001,1,IF(BE176&gt;1990,2,IF(BE176&gt;1980,3,IF(BE176&gt;1973,4,IF(BE176&gt;1970,5,IF(BE176&gt;1960,6,IF(BE176&gt;1958,7,IF(BE176&gt;1953,8,9)))))))))</f>
        <v>2</v>
      </c>
      <c r="BG176" s="995">
        <v>14.799999999999999</v>
      </c>
    </row>
    <row r="177" spans="1:59" s="874" customFormat="1" ht="11.25" customHeight="1" x14ac:dyDescent="0.2">
      <c r="A177" s="853" t="s">
        <v>1081</v>
      </c>
      <c r="B177" s="882" t="s">
        <v>1082</v>
      </c>
      <c r="C177" s="1070" t="s">
        <v>108</v>
      </c>
      <c r="D177" s="1070" t="s">
        <v>118</v>
      </c>
      <c r="E177" s="854">
        <v>7</v>
      </c>
      <c r="F177" s="1148">
        <v>609</v>
      </c>
      <c r="G177" s="1272" t="s">
        <v>106</v>
      </c>
      <c r="H177" s="1272" t="s">
        <v>106</v>
      </c>
      <c r="I177" s="855">
        <v>17.88</v>
      </c>
      <c r="J177" s="856">
        <f>(M177/I177)*100</f>
        <v>2.2371364653243848</v>
      </c>
      <c r="K177" s="857">
        <v>0.1</v>
      </c>
      <c r="L177" s="858">
        <v>4</v>
      </c>
      <c r="M177" s="859">
        <f>K177*L177</f>
        <v>0.4</v>
      </c>
      <c r="N177" s="860" t="s">
        <v>598</v>
      </c>
      <c r="O177" s="861">
        <v>0.09</v>
      </c>
      <c r="P177" s="862">
        <v>43259</v>
      </c>
      <c r="Q177" s="862">
        <v>43276</v>
      </c>
      <c r="R177" s="859">
        <f>(K177-O177)/O177*100</f>
        <v>11.111111111111121</v>
      </c>
      <c r="S177" s="795">
        <f>IF(INDEX(Historical!$D$7:$D$1442,MATCH(B177,Historical!$B$7:$B$1449,0))=0,"n/a",(INDEX(Historical!$C$7:$C$1442,MATCH(B177,Historical!$B$7:$B$1449,0))/INDEX(Historical!$D$7:$D$1442,MATCH(B177,Historical!$B$7:$B$1449,0))-1)*100)</f>
        <v>11.428571428571432</v>
      </c>
      <c r="T177" s="795">
        <f>IF(INDEX(Historical!$F$7:$F$1442,MATCH(B177,Historical!$B$7:$B$1449,0))=0,"n/a",((INDEX(Historical!$C$7:$C$1442,MATCH(B177,Historical!$B$7:$B$1449,0))/INDEX(Historical!$F$7:$F$1442,MATCH(B177,Historical!$B$7:$B$1449,0)))^(1/3)-1)*100)</f>
        <v>13.040381433805548</v>
      </c>
      <c r="U177" s="795">
        <f>IF(INDEX(Historical!$H$7:$H$1442,MATCH(B177,Historical!$B$7:$B$1449,0))=0,"n/a",((INDEX(Historical!$C$7:$C$1442,MATCH(B177,Historical!$B$7:$B$1449,0))/INDEX(Historical!$H$7:$H$1442,MATCH(B177,Historical!$B$7:$B$1449,0)))^(1/5)-1)*100)</f>
        <v>28.805493048681363</v>
      </c>
      <c r="V177" s="795" t="str">
        <f>IF(INDEX(Historical!$O$7:$O$1442,MATCH(B177,Historical!$B$7:$B$1449,0))=0,"n/a",((INDEX(Historical!$C$7:$C$1442,MATCH(B177,Historical!$B$7:$B$1449,0))/INDEX(Historical!$O$7:$O$1442,MATCH(B177,Historical!$B$7:$B$1449,0)))^(1/10)-1)*100)</f>
        <v>n/a</v>
      </c>
      <c r="W177" s="863" t="str">
        <f>IF(OR(U177&lt;=0,U177="n/a",V177&lt;=0,V177="n/a"),"n/a",U177/V177)</f>
        <v>n/a</v>
      </c>
      <c r="X177" s="864">
        <f>IF(OR(AJ177&lt;=0,AJ177="n/a",U177&lt;=0,U177="n/a"),"n/a",U177/AJ177)</f>
        <v>1.4772047717272494</v>
      </c>
      <c r="Y177" s="879"/>
      <c r="Z177" s="856" t="str">
        <f>IF(OR(AC177&lt;0.01,AC177="n/a"),"n/a",M177/AC177*100)</f>
        <v>n/a</v>
      </c>
      <c r="AA177" s="866" t="str">
        <f>IF(OR(AC177&lt;0.01,AC177="n/a"),"n/a",I177/AC177)</f>
        <v>n/a</v>
      </c>
      <c r="AB177" s="858">
        <v>12</v>
      </c>
      <c r="AC177" s="867">
        <v>-1.51</v>
      </c>
      <c r="AD177" s="867" t="s">
        <v>137</v>
      </c>
      <c r="AE177" s="867">
        <v>0.64</v>
      </c>
      <c r="AF177" s="867">
        <v>0.81</v>
      </c>
      <c r="AG177" s="867">
        <v>-9.4</v>
      </c>
      <c r="AH177" s="867">
        <v>0.70000000000000007</v>
      </c>
      <c r="AI177" s="867">
        <v>8.27</v>
      </c>
      <c r="AJ177" s="867">
        <v>19.5</v>
      </c>
      <c r="AK177" s="867">
        <v>10</v>
      </c>
      <c r="AL177" s="868">
        <v>2940</v>
      </c>
      <c r="AM177" s="869">
        <v>0.3</v>
      </c>
      <c r="AN177" s="867">
        <v>1.1000000000000001</v>
      </c>
      <c r="AO177" s="870" t="str">
        <f>IF(U177="n/a","n/a",IF(AA177&lt;0,"n/a",IF(AA177="n/a","n/a",J177+U177-AA177)))</f>
        <v>n/a</v>
      </c>
      <c r="AP177" s="871">
        <f>IF(U177="n/a","n/a",J177+U177)</f>
        <v>31.042629514005746</v>
      </c>
      <c r="AQ177" s="872" t="str">
        <f>IF(OR(AC177&lt;0.01,AF177="n/a"),"n/a",(I177/SQRT(22.5*AC177*(I177/AF177))-1)*100)</f>
        <v>n/a</v>
      </c>
      <c r="AR177" s="738">
        <f>INDEX(Historical!$C$7:$C$1442,MATCH(B177,Historical!$B$7:$B$1449,0))*IF(AH177="n/a",1.03,IF(AH177&lt;0,1.01,IF(AH177&gt;10,1.1,(1+AH177/100))))</f>
        <v>0.39272999999999997</v>
      </c>
      <c r="AS177" s="866">
        <f>IF($AI177="n/a",1.03*AR177,IF($AI177&lt;0,1.01*AR177,IF($AI177&gt;10,1.1*AR177,(1+$AI177/100)*AR177)))</f>
        <v>0.42520877099999999</v>
      </c>
      <c r="AT177" s="866">
        <f>IF($AK177="n/a",1.03*AS177,IF($AK177&lt;0,1.01*AS177,IF($AK177&gt;10,1.1*AS177,(1+$AK177/100)*AS177)))</f>
        <v>0.46772964810000001</v>
      </c>
      <c r="AU177" s="866">
        <f>IF($AK177="n/a",1.03*AT177,IF($AK177&lt;0,1.01*AT177,IF($AK177&gt;10,1.1*AT177,(1+$AK177/100)*AT177)))</f>
        <v>0.5145026129100001</v>
      </c>
      <c r="AV177" s="866">
        <f>IF($AK177="n/a",1.03*AU177,IF($AK177&lt;0,1.01*AU177,IF($AK177&gt;10,1.1*AU177,(1+$AK177/100)*AU177)))</f>
        <v>0.56595287420100016</v>
      </c>
      <c r="AW177" s="856">
        <f>SUM(AR177:AV177)</f>
        <v>2.366123906211</v>
      </c>
      <c r="AX177" s="873">
        <f>AW177/I177*100</f>
        <v>13.233355180151008</v>
      </c>
      <c r="AY177" s="1081">
        <v>1.34</v>
      </c>
      <c r="AZ177" s="869">
        <v>31.09</v>
      </c>
      <c r="BA177" s="869">
        <v>-28.84</v>
      </c>
      <c r="BB177" s="869">
        <v>7.23</v>
      </c>
      <c r="BC177" s="869">
        <v>-8.5299999999999994</v>
      </c>
      <c r="BD177" s="1033"/>
      <c r="BE177" s="700">
        <v>2012</v>
      </c>
      <c r="BF177" s="1013">
        <f>IF(BE177&gt;2008,0,IF(BE177&gt;2001,1,IF(BE177&gt;1990,2,IF(BE177&gt;1980,3,IF(BE177&gt;1973,4,IF(BE177&gt;1970,5,IF(BE177&gt;1960,6,IF(BE177&gt;1958,7,IF(BE177&gt;1953,8,9)))))))))</f>
        <v>0</v>
      </c>
      <c r="BG177" s="931">
        <v>-1.3</v>
      </c>
    </row>
    <row r="178" spans="1:59" ht="11.25" customHeight="1" x14ac:dyDescent="0.2">
      <c r="A178" s="984" t="s">
        <v>502</v>
      </c>
      <c r="B178" s="988" t="s">
        <v>503</v>
      </c>
      <c r="C178" s="1070" t="s">
        <v>131</v>
      </c>
      <c r="D178" s="1070" t="s">
        <v>4390</v>
      </c>
      <c r="E178" s="828">
        <v>14</v>
      </c>
      <c r="F178" s="1148">
        <v>257</v>
      </c>
      <c r="G178" s="1148" t="s">
        <v>115</v>
      </c>
      <c r="H178" s="1148" t="s">
        <v>115</v>
      </c>
      <c r="I178" s="987">
        <v>30.92</v>
      </c>
      <c r="J178" s="738">
        <f>(M178/I178)*100</f>
        <v>3.7192755498059507</v>
      </c>
      <c r="K178" s="990">
        <v>0.28749999999999998</v>
      </c>
      <c r="L178" s="1000">
        <v>4</v>
      </c>
      <c r="M178" s="729">
        <f>K178*L178</f>
        <v>1.1499999999999999</v>
      </c>
      <c r="N178" s="983" t="s">
        <v>250</v>
      </c>
      <c r="O178" s="831">
        <v>0.27750000000000002</v>
      </c>
      <c r="P178" s="694">
        <v>43151</v>
      </c>
      <c r="Q178" s="694">
        <v>43173</v>
      </c>
      <c r="R178" s="729">
        <f>(K178-O178)/O178*100</f>
        <v>3.6036036036035863</v>
      </c>
      <c r="S178" s="795">
        <f>IF(INDEX(Historical!$D$7:$D$1442,MATCH(B178,Historical!$B$7:$B$1449,0))=0,"n/a",(INDEX(Historical!$C$7:$C$1442,MATCH(B178,Historical!$B$7:$B$1449,0))/INDEX(Historical!$D$7:$D$1442,MATCH(B178,Historical!$B$7:$B$1449,0))-1)*100)</f>
        <v>3.9252336448598157</v>
      </c>
      <c r="T178" s="795">
        <f>IF(INDEX(Historical!$F$7:$F$1442,MATCH(B178,Historical!$B$7:$B$1449,0))=0,"n/a",((INDEX(Historical!$C$7:$C$1442,MATCH(B178,Historical!$B$7:$B$1449,0))/INDEX(Historical!$F$7:$F$1442,MATCH(B178,Historical!$B$7:$B$1449,0)))^(1/3)-1)*100)</f>
        <v>3.9496897697995026</v>
      </c>
      <c r="U178" s="795">
        <f>IF(INDEX(Historical!$H$7:$H$1442,MATCH(B178,Historical!$B$7:$B$1449,0))=0,"n/a",((INDEX(Historical!$C$7:$C$1442,MATCH(B178,Historical!$B$7:$B$1449,0))/INDEX(Historical!$H$7:$H$1442,MATCH(B178,Historical!$B$7:$B$1449,0)))^(1/5)-1)*100)</f>
        <v>6.0242817287986528</v>
      </c>
      <c r="V178" s="795">
        <f>IF(INDEX(Historical!$O$7:$O$1442,MATCH(B178,Historical!$B$7:$B$1449,0))=0,"n/a",((INDEX(Historical!$C$7:$C$1442,MATCH(B178,Historical!$B$7:$B$1449,0))/INDEX(Historical!$O$7:$O$1442,MATCH(B178,Historical!$B$7:$B$1449,0)))^(1/10)-1)*100)</f>
        <v>4.2985312627658923</v>
      </c>
      <c r="W178" s="796">
        <f>IF(OR(U178&lt;=0,U178="n/a",V178&lt;=0,V178="n/a"),"n/a",U178/V178)</f>
        <v>1.4014744480239805</v>
      </c>
      <c r="X178" s="797">
        <f>IF(OR(AJ178&lt;=0,AJ178="n/a",U178&lt;=0,U178="n/a"),"n/a",U178/AJ178)</f>
        <v>0.60242817287986528</v>
      </c>
      <c r="Y178" s="746"/>
      <c r="Z178" s="738">
        <f>IF(OR(AC178&lt;0.01,AC178="n/a"),"n/a",M178/AC178*100)</f>
        <v>117.3469387755102</v>
      </c>
      <c r="AA178" s="999">
        <f>IF(OR(AC178&lt;0.01,AC178="n/a"),"n/a",I178/AC178)</f>
        <v>31.551020408163268</v>
      </c>
      <c r="AB178" s="1000">
        <v>12</v>
      </c>
      <c r="AC178" s="978">
        <v>0.98</v>
      </c>
      <c r="AD178" s="978">
        <v>3.14</v>
      </c>
      <c r="AE178" s="978">
        <v>1.54</v>
      </c>
      <c r="AF178" s="978">
        <v>2.83</v>
      </c>
      <c r="AG178" s="978">
        <v>32.5</v>
      </c>
      <c r="AH178" s="980">
        <v>57.199999999999996</v>
      </c>
      <c r="AI178" s="980">
        <v>7.0000000000000009</v>
      </c>
      <c r="AJ178" s="978">
        <v>10</v>
      </c>
      <c r="AK178" s="978">
        <v>10.050000000000001</v>
      </c>
      <c r="AL178" s="991">
        <v>15670</v>
      </c>
      <c r="AM178" s="985">
        <v>0.1</v>
      </c>
      <c r="AN178" s="978">
        <v>1.79</v>
      </c>
      <c r="AO178" s="838">
        <f>IF(U178="n/a","n/a",IF(AA178&lt;0,"n/a",IF(AA178="n/a","n/a",J178+U178-AA178)))</f>
        <v>-21.807463129558663</v>
      </c>
      <c r="AP178" s="839">
        <f>IF(U178="n/a","n/a",J178+U178)</f>
        <v>9.7435572786046034</v>
      </c>
      <c r="AQ178" s="1001">
        <f>IF(OR(AC178&lt;0.01,AF178="n/a"),"n/a",(I178/SQRT(22.5*AC178*(I178/AF178))-1)*100)</f>
        <v>99.208866106910293</v>
      </c>
      <c r="AR178" s="738">
        <f>INDEX(Historical!$C$7:$C$1442,MATCH(B178,Historical!$B$7:$B$1449,0))*IF(AH178="n/a",1.03,IF(AH178&lt;0,1.01,IF(AH178&gt;10,1.1,(1+AH178/100))))</f>
        <v>1.2232000000000003</v>
      </c>
      <c r="AS178" s="999">
        <f>IF($AI178="n/a",1.03*AR178,IF($AI178&lt;0,1.01*AR178,IF($AI178&gt;10,1.1*AR178,(1+$AI178/100)*AR178)))</f>
        <v>1.3088240000000004</v>
      </c>
      <c r="AT178" s="999">
        <f>IF($AK178="n/a",1.03*AS178,IF($AK178&lt;0,1.01*AS178,IF($AK178&gt;10,1.1*AS178,(1+$AK178/100)*AS178)))</f>
        <v>1.4397064000000006</v>
      </c>
      <c r="AU178" s="999">
        <f>IF($AK178="n/a",1.03*AT178,IF($AK178&lt;0,1.01*AT178,IF($AK178&gt;10,1.1*AT178,(1+$AK178/100)*AT178)))</f>
        <v>1.5836770400000009</v>
      </c>
      <c r="AV178" s="999">
        <f>IF($AK178="n/a",1.03*AU178,IF($AK178&lt;0,1.01*AU178,IF($AK178&gt;10,1.1*AU178,(1+$AK178/100)*AU178)))</f>
        <v>1.7420447440000011</v>
      </c>
      <c r="AW178" s="738">
        <f>SUM(AR178:AV178)</f>
        <v>7.2974521840000026</v>
      </c>
      <c r="AX178" s="846">
        <f>AW178/I178*100</f>
        <v>23.601074333764561</v>
      </c>
      <c r="AY178" s="1080">
        <v>0.41</v>
      </c>
      <c r="AZ178" s="985">
        <v>24.63</v>
      </c>
      <c r="BA178" s="985">
        <v>1.7399999999999998</v>
      </c>
      <c r="BB178" s="985">
        <v>7.91</v>
      </c>
      <c r="BC178" s="985">
        <v>12.049999999999999</v>
      </c>
      <c r="BE178" s="700">
        <v>2006</v>
      </c>
      <c r="BF178" s="1013">
        <f>IF(BE178&gt;2008,0,IF(BE178&gt;2001,1,IF(BE178&gt;1990,2,IF(BE178&gt;1980,3,IF(BE178&gt;1973,4,IF(BE178&gt;1970,5,IF(BE178&gt;1960,6,IF(BE178&gt;1958,7,IF(BE178&gt;1953,8,9)))))))))</f>
        <v>1</v>
      </c>
      <c r="BG178" s="995">
        <v>6.9</v>
      </c>
    </row>
    <row r="179" spans="1:59" ht="11.25" customHeight="1" x14ac:dyDescent="0.2">
      <c r="A179" s="976" t="s">
        <v>1089</v>
      </c>
      <c r="B179" s="988" t="s">
        <v>1090</v>
      </c>
      <c r="C179" s="1070" t="s">
        <v>108</v>
      </c>
      <c r="D179" s="1070" t="s">
        <v>4397</v>
      </c>
      <c r="E179" s="828">
        <v>9</v>
      </c>
      <c r="F179" s="1148">
        <v>352</v>
      </c>
      <c r="G179" s="1148" t="s">
        <v>106</v>
      </c>
      <c r="H179" s="1148" t="s">
        <v>106</v>
      </c>
      <c r="I179" s="987">
        <v>37.630000000000003</v>
      </c>
      <c r="J179" s="738">
        <f>(M179/I179)*100</f>
        <v>3.5078394897688012</v>
      </c>
      <c r="K179" s="990">
        <v>0.33</v>
      </c>
      <c r="L179" s="1000">
        <v>4</v>
      </c>
      <c r="M179" s="729">
        <f>K179*L179</f>
        <v>1.32</v>
      </c>
      <c r="N179" s="983" t="s">
        <v>610</v>
      </c>
      <c r="O179" s="831">
        <v>0.28000000000000003</v>
      </c>
      <c r="P179" s="694">
        <v>43166</v>
      </c>
      <c r="Q179" s="694">
        <v>43181</v>
      </c>
      <c r="R179" s="729">
        <f>(K179-O179)/O179*100</f>
        <v>17.857142857142851</v>
      </c>
      <c r="S179" s="795">
        <f>IF(INDEX(Historical!$D$7:$D$1442,MATCH(B179,Historical!$B$7:$B$1449,0))=0,"n/a",(INDEX(Historical!$C$7:$C$1442,MATCH(B179,Historical!$B$7:$B$1449,0))/INDEX(Historical!$D$7:$D$1442,MATCH(B179,Historical!$B$7:$B$1449,0))-1)*100)</f>
        <v>12.5</v>
      </c>
      <c r="T179" s="795">
        <f>IF(INDEX(Historical!$F$7:$F$1442,MATCH(B179,Historical!$B$7:$B$1449,0))=0,"n/a",((INDEX(Historical!$C$7:$C$1442,MATCH(B179,Historical!$B$7:$B$1449,0))/INDEX(Historical!$F$7:$F$1442,MATCH(B179,Historical!$B$7:$B$1449,0)))^(1/3)-1)*100)</f>
        <v>8.0082298255290674</v>
      </c>
      <c r="U179" s="795">
        <f>IF(INDEX(Historical!$H$7:$H$1442,MATCH(B179,Historical!$B$7:$B$1449,0))=0,"n/a",((INDEX(Historical!$C$7:$C$1442,MATCH(B179,Historical!$B$7:$B$1449,0))/INDEX(Historical!$H$7:$H$1442,MATCH(B179,Historical!$B$7:$B$1449,0)))^(1/5)-1)*100)</f>
        <v>9.5105881968669426</v>
      </c>
      <c r="V179" s="795">
        <f>IF(INDEX(Historical!$O$7:$O$1442,MATCH(B179,Historical!$B$7:$B$1449,0))=0,"n/a",((INDEX(Historical!$C$7:$C$1442,MATCH(B179,Historical!$B$7:$B$1449,0))/INDEX(Historical!$O$7:$O$1442,MATCH(B179,Historical!$B$7:$B$1449,0)))^(1/10)-1)*100)</f>
        <v>5.1854563007368348</v>
      </c>
      <c r="W179" s="796">
        <f>IF(OR(U179&lt;=0,U179="n/a",V179&lt;=0,V179="n/a"),"n/a",U179/V179)</f>
        <v>1.8340889683161581</v>
      </c>
      <c r="X179" s="797">
        <f>IF(OR(AJ179&lt;=0,AJ179="n/a",U179&lt;=0,U179="n/a"),"n/a",U179/AJ179)</f>
        <v>2.797231822607924</v>
      </c>
      <c r="Y179" s="752"/>
      <c r="Z179" s="738">
        <f>IF(OR(AC179&lt;0.01,AC179="n/a"),"n/a",M179/AC179*100)</f>
        <v>55.000000000000007</v>
      </c>
      <c r="AA179" s="999">
        <f>IF(OR(AC179&lt;0.01,AC179="n/a"),"n/a",I179/AC179)</f>
        <v>15.679166666666669</v>
      </c>
      <c r="AB179" s="1000">
        <v>12</v>
      </c>
      <c r="AC179" s="978">
        <v>2.4</v>
      </c>
      <c r="AD179" s="978">
        <v>3.05</v>
      </c>
      <c r="AE179" s="978">
        <v>4.59</v>
      </c>
      <c r="AF179" s="978">
        <v>5.44</v>
      </c>
      <c r="AG179" s="978">
        <v>34.699999999999996</v>
      </c>
      <c r="AH179" s="978">
        <v>-12.4</v>
      </c>
      <c r="AI179" s="978">
        <v>8.93</v>
      </c>
      <c r="AJ179" s="978">
        <v>3.4000000000000004</v>
      </c>
      <c r="AK179" s="978">
        <v>5.1499999999999995</v>
      </c>
      <c r="AL179" s="991">
        <v>1750</v>
      </c>
      <c r="AM179" s="985">
        <v>26.700000000000003</v>
      </c>
      <c r="AN179" s="978">
        <v>0</v>
      </c>
      <c r="AO179" s="838">
        <f>IF(U179="n/a","n/a",IF(AA179&lt;0,"n/a",IF(AA179="n/a","n/a",J179+U179-AA179)))</f>
        <v>-2.660738980030926</v>
      </c>
      <c r="AP179" s="839">
        <f>IF(U179="n/a","n/a",J179+U179)</f>
        <v>13.018427686635743</v>
      </c>
      <c r="AQ179" s="1001">
        <f>IF(OR(AC179&lt;0.01,AF179="n/a"),"n/a",(I179/SQRT(22.5*AC179*(I179/AF179))-1)*100)</f>
        <v>94.701671129810165</v>
      </c>
      <c r="AR179" s="738">
        <f>INDEX(Historical!$C$7:$C$1442,MATCH(B179,Historical!$B$7:$B$1449,0))*IF(AH179="n/a",1.03,IF(AH179&lt;0,1.01,IF(AH179&gt;10,1.1,(1+AH179/100))))</f>
        <v>1.2726</v>
      </c>
      <c r="AS179" s="999">
        <f>IF($AI179="n/a",1.03*AR179,IF($AI179&lt;0,1.01*AR179,IF($AI179&gt;10,1.1*AR179,(1+$AI179/100)*AR179)))</f>
        <v>1.3862431799999999</v>
      </c>
      <c r="AT179" s="999">
        <f>IF($AK179="n/a",1.03*AS179,IF($AK179&lt;0,1.01*AS179,IF($AK179&gt;10,1.1*AS179,(1+$AK179/100)*AS179)))</f>
        <v>1.4576347037700002</v>
      </c>
      <c r="AU179" s="999">
        <f>IF($AK179="n/a",1.03*AT179,IF($AK179&lt;0,1.01*AT179,IF($AK179&gt;10,1.1*AT179,(1+$AK179/100)*AT179)))</f>
        <v>1.5327028910141554</v>
      </c>
      <c r="AV179" s="999">
        <f>IF($AK179="n/a",1.03*AU179,IF($AK179&lt;0,1.01*AU179,IF($AK179&gt;10,1.1*AU179,(1+$AK179/100)*AU179)))</f>
        <v>1.6116370899013845</v>
      </c>
      <c r="AW179" s="738">
        <f>SUM(AR179:AV179)</f>
        <v>7.2608178646855404</v>
      </c>
      <c r="AX179" s="846">
        <f>AW179/I179*100</f>
        <v>19.295290631638427</v>
      </c>
      <c r="AY179" s="1080">
        <v>1.02</v>
      </c>
      <c r="AZ179" s="985">
        <v>14.2</v>
      </c>
      <c r="BA179" s="985">
        <v>-9.379999999999999</v>
      </c>
      <c r="BB179" s="985">
        <v>5.38</v>
      </c>
      <c r="BC179" s="985">
        <v>0.76</v>
      </c>
      <c r="BE179" s="700">
        <v>2010</v>
      </c>
      <c r="BF179" s="1013">
        <f>IF(BE179&gt;2008,0,IF(BE179&gt;2001,1,IF(BE179&gt;1990,2,IF(BE179&gt;1980,3,IF(BE179&gt;1973,4,IF(BE179&gt;1970,5,IF(BE179&gt;1960,6,IF(BE179&gt;1958,7,IF(BE179&gt;1953,8,9)))))))))</f>
        <v>0</v>
      </c>
      <c r="BG179" s="995">
        <v>23.200000000000003</v>
      </c>
    </row>
    <row r="180" spans="1:59" ht="11.25" customHeight="1" x14ac:dyDescent="0.2">
      <c r="A180" s="984" t="s">
        <v>1091</v>
      </c>
      <c r="B180" s="988" t="s">
        <v>1092</v>
      </c>
      <c r="C180" s="1070" t="s">
        <v>108</v>
      </c>
      <c r="D180" s="1070" t="s">
        <v>4401</v>
      </c>
      <c r="E180" s="828">
        <v>9</v>
      </c>
      <c r="F180" s="1148">
        <v>429</v>
      </c>
      <c r="G180" s="1273" t="s">
        <v>106</v>
      </c>
      <c r="H180" s="1273" t="s">
        <v>106</v>
      </c>
      <c r="I180" s="987">
        <v>36.75</v>
      </c>
      <c r="J180" s="738">
        <f>(M180/I180)*100</f>
        <v>3.0476190476190479</v>
      </c>
      <c r="K180" s="990">
        <v>0.28000000000000003</v>
      </c>
      <c r="L180" s="1000">
        <v>4</v>
      </c>
      <c r="M180" s="729">
        <f>K180*L180</f>
        <v>1.1200000000000001</v>
      </c>
      <c r="N180" s="983" t="s">
        <v>435</v>
      </c>
      <c r="O180" s="831">
        <v>0.26</v>
      </c>
      <c r="P180" s="973">
        <v>43501</v>
      </c>
      <c r="Q180" s="973">
        <v>43516</v>
      </c>
      <c r="R180" s="729">
        <f>(K180-O180)/O180*100</f>
        <v>7.6923076923076987</v>
      </c>
      <c r="S180" s="795">
        <f>IF(INDEX(Historical!$D$7:$D$1442,MATCH(B180,Historical!$B$7:$B$1449,0))=0,"n/a",(INDEX(Historical!$C$7:$C$1442,MATCH(B180,Historical!$B$7:$B$1449,0))/INDEX(Historical!$D$7:$D$1442,MATCH(B180,Historical!$B$7:$B$1449,0))-1)*100)</f>
        <v>13.636363636363647</v>
      </c>
      <c r="T180" s="795">
        <f>IF(INDEX(Historical!$F$7:$F$1442,MATCH(B180,Historical!$B$7:$B$1449,0))=0,"n/a",((INDEX(Historical!$C$7:$C$1442,MATCH(B180,Historical!$B$7:$B$1449,0))/INDEX(Historical!$F$7:$F$1442,MATCH(B180,Historical!$B$7:$B$1449,0)))^(1/3)-1)*100)</f>
        <v>12.624788044360603</v>
      </c>
      <c r="U180" s="795">
        <f>IF(INDEX(Historical!$H$7:$H$1442,MATCH(B180,Historical!$B$7:$B$1449,0))=0,"n/a",((INDEX(Historical!$C$7:$C$1442,MATCH(B180,Historical!$B$7:$B$1449,0))/INDEX(Historical!$H$7:$H$1442,MATCH(B180,Historical!$B$7:$B$1449,0)))^(1/5)-1)*100)</f>
        <v>19.520727694995223</v>
      </c>
      <c r="V180" s="795">
        <f>IF(INDEX(Historical!$O$7:$O$1442,MATCH(B180,Historical!$B$7:$B$1449,0))=0,"n/a",((INDEX(Historical!$C$7:$C$1442,MATCH(B180,Historical!$B$7:$B$1449,0))/INDEX(Historical!$O$7:$O$1442,MATCH(B180,Historical!$B$7:$B$1449,0)))^(1/10)-1)*100)</f>
        <v>5.5983666192986892</v>
      </c>
      <c r="W180" s="796">
        <f>IF(OR(U180&lt;=0,U180="n/a",V180&lt;=0,V180="n/a"),"n/a",U180/V180)</f>
        <v>3.4868612619443984</v>
      </c>
      <c r="X180" s="797">
        <f>IF(OR(AJ180&lt;=0,AJ180="n/a",U180&lt;=0,U180="n/a"),"n/a",U180/AJ180)</f>
        <v>1.6132832805781177</v>
      </c>
      <c r="Y180" s="989"/>
      <c r="Z180" s="738">
        <f>IF(OR(AC180&lt;0.01,AC180="n/a"),"n/a",M180/AC180*100)</f>
        <v>51.851851851851848</v>
      </c>
      <c r="AA180" s="999">
        <f>IF(OR(AC180&lt;0.01,AC180="n/a"),"n/a",I180/AC180)</f>
        <v>17.013888888888889</v>
      </c>
      <c r="AB180" s="1000">
        <v>12</v>
      </c>
      <c r="AC180" s="978">
        <v>2.16</v>
      </c>
      <c r="AD180" s="978">
        <v>1.89</v>
      </c>
      <c r="AE180" s="978">
        <v>5.67</v>
      </c>
      <c r="AF180" s="978">
        <v>1.34</v>
      </c>
      <c r="AG180" s="978">
        <v>7.0000000000000009</v>
      </c>
      <c r="AH180" s="978">
        <v>14.2</v>
      </c>
      <c r="AI180" s="978">
        <v>4.99</v>
      </c>
      <c r="AJ180" s="978">
        <v>12.1</v>
      </c>
      <c r="AK180" s="978">
        <v>9</v>
      </c>
      <c r="AL180" s="991">
        <v>2700</v>
      </c>
      <c r="AM180" s="985">
        <v>0.1</v>
      </c>
      <c r="AN180" s="978">
        <v>0.02</v>
      </c>
      <c r="AO180" s="838">
        <f>IF(U180="n/a","n/a",IF(AA180&lt;0,"n/a",IF(AA180="n/a","n/a",J180+U180-AA180)))</f>
        <v>5.5544578537253813</v>
      </c>
      <c r="AP180" s="839">
        <f>IF(U180="n/a","n/a",J180+U180)</f>
        <v>22.568346742614271</v>
      </c>
      <c r="AQ180" s="1001">
        <f>IF(OR(AC180&lt;0.01,AF180="n/a"),"n/a",(I180/SQRT(22.5*AC180*(I180/AF180))-1)*100)</f>
        <v>0.6613930431260906</v>
      </c>
      <c r="AR180" s="738">
        <f>INDEX(Historical!$C$7:$C$1442,MATCH(B180,Historical!$B$7:$B$1449,0))*IF(AH180="n/a",1.03,IF(AH180&lt;0,1.01,IF(AH180&gt;10,1.1,(1+AH180/100))))</f>
        <v>1.1000000000000001</v>
      </c>
      <c r="AS180" s="999">
        <f>IF($AI180="n/a",1.03*AR180,IF($AI180&lt;0,1.01*AR180,IF($AI180&gt;10,1.1*AR180,(1+$AI180/100)*AR180)))</f>
        <v>1.1548900000000002</v>
      </c>
      <c r="AT180" s="999">
        <f>IF($AK180="n/a",1.03*AS180,IF($AK180&lt;0,1.01*AS180,IF($AK180&gt;10,1.1*AS180,(1+$AK180/100)*AS180)))</f>
        <v>1.2588301000000004</v>
      </c>
      <c r="AU180" s="999">
        <f>IF($AK180="n/a",1.03*AT180,IF($AK180&lt;0,1.01*AT180,IF($AK180&gt;10,1.1*AT180,(1+$AK180/100)*AT180)))</f>
        <v>1.3721248090000004</v>
      </c>
      <c r="AV180" s="999">
        <f>IF($AK180="n/a",1.03*AU180,IF($AK180&lt;0,1.01*AU180,IF($AK180&gt;10,1.1*AU180,(1+$AK180/100)*AU180)))</f>
        <v>1.4956160418100006</v>
      </c>
      <c r="AW180" s="738">
        <f>SUM(AR180:AV180)</f>
        <v>6.381460950810002</v>
      </c>
      <c r="AX180" s="846">
        <f>AW180/I180*100</f>
        <v>17.364519594040821</v>
      </c>
      <c r="AY180" s="1080">
        <v>1</v>
      </c>
      <c r="AZ180" s="985">
        <v>17.66</v>
      </c>
      <c r="BA180" s="985">
        <v>-18.43</v>
      </c>
      <c r="BB180" s="985">
        <v>-1.96</v>
      </c>
      <c r="BC180" s="985">
        <v>-8.19</v>
      </c>
      <c r="BE180" s="700">
        <v>2011</v>
      </c>
      <c r="BF180" s="1013">
        <f>IF(BE180&gt;2008,0,IF(BE180&gt;2001,1,IF(BE180&gt;1990,2,IF(BE180&gt;1980,3,IF(BE180&gt;1973,4,IF(BE180&gt;1970,5,IF(BE180&gt;1960,6,IF(BE180&gt;1958,7,IF(BE180&gt;1953,8,9)))))))))</f>
        <v>0</v>
      </c>
      <c r="BG180" s="995">
        <v>1.0999999999999999</v>
      </c>
    </row>
    <row r="181" spans="1:59" ht="11.25" customHeight="1" x14ac:dyDescent="0.2">
      <c r="A181" s="984" t="s">
        <v>518</v>
      </c>
      <c r="B181" s="988" t="s">
        <v>519</v>
      </c>
      <c r="C181" s="1070" t="s">
        <v>247</v>
      </c>
      <c r="D181" s="1070" t="s">
        <v>4420</v>
      </c>
      <c r="E181" s="828">
        <v>13</v>
      </c>
      <c r="F181" s="1148">
        <v>292</v>
      </c>
      <c r="G181" s="1092" t="s">
        <v>106</v>
      </c>
      <c r="H181" s="1092" t="s">
        <v>106</v>
      </c>
      <c r="I181" s="987">
        <v>89.19</v>
      </c>
      <c r="J181" s="738">
        <f>(M181/I181)*100</f>
        <v>1.0763538513286244</v>
      </c>
      <c r="K181" s="990">
        <v>0.24</v>
      </c>
      <c r="L181" s="1000">
        <v>4</v>
      </c>
      <c r="M181" s="729">
        <f>K181*L181</f>
        <v>0.96</v>
      </c>
      <c r="N181" s="983" t="s">
        <v>610</v>
      </c>
      <c r="O181" s="831">
        <v>0.22</v>
      </c>
      <c r="P181" s="973">
        <v>43418</v>
      </c>
      <c r="Q181" s="973">
        <v>43433</v>
      </c>
      <c r="R181" s="729">
        <f>(K181-O181)/O181*100</f>
        <v>9.0909090909090864</v>
      </c>
      <c r="S181" s="795">
        <f>IF(INDEX(Historical!$D$7:$D$1442,MATCH(B181,Historical!$B$7:$B$1449,0))=0,"n/a",(INDEX(Historical!$C$7:$C$1442,MATCH(B181,Historical!$B$7:$B$1449,0))/INDEX(Historical!$D$7:$D$1442,MATCH(B181,Historical!$B$7:$B$1449,0))-1)*100)</f>
        <v>23.287671232876718</v>
      </c>
      <c r="T181" s="795">
        <f>IF(INDEX(Historical!$F$7:$F$1442,MATCH(B181,Historical!$B$7:$B$1449,0))=0,"n/a",((INDEX(Historical!$C$7:$C$1442,MATCH(B181,Historical!$B$7:$B$1449,0))/INDEX(Historical!$F$7:$F$1442,MATCH(B181,Historical!$B$7:$B$1449,0)))^(1/3)-1)*100)</f>
        <v>13.227071089979447</v>
      </c>
      <c r="U181" s="795">
        <f>IF(INDEX(Historical!$H$7:$H$1442,MATCH(B181,Historical!$B$7:$B$1449,0))=0,"n/a",((INDEX(Historical!$C$7:$C$1442,MATCH(B181,Historical!$B$7:$B$1449,0))/INDEX(Historical!$H$7:$H$1442,MATCH(B181,Historical!$B$7:$B$1449,0)))^(1/5)-1)*100)</f>
        <v>14.61625722973292</v>
      </c>
      <c r="V181" s="795">
        <f>IF(INDEX(Historical!$O$7:$O$1442,MATCH(B181,Historical!$B$7:$B$1449,0))=0,"n/a",((INDEX(Historical!$C$7:$C$1442,MATCH(B181,Historical!$B$7:$B$1449,0))/INDEX(Historical!$O$7:$O$1442,MATCH(B181,Historical!$B$7:$B$1449,0)))^(1/10)-1)*100)</f>
        <v>10.894307469981591</v>
      </c>
      <c r="W181" s="796">
        <f>IF(OR(U181&lt;=0,U181="n/a",V181&lt;=0,V181="n/a"),"n/a",U181/V181)</f>
        <v>1.3416417032479457</v>
      </c>
      <c r="X181" s="797">
        <f>IF(OR(AJ181&lt;=0,AJ181="n/a",U181&lt;=0,U181="n/a"),"n/a",U181/AJ181)</f>
        <v>6.9601224903490095</v>
      </c>
      <c r="Y181" s="989"/>
      <c r="Z181" s="738">
        <f>IF(OR(AC181&lt;0.01,AC181="n/a"),"n/a",M181/AC181*100)</f>
        <v>42.290748898678409</v>
      </c>
      <c r="AA181" s="999">
        <f>IF(OR(AC181&lt;0.01,AC181="n/a"),"n/a",I181/AC181)</f>
        <v>39.290748898678416</v>
      </c>
      <c r="AB181" s="1000">
        <v>12</v>
      </c>
      <c r="AC181" s="978">
        <v>2.27</v>
      </c>
      <c r="AD181" s="978">
        <v>3.36</v>
      </c>
      <c r="AE181" s="978">
        <v>2.2799999999999998</v>
      </c>
      <c r="AF181" s="978">
        <v>3.73</v>
      </c>
      <c r="AG181" s="978">
        <v>9</v>
      </c>
      <c r="AH181" s="978">
        <v>-40.1</v>
      </c>
      <c r="AI181" s="978">
        <v>13.03</v>
      </c>
      <c r="AJ181" s="978">
        <v>2.1</v>
      </c>
      <c r="AK181" s="978">
        <v>11.700000000000001</v>
      </c>
      <c r="AL181" s="991">
        <v>6070</v>
      </c>
      <c r="AM181" s="985">
        <v>3.3000000000000003</v>
      </c>
      <c r="AN181" s="978">
        <v>0</v>
      </c>
      <c r="AO181" s="838">
        <f>IF(U181="n/a","n/a",IF(AA181&lt;0,"n/a",IF(AA181="n/a","n/a",J181+U181-AA181)))</f>
        <v>-23.598137817616873</v>
      </c>
      <c r="AP181" s="839">
        <f>IF(U181="n/a","n/a",J181+U181)</f>
        <v>15.692611081061544</v>
      </c>
      <c r="AQ181" s="1001">
        <f>IF(OR(AC181&lt;0.01,AF181="n/a"),"n/a",(I181/SQRT(22.5*AC181*(I181/AF181))-1)*100)</f>
        <v>155.21624242292216</v>
      </c>
      <c r="AR181" s="738">
        <f>INDEX(Historical!$C$7:$C$1442,MATCH(B181,Historical!$B$7:$B$1449,0))*IF(AH181="n/a",1.03,IF(AH181&lt;0,1.01,IF(AH181&gt;10,1.1,(1+AH181/100))))</f>
        <v>0.90900000000000003</v>
      </c>
      <c r="AS181" s="999">
        <f>IF($AI181="n/a",1.03*AR181,IF($AI181&lt;0,1.01*AR181,IF($AI181&gt;10,1.1*AR181,(1+$AI181/100)*AR181)))</f>
        <v>0.99990000000000012</v>
      </c>
      <c r="AT181" s="999">
        <f>IF($AK181="n/a",1.03*AS181,IF($AK181&lt;0,1.01*AS181,IF($AK181&gt;10,1.1*AS181,(1+$AK181/100)*AS181)))</f>
        <v>1.0998900000000003</v>
      </c>
      <c r="AU181" s="999">
        <f>IF($AK181="n/a",1.03*AT181,IF($AK181&lt;0,1.01*AT181,IF($AK181&gt;10,1.1*AT181,(1+$AK181/100)*AT181)))</f>
        <v>1.2098790000000004</v>
      </c>
      <c r="AV181" s="999">
        <f>IF($AK181="n/a",1.03*AU181,IF($AK181&lt;0,1.01*AU181,IF($AK181&gt;10,1.1*AU181,(1+$AK181/100)*AU181)))</f>
        <v>1.3308669000000004</v>
      </c>
      <c r="AW181" s="738">
        <f>SUM(AR181:AV181)</f>
        <v>5.5495359000000004</v>
      </c>
      <c r="AX181" s="846">
        <f>AW181/I181*100</f>
        <v>6.2221503531786082</v>
      </c>
      <c r="AY181" s="1080">
        <v>0.67</v>
      </c>
      <c r="AZ181" s="985">
        <v>26.77</v>
      </c>
      <c r="BA181" s="985">
        <v>-6.84</v>
      </c>
      <c r="BB181" s="985">
        <v>3.3099999999999996</v>
      </c>
      <c r="BC181" s="985">
        <v>0.94000000000000006</v>
      </c>
      <c r="BE181" s="700">
        <v>2006</v>
      </c>
      <c r="BF181" s="1013">
        <f>IF(BE181&gt;2008,0,IF(BE181&gt;2001,1,IF(BE181&gt;1990,2,IF(BE181&gt;1980,3,IF(BE181&gt;1973,4,IF(BE181&gt;1970,5,IF(BE181&gt;1960,6,IF(BE181&gt;1958,7,IF(BE181&gt;1953,8,9)))))))))</f>
        <v>1</v>
      </c>
      <c r="BG181" s="995">
        <v>6.6000000000000005</v>
      </c>
    </row>
    <row r="182" spans="1:59" ht="11.25" customHeight="1" x14ac:dyDescent="0.2">
      <c r="A182" s="984" t="s">
        <v>1113</v>
      </c>
      <c r="B182" s="988" t="s">
        <v>1114</v>
      </c>
      <c r="C182" s="1070" t="s">
        <v>4381</v>
      </c>
      <c r="D182" s="1070" t="s">
        <v>4382</v>
      </c>
      <c r="E182" s="828">
        <v>6</v>
      </c>
      <c r="F182" s="1148">
        <v>710</v>
      </c>
      <c r="G182" s="1148" t="s">
        <v>106</v>
      </c>
      <c r="H182" s="1148" t="s">
        <v>106</v>
      </c>
      <c r="I182" s="987">
        <v>54.2</v>
      </c>
      <c r="J182" s="738">
        <f>(M182/I182)*100</f>
        <v>3.3948339483394832</v>
      </c>
      <c r="K182" s="990">
        <v>0.46</v>
      </c>
      <c r="L182" s="1000">
        <v>4</v>
      </c>
      <c r="M182" s="729">
        <f>K182*L182</f>
        <v>1.84</v>
      </c>
      <c r="N182" s="983" t="s">
        <v>241</v>
      </c>
      <c r="O182" s="831">
        <v>0.42</v>
      </c>
      <c r="P182" s="694">
        <v>43187</v>
      </c>
      <c r="Q182" s="694">
        <v>43203</v>
      </c>
      <c r="R182" s="729">
        <f>(K182-O182)/O182*100</f>
        <v>9.5238095238095326</v>
      </c>
      <c r="S182" s="795">
        <f>IF(INDEX(Historical!$D$7:$D$1442,MATCH(B182,Historical!$B$7:$B$1449,0))=0,"n/a",(INDEX(Historical!$C$7:$C$1442,MATCH(B182,Historical!$B$7:$B$1449,0))/INDEX(Historical!$D$7:$D$1442,MATCH(B182,Historical!$B$7:$B$1449,0))-1)*100)</f>
        <v>9.7560975609755971</v>
      </c>
      <c r="T182" s="795">
        <f>IF(INDEX(Historical!$F$7:$F$1442,MATCH(B182,Historical!$B$7:$B$1449,0))=0,"n/a",((INDEX(Historical!$C$7:$C$1442,MATCH(B182,Historical!$B$7:$B$1449,0))/INDEX(Historical!$F$7:$F$1442,MATCH(B182,Historical!$B$7:$B$1449,0)))^(1/3)-1)*100)</f>
        <v>15.939166439144525</v>
      </c>
      <c r="U182" s="795">
        <f>IF(INDEX(Historical!$H$7:$H$1442,MATCH(B182,Historical!$B$7:$B$1449,0))=0,"n/a",((INDEX(Historical!$C$7:$C$1442,MATCH(B182,Historical!$B$7:$B$1449,0))/INDEX(Historical!$H$7:$H$1442,MATCH(B182,Historical!$B$7:$B$1449,0)))^(1/5)-1)*100)</f>
        <v>30.258554234867606</v>
      </c>
      <c r="V182" s="795" t="str">
        <f>IF(INDEX(Historical!$O$7:$O$1442,MATCH(B182,Historical!$B$7:$B$1449,0))=0,"n/a",((INDEX(Historical!$C$7:$C$1442,MATCH(B182,Historical!$B$7:$B$1449,0))/INDEX(Historical!$O$7:$O$1442,MATCH(B182,Historical!$B$7:$B$1449,0)))^(1/10)-1)*100)</f>
        <v>n/a</v>
      </c>
      <c r="W182" s="796" t="str">
        <f>IF(OR(U182&lt;=0,U182="n/a",V182&lt;=0,V182="n/a"),"n/a",U182/V182)</f>
        <v>n/a</v>
      </c>
      <c r="X182" s="797">
        <f>IF(OR(AJ182&lt;=0,AJ182="n/a",U182&lt;=0,U182="n/a"),"n/a",U182/AJ182)</f>
        <v>15.129277117433803</v>
      </c>
      <c r="Y182" s="749"/>
      <c r="Z182" s="738">
        <f>IF(OR(AC182&lt;0.01,AC182="n/a"),"n/a",M182/AC182*100)</f>
        <v>165.76576576576576</v>
      </c>
      <c r="AA182" s="999">
        <f>IF(OR(AC182&lt;0.01,AC182="n/a"),"n/a",I182/AC182)</f>
        <v>48.828828828828826</v>
      </c>
      <c r="AB182" s="1000">
        <v>12</v>
      </c>
      <c r="AC182" s="978">
        <v>1.1100000000000001</v>
      </c>
      <c r="AD182" s="978">
        <v>2.15</v>
      </c>
      <c r="AE182" s="978">
        <v>7.39</v>
      </c>
      <c r="AF182" s="978">
        <v>2.39</v>
      </c>
      <c r="AG182" s="978">
        <v>5.7</v>
      </c>
      <c r="AH182" s="980">
        <v>-490.59999999999997</v>
      </c>
      <c r="AI182" s="980">
        <v>-90.84</v>
      </c>
      <c r="AJ182" s="978">
        <v>2</v>
      </c>
      <c r="AK182" s="978">
        <v>22.6</v>
      </c>
      <c r="AL182" s="991">
        <v>5770</v>
      </c>
      <c r="AM182" s="985">
        <v>0.89999999999999991</v>
      </c>
      <c r="AN182" s="978">
        <v>1.22</v>
      </c>
      <c r="AO182" s="838">
        <f>IF(U182="n/a","n/a",IF(AA182&lt;0,"n/a",IF(AA182="n/a","n/a",J182+U182-AA182)))</f>
        <v>-15.175440645621734</v>
      </c>
      <c r="AP182" s="839">
        <f>IF(U182="n/a","n/a",J182+U182)</f>
        <v>33.653388183207092</v>
      </c>
      <c r="AQ182" s="1001">
        <f>IF(OR(AC182&lt;0.01,AF182="n/a"),"n/a",(I182/SQRT(22.5*AC182*(I182/AF182))-1)*100)</f>
        <v>127.74342376250311</v>
      </c>
      <c r="AR182" s="738">
        <f>INDEX(Historical!$C$7:$C$1442,MATCH(B182,Historical!$B$7:$B$1449,0))*IF(AH182="n/a",1.03,IF(AH182&lt;0,1.01,IF(AH182&gt;10,1.1,(1+AH182/100))))</f>
        <v>1.8180000000000001</v>
      </c>
      <c r="AS182" s="999">
        <f>IF($AI182="n/a",1.03*AR182,IF($AI182&lt;0,1.01*AR182,IF($AI182&gt;10,1.1*AR182,(1+$AI182/100)*AR182)))</f>
        <v>1.8361800000000001</v>
      </c>
      <c r="AT182" s="999">
        <f>IF($AK182="n/a",1.03*AS182,IF($AK182&lt;0,1.01*AS182,IF($AK182&gt;10,1.1*AS182,(1+$AK182/100)*AS182)))</f>
        <v>2.0197980000000002</v>
      </c>
      <c r="AU182" s="999">
        <f>IF($AK182="n/a",1.03*AT182,IF($AK182&lt;0,1.01*AT182,IF($AK182&gt;10,1.1*AT182,(1+$AK182/100)*AT182)))</f>
        <v>2.2217778000000004</v>
      </c>
      <c r="AV182" s="999">
        <f>IF($AK182="n/a",1.03*AU182,IF($AK182&lt;0,1.01*AU182,IF($AK182&gt;10,1.1*AU182,(1+$AK182/100)*AU182)))</f>
        <v>2.4439555800000008</v>
      </c>
      <c r="AW182" s="738">
        <f>SUM(AR182:AV182)</f>
        <v>10.339711380000001</v>
      </c>
      <c r="AX182" s="846">
        <f>AW182/I182*100</f>
        <v>19.076958265682656</v>
      </c>
      <c r="AY182" s="1080">
        <v>0.91</v>
      </c>
      <c r="AZ182" s="985">
        <v>24.64</v>
      </c>
      <c r="BA182" s="985">
        <v>-21.46</v>
      </c>
      <c r="BB182" s="985">
        <v>0.76</v>
      </c>
      <c r="BC182" s="985">
        <v>-7.1499999999999995</v>
      </c>
      <c r="BE182" s="700">
        <v>2013</v>
      </c>
      <c r="BF182" s="1013">
        <f>IF(BE182&gt;2008,0,IF(BE182&gt;2001,1,IF(BE182&gt;1990,2,IF(BE182&gt;1980,3,IF(BE182&gt;1973,4,IF(BE182&gt;1970,5,IF(BE182&gt;1960,6,IF(BE182&gt;1958,7,IF(BE182&gt;1953,8,9)))))))))</f>
        <v>0</v>
      </c>
      <c r="BG182" s="995">
        <v>2.2999999999999998</v>
      </c>
    </row>
    <row r="183" spans="1:59" ht="11.25" customHeight="1" x14ac:dyDescent="0.2">
      <c r="A183" s="984" t="s">
        <v>1101</v>
      </c>
      <c r="B183" s="988" t="s">
        <v>1102</v>
      </c>
      <c r="C183" s="1070" t="s">
        <v>4381</v>
      </c>
      <c r="D183" s="1070" t="s">
        <v>4382</v>
      </c>
      <c r="E183" s="828">
        <v>10</v>
      </c>
      <c r="F183" s="1148">
        <v>328</v>
      </c>
      <c r="G183" s="1273" t="s">
        <v>106</v>
      </c>
      <c r="H183" s="1273" t="s">
        <v>106</v>
      </c>
      <c r="I183" s="987">
        <v>98.79</v>
      </c>
      <c r="J183" s="738">
        <f>(M183/I183)*100</f>
        <v>4.4538920943415325</v>
      </c>
      <c r="K183" s="990">
        <v>1.1000000000000001</v>
      </c>
      <c r="L183" s="1000">
        <v>4</v>
      </c>
      <c r="M183" s="729">
        <f>K183*L183</f>
        <v>4.4000000000000004</v>
      </c>
      <c r="N183" s="983" t="s">
        <v>220</v>
      </c>
      <c r="O183" s="831">
        <v>1.03</v>
      </c>
      <c r="P183" s="973">
        <v>43462</v>
      </c>
      <c r="Q183" s="973">
        <v>43480</v>
      </c>
      <c r="R183" s="729">
        <f>(K183-O183)/O183*100</f>
        <v>6.7961165048543739</v>
      </c>
      <c r="S183" s="795">
        <f>IF(INDEX(Historical!$D$7:$D$1442,MATCH(B183,Historical!$B$7:$B$1449,0))=0,"n/a",(INDEX(Historical!$C$7:$C$1442,MATCH(B183,Historical!$B$7:$B$1449,0))/INDEX(Historical!$D$7:$D$1442,MATCH(B183,Historical!$B$7:$B$1449,0))-1)*100)</f>
        <v>11.666666666666647</v>
      </c>
      <c r="T183" s="795">
        <f>IF(INDEX(Historical!$F$7:$F$1442,MATCH(B183,Historical!$B$7:$B$1449,0))=0,"n/a",((INDEX(Historical!$C$7:$C$1442,MATCH(B183,Historical!$B$7:$B$1449,0))/INDEX(Historical!$F$7:$F$1442,MATCH(B183,Historical!$B$7:$B$1449,0)))^(1/3)-1)*100)</f>
        <v>33.753634030255753</v>
      </c>
      <c r="U183" s="795">
        <f>IF(INDEX(Historical!$H$7:$H$1442,MATCH(B183,Historical!$B$7:$B$1449,0))=0,"n/a",((INDEX(Historical!$C$7:$C$1442,MATCH(B183,Historical!$B$7:$B$1449,0))/INDEX(Historical!$H$7:$H$1442,MATCH(B183,Historical!$B$7:$B$1449,0)))^(1/5)-1)*100)</f>
        <v>30.065004264807762</v>
      </c>
      <c r="V183" s="795" t="str">
        <f>IF(INDEX(Historical!$O$7:$O$1442,MATCH(B183,Historical!$B$7:$B$1449,0))=0,"n/a",((INDEX(Historical!$C$7:$C$1442,MATCH(B183,Historical!$B$7:$B$1449,0))/INDEX(Historical!$O$7:$O$1442,MATCH(B183,Historical!$B$7:$B$1449,0)))^(1/10)-1)*100)</f>
        <v>n/a</v>
      </c>
      <c r="W183" s="796" t="str">
        <f>IF(OR(U183&lt;=0,U183="n/a",V183&lt;=0,V183="n/a"),"n/a",U183/V183)</f>
        <v>n/a</v>
      </c>
      <c r="X183" s="797">
        <f>IF(OR(AJ183&lt;=0,AJ183="n/a",U183&lt;=0,U183="n/a"),"n/a",U183/AJ183)</f>
        <v>0.5672642314114672</v>
      </c>
      <c r="Y183" s="749"/>
      <c r="Z183" s="738">
        <f>IF(OR(AC183&lt;0.01,AC183="n/a"),"n/a",M183/AC183*100)</f>
        <v>207.54716981132074</v>
      </c>
      <c r="AA183" s="999">
        <f>IF(OR(AC183&lt;0.01,AC183="n/a"),"n/a",I183/AC183)</f>
        <v>46.599056603773583</v>
      </c>
      <c r="AB183" s="1000">
        <v>12</v>
      </c>
      <c r="AC183" s="978">
        <v>2.12</v>
      </c>
      <c r="AD183" s="978">
        <v>3.12</v>
      </c>
      <c r="AE183" s="978">
        <v>8.9600000000000009</v>
      </c>
      <c r="AF183" s="978">
        <v>13.3</v>
      </c>
      <c r="AG183" s="978">
        <v>27.3</v>
      </c>
      <c r="AH183" s="978">
        <v>19.400000000000002</v>
      </c>
      <c r="AI183" s="978">
        <v>-0.59</v>
      </c>
      <c r="AJ183" s="978">
        <v>53</v>
      </c>
      <c r="AK183" s="978">
        <v>14.95</v>
      </c>
      <c r="AL183" s="991">
        <v>4760</v>
      </c>
      <c r="AM183" s="985">
        <v>0.70000000000000007</v>
      </c>
      <c r="AN183" s="978">
        <v>4.07</v>
      </c>
      <c r="AO183" s="838">
        <f>IF(U183="n/a","n/a",IF(AA183&lt;0,"n/a",IF(AA183="n/a","n/a",J183+U183-AA183)))</f>
        <v>-12.080160244624288</v>
      </c>
      <c r="AP183" s="839">
        <f>IF(U183="n/a","n/a",J183+U183)</f>
        <v>34.518896359149295</v>
      </c>
      <c r="AQ183" s="1001">
        <f>IF(OR(AC183&lt;0.01,AF183="n/a"),"n/a",(I183/SQRT(22.5*AC183*(I183/AF183))-1)*100)</f>
        <v>424.83540396762646</v>
      </c>
      <c r="AR183" s="738">
        <f>INDEX(Historical!$C$7:$C$1442,MATCH(B183,Historical!$B$7:$B$1449,0))*IF(AH183="n/a",1.03,IF(AH183&lt;0,1.01,IF(AH183&gt;10,1.1,(1+AH183/100))))</f>
        <v>4.4219999999999997</v>
      </c>
      <c r="AS183" s="999">
        <f>IF($AI183="n/a",1.03*AR183,IF($AI183&lt;0,1.01*AR183,IF($AI183&gt;10,1.1*AR183,(1+$AI183/100)*AR183)))</f>
        <v>4.4662199999999999</v>
      </c>
      <c r="AT183" s="999">
        <f>IF($AK183="n/a",1.03*AS183,IF($AK183&lt;0,1.01*AS183,IF($AK183&gt;10,1.1*AS183,(1+$AK183/100)*AS183)))</f>
        <v>4.9128420000000004</v>
      </c>
      <c r="AU183" s="999">
        <f>IF($AK183="n/a",1.03*AT183,IF($AK183&lt;0,1.01*AT183,IF($AK183&gt;10,1.1*AT183,(1+$AK183/100)*AT183)))</f>
        <v>5.4041262000000012</v>
      </c>
      <c r="AV183" s="999">
        <f>IF($AK183="n/a",1.03*AU183,IF($AK183&lt;0,1.01*AU183,IF($AK183&gt;10,1.1*AU183,(1+$AK183/100)*AU183)))</f>
        <v>5.9445388200000018</v>
      </c>
      <c r="AW183" s="738">
        <f>SUM(AR183:AV183)</f>
        <v>25.149727020000004</v>
      </c>
      <c r="AX183" s="846">
        <f>AW183/I183*100</f>
        <v>25.457765988460373</v>
      </c>
      <c r="AY183" s="1080">
        <v>0.71</v>
      </c>
      <c r="AZ183" s="985">
        <v>19.54</v>
      </c>
      <c r="BA183" s="985">
        <v>-16.150000000000002</v>
      </c>
      <c r="BB183" s="985">
        <v>6.5600000000000005</v>
      </c>
      <c r="BC183" s="985">
        <v>-5.28</v>
      </c>
      <c r="BE183" s="700">
        <v>2010</v>
      </c>
      <c r="BF183" s="1013">
        <f>IF(BE183&gt;2008,0,IF(BE183&gt;2001,1,IF(BE183&gt;1990,2,IF(BE183&gt;1980,3,IF(BE183&gt;1973,4,IF(BE183&gt;1970,5,IF(BE183&gt;1960,6,IF(BE183&gt;1958,7,IF(BE183&gt;1953,8,9)))))))))</f>
        <v>0</v>
      </c>
      <c r="BG183" s="995">
        <v>4.3</v>
      </c>
    </row>
    <row r="184" spans="1:59" ht="11.25" customHeight="1" x14ac:dyDescent="0.2">
      <c r="A184" s="984" t="s">
        <v>1099</v>
      </c>
      <c r="B184" s="988" t="s">
        <v>1100</v>
      </c>
      <c r="C184" s="1070" t="s">
        <v>247</v>
      </c>
      <c r="D184" s="1070" t="s">
        <v>4421</v>
      </c>
      <c r="E184" s="828">
        <v>8</v>
      </c>
      <c r="F184" s="1148">
        <v>549</v>
      </c>
      <c r="G184" s="1119" t="s">
        <v>106</v>
      </c>
      <c r="H184" s="1119" t="s">
        <v>106</v>
      </c>
      <c r="I184" s="987">
        <v>27.88</v>
      </c>
      <c r="J184" s="738">
        <f>(M184/I184)*100</f>
        <v>1.5781922525107603</v>
      </c>
      <c r="K184" s="990">
        <v>0.11</v>
      </c>
      <c r="L184" s="1000">
        <v>4</v>
      </c>
      <c r="M184" s="729">
        <f>K184*L184</f>
        <v>0.44</v>
      </c>
      <c r="N184" s="983" t="s">
        <v>610</v>
      </c>
      <c r="O184" s="831">
        <v>0.1</v>
      </c>
      <c r="P184" s="973">
        <v>43423</v>
      </c>
      <c r="Q184" s="973">
        <v>43448</v>
      </c>
      <c r="R184" s="729">
        <f>(K184-O184)/O184*100</f>
        <v>9.9999999999999947</v>
      </c>
      <c r="S184" s="795">
        <f>IF(INDEX(Historical!$D$7:$D$1442,MATCH(B184,Historical!$B$7:$B$1449,0))=0,"n/a",(INDEX(Historical!$C$7:$C$1442,MATCH(B184,Historical!$B$7:$B$1449,0))/INDEX(Historical!$D$7:$D$1442,MATCH(B184,Historical!$B$7:$B$1449,0))-1)*100)</f>
        <v>10.810810810810811</v>
      </c>
      <c r="T184" s="795">
        <f>IF(INDEX(Historical!$F$7:$F$1442,MATCH(B184,Historical!$B$7:$B$1449,0))=0,"n/a",((INDEX(Historical!$C$7:$C$1442,MATCH(B184,Historical!$B$7:$B$1449,0))/INDEX(Historical!$F$7:$F$1442,MATCH(B184,Historical!$B$7:$B$1449,0)))^(1/3)-1)*100)</f>
        <v>14.239700090776308</v>
      </c>
      <c r="U184" s="795">
        <f>IF(INDEX(Historical!$H$7:$H$1442,MATCH(B184,Historical!$B$7:$B$1449,0))=0,"n/a",((INDEX(Historical!$C$7:$C$1442,MATCH(B184,Historical!$B$7:$B$1449,0))/INDEX(Historical!$H$7:$H$1442,MATCH(B184,Historical!$B$7:$B$1449,0)))^(1/5)-1)*100)</f>
        <v>15.729306686739552</v>
      </c>
      <c r="V184" s="795" t="str">
        <f>IF(INDEX(Historical!$O$7:$O$1442,MATCH(B184,Historical!$B$7:$B$1449,0))=0,"n/a",((INDEX(Historical!$C$7:$C$1442,MATCH(B184,Historical!$B$7:$B$1449,0))/INDEX(Historical!$O$7:$O$1442,MATCH(B184,Historical!$B$7:$B$1449,0)))^(1/10)-1)*100)</f>
        <v>n/a</v>
      </c>
      <c r="W184" s="796" t="str">
        <f>IF(OR(U184&lt;=0,U184="n/a",V184&lt;=0,V184="n/a"),"n/a",U184/V184)</f>
        <v>n/a</v>
      </c>
      <c r="X184" s="797" t="str">
        <f>IF(OR(AJ184&lt;=0,AJ184="n/a",U184&lt;=0,U184="n/a"),"n/a",U184/AJ184)</f>
        <v>n/a</v>
      </c>
      <c r="Y184" s="988"/>
      <c r="Z184" s="738">
        <f>IF(OR(AC184&lt;0.01,AC184="n/a"),"n/a",M184/AC184*100)</f>
        <v>68.75</v>
      </c>
      <c r="AA184" s="999">
        <f>IF(OR(AC184&lt;0.01,AC184="n/a"),"n/a",I184/AC184)</f>
        <v>43.5625</v>
      </c>
      <c r="AB184" s="1000">
        <v>12</v>
      </c>
      <c r="AC184" s="978">
        <v>0.64</v>
      </c>
      <c r="AD184" s="978">
        <v>12.08</v>
      </c>
      <c r="AE184" s="978">
        <v>0.08</v>
      </c>
      <c r="AF184" s="978">
        <v>2.2599999999999998</v>
      </c>
      <c r="AG184" s="978">
        <v>8</v>
      </c>
      <c r="AH184" s="978">
        <v>-65.100000000000009</v>
      </c>
      <c r="AI184" s="978">
        <v>7.0000000000000009</v>
      </c>
      <c r="AJ184" s="978">
        <v>-11</v>
      </c>
      <c r="AK184" s="978">
        <v>3.5999999999999996</v>
      </c>
      <c r="AL184" s="991">
        <v>1280</v>
      </c>
      <c r="AM184" s="985">
        <v>0.70000000000000007</v>
      </c>
      <c r="AN184" s="978">
        <v>0.73</v>
      </c>
      <c r="AO184" s="838">
        <f>IF(U184="n/a","n/a",IF(AA184&lt;0,"n/a",IF(AA184="n/a","n/a",J184+U184-AA184)))</f>
        <v>-26.255001060749688</v>
      </c>
      <c r="AP184" s="839">
        <f>IF(U184="n/a","n/a",J184+U184)</f>
        <v>17.307498939250312</v>
      </c>
      <c r="AQ184" s="1001">
        <f>IF(OR(AC184&lt;0.01,AF184="n/a"),"n/a",(I184/SQRT(22.5*AC184*(I184/AF184))-1)*100)</f>
        <v>109.17961447309131</v>
      </c>
      <c r="AR184" s="738">
        <f>INDEX(Historical!$C$7:$C$1442,MATCH(B184,Historical!$B$7:$B$1449,0))*IF(AH184="n/a",1.03,IF(AH184&lt;0,1.01,IF(AH184&gt;10,1.1,(1+AH184/100))))</f>
        <v>0.41409999999999997</v>
      </c>
      <c r="AS184" s="999">
        <f>IF($AI184="n/a",1.03*AR184,IF($AI184&lt;0,1.01*AR184,IF($AI184&gt;10,1.1*AR184,(1+$AI184/100)*AR184)))</f>
        <v>0.44308700000000001</v>
      </c>
      <c r="AT184" s="999">
        <f>IF($AK184="n/a",1.03*AS184,IF($AK184&lt;0,1.01*AS184,IF($AK184&gt;10,1.1*AS184,(1+$AK184/100)*AS184)))</f>
        <v>0.45903813200000004</v>
      </c>
      <c r="AU184" s="999">
        <f>IF($AK184="n/a",1.03*AT184,IF($AK184&lt;0,1.01*AT184,IF($AK184&gt;10,1.1*AT184,(1+$AK184/100)*AT184)))</f>
        <v>0.47556350475200004</v>
      </c>
      <c r="AV184" s="999">
        <f>IF($AK184="n/a",1.03*AU184,IF($AK184&lt;0,1.01*AU184,IF($AK184&gt;10,1.1*AU184,(1+$AK184/100)*AU184)))</f>
        <v>0.49268379092307207</v>
      </c>
      <c r="AW184" s="738">
        <f>SUM(AR184:AV184)</f>
        <v>2.2844724276750719</v>
      </c>
      <c r="AX184" s="846">
        <f>AW184/I184*100</f>
        <v>8.1939470146164712</v>
      </c>
      <c r="AY184" s="1080">
        <v>0.79</v>
      </c>
      <c r="AZ184" s="985">
        <v>63.04</v>
      </c>
      <c r="BA184" s="985">
        <v>-30.509999999999998</v>
      </c>
      <c r="BB184" s="985">
        <v>5.65</v>
      </c>
      <c r="BC184" s="985">
        <v>2.15</v>
      </c>
      <c r="BE184" s="700">
        <v>2012</v>
      </c>
      <c r="BF184" s="1013">
        <f>IF(BE184&gt;2008,0,IF(BE184&gt;2001,1,IF(BE184&gt;1990,2,IF(BE184&gt;1980,3,IF(BE184&gt;1973,4,IF(BE184&gt;1970,5,IF(BE184&gt;1960,6,IF(BE184&gt;1958,7,IF(BE184&gt;1953,8,9)))))))))</f>
        <v>0</v>
      </c>
      <c r="BG184" s="995">
        <v>2.6</v>
      </c>
    </row>
    <row r="185" spans="1:59" ht="11.25" customHeight="1" x14ac:dyDescent="0.2">
      <c r="A185" s="984" t="s">
        <v>526</v>
      </c>
      <c r="B185" s="988" t="s">
        <v>527</v>
      </c>
      <c r="C185" s="1070" t="s">
        <v>128</v>
      </c>
      <c r="D185" s="1070" t="s">
        <v>4398</v>
      </c>
      <c r="E185" s="828">
        <v>15</v>
      </c>
      <c r="F185" s="1148">
        <v>240</v>
      </c>
      <c r="G185" s="1118" t="s">
        <v>115</v>
      </c>
      <c r="H185" s="1118" t="s">
        <v>115</v>
      </c>
      <c r="I185" s="987">
        <v>214.63</v>
      </c>
      <c r="J185" s="738">
        <f>(M185/I185)*100</f>
        <v>1.0622932488468526</v>
      </c>
      <c r="K185" s="990">
        <v>0.56999999999999995</v>
      </c>
      <c r="L185" s="1000">
        <v>4</v>
      </c>
      <c r="M185" s="729">
        <f>K185*L185</f>
        <v>2.2799999999999998</v>
      </c>
      <c r="N185" s="983" t="s">
        <v>528</v>
      </c>
      <c r="O185" s="831">
        <v>0.5</v>
      </c>
      <c r="P185" s="973">
        <v>43230</v>
      </c>
      <c r="Q185" s="973">
        <v>43245</v>
      </c>
      <c r="R185" s="729">
        <f>(K185-O185)/O185*100</f>
        <v>13.999999999999989</v>
      </c>
      <c r="S185" s="795">
        <f>IF(INDEX(Historical!$D$7:$D$1442,MATCH(B185,Historical!$B$7:$B$1449,0))=0,"n/a",(INDEX(Historical!$C$7:$C$1442,MATCH(B185,Historical!$B$7:$B$1449,0))/INDEX(Historical!$D$7:$D$1442,MATCH(B185,Historical!$B$7:$B$1449,0))-1)*100)</f>
        <v>13.33333333333333</v>
      </c>
      <c r="T185" s="795">
        <f>IF(INDEX(Historical!$F$7:$F$1442,MATCH(B185,Historical!$B$7:$B$1449,0))=0,"n/a",((INDEX(Historical!$C$7:$C$1442,MATCH(B185,Historical!$B$7:$B$1449,0))/INDEX(Historical!$F$7:$F$1442,MATCH(B185,Historical!$B$7:$B$1449,0)))^(1/3)-1)*100)</f>
        <v>12.431315835118117</v>
      </c>
      <c r="U185" s="795">
        <f>IF(INDEX(Historical!$H$7:$H$1442,MATCH(B185,Historical!$B$7:$B$1449,0))=0,"n/a",((INDEX(Historical!$C$7:$C$1442,MATCH(B185,Historical!$B$7:$B$1449,0))/INDEX(Historical!$H$7:$H$1442,MATCH(B185,Historical!$B$7:$B$1449,0)))^(1/5)-1)*100)</f>
        <v>12.896647433460107</v>
      </c>
      <c r="V185" s="795">
        <f>IF(INDEX(Historical!$O$7:$O$1442,MATCH(B185,Historical!$B$7:$B$1449,0))=0,"n/a",((INDEX(Historical!$C$7:$C$1442,MATCH(B185,Historical!$B$7:$B$1449,0))/INDEX(Historical!$O$7:$O$1442,MATCH(B185,Historical!$B$7:$B$1449,0)))^(1/10)-1)*100)</f>
        <v>13.462206655893727</v>
      </c>
      <c r="W185" s="796">
        <f>IF(OR(U185&lt;=0,U185="n/a",V185&lt;=0,V185="n/a"),"n/a",U185/V185)</f>
        <v>0.95798911449736068</v>
      </c>
      <c r="X185" s="797">
        <f>IF(OR(AJ185&lt;=0,AJ185="n/a",U185&lt;=0,U185="n/a"),"n/a",U185/AJ185)</f>
        <v>1.432960825940012</v>
      </c>
      <c r="Y185" s="749"/>
      <c r="Z185" s="738">
        <f>IF(OR(AC185&lt;0.01,AC185="n/a"),"n/a",M185/AC185*100)</f>
        <v>30.727762803234498</v>
      </c>
      <c r="AA185" s="999">
        <f>IF(OR(AC185&lt;0.01,AC185="n/a"),"n/a",I185/AC185)</f>
        <v>28.925876010781671</v>
      </c>
      <c r="AB185" s="1000">
        <v>8</v>
      </c>
      <c r="AC185" s="978">
        <v>7.42</v>
      </c>
      <c r="AD185" s="978">
        <v>2.6</v>
      </c>
      <c r="AE185" s="978">
        <v>0.66</v>
      </c>
      <c r="AF185" s="978">
        <v>7.16</v>
      </c>
      <c r="AG185" s="978">
        <v>26.200000000000003</v>
      </c>
      <c r="AH185" s="978">
        <v>17.5</v>
      </c>
      <c r="AI185" s="978">
        <v>8.92</v>
      </c>
      <c r="AJ185" s="978">
        <v>9</v>
      </c>
      <c r="AK185" s="978">
        <v>11.12</v>
      </c>
      <c r="AL185" s="991">
        <v>95100</v>
      </c>
      <c r="AM185" s="985">
        <v>0.4</v>
      </c>
      <c r="AN185" s="978">
        <v>0</v>
      </c>
      <c r="AO185" s="838">
        <f>IF(U185="n/a","n/a",IF(AA185&lt;0,"n/a",IF(AA185="n/a","n/a",J185+U185-AA185)))</f>
        <v>-14.966935328474712</v>
      </c>
      <c r="AP185" s="839">
        <f>IF(U185="n/a","n/a",J185+U185)</f>
        <v>13.95894068230696</v>
      </c>
      <c r="AQ185" s="1001">
        <f>IF(OR(AC185&lt;0.01,AF185="n/a"),"n/a",(I185/SQRT(22.5*AC185*(I185/AF185))-1)*100)</f>
        <v>203.39506495451457</v>
      </c>
      <c r="AR185" s="738">
        <f>INDEX(Historical!$C$7:$C$1442,MATCH(B185,Historical!$B$7:$B$1449,0))*IF(AH185="n/a",1.03,IF(AH185&lt;0,1.01,IF(AH185&gt;10,1.1,(1+AH185/100))))</f>
        <v>2.431</v>
      </c>
      <c r="AS185" s="999">
        <f>IF($AI185="n/a",1.03*AR185,IF($AI185&lt;0,1.01*AR185,IF($AI185&gt;10,1.1*AR185,(1+$AI185/100)*AR185)))</f>
        <v>2.6478451999999999</v>
      </c>
      <c r="AT185" s="999">
        <f>IF($AK185="n/a",1.03*AS185,IF($AK185&lt;0,1.01*AS185,IF($AK185&gt;10,1.1*AS185,(1+$AK185/100)*AS185)))</f>
        <v>2.91262972</v>
      </c>
      <c r="AU185" s="999">
        <f>IF($AK185="n/a",1.03*AT185,IF($AK185&lt;0,1.01*AT185,IF($AK185&gt;10,1.1*AT185,(1+$AK185/100)*AT185)))</f>
        <v>3.2038926920000002</v>
      </c>
      <c r="AV185" s="999">
        <f>IF($AK185="n/a",1.03*AU185,IF($AK185&lt;0,1.01*AU185,IF($AK185&gt;10,1.1*AU185,(1+$AK185/100)*AU185)))</f>
        <v>3.5242819612000003</v>
      </c>
      <c r="AW185" s="738">
        <f>SUM(AR185:AV185)</f>
        <v>14.7196495732</v>
      </c>
      <c r="AX185" s="846">
        <f>AW185/I185*100</f>
        <v>6.8581510381586916</v>
      </c>
      <c r="AY185" s="1080">
        <v>0.95</v>
      </c>
      <c r="AZ185" s="985">
        <v>22.09</v>
      </c>
      <c r="BA185" s="985">
        <v>-12.45</v>
      </c>
      <c r="BB185" s="985">
        <v>0.36</v>
      </c>
      <c r="BC185" s="985">
        <v>-0.73</v>
      </c>
      <c r="BE185" s="700">
        <v>2004</v>
      </c>
      <c r="BF185" s="1013">
        <f>IF(BE185&gt;2008,0,IF(BE185&gt;2001,1,IF(BE185&gt;1990,2,IF(BE185&gt;1980,3,IF(BE185&gt;1973,4,IF(BE185&gt;1970,5,IF(BE185&gt;1960,6,IF(BE185&gt;1958,7,IF(BE185&gt;1953,8,9)))))))))</f>
        <v>1</v>
      </c>
      <c r="BG185" s="995">
        <v>8</v>
      </c>
    </row>
    <row r="186" spans="1:59" s="874" customFormat="1" ht="11.25" customHeight="1" x14ac:dyDescent="0.2">
      <c r="A186" s="733" t="s">
        <v>1054</v>
      </c>
      <c r="B186" s="882" t="s">
        <v>1055</v>
      </c>
      <c r="C186" s="1070" t="s">
        <v>108</v>
      </c>
      <c r="D186" s="1070" t="s">
        <v>4401</v>
      </c>
      <c r="E186" s="854">
        <v>6</v>
      </c>
      <c r="F186" s="1148">
        <v>724</v>
      </c>
      <c r="G186" s="1272" t="s">
        <v>106</v>
      </c>
      <c r="H186" s="1272" t="s">
        <v>106</v>
      </c>
      <c r="I186" s="855">
        <v>28.63</v>
      </c>
      <c r="J186" s="856">
        <f>(M186/I186)*100</f>
        <v>2.9339853300733498</v>
      </c>
      <c r="K186" s="857">
        <v>0.21</v>
      </c>
      <c r="L186" s="858">
        <v>4</v>
      </c>
      <c r="M186" s="859">
        <f>K186*L186</f>
        <v>0.84</v>
      </c>
      <c r="N186" s="860" t="s">
        <v>149</v>
      </c>
      <c r="O186" s="861">
        <v>0.19</v>
      </c>
      <c r="P186" s="862">
        <v>43250</v>
      </c>
      <c r="Q186" s="862">
        <v>43266</v>
      </c>
      <c r="R186" s="859">
        <f>(K186-O186)/O186*100</f>
        <v>10.52631578947368</v>
      </c>
      <c r="S186" s="795">
        <f>IF(INDEX(Historical!$D$7:$D$1442,MATCH(B186,Historical!$B$7:$B$1449,0))=0,"n/a",(INDEX(Historical!$C$7:$C$1442,MATCH(B186,Historical!$B$7:$B$1449,0))/INDEX(Historical!$D$7:$D$1442,MATCH(B186,Historical!$B$7:$B$1449,0))-1)*100)</f>
        <v>17.142857142857125</v>
      </c>
      <c r="T186" s="795">
        <f>IF(INDEX(Historical!$F$7:$F$1442,MATCH(B186,Historical!$B$7:$B$1449,0))=0,"n/a",((INDEX(Historical!$C$7:$C$1442,MATCH(B186,Historical!$B$7:$B$1449,0))/INDEX(Historical!$F$7:$F$1442,MATCH(B186,Historical!$B$7:$B$1449,0)))^(1/3)-1)*100)</f>
        <v>17.927370799407338</v>
      </c>
      <c r="U186" s="795">
        <f>IF(INDEX(Historical!$H$7:$H$1442,MATCH(B186,Historical!$B$7:$B$1449,0))=0,"n/a",((INDEX(Historical!$C$7:$C$1442,MATCH(B186,Historical!$B$7:$B$1449,0))/INDEX(Historical!$H$7:$H$1442,MATCH(B186,Historical!$B$7:$B$1449,0)))^(1/5)-1)*100)</f>
        <v>38.656034031107048</v>
      </c>
      <c r="V186" s="795">
        <f>IF(INDEX(Historical!$O$7:$O$1442,MATCH(B186,Historical!$B$7:$B$1449,0))=0,"n/a",((INDEX(Historical!$C$7:$C$1442,MATCH(B186,Historical!$B$7:$B$1449,0))/INDEX(Historical!$O$7:$O$1442,MATCH(B186,Historical!$B$7:$B$1449,0)))^(1/10)-1)*100)</f>
        <v>1.5948237505667873</v>
      </c>
      <c r="W186" s="863">
        <f>IF(OR(U186&lt;=0,U186="n/a",V186&lt;=0,V186="n/a"),"n/a",U186/V186)</f>
        <v>24.238436389832426</v>
      </c>
      <c r="X186" s="864">
        <f>IF(OR(AJ186&lt;=0,AJ186="n/a",U186&lt;=0,U186="n/a"),"n/a",U186/AJ186)</f>
        <v>5.44451183536719</v>
      </c>
      <c r="Y186" s="875"/>
      <c r="Z186" s="856">
        <f>IF(OR(AC186&lt;0.01,AC186="n/a"),"n/a",M186/AC186*100)</f>
        <v>45.652173913043477</v>
      </c>
      <c r="AA186" s="866">
        <f>IF(OR(AC186&lt;0.01,AC186="n/a"),"n/a",I186/AC186)</f>
        <v>15.559782608695651</v>
      </c>
      <c r="AB186" s="858">
        <v>12</v>
      </c>
      <c r="AC186" s="867">
        <v>1.84</v>
      </c>
      <c r="AD186" s="867">
        <v>1.95</v>
      </c>
      <c r="AE186" s="867">
        <v>4.3099999999999996</v>
      </c>
      <c r="AF186" s="867">
        <v>1.75</v>
      </c>
      <c r="AG186" s="867">
        <v>9.9</v>
      </c>
      <c r="AH186" s="867">
        <v>5.5</v>
      </c>
      <c r="AI186" s="867">
        <v>3.47</v>
      </c>
      <c r="AJ186" s="867">
        <v>7.1</v>
      </c>
      <c r="AK186" s="867">
        <v>8</v>
      </c>
      <c r="AL186" s="868">
        <v>832.85</v>
      </c>
      <c r="AM186" s="869">
        <v>0.5</v>
      </c>
      <c r="AN186" s="867">
        <v>0.19</v>
      </c>
      <c r="AO186" s="870">
        <f>IF(U186="n/a","n/a",IF(AA186&lt;0,"n/a",IF(AA186="n/a","n/a",J186+U186-AA186)))</f>
        <v>26.030236752484747</v>
      </c>
      <c r="AP186" s="871">
        <f>IF(U186="n/a","n/a",J186+U186)</f>
        <v>41.590019361180396</v>
      </c>
      <c r="AQ186" s="872">
        <f>IF(OR(AC186&lt;0.01,AF186="n/a"),"n/a",(I186/SQRT(22.5*AC186*(I186/AF186))-1)*100)</f>
        <v>10.009332059133126</v>
      </c>
      <c r="AR186" s="738">
        <f>INDEX(Historical!$C$7:$C$1442,MATCH(B186,Historical!$B$7:$B$1449,0))*IF(AH186="n/a",1.03,IF(AH186&lt;0,1.01,IF(AH186&gt;10,1.1,(1+AH186/100))))</f>
        <v>0.86509999999999987</v>
      </c>
      <c r="AS186" s="866">
        <f>IF($AI186="n/a",1.03*AR186,IF($AI186&lt;0,1.01*AR186,IF($AI186&gt;10,1.1*AR186,(1+$AI186/100)*AR186)))</f>
        <v>0.89511896999999985</v>
      </c>
      <c r="AT186" s="866">
        <f>IF($AK186="n/a",1.03*AS186,IF($AK186&lt;0,1.01*AS186,IF($AK186&gt;10,1.1*AS186,(1+$AK186/100)*AS186)))</f>
        <v>0.96672848759999985</v>
      </c>
      <c r="AU186" s="866">
        <f>IF($AK186="n/a",1.03*AT186,IF($AK186&lt;0,1.01*AT186,IF($AK186&gt;10,1.1*AT186,(1+$AK186/100)*AT186)))</f>
        <v>1.0440667666079999</v>
      </c>
      <c r="AV186" s="866">
        <f>IF($AK186="n/a",1.03*AU186,IF($AK186&lt;0,1.01*AU186,IF($AK186&gt;10,1.1*AU186,(1+$AK186/100)*AU186)))</f>
        <v>1.12759210793664</v>
      </c>
      <c r="AW186" s="856">
        <f>SUM(AR186:AV186)</f>
        <v>4.8986063321446398</v>
      </c>
      <c r="AX186" s="873">
        <f>AW186/I186*100</f>
        <v>17.110046567043799</v>
      </c>
      <c r="AY186" s="1081">
        <v>0.94</v>
      </c>
      <c r="AZ186" s="869">
        <v>23.25</v>
      </c>
      <c r="BA186" s="869">
        <v>-9.43</v>
      </c>
      <c r="BB186" s="869">
        <v>9.43</v>
      </c>
      <c r="BC186" s="869">
        <v>2.77</v>
      </c>
      <c r="BD186" s="1033"/>
      <c r="BE186" s="700">
        <v>2013</v>
      </c>
      <c r="BF186" s="1013">
        <f>IF(BE186&gt;2008,0,IF(BE186&gt;2001,1,IF(BE186&gt;1990,2,IF(BE186&gt;1980,3,IF(BE186&gt;1973,4,IF(BE186&gt;1970,5,IF(BE186&gt;1960,6,IF(BE186&gt;1958,7,IF(BE186&gt;1953,8,9)))))))))</f>
        <v>0</v>
      </c>
      <c r="BG186" s="931">
        <v>0.8</v>
      </c>
    </row>
    <row r="187" spans="1:59" ht="11.25" customHeight="1" x14ac:dyDescent="0.2">
      <c r="A187" s="984" t="s">
        <v>504</v>
      </c>
      <c r="B187" s="988" t="s">
        <v>505</v>
      </c>
      <c r="C187" s="1070" t="s">
        <v>131</v>
      </c>
      <c r="D187" s="1070" t="s">
        <v>4402</v>
      </c>
      <c r="E187" s="828">
        <v>15</v>
      </c>
      <c r="F187" s="1148">
        <v>243</v>
      </c>
      <c r="G187" s="1120" t="s">
        <v>37</v>
      </c>
      <c r="H187" s="1120" t="s">
        <v>37</v>
      </c>
      <c r="I187" s="987">
        <v>90.57</v>
      </c>
      <c r="J187" s="738">
        <f>(M187/I187)*100</f>
        <v>1.6340951750027606</v>
      </c>
      <c r="K187" s="990">
        <v>0.37</v>
      </c>
      <c r="L187" s="1000">
        <v>4</v>
      </c>
      <c r="M187" s="729">
        <f>K187*L187</f>
        <v>1.48</v>
      </c>
      <c r="N187" s="983" t="s">
        <v>506</v>
      </c>
      <c r="O187" s="831">
        <v>0.32500000000000001</v>
      </c>
      <c r="P187" s="973">
        <v>43265</v>
      </c>
      <c r="Q187" s="973">
        <v>43286</v>
      </c>
      <c r="R187" s="729">
        <f>(K187-O187)/O187*100</f>
        <v>13.846153846153841</v>
      </c>
      <c r="S187" s="795">
        <f>IF(INDEX(Historical!$D$7:$D$1442,MATCH(B187,Historical!$B$7:$B$1449,0))=0,"n/a",(INDEX(Historical!$C$7:$C$1442,MATCH(B187,Historical!$B$7:$B$1449,0))/INDEX(Historical!$D$7:$D$1442,MATCH(B187,Historical!$B$7:$B$1449,0))-1)*100)</f>
        <v>10.317460317460302</v>
      </c>
      <c r="T187" s="795">
        <f>IF(INDEX(Historical!$F$7:$F$1442,MATCH(B187,Historical!$B$7:$B$1449,0))=0,"n/a",((INDEX(Historical!$C$7:$C$1442,MATCH(B187,Historical!$B$7:$B$1449,0))/INDEX(Historical!$F$7:$F$1442,MATCH(B187,Historical!$B$7:$B$1449,0)))^(1/3)-1)*100)</f>
        <v>7.6250363037521085</v>
      </c>
      <c r="U187" s="795">
        <f>IF(INDEX(Historical!$H$7:$H$1442,MATCH(B187,Historical!$B$7:$B$1449,0))=0,"n/a",((INDEX(Historical!$C$7:$C$1442,MATCH(B187,Historical!$B$7:$B$1449,0))/INDEX(Historical!$H$7:$H$1442,MATCH(B187,Historical!$B$7:$B$1449,0)))^(1/5)-1)*100)</f>
        <v>6.5252333625098968</v>
      </c>
      <c r="V187" s="795">
        <f>IF(INDEX(Historical!$O$7:$O$1442,MATCH(B187,Historical!$B$7:$B$1449,0))=0,"n/a",((INDEX(Historical!$C$7:$C$1442,MATCH(B187,Historical!$B$7:$B$1449,0))/INDEX(Historical!$O$7:$O$1442,MATCH(B187,Historical!$B$7:$B$1449,0)))^(1/10)-1)*100)</f>
        <v>5.6799213339194354</v>
      </c>
      <c r="W187" s="796">
        <f>IF(OR(U187&lt;=0,U187="n/a",V187&lt;=0,V187="n/a"),"n/a",U187/V187)</f>
        <v>1.148824601415237</v>
      </c>
      <c r="X187" s="797">
        <f>IF(OR(AJ187&lt;=0,AJ187="n/a",U187&lt;=0,U187="n/a"),"n/a",U187/AJ187)</f>
        <v>1.0697103872967044</v>
      </c>
      <c r="Y187" s="752"/>
      <c r="Z187" s="738">
        <f>IF(OR(AC187&lt;0.01,AC187="n/a"),"n/a",M187/AC187*100)</f>
        <v>48.051948051948052</v>
      </c>
      <c r="AA187" s="999">
        <f>IF(OR(AC187&lt;0.01,AC187="n/a"),"n/a",I187/AC187)</f>
        <v>29.405844155844154</v>
      </c>
      <c r="AB187" s="1000">
        <v>12</v>
      </c>
      <c r="AC187" s="978">
        <v>3.08</v>
      </c>
      <c r="AD187" s="978">
        <v>4.9000000000000004</v>
      </c>
      <c r="AE187" s="978">
        <v>2.13</v>
      </c>
      <c r="AF187" s="978">
        <v>2.92</v>
      </c>
      <c r="AG187" s="978">
        <v>12.9</v>
      </c>
      <c r="AH187" s="978">
        <v>-6.5</v>
      </c>
      <c r="AI187" s="978">
        <v>8.32</v>
      </c>
      <c r="AJ187" s="978">
        <v>6.1</v>
      </c>
      <c r="AK187" s="978">
        <v>6</v>
      </c>
      <c r="AL187" s="991">
        <v>1480</v>
      </c>
      <c r="AM187" s="985">
        <v>0.8</v>
      </c>
      <c r="AN187" s="978">
        <v>1.02</v>
      </c>
      <c r="AO187" s="838">
        <f>IF(U187="n/a","n/a",IF(AA187&lt;0,"n/a",IF(AA187="n/a","n/a",J187+U187-AA187)))</f>
        <v>-21.246515618331497</v>
      </c>
      <c r="AP187" s="839">
        <f>IF(U187="n/a","n/a",J187+U187)</f>
        <v>8.159328537512657</v>
      </c>
      <c r="AQ187" s="1001">
        <f>IF(OR(AC187&lt;0.01,AF187="n/a"),"n/a",(I187/SQRT(22.5*AC187*(I187/AF187))-1)*100)</f>
        <v>95.351608855036261</v>
      </c>
      <c r="AR187" s="738">
        <f>INDEX(Historical!$C$7:$C$1442,MATCH(B187,Historical!$B$7:$B$1449,0))*IF(AH187="n/a",1.03,IF(AH187&lt;0,1.01,IF(AH187&gt;10,1.1,(1+AH187/100))))</f>
        <v>1.4038999999999999</v>
      </c>
      <c r="AS187" s="999">
        <f>IF($AI187="n/a",1.03*AR187,IF($AI187&lt;0,1.01*AR187,IF($AI187&gt;10,1.1*AR187,(1+$AI187/100)*AR187)))</f>
        <v>1.5207044799999998</v>
      </c>
      <c r="AT187" s="999">
        <f>IF($AK187="n/a",1.03*AS187,IF($AK187&lt;0,1.01*AS187,IF($AK187&gt;10,1.1*AS187,(1+$AK187/100)*AS187)))</f>
        <v>1.6119467487999999</v>
      </c>
      <c r="AU187" s="999">
        <f>IF($AK187="n/a",1.03*AT187,IF($AK187&lt;0,1.01*AT187,IF($AK187&gt;10,1.1*AT187,(1+$AK187/100)*AT187)))</f>
        <v>1.7086635537279999</v>
      </c>
      <c r="AV187" s="999">
        <f>IF($AK187="n/a",1.03*AU187,IF($AK187&lt;0,1.01*AU187,IF($AK187&gt;10,1.1*AU187,(1+$AK187/100)*AU187)))</f>
        <v>1.8111833669516799</v>
      </c>
      <c r="AW187" s="738">
        <f>SUM(AR187:AV187)</f>
        <v>8.0563981494796799</v>
      </c>
      <c r="AX187" s="846">
        <f>AW187/I187*100</f>
        <v>8.8952171243012934</v>
      </c>
      <c r="AY187" s="1080">
        <v>0.23</v>
      </c>
      <c r="AZ187" s="985">
        <v>36.5</v>
      </c>
      <c r="BA187" s="985">
        <v>-3.0300000000000002</v>
      </c>
      <c r="BB187" s="985">
        <v>6.34</v>
      </c>
      <c r="BC187" s="985">
        <v>9.9500000000000011</v>
      </c>
      <c r="BE187" s="700">
        <v>2004</v>
      </c>
      <c r="BF187" s="1013">
        <f>IF(BE187&gt;2008,0,IF(BE187&gt;2001,1,IF(BE187&gt;1990,2,IF(BE187&gt;1980,3,IF(BE187&gt;1973,4,IF(BE187&gt;1970,5,IF(BE187&gt;1960,6,IF(BE187&gt;1958,7,IF(BE187&gt;1953,8,9)))))))))</f>
        <v>1</v>
      </c>
      <c r="BG187" s="995">
        <v>4.5</v>
      </c>
    </row>
    <row r="188" spans="1:59" ht="11.25" customHeight="1" x14ac:dyDescent="0.2">
      <c r="A188" s="984" t="s">
        <v>175</v>
      </c>
      <c r="B188" s="988" t="s">
        <v>176</v>
      </c>
      <c r="C188" s="1070" t="s">
        <v>108</v>
      </c>
      <c r="D188" s="1070" t="s">
        <v>4401</v>
      </c>
      <c r="E188" s="828">
        <v>28</v>
      </c>
      <c r="F188" s="1148">
        <v>100</v>
      </c>
      <c r="G188" s="1136" t="s">
        <v>106</v>
      </c>
      <c r="H188" s="1136" t="s">
        <v>106</v>
      </c>
      <c r="I188" s="987">
        <v>26.9</v>
      </c>
      <c r="J188" s="738">
        <f>(M188/I188)*100</f>
        <v>2.1561338289962824</v>
      </c>
      <c r="K188" s="990">
        <v>0.14499999999999999</v>
      </c>
      <c r="L188" s="1000">
        <v>4</v>
      </c>
      <c r="M188" s="729">
        <f>K188*L188</f>
        <v>0.57999999999999996</v>
      </c>
      <c r="N188" s="983" t="s">
        <v>149</v>
      </c>
      <c r="O188" s="831">
        <v>0.14000000000000001</v>
      </c>
      <c r="P188" s="973">
        <v>43524</v>
      </c>
      <c r="Q188" s="973">
        <v>43539</v>
      </c>
      <c r="R188" s="729">
        <f>(K188-O188)/O188*100</f>
        <v>3.5714285714285547</v>
      </c>
      <c r="S188" s="795">
        <f>IF(INDEX(Historical!$D$7:$D$1442,MATCH(B188,Historical!$B$7:$B$1449,0))=0,"n/a",(INDEX(Historical!$C$7:$C$1442,MATCH(B188,Historical!$B$7:$B$1449,0))/INDEX(Historical!$D$7:$D$1442,MATCH(B188,Historical!$B$7:$B$1449,0))-1)*100)</f>
        <v>7.8431372549019773</v>
      </c>
      <c r="T188" s="795">
        <f>IF(INDEX(Historical!$F$7:$F$1442,MATCH(B188,Historical!$B$7:$B$1449,0))=0,"n/a",((INDEX(Historical!$C$7:$C$1442,MATCH(B188,Historical!$B$7:$B$1449,0))/INDEX(Historical!$F$7:$F$1442,MATCH(B188,Historical!$B$7:$B$1449,0)))^(1/3)-1)*100)</f>
        <v>5.7555688296786478</v>
      </c>
      <c r="U188" s="795">
        <f>IF(INDEX(Historical!$H$7:$H$1442,MATCH(B188,Historical!$B$7:$B$1449,0))=0,"n/a",((INDEX(Historical!$C$7:$C$1442,MATCH(B188,Historical!$B$7:$B$1449,0))/INDEX(Historical!$H$7:$H$1442,MATCH(B188,Historical!$B$7:$B$1449,0)))^(1/5)-1)*100)</f>
        <v>5.291848906511043</v>
      </c>
      <c r="V188" s="795">
        <f>IF(INDEX(Historical!$O$7:$O$1442,MATCH(B188,Historical!$B$7:$B$1449,0))=0,"n/a",((INDEX(Historical!$C$7:$C$1442,MATCH(B188,Historical!$B$7:$B$1449,0))/INDEX(Historical!$O$7:$O$1442,MATCH(B188,Historical!$B$7:$B$1449,0)))^(1/10)-1)*100)</f>
        <v>6.939927597192197</v>
      </c>
      <c r="W188" s="796">
        <f>IF(OR(U188&lt;=0,U188="n/a",V188&lt;=0,V188="n/a"),"n/a",U188/V188)</f>
        <v>0.76252220680977356</v>
      </c>
      <c r="X188" s="797" t="str">
        <f>IF(OR(AJ188&lt;=0,AJ188="n/a",U188&lt;=0,U188="n/a"),"n/a",U188/AJ188)</f>
        <v>n/a</v>
      </c>
      <c r="Y188" s="752"/>
      <c r="Z188" s="738" t="str">
        <f>IF(OR(AC188&lt;0.01,AC188="n/a"),"n/a",M188/AC188*100)</f>
        <v>n/a</v>
      </c>
      <c r="AA188" s="999" t="str">
        <f>IF(OR(AC188&lt;0.01,AC188="n/a"),"n/a",I188/AC188)</f>
        <v>n/a</v>
      </c>
      <c r="AB188" s="1000">
        <v>12</v>
      </c>
      <c r="AC188" s="978" t="s">
        <v>137</v>
      </c>
      <c r="AD188" s="978" t="s">
        <v>137</v>
      </c>
      <c r="AE188" s="978" t="s">
        <v>137</v>
      </c>
      <c r="AF188" s="978" t="s">
        <v>137</v>
      </c>
      <c r="AG188" s="978" t="s">
        <v>137</v>
      </c>
      <c r="AH188" s="978" t="s">
        <v>137</v>
      </c>
      <c r="AI188" s="978" t="s">
        <v>137</v>
      </c>
      <c r="AJ188" s="978" t="s">
        <v>137</v>
      </c>
      <c r="AK188" s="978" t="s">
        <v>137</v>
      </c>
      <c r="AL188" s="991" t="s">
        <v>137</v>
      </c>
      <c r="AM188" s="985" t="s">
        <v>137</v>
      </c>
      <c r="AN188" s="978" t="s">
        <v>137</v>
      </c>
      <c r="AO188" s="838" t="str">
        <f>IF(U188="n/a","n/a",IF(AA188&lt;0,"n/a",IF(AA188="n/a","n/a",J188+U188-AA188)))</f>
        <v>n/a</v>
      </c>
      <c r="AP188" s="839">
        <f>IF(U188="n/a","n/a",J188+U188)</f>
        <v>7.4479827355073258</v>
      </c>
      <c r="AQ188" s="1001" t="str">
        <f>IF(OR(AC188&lt;0.01,AF188="n/a"),"n/a",(I188/SQRT(22.5*AC188*(I188/AF188))-1)*100)</f>
        <v>n/a</v>
      </c>
      <c r="AR188" s="738">
        <f>INDEX(Historical!$C$7:$C$1442,MATCH(B188,Historical!$B$7:$B$1449,0))*IF(AH188="n/a",1.03,IF(AH188&lt;0,1.01,IF(AH188&gt;10,1.1,(1+AH188/100))))</f>
        <v>0.56650000000000011</v>
      </c>
      <c r="AS188" s="999">
        <f>IF($AI188="n/a",1.03*AR188,IF($AI188&lt;0,1.01*AR188,IF($AI188&gt;10,1.1*AR188,(1+$AI188/100)*AR188)))</f>
        <v>0.5834950000000001</v>
      </c>
      <c r="AT188" s="999">
        <f>IF($AK188="n/a",1.03*AS188,IF($AK188&lt;0,1.01*AS188,IF($AK188&gt;10,1.1*AS188,(1+$AK188/100)*AS188)))</f>
        <v>0.60099985000000011</v>
      </c>
      <c r="AU188" s="999">
        <f>IF($AK188="n/a",1.03*AT188,IF($AK188&lt;0,1.01*AT188,IF($AK188&gt;10,1.1*AT188,(1+$AK188/100)*AT188)))</f>
        <v>0.61902984550000018</v>
      </c>
      <c r="AV188" s="999">
        <f>IF($AK188="n/a",1.03*AU188,IF($AK188&lt;0,1.01*AU188,IF($AK188&gt;10,1.1*AU188,(1+$AK188/100)*AU188)))</f>
        <v>0.63760074086500018</v>
      </c>
      <c r="AW188" s="738">
        <f>SUM(AR188:AV188)</f>
        <v>3.0076254363650001</v>
      </c>
      <c r="AX188" s="846">
        <f>AW188/I188*100</f>
        <v>11.180763703959109</v>
      </c>
      <c r="AY188" s="1080" t="s">
        <v>137</v>
      </c>
      <c r="AZ188" s="985" t="s">
        <v>137</v>
      </c>
      <c r="BA188" s="985" t="s">
        <v>137</v>
      </c>
      <c r="BB188" s="985" t="s">
        <v>137</v>
      </c>
      <c r="BC188" s="985" t="s">
        <v>137</v>
      </c>
      <c r="BD188" s="1032" t="s">
        <v>4326</v>
      </c>
      <c r="BE188" s="700">
        <v>1992</v>
      </c>
      <c r="BF188" s="1013">
        <f>IF(BE188&gt;2008,0,IF(BE188&gt;2001,1,IF(BE188&gt;1990,2,IF(BE188&gt;1980,3,IF(BE188&gt;1973,4,IF(BE188&gt;1970,5,IF(BE188&gt;1960,6,IF(BE188&gt;1958,7,IF(BE188&gt;1953,8,9)))))))))</f>
        <v>2</v>
      </c>
      <c r="BG188" s="995" t="s">
        <v>137</v>
      </c>
    </row>
    <row r="189" spans="1:59" ht="11.25" customHeight="1" x14ac:dyDescent="0.2">
      <c r="A189" s="976" t="s">
        <v>1036</v>
      </c>
      <c r="B189" s="988" t="s">
        <v>1037</v>
      </c>
      <c r="C189" s="1070" t="s">
        <v>4381</v>
      </c>
      <c r="D189" s="1070" t="s">
        <v>4382</v>
      </c>
      <c r="E189" s="828">
        <v>8</v>
      </c>
      <c r="F189" s="1148">
        <v>487</v>
      </c>
      <c r="G189" s="1092" t="s">
        <v>37</v>
      </c>
      <c r="H189" s="1092" t="s">
        <v>37</v>
      </c>
      <c r="I189" s="987">
        <v>96.95</v>
      </c>
      <c r="J189" s="738">
        <f>(M189/I189)*100</f>
        <v>3.1768953068592056</v>
      </c>
      <c r="K189" s="990">
        <v>0.77</v>
      </c>
      <c r="L189" s="1000">
        <v>4</v>
      </c>
      <c r="M189" s="729">
        <f>K189*L189</f>
        <v>3.08</v>
      </c>
      <c r="N189" s="983" t="s">
        <v>572</v>
      </c>
      <c r="O189" s="831">
        <v>0.75</v>
      </c>
      <c r="P189" s="694">
        <v>43188</v>
      </c>
      <c r="Q189" s="694">
        <v>43207</v>
      </c>
      <c r="R189" s="729">
        <f>(K189-O189)/O189*100</f>
        <v>2.6666666666666687</v>
      </c>
      <c r="S189" s="795">
        <f>IF(INDEX(Historical!$D$7:$D$1442,MATCH(B189,Historical!$B$7:$B$1449,0))=0,"n/a",(INDEX(Historical!$C$7:$C$1442,MATCH(B189,Historical!$B$7:$B$1449,0))/INDEX(Historical!$D$7:$D$1442,MATCH(B189,Historical!$B$7:$B$1449,0))-1)*100)</f>
        <v>2.0000000000000018</v>
      </c>
      <c r="T189" s="795">
        <f>IF(INDEX(Historical!$F$7:$F$1442,MATCH(B189,Historical!$B$7:$B$1449,0))=0,"n/a",((INDEX(Historical!$C$7:$C$1442,MATCH(B189,Historical!$B$7:$B$1449,0))/INDEX(Historical!$F$7:$F$1442,MATCH(B189,Historical!$B$7:$B$1449,0)))^(1/3)-1)*100)</f>
        <v>3.2505111129459197</v>
      </c>
      <c r="U189" s="795">
        <f>IF(INDEX(Historical!$H$7:$H$1442,MATCH(B189,Historical!$B$7:$B$1449,0))=0,"n/a",((INDEX(Historical!$C$7:$C$1442,MATCH(B189,Historical!$B$7:$B$1449,0))/INDEX(Historical!$H$7:$H$1442,MATCH(B189,Historical!$B$7:$B$1449,0)))^(1/5)-1)*100)</f>
        <v>4.5468780158090638</v>
      </c>
      <c r="V189" s="795">
        <f>IF(INDEX(Historical!$O$7:$O$1442,MATCH(B189,Historical!$B$7:$B$1449,0))=0,"n/a",((INDEX(Historical!$C$7:$C$1442,MATCH(B189,Historical!$B$7:$B$1449,0))/INDEX(Historical!$O$7:$O$1442,MATCH(B189,Historical!$B$7:$B$1449,0)))^(1/10)-1)*100)</f>
        <v>0.92801278360383765</v>
      </c>
      <c r="W189" s="796">
        <f>IF(OR(U189&lt;=0,U189="n/a",V189&lt;=0,V189="n/a"),"n/a",U189/V189)</f>
        <v>4.899585540354038</v>
      </c>
      <c r="X189" s="797">
        <f>IF(OR(AJ189&lt;=0,AJ189="n/a",U189&lt;=0,U189="n/a"),"n/a",U189/AJ189)</f>
        <v>1.2630216710580735</v>
      </c>
      <c r="Y189" s="752"/>
      <c r="Z189" s="738">
        <f>IF(OR(AC189&lt;0.01,AC189="n/a"),"n/a",M189/AC189*100)</f>
        <v>144.60093896713616</v>
      </c>
      <c r="AA189" s="999">
        <f>IF(OR(AC189&lt;0.01,AC189="n/a"),"n/a",I189/AC189)</f>
        <v>45.516431924882632</v>
      </c>
      <c r="AB189" s="1000">
        <v>12</v>
      </c>
      <c r="AC189" s="978">
        <v>2.13</v>
      </c>
      <c r="AD189" s="978">
        <v>12.67</v>
      </c>
      <c r="AE189" s="978">
        <v>9.83</v>
      </c>
      <c r="AF189" s="978">
        <v>2.77</v>
      </c>
      <c r="AG189" s="978">
        <v>6</v>
      </c>
      <c r="AH189" s="978">
        <v>-55.800000000000004</v>
      </c>
      <c r="AI189" s="978">
        <v>10.02</v>
      </c>
      <c r="AJ189" s="978">
        <v>3.5999999999999996</v>
      </c>
      <c r="AK189" s="978">
        <v>3.5999999999999996</v>
      </c>
      <c r="AL189" s="978">
        <v>9240</v>
      </c>
      <c r="AM189" s="985">
        <v>0.70000000000000007</v>
      </c>
      <c r="AN189" s="978">
        <v>0.68</v>
      </c>
      <c r="AO189" s="838">
        <f>IF(U189="n/a","n/a",IF(AA189&lt;0,"n/a",IF(AA189="n/a","n/a",J189+U189-AA189)))</f>
        <v>-37.79265860221436</v>
      </c>
      <c r="AP189" s="839">
        <f>IF(U189="n/a","n/a",J189+U189)</f>
        <v>7.7237733226682694</v>
      </c>
      <c r="AQ189" s="1001">
        <f>IF(OR(AC189&lt;0.01,AF189="n/a"),"n/a",(I189/SQRT(22.5*AC189*(I189/AF189))-1)*100)</f>
        <v>136.71878903216682</v>
      </c>
      <c r="AR189" s="738">
        <f>INDEX(Historical!$C$7:$C$1442,MATCH(B189,Historical!$B$7:$B$1449,0))*IF(AH189="n/a",1.03,IF(AH189&lt;0,1.01,IF(AH189&gt;10,1.1,(1+AH189/100))))</f>
        <v>3.0906000000000002</v>
      </c>
      <c r="AS189" s="999">
        <f>IF($AI189="n/a",1.03*AR189,IF($AI189&lt;0,1.01*AR189,IF($AI189&gt;10,1.1*AR189,(1+$AI189/100)*AR189)))</f>
        <v>3.3996600000000003</v>
      </c>
      <c r="AT189" s="999">
        <f>IF($AK189="n/a",1.03*AS189,IF($AK189&lt;0,1.01*AS189,IF($AK189&gt;10,1.1*AS189,(1+$AK189/100)*AS189)))</f>
        <v>3.5220477600000004</v>
      </c>
      <c r="AU189" s="999">
        <f>IF($AK189="n/a",1.03*AT189,IF($AK189&lt;0,1.01*AT189,IF($AK189&gt;10,1.1*AT189,(1+$AK189/100)*AT189)))</f>
        <v>3.6488414793600006</v>
      </c>
      <c r="AV189" s="999">
        <f>IF($AK189="n/a",1.03*AU189,IF($AK189&lt;0,1.01*AU189,IF($AK189&gt;10,1.1*AU189,(1+$AK189/100)*AU189)))</f>
        <v>3.7801997726169607</v>
      </c>
      <c r="AW189" s="738">
        <f>SUM(AR189:AV189)</f>
        <v>17.441349011976964</v>
      </c>
      <c r="AX189" s="846">
        <f>AW189/I189*100</f>
        <v>17.99004539657242</v>
      </c>
      <c r="AY189" s="1080">
        <v>0.56000000000000005</v>
      </c>
      <c r="AZ189" s="985">
        <v>23.990000000000002</v>
      </c>
      <c r="BA189" s="985">
        <v>6.9999999999999993E-2</v>
      </c>
      <c r="BB189" s="985">
        <v>6.63</v>
      </c>
      <c r="BC189" s="985">
        <v>6.79</v>
      </c>
      <c r="BE189" s="700">
        <v>2011</v>
      </c>
      <c r="BF189" s="1013">
        <f>IF(BE189&gt;2008,0,IF(BE189&gt;2001,1,IF(BE189&gt;1990,2,IF(BE189&gt;1980,3,IF(BE189&gt;1973,4,IF(BE189&gt;1970,5,IF(BE189&gt;1960,6,IF(BE189&gt;1958,7,IF(BE189&gt;1953,8,9)))))))))</f>
        <v>0</v>
      </c>
      <c r="BG189" s="995">
        <v>3.3000000000000003</v>
      </c>
    </row>
    <row r="190" spans="1:59" ht="11.25" customHeight="1" x14ac:dyDescent="0.2">
      <c r="A190" s="976" t="s">
        <v>1040</v>
      </c>
      <c r="B190" s="988" t="s">
        <v>1041</v>
      </c>
      <c r="C190" s="1070" t="s">
        <v>247</v>
      </c>
      <c r="D190" s="1070" t="s">
        <v>4420</v>
      </c>
      <c r="E190" s="828">
        <v>6</v>
      </c>
      <c r="F190" s="1148">
        <v>699</v>
      </c>
      <c r="G190" s="1148" t="s">
        <v>106</v>
      </c>
      <c r="H190" s="1148" t="s">
        <v>106</v>
      </c>
      <c r="I190" s="987">
        <v>82.9</v>
      </c>
      <c r="J190" s="738">
        <f>(M190/I190)*100</f>
        <v>2.1712907117008444</v>
      </c>
      <c r="K190" s="990">
        <v>0.45</v>
      </c>
      <c r="L190" s="1000">
        <v>4</v>
      </c>
      <c r="M190" s="729">
        <f>K190*L190</f>
        <v>1.8</v>
      </c>
      <c r="N190" s="983" t="s">
        <v>598</v>
      </c>
      <c r="O190" s="831">
        <v>0.37</v>
      </c>
      <c r="P190" s="694">
        <v>43168</v>
      </c>
      <c r="Q190" s="694">
        <v>43182</v>
      </c>
      <c r="R190" s="729">
        <f>(K190-O190)/O190*100</f>
        <v>21.621621621621625</v>
      </c>
      <c r="S190" s="795">
        <f>IF(INDEX(Historical!$D$7:$D$1442,MATCH(B190,Historical!$B$7:$B$1449,0))=0,"n/a",(INDEX(Historical!$C$7:$C$1442,MATCH(B190,Historical!$B$7:$B$1449,0))/INDEX(Historical!$D$7:$D$1442,MATCH(B190,Historical!$B$7:$B$1449,0))-1)*100)</f>
        <v>21.621621621621621</v>
      </c>
      <c r="T190" s="795">
        <f>IF(INDEX(Historical!$F$7:$F$1442,MATCH(B190,Historical!$B$7:$B$1449,0))=0,"n/a",((INDEX(Historical!$C$7:$C$1442,MATCH(B190,Historical!$B$7:$B$1449,0))/INDEX(Historical!$F$7:$F$1442,MATCH(B190,Historical!$B$7:$B$1449,0)))^(1/3)-1)*100)</f>
        <v>26.939449620720278</v>
      </c>
      <c r="U190" s="795">
        <f>IF(INDEX(Historical!$H$7:$H$1442,MATCH(B190,Historical!$B$7:$B$1449,0))=0,"n/a",((INDEX(Historical!$C$7:$C$1442,MATCH(B190,Historical!$B$7:$B$1449,0))/INDEX(Historical!$H$7:$H$1442,MATCH(B190,Historical!$B$7:$B$1449,0)))^(1/5)-1)*100)</f>
        <v>30.258554234867606</v>
      </c>
      <c r="V190" s="795" t="str">
        <f>IF(INDEX(Historical!$O$7:$O$1442,MATCH(B190,Historical!$B$7:$B$1449,0))=0,"n/a",((INDEX(Historical!$C$7:$C$1442,MATCH(B190,Historical!$B$7:$B$1449,0))/INDEX(Historical!$O$7:$O$1442,MATCH(B190,Historical!$B$7:$B$1449,0)))^(1/10)-1)*100)</f>
        <v>n/a</v>
      </c>
      <c r="W190" s="796" t="str">
        <f>IF(OR(U190&lt;=0,U190="n/a",V190&lt;=0,V190="n/a"),"n/a",U190/V190)</f>
        <v>n/a</v>
      </c>
      <c r="X190" s="797">
        <f>IF(OR(AJ190&lt;=0,AJ190="n/a",U190&lt;=0,U190="n/a"),"n/a",U190/AJ190)</f>
        <v>2.0172369489911737</v>
      </c>
      <c r="Y190" s="752"/>
      <c r="Z190" s="738">
        <f>IF(OR(AC190&lt;0.01,AC190="n/a"),"n/a",M190/AC190*100)</f>
        <v>34.615384615384613</v>
      </c>
      <c r="AA190" s="999">
        <f>IF(OR(AC190&lt;0.01,AC190="n/a"),"n/a",I190/AC190)</f>
        <v>15.942307692307693</v>
      </c>
      <c r="AB190" s="1000">
        <v>12</v>
      </c>
      <c r="AC190" s="978">
        <v>5.2</v>
      </c>
      <c r="AD190" s="978">
        <v>1.92</v>
      </c>
      <c r="AE190" s="978">
        <v>1.1000000000000001</v>
      </c>
      <c r="AF190" s="978">
        <v>4.7</v>
      </c>
      <c r="AG190" s="978">
        <v>34.200000000000003</v>
      </c>
      <c r="AH190" s="978">
        <v>6.4</v>
      </c>
      <c r="AI190" s="978">
        <v>8.86</v>
      </c>
      <c r="AJ190" s="978">
        <v>15</v>
      </c>
      <c r="AK190" s="978">
        <v>8.3000000000000007</v>
      </c>
      <c r="AL190" s="991">
        <v>3750</v>
      </c>
      <c r="AM190" s="985">
        <v>1.0999999999999999</v>
      </c>
      <c r="AN190" s="978">
        <v>0.98</v>
      </c>
      <c r="AO190" s="838">
        <f>IF(U190="n/a","n/a",IF(AA190&lt;0,"n/a",IF(AA190="n/a","n/a",J190+U190-AA190)))</f>
        <v>16.487537254260758</v>
      </c>
      <c r="AP190" s="839">
        <f>IF(U190="n/a","n/a",J190+U190)</f>
        <v>32.429844946568451</v>
      </c>
      <c r="AQ190" s="1001">
        <f>IF(OR(AC190&lt;0.01,AF190="n/a"),"n/a",(I190/SQRT(22.5*AC190*(I190/AF190))-1)*100)</f>
        <v>82.487559580672269</v>
      </c>
      <c r="AR190" s="738">
        <f>INDEX(Historical!$C$7:$C$1442,MATCH(B190,Historical!$B$7:$B$1449,0))*IF(AH190="n/a",1.03,IF(AH190&lt;0,1.01,IF(AH190&gt;10,1.1,(1+AH190/100))))</f>
        <v>1.9152000000000002</v>
      </c>
      <c r="AS190" s="999">
        <f>IF($AI190="n/a",1.03*AR190,IF($AI190&lt;0,1.01*AR190,IF($AI190&gt;10,1.1*AR190,(1+$AI190/100)*AR190)))</f>
        <v>2.0848867200000001</v>
      </c>
      <c r="AT190" s="999">
        <f>IF($AK190="n/a",1.03*AS190,IF($AK190&lt;0,1.01*AS190,IF($AK190&gt;10,1.1*AS190,(1+$AK190/100)*AS190)))</f>
        <v>2.2579323177599999</v>
      </c>
      <c r="AU190" s="999">
        <f>IF($AK190="n/a",1.03*AT190,IF($AK190&lt;0,1.01*AT190,IF($AK190&gt;10,1.1*AT190,(1+$AK190/100)*AT190)))</f>
        <v>2.4453407001340799</v>
      </c>
      <c r="AV190" s="999">
        <f>IF($AK190="n/a",1.03*AU190,IF($AK190&lt;0,1.01*AU190,IF($AK190&gt;10,1.1*AU190,(1+$AK190/100)*AU190)))</f>
        <v>2.6483039782452082</v>
      </c>
      <c r="AW190" s="738">
        <f>SUM(AR190:AV190)</f>
        <v>11.351663716139289</v>
      </c>
      <c r="AX190" s="846">
        <f>AW190/I190*100</f>
        <v>13.693201105113737</v>
      </c>
      <c r="AY190" s="1080">
        <v>0.61</v>
      </c>
      <c r="AZ190" s="985">
        <v>9.5699999999999985</v>
      </c>
      <c r="BA190" s="985">
        <v>-33.19</v>
      </c>
      <c r="BB190" s="985">
        <v>-1.37</v>
      </c>
      <c r="BC190" s="985">
        <v>-16.489999999999998</v>
      </c>
      <c r="BE190" s="700">
        <v>2013</v>
      </c>
      <c r="BF190" s="1013">
        <f>IF(BE190&gt;2008,0,IF(BE190&gt;2001,1,IF(BE190&gt;1990,2,IF(BE190&gt;1980,3,IF(BE190&gt;1973,4,IF(BE190&gt;1970,5,IF(BE190&gt;1960,6,IF(BE190&gt;1958,7,IF(BE190&gt;1953,8,9)))))))))</f>
        <v>0</v>
      </c>
      <c r="BG190" s="995">
        <v>13.700000000000001</v>
      </c>
    </row>
    <row r="191" spans="1:59" ht="11.25" customHeight="1" x14ac:dyDescent="0.2">
      <c r="A191" s="976" t="s">
        <v>1071</v>
      </c>
      <c r="B191" s="988" t="s">
        <v>1072</v>
      </c>
      <c r="C191" s="1070" t="s">
        <v>4252</v>
      </c>
      <c r="D191" s="1070" t="s">
        <v>4422</v>
      </c>
      <c r="E191" s="828">
        <v>8</v>
      </c>
      <c r="F191" s="1148">
        <v>490</v>
      </c>
      <c r="G191" s="1273" t="s">
        <v>115</v>
      </c>
      <c r="H191" s="1273" t="s">
        <v>115</v>
      </c>
      <c r="I191" s="987">
        <v>47.29</v>
      </c>
      <c r="J191" s="738">
        <f>(M191/I191)*100</f>
        <v>2.7912877986889404</v>
      </c>
      <c r="K191" s="990">
        <v>0.33</v>
      </c>
      <c r="L191" s="1000">
        <v>4</v>
      </c>
      <c r="M191" s="729">
        <f>K191*L191</f>
        <v>1.32</v>
      </c>
      <c r="N191" s="983" t="s">
        <v>413</v>
      </c>
      <c r="O191" s="831">
        <v>0.28999999999999998</v>
      </c>
      <c r="P191" s="973">
        <v>43194</v>
      </c>
      <c r="Q191" s="973">
        <v>43215</v>
      </c>
      <c r="R191" s="729">
        <f>(K191-O191)/O191*100</f>
        <v>13.793103448275875</v>
      </c>
      <c r="S191" s="795">
        <f>IF(INDEX(Historical!$D$7:$D$1442,MATCH(B191,Historical!$B$7:$B$1449,0))=0,"n/a",(INDEX(Historical!$C$7:$C$1442,MATCH(B191,Historical!$B$7:$B$1449,0))/INDEX(Historical!$D$7:$D$1442,MATCH(B191,Historical!$B$7:$B$1449,0))-1)*100)</f>
        <v>13.27433628318586</v>
      </c>
      <c r="T191" s="795">
        <f>IF(INDEX(Historical!$F$7:$F$1442,MATCH(B191,Historical!$B$7:$B$1449,0))=0,"n/a",((INDEX(Historical!$C$7:$C$1442,MATCH(B191,Historical!$B$7:$B$1449,0))/INDEX(Historical!$F$7:$F$1442,MATCH(B191,Historical!$B$7:$B$1449,0)))^(1/3)-1)*100)</f>
        <v>16.001972067050652</v>
      </c>
      <c r="U191" s="795">
        <f>IF(INDEX(Historical!$H$7:$H$1442,MATCH(B191,Historical!$B$7:$B$1449,0))=0,"n/a",((INDEX(Historical!$C$7:$C$1442,MATCH(B191,Historical!$B$7:$B$1449,0))/INDEX(Historical!$H$7:$H$1442,MATCH(B191,Historical!$B$7:$B$1449,0)))^(1/5)-1)*100)</f>
        <v>14.514194505708943</v>
      </c>
      <c r="V191" s="795" t="str">
        <f>IF(INDEX(Historical!$O$7:$O$1442,MATCH(B191,Historical!$B$7:$B$1449,0))=0,"n/a",((INDEX(Historical!$C$7:$C$1442,MATCH(B191,Historical!$B$7:$B$1449,0))/INDEX(Historical!$O$7:$O$1442,MATCH(B191,Historical!$B$7:$B$1449,0)))^(1/10)-1)*100)</f>
        <v>n/a</v>
      </c>
      <c r="W191" s="796" t="str">
        <f>IF(OR(U191&lt;=0,U191="n/a",V191&lt;=0,V191="n/a"),"n/a",U191/V191)</f>
        <v>n/a</v>
      </c>
      <c r="X191" s="797">
        <f>IF(OR(AJ191&lt;=0,AJ191="n/a",U191&lt;=0,U191="n/a"),"n/a",U191/AJ191)</f>
        <v>4.838064835236314</v>
      </c>
      <c r="Y191" s="749"/>
      <c r="Z191" s="738">
        <f>IF(OR(AC191&lt;0.01,AC191="n/a"),"n/a",M191/AC191*100)</f>
        <v>54.098360655737707</v>
      </c>
      <c r="AA191" s="999">
        <f>IF(OR(AC191&lt;0.01,AC191="n/a"),"n/a",I191/AC191)</f>
        <v>19.381147540983605</v>
      </c>
      <c r="AB191" s="1000">
        <v>7</v>
      </c>
      <c r="AC191" s="978">
        <v>2.44</v>
      </c>
      <c r="AD191" s="978">
        <v>2.17</v>
      </c>
      <c r="AE191" s="978">
        <v>4.29</v>
      </c>
      <c r="AF191" s="978">
        <v>4.92</v>
      </c>
      <c r="AG191" s="978">
        <v>2.7</v>
      </c>
      <c r="AH191" s="978">
        <v>13.100000000000001</v>
      </c>
      <c r="AI191" s="978">
        <v>9.08</v>
      </c>
      <c r="AJ191" s="978">
        <v>3</v>
      </c>
      <c r="AK191" s="978">
        <v>8.93</v>
      </c>
      <c r="AL191" s="991">
        <v>215880</v>
      </c>
      <c r="AM191" s="985">
        <v>0.1</v>
      </c>
      <c r="AN191" s="978">
        <v>0.57999999999999996</v>
      </c>
      <c r="AO191" s="838">
        <f>IF(U191="n/a","n/a",IF(AA191&lt;0,"n/a",IF(AA191="n/a","n/a",J191+U191-AA191)))</f>
        <v>-2.0756652365857207</v>
      </c>
      <c r="AP191" s="839">
        <f>IF(U191="n/a","n/a",J191+U191)</f>
        <v>17.305482304397884</v>
      </c>
      <c r="AQ191" s="1001">
        <f>IF(OR(AC191&lt;0.01,AF191="n/a"),"n/a",(I191/SQRT(22.5*AC191*(I191/AF191))-1)*100)</f>
        <v>105.86429823944093</v>
      </c>
      <c r="AR191" s="738">
        <f>INDEX(Historical!$C$7:$C$1442,MATCH(B191,Historical!$B$7:$B$1449,0))*IF(AH191="n/a",1.03,IF(AH191&lt;0,1.01,IF(AH191&gt;10,1.1,(1+AH191/100))))</f>
        <v>1.4080000000000001</v>
      </c>
      <c r="AS191" s="999">
        <f>IF($AI191="n/a",1.03*AR191,IF($AI191&lt;0,1.01*AR191,IF($AI191&gt;10,1.1*AR191,(1+$AI191/100)*AR191)))</f>
        <v>1.5358464000000001</v>
      </c>
      <c r="AT191" s="999">
        <f>IF($AK191="n/a",1.03*AS191,IF($AK191&lt;0,1.01*AS191,IF($AK191&gt;10,1.1*AS191,(1+$AK191/100)*AS191)))</f>
        <v>1.6729974835199999</v>
      </c>
      <c r="AU191" s="999">
        <f>IF($AK191="n/a",1.03*AT191,IF($AK191&lt;0,1.01*AT191,IF($AK191&gt;10,1.1*AT191,(1+$AK191/100)*AT191)))</f>
        <v>1.8223961587983357</v>
      </c>
      <c r="AV191" s="999">
        <f>IF($AK191="n/a",1.03*AU191,IF($AK191&lt;0,1.01*AU191,IF($AK191&gt;10,1.1*AU191,(1+$AK191/100)*AU191)))</f>
        <v>1.9851361357790269</v>
      </c>
      <c r="AW191" s="738">
        <f>SUM(AR191:AV191)</f>
        <v>8.4243761780973614</v>
      </c>
      <c r="AX191" s="846">
        <f>AW191/I191*100</f>
        <v>17.814286695067374</v>
      </c>
      <c r="AY191" s="1080">
        <v>1.1499999999999999</v>
      </c>
      <c r="AZ191" s="985">
        <v>26.61</v>
      </c>
      <c r="BA191" s="985">
        <v>-4.41</v>
      </c>
      <c r="BB191" s="985">
        <v>5.34</v>
      </c>
      <c r="BC191" s="985">
        <v>5.34</v>
      </c>
      <c r="BE191" s="700">
        <v>2011</v>
      </c>
      <c r="BF191" s="1013">
        <f>IF(BE191&gt;2008,0,IF(BE191&gt;2001,1,IF(BE191&gt;1990,2,IF(BE191&gt;1980,3,IF(BE191&gt;1973,4,IF(BE191&gt;1970,5,IF(BE191&gt;1960,6,IF(BE191&gt;1958,7,IF(BE191&gt;1953,8,9)))))))))</f>
        <v>0</v>
      </c>
      <c r="BG191" s="995">
        <v>1.0999999999999999</v>
      </c>
    </row>
    <row r="192" spans="1:59" ht="11.25" customHeight="1" x14ac:dyDescent="0.2">
      <c r="A192" s="984" t="s">
        <v>1107</v>
      </c>
      <c r="B192" s="988" t="s">
        <v>1108</v>
      </c>
      <c r="C192" s="1070" t="s">
        <v>4252</v>
      </c>
      <c r="D192" s="1070" t="s">
        <v>4387</v>
      </c>
      <c r="E192" s="828">
        <v>6</v>
      </c>
      <c r="F192" s="1148">
        <v>703</v>
      </c>
      <c r="G192" s="1069" t="s">
        <v>106</v>
      </c>
      <c r="H192" s="1069" t="s">
        <v>106</v>
      </c>
      <c r="I192" s="987">
        <v>36.19</v>
      </c>
      <c r="J192" s="738">
        <f>(M192/I192)*100</f>
        <v>2.3210831721470022</v>
      </c>
      <c r="K192" s="990">
        <v>0.21</v>
      </c>
      <c r="L192" s="1000">
        <v>4</v>
      </c>
      <c r="M192" s="729">
        <f>K192*L192</f>
        <v>0.84</v>
      </c>
      <c r="N192" s="983" t="s">
        <v>152</v>
      </c>
      <c r="O192" s="831">
        <v>0.19750000000000001</v>
      </c>
      <c r="P192" s="694">
        <v>43172</v>
      </c>
      <c r="Q192" s="694">
        <v>43188</v>
      </c>
      <c r="R192" s="729">
        <f>(K192-O192)/O192*100</f>
        <v>6.329113924050624</v>
      </c>
      <c r="S192" s="795">
        <f>IF(INDEX(Historical!$D$7:$D$1442,MATCH(B192,Historical!$B$7:$B$1449,0))=0,"n/a",(INDEX(Historical!$C$7:$C$1442,MATCH(B192,Historical!$B$7:$B$1449,0))/INDEX(Historical!$D$7:$D$1442,MATCH(B192,Historical!$B$7:$B$1449,0))-1)*100)</f>
        <v>6.3291139240506222</v>
      </c>
      <c r="T192" s="795">
        <f>IF(INDEX(Historical!$F$7:$F$1442,MATCH(B192,Historical!$B$7:$B$1449,0))=0,"n/a",((INDEX(Historical!$C$7:$C$1442,MATCH(B192,Historical!$B$7:$B$1449,0))/INDEX(Historical!$F$7:$F$1442,MATCH(B192,Historical!$B$7:$B$1449,0)))^(1/3)-1)*100)</f>
        <v>6.2658569182611146</v>
      </c>
      <c r="U192" s="795">
        <f>IF(INDEX(Historical!$H$7:$H$1442,MATCH(B192,Historical!$B$7:$B$1449,0))=0,"n/a",((INDEX(Historical!$C$7:$C$1442,MATCH(B192,Historical!$B$7:$B$1449,0))/INDEX(Historical!$H$7:$H$1442,MATCH(B192,Historical!$B$7:$B$1449,0)))^(1/5)-1)*100)</f>
        <v>13.295681060117071</v>
      </c>
      <c r="V192" s="795" t="str">
        <f>IF(INDEX(Historical!$O$7:$O$1442,MATCH(B192,Historical!$B$7:$B$1449,0))=0,"n/a",((INDEX(Historical!$C$7:$C$1442,MATCH(B192,Historical!$B$7:$B$1449,0))/INDEX(Historical!$O$7:$O$1442,MATCH(B192,Historical!$B$7:$B$1449,0)))^(1/10)-1)*100)</f>
        <v>n/a</v>
      </c>
      <c r="W192" s="796" t="str">
        <f>IF(OR(U192&lt;=0,U192="n/a",V192&lt;=0,V192="n/a"),"n/a",U192/V192)</f>
        <v>n/a</v>
      </c>
      <c r="X192" s="797">
        <f>IF(OR(AJ192&lt;=0,AJ192="n/a",U192&lt;=0,U192="n/a"),"n/a",U192/AJ192)</f>
        <v>2.5568617423302058</v>
      </c>
      <c r="Y192" s="752"/>
      <c r="Z192" s="738">
        <f>IF(OR(AC192&lt;0.01,AC192="n/a"),"n/a",M192/AC192*100)</f>
        <v>44.210526315789473</v>
      </c>
      <c r="AA192" s="999">
        <f>IF(OR(AC192&lt;0.01,AC192="n/a"),"n/a",I192/AC192)</f>
        <v>19.047368421052632</v>
      </c>
      <c r="AB192" s="1000">
        <v>12</v>
      </c>
      <c r="AC192" s="978">
        <v>1.9</v>
      </c>
      <c r="AD192" s="978" t="s">
        <v>137</v>
      </c>
      <c r="AE192" s="978">
        <v>1.43</v>
      </c>
      <c r="AF192" s="978">
        <v>3.28</v>
      </c>
      <c r="AG192" s="978">
        <v>17.100000000000001</v>
      </c>
      <c r="AH192" s="978">
        <v>1.7000000000000002</v>
      </c>
      <c r="AI192" s="978">
        <v>9.74</v>
      </c>
      <c r="AJ192" s="978">
        <v>5.2</v>
      </c>
      <c r="AK192" s="978">
        <v>-5</v>
      </c>
      <c r="AL192" s="991">
        <v>1190</v>
      </c>
      <c r="AM192" s="985">
        <v>1.6</v>
      </c>
      <c r="AN192" s="978">
        <v>1.01</v>
      </c>
      <c r="AO192" s="838">
        <f>IF(U192="n/a","n/a",IF(AA192&lt;0,"n/a",IF(AA192="n/a","n/a",J192+U192-AA192)))</f>
        <v>-3.4306041887885588</v>
      </c>
      <c r="AP192" s="839">
        <f>IF(U192="n/a","n/a",J192+U192)</f>
        <v>15.616764232264073</v>
      </c>
      <c r="AQ192" s="1001">
        <f>IF(OR(AC192&lt;0.01,AF192="n/a"),"n/a",(I192/SQRT(22.5*AC192*(I192/AF192))-1)*100)</f>
        <v>66.633821324954084</v>
      </c>
      <c r="AR192" s="738">
        <f>INDEX(Historical!$C$7:$C$1442,MATCH(B192,Historical!$B$7:$B$1449,0))*IF(AH192="n/a",1.03,IF(AH192&lt;0,1.01,IF(AH192&gt;10,1.1,(1+AH192/100))))</f>
        <v>0.85427999999999993</v>
      </c>
      <c r="AS192" s="999">
        <f>IF($AI192="n/a",1.03*AR192,IF($AI192&lt;0,1.01*AR192,IF($AI192&gt;10,1.1*AR192,(1+$AI192/100)*AR192)))</f>
        <v>0.93748687199999992</v>
      </c>
      <c r="AT192" s="999">
        <f>IF($AK192="n/a",1.03*AS192,IF($AK192&lt;0,1.01*AS192,IF($AK192&gt;10,1.1*AS192,(1+$AK192/100)*AS192)))</f>
        <v>0.94686174071999996</v>
      </c>
      <c r="AU192" s="999">
        <f>IF($AK192="n/a",1.03*AT192,IF($AK192&lt;0,1.01*AT192,IF($AK192&gt;10,1.1*AT192,(1+$AK192/100)*AT192)))</f>
        <v>0.95633035812719991</v>
      </c>
      <c r="AV192" s="999">
        <f>IF($AK192="n/a",1.03*AU192,IF($AK192&lt;0,1.01*AU192,IF($AK192&gt;10,1.1*AU192,(1+$AK192/100)*AU192)))</f>
        <v>0.96589366170847191</v>
      </c>
      <c r="AW192" s="738">
        <f>SUM(AR192:AV192)</f>
        <v>4.6608526325556712</v>
      </c>
      <c r="AX192" s="846">
        <f>AW192/I192*100</f>
        <v>12.878841206288122</v>
      </c>
      <c r="AY192" s="1080">
        <v>0.99</v>
      </c>
      <c r="AZ192" s="985">
        <v>19.05</v>
      </c>
      <c r="BA192" s="985">
        <v>-25.869999999999997</v>
      </c>
      <c r="BB192" s="985">
        <v>7.0000000000000009</v>
      </c>
      <c r="BC192" s="985">
        <v>-5.41</v>
      </c>
      <c r="BE192" s="700">
        <v>2013</v>
      </c>
      <c r="BF192" s="1013">
        <f>IF(BE192&gt;2008,0,IF(BE192&gt;2001,1,IF(BE192&gt;1990,2,IF(BE192&gt;1980,3,IF(BE192&gt;1973,4,IF(BE192&gt;1970,5,IF(BE192&gt;1960,6,IF(BE192&gt;1958,7,IF(BE192&gt;1953,8,9)))))))))</f>
        <v>0</v>
      </c>
      <c r="BG192" s="995">
        <v>6.5</v>
      </c>
    </row>
    <row r="193" spans="1:59" ht="11.25" customHeight="1" x14ac:dyDescent="0.2">
      <c r="A193" s="976" t="s">
        <v>173</v>
      </c>
      <c r="B193" s="988" t="s">
        <v>174</v>
      </c>
      <c r="C193" s="1070" t="s">
        <v>112</v>
      </c>
      <c r="D193" s="1070" t="s">
        <v>4423</v>
      </c>
      <c r="E193" s="828">
        <v>42</v>
      </c>
      <c r="F193" s="1148">
        <v>63</v>
      </c>
      <c r="G193" s="1085" t="s">
        <v>37</v>
      </c>
      <c r="H193" s="1085" t="s">
        <v>37</v>
      </c>
      <c r="I193" s="978">
        <v>107.73</v>
      </c>
      <c r="J193" s="738">
        <f>(M193/I193)*100</f>
        <v>1.4851944676506081</v>
      </c>
      <c r="K193" s="990">
        <v>0.4</v>
      </c>
      <c r="L193" s="1000">
        <v>4</v>
      </c>
      <c r="M193" s="729">
        <f>K193*L193</f>
        <v>1.6</v>
      </c>
      <c r="N193" s="983" t="s">
        <v>119</v>
      </c>
      <c r="O193" s="831">
        <v>0.37</v>
      </c>
      <c r="P193" s="973">
        <v>43329</v>
      </c>
      <c r="Q193" s="973">
        <v>43347</v>
      </c>
      <c r="R193" s="729">
        <f>(K193-O193)/O193*100</f>
        <v>8.1081081081081159</v>
      </c>
      <c r="S193" s="795">
        <f>IF(INDEX(Historical!$D$7:$D$1442,MATCH(B193,Historical!$B$7:$B$1449,0))=0,"n/a",(INDEX(Historical!$C$7:$C$1442,MATCH(B193,Historical!$B$7:$B$1449,0))/INDEX(Historical!$D$7:$D$1442,MATCH(B193,Historical!$B$7:$B$1449,0))-1)*100)</f>
        <v>6.944444444444442</v>
      </c>
      <c r="T193" s="795">
        <f>IF(INDEX(Historical!$F$7:$F$1442,MATCH(B193,Historical!$B$7:$B$1449,0))=0,"n/a",((INDEX(Historical!$C$7:$C$1442,MATCH(B193,Historical!$B$7:$B$1449,0))/INDEX(Historical!$F$7:$F$1442,MATCH(B193,Historical!$B$7:$B$1449,0)))^(1/3)-1)*100)</f>
        <v>11.868894208139679</v>
      </c>
      <c r="U193" s="795">
        <f>IF(INDEX(Historical!$H$7:$H$1442,MATCH(B193,Historical!$B$7:$B$1449,0))=0,"n/a",((INDEX(Historical!$C$7:$C$1442,MATCH(B193,Historical!$B$7:$B$1449,0))/INDEX(Historical!$H$7:$H$1442,MATCH(B193,Historical!$B$7:$B$1449,0)))^(1/5)-1)*100)</f>
        <v>12.888132073019754</v>
      </c>
      <c r="V193" s="795">
        <f>IF(INDEX(Historical!$O$7:$O$1442,MATCH(B193,Historical!$B$7:$B$1449,0))=0,"n/a",((INDEX(Historical!$C$7:$C$1442,MATCH(B193,Historical!$B$7:$B$1449,0))/INDEX(Historical!$O$7:$O$1442,MATCH(B193,Historical!$B$7:$B$1449,0)))^(1/10)-1)*100)</f>
        <v>9.8846292078759603</v>
      </c>
      <c r="W193" s="796">
        <f>IF(OR(U193&lt;=0,U193="n/a",V193&lt;=0,V193="n/a"),"n/a",U193/V193)</f>
        <v>1.3038558960563373</v>
      </c>
      <c r="X193" s="797">
        <f>IF(OR(AJ193&lt;=0,AJ193="n/a",U193&lt;=0,U193="n/a"),"n/a",U193/AJ193)</f>
        <v>1.2392434685595917</v>
      </c>
      <c r="Y193" s="988"/>
      <c r="Z193" s="738">
        <f>IF(OR(AC193&lt;0.01,AC193="n/a"),"n/a",M193/AC193*100)</f>
        <v>30.360531309297915</v>
      </c>
      <c r="AA193" s="999">
        <f>IF(OR(AC193&lt;0.01,AC193="n/a"),"n/a",I193/AC193)</f>
        <v>20.442125237191654</v>
      </c>
      <c r="AB193" s="1000">
        <v>12</v>
      </c>
      <c r="AC193" s="978">
        <v>5.27</v>
      </c>
      <c r="AD193" s="978">
        <v>1.36</v>
      </c>
      <c r="AE193" s="978">
        <v>1.43</v>
      </c>
      <c r="AF193" s="978">
        <v>2.38</v>
      </c>
      <c r="AG193" s="978">
        <v>23.799999999999997</v>
      </c>
      <c r="AH193" s="978">
        <v>24.7</v>
      </c>
      <c r="AI193" s="978">
        <v>26.229999999999997</v>
      </c>
      <c r="AJ193" s="978">
        <v>10.4</v>
      </c>
      <c r="AK193" s="978">
        <v>15</v>
      </c>
      <c r="AL193" s="991">
        <v>6380</v>
      </c>
      <c r="AM193" s="985">
        <v>0.89999999999999991</v>
      </c>
      <c r="AN193" s="978">
        <v>0.59</v>
      </c>
      <c r="AO193" s="838">
        <f>IF(U193="n/a","n/a",IF(AA193&lt;0,"n/a",IF(AA193="n/a","n/a",J193+U193-AA193)))</f>
        <v>-6.0687986965212914</v>
      </c>
      <c r="AP193" s="839">
        <f>IF(U193="n/a","n/a",J193+U193)</f>
        <v>14.373326540670362</v>
      </c>
      <c r="AQ193" s="1001">
        <f>IF(OR(AC193&lt;0.01,AF193="n/a"),"n/a",(I193/SQRT(22.5*AC193*(I193/AF193))-1)*100)</f>
        <v>47.048379135751148</v>
      </c>
      <c r="AR193" s="738">
        <f>INDEX(Historical!$C$7:$C$1442,MATCH(B193,Historical!$B$7:$B$1449,0))*IF(AH193="n/a",1.03,IF(AH193&lt;0,1.01,IF(AH193&gt;10,1.1,(1+AH193/100))))</f>
        <v>1.6940000000000002</v>
      </c>
      <c r="AS193" s="999">
        <f>IF($AI193="n/a",1.03*AR193,IF($AI193&lt;0,1.01*AR193,IF($AI193&gt;10,1.1*AR193,(1+$AI193/100)*AR193)))</f>
        <v>1.8634000000000004</v>
      </c>
      <c r="AT193" s="999">
        <f>IF($AK193="n/a",1.03*AS193,IF($AK193&lt;0,1.01*AS193,IF($AK193&gt;10,1.1*AS193,(1+$AK193/100)*AS193)))</f>
        <v>2.0497400000000008</v>
      </c>
      <c r="AU193" s="999">
        <f>IF($AK193="n/a",1.03*AT193,IF($AK193&lt;0,1.01*AT193,IF($AK193&gt;10,1.1*AT193,(1+$AK193/100)*AT193)))</f>
        <v>2.2547140000000012</v>
      </c>
      <c r="AV193" s="999">
        <f>IF($AK193="n/a",1.03*AU193,IF($AK193&lt;0,1.01*AU193,IF($AK193&gt;10,1.1*AU193,(1+$AK193/100)*AU193)))</f>
        <v>2.4801854000000016</v>
      </c>
      <c r="AW193" s="738">
        <f>SUM(AR193:AV193)</f>
        <v>10.342039400000004</v>
      </c>
      <c r="AX193" s="846">
        <f>AW193/I193*100</f>
        <v>9.5999623131903871</v>
      </c>
      <c r="AY193" s="1080">
        <v>1</v>
      </c>
      <c r="AZ193" s="985">
        <v>16.89</v>
      </c>
      <c r="BA193" s="985">
        <v>-16.79</v>
      </c>
      <c r="BB193" s="985">
        <v>5.16</v>
      </c>
      <c r="BC193" s="985">
        <v>-2.3199999999999998</v>
      </c>
      <c r="BE193" s="700">
        <v>1977</v>
      </c>
      <c r="BF193" s="1013">
        <f>IF(BE193&gt;2008,0,IF(BE193&gt;2001,1,IF(BE193&gt;1990,2,IF(BE193&gt;1980,3,IF(BE193&gt;1973,4,IF(BE193&gt;1970,5,IF(BE193&gt;1960,6,IF(BE193&gt;1958,7,IF(BE193&gt;1953,8,9)))))))))</f>
        <v>4</v>
      </c>
      <c r="BG193" s="995">
        <v>11.700000000000001</v>
      </c>
    </row>
    <row r="194" spans="1:59" ht="11.25" customHeight="1" x14ac:dyDescent="0.2">
      <c r="A194" s="984" t="s">
        <v>201</v>
      </c>
      <c r="B194" s="988" t="s">
        <v>202</v>
      </c>
      <c r="C194" s="1070" t="s">
        <v>4252</v>
      </c>
      <c r="D194" s="1070" t="s">
        <v>4387</v>
      </c>
      <c r="E194" s="828">
        <v>47</v>
      </c>
      <c r="F194" s="1148">
        <v>39</v>
      </c>
      <c r="G194" s="1118" t="s">
        <v>106</v>
      </c>
      <c r="H194" s="1118" t="s">
        <v>106</v>
      </c>
      <c r="I194" s="987">
        <v>56</v>
      </c>
      <c r="J194" s="738">
        <f>(M194/I194)*100</f>
        <v>2.5714285714285712</v>
      </c>
      <c r="K194" s="990">
        <v>0.36</v>
      </c>
      <c r="L194" s="1000">
        <v>4</v>
      </c>
      <c r="M194" s="729">
        <f>K194*L194</f>
        <v>1.44</v>
      </c>
      <c r="N194" s="983" t="s">
        <v>203</v>
      </c>
      <c r="O194" s="831">
        <v>0.31</v>
      </c>
      <c r="P194" s="973">
        <v>43343</v>
      </c>
      <c r="Q194" s="973">
        <v>43368</v>
      </c>
      <c r="R194" s="729">
        <f>(K194-O194)/O194*100</f>
        <v>16.129032258064512</v>
      </c>
      <c r="S194" s="795">
        <f>IF(INDEX(Historical!$D$7:$D$1442,MATCH(B194,Historical!$B$7:$B$1449,0))=0,"n/a",(INDEX(Historical!$C$7:$C$1442,MATCH(B194,Historical!$B$7:$B$1449,0))/INDEX(Historical!$D$7:$D$1442,MATCH(B194,Historical!$B$7:$B$1449,0))-1)*100)</f>
        <v>13.55932203389829</v>
      </c>
      <c r="T194" s="795">
        <f>IF(INDEX(Historical!$F$7:$F$1442,MATCH(B194,Historical!$B$7:$B$1449,0))=0,"n/a",((INDEX(Historical!$C$7:$C$1442,MATCH(B194,Historical!$B$7:$B$1449,0))/INDEX(Historical!$F$7:$F$1442,MATCH(B194,Historical!$B$7:$B$1449,0)))^(1/3)-1)*100)</f>
        <v>12.544855591643977</v>
      </c>
      <c r="U194" s="795">
        <f>IF(INDEX(Historical!$H$7:$H$1442,MATCH(B194,Historical!$B$7:$B$1449,0))=0,"n/a",((INDEX(Historical!$C$7:$C$1442,MATCH(B194,Historical!$B$7:$B$1449,0))/INDEX(Historical!$H$7:$H$1442,MATCH(B194,Historical!$B$7:$B$1449,0)))^(1/5)-1)*100)</f>
        <v>17.433149768122114</v>
      </c>
      <c r="V194" s="795">
        <f>IF(INDEX(Historical!$O$7:$O$1442,MATCH(B194,Historical!$B$7:$B$1449,0))=0,"n/a",((INDEX(Historical!$C$7:$C$1442,MATCH(B194,Historical!$B$7:$B$1449,0))/INDEX(Historical!$O$7:$O$1442,MATCH(B194,Historical!$B$7:$B$1449,0)))^(1/10)-1)*100)</f>
        <v>15.042705296779889</v>
      </c>
      <c r="W194" s="796">
        <f>IF(OR(U194&lt;=0,U194="n/a",V194&lt;=0,V194="n/a"),"n/a",U194/V194)</f>
        <v>1.1589105432952898</v>
      </c>
      <c r="X194" s="797" t="str">
        <f>IF(OR(AJ194&lt;=0,AJ194="n/a",U194&lt;=0,U194="n/a"),"n/a",U194/AJ194)</f>
        <v>n/a</v>
      </c>
      <c r="Y194" s="760"/>
      <c r="Z194" s="738">
        <f>IF(OR(AC194&lt;0.01,AC194="n/a"),"n/a",M194/AC194*100)</f>
        <v>41.860465116279066</v>
      </c>
      <c r="AA194" s="999">
        <f>IF(OR(AC194&lt;0.01,AC194="n/a"),"n/a",I194/AC194)</f>
        <v>16.279069767441861</v>
      </c>
      <c r="AB194" s="1000">
        <v>2</v>
      </c>
      <c r="AC194" s="978">
        <v>3.44</v>
      </c>
      <c r="AD194" s="978" t="s">
        <v>137</v>
      </c>
      <c r="AE194" s="978">
        <v>3.08</v>
      </c>
      <c r="AF194" s="978">
        <v>3.82</v>
      </c>
      <c r="AG194" s="978">
        <v>25.040000000000003</v>
      </c>
      <c r="AH194" s="978" t="s">
        <v>137</v>
      </c>
      <c r="AI194" s="978" t="s">
        <v>137</v>
      </c>
      <c r="AJ194" s="978" t="s">
        <v>137</v>
      </c>
      <c r="AK194" s="978" t="s">
        <v>137</v>
      </c>
      <c r="AL194" s="995">
        <v>799.02</v>
      </c>
      <c r="AM194" s="985">
        <v>11.81</v>
      </c>
      <c r="AN194" s="978" t="s">
        <v>137</v>
      </c>
      <c r="AO194" s="838">
        <f>IF(U194="n/a","n/a",IF(AA194&lt;0,"n/a",IF(AA194="n/a","n/a",J194+U194-AA194)))</f>
        <v>3.7255085721088221</v>
      </c>
      <c r="AP194" s="839">
        <f>IF(U194="n/a","n/a",J194+U194)</f>
        <v>20.004578339550683</v>
      </c>
      <c r="AQ194" s="1001">
        <f>IF(OR(AC194&lt;0.01,AF194="n/a"),"n/a",(I194/SQRT(22.5*AC194*(I194/AF194))-1)*100)</f>
        <v>66.24753500144547</v>
      </c>
      <c r="AR194" s="738">
        <f>INDEX(Historical!$C$7:$C$1442,MATCH(B194,Historical!$B$7:$B$1449,0))*IF(AH194="n/a",1.03,IF(AH194&lt;0,1.01,IF(AH194&gt;10,1.1,(1+AH194/100))))</f>
        <v>1.3802000000000001</v>
      </c>
      <c r="AS194" s="999">
        <f>IF($AI194="n/a",1.03*AR194,IF($AI194&lt;0,1.01*AR194,IF($AI194&gt;10,1.1*AR194,(1+$AI194/100)*AR194)))</f>
        <v>1.4216060000000001</v>
      </c>
      <c r="AT194" s="999">
        <f>IF($AK194="n/a",1.03*AS194,IF($AK194&lt;0,1.01*AS194,IF($AK194&gt;10,1.1*AS194,(1+$AK194/100)*AS194)))</f>
        <v>1.4642541800000002</v>
      </c>
      <c r="AU194" s="999">
        <f>IF($AK194="n/a",1.03*AT194,IF($AK194&lt;0,1.01*AT194,IF($AK194&gt;10,1.1*AT194,(1+$AK194/100)*AT194)))</f>
        <v>1.5081818054000002</v>
      </c>
      <c r="AV194" s="999">
        <f>IF($AK194="n/a",1.03*AU194,IF($AK194&lt;0,1.01*AU194,IF($AK194&gt;10,1.1*AU194,(1+$AK194/100)*AU194)))</f>
        <v>1.5534272595620002</v>
      </c>
      <c r="AW194" s="738">
        <f>SUM(AR194:AV194)</f>
        <v>7.3276692449620011</v>
      </c>
      <c r="AX194" s="846">
        <f>AW194/I194*100</f>
        <v>13.08512365171786</v>
      </c>
      <c r="AY194" s="1080">
        <v>0.1</v>
      </c>
      <c r="AZ194" s="985">
        <v>28.410914927768861</v>
      </c>
      <c r="BA194" s="985">
        <v>-3.4482758620689502</v>
      </c>
      <c r="BB194" s="985">
        <v>7.899807321772645</v>
      </c>
      <c r="BC194" s="985">
        <v>10.540860639557836</v>
      </c>
      <c r="BD194" s="1032" t="s">
        <v>4326</v>
      </c>
      <c r="BE194" s="700">
        <v>1972</v>
      </c>
      <c r="BF194" s="1013">
        <f>IF(BE194&gt;2008,0,IF(BE194&gt;2001,1,IF(BE194&gt;1990,2,IF(BE194&gt;1980,3,IF(BE194&gt;1973,4,IF(BE194&gt;1970,5,IF(BE194&gt;1960,6,IF(BE194&gt;1958,7,IF(BE194&gt;1953,8,9)))))))))</f>
        <v>5</v>
      </c>
      <c r="BG194" s="995">
        <v>18.25</v>
      </c>
    </row>
    <row r="195" spans="1:59" s="874" customFormat="1" ht="11.25" customHeight="1" x14ac:dyDescent="0.2">
      <c r="A195" s="853" t="s">
        <v>531</v>
      </c>
      <c r="B195" s="882" t="s">
        <v>532</v>
      </c>
      <c r="C195" s="1070" t="s">
        <v>112</v>
      </c>
      <c r="D195" s="1070" t="s">
        <v>4419</v>
      </c>
      <c r="E195" s="854">
        <v>14</v>
      </c>
      <c r="F195" s="1148">
        <v>258</v>
      </c>
      <c r="G195" s="1272" t="s">
        <v>37</v>
      </c>
      <c r="H195" s="1272" t="s">
        <v>37</v>
      </c>
      <c r="I195" s="855">
        <v>65.7</v>
      </c>
      <c r="J195" s="856">
        <f>(M195/I195)*100</f>
        <v>1.3394216133942161</v>
      </c>
      <c r="K195" s="857">
        <v>0.22</v>
      </c>
      <c r="L195" s="858">
        <v>4</v>
      </c>
      <c r="M195" s="859">
        <f>K195*L195</f>
        <v>0.88</v>
      </c>
      <c r="N195" s="860" t="s">
        <v>149</v>
      </c>
      <c r="O195" s="861">
        <v>0.2</v>
      </c>
      <c r="P195" s="878">
        <v>43159</v>
      </c>
      <c r="Q195" s="878">
        <v>43174</v>
      </c>
      <c r="R195" s="859">
        <f>(K195-O195)/O195*100</f>
        <v>9.9999999999999947</v>
      </c>
      <c r="S195" s="795">
        <f>IF(INDEX(Historical!$D$7:$D$1442,MATCH(B195,Historical!$B$7:$B$1449,0))=0,"n/a",(INDEX(Historical!$C$7:$C$1442,MATCH(B195,Historical!$B$7:$B$1449,0))/INDEX(Historical!$D$7:$D$1442,MATCH(B195,Historical!$B$7:$B$1449,0))-1)*100)</f>
        <v>12.820512820512819</v>
      </c>
      <c r="T195" s="795">
        <f>IF(INDEX(Historical!$F$7:$F$1442,MATCH(B195,Historical!$B$7:$B$1449,0))=0,"n/a",((INDEX(Historical!$C$7:$C$1442,MATCH(B195,Historical!$B$7:$B$1449,0))/INDEX(Historical!$F$7:$F$1442,MATCH(B195,Historical!$B$7:$B$1449,0)))^(1/3)-1)*100)</f>
        <v>7.9265291666473336</v>
      </c>
      <c r="U195" s="795">
        <f>IF(INDEX(Historical!$H$7:$H$1442,MATCH(B195,Historical!$B$7:$B$1449,0))=0,"n/a",((INDEX(Historical!$C$7:$C$1442,MATCH(B195,Historical!$B$7:$B$1449,0))/INDEX(Historical!$H$7:$H$1442,MATCH(B195,Historical!$B$7:$B$1449,0)))^(1/5)-1)*100)</f>
        <v>8.3243600694195905</v>
      </c>
      <c r="V195" s="795">
        <f>IF(INDEX(Historical!$O$7:$O$1442,MATCH(B195,Historical!$B$7:$B$1449,0))=0,"n/a",((INDEX(Historical!$C$7:$C$1442,MATCH(B195,Historical!$B$7:$B$1449,0))/INDEX(Historical!$O$7:$O$1442,MATCH(B195,Historical!$B$7:$B$1449,0)))^(1/10)-1)*100)</f>
        <v>13.112687251123646</v>
      </c>
      <c r="W195" s="863">
        <f>IF(OR(U195&lt;=0,U195="n/a",V195&lt;=0,V195="n/a"),"n/a",U195/V195)</f>
        <v>0.6348325030558678</v>
      </c>
      <c r="X195" s="864">
        <f>IF(OR(AJ195&lt;=0,AJ195="n/a",U195&lt;=0,U195="n/a"),"n/a",U195/AJ195)</f>
        <v>2.2498270457890786</v>
      </c>
      <c r="Y195" s="879"/>
      <c r="Z195" s="856">
        <f>IF(OR(AC195&lt;0.01,AC195="n/a"),"n/a",M195/AC195*100)</f>
        <v>22.857142857142858</v>
      </c>
      <c r="AA195" s="866">
        <f>IF(OR(AC195&lt;0.01,AC195="n/a"),"n/a",I195/AC195)</f>
        <v>17.064935064935064</v>
      </c>
      <c r="AB195" s="858">
        <v>12</v>
      </c>
      <c r="AC195" s="867">
        <v>3.85</v>
      </c>
      <c r="AD195" s="867">
        <v>1.46</v>
      </c>
      <c r="AE195" s="867">
        <v>4.5599999999999996</v>
      </c>
      <c r="AF195" s="867">
        <v>4.07</v>
      </c>
      <c r="AG195" s="867">
        <v>43.4</v>
      </c>
      <c r="AH195" s="867">
        <v>18.899999999999999</v>
      </c>
      <c r="AI195" s="867">
        <v>11.97</v>
      </c>
      <c r="AJ195" s="867">
        <v>3.6999999999999997</v>
      </c>
      <c r="AK195" s="867">
        <v>11.68</v>
      </c>
      <c r="AL195" s="868">
        <v>55840</v>
      </c>
      <c r="AM195" s="869">
        <v>0.1</v>
      </c>
      <c r="AN195" s="867">
        <v>1</v>
      </c>
      <c r="AO195" s="870">
        <f>IF(U195="n/a","n/a",IF(AA195&lt;0,"n/a",IF(AA195="n/a","n/a",J195+U195-AA195)))</f>
        <v>-7.4011533821212581</v>
      </c>
      <c r="AP195" s="871">
        <f>IF(U195="n/a","n/a",J195+U195)</f>
        <v>9.6637816828138057</v>
      </c>
      <c r="AQ195" s="872">
        <f>IF(OR(AC195&lt;0.01,AF195="n/a"),"n/a",(I195/SQRT(22.5*AC195*(I195/AF195))-1)*100)</f>
        <v>75.694540121688021</v>
      </c>
      <c r="AR195" s="738">
        <f>INDEX(Historical!$C$7:$C$1442,MATCH(B195,Historical!$B$7:$B$1449,0))*IF(AH195="n/a",1.03,IF(AH195&lt;0,1.01,IF(AH195&gt;10,1.1,(1+AH195/100))))</f>
        <v>0.96800000000000008</v>
      </c>
      <c r="AS195" s="866">
        <f>IF($AI195="n/a",1.03*AR195,IF($AI195&lt;0,1.01*AR195,IF($AI195&gt;10,1.1*AR195,(1+$AI195/100)*AR195)))</f>
        <v>1.0648000000000002</v>
      </c>
      <c r="AT195" s="866">
        <f>IF($AK195="n/a",1.03*AS195,IF($AK195&lt;0,1.01*AS195,IF($AK195&gt;10,1.1*AS195,(1+$AK195/100)*AS195)))</f>
        <v>1.1712800000000003</v>
      </c>
      <c r="AU195" s="866">
        <f>IF($AK195="n/a",1.03*AT195,IF($AK195&lt;0,1.01*AT195,IF($AK195&gt;10,1.1*AT195,(1+$AK195/100)*AT195)))</f>
        <v>1.2884080000000004</v>
      </c>
      <c r="AV195" s="866">
        <f>IF($AK195="n/a",1.03*AU195,IF($AK195&lt;0,1.01*AU195,IF($AK195&gt;10,1.1*AU195,(1+$AK195/100)*AU195)))</f>
        <v>1.4172488000000005</v>
      </c>
      <c r="AW195" s="856">
        <f>SUM(AR195:AV195)</f>
        <v>5.9097368000000019</v>
      </c>
      <c r="AX195" s="873">
        <f>AW195/I195*100</f>
        <v>8.9950331811263347</v>
      </c>
      <c r="AY195" s="1081">
        <v>1.28</v>
      </c>
      <c r="AZ195" s="869">
        <v>35.659999999999997</v>
      </c>
      <c r="BA195" s="869">
        <v>-13.819999999999999</v>
      </c>
      <c r="BB195" s="869">
        <v>-1.01</v>
      </c>
      <c r="BC195" s="869">
        <v>-2.98</v>
      </c>
      <c r="BD195" s="1033"/>
      <c r="BE195" s="700">
        <v>2005</v>
      </c>
      <c r="BF195" s="1013">
        <f>IF(BE195&gt;2008,0,IF(BE195&gt;2001,1,IF(BE195&gt;1990,2,IF(BE195&gt;1980,3,IF(BE195&gt;1973,4,IF(BE195&gt;1970,5,IF(BE195&gt;1960,6,IF(BE195&gt;1958,7,IF(BE195&gt;1953,8,9)))))))))</f>
        <v>1</v>
      </c>
      <c r="BG195" s="931">
        <v>16.8</v>
      </c>
    </row>
    <row r="196" spans="1:59" ht="11.25" customHeight="1" x14ac:dyDescent="0.2">
      <c r="A196" s="976" t="s">
        <v>183</v>
      </c>
      <c r="B196" s="988" t="s">
        <v>184</v>
      </c>
      <c r="C196" s="1070" t="s">
        <v>112</v>
      </c>
      <c r="D196" s="1070" t="s">
        <v>4384</v>
      </c>
      <c r="E196" s="828">
        <v>36</v>
      </c>
      <c r="F196" s="1148">
        <v>76</v>
      </c>
      <c r="G196" s="1273" t="s">
        <v>106</v>
      </c>
      <c r="H196" s="1273" t="s">
        <v>106</v>
      </c>
      <c r="I196" s="978">
        <v>187.51</v>
      </c>
      <c r="J196" s="738">
        <f>(M196/I196)*100</f>
        <v>1.0932750253319823</v>
      </c>
      <c r="K196" s="990">
        <v>2.0499999999999998</v>
      </c>
      <c r="L196" s="1000">
        <v>1</v>
      </c>
      <c r="M196" s="729">
        <f>K196*L196</f>
        <v>2.0499999999999998</v>
      </c>
      <c r="N196" s="983" t="s">
        <v>172</v>
      </c>
      <c r="O196" s="831">
        <v>1.62</v>
      </c>
      <c r="P196" s="973">
        <v>43412</v>
      </c>
      <c r="Q196" s="973">
        <v>43441</v>
      </c>
      <c r="R196" s="729">
        <f>(K196-O196)/O196*100</f>
        <v>26.543209876543187</v>
      </c>
      <c r="S196" s="795">
        <f>IF(INDEX(Historical!$D$7:$D$1442,MATCH(B196,Historical!$B$7:$B$1449,0))=0,"n/a",(INDEX(Historical!$C$7:$C$1442,MATCH(B196,Historical!$B$7:$B$1449,0))/INDEX(Historical!$D$7:$D$1442,MATCH(B196,Historical!$B$7:$B$1449,0))-1)*100)</f>
        <v>26.543209876543195</v>
      </c>
      <c r="T196" s="795">
        <f>IF(INDEX(Historical!$F$7:$F$1442,MATCH(B196,Historical!$B$7:$B$1449,0))=0,"n/a",((INDEX(Historical!$C$7:$C$1442,MATCH(B196,Historical!$B$7:$B$1449,0))/INDEX(Historical!$F$7:$F$1442,MATCH(B196,Historical!$B$7:$B$1449,0)))^(1/3)-1)*100)</f>
        <v>24.984124968079225</v>
      </c>
      <c r="U196" s="795">
        <f>IF(INDEX(Historical!$H$7:$H$1442,MATCH(B196,Historical!$B$7:$B$1449,0))=0,"n/a",((INDEX(Historical!$C$7:$C$1442,MATCH(B196,Historical!$B$7:$B$1449,0))/INDEX(Historical!$H$7:$H$1442,MATCH(B196,Historical!$B$7:$B$1449,0)))^(1/5)-1)*100)</f>
        <v>21.633338523518276</v>
      </c>
      <c r="V196" s="795">
        <f>IF(INDEX(Historical!$O$7:$O$1442,MATCH(B196,Historical!$B$7:$B$1449,0))=0,"n/a",((INDEX(Historical!$C$7:$C$1442,MATCH(B196,Historical!$B$7:$B$1449,0))/INDEX(Historical!$O$7:$O$1442,MATCH(B196,Historical!$B$7:$B$1449,0)))^(1/10)-1)*100)</f>
        <v>16.118014956783554</v>
      </c>
      <c r="W196" s="796">
        <f>IF(OR(U196&lt;=0,U196="n/a",V196&lt;=0,V196="n/a"),"n/a",U196/V196)</f>
        <v>1.3421837975409932</v>
      </c>
      <c r="X196" s="797">
        <f>IF(OR(AJ196&lt;=0,AJ196="n/a",U196&lt;=0,U196="n/a"),"n/a",U196/AJ196)</f>
        <v>1.2577522397394347</v>
      </c>
      <c r="Y196" s="989"/>
      <c r="Z196" s="738">
        <f>IF(OR(AC196&lt;0.01,AC196="n/a"),"n/a",M196/AC196*100)</f>
        <v>29.369627507163322</v>
      </c>
      <c r="AA196" s="999">
        <f>IF(OR(AC196&lt;0.01,AC196="n/a"),"n/a",I196/AC196)</f>
        <v>26.863896848137532</v>
      </c>
      <c r="AB196" s="1000">
        <v>5</v>
      </c>
      <c r="AC196" s="978">
        <v>6.98</v>
      </c>
      <c r="AD196" s="978">
        <v>1.68</v>
      </c>
      <c r="AE196" s="978">
        <v>2.9</v>
      </c>
      <c r="AF196" s="978">
        <v>6.6</v>
      </c>
      <c r="AG196" s="978">
        <v>30.3</v>
      </c>
      <c r="AH196" s="978">
        <v>33.5</v>
      </c>
      <c r="AI196" s="978">
        <v>12.709999999999999</v>
      </c>
      <c r="AJ196" s="978">
        <v>17.2</v>
      </c>
      <c r="AK196" s="978">
        <v>16</v>
      </c>
      <c r="AL196" s="991">
        <v>19340</v>
      </c>
      <c r="AM196" s="985">
        <v>1.6</v>
      </c>
      <c r="AN196" s="978">
        <v>0.9</v>
      </c>
      <c r="AO196" s="838">
        <f>IF(U196="n/a","n/a",IF(AA196&lt;0,"n/a",IF(AA196="n/a","n/a",J196+U196-AA196)))</f>
        <v>-4.1372832992872723</v>
      </c>
      <c r="AP196" s="839">
        <f>IF(U196="n/a","n/a",J196+U196)</f>
        <v>22.72661354885026</v>
      </c>
      <c r="AQ196" s="1001">
        <f>IF(OR(AC196&lt;0.01,AF196="n/a"),"n/a",(I196/SQRT(22.5*AC196*(I196/AF196))-1)*100)</f>
        <v>180.71473792423171</v>
      </c>
      <c r="AR196" s="738">
        <f>INDEX(Historical!$C$7:$C$1442,MATCH(B196,Historical!$B$7:$B$1449,0))*IF(AH196="n/a",1.03,IF(AH196&lt;0,1.01,IF(AH196&gt;10,1.1,(1+AH196/100))))</f>
        <v>2.2549999999999999</v>
      </c>
      <c r="AS196" s="999">
        <f>IF($AI196="n/a",1.03*AR196,IF($AI196&lt;0,1.01*AR196,IF($AI196&gt;10,1.1*AR196,(1+$AI196/100)*AR196)))</f>
        <v>2.4805000000000001</v>
      </c>
      <c r="AT196" s="999">
        <f>IF($AK196="n/a",1.03*AS196,IF($AK196&lt;0,1.01*AS196,IF($AK196&gt;10,1.1*AS196,(1+$AK196/100)*AS196)))</f>
        <v>2.7285500000000003</v>
      </c>
      <c r="AU196" s="999">
        <f>IF($AK196="n/a",1.03*AT196,IF($AK196&lt;0,1.01*AT196,IF($AK196&gt;10,1.1*AT196,(1+$AK196/100)*AT196)))</f>
        <v>3.0014050000000005</v>
      </c>
      <c r="AV196" s="999">
        <f>IF($AK196="n/a",1.03*AU196,IF($AK196&lt;0,1.01*AU196,IF($AK196&gt;10,1.1*AU196,(1+$AK196/100)*AU196)))</f>
        <v>3.3015455000000009</v>
      </c>
      <c r="AW196" s="738">
        <f>SUM(AR196:AV196)</f>
        <v>13.767000500000002</v>
      </c>
      <c r="AX196" s="846">
        <f>AW196/I196*100</f>
        <v>7.3420086928697144</v>
      </c>
      <c r="AY196" s="1080">
        <v>1.04</v>
      </c>
      <c r="AZ196" s="985">
        <v>27.229999999999997</v>
      </c>
      <c r="BA196" s="985">
        <v>-13.73</v>
      </c>
      <c r="BB196" s="985">
        <v>6.61</v>
      </c>
      <c r="BC196" s="985">
        <v>-0.45999999999999996</v>
      </c>
      <c r="BE196" s="700">
        <v>1984</v>
      </c>
      <c r="BF196" s="1013">
        <f>IF(BE196&gt;2008,0,IF(BE196&gt;2001,1,IF(BE196&gt;1990,2,IF(BE196&gt;1980,3,IF(BE196&gt;1973,4,IF(BE196&gt;1970,5,IF(BE196&gt;1960,6,IF(BE196&gt;1958,7,IF(BE196&gt;1953,8,9)))))))))</f>
        <v>3</v>
      </c>
      <c r="BG196" s="995">
        <v>13</v>
      </c>
    </row>
    <row r="197" spans="1:59" ht="11.25" customHeight="1" x14ac:dyDescent="0.2">
      <c r="A197" s="976" t="s">
        <v>199</v>
      </c>
      <c r="B197" s="988" t="s">
        <v>200</v>
      </c>
      <c r="C197" s="1070" t="s">
        <v>108</v>
      </c>
      <c r="D197" s="1070" t="s">
        <v>4401</v>
      </c>
      <c r="E197" s="828">
        <v>38</v>
      </c>
      <c r="F197" s="1148">
        <v>68</v>
      </c>
      <c r="G197" s="1273" t="s">
        <v>37</v>
      </c>
      <c r="H197" s="1273" t="s">
        <v>106</v>
      </c>
      <c r="I197" s="978">
        <v>40.61</v>
      </c>
      <c r="J197" s="738">
        <f>(M197/I197)*100</f>
        <v>3.5459246491012064</v>
      </c>
      <c r="K197" s="990">
        <v>0.36</v>
      </c>
      <c r="L197" s="1000">
        <v>4</v>
      </c>
      <c r="M197" s="729">
        <f>K197*L197</f>
        <v>1.44</v>
      </c>
      <c r="N197" s="983" t="s">
        <v>146</v>
      </c>
      <c r="O197" s="831">
        <v>0.33</v>
      </c>
      <c r="P197" s="973">
        <v>43356</v>
      </c>
      <c r="Q197" s="973">
        <v>43374</v>
      </c>
      <c r="R197" s="729">
        <f>(K197-O197)/O197*100</f>
        <v>9.0909090909090811</v>
      </c>
      <c r="S197" s="795">
        <f>IF(INDEX(Historical!$D$7:$D$1442,MATCH(B197,Historical!$B$7:$B$1449,0))=0,"n/a",(INDEX(Historical!$C$7:$C$1442,MATCH(B197,Historical!$B$7:$B$1449,0))/INDEX(Historical!$D$7:$D$1442,MATCH(B197,Historical!$B$7:$B$1449,0))-1)*100)</f>
        <v>4.6511627906976827</v>
      </c>
      <c r="T197" s="795">
        <f>IF(INDEX(Historical!$F$7:$F$1442,MATCH(B197,Historical!$B$7:$B$1449,0))=0,"n/a",((INDEX(Historical!$C$7:$C$1442,MATCH(B197,Historical!$B$7:$B$1449,0))/INDEX(Historical!$F$7:$F$1442,MATCH(B197,Historical!$B$7:$B$1449,0)))^(1/3)-1)*100)</f>
        <v>3.7168852934925001</v>
      </c>
      <c r="U197" s="795">
        <f>IF(INDEX(Historical!$H$7:$H$1442,MATCH(B197,Historical!$B$7:$B$1449,0))=0,"n/a",((INDEX(Historical!$C$7:$C$1442,MATCH(B197,Historical!$B$7:$B$1449,0))/INDEX(Historical!$H$7:$H$1442,MATCH(B197,Historical!$B$7:$B$1449,0)))^(1/5)-1)*100)</f>
        <v>3.2588266169875757</v>
      </c>
      <c r="V197" s="795">
        <f>IF(INDEX(Historical!$O$7:$O$1442,MATCH(B197,Historical!$B$7:$B$1449,0))=0,"n/a",((INDEX(Historical!$C$7:$C$1442,MATCH(B197,Historical!$B$7:$B$1449,0))/INDEX(Historical!$O$7:$O$1442,MATCH(B197,Historical!$B$7:$B$1449,0)))^(1/10)-1)*100)</f>
        <v>2.5007035750496343</v>
      </c>
      <c r="W197" s="796">
        <f>IF(OR(U197&lt;=0,U197="n/a",V197&lt;=0,V197="n/a"),"n/a",U197/V197)</f>
        <v>1.3031638973535256</v>
      </c>
      <c r="X197" s="797">
        <f>IF(OR(AJ197&lt;=0,AJ197="n/a",U197&lt;=0,U197="n/a"),"n/a",U197/AJ197)</f>
        <v>3.2588266169875757</v>
      </c>
      <c r="Y197" s="747"/>
      <c r="Z197" s="738">
        <f>IF(OR(AC197&lt;0.01,AC197="n/a"),"n/a",M197/AC197*100)</f>
        <v>42.985074626865668</v>
      </c>
      <c r="AA197" s="999">
        <f>IF(OR(AC197&lt;0.01,AC197="n/a"),"n/a",I197/AC197)</f>
        <v>12.122388059701493</v>
      </c>
      <c r="AB197" s="1000">
        <v>12</v>
      </c>
      <c r="AC197" s="978">
        <v>3.35</v>
      </c>
      <c r="AD197" s="978">
        <v>2.4300000000000002</v>
      </c>
      <c r="AE197" s="978">
        <v>4.1900000000000004</v>
      </c>
      <c r="AF197" s="978">
        <v>1.31</v>
      </c>
      <c r="AG197" s="978">
        <v>10.4</v>
      </c>
      <c r="AH197" s="978">
        <v>2.2999999999999998</v>
      </c>
      <c r="AI197" s="978">
        <v>1.81</v>
      </c>
      <c r="AJ197" s="978">
        <v>1</v>
      </c>
      <c r="AK197" s="978">
        <v>5</v>
      </c>
      <c r="AL197" s="995">
        <v>718.8</v>
      </c>
      <c r="AM197" s="985">
        <v>1.2</v>
      </c>
      <c r="AN197" s="978">
        <v>0.11</v>
      </c>
      <c r="AO197" s="838">
        <f>IF(U197="n/a","n/a",IF(AA197&lt;0,"n/a",IF(AA197="n/a","n/a",J197+U197-AA197)))</f>
        <v>-5.31763679361271</v>
      </c>
      <c r="AP197" s="839">
        <f>IF(U197="n/a","n/a",J197+U197)</f>
        <v>6.8047512660887826</v>
      </c>
      <c r="AQ197" s="1001">
        <f>IF(OR(AC197&lt;0.01,AF197="n/a"),"n/a",(I197/SQRT(22.5*AC197*(I197/AF197))-1)*100)</f>
        <v>-15.988550097266286</v>
      </c>
      <c r="AR197" s="738">
        <f>INDEX(Historical!$C$7:$C$1442,MATCH(B197,Historical!$B$7:$B$1449,0))*IF(AH197="n/a",1.03,IF(AH197&lt;0,1.01,IF(AH197&gt;10,1.1,(1+AH197/100))))</f>
        <v>1.3810499999999999</v>
      </c>
      <c r="AS197" s="999">
        <f>IF($AI197="n/a",1.03*AR197,IF($AI197&lt;0,1.01*AR197,IF($AI197&gt;10,1.1*AR197,(1+$AI197/100)*AR197)))</f>
        <v>1.4060470049999998</v>
      </c>
      <c r="AT197" s="999">
        <f>IF($AK197="n/a",1.03*AS197,IF($AK197&lt;0,1.01*AS197,IF($AK197&gt;10,1.1*AS197,(1+$AK197/100)*AS197)))</f>
        <v>1.4763493552499998</v>
      </c>
      <c r="AU197" s="999">
        <f>IF($AK197="n/a",1.03*AT197,IF($AK197&lt;0,1.01*AT197,IF($AK197&gt;10,1.1*AT197,(1+$AK197/100)*AT197)))</f>
        <v>1.5501668230124999</v>
      </c>
      <c r="AV197" s="999">
        <f>IF($AK197="n/a",1.03*AU197,IF($AK197&lt;0,1.01*AU197,IF($AK197&gt;10,1.1*AU197,(1+$AK197/100)*AU197)))</f>
        <v>1.6276751641631249</v>
      </c>
      <c r="AW197" s="738">
        <f>SUM(AR197:AV197)</f>
        <v>7.4412883474256244</v>
      </c>
      <c r="AX197" s="846">
        <f>AW197/I197*100</f>
        <v>18.323783175143131</v>
      </c>
      <c r="AY197" s="1080">
        <v>0.61</v>
      </c>
      <c r="AZ197" s="985">
        <v>13.750000000000002</v>
      </c>
      <c r="BA197" s="985">
        <v>-23.380000000000003</v>
      </c>
      <c r="BB197" s="985">
        <v>-3.2300000000000004</v>
      </c>
      <c r="BC197" s="985">
        <v>-13.639999999999999</v>
      </c>
      <c r="BE197" s="700">
        <v>1981</v>
      </c>
      <c r="BF197" s="1013">
        <f>IF(BE197&gt;2008,0,IF(BE197&gt;2001,1,IF(BE197&gt;1990,2,IF(BE197&gt;1980,3,IF(BE197&gt;1973,4,IF(BE197&gt;1970,5,IF(BE197&gt;1960,6,IF(BE197&gt;1958,7,IF(BE197&gt;1953,8,9)))))))))</f>
        <v>3</v>
      </c>
      <c r="BG197" s="995">
        <v>1.3</v>
      </c>
    </row>
    <row r="198" spans="1:59" ht="11.25" customHeight="1" x14ac:dyDescent="0.2">
      <c r="A198" s="798" t="s">
        <v>4225</v>
      </c>
      <c r="B198" s="890" t="s">
        <v>4222</v>
      </c>
      <c r="C198" s="1070" t="s">
        <v>4381</v>
      </c>
      <c r="D198" s="1070" t="s">
        <v>4412</v>
      </c>
      <c r="E198" s="828">
        <v>7</v>
      </c>
      <c r="F198" s="1148">
        <v>668</v>
      </c>
      <c r="G198" s="1092" t="s">
        <v>106</v>
      </c>
      <c r="H198" s="1092" t="s">
        <v>106</v>
      </c>
      <c r="I198" s="996">
        <v>61.07</v>
      </c>
      <c r="J198" s="738">
        <f>(M198/I198)*100</f>
        <v>0.65498608154576721</v>
      </c>
      <c r="K198" s="976">
        <v>0.1</v>
      </c>
      <c r="L198" s="1273">
        <v>4</v>
      </c>
      <c r="M198" s="729">
        <f>K198*L198</f>
        <v>0.4</v>
      </c>
      <c r="N198" s="1273" t="s">
        <v>517</v>
      </c>
      <c r="O198" s="676">
        <v>0.08</v>
      </c>
      <c r="P198" s="718">
        <v>43503</v>
      </c>
      <c r="Q198" s="718">
        <v>43524</v>
      </c>
      <c r="R198" s="729">
        <f>(K198-O198)/O198*100</f>
        <v>25.000000000000007</v>
      </c>
      <c r="S198" s="795">
        <f>IF(INDEX(Historical!$D$7:$D$1442,MATCH(B198,Historical!$B$7:$B$1449,0))=0,"n/a",(INDEX(Historical!$C$7:$C$1442,MATCH(B198,Historical!$B$7:$B$1449,0))/INDEX(Historical!$D$7:$D$1442,MATCH(B198,Historical!$B$7:$B$1449,0))-1)*100)</f>
        <v>50.000000000000021</v>
      </c>
      <c r="T198" s="795">
        <f>IF(INDEX(Historical!$F$7:$F$1442,MATCH(B198,Historical!$B$7:$B$1449,0))=0,"n/a",((INDEX(Historical!$C$7:$C$1442,MATCH(B198,Historical!$B$7:$B$1449,0))/INDEX(Historical!$F$7:$F$1442,MATCH(B198,Historical!$B$7:$B$1449,0)))^(1/3)-1)*100)</f>
        <v>50</v>
      </c>
      <c r="U198" s="795">
        <f>IF(INDEX(Historical!$H$7:$H$1442,MATCH(B198,Historical!$B$7:$B$1449,0))=0,"n/a",((INDEX(Historical!$C$7:$C$1442,MATCH(B198,Historical!$B$7:$B$1449,0))/INDEX(Historical!$H$7:$H$1442,MATCH(B198,Historical!$B$7:$B$1449,0)))^(1/5)-1)*100)</f>
        <v>35.096003852061351</v>
      </c>
      <c r="V198" s="795">
        <f>IF(INDEX(Historical!$O$7:$O$1442,MATCH(B198,Historical!$B$7:$B$1449,0))=0,"n/a",((INDEX(Historical!$C$7:$C$1442,MATCH(B198,Historical!$B$7:$B$1449,0))/INDEX(Historical!$O$7:$O$1442,MATCH(B198,Historical!$B$7:$B$1449,0)))^(1/10)-1)*100)</f>
        <v>-3.8541867469075175</v>
      </c>
      <c r="W198" s="796" t="str">
        <f>IF(OR(U198&lt;=0,U198="n/a",V198&lt;=0,V198="n/a"),"n/a",U198/V198)</f>
        <v>n/a</v>
      </c>
      <c r="X198" s="797">
        <f>IF(OR(AJ198&lt;=0,AJ198="n/a",U198&lt;=0,U198="n/a"),"n/a",U198/AJ198)</f>
        <v>0.31563993031802634</v>
      </c>
      <c r="Y198" s="739"/>
      <c r="Z198" s="738">
        <f>IF(OR(AC198&lt;0.01,AC198="n/a"),"n/a",M198/AC198*100)</f>
        <v>8.0645161290322598</v>
      </c>
      <c r="AA198" s="999">
        <f>IF(OR(AC198&lt;0.01,AC198="n/a"),"n/a",I198/AC198)</f>
        <v>12.3125</v>
      </c>
      <c r="AB198" s="1000">
        <v>12</v>
      </c>
      <c r="AC198" s="995">
        <v>4.96</v>
      </c>
      <c r="AD198" s="995" t="s">
        <v>137</v>
      </c>
      <c r="AE198" s="978">
        <v>4.5599999999999996</v>
      </c>
      <c r="AF198" s="978">
        <v>1.63</v>
      </c>
      <c r="AG198" s="978">
        <v>25.1</v>
      </c>
      <c r="AH198" s="978">
        <v>22.6</v>
      </c>
      <c r="AI198" s="978">
        <v>56.43</v>
      </c>
      <c r="AJ198" s="775">
        <v>111.19000000000001</v>
      </c>
      <c r="AK198" s="775" t="s">
        <v>137</v>
      </c>
      <c r="AL198" s="995">
        <v>340.16</v>
      </c>
      <c r="AM198" s="995">
        <v>1</v>
      </c>
      <c r="AN198" s="995">
        <v>0.86</v>
      </c>
      <c r="AO198" s="838">
        <f>IF(U198="n/a","n/a",IF(AA198&lt;0,"n/a",IF(AA198="n/a","n/a",J198+U198-AA198)))</f>
        <v>23.438489933607116</v>
      </c>
      <c r="AP198" s="839">
        <f>IF(U198="n/a","n/a",J198+U198)</f>
        <v>35.750989933607116</v>
      </c>
      <c r="AQ198" s="1001">
        <f>IF(OR(AC198&lt;0.01,AF198="n/a"),"n/a",(I198/SQRT(22.5*AC198*(I198/AF198))-1)*100)</f>
        <v>-5.5557189543897101</v>
      </c>
      <c r="AR198" s="738">
        <f>INDEX(Historical!$C$7:$C$1442,MATCH(B198,Historical!$B$7:$B$1449,0))*IF(AH198="n/a",1.03,IF(AH198&lt;0,1.01,IF(AH198&gt;10,1.1,(1+AH198/100))))</f>
        <v>0.29700000000000004</v>
      </c>
      <c r="AS198" s="999">
        <f>IF($AI198="n/a",1.03*AR198,IF($AI198&lt;0,1.01*AR198,IF($AI198&gt;10,1.1*AR198,(1+$AI198/100)*AR198)))</f>
        <v>0.32670000000000005</v>
      </c>
      <c r="AT198" s="999">
        <f>IF($AK198="n/a",1.03*AS198,IF($AK198&lt;0,1.01*AS198,IF($AK198&gt;10,1.1*AS198,(1+$AK198/100)*AS198)))</f>
        <v>0.33650100000000005</v>
      </c>
      <c r="AU198" s="999">
        <f>IF($AK198="n/a",1.03*AT198,IF($AK198&lt;0,1.01*AT198,IF($AK198&gt;10,1.1*AT198,(1+$AK198/100)*AT198)))</f>
        <v>0.34659603000000005</v>
      </c>
      <c r="AV198" s="999">
        <f>IF($AK198="n/a",1.03*AU198,IF($AK198&lt;0,1.01*AU198,IF($AK198&gt;10,1.1*AU198,(1+$AK198/100)*AU198)))</f>
        <v>0.35699391090000004</v>
      </c>
      <c r="AW198" s="738">
        <f>SUM(AR198:AV198)</f>
        <v>1.6637909409000002</v>
      </c>
      <c r="AX198" s="846">
        <f>AW198/I198*100</f>
        <v>2.7243997722285904</v>
      </c>
      <c r="AY198" s="824">
        <v>1.1299999999999999</v>
      </c>
      <c r="AZ198" s="978">
        <v>24.05</v>
      </c>
      <c r="BA198" s="978">
        <v>-10.15</v>
      </c>
      <c r="BB198" s="978">
        <v>7.68</v>
      </c>
      <c r="BC198" s="978">
        <v>1.59</v>
      </c>
      <c r="BE198" s="700">
        <v>2013</v>
      </c>
      <c r="BF198" s="1013">
        <f>IF(BE198&gt;2008,0,IF(BE198&gt;2001,1,IF(BE198&gt;1990,2,IF(BE198&gt;1980,3,IF(BE198&gt;1973,4,IF(BE198&gt;1970,5,IF(BE198&gt;1960,6,IF(BE198&gt;1958,7,IF(BE198&gt;1953,8,9)))))))))</f>
        <v>0</v>
      </c>
      <c r="BG198" s="995">
        <v>10.4</v>
      </c>
    </row>
    <row r="199" spans="1:59" ht="11.25" customHeight="1" x14ac:dyDescent="0.2">
      <c r="A199" s="798" t="s">
        <v>4158</v>
      </c>
      <c r="B199" s="890" t="s">
        <v>4159</v>
      </c>
      <c r="C199" s="1070" t="s">
        <v>4381</v>
      </c>
      <c r="D199" s="1070" t="s">
        <v>4382</v>
      </c>
      <c r="E199" s="828">
        <v>5</v>
      </c>
      <c r="F199" s="1148">
        <v>804</v>
      </c>
      <c r="G199" s="1148" t="s">
        <v>106</v>
      </c>
      <c r="H199" s="1148" t="s">
        <v>106</v>
      </c>
      <c r="I199" s="996">
        <v>21.98</v>
      </c>
      <c r="J199" s="738">
        <f>(M199/I199)*100</f>
        <v>3.7306642402183803</v>
      </c>
      <c r="K199" s="976">
        <v>0.20499999999999999</v>
      </c>
      <c r="L199" s="1273">
        <v>4</v>
      </c>
      <c r="M199" s="729">
        <f>K199*L199</f>
        <v>0.82</v>
      </c>
      <c r="N199" s="1273" t="s">
        <v>320</v>
      </c>
      <c r="O199" s="676">
        <v>0.185</v>
      </c>
      <c r="P199" s="1262">
        <v>43187</v>
      </c>
      <c r="Q199" s="1262">
        <v>43203</v>
      </c>
      <c r="R199" s="729">
        <f>(K199-O199)/O199*100</f>
        <v>10.810810810810805</v>
      </c>
      <c r="S199" s="795">
        <f>IF(INDEX(Historical!$D$7:$D$1442,MATCH(B199,Historical!$B$7:$B$1449,0))=0,"n/a",(INDEX(Historical!$C$7:$C$1442,MATCH(B199,Historical!$B$7:$B$1449,0))/INDEX(Historical!$D$7:$D$1442,MATCH(B199,Historical!$B$7:$B$1449,0))-1)*100)</f>
        <v>8.1081081081081141</v>
      </c>
      <c r="T199" s="795">
        <f>IF(INDEX(Historical!$F$7:$F$1442,MATCH(B199,Historical!$B$7:$B$1449,0))=0,"n/a",((INDEX(Historical!$C$7:$C$1442,MATCH(B199,Historical!$B$7:$B$1449,0))/INDEX(Historical!$F$7:$F$1442,MATCH(B199,Historical!$B$7:$B$1449,0)))^(1/3)-1)*100)</f>
        <v>7.7217345015941907</v>
      </c>
      <c r="U199" s="795" t="str">
        <f>IF(INDEX(Historical!$H$7:$H$1442,MATCH(B199,Historical!$B$7:$B$1449,0))=0,"n/a",((INDEX(Historical!$C$7:$C$1442,MATCH(B199,Historical!$B$7:$B$1449,0))/INDEX(Historical!$H$7:$H$1442,MATCH(B199,Historical!$B$7:$B$1449,0)))^(1/5)-1)*100)</f>
        <v>n/a</v>
      </c>
      <c r="V199" s="795" t="str">
        <f>IF(INDEX(Historical!$O$7:$O$1442,MATCH(B199,Historical!$B$7:$B$1449,0))=0,"n/a",((INDEX(Historical!$C$7:$C$1442,MATCH(B199,Historical!$B$7:$B$1449,0))/INDEX(Historical!$O$7:$O$1442,MATCH(B199,Historical!$B$7:$B$1449,0)))^(1/10)-1)*100)</f>
        <v>n/a</v>
      </c>
      <c r="W199" s="796" t="str">
        <f>IF(OR(U199&lt;=0,U199="n/a",V199&lt;=0,V199="n/a"),"n/a",U199/V199)</f>
        <v>n/a</v>
      </c>
      <c r="X199" s="797" t="str">
        <f>IF(OR(AJ199&lt;=0,AJ199="n/a",U199&lt;=0,U199="n/a"),"n/a",U199/AJ199)</f>
        <v>n/a</v>
      </c>
      <c r="Y199" s="739"/>
      <c r="Z199" s="738">
        <f>IF(OR(AC199&lt;0.01,AC199="n/a"),"n/a",M199/AC199*100)</f>
        <v>143.85964912280701</v>
      </c>
      <c r="AA199" s="999">
        <f>IF(OR(AC199&lt;0.01,AC199="n/a"),"n/a",I199/AC199)</f>
        <v>38.561403508771932</v>
      </c>
      <c r="AB199" s="1000">
        <v>12</v>
      </c>
      <c r="AC199" s="995">
        <v>0.56999999999999995</v>
      </c>
      <c r="AD199" s="995">
        <v>1.27</v>
      </c>
      <c r="AE199" s="978">
        <v>11.8</v>
      </c>
      <c r="AF199" s="978">
        <v>2.4900000000000002</v>
      </c>
      <c r="AG199" s="978">
        <v>7.0000000000000009</v>
      </c>
      <c r="AH199" s="978">
        <v>-32.300000000000004</v>
      </c>
      <c r="AI199" s="978">
        <v>5.5</v>
      </c>
      <c r="AJ199" s="775">
        <v>135</v>
      </c>
      <c r="AK199" s="775">
        <v>30.3</v>
      </c>
      <c r="AL199" s="995">
        <v>1810</v>
      </c>
      <c r="AM199" s="995">
        <v>0.1</v>
      </c>
      <c r="AN199" s="995">
        <v>0.67</v>
      </c>
      <c r="AO199" s="838" t="str">
        <f>IF(U199="n/a","n/a",IF(AA199&lt;0,"n/a",IF(AA199="n/a","n/a",J199+U199-AA199)))</f>
        <v>n/a</v>
      </c>
      <c r="AP199" s="839" t="str">
        <f>IF(U199="n/a","n/a",J199+U199)</f>
        <v>n/a</v>
      </c>
      <c r="AQ199" s="1001">
        <f>IF(OR(AC199&lt;0.01,AF199="n/a"),"n/a",(I199/SQRT(22.5*AC199*(I199/AF199))-1)*100)</f>
        <v>106.57836257227169</v>
      </c>
      <c r="AR199" s="738">
        <f>INDEX(Historical!$C$7:$C$1442,MATCH(B199,Historical!$B$7:$B$1449,0))*IF(AH199="n/a",1.03,IF(AH199&lt;0,1.01,IF(AH199&gt;10,1.1,(1+AH199/100))))</f>
        <v>0.80800000000000005</v>
      </c>
      <c r="AS199" s="999">
        <f>IF($AI199="n/a",1.03*AR199,IF($AI199&lt;0,1.01*AR199,IF($AI199&gt;10,1.1*AR199,(1+$AI199/100)*AR199)))</f>
        <v>0.85243999999999998</v>
      </c>
      <c r="AT199" s="999">
        <f>IF($AK199="n/a",1.03*AS199,IF($AK199&lt;0,1.01*AS199,IF($AK199&gt;10,1.1*AS199,(1+$AK199/100)*AS199)))</f>
        <v>0.93768400000000007</v>
      </c>
      <c r="AU199" s="999">
        <f>IF($AK199="n/a",1.03*AT199,IF($AK199&lt;0,1.01*AT199,IF($AK199&gt;10,1.1*AT199,(1+$AK199/100)*AT199)))</f>
        <v>1.0314524000000003</v>
      </c>
      <c r="AV199" s="999">
        <f>IF($AK199="n/a",1.03*AU199,IF($AK199&lt;0,1.01*AU199,IF($AK199&gt;10,1.1*AU199,(1+$AK199/100)*AU199)))</f>
        <v>1.1345976400000004</v>
      </c>
      <c r="AW199" s="738">
        <f>SUM(AR199:AV199)</f>
        <v>4.7641740400000003</v>
      </c>
      <c r="AX199" s="846">
        <f>AW199/I199*100</f>
        <v>21.675041128298453</v>
      </c>
      <c r="AY199" s="824">
        <v>0.92</v>
      </c>
      <c r="AZ199" s="978">
        <v>72.66</v>
      </c>
      <c r="BA199" s="978">
        <v>-1.04</v>
      </c>
      <c r="BB199" s="978">
        <v>11.63</v>
      </c>
      <c r="BC199" s="978">
        <v>25.19</v>
      </c>
      <c r="BE199" s="700">
        <v>2014</v>
      </c>
      <c r="BF199" s="1013">
        <f>IF(BE199&gt;2008,0,IF(BE199&gt;2001,1,IF(BE199&gt;1990,2,IF(BE199&gt;1980,3,IF(BE199&gt;1973,4,IF(BE199&gt;1970,5,IF(BE199&gt;1960,6,IF(BE199&gt;1958,7,IF(BE199&gt;1953,8,9)))))))))</f>
        <v>0</v>
      </c>
      <c r="BG199" s="995">
        <v>3.5999999999999996</v>
      </c>
    </row>
    <row r="200" spans="1:59" ht="11.25" customHeight="1" x14ac:dyDescent="0.2">
      <c r="A200" s="984" t="s">
        <v>204</v>
      </c>
      <c r="B200" s="988" t="s">
        <v>205</v>
      </c>
      <c r="C200" s="1070" t="s">
        <v>131</v>
      </c>
      <c r="D200" s="1070" t="s">
        <v>4403</v>
      </c>
      <c r="E200" s="828">
        <v>49</v>
      </c>
      <c r="F200" s="1148">
        <v>29</v>
      </c>
      <c r="G200" s="1085" t="s">
        <v>37</v>
      </c>
      <c r="H200" s="1085" t="s">
        <v>37</v>
      </c>
      <c r="I200" s="978">
        <v>67.84</v>
      </c>
      <c r="J200" s="738">
        <f>(M200/I200)*100</f>
        <v>1.842570754716981</v>
      </c>
      <c r="K200" s="990">
        <v>0.3125</v>
      </c>
      <c r="L200" s="1000">
        <v>4</v>
      </c>
      <c r="M200" s="729">
        <f>K200*L200</f>
        <v>1.25</v>
      </c>
      <c r="N200" s="983" t="s">
        <v>149</v>
      </c>
      <c r="O200" s="831">
        <v>0.29749999999999999</v>
      </c>
      <c r="P200" s="973">
        <v>43251</v>
      </c>
      <c r="Q200" s="973">
        <v>43266</v>
      </c>
      <c r="R200" s="729">
        <f>(K200-O200)/O200*100</f>
        <v>5.0420168067226943</v>
      </c>
      <c r="S200" s="795">
        <f>IF(INDEX(Historical!$D$7:$D$1442,MATCH(B200,Historical!$B$7:$B$1449,0))=0,"n/a",(INDEX(Historical!$C$7:$C$1442,MATCH(B200,Historical!$B$7:$B$1449,0))/INDEX(Historical!$D$7:$D$1442,MATCH(B200,Historical!$B$7:$B$1449,0))-1)*100)</f>
        <v>5.1063829787234338</v>
      </c>
      <c r="T200" s="795">
        <f>IF(INDEX(Historical!$F$7:$F$1442,MATCH(B200,Historical!$B$7:$B$1449,0))=0,"n/a",((INDEX(Historical!$C$7:$C$1442,MATCH(B200,Historical!$B$7:$B$1449,0))/INDEX(Historical!$F$7:$F$1442,MATCH(B200,Historical!$B$7:$B$1449,0)))^(1/3)-1)*100)</f>
        <v>5.5583402217193489</v>
      </c>
      <c r="U200" s="795">
        <f>IF(INDEX(Historical!$H$7:$H$1442,MATCH(B200,Historical!$B$7:$B$1449,0))=0,"n/a",((INDEX(Historical!$C$7:$C$1442,MATCH(B200,Historical!$B$7:$B$1449,0))/INDEX(Historical!$H$7:$H$1442,MATCH(B200,Historical!$B$7:$B$1449,0)))^(1/5)-1)*100)</f>
        <v>4.7341171934376369</v>
      </c>
      <c r="V200" s="795">
        <f>IF(INDEX(Historical!$O$7:$O$1442,MATCH(B200,Historical!$B$7:$B$1449,0))=0,"n/a",((INDEX(Historical!$C$7:$C$1442,MATCH(B200,Historical!$B$7:$B$1449,0))/INDEX(Historical!$O$7:$O$1442,MATCH(B200,Historical!$B$7:$B$1449,0)))^(1/10)-1)*100)</f>
        <v>3.4471257805276379</v>
      </c>
      <c r="W200" s="796">
        <f>IF(OR(U200&lt;=0,U200="n/a",V200&lt;=0,V200="n/a"),"n/a",U200/V200)</f>
        <v>1.3733520314750465</v>
      </c>
      <c r="X200" s="797">
        <f>IF(OR(AJ200&lt;=0,AJ200="n/a",U200&lt;=0,U200="n/a"),"n/a",U200/AJ200)</f>
        <v>0.58445891277007866</v>
      </c>
      <c r="Y200" s="761" t="s">
        <v>452</v>
      </c>
      <c r="Z200" s="738">
        <f>IF(OR(AC200&lt;0.01,AC200="n/a"),"n/a",M200/AC200*100)</f>
        <v>30.78817733990148</v>
      </c>
      <c r="AA200" s="999">
        <f>IF(OR(AC200&lt;0.01,AC200="n/a"),"n/a",I200/AC200)</f>
        <v>16.709359605911331</v>
      </c>
      <c r="AB200" s="1000">
        <v>12</v>
      </c>
      <c r="AC200" s="978">
        <v>4.0599999999999996</v>
      </c>
      <c r="AD200" s="978">
        <v>2.78</v>
      </c>
      <c r="AE200" s="978">
        <v>7.07</v>
      </c>
      <c r="AF200" s="978">
        <v>2.72</v>
      </c>
      <c r="AG200" s="978">
        <v>6.5</v>
      </c>
      <c r="AH200" s="978">
        <v>8.6</v>
      </c>
      <c r="AI200" s="978">
        <v>28.52</v>
      </c>
      <c r="AJ200" s="978">
        <v>8.1</v>
      </c>
      <c r="AK200" s="978">
        <v>6</v>
      </c>
      <c r="AL200" s="995">
        <v>819.51</v>
      </c>
      <c r="AM200" s="985">
        <v>0.2</v>
      </c>
      <c r="AN200" s="978">
        <v>1.05</v>
      </c>
      <c r="AO200" s="838">
        <f>IF(U200="n/a","n/a",IF(AA200&lt;0,"n/a",IF(AA200="n/a","n/a",J200+U200-AA200)))</f>
        <v>-10.132671657756713</v>
      </c>
      <c r="AP200" s="839">
        <f>IF(U200="n/a","n/a",J200+U200)</f>
        <v>6.5766879481546177</v>
      </c>
      <c r="AQ200" s="1001">
        <f>IF(OR(AC200&lt;0.01,AF200="n/a"),"n/a",(I200/SQRT(22.5*AC200*(I200/AF200))-1)*100)</f>
        <v>42.12585678909744</v>
      </c>
      <c r="AR200" s="738">
        <f>INDEX(Historical!$C$7:$C$1442,MATCH(B200,Historical!$B$7:$B$1449,0))*IF(AH200="n/a",1.03,IF(AH200&lt;0,1.01,IF(AH200&gt;10,1.1,(1+AH200/100))))</f>
        <v>1.3412100000000002</v>
      </c>
      <c r="AS200" s="999">
        <f>IF($AI200="n/a",1.03*AR200,IF($AI200&lt;0,1.01*AR200,IF($AI200&gt;10,1.1*AR200,(1+$AI200/100)*AR200)))</f>
        <v>1.4753310000000004</v>
      </c>
      <c r="AT200" s="999">
        <f>IF($AK200="n/a",1.03*AS200,IF($AK200&lt;0,1.01*AS200,IF($AK200&gt;10,1.1*AS200,(1+$AK200/100)*AS200)))</f>
        <v>1.5638508600000005</v>
      </c>
      <c r="AU200" s="999">
        <f>IF($AK200="n/a",1.03*AT200,IF($AK200&lt;0,1.01*AT200,IF($AK200&gt;10,1.1*AT200,(1+$AK200/100)*AT200)))</f>
        <v>1.6576819116000006</v>
      </c>
      <c r="AV200" s="999">
        <f>IF($AK200="n/a",1.03*AU200,IF($AK200&lt;0,1.01*AU200,IF($AK200&gt;10,1.1*AU200,(1+$AK200/100)*AU200)))</f>
        <v>1.7571428262960007</v>
      </c>
      <c r="AW200" s="738">
        <f>SUM(AR200:AV200)</f>
        <v>7.7952165978960029</v>
      </c>
      <c r="AX200" s="846">
        <f>AW200/I200*100</f>
        <v>11.49059050397406</v>
      </c>
      <c r="AY200" s="1080">
        <v>-0.05</v>
      </c>
      <c r="AZ200" s="985">
        <v>38.85</v>
      </c>
      <c r="BA200" s="985">
        <v>-3.5000000000000004</v>
      </c>
      <c r="BB200" s="985">
        <v>0.54999999999999993</v>
      </c>
      <c r="BC200" s="985">
        <v>0.86</v>
      </c>
      <c r="BE200" s="700">
        <v>1970</v>
      </c>
      <c r="BF200" s="1013">
        <f>IF(BE200&gt;2008,0,IF(BE200&gt;2001,1,IF(BE200&gt;1990,2,IF(BE200&gt;1980,3,IF(BE200&gt;1973,4,IF(BE200&gt;1970,5,IF(BE200&gt;1960,6,IF(BE200&gt;1958,7,IF(BE200&gt;1953,8,9)))))))))</f>
        <v>6</v>
      </c>
      <c r="BG200" s="995">
        <v>2.1</v>
      </c>
    </row>
    <row r="201" spans="1:59" ht="11.25" customHeight="1" x14ac:dyDescent="0.2">
      <c r="A201" s="976" t="s">
        <v>1109</v>
      </c>
      <c r="B201" s="988" t="s">
        <v>1110</v>
      </c>
      <c r="C201" s="1070" t="s">
        <v>4381</v>
      </c>
      <c r="D201" s="1070" t="s">
        <v>4382</v>
      </c>
      <c r="E201" s="828">
        <v>9</v>
      </c>
      <c r="F201" s="1148">
        <v>417</v>
      </c>
      <c r="G201" s="1133" t="s">
        <v>106</v>
      </c>
      <c r="H201" s="1133" t="s">
        <v>106</v>
      </c>
      <c r="I201" s="987">
        <v>30.95</v>
      </c>
      <c r="J201" s="738">
        <f>(M201/I201)*100</f>
        <v>4.135702746365105</v>
      </c>
      <c r="K201" s="990">
        <v>0.32</v>
      </c>
      <c r="L201" s="1000">
        <v>4</v>
      </c>
      <c r="M201" s="729">
        <f>K201*L201</f>
        <v>1.28</v>
      </c>
      <c r="N201" s="983" t="s">
        <v>220</v>
      </c>
      <c r="O201" s="831">
        <v>0.3</v>
      </c>
      <c r="P201" s="973">
        <v>43465</v>
      </c>
      <c r="Q201" s="973">
        <v>43480</v>
      </c>
      <c r="R201" s="729">
        <f>(K201-O201)/O201*100</f>
        <v>6.6666666666666732</v>
      </c>
      <c r="S201" s="795">
        <f>IF(INDEX(Historical!$D$7:$D$1442,MATCH(B201,Historical!$B$7:$B$1449,0))=0,"n/a",(INDEX(Historical!$C$7:$C$1442,MATCH(B201,Historical!$B$7:$B$1449,0))/INDEX(Historical!$D$7:$D$1442,MATCH(B201,Historical!$B$7:$B$1449,0))-1)*100)</f>
        <v>11.111111111111093</v>
      </c>
      <c r="T201" s="795">
        <f>IF(INDEX(Historical!$F$7:$F$1442,MATCH(B201,Historical!$B$7:$B$1449,0))=0,"n/a",((INDEX(Historical!$C$7:$C$1442,MATCH(B201,Historical!$B$7:$B$1449,0))/INDEX(Historical!$F$7:$F$1442,MATCH(B201,Historical!$B$7:$B$1449,0)))^(1/3)-1)*100)</f>
        <v>23.310603716523492</v>
      </c>
      <c r="U201" s="795">
        <f>IF(INDEX(Historical!$H$7:$H$1442,MATCH(B201,Historical!$B$7:$B$1449,0))=0,"n/a",((INDEX(Historical!$C$7:$C$1442,MATCH(B201,Historical!$B$7:$B$1449,0))/INDEX(Historical!$H$7:$H$1442,MATCH(B201,Historical!$B$7:$B$1449,0)))^(1/5)-1)*100)</f>
        <v>22.220966555524214</v>
      </c>
      <c r="V201" s="795">
        <f>IF(INDEX(Historical!$O$7:$O$1442,MATCH(B201,Historical!$B$7:$B$1449,0))=0,"n/a",((INDEX(Historical!$C$7:$C$1442,MATCH(B201,Historical!$B$7:$B$1449,0))/INDEX(Historical!$O$7:$O$1442,MATCH(B201,Historical!$B$7:$B$1449,0)))^(1/10)-1)*100)</f>
        <v>5.2409779148925528</v>
      </c>
      <c r="W201" s="796">
        <f>IF(OR(U201&lt;=0,U201="n/a",V201&lt;=0,V201="n/a"),"n/a",U201/V201)</f>
        <v>4.2398512102831045</v>
      </c>
      <c r="X201" s="797">
        <f>IF(OR(AJ201&lt;=0,AJ201="n/a",U201&lt;=0,U201="n/a"),"n/a",U201/AJ201)</f>
        <v>0.49161430432575692</v>
      </c>
      <c r="Y201" s="749"/>
      <c r="Z201" s="738">
        <f>IF(OR(AC201&lt;0.01,AC201="n/a"),"n/a",M201/AC201*100)</f>
        <v>152.38095238095241</v>
      </c>
      <c r="AA201" s="999">
        <f>IF(OR(AC201&lt;0.01,AC201="n/a"),"n/a",I201/AC201)</f>
        <v>36.845238095238095</v>
      </c>
      <c r="AB201" s="1000">
        <v>12</v>
      </c>
      <c r="AC201" s="978">
        <v>0.84</v>
      </c>
      <c r="AD201" s="978">
        <v>6.12</v>
      </c>
      <c r="AE201" s="978">
        <v>9.8000000000000007</v>
      </c>
      <c r="AF201" s="978">
        <v>3.4</v>
      </c>
      <c r="AG201" s="978">
        <v>9.4</v>
      </c>
      <c r="AH201" s="978">
        <v>66.2</v>
      </c>
      <c r="AI201" s="978">
        <v>1.53</v>
      </c>
      <c r="AJ201" s="978">
        <v>45.2</v>
      </c>
      <c r="AK201" s="978">
        <v>6</v>
      </c>
      <c r="AL201" s="991">
        <v>5760</v>
      </c>
      <c r="AM201" s="985">
        <v>0.4</v>
      </c>
      <c r="AN201" s="978">
        <v>0.97</v>
      </c>
      <c r="AO201" s="838">
        <f>IF(U201="n/a","n/a",IF(AA201&lt;0,"n/a",IF(AA201="n/a","n/a",J201+U201-AA201)))</f>
        <v>-10.488568793348776</v>
      </c>
      <c r="AP201" s="839">
        <f>IF(U201="n/a","n/a",J201+U201)</f>
        <v>26.356669301889319</v>
      </c>
      <c r="AQ201" s="1001">
        <f>IF(OR(AC201&lt;0.01,AF201="n/a"),"n/a",(I201/SQRT(22.5*AC201*(I201/AF201))-1)*100)</f>
        <v>135.96026927694558</v>
      </c>
      <c r="AR201" s="738">
        <f>INDEX(Historical!$C$7:$C$1442,MATCH(B201,Historical!$B$7:$B$1449,0))*IF(AH201="n/a",1.03,IF(AH201&lt;0,1.01,IF(AH201&gt;10,1.1,(1+AH201/100))))</f>
        <v>1.32</v>
      </c>
      <c r="AS201" s="999">
        <f>IF($AI201="n/a",1.03*AR201,IF($AI201&lt;0,1.01*AR201,IF($AI201&gt;10,1.1*AR201,(1+$AI201/100)*AR201)))</f>
        <v>1.3401960000000002</v>
      </c>
      <c r="AT201" s="999">
        <f>IF($AK201="n/a",1.03*AS201,IF($AK201&lt;0,1.01*AS201,IF($AK201&gt;10,1.1*AS201,(1+$AK201/100)*AS201)))</f>
        <v>1.4206077600000002</v>
      </c>
      <c r="AU201" s="999">
        <f>IF($AK201="n/a",1.03*AT201,IF($AK201&lt;0,1.01*AT201,IF($AK201&gt;10,1.1*AT201,(1+$AK201/100)*AT201)))</f>
        <v>1.5058442256000004</v>
      </c>
      <c r="AV201" s="999">
        <f>IF($AK201="n/a",1.03*AU201,IF($AK201&lt;0,1.01*AU201,IF($AK201&gt;10,1.1*AU201,(1+$AK201/100)*AU201)))</f>
        <v>1.5961948791360006</v>
      </c>
      <c r="AW201" s="738">
        <f>SUM(AR201:AV201)</f>
        <v>7.182842864736001</v>
      </c>
      <c r="AX201" s="846">
        <f>AW201/I201*100</f>
        <v>23.207892939373188</v>
      </c>
      <c r="AY201" s="1080">
        <v>0.28999999999999998</v>
      </c>
      <c r="AZ201" s="985">
        <v>22.720000000000002</v>
      </c>
      <c r="BA201" s="985">
        <v>-6.72</v>
      </c>
      <c r="BB201" s="985">
        <v>3.4799999999999995</v>
      </c>
      <c r="BC201" s="985">
        <v>3.2800000000000002</v>
      </c>
      <c r="BE201" s="700">
        <v>2011</v>
      </c>
      <c r="BF201" s="1013">
        <f>IF(BE201&gt;2008,0,IF(BE201&gt;2001,1,IF(BE201&gt;1990,2,IF(BE201&gt;1980,3,IF(BE201&gt;1973,4,IF(BE201&gt;1970,5,IF(BE201&gt;1960,6,IF(BE201&gt;1958,7,IF(BE201&gt;1953,8,9)))))))))</f>
        <v>0</v>
      </c>
      <c r="BG201" s="995">
        <v>4.3</v>
      </c>
    </row>
    <row r="202" spans="1:59" ht="11.25" customHeight="1" x14ac:dyDescent="0.2">
      <c r="A202" s="976" t="s">
        <v>1111</v>
      </c>
      <c r="B202" s="988" t="s">
        <v>1112</v>
      </c>
      <c r="C202" s="1070" t="s">
        <v>247</v>
      </c>
      <c r="D202" s="1070" t="s">
        <v>4420</v>
      </c>
      <c r="E202" s="828">
        <v>8</v>
      </c>
      <c r="F202" s="1148">
        <v>560</v>
      </c>
      <c r="G202" s="1118" t="s">
        <v>106</v>
      </c>
      <c r="H202" s="1118" t="s">
        <v>106</v>
      </c>
      <c r="I202" s="987">
        <v>19.100000000000001</v>
      </c>
      <c r="J202" s="738">
        <f>(M202/I202)*100</f>
        <v>2.0942408376963351</v>
      </c>
      <c r="K202" s="990">
        <v>0.1</v>
      </c>
      <c r="L202" s="1000">
        <v>4</v>
      </c>
      <c r="M202" s="729">
        <f>K202*L202</f>
        <v>0.4</v>
      </c>
      <c r="N202" s="983" t="s">
        <v>220</v>
      </c>
      <c r="O202" s="831">
        <v>0.09</v>
      </c>
      <c r="P202" s="973">
        <v>43465</v>
      </c>
      <c r="Q202" s="973">
        <v>43481</v>
      </c>
      <c r="R202" s="729">
        <f>(K202-O202)/O202*100</f>
        <v>11.111111111111121</v>
      </c>
      <c r="S202" s="795">
        <f>IF(INDEX(Historical!$D$7:$D$1442,MATCH(B202,Historical!$B$7:$B$1449,0))=0,"n/a",(INDEX(Historical!$C$7:$C$1442,MATCH(B202,Historical!$B$7:$B$1449,0))/INDEX(Historical!$D$7:$D$1442,MATCH(B202,Historical!$B$7:$B$1449,0))-1)*100)</f>
        <v>12.5</v>
      </c>
      <c r="T202" s="795">
        <f>IF(INDEX(Historical!$F$7:$F$1442,MATCH(B202,Historical!$B$7:$B$1449,0))=0,"n/a",((INDEX(Historical!$C$7:$C$1442,MATCH(B202,Historical!$B$7:$B$1449,0))/INDEX(Historical!$F$7:$F$1442,MATCH(B202,Historical!$B$7:$B$1449,0)))^(1/3)-1)*100)</f>
        <v>14.471424255333186</v>
      </c>
      <c r="U202" s="795">
        <f>IF(INDEX(Historical!$H$7:$H$1442,MATCH(B202,Historical!$B$7:$B$1449,0))=0,"n/a",((INDEX(Historical!$C$7:$C$1442,MATCH(B202,Historical!$B$7:$B$1449,0))/INDEX(Historical!$H$7:$H$1442,MATCH(B202,Historical!$B$7:$B$1449,0)))^(1/5)-1)*100)</f>
        <v>20.791087977228596</v>
      </c>
      <c r="V202" s="795" t="str">
        <f>IF(INDEX(Historical!$O$7:$O$1442,MATCH(B202,Historical!$B$7:$B$1449,0))=0,"n/a",((INDEX(Historical!$C$7:$C$1442,MATCH(B202,Historical!$B$7:$B$1449,0))/INDEX(Historical!$O$7:$O$1442,MATCH(B202,Historical!$B$7:$B$1449,0)))^(1/10)-1)*100)</f>
        <v>n/a</v>
      </c>
      <c r="W202" s="796" t="str">
        <f>IF(OR(U202&lt;=0,U202="n/a",V202&lt;=0,V202="n/a"),"n/a",U202/V202)</f>
        <v>n/a</v>
      </c>
      <c r="X202" s="797">
        <f>IF(OR(AJ202&lt;=0,AJ202="n/a",U202&lt;=0,U202="n/a"),"n/a",U202/AJ202)</f>
        <v>69.303626590761993</v>
      </c>
      <c r="Y202" s="749"/>
      <c r="Z202" s="738">
        <f>IF(OR(AC202&lt;0.01,AC202="n/a"),"n/a",M202/AC202*100)</f>
        <v>36.363636363636367</v>
      </c>
      <c r="AA202" s="999">
        <f>IF(OR(AC202&lt;0.01,AC202="n/a"),"n/a",I202/AC202)</f>
        <v>17.363636363636363</v>
      </c>
      <c r="AB202" s="1000">
        <v>4</v>
      </c>
      <c r="AC202" s="978">
        <v>1.1000000000000001</v>
      </c>
      <c r="AD202" s="978">
        <v>1.93</v>
      </c>
      <c r="AE202" s="978">
        <v>0.76</v>
      </c>
      <c r="AF202" s="978">
        <v>1.47</v>
      </c>
      <c r="AG202" s="978">
        <v>9.9</v>
      </c>
      <c r="AH202" s="978">
        <v>-16.5</v>
      </c>
      <c r="AI202" s="978">
        <v>23.919999999999998</v>
      </c>
      <c r="AJ202" s="978">
        <v>0.3</v>
      </c>
      <c r="AK202" s="978">
        <v>9</v>
      </c>
      <c r="AL202" s="991">
        <v>237.22</v>
      </c>
      <c r="AM202" s="985">
        <v>3.1</v>
      </c>
      <c r="AN202" s="978">
        <v>0</v>
      </c>
      <c r="AO202" s="838">
        <f>IF(U202="n/a","n/a",IF(AA202&lt;0,"n/a",IF(AA202="n/a","n/a",J202+U202-AA202)))</f>
        <v>5.521692451288569</v>
      </c>
      <c r="AP202" s="839">
        <f>IF(U202="n/a","n/a",J202+U202)</f>
        <v>22.885328814924932</v>
      </c>
      <c r="AQ202" s="1001">
        <f>IF(OR(AC202&lt;0.01,AF202="n/a"),"n/a",(I202/SQRT(22.5*AC202*(I202/AF202))-1)*100)</f>
        <v>6.5093536936659202</v>
      </c>
      <c r="AR202" s="738">
        <f>INDEX(Historical!$C$7:$C$1442,MATCH(B202,Historical!$B$7:$B$1449,0))*IF(AH202="n/a",1.03,IF(AH202&lt;0,1.01,IF(AH202&gt;10,1.1,(1+AH202/100))))</f>
        <v>0.36359999999999998</v>
      </c>
      <c r="AS202" s="999">
        <f>IF($AI202="n/a",1.03*AR202,IF($AI202&lt;0,1.01*AR202,IF($AI202&gt;10,1.1*AR202,(1+$AI202/100)*AR202)))</f>
        <v>0.39995999999999998</v>
      </c>
      <c r="AT202" s="999">
        <f>IF($AK202="n/a",1.03*AS202,IF($AK202&lt;0,1.01*AS202,IF($AK202&gt;10,1.1*AS202,(1+$AK202/100)*AS202)))</f>
        <v>0.43595640000000002</v>
      </c>
      <c r="AU202" s="999">
        <f>IF($AK202="n/a",1.03*AT202,IF($AK202&lt;0,1.01*AT202,IF($AK202&gt;10,1.1*AT202,(1+$AK202/100)*AT202)))</f>
        <v>0.47519247600000009</v>
      </c>
      <c r="AV202" s="999">
        <f>IF($AK202="n/a",1.03*AU202,IF($AK202&lt;0,1.01*AU202,IF($AK202&gt;10,1.1*AU202,(1+$AK202/100)*AU202)))</f>
        <v>0.5179597988400001</v>
      </c>
      <c r="AW202" s="738">
        <f>SUM(AR202:AV202)</f>
        <v>2.1926686748400002</v>
      </c>
      <c r="AX202" s="846">
        <f>AW202/I202*100</f>
        <v>11.479940705968586</v>
      </c>
      <c r="AY202" s="1080">
        <v>0.18</v>
      </c>
      <c r="AZ202" s="985">
        <v>6.17</v>
      </c>
      <c r="BA202" s="985">
        <v>-40.410000000000004</v>
      </c>
      <c r="BB202" s="985">
        <v>-3.2199999999999998</v>
      </c>
      <c r="BC202" s="985">
        <v>-22.14</v>
      </c>
      <c r="BE202" s="700">
        <v>2012</v>
      </c>
      <c r="BF202" s="1013">
        <f>IF(BE202&gt;2008,0,IF(BE202&gt;2001,1,IF(BE202&gt;1990,2,IF(BE202&gt;1980,3,IF(BE202&gt;1973,4,IF(BE202&gt;1970,5,IF(BE202&gt;1960,6,IF(BE202&gt;1958,7,IF(BE202&gt;1953,8,9)))))))))</f>
        <v>0</v>
      </c>
      <c r="BG202" s="995">
        <v>7.1999999999999993</v>
      </c>
    </row>
    <row r="203" spans="1:59" ht="11.25" customHeight="1" x14ac:dyDescent="0.2">
      <c r="A203" s="976" t="s">
        <v>1034</v>
      </c>
      <c r="B203" s="988" t="s">
        <v>1035</v>
      </c>
      <c r="C203" s="1070" t="s">
        <v>128</v>
      </c>
      <c r="D203" s="1070" t="s">
        <v>4389</v>
      </c>
      <c r="E203" s="828">
        <v>7</v>
      </c>
      <c r="F203" s="1148">
        <v>641</v>
      </c>
      <c r="G203" s="1085" t="s">
        <v>106</v>
      </c>
      <c r="H203" s="1085" t="s">
        <v>106</v>
      </c>
      <c r="I203" s="987">
        <v>81.36</v>
      </c>
      <c r="J203" s="738">
        <f>(M203/I203)*100</f>
        <v>1.2291052114060963</v>
      </c>
      <c r="K203" s="990">
        <v>1</v>
      </c>
      <c r="L203" s="1000">
        <v>1</v>
      </c>
      <c r="M203" s="729">
        <f>K203*L203</f>
        <v>1</v>
      </c>
      <c r="N203" s="983" t="s">
        <v>172</v>
      </c>
      <c r="O203" s="831">
        <v>0.95</v>
      </c>
      <c r="P203" s="973">
        <v>43419</v>
      </c>
      <c r="Q203" s="973">
        <v>43441</v>
      </c>
      <c r="R203" s="729">
        <f>(K203-O203)/O203*100</f>
        <v>5.2631578947368478</v>
      </c>
      <c r="S203" s="795">
        <f>IF(INDEX(Historical!$D$7:$D$1442,MATCH(B203,Historical!$B$7:$B$1449,0))=0,"n/a",(INDEX(Historical!$C$7:$C$1442,MATCH(B203,Historical!$B$7:$B$1449,0))/INDEX(Historical!$D$7:$D$1442,MATCH(B203,Historical!$B$7:$B$1449,0))-1)*100)</f>
        <v>5.2631578947368363</v>
      </c>
      <c r="T203" s="795">
        <f>IF(INDEX(Historical!$F$7:$F$1442,MATCH(B203,Historical!$B$7:$B$1449,0))=0,"n/a",((INDEX(Historical!$C$7:$C$1442,MATCH(B203,Historical!$B$7:$B$1449,0))/INDEX(Historical!$F$7:$F$1442,MATCH(B203,Historical!$B$7:$B$1449,0)))^(1/3)-1)*100)</f>
        <v>7.7217345015941907</v>
      </c>
      <c r="U203" s="795">
        <f>IF(INDEX(Historical!$H$7:$H$1442,MATCH(B203,Historical!$B$7:$B$1449,0))=0,"n/a",((INDEX(Historical!$C$7:$C$1442,MATCH(B203,Historical!$B$7:$B$1449,0))/INDEX(Historical!$H$7:$H$1442,MATCH(B203,Historical!$B$7:$B$1449,0)))^(1/5)-1)*100)</f>
        <v>7.3940923785779322</v>
      </c>
      <c r="V203" s="795">
        <f>IF(INDEX(Historical!$O$7:$O$1442,MATCH(B203,Historical!$B$7:$B$1449,0))=0,"n/a",((INDEX(Historical!$C$7:$C$1442,MATCH(B203,Historical!$B$7:$B$1449,0))/INDEX(Historical!$O$7:$O$1442,MATCH(B203,Historical!$B$7:$B$1449,0)))^(1/10)-1)*100)</f>
        <v>11.069085371075271</v>
      </c>
      <c r="W203" s="796">
        <f>IF(OR(U203&lt;=0,U203="n/a",V203&lt;=0,V203="n/a"),"n/a",U203/V203)</f>
        <v>0.66799488220585079</v>
      </c>
      <c r="X203" s="797">
        <f>IF(OR(AJ203&lt;=0,AJ203="n/a",U203&lt;=0,U203="n/a"),"n/a",U203/AJ203)</f>
        <v>9.4432852855401442E-2</v>
      </c>
      <c r="Y203" s="989"/>
      <c r="Z203" s="738">
        <f>IF(OR(AC203&lt;0.01,AC203="n/a"),"n/a",M203/AC203*100)</f>
        <v>51.81347150259068</v>
      </c>
      <c r="AA203" s="999">
        <f>IF(OR(AC203&lt;0.01,AC203="n/a"),"n/a",I203/AC203)</f>
        <v>42.155440414507773</v>
      </c>
      <c r="AB203" s="1000">
        <v>10</v>
      </c>
      <c r="AC203" s="978">
        <v>1.93</v>
      </c>
      <c r="AD203" s="978">
        <v>2.94</v>
      </c>
      <c r="AE203" s="978">
        <v>1.3</v>
      </c>
      <c r="AF203" s="978">
        <v>5.4</v>
      </c>
      <c r="AG203" s="978">
        <v>12.1</v>
      </c>
      <c r="AH203" s="978">
        <v>-9.1</v>
      </c>
      <c r="AI203" s="978">
        <v>14.31</v>
      </c>
      <c r="AJ203" s="978">
        <v>78.3</v>
      </c>
      <c r="AK203" s="978">
        <v>14.299999999999999</v>
      </c>
      <c r="AL203" s="991">
        <v>1420</v>
      </c>
      <c r="AM203" s="985">
        <v>5.4</v>
      </c>
      <c r="AN203" s="978">
        <v>0.06</v>
      </c>
      <c r="AO203" s="838">
        <f>IF(U203="n/a","n/a",IF(AA203&lt;0,"n/a",IF(AA203="n/a","n/a",J203+U203-AA203)))</f>
        <v>-33.532242824523742</v>
      </c>
      <c r="AP203" s="839">
        <f>IF(U203="n/a","n/a",J203+U203)</f>
        <v>8.623197589984029</v>
      </c>
      <c r="AQ203" s="1001">
        <f>IF(OR(AC203&lt;0.01,AF203="n/a"),"n/a",(I203/SQRT(22.5*AC203*(I203/AF203))-1)*100)</f>
        <v>218.07712428720595</v>
      </c>
      <c r="AR203" s="738">
        <f>INDEX(Historical!$C$7:$C$1442,MATCH(B203,Historical!$B$7:$B$1449,0))*IF(AH203="n/a",1.03,IF(AH203&lt;0,1.01,IF(AH203&gt;10,1.1,(1+AH203/100))))</f>
        <v>1.01</v>
      </c>
      <c r="AS203" s="999">
        <f>IF($AI203="n/a",1.03*AR203,IF($AI203&lt;0,1.01*AR203,IF($AI203&gt;10,1.1*AR203,(1+$AI203/100)*AR203)))</f>
        <v>1.1110000000000002</v>
      </c>
      <c r="AT203" s="999">
        <f>IF($AK203="n/a",1.03*AS203,IF($AK203&lt;0,1.01*AS203,IF($AK203&gt;10,1.1*AS203,(1+$AK203/100)*AS203)))</f>
        <v>1.2221000000000004</v>
      </c>
      <c r="AU203" s="999">
        <f>IF($AK203="n/a",1.03*AT203,IF($AK203&lt;0,1.01*AT203,IF($AK203&gt;10,1.1*AT203,(1+$AK203/100)*AT203)))</f>
        <v>1.3443100000000006</v>
      </c>
      <c r="AV203" s="999">
        <f>IF($AK203="n/a",1.03*AU203,IF($AK203&lt;0,1.01*AU203,IF($AK203&gt;10,1.1*AU203,(1+$AK203/100)*AU203)))</f>
        <v>1.4787410000000007</v>
      </c>
      <c r="AW203" s="738">
        <f>SUM(AR203:AV203)</f>
        <v>6.1661510000000028</v>
      </c>
      <c r="AX203" s="846">
        <f>AW203/I203*100</f>
        <v>7.5788483284169166</v>
      </c>
      <c r="AY203" s="1080">
        <v>0.93</v>
      </c>
      <c r="AZ203" s="985">
        <v>20.5</v>
      </c>
      <c r="BA203" s="985">
        <v>-24.67</v>
      </c>
      <c r="BB203" s="985">
        <v>-4.0199999999999996</v>
      </c>
      <c r="BC203" s="985">
        <v>-12.98</v>
      </c>
      <c r="BE203" s="700">
        <v>2013</v>
      </c>
      <c r="BF203" s="1013">
        <f>IF(BE203&gt;2008,0,IF(BE203&gt;2001,1,IF(BE203&gt;1990,2,IF(BE203&gt;1980,3,IF(BE203&gt;1973,4,IF(BE203&gt;1970,5,IF(BE203&gt;1960,6,IF(BE203&gt;1958,7,IF(BE203&gt;1953,8,9)))))))))</f>
        <v>0</v>
      </c>
      <c r="BG203" s="995">
        <v>8.6999999999999993</v>
      </c>
    </row>
    <row r="204" spans="1:59" ht="11.25" customHeight="1" x14ac:dyDescent="0.2">
      <c r="A204" s="984" t="s">
        <v>1085</v>
      </c>
      <c r="B204" s="988" t="s">
        <v>1086</v>
      </c>
      <c r="C204" s="1070" t="s">
        <v>108</v>
      </c>
      <c r="D204" s="1070" t="s">
        <v>4401</v>
      </c>
      <c r="E204" s="828">
        <v>9</v>
      </c>
      <c r="F204" s="1148">
        <v>425</v>
      </c>
      <c r="G204" s="1073" t="s">
        <v>37</v>
      </c>
      <c r="H204" s="1073" t="s">
        <v>37</v>
      </c>
      <c r="I204" s="987">
        <v>22.1</v>
      </c>
      <c r="J204" s="738">
        <f>(M204/I204)*100</f>
        <v>2.8959276018099547</v>
      </c>
      <c r="K204" s="990">
        <v>0.16</v>
      </c>
      <c r="L204" s="1000">
        <v>4</v>
      </c>
      <c r="M204" s="729">
        <f>K204*L204</f>
        <v>0.64</v>
      </c>
      <c r="N204" s="983" t="s">
        <v>817</v>
      </c>
      <c r="O204" s="831">
        <v>0.155</v>
      </c>
      <c r="P204" s="973">
        <v>43483</v>
      </c>
      <c r="Q204" s="973">
        <v>43508</v>
      </c>
      <c r="R204" s="729">
        <f>(K204-O204)/O204*100</f>
        <v>3.2258064516129057</v>
      </c>
      <c r="S204" s="795">
        <f>IF(INDEX(Historical!$D$7:$D$1442,MATCH(B204,Historical!$B$7:$B$1449,0))=0,"n/a",(INDEX(Historical!$C$7:$C$1442,MATCH(B204,Historical!$B$7:$B$1449,0))/INDEX(Historical!$D$7:$D$1442,MATCH(B204,Historical!$B$7:$B$1449,0))-1)*100)</f>
        <v>20.55555555555555</v>
      </c>
      <c r="T204" s="795">
        <f>IF(INDEX(Historical!$F$7:$F$1442,MATCH(B204,Historical!$B$7:$B$1449,0))=0,"n/a",((INDEX(Historical!$C$7:$C$1442,MATCH(B204,Historical!$B$7:$B$1449,0))/INDEX(Historical!$F$7:$F$1442,MATCH(B204,Historical!$B$7:$B$1449,0)))^(1/3)-1)*100)</f>
        <v>12.063230227675525</v>
      </c>
      <c r="U204" s="795">
        <f>IF(INDEX(Historical!$H$7:$H$1442,MATCH(B204,Historical!$B$7:$B$1449,0))=0,"n/a",((INDEX(Historical!$C$7:$C$1442,MATCH(B204,Historical!$B$7:$B$1449,0))/INDEX(Historical!$H$7:$H$1442,MATCH(B204,Historical!$B$7:$B$1449,0)))^(1/5)-1)*100)</f>
        <v>11.459238254571469</v>
      </c>
      <c r="V204" s="795">
        <f>IF(INDEX(Historical!$O$7:$O$1442,MATCH(B204,Historical!$B$7:$B$1449,0))=0,"n/a",((INDEX(Historical!$C$7:$C$1442,MATCH(B204,Historical!$B$7:$B$1449,0))/INDEX(Historical!$O$7:$O$1442,MATCH(B204,Historical!$B$7:$B$1449,0)))^(1/10)-1)*100)</f>
        <v>5.0697400933689796</v>
      </c>
      <c r="W204" s="796">
        <f>IF(OR(U204&lt;=0,U204="n/a",V204&lt;=0,V204="n/a"),"n/a",U204/V204)</f>
        <v>2.2603206561929481</v>
      </c>
      <c r="X204" s="797">
        <f>IF(OR(AJ204&lt;=0,AJ204="n/a",U204&lt;=0,U204="n/a"),"n/a",U204/AJ204)</f>
        <v>11.459238254571469</v>
      </c>
      <c r="Y204" s="758"/>
      <c r="Z204" s="738">
        <f>IF(OR(AC204&lt;0.01,AC204="n/a"),"n/a",M204/AC204*100)</f>
        <v>31.372549019607842</v>
      </c>
      <c r="AA204" s="999">
        <f>IF(OR(AC204&lt;0.01,AC204="n/a"),"n/a",I204/AC204)</f>
        <v>10.833333333333334</v>
      </c>
      <c r="AB204" s="1000">
        <v>12</v>
      </c>
      <c r="AC204" s="978">
        <v>2.04</v>
      </c>
      <c r="AD204" s="978" t="s">
        <v>137</v>
      </c>
      <c r="AE204" s="978">
        <v>2.42</v>
      </c>
      <c r="AF204" s="978">
        <v>1.28</v>
      </c>
      <c r="AG204" s="978">
        <v>8.9</v>
      </c>
      <c r="AH204" s="978">
        <v>11.4</v>
      </c>
      <c r="AI204" s="978" t="s">
        <v>137</v>
      </c>
      <c r="AJ204" s="978">
        <v>1</v>
      </c>
      <c r="AK204" s="978" t="s">
        <v>137</v>
      </c>
      <c r="AL204" s="991">
        <v>194.7</v>
      </c>
      <c r="AM204" s="985">
        <v>3.4000000000000004</v>
      </c>
      <c r="AN204" s="978">
        <v>0.06</v>
      </c>
      <c r="AO204" s="838">
        <f>IF(U204="n/a","n/a",IF(AA204&lt;0,"n/a",IF(AA204="n/a","n/a",J204+U204-AA204)))</f>
        <v>3.52183252304809</v>
      </c>
      <c r="AP204" s="839">
        <f>IF(U204="n/a","n/a",J204+U204)</f>
        <v>14.355165856381424</v>
      </c>
      <c r="AQ204" s="1001">
        <f>IF(OR(AC204&lt;0.01,AF204="n/a"),"n/a",(I204/SQRT(22.5*AC204*(I204/AF204))-1)*100)</f>
        <v>-21.495458965974692</v>
      </c>
      <c r="AR204" s="738">
        <f>INDEX(Historical!$C$7:$C$1442,MATCH(B204,Historical!$B$7:$B$1449,0))*IF(AH204="n/a",1.03,IF(AH204&lt;0,1.01,IF(AH204&gt;10,1.1,(1+AH204/100))))</f>
        <v>0.64952380952380961</v>
      </c>
      <c r="AS204" s="999">
        <f>IF($AI204="n/a",1.03*AR204,IF($AI204&lt;0,1.01*AR204,IF($AI204&gt;10,1.1*AR204,(1+$AI204/100)*AR204)))</f>
        <v>0.66900952380952394</v>
      </c>
      <c r="AT204" s="999">
        <f>IF($AK204="n/a",1.03*AS204,IF($AK204&lt;0,1.01*AS204,IF($AK204&gt;10,1.1*AS204,(1+$AK204/100)*AS204)))</f>
        <v>0.68907980952380965</v>
      </c>
      <c r="AU204" s="999">
        <f>IF($AK204="n/a",1.03*AT204,IF($AK204&lt;0,1.01*AT204,IF($AK204&gt;10,1.1*AT204,(1+$AK204/100)*AT204)))</f>
        <v>0.70975220380952397</v>
      </c>
      <c r="AV204" s="999">
        <f>IF($AK204="n/a",1.03*AU204,IF($AK204&lt;0,1.01*AU204,IF($AK204&gt;10,1.1*AU204,(1+$AK204/100)*AU204)))</f>
        <v>0.73104476992380973</v>
      </c>
      <c r="AW204" s="738">
        <f>SUM(AR204:AV204)</f>
        <v>3.4484101165904768</v>
      </c>
      <c r="AX204" s="846">
        <f>AW204/I204*100</f>
        <v>15.603665685929757</v>
      </c>
      <c r="AY204" s="1080">
        <v>0.74</v>
      </c>
      <c r="AZ204" s="985">
        <v>9.0300000000000011</v>
      </c>
      <c r="BA204" s="985">
        <v>-30.630000000000003</v>
      </c>
      <c r="BB204" s="985">
        <v>-3.34</v>
      </c>
      <c r="BC204" s="985">
        <v>-18.77</v>
      </c>
      <c r="BE204" s="700">
        <v>2011</v>
      </c>
      <c r="BF204" s="1013">
        <f>IF(BE204&gt;2008,0,IF(BE204&gt;2001,1,IF(BE204&gt;1990,2,IF(BE204&gt;1980,3,IF(BE204&gt;1973,4,IF(BE204&gt;1970,5,IF(BE204&gt;1960,6,IF(BE204&gt;1958,7,IF(BE204&gt;1953,8,9)))))))))</f>
        <v>0</v>
      </c>
      <c r="BG204" s="995">
        <v>0.89999999999999991</v>
      </c>
    </row>
    <row r="205" spans="1:59" s="874" customFormat="1" ht="11.25" customHeight="1" x14ac:dyDescent="0.2">
      <c r="A205" s="853" t="s">
        <v>177</v>
      </c>
      <c r="B205" s="882" t="s">
        <v>178</v>
      </c>
      <c r="C205" s="1070" t="s">
        <v>179</v>
      </c>
      <c r="D205" s="1070" t="s">
        <v>4399</v>
      </c>
      <c r="E205" s="854">
        <v>32</v>
      </c>
      <c r="F205" s="1148">
        <v>91</v>
      </c>
      <c r="G205" s="1272" t="s">
        <v>115</v>
      </c>
      <c r="H205" s="1272" t="s">
        <v>115</v>
      </c>
      <c r="I205" s="867">
        <v>114.65</v>
      </c>
      <c r="J205" s="856">
        <f>(M205/I205)*100</f>
        <v>4.1517662450937634</v>
      </c>
      <c r="K205" s="880">
        <v>1.19</v>
      </c>
      <c r="L205" s="858">
        <v>4</v>
      </c>
      <c r="M205" s="859">
        <f>K205*L205</f>
        <v>4.76</v>
      </c>
      <c r="N205" s="860" t="s">
        <v>111</v>
      </c>
      <c r="O205" s="881">
        <v>1.1200000000000001</v>
      </c>
      <c r="P205" s="862">
        <v>43510</v>
      </c>
      <c r="Q205" s="862">
        <v>43535</v>
      </c>
      <c r="R205" s="859">
        <f>(K205-O205)/O205*100</f>
        <v>6.2499999999999858</v>
      </c>
      <c r="S205" s="795">
        <f>IF(INDEX(Historical!$D$7:$D$1442,MATCH(B205,Historical!$B$7:$B$1449,0))=0,"n/a",(INDEX(Historical!$C$7:$C$1442,MATCH(B205,Historical!$B$7:$B$1449,0))/INDEX(Historical!$D$7:$D$1442,MATCH(B205,Historical!$B$7:$B$1449,0))-1)*100)</f>
        <v>3.7037037037036979</v>
      </c>
      <c r="T205" s="795">
        <f>IF(INDEX(Historical!$F$7:$F$1442,MATCH(B205,Historical!$B$7:$B$1449,0))=0,"n/a",((INDEX(Historical!$C$7:$C$1442,MATCH(B205,Historical!$B$7:$B$1449,0))/INDEX(Historical!$F$7:$F$1442,MATCH(B205,Historical!$B$7:$B$1449,0)))^(1/3)-1)*100)</f>
        <v>1.5339810983894031</v>
      </c>
      <c r="U205" s="795">
        <f>IF(INDEX(Historical!$H$7:$H$1442,MATCH(B205,Historical!$B$7:$B$1449,0))=0,"n/a",((INDEX(Historical!$C$7:$C$1442,MATCH(B205,Historical!$B$7:$B$1449,0))/INDEX(Historical!$H$7:$H$1442,MATCH(B205,Historical!$B$7:$B$1449,0)))^(1/5)-1)*100)</f>
        <v>2.8117334006426242</v>
      </c>
      <c r="V205" s="795">
        <f>IF(INDEX(Historical!$O$7:$O$1442,MATCH(B205,Historical!$B$7:$B$1449,0))=0,"n/a",((INDEX(Historical!$C$7:$C$1442,MATCH(B205,Historical!$B$7:$B$1449,0))/INDEX(Historical!$O$7:$O$1442,MATCH(B205,Historical!$B$7:$B$1449,0)))^(1/10)-1)*100)</f>
        <v>5.8804428967479172</v>
      </c>
      <c r="W205" s="863">
        <f>IF(OR(U205&lt;=0,U205="n/a",V205&lt;=0,V205="n/a"),"n/a",U205/V205)</f>
        <v>0.47814993700518843</v>
      </c>
      <c r="X205" s="864" t="str">
        <f>IF(OR(AJ205&lt;=0,AJ205="n/a",U205&lt;=0,U205="n/a"),"n/a",U205/AJ205)</f>
        <v>n/a</v>
      </c>
      <c r="Y205" s="879"/>
      <c r="Z205" s="856">
        <f>IF(OR(AC205&lt;0.01,AC205="n/a"),"n/a",M205/AC205*100)</f>
        <v>74.842767295597483</v>
      </c>
      <c r="AA205" s="866">
        <f>IF(OR(AC205&lt;0.01,AC205="n/a"),"n/a",I205/AC205)</f>
        <v>18.026729559748428</v>
      </c>
      <c r="AB205" s="858">
        <v>12</v>
      </c>
      <c r="AC205" s="867">
        <v>6.36</v>
      </c>
      <c r="AD205" s="867">
        <v>0.31</v>
      </c>
      <c r="AE205" s="867">
        <v>1.41</v>
      </c>
      <c r="AF205" s="867">
        <v>1.42</v>
      </c>
      <c r="AG205" s="867">
        <v>9.4</v>
      </c>
      <c r="AH205" s="876">
        <v>114.6</v>
      </c>
      <c r="AI205" s="876">
        <v>-9.6199999999999992</v>
      </c>
      <c r="AJ205" s="867">
        <v>-22.3</v>
      </c>
      <c r="AK205" s="867">
        <v>57.78</v>
      </c>
      <c r="AL205" s="868">
        <v>219630</v>
      </c>
      <c r="AM205" s="869">
        <v>0.05</v>
      </c>
      <c r="AN205" s="867">
        <v>0.24</v>
      </c>
      <c r="AO205" s="870">
        <f>IF(U205="n/a","n/a",IF(AA205&lt;0,"n/a",IF(AA205="n/a","n/a",J205+U205-AA205)))</f>
        <v>-11.063229914012041</v>
      </c>
      <c r="AP205" s="871">
        <f>IF(U205="n/a","n/a",J205+U205)</f>
        <v>6.9634996457363876</v>
      </c>
      <c r="AQ205" s="872">
        <f>IF(OR(AC205&lt;0.01,AF205="n/a"),"n/a",(I205/SQRT(22.5*AC205*(I205/AF205))-1)*100)</f>
        <v>6.6624081959166359</v>
      </c>
      <c r="AR205" s="738">
        <f>INDEX(Historical!$C$7:$C$1442,MATCH(B205,Historical!$B$7:$B$1449,0))*IF(AH205="n/a",1.03,IF(AH205&lt;0,1.01,IF(AH205&gt;10,1.1,(1+AH205/100))))</f>
        <v>4.9280000000000008</v>
      </c>
      <c r="AS205" s="866">
        <f>IF($AI205="n/a",1.03*AR205,IF($AI205&lt;0,1.01*AR205,IF($AI205&gt;10,1.1*AR205,(1+$AI205/100)*AR205)))</f>
        <v>4.9772800000000013</v>
      </c>
      <c r="AT205" s="866">
        <f>IF($AK205="n/a",1.03*AS205,IF($AK205&lt;0,1.01*AS205,IF($AK205&gt;10,1.1*AS205,(1+$AK205/100)*AS205)))</f>
        <v>5.4750080000000017</v>
      </c>
      <c r="AU205" s="866">
        <f>IF($AK205="n/a",1.03*AT205,IF($AK205&lt;0,1.01*AT205,IF($AK205&gt;10,1.1*AT205,(1+$AK205/100)*AT205)))</f>
        <v>6.0225088000000024</v>
      </c>
      <c r="AV205" s="866">
        <f>IF($AK205="n/a",1.03*AU205,IF($AK205&lt;0,1.01*AU205,IF($AK205&gt;10,1.1*AU205,(1+$AK205/100)*AU205)))</f>
        <v>6.624759680000003</v>
      </c>
      <c r="AW205" s="856">
        <f>SUM(AR205:AV205)</f>
        <v>28.027556480000008</v>
      </c>
      <c r="AX205" s="873">
        <f>AW205/I205*100</f>
        <v>24.446189690361976</v>
      </c>
      <c r="AY205" s="1081">
        <v>1.03</v>
      </c>
      <c r="AZ205" s="869">
        <v>14.399999999999999</v>
      </c>
      <c r="BA205" s="869">
        <v>-12.53</v>
      </c>
      <c r="BB205" s="869">
        <v>1.4500000000000002</v>
      </c>
      <c r="BC205" s="869">
        <v>-4.3</v>
      </c>
      <c r="BD205" s="1033"/>
      <c r="BE205" s="700">
        <v>1988</v>
      </c>
      <c r="BF205" s="1013">
        <f>IF(BE205&gt;2008,0,IF(BE205&gt;2001,1,IF(BE205&gt;1990,2,IF(BE205&gt;1980,3,IF(BE205&gt;1973,4,IF(BE205&gt;1970,5,IF(BE205&gt;1960,6,IF(BE205&gt;1958,7,IF(BE205&gt;1953,8,9)))))))))</f>
        <v>3</v>
      </c>
      <c r="BG205" s="931">
        <v>5.5</v>
      </c>
    </row>
    <row r="206" spans="1:59" ht="11.25" customHeight="1" x14ac:dyDescent="0.2">
      <c r="A206" s="993" t="s">
        <v>4207</v>
      </c>
      <c r="B206" s="988" t="s">
        <v>4208</v>
      </c>
      <c r="C206" s="1070" t="s">
        <v>108</v>
      </c>
      <c r="D206" s="1070" t="s">
        <v>4401</v>
      </c>
      <c r="E206" s="828">
        <v>5</v>
      </c>
      <c r="F206" s="1148">
        <v>812</v>
      </c>
      <c r="G206" s="1118" t="s">
        <v>106</v>
      </c>
      <c r="H206" s="1118" t="s">
        <v>106</v>
      </c>
      <c r="I206" s="987">
        <v>10.1</v>
      </c>
      <c r="J206" s="738">
        <f>(M206/I206)*100</f>
        <v>1.9801980198019802</v>
      </c>
      <c r="K206" s="990">
        <v>0.05</v>
      </c>
      <c r="L206" s="1000">
        <v>4</v>
      </c>
      <c r="M206" s="729">
        <f>K206*L206</f>
        <v>0.2</v>
      </c>
      <c r="N206" s="983" t="s">
        <v>210</v>
      </c>
      <c r="O206" s="831">
        <v>0.04</v>
      </c>
      <c r="P206" s="973">
        <v>43230</v>
      </c>
      <c r="Q206" s="973">
        <v>43251</v>
      </c>
      <c r="R206" s="729">
        <f>(K206-O206)/O206*100</f>
        <v>25.000000000000007</v>
      </c>
      <c r="S206" s="795">
        <f>IF(INDEX(Historical!$D$7:$D$1442,MATCH(B206,Historical!$B$7:$B$1449,0))=0,"n/a",(INDEX(Historical!$C$7:$C$1442,MATCH(B206,Historical!$B$7:$B$1449,0))/INDEX(Historical!$D$7:$D$1442,MATCH(B206,Historical!$B$7:$B$1449,0))-1)*100)</f>
        <v>29.032258064516149</v>
      </c>
      <c r="T206" s="795">
        <f>IF(INDEX(Historical!$F$7:$F$1442,MATCH(B206,Historical!$B$7:$B$1449,0))=0,"n/a",((INDEX(Historical!$C$7:$C$1442,MATCH(B206,Historical!$B$7:$B$1449,0))/INDEX(Historical!$F$7:$F$1442,MATCH(B206,Historical!$B$7:$B$1449,0)))^(1/3)-1)*100)</f>
        <v>22.052244447028492</v>
      </c>
      <c r="U206" s="795" t="str">
        <f>IF(INDEX(Historical!$H$7:$H$1442,MATCH(B206,Historical!$B$7:$B$1449,0))=0,"n/a",((INDEX(Historical!$C$7:$C$1442,MATCH(B206,Historical!$B$7:$B$1449,0))/INDEX(Historical!$H$7:$H$1442,MATCH(B206,Historical!$B$7:$B$1449,0)))^(1/5)-1)*100)</f>
        <v>n/a</v>
      </c>
      <c r="V206" s="795">
        <f>IF(INDEX(Historical!$O$7:$O$1442,MATCH(B206,Historical!$B$7:$B$1449,0))=0,"n/a",((INDEX(Historical!$C$7:$C$1442,MATCH(B206,Historical!$B$7:$B$1449,0))/INDEX(Historical!$O$7:$O$1442,MATCH(B206,Historical!$B$7:$B$1449,0)))^(1/10)-1)*100)</f>
        <v>5.2409779148925528</v>
      </c>
      <c r="W206" s="796" t="str">
        <f>IF(OR(U206&lt;=0,U206="n/a",V206&lt;=0,V206="n/a"),"n/a",U206/V206)</f>
        <v>n/a</v>
      </c>
      <c r="X206" s="797" t="str">
        <f>IF(OR(AJ206&lt;=0,AJ206="n/a",U206&lt;=0,U206="n/a"),"n/a",U206/AJ206)</f>
        <v>n/a</v>
      </c>
      <c r="Y206" s="752"/>
      <c r="Z206" s="738">
        <f>IF(OR(AC206&lt;0.01,AC206="n/a"),"n/a",M206/AC206*100)</f>
        <v>22.222222222222225</v>
      </c>
      <c r="AA206" s="999">
        <f>IF(OR(AC206&lt;0.01,AC206="n/a"),"n/a",I206/AC206)</f>
        <v>11.222222222222221</v>
      </c>
      <c r="AB206" s="1000">
        <v>12</v>
      </c>
      <c r="AC206" s="978">
        <v>0.9</v>
      </c>
      <c r="AD206" s="978" t="s">
        <v>137</v>
      </c>
      <c r="AE206" s="978">
        <v>2.0299999999999998</v>
      </c>
      <c r="AF206" s="978">
        <v>1.1000000000000001</v>
      </c>
      <c r="AG206" s="978">
        <v>7.8</v>
      </c>
      <c r="AH206" s="978">
        <v>16.8</v>
      </c>
      <c r="AI206" s="978" t="s">
        <v>137</v>
      </c>
      <c r="AJ206" s="978">
        <v>49.2</v>
      </c>
      <c r="AK206" s="978" t="s">
        <v>137</v>
      </c>
      <c r="AL206" s="991">
        <v>84.44</v>
      </c>
      <c r="AM206" s="985">
        <v>11.700000000000001</v>
      </c>
      <c r="AN206" s="978">
        <v>0.04</v>
      </c>
      <c r="AO206" s="838" t="str">
        <f>IF(U206="n/a","n/a",IF(AA206&lt;0,"n/a",IF(AA206="n/a","n/a",J206+U206-AA206)))</f>
        <v>n/a</v>
      </c>
      <c r="AP206" s="839" t="str">
        <f>IF(U206="n/a","n/a",J206+U206)</f>
        <v>n/a</v>
      </c>
      <c r="AQ206" s="1001">
        <f>IF(OR(AC206&lt;0.01,AF206="n/a"),"n/a",(I206/SQRT(22.5*AC206*(I206/AF206))-1)*100)</f>
        <v>-25.929629722226842</v>
      </c>
      <c r="AR206" s="738">
        <f>INDEX(Historical!$C$7:$C$1442,MATCH(B206,Historical!$B$7:$B$1449,0))*IF(AH206="n/a",1.03,IF(AH206&lt;0,1.01,IF(AH206&gt;10,1.1,(1+AH206/100))))</f>
        <v>0.22000000000000003</v>
      </c>
      <c r="AS206" s="999">
        <f>IF($AI206="n/a",1.03*AR206,IF($AI206&lt;0,1.01*AR206,IF($AI206&gt;10,1.1*AR206,(1+$AI206/100)*AR206)))</f>
        <v>0.22660000000000002</v>
      </c>
      <c r="AT206" s="999">
        <f>IF($AK206="n/a",1.03*AS206,IF($AK206&lt;0,1.01*AS206,IF($AK206&gt;10,1.1*AS206,(1+$AK206/100)*AS206)))</f>
        <v>0.23339800000000002</v>
      </c>
      <c r="AU206" s="999">
        <f>IF($AK206="n/a",1.03*AT206,IF($AK206&lt;0,1.01*AT206,IF($AK206&gt;10,1.1*AT206,(1+$AK206/100)*AT206)))</f>
        <v>0.24039994000000003</v>
      </c>
      <c r="AV206" s="999">
        <f>IF($AK206="n/a",1.03*AU206,IF($AK206&lt;0,1.01*AU206,IF($AK206&gt;10,1.1*AU206,(1+$AK206/100)*AU206)))</f>
        <v>0.24761193820000005</v>
      </c>
      <c r="AW206" s="738">
        <f>SUM(AR206:AV206)</f>
        <v>1.1680098782000004</v>
      </c>
      <c r="AX206" s="846">
        <f>AW206/I206*100</f>
        <v>11.564454239603965</v>
      </c>
      <c r="AY206" s="1080">
        <v>0.49</v>
      </c>
      <c r="AZ206" s="985">
        <v>6.99</v>
      </c>
      <c r="BA206" s="985">
        <v>-22.009999999999998</v>
      </c>
      <c r="BB206" s="985">
        <v>-2.65</v>
      </c>
      <c r="BC206" s="985">
        <v>-11.35</v>
      </c>
      <c r="BE206" s="700">
        <v>2014</v>
      </c>
      <c r="BF206" s="1013">
        <f>IF(BE206&gt;2008,0,IF(BE206&gt;2001,1,IF(BE206&gt;1990,2,IF(BE206&gt;1980,3,IF(BE206&gt;1973,4,IF(BE206&gt;1970,5,IF(BE206&gt;1960,6,IF(BE206&gt;1958,7,IF(BE206&gt;1953,8,9)))))))))</f>
        <v>0</v>
      </c>
      <c r="BG206" s="995">
        <v>0.70000000000000007</v>
      </c>
    </row>
    <row r="207" spans="1:59" ht="11.25" customHeight="1" x14ac:dyDescent="0.2">
      <c r="A207" s="993" t="s">
        <v>4314</v>
      </c>
      <c r="B207" s="988" t="s">
        <v>4313</v>
      </c>
      <c r="C207" s="1070" t="s">
        <v>131</v>
      </c>
      <c r="D207" s="1070" t="s">
        <v>4392</v>
      </c>
      <c r="E207" s="828">
        <v>6</v>
      </c>
      <c r="F207" s="1148">
        <v>754</v>
      </c>
      <c r="G207" s="1273" t="s">
        <v>106</v>
      </c>
      <c r="H207" s="1273" t="s">
        <v>106</v>
      </c>
      <c r="I207" s="987">
        <v>15.09</v>
      </c>
      <c r="J207" s="738">
        <f>(M207/I207)*100</f>
        <v>8.7740225314778009</v>
      </c>
      <c r="K207" s="990">
        <v>0.33100000000000002</v>
      </c>
      <c r="L207" s="1000">
        <v>4</v>
      </c>
      <c r="M207" s="729">
        <f>K207*L207</f>
        <v>1.3240000000000001</v>
      </c>
      <c r="N207" s="983" t="s">
        <v>149</v>
      </c>
      <c r="O207" s="831">
        <v>0.32</v>
      </c>
      <c r="P207" s="973">
        <v>43434</v>
      </c>
      <c r="Q207" s="973">
        <v>43451</v>
      </c>
      <c r="R207" s="729">
        <f>(K207-O207)/O207*100</f>
        <v>3.4375000000000031</v>
      </c>
      <c r="S207" s="795">
        <f>IF(INDEX(Historical!$D$7:$D$1442,MATCH(B207,Historical!$B$7:$B$1449,0))=0,"n/a",(INDEX(Historical!$C$7:$C$1442,MATCH(B207,Historical!$B$7:$B$1449,0))/INDEX(Historical!$D$7:$D$1442,MATCH(B207,Historical!$B$7:$B$1449,0))-1)*100)</f>
        <v>14.571948998178508</v>
      </c>
      <c r="T207" s="795">
        <f>IF(INDEX(Historical!$F$7:$F$1442,MATCH(B207,Historical!$B$7:$B$1449,0))=0,"n/a",((INDEX(Historical!$C$7:$C$1442,MATCH(B207,Historical!$B$7:$B$1449,0))/INDEX(Historical!$F$7:$F$1442,MATCH(B207,Historical!$B$7:$B$1449,0)))^(1/3)-1)*100)</f>
        <v>15.333533083055318</v>
      </c>
      <c r="U207" s="795">
        <f>IF(INDEX(Historical!$H$7:$H$1442,MATCH(B207,Historical!$B$7:$B$1449,0))=0,"n/a",((INDEX(Historical!$C$7:$C$1442,MATCH(B207,Historical!$B$7:$B$1449,0))/INDEX(Historical!$H$7:$H$1442,MATCH(B207,Historical!$B$7:$B$1449,0)))^(1/5)-1)*100)</f>
        <v>61.360250773250137</v>
      </c>
      <c r="V207" s="795" t="str">
        <f>IF(INDEX(Historical!$O$7:$O$1442,MATCH(B207,Historical!$B$7:$B$1449,0))=0,"n/a",((INDEX(Historical!$C$7:$C$1442,MATCH(B207,Historical!$B$7:$B$1449,0))/INDEX(Historical!$O$7:$O$1442,MATCH(B207,Historical!$B$7:$B$1449,0)))^(1/10)-1)*100)</f>
        <v>n/a</v>
      </c>
      <c r="W207" s="796" t="str">
        <f>IF(OR(U207&lt;=0,U207="n/a",V207&lt;=0,V207="n/a"),"n/a",U207/V207)</f>
        <v>n/a</v>
      </c>
      <c r="X207" s="797" t="str">
        <f>IF(OR(AJ207&lt;=0,AJ207="n/a",U207&lt;=0,U207="n/a"),"n/a",U207/AJ207)</f>
        <v>n/a</v>
      </c>
      <c r="Y207" s="989"/>
      <c r="Z207" s="738">
        <f>IF(OR(AC207&lt;0.01,AC207="n/a"),"n/a",M207/AC207*100)</f>
        <v>945.71428571428578</v>
      </c>
      <c r="AA207" s="999">
        <f>IF(OR(AC207&lt;0.01,AC207="n/a"),"n/a",I207/AC207)</f>
        <v>107.78571428571428</v>
      </c>
      <c r="AB207" s="1000">
        <v>12</v>
      </c>
      <c r="AC207" s="978">
        <v>0.14000000000000001</v>
      </c>
      <c r="AD207" s="978" t="s">
        <v>137</v>
      </c>
      <c r="AE207" s="978">
        <v>1.05</v>
      </c>
      <c r="AF207" s="978">
        <v>0.84</v>
      </c>
      <c r="AG207" s="978" t="s">
        <v>137</v>
      </c>
      <c r="AH207" s="978" t="s">
        <v>137</v>
      </c>
      <c r="AI207" s="978" t="s">
        <v>137</v>
      </c>
      <c r="AJ207" s="978" t="s">
        <v>137</v>
      </c>
      <c r="AK207" s="978" t="s">
        <v>137</v>
      </c>
      <c r="AL207" s="991">
        <v>1100</v>
      </c>
      <c r="AM207" s="985">
        <v>0.54</v>
      </c>
      <c r="AN207" s="978" t="s">
        <v>137</v>
      </c>
      <c r="AO207" s="838">
        <f>IF(U207="n/a","n/a",IF(AA207&lt;0,"n/a",IF(AA207="n/a","n/a",J207+U207-AA207)))</f>
        <v>-37.651440980986337</v>
      </c>
      <c r="AP207" s="839">
        <f>IF(U207="n/a","n/a",J207+U207)</f>
        <v>70.134273304727941</v>
      </c>
      <c r="AQ207" s="1001">
        <f>IF(OR(AC207&lt;0.01,AF207="n/a"),"n/a",(I207/SQRT(22.5*AC207*(I207/AF207))-1)*100)</f>
        <v>100.5991026899173</v>
      </c>
      <c r="AR207" s="738">
        <f>INDEX(Historical!$C$7:$C$1442,MATCH(B207,Historical!$B$7:$B$1449,0))*IF(AH207="n/a",1.03,IF(AH207&lt;0,1.01,IF(AH207&gt;10,1.1,(1+AH207/100))))</f>
        <v>1.2957400000000001</v>
      </c>
      <c r="AS207" s="999">
        <f>IF($AI207="n/a",1.03*AR207,IF($AI207&lt;0,1.01*AR207,IF($AI207&gt;10,1.1*AR207,(1+$AI207/100)*AR207)))</f>
        <v>1.3346122000000002</v>
      </c>
      <c r="AT207" s="999">
        <f>IF($AK207="n/a",1.03*AS207,IF($AK207&lt;0,1.01*AS207,IF($AK207&gt;10,1.1*AS207,(1+$AK207/100)*AS207)))</f>
        <v>1.3746505660000004</v>
      </c>
      <c r="AU207" s="999">
        <f>IF($AK207="n/a",1.03*AT207,IF($AK207&lt;0,1.01*AT207,IF($AK207&gt;10,1.1*AT207,(1+$AK207/100)*AT207)))</f>
        <v>1.4158900829800003</v>
      </c>
      <c r="AV207" s="999">
        <f>IF($AK207="n/a",1.03*AU207,IF($AK207&lt;0,1.01*AU207,IF($AK207&gt;10,1.1*AU207,(1+$AK207/100)*AU207)))</f>
        <v>1.4583667854694002</v>
      </c>
      <c r="AW207" s="738">
        <f>SUM(AR207:AV207)</f>
        <v>6.8792596344494017</v>
      </c>
      <c r="AX207" s="846">
        <f>AW207/I207*100</f>
        <v>45.588201686212074</v>
      </c>
      <c r="AY207" s="1080" t="s">
        <v>137</v>
      </c>
      <c r="AZ207" s="985">
        <v>12.280000000000001</v>
      </c>
      <c r="BA207" s="985">
        <v>-27.279999999999998</v>
      </c>
      <c r="BB207" s="985">
        <v>-10.66</v>
      </c>
      <c r="BC207" s="985">
        <v>-17.07</v>
      </c>
      <c r="BE207" s="700">
        <v>2013</v>
      </c>
      <c r="BF207" s="1013">
        <f>IF(BE207&gt;2008,0,IF(BE207&gt;2001,1,IF(BE207&gt;1990,2,IF(BE207&gt;1980,3,IF(BE207&gt;1973,4,IF(BE207&gt;1970,5,IF(BE207&gt;1960,6,IF(BE207&gt;1958,7,IF(BE207&gt;1953,8,9)))))))))</f>
        <v>0</v>
      </c>
      <c r="BG207" s="995" t="s">
        <v>137</v>
      </c>
    </row>
    <row r="208" spans="1:59" ht="11.25" customHeight="1" x14ac:dyDescent="0.2">
      <c r="A208" s="976" t="s">
        <v>167</v>
      </c>
      <c r="B208" s="988" t="s">
        <v>168</v>
      </c>
      <c r="C208" s="1070" t="s">
        <v>131</v>
      </c>
      <c r="D208" s="1070" t="s">
        <v>4403</v>
      </c>
      <c r="E208" s="828">
        <v>52</v>
      </c>
      <c r="F208" s="1148">
        <v>21</v>
      </c>
      <c r="G208" s="1273" t="s">
        <v>37</v>
      </c>
      <c r="H208" s="1273" t="s">
        <v>37</v>
      </c>
      <c r="I208" s="978">
        <v>49.52</v>
      </c>
      <c r="J208" s="738">
        <f>(M208/I208)*100</f>
        <v>1.5953150242326333</v>
      </c>
      <c r="K208" s="990">
        <v>0.19750000000000001</v>
      </c>
      <c r="L208" s="1000">
        <v>4</v>
      </c>
      <c r="M208" s="729">
        <f>K208*L208</f>
        <v>0.79</v>
      </c>
      <c r="N208" s="983" t="s">
        <v>435</v>
      </c>
      <c r="O208" s="831">
        <v>0.1875</v>
      </c>
      <c r="P208" s="973">
        <v>43504</v>
      </c>
      <c r="Q208" s="973">
        <v>43518</v>
      </c>
      <c r="R208" s="729">
        <f>(K208-O208)/O208*100</f>
        <v>5.3333333333333375</v>
      </c>
      <c r="S208" s="795">
        <f>IF(INDEX(Historical!$D$7:$D$1442,MATCH(B208,Historical!$B$7:$B$1449,0))=0,"n/a",(INDEX(Historical!$C$7:$C$1442,MATCH(B208,Historical!$B$7:$B$1449,0))/INDEX(Historical!$D$7:$D$1442,MATCH(B208,Historical!$B$7:$B$1449,0))-1)*100)</f>
        <v>4.4444444444444509</v>
      </c>
      <c r="T208" s="795">
        <f>IF(INDEX(Historical!$F$7:$F$1442,MATCH(B208,Historical!$B$7:$B$1449,0))=0,"n/a",((INDEX(Historical!$C$7:$C$1442,MATCH(B208,Historical!$B$7:$B$1449,0))/INDEX(Historical!$F$7:$F$1442,MATCH(B208,Historical!$B$7:$B$1449,0)))^(1/3)-1)*100)</f>
        <v>3.9236390803086385</v>
      </c>
      <c r="U208" s="795">
        <f>IF(INDEX(Historical!$H$7:$H$1442,MATCH(B208,Historical!$B$7:$B$1449,0))=0,"n/a",((INDEX(Historical!$C$7:$C$1442,MATCH(B208,Historical!$B$7:$B$1449,0))/INDEX(Historical!$H$7:$H$1442,MATCH(B208,Historical!$B$7:$B$1449,0)))^(1/5)-1)*100)</f>
        <v>3.2779415436246184</v>
      </c>
      <c r="V208" s="795">
        <f>IF(INDEX(Historical!$O$7:$O$1442,MATCH(B208,Historical!$B$7:$B$1449,0))=0,"n/a",((INDEX(Historical!$C$7:$C$1442,MATCH(B208,Historical!$B$7:$B$1449,0))/INDEX(Historical!$O$7:$O$1442,MATCH(B208,Historical!$B$7:$B$1449,0)))^(1/10)-1)*100)</f>
        <v>2.5430421305122186</v>
      </c>
      <c r="W208" s="796">
        <f>IF(OR(U208&lt;=0,U208="n/a",V208&lt;=0,V208="n/a"),"n/a",U208/V208)</f>
        <v>1.2889843641577328</v>
      </c>
      <c r="X208" s="797">
        <f>IF(OR(AJ208&lt;=0,AJ208="n/a",U208&lt;=0,U208="n/a"),"n/a",U208/AJ208)</f>
        <v>0.12804459154783665</v>
      </c>
      <c r="Y208" s="752"/>
      <c r="Z208" s="738">
        <f>IF(OR(AC208&lt;0.01,AC208="n/a"),"n/a",M208/AC208*100)</f>
        <v>22.766570605187319</v>
      </c>
      <c r="AA208" s="999">
        <f>IF(OR(AC208&lt;0.01,AC208="n/a"),"n/a",I208/AC208)</f>
        <v>14.270893371757925</v>
      </c>
      <c r="AB208" s="1000">
        <v>12</v>
      </c>
      <c r="AC208" s="978">
        <v>3.47</v>
      </c>
      <c r="AD208" s="978">
        <v>1.46</v>
      </c>
      <c r="AE208" s="978">
        <v>3.56</v>
      </c>
      <c r="AF208" s="978">
        <v>3.34</v>
      </c>
      <c r="AG208" s="978">
        <v>8.4</v>
      </c>
      <c r="AH208" s="978">
        <v>259.5</v>
      </c>
      <c r="AI208" s="978">
        <v>16.420000000000002</v>
      </c>
      <c r="AJ208" s="978">
        <v>25.6</v>
      </c>
      <c r="AK208" s="978">
        <v>9.8000000000000007</v>
      </c>
      <c r="AL208" s="991">
        <v>2440</v>
      </c>
      <c r="AM208" s="985">
        <v>0.5</v>
      </c>
      <c r="AN208" s="978">
        <v>1.26</v>
      </c>
      <c r="AO208" s="838">
        <f>IF(U208="n/a","n/a",IF(AA208&lt;0,"n/a",IF(AA208="n/a","n/a",J208+U208-AA208)))</f>
        <v>-9.3976368039006744</v>
      </c>
      <c r="AP208" s="839">
        <f>IF(U208="n/a","n/a",J208+U208)</f>
        <v>4.8732565678572515</v>
      </c>
      <c r="AQ208" s="1001">
        <f>IF(OR(AC208&lt;0.01,AF208="n/a"),"n/a",(I208/SQRT(22.5*AC208*(I208/AF208))-1)*100)</f>
        <v>45.548439988084709</v>
      </c>
      <c r="AR208" s="738">
        <f>INDEX(Historical!$C$7:$C$1442,MATCH(B208,Historical!$B$7:$B$1449,0))*IF(AH208="n/a",1.03,IF(AH208&lt;0,1.01,IF(AH208&gt;10,1.1,(1+AH208/100))))</f>
        <v>0.82720000000000005</v>
      </c>
      <c r="AS208" s="999">
        <f>IF($AI208="n/a",1.03*AR208,IF($AI208&lt;0,1.01*AR208,IF($AI208&gt;10,1.1*AR208,(1+$AI208/100)*AR208)))</f>
        <v>0.90992000000000017</v>
      </c>
      <c r="AT208" s="999">
        <f>IF($AK208="n/a",1.03*AS208,IF($AK208&lt;0,1.01*AS208,IF($AK208&gt;10,1.1*AS208,(1+$AK208/100)*AS208)))</f>
        <v>0.99909216000000023</v>
      </c>
      <c r="AU208" s="999">
        <f>IF($AK208="n/a",1.03*AT208,IF($AK208&lt;0,1.01*AT208,IF($AK208&gt;10,1.1*AT208,(1+$AK208/100)*AT208)))</f>
        <v>1.0970031916800003</v>
      </c>
      <c r="AV208" s="999">
        <f>IF($AK208="n/a",1.03*AU208,IF($AK208&lt;0,1.01*AU208,IF($AK208&gt;10,1.1*AU208,(1+$AK208/100)*AU208)))</f>
        <v>1.2045095044646403</v>
      </c>
      <c r="AW208" s="738">
        <f>SUM(AR208:AV208)</f>
        <v>5.0377248561446413</v>
      </c>
      <c r="AX208" s="846">
        <f>AW208/I208*100</f>
        <v>10.173111583490794</v>
      </c>
      <c r="AY208" s="1080">
        <v>0.35</v>
      </c>
      <c r="AZ208" s="985">
        <v>40.479999999999997</v>
      </c>
      <c r="BA208" s="985">
        <v>0.91999999999999993</v>
      </c>
      <c r="BB208" s="985">
        <v>6.92</v>
      </c>
      <c r="BC208" s="985">
        <v>17.39</v>
      </c>
      <c r="BE208" s="700">
        <v>1968</v>
      </c>
      <c r="BF208" s="1013">
        <f>IF(BE208&gt;2008,0,IF(BE208&gt;2001,1,IF(BE208&gt;1990,2,IF(BE208&gt;1980,3,IF(BE208&gt;1973,4,IF(BE208&gt;1970,5,IF(BE208&gt;1960,6,IF(BE208&gt;1958,7,IF(BE208&gt;1953,8,9)))))))))</f>
        <v>6</v>
      </c>
      <c r="BG208" s="995">
        <v>2.1</v>
      </c>
    </row>
    <row r="209" spans="1:59" ht="11.25" customHeight="1" x14ac:dyDescent="0.2">
      <c r="A209" s="976" t="s">
        <v>513</v>
      </c>
      <c r="B209" s="988" t="s">
        <v>514</v>
      </c>
      <c r="C209" s="1070" t="s">
        <v>108</v>
      </c>
      <c r="D209" s="1070" t="s">
        <v>4401</v>
      </c>
      <c r="E209" s="828">
        <v>20</v>
      </c>
      <c r="F209" s="1148">
        <v>167</v>
      </c>
      <c r="G209" s="1119" t="s">
        <v>106</v>
      </c>
      <c r="H209" s="1119" t="s">
        <v>106</v>
      </c>
      <c r="I209" s="987">
        <v>57.1</v>
      </c>
      <c r="J209" s="738">
        <f>(M209/I209)*100</f>
        <v>3.0823117338003501</v>
      </c>
      <c r="K209" s="997">
        <v>0.44</v>
      </c>
      <c r="L209" s="1000">
        <v>4</v>
      </c>
      <c r="M209" s="729">
        <f>K209*L209</f>
        <v>1.76</v>
      </c>
      <c r="N209" s="983" t="s">
        <v>320</v>
      </c>
      <c r="O209" s="832">
        <v>0.435</v>
      </c>
      <c r="P209" s="973">
        <v>43356</v>
      </c>
      <c r="Q209" s="973">
        <v>43371</v>
      </c>
      <c r="R209" s="729">
        <f>(K209-O209)/O209*100</f>
        <v>1.1494252873563229</v>
      </c>
      <c r="S209" s="795">
        <f>IF(INDEX(Historical!$D$7:$D$1442,MATCH(B209,Historical!$B$7:$B$1449,0))=0,"n/a",(INDEX(Historical!$C$7:$C$1442,MATCH(B209,Historical!$B$7:$B$1449,0))/INDEX(Historical!$D$7:$D$1442,MATCH(B209,Historical!$B$7:$B$1449,0))-1)*100)</f>
        <v>2.941176470588247</v>
      </c>
      <c r="T209" s="795">
        <f>IF(INDEX(Historical!$F$7:$F$1442,MATCH(B209,Historical!$B$7:$B$1449,0))=0,"n/a",((INDEX(Historical!$C$7:$C$1442,MATCH(B209,Historical!$B$7:$B$1449,0))/INDEX(Historical!$F$7:$F$1442,MATCH(B209,Historical!$B$7:$B$1449,0)))^(1/3)-1)*100)</f>
        <v>2.3961154704533749</v>
      </c>
      <c r="U209" s="795">
        <f>IF(INDEX(Historical!$H$7:$H$1442,MATCH(B209,Historical!$B$7:$B$1449,0))=0,"n/a",((INDEX(Historical!$C$7:$C$1442,MATCH(B209,Historical!$B$7:$B$1449,0))/INDEX(Historical!$H$7:$H$1442,MATCH(B209,Historical!$B$7:$B$1449,0)))^(1/5)-1)*100)</f>
        <v>7.6960855891058388</v>
      </c>
      <c r="V209" s="795">
        <f>IF(INDEX(Historical!$O$7:$O$1442,MATCH(B209,Historical!$B$7:$B$1449,0))=0,"n/a",((INDEX(Historical!$C$7:$C$1442,MATCH(B209,Historical!$B$7:$B$1449,0))/INDEX(Historical!$O$7:$O$1442,MATCH(B209,Historical!$B$7:$B$1449,0)))^(1/10)-1)*100)</f>
        <v>7.3045008272090595</v>
      </c>
      <c r="W209" s="796">
        <f>IF(OR(U209&lt;=0,U209="n/a",V209&lt;=0,V209="n/a"),"n/a",U209/V209)</f>
        <v>1.0536086956740613</v>
      </c>
      <c r="X209" s="797" t="str">
        <f>IF(OR(AJ209&lt;=0,AJ209="n/a",U209&lt;=0,U209="n/a"),"n/a",U209/AJ209)</f>
        <v>n/a</v>
      </c>
      <c r="Y209" s="989"/>
      <c r="Z209" s="738" t="str">
        <f>IF(OR(AC209&lt;0.01,AC209="n/a"),"n/a",M209/AC209*100)</f>
        <v>n/a</v>
      </c>
      <c r="AA209" s="999" t="str">
        <f>IF(OR(AC209&lt;0.01,AC209="n/a"),"n/a",I209/AC209)</f>
        <v>n/a</v>
      </c>
      <c r="AB209" s="1000">
        <v>12</v>
      </c>
      <c r="AC209" s="978" t="s">
        <v>137</v>
      </c>
      <c r="AD209" s="978" t="s">
        <v>137</v>
      </c>
      <c r="AE209" s="978" t="s">
        <v>137</v>
      </c>
      <c r="AF209" s="978" t="s">
        <v>137</v>
      </c>
      <c r="AG209" s="978" t="s">
        <v>137</v>
      </c>
      <c r="AH209" s="978" t="s">
        <v>137</v>
      </c>
      <c r="AI209" s="978" t="s">
        <v>137</v>
      </c>
      <c r="AJ209" s="978" t="s">
        <v>137</v>
      </c>
      <c r="AK209" s="978" t="s">
        <v>137</v>
      </c>
      <c r="AL209" s="991" t="s">
        <v>137</v>
      </c>
      <c r="AM209" s="985" t="s">
        <v>137</v>
      </c>
      <c r="AN209" s="978" t="s">
        <v>137</v>
      </c>
      <c r="AO209" s="838" t="str">
        <f>IF(U209="n/a","n/a",IF(AA209&lt;0,"n/a",IF(AA209="n/a","n/a",J209+U209-AA209)))</f>
        <v>n/a</v>
      </c>
      <c r="AP209" s="839">
        <f>IF(U209="n/a","n/a",J209+U209)</f>
        <v>10.778397322906189</v>
      </c>
      <c r="AQ209" s="1001" t="str">
        <f>IF(OR(AC209&lt;0.01,AF209="n/a"),"n/a",(I209/SQRT(22.5*AC209*(I209/AF209))-1)*100)</f>
        <v>n/a</v>
      </c>
      <c r="AR209" s="738">
        <f>INDEX(Historical!$C$7:$C$1442,MATCH(B209,Historical!$B$7:$B$1449,0))*IF(AH209="n/a",1.03,IF(AH209&lt;0,1.01,IF(AH209&gt;10,1.1,(1+AH209/100))))</f>
        <v>1.8025</v>
      </c>
      <c r="AS209" s="999">
        <f>IF($AI209="n/a",1.03*AR209,IF($AI209&lt;0,1.01*AR209,IF($AI209&gt;10,1.1*AR209,(1+$AI209/100)*AR209)))</f>
        <v>1.8565750000000001</v>
      </c>
      <c r="AT209" s="999">
        <f>IF($AK209="n/a",1.03*AS209,IF($AK209&lt;0,1.01*AS209,IF($AK209&gt;10,1.1*AS209,(1+$AK209/100)*AS209)))</f>
        <v>1.9122722500000002</v>
      </c>
      <c r="AU209" s="999">
        <f>IF($AK209="n/a",1.03*AT209,IF($AK209&lt;0,1.01*AT209,IF($AK209&gt;10,1.1*AT209,(1+$AK209/100)*AT209)))</f>
        <v>1.9696404175000002</v>
      </c>
      <c r="AV209" s="999">
        <f>IF($AK209="n/a",1.03*AU209,IF($AK209&lt;0,1.01*AU209,IF($AK209&gt;10,1.1*AU209,(1+$AK209/100)*AU209)))</f>
        <v>2.0287296300250004</v>
      </c>
      <c r="AW209" s="738">
        <f>SUM(AR209:AV209)</f>
        <v>9.5697172975250009</v>
      </c>
      <c r="AX209" s="846">
        <f>AW209/I209*100</f>
        <v>16.759574951882662</v>
      </c>
      <c r="AY209" s="1080" t="s">
        <v>137</v>
      </c>
      <c r="AZ209" s="985" t="s">
        <v>137</v>
      </c>
      <c r="BA209" s="985" t="s">
        <v>137</v>
      </c>
      <c r="BB209" s="985" t="s">
        <v>137</v>
      </c>
      <c r="BC209" s="985" t="s">
        <v>137</v>
      </c>
      <c r="BD209" s="1032" t="s">
        <v>4326</v>
      </c>
      <c r="BE209" s="700">
        <v>1999</v>
      </c>
      <c r="BF209" s="1013">
        <f>IF(BE209&gt;2008,0,IF(BE209&gt;2001,1,IF(BE209&gt;1990,2,IF(BE209&gt;1980,3,IF(BE209&gt;1973,4,IF(BE209&gt;1970,5,IF(BE209&gt;1960,6,IF(BE209&gt;1958,7,IF(BE209&gt;1953,8,9)))))))))</f>
        <v>2</v>
      </c>
      <c r="BG209" s="995" t="s">
        <v>137</v>
      </c>
    </row>
    <row r="210" spans="1:59" ht="11.25" customHeight="1" x14ac:dyDescent="0.2">
      <c r="A210" s="984" t="s">
        <v>1073</v>
      </c>
      <c r="B210" s="988" t="s">
        <v>1074</v>
      </c>
      <c r="C210" s="1070" t="s">
        <v>108</v>
      </c>
      <c r="D210" s="1070" t="s">
        <v>4393</v>
      </c>
      <c r="E210" s="828">
        <v>6</v>
      </c>
      <c r="F210" s="1148">
        <v>690</v>
      </c>
      <c r="G210" s="1273" t="s">
        <v>106</v>
      </c>
      <c r="H210" s="1273" t="s">
        <v>106</v>
      </c>
      <c r="I210" s="987">
        <v>11.75</v>
      </c>
      <c r="J210" s="738">
        <f>(M210/I210)*100</f>
        <v>1.7021276595744681</v>
      </c>
      <c r="K210" s="990">
        <v>0.2</v>
      </c>
      <c r="L210" s="1000">
        <v>1</v>
      </c>
      <c r="M210" s="729">
        <f>K210*L210</f>
        <v>0.2</v>
      </c>
      <c r="N210" s="983" t="s">
        <v>250</v>
      </c>
      <c r="O210" s="831">
        <v>0.16</v>
      </c>
      <c r="P210" s="694">
        <v>43139</v>
      </c>
      <c r="Q210" s="694">
        <v>43167</v>
      </c>
      <c r="R210" s="729">
        <f>(K210-O210)/O210*100</f>
        <v>25.000000000000007</v>
      </c>
      <c r="S210" s="795">
        <f>IF(INDEX(Historical!$D$7:$D$1442,MATCH(B210,Historical!$B$7:$B$1449,0))=0,"n/a",(INDEX(Historical!$C$7:$C$1442,MATCH(B210,Historical!$B$7:$B$1449,0))/INDEX(Historical!$D$7:$D$1442,MATCH(B210,Historical!$B$7:$B$1449,0))-1)*100)</f>
        <v>25</v>
      </c>
      <c r="T210" s="795">
        <f>IF(INDEX(Historical!$F$7:$F$1442,MATCH(B210,Historical!$B$7:$B$1449,0))=0,"n/a",((INDEX(Historical!$C$7:$C$1442,MATCH(B210,Historical!$B$7:$B$1449,0))/INDEX(Historical!$F$7:$F$1442,MATCH(B210,Historical!$B$7:$B$1449,0)))^(1/3)-1)*100)</f>
        <v>35.72088082974534</v>
      </c>
      <c r="U210" s="795">
        <f>IF(INDEX(Historical!$H$7:$H$1442,MATCH(B210,Historical!$B$7:$B$1449,0))=0,"n/a",((INDEX(Historical!$C$7:$C$1442,MATCH(B210,Historical!$B$7:$B$1449,0))/INDEX(Historical!$H$7:$H$1442,MATCH(B210,Historical!$B$7:$B$1449,0)))^(1/5)-1)*100)</f>
        <v>58.489319246111357</v>
      </c>
      <c r="V210" s="795">
        <f>IF(INDEX(Historical!$O$7:$O$1442,MATCH(B210,Historical!$B$7:$B$1449,0))=0,"n/a",((INDEX(Historical!$C$7:$C$1442,MATCH(B210,Historical!$B$7:$B$1449,0))/INDEX(Historical!$O$7:$O$1442,MATCH(B210,Historical!$B$7:$B$1449,0)))^(1/10)-1)*100)</f>
        <v>0</v>
      </c>
      <c r="W210" s="796" t="str">
        <f>IF(OR(U210&lt;=0,U210="n/a",V210&lt;=0,V210="n/a"),"n/a",U210/V210)</f>
        <v>n/a</v>
      </c>
      <c r="X210" s="797">
        <f>IF(OR(AJ210&lt;=0,AJ210="n/a",U210&lt;=0,U210="n/a"),"n/a",U210/AJ210)</f>
        <v>2.3027291041776126</v>
      </c>
      <c r="Y210" s="989"/>
      <c r="Z210" s="738">
        <f>IF(OR(AC210&lt;0.01,AC210="n/a"),"n/a",M210/AC210*100)</f>
        <v>28.571428571428577</v>
      </c>
      <c r="AA210" s="999">
        <f>IF(OR(AC210&lt;0.01,AC210="n/a"),"n/a",I210/AC210)</f>
        <v>16.785714285714288</v>
      </c>
      <c r="AB210" s="1000">
        <v>9</v>
      </c>
      <c r="AC210" s="978">
        <v>0.7</v>
      </c>
      <c r="AD210" s="978" t="s">
        <v>137</v>
      </c>
      <c r="AE210" s="978">
        <v>3.37</v>
      </c>
      <c r="AF210" s="978">
        <v>0.53</v>
      </c>
      <c r="AG210" s="978">
        <v>4.8</v>
      </c>
      <c r="AH210" s="978">
        <v>35.6</v>
      </c>
      <c r="AI210" s="978">
        <v>10.33</v>
      </c>
      <c r="AJ210" s="978">
        <v>25.4</v>
      </c>
      <c r="AK210" s="978" t="s">
        <v>137</v>
      </c>
      <c r="AL210" s="991">
        <v>131.13</v>
      </c>
      <c r="AM210" s="985">
        <v>2.2999999999999998</v>
      </c>
      <c r="AN210" s="978">
        <v>0.18</v>
      </c>
      <c r="AO210" s="838">
        <f>IF(U210="n/a","n/a",IF(AA210&lt;0,"n/a",IF(AA210="n/a","n/a",J210+U210-AA210)))</f>
        <v>43.405732619971531</v>
      </c>
      <c r="AP210" s="839">
        <f>IF(U210="n/a","n/a",J210+U210)</f>
        <v>60.191446905685822</v>
      </c>
      <c r="AQ210" s="1001">
        <f>IF(OR(AC210&lt;0.01,AF210="n/a"),"n/a",(I210/SQRT(22.5*AC210*(I210/AF210))-1)*100)</f>
        <v>-37.119412741544352</v>
      </c>
      <c r="AR210" s="738">
        <f>INDEX(Historical!$C$7:$C$1442,MATCH(B210,Historical!$B$7:$B$1449,0))*IF(AH210="n/a",1.03,IF(AH210&lt;0,1.01,IF(AH210&gt;10,1.1,(1+AH210/100))))</f>
        <v>0.22000000000000003</v>
      </c>
      <c r="AS210" s="999">
        <f>IF($AI210="n/a",1.03*AR210,IF($AI210&lt;0,1.01*AR210,IF($AI210&gt;10,1.1*AR210,(1+$AI210/100)*AR210)))</f>
        <v>0.24200000000000005</v>
      </c>
      <c r="AT210" s="999">
        <f>IF($AK210="n/a",1.03*AS210,IF($AK210&lt;0,1.01*AS210,IF($AK210&gt;10,1.1*AS210,(1+$AK210/100)*AS210)))</f>
        <v>0.24926000000000006</v>
      </c>
      <c r="AU210" s="999">
        <f>IF($AK210="n/a",1.03*AT210,IF($AK210&lt;0,1.01*AT210,IF($AK210&gt;10,1.1*AT210,(1+$AK210/100)*AT210)))</f>
        <v>0.25673780000000007</v>
      </c>
      <c r="AV210" s="999">
        <f>IF($AK210="n/a",1.03*AU210,IF($AK210&lt;0,1.01*AU210,IF($AK210&gt;10,1.1*AU210,(1+$AK210/100)*AU210)))</f>
        <v>0.2644399340000001</v>
      </c>
      <c r="AW210" s="738">
        <f>SUM(AR210:AV210)</f>
        <v>1.2324377340000003</v>
      </c>
      <c r="AX210" s="846">
        <f>AW210/I210*100</f>
        <v>10.488831778723409</v>
      </c>
      <c r="AY210" s="1080">
        <v>0.36</v>
      </c>
      <c r="AZ210" s="985">
        <v>11.899999999999999</v>
      </c>
      <c r="BA210" s="985">
        <v>-17.54</v>
      </c>
      <c r="BB210" s="985">
        <v>2.4899999999999998</v>
      </c>
      <c r="BC210" s="985">
        <v>-11.19</v>
      </c>
      <c r="BE210" s="700">
        <v>2013</v>
      </c>
      <c r="BF210" s="1013">
        <f>IF(BE210&gt;2008,0,IF(BE210&gt;2001,1,IF(BE210&gt;1990,2,IF(BE210&gt;1980,3,IF(BE210&gt;1973,4,IF(BE210&gt;1970,5,IF(BE210&gt;1960,6,IF(BE210&gt;1958,7,IF(BE210&gt;1953,8,9)))))))))</f>
        <v>0</v>
      </c>
      <c r="BG210" s="995">
        <v>0.4</v>
      </c>
    </row>
    <row r="211" spans="1:59" ht="11.25" customHeight="1" x14ac:dyDescent="0.2">
      <c r="A211" s="984" t="s">
        <v>542</v>
      </c>
      <c r="B211" s="988" t="s">
        <v>543</v>
      </c>
      <c r="C211" s="1070" t="s">
        <v>131</v>
      </c>
      <c r="D211" s="1070" t="s">
        <v>4390</v>
      </c>
      <c r="E211" s="828">
        <v>16</v>
      </c>
      <c r="F211" s="1148">
        <v>228</v>
      </c>
      <c r="G211" s="1078" t="s">
        <v>37</v>
      </c>
      <c r="H211" s="1078" t="s">
        <v>115</v>
      </c>
      <c r="I211" s="987">
        <v>70.239999999999995</v>
      </c>
      <c r="J211" s="738">
        <f>(M211/I211)*100</f>
        <v>5.2249430523917999</v>
      </c>
      <c r="K211" s="990">
        <v>0.91749999999999998</v>
      </c>
      <c r="L211" s="1000">
        <v>4</v>
      </c>
      <c r="M211" s="729">
        <f>K211*L211</f>
        <v>3.67</v>
      </c>
      <c r="N211" s="983" t="s">
        <v>327</v>
      </c>
      <c r="O211" s="831">
        <v>0.83499999999999996</v>
      </c>
      <c r="P211" s="973">
        <v>43544</v>
      </c>
      <c r="Q211" s="973">
        <v>43524</v>
      </c>
      <c r="R211" s="729">
        <f>(K211-O211)/O211*100</f>
        <v>9.8802395209580869</v>
      </c>
      <c r="S211" s="795">
        <f>IF(INDEX(Historical!$D$7:$D$1442,MATCH(B211,Historical!$B$7:$B$1449,0))=0,"n/a",(INDEX(Historical!$C$7:$C$1442,MATCH(B211,Historical!$B$7:$B$1449,0))/INDEX(Historical!$D$7:$D$1442,MATCH(B211,Historical!$B$7:$B$1449,0))-1)*100)</f>
        <v>10.049423393739687</v>
      </c>
      <c r="T211" s="795">
        <f>IF(INDEX(Historical!$F$7:$F$1442,MATCH(B211,Historical!$B$7:$B$1449,0))=0,"n/a",((INDEX(Historical!$C$7:$C$1442,MATCH(B211,Historical!$B$7:$B$1449,0))/INDEX(Historical!$F$7:$F$1442,MATCH(B211,Historical!$B$7:$B$1449,0)))^(1/3)-1)*100)</f>
        <v>8.8467754100453924</v>
      </c>
      <c r="U211" s="795">
        <f>IF(INDEX(Historical!$H$7:$H$1442,MATCH(B211,Historical!$B$7:$B$1449,0))=0,"n/a",((INDEX(Historical!$C$7:$C$1442,MATCH(B211,Historical!$B$7:$B$1449,0))/INDEX(Historical!$H$7:$H$1442,MATCH(B211,Historical!$B$7:$B$1449,0)))^(1/5)-1)*100)</f>
        <v>8.2213107607815417</v>
      </c>
      <c r="V211" s="795">
        <f>IF(INDEX(Historical!$O$7:$O$1442,MATCH(B211,Historical!$B$7:$B$1449,0))=0,"n/a",((INDEX(Historical!$C$7:$C$1442,MATCH(B211,Historical!$B$7:$B$1449,0))/INDEX(Historical!$O$7:$O$1442,MATCH(B211,Historical!$B$7:$B$1449,0)))^(1/10)-1)*100)</f>
        <v>7.7727433606074259</v>
      </c>
      <c r="W211" s="796">
        <f>IF(OR(U211&lt;=0,U211="n/a",V211&lt;=0,V211="n/a"),"n/a",U211/V211)</f>
        <v>1.0577103063054254</v>
      </c>
      <c r="X211" s="797">
        <f>IF(OR(AJ211&lt;=0,AJ211="n/a",U211&lt;=0,U211="n/a"),"n/a",U211/AJ211)</f>
        <v>1.3049699620288162</v>
      </c>
      <c r="Y211" s="761"/>
      <c r="Z211" s="738">
        <f>IF(OR(AC211&lt;0.01,AC211="n/a"),"n/a",M211/AC211*100)</f>
        <v>105.45977011494251</v>
      </c>
      <c r="AA211" s="999">
        <f>IF(OR(AC211&lt;0.01,AC211="n/a"),"n/a",I211/AC211)</f>
        <v>20.183908045977009</v>
      </c>
      <c r="AB211" s="1000">
        <v>12</v>
      </c>
      <c r="AC211" s="978">
        <v>3.48</v>
      </c>
      <c r="AD211" s="978">
        <v>3.08</v>
      </c>
      <c r="AE211" s="978">
        <v>4</v>
      </c>
      <c r="AF211" s="978">
        <v>2.4900000000000002</v>
      </c>
      <c r="AG211" s="978">
        <v>17.5</v>
      </c>
      <c r="AH211" s="978">
        <v>-1.7999999999999998</v>
      </c>
      <c r="AI211" s="978">
        <v>4.01</v>
      </c>
      <c r="AJ211" s="978">
        <v>6.3</v>
      </c>
      <c r="AK211" s="978">
        <v>6.54</v>
      </c>
      <c r="AL211" s="991">
        <v>52800</v>
      </c>
      <c r="AM211" s="985">
        <v>0.27999999999999997</v>
      </c>
      <c r="AN211" s="978">
        <v>2.0699999999999998</v>
      </c>
      <c r="AO211" s="838">
        <f>IF(U211="n/a","n/a",IF(AA211&lt;0,"n/a",IF(AA211="n/a","n/a",J211+U211-AA211)))</f>
        <v>-6.737654232803667</v>
      </c>
      <c r="AP211" s="839">
        <f>IF(U211="n/a","n/a",J211+U211)</f>
        <v>13.446253813173342</v>
      </c>
      <c r="AQ211" s="1001">
        <f>IF(OR(AC211&lt;0.01,AF211="n/a"),"n/a",(I211/SQRT(22.5*AC211*(I211/AF211))-1)*100)</f>
        <v>49.455204785741394</v>
      </c>
      <c r="AR211" s="738">
        <f>INDEX(Historical!$C$7:$C$1442,MATCH(B211,Historical!$B$7:$B$1449,0))*IF(AH211="n/a",1.03,IF(AH211&lt;0,1.01,IF(AH211&gt;10,1.1,(1+AH211/100))))</f>
        <v>3.3733999999999997</v>
      </c>
      <c r="AS211" s="999">
        <f>IF($AI211="n/a",1.03*AR211,IF($AI211&lt;0,1.01*AR211,IF($AI211&gt;10,1.1*AR211,(1+$AI211/100)*AR211)))</f>
        <v>3.5086733399999996</v>
      </c>
      <c r="AT211" s="999">
        <f>IF($AK211="n/a",1.03*AS211,IF($AK211&lt;0,1.01*AS211,IF($AK211&gt;10,1.1*AS211,(1+$AK211/100)*AS211)))</f>
        <v>3.7381405764359994</v>
      </c>
      <c r="AU211" s="999">
        <f>IF($AK211="n/a",1.03*AT211,IF($AK211&lt;0,1.01*AT211,IF($AK211&gt;10,1.1*AT211,(1+$AK211/100)*AT211)))</f>
        <v>3.9826149701349136</v>
      </c>
      <c r="AV211" s="999">
        <f>IF($AK211="n/a",1.03*AU211,IF($AK211&lt;0,1.01*AU211,IF($AK211&gt;10,1.1*AU211,(1+$AK211/100)*AU211)))</f>
        <v>4.243077989181737</v>
      </c>
      <c r="AW211" s="738">
        <f>SUM(AR211:AV211)</f>
        <v>18.845906875752647</v>
      </c>
      <c r="AX211" s="846">
        <f>AW211/I211*100</f>
        <v>26.830733023565845</v>
      </c>
      <c r="AY211" s="1080">
        <v>0.22</v>
      </c>
      <c r="AZ211" s="985">
        <v>14.16</v>
      </c>
      <c r="BA211" s="985">
        <v>-9</v>
      </c>
      <c r="BB211" s="985">
        <v>-3.1199999999999997</v>
      </c>
      <c r="BC211" s="985">
        <v>0.54999999999999993</v>
      </c>
      <c r="BE211" s="700">
        <v>2004</v>
      </c>
      <c r="BF211" s="1013">
        <f>IF(BE211&gt;2008,0,IF(BE211&gt;2001,1,IF(BE211&gt;1990,2,IF(BE211&gt;1980,3,IF(BE211&gt;1973,4,IF(BE211&gt;1970,5,IF(BE211&gt;1960,6,IF(BE211&gt;1958,7,IF(BE211&gt;1953,8,9)))))))))</f>
        <v>1</v>
      </c>
      <c r="BG211" s="995">
        <v>4</v>
      </c>
    </row>
    <row r="212" spans="1:59" ht="11.25" customHeight="1" x14ac:dyDescent="0.2">
      <c r="A212" s="984" t="s">
        <v>1117</v>
      </c>
      <c r="B212" s="988" t="s">
        <v>1118</v>
      </c>
      <c r="C212" s="1070" t="s">
        <v>112</v>
      </c>
      <c r="D212" s="1070" t="s">
        <v>4395</v>
      </c>
      <c r="E212" s="828">
        <v>6</v>
      </c>
      <c r="F212" s="1148">
        <v>732</v>
      </c>
      <c r="G212" s="1273" t="s">
        <v>115</v>
      </c>
      <c r="H212" s="1273" t="s">
        <v>115</v>
      </c>
      <c r="I212" s="987">
        <v>49.43</v>
      </c>
      <c r="J212" s="738">
        <f>(M212/I212)*100</f>
        <v>2.8322880841594169</v>
      </c>
      <c r="K212" s="990">
        <v>0.35</v>
      </c>
      <c r="L212" s="1000">
        <v>4</v>
      </c>
      <c r="M212" s="729">
        <f>K212*L212</f>
        <v>1.4</v>
      </c>
      <c r="N212" s="983" t="s">
        <v>263</v>
      </c>
      <c r="O212" s="831">
        <v>0.30499999999999999</v>
      </c>
      <c r="P212" s="973">
        <v>43306</v>
      </c>
      <c r="Q212" s="973">
        <v>43325</v>
      </c>
      <c r="R212" s="729">
        <f>(K212-O212)/O212*100</f>
        <v>14.754098360655732</v>
      </c>
      <c r="S212" s="795">
        <f>IF(INDEX(Historical!$D$7:$D$1442,MATCH(B212,Historical!$B$7:$B$1449,0))=0,"n/a",(INDEX(Historical!$C$7:$C$1442,MATCH(B212,Historical!$B$7:$B$1449,0))/INDEX(Historical!$D$7:$D$1442,MATCH(B212,Historical!$B$7:$B$1449,0))-1)*100)</f>
        <v>29.064039408866993</v>
      </c>
      <c r="T212" s="795">
        <f>IF(INDEX(Historical!$F$7:$F$1442,MATCH(B212,Historical!$B$7:$B$1449,0))=0,"n/a",((INDEX(Historical!$C$7:$C$1442,MATCH(B212,Historical!$B$7:$B$1449,0))/INDEX(Historical!$F$7:$F$1442,MATCH(B212,Historical!$B$7:$B$1449,0)))^(1/3)-1)*100)</f>
        <v>42.786208169964233</v>
      </c>
      <c r="U212" s="795">
        <f>IF(INDEX(Historical!$H$7:$H$1442,MATCH(B212,Historical!$B$7:$B$1449,0))=0,"n/a",((INDEX(Historical!$C$7:$C$1442,MATCH(B212,Historical!$B$7:$B$1449,0))/INDEX(Historical!$H$7:$H$1442,MATCH(B212,Historical!$B$7:$B$1449,0)))^(1/5)-1)*100)</f>
        <v>61.293924836940363</v>
      </c>
      <c r="V212" s="795" t="str">
        <f>IF(INDEX(Historical!$O$7:$O$1442,MATCH(B212,Historical!$B$7:$B$1449,0))=0,"n/a",((INDEX(Historical!$C$7:$C$1442,MATCH(B212,Historical!$B$7:$B$1449,0))/INDEX(Historical!$O$7:$O$1442,MATCH(B212,Historical!$B$7:$B$1449,0)))^(1/10)-1)*100)</f>
        <v>n/a</v>
      </c>
      <c r="W212" s="796" t="str">
        <f>IF(OR(U212&lt;=0,U212="n/a",V212&lt;=0,V212="n/a"),"n/a",U212/V212)</f>
        <v>n/a</v>
      </c>
      <c r="X212" s="797">
        <f>IF(OR(AJ212&lt;=0,AJ212="n/a",U212&lt;=0,U212="n/a"),"n/a",U212/AJ212)</f>
        <v>1.8462025553295289</v>
      </c>
      <c r="Y212" s="741"/>
      <c r="Z212" s="738">
        <f>IF(OR(AC212&lt;0.01,AC212="n/a"),"n/a",M212/AC212*100)</f>
        <v>24.432809773123907</v>
      </c>
      <c r="AA212" s="999">
        <f>IF(OR(AC212&lt;0.01,AC212="n/a"),"n/a",I212/AC212)</f>
        <v>8.6265270506108198</v>
      </c>
      <c r="AB212" s="1000">
        <v>12</v>
      </c>
      <c r="AC212" s="978">
        <v>5.73</v>
      </c>
      <c r="AD212" s="978">
        <v>0.6</v>
      </c>
      <c r="AE212" s="978">
        <v>0.76</v>
      </c>
      <c r="AF212" s="978">
        <v>2.4700000000000002</v>
      </c>
      <c r="AG212" s="978">
        <v>23.5</v>
      </c>
      <c r="AH212" s="978">
        <v>-14.099999999999998</v>
      </c>
      <c r="AI212" s="978">
        <v>6.7299999999999995</v>
      </c>
      <c r="AJ212" s="978">
        <v>33.200000000000003</v>
      </c>
      <c r="AK212" s="978">
        <v>14.330000000000002</v>
      </c>
      <c r="AL212" s="991">
        <v>33880</v>
      </c>
      <c r="AM212" s="985">
        <v>0.1</v>
      </c>
      <c r="AN212" s="978">
        <v>0.68</v>
      </c>
      <c r="AO212" s="838">
        <f>IF(U212="n/a","n/a",IF(AA212&lt;0,"n/a",IF(AA212="n/a","n/a",J212+U212-AA212)))</f>
        <v>55.49968587048896</v>
      </c>
      <c r="AP212" s="839">
        <f>IF(U212="n/a","n/a",J212+U212)</f>
        <v>64.126212921099778</v>
      </c>
      <c r="AQ212" s="1001">
        <f>IF(OR(AC212&lt;0.01,AF212="n/a"),"n/a",(I212/SQRT(22.5*AC212*(I212/AF212))-1)*100)</f>
        <v>-2.6860251785005174</v>
      </c>
      <c r="AR212" s="738">
        <f>INDEX(Historical!$C$7:$C$1442,MATCH(B212,Historical!$B$7:$B$1449,0))*IF(AH212="n/a",1.03,IF(AH212&lt;0,1.01,IF(AH212&gt;10,1.1,(1+AH212/100))))</f>
        <v>1.3231000000000002</v>
      </c>
      <c r="AS212" s="999">
        <f>IF($AI212="n/a",1.03*AR212,IF($AI212&lt;0,1.01*AR212,IF($AI212&gt;10,1.1*AR212,(1+$AI212/100)*AR212)))</f>
        <v>1.41214463</v>
      </c>
      <c r="AT212" s="999">
        <f>IF($AK212="n/a",1.03*AS212,IF($AK212&lt;0,1.01*AS212,IF($AK212&gt;10,1.1*AS212,(1+$AK212/100)*AS212)))</f>
        <v>1.5533590930000001</v>
      </c>
      <c r="AU212" s="999">
        <f>IF($AK212="n/a",1.03*AT212,IF($AK212&lt;0,1.01*AT212,IF($AK212&gt;10,1.1*AT212,(1+$AK212/100)*AT212)))</f>
        <v>1.7086950023000003</v>
      </c>
      <c r="AV212" s="999">
        <f>IF($AK212="n/a",1.03*AU212,IF($AK212&lt;0,1.01*AU212,IF($AK212&gt;10,1.1*AU212,(1+$AK212/100)*AU212)))</f>
        <v>1.8795645025300005</v>
      </c>
      <c r="AW212" s="738">
        <f>SUM(AR212:AV212)</f>
        <v>7.8768632278300004</v>
      </c>
      <c r="AX212" s="846">
        <f>AW212/I212*100</f>
        <v>15.935389900525998</v>
      </c>
      <c r="AY212" s="1080">
        <v>1.1299999999999999</v>
      </c>
      <c r="AZ212" s="985">
        <v>9.65</v>
      </c>
      <c r="BA212" s="985">
        <v>-19.39</v>
      </c>
      <c r="BB212" s="985">
        <v>-5.07</v>
      </c>
      <c r="BC212" s="985">
        <v>-7.99</v>
      </c>
      <c r="BE212" s="700">
        <v>2013</v>
      </c>
      <c r="BF212" s="1013">
        <f>IF(BE212&gt;2008,0,IF(BE212&gt;2001,1,IF(BE212&gt;1990,2,IF(BE212&gt;1980,3,IF(BE212&gt;1973,4,IF(BE212&gt;1970,5,IF(BE212&gt;1960,6,IF(BE212&gt;1958,7,IF(BE212&gt;1953,8,9)))))))))</f>
        <v>0</v>
      </c>
      <c r="BG212" s="995">
        <v>5.5</v>
      </c>
    </row>
    <row r="213" spans="1:59" ht="11.25" customHeight="1" x14ac:dyDescent="0.2">
      <c r="A213" s="976" t="s">
        <v>208</v>
      </c>
      <c r="B213" s="988" t="s">
        <v>209</v>
      </c>
      <c r="C213" s="1070" t="s">
        <v>112</v>
      </c>
      <c r="D213" s="1070" t="s">
        <v>213</v>
      </c>
      <c r="E213" s="828">
        <v>32</v>
      </c>
      <c r="F213" s="1148">
        <v>86</v>
      </c>
      <c r="G213" s="1148" t="s">
        <v>37</v>
      </c>
      <c r="H213" s="1148" t="s">
        <v>37</v>
      </c>
      <c r="I213" s="978">
        <v>47.28</v>
      </c>
      <c r="J213" s="738">
        <f>(M213/I213)*100</f>
        <v>1.6074450084602367</v>
      </c>
      <c r="K213" s="997">
        <v>0.19</v>
      </c>
      <c r="L213" s="1000">
        <v>4</v>
      </c>
      <c r="M213" s="729">
        <f>K213*L213</f>
        <v>0.76</v>
      </c>
      <c r="N213" s="983" t="s">
        <v>210</v>
      </c>
      <c r="O213" s="832">
        <v>0.18</v>
      </c>
      <c r="P213" s="973">
        <v>43259</v>
      </c>
      <c r="Q213" s="973">
        <v>43279</v>
      </c>
      <c r="R213" s="729">
        <f>(K213-O213)/O213*100</f>
        <v>5.5555555555555607</v>
      </c>
      <c r="S213" s="795">
        <f>IF(INDEX(Historical!$D$7:$D$1442,MATCH(B213,Historical!$B$7:$B$1449,0))=0,"n/a",(INDEX(Historical!$C$7:$C$1442,MATCH(B213,Historical!$B$7:$B$1449,0))/INDEX(Historical!$D$7:$D$1442,MATCH(B213,Historical!$B$7:$B$1449,0))-1)*100)</f>
        <v>5.6338028169014231</v>
      </c>
      <c r="T213" s="795">
        <f>IF(INDEX(Historical!$F$7:$F$1442,MATCH(B213,Historical!$B$7:$B$1449,0))=0,"n/a",((INDEX(Historical!$C$7:$C$1442,MATCH(B213,Historical!$B$7:$B$1449,0))/INDEX(Historical!$F$7:$F$1442,MATCH(B213,Historical!$B$7:$B$1449,0)))^(1/3)-1)*100)</f>
        <v>3.831426397387494</v>
      </c>
      <c r="U213" s="795">
        <f>IF(INDEX(Historical!$H$7:$H$1442,MATCH(B213,Historical!$B$7:$B$1449,0))=0,"n/a",((INDEX(Historical!$C$7:$C$1442,MATCH(B213,Historical!$B$7:$B$1449,0))/INDEX(Historical!$H$7:$H$1442,MATCH(B213,Historical!$B$7:$B$1449,0)))^(1/5)-1)*100)</f>
        <v>8.4471771197698544</v>
      </c>
      <c r="V213" s="795">
        <f>IF(INDEX(Historical!$O$7:$O$1442,MATCH(B213,Historical!$B$7:$B$1449,0))=0,"n/a",((INDEX(Historical!$C$7:$C$1442,MATCH(B213,Historical!$B$7:$B$1449,0))/INDEX(Historical!$O$7:$O$1442,MATCH(B213,Historical!$B$7:$B$1449,0)))^(1/10)-1)*100)</f>
        <v>12.920586405833623</v>
      </c>
      <c r="W213" s="796">
        <f>IF(OR(U213&lt;=0,U213="n/a",V213&lt;=0,V213="n/a"),"n/a",U213/V213)</f>
        <v>0.65377660536800164</v>
      </c>
      <c r="X213" s="797" t="str">
        <f>IF(OR(AJ213&lt;=0,AJ213="n/a",U213&lt;=0,U213="n/a"),"n/a",U213/AJ213)</f>
        <v>n/a</v>
      </c>
      <c r="Y213" s="989"/>
      <c r="Z213" s="738">
        <f>IF(OR(AC213&lt;0.01,AC213="n/a"),"n/a",M213/AC213*100)</f>
        <v>47.79874213836478</v>
      </c>
      <c r="AA213" s="999">
        <f>IF(OR(AC213&lt;0.01,AC213="n/a"),"n/a",I213/AC213)</f>
        <v>29.735849056603772</v>
      </c>
      <c r="AB213" s="1000">
        <v>7</v>
      </c>
      <c r="AC213" s="978">
        <v>1.59</v>
      </c>
      <c r="AD213" s="978">
        <v>2.97</v>
      </c>
      <c r="AE213" s="978">
        <v>2.1800000000000002</v>
      </c>
      <c r="AF213" s="978">
        <v>7.16</v>
      </c>
      <c r="AG213" s="978">
        <v>23</v>
      </c>
      <c r="AH213" s="978">
        <v>-14.299999999999999</v>
      </c>
      <c r="AI213" s="978">
        <v>9.19</v>
      </c>
      <c r="AJ213" s="978">
        <v>-2</v>
      </c>
      <c r="AK213" s="978">
        <v>10</v>
      </c>
      <c r="AL213" s="991">
        <v>6090</v>
      </c>
      <c r="AM213" s="985">
        <v>0.3</v>
      </c>
      <c r="AN213" s="978">
        <v>0.83</v>
      </c>
      <c r="AO213" s="838">
        <f>IF(U213="n/a","n/a",IF(AA213&lt;0,"n/a",IF(AA213="n/a","n/a",J213+U213-AA213)))</f>
        <v>-19.681226928373682</v>
      </c>
      <c r="AP213" s="839">
        <f>IF(U213="n/a","n/a",J213+U213)</f>
        <v>10.054622128230092</v>
      </c>
      <c r="AQ213" s="1001">
        <f>IF(OR(AC213&lt;0.01,AF213="n/a"),"n/a",(I213/SQRT(22.5*AC213*(I213/AF213))-1)*100)</f>
        <v>207.61352321471537</v>
      </c>
      <c r="AR213" s="738">
        <f>INDEX(Historical!$C$7:$C$1442,MATCH(B213,Historical!$B$7:$B$1449,0))*IF(AH213="n/a",1.03,IF(AH213&lt;0,1.01,IF(AH213&gt;10,1.1,(1+AH213/100))))</f>
        <v>0.75750000000000006</v>
      </c>
      <c r="AS213" s="999">
        <f>IF($AI213="n/a",1.03*AR213,IF($AI213&lt;0,1.01*AR213,IF($AI213&gt;10,1.1*AR213,(1+$AI213/100)*AR213)))</f>
        <v>0.82711425000000016</v>
      </c>
      <c r="AT213" s="999">
        <f>IF($AK213="n/a",1.03*AS213,IF($AK213&lt;0,1.01*AS213,IF($AK213&gt;10,1.1*AS213,(1+$AK213/100)*AS213)))</f>
        <v>0.90982567500000022</v>
      </c>
      <c r="AU213" s="999">
        <f>IF($AK213="n/a",1.03*AT213,IF($AK213&lt;0,1.01*AT213,IF($AK213&gt;10,1.1*AT213,(1+$AK213/100)*AT213)))</f>
        <v>1.0008082425000002</v>
      </c>
      <c r="AV213" s="999">
        <f>IF($AK213="n/a",1.03*AU213,IF($AK213&lt;0,1.01*AU213,IF($AK213&gt;10,1.1*AU213,(1+$AK213/100)*AU213)))</f>
        <v>1.1008890667500004</v>
      </c>
      <c r="AW213" s="738">
        <f>SUM(AR213:AV213)</f>
        <v>4.5961372342500013</v>
      </c>
      <c r="AX213" s="846">
        <f>AW213/I213*100</f>
        <v>9.7211024413071101</v>
      </c>
      <c r="AY213" s="1080">
        <v>1.44</v>
      </c>
      <c r="AZ213" s="985">
        <v>17.41</v>
      </c>
      <c r="BA213" s="985">
        <v>-20.440000000000001</v>
      </c>
      <c r="BB213" s="985">
        <v>-1.31</v>
      </c>
      <c r="BC213" s="985">
        <v>-3.9600000000000004</v>
      </c>
      <c r="BE213" s="700">
        <v>1987</v>
      </c>
      <c r="BF213" s="1013">
        <f>IF(BE213&gt;2008,0,IF(BE213&gt;2001,1,IF(BE213&gt;1990,2,IF(BE213&gt;1980,3,IF(BE213&gt;1973,4,IF(BE213&gt;1970,5,IF(BE213&gt;1960,6,IF(BE213&gt;1958,7,IF(BE213&gt;1953,8,9)))))))))</f>
        <v>3</v>
      </c>
      <c r="BG213" s="995">
        <v>9.3000000000000007</v>
      </c>
    </row>
    <row r="214" spans="1:59" ht="11.25" customHeight="1" x14ac:dyDescent="0.2">
      <c r="A214" s="976" t="s">
        <v>1121</v>
      </c>
      <c r="B214" s="988" t="s">
        <v>1122</v>
      </c>
      <c r="C214" s="1070" t="s">
        <v>247</v>
      </c>
      <c r="D214" s="1070" t="s">
        <v>4410</v>
      </c>
      <c r="E214" s="829">
        <v>8</v>
      </c>
      <c r="F214" s="1148">
        <v>449</v>
      </c>
      <c r="G214" s="1092" t="s">
        <v>106</v>
      </c>
      <c r="H214" s="1092" t="s">
        <v>106</v>
      </c>
      <c r="I214" s="987">
        <v>66.790000000000006</v>
      </c>
      <c r="J214" s="738">
        <f>(M214/I214)*100</f>
        <v>0.59889204970804011</v>
      </c>
      <c r="K214" s="990">
        <v>0.1</v>
      </c>
      <c r="L214" s="1000">
        <v>4</v>
      </c>
      <c r="M214" s="729">
        <f>K214*L214</f>
        <v>0.4</v>
      </c>
      <c r="N214" s="983" t="s">
        <v>725</v>
      </c>
      <c r="O214" s="831">
        <v>7.0000000000000007E-2</v>
      </c>
      <c r="P214" s="979">
        <v>43006</v>
      </c>
      <c r="Q214" s="979">
        <v>43038</v>
      </c>
      <c r="R214" s="729">
        <f>(K214-O214)/O214*100</f>
        <v>42.857142857142847</v>
      </c>
      <c r="S214" s="795">
        <f>IF(INDEX(Historical!$D$7:$D$1442,MATCH(B214,Historical!$B$7:$B$1449,0))=0,"n/a",(INDEX(Historical!$C$7:$C$1442,MATCH(B214,Historical!$B$7:$B$1449,0))/INDEX(Historical!$D$7:$D$1442,MATCH(B214,Historical!$B$7:$B$1449,0))-1)*100)</f>
        <v>29.032258064516103</v>
      </c>
      <c r="T214" s="795">
        <f>IF(INDEX(Historical!$F$7:$F$1442,MATCH(B214,Historical!$B$7:$B$1449,0))=0,"n/a",((INDEX(Historical!$C$7:$C$1442,MATCH(B214,Historical!$B$7:$B$1449,0))/INDEX(Historical!$F$7:$F$1442,MATCH(B214,Historical!$B$7:$B$1449,0)))^(1/3)-1)*100)</f>
        <v>16.960709528514649</v>
      </c>
      <c r="U214" s="795">
        <f>IF(INDEX(Historical!$H$7:$H$1442,MATCH(B214,Historical!$B$7:$B$1449,0))=0,"n/a",((INDEX(Historical!$C$7:$C$1442,MATCH(B214,Historical!$B$7:$B$1449,0))/INDEX(Historical!$H$7:$H$1442,MATCH(B214,Historical!$B$7:$B$1449,0)))^(1/5)-1)*100)</f>
        <v>13.754383035188301</v>
      </c>
      <c r="V214" s="795">
        <f>IF(INDEX(Historical!$O$7:$O$1442,MATCH(B214,Historical!$B$7:$B$1449,0))=0,"n/a",((INDEX(Historical!$C$7:$C$1442,MATCH(B214,Historical!$B$7:$B$1449,0))/INDEX(Historical!$O$7:$O$1442,MATCH(B214,Historical!$B$7:$B$1449,0)))^(1/10)-1)*100)</f>
        <v>9.5958226385217227</v>
      </c>
      <c r="W214" s="796">
        <f>IF(OR(U214&lt;=0,U214="n/a",V214&lt;=0,V214="n/a"),"n/a",U214/V214)</f>
        <v>1.4333719529133797</v>
      </c>
      <c r="X214" s="797" t="str">
        <f>IF(OR(AJ214&lt;=0,AJ214="n/a",U214&lt;=0,U214="n/a"),"n/a",U214/AJ214)</f>
        <v>n/a</v>
      </c>
      <c r="Y214" s="763" t="s">
        <v>4463</v>
      </c>
      <c r="Z214" s="738">
        <f>IF(OR(AC214&lt;0.01,AC214="n/a"),"n/a",M214/AC214*100)</f>
        <v>6.8610634648370503</v>
      </c>
      <c r="AA214" s="999">
        <f>IF(OR(AC214&lt;0.01,AC214="n/a"),"n/a",I214/AC214)</f>
        <v>11.456260720411665</v>
      </c>
      <c r="AB214" s="1000">
        <v>1</v>
      </c>
      <c r="AC214" s="978">
        <v>5.83</v>
      </c>
      <c r="AD214" s="978">
        <v>2.11</v>
      </c>
      <c r="AE214" s="978">
        <v>0.26</v>
      </c>
      <c r="AF214" s="978">
        <v>1.1200000000000001</v>
      </c>
      <c r="AG214" s="978">
        <v>14.499999999999998</v>
      </c>
      <c r="AH214" s="978">
        <v>-1</v>
      </c>
      <c r="AI214" s="978">
        <v>-2.7</v>
      </c>
      <c r="AJ214" s="978">
        <v>-6.6000000000000005</v>
      </c>
      <c r="AK214" s="978">
        <v>5.42</v>
      </c>
      <c r="AL214" s="991">
        <v>1680</v>
      </c>
      <c r="AM214" s="985">
        <v>15.6</v>
      </c>
      <c r="AN214" s="978">
        <v>0.47</v>
      </c>
      <c r="AO214" s="838">
        <f>IF(U214="n/a","n/a",IF(AA214&lt;0,"n/a",IF(AA214="n/a","n/a",J214+U214-AA214)))</f>
        <v>2.8970143644846758</v>
      </c>
      <c r="AP214" s="839">
        <f>IF(U214="n/a","n/a",J214+U214)</f>
        <v>14.353275084896341</v>
      </c>
      <c r="AQ214" s="1001">
        <f>IF(OR(AC214&lt;0.01,AF214="n/a"),"n/a",(I214/SQRT(22.5*AC214*(I214/AF214))-1)*100)</f>
        <v>-24.483961948144007</v>
      </c>
      <c r="AR214" s="738">
        <f>INDEX(Historical!$C$7:$C$1442,MATCH(B214,Historical!$B$7:$B$1449,0))*IF(AH214="n/a",1.03,IF(AH214&lt;0,1.01,IF(AH214&gt;10,1.1,(1+AH214/100))))</f>
        <v>0.40400000000000003</v>
      </c>
      <c r="AS214" s="999">
        <f>IF($AI214="n/a",1.03*AR214,IF($AI214&lt;0,1.01*AR214,IF($AI214&gt;10,1.1*AR214,(1+$AI214/100)*AR214)))</f>
        <v>0.40804000000000001</v>
      </c>
      <c r="AT214" s="999">
        <f>IF($AK214="n/a",1.03*AS214,IF($AK214&lt;0,1.01*AS214,IF($AK214&gt;10,1.1*AS214,(1+$AK214/100)*AS214)))</f>
        <v>0.43015576800000005</v>
      </c>
      <c r="AU214" s="999">
        <f>IF($AK214="n/a",1.03*AT214,IF($AK214&lt;0,1.01*AT214,IF($AK214&gt;10,1.1*AT214,(1+$AK214/100)*AT214)))</f>
        <v>0.45347021062560006</v>
      </c>
      <c r="AV214" s="999">
        <f>IF($AK214="n/a",1.03*AU214,IF($AK214&lt;0,1.01*AU214,IF($AK214&gt;10,1.1*AU214,(1+$AK214/100)*AU214)))</f>
        <v>0.47804829604150761</v>
      </c>
      <c r="AW214" s="738">
        <f>SUM(AR214:AV214)</f>
        <v>2.1737142746671081</v>
      </c>
      <c r="AX214" s="846">
        <f>AW214/I214*100</f>
        <v>3.2545504935875247</v>
      </c>
      <c r="AY214" s="1080">
        <v>0.86</v>
      </c>
      <c r="AZ214" s="985">
        <v>19.850000000000001</v>
      </c>
      <c r="BA214" s="985">
        <v>-32.36</v>
      </c>
      <c r="BB214" s="985">
        <v>4.1500000000000004</v>
      </c>
      <c r="BC214" s="985">
        <v>-11.88</v>
      </c>
      <c r="BE214" s="700">
        <v>2012</v>
      </c>
      <c r="BF214" s="1013">
        <f>IF(BE214&gt;2008,0,IF(BE214&gt;2001,1,IF(BE214&gt;1990,2,IF(BE214&gt;1980,3,IF(BE214&gt;1973,4,IF(BE214&gt;1970,5,IF(BE214&gt;1960,6,IF(BE214&gt;1958,7,IF(BE214&gt;1953,8,9)))))))))</f>
        <v>0</v>
      </c>
      <c r="BG214" s="995">
        <v>6.5</v>
      </c>
    </row>
    <row r="215" spans="1:59" s="874" customFormat="1" ht="11.25" customHeight="1" x14ac:dyDescent="0.2">
      <c r="A215" s="733" t="s">
        <v>1131</v>
      </c>
      <c r="B215" s="882" t="s">
        <v>1132</v>
      </c>
      <c r="C215" s="1070" t="s">
        <v>4381</v>
      </c>
      <c r="D215" s="1070" t="s">
        <v>4382</v>
      </c>
      <c r="E215" s="854">
        <v>9</v>
      </c>
      <c r="F215" s="1148">
        <v>418</v>
      </c>
      <c r="G215" s="1272" t="s">
        <v>106</v>
      </c>
      <c r="H215" s="1272" t="s">
        <v>106</v>
      </c>
      <c r="I215" s="855">
        <v>37.83</v>
      </c>
      <c r="J215" s="856">
        <f>(M215/I215)*100</f>
        <v>2.7491408934707908</v>
      </c>
      <c r="K215" s="857">
        <v>0.26</v>
      </c>
      <c r="L215" s="858">
        <v>4</v>
      </c>
      <c r="M215" s="859">
        <f>K215*L215</f>
        <v>1.04</v>
      </c>
      <c r="N215" s="860" t="s">
        <v>493</v>
      </c>
      <c r="O215" s="861">
        <v>0.25</v>
      </c>
      <c r="P215" s="862">
        <v>43462</v>
      </c>
      <c r="Q215" s="862">
        <v>43480</v>
      </c>
      <c r="R215" s="859">
        <f>(K215-O215)/O215*100</f>
        <v>4.0000000000000036</v>
      </c>
      <c r="S215" s="795">
        <f>IF(INDEX(Historical!$D$7:$D$1442,MATCH(B215,Historical!$B$7:$B$1449,0))=0,"n/a",(INDEX(Historical!$C$7:$C$1442,MATCH(B215,Historical!$B$7:$B$1449,0))/INDEX(Historical!$D$7:$D$1442,MATCH(B215,Historical!$B$7:$B$1449,0))-1)*100)</f>
        <v>8.6956521739130377</v>
      </c>
      <c r="T215" s="795">
        <f>IF(INDEX(Historical!$F$7:$F$1442,MATCH(B215,Historical!$B$7:$B$1449,0))=0,"n/a",((INDEX(Historical!$C$7:$C$1442,MATCH(B215,Historical!$B$7:$B$1449,0))/INDEX(Historical!$F$7:$F$1442,MATCH(B215,Historical!$B$7:$B$1449,0)))^(1/3)-1)*100)</f>
        <v>5.983983294832651</v>
      </c>
      <c r="U215" s="795">
        <f>IF(INDEX(Historical!$H$7:$H$1442,MATCH(B215,Historical!$B$7:$B$1449,0))=0,"n/a",((INDEX(Historical!$C$7:$C$1442,MATCH(B215,Historical!$B$7:$B$1449,0))/INDEX(Historical!$H$7:$H$1442,MATCH(B215,Historical!$B$7:$B$1449,0)))^(1/5)-1)*100)</f>
        <v>6.790716584560208</v>
      </c>
      <c r="V215" s="795">
        <f>IF(INDEX(Historical!$O$7:$O$1442,MATCH(B215,Historical!$B$7:$B$1449,0))=0,"n/a",((INDEX(Historical!$C$7:$C$1442,MATCH(B215,Historical!$B$7:$B$1449,0))/INDEX(Historical!$O$7:$O$1442,MATCH(B215,Historical!$B$7:$B$1449,0)))^(1/10)-1)*100)</f>
        <v>3.0917228500034089</v>
      </c>
      <c r="W215" s="863">
        <f>IF(OR(U215&lt;=0,U215="n/a",V215&lt;=0,V215="n/a"),"n/a",U215/V215)</f>
        <v>2.1964182800384973</v>
      </c>
      <c r="X215" s="864">
        <f>IF(OR(AJ215&lt;=0,AJ215="n/a",U215&lt;=0,U215="n/a"),"n/a",U215/AJ215)</f>
        <v>0.23176507114539963</v>
      </c>
      <c r="Y215" s="865"/>
      <c r="Z215" s="856">
        <f>IF(OR(AC215&lt;0.01,AC215="n/a"),"n/a",M215/AC215*100)</f>
        <v>148.57142857142858</v>
      </c>
      <c r="AA215" s="866">
        <f>IF(OR(AC215&lt;0.01,AC215="n/a"),"n/a",I215/AC215)</f>
        <v>54.042857142857144</v>
      </c>
      <c r="AB215" s="858">
        <v>12</v>
      </c>
      <c r="AC215" s="867">
        <v>0.7</v>
      </c>
      <c r="AD215" s="867">
        <v>6.74</v>
      </c>
      <c r="AE215" s="867">
        <v>7.32</v>
      </c>
      <c r="AF215" s="867">
        <v>2.62</v>
      </c>
      <c r="AG215" s="867">
        <v>4.9000000000000004</v>
      </c>
      <c r="AH215" s="867">
        <v>5</v>
      </c>
      <c r="AI215" s="867">
        <v>10.41</v>
      </c>
      <c r="AJ215" s="867">
        <v>29.299999999999997</v>
      </c>
      <c r="AK215" s="867">
        <v>8</v>
      </c>
      <c r="AL215" s="868">
        <v>6330</v>
      </c>
      <c r="AM215" s="869">
        <v>5.79</v>
      </c>
      <c r="AN215" s="867">
        <v>1.68</v>
      </c>
      <c r="AO215" s="870">
        <f>IF(U215="n/a","n/a",IF(AA215&lt;0,"n/a",IF(AA215="n/a","n/a",J215+U215-AA215)))</f>
        <v>-44.502999664826149</v>
      </c>
      <c r="AP215" s="871">
        <f>IF(U215="n/a","n/a",J215+U215)</f>
        <v>9.5398574780309993</v>
      </c>
      <c r="AQ215" s="872">
        <f>IF(OR(AC215&lt;0.01,AF215="n/a"),"n/a",(I215/SQRT(22.5*AC215*(I215/AF215))-1)*100)</f>
        <v>150.85833604228657</v>
      </c>
      <c r="AR215" s="738">
        <f>INDEX(Historical!$C$7:$C$1442,MATCH(B215,Historical!$B$7:$B$1449,0))*IF(AH215="n/a",1.03,IF(AH215&lt;0,1.01,IF(AH215&gt;10,1.1,(1+AH215/100))))</f>
        <v>1.05</v>
      </c>
      <c r="AS215" s="866">
        <f>IF($AI215="n/a",1.03*AR215,IF($AI215&lt;0,1.01*AR215,IF($AI215&gt;10,1.1*AR215,(1+$AI215/100)*AR215)))</f>
        <v>1.1550000000000002</v>
      </c>
      <c r="AT215" s="866">
        <f>IF($AK215="n/a",1.03*AS215,IF($AK215&lt;0,1.01*AS215,IF($AK215&gt;10,1.1*AS215,(1+$AK215/100)*AS215)))</f>
        <v>1.2474000000000003</v>
      </c>
      <c r="AU215" s="866">
        <f>IF($AK215="n/a",1.03*AT215,IF($AK215&lt;0,1.01*AT215,IF($AK215&gt;10,1.1*AT215,(1+$AK215/100)*AT215)))</f>
        <v>1.3471920000000004</v>
      </c>
      <c r="AV215" s="866">
        <f>IF($AK215="n/a",1.03*AU215,IF($AK215&lt;0,1.01*AU215,IF($AK215&gt;10,1.1*AU215,(1+$AK215/100)*AU215)))</f>
        <v>1.4549673600000006</v>
      </c>
      <c r="AW215" s="856">
        <f>SUM(AR215:AV215)</f>
        <v>6.2545593600000009</v>
      </c>
      <c r="AX215" s="873">
        <f>AW215/I215*100</f>
        <v>16.533331641554323</v>
      </c>
      <c r="AY215" s="1081">
        <v>0.78</v>
      </c>
      <c r="AZ215" s="869">
        <v>17.05</v>
      </c>
      <c r="BA215" s="869">
        <v>-7.42</v>
      </c>
      <c r="BB215" s="869">
        <v>7.0000000000000009</v>
      </c>
      <c r="BC215" s="869">
        <v>1.06</v>
      </c>
      <c r="BD215" s="1033"/>
      <c r="BE215" s="700">
        <v>2011</v>
      </c>
      <c r="BF215" s="1013">
        <f>IF(BE215&gt;2008,0,IF(BE215&gt;2001,1,IF(BE215&gt;1990,2,IF(BE215&gt;1980,3,IF(BE215&gt;1973,4,IF(BE215&gt;1970,5,IF(BE215&gt;1960,6,IF(BE215&gt;1958,7,IF(BE215&gt;1953,8,9)))))))))</f>
        <v>0</v>
      </c>
      <c r="BG215" s="931">
        <v>1.4000000000000001</v>
      </c>
    </row>
    <row r="216" spans="1:59" ht="11.25" customHeight="1" x14ac:dyDescent="0.2">
      <c r="A216" s="976" t="s">
        <v>1123</v>
      </c>
      <c r="B216" s="988" t="s">
        <v>1124</v>
      </c>
      <c r="C216" s="1070" t="s">
        <v>108</v>
      </c>
      <c r="D216" s="1070" t="s">
        <v>4406</v>
      </c>
      <c r="E216" s="828">
        <v>8</v>
      </c>
      <c r="F216" s="1148">
        <v>527</v>
      </c>
      <c r="G216" s="1133" t="s">
        <v>37</v>
      </c>
      <c r="H216" s="1133" t="s">
        <v>115</v>
      </c>
      <c r="I216" s="987">
        <v>67.489999999999995</v>
      </c>
      <c r="J216" s="738">
        <f>(M216/I216)*100</f>
        <v>2.3707215883834643</v>
      </c>
      <c r="K216" s="990">
        <v>0.4</v>
      </c>
      <c r="L216" s="1000">
        <v>4</v>
      </c>
      <c r="M216" s="729">
        <f>K216*L216</f>
        <v>1.6</v>
      </c>
      <c r="N216" s="983" t="s">
        <v>429</v>
      </c>
      <c r="O216" s="831">
        <v>0.35</v>
      </c>
      <c r="P216" s="973">
        <v>43334</v>
      </c>
      <c r="Q216" s="973">
        <v>43349</v>
      </c>
      <c r="R216" s="729">
        <f>(K216-O216)/O216*100</f>
        <v>14.285714285714299</v>
      </c>
      <c r="S216" s="795">
        <f>IF(INDEX(Historical!$D$7:$D$1442,MATCH(B216,Historical!$B$7:$B$1449,0))=0,"n/a",(INDEX(Historical!$C$7:$C$1442,MATCH(B216,Historical!$B$7:$B$1449,0))/INDEX(Historical!$D$7:$D$1442,MATCH(B216,Historical!$B$7:$B$1449,0))-1)*100)</f>
        <v>15.384615384615397</v>
      </c>
      <c r="T216" s="795">
        <f>IF(INDEX(Historical!$F$7:$F$1442,MATCH(B216,Historical!$B$7:$B$1449,0))=0,"n/a",((INDEX(Historical!$C$7:$C$1442,MATCH(B216,Historical!$B$7:$B$1449,0))/INDEX(Historical!$F$7:$F$1442,MATCH(B216,Historical!$B$7:$B$1449,0)))^(1/3)-1)*100)</f>
        <v>11.57215834702825</v>
      </c>
      <c r="U216" s="795">
        <f>IF(INDEX(Historical!$H$7:$H$1442,MATCH(B216,Historical!$B$7:$B$1449,0))=0,"n/a",((INDEX(Historical!$C$7:$C$1442,MATCH(B216,Historical!$B$7:$B$1449,0))/INDEX(Historical!$H$7:$H$1442,MATCH(B216,Historical!$B$7:$B$1449,0)))^(1/5)-1)*100)</f>
        <v>15.178629837003488</v>
      </c>
      <c r="V216" s="795">
        <f>IF(INDEX(Historical!$O$7:$O$1442,MATCH(B216,Historical!$B$7:$B$1449,0))=0,"n/a",((INDEX(Historical!$C$7:$C$1442,MATCH(B216,Historical!$B$7:$B$1449,0))/INDEX(Historical!$O$7:$O$1442,MATCH(B216,Historical!$B$7:$B$1449,0)))^(1/10)-1)*100)</f>
        <v>20.112443398143132</v>
      </c>
      <c r="W216" s="796">
        <f>IF(OR(U216&lt;=0,U216="n/a",V216&lt;=0,V216="n/a"),"n/a",U216/V216)</f>
        <v>0.75468850484893568</v>
      </c>
      <c r="X216" s="797">
        <f>IF(OR(AJ216&lt;=0,AJ216="n/a",U216&lt;=0,U216="n/a"),"n/a",U216/AJ216)</f>
        <v>0.19585328821939985</v>
      </c>
      <c r="Y216" s="752"/>
      <c r="Z216" s="738">
        <f>IF(OR(AC216&lt;0.01,AC216="n/a"),"n/a",M216/AC216*100)</f>
        <v>19.753086419753089</v>
      </c>
      <c r="AA216" s="999">
        <f>IF(OR(AC216&lt;0.01,AC216="n/a"),"n/a",I216/AC216)</f>
        <v>8.3320987654320984</v>
      </c>
      <c r="AB216" s="1000">
        <v>12</v>
      </c>
      <c r="AC216" s="978">
        <v>8.1</v>
      </c>
      <c r="AD216" s="978">
        <v>0.49</v>
      </c>
      <c r="AE216" s="978">
        <v>2.1800000000000002</v>
      </c>
      <c r="AF216" s="978">
        <v>2.2000000000000002</v>
      </c>
      <c r="AG216" s="978">
        <v>21.8</v>
      </c>
      <c r="AH216" s="978">
        <v>3</v>
      </c>
      <c r="AI216" s="978">
        <v>9.44</v>
      </c>
      <c r="AJ216" s="978">
        <v>77.5</v>
      </c>
      <c r="AK216" s="978">
        <v>17.059999999999999</v>
      </c>
      <c r="AL216" s="991">
        <v>23010</v>
      </c>
      <c r="AM216" s="985">
        <v>0.6</v>
      </c>
      <c r="AN216" s="978">
        <v>2.58</v>
      </c>
      <c r="AO216" s="838">
        <f>IF(U216="n/a","n/a",IF(AA216&lt;0,"n/a",IF(AA216="n/a","n/a",J216+U216-AA216)))</f>
        <v>9.2172526599548537</v>
      </c>
      <c r="AP216" s="839">
        <f>IF(U216="n/a","n/a",J216+U216)</f>
        <v>17.549351425386952</v>
      </c>
      <c r="AQ216" s="1001">
        <f>IF(OR(AC216&lt;0.01,AF216="n/a"),"n/a",(I216/SQRT(22.5*AC216*(I216/AF216))-1)*100)</f>
        <v>-9.739593314182537</v>
      </c>
      <c r="AR216" s="738">
        <f>INDEX(Historical!$C$7:$C$1442,MATCH(B216,Historical!$B$7:$B$1449,0))*IF(AH216="n/a",1.03,IF(AH216&lt;0,1.01,IF(AH216&gt;10,1.1,(1+AH216/100))))</f>
        <v>1.5449999999999999</v>
      </c>
      <c r="AS216" s="999">
        <f>IF($AI216="n/a",1.03*AR216,IF($AI216&lt;0,1.01*AR216,IF($AI216&gt;10,1.1*AR216,(1+$AI216/100)*AR216)))</f>
        <v>1.6908479999999999</v>
      </c>
      <c r="AT216" s="999">
        <f>IF($AK216="n/a",1.03*AS216,IF($AK216&lt;0,1.01*AS216,IF($AK216&gt;10,1.1*AS216,(1+$AK216/100)*AS216)))</f>
        <v>1.8599327999999999</v>
      </c>
      <c r="AU216" s="999">
        <f>IF($AK216="n/a",1.03*AT216,IF($AK216&lt;0,1.01*AT216,IF($AK216&gt;10,1.1*AT216,(1+$AK216/100)*AT216)))</f>
        <v>2.0459260800000001</v>
      </c>
      <c r="AV216" s="999">
        <f>IF($AK216="n/a",1.03*AU216,IF($AK216&lt;0,1.01*AU216,IF($AK216&gt;10,1.1*AU216,(1+$AK216/100)*AU216)))</f>
        <v>2.2505186880000001</v>
      </c>
      <c r="AW216" s="738">
        <f>SUM(AR216:AV216)</f>
        <v>9.3922255680000006</v>
      </c>
      <c r="AX216" s="846">
        <f>AW216/I216*100</f>
        <v>13.916469948140467</v>
      </c>
      <c r="AY216" s="1080">
        <v>1.59</v>
      </c>
      <c r="AZ216" s="985">
        <v>24.15</v>
      </c>
      <c r="BA216" s="985">
        <v>-17.03</v>
      </c>
      <c r="BB216" s="985">
        <v>4.82</v>
      </c>
      <c r="BC216" s="985">
        <v>-5.9700000000000006</v>
      </c>
      <c r="BE216" s="700">
        <v>2011</v>
      </c>
      <c r="BF216" s="1013">
        <f>IF(BE216&gt;2008,0,IF(BE216&gt;2001,1,IF(BE216&gt;1990,2,IF(BE216&gt;1980,3,IF(BE216&gt;1973,4,IF(BE216&gt;1970,5,IF(BE216&gt;1960,6,IF(BE216&gt;1958,7,IF(BE216&gt;1953,8,9)))))))))</f>
        <v>0</v>
      </c>
      <c r="BG216" s="995">
        <v>2.1999999999999997</v>
      </c>
    </row>
    <row r="217" spans="1:59" ht="11.25" customHeight="1" x14ac:dyDescent="0.2">
      <c r="A217" s="984" t="s">
        <v>544</v>
      </c>
      <c r="B217" s="988" t="s">
        <v>545</v>
      </c>
      <c r="C217" s="1070" t="s">
        <v>108</v>
      </c>
      <c r="D217" s="1070" t="s">
        <v>118</v>
      </c>
      <c r="E217" s="828">
        <v>16</v>
      </c>
      <c r="F217" s="1148">
        <v>206</v>
      </c>
      <c r="G217" s="1273" t="s">
        <v>37</v>
      </c>
      <c r="H217" s="1273" t="s">
        <v>37</v>
      </c>
      <c r="I217" s="987">
        <v>13.17</v>
      </c>
      <c r="J217" s="738">
        <f>(M217/I217)*100</f>
        <v>4.3280182232346238</v>
      </c>
      <c r="K217" s="990">
        <v>0.14249999999999999</v>
      </c>
      <c r="L217" s="1000">
        <v>4</v>
      </c>
      <c r="M217" s="729">
        <f>K217*L217</f>
        <v>0.56999999999999995</v>
      </c>
      <c r="N217" s="983" t="s">
        <v>107</v>
      </c>
      <c r="O217" s="831">
        <v>0.14000000000000001</v>
      </c>
      <c r="P217" s="973">
        <v>43220</v>
      </c>
      <c r="Q217" s="973">
        <v>43235</v>
      </c>
      <c r="R217" s="729">
        <f>(K217-O217)/O217*100</f>
        <v>1.7857142857142672</v>
      </c>
      <c r="S217" s="795">
        <f>IF(INDEX(Historical!$D$7:$D$1442,MATCH(B217,Historical!$B$7:$B$1449,0))=0,"n/a",(INDEX(Historical!$C$7:$C$1442,MATCH(B217,Historical!$B$7:$B$1449,0))/INDEX(Historical!$D$7:$D$1442,MATCH(B217,Historical!$B$7:$B$1449,0))-1)*100)</f>
        <v>1.7937219730941534</v>
      </c>
      <c r="T217" s="795">
        <f>IF(INDEX(Historical!$F$7:$F$1442,MATCH(B217,Historical!$B$7:$B$1449,0))=0,"n/a",((INDEX(Historical!$C$7:$C$1442,MATCH(B217,Historical!$B$7:$B$1449,0))/INDEX(Historical!$F$7:$F$1442,MATCH(B217,Historical!$B$7:$B$1449,0)))^(1/3)-1)*100)</f>
        <v>1.8901136172795763</v>
      </c>
      <c r="U217" s="795">
        <f>IF(INDEX(Historical!$H$7:$H$1442,MATCH(B217,Historical!$B$7:$B$1449,0))=0,"n/a",((INDEX(Historical!$C$7:$C$1442,MATCH(B217,Historical!$B$7:$B$1449,0))/INDEX(Historical!$H$7:$H$1442,MATCH(B217,Historical!$B$7:$B$1449,0)))^(1/5)-1)*100)</f>
        <v>2.3610889844085881</v>
      </c>
      <c r="V217" s="795">
        <f>IF(INDEX(Historical!$O$7:$O$1442,MATCH(B217,Historical!$B$7:$B$1449,0))=0,"n/a",((INDEX(Historical!$C$7:$C$1442,MATCH(B217,Historical!$B$7:$B$1449,0))/INDEX(Historical!$O$7:$O$1442,MATCH(B217,Historical!$B$7:$B$1449,0)))^(1/10)-1)*100)</f>
        <v>3.431085898992281</v>
      </c>
      <c r="W217" s="796">
        <f>IF(OR(U217&lt;=0,U217="n/a",V217&lt;=0,V217="n/a"),"n/a",U217/V217)</f>
        <v>0.68814627611102541</v>
      </c>
      <c r="X217" s="797" t="str">
        <f>IF(OR(AJ217&lt;=0,AJ217="n/a",U217&lt;=0,U217="n/a"),"n/a",U217/AJ217)</f>
        <v>n/a</v>
      </c>
      <c r="Y217" s="988"/>
      <c r="Z217" s="738" t="str">
        <f>IF(OR(AC217&lt;0.01,AC217="n/a"),"n/a",M217/AC217*100)</f>
        <v>n/a</v>
      </c>
      <c r="AA217" s="999" t="str">
        <f>IF(OR(AC217&lt;0.01,AC217="n/a"),"n/a",I217/AC217)</f>
        <v>n/a</v>
      </c>
      <c r="AB217" s="1000">
        <v>12</v>
      </c>
      <c r="AC217" s="978">
        <v>-0.74</v>
      </c>
      <c r="AD217" s="978" t="s">
        <v>137</v>
      </c>
      <c r="AE217" s="978">
        <v>0.47</v>
      </c>
      <c r="AF217" s="978">
        <v>0.9</v>
      </c>
      <c r="AG217" s="978">
        <v>-4.8</v>
      </c>
      <c r="AH217" s="978">
        <v>-78.2</v>
      </c>
      <c r="AI217" s="978">
        <v>312.8</v>
      </c>
      <c r="AJ217" s="978">
        <v>-22.6</v>
      </c>
      <c r="AK217" s="978">
        <v>10</v>
      </c>
      <c r="AL217" s="991">
        <v>363.89</v>
      </c>
      <c r="AM217" s="985">
        <v>1.2</v>
      </c>
      <c r="AN217" s="978">
        <v>0.16</v>
      </c>
      <c r="AO217" s="838" t="str">
        <f>IF(U217="n/a","n/a",IF(AA217&lt;0,"n/a",IF(AA217="n/a","n/a",J217+U217-AA217)))</f>
        <v>n/a</v>
      </c>
      <c r="AP217" s="839">
        <f>IF(U217="n/a","n/a",J217+U217)</f>
        <v>6.6891072076432119</v>
      </c>
      <c r="AQ217" s="1001" t="str">
        <f>IF(OR(AC217&lt;0.01,AF217="n/a"),"n/a",(I217/SQRT(22.5*AC217*(I217/AF217))-1)*100)</f>
        <v>n/a</v>
      </c>
      <c r="AR217" s="738">
        <f>INDEX(Historical!$C$7:$C$1442,MATCH(B217,Historical!$B$7:$B$1449,0))*IF(AH217="n/a",1.03,IF(AH217&lt;0,1.01,IF(AH217&gt;10,1.1,(1+AH217/100))))</f>
        <v>0.57317499999999999</v>
      </c>
      <c r="AS217" s="999">
        <f>IF($AI217="n/a",1.03*AR217,IF($AI217&lt;0,1.01*AR217,IF($AI217&gt;10,1.1*AR217,(1+$AI217/100)*AR217)))</f>
        <v>0.63049250000000001</v>
      </c>
      <c r="AT217" s="999">
        <f>IF($AK217="n/a",1.03*AS217,IF($AK217&lt;0,1.01*AS217,IF($AK217&gt;10,1.1*AS217,(1+$AK217/100)*AS217)))</f>
        <v>0.69354175000000007</v>
      </c>
      <c r="AU217" s="999">
        <f>IF($AK217="n/a",1.03*AT217,IF($AK217&lt;0,1.01*AT217,IF($AK217&gt;10,1.1*AT217,(1+$AK217/100)*AT217)))</f>
        <v>0.76289592500000014</v>
      </c>
      <c r="AV217" s="999">
        <f>IF($AK217="n/a",1.03*AU217,IF($AK217&lt;0,1.01*AU217,IF($AK217&gt;10,1.1*AU217,(1+$AK217/100)*AU217)))</f>
        <v>0.83918551750000026</v>
      </c>
      <c r="AW217" s="738">
        <f>SUM(AR217:AV217)</f>
        <v>3.4992906925000002</v>
      </c>
      <c r="AX217" s="846">
        <f>AW217/I217*100</f>
        <v>26.570164711465456</v>
      </c>
      <c r="AY217" s="1080">
        <v>0.35</v>
      </c>
      <c r="AZ217" s="985">
        <v>3.38</v>
      </c>
      <c r="BA217" s="985">
        <v>-26.169999999999998</v>
      </c>
      <c r="BB217" s="985">
        <v>-4.47</v>
      </c>
      <c r="BC217" s="985">
        <v>-5.92</v>
      </c>
      <c r="BE217" s="700">
        <v>2003</v>
      </c>
      <c r="BF217" s="1013">
        <f>IF(BE217&gt;2008,0,IF(BE217&gt;2001,1,IF(BE217&gt;1990,2,IF(BE217&gt;1980,3,IF(BE217&gt;1973,4,IF(BE217&gt;1970,5,IF(BE217&gt;1960,6,IF(BE217&gt;1958,7,IF(BE217&gt;1953,8,9)))))))))</f>
        <v>1</v>
      </c>
      <c r="BG217" s="995">
        <v>-1.2</v>
      </c>
    </row>
    <row r="218" spans="1:59" ht="11.25" customHeight="1" x14ac:dyDescent="0.2">
      <c r="A218" s="984" t="s">
        <v>546</v>
      </c>
      <c r="B218" s="989" t="s">
        <v>547</v>
      </c>
      <c r="C218" s="1070" t="s">
        <v>108</v>
      </c>
      <c r="D218" s="1070" t="s">
        <v>118</v>
      </c>
      <c r="E218" s="828">
        <v>16</v>
      </c>
      <c r="F218" s="1148">
        <v>207</v>
      </c>
      <c r="G218" s="1092" t="s">
        <v>106</v>
      </c>
      <c r="H218" s="1092" t="s">
        <v>106</v>
      </c>
      <c r="I218" s="987">
        <v>12.06</v>
      </c>
      <c r="J218" s="738">
        <f>(M218/I218)*100</f>
        <v>4.1459369817578775</v>
      </c>
      <c r="K218" s="990">
        <v>0.125</v>
      </c>
      <c r="L218" s="1000">
        <v>4</v>
      </c>
      <c r="M218" s="729">
        <f>K218*L218</f>
        <v>0.5</v>
      </c>
      <c r="N218" s="983" t="s">
        <v>107</v>
      </c>
      <c r="O218" s="831">
        <v>0.1225</v>
      </c>
      <c r="P218" s="973">
        <v>43220</v>
      </c>
      <c r="Q218" s="973">
        <v>43235</v>
      </c>
      <c r="R218" s="729">
        <f>(K218-O218)/O218*100</f>
        <v>2.0408163265306141</v>
      </c>
      <c r="S218" s="795">
        <f>IF(INDEX(Historical!$D$7:$D$1442,MATCH(B218,Historical!$B$7:$B$1449,0))=0,"n/a",(INDEX(Historical!$C$7:$C$1442,MATCH(B218,Historical!$B$7:$B$1449,0))/INDEX(Historical!$D$7:$D$1442,MATCH(B218,Historical!$B$7:$B$1449,0))-1)*100)</f>
        <v>2.051282051282044</v>
      </c>
      <c r="T218" s="795">
        <f>IF(INDEX(Historical!$F$7:$F$1442,MATCH(B218,Historical!$B$7:$B$1449,0))=0,"n/a",((INDEX(Historical!$C$7:$C$1442,MATCH(B218,Historical!$B$7:$B$1449,0))/INDEX(Historical!$F$7:$F$1442,MATCH(B218,Historical!$B$7:$B$1449,0)))^(1/3)-1)*100)</f>
        <v>2.0221558890183511</v>
      </c>
      <c r="U218" s="795">
        <f>IF(INDEX(Historical!$H$7:$H$1442,MATCH(B218,Historical!$B$7:$B$1449,0))=0,"n/a",((INDEX(Historical!$C$7:$C$1442,MATCH(B218,Historical!$B$7:$B$1449,0))/INDEX(Historical!$H$7:$H$1442,MATCH(B218,Historical!$B$7:$B$1449,0)))^(1/5)-1)*100)</f>
        <v>1.802006436815784</v>
      </c>
      <c r="V218" s="795">
        <f>IF(INDEX(Historical!$O$7:$O$1442,MATCH(B218,Historical!$B$7:$B$1449,0))=0,"n/a",((INDEX(Historical!$C$7:$C$1442,MATCH(B218,Historical!$B$7:$B$1449,0))/INDEX(Historical!$O$7:$O$1442,MATCH(B218,Historical!$B$7:$B$1449,0)))^(1/10)-1)*100)</f>
        <v>3.4323693302833247</v>
      </c>
      <c r="W218" s="796">
        <f>IF(OR(U218&lt;=0,U218="n/a",V218&lt;=0,V218="n/a"),"n/a",U218/V218)</f>
        <v>0.52500365299180596</v>
      </c>
      <c r="X218" s="797" t="str">
        <f>IF(OR(AJ218&lt;=0,AJ218="n/a",U218&lt;=0,U218="n/a"),"n/a",U218/AJ218)</f>
        <v>n/a</v>
      </c>
      <c r="Y218" s="988"/>
      <c r="Z218" s="738" t="str">
        <f>IF(OR(AC218&lt;0.01,AC218="n/a"),"n/a",M218/AC218*100)</f>
        <v>n/a</v>
      </c>
      <c r="AA218" s="999" t="str">
        <f>IF(OR(AC218&lt;0.01,AC218="n/a"),"n/a",I218/AC218)</f>
        <v>n/a</v>
      </c>
      <c r="AB218" s="1000">
        <v>12</v>
      </c>
      <c r="AC218" s="978">
        <v>-0.76</v>
      </c>
      <c r="AD218" s="978" t="s">
        <v>137</v>
      </c>
      <c r="AE218" s="978">
        <v>0.43</v>
      </c>
      <c r="AF218" s="978">
        <v>0.81</v>
      </c>
      <c r="AG218" s="978">
        <v>-4.75</v>
      </c>
      <c r="AH218" s="978" t="s">
        <v>137</v>
      </c>
      <c r="AI218" s="978" t="s">
        <v>137</v>
      </c>
      <c r="AJ218" s="978" t="s">
        <v>137</v>
      </c>
      <c r="AK218" s="978" t="s">
        <v>137</v>
      </c>
      <c r="AL218" s="991">
        <v>335.36</v>
      </c>
      <c r="AM218" s="985">
        <v>17.419999999999998</v>
      </c>
      <c r="AN218" s="978">
        <v>0.156</v>
      </c>
      <c r="AO218" s="838" t="str">
        <f>IF(U218="n/a","n/a",IF(AA218&lt;0,"n/a",IF(AA218="n/a","n/a",J218+U218-AA218)))</f>
        <v>n/a</v>
      </c>
      <c r="AP218" s="839">
        <f>IF(U218="n/a","n/a",J218+U218)</f>
        <v>5.9479434185736615</v>
      </c>
      <c r="AQ218" s="1001" t="str">
        <f>IF(OR(AC218&lt;0.01,AF218="n/a"),"n/a",(I218/SQRT(22.5*AC218*(I218/AF218))-1)*100)</f>
        <v>n/a</v>
      </c>
      <c r="AR218" s="738">
        <f>INDEX(Historical!$C$7:$C$1442,MATCH(B218,Historical!$B$7:$B$1449,0))*IF(AH218="n/a",1.03,IF(AH218&lt;0,1.01,IF(AH218&gt;10,1.1,(1+AH218/100))))</f>
        <v>0.51242500000000002</v>
      </c>
      <c r="AS218" s="999">
        <f>IF($AI218="n/a",1.03*AR218,IF($AI218&lt;0,1.01*AR218,IF($AI218&gt;10,1.1*AR218,(1+$AI218/100)*AR218)))</f>
        <v>0.52779775000000007</v>
      </c>
      <c r="AT218" s="999">
        <f>IF($AK218="n/a",1.03*AS218,IF($AK218&lt;0,1.01*AS218,IF($AK218&gt;10,1.1*AS218,(1+$AK218/100)*AS218)))</f>
        <v>0.54363168250000005</v>
      </c>
      <c r="AU218" s="999">
        <f>IF($AK218="n/a",1.03*AT218,IF($AK218&lt;0,1.01*AT218,IF($AK218&gt;10,1.1*AT218,(1+$AK218/100)*AT218)))</f>
        <v>0.55994063297500007</v>
      </c>
      <c r="AV218" s="999">
        <f>IF($AK218="n/a",1.03*AU218,IF($AK218&lt;0,1.01*AU218,IF($AK218&gt;10,1.1*AU218,(1+$AK218/100)*AU218)))</f>
        <v>0.57673885196425012</v>
      </c>
      <c r="AW218" s="738">
        <f>SUM(AR218:AV218)</f>
        <v>2.7205339174392504</v>
      </c>
      <c r="AX218" s="846">
        <f>AW218/I218*100</f>
        <v>22.558324356876039</v>
      </c>
      <c r="AY218" s="1080">
        <v>0.02</v>
      </c>
      <c r="AZ218" s="985">
        <v>4.6875</v>
      </c>
      <c r="BA218" s="985">
        <v>-22.44372990353698</v>
      </c>
      <c r="BB218" s="985">
        <v>-0.41288191577207867</v>
      </c>
      <c r="BC218" s="985">
        <v>-8.4977238239757114</v>
      </c>
      <c r="BE218" s="700">
        <v>2003</v>
      </c>
      <c r="BF218" s="1013">
        <f>IF(BE218&gt;2008,0,IF(BE218&gt;2001,1,IF(BE218&gt;1990,2,IF(BE218&gt;1980,3,IF(BE218&gt;1973,4,IF(BE218&gt;1970,5,IF(BE218&gt;1960,6,IF(BE218&gt;1958,7,IF(BE218&gt;1953,8,9)))))))))</f>
        <v>1</v>
      </c>
      <c r="BG218" s="995">
        <v>-1.1599999999999999</v>
      </c>
    </row>
    <row r="219" spans="1:59" ht="11.25" customHeight="1" x14ac:dyDescent="0.2">
      <c r="A219" s="984" t="s">
        <v>1602</v>
      </c>
      <c r="B219" s="988" t="s">
        <v>1603</v>
      </c>
      <c r="C219" s="1070" t="s">
        <v>154</v>
      </c>
      <c r="D219" s="1070" t="s">
        <v>4383</v>
      </c>
      <c r="E219" s="828">
        <v>8</v>
      </c>
      <c r="F219" s="1148">
        <v>562</v>
      </c>
      <c r="G219" s="1148" t="s">
        <v>106</v>
      </c>
      <c r="H219" s="1148" t="s">
        <v>106</v>
      </c>
      <c r="I219" s="987">
        <v>87.35</v>
      </c>
      <c r="J219" s="738">
        <f>(M219/I219)*100</f>
        <v>2.4270177447052093</v>
      </c>
      <c r="K219" s="990">
        <v>0.53</v>
      </c>
      <c r="L219" s="1000">
        <v>4</v>
      </c>
      <c r="M219" s="729">
        <f>K219*L219</f>
        <v>2.12</v>
      </c>
      <c r="N219" s="983" t="s">
        <v>625</v>
      </c>
      <c r="O219" s="831">
        <v>0.5</v>
      </c>
      <c r="P219" s="973">
        <v>43479</v>
      </c>
      <c r="Q219" s="973">
        <v>43495</v>
      </c>
      <c r="R219" s="729">
        <f>(K219-O219)/O219*100</f>
        <v>6.0000000000000053</v>
      </c>
      <c r="S219" s="795">
        <f>IF(INDEX(Historical!$D$7:$D$1442,MATCH(B219,Historical!$B$7:$B$1449,0))=0,"n/a",(INDEX(Historical!$C$7:$C$1442,MATCH(B219,Historical!$B$7:$B$1449,0))/INDEX(Historical!$D$7:$D$1442,MATCH(B219,Historical!$B$7:$B$1449,0))-1)*100)</f>
        <v>8.333333333333325</v>
      </c>
      <c r="T219" s="795">
        <f>IF(INDEX(Historical!$F$7:$F$1442,MATCH(B219,Historical!$B$7:$B$1449,0))=0,"n/a",((INDEX(Historical!$C$7:$C$1442,MATCH(B219,Historical!$B$7:$B$1449,0))/INDEX(Historical!$F$7:$F$1442,MATCH(B219,Historical!$B$7:$B$1449,0)))^(1/3)-1)*100)</f>
        <v>9.8767382997311017</v>
      </c>
      <c r="U219" s="795">
        <f>IF(INDEX(Historical!$H$7:$H$1442,MATCH(B219,Historical!$B$7:$B$1449,0))=0,"n/a",((INDEX(Historical!$C$7:$C$1442,MATCH(B219,Historical!$B$7:$B$1449,0))/INDEX(Historical!$H$7:$H$1442,MATCH(B219,Historical!$B$7:$B$1449,0)))^(1/5)-1)*100)</f>
        <v>10.197228772148016</v>
      </c>
      <c r="V219" s="795">
        <f>IF(INDEX(Historical!$O$7:$O$1442,MATCH(B219,Historical!$B$7:$B$1449,0))=0,"n/a",((INDEX(Historical!$C$7:$C$1442,MATCH(B219,Historical!$B$7:$B$1449,0))/INDEX(Historical!$O$7:$O$1442,MATCH(B219,Historical!$B$7:$B$1449,0)))^(1/10)-1)*100)</f>
        <v>17.164882683060824</v>
      </c>
      <c r="W219" s="796">
        <f>IF(OR(U219&lt;=0,U219="n/a",V219&lt;=0,V219="n/a"),"n/a",U219/V219)</f>
        <v>0.59407506363041784</v>
      </c>
      <c r="X219" s="797">
        <f>IF(OR(AJ219&lt;=0,AJ219="n/a",U219&lt;=0,U219="n/a"),"n/a",U219/AJ219)</f>
        <v>2.6834812558284251</v>
      </c>
      <c r="Y219" s="749"/>
      <c r="Z219" s="738">
        <f>IF(OR(AC219&lt;0.01,AC219="n/a"),"n/a",M219/AC219*100)</f>
        <v>39.924670433145018</v>
      </c>
      <c r="AA219" s="999">
        <f>IF(OR(AC219&lt;0.01,AC219="n/a"),"n/a",I219/AC219)</f>
        <v>16.450094161958567</v>
      </c>
      <c r="AB219" s="1000">
        <v>12</v>
      </c>
      <c r="AC219" s="978">
        <v>5.31</v>
      </c>
      <c r="AD219" s="978">
        <v>2.36</v>
      </c>
      <c r="AE219" s="978">
        <v>1.56</v>
      </c>
      <c r="AF219" s="978">
        <v>2.23</v>
      </c>
      <c r="AG219" s="978">
        <v>16.8</v>
      </c>
      <c r="AH219" s="978">
        <v>4.7</v>
      </c>
      <c r="AI219" s="978">
        <v>3.46</v>
      </c>
      <c r="AJ219" s="978">
        <v>3.8</v>
      </c>
      <c r="AK219" s="978">
        <v>6.97</v>
      </c>
      <c r="AL219" s="991">
        <v>11910</v>
      </c>
      <c r="AM219" s="985">
        <v>0.32</v>
      </c>
      <c r="AN219" s="978">
        <v>0.7</v>
      </c>
      <c r="AO219" s="838">
        <f>IF(U219="n/a","n/a",IF(AA219&lt;0,"n/a",IF(AA219="n/a","n/a",J219+U219-AA219)))</f>
        <v>-3.8258476451053429</v>
      </c>
      <c r="AP219" s="839">
        <f>IF(U219="n/a","n/a",J219+U219)</f>
        <v>12.624246516853225</v>
      </c>
      <c r="AQ219" s="1001">
        <f>IF(OR(AC219&lt;0.01,AF219="n/a"),"n/a",(I219/SQRT(22.5*AC219*(I219/AF219))-1)*100)</f>
        <v>27.686612856403858</v>
      </c>
      <c r="AR219" s="738">
        <f>INDEX(Historical!$C$7:$C$1442,MATCH(B219,Historical!$B$7:$B$1449,0))*IF(AH219="n/a",1.03,IF(AH219&lt;0,1.01,IF(AH219&gt;10,1.1,(1+AH219/100))))</f>
        <v>2.0416499999999997</v>
      </c>
      <c r="AS219" s="999">
        <f>IF($AI219="n/a",1.03*AR219,IF($AI219&lt;0,1.01*AR219,IF($AI219&gt;10,1.1*AR219,(1+$AI219/100)*AR219)))</f>
        <v>2.1122910899999998</v>
      </c>
      <c r="AT219" s="999">
        <f>IF($AK219="n/a",1.03*AS219,IF($AK219&lt;0,1.01*AS219,IF($AK219&gt;10,1.1*AS219,(1+$AK219/100)*AS219)))</f>
        <v>2.2595177789730001</v>
      </c>
      <c r="AU219" s="999">
        <f>IF($AK219="n/a",1.03*AT219,IF($AK219&lt;0,1.01*AT219,IF($AK219&gt;10,1.1*AT219,(1+$AK219/100)*AT219)))</f>
        <v>2.4170061681674184</v>
      </c>
      <c r="AV219" s="999">
        <f>IF($AK219="n/a",1.03*AU219,IF($AK219&lt;0,1.01*AU219,IF($AK219&gt;10,1.1*AU219,(1+$AK219/100)*AU219)))</f>
        <v>2.5854714980886877</v>
      </c>
      <c r="AW219" s="738">
        <f>SUM(AR219:AV219)</f>
        <v>11.415936535229108</v>
      </c>
      <c r="AX219" s="846">
        <f>AW219/I219*100</f>
        <v>13.069188935579975</v>
      </c>
      <c r="AY219" s="1080">
        <v>0.89</v>
      </c>
      <c r="AZ219" s="985">
        <v>10.639999999999999</v>
      </c>
      <c r="BA219" s="985">
        <v>-25.019999999999996</v>
      </c>
      <c r="BB219" s="985">
        <v>0.51</v>
      </c>
      <c r="BC219" s="985">
        <v>-13.459999999999999</v>
      </c>
      <c r="BE219" s="700">
        <v>2012</v>
      </c>
      <c r="BF219" s="1013">
        <f>IF(BE219&gt;2008,0,IF(BE219&gt;2001,1,IF(BE219&gt;1990,2,IF(BE219&gt;1980,3,IF(BE219&gt;1973,4,IF(BE219&gt;1970,5,IF(BE219&gt;1960,6,IF(BE219&gt;1958,7,IF(BE219&gt;1953,8,9)))))))))</f>
        <v>0</v>
      </c>
      <c r="BG219" s="995">
        <v>8</v>
      </c>
    </row>
    <row r="220" spans="1:59" ht="11.25" customHeight="1" x14ac:dyDescent="0.2">
      <c r="A220" s="994" t="s">
        <v>4450</v>
      </c>
      <c r="B220" s="988" t="s">
        <v>3839</v>
      </c>
      <c r="C220" s="1070" t="s">
        <v>247</v>
      </c>
      <c r="D220" s="1070" t="s">
        <v>4413</v>
      </c>
      <c r="E220" s="828">
        <v>5</v>
      </c>
      <c r="F220" s="1148">
        <v>852</v>
      </c>
      <c r="G220" s="1089" t="s">
        <v>106</v>
      </c>
      <c r="H220" s="1089" t="s">
        <v>106</v>
      </c>
      <c r="I220" s="987">
        <v>38.450000000000003</v>
      </c>
      <c r="J220" s="738">
        <f>(M220/I220)*100</f>
        <v>1.5604681404421326</v>
      </c>
      <c r="K220" s="990">
        <v>0.15</v>
      </c>
      <c r="L220" s="1000">
        <v>4</v>
      </c>
      <c r="M220" s="729">
        <f>K220*L220</f>
        <v>0.6</v>
      </c>
      <c r="N220" s="983" t="s">
        <v>149</v>
      </c>
      <c r="O220" s="831">
        <v>0.125</v>
      </c>
      <c r="P220" s="973">
        <v>43427</v>
      </c>
      <c r="Q220" s="973">
        <v>43444</v>
      </c>
      <c r="R220" s="729">
        <f>(K220-O220)/O220*100</f>
        <v>19.999999999999996</v>
      </c>
      <c r="S220" s="795">
        <f>IF(INDEX(Historical!$D$7:$D$1442,MATCH(B220,Historical!$B$7:$B$1449,0))=0,"n/a",(INDEX(Historical!$C$7:$C$1442,MATCH(B220,Historical!$B$7:$B$1449,0))/INDEX(Historical!$D$7:$D$1442,MATCH(B220,Historical!$B$7:$B$1449,0))-1)*100)</f>
        <v>23.529411764705888</v>
      </c>
      <c r="T220" s="795">
        <f>IF(INDEX(Historical!$F$7:$F$1442,MATCH(B220,Historical!$B$7:$B$1449,0))=0,"n/a",((INDEX(Historical!$C$7:$C$1442,MATCH(B220,Historical!$B$7:$B$1449,0))/INDEX(Historical!$F$7:$F$1442,MATCH(B220,Historical!$B$7:$B$1449,0)))^(1/3)-1)*100)</f>
        <v>25.202165069844828</v>
      </c>
      <c r="U220" s="795" t="str">
        <f>IF(INDEX(Historical!$H$7:$H$1442,MATCH(B220,Historical!$B$7:$B$1449,0))=0,"n/a",((INDEX(Historical!$C$7:$C$1442,MATCH(B220,Historical!$B$7:$B$1449,0))/INDEX(Historical!$H$7:$H$1442,MATCH(B220,Historical!$B$7:$B$1449,0)))^(1/5)-1)*100)</f>
        <v>n/a</v>
      </c>
      <c r="V220" s="795">
        <f>IF(INDEX(Historical!$O$7:$O$1442,MATCH(B220,Historical!$B$7:$B$1449,0))=0,"n/a",((INDEX(Historical!$C$7:$C$1442,MATCH(B220,Historical!$B$7:$B$1449,0))/INDEX(Historical!$O$7:$O$1442,MATCH(B220,Historical!$B$7:$B$1449,0)))^(1/10)-1)*100)</f>
        <v>4.5173891819142664</v>
      </c>
      <c r="W220" s="796" t="str">
        <f>IF(OR(U220&lt;=0,U220="n/a",V220&lt;=0,V220="n/a"),"n/a",U220/V220)</f>
        <v>n/a</v>
      </c>
      <c r="X220" s="797" t="str">
        <f>IF(OR(AJ220&lt;=0,AJ220="n/a",U220&lt;=0,U220="n/a"),"n/a",U220/AJ220)</f>
        <v>n/a</v>
      </c>
      <c r="Y220" s="989"/>
      <c r="Z220" s="738">
        <f>IF(OR(AC220&lt;0.01,AC220="n/a"),"n/a",M220/AC220*100)</f>
        <v>14.669926650366749</v>
      </c>
      <c r="AA220" s="999">
        <f>IF(OR(AC220&lt;0.01,AC220="n/a"),"n/a",I220/AC220)</f>
        <v>9.4009779951100256</v>
      </c>
      <c r="AB220" s="1000">
        <v>9</v>
      </c>
      <c r="AC220" s="978">
        <v>4.09</v>
      </c>
      <c r="AD220" s="978">
        <v>0.8</v>
      </c>
      <c r="AE220" s="978">
        <v>0.92</v>
      </c>
      <c r="AF220" s="978">
        <v>1.61</v>
      </c>
      <c r="AG220" s="978">
        <v>15.5</v>
      </c>
      <c r="AH220" s="978">
        <v>49.3</v>
      </c>
      <c r="AI220" s="978">
        <v>8.49</v>
      </c>
      <c r="AJ220" s="978">
        <v>26.400000000000002</v>
      </c>
      <c r="AK220" s="978">
        <v>11.709999999999999</v>
      </c>
      <c r="AL220" s="991">
        <v>14860</v>
      </c>
      <c r="AM220" s="985">
        <v>6.5</v>
      </c>
      <c r="AN220" s="978">
        <v>0.36</v>
      </c>
      <c r="AO220" s="838" t="str">
        <f>IF(U220="n/a","n/a",IF(AA220&lt;0,"n/a",IF(AA220="n/a","n/a",J220+U220-AA220)))</f>
        <v>n/a</v>
      </c>
      <c r="AP220" s="839" t="str">
        <f>IF(U220="n/a","n/a",J220+U220)</f>
        <v>n/a</v>
      </c>
      <c r="AQ220" s="1001">
        <f>IF(OR(AC220&lt;0.01,AF220="n/a"),"n/a",(I220/SQRT(22.5*AC220*(I220/AF220))-1)*100)</f>
        <v>-17.982184666643864</v>
      </c>
      <c r="AR220" s="738">
        <f>INDEX(Historical!$C$7:$C$1442,MATCH(B220,Historical!$B$7:$B$1449,0))*IF(AH220="n/a",1.03,IF(AH220&lt;0,1.01,IF(AH220&gt;10,1.1,(1+AH220/100))))</f>
        <v>0.57750000000000012</v>
      </c>
      <c r="AS220" s="999">
        <f>IF($AI220="n/a",1.03*AR220,IF($AI220&lt;0,1.01*AR220,IF($AI220&gt;10,1.1*AR220,(1+$AI220/100)*AR220)))</f>
        <v>0.62652975000000011</v>
      </c>
      <c r="AT220" s="999">
        <f>IF($AK220="n/a",1.03*AS220,IF($AK220&lt;0,1.01*AS220,IF($AK220&gt;10,1.1*AS220,(1+$AK220/100)*AS220)))</f>
        <v>0.68918272500000022</v>
      </c>
      <c r="AU220" s="999">
        <f>IF($AK220="n/a",1.03*AT220,IF($AK220&lt;0,1.01*AT220,IF($AK220&gt;10,1.1*AT220,(1+$AK220/100)*AT220)))</f>
        <v>0.75810099750000026</v>
      </c>
      <c r="AV220" s="999">
        <f>IF($AK220="n/a",1.03*AU220,IF($AK220&lt;0,1.01*AU220,IF($AK220&gt;10,1.1*AU220,(1+$AK220/100)*AU220)))</f>
        <v>0.83391109725000034</v>
      </c>
      <c r="AW220" s="738">
        <f>SUM(AR220:AV220)</f>
        <v>3.4852245697500006</v>
      </c>
      <c r="AX220" s="846">
        <f>AW220/I220*100</f>
        <v>9.0643031723016918</v>
      </c>
      <c r="AY220" s="1080">
        <v>1.24</v>
      </c>
      <c r="AZ220" s="985">
        <v>18.709999999999997</v>
      </c>
      <c r="BA220" s="985">
        <v>-24.959999999999997</v>
      </c>
      <c r="BB220" s="985">
        <v>5.79</v>
      </c>
      <c r="BC220" s="985">
        <v>-4.92</v>
      </c>
      <c r="BE220" s="700">
        <v>2014</v>
      </c>
      <c r="BF220" s="1013">
        <f>IF(BE220&gt;2008,0,IF(BE220&gt;2001,1,IF(BE220&gt;1990,2,IF(BE220&gt;1980,3,IF(BE220&gt;1973,4,IF(BE220&gt;1970,5,IF(BE220&gt;1960,6,IF(BE220&gt;1958,7,IF(BE220&gt;1953,8,9)))))))))</f>
        <v>0</v>
      </c>
      <c r="BG220" s="995">
        <v>9.7000000000000011</v>
      </c>
    </row>
    <row r="221" spans="1:59" ht="11.25" customHeight="1" x14ac:dyDescent="0.2">
      <c r="A221" s="994" t="s">
        <v>3841</v>
      </c>
      <c r="B221" s="988" t="s">
        <v>3842</v>
      </c>
      <c r="C221" s="1070" t="s">
        <v>108</v>
      </c>
      <c r="D221" s="1070" t="s">
        <v>4397</v>
      </c>
      <c r="E221" s="828">
        <v>5</v>
      </c>
      <c r="F221" s="1148">
        <v>848</v>
      </c>
      <c r="G221" s="1041" t="s">
        <v>106</v>
      </c>
      <c r="H221" s="1041" t="s">
        <v>106</v>
      </c>
      <c r="I221" s="987">
        <v>155</v>
      </c>
      <c r="J221" s="738">
        <f>(M221/I221)*100</f>
        <v>5.161290322580645</v>
      </c>
      <c r="K221" s="990">
        <v>8</v>
      </c>
      <c r="L221" s="1000">
        <v>1</v>
      </c>
      <c r="M221" s="729">
        <f>K221*L221</f>
        <v>8</v>
      </c>
      <c r="N221" s="983" t="s">
        <v>172</v>
      </c>
      <c r="O221" s="831">
        <v>7</v>
      </c>
      <c r="P221" s="973">
        <v>43434</v>
      </c>
      <c r="Q221" s="973">
        <v>43437</v>
      </c>
      <c r="R221" s="729">
        <f>(K221-O221)/O221*100</f>
        <v>14.285714285714285</v>
      </c>
      <c r="S221" s="795">
        <f>IF(INDEX(Historical!$D$7:$D$1442,MATCH(B221,Historical!$B$7:$B$1449,0))=0,"n/a",(INDEX(Historical!$C$7:$C$1442,MATCH(B221,Historical!$B$7:$B$1449,0))/INDEX(Historical!$D$7:$D$1442,MATCH(B221,Historical!$B$7:$B$1449,0))-1)*100)</f>
        <v>14.285714285714279</v>
      </c>
      <c r="T221" s="795">
        <f>IF(INDEX(Historical!$F$7:$F$1442,MATCH(B221,Historical!$B$7:$B$1449,0))=0,"n/a",((INDEX(Historical!$C$7:$C$1442,MATCH(B221,Historical!$B$7:$B$1449,0))/INDEX(Historical!$F$7:$F$1442,MATCH(B221,Historical!$B$7:$B$1449,0)))^(1/3)-1)*100)</f>
        <v>16.960709528514649</v>
      </c>
      <c r="U221" s="795">
        <f>IF(INDEX(Historical!$H$7:$H$1442,MATCH(B221,Historical!$B$7:$B$1449,0))=0,"n/a",((INDEX(Historical!$C$7:$C$1442,MATCH(B221,Historical!$B$7:$B$1449,0))/INDEX(Historical!$H$7:$H$1442,MATCH(B221,Historical!$B$7:$B$1449,0)))^(1/5)-1)*100)</f>
        <v>21.672868378641152</v>
      </c>
      <c r="V221" s="795">
        <f>IF(INDEX(Historical!$O$7:$O$1442,MATCH(B221,Historical!$B$7:$B$1449,0))=0,"n/a",((INDEX(Historical!$C$7:$C$1442,MATCH(B221,Historical!$B$7:$B$1449,0))/INDEX(Historical!$O$7:$O$1442,MATCH(B221,Historical!$B$7:$B$1449,0)))^(1/10)-1)*100)</f>
        <v>-2.2067231457071457</v>
      </c>
      <c r="W221" s="796" t="str">
        <f>IF(OR(U221&lt;=0,U221="n/a",V221&lt;=0,V221="n/a"),"n/a",U221/V221)</f>
        <v>n/a</v>
      </c>
      <c r="X221" s="797">
        <f>IF(OR(AJ221&lt;=0,AJ221="n/a",U221&lt;=0,U221="n/a"),"n/a",U221/AJ221)</f>
        <v>0.93016602483438415</v>
      </c>
      <c r="Y221" s="989"/>
      <c r="Z221" s="738">
        <f>IF(OR(AC221&lt;0.01,AC221="n/a"),"n/a",M221/AC221*100)</f>
        <v>48.309178743961354</v>
      </c>
      <c r="AA221" s="999">
        <f>IF(OR(AC221&lt;0.01,AC221="n/a"),"n/a",I221/AC221)</f>
        <v>9.3599033816425123</v>
      </c>
      <c r="AB221" s="1000">
        <v>12</v>
      </c>
      <c r="AC221" s="978">
        <v>16.559999999999999</v>
      </c>
      <c r="AD221" s="978" t="s">
        <v>137</v>
      </c>
      <c r="AE221" s="978">
        <v>3.62</v>
      </c>
      <c r="AF221" s="978">
        <v>2.44</v>
      </c>
      <c r="AG221" s="978">
        <v>27.400000000000002</v>
      </c>
      <c r="AH221" s="978">
        <v>15</v>
      </c>
      <c r="AI221" s="978" t="s">
        <v>137</v>
      </c>
      <c r="AJ221" s="978">
        <v>23.3</v>
      </c>
      <c r="AK221" s="978" t="s">
        <v>137</v>
      </c>
      <c r="AL221" s="991">
        <v>539.4</v>
      </c>
      <c r="AM221" s="985">
        <v>2.1999999999999997</v>
      </c>
      <c r="AN221" s="978">
        <v>0</v>
      </c>
      <c r="AO221" s="838">
        <f>IF(U221="n/a","n/a",IF(AA221&lt;0,"n/a",IF(AA221="n/a","n/a",J221+U221-AA221)))</f>
        <v>17.474255319579285</v>
      </c>
      <c r="AP221" s="839">
        <f>IF(U221="n/a","n/a",J221+U221)</f>
        <v>26.834158701221796</v>
      </c>
      <c r="AQ221" s="1001">
        <f>IF(OR(AC221&lt;0.01,AF221="n/a"),"n/a",(I221/SQRT(22.5*AC221*(I221/AF221))-1)*100)</f>
        <v>0.74867355334755636</v>
      </c>
      <c r="AR221" s="738">
        <f>INDEX(Historical!$C$7:$C$1442,MATCH(B221,Historical!$B$7:$B$1449,0))*IF(AH221="n/a",1.03,IF(AH221&lt;0,1.01,IF(AH221&gt;10,1.1,(1+AH221/100))))</f>
        <v>8.8000000000000007</v>
      </c>
      <c r="AS221" s="999">
        <f>IF($AI221="n/a",1.03*AR221,IF($AI221&lt;0,1.01*AR221,IF($AI221&gt;10,1.1*AR221,(1+$AI221/100)*AR221)))</f>
        <v>9.0640000000000018</v>
      </c>
      <c r="AT221" s="999">
        <f>IF($AK221="n/a",1.03*AS221,IF($AK221&lt;0,1.01*AS221,IF($AK221&gt;10,1.1*AS221,(1+$AK221/100)*AS221)))</f>
        <v>9.3359200000000016</v>
      </c>
      <c r="AU221" s="999">
        <f>IF($AK221="n/a",1.03*AT221,IF($AK221&lt;0,1.01*AT221,IF($AK221&gt;10,1.1*AT221,(1+$AK221/100)*AT221)))</f>
        <v>9.6159976000000018</v>
      </c>
      <c r="AV221" s="999">
        <f>IF($AK221="n/a",1.03*AU221,IF($AK221&lt;0,1.01*AU221,IF($AK221&gt;10,1.1*AU221,(1+$AK221/100)*AU221)))</f>
        <v>9.9044775280000028</v>
      </c>
      <c r="AW221" s="738">
        <f>SUM(AR221:AV221)</f>
        <v>46.720395128000007</v>
      </c>
      <c r="AX221" s="846">
        <f>AW221/I221*100</f>
        <v>30.142190405161294</v>
      </c>
      <c r="AY221" s="1080">
        <v>0.73</v>
      </c>
      <c r="AZ221" s="985">
        <v>11.110000000000001</v>
      </c>
      <c r="BA221" s="985">
        <v>-24.8</v>
      </c>
      <c r="BB221" s="985">
        <v>-1.27</v>
      </c>
      <c r="BC221" s="985">
        <v>-10.17</v>
      </c>
      <c r="BE221" s="700">
        <v>2014</v>
      </c>
      <c r="BF221" s="1013">
        <f>IF(BE221&gt;2008,0,IF(BE221&gt;2001,1,IF(BE221&gt;1990,2,IF(BE221&gt;1980,3,IF(BE221&gt;1973,4,IF(BE221&gt;1970,5,IF(BE221&gt;1960,6,IF(BE221&gt;1958,7,IF(BE221&gt;1953,8,9)))))))))</f>
        <v>0</v>
      </c>
      <c r="BG221" s="995">
        <v>18.2</v>
      </c>
    </row>
    <row r="222" spans="1:59" ht="11.25" customHeight="1" x14ac:dyDescent="0.2">
      <c r="A222" s="984" t="s">
        <v>2171</v>
      </c>
      <c r="B222" s="988" t="s">
        <v>2172</v>
      </c>
      <c r="C222" s="1070" t="s">
        <v>154</v>
      </c>
      <c r="D222" s="1070" t="s">
        <v>4386</v>
      </c>
      <c r="E222" s="828">
        <v>5</v>
      </c>
      <c r="F222" s="1148">
        <v>806</v>
      </c>
      <c r="G222" s="1092" t="s">
        <v>106</v>
      </c>
      <c r="H222" s="1092" t="s">
        <v>106</v>
      </c>
      <c r="I222" s="987">
        <v>110.92</v>
      </c>
      <c r="J222" s="738">
        <f>(M222/I222)*100</f>
        <v>0.57699242697439601</v>
      </c>
      <c r="K222" s="990">
        <v>0.16</v>
      </c>
      <c r="L222" s="1000">
        <v>4</v>
      </c>
      <c r="M222" s="729">
        <f>K222*L222</f>
        <v>0.64</v>
      </c>
      <c r="N222" s="983" t="s">
        <v>4108</v>
      </c>
      <c r="O222" s="831">
        <v>0.14000000000000001</v>
      </c>
      <c r="P222" s="694">
        <v>43187</v>
      </c>
      <c r="Q222" s="694">
        <v>43217</v>
      </c>
      <c r="R222" s="729">
        <f>(K222-O222)/O222*100</f>
        <v>14.285714285714276</v>
      </c>
      <c r="S222" s="795">
        <f>IF(INDEX(Historical!$D$7:$D$1442,MATCH(B222,Historical!$B$7:$B$1449,0))=0,"n/a",(INDEX(Historical!$C$7:$C$1442,MATCH(B222,Historical!$B$7:$B$1449,0))/INDEX(Historical!$D$7:$D$1442,MATCH(B222,Historical!$B$7:$B$1449,0))-1)*100)</f>
        <v>13.761467889908241</v>
      </c>
      <c r="T222" s="795">
        <f>IF(INDEX(Historical!$F$7:$F$1442,MATCH(B222,Historical!$B$7:$B$1449,0))=0,"n/a",((INDEX(Historical!$C$7:$C$1442,MATCH(B222,Historical!$B$7:$B$1449,0))/INDEX(Historical!$F$7:$F$1442,MATCH(B222,Historical!$B$7:$B$1449,0)))^(1/3)-1)*100)</f>
        <v>19.367102954068383</v>
      </c>
      <c r="U222" s="795">
        <f>IF(INDEX(Historical!$H$7:$H$1442,MATCH(B222,Historical!$B$7:$B$1449,0))=0,"n/a",((INDEX(Historical!$C$7:$C$1442,MATCH(B222,Historical!$B$7:$B$1449,0))/INDEX(Historical!$H$7:$H$1442,MATCH(B222,Historical!$B$7:$B$1449,0)))^(1/5)-1)*100)</f>
        <v>60.913861136842741</v>
      </c>
      <c r="V222" s="795">
        <f>IF(INDEX(Historical!$O$7:$O$1442,MATCH(B222,Historical!$B$7:$B$1449,0))=0,"n/a",((INDEX(Historical!$C$7:$C$1442,MATCH(B222,Historical!$B$7:$B$1449,0))/INDEX(Historical!$O$7:$O$1442,MATCH(B222,Historical!$B$7:$B$1449,0)))^(1/10)-1)*100)</f>
        <v>33.500103654377767</v>
      </c>
      <c r="W222" s="796">
        <f>IF(OR(U222&lt;=0,U222="n/a",V222&lt;=0,V222="n/a"),"n/a",U222/V222)</f>
        <v>1.8183185868704788</v>
      </c>
      <c r="X222" s="797">
        <f>IF(OR(AJ222&lt;=0,AJ222="n/a",U222&lt;=0,U222="n/a"),"n/a",U222/AJ222)</f>
        <v>38.071163210526713</v>
      </c>
      <c r="Y222" s="762"/>
      <c r="Z222" s="738">
        <f>IF(OR(AC222&lt;0.01,AC222="n/a"),"n/a",M222/AC222*100)</f>
        <v>16.410256410256409</v>
      </c>
      <c r="AA222" s="999">
        <f>IF(OR(AC222&lt;0.01,AC222="n/a"),"n/a",I222/AC222)</f>
        <v>28.441025641025643</v>
      </c>
      <c r="AB222" s="1000">
        <v>12</v>
      </c>
      <c r="AC222" s="978">
        <v>3.9</v>
      </c>
      <c r="AD222" s="978">
        <v>3.36</v>
      </c>
      <c r="AE222" s="978">
        <v>3.95</v>
      </c>
      <c r="AF222" s="978">
        <v>2.81</v>
      </c>
      <c r="AG222" s="978">
        <v>10.199999999999999</v>
      </c>
      <c r="AH222" s="978">
        <v>13.700000000000001</v>
      </c>
      <c r="AI222" s="978">
        <v>6.74</v>
      </c>
      <c r="AJ222" s="978">
        <v>1.6</v>
      </c>
      <c r="AK222" s="978">
        <v>8.48</v>
      </c>
      <c r="AL222" s="991">
        <v>77540</v>
      </c>
      <c r="AM222" s="985">
        <v>0.4</v>
      </c>
      <c r="AN222" s="978">
        <v>0.38</v>
      </c>
      <c r="AO222" s="838">
        <f>IF(U222="n/a","n/a",IF(AA222&lt;0,"n/a",IF(AA222="n/a","n/a",J222+U222-AA222)))</f>
        <v>33.049827922791494</v>
      </c>
      <c r="AP222" s="839">
        <f>IF(U222="n/a","n/a",J222+U222)</f>
        <v>61.49085356381714</v>
      </c>
      <c r="AQ222" s="1001">
        <f>IF(OR(AC222&lt;0.01,AF222="n/a"),"n/a",(I222/SQRT(22.5*AC222*(I222/AF222))-1)*100)</f>
        <v>88.466657294283536</v>
      </c>
      <c r="AR222" s="738">
        <f>INDEX(Historical!$C$7:$C$1442,MATCH(B222,Historical!$B$7:$B$1449,0))*IF(AH222="n/a",1.03,IF(AH222&lt;0,1.01,IF(AH222&gt;10,1.1,(1+AH222/100))))</f>
        <v>0.68200000000000005</v>
      </c>
      <c r="AS222" s="999">
        <f>IF($AI222="n/a",1.03*AR222,IF($AI222&lt;0,1.01*AR222,IF($AI222&gt;10,1.1*AR222,(1+$AI222/100)*AR222)))</f>
        <v>0.72796680000000002</v>
      </c>
      <c r="AT222" s="999">
        <f>IF($AK222="n/a",1.03*AS222,IF($AK222&lt;0,1.01*AS222,IF($AK222&gt;10,1.1*AS222,(1+$AK222/100)*AS222)))</f>
        <v>0.78969838463999997</v>
      </c>
      <c r="AU222" s="999">
        <f>IF($AK222="n/a",1.03*AT222,IF($AK222&lt;0,1.01*AT222,IF($AK222&gt;10,1.1*AT222,(1+$AK222/100)*AT222)))</f>
        <v>0.85666480765747199</v>
      </c>
      <c r="AV222" s="999">
        <f>IF($AK222="n/a",1.03*AU222,IF($AK222&lt;0,1.01*AU222,IF($AK222&gt;10,1.1*AU222,(1+$AK222/100)*AU222)))</f>
        <v>0.92930998334682557</v>
      </c>
      <c r="AW222" s="738">
        <f>SUM(AR222:AV222)</f>
        <v>3.9856399756442977</v>
      </c>
      <c r="AX222" s="846">
        <f>AW222/I222*100</f>
        <v>3.5932563790518373</v>
      </c>
      <c r="AY222" s="1080">
        <v>0.98</v>
      </c>
      <c r="AZ222" s="985">
        <v>20.77</v>
      </c>
      <c r="BA222" s="985">
        <v>0.05</v>
      </c>
      <c r="BB222" s="985">
        <v>7.39</v>
      </c>
      <c r="BC222" s="985">
        <v>8.42</v>
      </c>
      <c r="BE222" s="700">
        <v>2014</v>
      </c>
      <c r="BF222" s="1013">
        <f>IF(BE222&gt;2008,0,IF(BE222&gt;2001,1,IF(BE222&gt;1990,2,IF(BE222&gt;1980,3,IF(BE222&gt;1973,4,IF(BE222&gt;1970,5,IF(BE222&gt;1960,6,IF(BE222&gt;1958,7,IF(BE222&gt;1953,8,9)))))))))</f>
        <v>0</v>
      </c>
      <c r="BG222" s="995">
        <v>5.8000000000000007</v>
      </c>
    </row>
    <row r="223" spans="1:59" ht="11.25" customHeight="1" x14ac:dyDescent="0.2">
      <c r="A223" s="976" t="s">
        <v>1782</v>
      </c>
      <c r="B223" s="988" t="s">
        <v>1783</v>
      </c>
      <c r="C223" s="1070" t="s">
        <v>4405</v>
      </c>
      <c r="D223" s="1070" t="s">
        <v>1784</v>
      </c>
      <c r="E223" s="828">
        <v>9</v>
      </c>
      <c r="F223" s="1148">
        <v>412</v>
      </c>
      <c r="G223" s="1148" t="s">
        <v>106</v>
      </c>
      <c r="H223" s="1148" t="s">
        <v>106</v>
      </c>
      <c r="I223" s="987">
        <v>111.52</v>
      </c>
      <c r="J223" s="738">
        <f>(M223/I223)*100</f>
        <v>1.5781922525107603</v>
      </c>
      <c r="K223" s="990">
        <v>0.88</v>
      </c>
      <c r="L223" s="1000">
        <v>2</v>
      </c>
      <c r="M223" s="729">
        <f>K223*L223</f>
        <v>1.76</v>
      </c>
      <c r="N223" s="983" t="s">
        <v>231</v>
      </c>
      <c r="O223" s="831">
        <v>0.84</v>
      </c>
      <c r="P223" s="973">
        <v>43441</v>
      </c>
      <c r="Q223" s="973">
        <v>43475</v>
      </c>
      <c r="R223" s="729">
        <f>(K223-O223)/O223*100</f>
        <v>4.7619047619047663</v>
      </c>
      <c r="S223" s="795">
        <f>IF(INDEX(Historical!$D$7:$D$1442,MATCH(B223,Historical!$B$7:$B$1449,0))=0,"n/a",(INDEX(Historical!$C$7:$C$1442,MATCH(B223,Historical!$B$7:$B$1449,0))/INDEX(Historical!$D$7:$D$1442,MATCH(B223,Historical!$B$7:$B$1449,0))-1)*100)</f>
        <v>7.6923076923076872</v>
      </c>
      <c r="T223" s="795">
        <f>IF(INDEX(Historical!$F$7:$F$1442,MATCH(B223,Historical!$B$7:$B$1449,0))=0,"n/a",((INDEX(Historical!$C$7:$C$1442,MATCH(B223,Historical!$B$7:$B$1449,0))/INDEX(Historical!$F$7:$F$1442,MATCH(B223,Historical!$B$7:$B$1449,0)))^(1/3)-1)*100)</f>
        <v>7.5619097349695741</v>
      </c>
      <c r="U223" s="795">
        <f>IF(INDEX(Historical!$H$7:$H$1442,MATCH(B223,Historical!$B$7:$B$1449,0))=0,"n/a",((INDEX(Historical!$C$7:$C$1442,MATCH(B223,Historical!$B$7:$B$1449,0))/INDEX(Historical!$H$7:$H$1442,MATCH(B223,Historical!$B$7:$B$1449,0)))^(1/5)-1)*100)</f>
        <v>17.503175548239234</v>
      </c>
      <c r="V223" s="795">
        <f>IF(INDEX(Historical!$O$7:$O$1442,MATCH(B223,Historical!$B$7:$B$1449,0))=0,"n/a",((INDEX(Historical!$C$7:$C$1442,MATCH(B223,Historical!$B$7:$B$1449,0))/INDEX(Historical!$O$7:$O$1442,MATCH(B223,Historical!$B$7:$B$1449,0)))^(1/10)-1)*100)</f>
        <v>16.983368811009349</v>
      </c>
      <c r="W223" s="796">
        <f>IF(OR(U223&lt;=0,U223="n/a",V223&lt;=0,V223="n/a"),"n/a",U223/V223)</f>
        <v>1.0306068096980221</v>
      </c>
      <c r="X223" s="797">
        <f>IF(OR(AJ223&lt;=0,AJ223="n/a",U223&lt;=0,U223="n/a"),"n/a",U223/AJ223)</f>
        <v>1.0672668017219045</v>
      </c>
      <c r="Y223" s="989"/>
      <c r="Z223" s="738">
        <f>IF(OR(AC223&lt;0.01,AC223="n/a"),"n/a",M223/AC223*100)</f>
        <v>24.343015214384508</v>
      </c>
      <c r="AA223" s="999">
        <f>IF(OR(AC223&lt;0.01,AC223="n/a"),"n/a",I223/AC223)</f>
        <v>15.424619640387274</v>
      </c>
      <c r="AB223" s="1000">
        <v>9</v>
      </c>
      <c r="AC223" s="978">
        <v>7.23</v>
      </c>
      <c r="AD223" s="978">
        <v>3.25</v>
      </c>
      <c r="AE223" s="978">
        <v>2.8</v>
      </c>
      <c r="AF223" s="978">
        <v>3.41</v>
      </c>
      <c r="AG223" s="978">
        <v>27.500000000000004</v>
      </c>
      <c r="AH223" s="978">
        <v>27.1</v>
      </c>
      <c r="AI223" s="978">
        <v>3.81</v>
      </c>
      <c r="AJ223" s="978">
        <v>16.400000000000002</v>
      </c>
      <c r="AK223" s="978">
        <v>4.75</v>
      </c>
      <c r="AL223" s="991">
        <v>166160</v>
      </c>
      <c r="AM223" s="985">
        <v>0.1</v>
      </c>
      <c r="AN223" s="978">
        <v>0.43</v>
      </c>
      <c r="AO223" s="838">
        <f>IF(U223="n/a","n/a",IF(AA223&lt;0,"n/a",IF(AA223="n/a","n/a",J223+U223-AA223)))</f>
        <v>3.6567481603627208</v>
      </c>
      <c r="AP223" s="839">
        <f>IF(U223="n/a","n/a",J223+U223)</f>
        <v>19.081367800749995</v>
      </c>
      <c r="AQ223" s="1001">
        <f>IF(OR(AC223&lt;0.01,AF223="n/a"),"n/a",(I223/SQRT(22.5*AC223*(I223/AF223))-1)*100)</f>
        <v>52.894957367207731</v>
      </c>
      <c r="AR223" s="738">
        <f>INDEX(Historical!$C$7:$C$1442,MATCH(B223,Historical!$B$7:$B$1449,0))*IF(AH223="n/a",1.03,IF(AH223&lt;0,1.01,IF(AH223&gt;10,1.1,(1+AH223/100))))</f>
        <v>1.8480000000000001</v>
      </c>
      <c r="AS223" s="999">
        <f>IF($AI223="n/a",1.03*AR223,IF($AI223&lt;0,1.01*AR223,IF($AI223&gt;10,1.1*AR223,(1+$AI223/100)*AR223)))</f>
        <v>1.9184088000000001</v>
      </c>
      <c r="AT223" s="999">
        <f>IF($AK223="n/a",1.03*AS223,IF($AK223&lt;0,1.01*AS223,IF($AK223&gt;10,1.1*AS223,(1+$AK223/100)*AS223)))</f>
        <v>2.0095332180000005</v>
      </c>
      <c r="AU223" s="999">
        <f>IF($AK223="n/a",1.03*AT223,IF($AK223&lt;0,1.01*AT223,IF($AK223&gt;10,1.1*AT223,(1+$AK223/100)*AT223)))</f>
        <v>2.1049860458550009</v>
      </c>
      <c r="AV223" s="999">
        <f>IF($AK223="n/a",1.03*AU223,IF($AK223&lt;0,1.01*AU223,IF($AK223&gt;10,1.1*AU223,(1+$AK223/100)*AU223)))</f>
        <v>2.2049728830331139</v>
      </c>
      <c r="AW223" s="738">
        <f>SUM(AR223:AV223)</f>
        <v>10.085900946888115</v>
      </c>
      <c r="AX223" s="846">
        <f>AW223/I223*100</f>
        <v>9.0440288261191846</v>
      </c>
      <c r="AY223" s="1080">
        <v>1.01</v>
      </c>
      <c r="AZ223" s="985">
        <v>14.17</v>
      </c>
      <c r="BA223" s="985">
        <v>-7.22</v>
      </c>
      <c r="BB223" s="985">
        <v>0.21</v>
      </c>
      <c r="BC223" s="985">
        <v>1.69</v>
      </c>
      <c r="BE223" s="700">
        <v>2011</v>
      </c>
      <c r="BF223" s="1013">
        <f>IF(BE223&gt;2008,0,IF(BE223&gt;2001,1,IF(BE223&gt;1990,2,IF(BE223&gt;1980,3,IF(BE223&gt;1973,4,IF(BE223&gt;1970,5,IF(BE223&gt;1960,6,IF(BE223&gt;1958,7,IF(BE223&gt;1953,8,9)))))))))</f>
        <v>0</v>
      </c>
      <c r="BG223" s="995">
        <v>12.8</v>
      </c>
    </row>
    <row r="224" spans="1:59" ht="11.25" customHeight="1" x14ac:dyDescent="0.2">
      <c r="A224" s="984" t="s">
        <v>1115</v>
      </c>
      <c r="B224" s="988" t="s">
        <v>1116</v>
      </c>
      <c r="C224" s="1070" t="s">
        <v>179</v>
      </c>
      <c r="D224" s="1070" t="s">
        <v>4399</v>
      </c>
      <c r="E224" s="828">
        <v>7</v>
      </c>
      <c r="F224" s="1148">
        <v>655</v>
      </c>
      <c r="G224" s="1273" t="s">
        <v>106</v>
      </c>
      <c r="H224" s="1273" t="s">
        <v>106</v>
      </c>
      <c r="I224" s="987">
        <v>30.2</v>
      </c>
      <c r="J224" s="738">
        <f>(M224/I224)*100</f>
        <v>10.728476821192054</v>
      </c>
      <c r="K224" s="990">
        <v>0.81</v>
      </c>
      <c r="L224" s="1000">
        <v>4</v>
      </c>
      <c r="M224" s="729">
        <f>K224*L224</f>
        <v>3.24</v>
      </c>
      <c r="N224" s="983" t="s">
        <v>107</v>
      </c>
      <c r="O224" s="831">
        <v>0.79</v>
      </c>
      <c r="P224" s="973">
        <v>43497</v>
      </c>
      <c r="Q224" s="973">
        <v>43508</v>
      </c>
      <c r="R224" s="729">
        <f>(K224-O224)/O224*100</f>
        <v>2.5316455696202551</v>
      </c>
      <c r="S224" s="795">
        <f>IF(INDEX(Historical!$D$7:$D$1442,MATCH(B224,Historical!$B$7:$B$1449,0))=0,"n/a",(INDEX(Historical!$C$7:$C$1442,MATCH(B224,Historical!$B$7:$B$1449,0))/INDEX(Historical!$D$7:$D$1442,MATCH(B224,Historical!$B$7:$B$1449,0))-1)*100)</f>
        <v>8.7813620071684575</v>
      </c>
      <c r="T224" s="795">
        <f>IF(INDEX(Historical!$F$7:$F$1442,MATCH(B224,Historical!$B$7:$B$1449,0))=0,"n/a",((INDEX(Historical!$C$7:$C$1442,MATCH(B224,Historical!$B$7:$B$1449,0))/INDEX(Historical!$F$7:$F$1442,MATCH(B224,Historical!$B$7:$B$1449,0)))^(1/3)-1)*100)</f>
        <v>12.004373569447925</v>
      </c>
      <c r="U224" s="795">
        <f>IF(INDEX(Historical!$H$7:$H$1442,MATCH(B224,Historical!$B$7:$B$1449,0))=0,"n/a",((INDEX(Historical!$C$7:$C$1442,MATCH(B224,Historical!$B$7:$B$1449,0))/INDEX(Historical!$H$7:$H$1442,MATCH(B224,Historical!$B$7:$B$1449,0)))^(1/5)-1)*100)</f>
        <v>16.586842477978216</v>
      </c>
      <c r="V224" s="795" t="str">
        <f>IF(INDEX(Historical!$O$7:$O$1442,MATCH(B224,Historical!$B$7:$B$1449,0))=0,"n/a",((INDEX(Historical!$C$7:$C$1442,MATCH(B224,Historical!$B$7:$B$1449,0))/INDEX(Historical!$O$7:$O$1442,MATCH(B224,Historical!$B$7:$B$1449,0)))^(1/10)-1)*100)</f>
        <v>n/a</v>
      </c>
      <c r="W224" s="796" t="str">
        <f>IF(OR(U224&lt;=0,U224="n/a",V224&lt;=0,V224="n/a"),"n/a",U224/V224)</f>
        <v>n/a</v>
      </c>
      <c r="X224" s="797">
        <f>IF(OR(AJ224&lt;=0,AJ224="n/a",U224&lt;=0,U224="n/a"),"n/a",U224/AJ224)</f>
        <v>0.55847954471307126</v>
      </c>
      <c r="Y224" s="989"/>
      <c r="Z224" s="738">
        <f>IF(OR(AC224&lt;0.01,AC224="n/a"),"n/a",M224/AC224*100)</f>
        <v>122.72727272727273</v>
      </c>
      <c r="AA224" s="999">
        <f>IF(OR(AC224&lt;0.01,AC224="n/a"),"n/a",I224/AC224)</f>
        <v>11.439393939393939</v>
      </c>
      <c r="AB224" s="1000">
        <v>12</v>
      </c>
      <c r="AC224" s="978">
        <v>2.64</v>
      </c>
      <c r="AD224" s="978">
        <v>0.56999999999999995</v>
      </c>
      <c r="AE224" s="978">
        <v>1.1200000000000001</v>
      </c>
      <c r="AF224" s="978">
        <v>4.26</v>
      </c>
      <c r="AG224" s="978">
        <v>37.1</v>
      </c>
      <c r="AH224" s="978">
        <v>0.70000000000000007</v>
      </c>
      <c r="AI224" s="978">
        <v>11.379999999999999</v>
      </c>
      <c r="AJ224" s="978">
        <v>29.7</v>
      </c>
      <c r="AK224" s="978">
        <v>20.23</v>
      </c>
      <c r="AL224" s="991">
        <v>728.73</v>
      </c>
      <c r="AM224" s="985">
        <v>0.5</v>
      </c>
      <c r="AN224" s="978">
        <v>4.49</v>
      </c>
      <c r="AO224" s="838">
        <f>IF(U224="n/a","n/a",IF(AA224&lt;0,"n/a",IF(AA224="n/a","n/a",J224+U224-AA224)))</f>
        <v>15.87592535977633</v>
      </c>
      <c r="AP224" s="839">
        <f>IF(U224="n/a","n/a",J224+U224)</f>
        <v>27.31531929917027</v>
      </c>
      <c r="AQ224" s="1001">
        <f>IF(OR(AC224&lt;0.01,AF224="n/a"),"n/a",(I224/SQRT(22.5*AC224*(I224/AF224))-1)*100)</f>
        <v>47.168562738737954</v>
      </c>
      <c r="AR224" s="738">
        <f>INDEX(Historical!$C$7:$C$1442,MATCH(B224,Historical!$B$7:$B$1449,0))*IF(AH224="n/a",1.03,IF(AH224&lt;0,1.01,IF(AH224&gt;10,1.1,(1+AH224/100))))</f>
        <v>3.0562449999999997</v>
      </c>
      <c r="AS224" s="999">
        <f>IF($AI224="n/a",1.03*AR224,IF($AI224&lt;0,1.01*AR224,IF($AI224&gt;10,1.1*AR224,(1+$AI224/100)*AR224)))</f>
        <v>3.3618695000000001</v>
      </c>
      <c r="AT224" s="999">
        <f>IF($AK224="n/a",1.03*AS224,IF($AK224&lt;0,1.01*AS224,IF($AK224&gt;10,1.1*AS224,(1+$AK224/100)*AS224)))</f>
        <v>3.6980564500000002</v>
      </c>
      <c r="AU224" s="999">
        <f>IF($AK224="n/a",1.03*AT224,IF($AK224&lt;0,1.01*AT224,IF($AK224&gt;10,1.1*AT224,(1+$AK224/100)*AT224)))</f>
        <v>4.0678620950000006</v>
      </c>
      <c r="AV224" s="999">
        <f>IF($AK224="n/a",1.03*AU224,IF($AK224&lt;0,1.01*AU224,IF($AK224&gt;10,1.1*AU224,(1+$AK224/100)*AU224)))</f>
        <v>4.4746483045000014</v>
      </c>
      <c r="AW224" s="738">
        <f>SUM(AR224:AV224)</f>
        <v>18.658681349500004</v>
      </c>
      <c r="AX224" s="846">
        <f>AW224/I224*100</f>
        <v>61.783713077814582</v>
      </c>
      <c r="AY224" s="1080">
        <v>1.05</v>
      </c>
      <c r="AZ224" s="985">
        <v>13.96</v>
      </c>
      <c r="BA224" s="985">
        <v>-14.93</v>
      </c>
      <c r="BB224" s="985">
        <v>0.9900000000000001</v>
      </c>
      <c r="BC224" s="985">
        <v>0.16</v>
      </c>
      <c r="BE224" s="700">
        <v>2013</v>
      </c>
      <c r="BF224" s="1013">
        <f>IF(BE224&gt;2008,0,IF(BE224&gt;2001,1,IF(BE224&gt;1990,2,IF(BE224&gt;1980,3,IF(BE224&gt;1973,4,IF(BE224&gt;1970,5,IF(BE224&gt;1960,6,IF(BE224&gt;1958,7,IF(BE224&gt;1953,8,9)))))))))</f>
        <v>0</v>
      </c>
      <c r="BG224" s="995">
        <v>10.5</v>
      </c>
    </row>
    <row r="225" spans="1:59" ht="11.25" customHeight="1" x14ac:dyDescent="0.2">
      <c r="A225" s="993" t="s">
        <v>4364</v>
      </c>
      <c r="B225" s="662" t="s">
        <v>3843</v>
      </c>
      <c r="C225" s="1070" t="s">
        <v>4252</v>
      </c>
      <c r="D225" s="1070" t="s">
        <v>4400</v>
      </c>
      <c r="E225" s="828">
        <v>5</v>
      </c>
      <c r="F225" s="1148">
        <v>840</v>
      </c>
      <c r="G225" s="1118" t="s">
        <v>106</v>
      </c>
      <c r="H225" s="1118" t="s">
        <v>106</v>
      </c>
      <c r="I225" s="987">
        <v>64.63</v>
      </c>
      <c r="J225" s="738">
        <f>(M225/I225)*100</f>
        <v>1.1759244932693795</v>
      </c>
      <c r="K225" s="990">
        <v>0.19</v>
      </c>
      <c r="L225" s="1000">
        <v>4</v>
      </c>
      <c r="M225" s="729">
        <f>K225*L225</f>
        <v>0.76</v>
      </c>
      <c r="N225" s="983" t="s">
        <v>107</v>
      </c>
      <c r="O225" s="831">
        <v>0.16</v>
      </c>
      <c r="P225" s="973">
        <v>43406</v>
      </c>
      <c r="Q225" s="973">
        <v>43418</v>
      </c>
      <c r="R225" s="729">
        <f>(K225-O225)/O225*100</f>
        <v>18.75</v>
      </c>
      <c r="S225" s="795">
        <f>IF(INDEX(Historical!$D$7:$D$1442,MATCH(B225,Historical!$B$7:$B$1449,0))=0,"n/a",(INDEX(Historical!$C$7:$C$1442,MATCH(B225,Historical!$B$7:$B$1449,0))/INDEX(Historical!$D$7:$D$1442,MATCH(B225,Historical!$B$7:$B$1449,0))-1)*100)</f>
        <v>15.517241379310365</v>
      </c>
      <c r="T225" s="795">
        <f>IF(INDEX(Historical!$F$7:$F$1442,MATCH(B225,Historical!$B$7:$B$1449,0))=0,"n/a",((INDEX(Historical!$C$7:$C$1442,MATCH(B225,Historical!$B$7:$B$1449,0))/INDEX(Historical!$F$7:$F$1442,MATCH(B225,Historical!$B$7:$B$1449,0)))^(1/3)-1)*100)</f>
        <v>16.844561776319679</v>
      </c>
      <c r="U225" s="795" t="str">
        <f>IF(INDEX(Historical!$H$7:$H$1442,MATCH(B225,Historical!$B$7:$B$1449,0))=0,"n/a",((INDEX(Historical!$C$7:$C$1442,MATCH(B225,Historical!$B$7:$B$1449,0))/INDEX(Historical!$H$7:$H$1442,MATCH(B225,Historical!$B$7:$B$1449,0)))^(1/5)-1)*100)</f>
        <v>n/a</v>
      </c>
      <c r="V225" s="795" t="str">
        <f>IF(INDEX(Historical!$O$7:$O$1442,MATCH(B225,Historical!$B$7:$B$1449,0))=0,"n/a",((INDEX(Historical!$C$7:$C$1442,MATCH(B225,Historical!$B$7:$B$1449,0))/INDEX(Historical!$O$7:$O$1442,MATCH(B225,Historical!$B$7:$B$1449,0)))^(1/10)-1)*100)</f>
        <v>n/a</v>
      </c>
      <c r="W225" s="796" t="str">
        <f>IF(OR(U225&lt;=0,U225="n/a",V225&lt;=0,V225="n/a"),"n/a",U225/V225)</f>
        <v>n/a</v>
      </c>
      <c r="X225" s="797" t="str">
        <f>IF(OR(AJ225&lt;=0,AJ225="n/a",U225&lt;=0,U225="n/a"),"n/a",U225/AJ225)</f>
        <v>n/a</v>
      </c>
      <c r="Y225" s="749"/>
      <c r="Z225" s="738">
        <f>IF(OR(AC225&lt;0.01,AC225="n/a"),"n/a",M225/AC225*100)</f>
        <v>47.5</v>
      </c>
      <c r="AA225" s="999">
        <f>IF(OR(AC225&lt;0.01,AC225="n/a"),"n/a",I225/AC225)</f>
        <v>40.393749999999997</v>
      </c>
      <c r="AB225" s="1000">
        <v>12</v>
      </c>
      <c r="AC225" s="978">
        <v>1.6</v>
      </c>
      <c r="AD225" s="978">
        <v>2.5299999999999998</v>
      </c>
      <c r="AE225" s="978">
        <v>5.62</v>
      </c>
      <c r="AF225" s="978">
        <v>3.05</v>
      </c>
      <c r="AG225" s="978">
        <v>5.7</v>
      </c>
      <c r="AH225" s="978">
        <v>-17.8</v>
      </c>
      <c r="AI225" s="978">
        <v>15.64</v>
      </c>
      <c r="AJ225" s="978">
        <v>-2.7</v>
      </c>
      <c r="AK225" s="978">
        <v>16</v>
      </c>
      <c r="AL225" s="991">
        <v>6580</v>
      </c>
      <c r="AM225" s="985">
        <v>0.70000000000000007</v>
      </c>
      <c r="AN225" s="978">
        <v>0</v>
      </c>
      <c r="AO225" s="838" t="str">
        <f>IF(U225="n/a","n/a",IF(AA225&lt;0,"n/a",IF(AA225="n/a","n/a",J225+U225-AA225)))</f>
        <v>n/a</v>
      </c>
      <c r="AP225" s="839" t="str">
        <f>IF(U225="n/a","n/a",J225+U225)</f>
        <v>n/a</v>
      </c>
      <c r="AQ225" s="1001">
        <f>IF(OR(AC225&lt;0.01,AF225="n/a"),"n/a",(I225/SQRT(22.5*AC225*(I225/AF225))-1)*100)</f>
        <v>133.9999406457664</v>
      </c>
      <c r="AR225" s="738">
        <f>INDEX(Historical!$C$7:$C$1442,MATCH(B225,Historical!$B$7:$B$1449,0))*IF(AH225="n/a",1.03,IF(AH225&lt;0,1.01,IF(AH225&gt;10,1.1,(1+AH225/100))))</f>
        <v>0.67670000000000008</v>
      </c>
      <c r="AS225" s="999">
        <f>IF($AI225="n/a",1.03*AR225,IF($AI225&lt;0,1.01*AR225,IF($AI225&gt;10,1.1*AR225,(1+$AI225/100)*AR225)))</f>
        <v>0.7443700000000002</v>
      </c>
      <c r="AT225" s="999">
        <f>IF($AK225="n/a",1.03*AS225,IF($AK225&lt;0,1.01*AS225,IF($AK225&gt;10,1.1*AS225,(1+$AK225/100)*AS225)))</f>
        <v>0.81880700000000028</v>
      </c>
      <c r="AU225" s="999">
        <f>IF($AK225="n/a",1.03*AT225,IF($AK225&lt;0,1.01*AT225,IF($AK225&gt;10,1.1*AT225,(1+$AK225/100)*AT225)))</f>
        <v>0.90068770000000042</v>
      </c>
      <c r="AV225" s="999">
        <f>IF($AK225="n/a",1.03*AU225,IF($AK225&lt;0,1.01*AU225,IF($AK225&gt;10,1.1*AU225,(1+$AK225/100)*AU225)))</f>
        <v>0.99075647000000056</v>
      </c>
      <c r="AW225" s="738">
        <f>SUM(AR225:AV225)</f>
        <v>4.1313211700000023</v>
      </c>
      <c r="AX225" s="846">
        <f>AW225/I225*100</f>
        <v>6.3922654649543595</v>
      </c>
      <c r="AY225" s="1080">
        <v>0.87</v>
      </c>
      <c r="AZ225" s="985">
        <v>11.110000000000001</v>
      </c>
      <c r="BA225" s="985">
        <v>-10.290000000000001</v>
      </c>
      <c r="BB225" s="985">
        <v>-0.41000000000000003</v>
      </c>
      <c r="BC225" s="985">
        <v>-1.69</v>
      </c>
      <c r="BE225" s="700">
        <v>2014</v>
      </c>
      <c r="BF225" s="1013">
        <f>IF(BE225&gt;2008,0,IF(BE225&gt;2001,1,IF(BE225&gt;1990,2,IF(BE225&gt;1980,3,IF(BE225&gt;1973,4,IF(BE225&gt;1970,5,IF(BE225&gt;1960,6,IF(BE225&gt;1958,7,IF(BE225&gt;1953,8,9)))))))))</f>
        <v>0</v>
      </c>
      <c r="BG225" s="995">
        <v>4.7</v>
      </c>
    </row>
    <row r="226" spans="1:59" ht="11.25" customHeight="1" x14ac:dyDescent="0.2">
      <c r="A226" s="984" t="s">
        <v>540</v>
      </c>
      <c r="B226" s="988" t="s">
        <v>541</v>
      </c>
      <c r="C226" s="1070" t="s">
        <v>4381</v>
      </c>
      <c r="D226" s="1070" t="s">
        <v>4382</v>
      </c>
      <c r="E226" s="828">
        <v>14</v>
      </c>
      <c r="F226" s="1148">
        <v>259</v>
      </c>
      <c r="G226" s="1089" t="s">
        <v>106</v>
      </c>
      <c r="H226" s="1089" t="s">
        <v>106</v>
      </c>
      <c r="I226" s="987">
        <v>108.34</v>
      </c>
      <c r="J226" s="738">
        <f>(M226/I226)*100</f>
        <v>3.7290012922281708</v>
      </c>
      <c r="K226" s="990">
        <v>1.01</v>
      </c>
      <c r="L226" s="1000">
        <v>4</v>
      </c>
      <c r="M226" s="729">
        <f>K226*L226</f>
        <v>4.04</v>
      </c>
      <c r="N226" s="983" t="s">
        <v>320</v>
      </c>
      <c r="O226" s="831">
        <v>0.93</v>
      </c>
      <c r="P226" s="694">
        <v>43173</v>
      </c>
      <c r="Q226" s="694">
        <v>43189</v>
      </c>
      <c r="R226" s="729">
        <f>(K226-O226)/O226*100</f>
        <v>8.6021505376344045</v>
      </c>
      <c r="S226" s="795">
        <f>IF(INDEX(Historical!$D$7:$D$1442,MATCH(B226,Historical!$B$7:$B$1449,0))=0,"n/a",(INDEX(Historical!$C$7:$C$1442,MATCH(B226,Historical!$B$7:$B$1449,0))/INDEX(Historical!$D$7:$D$1442,MATCH(B226,Historical!$B$7:$B$1449,0))-1)*100)</f>
        <v>6.4516129032258007</v>
      </c>
      <c r="T226" s="795">
        <f>IF(INDEX(Historical!$F$7:$F$1442,MATCH(B226,Historical!$B$7:$B$1449,0))=0,"n/a",((INDEX(Historical!$C$7:$C$1442,MATCH(B226,Historical!$B$7:$B$1449,0))/INDEX(Historical!$F$7:$F$1442,MATCH(B226,Historical!$B$7:$B$1449,0)))^(1/3)-1)*100)</f>
        <v>5.2136506100324498</v>
      </c>
      <c r="U226" s="795">
        <f>IF(INDEX(Historical!$H$7:$H$1442,MATCH(B226,Historical!$B$7:$B$1449,0))=0,"n/a",((INDEX(Historical!$C$7:$C$1442,MATCH(B226,Historical!$B$7:$B$1449,0))/INDEX(Historical!$H$7:$H$1442,MATCH(B226,Historical!$B$7:$B$1449,0)))^(1/5)-1)*100)</f>
        <v>4.8837286784054301</v>
      </c>
      <c r="V226" s="795">
        <f>IF(INDEX(Historical!$O$7:$O$1442,MATCH(B226,Historical!$B$7:$B$1449,0))=0,"n/a",((INDEX(Historical!$C$7:$C$1442,MATCH(B226,Historical!$B$7:$B$1449,0))/INDEX(Historical!$O$7:$O$1442,MATCH(B226,Historical!$B$7:$B$1449,0)))^(1/10)-1)*100)</f>
        <v>12.312307497579745</v>
      </c>
      <c r="W226" s="796">
        <f>IF(OR(U226&lt;=0,U226="n/a",V226&lt;=0,V226="n/a"),"n/a",U226/V226)</f>
        <v>0.39665421606513923</v>
      </c>
      <c r="X226" s="797" t="str">
        <f>IF(OR(AJ226&lt;=0,AJ226="n/a",U226&lt;=0,U226="n/a"),"n/a",U226/AJ226)</f>
        <v>n/a</v>
      </c>
      <c r="Y226" s="988"/>
      <c r="Z226" s="738">
        <f>IF(OR(AC226&lt;0.01,AC226="n/a"),"n/a",M226/AC226*100)</f>
        <v>306.06060606060606</v>
      </c>
      <c r="AA226" s="999">
        <f>IF(OR(AC226&lt;0.01,AC226="n/a"),"n/a",I226/AC226)</f>
        <v>82.075757575757578</v>
      </c>
      <c r="AB226" s="1000">
        <v>12</v>
      </c>
      <c r="AC226" s="978">
        <v>1.32</v>
      </c>
      <c r="AD226" s="978" t="s">
        <v>137</v>
      </c>
      <c r="AE226" s="978">
        <v>7.44</v>
      </c>
      <c r="AF226" s="978">
        <v>2.54</v>
      </c>
      <c r="AG226" s="978">
        <v>3</v>
      </c>
      <c r="AH226" s="978">
        <v>-55.1</v>
      </c>
      <c r="AI226" s="978">
        <v>-9.33</v>
      </c>
      <c r="AJ226" s="978">
        <v>-7.7</v>
      </c>
      <c r="AK226" s="978">
        <v>-4.51</v>
      </c>
      <c r="AL226" s="991">
        <v>22330</v>
      </c>
      <c r="AM226" s="985">
        <v>0.05</v>
      </c>
      <c r="AN226" s="978">
        <v>1.05</v>
      </c>
      <c r="AO226" s="838">
        <f>IF(U226="n/a","n/a",IF(AA226&lt;0,"n/a",IF(AA226="n/a","n/a",J226+U226-AA226)))</f>
        <v>-73.463027605123983</v>
      </c>
      <c r="AP226" s="839">
        <f>IF(U226="n/a","n/a",J226+U226)</f>
        <v>8.6127299706336018</v>
      </c>
      <c r="AQ226" s="1001">
        <f>IF(OR(AC226&lt;0.01,AF226="n/a"),"n/a",(I226/SQRT(22.5*AC226*(I226/AF226))-1)*100)</f>
        <v>204.39187041445567</v>
      </c>
      <c r="AR226" s="738">
        <f>INDEX(Historical!$C$7:$C$1442,MATCH(B226,Historical!$B$7:$B$1449,0))*IF(AH226="n/a",1.03,IF(AH226&lt;0,1.01,IF(AH226&gt;10,1.1,(1+AH226/100))))</f>
        <v>3.9996</v>
      </c>
      <c r="AS226" s="999">
        <f>IF($AI226="n/a",1.03*AR226,IF($AI226&lt;0,1.01*AR226,IF($AI226&gt;10,1.1*AR226,(1+$AI226/100)*AR226)))</f>
        <v>4.0395960000000004</v>
      </c>
      <c r="AT226" s="999">
        <f>IF($AK226="n/a",1.03*AS226,IF($AK226&lt;0,1.01*AS226,IF($AK226&gt;10,1.1*AS226,(1+$AK226/100)*AS226)))</f>
        <v>4.0799919600000001</v>
      </c>
      <c r="AU226" s="999">
        <f>IF($AK226="n/a",1.03*AT226,IF($AK226&lt;0,1.01*AT226,IF($AK226&gt;10,1.1*AT226,(1+$AK226/100)*AT226)))</f>
        <v>4.1207918796000005</v>
      </c>
      <c r="AV226" s="999">
        <f>IF($AK226="n/a",1.03*AU226,IF($AK226&lt;0,1.01*AU226,IF($AK226&gt;10,1.1*AU226,(1+$AK226/100)*AU226)))</f>
        <v>4.1619997983960006</v>
      </c>
      <c r="AW226" s="738">
        <f>SUM(AR226:AV226)</f>
        <v>20.401979637996003</v>
      </c>
      <c r="AX226" s="846">
        <f>AW226/I226*100</f>
        <v>18.831437731212851</v>
      </c>
      <c r="AY226" s="1080">
        <v>0.52</v>
      </c>
      <c r="AZ226" s="985">
        <v>12.2</v>
      </c>
      <c r="BA226" s="985">
        <v>-13.4</v>
      </c>
      <c r="BB226" s="985">
        <v>-0.37</v>
      </c>
      <c r="BC226" s="985">
        <v>-3.1300000000000003</v>
      </c>
      <c r="BE226" s="700">
        <v>2005</v>
      </c>
      <c r="BF226" s="1013">
        <f>IF(BE226&gt;2008,0,IF(BE226&gt;2001,1,IF(BE226&gt;1990,2,IF(BE226&gt;1980,3,IF(BE226&gt;1973,4,IF(BE226&gt;1970,5,IF(BE226&gt;1960,6,IF(BE226&gt;1958,7,IF(BE226&gt;1953,8,9)))))))))</f>
        <v>1</v>
      </c>
      <c r="BG226" s="995">
        <v>1.3</v>
      </c>
    </row>
    <row r="227" spans="1:59" ht="11.25" customHeight="1" x14ac:dyDescent="0.2">
      <c r="A227" s="984" t="s">
        <v>1135</v>
      </c>
      <c r="B227" s="988" t="s">
        <v>1136</v>
      </c>
      <c r="C227" s="1070" t="s">
        <v>247</v>
      </c>
      <c r="D227" s="1070" t="s">
        <v>4415</v>
      </c>
      <c r="E227" s="828">
        <v>7</v>
      </c>
      <c r="F227" s="1148">
        <v>586</v>
      </c>
      <c r="G227" s="1148" t="s">
        <v>106</v>
      </c>
      <c r="H227" s="1148" t="s">
        <v>106</v>
      </c>
      <c r="I227" s="987">
        <v>68.39</v>
      </c>
      <c r="J227" s="738">
        <f>(M227/I227)*100</f>
        <v>2.0324608860944582</v>
      </c>
      <c r="K227" s="990">
        <v>0.34749999999999998</v>
      </c>
      <c r="L227" s="1000">
        <v>4</v>
      </c>
      <c r="M227" s="729">
        <f>K227*L227</f>
        <v>1.39</v>
      </c>
      <c r="N227" s="983" t="s">
        <v>714</v>
      </c>
      <c r="O227" s="831">
        <v>0.32250000000000001</v>
      </c>
      <c r="P227" s="694">
        <v>43168</v>
      </c>
      <c r="Q227" s="694">
        <v>43180</v>
      </c>
      <c r="R227" s="729">
        <f>(K227-O227)/O227*100</f>
        <v>7.7519379844961129</v>
      </c>
      <c r="S227" s="795">
        <f>IF(INDEX(Historical!$D$7:$D$1442,MATCH(B227,Historical!$B$7:$B$1449,0))=0,"n/a",(INDEX(Historical!$C$7:$C$1442,MATCH(B227,Historical!$B$7:$B$1449,0))/INDEX(Historical!$D$7:$D$1442,MATCH(B227,Historical!$B$7:$B$1449,0))-1)*100)</f>
        <v>7.7519379844961156</v>
      </c>
      <c r="T227" s="795">
        <f>IF(INDEX(Historical!$F$7:$F$1442,MATCH(B227,Historical!$B$7:$B$1449,0))=0,"n/a",((INDEX(Historical!$C$7:$C$1442,MATCH(B227,Historical!$B$7:$B$1449,0))/INDEX(Historical!$F$7:$F$1442,MATCH(B227,Historical!$B$7:$B$1449,0)))^(1/3)-1)*100)</f>
        <v>9.4551780223472761</v>
      </c>
      <c r="U227" s="795">
        <f>IF(INDEX(Historical!$H$7:$H$1442,MATCH(B227,Historical!$B$7:$B$1449,0))=0,"n/a",((INDEX(Historical!$C$7:$C$1442,MATCH(B227,Historical!$B$7:$B$1449,0))/INDEX(Historical!$H$7:$H$1442,MATCH(B227,Historical!$B$7:$B$1449,0)))^(1/5)-1)*100)</f>
        <v>12.834066850858816</v>
      </c>
      <c r="V227" s="795" t="str">
        <f>IF(INDEX(Historical!$O$7:$O$1442,MATCH(B227,Historical!$B$7:$B$1449,0))=0,"n/a",((INDEX(Historical!$C$7:$C$1442,MATCH(B227,Historical!$B$7:$B$1449,0))/INDEX(Historical!$O$7:$O$1442,MATCH(B227,Historical!$B$7:$B$1449,0)))^(1/10)-1)*100)</f>
        <v>n/a</v>
      </c>
      <c r="W227" s="796" t="str">
        <f>IF(OR(U227&lt;=0,U227="n/a",V227&lt;=0,V227="n/a"),"n/a",U227/V227)</f>
        <v>n/a</v>
      </c>
      <c r="X227" s="797">
        <f>IF(OR(AJ227&lt;=0,AJ227="n/a",U227&lt;=0,U227="n/a"),"n/a",U227/AJ227)</f>
        <v>0.66497755703931694</v>
      </c>
      <c r="Y227" s="752"/>
      <c r="Z227" s="738">
        <f>IF(OR(AC227&lt;0.01,AC227="n/a"),"n/a",M227/AC227*100)</f>
        <v>52.651515151515149</v>
      </c>
      <c r="AA227" s="999">
        <f>IF(OR(AC227&lt;0.01,AC227="n/a"),"n/a",I227/AC227)</f>
        <v>25.905303030303028</v>
      </c>
      <c r="AB227" s="1000">
        <v>12</v>
      </c>
      <c r="AC227" s="978">
        <v>2.64</v>
      </c>
      <c r="AD227" s="978">
        <v>1.96</v>
      </c>
      <c r="AE227" s="978">
        <v>4.72</v>
      </c>
      <c r="AF227" s="980" t="s">
        <v>137</v>
      </c>
      <c r="AG227" s="981">
        <v>-55.800000000000004</v>
      </c>
      <c r="AH227" s="978">
        <v>6.5</v>
      </c>
      <c r="AI227" s="978">
        <v>5.36</v>
      </c>
      <c r="AJ227" s="978">
        <v>19.3</v>
      </c>
      <c r="AK227" s="978">
        <v>13.200000000000001</v>
      </c>
      <c r="AL227" s="991">
        <v>5800</v>
      </c>
      <c r="AM227" s="985">
        <v>0.2</v>
      </c>
      <c r="AN227" s="978" t="s">
        <v>137</v>
      </c>
      <c r="AO227" s="838">
        <f>IF(U227="n/a","n/a",IF(AA227&lt;0,"n/a",IF(AA227="n/a","n/a",J227+U227-AA227)))</f>
        <v>-11.038775293349753</v>
      </c>
      <c r="AP227" s="839">
        <f>IF(U227="n/a","n/a",J227+U227)</f>
        <v>14.866527736953275</v>
      </c>
      <c r="AQ227" s="1001" t="str">
        <f>IF(OR(AC227&lt;0.01,AF227="n/a"),"n/a",(I227/SQRT(22.5*AC227*(I227/AF227))-1)*100)</f>
        <v>n/a</v>
      </c>
      <c r="AR227" s="738">
        <f>INDEX(Historical!$C$7:$C$1442,MATCH(B227,Historical!$B$7:$B$1449,0))*IF(AH227="n/a",1.03,IF(AH227&lt;0,1.01,IF(AH227&gt;10,1.1,(1+AH227/100))))</f>
        <v>1.4803499999999998</v>
      </c>
      <c r="AS227" s="999">
        <f>IF($AI227="n/a",1.03*AR227,IF($AI227&lt;0,1.01*AR227,IF($AI227&gt;10,1.1*AR227,(1+$AI227/100)*AR227)))</f>
        <v>1.55969676</v>
      </c>
      <c r="AT227" s="999">
        <f>IF($AK227="n/a",1.03*AS227,IF($AK227&lt;0,1.01*AS227,IF($AK227&gt;10,1.1*AS227,(1+$AK227/100)*AS227)))</f>
        <v>1.7156664360000002</v>
      </c>
      <c r="AU227" s="999">
        <f>IF($AK227="n/a",1.03*AT227,IF($AK227&lt;0,1.01*AT227,IF($AK227&gt;10,1.1*AT227,(1+$AK227/100)*AT227)))</f>
        <v>1.8872330796000003</v>
      </c>
      <c r="AV227" s="999">
        <f>IF($AK227="n/a",1.03*AU227,IF($AK227&lt;0,1.01*AU227,IF($AK227&gt;10,1.1*AU227,(1+$AK227/100)*AU227)))</f>
        <v>2.0759563875600007</v>
      </c>
      <c r="AW227" s="738">
        <f>SUM(AR227:AV227)</f>
        <v>8.7189026631600015</v>
      </c>
      <c r="AX227" s="846">
        <f>AW227/I227*100</f>
        <v>12.748797577365115</v>
      </c>
      <c r="AY227" s="1080">
        <v>0.55000000000000004</v>
      </c>
      <c r="AZ227" s="985">
        <v>20.47</v>
      </c>
      <c r="BA227" s="985">
        <v>-11.33</v>
      </c>
      <c r="BB227" s="985">
        <v>-0.88</v>
      </c>
      <c r="BC227" s="985">
        <v>-1.68</v>
      </c>
      <c r="BE227" s="700">
        <v>2012</v>
      </c>
      <c r="BF227" s="1013">
        <f>IF(BE227&gt;2008,0,IF(BE227&gt;2001,1,IF(BE227&gt;1990,2,IF(BE227&gt;1980,3,IF(BE227&gt;1973,4,IF(BE227&gt;1970,5,IF(BE227&gt;1960,6,IF(BE227&gt;1958,7,IF(BE227&gt;1953,8,9)))))))))</f>
        <v>0</v>
      </c>
      <c r="BG227" s="995">
        <v>10.8</v>
      </c>
    </row>
    <row r="228" spans="1:59" ht="11.25" customHeight="1" x14ac:dyDescent="0.2">
      <c r="A228" s="976" t="s">
        <v>211</v>
      </c>
      <c r="B228" s="988" t="s">
        <v>212</v>
      </c>
      <c r="C228" s="1070" t="s">
        <v>112</v>
      </c>
      <c r="D228" s="1070" t="s">
        <v>213</v>
      </c>
      <c r="E228" s="828">
        <v>63</v>
      </c>
      <c r="F228" s="1148">
        <v>2</v>
      </c>
      <c r="G228" s="1078" t="s">
        <v>115</v>
      </c>
      <c r="H228" s="1078" t="s">
        <v>37</v>
      </c>
      <c r="I228" s="978">
        <v>87.83</v>
      </c>
      <c r="J228" s="738">
        <f>(M228/I228)*100</f>
        <v>2.1860412159854263</v>
      </c>
      <c r="K228" s="990">
        <v>0.48</v>
      </c>
      <c r="L228" s="1000">
        <v>4</v>
      </c>
      <c r="M228" s="729">
        <f>K228*L228</f>
        <v>1.92</v>
      </c>
      <c r="N228" s="983" t="s">
        <v>149</v>
      </c>
      <c r="O228" s="831">
        <v>0.47</v>
      </c>
      <c r="P228" s="973">
        <v>43343</v>
      </c>
      <c r="Q228" s="973">
        <v>43360</v>
      </c>
      <c r="R228" s="729">
        <f>(K228-O228)/O228*100</f>
        <v>2.1276595744680873</v>
      </c>
      <c r="S228" s="795">
        <f>IF(INDEX(Historical!$D$7:$D$1442,MATCH(B228,Historical!$B$7:$B$1449,0))=0,"n/a",(INDEX(Historical!$C$7:$C$1442,MATCH(B228,Historical!$B$7:$B$1449,0))/INDEX(Historical!$D$7:$D$1442,MATCH(B228,Historical!$B$7:$B$1449,0))-1)*100)</f>
        <v>4.3956043956044022</v>
      </c>
      <c r="T228" s="795">
        <f>IF(INDEX(Historical!$F$7:$F$1442,MATCH(B228,Historical!$B$7:$B$1449,0))=0,"n/a",((INDEX(Historical!$C$7:$C$1442,MATCH(B228,Historical!$B$7:$B$1449,0))/INDEX(Historical!$F$7:$F$1442,MATCH(B228,Historical!$B$7:$B$1449,0)))^(1/3)-1)*100)</f>
        <v>5.0275539286758431</v>
      </c>
      <c r="U228" s="795">
        <f>IF(INDEX(Historical!$H$7:$H$1442,MATCH(B228,Historical!$B$7:$B$1449,0))=0,"n/a",((INDEX(Historical!$C$7:$C$1442,MATCH(B228,Historical!$B$7:$B$1449,0))/INDEX(Historical!$H$7:$H$1442,MATCH(B228,Historical!$B$7:$B$1449,0)))^(1/5)-1)*100)</f>
        <v>9.423001513224305</v>
      </c>
      <c r="V228" s="795">
        <f>IF(INDEX(Historical!$O$7:$O$1442,MATCH(B228,Historical!$B$7:$B$1449,0))=0,"n/a",((INDEX(Historical!$C$7:$C$1442,MATCH(B228,Historical!$B$7:$B$1449,0))/INDEX(Historical!$O$7:$O$1442,MATCH(B228,Historical!$B$7:$B$1449,0)))^(1/10)-1)*100)</f>
        <v>9.7152156346552943</v>
      </c>
      <c r="W228" s="796">
        <f>IF(OR(U228&lt;=0,U228="n/a",V228&lt;=0,V228="n/a"),"n/a",U228/V228)</f>
        <v>0.96992201383686971</v>
      </c>
      <c r="X228" s="797">
        <f>IF(OR(AJ228&lt;=0,AJ228="n/a",U228&lt;=0,U228="n/a"),"n/a",U228/AJ228)</f>
        <v>1.4723439864412975</v>
      </c>
      <c r="Y228" s="989"/>
      <c r="Z228" s="738">
        <f>IF(OR(AC228&lt;0.01,AC228="n/a"),"n/a",M228/AC228*100)</f>
        <v>43.835616438356162</v>
      </c>
      <c r="AA228" s="999">
        <f>IF(OR(AC228&lt;0.01,AC228="n/a"),"n/a",I228/AC228)</f>
        <v>20.052511415525114</v>
      </c>
      <c r="AB228" s="1000">
        <v>12</v>
      </c>
      <c r="AC228" s="978">
        <v>4.38</v>
      </c>
      <c r="AD228" s="978">
        <v>1.47</v>
      </c>
      <c r="AE228" s="978">
        <v>1.78</v>
      </c>
      <c r="AF228" s="978">
        <v>4.71</v>
      </c>
      <c r="AG228" s="978">
        <v>20.100000000000001</v>
      </c>
      <c r="AH228" s="978">
        <v>48.4</v>
      </c>
      <c r="AI228" s="978">
        <v>15.909999999999998</v>
      </c>
      <c r="AJ228" s="978">
        <v>6.4</v>
      </c>
      <c r="AK228" s="978">
        <v>13.66</v>
      </c>
      <c r="AL228" s="991">
        <v>12800</v>
      </c>
      <c r="AM228" s="985">
        <v>0.5</v>
      </c>
      <c r="AN228" s="978">
        <v>1.19</v>
      </c>
      <c r="AO228" s="838">
        <f>IF(U228="n/a","n/a",IF(AA228&lt;0,"n/a",IF(AA228="n/a","n/a",J228+U228-AA228)))</f>
        <v>-8.4434686863153825</v>
      </c>
      <c r="AP228" s="839">
        <f>IF(U228="n/a","n/a",J228+U228)</f>
        <v>11.609042729209731</v>
      </c>
      <c r="AQ228" s="1001">
        <f>IF(OR(AC228&lt;0.01,AF228="n/a"),"n/a",(I228/SQRT(22.5*AC228*(I228/AF228))-1)*100)</f>
        <v>104.88189418093023</v>
      </c>
      <c r="AR228" s="738">
        <f>INDEX(Historical!$C$7:$C$1442,MATCH(B228,Historical!$B$7:$B$1449,0))*IF(AH228="n/a",1.03,IF(AH228&lt;0,1.01,IF(AH228&gt;10,1.1,(1+AH228/100))))</f>
        <v>2.09</v>
      </c>
      <c r="AS228" s="999">
        <f>IF($AI228="n/a",1.03*AR228,IF($AI228&lt;0,1.01*AR228,IF($AI228&gt;10,1.1*AR228,(1+$AI228/100)*AR228)))</f>
        <v>2.2989999999999999</v>
      </c>
      <c r="AT228" s="999">
        <f>IF($AK228="n/a",1.03*AS228,IF($AK228&lt;0,1.01*AS228,IF($AK228&gt;10,1.1*AS228,(1+$AK228/100)*AS228)))</f>
        <v>2.5289000000000001</v>
      </c>
      <c r="AU228" s="999">
        <f>IF($AK228="n/a",1.03*AT228,IF($AK228&lt;0,1.01*AT228,IF($AK228&gt;10,1.1*AT228,(1+$AK228/100)*AT228)))</f>
        <v>2.7817900000000004</v>
      </c>
      <c r="AV228" s="999">
        <f>IF($AK228="n/a",1.03*AU228,IF($AK228&lt;0,1.01*AU228,IF($AK228&gt;10,1.1*AU228,(1+$AK228/100)*AU228)))</f>
        <v>3.0599690000000006</v>
      </c>
      <c r="AW228" s="738">
        <f>SUM(AR228:AV228)</f>
        <v>12.759659000000001</v>
      </c>
      <c r="AX228" s="846">
        <f>AW228/I228*100</f>
        <v>14.527677331208016</v>
      </c>
      <c r="AY228" s="1080">
        <v>1.39</v>
      </c>
      <c r="AZ228" s="985">
        <v>33.42</v>
      </c>
      <c r="BA228" s="985">
        <v>-2.69</v>
      </c>
      <c r="BB228" s="985">
        <v>12.01</v>
      </c>
      <c r="BC228" s="985">
        <v>9.56</v>
      </c>
      <c r="BE228" s="700">
        <v>1956</v>
      </c>
      <c r="BF228" s="1013">
        <f>IF(BE228&gt;2008,0,IF(BE228&gt;2001,1,IF(BE228&gt;1990,2,IF(BE228&gt;1980,3,IF(BE228&gt;1973,4,IF(BE228&gt;1970,5,IF(BE228&gt;1960,6,IF(BE228&gt;1958,7,IF(BE228&gt;1953,8,9)))))))))</f>
        <v>8</v>
      </c>
      <c r="BG228" s="995">
        <v>7.6</v>
      </c>
    </row>
    <row r="229" spans="1:59" ht="11.25" customHeight="1" x14ac:dyDescent="0.2">
      <c r="A229" s="993" t="s">
        <v>905</v>
      </c>
      <c r="B229" s="988" t="s">
        <v>906</v>
      </c>
      <c r="C229" s="1070" t="s">
        <v>4252</v>
      </c>
      <c r="D229" s="1070" t="s">
        <v>4387</v>
      </c>
      <c r="E229" s="828">
        <v>7</v>
      </c>
      <c r="F229" s="1148">
        <v>597</v>
      </c>
      <c r="G229" s="1148" t="s">
        <v>106</v>
      </c>
      <c r="H229" s="1148" t="s">
        <v>106</v>
      </c>
      <c r="I229" s="987">
        <v>55.88</v>
      </c>
      <c r="J229" s="738">
        <f>(M229/I229)*100</f>
        <v>1.7895490336435216</v>
      </c>
      <c r="K229" s="990">
        <v>0.25</v>
      </c>
      <c r="L229" s="1000">
        <v>4</v>
      </c>
      <c r="M229" s="729">
        <f>K229*L229</f>
        <v>1</v>
      </c>
      <c r="N229" s="983" t="s">
        <v>460</v>
      </c>
      <c r="O229" s="831">
        <v>0.22</v>
      </c>
      <c r="P229" s="694">
        <v>43188</v>
      </c>
      <c r="Q229" s="694">
        <v>43210</v>
      </c>
      <c r="R229" s="729">
        <f>(K229-O229)/O229*100</f>
        <v>13.636363636363635</v>
      </c>
      <c r="S229" s="795">
        <f>IF(INDEX(Historical!$D$7:$D$1442,MATCH(B229,Historical!$B$7:$B$1449,0))=0,"n/a",(INDEX(Historical!$C$7:$C$1442,MATCH(B229,Historical!$B$7:$B$1449,0))/INDEX(Historical!$D$7:$D$1442,MATCH(B229,Historical!$B$7:$B$1449,0))-1)*100)</f>
        <v>13.450292397660824</v>
      </c>
      <c r="T229" s="795">
        <f>IF(INDEX(Historical!$F$7:$F$1442,MATCH(B229,Historical!$B$7:$B$1449,0))=0,"n/a",((INDEX(Historical!$C$7:$C$1442,MATCH(B229,Historical!$B$7:$B$1449,0))/INDEX(Historical!$F$7:$F$1442,MATCH(B229,Historical!$B$7:$B$1449,0)))^(1/3)-1)*100)</f>
        <v>13.409655095164364</v>
      </c>
      <c r="U229" s="795">
        <f>IF(INDEX(Historical!$H$7:$H$1442,MATCH(B229,Historical!$B$7:$B$1449,0))=0,"n/a",((INDEX(Historical!$C$7:$C$1442,MATCH(B229,Historical!$B$7:$B$1449,0))/INDEX(Historical!$H$7:$H$1442,MATCH(B229,Historical!$B$7:$B$1449,0)))^(1/5)-1)*100)</f>
        <v>13.280114189364367</v>
      </c>
      <c r="V229" s="795" t="str">
        <f>IF(INDEX(Historical!$O$7:$O$1442,MATCH(B229,Historical!$B$7:$B$1449,0))=0,"n/a",((INDEX(Historical!$C$7:$C$1442,MATCH(B229,Historical!$B$7:$B$1449,0))/INDEX(Historical!$O$7:$O$1442,MATCH(B229,Historical!$B$7:$B$1449,0)))^(1/10)-1)*100)</f>
        <v>n/a</v>
      </c>
      <c r="W229" s="796" t="str">
        <f>IF(OR(U229&lt;=0,U229="n/a",V229&lt;=0,V229="n/a"),"n/a",U229/V229)</f>
        <v>n/a</v>
      </c>
      <c r="X229" s="797" t="str">
        <f>IF(OR(AJ229&lt;=0,AJ229="n/a",U229&lt;=0,U229="n/a"),"n/a",U229/AJ229)</f>
        <v>n/a</v>
      </c>
      <c r="Y229" s="751" t="s">
        <v>907</v>
      </c>
      <c r="Z229" s="738">
        <f>IF(OR(AC229&lt;0.01,AC229="n/a"),"n/a",M229/AC229*100)</f>
        <v>39.840637450199203</v>
      </c>
      <c r="AA229" s="999">
        <f>IF(OR(AC229&lt;0.01,AC229="n/a"),"n/a",I229/AC229)</f>
        <v>22.262948207171316</v>
      </c>
      <c r="AB229" s="1000">
        <v>9</v>
      </c>
      <c r="AC229" s="978">
        <v>2.5099999999999998</v>
      </c>
      <c r="AD229" s="978">
        <v>3.18</v>
      </c>
      <c r="AE229" s="978">
        <v>1.96</v>
      </c>
      <c r="AF229" s="978">
        <v>2.2599999999999998</v>
      </c>
      <c r="AG229" s="978">
        <v>10</v>
      </c>
      <c r="AH229" s="978">
        <v>-15.299999999999999</v>
      </c>
      <c r="AI229" s="978">
        <v>6.36</v>
      </c>
      <c r="AJ229" s="978">
        <v>-0.1</v>
      </c>
      <c r="AK229" s="978">
        <v>7.0000000000000009</v>
      </c>
      <c r="AL229" s="991">
        <v>7780</v>
      </c>
      <c r="AM229" s="985">
        <v>4.8</v>
      </c>
      <c r="AN229" s="978">
        <v>0</v>
      </c>
      <c r="AO229" s="838">
        <f>IF(U229="n/a","n/a",IF(AA229&lt;0,"n/a",IF(AA229="n/a","n/a",J229+U229-AA229)))</f>
        <v>-7.1932849841634283</v>
      </c>
      <c r="AP229" s="839">
        <f>IF(U229="n/a","n/a",J229+U229)</f>
        <v>15.069663223007888</v>
      </c>
      <c r="AQ229" s="1001">
        <f>IF(OR(AC229&lt;0.01,AF229="n/a"),"n/a",(I229/SQRT(22.5*AC229*(I229/AF229))-1)*100)</f>
        <v>49.538940225105364</v>
      </c>
      <c r="AR229" s="738">
        <f>INDEX(Historical!$C$7:$C$1442,MATCH(B229,Historical!$B$7:$B$1449,0))*IF(AH229="n/a",1.03,IF(AH229&lt;0,1.01,IF(AH229&gt;10,1.1,(1+AH229/100))))</f>
        <v>0.97970000000000002</v>
      </c>
      <c r="AS229" s="999">
        <f>IF($AI229="n/a",1.03*AR229,IF($AI229&lt;0,1.01*AR229,IF($AI229&gt;10,1.1*AR229,(1+$AI229/100)*AR229)))</f>
        <v>1.04200892</v>
      </c>
      <c r="AT229" s="999">
        <f>IF($AK229="n/a",1.03*AS229,IF($AK229&lt;0,1.01*AS229,IF($AK229&gt;10,1.1*AS229,(1+$AK229/100)*AS229)))</f>
        <v>1.1149495444000002</v>
      </c>
      <c r="AU229" s="999">
        <f>IF($AK229="n/a",1.03*AT229,IF($AK229&lt;0,1.01*AT229,IF($AK229&gt;10,1.1*AT229,(1+$AK229/100)*AT229)))</f>
        <v>1.1929960125080001</v>
      </c>
      <c r="AV229" s="999">
        <f>IF($AK229="n/a",1.03*AU229,IF($AK229&lt;0,1.01*AU229,IF($AK229&gt;10,1.1*AU229,(1+$AK229/100)*AU229)))</f>
        <v>1.2765057333835603</v>
      </c>
      <c r="AW229" s="738">
        <f>SUM(AR229:AV229)</f>
        <v>5.6061602102915602</v>
      </c>
      <c r="AX229" s="846">
        <f>AW229/I229*100</f>
        <v>10.032498586778024</v>
      </c>
      <c r="AY229" s="1080">
        <v>0.59</v>
      </c>
      <c r="AZ229" s="985">
        <v>6.2399999999999993</v>
      </c>
      <c r="BA229" s="985">
        <v>-22.09</v>
      </c>
      <c r="BB229" s="985">
        <v>-7.1800000000000006</v>
      </c>
      <c r="BC229" s="985">
        <v>-13.51</v>
      </c>
      <c r="BE229" s="700">
        <v>2012</v>
      </c>
      <c r="BF229" s="1013">
        <f>IF(BE229&gt;2008,0,IF(BE229&gt;2001,1,IF(BE229&gt;1990,2,IF(BE229&gt;1980,3,IF(BE229&gt;1973,4,IF(BE229&gt;1970,5,IF(BE229&gt;1960,6,IF(BE229&gt;1958,7,IF(BE229&gt;1953,8,9)))))))))</f>
        <v>0</v>
      </c>
      <c r="BG229" s="995">
        <v>6.5</v>
      </c>
    </row>
    <row r="230" spans="1:59" ht="11.25" customHeight="1" x14ac:dyDescent="0.2">
      <c r="A230" s="984" t="s">
        <v>1125</v>
      </c>
      <c r="B230" s="988" t="s">
        <v>1126</v>
      </c>
      <c r="C230" s="1070" t="s">
        <v>247</v>
      </c>
      <c r="D230" s="1070" t="s">
        <v>4415</v>
      </c>
      <c r="E230" s="828">
        <v>6</v>
      </c>
      <c r="F230" s="1148">
        <v>706</v>
      </c>
      <c r="G230" s="1148" t="s">
        <v>115</v>
      </c>
      <c r="H230" s="1148" t="s">
        <v>115</v>
      </c>
      <c r="I230" s="987">
        <v>283.73</v>
      </c>
      <c r="J230" s="738">
        <f>(M230/I230)*100</f>
        <v>0.775385049166461</v>
      </c>
      <c r="K230" s="990">
        <v>0.55000000000000004</v>
      </c>
      <c r="L230" s="1000">
        <v>4</v>
      </c>
      <c r="M230" s="729">
        <f>K230*L230</f>
        <v>2.2000000000000002</v>
      </c>
      <c r="N230" s="983" t="s">
        <v>320</v>
      </c>
      <c r="O230" s="831">
        <v>0.46</v>
      </c>
      <c r="P230" s="694">
        <v>43173</v>
      </c>
      <c r="Q230" s="694">
        <v>43189</v>
      </c>
      <c r="R230" s="729">
        <f>(K230-O230)/O230*100</f>
        <v>19.565217391304351</v>
      </c>
      <c r="S230" s="795">
        <f>IF(INDEX(Historical!$D$7:$D$1442,MATCH(B230,Historical!$B$7:$B$1449,0))=0,"n/a",(INDEX(Historical!$C$7:$C$1442,MATCH(B230,Historical!$B$7:$B$1449,0))/INDEX(Historical!$D$7:$D$1442,MATCH(B230,Historical!$B$7:$B$1449,0))-1)*100)</f>
        <v>19.565217391304344</v>
      </c>
      <c r="T230" s="795">
        <f>IF(INDEX(Historical!$F$7:$F$1442,MATCH(B230,Historical!$B$7:$B$1449,0))=0,"n/a",((INDEX(Historical!$C$7:$C$1442,MATCH(B230,Historical!$B$7:$B$1449,0))/INDEX(Historical!$F$7:$F$1442,MATCH(B230,Historical!$B$7:$B$1449,0)))^(1/3)-1)*100)</f>
        <v>21.059905868662355</v>
      </c>
      <c r="U230" s="795">
        <f>IF(INDEX(Historical!$H$7:$H$1442,MATCH(B230,Historical!$B$7:$B$1449,0))=0,"n/a",((INDEX(Historical!$C$7:$C$1442,MATCH(B230,Historical!$B$7:$B$1449,0))/INDEX(Historical!$H$7:$H$1442,MATCH(B230,Historical!$B$7:$B$1449,0)))^(1/5)-1)*100)</f>
        <v>22.423992536427463</v>
      </c>
      <c r="V230" s="795" t="str">
        <f>IF(INDEX(Historical!$O$7:$O$1442,MATCH(B230,Historical!$B$7:$B$1449,0))=0,"n/a",((INDEX(Historical!$C$7:$C$1442,MATCH(B230,Historical!$B$7:$B$1449,0))/INDEX(Historical!$O$7:$O$1442,MATCH(B230,Historical!$B$7:$B$1449,0)))^(1/10)-1)*100)</f>
        <v>n/a</v>
      </c>
      <c r="W230" s="796" t="str">
        <f>IF(OR(U230&lt;=0,U230="n/a",V230&lt;=0,V230="n/a"),"n/a",U230/V230)</f>
        <v>n/a</v>
      </c>
      <c r="X230" s="797">
        <f>IF(OR(AJ230&lt;=0,AJ230="n/a",U230&lt;=0,U230="n/a"),"n/a",U230/AJ230)</f>
        <v>0.89338615682977929</v>
      </c>
      <c r="Y230" s="749"/>
      <c r="Z230" s="738">
        <f>IF(OR(AC230&lt;0.01,AC230="n/a"),"n/a",M230/AC230*100)</f>
        <v>27.918781725888326</v>
      </c>
      <c r="AA230" s="999">
        <f>IF(OR(AC230&lt;0.01,AC230="n/a"),"n/a",I230/AC230)</f>
        <v>36.006345177664976</v>
      </c>
      <c r="AB230" s="1000">
        <v>12</v>
      </c>
      <c r="AC230" s="978">
        <v>7.88</v>
      </c>
      <c r="AD230" s="978">
        <v>1.73</v>
      </c>
      <c r="AE230" s="978">
        <v>3.64</v>
      </c>
      <c r="AF230" s="978" t="s">
        <v>137</v>
      </c>
      <c r="AG230" s="978">
        <v>-12</v>
      </c>
      <c r="AH230" s="978">
        <v>35.6</v>
      </c>
      <c r="AI230" s="978">
        <v>12.9</v>
      </c>
      <c r="AJ230" s="978">
        <v>25.1</v>
      </c>
      <c r="AK230" s="978">
        <v>20.8</v>
      </c>
      <c r="AL230" s="991">
        <v>11800</v>
      </c>
      <c r="AM230" s="985">
        <v>0.2</v>
      </c>
      <c r="AN230" s="978" t="s">
        <v>137</v>
      </c>
      <c r="AO230" s="838">
        <f>IF(U230="n/a","n/a",IF(AA230&lt;0,"n/a",IF(AA230="n/a","n/a",J230+U230-AA230)))</f>
        <v>-12.806967592071054</v>
      </c>
      <c r="AP230" s="839">
        <f>IF(U230="n/a","n/a",J230+U230)</f>
        <v>23.199377585593922</v>
      </c>
      <c r="AQ230" s="1001" t="str">
        <f>IF(OR(AC230&lt;0.01,AF230="n/a"),"n/a",(I230/SQRT(22.5*AC230*(I230/AF230))-1)*100)</f>
        <v>n/a</v>
      </c>
      <c r="AR230" s="738">
        <f>INDEX(Historical!$C$7:$C$1442,MATCH(B230,Historical!$B$7:$B$1449,0))*IF(AH230="n/a",1.03,IF(AH230&lt;0,1.01,IF(AH230&gt;10,1.1,(1+AH230/100))))</f>
        <v>2.4200000000000004</v>
      </c>
      <c r="AS230" s="999">
        <f>IF($AI230="n/a",1.03*AR230,IF($AI230&lt;0,1.01*AR230,IF($AI230&gt;10,1.1*AR230,(1+$AI230/100)*AR230)))</f>
        <v>2.6620000000000008</v>
      </c>
      <c r="AT230" s="999">
        <f>IF($AK230="n/a",1.03*AS230,IF($AK230&lt;0,1.01*AS230,IF($AK230&gt;10,1.1*AS230,(1+$AK230/100)*AS230)))</f>
        <v>2.9282000000000012</v>
      </c>
      <c r="AU230" s="999">
        <f>IF($AK230="n/a",1.03*AT230,IF($AK230&lt;0,1.01*AT230,IF($AK230&gt;10,1.1*AT230,(1+$AK230/100)*AT230)))</f>
        <v>3.2210200000000015</v>
      </c>
      <c r="AV230" s="999">
        <f>IF($AK230="n/a",1.03*AU230,IF($AK230&lt;0,1.01*AU230,IF($AK230&gt;10,1.1*AU230,(1+$AK230/100)*AU230)))</f>
        <v>3.5431220000000021</v>
      </c>
      <c r="AW230" s="738">
        <f>SUM(AR230:AV230)</f>
        <v>14.774342000000004</v>
      </c>
      <c r="AX230" s="846">
        <f>AW230/I230*100</f>
        <v>5.2071835900327788</v>
      </c>
      <c r="AY230" s="1080">
        <v>0.64</v>
      </c>
      <c r="AZ230" s="985">
        <v>42.93</v>
      </c>
      <c r="BA230" s="985">
        <v>-7.08</v>
      </c>
      <c r="BB230" s="985">
        <v>10.61</v>
      </c>
      <c r="BC230" s="985">
        <v>6.1</v>
      </c>
      <c r="BE230" s="700">
        <v>2013</v>
      </c>
      <c r="BF230" s="1013">
        <f>IF(BE230&gt;2008,0,IF(BE230&gt;2001,1,IF(BE230&gt;1990,2,IF(BE230&gt;1980,3,IF(BE230&gt;1973,4,IF(BE230&gt;1970,5,IF(BE230&gt;1960,6,IF(BE230&gt;1958,7,IF(BE230&gt;1953,8,9)))))))))</f>
        <v>0</v>
      </c>
      <c r="BG230" s="995">
        <v>39.300000000000004</v>
      </c>
    </row>
    <row r="231" spans="1:59" ht="11.25" customHeight="1" x14ac:dyDescent="0.2">
      <c r="A231" s="976" t="s">
        <v>1133</v>
      </c>
      <c r="B231" s="988" t="s">
        <v>1134</v>
      </c>
      <c r="C231" s="1070" t="s">
        <v>131</v>
      </c>
      <c r="D231" s="1070" t="s">
        <v>4390</v>
      </c>
      <c r="E231" s="828">
        <v>10</v>
      </c>
      <c r="F231" s="1148">
        <v>330</v>
      </c>
      <c r="G231" s="1092" t="s">
        <v>115</v>
      </c>
      <c r="H231" s="1092" t="s">
        <v>115</v>
      </c>
      <c r="I231" s="987">
        <v>117.75</v>
      </c>
      <c r="J231" s="738">
        <f>(M231/I231)*100</f>
        <v>3.2101910828025479</v>
      </c>
      <c r="K231" s="990">
        <v>0.94499999999999995</v>
      </c>
      <c r="L231" s="1000">
        <v>4</v>
      </c>
      <c r="M231" s="729">
        <f>K231*L231</f>
        <v>3.78</v>
      </c>
      <c r="N231" s="983" t="s">
        <v>493</v>
      </c>
      <c r="O231" s="831">
        <v>0.88249999999999995</v>
      </c>
      <c r="P231" s="973">
        <v>43448</v>
      </c>
      <c r="Q231" s="973">
        <v>43480</v>
      </c>
      <c r="R231" s="729">
        <f>(K231-O231)/O231*100</f>
        <v>7.0821529745042495</v>
      </c>
      <c r="S231" s="795">
        <f>IF(INDEX(Historical!$D$7:$D$1442,MATCH(B231,Historical!$B$7:$B$1449,0))=0,"n/a",(INDEX(Historical!$C$7:$C$1442,MATCH(B231,Historical!$B$7:$B$1449,0))/INDEX(Historical!$D$7:$D$1442,MATCH(B231,Historical!$B$7:$B$1449,0))-1)*100)</f>
        <v>6.9090909090909092</v>
      </c>
      <c r="T231" s="795">
        <f>IF(INDEX(Historical!$F$7:$F$1442,MATCH(B231,Historical!$B$7:$B$1449,0))=0,"n/a",((INDEX(Historical!$C$7:$C$1442,MATCH(B231,Historical!$B$7:$B$1449,0))/INDEX(Historical!$F$7:$F$1442,MATCH(B231,Historical!$B$7:$B$1449,0)))^(1/3)-1)*100)</f>
        <v>8.0082298255290674</v>
      </c>
      <c r="U231" s="795">
        <f>IF(INDEX(Historical!$H$7:$H$1442,MATCH(B231,Historical!$B$7:$B$1449,0))=0,"n/a",((INDEX(Historical!$C$7:$C$1442,MATCH(B231,Historical!$B$7:$B$1449,0))/INDEX(Historical!$H$7:$H$1442,MATCH(B231,Historical!$B$7:$B$1449,0)))^(1/5)-1)*100)</f>
        <v>6.7081717697138554</v>
      </c>
      <c r="V231" s="795">
        <f>IF(INDEX(Historical!$O$7:$O$1442,MATCH(B231,Historical!$B$7:$B$1449,0))=0,"n/a",((INDEX(Historical!$C$7:$C$1442,MATCH(B231,Historical!$B$7:$B$1449,0))/INDEX(Historical!$O$7:$O$1442,MATCH(B231,Historical!$B$7:$B$1449,0)))^(1/10)-1)*100)</f>
        <v>5.2250816838336878</v>
      </c>
      <c r="W231" s="796">
        <f>IF(OR(U231&lt;=0,U231="n/a",V231&lt;=0,V231="n/a"),"n/a",U231/V231)</f>
        <v>1.2838405551570271</v>
      </c>
      <c r="X231" s="797">
        <f>IF(OR(AJ231&lt;=0,AJ231="n/a",U231&lt;=0,U231="n/a"),"n/a",U231/AJ231)</f>
        <v>0.54537981867592322</v>
      </c>
      <c r="Y231" s="749"/>
      <c r="Z231" s="738">
        <f>IF(OR(AC231&lt;0.01,AC231="n/a"),"n/a",M231/AC231*100)</f>
        <v>50.874831763122472</v>
      </c>
      <c r="AA231" s="999">
        <f>IF(OR(AC231&lt;0.01,AC231="n/a"),"n/a",I231/AC231)</f>
        <v>15.847913862718709</v>
      </c>
      <c r="AB231" s="1000">
        <v>12</v>
      </c>
      <c r="AC231" s="978">
        <v>7.43</v>
      </c>
      <c r="AD231" s="978">
        <v>2.89</v>
      </c>
      <c r="AE231" s="978">
        <v>1.58</v>
      </c>
      <c r="AF231" s="978">
        <v>2.1</v>
      </c>
      <c r="AG231" s="978">
        <v>12.3</v>
      </c>
      <c r="AH231" s="978">
        <v>42.5</v>
      </c>
      <c r="AI231" s="978">
        <v>-1.41</v>
      </c>
      <c r="AJ231" s="978">
        <v>12.3</v>
      </c>
      <c r="AK231" s="978">
        <v>5.4899999999999993</v>
      </c>
      <c r="AL231" s="991">
        <v>21680</v>
      </c>
      <c r="AM231" s="985">
        <v>0.1</v>
      </c>
      <c r="AN231" s="978">
        <v>1.34</v>
      </c>
      <c r="AO231" s="838">
        <f>IF(U231="n/a","n/a",IF(AA231&lt;0,"n/a",IF(AA231="n/a","n/a",J231+U231-AA231)))</f>
        <v>-5.9295510102023066</v>
      </c>
      <c r="AP231" s="839">
        <f>IF(U231="n/a","n/a",J231+U231)</f>
        <v>9.9183628525164025</v>
      </c>
      <c r="AQ231" s="1001">
        <f>IF(OR(AC231&lt;0.01,AF231="n/a"),"n/a",(I231/SQRT(22.5*AC231*(I231/AF231))-1)*100)</f>
        <v>21.619843248833348</v>
      </c>
      <c r="AR231" s="738">
        <f>INDEX(Historical!$C$7:$C$1442,MATCH(B231,Historical!$B$7:$B$1449,0))*IF(AH231="n/a",1.03,IF(AH231&lt;0,1.01,IF(AH231&gt;10,1.1,(1+AH231/100))))</f>
        <v>3.8808000000000002</v>
      </c>
      <c r="AS231" s="999">
        <f>IF($AI231="n/a",1.03*AR231,IF($AI231&lt;0,1.01*AR231,IF($AI231&gt;10,1.1*AR231,(1+$AI231/100)*AR231)))</f>
        <v>3.9196080000000002</v>
      </c>
      <c r="AT231" s="999">
        <f>IF($AK231="n/a",1.03*AS231,IF($AK231&lt;0,1.01*AS231,IF($AK231&gt;10,1.1*AS231,(1+$AK231/100)*AS231)))</f>
        <v>4.1347944792</v>
      </c>
      <c r="AU231" s="999">
        <f>IF($AK231="n/a",1.03*AT231,IF($AK231&lt;0,1.01*AT231,IF($AK231&gt;10,1.1*AT231,(1+$AK231/100)*AT231)))</f>
        <v>4.3617946961080793</v>
      </c>
      <c r="AV231" s="999">
        <f>IF($AK231="n/a",1.03*AU231,IF($AK231&lt;0,1.01*AU231,IF($AK231&gt;10,1.1*AU231,(1+$AK231/100)*AU231)))</f>
        <v>4.6012572249244128</v>
      </c>
      <c r="AW231" s="738">
        <f>SUM(AR231:AV231)</f>
        <v>20.898254400232492</v>
      </c>
      <c r="AX231" s="846">
        <f>AW231/I231*100</f>
        <v>17.747986751789803</v>
      </c>
      <c r="AY231" s="1080">
        <v>0.28000000000000003</v>
      </c>
      <c r="AZ231" s="985">
        <v>24.93</v>
      </c>
      <c r="BA231" s="985">
        <v>-2.69</v>
      </c>
      <c r="BB231" s="985">
        <v>2.7199999999999998</v>
      </c>
      <c r="BC231" s="985">
        <v>7.8</v>
      </c>
      <c r="BE231" s="700">
        <v>2010</v>
      </c>
      <c r="BF231" s="1013">
        <f>IF(BE231&gt;2008,0,IF(BE231&gt;2001,1,IF(BE231&gt;1990,2,IF(BE231&gt;1980,3,IF(BE231&gt;1973,4,IF(BE231&gt;1970,5,IF(BE231&gt;1960,6,IF(BE231&gt;1958,7,IF(BE231&gt;1953,8,9)))))))))</f>
        <v>0</v>
      </c>
      <c r="BG231" s="995">
        <v>3.5000000000000004</v>
      </c>
    </row>
    <row r="232" spans="1:59" ht="11.25" customHeight="1" x14ac:dyDescent="0.2">
      <c r="A232" s="984" t="s">
        <v>548</v>
      </c>
      <c r="B232" s="988" t="s">
        <v>549</v>
      </c>
      <c r="C232" s="1070" t="s">
        <v>131</v>
      </c>
      <c r="D232" s="1070" t="s">
        <v>4391</v>
      </c>
      <c r="E232" s="828">
        <v>14</v>
      </c>
      <c r="F232" s="1148">
        <v>270</v>
      </c>
      <c r="G232" s="1273" t="s">
        <v>37</v>
      </c>
      <c r="H232" s="1273" t="s">
        <v>37</v>
      </c>
      <c r="I232" s="987">
        <v>87.78</v>
      </c>
      <c r="J232" s="738">
        <f>(M232/I232)*100</f>
        <v>4.2264752791068583</v>
      </c>
      <c r="K232" s="990">
        <v>0.92749999999999999</v>
      </c>
      <c r="L232" s="1000">
        <v>4</v>
      </c>
      <c r="M232" s="729">
        <f>K232*L232</f>
        <v>3.71</v>
      </c>
      <c r="N232" s="983" t="s">
        <v>380</v>
      </c>
      <c r="O232" s="831">
        <v>0.89</v>
      </c>
      <c r="P232" s="973">
        <v>43328</v>
      </c>
      <c r="Q232" s="973">
        <v>43360</v>
      </c>
      <c r="R232" s="729">
        <f>(K232-O232)/O232*100</f>
        <v>4.2134831460674125</v>
      </c>
      <c r="S232" s="795">
        <f>IF(INDEX(Historical!$D$7:$D$1442,MATCH(B232,Historical!$B$7:$B$1449,0))=0,"n/a",(INDEX(Historical!$C$7:$C$1442,MATCH(B232,Historical!$B$7:$B$1449,0))/INDEX(Historical!$D$7:$D$1442,MATCH(B232,Historical!$B$7:$B$1449,0))-1)*100)</f>
        <v>4.183381088825211</v>
      </c>
      <c r="T232" s="795">
        <f>IF(INDEX(Historical!$F$7:$F$1442,MATCH(B232,Historical!$B$7:$B$1449,0))=0,"n/a",((INDEX(Historical!$C$7:$C$1442,MATCH(B232,Historical!$B$7:$B$1449,0))/INDEX(Historical!$F$7:$F$1442,MATCH(B232,Historical!$B$7:$B$1449,0)))^(1/3)-1)*100)</f>
        <v>3.9185204456611222</v>
      </c>
      <c r="U232" s="795">
        <f>IF(INDEX(Historical!$H$7:$H$1442,MATCH(B232,Historical!$B$7:$B$1449,0))=0,"n/a",((INDEX(Historical!$C$7:$C$1442,MATCH(B232,Historical!$B$7:$B$1449,0))/INDEX(Historical!$H$7:$H$1442,MATCH(B232,Historical!$B$7:$B$1449,0)))^(1/5)-1)*100)</f>
        <v>3.3077918971311515</v>
      </c>
      <c r="V232" s="795">
        <f>IF(INDEX(Historical!$O$7:$O$1442,MATCH(B232,Historical!$B$7:$B$1449,0))=0,"n/a",((INDEX(Historical!$C$7:$C$1442,MATCH(B232,Historical!$B$7:$B$1449,0))/INDEX(Historical!$O$7:$O$1442,MATCH(B232,Historical!$B$7:$B$1449,0)))^(1/10)-1)*100)</f>
        <v>3.0210592757476062</v>
      </c>
      <c r="W232" s="796">
        <f>IF(OR(U232&lt;=0,U232="n/a",V232&lt;=0,V232="n/a"),"n/a",U232/V232)</f>
        <v>1.0949112861456811</v>
      </c>
      <c r="X232" s="797">
        <f>IF(OR(AJ232&lt;=0,AJ232="n/a",U232&lt;=0,U232="n/a"),"n/a",U232/AJ232)</f>
        <v>0.38020596518748873</v>
      </c>
      <c r="Y232" s="757"/>
      <c r="Z232" s="738">
        <f>IF(OR(AC232&lt;0.01,AC232="n/a"),"n/a",M232/AC232*100)</f>
        <v>93.686868686868678</v>
      </c>
      <c r="AA232" s="999">
        <f>IF(OR(AC232&lt;0.01,AC232="n/a"),"n/a",I232/AC232)</f>
        <v>22.166666666666668</v>
      </c>
      <c r="AB232" s="1000">
        <v>12</v>
      </c>
      <c r="AC232" s="978">
        <v>3.96</v>
      </c>
      <c r="AD232" s="978">
        <v>5.03</v>
      </c>
      <c r="AE232" s="978">
        <v>2.61</v>
      </c>
      <c r="AF232" s="978">
        <v>1.46</v>
      </c>
      <c r="AG232" s="978">
        <v>6.9</v>
      </c>
      <c r="AH232" s="978">
        <v>13.900000000000002</v>
      </c>
      <c r="AI232" s="978">
        <v>4.38</v>
      </c>
      <c r="AJ232" s="978">
        <v>8.6999999999999993</v>
      </c>
      <c r="AK232" s="978">
        <v>4.41</v>
      </c>
      <c r="AL232" s="991">
        <v>63200</v>
      </c>
      <c r="AM232" s="985">
        <v>6.9999999999999993E-2</v>
      </c>
      <c r="AN232" s="978">
        <v>1.32</v>
      </c>
      <c r="AO232" s="838">
        <f>IF(U232="n/a","n/a",IF(AA232&lt;0,"n/a",IF(AA232="n/a","n/a",J232+U232-AA232)))</f>
        <v>-14.632399490428657</v>
      </c>
      <c r="AP232" s="839">
        <f>IF(U232="n/a","n/a",J232+U232)</f>
        <v>7.5342671762380098</v>
      </c>
      <c r="AQ232" s="1001">
        <f>IF(OR(AC232&lt;0.01,AF232="n/a"),"n/a",(I232/SQRT(22.5*AC232*(I232/AF232))-1)*100)</f>
        <v>19.932079543813884</v>
      </c>
      <c r="AR232" s="738">
        <f>INDEX(Historical!$C$7:$C$1442,MATCH(B232,Historical!$B$7:$B$1449,0))*IF(AH232="n/a",1.03,IF(AH232&lt;0,1.01,IF(AH232&gt;10,1.1,(1+AH232/100))))</f>
        <v>3.9996000000000005</v>
      </c>
      <c r="AS232" s="999">
        <f>IF($AI232="n/a",1.03*AR232,IF($AI232&lt;0,1.01*AR232,IF($AI232&gt;10,1.1*AR232,(1+$AI232/100)*AR232)))</f>
        <v>4.1747824800000011</v>
      </c>
      <c r="AT232" s="999">
        <f>IF($AK232="n/a",1.03*AS232,IF($AK232&lt;0,1.01*AS232,IF($AK232&gt;10,1.1*AS232,(1+$AK232/100)*AS232)))</f>
        <v>4.3588903873680014</v>
      </c>
      <c r="AU232" s="999">
        <f>IF($AK232="n/a",1.03*AT232,IF($AK232&lt;0,1.01*AT232,IF($AK232&gt;10,1.1*AT232,(1+$AK232/100)*AT232)))</f>
        <v>4.5511174534509307</v>
      </c>
      <c r="AV232" s="999">
        <f>IF($AK232="n/a",1.03*AU232,IF($AK232&lt;0,1.01*AU232,IF($AK232&gt;10,1.1*AU232,(1+$AK232/100)*AU232)))</f>
        <v>4.751821733148117</v>
      </c>
      <c r="AW232" s="738">
        <f>SUM(AR232:AV232)</f>
        <v>21.836212053967049</v>
      </c>
      <c r="AX232" s="846">
        <f>AW232/I232*100</f>
        <v>24.876067502810493</v>
      </c>
      <c r="AY232" s="1080">
        <v>0.03</v>
      </c>
      <c r="AZ232" s="985">
        <v>21.98</v>
      </c>
      <c r="BA232" s="985">
        <v>-3.91</v>
      </c>
      <c r="BB232" s="985">
        <v>0.98</v>
      </c>
      <c r="BC232" s="985">
        <v>7.6300000000000008</v>
      </c>
      <c r="BE232" s="700">
        <v>2005</v>
      </c>
      <c r="BF232" s="1013">
        <f>IF(BE232&gt;2008,0,IF(BE232&gt;2001,1,IF(BE232&gt;1990,2,IF(BE232&gt;1980,3,IF(BE232&gt;1973,4,IF(BE232&gt;1970,5,IF(BE232&gt;1960,6,IF(BE232&gt;1958,7,IF(BE232&gt;1953,8,9)))))))))</f>
        <v>1</v>
      </c>
      <c r="BG232" s="995">
        <v>2.1</v>
      </c>
    </row>
    <row r="233" spans="1:59" s="874" customFormat="1" ht="11.25" customHeight="1" x14ac:dyDescent="0.2">
      <c r="A233" s="853" t="s">
        <v>471</v>
      </c>
      <c r="B233" s="882" t="s">
        <v>472</v>
      </c>
      <c r="C233" s="1070" t="s">
        <v>247</v>
      </c>
      <c r="D233" s="1070" t="s">
        <v>4415</v>
      </c>
      <c r="E233" s="1096">
        <v>13</v>
      </c>
      <c r="F233" s="1148">
        <v>281</v>
      </c>
      <c r="G233" s="1272" t="s">
        <v>106</v>
      </c>
      <c r="H233" s="1272" t="s">
        <v>106</v>
      </c>
      <c r="I233" s="855">
        <v>40.520000000000003</v>
      </c>
      <c r="J233" s="856">
        <f>(M233/I233)*100</f>
        <v>3.7512339585389931</v>
      </c>
      <c r="K233" s="857">
        <v>0.38</v>
      </c>
      <c r="L233" s="858">
        <v>4</v>
      </c>
      <c r="M233" s="859">
        <f>K233*L233</f>
        <v>1.52</v>
      </c>
      <c r="N233" s="860" t="s">
        <v>289</v>
      </c>
      <c r="O233" s="861">
        <v>0.34</v>
      </c>
      <c r="P233" s="883">
        <v>42985</v>
      </c>
      <c r="Q233" s="883">
        <v>43006</v>
      </c>
      <c r="R233" s="859">
        <f>(K233-O233)/O233*100</f>
        <v>11.764705882352935</v>
      </c>
      <c r="S233" s="795">
        <f>IF(INDEX(Historical!$D$7:$D$1442,MATCH(B233,Historical!$B$7:$B$1449,0))=0,"n/a",(INDEX(Historical!$C$7:$C$1442,MATCH(B233,Historical!$B$7:$B$1449,0))/INDEX(Historical!$D$7:$D$1442,MATCH(B233,Historical!$B$7:$B$1449,0))-1)*100)</f>
        <v>5.555555555555558</v>
      </c>
      <c r="T233" s="795">
        <f>IF(INDEX(Historical!$F$7:$F$1442,MATCH(B233,Historical!$B$7:$B$1449,0))=0,"n/a",((INDEX(Historical!$C$7:$C$1442,MATCH(B233,Historical!$B$7:$B$1449,0))/INDEX(Historical!$F$7:$F$1442,MATCH(B233,Historical!$B$7:$B$1449,0)))^(1/3)-1)*100)</f>
        <v>8.1983855523197757</v>
      </c>
      <c r="U233" s="795">
        <f>IF(INDEX(Historical!$H$7:$H$1442,MATCH(B233,Historical!$B$7:$B$1449,0))=0,"n/a",((INDEX(Historical!$C$7:$C$1442,MATCH(B233,Historical!$B$7:$B$1449,0))/INDEX(Historical!$H$7:$H$1442,MATCH(B233,Historical!$B$7:$B$1449,0)))^(1/5)-1)*100)</f>
        <v>11.550670014054099</v>
      </c>
      <c r="V233" s="795">
        <f>IF(INDEX(Historical!$O$7:$O$1442,MATCH(B233,Historical!$B$7:$B$1449,0))=0,"n/a",((INDEX(Historical!$C$7:$C$1442,MATCH(B233,Historical!$B$7:$B$1449,0))/INDEX(Historical!$O$7:$O$1442,MATCH(B233,Historical!$B$7:$B$1449,0)))^(1/10)-1)*100)</f>
        <v>13.19808794496533</v>
      </c>
      <c r="W233" s="863">
        <f>IF(OR(U233&lt;=0,U233="n/a",V233&lt;=0,V233="n/a"),"n/a",U233/V233)</f>
        <v>0.8751775304285897</v>
      </c>
      <c r="X233" s="864">
        <f>IF(OR(AJ233&lt;=0,AJ233="n/a",U233&lt;=0,U233="n/a"),"n/a",U233/AJ233)</f>
        <v>2.0626196453668033</v>
      </c>
      <c r="Y233" s="882" t="s">
        <v>4464</v>
      </c>
      <c r="Z233" s="856">
        <f>IF(OR(AC233&lt;0.01,AC233="n/a"),"n/a",M233/AC233*100)</f>
        <v>44.970414201183431</v>
      </c>
      <c r="AA233" s="866">
        <f>IF(OR(AC233&lt;0.01,AC233="n/a"),"n/a",I233/AC233)</f>
        <v>11.988165680473374</v>
      </c>
      <c r="AB233" s="858">
        <v>6</v>
      </c>
      <c r="AC233" s="867">
        <v>3.38</v>
      </c>
      <c r="AD233" s="867">
        <v>2.0099999999999998</v>
      </c>
      <c r="AE233" s="867">
        <v>0.5</v>
      </c>
      <c r="AF233" s="876" t="s">
        <v>137</v>
      </c>
      <c r="AG233" s="876">
        <v>-21.099999999999998</v>
      </c>
      <c r="AH233" s="867">
        <v>-1.5</v>
      </c>
      <c r="AI233" s="867">
        <v>5.38</v>
      </c>
      <c r="AJ233" s="867">
        <v>5.6000000000000005</v>
      </c>
      <c r="AK233" s="867">
        <v>5.9700000000000006</v>
      </c>
      <c r="AL233" s="868">
        <v>1580</v>
      </c>
      <c r="AM233" s="869">
        <v>1.3</v>
      </c>
      <c r="AN233" s="867" t="s">
        <v>137</v>
      </c>
      <c r="AO233" s="870">
        <f>IF(U233="n/a","n/a",IF(AA233&lt;0,"n/a",IF(AA233="n/a","n/a",J233+U233-AA233)))</f>
        <v>3.3137382921197176</v>
      </c>
      <c r="AP233" s="871">
        <f>IF(U233="n/a","n/a",J233+U233)</f>
        <v>15.301903972593092</v>
      </c>
      <c r="AQ233" s="872" t="str">
        <f>IF(OR(AC233&lt;0.01,AF233="n/a"),"n/a",(I233/SQRT(22.5*AC233*(I233/AF233))-1)*100)</f>
        <v>n/a</v>
      </c>
      <c r="AR233" s="738">
        <f>INDEX(Historical!$C$7:$C$1442,MATCH(B233,Historical!$B$7:$B$1449,0))*IF(AH233="n/a",1.03,IF(AH233&lt;0,1.01,IF(AH233&gt;10,1.1,(1+AH233/100))))</f>
        <v>1.5352000000000001</v>
      </c>
      <c r="AS233" s="866">
        <f>IF($AI233="n/a",1.03*AR233,IF($AI233&lt;0,1.01*AR233,IF($AI233&gt;10,1.1*AR233,(1+$AI233/100)*AR233)))</f>
        <v>1.6177937600000003</v>
      </c>
      <c r="AT233" s="866">
        <f>IF($AK233="n/a",1.03*AS233,IF($AK233&lt;0,1.01*AS233,IF($AK233&gt;10,1.1*AS233,(1+$AK233/100)*AS233)))</f>
        <v>1.7143760474720005</v>
      </c>
      <c r="AU233" s="866">
        <f>IF($AK233="n/a",1.03*AT233,IF($AK233&lt;0,1.01*AT233,IF($AK233&gt;10,1.1*AT233,(1+$AK233/100)*AT233)))</f>
        <v>1.8167242975060791</v>
      </c>
      <c r="AV233" s="866">
        <f>IF($AK233="n/a",1.03*AU233,IF($AK233&lt;0,1.01*AU233,IF($AK233&gt;10,1.1*AU233,(1+$AK233/100)*AU233)))</f>
        <v>1.9251827380671922</v>
      </c>
      <c r="AW233" s="856">
        <f>SUM(AR233:AV233)</f>
        <v>8.6092768430452722</v>
      </c>
      <c r="AX233" s="873">
        <f>AW233/I233*100</f>
        <v>21.24698135006237</v>
      </c>
      <c r="AY233" s="1081">
        <v>0.35</v>
      </c>
      <c r="AZ233" s="869">
        <v>26.51</v>
      </c>
      <c r="BA233" s="869">
        <v>-25.16</v>
      </c>
      <c r="BB233" s="869">
        <v>-15.52</v>
      </c>
      <c r="BC233" s="869">
        <v>-13.139999999999999</v>
      </c>
      <c r="BD233" s="1033"/>
      <c r="BE233" s="700">
        <v>2006</v>
      </c>
      <c r="BF233" s="1013">
        <f>IF(BE233&gt;2008,0,IF(BE233&gt;2001,1,IF(BE233&gt;1990,2,IF(BE233&gt;1980,3,IF(BE233&gt;1973,4,IF(BE233&gt;1970,5,IF(BE233&gt;1960,6,IF(BE233&gt;1958,7,IF(BE233&gt;1953,8,9)))))))))</f>
        <v>1</v>
      </c>
      <c r="BG233" s="931">
        <v>10.7</v>
      </c>
    </row>
    <row r="234" spans="1:59" ht="11.25" customHeight="1" x14ac:dyDescent="0.2">
      <c r="A234" s="976" t="s">
        <v>552</v>
      </c>
      <c r="B234" s="988" t="s">
        <v>553</v>
      </c>
      <c r="C234" s="1070" t="s">
        <v>108</v>
      </c>
      <c r="D234" s="1070" t="s">
        <v>4401</v>
      </c>
      <c r="E234" s="828">
        <v>19</v>
      </c>
      <c r="F234" s="1148">
        <v>171</v>
      </c>
      <c r="G234" s="1148" t="s">
        <v>106</v>
      </c>
      <c r="H234" s="1148" t="s">
        <v>106</v>
      </c>
      <c r="I234" s="978">
        <v>17.75</v>
      </c>
      <c r="J234" s="738">
        <f>(M234/I234)*100</f>
        <v>2.084507042253521</v>
      </c>
      <c r="K234" s="997">
        <v>9.2499999999999999E-2</v>
      </c>
      <c r="L234" s="1000">
        <v>4</v>
      </c>
      <c r="M234" s="729">
        <f>K234*L234</f>
        <v>0.37</v>
      </c>
      <c r="N234" s="983" t="s">
        <v>119</v>
      </c>
      <c r="O234" s="832">
        <v>0.09</v>
      </c>
      <c r="P234" s="973">
        <v>43328</v>
      </c>
      <c r="Q234" s="973">
        <v>43350</v>
      </c>
      <c r="R234" s="729">
        <f>(K234-O234)/O234*100</f>
        <v>2.7777777777777803</v>
      </c>
      <c r="S234" s="795">
        <f>IF(INDEX(Historical!$D$7:$D$1442,MATCH(B234,Historical!$B$7:$B$1449,0))=0,"n/a",(INDEX(Historical!$C$7:$C$1442,MATCH(B234,Historical!$B$7:$B$1449,0))/INDEX(Historical!$D$7:$D$1442,MATCH(B234,Historical!$B$7:$B$1449,0))-1)*100)</f>
        <v>7.3529411764706065</v>
      </c>
      <c r="T234" s="795">
        <f>IF(INDEX(Historical!$F$7:$F$1442,MATCH(B234,Historical!$B$7:$B$1449,0))=0,"n/a",((INDEX(Historical!$C$7:$C$1442,MATCH(B234,Historical!$B$7:$B$1449,0))/INDEX(Historical!$F$7:$F$1442,MATCH(B234,Historical!$B$7:$B$1449,0)))^(1/3)-1)*100)</f>
        <v>6.1689873505176962</v>
      </c>
      <c r="U234" s="795">
        <f>IF(INDEX(Historical!$H$7:$H$1442,MATCH(B234,Historical!$B$7:$B$1449,0))=0,"n/a",((INDEX(Historical!$C$7:$C$1442,MATCH(B234,Historical!$B$7:$B$1449,0))/INDEX(Historical!$H$7:$H$1442,MATCH(B234,Historical!$B$7:$B$1449,0)))^(1/5)-1)*100)</f>
        <v>4.798284694844579</v>
      </c>
      <c r="V234" s="795">
        <f>IF(INDEX(Historical!$O$7:$O$1442,MATCH(B234,Historical!$B$7:$B$1449,0))=0,"n/a",((INDEX(Historical!$C$7:$C$1442,MATCH(B234,Historical!$B$7:$B$1449,0))/INDEX(Historical!$O$7:$O$1442,MATCH(B234,Historical!$B$7:$B$1449,0)))^(1/10)-1)*100)</f>
        <v>3.4265040720800943</v>
      </c>
      <c r="W234" s="796">
        <f>IF(OR(U234&lt;=0,U234="n/a",V234&lt;=0,V234="n/a"),"n/a",U234/V234)</f>
        <v>1.4003440807037277</v>
      </c>
      <c r="X234" s="797">
        <f>IF(OR(AJ234&lt;=0,AJ234="n/a",U234&lt;=0,U234="n/a"),"n/a",U234/AJ234)</f>
        <v>0.16545809292567515</v>
      </c>
      <c r="Y234" s="752"/>
      <c r="Z234" s="738">
        <f>IF(OR(AC234&lt;0.01,AC234="n/a"),"n/a",M234/AC234*100)</f>
        <v>41.111111111111107</v>
      </c>
      <c r="AA234" s="999">
        <f>IF(OR(AC234&lt;0.01,AC234="n/a"),"n/a",I234/AC234)</f>
        <v>19.722222222222221</v>
      </c>
      <c r="AB234" s="1000">
        <v>6</v>
      </c>
      <c r="AC234" s="978">
        <v>0.9</v>
      </c>
      <c r="AD234" s="978">
        <v>1.97</v>
      </c>
      <c r="AE234" s="978">
        <v>3.51</v>
      </c>
      <c r="AF234" s="980">
        <v>1.05</v>
      </c>
      <c r="AG234" s="978">
        <v>4.5999999999999996</v>
      </c>
      <c r="AH234" s="978">
        <v>-11.700000000000001</v>
      </c>
      <c r="AI234" s="978">
        <v>71.350000000000009</v>
      </c>
      <c r="AJ234" s="978">
        <v>28.999999999999996</v>
      </c>
      <c r="AK234" s="978">
        <v>10</v>
      </c>
      <c r="AL234" s="991">
        <v>116.26</v>
      </c>
      <c r="AM234" s="985">
        <v>3.1</v>
      </c>
      <c r="AN234" s="978">
        <v>0.27</v>
      </c>
      <c r="AO234" s="838">
        <f>IF(U234="n/a","n/a",IF(AA234&lt;0,"n/a",IF(AA234="n/a","n/a",J234+U234-AA234)))</f>
        <v>-12.839430485124122</v>
      </c>
      <c r="AP234" s="839">
        <f>IF(U234="n/a","n/a",J234+U234)</f>
        <v>6.8827917370981</v>
      </c>
      <c r="AQ234" s="1001">
        <f>IF(OR(AC234&lt;0.01,AF234="n/a"),"n/a",(I234/SQRT(22.5*AC234*(I234/AF234))-1)*100)</f>
        <v>-4.0640645862891178</v>
      </c>
      <c r="AR234" s="738">
        <f>INDEX(Historical!$C$7:$C$1442,MATCH(B234,Historical!$B$7:$B$1449,0))*IF(AH234="n/a",1.03,IF(AH234&lt;0,1.01,IF(AH234&gt;10,1.1,(1+AH234/100))))</f>
        <v>0.36864999999999998</v>
      </c>
      <c r="AS234" s="999">
        <f>IF($AI234="n/a",1.03*AR234,IF($AI234&lt;0,1.01*AR234,IF($AI234&gt;10,1.1*AR234,(1+$AI234/100)*AR234)))</f>
        <v>0.40551500000000001</v>
      </c>
      <c r="AT234" s="999">
        <f>IF($AK234="n/a",1.03*AS234,IF($AK234&lt;0,1.01*AS234,IF($AK234&gt;10,1.1*AS234,(1+$AK234/100)*AS234)))</f>
        <v>0.44606650000000003</v>
      </c>
      <c r="AU234" s="999">
        <f>IF($AK234="n/a",1.03*AT234,IF($AK234&lt;0,1.01*AT234,IF($AK234&gt;10,1.1*AT234,(1+$AK234/100)*AT234)))</f>
        <v>0.49067315000000006</v>
      </c>
      <c r="AV234" s="999">
        <f>IF($AK234="n/a",1.03*AU234,IF($AK234&lt;0,1.01*AU234,IF($AK234&gt;10,1.1*AU234,(1+$AK234/100)*AU234)))</f>
        <v>0.53974046500000006</v>
      </c>
      <c r="AW234" s="738">
        <f>SUM(AR234:AV234)</f>
        <v>2.2506451150000002</v>
      </c>
      <c r="AX234" s="846">
        <f>AW234/I234*100</f>
        <v>12.679690788732396</v>
      </c>
      <c r="AY234" s="1080">
        <v>0.45</v>
      </c>
      <c r="AZ234" s="985">
        <v>25</v>
      </c>
      <c r="BA234" s="985">
        <v>-16.470000000000002</v>
      </c>
      <c r="BB234" s="985">
        <v>4.5999999999999996</v>
      </c>
      <c r="BC234" s="985">
        <v>-3.93</v>
      </c>
      <c r="BE234" s="700">
        <v>2000</v>
      </c>
      <c r="BF234" s="1013">
        <f>IF(BE234&gt;2008,0,IF(BE234&gt;2001,1,IF(BE234&gt;1990,2,IF(BE234&gt;1980,3,IF(BE234&gt;1973,4,IF(BE234&gt;1970,5,IF(BE234&gt;1960,6,IF(BE234&gt;1958,7,IF(BE234&gt;1953,8,9)))))))))</f>
        <v>2</v>
      </c>
      <c r="BG234" s="995">
        <v>0.5</v>
      </c>
    </row>
    <row r="235" spans="1:59" ht="11.25" customHeight="1" x14ac:dyDescent="0.2">
      <c r="A235" s="984" t="s">
        <v>563</v>
      </c>
      <c r="B235" s="988" t="s">
        <v>564</v>
      </c>
      <c r="C235" s="1070" t="s">
        <v>108</v>
      </c>
      <c r="D235" s="1070" t="s">
        <v>4401</v>
      </c>
      <c r="E235" s="828">
        <v>25</v>
      </c>
      <c r="F235" s="1148">
        <v>132</v>
      </c>
      <c r="G235" s="1136" t="s">
        <v>37</v>
      </c>
      <c r="H235" s="1136" t="s">
        <v>106</v>
      </c>
      <c r="I235" s="987">
        <v>32.35</v>
      </c>
      <c r="J235" s="738">
        <f>(M235/I235)*100</f>
        <v>1.9783616692426584</v>
      </c>
      <c r="K235" s="990">
        <v>0.16</v>
      </c>
      <c r="L235" s="1000">
        <v>4</v>
      </c>
      <c r="M235" s="729">
        <f>K235*L235</f>
        <v>0.64</v>
      </c>
      <c r="N235" s="983" t="s">
        <v>119</v>
      </c>
      <c r="O235" s="831">
        <v>0.14499999999999999</v>
      </c>
      <c r="P235" s="973">
        <v>43504</v>
      </c>
      <c r="Q235" s="973">
        <v>43528</v>
      </c>
      <c r="R235" s="729">
        <f>(K235-O235)/O235*100</f>
        <v>10.344827586206906</v>
      </c>
      <c r="S235" s="795">
        <f>IF(INDEX(Historical!$D$7:$D$1442,MATCH(B235,Historical!$B$7:$B$1449,0))=0,"n/a",(INDEX(Historical!$C$7:$C$1442,MATCH(B235,Historical!$B$7:$B$1449,0))/INDEX(Historical!$D$7:$D$1442,MATCH(B235,Historical!$B$7:$B$1449,0))-1)*100)</f>
        <v>7.4074074074073959</v>
      </c>
      <c r="T235" s="795">
        <f>IF(INDEX(Historical!$F$7:$F$1442,MATCH(B235,Historical!$B$7:$B$1449,0))=0,"n/a",((INDEX(Historical!$C$7:$C$1442,MATCH(B235,Historical!$B$7:$B$1449,0))/INDEX(Historical!$F$7:$F$1442,MATCH(B235,Historical!$B$7:$B$1449,0)))^(1/3)-1)*100)</f>
        <v>5.0717574498580165</v>
      </c>
      <c r="U235" s="795">
        <f>IF(INDEX(Historical!$H$7:$H$1442,MATCH(B235,Historical!$B$7:$B$1449,0))=0,"n/a",((INDEX(Historical!$C$7:$C$1442,MATCH(B235,Historical!$B$7:$B$1449,0))/INDEX(Historical!$H$7:$H$1442,MATCH(B235,Historical!$B$7:$B$1449,0)))^(1/5)-1)*100)</f>
        <v>4.7451763732829999</v>
      </c>
      <c r="V235" s="795">
        <f>IF(INDEX(Historical!$O$7:$O$1442,MATCH(B235,Historical!$B$7:$B$1449,0))=0,"n/a",((INDEX(Historical!$C$7:$C$1442,MATCH(B235,Historical!$B$7:$B$1449,0))/INDEX(Historical!$O$7:$O$1442,MATCH(B235,Historical!$B$7:$B$1449,0)))^(1/10)-1)*100)</f>
        <v>4.8847987622069988</v>
      </c>
      <c r="W235" s="796">
        <f>IF(OR(U235&lt;=0,U235="n/a",V235&lt;=0,V235="n/a"),"n/a",U235/V235)</f>
        <v>0.9714169619423757</v>
      </c>
      <c r="X235" s="797">
        <f>IF(OR(AJ235&lt;=0,AJ235="n/a",U235&lt;=0,U235="n/a"),"n/a",U235/AJ235)</f>
        <v>0.46981944289930688</v>
      </c>
      <c r="Y235" s="988"/>
      <c r="Z235" s="738">
        <f>IF(OR(AC235&lt;0.01,AC235="n/a"),"n/a",M235/AC235*100)</f>
        <v>25.098039215686274</v>
      </c>
      <c r="AA235" s="999">
        <f>IF(OR(AC235&lt;0.01,AC235="n/a"),"n/a",I235/AC235)</f>
        <v>12.686274509803923</v>
      </c>
      <c r="AB235" s="1000">
        <v>12</v>
      </c>
      <c r="AC235" s="978">
        <v>2.5499999999999998</v>
      </c>
      <c r="AD235" s="978" t="s">
        <v>137</v>
      </c>
      <c r="AE235" s="978">
        <v>3.12</v>
      </c>
      <c r="AF235" s="978">
        <v>1.56</v>
      </c>
      <c r="AG235" s="978">
        <v>9.6</v>
      </c>
      <c r="AH235" s="978">
        <v>22.2</v>
      </c>
      <c r="AI235" s="978" t="s">
        <v>137</v>
      </c>
      <c r="AJ235" s="978">
        <v>10.100000000000001</v>
      </c>
      <c r="AK235" s="978" t="s">
        <v>137</v>
      </c>
      <c r="AL235" s="991">
        <v>370.73</v>
      </c>
      <c r="AM235" s="985">
        <v>10.299999999999999</v>
      </c>
      <c r="AN235" s="978">
        <v>0.06</v>
      </c>
      <c r="AO235" s="838">
        <f>IF(U235="n/a","n/a",IF(AA235&lt;0,"n/a",IF(AA235="n/a","n/a",J235+U235-AA235)))</f>
        <v>-5.9627364672782646</v>
      </c>
      <c r="AP235" s="839">
        <f>IF(U235="n/a","n/a",J235+U235)</f>
        <v>6.7235380425256581</v>
      </c>
      <c r="AQ235" s="1001">
        <f>IF(OR(AC235&lt;0.01,AF235="n/a"),"n/a",(I235/SQRT(22.5*AC235*(I235/AF235))-1)*100)</f>
        <v>-6.2139829534058393</v>
      </c>
      <c r="AR235" s="738">
        <f>INDEX(Historical!$C$7:$C$1442,MATCH(B235,Historical!$B$7:$B$1449,0))*IF(AH235="n/a",1.03,IF(AH235&lt;0,1.01,IF(AH235&gt;10,1.1,(1+AH235/100))))</f>
        <v>0.63800000000000001</v>
      </c>
      <c r="AS235" s="999">
        <f>IF($AI235="n/a",1.03*AR235,IF($AI235&lt;0,1.01*AR235,IF($AI235&gt;10,1.1*AR235,(1+$AI235/100)*AR235)))</f>
        <v>0.65714000000000006</v>
      </c>
      <c r="AT235" s="999">
        <f>IF($AK235="n/a",1.03*AS235,IF($AK235&lt;0,1.01*AS235,IF($AK235&gt;10,1.1*AS235,(1+$AK235/100)*AS235)))</f>
        <v>0.67685420000000007</v>
      </c>
      <c r="AU235" s="999">
        <f>IF($AK235="n/a",1.03*AT235,IF($AK235&lt;0,1.01*AT235,IF($AK235&gt;10,1.1*AT235,(1+$AK235/100)*AT235)))</f>
        <v>0.69715982600000004</v>
      </c>
      <c r="AV235" s="999">
        <f>IF($AK235="n/a",1.03*AU235,IF($AK235&lt;0,1.01*AU235,IF($AK235&gt;10,1.1*AU235,(1+$AK235/100)*AU235)))</f>
        <v>0.71807462078000006</v>
      </c>
      <c r="AW235" s="738">
        <f>SUM(AR235:AV235)</f>
        <v>3.3872286467800001</v>
      </c>
      <c r="AX235" s="846">
        <f>AW235/I235*100</f>
        <v>10.470567687109737</v>
      </c>
      <c r="AY235" s="1080">
        <v>0.68</v>
      </c>
      <c r="AZ235" s="985">
        <v>19.989999999999998</v>
      </c>
      <c r="BA235" s="985">
        <v>-26.71</v>
      </c>
      <c r="BB235" s="985">
        <v>1.72</v>
      </c>
      <c r="BC235" s="985">
        <v>-8.08</v>
      </c>
      <c r="BE235" s="700">
        <v>1995</v>
      </c>
      <c r="BF235" s="1013">
        <f>IF(BE235&gt;2008,0,IF(BE235&gt;2001,1,IF(BE235&gt;1990,2,IF(BE235&gt;1980,3,IF(BE235&gt;1973,4,IF(BE235&gt;1970,5,IF(BE235&gt;1960,6,IF(BE235&gt;1958,7,IF(BE235&gt;1953,8,9)))))))))</f>
        <v>2</v>
      </c>
      <c r="BG235" s="995">
        <v>0.8</v>
      </c>
    </row>
    <row r="236" spans="1:59" ht="11.25" customHeight="1" x14ac:dyDescent="0.2">
      <c r="A236" s="984" t="s">
        <v>218</v>
      </c>
      <c r="B236" s="988" t="s">
        <v>219</v>
      </c>
      <c r="C236" s="1070" t="s">
        <v>123</v>
      </c>
      <c r="D236" s="1070" t="s">
        <v>4233</v>
      </c>
      <c r="E236" s="828">
        <v>27</v>
      </c>
      <c r="F236" s="1148">
        <v>104</v>
      </c>
      <c r="G236" s="1148" t="s">
        <v>37</v>
      </c>
      <c r="H236" s="1148" t="s">
        <v>37</v>
      </c>
      <c r="I236" s="978">
        <v>158.16999999999999</v>
      </c>
      <c r="J236" s="738">
        <f>(M236/I236)*100</f>
        <v>1.1633053044192958</v>
      </c>
      <c r="K236" s="997">
        <v>0.46</v>
      </c>
      <c r="L236" s="1000">
        <v>4</v>
      </c>
      <c r="M236" s="729">
        <f>K236*L236</f>
        <v>1.84</v>
      </c>
      <c r="N236" s="983" t="s">
        <v>220</v>
      </c>
      <c r="O236" s="832">
        <v>0.41</v>
      </c>
      <c r="P236" s="973">
        <v>43451</v>
      </c>
      <c r="Q236" s="973">
        <v>43480</v>
      </c>
      <c r="R236" s="729">
        <f>(K236-O236)/O236*100</f>
        <v>12.195121951219525</v>
      </c>
      <c r="S236" s="795">
        <f>IF(INDEX(Historical!$D$7:$D$1442,MATCH(B236,Historical!$B$7:$B$1449,0))=0,"n/a",(INDEX(Historical!$C$7:$C$1442,MATCH(B236,Historical!$B$7:$B$1449,0))/INDEX(Historical!$D$7:$D$1442,MATCH(B236,Historical!$B$7:$B$1449,0))-1)*100)</f>
        <v>10.810810810810811</v>
      </c>
      <c r="T236" s="795">
        <f>IF(INDEX(Historical!$F$7:$F$1442,MATCH(B236,Historical!$B$7:$B$1449,0))=0,"n/a",((INDEX(Historical!$C$7:$C$1442,MATCH(B236,Historical!$B$7:$B$1449,0))/INDEX(Historical!$F$7:$F$1442,MATCH(B236,Historical!$B$7:$B$1449,0)))^(1/3)-1)*100)</f>
        <v>7.5036737139838161</v>
      </c>
      <c r="U236" s="795">
        <f>IF(INDEX(Historical!$H$7:$H$1442,MATCH(B236,Historical!$B$7:$B$1449,0))=0,"n/a",((INDEX(Historical!$C$7:$C$1442,MATCH(B236,Historical!$B$7:$B$1449,0))/INDEX(Historical!$H$7:$H$1442,MATCH(B236,Historical!$B$7:$B$1449,0)))^(1/5)-1)*100)</f>
        <v>12.256424197530347</v>
      </c>
      <c r="V236" s="795">
        <f>IF(INDEX(Historical!$O$7:$O$1442,MATCH(B236,Historical!$B$7:$B$1449,0))=0,"n/a",((INDEX(Historical!$C$7:$C$1442,MATCH(B236,Historical!$B$7:$B$1449,0))/INDEX(Historical!$O$7:$O$1442,MATCH(B236,Historical!$B$7:$B$1449,0)))^(1/10)-1)*100)</f>
        <v>12.1718933620391</v>
      </c>
      <c r="W236" s="796">
        <f>IF(OR(U236&lt;=0,U236="n/a",V236&lt;=0,V236="n/a"),"n/a",U236/V236)</f>
        <v>1.0069447564957212</v>
      </c>
      <c r="X236" s="797">
        <f>IF(OR(AJ236&lt;=0,AJ236="n/a",U236&lt;=0,U236="n/a"),"n/a",U236/AJ236)</f>
        <v>0.85709260122589848</v>
      </c>
      <c r="Y236" s="746"/>
      <c r="Z236" s="738">
        <f>IF(OR(AC236&lt;0.01,AC236="n/a"),"n/a",M236/AC236*100)</f>
        <v>36.65338645418327</v>
      </c>
      <c r="AA236" s="999">
        <f>IF(OR(AC236&lt;0.01,AC236="n/a"),"n/a",I236/AC236)</f>
        <v>31.507968127490042</v>
      </c>
      <c r="AB236" s="1000">
        <v>12</v>
      </c>
      <c r="AC236" s="978">
        <v>5.0199999999999996</v>
      </c>
      <c r="AD236" s="978">
        <v>2.35</v>
      </c>
      <c r="AE236" s="978">
        <v>3.14</v>
      </c>
      <c r="AF236" s="978">
        <v>5.76</v>
      </c>
      <c r="AG236" s="978">
        <v>20.7</v>
      </c>
      <c r="AH236" s="978">
        <v>10.6</v>
      </c>
      <c r="AI236" s="978">
        <v>12.31</v>
      </c>
      <c r="AJ236" s="978">
        <v>14.299999999999999</v>
      </c>
      <c r="AK236" s="978">
        <v>13.370000000000001</v>
      </c>
      <c r="AL236" s="991">
        <v>45680</v>
      </c>
      <c r="AM236" s="985">
        <v>0.4</v>
      </c>
      <c r="AN236" s="978">
        <v>0.9</v>
      </c>
      <c r="AO236" s="838">
        <f>IF(U236="n/a","n/a",IF(AA236&lt;0,"n/a",IF(AA236="n/a","n/a",J236+U236-AA236)))</f>
        <v>-18.088238625540399</v>
      </c>
      <c r="AP236" s="839">
        <f>IF(U236="n/a","n/a",J236+U236)</f>
        <v>13.419729501949643</v>
      </c>
      <c r="AQ236" s="1001">
        <f>IF(OR(AC236&lt;0.01,AF236="n/a"),"n/a",(I236/SQRT(22.5*AC236*(I236/AF236))-1)*100)</f>
        <v>184.00774356762616</v>
      </c>
      <c r="AR236" s="738">
        <f>INDEX(Historical!$C$7:$C$1442,MATCH(B236,Historical!$B$7:$B$1449,0))*IF(AH236="n/a",1.03,IF(AH236&lt;0,1.01,IF(AH236&gt;10,1.1,(1+AH236/100))))</f>
        <v>1.804</v>
      </c>
      <c r="AS236" s="999">
        <f>IF($AI236="n/a",1.03*AR236,IF($AI236&lt;0,1.01*AR236,IF($AI236&gt;10,1.1*AR236,(1+$AI236/100)*AR236)))</f>
        <v>1.9844000000000002</v>
      </c>
      <c r="AT236" s="999">
        <f>IF($AK236="n/a",1.03*AS236,IF($AK236&lt;0,1.01*AS236,IF($AK236&gt;10,1.1*AS236,(1+$AK236/100)*AS236)))</f>
        <v>2.1828400000000006</v>
      </c>
      <c r="AU236" s="999">
        <f>IF($AK236="n/a",1.03*AT236,IF($AK236&lt;0,1.01*AT236,IF($AK236&gt;10,1.1*AT236,(1+$AK236/100)*AT236)))</f>
        <v>2.4011240000000007</v>
      </c>
      <c r="AV236" s="999">
        <f>IF($AK236="n/a",1.03*AU236,IF($AK236&lt;0,1.01*AU236,IF($AK236&gt;10,1.1*AU236,(1+$AK236/100)*AU236)))</f>
        <v>2.6412364000000008</v>
      </c>
      <c r="AW236" s="738">
        <f>SUM(AR236:AV236)</f>
        <v>11.013600400000001</v>
      </c>
      <c r="AX236" s="846">
        <f>AW236/I236*100</f>
        <v>6.963141177214391</v>
      </c>
      <c r="AY236" s="1080">
        <v>0.88</v>
      </c>
      <c r="AZ236" s="985">
        <v>25.790000000000003</v>
      </c>
      <c r="BA236" s="985">
        <v>-2.91</v>
      </c>
      <c r="BB236" s="985">
        <v>4.1500000000000004</v>
      </c>
      <c r="BC236" s="985">
        <v>6.12</v>
      </c>
      <c r="BE236" s="700">
        <v>1993</v>
      </c>
      <c r="BF236" s="1013">
        <f>IF(BE236&gt;2008,0,IF(BE236&gt;2001,1,IF(BE236&gt;1990,2,IF(BE236&gt;1980,3,IF(BE236&gt;1973,4,IF(BE236&gt;1970,5,IF(BE236&gt;1960,6,IF(BE236&gt;1958,7,IF(BE236&gt;1953,8,9)))))))))</f>
        <v>2</v>
      </c>
      <c r="BG236" s="995">
        <v>8</v>
      </c>
    </row>
    <row r="237" spans="1:59" ht="11.25" customHeight="1" x14ac:dyDescent="0.2">
      <c r="A237" s="976" t="s">
        <v>206</v>
      </c>
      <c r="B237" s="988" t="s">
        <v>207</v>
      </c>
      <c r="C237" s="1070" t="s">
        <v>131</v>
      </c>
      <c r="D237" s="1070" t="s">
        <v>4390</v>
      </c>
      <c r="E237" s="828">
        <v>45</v>
      </c>
      <c r="F237" s="1148">
        <v>52</v>
      </c>
      <c r="G237" s="1273" t="s">
        <v>37</v>
      </c>
      <c r="H237" s="1273" t="s">
        <v>115</v>
      </c>
      <c r="I237" s="978">
        <v>77.650000000000006</v>
      </c>
      <c r="J237" s="738">
        <f>(M237/I237)*100</f>
        <v>3.8119768190598839</v>
      </c>
      <c r="K237" s="990">
        <v>0.74</v>
      </c>
      <c r="L237" s="1000">
        <v>4</v>
      </c>
      <c r="M237" s="729">
        <f>K237*L237</f>
        <v>2.96</v>
      </c>
      <c r="N237" s="983" t="s">
        <v>149</v>
      </c>
      <c r="O237" s="831">
        <v>0.71499999999999997</v>
      </c>
      <c r="P237" s="973">
        <v>43508</v>
      </c>
      <c r="Q237" s="973">
        <v>43539</v>
      </c>
      <c r="R237" s="729">
        <f>(K237-O237)/O237*100</f>
        <v>3.4965034965034993</v>
      </c>
      <c r="S237" s="795">
        <f>IF(INDEX(Historical!$D$7:$D$1442,MATCH(B237,Historical!$B$7:$B$1449,0))=0,"n/a",(INDEX(Historical!$C$7:$C$1442,MATCH(B237,Historical!$B$7:$B$1449,0))/INDEX(Historical!$D$7:$D$1442,MATCH(B237,Historical!$B$7:$B$1449,0))-1)*100)</f>
        <v>3.6231884057970953</v>
      </c>
      <c r="T237" s="795">
        <f>IF(INDEX(Historical!$F$7:$F$1442,MATCH(B237,Historical!$B$7:$B$1449,0))=0,"n/a",((INDEX(Historical!$C$7:$C$1442,MATCH(B237,Historical!$B$7:$B$1449,0))/INDEX(Historical!$F$7:$F$1442,MATCH(B237,Historical!$B$7:$B$1449,0)))^(1/3)-1)*100)</f>
        <v>3.228011545636722</v>
      </c>
      <c r="U237" s="795">
        <f>IF(INDEX(Historical!$H$7:$H$1442,MATCH(B237,Historical!$B$7:$B$1449,0))=0,"n/a",((INDEX(Historical!$C$7:$C$1442,MATCH(B237,Historical!$B$7:$B$1449,0))/INDEX(Historical!$H$7:$H$1442,MATCH(B237,Historical!$B$7:$B$1449,0)))^(1/5)-1)*100)</f>
        <v>3.0590619589005774</v>
      </c>
      <c r="V237" s="795">
        <f>IF(INDEX(Historical!$O$7:$O$1442,MATCH(B237,Historical!$B$7:$B$1449,0))=0,"n/a",((INDEX(Historical!$C$7:$C$1442,MATCH(B237,Historical!$B$7:$B$1449,0))/INDEX(Historical!$O$7:$O$1442,MATCH(B237,Historical!$B$7:$B$1449,0)))^(1/10)-1)*100)</f>
        <v>2.0269766762328834</v>
      </c>
      <c r="W237" s="796">
        <f>IF(OR(U237&lt;=0,U237="n/a",V237&lt;=0,V237="n/a"),"n/a",U237/V237)</f>
        <v>1.5091747205428208</v>
      </c>
      <c r="X237" s="797">
        <f>IF(OR(AJ237&lt;=0,AJ237="n/a",U237&lt;=0,U237="n/a"),"n/a",U237/AJ237)</f>
        <v>7.3183300452166936E-2</v>
      </c>
      <c r="Y237" s="988"/>
      <c r="Z237" s="738">
        <f>IF(OR(AC237&lt;0.01,AC237="n/a"),"n/a",M237/AC237*100)</f>
        <v>13.448432530667878</v>
      </c>
      <c r="AA237" s="999">
        <f>IF(OR(AC237&lt;0.01,AC237="n/a"),"n/a",I237/AC237)</f>
        <v>3.5279418446160835</v>
      </c>
      <c r="AB237" s="1000">
        <v>12</v>
      </c>
      <c r="AC237" s="978">
        <v>22.01</v>
      </c>
      <c r="AD237" s="978">
        <v>1.23</v>
      </c>
      <c r="AE237" s="978">
        <v>2</v>
      </c>
      <c r="AF237" s="978">
        <v>1.52</v>
      </c>
      <c r="AG237" s="978">
        <v>9.9</v>
      </c>
      <c r="AH237" s="978">
        <v>436.9</v>
      </c>
      <c r="AI237" s="978">
        <v>0.22999999999999998</v>
      </c>
      <c r="AJ237" s="978">
        <v>41.8</v>
      </c>
      <c r="AK237" s="978">
        <v>2.87</v>
      </c>
      <c r="AL237" s="991">
        <v>24730</v>
      </c>
      <c r="AM237" s="985">
        <v>0.2</v>
      </c>
      <c r="AN237" s="978">
        <v>1.1299999999999999</v>
      </c>
      <c r="AO237" s="838">
        <f>IF(U237="n/a","n/a",IF(AA237&lt;0,"n/a",IF(AA237="n/a","n/a",J237+U237-AA237)))</f>
        <v>3.3430969333443774</v>
      </c>
      <c r="AP237" s="839">
        <f>IF(U237="n/a","n/a",J237+U237)</f>
        <v>6.8710387779604609</v>
      </c>
      <c r="AQ237" s="1001">
        <f>IF(OR(AC237&lt;0.01,AF237="n/a"),"n/a",(I237/SQRT(22.5*AC237*(I237/AF237))-1)*100)</f>
        <v>-51.18073420454472</v>
      </c>
      <c r="AR237" s="738">
        <f>INDEX(Historical!$C$7:$C$1442,MATCH(B237,Historical!$B$7:$B$1449,0))*IF(AH237="n/a",1.03,IF(AH237&lt;0,1.01,IF(AH237&gt;10,1.1,(1+AH237/100))))</f>
        <v>3.1459999999999999</v>
      </c>
      <c r="AS237" s="999">
        <f>IF($AI237="n/a",1.03*AR237,IF($AI237&lt;0,1.01*AR237,IF($AI237&gt;10,1.1*AR237,(1+$AI237/100)*AR237)))</f>
        <v>3.1532357999999996</v>
      </c>
      <c r="AT237" s="999">
        <f>IF($AK237="n/a",1.03*AS237,IF($AK237&lt;0,1.01*AS237,IF($AK237&gt;10,1.1*AS237,(1+$AK237/100)*AS237)))</f>
        <v>3.2437336674599995</v>
      </c>
      <c r="AU237" s="999">
        <f>IF($AK237="n/a",1.03*AT237,IF($AK237&lt;0,1.01*AT237,IF($AK237&gt;10,1.1*AT237,(1+$AK237/100)*AT237)))</f>
        <v>3.3368288237161012</v>
      </c>
      <c r="AV237" s="999">
        <f>IF($AK237="n/a",1.03*AU237,IF($AK237&lt;0,1.01*AU237,IF($AK237&gt;10,1.1*AU237,(1+$AK237/100)*AU237)))</f>
        <v>3.4325958109567534</v>
      </c>
      <c r="AW237" s="738">
        <f>SUM(AR237:AV237)</f>
        <v>16.312394102132856</v>
      </c>
      <c r="AX237" s="846">
        <f>AW237/I237*100</f>
        <v>21.007590601587708</v>
      </c>
      <c r="AY237" s="1080">
        <v>0.1</v>
      </c>
      <c r="AZ237" s="985">
        <v>9.1800000000000015</v>
      </c>
      <c r="BA237" s="985">
        <v>-7.91</v>
      </c>
      <c r="BB237" s="985">
        <v>-0.63</v>
      </c>
      <c r="BC237" s="985">
        <v>0.03</v>
      </c>
      <c r="BE237" s="700">
        <v>1975</v>
      </c>
      <c r="BF237" s="1013">
        <f>IF(BE237&gt;2008,0,IF(BE237&gt;2001,1,IF(BE237&gt;1990,2,IF(BE237&gt;1980,3,IF(BE237&gt;1973,4,IF(BE237&gt;1970,5,IF(BE237&gt;1960,6,IF(BE237&gt;1958,7,IF(BE237&gt;1953,8,9)))))))))</f>
        <v>4</v>
      </c>
      <c r="BG237" s="995">
        <v>3.2</v>
      </c>
    </row>
    <row r="238" spans="1:59" ht="11.25" customHeight="1" x14ac:dyDescent="0.2">
      <c r="A238" s="976" t="s">
        <v>1145</v>
      </c>
      <c r="B238" s="988" t="s">
        <v>1146</v>
      </c>
      <c r="C238" s="1070" t="s">
        <v>131</v>
      </c>
      <c r="D238" s="1070" t="s">
        <v>4391</v>
      </c>
      <c r="E238" s="828">
        <v>8</v>
      </c>
      <c r="F238" s="1148">
        <v>510</v>
      </c>
      <c r="G238" s="1273" t="s">
        <v>106</v>
      </c>
      <c r="H238" s="1273" t="s">
        <v>106</v>
      </c>
      <c r="I238" s="987">
        <v>52.52</v>
      </c>
      <c r="J238" s="738">
        <f>(M238/I238)*100</f>
        <v>2.7418126428027416</v>
      </c>
      <c r="K238" s="990">
        <v>0.36</v>
      </c>
      <c r="L238" s="1000">
        <v>4</v>
      </c>
      <c r="M238" s="729">
        <f>K238*L238</f>
        <v>1.44</v>
      </c>
      <c r="N238" s="983" t="s">
        <v>320</v>
      </c>
      <c r="O238" s="831">
        <v>0.33500000000000002</v>
      </c>
      <c r="P238" s="973">
        <v>43265</v>
      </c>
      <c r="Q238" s="973">
        <v>43280</v>
      </c>
      <c r="R238" s="729">
        <f>(K238-O238)/O238*100</f>
        <v>7.4626865671641687</v>
      </c>
      <c r="S238" s="795">
        <f>IF(INDEX(Historical!$D$7:$D$1442,MATCH(B238,Historical!$B$7:$B$1449,0))=0,"n/a",(INDEX(Historical!$C$7:$C$1442,MATCH(B238,Historical!$B$7:$B$1449,0))/INDEX(Historical!$D$7:$D$1442,MATCH(B238,Historical!$B$7:$B$1449,0))-1)*100)</f>
        <v>7.6045627376425839</v>
      </c>
      <c r="T238" s="795">
        <f>IF(INDEX(Historical!$F$7:$F$1442,MATCH(B238,Historical!$B$7:$B$1449,0))=0,"n/a",((INDEX(Historical!$C$7:$C$1442,MATCH(B238,Historical!$B$7:$B$1449,0))/INDEX(Historical!$F$7:$F$1442,MATCH(B238,Historical!$B$7:$B$1449,0)))^(1/3)-1)*100)</f>
        <v>6.6948617049130466</v>
      </c>
      <c r="U238" s="795">
        <f>IF(INDEX(Historical!$H$7:$H$1442,MATCH(B238,Historical!$B$7:$B$1449,0))=0,"n/a",((INDEX(Historical!$C$7:$C$1442,MATCH(B238,Historical!$B$7:$B$1449,0))/INDEX(Historical!$H$7:$H$1442,MATCH(B238,Historical!$B$7:$B$1449,0)))^(1/5)-1)*100)</f>
        <v>6.2497776529030213</v>
      </c>
      <c r="V238" s="795" t="str">
        <f>IF(INDEX(Historical!$O$7:$O$1442,MATCH(B238,Historical!$B$7:$B$1449,0))=0,"n/a",((INDEX(Historical!$C$7:$C$1442,MATCH(B238,Historical!$B$7:$B$1449,0))/INDEX(Historical!$O$7:$O$1442,MATCH(B238,Historical!$B$7:$B$1449,0)))^(1/10)-1)*100)</f>
        <v>n/a</v>
      </c>
      <c r="W238" s="796" t="str">
        <f>IF(OR(U238&lt;=0,U238="n/a",V238&lt;=0,V238="n/a"),"n/a",U238/V238)</f>
        <v>n/a</v>
      </c>
      <c r="X238" s="797">
        <f>IF(OR(AJ238&lt;=0,AJ238="n/a",U238&lt;=0,U238="n/a"),"n/a",U238/AJ238)</f>
        <v>4.8075212714638624</v>
      </c>
      <c r="Y238" s="988"/>
      <c r="Z238" s="738">
        <f>IF(OR(AC238&lt;0.01,AC238="n/a"),"n/a",M238/AC238*100)</f>
        <v>55.38461538461538</v>
      </c>
      <c r="AA238" s="999">
        <f>IF(OR(AC238&lt;0.01,AC238="n/a"),"n/a",I238/AC238)</f>
        <v>20.2</v>
      </c>
      <c r="AB238" s="1000">
        <v>12</v>
      </c>
      <c r="AC238" s="978">
        <v>2.6</v>
      </c>
      <c r="AD238" s="978">
        <v>3.96</v>
      </c>
      <c r="AE238" s="978">
        <v>2.39</v>
      </c>
      <c r="AF238" s="978">
        <v>1.78</v>
      </c>
      <c r="AG238" s="978">
        <v>8</v>
      </c>
      <c r="AH238" s="978">
        <v>1.2</v>
      </c>
      <c r="AI238" s="978">
        <v>3.52</v>
      </c>
      <c r="AJ238" s="978">
        <v>1.3</v>
      </c>
      <c r="AK238" s="978">
        <v>5.0999999999999996</v>
      </c>
      <c r="AL238" s="991">
        <v>2180</v>
      </c>
      <c r="AM238" s="985">
        <v>0.70000000000000007</v>
      </c>
      <c r="AN238" s="978">
        <v>1.17</v>
      </c>
      <c r="AO238" s="838">
        <f>IF(U238="n/a","n/a",IF(AA238&lt;0,"n/a",IF(AA238="n/a","n/a",J238+U238-AA238)))</f>
        <v>-11.208409704294237</v>
      </c>
      <c r="AP238" s="839">
        <f>IF(U238="n/a","n/a",J238+U238)</f>
        <v>8.9915902957057625</v>
      </c>
      <c r="AQ238" s="1001">
        <f>IF(OR(AC238&lt;0.01,AF238="n/a"),"n/a",(I238/SQRT(22.5*AC238*(I238/AF238))-1)*100)</f>
        <v>26.413782652226825</v>
      </c>
      <c r="AR238" s="738">
        <f>INDEX(Historical!$C$7:$C$1442,MATCH(B238,Historical!$B$7:$B$1449,0))*IF(AH238="n/a",1.03,IF(AH238&lt;0,1.01,IF(AH238&gt;10,1.1,(1+AH238/100))))</f>
        <v>1.43198</v>
      </c>
      <c r="AS238" s="999">
        <f>IF($AI238="n/a",1.03*AR238,IF($AI238&lt;0,1.01*AR238,IF($AI238&gt;10,1.1*AR238,(1+$AI238/100)*AR238)))</f>
        <v>1.4823856959999999</v>
      </c>
      <c r="AT238" s="999">
        <f>IF($AK238="n/a",1.03*AS238,IF($AK238&lt;0,1.01*AS238,IF($AK238&gt;10,1.1*AS238,(1+$AK238/100)*AS238)))</f>
        <v>1.5579873664959998</v>
      </c>
      <c r="AU238" s="999">
        <f>IF($AK238="n/a",1.03*AT238,IF($AK238&lt;0,1.01*AT238,IF($AK238&gt;10,1.1*AT238,(1+$AK238/100)*AT238)))</f>
        <v>1.6374447221872956</v>
      </c>
      <c r="AV238" s="999">
        <f>IF($AK238="n/a",1.03*AU238,IF($AK238&lt;0,1.01*AU238,IF($AK238&gt;10,1.1*AU238,(1+$AK238/100)*AU238)))</f>
        <v>1.7209544030188477</v>
      </c>
      <c r="AW238" s="738">
        <f>SUM(AR238:AV238)</f>
        <v>7.8307521877021422</v>
      </c>
      <c r="AX238" s="846">
        <f>AW238/I238*100</f>
        <v>14.910038438122891</v>
      </c>
      <c r="AY238" s="1080">
        <v>0.48</v>
      </c>
      <c r="AZ238" s="985">
        <v>9.44</v>
      </c>
      <c r="BA238" s="985">
        <v>-18.38</v>
      </c>
      <c r="BB238" s="985">
        <v>0.02</v>
      </c>
      <c r="BC238" s="985">
        <v>-7.8</v>
      </c>
      <c r="BE238" s="700">
        <v>2011</v>
      </c>
      <c r="BF238" s="1013">
        <f>IF(BE238&gt;2008,0,IF(BE238&gt;2001,1,IF(BE238&gt;1990,2,IF(BE238&gt;1980,3,IF(BE238&gt;1973,4,IF(BE238&gt;1970,5,IF(BE238&gt;1960,6,IF(BE238&gt;1958,7,IF(BE238&gt;1953,8,9)))))))))</f>
        <v>0</v>
      </c>
      <c r="BG238" s="995">
        <v>2.6</v>
      </c>
    </row>
    <row r="239" spans="1:59" ht="11.25" customHeight="1" x14ac:dyDescent="0.2">
      <c r="A239" s="984" t="s">
        <v>214</v>
      </c>
      <c r="B239" s="988" t="s">
        <v>215</v>
      </c>
      <c r="C239" s="1070" t="s">
        <v>108</v>
      </c>
      <c r="D239" s="1070" t="s">
        <v>4401</v>
      </c>
      <c r="E239" s="828">
        <v>32</v>
      </c>
      <c r="F239" s="1148">
        <v>87</v>
      </c>
      <c r="G239" s="1119" t="s">
        <v>106</v>
      </c>
      <c r="H239" s="1119" t="s">
        <v>106</v>
      </c>
      <c r="I239" s="987">
        <v>31.5</v>
      </c>
      <c r="J239" s="738">
        <f>(M239/I239)*100</f>
        <v>3.0476190476190474</v>
      </c>
      <c r="K239" s="990">
        <v>0.24</v>
      </c>
      <c r="L239" s="1000">
        <v>4</v>
      </c>
      <c r="M239" s="729">
        <f>K239*L239</f>
        <v>0.96</v>
      </c>
      <c r="N239" s="983" t="s">
        <v>975</v>
      </c>
      <c r="O239" s="831">
        <v>0.23</v>
      </c>
      <c r="P239" s="973">
        <v>43308</v>
      </c>
      <c r="Q239" s="973">
        <v>43325</v>
      </c>
      <c r="R239" s="729">
        <f>(K239-O239)/O239*100</f>
        <v>4.3478260869565135</v>
      </c>
      <c r="S239" s="795">
        <f>IF(INDEX(Historical!$D$7:$D$1442,MATCH(B239,Historical!$B$7:$B$1449,0))=0,"n/a",(INDEX(Historical!$C$7:$C$1442,MATCH(B239,Historical!$B$7:$B$1449,0))/INDEX(Historical!$D$7:$D$1442,MATCH(B239,Historical!$B$7:$B$1449,0))-1)*100)</f>
        <v>6.8181818181818121</v>
      </c>
      <c r="T239" s="795">
        <f>IF(INDEX(Historical!$F$7:$F$1442,MATCH(B239,Historical!$B$7:$B$1449,0))=0,"n/a",((INDEX(Historical!$C$7:$C$1442,MATCH(B239,Historical!$B$7:$B$1449,0))/INDEX(Historical!$F$7:$F$1442,MATCH(B239,Historical!$B$7:$B$1449,0)))^(1/3)-1)*100)</f>
        <v>5.5227147245074937</v>
      </c>
      <c r="U239" s="795">
        <f>IF(INDEX(Historical!$H$7:$H$1442,MATCH(B239,Historical!$B$7:$B$1449,0))=0,"n/a",((INDEX(Historical!$C$7:$C$1442,MATCH(B239,Historical!$B$7:$B$1449,0))/INDEX(Historical!$H$7:$H$1442,MATCH(B239,Historical!$B$7:$B$1449,0)))^(1/5)-1)*100)</f>
        <v>4.3428878362918644</v>
      </c>
      <c r="V239" s="795">
        <f>IF(INDEX(Historical!$O$7:$O$1442,MATCH(B239,Historical!$B$7:$B$1449,0))=0,"n/a",((INDEX(Historical!$C$7:$C$1442,MATCH(B239,Historical!$B$7:$B$1449,0))/INDEX(Historical!$O$7:$O$1442,MATCH(B239,Historical!$B$7:$B$1449,0)))^(1/10)-1)*100)</f>
        <v>3.4439998758466706</v>
      </c>
      <c r="W239" s="796">
        <f>IF(OR(U239&lt;=0,U239="n/a",V239&lt;=0,V239="n/a"),"n/a",U239/V239)</f>
        <v>1.2610011593639248</v>
      </c>
      <c r="X239" s="797" t="str">
        <f>IF(OR(AJ239&lt;=0,AJ239="n/a",U239&lt;=0,U239="n/a"),"n/a",U239/AJ239)</f>
        <v>n/a</v>
      </c>
      <c r="Y239" s="752"/>
      <c r="Z239" s="738" t="str">
        <f>IF(OR(AC239&lt;0.01,AC239="n/a"),"n/a",M239/AC239*100)</f>
        <v>n/a</v>
      </c>
      <c r="AA239" s="999" t="str">
        <f>IF(OR(AC239&lt;0.01,AC239="n/a"),"n/a",I239/AC239)</f>
        <v>n/a</v>
      </c>
      <c r="AB239" s="1000">
        <v>12</v>
      </c>
      <c r="AC239" s="978" t="s">
        <v>137</v>
      </c>
      <c r="AD239" s="978" t="s">
        <v>137</v>
      </c>
      <c r="AE239" s="978" t="s">
        <v>137</v>
      </c>
      <c r="AF239" s="978" t="s">
        <v>137</v>
      </c>
      <c r="AG239" s="978" t="s">
        <v>137</v>
      </c>
      <c r="AH239" s="978" t="s">
        <v>137</v>
      </c>
      <c r="AI239" s="978" t="s">
        <v>137</v>
      </c>
      <c r="AJ239" s="978" t="s">
        <v>137</v>
      </c>
      <c r="AK239" s="978" t="s">
        <v>137</v>
      </c>
      <c r="AL239" s="991" t="s">
        <v>137</v>
      </c>
      <c r="AM239" s="985" t="s">
        <v>137</v>
      </c>
      <c r="AN239" s="978" t="s">
        <v>137</v>
      </c>
      <c r="AO239" s="838" t="str">
        <f>IF(U239="n/a","n/a",IF(AA239&lt;0,"n/a",IF(AA239="n/a","n/a",J239+U239-AA239)))</f>
        <v>n/a</v>
      </c>
      <c r="AP239" s="839">
        <f>IF(U239="n/a","n/a",J239+U239)</f>
        <v>7.3905068839109118</v>
      </c>
      <c r="AQ239" s="1001" t="str">
        <f>IF(OR(AC239&lt;0.01,AF239="n/a"),"n/a",(I239/SQRT(22.5*AC239*(I239/AF239))-1)*100)</f>
        <v>n/a</v>
      </c>
      <c r="AR239" s="738">
        <f>INDEX(Historical!$C$7:$C$1442,MATCH(B239,Historical!$B$7:$B$1449,0))*IF(AH239="n/a",1.03,IF(AH239&lt;0,1.01,IF(AH239&gt;10,1.1,(1+AH239/100))))</f>
        <v>0.96819999999999995</v>
      </c>
      <c r="AS239" s="999">
        <f>IF($AI239="n/a",1.03*AR239,IF($AI239&lt;0,1.01*AR239,IF($AI239&gt;10,1.1*AR239,(1+$AI239/100)*AR239)))</f>
        <v>0.99724599999999997</v>
      </c>
      <c r="AT239" s="999">
        <f>IF($AK239="n/a",1.03*AS239,IF($AK239&lt;0,1.01*AS239,IF($AK239&gt;10,1.1*AS239,(1+$AK239/100)*AS239)))</f>
        <v>1.02716338</v>
      </c>
      <c r="AU239" s="999">
        <f>IF($AK239="n/a",1.03*AT239,IF($AK239&lt;0,1.01*AT239,IF($AK239&gt;10,1.1*AT239,(1+$AK239/100)*AT239)))</f>
        <v>1.0579782814000001</v>
      </c>
      <c r="AV239" s="999">
        <f>IF($AK239="n/a",1.03*AU239,IF($AK239&lt;0,1.01*AU239,IF($AK239&gt;10,1.1*AU239,(1+$AK239/100)*AU239)))</f>
        <v>1.0897176298420002</v>
      </c>
      <c r="AW239" s="738">
        <f>SUM(AR239:AV239)</f>
        <v>5.140305291242</v>
      </c>
      <c r="AX239" s="846">
        <f>AW239/I239*100</f>
        <v>16.318429496006349</v>
      </c>
      <c r="AY239" s="1080" t="s">
        <v>137</v>
      </c>
      <c r="AZ239" s="985" t="s">
        <v>137</v>
      </c>
      <c r="BA239" s="985" t="s">
        <v>137</v>
      </c>
      <c r="BB239" s="985" t="s">
        <v>137</v>
      </c>
      <c r="BC239" s="985" t="s">
        <v>137</v>
      </c>
      <c r="BD239" s="1032" t="s">
        <v>4326</v>
      </c>
      <c r="BE239" s="700">
        <v>1987</v>
      </c>
      <c r="BF239" s="1013">
        <f>IF(BE239&gt;2008,0,IF(BE239&gt;2001,1,IF(BE239&gt;1990,2,IF(BE239&gt;1980,3,IF(BE239&gt;1973,4,IF(BE239&gt;1970,5,IF(BE239&gt;1960,6,IF(BE239&gt;1958,7,IF(BE239&gt;1953,8,9)))))))))</f>
        <v>3</v>
      </c>
      <c r="BG239" s="995" t="s">
        <v>137</v>
      </c>
    </row>
    <row r="240" spans="1:59" ht="11.25" customHeight="1" x14ac:dyDescent="0.2">
      <c r="A240" s="984" t="s">
        <v>1137</v>
      </c>
      <c r="B240" s="988" t="s">
        <v>1138</v>
      </c>
      <c r="C240" s="1070" t="s">
        <v>4381</v>
      </c>
      <c r="D240" s="1070" t="s">
        <v>4382</v>
      </c>
      <c r="E240" s="828">
        <v>7</v>
      </c>
      <c r="F240" s="1148">
        <v>629</v>
      </c>
      <c r="G240" s="1085" t="s">
        <v>106</v>
      </c>
      <c r="H240" s="1085" t="s">
        <v>106</v>
      </c>
      <c r="I240" s="987">
        <v>103.46</v>
      </c>
      <c r="J240" s="738">
        <f>(M240/I240)*100</f>
        <v>2.7836845157548815</v>
      </c>
      <c r="K240" s="990">
        <v>0.72</v>
      </c>
      <c r="L240" s="1000">
        <v>4</v>
      </c>
      <c r="M240" s="729">
        <f>K240*L240</f>
        <v>2.88</v>
      </c>
      <c r="N240" s="983" t="s">
        <v>152</v>
      </c>
      <c r="O240" s="831">
        <v>0.64</v>
      </c>
      <c r="P240" s="973">
        <v>43370</v>
      </c>
      <c r="Q240" s="973">
        <v>43388</v>
      </c>
      <c r="R240" s="729">
        <f>(K240-O240)/O240*100</f>
        <v>12.499999999999993</v>
      </c>
      <c r="S240" s="795">
        <f>IF(INDEX(Historical!$D$7:$D$1442,MATCH(B240,Historical!$B$7:$B$1449,0))=0,"n/a",(INDEX(Historical!$C$7:$C$1442,MATCH(B240,Historical!$B$7:$B$1449,0))/INDEX(Historical!$D$7:$D$1442,MATCH(B240,Historical!$B$7:$B$1449,0))-1)*100)</f>
        <v>4.7619047619047672</v>
      </c>
      <c r="T240" s="795">
        <f>IF(INDEX(Historical!$F$7:$F$1442,MATCH(B240,Historical!$B$7:$B$1449,0))=0,"n/a",((INDEX(Historical!$C$7:$C$1442,MATCH(B240,Historical!$B$7:$B$1449,0))/INDEX(Historical!$F$7:$F$1442,MATCH(B240,Historical!$B$7:$B$1449,0)))^(1/3)-1)*100)</f>
        <v>4.102866914963843</v>
      </c>
      <c r="U240" s="795">
        <f>IF(INDEX(Historical!$H$7:$H$1442,MATCH(B240,Historical!$B$7:$B$1449,0))=0,"n/a",((INDEX(Historical!$C$7:$C$1442,MATCH(B240,Historical!$B$7:$B$1449,0))/INDEX(Historical!$H$7:$H$1442,MATCH(B240,Historical!$B$7:$B$1449,0)))^(1/5)-1)*100)</f>
        <v>4.2888865516587771</v>
      </c>
      <c r="V240" s="795">
        <f>IF(INDEX(Historical!$O$7:$O$1442,MATCH(B240,Historical!$B$7:$B$1449,0))=0,"n/a",((INDEX(Historical!$C$7:$C$1442,MATCH(B240,Historical!$B$7:$B$1449,0))/INDEX(Historical!$O$7:$O$1442,MATCH(B240,Historical!$B$7:$B$1449,0)))^(1/10)-1)*100)</f>
        <v>2.4127573490751342</v>
      </c>
      <c r="W240" s="796">
        <f>IF(OR(U240&lt;=0,U240="n/a",V240&lt;=0,V240="n/a"),"n/a",U240/V240)</f>
        <v>1.7775871880787377</v>
      </c>
      <c r="X240" s="797">
        <f>IF(OR(AJ240&lt;=0,AJ240="n/a",U240&lt;=0,U240="n/a"),"n/a",U240/AJ240)</f>
        <v>0.19146814962762396</v>
      </c>
      <c r="Y240" s="753"/>
      <c r="Z240" s="738">
        <f>IF(OR(AC240&lt;0.01,AC240="n/a"),"n/a",M240/AC240*100)</f>
        <v>115.19999999999999</v>
      </c>
      <c r="AA240" s="999">
        <f>IF(OR(AC240&lt;0.01,AC240="n/a"),"n/a",I240/AC240)</f>
        <v>41.384</v>
      </c>
      <c r="AB240" s="1000">
        <v>12</v>
      </c>
      <c r="AC240" s="978">
        <v>2.5</v>
      </c>
      <c r="AD240" s="978">
        <v>5.38</v>
      </c>
      <c r="AE240" s="978">
        <v>12.48</v>
      </c>
      <c r="AF240" s="978">
        <v>4.26</v>
      </c>
      <c r="AG240" s="978">
        <v>10.8</v>
      </c>
      <c r="AH240" s="978">
        <v>-16.5</v>
      </c>
      <c r="AI240" s="978">
        <v>-11.16</v>
      </c>
      <c r="AJ240" s="978">
        <v>22.400000000000002</v>
      </c>
      <c r="AK240" s="978">
        <v>7.7</v>
      </c>
      <c r="AL240" s="991">
        <v>3670</v>
      </c>
      <c r="AM240" s="985">
        <v>0.89999999999999991</v>
      </c>
      <c r="AN240" s="978">
        <v>1.26</v>
      </c>
      <c r="AO240" s="838">
        <f>IF(U240="n/a","n/a",IF(AA240&lt;0,"n/a",IF(AA240="n/a","n/a",J240+U240-AA240)))</f>
        <v>-34.311428932586338</v>
      </c>
      <c r="AP240" s="839">
        <f>IF(U240="n/a","n/a",J240+U240)</f>
        <v>7.0725710674136586</v>
      </c>
      <c r="AQ240" s="1001">
        <f>IF(OR(AC240&lt;0.01,AF240="n/a"),"n/a",(I240/SQRT(22.5*AC240*(I240/AF240))-1)*100)</f>
        <v>179.91732112655453</v>
      </c>
      <c r="AR240" s="738">
        <f>INDEX(Historical!$C$7:$C$1442,MATCH(B240,Historical!$B$7:$B$1449,0))*IF(AH240="n/a",1.03,IF(AH240&lt;0,1.01,IF(AH240&gt;10,1.1,(1+AH240/100))))</f>
        <v>2.6664000000000003</v>
      </c>
      <c r="AS240" s="999">
        <f>IF($AI240="n/a",1.03*AR240,IF($AI240&lt;0,1.01*AR240,IF($AI240&gt;10,1.1*AR240,(1+$AI240/100)*AR240)))</f>
        <v>2.6930640000000006</v>
      </c>
      <c r="AT240" s="999">
        <f>IF($AK240="n/a",1.03*AS240,IF($AK240&lt;0,1.01*AS240,IF($AK240&gt;10,1.1*AS240,(1+$AK240/100)*AS240)))</f>
        <v>2.9004299280000003</v>
      </c>
      <c r="AU240" s="999">
        <f>IF($AK240="n/a",1.03*AT240,IF($AK240&lt;0,1.01*AT240,IF($AK240&gt;10,1.1*AT240,(1+$AK240/100)*AT240)))</f>
        <v>3.1237630324560004</v>
      </c>
      <c r="AV240" s="999">
        <f>IF($AK240="n/a",1.03*AU240,IF($AK240&lt;0,1.01*AU240,IF($AK240&gt;10,1.1*AU240,(1+$AK240/100)*AU240)))</f>
        <v>3.3642927859551124</v>
      </c>
      <c r="AW240" s="738">
        <f>SUM(AR240:AV240)</f>
        <v>14.747949746411113</v>
      </c>
      <c r="AX240" s="846">
        <f>AW240/I240*100</f>
        <v>14.254735884797132</v>
      </c>
      <c r="AY240" s="1080">
        <v>0.82</v>
      </c>
      <c r="AZ240" s="985">
        <v>33.08</v>
      </c>
      <c r="BA240" s="985">
        <v>-0.75</v>
      </c>
      <c r="BB240" s="985">
        <v>6.8000000000000007</v>
      </c>
      <c r="BC240" s="985">
        <v>8.9499999999999993</v>
      </c>
      <c r="BE240" s="700">
        <v>2012</v>
      </c>
      <c r="BF240" s="1013">
        <f>IF(BE240&gt;2008,0,IF(BE240&gt;2001,1,IF(BE240&gt;1990,2,IF(BE240&gt;1980,3,IF(BE240&gt;1973,4,IF(BE240&gt;1970,5,IF(BE240&gt;1960,6,IF(BE240&gt;1958,7,IF(BE240&gt;1953,8,9)))))))))</f>
        <v>0</v>
      </c>
      <c r="BG240" s="995">
        <v>4.3999999999999995</v>
      </c>
    </row>
    <row r="241" spans="1:59" ht="11.25" customHeight="1" x14ac:dyDescent="0.2">
      <c r="A241" s="984" t="s">
        <v>4045</v>
      </c>
      <c r="B241" s="988" t="s">
        <v>4044</v>
      </c>
      <c r="C241" s="1070" t="s">
        <v>154</v>
      </c>
      <c r="D241" s="1070" t="s">
        <v>4383</v>
      </c>
      <c r="E241" s="828">
        <v>6</v>
      </c>
      <c r="F241" s="1148">
        <v>739</v>
      </c>
      <c r="G241" s="1273" t="s">
        <v>106</v>
      </c>
      <c r="H241" s="1273" t="s">
        <v>106</v>
      </c>
      <c r="I241" s="987">
        <v>66.84</v>
      </c>
      <c r="J241" s="738">
        <f>(M241/I241)*100</f>
        <v>1.6157989228007179</v>
      </c>
      <c r="K241" s="990">
        <v>0.27</v>
      </c>
      <c r="L241" s="1000">
        <v>4</v>
      </c>
      <c r="M241" s="729">
        <f>K241*L241</f>
        <v>1.08</v>
      </c>
      <c r="N241" s="983" t="s">
        <v>220</v>
      </c>
      <c r="O241" s="831">
        <v>0.25</v>
      </c>
      <c r="P241" s="973">
        <v>43371</v>
      </c>
      <c r="Q241" s="973">
        <v>43388</v>
      </c>
      <c r="R241" s="729">
        <f>(K241-O241)/O241*100</f>
        <v>8.0000000000000071</v>
      </c>
      <c r="S241" s="795">
        <f>IF(INDEX(Historical!$D$7:$D$1442,MATCH(B241,Historical!$B$7:$B$1449,0))=0,"n/a",(INDEX(Historical!$C$7:$C$1442,MATCH(B241,Historical!$B$7:$B$1449,0))/INDEX(Historical!$D$7:$D$1442,MATCH(B241,Historical!$B$7:$B$1449,0))-1)*100)</f>
        <v>7.2164948453608213</v>
      </c>
      <c r="T241" s="795">
        <f>IF(INDEX(Historical!$F$7:$F$1442,MATCH(B241,Historical!$B$7:$B$1449,0))=0,"n/a",((INDEX(Historical!$C$7:$C$1442,MATCH(B241,Historical!$B$7:$B$1449,0))/INDEX(Historical!$F$7:$F$1442,MATCH(B241,Historical!$B$7:$B$1449,0)))^(1/3)-1)*100)</f>
        <v>6.9559142856951972</v>
      </c>
      <c r="U241" s="795">
        <f>IF(INDEX(Historical!$H$7:$H$1442,MATCH(B241,Historical!$B$7:$B$1449,0))=0,"n/a",((INDEX(Historical!$C$7:$C$1442,MATCH(B241,Historical!$B$7:$B$1449,0))/INDEX(Historical!$H$7:$H$1442,MATCH(B241,Historical!$B$7:$B$1449,0)))^(1/5)-1)*100)</f>
        <v>42.020869375702929</v>
      </c>
      <c r="V241" s="795" t="str">
        <f>IF(INDEX(Historical!$O$7:$O$1442,MATCH(B241,Historical!$B$7:$B$1449,0))=0,"n/a",((INDEX(Historical!$C$7:$C$1442,MATCH(B241,Historical!$B$7:$B$1449,0))/INDEX(Historical!$O$7:$O$1442,MATCH(B241,Historical!$B$7:$B$1449,0)))^(1/10)-1)*100)</f>
        <v>n/a</v>
      </c>
      <c r="W241" s="796" t="str">
        <f>IF(OR(U241&lt;=0,U241="n/a",V241&lt;=0,V241="n/a"),"n/a",U241/V241)</f>
        <v>n/a</v>
      </c>
      <c r="X241" s="797">
        <f>IF(OR(AJ241&lt;=0,AJ241="n/a",U241&lt;=0,U241="n/a"),"n/a",U241/AJ241)</f>
        <v>4.5674858017068409</v>
      </c>
      <c r="Y241" s="1090" t="s">
        <v>4046</v>
      </c>
      <c r="Z241" s="738">
        <f>IF(OR(AC241&lt;0.01,AC241="n/a"),"n/a",M241/AC241*100)</f>
        <v>33.128834355828225</v>
      </c>
      <c r="AA241" s="999">
        <f>IF(OR(AC241&lt;0.01,AC241="n/a"),"n/a",I241/AC241)</f>
        <v>20.50306748466258</v>
      </c>
      <c r="AB241" s="1000">
        <v>12</v>
      </c>
      <c r="AC241" s="978">
        <v>3.26</v>
      </c>
      <c r="AD241" s="978">
        <v>1.82</v>
      </c>
      <c r="AE241" s="978">
        <v>1.56</v>
      </c>
      <c r="AF241" s="978">
        <v>4.97</v>
      </c>
      <c r="AG241" s="978">
        <v>26.1</v>
      </c>
      <c r="AH241" s="978">
        <v>4</v>
      </c>
      <c r="AI241" s="978">
        <v>4</v>
      </c>
      <c r="AJ241" s="978">
        <v>9.1999999999999993</v>
      </c>
      <c r="AK241" s="978">
        <v>11.23</v>
      </c>
      <c r="AL241" s="991">
        <v>6550</v>
      </c>
      <c r="AM241" s="985">
        <v>1.3</v>
      </c>
      <c r="AN241" s="978">
        <v>1.93</v>
      </c>
      <c r="AO241" s="838">
        <f>IF(U241="n/a","n/a",IF(AA241&lt;0,"n/a",IF(AA241="n/a","n/a",J241+U241-AA241)))</f>
        <v>23.13360081384107</v>
      </c>
      <c r="AP241" s="839">
        <f>IF(U241="n/a","n/a",J241+U241)</f>
        <v>43.63666829850365</v>
      </c>
      <c r="AQ241" s="1001">
        <f>IF(OR(AC241&lt;0.01,AF241="n/a"),"n/a",(I241/SQRT(22.5*AC241*(I241/AF241))-1)*100)</f>
        <v>112.81211891010865</v>
      </c>
      <c r="AR241" s="738">
        <f>INDEX(Historical!$C$7:$C$1442,MATCH(B241,Historical!$B$7:$B$1449,0))*IF(AH241="n/a",1.03,IF(AH241&lt;0,1.01,IF(AH241&gt;10,1.1,(1+AH241/100))))</f>
        <v>1.0816000000000001</v>
      </c>
      <c r="AS241" s="999">
        <f>IF($AI241="n/a",1.03*AR241,IF($AI241&lt;0,1.01*AR241,IF($AI241&gt;10,1.1*AR241,(1+$AI241/100)*AR241)))</f>
        <v>1.1248640000000001</v>
      </c>
      <c r="AT241" s="999">
        <f>IF($AK241="n/a",1.03*AS241,IF($AK241&lt;0,1.01*AS241,IF($AK241&gt;10,1.1*AS241,(1+$AK241/100)*AS241)))</f>
        <v>1.2373504000000002</v>
      </c>
      <c r="AU241" s="999">
        <f>IF($AK241="n/a",1.03*AT241,IF($AK241&lt;0,1.01*AT241,IF($AK241&gt;10,1.1*AT241,(1+$AK241/100)*AT241)))</f>
        <v>1.3610854400000003</v>
      </c>
      <c r="AV241" s="999">
        <f>IF($AK241="n/a",1.03*AU241,IF($AK241&lt;0,1.01*AU241,IF($AK241&gt;10,1.1*AU241,(1+$AK241/100)*AU241)))</f>
        <v>1.4971939840000004</v>
      </c>
      <c r="AW241" s="738">
        <f>SUM(AR241:AV241)</f>
        <v>6.3020938240000017</v>
      </c>
      <c r="AX241" s="846">
        <f>AW241/I241*100</f>
        <v>9.4286263076002417</v>
      </c>
      <c r="AY241" s="1080">
        <v>0.78</v>
      </c>
      <c r="AZ241" s="985">
        <v>35.85</v>
      </c>
      <c r="BA241" s="985">
        <v>-18.940000000000001</v>
      </c>
      <c r="BB241" s="985">
        <v>-1.03</v>
      </c>
      <c r="BC241" s="985">
        <v>-4.9799999999999995</v>
      </c>
      <c r="BE241" s="700">
        <v>2013</v>
      </c>
      <c r="BF241" s="1013">
        <f>IF(BE241&gt;2008,0,IF(BE241&gt;2001,1,IF(BE241&gt;1990,2,IF(BE241&gt;1980,3,IF(BE241&gt;1973,4,IF(BE241&gt;1970,5,IF(BE241&gt;1960,6,IF(BE241&gt;1958,7,IF(BE241&gt;1953,8,9)))))))))</f>
        <v>0</v>
      </c>
      <c r="BG241" s="995">
        <v>6.5</v>
      </c>
    </row>
    <row r="242" spans="1:59" ht="11.25" customHeight="1" x14ac:dyDescent="0.2">
      <c r="A242" s="984" t="s">
        <v>554</v>
      </c>
      <c r="B242" s="988" t="s">
        <v>555</v>
      </c>
      <c r="C242" s="1070" t="s">
        <v>131</v>
      </c>
      <c r="D242" s="1070" t="s">
        <v>4391</v>
      </c>
      <c r="E242" s="828">
        <v>16</v>
      </c>
      <c r="F242" s="1148">
        <v>224</v>
      </c>
      <c r="G242" s="1148" t="s">
        <v>37</v>
      </c>
      <c r="H242" s="1148" t="s">
        <v>37</v>
      </c>
      <c r="I242" s="987">
        <v>56.97</v>
      </c>
      <c r="J242" s="738">
        <f>(M242/I242)*100</f>
        <v>4.300509039845533</v>
      </c>
      <c r="K242" s="990">
        <v>0.61250000000000004</v>
      </c>
      <c r="L242" s="1000">
        <v>4</v>
      </c>
      <c r="M242" s="729">
        <f>K242*L242</f>
        <v>2.4500000000000002</v>
      </c>
      <c r="N242" s="983" t="s">
        <v>161</v>
      </c>
      <c r="O242" s="831">
        <v>0.60499999999999998</v>
      </c>
      <c r="P242" s="973">
        <v>43462</v>
      </c>
      <c r="Q242" s="973">
        <v>43496</v>
      </c>
      <c r="R242" s="729">
        <f>(K242-O242)/O242*100</f>
        <v>1.2396694214876136</v>
      </c>
      <c r="S242" s="795">
        <f>IF(INDEX(Historical!$D$7:$D$1442,MATCH(B242,Historical!$B$7:$B$1449,0))=0,"n/a",(INDEX(Historical!$C$7:$C$1442,MATCH(B242,Historical!$B$7:$B$1449,0))/INDEX(Historical!$D$7:$D$1442,MATCH(B242,Historical!$B$7:$B$1449,0))-1)*100)</f>
        <v>11.520737327188947</v>
      </c>
      <c r="T242" s="795">
        <f>IF(INDEX(Historical!$F$7:$F$1442,MATCH(B242,Historical!$B$7:$B$1449,0))=0,"n/a",((INDEX(Historical!$C$7:$C$1442,MATCH(B242,Historical!$B$7:$B$1449,0))/INDEX(Historical!$F$7:$F$1442,MATCH(B242,Historical!$B$7:$B$1449,0)))^(1/3)-1)*100)</f>
        <v>13.161743899720291</v>
      </c>
      <c r="U242" s="795">
        <f>IF(INDEX(Historical!$H$7:$H$1442,MATCH(B242,Historical!$B$7:$B$1449,0))=0,"n/a",((INDEX(Historical!$C$7:$C$1442,MATCH(B242,Historical!$B$7:$B$1449,0))/INDEX(Historical!$H$7:$H$1442,MATCH(B242,Historical!$B$7:$B$1449,0)))^(1/5)-1)*100)</f>
        <v>12.381886858923451</v>
      </c>
      <c r="V242" s="795">
        <f>IF(INDEX(Historical!$O$7:$O$1442,MATCH(B242,Historical!$B$7:$B$1449,0))=0,"n/a",((INDEX(Historical!$C$7:$C$1442,MATCH(B242,Historical!$B$7:$B$1449,0))/INDEX(Historical!$O$7:$O$1442,MATCH(B242,Historical!$B$7:$B$1449,0)))^(1/10)-1)*100)</f>
        <v>7.0891702396578271</v>
      </c>
      <c r="W242" s="796">
        <f>IF(OR(U242&lt;=0,U242="n/a",V242&lt;=0,V242="n/a"),"n/a",U242/V242)</f>
        <v>1.7465918351991907</v>
      </c>
      <c r="X242" s="797" t="str">
        <f>IF(OR(AJ242&lt;=0,AJ242="n/a",U242&lt;=0,U242="n/a"),"n/a",U242/AJ242)</f>
        <v>n/a</v>
      </c>
      <c r="Y242" s="746"/>
      <c r="Z242" s="738">
        <f>IF(OR(AC242&lt;0.01,AC242="n/a"),"n/a",M242/AC242*100)</f>
        <v>86.26760563380283</v>
      </c>
      <c r="AA242" s="999">
        <f>IF(OR(AC242&lt;0.01,AC242="n/a"),"n/a",I242/AC242)</f>
        <v>20.05985915492958</v>
      </c>
      <c r="AB242" s="1000">
        <v>12</v>
      </c>
      <c r="AC242" s="978">
        <v>2.84</v>
      </c>
      <c r="AD242" s="978">
        <v>5.35</v>
      </c>
      <c r="AE242" s="978">
        <v>1.44</v>
      </c>
      <c r="AF242" s="978">
        <v>1.54</v>
      </c>
      <c r="AG242" s="978">
        <v>3.9</v>
      </c>
      <c r="AH242" s="980">
        <v>-20.200000000000003</v>
      </c>
      <c r="AI242" s="980">
        <v>8.09</v>
      </c>
      <c r="AJ242" s="978">
        <v>-7.3999999999999995</v>
      </c>
      <c r="AK242" s="978">
        <v>3.75</v>
      </c>
      <c r="AL242" s="991">
        <v>18570</v>
      </c>
      <c r="AM242" s="985">
        <v>0.06</v>
      </c>
      <c r="AN242" s="978">
        <v>1.22</v>
      </c>
      <c r="AO242" s="838">
        <f>IF(U242="n/a","n/a",IF(AA242&lt;0,"n/a",IF(AA242="n/a","n/a",J242+U242-AA242)))</f>
        <v>-3.3774632561605955</v>
      </c>
      <c r="AP242" s="839">
        <f>IF(U242="n/a","n/a",J242+U242)</f>
        <v>16.682395898768984</v>
      </c>
      <c r="AQ242" s="1001">
        <f>IF(OR(AC242&lt;0.01,AF242="n/a"),"n/a",(I242/SQRT(22.5*AC242*(I242/AF242))-1)*100)</f>
        <v>17.174481671264829</v>
      </c>
      <c r="AR242" s="738">
        <f>INDEX(Historical!$C$7:$C$1442,MATCH(B242,Historical!$B$7:$B$1449,0))*IF(AH242="n/a",1.03,IF(AH242&lt;0,1.01,IF(AH242&gt;10,1.1,(1+AH242/100))))</f>
        <v>2.4441999999999999</v>
      </c>
      <c r="AS242" s="999">
        <f>IF($AI242="n/a",1.03*AR242,IF($AI242&lt;0,1.01*AR242,IF($AI242&gt;10,1.1*AR242,(1+$AI242/100)*AR242)))</f>
        <v>2.6419357799999998</v>
      </c>
      <c r="AT242" s="999">
        <f>IF($AK242="n/a",1.03*AS242,IF($AK242&lt;0,1.01*AS242,IF($AK242&gt;10,1.1*AS242,(1+$AK242/100)*AS242)))</f>
        <v>2.74100837175</v>
      </c>
      <c r="AU242" s="999">
        <f>IF($AK242="n/a",1.03*AT242,IF($AK242&lt;0,1.01*AT242,IF($AK242&gt;10,1.1*AT242,(1+$AK242/100)*AT242)))</f>
        <v>2.8437961856906253</v>
      </c>
      <c r="AV242" s="999">
        <f>IF($AK242="n/a",1.03*AU242,IF($AK242&lt;0,1.01*AU242,IF($AK242&gt;10,1.1*AU242,(1+$AK242/100)*AU242)))</f>
        <v>2.9504385426540241</v>
      </c>
      <c r="AW242" s="738">
        <f>SUM(AR242:AV242)</f>
        <v>13.62137888009465</v>
      </c>
      <c r="AX242" s="846">
        <f>AW242/I242*100</f>
        <v>23.90974000367676</v>
      </c>
      <c r="AY242" s="1080">
        <v>-0.03</v>
      </c>
      <c r="AZ242" s="985">
        <v>25.21</v>
      </c>
      <c r="BA242" s="985">
        <v>-19.759999999999998</v>
      </c>
      <c r="BB242" s="985">
        <v>1.31</v>
      </c>
      <c r="BC242" s="985">
        <v>-9.7000000000000011</v>
      </c>
      <c r="BE242" s="700">
        <v>2004</v>
      </c>
      <c r="BF242" s="1013">
        <f>IF(BE242&gt;2008,0,IF(BE242&gt;2001,1,IF(BE242&gt;1990,2,IF(BE242&gt;1980,3,IF(BE242&gt;1973,4,IF(BE242&gt;1970,5,IF(BE242&gt;1960,6,IF(BE242&gt;1958,7,IF(BE242&gt;1953,8,9)))))))))</f>
        <v>1</v>
      </c>
      <c r="BG242" s="995">
        <v>0.89999999999999991</v>
      </c>
    </row>
    <row r="243" spans="1:59" s="874" customFormat="1" ht="11.25" customHeight="1" x14ac:dyDescent="0.2">
      <c r="A243" s="733" t="s">
        <v>1161</v>
      </c>
      <c r="B243" s="882" t="s">
        <v>1162</v>
      </c>
      <c r="C243" s="1070" t="s">
        <v>128</v>
      </c>
      <c r="D243" s="1070" t="s">
        <v>193</v>
      </c>
      <c r="E243" s="854">
        <v>9</v>
      </c>
      <c r="F243" s="1148">
        <v>405</v>
      </c>
      <c r="G243" s="1272" t="s">
        <v>115</v>
      </c>
      <c r="H243" s="1272" t="s">
        <v>115</v>
      </c>
      <c r="I243" s="855">
        <v>136.41999999999999</v>
      </c>
      <c r="J243" s="856">
        <f>(M243/I243)*100</f>
        <v>1.2608121976249818</v>
      </c>
      <c r="K243" s="857">
        <v>0.43</v>
      </c>
      <c r="L243" s="858">
        <v>4</v>
      </c>
      <c r="M243" s="859">
        <f>K243*L243</f>
        <v>1.72</v>
      </c>
      <c r="N243" s="860" t="s">
        <v>146</v>
      </c>
      <c r="O243" s="861">
        <v>0.38</v>
      </c>
      <c r="P243" s="862">
        <v>43433</v>
      </c>
      <c r="Q243" s="862">
        <v>43451</v>
      </c>
      <c r="R243" s="859">
        <f>(K243-O243)/O243*100</f>
        <v>13.157894736842103</v>
      </c>
      <c r="S243" s="795">
        <f>IF(INDEX(Historical!$D$7:$D$1442,MATCH(B243,Historical!$B$7:$B$1449,0))=0,"n/a",(INDEX(Historical!$C$7:$C$1442,MATCH(B243,Historical!$B$7:$B$1449,0))/INDEX(Historical!$D$7:$D$1442,MATCH(B243,Historical!$B$7:$B$1449,0))-1)*100)</f>
        <v>12.142857142857144</v>
      </c>
      <c r="T243" s="795">
        <f>IF(INDEX(Historical!$F$7:$F$1442,MATCH(B243,Historical!$B$7:$B$1449,0))=0,"n/a",((INDEX(Historical!$C$7:$C$1442,MATCH(B243,Historical!$B$7:$B$1449,0))/INDEX(Historical!$F$7:$F$1442,MATCH(B243,Historical!$B$7:$B$1449,0)))^(1/3)-1)*100)</f>
        <v>15.46042724627843</v>
      </c>
      <c r="U243" s="795">
        <f>IF(INDEX(Historical!$H$7:$H$1442,MATCH(B243,Historical!$B$7:$B$1449,0))=0,"n/a",((INDEX(Historical!$C$7:$C$1442,MATCH(B243,Historical!$B$7:$B$1449,0))/INDEX(Historical!$H$7:$H$1442,MATCH(B243,Historical!$B$7:$B$1449,0)))^(1/5)-1)*100)</f>
        <v>16.234107845505008</v>
      </c>
      <c r="V243" s="795">
        <f>IF(INDEX(Historical!$O$7:$O$1442,MATCH(B243,Historical!$B$7:$B$1449,0))=0,"n/a",((INDEX(Historical!$C$7:$C$1442,MATCH(B243,Historical!$B$7:$B$1449,0))/INDEX(Historical!$O$7:$O$1442,MATCH(B243,Historical!$B$7:$B$1449,0)))^(1/10)-1)*100)</f>
        <v>19.030071879367849</v>
      </c>
      <c r="W243" s="863">
        <f>IF(OR(U243&lt;=0,U243="n/a",V243&lt;=0,V243="n/a"),"n/a",U243/V243)</f>
        <v>0.85307653846046749</v>
      </c>
      <c r="X243" s="864">
        <f>IF(OR(AJ243&lt;=0,AJ243="n/a",U243&lt;=0,U243="n/a"),"n/a",U243/AJ243)</f>
        <v>1.6910529005734385</v>
      </c>
      <c r="Y243" s="875"/>
      <c r="Z243" s="856">
        <f>IF(OR(AC243&lt;0.01,AC243="n/a"),"n/a",M243/AC243*100)</f>
        <v>40.093240093240091</v>
      </c>
      <c r="AA243" s="866">
        <f>IF(OR(AC243&lt;0.01,AC243="n/a"),"n/a",I243/AC243)</f>
        <v>31.799533799533798</v>
      </c>
      <c r="AB243" s="858">
        <v>6</v>
      </c>
      <c r="AC243" s="867">
        <v>4.29</v>
      </c>
      <c r="AD243" s="867">
        <v>3.35</v>
      </c>
      <c r="AE243" s="867">
        <v>3.47</v>
      </c>
      <c r="AF243" s="867">
        <v>11.36</v>
      </c>
      <c r="AG243" s="867">
        <v>25.7</v>
      </c>
      <c r="AH243" s="867">
        <v>22</v>
      </c>
      <c r="AI243" s="867">
        <v>10.77</v>
      </c>
      <c r="AJ243" s="867">
        <v>9.6</v>
      </c>
      <c r="AK243" s="867">
        <v>9.51</v>
      </c>
      <c r="AL243" s="868">
        <v>48400</v>
      </c>
      <c r="AM243" s="1091">
        <v>0.3</v>
      </c>
      <c r="AN243" s="867">
        <v>0.8</v>
      </c>
      <c r="AO243" s="870">
        <f>IF(U243="n/a","n/a",IF(AA243&lt;0,"n/a",IF(AA243="n/a","n/a",J243+U243-AA243)))</f>
        <v>-14.304613756403807</v>
      </c>
      <c r="AP243" s="871">
        <f>IF(U243="n/a","n/a",J243+U243)</f>
        <v>17.494920043129991</v>
      </c>
      <c r="AQ243" s="872">
        <f>IF(OR(AC243&lt;0.01,AF243="n/a"),"n/a",(I243/SQRT(22.5*AC243*(I243/AF243))-1)*100)</f>
        <v>300.68979631669288</v>
      </c>
      <c r="AR243" s="738">
        <f>INDEX(Historical!$C$7:$C$1442,MATCH(B243,Historical!$B$7:$B$1449,0))*IF(AH243="n/a",1.03,IF(AH243&lt;0,1.01,IF(AH243&gt;10,1.1,(1+AH243/100))))</f>
        <v>1.7270000000000003</v>
      </c>
      <c r="AS243" s="866">
        <f>IF($AI243="n/a",1.03*AR243,IF($AI243&lt;0,1.01*AR243,IF($AI243&gt;10,1.1*AR243,(1+$AI243/100)*AR243)))</f>
        <v>1.8997000000000004</v>
      </c>
      <c r="AT243" s="866">
        <f>IF($AK243="n/a",1.03*AS243,IF($AK243&lt;0,1.01*AS243,IF($AK243&gt;10,1.1*AS243,(1+$AK243/100)*AS243)))</f>
        <v>2.0803614700000002</v>
      </c>
      <c r="AU243" s="866">
        <f>IF($AK243="n/a",1.03*AT243,IF($AK243&lt;0,1.01*AT243,IF($AK243&gt;10,1.1*AT243,(1+$AK243/100)*AT243)))</f>
        <v>2.278203845797</v>
      </c>
      <c r="AV243" s="866">
        <f>IF($AK243="n/a",1.03*AU243,IF($AK243&lt;0,1.01*AU243,IF($AK243&gt;10,1.1*AU243,(1+$AK243/100)*AU243)))</f>
        <v>2.4948610315322948</v>
      </c>
      <c r="AW243" s="856">
        <f>SUM(AR243:AV243)</f>
        <v>10.480126347329296</v>
      </c>
      <c r="AX243" s="873">
        <f>AW243/I243*100</f>
        <v>7.6822506577696075</v>
      </c>
      <c r="AY243" s="1081">
        <v>0.59</v>
      </c>
      <c r="AZ243" s="869">
        <v>12.31</v>
      </c>
      <c r="BA243" s="869">
        <v>-14.09</v>
      </c>
      <c r="BB243" s="869">
        <v>2.34</v>
      </c>
      <c r="BC243" s="869">
        <v>-1.97</v>
      </c>
      <c r="BD243" s="1033"/>
      <c r="BE243" s="700">
        <v>2011</v>
      </c>
      <c r="BF243" s="1013">
        <f>IF(BE243&gt;2008,0,IF(BE243&gt;2001,1,IF(BE243&gt;1990,2,IF(BE243&gt;1980,3,IF(BE243&gt;1973,4,IF(BE243&gt;1970,5,IF(BE243&gt;1960,6,IF(BE243&gt;1958,7,IF(BE243&gt;1953,8,9)))))))))</f>
        <v>0</v>
      </c>
      <c r="BG243" s="931">
        <v>9.4</v>
      </c>
    </row>
    <row r="244" spans="1:59" ht="11.25" customHeight="1" x14ac:dyDescent="0.2">
      <c r="A244" s="984" t="s">
        <v>568</v>
      </c>
      <c r="B244" s="988" t="s">
        <v>569</v>
      </c>
      <c r="C244" s="1070" t="s">
        <v>4381</v>
      </c>
      <c r="D244" s="1070" t="s">
        <v>4382</v>
      </c>
      <c r="E244" s="828">
        <v>14</v>
      </c>
      <c r="F244" s="1148">
        <v>261</v>
      </c>
      <c r="G244" s="1148" t="s">
        <v>37</v>
      </c>
      <c r="H244" s="1148" t="s">
        <v>37</v>
      </c>
      <c r="I244" s="987">
        <v>105.88</v>
      </c>
      <c r="J244" s="738">
        <f>(M244/I244)*100</f>
        <v>2.0778239516433703</v>
      </c>
      <c r="K244" s="990">
        <v>0.55000000000000004</v>
      </c>
      <c r="L244" s="1000">
        <v>4</v>
      </c>
      <c r="M244" s="729">
        <f>K244*L244</f>
        <v>2.2000000000000002</v>
      </c>
      <c r="N244" s="983" t="s">
        <v>241</v>
      </c>
      <c r="O244" s="831">
        <v>0.48749999999999999</v>
      </c>
      <c r="P244" s="694">
        <v>43188</v>
      </c>
      <c r="Q244" s="694">
        <v>43203</v>
      </c>
      <c r="R244" s="729">
        <f>(K244-O244)/O244*100</f>
        <v>12.820512820512834</v>
      </c>
      <c r="S244" s="795">
        <f>IF(INDEX(Historical!$D$7:$D$1442,MATCH(B244,Historical!$B$7:$B$1449,0))=0,"n/a",(INDEX(Historical!$C$7:$C$1442,MATCH(B244,Historical!$B$7:$B$1449,0))/INDEX(Historical!$D$7:$D$1442,MATCH(B244,Historical!$B$7:$B$1449,0))-1)*100)</f>
        <v>13.271523178807954</v>
      </c>
      <c r="T244" s="795">
        <f>IF(INDEX(Historical!$F$7:$F$1442,MATCH(B244,Historical!$B$7:$B$1449,0))=0,"n/a",((INDEX(Historical!$C$7:$C$1442,MATCH(B244,Historical!$B$7:$B$1449,0))/INDEX(Historical!$F$7:$F$1442,MATCH(B244,Historical!$B$7:$B$1449,0)))^(1/3)-1)*100)</f>
        <v>13.818598300523499</v>
      </c>
      <c r="U244" s="795">
        <f>IF(INDEX(Historical!$H$7:$H$1442,MATCH(B244,Historical!$B$7:$B$1449,0))=0,"n/a",((INDEX(Historical!$C$7:$C$1442,MATCH(B244,Historical!$B$7:$B$1449,0))/INDEX(Historical!$H$7:$H$1442,MATCH(B244,Historical!$B$7:$B$1449,0)))^(1/5)-1)*100)</f>
        <v>17.154559943705429</v>
      </c>
      <c r="V244" s="795">
        <f>IF(INDEX(Historical!$O$7:$O$1442,MATCH(B244,Historical!$B$7:$B$1449,0))=0,"n/a",((INDEX(Historical!$C$7:$C$1442,MATCH(B244,Historical!$B$7:$B$1449,0))/INDEX(Historical!$O$7:$O$1442,MATCH(B244,Historical!$B$7:$B$1449,0)))^(1/10)-1)*100)</f>
        <v>19.013888043472061</v>
      </c>
      <c r="W244" s="796">
        <f>IF(OR(U244&lt;=0,U244="n/a",V244&lt;=0,V244="n/a"),"n/a",U244/V244)</f>
        <v>0.90221210435679489</v>
      </c>
      <c r="X244" s="797">
        <f>IF(OR(AJ244&lt;=0,AJ244="n/a",U244&lt;=0,U244="n/a"),"n/a",U244/AJ244)</f>
        <v>0.53607999824079466</v>
      </c>
      <c r="Y244" s="752"/>
      <c r="Z244" s="738">
        <f>IF(OR(AC244&lt;0.01,AC244="n/a"),"n/a",M244/AC244*100)</f>
        <v>99.099099099099092</v>
      </c>
      <c r="AA244" s="999">
        <f>IF(OR(AC244&lt;0.01,AC244="n/a"),"n/a",I244/AC244)</f>
        <v>47.693693693693689</v>
      </c>
      <c r="AB244" s="1000">
        <v>12</v>
      </c>
      <c r="AC244" s="978">
        <v>2.2200000000000002</v>
      </c>
      <c r="AD244" s="978">
        <v>4.1100000000000003</v>
      </c>
      <c r="AE244" s="978">
        <v>9.7799999999999994</v>
      </c>
      <c r="AF244" s="978">
        <v>8.44</v>
      </c>
      <c r="AG244" s="978">
        <v>19.7</v>
      </c>
      <c r="AH244" s="978">
        <v>12.9</v>
      </c>
      <c r="AI244" s="978">
        <v>12.22</v>
      </c>
      <c r="AJ244" s="978">
        <v>32</v>
      </c>
      <c r="AK244" s="978">
        <v>11.600000000000001</v>
      </c>
      <c r="AL244" s="991">
        <v>9410</v>
      </c>
      <c r="AM244" s="985">
        <v>1.7000000000000002</v>
      </c>
      <c r="AN244" s="978">
        <v>2.0499999999999998</v>
      </c>
      <c r="AO244" s="838">
        <f>IF(U244="n/a","n/a",IF(AA244&lt;0,"n/a",IF(AA244="n/a","n/a",J244+U244-AA244)))</f>
        <v>-28.461309798344889</v>
      </c>
      <c r="AP244" s="839">
        <f>IF(U244="n/a","n/a",J244+U244)</f>
        <v>19.2323838953488</v>
      </c>
      <c r="AQ244" s="1001">
        <f>IF(OR(AC244&lt;0.01,AF244="n/a"),"n/a",(I244/SQRT(22.5*AC244*(I244/AF244))-1)*100)</f>
        <v>322.97085519494647</v>
      </c>
      <c r="AR244" s="738">
        <f>INDEX(Historical!$C$7:$C$1442,MATCH(B244,Historical!$B$7:$B$1449,0))*IF(AH244="n/a",1.03,IF(AH244&lt;0,1.01,IF(AH244&gt;10,1.1,(1+AH244/100))))</f>
        <v>2.3517999999999999</v>
      </c>
      <c r="AS244" s="999">
        <f>IF($AI244="n/a",1.03*AR244,IF($AI244&lt;0,1.01*AR244,IF($AI244&gt;10,1.1*AR244,(1+$AI244/100)*AR244)))</f>
        <v>2.5869800000000001</v>
      </c>
      <c r="AT244" s="999">
        <f>IF($AK244="n/a",1.03*AS244,IF($AK244&lt;0,1.01*AS244,IF($AK244&gt;10,1.1*AS244,(1+$AK244/100)*AS244)))</f>
        <v>2.8456780000000004</v>
      </c>
      <c r="AU244" s="999">
        <f>IF($AK244="n/a",1.03*AT244,IF($AK244&lt;0,1.01*AT244,IF($AK244&gt;10,1.1*AT244,(1+$AK244/100)*AT244)))</f>
        <v>3.1302458000000009</v>
      </c>
      <c r="AV244" s="999">
        <f>IF($AK244="n/a",1.03*AU244,IF($AK244&lt;0,1.01*AU244,IF($AK244&gt;10,1.1*AU244,(1+$AK244/100)*AU244)))</f>
        <v>3.4432703800000013</v>
      </c>
      <c r="AW244" s="738">
        <f>SUM(AR244:AV244)</f>
        <v>14.357974180000003</v>
      </c>
      <c r="AX244" s="846">
        <f>AW244/I244*100</f>
        <v>13.560610294673218</v>
      </c>
      <c r="AY244" s="1080">
        <v>0.31</v>
      </c>
      <c r="AZ244" s="985">
        <v>32.71</v>
      </c>
      <c r="BA244" s="985">
        <v>1.32</v>
      </c>
      <c r="BB244" s="985">
        <v>6.99</v>
      </c>
      <c r="BC244" s="985">
        <v>12.389999999999999</v>
      </c>
      <c r="BE244" s="700">
        <v>2005</v>
      </c>
      <c r="BF244" s="1013">
        <f>IF(BE244&gt;2008,0,IF(BE244&gt;2001,1,IF(BE244&gt;1990,2,IF(BE244&gt;1980,3,IF(BE244&gt;1973,4,IF(BE244&gt;1970,5,IF(BE244&gt;1960,6,IF(BE244&gt;1958,7,IF(BE244&gt;1953,8,9)))))))))</f>
        <v>1</v>
      </c>
      <c r="BG244" s="995">
        <v>5.6000000000000005</v>
      </c>
    </row>
    <row r="245" spans="1:59" ht="11.25" customHeight="1" x14ac:dyDescent="0.2">
      <c r="A245" s="976" t="s">
        <v>1149</v>
      </c>
      <c r="B245" s="988" t="s">
        <v>1150</v>
      </c>
      <c r="C245" s="1070" t="s">
        <v>108</v>
      </c>
      <c r="D245" s="1070" t="s">
        <v>4401</v>
      </c>
      <c r="E245" s="828">
        <v>8</v>
      </c>
      <c r="F245" s="1148">
        <v>464</v>
      </c>
      <c r="G245" s="1136" t="s">
        <v>37</v>
      </c>
      <c r="H245" s="1136" t="s">
        <v>37</v>
      </c>
      <c r="I245" s="987">
        <v>31.25</v>
      </c>
      <c r="J245" s="738">
        <f>(M245/I245)*100</f>
        <v>3.5840000000000005</v>
      </c>
      <c r="K245" s="990">
        <v>0.28000000000000003</v>
      </c>
      <c r="L245" s="1000">
        <v>4</v>
      </c>
      <c r="M245" s="729">
        <f>K245*L245</f>
        <v>1.1200000000000001</v>
      </c>
      <c r="N245" s="983" t="s">
        <v>598</v>
      </c>
      <c r="O245" s="831">
        <v>0.27</v>
      </c>
      <c r="P245" s="694">
        <v>43159</v>
      </c>
      <c r="Q245" s="694">
        <v>43182</v>
      </c>
      <c r="R245" s="729">
        <f>(K245-O245)/O245*100</f>
        <v>3.7037037037037068</v>
      </c>
      <c r="S245" s="795">
        <f>IF(INDEX(Historical!$D$7:$D$1442,MATCH(B245,Historical!$B$7:$B$1449,0))=0,"n/a",(INDEX(Historical!$C$7:$C$1442,MATCH(B245,Historical!$B$7:$B$1449,0))/INDEX(Historical!$D$7:$D$1442,MATCH(B245,Historical!$B$7:$B$1449,0))-1)*100)</f>
        <v>3.7037037037036979</v>
      </c>
      <c r="T245" s="795">
        <f>IF(INDEX(Historical!$F$7:$F$1442,MATCH(B245,Historical!$B$7:$B$1449,0))=0,"n/a",((INDEX(Historical!$C$7:$C$1442,MATCH(B245,Historical!$B$7:$B$1449,0))/INDEX(Historical!$F$7:$F$1442,MATCH(B245,Historical!$B$7:$B$1449,0)))^(1/3)-1)*100)</f>
        <v>5.2726599609396629</v>
      </c>
      <c r="U245" s="795">
        <f>IF(INDEX(Historical!$H$7:$H$1442,MATCH(B245,Historical!$B$7:$B$1449,0))=0,"n/a",((INDEX(Historical!$C$7:$C$1442,MATCH(B245,Historical!$B$7:$B$1449,0))/INDEX(Historical!$H$7:$H$1442,MATCH(B245,Historical!$B$7:$B$1449,0)))^(1/5)-1)*100)</f>
        <v>6.9610375725068785</v>
      </c>
      <c r="V245" s="795">
        <f>IF(INDEX(Historical!$O$7:$O$1442,MATCH(B245,Historical!$B$7:$B$1449,0))=0,"n/a",((INDEX(Historical!$C$7:$C$1442,MATCH(B245,Historical!$B$7:$B$1449,0))/INDEX(Historical!$O$7:$O$1442,MATCH(B245,Historical!$B$7:$B$1449,0)))^(1/10)-1)*100)</f>
        <v>-1.4793049567109251</v>
      </c>
      <c r="W245" s="796" t="str">
        <f>IF(OR(U245&lt;=0,U245="n/a",V245&lt;=0,V245="n/a"),"n/a",U245/V245)</f>
        <v>n/a</v>
      </c>
      <c r="X245" s="797">
        <f>IF(OR(AJ245&lt;=0,AJ245="n/a",U245&lt;=0,U245="n/a"),"n/a",U245/AJ245)</f>
        <v>1.3922075145013757</v>
      </c>
      <c r="Y245" s="989"/>
      <c r="Z245" s="738">
        <f>IF(OR(AC245&lt;0.01,AC245="n/a"),"n/a",M245/AC245*100)</f>
        <v>1.0331150262890878</v>
      </c>
      <c r="AA245" s="999">
        <f>IF(OR(AC245&lt;0.01,AC245="n/a"),"n/a",I245/AC245)</f>
        <v>0.28825754081726779</v>
      </c>
      <c r="AB245" s="1000">
        <v>12</v>
      </c>
      <c r="AC245" s="978">
        <v>108.41</v>
      </c>
      <c r="AD245" s="978" t="s">
        <v>137</v>
      </c>
      <c r="AE245" s="978">
        <v>2.67</v>
      </c>
      <c r="AF245" s="978">
        <v>1.19</v>
      </c>
      <c r="AG245" s="978">
        <v>7.6</v>
      </c>
      <c r="AH245" s="978">
        <v>24.4</v>
      </c>
      <c r="AI245" s="978" t="s">
        <v>137</v>
      </c>
      <c r="AJ245" s="978">
        <v>5</v>
      </c>
      <c r="AK245" s="978" t="s">
        <v>137</v>
      </c>
      <c r="AL245" s="991">
        <v>77.5</v>
      </c>
      <c r="AM245" s="985">
        <v>16.900000000000002</v>
      </c>
      <c r="AN245" s="978">
        <v>0.33</v>
      </c>
      <c r="AO245" s="838">
        <f>IF(U245="n/a","n/a",IF(AA245&lt;0,"n/a",IF(AA245="n/a","n/a",J245+U245-AA245)))</f>
        <v>10.25678003168961</v>
      </c>
      <c r="AP245" s="839">
        <f>IF(U245="n/a","n/a",J245+U245)</f>
        <v>10.545037572506878</v>
      </c>
      <c r="AQ245" s="1001">
        <f>IF(OR(AC245&lt;0.01,AF245="n/a"),"n/a",(I245/SQRT(22.5*AC245*(I245/AF245))-1)*100)</f>
        <v>-87.65268407803994</v>
      </c>
      <c r="AR245" s="738">
        <f>INDEX(Historical!$C$7:$C$1442,MATCH(B245,Historical!$B$7:$B$1449,0))*IF(AH245="n/a",1.03,IF(AH245&lt;0,1.01,IF(AH245&gt;10,1.1,(1+AH245/100))))</f>
        <v>1.2320000000000002</v>
      </c>
      <c r="AS245" s="999">
        <f>IF($AI245="n/a",1.03*AR245,IF($AI245&lt;0,1.01*AR245,IF($AI245&gt;10,1.1*AR245,(1+$AI245/100)*AR245)))</f>
        <v>1.2689600000000003</v>
      </c>
      <c r="AT245" s="999">
        <f>IF($AK245="n/a",1.03*AS245,IF($AK245&lt;0,1.01*AS245,IF($AK245&gt;10,1.1*AS245,(1+$AK245/100)*AS245)))</f>
        <v>1.3070288000000003</v>
      </c>
      <c r="AU245" s="999">
        <f>IF($AK245="n/a",1.03*AT245,IF($AK245&lt;0,1.01*AT245,IF($AK245&gt;10,1.1*AT245,(1+$AK245/100)*AT245)))</f>
        <v>1.3462396640000003</v>
      </c>
      <c r="AV245" s="999">
        <f>IF($AK245="n/a",1.03*AU245,IF($AK245&lt;0,1.01*AU245,IF($AK245&gt;10,1.1*AU245,(1+$AK245/100)*AU245)))</f>
        <v>1.3866268539200004</v>
      </c>
      <c r="AW245" s="738">
        <f>SUM(AR245:AV245)</f>
        <v>6.5408553179200011</v>
      </c>
      <c r="AX245" s="846">
        <f>AW245/I245*100</f>
        <v>20.930737017344004</v>
      </c>
      <c r="AY245" s="1080">
        <v>0.61</v>
      </c>
      <c r="AZ245" s="985">
        <v>8.99</v>
      </c>
      <c r="BA245" s="985">
        <v>-19.25</v>
      </c>
      <c r="BB245" s="985">
        <v>-0.52</v>
      </c>
      <c r="BC245" s="985">
        <v>-7.99</v>
      </c>
      <c r="BE245" s="700">
        <v>2011</v>
      </c>
      <c r="BF245" s="1013">
        <f>IF(BE245&gt;2008,0,IF(BE245&gt;2001,1,IF(BE245&gt;1990,2,IF(BE245&gt;1980,3,IF(BE245&gt;1973,4,IF(BE245&gt;1970,5,IF(BE245&gt;1960,6,IF(BE245&gt;1958,7,IF(BE245&gt;1953,8,9)))))))))</f>
        <v>0</v>
      </c>
      <c r="BG245" s="995">
        <v>0.6</v>
      </c>
    </row>
    <row r="246" spans="1:59" ht="11.25" customHeight="1" x14ac:dyDescent="0.2">
      <c r="A246" s="976" t="s">
        <v>1147</v>
      </c>
      <c r="B246" s="988" t="s">
        <v>1148</v>
      </c>
      <c r="C246" s="1070" t="s">
        <v>108</v>
      </c>
      <c r="D246" s="1070" t="s">
        <v>118</v>
      </c>
      <c r="E246" s="828">
        <v>9</v>
      </c>
      <c r="F246" s="1148">
        <v>397</v>
      </c>
      <c r="G246" s="1273" t="s">
        <v>37</v>
      </c>
      <c r="H246" s="1273" t="s">
        <v>37</v>
      </c>
      <c r="I246" s="987">
        <v>32.880000000000003</v>
      </c>
      <c r="J246" s="738">
        <f>(M246/I246)*100</f>
        <v>2.7980535279805352</v>
      </c>
      <c r="K246" s="990">
        <v>0.23</v>
      </c>
      <c r="L246" s="1000">
        <v>4</v>
      </c>
      <c r="M246" s="729">
        <f>K246*L246</f>
        <v>0.92</v>
      </c>
      <c r="N246" s="983" t="s">
        <v>470</v>
      </c>
      <c r="O246" s="831">
        <v>0.22</v>
      </c>
      <c r="P246" s="973">
        <v>43418</v>
      </c>
      <c r="Q246" s="973">
        <v>43426</v>
      </c>
      <c r="R246" s="729">
        <f>(K246-O246)/O246*100</f>
        <v>4.5454545454545494</v>
      </c>
      <c r="S246" s="795">
        <f>IF(INDEX(Historical!$D$7:$D$1442,MATCH(B246,Historical!$B$7:$B$1449,0))=0,"n/a",(INDEX(Historical!$C$7:$C$1442,MATCH(B246,Historical!$B$7:$B$1449,0))/INDEX(Historical!$D$7:$D$1442,MATCH(B246,Historical!$B$7:$B$1449,0))-1)*100)</f>
        <v>4.705882352941182</v>
      </c>
      <c r="T246" s="795">
        <f>IF(INDEX(Historical!$F$7:$F$1442,MATCH(B246,Historical!$B$7:$B$1449,0))=0,"n/a",((INDEX(Historical!$C$7:$C$1442,MATCH(B246,Historical!$B$7:$B$1449,0))/INDEX(Historical!$F$7:$F$1442,MATCH(B246,Historical!$B$7:$B$1449,0)))^(1/3)-1)*100)</f>
        <v>8.6795713542596289</v>
      </c>
      <c r="U246" s="795">
        <f>IF(INDEX(Historical!$H$7:$H$1442,MATCH(B246,Historical!$B$7:$B$1449,0))=0,"n/a",((INDEX(Historical!$C$7:$C$1442,MATCH(B246,Historical!$B$7:$B$1449,0))/INDEX(Historical!$H$7:$H$1442,MATCH(B246,Historical!$B$7:$B$1449,0)))^(1/5)-1)*100)</f>
        <v>9.193443719040161</v>
      </c>
      <c r="V246" s="795">
        <f>IF(INDEX(Historical!$O$7:$O$1442,MATCH(B246,Historical!$B$7:$B$1449,0))=0,"n/a",((INDEX(Historical!$C$7:$C$1442,MATCH(B246,Historical!$B$7:$B$1449,0))/INDEX(Historical!$O$7:$O$1442,MATCH(B246,Historical!$B$7:$B$1449,0)))^(1/10)-1)*100)</f>
        <v>6.3689511551615174</v>
      </c>
      <c r="W246" s="796">
        <f>IF(OR(U246&lt;=0,U246="n/a",V246&lt;=0,V246="n/a"),"n/a",U246/V246)</f>
        <v>1.4434784464612547</v>
      </c>
      <c r="X246" s="797" t="str">
        <f>IF(OR(AJ246&lt;=0,AJ246="n/a",U246&lt;=0,U246="n/a"),"n/a",U246/AJ246)</f>
        <v>n/a</v>
      </c>
      <c r="Y246" s="752"/>
      <c r="Z246" s="738">
        <f>IF(OR(AC246&lt;0.01,AC246="n/a"),"n/a",M246/AC246*100)</f>
        <v>63.448275862068968</v>
      </c>
      <c r="AA246" s="999">
        <f>IF(OR(AC246&lt;0.01,AC246="n/a"),"n/a",I246/AC246)</f>
        <v>22.675862068965518</v>
      </c>
      <c r="AB246" s="1000">
        <v>12</v>
      </c>
      <c r="AC246" s="978">
        <v>1.45</v>
      </c>
      <c r="AD246" s="978">
        <v>4.54</v>
      </c>
      <c r="AE246" s="978">
        <v>1.03</v>
      </c>
      <c r="AF246" s="978">
        <v>1.23</v>
      </c>
      <c r="AG246" s="978">
        <v>6.9</v>
      </c>
      <c r="AH246" s="978">
        <v>-35.699999999999996</v>
      </c>
      <c r="AI246" s="978">
        <v>16.220000000000002</v>
      </c>
      <c r="AJ246" s="978">
        <v>-6.4</v>
      </c>
      <c r="AK246" s="978">
        <v>5</v>
      </c>
      <c r="AL246" s="991">
        <v>713.5</v>
      </c>
      <c r="AM246" s="985">
        <v>0.5</v>
      </c>
      <c r="AN246" s="978">
        <v>0.04</v>
      </c>
      <c r="AO246" s="838">
        <f>IF(U246="n/a","n/a",IF(AA246&lt;0,"n/a",IF(AA246="n/a","n/a",J246+U246-AA246)))</f>
        <v>-10.684364821944822</v>
      </c>
      <c r="AP246" s="839">
        <f>IF(U246="n/a","n/a",J246+U246)</f>
        <v>11.991497247020696</v>
      </c>
      <c r="AQ246" s="1001">
        <f>IF(OR(AC246&lt;0.01,AF246="n/a"),"n/a",(I246/SQRT(22.5*AC246*(I246/AF246))-1)*100)</f>
        <v>11.337944704554715</v>
      </c>
      <c r="AR246" s="738">
        <f>INDEX(Historical!$C$7:$C$1442,MATCH(B246,Historical!$B$7:$B$1449,0))*IF(AH246="n/a",1.03,IF(AH246&lt;0,1.01,IF(AH246&gt;10,1.1,(1+AH246/100))))</f>
        <v>0.89890000000000003</v>
      </c>
      <c r="AS246" s="999">
        <f>IF($AI246="n/a",1.03*AR246,IF($AI246&lt;0,1.01*AR246,IF($AI246&gt;10,1.1*AR246,(1+$AI246/100)*AR246)))</f>
        <v>0.98879000000000017</v>
      </c>
      <c r="AT246" s="999">
        <f>IF($AK246="n/a",1.03*AS246,IF($AK246&lt;0,1.01*AS246,IF($AK246&gt;10,1.1*AS246,(1+$AK246/100)*AS246)))</f>
        <v>1.0382295000000001</v>
      </c>
      <c r="AU246" s="999">
        <f>IF($AK246="n/a",1.03*AT246,IF($AK246&lt;0,1.01*AT246,IF($AK246&gt;10,1.1*AT246,(1+$AK246/100)*AT246)))</f>
        <v>1.0901409750000002</v>
      </c>
      <c r="AV246" s="999">
        <f>IF($AK246="n/a",1.03*AU246,IF($AK246&lt;0,1.01*AU246,IF($AK246&gt;10,1.1*AU246,(1+$AK246/100)*AU246)))</f>
        <v>1.1446480237500003</v>
      </c>
      <c r="AW246" s="738">
        <f>SUM(AR246:AV246)</f>
        <v>5.16070849875</v>
      </c>
      <c r="AX246" s="846">
        <f>AW246/I246*100</f>
        <v>15.6955854584854</v>
      </c>
      <c r="AY246" s="1080">
        <v>0.55000000000000004</v>
      </c>
      <c r="AZ246" s="985">
        <v>43.08</v>
      </c>
      <c r="BA246" s="985">
        <v>-1.31</v>
      </c>
      <c r="BB246" s="985">
        <v>3.75</v>
      </c>
      <c r="BC246" s="985">
        <v>20.169999999999998</v>
      </c>
      <c r="BE246" s="700">
        <v>2011</v>
      </c>
      <c r="BF246" s="1013">
        <f>IF(BE246&gt;2008,0,IF(BE246&gt;2001,1,IF(BE246&gt;1990,2,IF(BE246&gt;1980,3,IF(BE246&gt;1973,4,IF(BE246&gt;1970,5,IF(BE246&gt;1960,6,IF(BE246&gt;1958,7,IF(BE246&gt;1953,8,9)))))))))</f>
        <v>0</v>
      </c>
      <c r="BG246" s="995">
        <v>2.4</v>
      </c>
    </row>
    <row r="247" spans="1:59" ht="11.25" customHeight="1" x14ac:dyDescent="0.2">
      <c r="A247" s="976" t="s">
        <v>1139</v>
      </c>
      <c r="B247" s="988" t="s">
        <v>1140</v>
      </c>
      <c r="C247" s="1070" t="s">
        <v>123</v>
      </c>
      <c r="D247" s="1070" t="s">
        <v>4233</v>
      </c>
      <c r="E247" s="828">
        <v>9</v>
      </c>
      <c r="F247" s="1148">
        <v>410</v>
      </c>
      <c r="G247" s="1089" t="s">
        <v>115</v>
      </c>
      <c r="H247" s="1089" t="s">
        <v>115</v>
      </c>
      <c r="I247" s="987">
        <v>80.62</v>
      </c>
      <c r="J247" s="738">
        <f>(M247/I247)*100</f>
        <v>3.076159761845696</v>
      </c>
      <c r="K247" s="990">
        <v>0.62</v>
      </c>
      <c r="L247" s="1000">
        <v>4</v>
      </c>
      <c r="M247" s="729">
        <f>K247*L247</f>
        <v>2.48</v>
      </c>
      <c r="N247" s="983" t="s">
        <v>506</v>
      </c>
      <c r="O247" s="831">
        <v>0.56000000000000005</v>
      </c>
      <c r="P247" s="973">
        <v>43448</v>
      </c>
      <c r="Q247" s="973">
        <v>43469</v>
      </c>
      <c r="R247" s="729">
        <f>(K247-O247)/O247*100</f>
        <v>10.714285714285703</v>
      </c>
      <c r="S247" s="795">
        <f>IF(INDEX(Historical!$D$7:$D$1442,MATCH(B247,Historical!$B$7:$B$1449,0))=0,"n/a",(INDEX(Historical!$C$7:$C$1442,MATCH(B247,Historical!$B$7:$B$1449,0))/INDEX(Historical!$D$7:$D$1442,MATCH(B247,Historical!$B$7:$B$1449,0))-1)*100)</f>
        <v>9.8039215686274606</v>
      </c>
      <c r="T247" s="795">
        <f>IF(INDEX(Historical!$F$7:$F$1442,MATCH(B247,Historical!$B$7:$B$1449,0))=0,"n/a",((INDEX(Historical!$C$7:$C$1442,MATCH(B247,Historical!$B$7:$B$1449,0))/INDEX(Historical!$F$7:$F$1442,MATCH(B247,Historical!$B$7:$B$1449,0)))^(1/3)-1)*100)</f>
        <v>11.868894208139679</v>
      </c>
      <c r="U247" s="795">
        <f>IF(INDEX(Historical!$H$7:$H$1442,MATCH(B247,Historical!$B$7:$B$1449,0))=0,"n/a",((INDEX(Historical!$C$7:$C$1442,MATCH(B247,Historical!$B$7:$B$1449,0))/INDEX(Historical!$H$7:$H$1442,MATCH(B247,Historical!$B$7:$B$1449,0)))^(1/5)-1)*100)</f>
        <v>13.295681060117071</v>
      </c>
      <c r="V247" s="795">
        <f>IF(INDEX(Historical!$O$7:$O$1442,MATCH(B247,Historical!$B$7:$B$1449,0))=0,"n/a",((INDEX(Historical!$C$7:$C$1442,MATCH(B247,Historical!$B$7:$B$1449,0))/INDEX(Historical!$O$7:$O$1442,MATCH(B247,Historical!$B$7:$B$1449,0)))^(1/10)-1)*100)</f>
        <v>9.7934759492371626</v>
      </c>
      <c r="W247" s="796">
        <f>IF(OR(U247&lt;=0,U247="n/a",V247&lt;=0,V247="n/a"),"n/a",U247/V247)</f>
        <v>1.3576059336882023</v>
      </c>
      <c r="X247" s="797">
        <f>IF(OR(AJ247&lt;=0,AJ247="n/a",U247&lt;=0,U247="n/a"),"n/a",U247/AJ247)</f>
        <v>0.67835107449576881</v>
      </c>
      <c r="Y247" s="749"/>
      <c r="Z247" s="738">
        <f>IF(OR(AC247&lt;0.01,AC247="n/a"),"n/a",M247/AC247*100)</f>
        <v>29.771908763505401</v>
      </c>
      <c r="AA247" s="999">
        <f>IF(OR(AC247&lt;0.01,AC247="n/a"),"n/a",I247/AC247)</f>
        <v>9.67827130852341</v>
      </c>
      <c r="AB247" s="1000">
        <v>12</v>
      </c>
      <c r="AC247" s="978">
        <v>8.33</v>
      </c>
      <c r="AD247" s="978">
        <v>0.98</v>
      </c>
      <c r="AE247" s="978">
        <v>1.1200000000000001</v>
      </c>
      <c r="AF247" s="978">
        <v>1.91</v>
      </c>
      <c r="AG247" s="978">
        <v>27.200000000000003</v>
      </c>
      <c r="AH247" s="980">
        <v>24.3</v>
      </c>
      <c r="AI247" s="980">
        <v>7.66</v>
      </c>
      <c r="AJ247" s="978">
        <v>19.600000000000001</v>
      </c>
      <c r="AK247" s="978">
        <v>9.84</v>
      </c>
      <c r="AL247" s="991">
        <v>11340</v>
      </c>
      <c r="AM247" s="985">
        <v>0.2</v>
      </c>
      <c r="AN247" s="978">
        <v>1.1200000000000001</v>
      </c>
      <c r="AO247" s="838">
        <f>IF(U247="n/a","n/a",IF(AA247&lt;0,"n/a",IF(AA247="n/a","n/a",J247+U247-AA247)))</f>
        <v>6.6935695134393569</v>
      </c>
      <c r="AP247" s="839">
        <f>IF(U247="n/a","n/a",J247+U247)</f>
        <v>16.371840821962767</v>
      </c>
      <c r="AQ247" s="1001">
        <f>IF(OR(AC247&lt;0.01,AF247="n/a"),"n/a",(I247/SQRT(22.5*AC247*(I247/AF247))-1)*100)</f>
        <v>-9.3590766956908702</v>
      </c>
      <c r="AR247" s="738">
        <f>INDEX(Historical!$C$7:$C$1442,MATCH(B247,Historical!$B$7:$B$1449,0))*IF(AH247="n/a",1.03,IF(AH247&lt;0,1.01,IF(AH247&gt;10,1.1,(1+AH247/100))))</f>
        <v>2.4640000000000004</v>
      </c>
      <c r="AS247" s="999">
        <f>IF($AI247="n/a",1.03*AR247,IF($AI247&lt;0,1.01*AR247,IF($AI247&gt;10,1.1*AR247,(1+$AI247/100)*AR247)))</f>
        <v>2.6527424000000006</v>
      </c>
      <c r="AT247" s="999">
        <f>IF($AK247="n/a",1.03*AS247,IF($AK247&lt;0,1.01*AS247,IF($AK247&gt;10,1.1*AS247,(1+$AK247/100)*AS247)))</f>
        <v>2.9137722521600007</v>
      </c>
      <c r="AU247" s="999">
        <f>IF($AK247="n/a",1.03*AT247,IF($AK247&lt;0,1.01*AT247,IF($AK247&gt;10,1.1*AT247,(1+$AK247/100)*AT247)))</f>
        <v>3.2004874417725451</v>
      </c>
      <c r="AV247" s="999">
        <f>IF($AK247="n/a",1.03*AU247,IF($AK247&lt;0,1.01*AU247,IF($AK247&gt;10,1.1*AU247,(1+$AK247/100)*AU247)))</f>
        <v>3.5154154060429637</v>
      </c>
      <c r="AW247" s="738">
        <f>SUM(AR247:AV247)</f>
        <v>14.746417499975511</v>
      </c>
      <c r="AX247" s="846">
        <f>AW247/I247*100</f>
        <v>18.291264574516884</v>
      </c>
      <c r="AY247" s="1080">
        <v>1.21</v>
      </c>
      <c r="AZ247" s="985">
        <v>19.61</v>
      </c>
      <c r="BA247" s="985">
        <v>-28.310000000000002</v>
      </c>
      <c r="BB247" s="985">
        <v>5.94</v>
      </c>
      <c r="BC247" s="985">
        <v>-12.989999999999998</v>
      </c>
      <c r="BE247" s="700">
        <v>2011</v>
      </c>
      <c r="BF247" s="1013">
        <f>IF(BE247&gt;2008,0,IF(BE247&gt;2001,1,IF(BE247&gt;1990,2,IF(BE247&gt;1980,3,IF(BE247&gt;1973,4,IF(BE247&gt;1970,5,IF(BE247&gt;1960,6,IF(BE247&gt;1958,7,IF(BE247&gt;1953,8,9)))))))))</f>
        <v>0</v>
      </c>
      <c r="BG247" s="995">
        <v>9.5</v>
      </c>
    </row>
    <row r="248" spans="1:59" ht="11.25" customHeight="1" x14ac:dyDescent="0.2">
      <c r="A248" s="976" t="s">
        <v>221</v>
      </c>
      <c r="B248" s="988" t="s">
        <v>222</v>
      </c>
      <c r="C248" s="1070" t="s">
        <v>112</v>
      </c>
      <c r="D248" s="1070" t="s">
        <v>4425</v>
      </c>
      <c r="E248" s="828">
        <v>62</v>
      </c>
      <c r="F248" s="1148">
        <v>7</v>
      </c>
      <c r="G248" s="1073" t="s">
        <v>37</v>
      </c>
      <c r="H248" s="1073" t="s">
        <v>37</v>
      </c>
      <c r="I248" s="978">
        <v>65.47</v>
      </c>
      <c r="J248" s="738">
        <f>(M248/I248)*100</f>
        <v>2.993737589735757</v>
      </c>
      <c r="K248" s="990">
        <v>0.49</v>
      </c>
      <c r="L248" s="1000">
        <v>4</v>
      </c>
      <c r="M248" s="729">
        <f>K248*L248</f>
        <v>1.96</v>
      </c>
      <c r="N248" s="983" t="s">
        <v>143</v>
      </c>
      <c r="O248" s="831">
        <v>0.48499999999999999</v>
      </c>
      <c r="P248" s="973">
        <v>43419</v>
      </c>
      <c r="Q248" s="973">
        <v>43444</v>
      </c>
      <c r="R248" s="729">
        <f>(K248-O248)/O248*100</f>
        <v>1.0309278350515474</v>
      </c>
      <c r="S248" s="795">
        <f>IF(INDEX(Historical!$D$7:$D$1442,MATCH(B248,Historical!$B$7:$B$1449,0))=0,"n/a",(INDEX(Historical!$C$7:$C$1442,MATCH(B248,Historical!$B$7:$B$1449,0))/INDEX(Historical!$D$7:$D$1442,MATCH(B248,Historical!$B$7:$B$1449,0))-1)*100)</f>
        <v>1.0389610389610615</v>
      </c>
      <c r="T248" s="795">
        <f>IF(INDEX(Historical!$F$7:$F$1442,MATCH(B248,Historical!$B$7:$B$1449,0))=0,"n/a",((INDEX(Historical!$C$7:$C$1442,MATCH(B248,Historical!$B$7:$B$1449,0))/INDEX(Historical!$F$7:$F$1442,MATCH(B248,Historical!$B$7:$B$1449,0)))^(1/3)-1)*100)</f>
        <v>1.0499455201137042</v>
      </c>
      <c r="U248" s="795">
        <f>IF(INDEX(Historical!$H$7:$H$1442,MATCH(B248,Historical!$B$7:$B$1449,0))=0,"n/a",((INDEX(Historical!$C$7:$C$1442,MATCH(B248,Historical!$B$7:$B$1449,0))/INDEX(Historical!$H$7:$H$1442,MATCH(B248,Historical!$B$7:$B$1449,0)))^(1/5)-1)*100)</f>
        <v>3.2196313202780491</v>
      </c>
      <c r="V248" s="795">
        <f>IF(INDEX(Historical!$O$7:$O$1442,MATCH(B248,Historical!$B$7:$B$1449,0))=0,"n/a",((INDEX(Historical!$C$7:$C$1442,MATCH(B248,Historical!$B$7:$B$1449,0))/INDEX(Historical!$O$7:$O$1442,MATCH(B248,Historical!$B$7:$B$1449,0)))^(1/10)-1)*100)</f>
        <v>4.6890959456024284</v>
      </c>
      <c r="W248" s="796">
        <f>IF(OR(U248&lt;=0,U248="n/a",V248&lt;=0,V248="n/a"),"n/a",U248/V248)</f>
        <v>0.68662090894034999</v>
      </c>
      <c r="X248" s="797">
        <f>IF(OR(AJ248&lt;=0,AJ248="n/a",U248&lt;=0,U248="n/a"),"n/a",U248/AJ248)</f>
        <v>1.1924560445474255</v>
      </c>
      <c r="Y248" s="757"/>
      <c r="Z248" s="738">
        <f>IF(OR(AC248&lt;0.01,AC248="n/a"),"n/a",M248/AC248*100)</f>
        <v>61.829652996845432</v>
      </c>
      <c r="AA248" s="999">
        <f>IF(OR(AC248&lt;0.01,AC248="n/a"),"n/a",I248/AC248)</f>
        <v>20.652996845425868</v>
      </c>
      <c r="AB248" s="1000">
        <v>9</v>
      </c>
      <c r="AC248" s="978">
        <v>3.17</v>
      </c>
      <c r="AD248" s="978">
        <v>2.2999999999999998</v>
      </c>
      <c r="AE248" s="978">
        <v>2.36</v>
      </c>
      <c r="AF248" s="978">
        <v>4.59</v>
      </c>
      <c r="AG248" s="978">
        <v>25.8</v>
      </c>
      <c r="AH248" s="978">
        <v>24.099999999999998</v>
      </c>
      <c r="AI248" s="978">
        <v>12.21</v>
      </c>
      <c r="AJ248" s="978">
        <v>2.7</v>
      </c>
      <c r="AK248" s="978">
        <v>8.9599999999999991</v>
      </c>
      <c r="AL248" s="991">
        <v>41100</v>
      </c>
      <c r="AM248" s="985">
        <v>0.5</v>
      </c>
      <c r="AN248" s="978">
        <v>0.53</v>
      </c>
      <c r="AO248" s="838">
        <f>IF(U248="n/a","n/a",IF(AA248&lt;0,"n/a",IF(AA248="n/a","n/a",J248+U248-AA248)))</f>
        <v>-14.439627935412062</v>
      </c>
      <c r="AP248" s="839">
        <f>IF(U248="n/a","n/a",J248+U248)</f>
        <v>6.2133689100138056</v>
      </c>
      <c r="AQ248" s="1001">
        <f>IF(OR(AC248&lt;0.01,AF248="n/a"),"n/a",(I248/SQRT(22.5*AC248*(I248/AF248))-1)*100)</f>
        <v>105.26108633803135</v>
      </c>
      <c r="AR248" s="738">
        <f>INDEX(Historical!$C$7:$C$1442,MATCH(B248,Historical!$B$7:$B$1449,0))*IF(AH248="n/a",1.03,IF(AH248&lt;0,1.01,IF(AH248&gt;10,1.1,(1+AH248/100))))</f>
        <v>2.1395000000000004</v>
      </c>
      <c r="AS248" s="999">
        <f>IF($AI248="n/a",1.03*AR248,IF($AI248&lt;0,1.01*AR248,IF($AI248&gt;10,1.1*AR248,(1+$AI248/100)*AR248)))</f>
        <v>2.3534500000000005</v>
      </c>
      <c r="AT248" s="999">
        <f>IF($AK248="n/a",1.03*AS248,IF($AK248&lt;0,1.01*AS248,IF($AK248&gt;10,1.1*AS248,(1+$AK248/100)*AS248)))</f>
        <v>2.5643191200000004</v>
      </c>
      <c r="AU248" s="999">
        <f>IF($AK248="n/a",1.03*AT248,IF($AK248&lt;0,1.01*AT248,IF($AK248&gt;10,1.1*AT248,(1+$AK248/100)*AT248)))</f>
        <v>2.7940821131520002</v>
      </c>
      <c r="AV248" s="999">
        <f>IF($AK248="n/a",1.03*AU248,IF($AK248&lt;0,1.01*AU248,IF($AK248&gt;10,1.1*AU248,(1+$AK248/100)*AU248)))</f>
        <v>3.0444318704904192</v>
      </c>
      <c r="AW248" s="738">
        <f>SUM(AR248:AV248)</f>
        <v>12.895783103642421</v>
      </c>
      <c r="AX248" s="846">
        <f>AW248/I248*100</f>
        <v>19.697240115537529</v>
      </c>
      <c r="AY248" s="1080">
        <v>1.18</v>
      </c>
      <c r="AZ248" s="985">
        <v>18.21</v>
      </c>
      <c r="BA248" s="985">
        <v>-17.849999999999998</v>
      </c>
      <c r="BB248" s="985">
        <v>4.5600000000000005</v>
      </c>
      <c r="BC248" s="985">
        <v>-6.1899999999999995</v>
      </c>
      <c r="BE248" s="700">
        <v>1958</v>
      </c>
      <c r="BF248" s="1013">
        <f>IF(BE248&gt;2008,0,IF(BE248&gt;2001,1,IF(BE248&gt;1990,2,IF(BE248&gt;1980,3,IF(BE248&gt;1973,4,IF(BE248&gt;1970,5,IF(BE248&gt;1960,6,IF(BE248&gt;1958,7,IF(BE248&gt;1953,8,9)))))))))</f>
        <v>8</v>
      </c>
      <c r="BG248" s="995">
        <v>10.9</v>
      </c>
    </row>
    <row r="249" spans="1:59" ht="11.25" customHeight="1" x14ac:dyDescent="0.2">
      <c r="A249" s="984" t="s">
        <v>556</v>
      </c>
      <c r="B249" s="988" t="s">
        <v>557</v>
      </c>
      <c r="C249" s="1070" t="s">
        <v>179</v>
      </c>
      <c r="D249" s="1070" t="s">
        <v>4399</v>
      </c>
      <c r="E249" s="828">
        <v>23</v>
      </c>
      <c r="F249" s="1148">
        <v>150</v>
      </c>
      <c r="G249" s="1119" t="s">
        <v>37</v>
      </c>
      <c r="H249" s="1119" t="s">
        <v>37</v>
      </c>
      <c r="I249" s="978">
        <v>36.619999999999997</v>
      </c>
      <c r="J249" s="738">
        <f>(M249/I249)*100</f>
        <v>6.1168760240305851</v>
      </c>
      <c r="K249" s="997">
        <v>0.56000000000000005</v>
      </c>
      <c r="L249" s="1000">
        <v>4</v>
      </c>
      <c r="M249" s="729">
        <f>K249*L249</f>
        <v>2.2400000000000002</v>
      </c>
      <c r="N249" s="983" t="s">
        <v>119</v>
      </c>
      <c r="O249" s="832">
        <v>0.51</v>
      </c>
      <c r="P249" s="973">
        <v>43510</v>
      </c>
      <c r="Q249" s="973">
        <v>43525</v>
      </c>
      <c r="R249" s="729">
        <f>(K249-O249)/O249*100</f>
        <v>9.8039215686274588</v>
      </c>
      <c r="S249" s="795">
        <f>IF(INDEX(Historical!$D$7:$D$1442,MATCH(B249,Historical!$B$7:$B$1449,0))=0,"n/a",(INDEX(Historical!$C$7:$C$1442,MATCH(B249,Historical!$B$7:$B$1449,0))/INDEX(Historical!$D$7:$D$1442,MATCH(B249,Historical!$B$7:$B$1449,0))-1)*100)</f>
        <v>11.368859677384702</v>
      </c>
      <c r="T249" s="795">
        <f>IF(INDEX(Historical!$F$7:$F$1442,MATCH(B249,Historical!$B$7:$B$1449,0))=0,"n/a",((INDEX(Historical!$C$7:$C$1442,MATCH(B249,Historical!$B$7:$B$1449,0))/INDEX(Historical!$F$7:$F$1442,MATCH(B249,Historical!$B$7:$B$1449,0)))^(1/3)-1)*100)</f>
        <v>12.168230714720686</v>
      </c>
      <c r="U249" s="795">
        <f>IF(INDEX(Historical!$H$7:$H$1442,MATCH(B249,Historical!$B$7:$B$1449,0))=0,"n/a",((INDEX(Historical!$C$7:$C$1442,MATCH(B249,Historical!$B$7:$B$1449,0))/INDEX(Historical!$H$7:$H$1442,MATCH(B249,Historical!$B$7:$B$1449,0)))^(1/5)-1)*100)</f>
        <v>10.906769740699062</v>
      </c>
      <c r="V249" s="795">
        <f>IF(INDEX(Historical!$O$7:$O$1442,MATCH(B249,Historical!$B$7:$B$1449,0))=0,"n/a",((INDEX(Historical!$C$7:$C$1442,MATCH(B249,Historical!$B$7:$B$1449,0))/INDEX(Historical!$O$7:$O$1442,MATCH(B249,Historical!$B$7:$B$1449,0)))^(1/10)-1)*100)</f>
        <v>12.752876686943848</v>
      </c>
      <c r="W249" s="796">
        <f>IF(OR(U249&lt;=0,U249="n/a",V249&lt;=0,V249="n/a"),"n/a",U249/V249)</f>
        <v>0.85523995945677145</v>
      </c>
      <c r="X249" s="797" t="str">
        <f>IF(OR(AJ249&lt;=0,AJ249="n/a",U249&lt;=0,U249="n/a"),"n/a",U249/AJ249)</f>
        <v>n/a</v>
      </c>
      <c r="Y249" s="989" t="s">
        <v>490</v>
      </c>
      <c r="Z249" s="738" t="str">
        <f>IF(OR(AC249&lt;0.01,AC249="n/a"),"n/a",M249/AC249*100)</f>
        <v>n/a</v>
      </c>
      <c r="AA249" s="999" t="str">
        <f>IF(OR(AC249&lt;0.01,AC249="n/a"),"n/a",I249/AC249)</f>
        <v>n/a</v>
      </c>
      <c r="AB249" s="1000">
        <v>12</v>
      </c>
      <c r="AC249" s="978">
        <v>-0.2</v>
      </c>
      <c r="AD249" s="978" t="s">
        <v>137</v>
      </c>
      <c r="AE249" s="978">
        <v>2.0499999999999998</v>
      </c>
      <c r="AF249" s="978">
        <v>1.57</v>
      </c>
      <c r="AG249" s="978">
        <v>3.1</v>
      </c>
      <c r="AH249" s="980">
        <v>-83.7</v>
      </c>
      <c r="AI249" s="980">
        <v>-7.53</v>
      </c>
      <c r="AJ249" s="978">
        <v>-18.3</v>
      </c>
      <c r="AK249" s="978">
        <v>7.8299999999999992</v>
      </c>
      <c r="AL249" s="991">
        <v>73100</v>
      </c>
      <c r="AM249" s="985">
        <v>9.1999999999999993</v>
      </c>
      <c r="AN249" s="978">
        <v>1.2</v>
      </c>
      <c r="AO249" s="838" t="str">
        <f>IF(U249="n/a","n/a",IF(AA249&lt;0,"n/a",IF(AA249="n/a","n/a",J249+U249-AA249)))</f>
        <v>n/a</v>
      </c>
      <c r="AP249" s="839">
        <f>IF(U249="n/a","n/a",J249+U249)</f>
        <v>17.023645764729647</v>
      </c>
      <c r="AQ249" s="1001" t="str">
        <f>IF(OR(AC249&lt;0.01,AF249="n/a"),"n/a",(I249/SQRT(22.5*AC249*(I249/AF249))-1)*100)</f>
        <v>n/a</v>
      </c>
      <c r="AR249" s="738">
        <f>INDEX(Historical!$C$7:$C$1442,MATCH(B249,Historical!$B$7:$B$1449,0))*IF(AH249="n/a",1.03,IF(AH249&lt;0,1.01,IF(AH249&gt;10,1.1,(1+AH249/100))))</f>
        <v>2.0947399999999998</v>
      </c>
      <c r="AS249" s="999">
        <f>IF($AI249="n/a",1.03*AR249,IF($AI249&lt;0,1.01*AR249,IF($AI249&gt;10,1.1*AR249,(1+$AI249/100)*AR249)))</f>
        <v>2.1156873999999997</v>
      </c>
      <c r="AT249" s="999">
        <f>IF($AK249="n/a",1.03*AS249,IF($AK249&lt;0,1.01*AS249,IF($AK249&gt;10,1.1*AS249,(1+$AK249/100)*AS249)))</f>
        <v>2.2813457234199999</v>
      </c>
      <c r="AU249" s="999">
        <f>IF($AK249="n/a",1.03*AT249,IF($AK249&lt;0,1.01*AT249,IF($AK249&gt;10,1.1*AT249,(1+$AK249/100)*AT249)))</f>
        <v>2.4599750935637861</v>
      </c>
      <c r="AV249" s="999">
        <f>IF($AK249="n/a",1.03*AU249,IF($AK249&lt;0,1.01*AU249,IF($AK249&gt;10,1.1*AU249,(1+$AK249/100)*AU249)))</f>
        <v>2.6525911433898308</v>
      </c>
      <c r="AW249" s="738">
        <f>SUM(AR249:AV249)</f>
        <v>11.604339360373617</v>
      </c>
      <c r="AX249" s="846">
        <f>AW249/I249*100</f>
        <v>31.688529110796331</v>
      </c>
      <c r="AY249" s="1080">
        <v>0.61</v>
      </c>
      <c r="AZ249" s="985">
        <v>27.060000000000002</v>
      </c>
      <c r="BA249" s="985">
        <v>-0.86999999999999988</v>
      </c>
      <c r="BB249" s="985">
        <v>10.81</v>
      </c>
      <c r="BC249" s="985">
        <v>10.37</v>
      </c>
      <c r="BE249" s="700">
        <v>1997</v>
      </c>
      <c r="BF249" s="1013">
        <f>IF(BE249&gt;2008,0,IF(BE249&gt;2001,1,IF(BE249&gt;1990,2,IF(BE249&gt;1980,3,IF(BE249&gt;1973,4,IF(BE249&gt;1970,5,IF(BE249&gt;1960,6,IF(BE249&gt;1958,7,IF(BE249&gt;1953,8,9)))))))))</f>
        <v>2</v>
      </c>
      <c r="BG249" s="995">
        <v>1</v>
      </c>
    </row>
    <row r="250" spans="1:59" ht="11.25" customHeight="1" x14ac:dyDescent="0.2">
      <c r="A250" s="984" t="s">
        <v>561</v>
      </c>
      <c r="B250" s="988" t="s">
        <v>562</v>
      </c>
      <c r="C250" s="1070" t="s">
        <v>154</v>
      </c>
      <c r="D250" s="1070" t="s">
        <v>4383</v>
      </c>
      <c r="E250" s="828">
        <v>12</v>
      </c>
      <c r="F250" s="1148">
        <v>304</v>
      </c>
      <c r="G250" s="1148" t="s">
        <v>106</v>
      </c>
      <c r="H250" s="1148" t="s">
        <v>106</v>
      </c>
      <c r="I250" s="987">
        <v>43.57</v>
      </c>
      <c r="J250" s="738">
        <f>(M250/I250)*100</f>
        <v>0.43607987147119581</v>
      </c>
      <c r="K250" s="990">
        <v>4.7500000000000001E-2</v>
      </c>
      <c r="L250" s="1000">
        <v>4</v>
      </c>
      <c r="M250" s="729">
        <f>K250*L250</f>
        <v>0.19</v>
      </c>
      <c r="N250" s="983" t="s">
        <v>161</v>
      </c>
      <c r="O250" s="831">
        <v>4.4999999999999998E-2</v>
      </c>
      <c r="P250" s="973">
        <v>43462</v>
      </c>
      <c r="Q250" s="973">
        <v>43496</v>
      </c>
      <c r="R250" s="729">
        <f>(K250-O250)/O250*100</f>
        <v>5.5555555555555607</v>
      </c>
      <c r="S250" s="795">
        <f>IF(INDEX(Historical!$D$7:$D$1442,MATCH(B250,Historical!$B$7:$B$1449,0))=0,"n/a",(INDEX(Historical!$C$7:$C$1442,MATCH(B250,Historical!$B$7:$B$1449,0))/INDEX(Historical!$D$7:$D$1442,MATCH(B250,Historical!$B$7:$B$1449,0))-1)*100)</f>
        <v>7.3529411764705843</v>
      </c>
      <c r="T250" s="795">
        <f>IF(INDEX(Historical!$F$7:$F$1442,MATCH(B250,Historical!$B$7:$B$1449,0))=0,"n/a",((INDEX(Historical!$C$7:$C$1442,MATCH(B250,Historical!$B$7:$B$1449,0))/INDEX(Historical!$F$7:$F$1442,MATCH(B250,Historical!$B$7:$B$1449,0)))^(1/3)-1)*100)</f>
        <v>6.7555682453010135</v>
      </c>
      <c r="U250" s="795">
        <f>IF(INDEX(Historical!$H$7:$H$1442,MATCH(B250,Historical!$B$7:$B$1449,0))=0,"n/a",((INDEX(Historical!$C$7:$C$1442,MATCH(B250,Historical!$B$7:$B$1449,0))/INDEX(Historical!$H$7:$H$1442,MATCH(B250,Historical!$B$7:$B$1449,0)))^(1/5)-1)*100)</f>
        <v>19.916129087035216</v>
      </c>
      <c r="V250" s="795">
        <f>IF(INDEX(Historical!$O$7:$O$1442,MATCH(B250,Historical!$B$7:$B$1449,0))=0,"n/a",((INDEX(Historical!$C$7:$C$1442,MATCH(B250,Historical!$B$7:$B$1449,0))/INDEX(Historical!$O$7:$O$1442,MATCH(B250,Historical!$B$7:$B$1449,0)))^(1/10)-1)*100)</f>
        <v>14.95401302466326</v>
      </c>
      <c r="W250" s="796">
        <f>IF(OR(U250&lt;=0,U250="n/a",V250&lt;=0,V250="n/a"),"n/a",U250/V250)</f>
        <v>1.3318250461724268</v>
      </c>
      <c r="X250" s="797" t="str">
        <f>IF(OR(AJ250&lt;=0,AJ250="n/a",U250&lt;=0,U250="n/a"),"n/a",U250/AJ250)</f>
        <v>n/a</v>
      </c>
      <c r="Y250" s="746"/>
      <c r="Z250" s="738">
        <f>IF(OR(AC250&lt;0.01,AC250="n/a"),"n/a",M250/AC250*100)</f>
        <v>12.666666666666668</v>
      </c>
      <c r="AA250" s="999">
        <f>IF(OR(AC250&lt;0.01,AC250="n/a"),"n/a",I250/AC250)</f>
        <v>29.046666666666667</v>
      </c>
      <c r="AB250" s="1000">
        <v>12</v>
      </c>
      <c r="AC250" s="978">
        <v>1.5</v>
      </c>
      <c r="AD250" s="978">
        <v>1.93</v>
      </c>
      <c r="AE250" s="978">
        <v>1.1200000000000001</v>
      </c>
      <c r="AF250" s="978">
        <v>4.04</v>
      </c>
      <c r="AG250" s="978">
        <v>14.6</v>
      </c>
      <c r="AH250" s="978">
        <v>-12.4</v>
      </c>
      <c r="AI250" s="978">
        <v>14.04</v>
      </c>
      <c r="AJ250" s="978">
        <v>-2.5</v>
      </c>
      <c r="AK250" s="978">
        <v>15</v>
      </c>
      <c r="AL250" s="991">
        <v>2240</v>
      </c>
      <c r="AM250" s="985">
        <v>1.2</v>
      </c>
      <c r="AN250" s="978">
        <v>0.46</v>
      </c>
      <c r="AO250" s="838">
        <f>IF(U250="n/a","n/a",IF(AA250&lt;0,"n/a",IF(AA250="n/a","n/a",J250+U250-AA250)))</f>
        <v>-8.6944577081602539</v>
      </c>
      <c r="AP250" s="839">
        <f>IF(U250="n/a","n/a",J250+U250)</f>
        <v>20.352208958506413</v>
      </c>
      <c r="AQ250" s="1001">
        <f>IF(OR(AC250&lt;0.01,AF250="n/a"),"n/a",(I250/SQRT(22.5*AC250*(I250/AF250))-1)*100)</f>
        <v>128.37448128830795</v>
      </c>
      <c r="AR250" s="738">
        <f>INDEX(Historical!$C$7:$C$1442,MATCH(B250,Historical!$B$7:$B$1449,0))*IF(AH250="n/a",1.03,IF(AH250&lt;0,1.01,IF(AH250&gt;10,1.1,(1+AH250/100))))</f>
        <v>0.18432499999999999</v>
      </c>
      <c r="AS250" s="999">
        <f>IF($AI250="n/a",1.03*AR250,IF($AI250&lt;0,1.01*AR250,IF($AI250&gt;10,1.1*AR250,(1+$AI250/100)*AR250)))</f>
        <v>0.20275750000000001</v>
      </c>
      <c r="AT250" s="999">
        <f>IF($AK250="n/a",1.03*AS250,IF($AK250&lt;0,1.01*AS250,IF($AK250&gt;10,1.1*AS250,(1+$AK250/100)*AS250)))</f>
        <v>0.22303325000000002</v>
      </c>
      <c r="AU250" s="999">
        <f>IF($AK250="n/a",1.03*AT250,IF($AK250&lt;0,1.01*AT250,IF($AK250&gt;10,1.1*AT250,(1+$AK250/100)*AT250)))</f>
        <v>0.24533657500000003</v>
      </c>
      <c r="AV250" s="999">
        <f>IF($AK250="n/a",1.03*AU250,IF($AK250&lt;0,1.01*AU250,IF($AK250&gt;10,1.1*AU250,(1+$AK250/100)*AU250)))</f>
        <v>0.26987023250000003</v>
      </c>
      <c r="AW250" s="738">
        <f>SUM(AR250:AV250)</f>
        <v>1.1253225575000001</v>
      </c>
      <c r="AX250" s="846">
        <f>AW250/I250*100</f>
        <v>2.5827921907275653</v>
      </c>
      <c r="AY250" s="1080">
        <v>0.86</v>
      </c>
      <c r="AZ250" s="985">
        <v>101.05999999999999</v>
      </c>
      <c r="BA250" s="985">
        <v>-11.01</v>
      </c>
      <c r="BB250" s="985">
        <v>3.06</v>
      </c>
      <c r="BC250" s="985">
        <v>14.23</v>
      </c>
      <c r="BE250" s="700">
        <v>2008</v>
      </c>
      <c r="BF250" s="1013">
        <f>IF(BE250&gt;2008,0,IF(BE250&gt;2001,1,IF(BE250&gt;1990,2,IF(BE250&gt;1980,3,IF(BE250&gt;1973,4,IF(BE250&gt;1970,5,IF(BE250&gt;1960,6,IF(BE250&gt;1958,7,IF(BE250&gt;1953,8,9)))))))))</f>
        <v>1</v>
      </c>
      <c r="BG250" s="995">
        <v>6.9</v>
      </c>
    </row>
    <row r="251" spans="1:59" ht="11.25" customHeight="1" x14ac:dyDescent="0.2">
      <c r="A251" s="976" t="s">
        <v>565</v>
      </c>
      <c r="B251" s="988" t="s">
        <v>566</v>
      </c>
      <c r="C251" s="1070" t="s">
        <v>179</v>
      </c>
      <c r="D251" s="1070" t="s">
        <v>4399</v>
      </c>
      <c r="E251" s="828">
        <v>22</v>
      </c>
      <c r="F251" s="1148">
        <v>156</v>
      </c>
      <c r="G251" s="1085" t="s">
        <v>37</v>
      </c>
      <c r="H251" s="1085" t="s">
        <v>106</v>
      </c>
      <c r="I251" s="987">
        <v>27.67</v>
      </c>
      <c r="J251" s="738">
        <f>(M251/I251)*100</f>
        <v>6.2883989880737259</v>
      </c>
      <c r="K251" s="997">
        <v>0.435</v>
      </c>
      <c r="L251" s="1000">
        <v>4</v>
      </c>
      <c r="M251" s="729">
        <f>K251*L251</f>
        <v>1.74</v>
      </c>
      <c r="N251" s="983" t="s">
        <v>122</v>
      </c>
      <c r="O251" s="832">
        <v>0.4325</v>
      </c>
      <c r="P251" s="973">
        <v>43495</v>
      </c>
      <c r="Q251" s="973">
        <v>43504</v>
      </c>
      <c r="R251" s="729">
        <f>(K251-O251)/O251*100</f>
        <v>0.57803468208092534</v>
      </c>
      <c r="S251" s="795">
        <f>IF(INDEX(Historical!$D$7:$D$1442,MATCH(B251,Historical!$B$7:$B$1449,0))=0,"n/a",(INDEX(Historical!$C$7:$C$1442,MATCH(B251,Historical!$B$7:$B$1449,0))/INDEX(Historical!$D$7:$D$1442,MATCH(B251,Historical!$B$7:$B$1449,0))-1)*100)</f>
        <v>2.9085457271364357</v>
      </c>
      <c r="T251" s="795">
        <f>IF(INDEX(Historical!$F$7:$F$1442,MATCH(B251,Historical!$B$7:$B$1449,0))=0,"n/a",((INDEX(Historical!$C$7:$C$1442,MATCH(B251,Historical!$B$7:$B$1449,0))/INDEX(Historical!$F$7:$F$1442,MATCH(B251,Historical!$B$7:$B$1449,0)))^(1/3)-1)*100)</f>
        <v>4.3550439707561672</v>
      </c>
      <c r="U251" s="795">
        <f>IF(INDEX(Historical!$H$7:$H$1442,MATCH(B251,Historical!$B$7:$B$1449,0))=0,"n/a",((INDEX(Historical!$C$7:$C$1442,MATCH(B251,Historical!$B$7:$B$1449,0))/INDEX(Historical!$H$7:$H$1442,MATCH(B251,Historical!$B$7:$B$1449,0)))^(1/5)-1)*100)</f>
        <v>4.9147869393085131</v>
      </c>
      <c r="V251" s="795">
        <f>IF(INDEX(Historical!$O$7:$O$1442,MATCH(B251,Historical!$B$7:$B$1449,0))=0,"n/a",((INDEX(Historical!$C$7:$C$1442,MATCH(B251,Historical!$B$7:$B$1449,0))/INDEX(Historical!$O$7:$O$1442,MATCH(B251,Historical!$B$7:$B$1449,0)))^(1/10)-1)*100)</f>
        <v>5.3138274360435389</v>
      </c>
      <c r="W251" s="796">
        <f>IF(OR(U251&lt;=0,U251="n/a",V251&lt;=0,V251="n/a"),"n/a",U251/V251)</f>
        <v>0.92490525867883</v>
      </c>
      <c r="X251" s="797" t="str">
        <f>IF(OR(AJ251&lt;=0,AJ251="n/a",U251&lt;=0,U251="n/a"),"n/a",U251/AJ251)</f>
        <v>n/a</v>
      </c>
      <c r="Y251" s="989"/>
      <c r="Z251" s="738">
        <f>IF(OR(AC251&lt;0.01,AC251="n/a"),"n/a",M251/AC251*100)</f>
        <v>104.19161676646706</v>
      </c>
      <c r="AA251" s="999">
        <f>IF(OR(AC251&lt;0.01,AC251="n/a"),"n/a",I251/AC251)</f>
        <v>16.568862275449103</v>
      </c>
      <c r="AB251" s="1000">
        <v>12</v>
      </c>
      <c r="AC251" s="978">
        <v>1.67</v>
      </c>
      <c r="AD251" s="978">
        <v>1.78</v>
      </c>
      <c r="AE251" s="978">
        <v>1.67</v>
      </c>
      <c r="AF251" s="978">
        <v>2.62</v>
      </c>
      <c r="AG251" s="978">
        <v>16</v>
      </c>
      <c r="AH251" s="978">
        <v>29.9</v>
      </c>
      <c r="AI251" s="978">
        <v>7.53</v>
      </c>
      <c r="AJ251" s="978">
        <v>-0.89999999999999991</v>
      </c>
      <c r="AK251" s="978">
        <v>9.32</v>
      </c>
      <c r="AL251" s="991">
        <v>59590</v>
      </c>
      <c r="AM251" s="985">
        <v>0.2</v>
      </c>
      <c r="AN251" s="978">
        <v>1.1200000000000001</v>
      </c>
      <c r="AO251" s="838">
        <f>IF(U251="n/a","n/a",IF(AA251&lt;0,"n/a",IF(AA251="n/a","n/a",J251+U251-AA251)))</f>
        <v>-5.365676348066863</v>
      </c>
      <c r="AP251" s="839">
        <f>IF(U251="n/a","n/a",J251+U251)</f>
        <v>11.20318592738224</v>
      </c>
      <c r="AQ251" s="1001">
        <f>IF(OR(AC251&lt;0.01,AF251="n/a"),"n/a",(I251/SQRT(22.5*AC251*(I251/AF251))-1)*100)</f>
        <v>38.901114565045326</v>
      </c>
      <c r="AR251" s="738">
        <f>INDEX(Historical!$C$7:$C$1442,MATCH(B251,Historical!$B$7:$B$1449,0))*IF(AH251="n/a",1.03,IF(AH251&lt;0,1.01,IF(AH251&gt;10,1.1,(1+AH251/100))))</f>
        <v>1.8876000000000002</v>
      </c>
      <c r="AS251" s="999">
        <f>IF($AI251="n/a",1.03*AR251,IF($AI251&lt;0,1.01*AR251,IF($AI251&gt;10,1.1*AR251,(1+$AI251/100)*AR251)))</f>
        <v>2.0297362799999998</v>
      </c>
      <c r="AT251" s="999">
        <f>IF($AK251="n/a",1.03*AS251,IF($AK251&lt;0,1.01*AS251,IF($AK251&gt;10,1.1*AS251,(1+$AK251/100)*AS251)))</f>
        <v>2.2189077012959997</v>
      </c>
      <c r="AU251" s="999">
        <f>IF($AK251="n/a",1.03*AT251,IF($AK251&lt;0,1.01*AT251,IF($AK251&gt;10,1.1*AT251,(1+$AK251/100)*AT251)))</f>
        <v>2.4257098990567867</v>
      </c>
      <c r="AV251" s="999">
        <f>IF($AK251="n/a",1.03*AU251,IF($AK251&lt;0,1.01*AU251,IF($AK251&gt;10,1.1*AU251,(1+$AK251/100)*AU251)))</f>
        <v>2.6517860616488789</v>
      </c>
      <c r="AW251" s="738">
        <f>SUM(AR251:AV251)</f>
        <v>11.213739942001665</v>
      </c>
      <c r="AX251" s="846">
        <f>AW251/I251*100</f>
        <v>40.526707415979992</v>
      </c>
      <c r="AY251" s="1080">
        <v>0.92</v>
      </c>
      <c r="AZ251" s="985">
        <v>21.709999999999997</v>
      </c>
      <c r="BA251" s="985">
        <v>-7.9200000000000008</v>
      </c>
      <c r="BB251" s="985">
        <v>5.3900000000000006</v>
      </c>
      <c r="BC251" s="985">
        <v>-0.24</v>
      </c>
      <c r="BE251" s="700">
        <v>1998</v>
      </c>
      <c r="BF251" s="1013">
        <f>IF(BE251&gt;2008,0,IF(BE251&gt;2001,1,IF(BE251&gt;1990,2,IF(BE251&gt;1980,3,IF(BE251&gt;1973,4,IF(BE251&gt;1970,5,IF(BE251&gt;1960,6,IF(BE251&gt;1958,7,IF(BE251&gt;1953,8,9)))))))))</f>
        <v>2</v>
      </c>
      <c r="BG251" s="995">
        <v>6.5</v>
      </c>
    </row>
    <row r="252" spans="1:59" s="874" customFormat="1" ht="11.25" customHeight="1" x14ac:dyDescent="0.2">
      <c r="A252" s="733" t="s">
        <v>1153</v>
      </c>
      <c r="B252" s="882" t="s">
        <v>1154</v>
      </c>
      <c r="C252" s="1070" t="s">
        <v>4381</v>
      </c>
      <c r="D252" s="1070" t="s">
        <v>4382</v>
      </c>
      <c r="E252" s="854">
        <v>9</v>
      </c>
      <c r="F252" s="1148">
        <v>427</v>
      </c>
      <c r="G252" s="1272" t="s">
        <v>37</v>
      </c>
      <c r="H252" s="1272" t="s">
        <v>37</v>
      </c>
      <c r="I252" s="855">
        <v>73.06</v>
      </c>
      <c r="J252" s="856">
        <f>(M252/I252)*100</f>
        <v>6.1593211059403226</v>
      </c>
      <c r="K252" s="857">
        <v>0.375</v>
      </c>
      <c r="L252" s="858">
        <v>12</v>
      </c>
      <c r="M252" s="859">
        <f>K252*L252</f>
        <v>4.5</v>
      </c>
      <c r="N252" s="860" t="s">
        <v>1060</v>
      </c>
      <c r="O252" s="861">
        <v>0.36</v>
      </c>
      <c r="P252" s="862">
        <v>43495</v>
      </c>
      <c r="Q252" s="862">
        <v>43511</v>
      </c>
      <c r="R252" s="859">
        <f>(K252-O252)/O252*100</f>
        <v>4.1666666666666705</v>
      </c>
      <c r="S252" s="795">
        <f>IF(INDEX(Historical!$D$7:$D$1442,MATCH(B252,Historical!$B$7:$B$1449,0))=0,"n/a",(INDEX(Historical!$C$7:$C$1442,MATCH(B252,Historical!$B$7:$B$1449,0))/INDEX(Historical!$D$7:$D$1442,MATCH(B252,Historical!$B$7:$B$1449,0))-1)*100)</f>
        <v>5.3921568627451011</v>
      </c>
      <c r="T252" s="795">
        <f>IF(INDEX(Historical!$F$7:$F$1442,MATCH(B252,Historical!$B$7:$B$1449,0))=0,"n/a",((INDEX(Historical!$C$7:$C$1442,MATCH(B252,Historical!$B$7:$B$1449,0))/INDEX(Historical!$F$7:$F$1442,MATCH(B252,Historical!$B$7:$B$1449,0)))^(1/3)-1)*100)</f>
        <v>5.9790933814135583</v>
      </c>
      <c r="U252" s="795">
        <f>IF(INDEX(Historical!$H$7:$H$1442,MATCH(B252,Historical!$B$7:$B$1449,0))=0,"n/a",((INDEX(Historical!$C$7:$C$1442,MATCH(B252,Historical!$B$7:$B$1449,0))/INDEX(Historical!$H$7:$H$1442,MATCH(B252,Historical!$B$7:$B$1449,0)))^(1/5)-1)*100)</f>
        <v>6.627282361940745</v>
      </c>
      <c r="V252" s="795">
        <f>IF(INDEX(Historical!$O$7:$O$1442,MATCH(B252,Historical!$B$7:$B$1449,0))=0,"n/a",((INDEX(Historical!$C$7:$C$1442,MATCH(B252,Historical!$B$7:$B$1449,0))/INDEX(Historical!$O$7:$O$1442,MATCH(B252,Historical!$B$7:$B$1449,0)))^(1/10)-1)*100)</f>
        <v>2.7447077552710919</v>
      </c>
      <c r="W252" s="863">
        <f>IF(OR(U252&lt;=0,U252="n/a",V252&lt;=0,V252="n/a"),"n/a",U252/V252)</f>
        <v>2.4145675798136752</v>
      </c>
      <c r="X252" s="864">
        <f>IF(OR(AJ252&lt;=0,AJ252="n/a",U252&lt;=0,U252="n/a"),"n/a",U252/AJ252)</f>
        <v>1.0355128690532414</v>
      </c>
      <c r="Y252" s="875"/>
      <c r="Z252" s="856">
        <f>IF(OR(AC252&lt;0.01,AC252="n/a"),"n/a",M252/AC252*100)</f>
        <v>133.92857142857144</v>
      </c>
      <c r="AA252" s="866">
        <f>IF(OR(AC252&lt;0.01,AC252="n/a"),"n/a",I252/AC252)</f>
        <v>21.74404761904762</v>
      </c>
      <c r="AB252" s="858">
        <v>12</v>
      </c>
      <c r="AC252" s="867">
        <v>3.36</v>
      </c>
      <c r="AD252" s="867">
        <v>3.11</v>
      </c>
      <c r="AE252" s="867">
        <v>7.93</v>
      </c>
      <c r="AF252" s="867">
        <v>1.87</v>
      </c>
      <c r="AG252" s="867">
        <v>8.6</v>
      </c>
      <c r="AH252" s="867">
        <v>3.6999999999999997</v>
      </c>
      <c r="AI252" s="867">
        <v>-4.16</v>
      </c>
      <c r="AJ252" s="867">
        <v>6.4</v>
      </c>
      <c r="AK252" s="867">
        <v>7.0000000000000009</v>
      </c>
      <c r="AL252" s="868">
        <v>5400</v>
      </c>
      <c r="AM252" s="869">
        <v>0.70000000000000007</v>
      </c>
      <c r="AN252" s="867">
        <v>1.02</v>
      </c>
      <c r="AO252" s="870">
        <f>IF(U252="n/a","n/a",IF(AA252&lt;0,"n/a",IF(AA252="n/a","n/a",J252+U252-AA252)))</f>
        <v>-8.9574441511665519</v>
      </c>
      <c r="AP252" s="871">
        <f>IF(U252="n/a","n/a",J252+U252)</f>
        <v>12.786603467881068</v>
      </c>
      <c r="AQ252" s="872">
        <f>IF(OR(AC252&lt;0.01,AF252="n/a"),"n/a",(I252/SQRT(22.5*AC252*(I252/AF252))-1)*100)</f>
        <v>34.431096018442005</v>
      </c>
      <c r="AR252" s="738">
        <f>INDEX(Historical!$C$7:$C$1442,MATCH(B252,Historical!$B$7:$B$1449,0))*IF(AH252="n/a",1.03,IF(AH252&lt;0,1.01,IF(AH252&gt;10,1.1,(1+AH252/100))))</f>
        <v>4.4590999999999994</v>
      </c>
      <c r="AS252" s="866">
        <f>IF($AI252="n/a",1.03*AR252,IF($AI252&lt;0,1.01*AR252,IF($AI252&gt;10,1.1*AR252,(1+$AI252/100)*AR252)))</f>
        <v>4.503690999999999</v>
      </c>
      <c r="AT252" s="866">
        <f>IF($AK252="n/a",1.03*AS252,IF($AK252&lt;0,1.01*AS252,IF($AK252&gt;10,1.1*AS252,(1+$AK252/100)*AS252)))</f>
        <v>4.8189493699999995</v>
      </c>
      <c r="AU252" s="866">
        <f>IF($AK252="n/a",1.03*AT252,IF($AK252&lt;0,1.01*AT252,IF($AK252&gt;10,1.1*AT252,(1+$AK252/100)*AT252)))</f>
        <v>5.1562758258999999</v>
      </c>
      <c r="AV252" s="866">
        <f>IF($AK252="n/a",1.03*AU252,IF($AK252&lt;0,1.01*AU252,IF($AK252&gt;10,1.1*AU252,(1+$AK252/100)*AU252)))</f>
        <v>5.517215133713</v>
      </c>
      <c r="AW252" s="856">
        <f>SUM(AR252:AV252)</f>
        <v>24.455231329613</v>
      </c>
      <c r="AX252" s="873">
        <f>AW252/I252*100</f>
        <v>33.472804995364079</v>
      </c>
      <c r="AY252" s="1081">
        <v>0.66</v>
      </c>
      <c r="AZ252" s="869">
        <v>40.849999999999994</v>
      </c>
      <c r="BA252" s="869">
        <v>0.32</v>
      </c>
      <c r="BB252" s="869">
        <v>5.8500000000000005</v>
      </c>
      <c r="BC252" s="869">
        <v>10.43</v>
      </c>
      <c r="BD252" s="1033"/>
      <c r="BE252" s="700">
        <v>2011</v>
      </c>
      <c r="BF252" s="1013">
        <f>IF(BE252&gt;2008,0,IF(BE252&gt;2001,1,IF(BE252&gt;1990,2,IF(BE252&gt;1980,3,IF(BE252&gt;1973,4,IF(BE252&gt;1970,5,IF(BE252&gt;1960,6,IF(BE252&gt;1958,7,IF(BE252&gt;1953,8,9)))))))))</f>
        <v>0</v>
      </c>
      <c r="BG252" s="931">
        <v>4</v>
      </c>
    </row>
    <row r="253" spans="1:59" ht="11.25" customHeight="1" x14ac:dyDescent="0.2">
      <c r="A253" s="984" t="s">
        <v>1155</v>
      </c>
      <c r="B253" s="988" t="s">
        <v>1156</v>
      </c>
      <c r="C253" s="1070" t="s">
        <v>179</v>
      </c>
      <c r="D253" s="1070" t="s">
        <v>4399</v>
      </c>
      <c r="E253" s="828">
        <v>8</v>
      </c>
      <c r="F253" s="1148">
        <v>564</v>
      </c>
      <c r="G253" s="1119" t="s">
        <v>106</v>
      </c>
      <c r="H253" s="1119" t="s">
        <v>106</v>
      </c>
      <c r="I253" s="987">
        <v>45.76</v>
      </c>
      <c r="J253" s="738">
        <f>(M253/I253)*100</f>
        <v>9.8776223776223784</v>
      </c>
      <c r="K253" s="990">
        <v>1.1299999999999999</v>
      </c>
      <c r="L253" s="1000">
        <v>4</v>
      </c>
      <c r="M253" s="729">
        <f>K253*L253</f>
        <v>4.5199999999999996</v>
      </c>
      <c r="N253" s="983" t="s">
        <v>107</v>
      </c>
      <c r="O253" s="831">
        <v>1.115</v>
      </c>
      <c r="P253" s="973">
        <v>43496</v>
      </c>
      <c r="Q253" s="973">
        <v>43509</v>
      </c>
      <c r="R253" s="729">
        <f>(K253-O253)/O253*100</f>
        <v>1.345291479820619</v>
      </c>
      <c r="S253" s="795">
        <f>IF(INDEX(Historical!$D$7:$D$1442,MATCH(B253,Historical!$B$7:$B$1449,0))=0,"n/a",(INDEX(Historical!$C$7:$C$1442,MATCH(B253,Historical!$B$7:$B$1449,0))/INDEX(Historical!$D$7:$D$1442,MATCH(B253,Historical!$B$7:$B$1449,0))-1)*100)</f>
        <v>17.510259917920656</v>
      </c>
      <c r="T253" s="795">
        <f>IF(INDEX(Historical!$F$7:$F$1442,MATCH(B253,Historical!$B$7:$B$1449,0))=0,"n/a",((INDEX(Historical!$C$7:$C$1442,MATCH(B253,Historical!$B$7:$B$1449,0))/INDEX(Historical!$F$7:$F$1442,MATCH(B253,Historical!$B$7:$B$1449,0)))^(1/3)-1)*100)</f>
        <v>19.688331461528531</v>
      </c>
      <c r="U253" s="795">
        <f>IF(INDEX(Historical!$H$7:$H$1442,MATCH(B253,Historical!$B$7:$B$1449,0))=0,"n/a",((INDEX(Historical!$C$7:$C$1442,MATCH(B253,Historical!$B$7:$B$1449,0))/INDEX(Historical!$H$7:$H$1442,MATCH(B253,Historical!$B$7:$B$1449,0)))^(1/5)-1)*100)</f>
        <v>22.610113370752384</v>
      </c>
      <c r="V253" s="795" t="str">
        <f>IF(INDEX(Historical!$O$7:$O$1442,MATCH(B253,Historical!$B$7:$B$1449,0))=0,"n/a",((INDEX(Historical!$C$7:$C$1442,MATCH(B253,Historical!$B$7:$B$1449,0))/INDEX(Historical!$O$7:$O$1442,MATCH(B253,Historical!$B$7:$B$1449,0)))^(1/10)-1)*100)</f>
        <v>n/a</v>
      </c>
      <c r="W253" s="796" t="str">
        <f>IF(OR(U253&lt;=0,U253="n/a",V253&lt;=0,V253="n/a"),"n/a",U253/V253)</f>
        <v>n/a</v>
      </c>
      <c r="X253" s="797">
        <f>IF(OR(AJ253&lt;=0,AJ253="n/a",U253&lt;=0,U253="n/a"),"n/a",U253/AJ253)</f>
        <v>0.59188778457466973</v>
      </c>
      <c r="Y253" s="989"/>
      <c r="Z253" s="738">
        <f>IF(OR(AC253&lt;0.01,AC253="n/a"),"n/a",M253/AC253*100)</f>
        <v>98.905908096280072</v>
      </c>
      <c r="AA253" s="999">
        <f>IF(OR(AC253&lt;0.01,AC253="n/a"),"n/a",I253/AC253)</f>
        <v>10.013129102844639</v>
      </c>
      <c r="AB253" s="1000">
        <v>12</v>
      </c>
      <c r="AC253" s="978">
        <v>4.57</v>
      </c>
      <c r="AD253" s="978">
        <v>1.18</v>
      </c>
      <c r="AE253" s="978">
        <v>4.1100000000000003</v>
      </c>
      <c r="AF253" s="978">
        <v>1.02</v>
      </c>
      <c r="AG253" s="978">
        <v>12.2</v>
      </c>
      <c r="AH253" s="978">
        <v>-0.3</v>
      </c>
      <c r="AI253" s="978">
        <v>-15.5</v>
      </c>
      <c r="AJ253" s="978">
        <v>38.200000000000003</v>
      </c>
      <c r="AK253" s="978">
        <v>8.5</v>
      </c>
      <c r="AL253" s="991">
        <v>5480</v>
      </c>
      <c r="AM253" s="985">
        <v>31.080000000000002</v>
      </c>
      <c r="AN253" s="978">
        <v>0</v>
      </c>
      <c r="AO253" s="838">
        <f>IF(U253="n/a","n/a",IF(AA253&lt;0,"n/a",IF(AA253="n/a","n/a",J253+U253-AA253)))</f>
        <v>22.474606645530123</v>
      </c>
      <c r="AP253" s="839">
        <f>IF(U253="n/a","n/a",J253+U253)</f>
        <v>32.48773574837476</v>
      </c>
      <c r="AQ253" s="1001">
        <f>IF(OR(AC253&lt;0.01,AF253="n/a"),"n/a",(I253/SQRT(22.5*AC253*(I253/AF253))-1)*100)</f>
        <v>-32.625782429110394</v>
      </c>
      <c r="AR253" s="738">
        <f>INDEX(Historical!$C$7:$C$1442,MATCH(B253,Historical!$B$7:$B$1449,0))*IF(AH253="n/a",1.03,IF(AH253&lt;0,1.01,IF(AH253&gt;10,1.1,(1+AH253/100))))</f>
        <v>4.3379500000000002</v>
      </c>
      <c r="AS253" s="999">
        <f>IF($AI253="n/a",1.03*AR253,IF($AI253&lt;0,1.01*AR253,IF($AI253&gt;10,1.1*AR253,(1+$AI253/100)*AR253)))</f>
        <v>4.3813295000000005</v>
      </c>
      <c r="AT253" s="999">
        <f>IF($AK253="n/a",1.03*AS253,IF($AK253&lt;0,1.01*AS253,IF($AK253&gt;10,1.1*AS253,(1+$AK253/100)*AS253)))</f>
        <v>4.7537425075000002</v>
      </c>
      <c r="AU253" s="999">
        <f>IF($AK253="n/a",1.03*AT253,IF($AK253&lt;0,1.01*AT253,IF($AK253&gt;10,1.1*AT253,(1+$AK253/100)*AT253)))</f>
        <v>5.1578106206375001</v>
      </c>
      <c r="AV253" s="999">
        <f>IF($AK253="n/a",1.03*AU253,IF($AK253&lt;0,1.01*AU253,IF($AK253&gt;10,1.1*AU253,(1+$AK253/100)*AU253)))</f>
        <v>5.5962245233916876</v>
      </c>
      <c r="AW253" s="738">
        <f>SUM(AR253:AV253)</f>
        <v>24.227057151529188</v>
      </c>
      <c r="AX253" s="846">
        <f>AW253/I253*100</f>
        <v>52.943743775194903</v>
      </c>
      <c r="AY253" s="1080">
        <v>1.1499999999999999</v>
      </c>
      <c r="AZ253" s="985">
        <v>16.38</v>
      </c>
      <c r="BA253" s="985">
        <v>-38.909999999999997</v>
      </c>
      <c r="BB253" s="985">
        <v>0.11</v>
      </c>
      <c r="BC253" s="985">
        <v>-11.83</v>
      </c>
      <c r="BE253" s="700">
        <v>2012</v>
      </c>
      <c r="BF253" s="1013">
        <f>IF(BE253&gt;2008,0,IF(BE253&gt;2001,1,IF(BE253&gt;1990,2,IF(BE253&gt;1980,3,IF(BE253&gt;1973,4,IF(BE253&gt;1970,5,IF(BE253&gt;1960,6,IF(BE253&gt;1958,7,IF(BE253&gt;1953,8,9)))))))))</f>
        <v>0</v>
      </c>
      <c r="BG253" s="995">
        <v>7.0000000000000009</v>
      </c>
    </row>
    <row r="254" spans="1:59" ht="11.25" customHeight="1" x14ac:dyDescent="0.2">
      <c r="A254" s="984" t="s">
        <v>223</v>
      </c>
      <c r="B254" s="988" t="s">
        <v>224</v>
      </c>
      <c r="C254" s="1070" t="s">
        <v>108</v>
      </c>
      <c r="D254" s="1070" t="s">
        <v>118</v>
      </c>
      <c r="E254" s="828">
        <v>29</v>
      </c>
      <c r="F254" s="1148">
        <v>95</v>
      </c>
      <c r="G254" s="1136" t="s">
        <v>106</v>
      </c>
      <c r="H254" s="1136" t="s">
        <v>106</v>
      </c>
      <c r="I254" s="978">
        <v>146.38</v>
      </c>
      <c r="J254" s="738">
        <f>(M254/I254)*100</f>
        <v>2.4593523705424238</v>
      </c>
      <c r="K254" s="997">
        <v>0.9</v>
      </c>
      <c r="L254" s="1000">
        <v>4</v>
      </c>
      <c r="M254" s="729">
        <f>K254*L254</f>
        <v>3.6</v>
      </c>
      <c r="N254" s="983" t="s">
        <v>225</v>
      </c>
      <c r="O254" s="832">
        <v>0.84</v>
      </c>
      <c r="P254" s="973">
        <v>43472</v>
      </c>
      <c r="Q254" s="973">
        <v>43488</v>
      </c>
      <c r="R254" s="729">
        <f>(K254-O254)/O254*100</f>
        <v>7.1428571428571495</v>
      </c>
      <c r="S254" s="795">
        <f>IF(INDEX(Historical!$D$7:$D$1442,MATCH(B254,Historical!$B$7:$B$1449,0))=0,"n/a",(INDEX(Historical!$C$7:$C$1442,MATCH(B254,Historical!$B$7:$B$1449,0))/INDEX(Historical!$D$7:$D$1442,MATCH(B254,Historical!$B$7:$B$1449,0))-1)*100)</f>
        <v>7.348242811501593</v>
      </c>
      <c r="T254" s="795">
        <f>IF(INDEX(Historical!$F$7:$F$1442,MATCH(B254,Historical!$B$7:$B$1449,0))=0,"n/a",((INDEX(Historical!$C$7:$C$1442,MATCH(B254,Historical!$B$7:$B$1449,0))/INDEX(Historical!$F$7:$F$1442,MATCH(B254,Historical!$B$7:$B$1449,0)))^(1/3)-1)*100)</f>
        <v>7.245083423338583</v>
      </c>
      <c r="U254" s="795">
        <f>IF(INDEX(Historical!$H$7:$H$1442,MATCH(B254,Historical!$B$7:$B$1449,0))=0,"n/a",((INDEX(Historical!$C$7:$C$1442,MATCH(B254,Historical!$B$7:$B$1449,0))/INDEX(Historical!$H$7:$H$1442,MATCH(B254,Historical!$B$7:$B$1449,0)))^(1/5)-1)*100)</f>
        <v>7.2304642556117127</v>
      </c>
      <c r="V254" s="795">
        <f>IF(INDEX(Historical!$O$7:$O$1442,MATCH(B254,Historical!$B$7:$B$1449,0))=0,"n/a",((INDEX(Historical!$C$7:$C$1442,MATCH(B254,Historical!$B$7:$B$1449,0))/INDEX(Historical!$O$7:$O$1442,MATCH(B254,Historical!$B$7:$B$1449,0)))^(1/10)-1)*100)</f>
        <v>6.6799149938662872</v>
      </c>
      <c r="W254" s="796">
        <f>IF(OR(U254&lt;=0,U254="n/a",V254&lt;=0,V254="n/a"),"n/a",U254/V254)</f>
        <v>1.0824186029688938</v>
      </c>
      <c r="X254" s="797">
        <f>IF(OR(AJ254&lt;=0,AJ254="n/a",U254&lt;=0,U254="n/a"),"n/a",U254/AJ254)</f>
        <v>2.0658469301747746</v>
      </c>
      <c r="Y254" s="749"/>
      <c r="Z254" s="738">
        <f>IF(OR(AC254&lt;0.01,AC254="n/a"),"n/a",M254/AC254*100)</f>
        <v>81.447963800904972</v>
      </c>
      <c r="AA254" s="999">
        <f>IF(OR(AC254&lt;0.01,AC254="n/a"),"n/a",I254/AC254)</f>
        <v>33.117647058823529</v>
      </c>
      <c r="AB254" s="1000">
        <v>12</v>
      </c>
      <c r="AC254" s="978">
        <v>4.42</v>
      </c>
      <c r="AD254" s="978">
        <v>3.31</v>
      </c>
      <c r="AE254" s="978">
        <v>3.44</v>
      </c>
      <c r="AF254" s="978">
        <v>8.31</v>
      </c>
      <c r="AG254" s="978">
        <v>29.5</v>
      </c>
      <c r="AH254" s="978">
        <v>-11.700000000000001</v>
      </c>
      <c r="AI254" s="978">
        <v>0.92999999999999994</v>
      </c>
      <c r="AJ254" s="978">
        <v>3.5000000000000004</v>
      </c>
      <c r="AK254" s="978">
        <v>10</v>
      </c>
      <c r="AL254" s="991">
        <v>7600</v>
      </c>
      <c r="AM254" s="985">
        <v>0.8</v>
      </c>
      <c r="AN254" s="978">
        <v>0.11</v>
      </c>
      <c r="AO254" s="838">
        <f>IF(U254="n/a","n/a",IF(AA254&lt;0,"n/a",IF(AA254="n/a","n/a",J254+U254-AA254)))</f>
        <v>-23.427830432669392</v>
      </c>
      <c r="AP254" s="839">
        <f>IF(U254="n/a","n/a",J254+U254)</f>
        <v>9.689816626154137</v>
      </c>
      <c r="AQ254" s="1001">
        <f>IF(OR(AC254&lt;0.01,AF254="n/a"),"n/a",(I254/SQRT(22.5*AC254*(I254/AF254))-1)*100)</f>
        <v>249.73491361876006</v>
      </c>
      <c r="AR254" s="738">
        <f>INDEX(Historical!$C$7:$C$1442,MATCH(B254,Historical!$B$7:$B$1449,0))*IF(AH254="n/a",1.03,IF(AH254&lt;0,1.01,IF(AH254&gt;10,1.1,(1+AH254/100))))</f>
        <v>3.3935999999999997</v>
      </c>
      <c r="AS254" s="999">
        <f>IF($AI254="n/a",1.03*AR254,IF($AI254&lt;0,1.01*AR254,IF($AI254&gt;10,1.1*AR254,(1+$AI254/100)*AR254)))</f>
        <v>3.4251604800000002</v>
      </c>
      <c r="AT254" s="999">
        <f>IF($AK254="n/a",1.03*AS254,IF($AK254&lt;0,1.01*AS254,IF($AK254&gt;10,1.1*AS254,(1+$AK254/100)*AS254)))</f>
        <v>3.7676765280000004</v>
      </c>
      <c r="AU254" s="999">
        <f>IF($AK254="n/a",1.03*AT254,IF($AK254&lt;0,1.01*AT254,IF($AK254&gt;10,1.1*AT254,(1+$AK254/100)*AT254)))</f>
        <v>4.1444441808000008</v>
      </c>
      <c r="AV254" s="999">
        <f>IF($AK254="n/a",1.03*AU254,IF($AK254&lt;0,1.01*AU254,IF($AK254&gt;10,1.1*AU254,(1+$AK254/100)*AU254)))</f>
        <v>4.5588885988800012</v>
      </c>
      <c r="AW254" s="738">
        <f>SUM(AR254:AV254)</f>
        <v>19.289769787680001</v>
      </c>
      <c r="AX254" s="846">
        <f>AW254/I254*100</f>
        <v>13.177872515152345</v>
      </c>
      <c r="AY254" s="1080">
        <v>0.39</v>
      </c>
      <c r="AZ254" s="985">
        <v>37.28</v>
      </c>
      <c r="BA254" s="985">
        <v>-2.41</v>
      </c>
      <c r="BB254" s="985">
        <v>8.67</v>
      </c>
      <c r="BC254" s="985">
        <v>16.97</v>
      </c>
      <c r="BE254" s="700">
        <v>1991</v>
      </c>
      <c r="BF254" s="1013">
        <f>IF(BE254&gt;2008,0,IF(BE254&gt;2001,1,IF(BE254&gt;1990,2,IF(BE254&gt;1980,3,IF(BE254&gt;1973,4,IF(BE254&gt;1970,5,IF(BE254&gt;1960,6,IF(BE254&gt;1958,7,IF(BE254&gt;1953,8,9)))))))))</f>
        <v>2</v>
      </c>
      <c r="BG254" s="995">
        <v>15.5</v>
      </c>
    </row>
    <row r="255" spans="1:59" ht="11.25" customHeight="1" x14ac:dyDescent="0.2">
      <c r="A255" s="976" t="s">
        <v>575</v>
      </c>
      <c r="B255" s="988" t="s">
        <v>576</v>
      </c>
      <c r="C255" s="1070" t="s">
        <v>131</v>
      </c>
      <c r="D255" s="1070" t="s">
        <v>4391</v>
      </c>
      <c r="E255" s="828">
        <v>20</v>
      </c>
      <c r="F255" s="1148">
        <v>165</v>
      </c>
      <c r="G255" s="1120" t="s">
        <v>37</v>
      </c>
      <c r="H255" s="1120" t="s">
        <v>115</v>
      </c>
      <c r="I255" s="987">
        <v>69.41</v>
      </c>
      <c r="J255" s="738">
        <f>(M255/I255)*100</f>
        <v>2.9102434807664603</v>
      </c>
      <c r="K255" s="997">
        <v>0.505</v>
      </c>
      <c r="L255" s="1000">
        <v>4</v>
      </c>
      <c r="M255" s="729">
        <f>K255*L255</f>
        <v>2.02</v>
      </c>
      <c r="N255" s="983" t="s">
        <v>357</v>
      </c>
      <c r="O255" s="832">
        <v>0.47499999999999998</v>
      </c>
      <c r="P255" s="694">
        <v>43164</v>
      </c>
      <c r="Q255" s="694">
        <v>43189</v>
      </c>
      <c r="R255" s="729">
        <f>(K255-O255)/O255*100</f>
        <v>6.3157894736842159</v>
      </c>
      <c r="S255" s="795">
        <f>IF(INDEX(Historical!$D$7:$D$1442,MATCH(B255,Historical!$B$7:$B$1449,0))=0,"n/a",(INDEX(Historical!$C$7:$C$1442,MATCH(B255,Historical!$B$7:$B$1449,0))/INDEX(Historical!$D$7:$D$1442,MATCH(B255,Historical!$B$7:$B$1449,0))-1)*100)</f>
        <v>6.315789473684208</v>
      </c>
      <c r="T255" s="795">
        <f>IF(INDEX(Historical!$F$7:$F$1442,MATCH(B255,Historical!$B$7:$B$1449,0))=0,"n/a",((INDEX(Historical!$C$7:$C$1442,MATCH(B255,Historical!$B$7:$B$1449,0))/INDEX(Historical!$F$7:$F$1442,MATCH(B255,Historical!$B$7:$B$1449,0)))^(1/3)-1)*100)</f>
        <v>6.5479175828152769</v>
      </c>
      <c r="U255" s="795">
        <f>IF(INDEX(Historical!$H$7:$H$1442,MATCH(B255,Historical!$B$7:$B$1449,0))=0,"n/a",((INDEX(Historical!$C$7:$C$1442,MATCH(B255,Historical!$B$7:$B$1449,0))/INDEX(Historical!$H$7:$H$1442,MATCH(B255,Historical!$B$7:$B$1449,0)))^(1/5)-1)*100)</f>
        <v>6.5630904255261191</v>
      </c>
      <c r="V255" s="795">
        <f>IF(INDEX(Historical!$O$7:$O$1442,MATCH(B255,Historical!$B$7:$B$1449,0))=0,"n/a",((INDEX(Historical!$C$7:$C$1442,MATCH(B255,Historical!$B$7:$B$1449,0))/INDEX(Historical!$O$7:$O$1442,MATCH(B255,Historical!$B$7:$B$1449,0)))^(1/10)-1)*100)</f>
        <v>9.3678669828320515</v>
      </c>
      <c r="W255" s="796">
        <f>IF(OR(U255&lt;=0,U255="n/a",V255&lt;=0,V255="n/a"),"n/a",U255/V255)</f>
        <v>0.70059603083112898</v>
      </c>
      <c r="X255" s="797">
        <f>IF(OR(AJ255&lt;=0,AJ255="n/a",U255&lt;=0,U255="n/a"),"n/a",U255/AJ255)</f>
        <v>0.6310663870698191</v>
      </c>
      <c r="Y255" s="745"/>
      <c r="Z255" s="738">
        <f>IF(OR(AC255&lt;0.01,AC255="n/a"),"n/a",M255/AC255*100)</f>
        <v>61.773700305810394</v>
      </c>
      <c r="AA255" s="999">
        <f>IF(OR(AC255&lt;0.01,AC255="n/a"),"n/a",I255/AC255)</f>
        <v>21.226299694189603</v>
      </c>
      <c r="AB255" s="1000">
        <v>12</v>
      </c>
      <c r="AC255" s="978">
        <v>3.27</v>
      </c>
      <c r="AD255" s="978">
        <v>3.64</v>
      </c>
      <c r="AE255" s="978">
        <v>2.68</v>
      </c>
      <c r="AF255" s="978">
        <v>1.93</v>
      </c>
      <c r="AG255" s="978">
        <v>9.1999999999999993</v>
      </c>
      <c r="AH255" s="980">
        <v>5</v>
      </c>
      <c r="AI255" s="980">
        <v>6.3100000000000005</v>
      </c>
      <c r="AJ255" s="978">
        <v>10.4</v>
      </c>
      <c r="AK255" s="978">
        <v>5.83</v>
      </c>
      <c r="AL255" s="991">
        <v>22380</v>
      </c>
      <c r="AM255" s="985">
        <v>0.2</v>
      </c>
      <c r="AN255" s="978">
        <v>1.25</v>
      </c>
      <c r="AO255" s="838">
        <f>IF(U255="n/a","n/a",IF(AA255&lt;0,"n/a",IF(AA255="n/a","n/a",J255+U255-AA255)))</f>
        <v>-11.752965787897024</v>
      </c>
      <c r="AP255" s="839">
        <f>IF(U255="n/a","n/a",J255+U255)</f>
        <v>9.473333906292579</v>
      </c>
      <c r="AQ255" s="1001">
        <f>IF(OR(AC255&lt;0.01,AF255="n/a"),"n/a",(I255/SQRT(22.5*AC255*(I255/AF255))-1)*100)</f>
        <v>34.934977608206097</v>
      </c>
      <c r="AR255" s="738">
        <f>INDEX(Historical!$C$7:$C$1442,MATCH(B255,Historical!$B$7:$B$1449,0))*IF(AH255="n/a",1.03,IF(AH255&lt;0,1.01,IF(AH255&gt;10,1.1,(1+AH255/100))))</f>
        <v>2.121</v>
      </c>
      <c r="AS255" s="999">
        <f>IF($AI255="n/a",1.03*AR255,IF($AI255&lt;0,1.01*AR255,IF($AI255&gt;10,1.1*AR255,(1+$AI255/100)*AR255)))</f>
        <v>2.2548350999999998</v>
      </c>
      <c r="AT255" s="999">
        <f>IF($AK255="n/a",1.03*AS255,IF($AK255&lt;0,1.01*AS255,IF($AK255&gt;10,1.1*AS255,(1+$AK255/100)*AS255)))</f>
        <v>2.3862919863299998</v>
      </c>
      <c r="AU255" s="999">
        <f>IF($AK255="n/a",1.03*AT255,IF($AK255&lt;0,1.01*AT255,IF($AK255&gt;10,1.1*AT255,(1+$AK255/100)*AT255)))</f>
        <v>2.525412809133039</v>
      </c>
      <c r="AV255" s="999">
        <f>IF($AK255="n/a",1.03*AU255,IF($AK255&lt;0,1.01*AU255,IF($AK255&gt;10,1.1*AU255,(1+$AK255/100)*AU255)))</f>
        <v>2.6726443759054952</v>
      </c>
      <c r="AW255" s="738">
        <f>SUM(AR255:AV255)</f>
        <v>11.960184271368533</v>
      </c>
      <c r="AX255" s="846">
        <f>AW255/I255*100</f>
        <v>17.231212031938529</v>
      </c>
      <c r="AY255" s="1080">
        <v>0.31</v>
      </c>
      <c r="AZ255" s="985">
        <v>31.56</v>
      </c>
      <c r="BA255" s="985">
        <v>-1.59</v>
      </c>
      <c r="BB255" s="985">
        <v>3.74</v>
      </c>
      <c r="BC255" s="985">
        <v>12.18</v>
      </c>
      <c r="BE255" s="700">
        <v>1999</v>
      </c>
      <c r="BF255" s="1013">
        <f>IF(BE255&gt;2008,0,IF(BE255&gt;2001,1,IF(BE255&gt;1990,2,IF(BE255&gt;1980,3,IF(BE255&gt;1973,4,IF(BE255&gt;1970,5,IF(BE255&gt;1960,6,IF(BE255&gt;1958,7,IF(BE255&gt;1953,8,9)))))))))</f>
        <v>2</v>
      </c>
      <c r="BG255" s="995">
        <v>2.8000000000000003</v>
      </c>
    </row>
    <row r="256" spans="1:59" ht="11.25" customHeight="1" x14ac:dyDescent="0.2">
      <c r="A256" s="976" t="s">
        <v>1159</v>
      </c>
      <c r="B256" s="988" t="s">
        <v>1160</v>
      </c>
      <c r="C256" s="1070" t="s">
        <v>247</v>
      </c>
      <c r="D256" s="1070" t="s">
        <v>4408</v>
      </c>
      <c r="E256" s="828">
        <v>9</v>
      </c>
      <c r="F256" s="1148">
        <v>351</v>
      </c>
      <c r="G256" s="1120" t="s">
        <v>106</v>
      </c>
      <c r="H256" s="1120" t="s">
        <v>106</v>
      </c>
      <c r="I256" s="987">
        <v>11.16</v>
      </c>
      <c r="J256" s="738">
        <f>(M256/I256)*100</f>
        <v>4.4802867383512543</v>
      </c>
      <c r="K256" s="990">
        <v>0.125</v>
      </c>
      <c r="L256" s="1000">
        <v>4</v>
      </c>
      <c r="M256" s="729">
        <f>K256*L256</f>
        <v>0.5</v>
      </c>
      <c r="N256" s="983" t="s">
        <v>344</v>
      </c>
      <c r="O256" s="831">
        <v>0.115</v>
      </c>
      <c r="P256" s="694">
        <v>43168</v>
      </c>
      <c r="Q256" s="694">
        <v>43178</v>
      </c>
      <c r="R256" s="729">
        <f>(K256-O256)/O256*100</f>
        <v>8.6956521739130395</v>
      </c>
      <c r="S256" s="795">
        <f>IF(INDEX(Historical!$D$7:$D$1442,MATCH(B256,Historical!$B$7:$B$1449,0))=0,"n/a",(INDEX(Historical!$C$7:$C$1442,MATCH(B256,Historical!$B$7:$B$1449,0))/INDEX(Historical!$D$7:$D$1442,MATCH(B256,Historical!$B$7:$B$1449,0))-1)*100)</f>
        <v>8.6956521739130377</v>
      </c>
      <c r="T256" s="795">
        <f>IF(INDEX(Historical!$F$7:$F$1442,MATCH(B256,Historical!$B$7:$B$1449,0))=0,"n/a",((INDEX(Historical!$C$7:$C$1442,MATCH(B256,Historical!$B$7:$B$1449,0))/INDEX(Historical!$F$7:$F$1442,MATCH(B256,Historical!$B$7:$B$1449,0)))^(1/3)-1)*100)</f>
        <v>5.1559495992220539</v>
      </c>
      <c r="U256" s="795">
        <f>IF(INDEX(Historical!$H$7:$H$1442,MATCH(B256,Historical!$B$7:$B$1449,0))=0,"n/a",((INDEX(Historical!$C$7:$C$1442,MATCH(B256,Historical!$B$7:$B$1449,0))/INDEX(Historical!$H$7:$H$1442,MATCH(B256,Historical!$B$7:$B$1449,0)))^(1/5)-1)*100)</f>
        <v>8.0185187303563499</v>
      </c>
      <c r="V256" s="795">
        <f>IF(INDEX(Historical!$O$7:$O$1442,MATCH(B256,Historical!$B$7:$B$1449,0))=0,"n/a",((INDEX(Historical!$C$7:$C$1442,MATCH(B256,Historical!$B$7:$B$1449,0))/INDEX(Historical!$O$7:$O$1442,MATCH(B256,Historical!$B$7:$B$1449,0)))^(1/10)-1)*100)</f>
        <v>7.1773462536293131</v>
      </c>
      <c r="W256" s="796">
        <f>IF(OR(U256&lt;=0,U256="n/a",V256&lt;=0,V256="n/a"),"n/a",U256/V256)</f>
        <v>1.1171982578242881</v>
      </c>
      <c r="X256" s="797" t="str">
        <f>IF(OR(AJ256&lt;=0,AJ256="n/a",U256&lt;=0,U256="n/a"),"n/a",U256/AJ256)</f>
        <v>n/a</v>
      </c>
      <c r="Y256" s="752"/>
      <c r="Z256" s="738">
        <f>IF(OR(AC256&lt;0.01,AC256="n/a"),"n/a",M256/AC256*100)</f>
        <v>32.894736842105267</v>
      </c>
      <c r="AA256" s="999">
        <f>IF(OR(AC256&lt;0.01,AC256="n/a"),"n/a",I256/AC256)</f>
        <v>7.3421052631578947</v>
      </c>
      <c r="AB256" s="1000">
        <v>12</v>
      </c>
      <c r="AC256" s="978">
        <v>1.52</v>
      </c>
      <c r="AD256" s="978">
        <v>0.49</v>
      </c>
      <c r="AE256" s="978">
        <v>0.92</v>
      </c>
      <c r="AF256" s="978">
        <v>1.28</v>
      </c>
      <c r="AG256" s="978">
        <v>20.5</v>
      </c>
      <c r="AH256" s="978">
        <v>-4.1000000000000005</v>
      </c>
      <c r="AI256" s="978">
        <v>-40.28</v>
      </c>
      <c r="AJ256" s="978">
        <v>-1.0999999999999999</v>
      </c>
      <c r="AK256" s="978">
        <v>15</v>
      </c>
      <c r="AL256" s="991">
        <v>162.82</v>
      </c>
      <c r="AM256" s="985">
        <v>9</v>
      </c>
      <c r="AN256" s="978">
        <v>0</v>
      </c>
      <c r="AO256" s="838">
        <f>IF(U256="n/a","n/a",IF(AA256&lt;0,"n/a",IF(AA256="n/a","n/a",J256+U256-AA256)))</f>
        <v>5.1567002055497104</v>
      </c>
      <c r="AP256" s="839">
        <f>IF(U256="n/a","n/a",J256+U256)</f>
        <v>12.498805468707605</v>
      </c>
      <c r="AQ256" s="1001">
        <f>IF(OR(AC256&lt;0.01,AF256="n/a"),"n/a",(I256/SQRT(22.5*AC256*(I256/AF256))-1)*100)</f>
        <v>-35.371507016926671</v>
      </c>
      <c r="AR256" s="738">
        <f>INDEX(Historical!$C$7:$C$1442,MATCH(B256,Historical!$B$7:$B$1449,0))*IF(AH256="n/a",1.03,IF(AH256&lt;0,1.01,IF(AH256&gt;10,1.1,(1+AH256/100))))</f>
        <v>0.505</v>
      </c>
      <c r="AS256" s="999">
        <f>IF($AI256="n/a",1.03*AR256,IF($AI256&lt;0,1.01*AR256,IF($AI256&gt;10,1.1*AR256,(1+$AI256/100)*AR256)))</f>
        <v>0.51005</v>
      </c>
      <c r="AT256" s="999">
        <f>IF($AK256="n/a",1.03*AS256,IF($AK256&lt;0,1.01*AS256,IF($AK256&gt;10,1.1*AS256,(1+$AK256/100)*AS256)))</f>
        <v>0.56105500000000008</v>
      </c>
      <c r="AU256" s="999">
        <f>IF($AK256="n/a",1.03*AT256,IF($AK256&lt;0,1.01*AT256,IF($AK256&gt;10,1.1*AT256,(1+$AK256/100)*AT256)))</f>
        <v>0.61716050000000011</v>
      </c>
      <c r="AV256" s="999">
        <f>IF($AK256="n/a",1.03*AU256,IF($AK256&lt;0,1.01*AU256,IF($AK256&gt;10,1.1*AU256,(1+$AK256/100)*AU256)))</f>
        <v>0.67887655000000013</v>
      </c>
      <c r="AW256" s="738">
        <f>SUM(AR256:AV256)</f>
        <v>2.8721420500000003</v>
      </c>
      <c r="AX256" s="846">
        <f>AW256/I256*100</f>
        <v>25.736039874551974</v>
      </c>
      <c r="AY256" s="1080">
        <v>0.2</v>
      </c>
      <c r="AZ256" s="985">
        <v>6.29</v>
      </c>
      <c r="BA256" s="985">
        <v>-26.82</v>
      </c>
      <c r="BB256" s="985">
        <v>-4.55</v>
      </c>
      <c r="BC256" s="985">
        <v>-13.389999999999999</v>
      </c>
      <c r="BE256" s="700">
        <v>2010</v>
      </c>
      <c r="BF256" s="1013">
        <f>IF(BE256&gt;2008,0,IF(BE256&gt;2001,1,IF(BE256&gt;1990,2,IF(BE256&gt;1980,3,IF(BE256&gt;1973,4,IF(BE256&gt;1970,5,IF(BE256&gt;1960,6,IF(BE256&gt;1958,7,IF(BE256&gt;1953,8,9)))))))))</f>
        <v>0</v>
      </c>
      <c r="BG256" s="995">
        <v>16.2</v>
      </c>
    </row>
    <row r="257" spans="1:59" ht="11.25" customHeight="1" x14ac:dyDescent="0.2">
      <c r="A257" s="976" t="s">
        <v>570</v>
      </c>
      <c r="B257" s="988" t="s">
        <v>571</v>
      </c>
      <c r="C257" s="1070" t="s">
        <v>4381</v>
      </c>
      <c r="D257" s="1070" t="s">
        <v>4382</v>
      </c>
      <c r="E257" s="828">
        <v>24</v>
      </c>
      <c r="F257" s="1148">
        <v>136</v>
      </c>
      <c r="G257" s="1273" t="s">
        <v>37</v>
      </c>
      <c r="H257" s="1273" t="s">
        <v>115</v>
      </c>
      <c r="I257" s="978">
        <v>271.2</v>
      </c>
      <c r="J257" s="738">
        <f>(M257/I257)*100</f>
        <v>2.7433628318584073</v>
      </c>
      <c r="K257" s="997">
        <v>1.86</v>
      </c>
      <c r="L257" s="1000">
        <v>4</v>
      </c>
      <c r="M257" s="729">
        <f>K257*L257</f>
        <v>7.44</v>
      </c>
      <c r="N257" s="983" t="s">
        <v>220</v>
      </c>
      <c r="O257" s="832">
        <v>1.75</v>
      </c>
      <c r="P257" s="694">
        <v>43187</v>
      </c>
      <c r="Q257" s="694">
        <v>43206</v>
      </c>
      <c r="R257" s="729">
        <f>(K257-O257)/O257*100</f>
        <v>6.2857142857142918</v>
      </c>
      <c r="S257" s="795">
        <f>IF(INDEX(Historical!$D$7:$D$1442,MATCH(B257,Historical!$B$7:$B$1449,0))=0,"n/a",(INDEX(Historical!$C$7:$C$1442,MATCH(B257,Historical!$B$7:$B$1449,0))/INDEX(Historical!$D$7:$D$1442,MATCH(B257,Historical!$B$7:$B$1449,0))-1)*100)</f>
        <v>7.0072992700729975</v>
      </c>
      <c r="T257" s="795">
        <f>IF(INDEX(Historical!$F$7:$F$1442,MATCH(B257,Historical!$B$7:$B$1449,0))=0,"n/a",((INDEX(Historical!$C$7:$C$1442,MATCH(B257,Historical!$B$7:$B$1449,0))/INDEX(Historical!$F$7:$F$1442,MATCH(B257,Historical!$B$7:$B$1449,0)))^(1/3)-1)*100)</f>
        <v>9.2586641609718292</v>
      </c>
      <c r="U257" s="795">
        <f>IF(INDEX(Historical!$H$7:$H$1442,MATCH(B257,Historical!$B$7:$B$1449,0))=0,"n/a",((INDEX(Historical!$C$7:$C$1442,MATCH(B257,Historical!$B$7:$B$1449,0))/INDEX(Historical!$H$7:$H$1442,MATCH(B257,Historical!$B$7:$B$1449,0)))^(1/5)-1)*100)</f>
        <v>9.15623981134841</v>
      </c>
      <c r="V257" s="795">
        <f>IF(INDEX(Historical!$O$7:$O$1442,MATCH(B257,Historical!$B$7:$B$1449,0))=0,"n/a",((INDEX(Historical!$C$7:$C$1442,MATCH(B257,Historical!$B$7:$B$1449,0))/INDEX(Historical!$O$7:$O$1442,MATCH(B257,Historical!$B$7:$B$1449,0)))^(1/10)-1)*100)</f>
        <v>6.2705939556533252</v>
      </c>
      <c r="W257" s="796">
        <f>IF(OR(U257&lt;=0,U257="n/a",V257&lt;=0,V257="n/a"),"n/a",U257/V257)</f>
        <v>1.460187005585571</v>
      </c>
      <c r="X257" s="797">
        <f>IF(OR(AJ257&lt;=0,AJ257="n/a",U257&lt;=0,U257="n/a"),"n/a",U257/AJ257)</f>
        <v>0.55830730557002495</v>
      </c>
      <c r="Y257" s="988"/>
      <c r="Z257" s="738">
        <f>IF(OR(AC257&lt;0.01,AC257="n/a"),"n/a",M257/AC257*100)</f>
        <v>131.21693121693124</v>
      </c>
      <c r="AA257" s="999">
        <f>IF(OR(AC257&lt;0.01,AC257="n/a"),"n/a",I257/AC257)</f>
        <v>47.830687830687829</v>
      </c>
      <c r="AB257" s="1000">
        <v>12</v>
      </c>
      <c r="AC257" s="978">
        <v>5.67</v>
      </c>
      <c r="AD257" s="978">
        <v>6.06</v>
      </c>
      <c r="AE257" s="978">
        <v>12.81</v>
      </c>
      <c r="AF257" s="978">
        <v>2.84</v>
      </c>
      <c r="AG257" s="978">
        <v>5.8999999999999995</v>
      </c>
      <c r="AH257" s="978">
        <v>4.5</v>
      </c>
      <c r="AI257" s="978">
        <v>-5.13</v>
      </c>
      <c r="AJ257" s="978">
        <v>16.400000000000002</v>
      </c>
      <c r="AK257" s="978">
        <v>7.9</v>
      </c>
      <c r="AL257" s="991">
        <v>17830</v>
      </c>
      <c r="AM257" s="985">
        <v>0.1</v>
      </c>
      <c r="AN257" s="978">
        <v>0.89</v>
      </c>
      <c r="AO257" s="838">
        <f>IF(U257="n/a","n/a",IF(AA257&lt;0,"n/a",IF(AA257="n/a","n/a",J257+U257-AA257)))</f>
        <v>-35.93108518748101</v>
      </c>
      <c r="AP257" s="839">
        <f>IF(U257="n/a","n/a",J257+U257)</f>
        <v>11.899602643206817</v>
      </c>
      <c r="AQ257" s="1001">
        <f>IF(OR(AC257&lt;0.01,AF257="n/a"),"n/a",(I257/SQRT(22.5*AC257*(I257/AF257))-1)*100)</f>
        <v>145.70909035700774</v>
      </c>
      <c r="AR257" s="738">
        <f>INDEX(Historical!$C$7:$C$1442,MATCH(B257,Historical!$B$7:$B$1449,0))*IF(AH257="n/a",1.03,IF(AH257&lt;0,1.01,IF(AH257&gt;10,1.1,(1+AH257/100))))</f>
        <v>7.6598499999999996</v>
      </c>
      <c r="AS257" s="999">
        <f>IF($AI257="n/a",1.03*AR257,IF($AI257&lt;0,1.01*AR257,IF($AI257&gt;10,1.1*AR257,(1+$AI257/100)*AR257)))</f>
        <v>7.7364484999999998</v>
      </c>
      <c r="AT257" s="999">
        <f>IF($AK257="n/a",1.03*AS257,IF($AK257&lt;0,1.01*AS257,IF($AK257&gt;10,1.1*AS257,(1+$AK257/100)*AS257)))</f>
        <v>8.3476279314999999</v>
      </c>
      <c r="AU257" s="999">
        <f>IF($AK257="n/a",1.03*AT257,IF($AK257&lt;0,1.01*AT257,IF($AK257&gt;10,1.1*AT257,(1+$AK257/100)*AT257)))</f>
        <v>9.0070905380884998</v>
      </c>
      <c r="AV257" s="999">
        <f>IF($AK257="n/a",1.03*AU257,IF($AK257&lt;0,1.01*AU257,IF($AK257&gt;10,1.1*AU257,(1+$AK257/100)*AU257)))</f>
        <v>9.7186506905974905</v>
      </c>
      <c r="AW257" s="738">
        <f>SUM(AR257:AV257)</f>
        <v>42.469667660185991</v>
      </c>
      <c r="AX257" s="846">
        <f>AW257/I257*100</f>
        <v>15.659906954345868</v>
      </c>
      <c r="AY257" s="1080">
        <v>0.47</v>
      </c>
      <c r="AZ257" s="985">
        <v>26.71</v>
      </c>
      <c r="BA257" s="985">
        <v>-1.9300000000000002</v>
      </c>
      <c r="BB257" s="985">
        <v>6.2600000000000007</v>
      </c>
      <c r="BC257" s="985">
        <v>10.780000000000001</v>
      </c>
      <c r="BE257" s="700">
        <v>1995</v>
      </c>
      <c r="BF257" s="1013">
        <f>IF(BE257&gt;2008,0,IF(BE257&gt;2001,1,IF(BE257&gt;1990,2,IF(BE257&gt;1980,3,IF(BE257&gt;1973,4,IF(BE257&gt;1970,5,IF(BE257&gt;1960,6,IF(BE257&gt;1958,7,IF(BE257&gt;1953,8,9)))))))))</f>
        <v>2</v>
      </c>
      <c r="BG257" s="995">
        <v>3</v>
      </c>
    </row>
    <row r="258" spans="1:59" ht="11.25" customHeight="1" x14ac:dyDescent="0.2">
      <c r="A258" s="984" t="s">
        <v>4371</v>
      </c>
      <c r="B258" s="988" t="s">
        <v>4370</v>
      </c>
      <c r="C258" s="1070" t="s">
        <v>179</v>
      </c>
      <c r="D258" s="1070" t="s">
        <v>4399</v>
      </c>
      <c r="E258" s="828">
        <v>13</v>
      </c>
      <c r="F258" s="1148">
        <v>283</v>
      </c>
      <c r="G258" s="1148" t="s">
        <v>106</v>
      </c>
      <c r="H258" s="1148" t="s">
        <v>106</v>
      </c>
      <c r="I258" s="987">
        <v>14.71</v>
      </c>
      <c r="J258" s="738">
        <f>(M258/I258)*100</f>
        <v>8.2936777702243365</v>
      </c>
      <c r="K258" s="990">
        <v>0.30499999999999999</v>
      </c>
      <c r="L258" s="1000">
        <v>4</v>
      </c>
      <c r="M258" s="729">
        <f>K258*L258</f>
        <v>1.22</v>
      </c>
      <c r="N258" s="983" t="s">
        <v>1248</v>
      </c>
      <c r="O258" s="831">
        <v>0.29499999999999998</v>
      </c>
      <c r="P258" s="694">
        <v>43138</v>
      </c>
      <c r="Q258" s="694">
        <v>43151</v>
      </c>
      <c r="R258" s="729">
        <f>(K258-O258)/O258*100</f>
        <v>3.3898305084745797</v>
      </c>
      <c r="S258" s="795">
        <f>IF(INDEX(Historical!$D$7:$D$1442,MATCH(B258,Historical!$B$7:$B$1449,0))=0,"n/a",(INDEX(Historical!$C$7:$C$1442,MATCH(B258,Historical!$B$7:$B$1449,0))/INDEX(Historical!$D$7:$D$1442,MATCH(B258,Historical!$B$7:$B$1449,0))-1)*100)</f>
        <v>6.0869565217391397</v>
      </c>
      <c r="T258" s="795">
        <f>IF(INDEX(Historical!$F$7:$F$1442,MATCH(B258,Historical!$B$7:$B$1449,0))=0,"n/a",((INDEX(Historical!$C$7:$C$1442,MATCH(B258,Historical!$B$7:$B$1449,0))/INDEX(Historical!$F$7:$F$1442,MATCH(B258,Historical!$B$7:$B$1449,0)))^(1/3)-1)*100)</f>
        <v>6.1499725766982261</v>
      </c>
      <c r="U258" s="795">
        <f>IF(INDEX(Historical!$H$7:$H$1442,MATCH(B258,Historical!$B$7:$B$1449,0))=0,"n/a",((INDEX(Historical!$C$7:$C$1442,MATCH(B258,Historical!$B$7:$B$1449,0))/INDEX(Historical!$H$7:$H$1442,MATCH(B258,Historical!$B$7:$B$1449,0)))^(1/5)-1)*100)</f>
        <v>13.354587529309182</v>
      </c>
      <c r="V258" s="795">
        <f>IF(INDEX(Historical!$O$7:$O$1442,MATCH(B258,Historical!$B$7:$B$1449,0))=0,"n/a",((INDEX(Historical!$C$7:$C$1442,MATCH(B258,Historical!$B$7:$B$1449,0))/INDEX(Historical!$O$7:$O$1442,MATCH(B258,Historical!$B$7:$B$1449,0)))^(1/10)-1)*100)</f>
        <v>9.6070580511149473</v>
      </c>
      <c r="W258" s="796">
        <f>IF(OR(U258&lt;=0,U258="n/a",V258&lt;=0,V258="n/a"),"n/a",U258/V258)</f>
        <v>1.3900808612017614</v>
      </c>
      <c r="X258" s="797" t="str">
        <f>IF(OR(AJ258&lt;=0,AJ258="n/a",U258&lt;=0,U258="n/a"),"n/a",U258/AJ258)</f>
        <v>n/a</v>
      </c>
      <c r="Y258" s="752"/>
      <c r="Z258" s="738" t="str">
        <f>IF(OR(AC258&lt;0.01,AC258="n/a"),"n/a",M258/AC258*100)</f>
        <v>n/a</v>
      </c>
      <c r="AA258" s="999" t="str">
        <f>IF(OR(AC258&lt;0.01,AC258="n/a"),"n/a",I258/AC258)</f>
        <v>n/a</v>
      </c>
      <c r="AB258" s="1000">
        <v>12</v>
      </c>
      <c r="AC258" s="978">
        <v>-0.37</v>
      </c>
      <c r="AD258" s="978" t="s">
        <v>137</v>
      </c>
      <c r="AE258" s="978">
        <v>0.71</v>
      </c>
      <c r="AF258" s="978" t="s">
        <v>137</v>
      </c>
      <c r="AG258" s="981">
        <v>-99.7</v>
      </c>
      <c r="AH258" s="980">
        <v>-149.4</v>
      </c>
      <c r="AI258" s="980">
        <v>3.74</v>
      </c>
      <c r="AJ258" s="978">
        <v>-30.099999999999998</v>
      </c>
      <c r="AK258" s="978">
        <v>21.48</v>
      </c>
      <c r="AL258" s="991">
        <v>37910</v>
      </c>
      <c r="AM258" s="985">
        <v>2.8000000000000003</v>
      </c>
      <c r="AN258" s="978" t="s">
        <v>137</v>
      </c>
      <c r="AO258" s="838" t="str">
        <f>IF(U258="n/a","n/a",IF(AA258&lt;0,"n/a",IF(AA258="n/a","n/a",J258+U258-AA258)))</f>
        <v>n/a</v>
      </c>
      <c r="AP258" s="839">
        <f>IF(U258="n/a","n/a",J258+U258)</f>
        <v>21.64826529953352</v>
      </c>
      <c r="AQ258" s="1001" t="str">
        <f>IF(OR(AC258&lt;0.01,AF258="n/a"),"n/a",(I258/SQRT(22.5*AC258*(I258/AF258))-1)*100)</f>
        <v>n/a</v>
      </c>
      <c r="AR258" s="738">
        <f>INDEX(Historical!$C$7:$C$1442,MATCH(B258,Historical!$B$7:$B$1449,0))*IF(AH258="n/a",1.03,IF(AH258&lt;0,1.01,IF(AH258&gt;10,1.1,(1+AH258/100))))</f>
        <v>1.2322</v>
      </c>
      <c r="AS258" s="999">
        <f>IF($AI258="n/a",1.03*AR258,IF($AI258&lt;0,1.01*AR258,IF($AI258&gt;10,1.1*AR258,(1+$AI258/100)*AR258)))</f>
        <v>1.2782842800000001</v>
      </c>
      <c r="AT258" s="999">
        <f>IF($AK258="n/a",1.03*AS258,IF($AK258&lt;0,1.01*AS258,IF($AK258&gt;10,1.1*AS258,(1+$AK258/100)*AS258)))</f>
        <v>1.4061127080000002</v>
      </c>
      <c r="AU258" s="999">
        <f>IF($AK258="n/a",1.03*AT258,IF($AK258&lt;0,1.01*AT258,IF($AK258&gt;10,1.1*AT258,(1+$AK258/100)*AT258)))</f>
        <v>1.5467239788000005</v>
      </c>
      <c r="AV258" s="999">
        <f>IF($AK258="n/a",1.03*AU258,IF($AK258&lt;0,1.01*AU258,IF($AK258&gt;10,1.1*AU258,(1+$AK258/100)*AU258)))</f>
        <v>1.7013963766800007</v>
      </c>
      <c r="AW258" s="738">
        <f>SUM(AR258:AV258)</f>
        <v>7.1647173434800013</v>
      </c>
      <c r="AX258" s="846">
        <f>AW258/I258*100</f>
        <v>48.706440132426927</v>
      </c>
      <c r="AY258" s="1080">
        <v>1.74</v>
      </c>
      <c r="AZ258" s="985">
        <v>25.94</v>
      </c>
      <c r="BA258" s="985">
        <v>-23.35</v>
      </c>
      <c r="BB258" s="985">
        <v>4.25</v>
      </c>
      <c r="BC258" s="985">
        <v>-10.040000000000001</v>
      </c>
      <c r="BE258" s="700">
        <v>2006</v>
      </c>
      <c r="BF258" s="1013">
        <f>IF(BE258&gt;2008,0,IF(BE258&gt;2001,1,IF(BE258&gt;1990,2,IF(BE258&gt;1980,3,IF(BE258&gt;1973,4,IF(BE258&gt;1970,5,IF(BE258&gt;1960,6,IF(BE258&gt;1958,7,IF(BE258&gt;1953,8,9)))))))))</f>
        <v>1</v>
      </c>
      <c r="BG258" s="995">
        <v>1.6</v>
      </c>
    </row>
    <row r="259" spans="1:59" ht="11.25" customHeight="1" x14ac:dyDescent="0.2">
      <c r="A259" s="976" t="s">
        <v>1141</v>
      </c>
      <c r="B259" s="988" t="s">
        <v>1142</v>
      </c>
      <c r="C259" s="1070" t="s">
        <v>112</v>
      </c>
      <c r="D259" s="1070" t="s">
        <v>4425</v>
      </c>
      <c r="E259" s="828">
        <v>9</v>
      </c>
      <c r="F259" s="1148">
        <v>354</v>
      </c>
      <c r="G259" s="1062" t="s">
        <v>115</v>
      </c>
      <c r="H259" s="1062" t="s">
        <v>115</v>
      </c>
      <c r="I259" s="987">
        <v>76.25</v>
      </c>
      <c r="J259" s="738">
        <f>(M259/I259)*100</f>
        <v>3.4622950819672136</v>
      </c>
      <c r="K259" s="990">
        <v>0.66</v>
      </c>
      <c r="L259" s="1000">
        <v>4</v>
      </c>
      <c r="M259" s="729">
        <f>K259*L259</f>
        <v>2.64</v>
      </c>
      <c r="N259" s="983" t="s">
        <v>598</v>
      </c>
      <c r="O259" s="831">
        <v>0.6</v>
      </c>
      <c r="P259" s="694">
        <v>43168</v>
      </c>
      <c r="Q259" s="694">
        <v>43182</v>
      </c>
      <c r="R259" s="729">
        <f>(K259-O259)/O259*100</f>
        <v>10.000000000000009</v>
      </c>
      <c r="S259" s="795">
        <f>IF(INDEX(Historical!$D$7:$D$1442,MATCH(B259,Historical!$B$7:$B$1449,0))=0,"n/a",(INDEX(Historical!$C$7:$C$1442,MATCH(B259,Historical!$B$7:$B$1449,0))/INDEX(Historical!$D$7:$D$1442,MATCH(B259,Historical!$B$7:$B$1449,0))-1)*100)</f>
        <v>10.000000000000009</v>
      </c>
      <c r="T259" s="795">
        <f>IF(INDEX(Historical!$F$7:$F$1442,MATCH(B259,Historical!$B$7:$B$1449,0))=0,"n/a",((INDEX(Historical!$C$7:$C$1442,MATCH(B259,Historical!$B$7:$B$1449,0))/INDEX(Historical!$F$7:$F$1442,MATCH(B259,Historical!$B$7:$B$1449,0)))^(1/3)-1)*100)</f>
        <v>6.2658569182611146</v>
      </c>
      <c r="U259" s="795">
        <f>IF(INDEX(Historical!$H$7:$H$1442,MATCH(B259,Historical!$B$7:$B$1449,0))=0,"n/a",((INDEX(Historical!$C$7:$C$1442,MATCH(B259,Historical!$B$7:$B$1449,0))/INDEX(Historical!$H$7:$H$1442,MATCH(B259,Historical!$B$7:$B$1449,0)))^(1/5)-1)*100)</f>
        <v>9.4608784223157549</v>
      </c>
      <c r="V259" s="795">
        <f>IF(INDEX(Historical!$O$7:$O$1442,MATCH(B259,Historical!$B$7:$B$1449,0))=0,"n/a",((INDEX(Historical!$C$7:$C$1442,MATCH(B259,Historical!$B$7:$B$1449,0))/INDEX(Historical!$O$7:$O$1442,MATCH(B259,Historical!$B$7:$B$1449,0)))^(1/10)-1)*100)</f>
        <v>10.194620275875476</v>
      </c>
      <c r="W259" s="796">
        <f>IF(OR(U259&lt;=0,U259="n/a",V259&lt;=0,V259="n/a"),"n/a",U259/V259)</f>
        <v>0.92802656364788338</v>
      </c>
      <c r="X259" s="797">
        <f>IF(OR(AJ259&lt;=0,AJ259="n/a",U259&lt;=0,U259="n/a"),"n/a",U259/AJ259)</f>
        <v>0.70080580906042633</v>
      </c>
      <c r="Y259" s="751" t="s">
        <v>286</v>
      </c>
      <c r="Z259" s="738">
        <f>IF(OR(AC259&lt;0.01,AC259="n/a"),"n/a",M259/AC259*100)</f>
        <v>55.462184873949582</v>
      </c>
      <c r="AA259" s="999">
        <f>IF(OR(AC259&lt;0.01,AC259="n/a"),"n/a",I259/AC259)</f>
        <v>16.018907563025209</v>
      </c>
      <c r="AB259" s="1000">
        <v>12</v>
      </c>
      <c r="AC259" s="978">
        <v>4.76</v>
      </c>
      <c r="AD259" s="978">
        <v>1.56</v>
      </c>
      <c r="AE259" s="978">
        <v>1.55</v>
      </c>
      <c r="AF259" s="978">
        <v>1.97</v>
      </c>
      <c r="AG259" s="978">
        <v>12.7</v>
      </c>
      <c r="AH259" s="978">
        <v>55.800000000000004</v>
      </c>
      <c r="AI259" s="978">
        <v>9.2299999999999986</v>
      </c>
      <c r="AJ259" s="978">
        <v>13.5</v>
      </c>
      <c r="AK259" s="978">
        <v>10.27</v>
      </c>
      <c r="AL259" s="991">
        <v>33050</v>
      </c>
      <c r="AM259" s="985">
        <v>0.1</v>
      </c>
      <c r="AN259" s="978">
        <v>0.43</v>
      </c>
      <c r="AO259" s="838">
        <f>IF(U259="n/a","n/a",IF(AA259&lt;0,"n/a",IF(AA259="n/a","n/a",J259+U259-AA259)))</f>
        <v>-3.0957340587422415</v>
      </c>
      <c r="AP259" s="839">
        <f>IF(U259="n/a","n/a",J259+U259)</f>
        <v>12.923173504282968</v>
      </c>
      <c r="AQ259" s="1001">
        <f>IF(OR(AC259&lt;0.01,AF259="n/a"),"n/a",(I259/SQRT(22.5*AC259*(I259/AF259))-1)*100)</f>
        <v>18.429065312268801</v>
      </c>
      <c r="AR259" s="738">
        <f>INDEX(Historical!$C$7:$C$1442,MATCH(B259,Historical!$B$7:$B$1449,0))*IF(AH259="n/a",1.03,IF(AH259&lt;0,1.01,IF(AH259&gt;10,1.1,(1+AH259/100))))</f>
        <v>2.9040000000000004</v>
      </c>
      <c r="AS259" s="999">
        <f>IF($AI259="n/a",1.03*AR259,IF($AI259&lt;0,1.01*AR259,IF($AI259&gt;10,1.1*AR259,(1+$AI259/100)*AR259)))</f>
        <v>3.1720392000000004</v>
      </c>
      <c r="AT259" s="999">
        <f>IF($AK259="n/a",1.03*AS259,IF($AK259&lt;0,1.01*AS259,IF($AK259&gt;10,1.1*AS259,(1+$AK259/100)*AS259)))</f>
        <v>3.4892431200000007</v>
      </c>
      <c r="AU259" s="999">
        <f>IF($AK259="n/a",1.03*AT259,IF($AK259&lt;0,1.01*AT259,IF($AK259&gt;10,1.1*AT259,(1+$AK259/100)*AT259)))</f>
        <v>3.838167432000001</v>
      </c>
      <c r="AV259" s="999">
        <f>IF($AK259="n/a",1.03*AU259,IF($AK259&lt;0,1.01*AU259,IF($AK259&gt;10,1.1*AU259,(1+$AK259/100)*AU259)))</f>
        <v>4.2219841752000011</v>
      </c>
      <c r="AW259" s="738">
        <f>SUM(AR259:AV259)</f>
        <v>17.625433927200003</v>
      </c>
      <c r="AX259" s="846">
        <f>AW259/I259*100</f>
        <v>23.115323183213118</v>
      </c>
      <c r="AY259" s="1080">
        <v>1.4</v>
      </c>
      <c r="AZ259" s="985">
        <v>18.29</v>
      </c>
      <c r="BA259" s="985">
        <v>-15.14</v>
      </c>
      <c r="BB259" s="985">
        <v>7.3599999999999994</v>
      </c>
      <c r="BC259" s="985">
        <v>-1.22</v>
      </c>
      <c r="BE259" s="700">
        <v>2010</v>
      </c>
      <c r="BF259" s="1013">
        <f>IF(BE259&gt;2008,0,IF(BE259&gt;2001,1,IF(BE259&gt;1990,2,IF(BE259&gt;1980,3,IF(BE259&gt;1973,4,IF(BE259&gt;1970,5,IF(BE259&gt;1960,6,IF(BE259&gt;1958,7,IF(BE259&gt;1953,8,9)))))))))</f>
        <v>0</v>
      </c>
      <c r="BG259" s="995">
        <v>6.7</v>
      </c>
    </row>
    <row r="260" spans="1:59" ht="11.25" customHeight="1" x14ac:dyDescent="0.2">
      <c r="A260" s="976" t="s">
        <v>216</v>
      </c>
      <c r="B260" s="988" t="s">
        <v>217</v>
      </c>
      <c r="C260" s="1070" t="s">
        <v>108</v>
      </c>
      <c r="D260" s="1070" t="s">
        <v>4397</v>
      </c>
      <c r="E260" s="828">
        <v>38</v>
      </c>
      <c r="F260" s="1148">
        <v>69</v>
      </c>
      <c r="G260" s="1148" t="s">
        <v>106</v>
      </c>
      <c r="H260" s="1148" t="s">
        <v>106</v>
      </c>
      <c r="I260" s="978">
        <v>38.520000000000003</v>
      </c>
      <c r="J260" s="738">
        <f>(M260/I260)*100</f>
        <v>3.6344755970924187</v>
      </c>
      <c r="K260" s="990">
        <v>0.35</v>
      </c>
      <c r="L260" s="1000">
        <v>4</v>
      </c>
      <c r="M260" s="729">
        <f>K260*L260</f>
        <v>1.4</v>
      </c>
      <c r="N260" s="983" t="s">
        <v>107</v>
      </c>
      <c r="O260" s="831">
        <v>0.31</v>
      </c>
      <c r="P260" s="973">
        <v>43403</v>
      </c>
      <c r="Q260" s="973">
        <v>43419</v>
      </c>
      <c r="R260" s="729">
        <f>(K260-O260)/O260*100</f>
        <v>12.903225806451607</v>
      </c>
      <c r="S260" s="795">
        <f>IF(INDEX(Historical!$D$7:$D$1442,MATCH(B260,Historical!$B$7:$B$1449,0))=0,"n/a",(INDEX(Historical!$C$7:$C$1442,MATCH(B260,Historical!$B$7:$B$1449,0))/INDEX(Historical!$D$7:$D$1442,MATCH(B260,Historical!$B$7:$B$1449,0))-1)*100)</f>
        <v>11.304347826086936</v>
      </c>
      <c r="T260" s="795">
        <f>IF(INDEX(Historical!$F$7:$F$1442,MATCH(B260,Historical!$B$7:$B$1449,0))=0,"n/a",((INDEX(Historical!$C$7:$C$1442,MATCH(B260,Historical!$B$7:$B$1449,0))/INDEX(Historical!$F$7:$F$1442,MATCH(B260,Historical!$B$7:$B$1449,0)))^(1/3)-1)*100)</f>
        <v>8.0391874208477923</v>
      </c>
      <c r="U260" s="795">
        <f>IF(INDEX(Historical!$H$7:$H$1442,MATCH(B260,Historical!$B$7:$B$1449,0))=0,"n/a",((INDEX(Historical!$C$7:$C$1442,MATCH(B260,Historical!$B$7:$B$1449,0))/INDEX(Historical!$H$7:$H$1442,MATCH(B260,Historical!$B$7:$B$1449,0)))^(1/5)-1)*100)</f>
        <v>9.3148651699032303</v>
      </c>
      <c r="V260" s="795">
        <f>IF(INDEX(Historical!$O$7:$O$1442,MATCH(B260,Historical!$B$7:$B$1449,0))=0,"n/a",((INDEX(Historical!$C$7:$C$1442,MATCH(B260,Historical!$B$7:$B$1449,0))/INDEX(Historical!$O$7:$O$1442,MATCH(B260,Historical!$B$7:$B$1449,0)))^(1/10)-1)*100)</f>
        <v>7.7818067712725814</v>
      </c>
      <c r="W260" s="796">
        <f>IF(OR(U260&lt;=0,U260="n/a",V260&lt;=0,V260="n/a"),"n/a",U260/V260)</f>
        <v>1.1970054569190933</v>
      </c>
      <c r="X260" s="797">
        <f>IF(OR(AJ260&lt;=0,AJ260="n/a",U260&lt;=0,U260="n/a"),"n/a",U260/AJ260)</f>
        <v>0.55777635747923537</v>
      </c>
      <c r="Y260" s="752"/>
      <c r="Z260" s="738">
        <f>IF(OR(AC260&lt;0.01,AC260="n/a"),"n/a",M260/AC260*100)</f>
        <v>42.296072507552864</v>
      </c>
      <c r="AA260" s="999">
        <f>IF(OR(AC260&lt;0.01,AC260="n/a"),"n/a",I260/AC260)</f>
        <v>11.637462235649547</v>
      </c>
      <c r="AB260" s="1000">
        <v>10</v>
      </c>
      <c r="AC260" s="978">
        <v>3.31</v>
      </c>
      <c r="AD260" s="978">
        <v>1.76</v>
      </c>
      <c r="AE260" s="978">
        <v>2.62</v>
      </c>
      <c r="AF260" s="978">
        <v>3.95</v>
      </c>
      <c r="AG260" s="978">
        <v>34.699999999999996</v>
      </c>
      <c r="AH260" s="978">
        <v>36.299999999999997</v>
      </c>
      <c r="AI260" s="978">
        <v>5.3900000000000006</v>
      </c>
      <c r="AJ260" s="978">
        <v>16.7</v>
      </c>
      <c r="AK260" s="978">
        <v>6.63</v>
      </c>
      <c r="AL260" s="991">
        <v>4460</v>
      </c>
      <c r="AM260" s="985">
        <v>3.3000000000000003</v>
      </c>
      <c r="AN260" s="978">
        <v>1.35</v>
      </c>
      <c r="AO260" s="838">
        <f>IF(U260="n/a","n/a",IF(AA260&lt;0,"n/a",IF(AA260="n/a","n/a",J260+U260-AA260)))</f>
        <v>1.3118785313461014</v>
      </c>
      <c r="AP260" s="839">
        <f>IF(U260="n/a","n/a",J260+U260)</f>
        <v>12.949340766995649</v>
      </c>
      <c r="AQ260" s="1001">
        <f>IF(OR(AC260&lt;0.01,AF260="n/a"),"n/a",(I260/SQRT(22.5*AC260*(I260/AF260))-1)*100)</f>
        <v>42.934290778534098</v>
      </c>
      <c r="AR260" s="738">
        <f>INDEX(Historical!$C$7:$C$1442,MATCH(B260,Historical!$B$7:$B$1449,0))*IF(AH260="n/a",1.03,IF(AH260&lt;0,1.01,IF(AH260&gt;10,1.1,(1+AH260/100))))</f>
        <v>1.4080000000000001</v>
      </c>
      <c r="AS260" s="999">
        <f>IF($AI260="n/a",1.03*AR260,IF($AI260&lt;0,1.01*AR260,IF($AI260&gt;10,1.1*AR260,(1+$AI260/100)*AR260)))</f>
        <v>1.4838912000000002</v>
      </c>
      <c r="AT260" s="999">
        <f>IF($AK260="n/a",1.03*AS260,IF($AK260&lt;0,1.01*AS260,IF($AK260&gt;10,1.1*AS260,(1+$AK260/100)*AS260)))</f>
        <v>1.5822731865600002</v>
      </c>
      <c r="AU260" s="999">
        <f>IF($AK260="n/a",1.03*AT260,IF($AK260&lt;0,1.01*AT260,IF($AK260&gt;10,1.1*AT260,(1+$AK260/100)*AT260)))</f>
        <v>1.6871778988289281</v>
      </c>
      <c r="AV260" s="999">
        <f>IF($AK260="n/a",1.03*AU260,IF($AK260&lt;0,1.01*AU260,IF($AK260&gt;10,1.1*AU260,(1+$AK260/100)*AU260)))</f>
        <v>1.799037793521286</v>
      </c>
      <c r="AW260" s="738">
        <f>SUM(AR260:AV260)</f>
        <v>7.9603800789102142</v>
      </c>
      <c r="AX260" s="846">
        <f>AW260/I260*100</f>
        <v>20.665576528842713</v>
      </c>
      <c r="AY260" s="1080">
        <v>1.6</v>
      </c>
      <c r="AZ260" s="985">
        <v>19.329999999999998</v>
      </c>
      <c r="BA260" s="985">
        <v>-34.71</v>
      </c>
      <c r="BB260" s="985">
        <v>2.06</v>
      </c>
      <c r="BC260" s="985">
        <v>-20.810000000000002</v>
      </c>
      <c r="BE260" s="700">
        <v>1982</v>
      </c>
      <c r="BF260" s="1013">
        <f>IF(BE260&gt;2008,0,IF(BE260&gt;2001,1,IF(BE260&gt;1990,2,IF(BE260&gt;1980,3,IF(BE260&gt;1973,4,IF(BE260&gt;1970,5,IF(BE260&gt;1960,6,IF(BE260&gt;1958,7,IF(BE260&gt;1953,8,9)))))))))</f>
        <v>3</v>
      </c>
      <c r="BG260" s="995">
        <v>13.200000000000001</v>
      </c>
    </row>
    <row r="261" spans="1:59" ht="11.25" customHeight="1" x14ac:dyDescent="0.2">
      <c r="A261" s="993" t="s">
        <v>1165</v>
      </c>
      <c r="B261" s="988" t="s">
        <v>1166</v>
      </c>
      <c r="C261" s="1070" t="s">
        <v>108</v>
      </c>
      <c r="D261" s="1070" t="s">
        <v>4401</v>
      </c>
      <c r="E261" s="828">
        <v>7</v>
      </c>
      <c r="F261" s="1148">
        <v>593</v>
      </c>
      <c r="G261" s="1118" t="s">
        <v>106</v>
      </c>
      <c r="H261" s="1118" t="s">
        <v>106</v>
      </c>
      <c r="I261" s="987">
        <v>35</v>
      </c>
      <c r="J261" s="738">
        <f>(M261/I261)*100</f>
        <v>2.6285714285714286</v>
      </c>
      <c r="K261" s="990">
        <v>0.46</v>
      </c>
      <c r="L261" s="1000">
        <v>2</v>
      </c>
      <c r="M261" s="729">
        <f>K261*L261</f>
        <v>0.92</v>
      </c>
      <c r="N261" s="983" t="s">
        <v>615</v>
      </c>
      <c r="O261" s="831">
        <v>0.4</v>
      </c>
      <c r="P261" s="694">
        <v>43171</v>
      </c>
      <c r="Q261" s="694">
        <v>43193</v>
      </c>
      <c r="R261" s="729">
        <f>(K261-O261)/O261*100</f>
        <v>15</v>
      </c>
      <c r="S261" s="795">
        <f>IF(INDEX(Historical!$D$7:$D$1442,MATCH(B261,Historical!$B$7:$B$1449,0))=0,"n/a",(INDEX(Historical!$C$7:$C$1442,MATCH(B261,Historical!$B$7:$B$1449,0))/INDEX(Historical!$D$7:$D$1442,MATCH(B261,Historical!$B$7:$B$1449,0))-1)*100)</f>
        <v>14.999999999999991</v>
      </c>
      <c r="T261" s="795">
        <f>IF(INDEX(Historical!$F$7:$F$1442,MATCH(B261,Historical!$B$7:$B$1449,0))=0,"n/a",((INDEX(Historical!$C$7:$C$1442,MATCH(B261,Historical!$B$7:$B$1449,0))/INDEX(Historical!$F$7:$F$1442,MATCH(B261,Historical!$B$7:$B$1449,0)))^(1/3)-1)*100)</f>
        <v>8.5138345254405436</v>
      </c>
      <c r="U261" s="795">
        <f>IF(INDEX(Historical!$H$7:$H$1442,MATCH(B261,Historical!$B$7:$B$1449,0))=0,"n/a",((INDEX(Historical!$C$7:$C$1442,MATCH(B261,Historical!$B$7:$B$1449,0))/INDEX(Historical!$H$7:$H$1442,MATCH(B261,Historical!$B$7:$B$1449,0)))^(1/5)-1)*100)</f>
        <v>12.970113373747605</v>
      </c>
      <c r="V261" s="795">
        <f>IF(INDEX(Historical!$O$7:$O$1442,MATCH(B261,Historical!$B$7:$B$1449,0))=0,"n/a",((INDEX(Historical!$C$7:$C$1442,MATCH(B261,Historical!$B$7:$B$1449,0))/INDEX(Historical!$O$7:$O$1442,MATCH(B261,Historical!$B$7:$B$1449,0)))^(1/10)-1)*100)</f>
        <v>1.6644984534020635</v>
      </c>
      <c r="W261" s="796">
        <f>IF(OR(U261&lt;=0,U261="n/a",V261&lt;=0,V261="n/a"),"n/a",U261/V261)</f>
        <v>7.7922051217518575</v>
      </c>
      <c r="X261" s="797">
        <f>IF(OR(AJ261&lt;=0,AJ261="n/a",U261&lt;=0,U261="n/a"),"n/a",U261/AJ261)</f>
        <v>2.2362264437495867</v>
      </c>
      <c r="Y261" s="989"/>
      <c r="Z261" s="738">
        <f>IF(OR(AC261&lt;0.01,AC261="n/a"),"n/a",M261/AC261*100)</f>
        <v>30.16393442622951</v>
      </c>
      <c r="AA261" s="999">
        <f>IF(OR(AC261&lt;0.01,AC261="n/a"),"n/a",I261/AC261)</f>
        <v>11.475409836065575</v>
      </c>
      <c r="AB261" s="1000">
        <v>12</v>
      </c>
      <c r="AC261" s="978">
        <v>3.05</v>
      </c>
      <c r="AD261" s="978" t="s">
        <v>137</v>
      </c>
      <c r="AE261" s="978">
        <v>3.02</v>
      </c>
      <c r="AF261" s="978">
        <v>1.34</v>
      </c>
      <c r="AG261" s="978">
        <v>10.6</v>
      </c>
      <c r="AH261" s="978">
        <v>36.4</v>
      </c>
      <c r="AI261" s="978">
        <v>10.09</v>
      </c>
      <c r="AJ261" s="978">
        <v>5.8000000000000007</v>
      </c>
      <c r="AK261" s="978" t="s">
        <v>137</v>
      </c>
      <c r="AL261" s="991">
        <v>166.6</v>
      </c>
      <c r="AM261" s="985">
        <v>3.1</v>
      </c>
      <c r="AN261" s="978">
        <v>0.17</v>
      </c>
      <c r="AO261" s="838">
        <f>IF(U261="n/a","n/a",IF(AA261&lt;0,"n/a",IF(AA261="n/a","n/a",J261+U261-AA261)))</f>
        <v>4.123274966253458</v>
      </c>
      <c r="AP261" s="839">
        <f>IF(U261="n/a","n/a",J261+U261)</f>
        <v>15.598684802319033</v>
      </c>
      <c r="AQ261" s="1001">
        <f>IF(OR(AC261&lt;0.01,AF261="n/a"),"n/a",(I261/SQRT(22.5*AC261*(I261/AF261))-1)*100)</f>
        <v>-17.330513004218297</v>
      </c>
      <c r="AR261" s="738">
        <f>INDEX(Historical!$C$7:$C$1442,MATCH(B261,Historical!$B$7:$B$1449,0))*IF(AH261="n/a",1.03,IF(AH261&lt;0,1.01,IF(AH261&gt;10,1.1,(1+AH261/100))))</f>
        <v>1.0120000000000002</v>
      </c>
      <c r="AS261" s="999">
        <f>IF($AI261="n/a",1.03*AR261,IF($AI261&lt;0,1.01*AR261,IF($AI261&gt;10,1.1*AR261,(1+$AI261/100)*AR261)))</f>
        <v>1.1132000000000004</v>
      </c>
      <c r="AT261" s="999">
        <f>IF($AK261="n/a",1.03*AS261,IF($AK261&lt;0,1.01*AS261,IF($AK261&gt;10,1.1*AS261,(1+$AK261/100)*AS261)))</f>
        <v>1.1465960000000004</v>
      </c>
      <c r="AU261" s="999">
        <f>IF($AK261="n/a",1.03*AT261,IF($AK261&lt;0,1.01*AT261,IF($AK261&gt;10,1.1*AT261,(1+$AK261/100)*AT261)))</f>
        <v>1.1809938800000004</v>
      </c>
      <c r="AV261" s="999">
        <f>IF($AK261="n/a",1.03*AU261,IF($AK261&lt;0,1.01*AU261,IF($AK261&gt;10,1.1*AU261,(1+$AK261/100)*AU261)))</f>
        <v>1.2164236964000004</v>
      </c>
      <c r="AW261" s="738">
        <f>SUM(AR261:AV261)</f>
        <v>5.6692135764000016</v>
      </c>
      <c r="AX261" s="846">
        <f>AW261/I261*100</f>
        <v>16.197753075428576</v>
      </c>
      <c r="AY261" s="1080">
        <v>0.66</v>
      </c>
      <c r="AZ261" s="985">
        <v>14.34</v>
      </c>
      <c r="BA261" s="985">
        <v>-28.9</v>
      </c>
      <c r="BB261" s="985">
        <v>-1.82</v>
      </c>
      <c r="BC261" s="985">
        <v>-19.739999999999998</v>
      </c>
      <c r="BE261" s="700">
        <v>2012</v>
      </c>
      <c r="BF261" s="1013">
        <f>IF(BE261&gt;2008,0,IF(BE261&gt;2001,1,IF(BE261&gt;1990,2,IF(BE261&gt;1980,3,IF(BE261&gt;1973,4,IF(BE261&gt;1970,5,IF(BE261&gt;1960,6,IF(BE261&gt;1958,7,IF(BE261&gt;1953,8,9)))))))))</f>
        <v>0</v>
      </c>
      <c r="BG261" s="995">
        <v>1</v>
      </c>
    </row>
    <row r="262" spans="1:59" ht="11.25" customHeight="1" x14ac:dyDescent="0.2">
      <c r="A262" s="993" t="s">
        <v>1151</v>
      </c>
      <c r="B262" s="988" t="s">
        <v>1152</v>
      </c>
      <c r="C262" s="1070" t="s">
        <v>4405</v>
      </c>
      <c r="D262" s="1070" t="s">
        <v>523</v>
      </c>
      <c r="E262" s="829">
        <v>6</v>
      </c>
      <c r="F262" s="1148">
        <v>681</v>
      </c>
      <c r="G262" s="1148" t="s">
        <v>106</v>
      </c>
      <c r="H262" s="1148" t="s">
        <v>106</v>
      </c>
      <c r="I262" s="987">
        <v>3.94</v>
      </c>
      <c r="J262" s="738">
        <f>(M262/I262)*100</f>
        <v>5.0761421319796964</v>
      </c>
      <c r="K262" s="990">
        <v>0.05</v>
      </c>
      <c r="L262" s="1000">
        <v>4</v>
      </c>
      <c r="M262" s="729">
        <f>K262*L262</f>
        <v>0.2</v>
      </c>
      <c r="N262" s="983" t="s">
        <v>152</v>
      </c>
      <c r="O262" s="831">
        <v>3.125E-2</v>
      </c>
      <c r="P262" s="979">
        <v>42991</v>
      </c>
      <c r="Q262" s="979">
        <v>43007</v>
      </c>
      <c r="R262" s="729">
        <f>(K262-O262)/O262*100</f>
        <v>60.000000000000007</v>
      </c>
      <c r="S262" s="795">
        <f>IF(INDEX(Historical!$D$7:$D$1442,MATCH(B262,Historical!$B$7:$B$1449,0))=0,"n/a",(INDEX(Historical!$C$7:$C$1442,MATCH(B262,Historical!$B$7:$B$1449,0))/INDEX(Historical!$D$7:$D$1442,MATCH(B262,Historical!$B$7:$B$1449,0))-1)*100)</f>
        <v>23.076923076923084</v>
      </c>
      <c r="T262" s="795">
        <f>IF(INDEX(Historical!$F$7:$F$1442,MATCH(B262,Historical!$B$7:$B$1449,0))=0,"n/a",((INDEX(Historical!$C$7:$C$1442,MATCH(B262,Historical!$B$7:$B$1449,0))/INDEX(Historical!$F$7:$F$1442,MATCH(B262,Historical!$B$7:$B$1449,0)))^(1/3)-1)*100)</f>
        <v>23.47158379972165</v>
      </c>
      <c r="U262" s="795">
        <f>IF(INDEX(Historical!$H$7:$H$1442,MATCH(B262,Historical!$B$7:$B$1449,0))=0,"n/a",((INDEX(Historical!$C$7:$C$1442,MATCH(B262,Historical!$B$7:$B$1449,0))/INDEX(Historical!$H$7:$H$1442,MATCH(B262,Historical!$B$7:$B$1449,0)))^(1/5)-1)*100)</f>
        <v>51.571656651039802</v>
      </c>
      <c r="V262" s="795" t="str">
        <f>IF(INDEX(Historical!$O$7:$O$1442,MATCH(B262,Historical!$B$7:$B$1449,0))=0,"n/a",((INDEX(Historical!$C$7:$C$1442,MATCH(B262,Historical!$B$7:$B$1449,0))/INDEX(Historical!$O$7:$O$1442,MATCH(B262,Historical!$B$7:$B$1449,0)))^(1/10)-1)*100)</f>
        <v>n/a</v>
      </c>
      <c r="W262" s="796" t="str">
        <f>IF(OR(U262&lt;=0,U262="n/a",V262&lt;=0,V262="n/a"),"n/a",U262/V262)</f>
        <v>n/a</v>
      </c>
      <c r="X262" s="797">
        <f>IF(OR(AJ262&lt;=0,AJ262="n/a",U262&lt;=0,U262="n/a"),"n/a",U262/AJ262)</f>
        <v>0.83046145975909502</v>
      </c>
      <c r="Y262" s="763" t="s">
        <v>4457</v>
      </c>
      <c r="Z262" s="738">
        <f>IF(OR(AC262&lt;0.01,AC262="n/a"),"n/a",M262/AC262*100)</f>
        <v>2000</v>
      </c>
      <c r="AA262" s="999">
        <f>IF(OR(AC262&lt;0.01,AC262="n/a"),"n/a",I262/AC262)</f>
        <v>394</v>
      </c>
      <c r="AB262" s="1000">
        <v>12</v>
      </c>
      <c r="AC262" s="978">
        <v>0.01</v>
      </c>
      <c r="AD262" s="978" t="s">
        <v>137</v>
      </c>
      <c r="AE262" s="978">
        <v>1.1599999999999999</v>
      </c>
      <c r="AF262" s="978">
        <v>1.04</v>
      </c>
      <c r="AG262" s="978">
        <v>5.4</v>
      </c>
      <c r="AH262" s="978">
        <v>688.1</v>
      </c>
      <c r="AI262" s="978">
        <v>20.74</v>
      </c>
      <c r="AJ262" s="978">
        <v>62.1</v>
      </c>
      <c r="AK262" s="978" t="s">
        <v>137</v>
      </c>
      <c r="AL262" s="991">
        <v>335.92</v>
      </c>
      <c r="AM262" s="986">
        <v>2.8000000000000003</v>
      </c>
      <c r="AN262" s="978">
        <v>0.88</v>
      </c>
      <c r="AO262" s="838">
        <f>IF(U262="n/a","n/a",IF(AA262&lt;0,"n/a",IF(AA262="n/a","n/a",J262+U262-AA262)))</f>
        <v>-337.35220121698052</v>
      </c>
      <c r="AP262" s="839">
        <f>IF(U262="n/a","n/a",J262+U262)</f>
        <v>56.647798783019496</v>
      </c>
      <c r="AQ262" s="1001">
        <f>IF(OR(AC262&lt;0.01,AF262="n/a"),"n/a",(I262/SQRT(22.5*AC262*(I262/AF262))-1)*100)</f>
        <v>326.7499918635682</v>
      </c>
      <c r="AR262" s="738">
        <f>INDEX(Historical!$C$7:$C$1442,MATCH(B262,Historical!$B$7:$B$1449,0))*IF(AH262="n/a",1.03,IF(AH262&lt;0,1.01,IF(AH262&gt;10,1.1,(1+AH262/100))))</f>
        <v>0.22000000000000003</v>
      </c>
      <c r="AS262" s="999">
        <f>IF($AI262="n/a",1.03*AR262,IF($AI262&lt;0,1.01*AR262,IF($AI262&gt;10,1.1*AR262,(1+$AI262/100)*AR262)))</f>
        <v>0.24200000000000005</v>
      </c>
      <c r="AT262" s="999">
        <f>IF($AK262="n/a",1.03*AS262,IF($AK262&lt;0,1.01*AS262,IF($AK262&gt;10,1.1*AS262,(1+$AK262/100)*AS262)))</f>
        <v>0.24926000000000006</v>
      </c>
      <c r="AU262" s="999">
        <f>IF($AK262="n/a",1.03*AT262,IF($AK262&lt;0,1.01*AT262,IF($AK262&gt;10,1.1*AT262,(1+$AK262/100)*AT262)))</f>
        <v>0.25673780000000007</v>
      </c>
      <c r="AV262" s="999">
        <f>IF($AK262="n/a",1.03*AU262,IF($AK262&lt;0,1.01*AU262,IF($AK262&gt;10,1.1*AU262,(1+$AK262/100)*AU262)))</f>
        <v>0.2644399340000001</v>
      </c>
      <c r="AW262" s="738">
        <f>SUM(AR262:AV262)</f>
        <v>1.2324377340000003</v>
      </c>
      <c r="AX262" s="846">
        <f>AW262/I262*100</f>
        <v>31.280145532994936</v>
      </c>
      <c r="AY262" s="1080">
        <v>1.4</v>
      </c>
      <c r="AZ262" s="985">
        <v>53.910000000000004</v>
      </c>
      <c r="BA262" s="985">
        <v>-45.47</v>
      </c>
      <c r="BB262" s="985">
        <v>21.41</v>
      </c>
      <c r="BC262" s="985">
        <v>-10.34</v>
      </c>
      <c r="BE262" s="700">
        <v>2014</v>
      </c>
      <c r="BF262" s="1013">
        <f>IF(BE262&gt;2008,0,IF(BE262&gt;2001,1,IF(BE262&gt;1990,2,IF(BE262&gt;1980,3,IF(BE262&gt;1973,4,IF(BE262&gt;1970,5,IF(BE262&gt;1960,6,IF(BE262&gt;1958,7,IF(BE262&gt;1953,8,9)))))))))</f>
        <v>0</v>
      </c>
      <c r="BG262" s="995">
        <v>2.4</v>
      </c>
    </row>
    <row r="263" spans="1:59" ht="11.25" customHeight="1" x14ac:dyDescent="0.2">
      <c r="A263" s="984" t="s">
        <v>573</v>
      </c>
      <c r="B263" s="988" t="s">
        <v>574</v>
      </c>
      <c r="C263" s="1070" t="s">
        <v>108</v>
      </c>
      <c r="D263" s="1070" t="s">
        <v>4397</v>
      </c>
      <c r="E263" s="828">
        <v>12</v>
      </c>
      <c r="F263" s="1148">
        <v>296</v>
      </c>
      <c r="G263" s="1273" t="s">
        <v>106</v>
      </c>
      <c r="H263" s="1273" t="s">
        <v>106</v>
      </c>
      <c r="I263" s="987">
        <v>89.45</v>
      </c>
      <c r="J263" s="738">
        <f>(M263/I263)*100</f>
        <v>2.2358859698155391</v>
      </c>
      <c r="K263" s="990">
        <v>0.5</v>
      </c>
      <c r="L263" s="1000">
        <v>4</v>
      </c>
      <c r="M263" s="729">
        <f>K263*L263</f>
        <v>2</v>
      </c>
      <c r="N263" s="983" t="s">
        <v>250</v>
      </c>
      <c r="O263" s="831">
        <v>0.4</v>
      </c>
      <c r="P263" s="973">
        <v>43244</v>
      </c>
      <c r="Q263" s="973">
        <v>43259</v>
      </c>
      <c r="R263" s="729">
        <f>(K263-O263)/O263*100</f>
        <v>24.999999999999993</v>
      </c>
      <c r="S263" s="795">
        <f>IF(INDEX(Historical!$D$7:$D$1442,MATCH(B263,Historical!$B$7:$B$1449,0))=0,"n/a",(INDEX(Historical!$C$7:$C$1442,MATCH(B263,Historical!$B$7:$B$1449,0))/INDEX(Historical!$D$7:$D$1442,MATCH(B263,Historical!$B$7:$B$1449,0))-1)*100)</f>
        <v>33.802816901408448</v>
      </c>
      <c r="T263" s="795">
        <f>IF(INDEX(Historical!$F$7:$F$1442,MATCH(B263,Historical!$B$7:$B$1449,0))=0,"n/a",((INDEX(Historical!$C$7:$C$1442,MATCH(B263,Historical!$B$7:$B$1449,0))/INDEX(Historical!$F$7:$F$1442,MATCH(B263,Historical!$B$7:$B$1449,0)))^(1/3)-1)*100)</f>
        <v>18.218448001194499</v>
      </c>
      <c r="U263" s="795">
        <f>IF(INDEX(Historical!$H$7:$H$1442,MATCH(B263,Historical!$B$7:$B$1449,0))=0,"n/a",((INDEX(Historical!$C$7:$C$1442,MATCH(B263,Historical!$B$7:$B$1449,0))/INDEX(Historical!$H$7:$H$1442,MATCH(B263,Historical!$B$7:$B$1449,0)))^(1/5)-1)*100)</f>
        <v>15.862379029749496</v>
      </c>
      <c r="V263" s="795">
        <f>IF(INDEX(Historical!$O$7:$O$1442,MATCH(B263,Historical!$B$7:$B$1449,0))=0,"n/a",((INDEX(Historical!$C$7:$C$1442,MATCH(B263,Historical!$B$7:$B$1449,0))/INDEX(Historical!$O$7:$O$1442,MATCH(B263,Historical!$B$7:$B$1449,0)))^(1/10)-1)*100)</f>
        <v>14.749614804713417</v>
      </c>
      <c r="W263" s="796">
        <f>IF(OR(U263&lt;=0,U263="n/a",V263&lt;=0,V263="n/a"),"n/a",U263/V263)</f>
        <v>1.0754436125803422</v>
      </c>
      <c r="X263" s="797">
        <f>IF(OR(AJ263&lt;=0,AJ263="n/a",U263&lt;=0,U263="n/a"),"n/a",U263/AJ263)</f>
        <v>0.34039439978003211</v>
      </c>
      <c r="Y263" s="988"/>
      <c r="Z263" s="738">
        <f>IF(OR(AC263&lt;0.01,AC263="n/a"),"n/a",M263/AC263*100)</f>
        <v>26.737967914438499</v>
      </c>
      <c r="AA263" s="999">
        <f>IF(OR(AC263&lt;0.01,AC263="n/a"),"n/a",I263/AC263)</f>
        <v>11.958556149732621</v>
      </c>
      <c r="AB263" s="1000">
        <v>12</v>
      </c>
      <c r="AC263" s="978">
        <v>7.48</v>
      </c>
      <c r="AD263" s="978">
        <v>0.83</v>
      </c>
      <c r="AE263" s="978">
        <v>2.2599999999999998</v>
      </c>
      <c r="AF263" s="978">
        <v>5.48</v>
      </c>
      <c r="AG263" s="978">
        <v>32.6</v>
      </c>
      <c r="AH263" s="978">
        <v>146.4</v>
      </c>
      <c r="AI263" s="978">
        <v>1.49</v>
      </c>
      <c r="AJ263" s="978">
        <v>46.6</v>
      </c>
      <c r="AK263" s="978">
        <v>14.499999999999998</v>
      </c>
      <c r="AL263" s="991">
        <v>4190</v>
      </c>
      <c r="AM263" s="985">
        <v>0.5</v>
      </c>
      <c r="AN263" s="978">
        <v>0.28999999999999998</v>
      </c>
      <c r="AO263" s="838">
        <f>IF(U263="n/a","n/a",IF(AA263&lt;0,"n/a",IF(AA263="n/a","n/a",J263+U263-AA263)))</f>
        <v>6.1397088498324148</v>
      </c>
      <c r="AP263" s="839">
        <f>IF(U263="n/a","n/a",J263+U263)</f>
        <v>18.098264999565036</v>
      </c>
      <c r="AQ263" s="1001">
        <f>IF(OR(AC263&lt;0.01,AF263="n/a"),"n/a",(I263/SQRT(22.5*AC263*(I263/AF263))-1)*100)</f>
        <v>70.662614145290576</v>
      </c>
      <c r="AR263" s="738">
        <f>INDEX(Historical!$C$7:$C$1442,MATCH(B263,Historical!$B$7:$B$1449,0))*IF(AH263="n/a",1.03,IF(AH263&lt;0,1.01,IF(AH263&gt;10,1.1,(1+AH263/100))))</f>
        <v>2.09</v>
      </c>
      <c r="AS263" s="999">
        <f>IF($AI263="n/a",1.03*AR263,IF($AI263&lt;0,1.01*AR263,IF($AI263&gt;10,1.1*AR263,(1+$AI263/100)*AR263)))</f>
        <v>2.1211409999999997</v>
      </c>
      <c r="AT263" s="999">
        <f>IF($AK263="n/a",1.03*AS263,IF($AK263&lt;0,1.01*AS263,IF($AK263&gt;10,1.1*AS263,(1+$AK263/100)*AS263)))</f>
        <v>2.3332550999999997</v>
      </c>
      <c r="AU263" s="999">
        <f>IF($AK263="n/a",1.03*AT263,IF($AK263&lt;0,1.01*AT263,IF($AK263&gt;10,1.1*AT263,(1+$AK263/100)*AT263)))</f>
        <v>2.5665806099999999</v>
      </c>
      <c r="AV263" s="999">
        <f>IF($AK263="n/a",1.03*AU263,IF($AK263&lt;0,1.01*AU263,IF($AK263&gt;10,1.1*AU263,(1+$AK263/100)*AU263)))</f>
        <v>2.8232386710000004</v>
      </c>
      <c r="AW263" s="738">
        <f>SUM(AR263:AV263)</f>
        <v>11.934215381</v>
      </c>
      <c r="AX263" s="846">
        <f>AW263/I263*100</f>
        <v>13.341772365567357</v>
      </c>
      <c r="AY263" s="1080">
        <v>1.77</v>
      </c>
      <c r="AZ263" s="985">
        <v>38.96</v>
      </c>
      <c r="BA263" s="985">
        <v>-23.87</v>
      </c>
      <c r="BB263" s="985">
        <v>14.41</v>
      </c>
      <c r="BC263" s="985">
        <v>-7.23</v>
      </c>
      <c r="BE263" s="700">
        <v>2007</v>
      </c>
      <c r="BF263" s="1013">
        <f>IF(BE263&gt;2008,0,IF(BE263&gt;2001,1,IF(BE263&gt;1990,2,IF(BE263&gt;1980,3,IF(BE263&gt;1973,4,IF(BE263&gt;1970,5,IF(BE263&gt;1960,6,IF(BE263&gt;1958,7,IF(BE263&gt;1953,8,9)))))))))</f>
        <v>1</v>
      </c>
      <c r="BG263" s="995">
        <v>12.3</v>
      </c>
    </row>
    <row r="264" spans="1:59" ht="11.25" customHeight="1" x14ac:dyDescent="0.2">
      <c r="A264" s="993" t="s">
        <v>4324</v>
      </c>
      <c r="B264" s="988" t="s">
        <v>4323</v>
      </c>
      <c r="C264" s="1070" t="s">
        <v>131</v>
      </c>
      <c r="D264" s="1070" t="s">
        <v>4391</v>
      </c>
      <c r="E264" s="1020">
        <v>14</v>
      </c>
      <c r="F264" s="1148">
        <v>278</v>
      </c>
      <c r="G264" s="1273" t="s">
        <v>106</v>
      </c>
      <c r="H264" s="1273" t="s">
        <v>106</v>
      </c>
      <c r="I264" s="987">
        <v>57.32</v>
      </c>
      <c r="J264" s="738">
        <f>(M264/I264)*100</f>
        <v>3.3147243545010467</v>
      </c>
      <c r="K264" s="990">
        <v>0.47499999999999998</v>
      </c>
      <c r="L264" s="1000">
        <v>4</v>
      </c>
      <c r="M264" s="729">
        <f>K264*L264</f>
        <v>1.9</v>
      </c>
      <c r="N264" s="719" t="s">
        <v>111</v>
      </c>
      <c r="O264" s="831">
        <v>0.46</v>
      </c>
      <c r="P264" s="973">
        <v>43432</v>
      </c>
      <c r="Q264" s="973">
        <v>43454</v>
      </c>
      <c r="R264" s="729">
        <f>(K264-O264)/O264*100</f>
        <v>3.2608695652173822</v>
      </c>
      <c r="S264" s="795">
        <f>IF(INDEX(Historical!$D$7:$D$1442,MATCH(B264,Historical!$B$7:$B$1449,0))=0,"n/a",(INDEX(Historical!$C$7:$C$1442,MATCH(B264,Historical!$B$7:$B$1449,0))/INDEX(Historical!$D$7:$D$1442,MATCH(B264,Historical!$B$7:$B$1449,0))-1)*100)</f>
        <v>9.8101265822784889</v>
      </c>
      <c r="T264" s="795">
        <f>IF(INDEX(Historical!$F$7:$F$1442,MATCH(B264,Historical!$B$7:$B$1449,0))=0,"n/a",((INDEX(Historical!$C$7:$C$1442,MATCH(B264,Historical!$B$7:$B$1449,0))/INDEX(Historical!$F$7:$F$1442,MATCH(B264,Historical!$B$7:$B$1449,0)))^(1/3)-1)*100)</f>
        <v>6.6566193430683374</v>
      </c>
      <c r="U264" s="795">
        <f>IF(INDEX(Historical!$H$7:$H$1442,MATCH(B264,Historical!$B$7:$B$1449,0))=0,"n/a",((INDEX(Historical!$C$7:$C$1442,MATCH(B264,Historical!$B$7:$B$1449,0))/INDEX(Historical!$H$7:$H$1442,MATCH(B264,Historical!$B$7:$B$1449,0)))^(1/5)-1)*100)</f>
        <v>4.9910101337458768</v>
      </c>
      <c r="V264" s="795">
        <f>IF(INDEX(Historical!$O$7:$O$1442,MATCH(B264,Historical!$B$7:$B$1449,0))=0,"n/a",((INDEX(Historical!$C$7:$C$1442,MATCH(B264,Historical!$B$7:$B$1449,0))/INDEX(Historical!$O$7:$O$1442,MATCH(B264,Historical!$B$7:$B$1449,0)))^(1/10)-1)*100)</f>
        <v>4.2892304421540572</v>
      </c>
      <c r="W264" s="796">
        <f>IF(OR(U264&lt;=0,U264="n/a",V264&lt;=0,V264="n/a"),"n/a",U264/V264)</f>
        <v>1.1636143595118627</v>
      </c>
      <c r="X264" s="797">
        <f>IF(OR(AJ264&lt;=0,AJ264="n/a",U264&lt;=0,U264="n/a"),"n/a",U264/AJ264)</f>
        <v>4.5372819397689792</v>
      </c>
      <c r="Y264" s="989" t="s">
        <v>4325</v>
      </c>
      <c r="Z264" s="738">
        <f>IF(OR(AC264&lt;0.01,AC264="n/a"),"n/a",M264/AC264*100)</f>
        <v>76.92307692307692</v>
      </c>
      <c r="AA264" s="999">
        <f>IF(OR(AC264&lt;0.01,AC264="n/a"),"n/a",I264/AC264)</f>
        <v>23.20647773279352</v>
      </c>
      <c r="AB264" s="1000">
        <v>12</v>
      </c>
      <c r="AC264" s="978">
        <v>2.4700000000000002</v>
      </c>
      <c r="AD264" s="978">
        <v>2.52</v>
      </c>
      <c r="AE264" s="978">
        <v>4.1399999999999997</v>
      </c>
      <c r="AF264" s="978">
        <v>1.44</v>
      </c>
      <c r="AG264" s="978">
        <v>7.5</v>
      </c>
      <c r="AH264" s="978">
        <v>-6.6000000000000005</v>
      </c>
      <c r="AI264" s="978">
        <v>14.729999999999999</v>
      </c>
      <c r="AJ264" s="978">
        <v>1.0999999999999999</v>
      </c>
      <c r="AK264" s="978">
        <v>9.1999999999999993</v>
      </c>
      <c r="AL264" s="991">
        <v>15200</v>
      </c>
      <c r="AM264" s="985">
        <v>0.2</v>
      </c>
      <c r="AN264" s="978">
        <v>0.78</v>
      </c>
      <c r="AO264" s="838">
        <f>IF(U264="n/a","n/a",IF(AA264&lt;0,"n/a",IF(AA264="n/a","n/a",J264+U264-AA264)))</f>
        <v>-14.900743244546597</v>
      </c>
      <c r="AP264" s="839">
        <f>IF(U264="n/a","n/a",J264+U264)</f>
        <v>8.3057344882469231</v>
      </c>
      <c r="AQ264" s="1001">
        <f>IF(OR(AC264&lt;0.01,AF264="n/a"),"n/a",(I264/SQRT(22.5*AC264*(I264/AF264))-1)*100)</f>
        <v>21.869379866264403</v>
      </c>
      <c r="AR264" s="738">
        <f>INDEX(Historical!$C$7:$C$1442,MATCH(B264,Historical!$B$7:$B$1449,0))*IF(AH264="n/a",1.03,IF(AH264&lt;0,1.01,IF(AH264&gt;10,1.1,(1+AH264/100))))</f>
        <v>1.7523500000000001</v>
      </c>
      <c r="AS264" s="999">
        <f>IF($AI264="n/a",1.03*AR264,IF($AI264&lt;0,1.01*AR264,IF($AI264&gt;10,1.1*AR264,(1+$AI264/100)*AR264)))</f>
        <v>1.9275850000000003</v>
      </c>
      <c r="AT264" s="999">
        <f>IF($AK264="n/a",1.03*AS264,IF($AK264&lt;0,1.01*AS264,IF($AK264&gt;10,1.1*AS264,(1+$AK264/100)*AS264)))</f>
        <v>2.1049228200000005</v>
      </c>
      <c r="AU264" s="999">
        <f>IF($AK264="n/a",1.03*AT264,IF($AK264&lt;0,1.01*AT264,IF($AK264&gt;10,1.1*AT264,(1+$AK264/100)*AT264)))</f>
        <v>2.2985757194400009</v>
      </c>
      <c r="AV264" s="999">
        <f>IF($AK264="n/a",1.03*AU264,IF($AK264&lt;0,1.01*AU264,IF($AK264&gt;10,1.1*AU264,(1+$AK264/100)*AU264)))</f>
        <v>2.5100446856284813</v>
      </c>
      <c r="AW264" s="738">
        <f>SUM(AR264:AV264)</f>
        <v>10.593478225068482</v>
      </c>
      <c r="AX264" s="846">
        <f>AW264/I264*100</f>
        <v>18.481294879742642</v>
      </c>
      <c r="AY264" s="1080">
        <v>0.3</v>
      </c>
      <c r="AZ264" s="985">
        <v>21.8</v>
      </c>
      <c r="BA264" s="985">
        <v>-6.1899999999999995</v>
      </c>
      <c r="BB264" s="985">
        <v>-1.1400000000000001</v>
      </c>
      <c r="BC264" s="985">
        <v>2.08</v>
      </c>
      <c r="BE264" s="700">
        <v>2005</v>
      </c>
      <c r="BF264" s="1013">
        <f>IF(BE264&gt;2008,0,IF(BE264&gt;2001,1,IF(BE264&gt;1990,2,IF(BE264&gt;1980,3,IF(BE264&gt;1973,4,IF(BE264&gt;1970,5,IF(BE264&gt;1960,6,IF(BE264&gt;1958,7,IF(BE264&gt;1953,8,9)))))))))</f>
        <v>1</v>
      </c>
      <c r="BG264" s="995">
        <v>2.9000000000000004</v>
      </c>
    </row>
    <row r="265" spans="1:59" s="596" customFormat="1" ht="11.25" customHeight="1" x14ac:dyDescent="0.2">
      <c r="A265" s="976" t="s">
        <v>577</v>
      </c>
      <c r="B265" s="988" t="s">
        <v>578</v>
      </c>
      <c r="C265" s="1070" t="s">
        <v>112</v>
      </c>
      <c r="D265" s="1070" t="s">
        <v>4417</v>
      </c>
      <c r="E265" s="828">
        <v>24</v>
      </c>
      <c r="F265" s="1148">
        <v>138</v>
      </c>
      <c r="G265" s="1118" t="s">
        <v>106</v>
      </c>
      <c r="H265" s="1118" t="s">
        <v>106</v>
      </c>
      <c r="I265" s="978">
        <v>69.3</v>
      </c>
      <c r="J265" s="738">
        <f>(M265/I265)*100</f>
        <v>1.2987012987012987</v>
      </c>
      <c r="K265" s="997">
        <v>0.45</v>
      </c>
      <c r="L265" s="1000">
        <v>2</v>
      </c>
      <c r="M265" s="729">
        <f>K265*L265</f>
        <v>0.9</v>
      </c>
      <c r="N265" s="983" t="s">
        <v>579</v>
      </c>
      <c r="O265" s="832">
        <v>0.42</v>
      </c>
      <c r="P265" s="973">
        <v>43251</v>
      </c>
      <c r="Q265" s="973">
        <v>43266</v>
      </c>
      <c r="R265" s="729">
        <f>(K265-O265)/O265*100</f>
        <v>7.1428571428571495</v>
      </c>
      <c r="S265" s="795">
        <f>IF(INDEX(Historical!$D$7:$D$1442,MATCH(B265,Historical!$B$7:$B$1449,0))=0,"n/a",(INDEX(Historical!$C$7:$C$1442,MATCH(B265,Historical!$B$7:$B$1449,0))/INDEX(Historical!$D$7:$D$1442,MATCH(B265,Historical!$B$7:$B$1449,0))-1)*100)</f>
        <v>7.1428571428571397</v>
      </c>
      <c r="T265" s="795">
        <f>IF(INDEX(Historical!$F$7:$F$1442,MATCH(B265,Historical!$B$7:$B$1449,0))=0,"n/a",((INDEX(Historical!$C$7:$C$1442,MATCH(B265,Historical!$B$7:$B$1449,0))/INDEX(Historical!$F$7:$F$1442,MATCH(B265,Historical!$B$7:$B$1449,0)))^(1/3)-1)*100)</f>
        <v>7.7217345015941907</v>
      </c>
      <c r="U265" s="795">
        <f>IF(INDEX(Historical!$H$7:$H$1442,MATCH(B265,Historical!$B$7:$B$1449,0))=0,"n/a",((INDEX(Historical!$C$7:$C$1442,MATCH(B265,Historical!$B$7:$B$1449,0))/INDEX(Historical!$H$7:$H$1442,MATCH(B265,Historical!$B$7:$B$1449,0)))^(1/5)-1)*100)</f>
        <v>8.4471771197698544</v>
      </c>
      <c r="V265" s="795">
        <f>IF(INDEX(Historical!$O$7:$O$1442,MATCH(B265,Historical!$B$7:$B$1449,0))=0,"n/a",((INDEX(Historical!$C$7:$C$1442,MATCH(B265,Historical!$B$7:$B$1449,0))/INDEX(Historical!$O$7:$O$1442,MATCH(B265,Historical!$B$7:$B$1449,0)))^(1/10)-1)*100)</f>
        <v>10.894307469981591</v>
      </c>
      <c r="W265" s="796">
        <f>IF(OR(U265&lt;=0,U265="n/a",V265&lt;=0,V265="n/a"),"n/a",U265/V265)</f>
        <v>0.77537531807738935</v>
      </c>
      <c r="X265" s="797">
        <f>IF(OR(AJ265&lt;=0,AJ265="n/a",U265&lt;=0,U265="n/a"),"n/a",U265/AJ265)</f>
        <v>0.88917653892314252</v>
      </c>
      <c r="Y265" s="989"/>
      <c r="Z265" s="738">
        <f>IF(OR(AC265&lt;0.01,AC265="n/a"),"n/a",M265/AC265*100)</f>
        <v>28.30188679245283</v>
      </c>
      <c r="AA265" s="999">
        <f>IF(OR(AC265&lt;0.01,AC265="n/a"),"n/a",I265/AC265)</f>
        <v>21.792452830188676</v>
      </c>
      <c r="AB265" s="1000">
        <v>12</v>
      </c>
      <c r="AC265" s="978">
        <v>3.18</v>
      </c>
      <c r="AD265" s="978">
        <v>1.78</v>
      </c>
      <c r="AE265" s="978">
        <v>1.54</v>
      </c>
      <c r="AF265" s="978">
        <v>6.14</v>
      </c>
      <c r="AG265" s="978">
        <v>31</v>
      </c>
      <c r="AH265" s="978">
        <v>5.0999999999999996</v>
      </c>
      <c r="AI265" s="978">
        <v>3.42</v>
      </c>
      <c r="AJ265" s="978">
        <v>9.5</v>
      </c>
      <c r="AK265" s="978">
        <v>12.2</v>
      </c>
      <c r="AL265" s="991">
        <v>12020</v>
      </c>
      <c r="AM265" s="985">
        <v>0.1</v>
      </c>
      <c r="AN265" s="978">
        <v>0</v>
      </c>
      <c r="AO265" s="838">
        <f>IF(U265="n/a","n/a",IF(AA265&lt;0,"n/a",IF(AA265="n/a","n/a",J265+U265-AA265)))</f>
        <v>-12.046574411717522</v>
      </c>
      <c r="AP265" s="839">
        <f>IF(U265="n/a","n/a",J265+U265)</f>
        <v>9.745878418471154</v>
      </c>
      <c r="AQ265" s="1001">
        <f>IF(OR(AC265&lt;0.01,AF265="n/a"),"n/a",(I265/SQRT(22.5*AC265*(I265/AF265))-1)*100)</f>
        <v>143.86304022942284</v>
      </c>
      <c r="AR265" s="738">
        <f>INDEX(Historical!$C$7:$C$1442,MATCH(B265,Historical!$B$7:$B$1449,0))*IF(AH265="n/a",1.03,IF(AH265&lt;0,1.01,IF(AH265&gt;10,1.1,(1+AH265/100))))</f>
        <v>0.94589999999999996</v>
      </c>
      <c r="AS265" s="999">
        <f>IF($AI265="n/a",1.03*AR265,IF($AI265&lt;0,1.01*AR265,IF($AI265&gt;10,1.1*AR265,(1+$AI265/100)*AR265)))</f>
        <v>0.97824977999999996</v>
      </c>
      <c r="AT265" s="999">
        <f>IF($AK265="n/a",1.03*AS265,IF($AK265&lt;0,1.01*AS265,IF($AK265&gt;10,1.1*AS265,(1+$AK265/100)*AS265)))</f>
        <v>1.0760747580000001</v>
      </c>
      <c r="AU265" s="999">
        <f>IF($AK265="n/a",1.03*AT265,IF($AK265&lt;0,1.01*AT265,IF($AK265&gt;10,1.1*AT265,(1+$AK265/100)*AT265)))</f>
        <v>1.1836822338000001</v>
      </c>
      <c r="AV265" s="999">
        <f>IF($AK265="n/a",1.03*AU265,IF($AK265&lt;0,1.01*AU265,IF($AK265&gt;10,1.1*AU265,(1+$AK265/100)*AU265)))</f>
        <v>1.3020504571800002</v>
      </c>
      <c r="AW265" s="738">
        <f>SUM(AR265:AV265)</f>
        <v>5.4859572289800003</v>
      </c>
      <c r="AX265" s="846">
        <f>AW265/I265*100</f>
        <v>7.9162441976623379</v>
      </c>
      <c r="AY265" s="1080">
        <v>0.76</v>
      </c>
      <c r="AZ265" s="985">
        <v>17.260000000000002</v>
      </c>
      <c r="BA265" s="985">
        <v>-11.34</v>
      </c>
      <c r="BB265" s="985">
        <v>-0.97</v>
      </c>
      <c r="BC265" s="985">
        <v>-2.96</v>
      </c>
      <c r="BD265" s="1032"/>
      <c r="BE265" s="700">
        <v>1995</v>
      </c>
      <c r="BF265" s="1013">
        <f>IF(BE265&gt;2008,0,IF(BE265&gt;2001,1,IF(BE265&gt;1990,2,IF(BE265&gt;1980,3,IF(BE265&gt;1973,4,IF(BE265&gt;1970,5,IF(BE265&gt;1960,6,IF(BE265&gt;1958,7,IF(BE265&gt;1953,8,9)))))))))</f>
        <v>2</v>
      </c>
      <c r="BG265" s="995">
        <v>18.899999999999999</v>
      </c>
    </row>
    <row r="266" spans="1:59" ht="11.25" customHeight="1" x14ac:dyDescent="0.2">
      <c r="A266" s="984" t="s">
        <v>1171</v>
      </c>
      <c r="B266" s="988" t="s">
        <v>1172</v>
      </c>
      <c r="C266" s="1070" t="s">
        <v>247</v>
      </c>
      <c r="D266" s="1070" t="s">
        <v>4426</v>
      </c>
      <c r="E266" s="828">
        <v>7</v>
      </c>
      <c r="F266" s="1148">
        <v>623</v>
      </c>
      <c r="G266" s="1148" t="s">
        <v>106</v>
      </c>
      <c r="H266" s="1148" t="s">
        <v>106</v>
      </c>
      <c r="I266" s="987">
        <v>119.25</v>
      </c>
      <c r="J266" s="738">
        <f>(M266/I266)*100</f>
        <v>1.0733752620545074</v>
      </c>
      <c r="K266" s="990">
        <v>0.32</v>
      </c>
      <c r="L266" s="1000">
        <v>4</v>
      </c>
      <c r="M266" s="729">
        <f>K266*L266</f>
        <v>1.28</v>
      </c>
      <c r="N266" s="983" t="s">
        <v>136</v>
      </c>
      <c r="O266" s="831">
        <v>0.3</v>
      </c>
      <c r="P266" s="973">
        <v>43334</v>
      </c>
      <c r="Q266" s="973">
        <v>43356</v>
      </c>
      <c r="R266" s="729">
        <f>(K266-O266)/O266*100</f>
        <v>6.6666666666666732</v>
      </c>
      <c r="S266" s="795">
        <f>IF(INDEX(Historical!$D$7:$D$1442,MATCH(B266,Historical!$B$7:$B$1449,0))=0,"n/a",(INDEX(Historical!$C$7:$C$1442,MATCH(B266,Historical!$B$7:$B$1449,0))/INDEX(Historical!$D$7:$D$1442,MATCH(B266,Historical!$B$7:$B$1449,0))-1)*100)</f>
        <v>6.8965517241379448</v>
      </c>
      <c r="T266" s="795">
        <f>IF(INDEX(Historical!$F$7:$F$1442,MATCH(B266,Historical!$B$7:$B$1449,0))=0,"n/a",((INDEX(Historical!$C$7:$C$1442,MATCH(B266,Historical!$B$7:$B$1449,0))/INDEX(Historical!$F$7:$F$1442,MATCH(B266,Historical!$B$7:$B$1449,0)))^(1/3)-1)*100)</f>
        <v>13.862522184714066</v>
      </c>
      <c r="U266" s="795">
        <f>IF(INDEX(Historical!$H$7:$H$1442,MATCH(B266,Historical!$B$7:$B$1449,0))=0,"n/a",((INDEX(Historical!$C$7:$C$1442,MATCH(B266,Historical!$B$7:$B$1449,0))/INDEX(Historical!$H$7:$H$1442,MATCH(B266,Historical!$B$7:$B$1449,0)))^(1/5)-1)*100)</f>
        <v>17.232150472580798</v>
      </c>
      <c r="V266" s="795" t="str">
        <f>IF(INDEX(Historical!$O$7:$O$1442,MATCH(B266,Historical!$B$7:$B$1449,0))=0,"n/a",((INDEX(Historical!$C$7:$C$1442,MATCH(B266,Historical!$B$7:$B$1449,0))/INDEX(Historical!$O$7:$O$1442,MATCH(B266,Historical!$B$7:$B$1449,0)))^(1/10)-1)*100)</f>
        <v>n/a</v>
      </c>
      <c r="W266" s="796" t="str">
        <f>IF(OR(U266&lt;=0,U266="n/a",V266&lt;=0,V266="n/a"),"n/a",U266/V266)</f>
        <v>n/a</v>
      </c>
      <c r="X266" s="797">
        <f>IF(OR(AJ266&lt;=0,AJ266="n/a",U266&lt;=0,U266="n/a"),"n/a",U266/AJ266)</f>
        <v>11.488100315053865</v>
      </c>
      <c r="Y266" s="989"/>
      <c r="Z266" s="738">
        <f>IF(OR(AC266&lt;0.01,AC266="n/a"),"n/a",M266/AC266*100)</f>
        <v>45.714285714285715</v>
      </c>
      <c r="AA266" s="999">
        <f>IF(OR(AC266&lt;0.01,AC266="n/a"),"n/a",I266/AC266)</f>
        <v>42.589285714285715</v>
      </c>
      <c r="AB266" s="1000">
        <v>12</v>
      </c>
      <c r="AC266" s="978">
        <v>2.8</v>
      </c>
      <c r="AD266" s="978">
        <v>2.67</v>
      </c>
      <c r="AE266" s="978">
        <v>1.62</v>
      </c>
      <c r="AF266" s="978">
        <v>4.0599999999999996</v>
      </c>
      <c r="AG266" s="978">
        <v>10.4</v>
      </c>
      <c r="AH266" s="978">
        <v>27.6</v>
      </c>
      <c r="AI266" s="978">
        <v>15.559999999999999</v>
      </c>
      <c r="AJ266" s="978">
        <v>1.5</v>
      </c>
      <c r="AK266" s="978">
        <v>15.98</v>
      </c>
      <c r="AL266" s="991">
        <v>17810</v>
      </c>
      <c r="AM266" s="985">
        <v>8.5</v>
      </c>
      <c r="AN266" s="978">
        <v>0.85</v>
      </c>
      <c r="AO266" s="838">
        <f>IF(U266="n/a","n/a",IF(AA266&lt;0,"n/a",IF(AA266="n/a","n/a",J266+U266-AA266)))</f>
        <v>-24.283759979650409</v>
      </c>
      <c r="AP266" s="839">
        <f>IF(U266="n/a","n/a",J266+U266)</f>
        <v>18.305525734635307</v>
      </c>
      <c r="AQ266" s="1001">
        <f>IF(OR(AC266&lt;0.01,AF266="n/a"),"n/a",(I266/SQRT(22.5*AC266*(I266/AF266))-1)*100)</f>
        <v>177.21832551258223</v>
      </c>
      <c r="AR266" s="738">
        <f>INDEX(Historical!$C$7:$C$1442,MATCH(B266,Historical!$B$7:$B$1449,0))*IF(AH266="n/a",1.03,IF(AH266&lt;0,1.01,IF(AH266&gt;10,1.1,(1+AH266/100))))</f>
        <v>1.3640000000000001</v>
      </c>
      <c r="AS266" s="999">
        <f>IF($AI266="n/a",1.03*AR266,IF($AI266&lt;0,1.01*AR266,IF($AI266&gt;10,1.1*AR266,(1+$AI266/100)*AR266)))</f>
        <v>1.5004000000000002</v>
      </c>
      <c r="AT266" s="999">
        <f>IF($AK266="n/a",1.03*AS266,IF($AK266&lt;0,1.01*AS266,IF($AK266&gt;10,1.1*AS266,(1+$AK266/100)*AS266)))</f>
        <v>1.6504400000000004</v>
      </c>
      <c r="AU266" s="999">
        <f>IF($AK266="n/a",1.03*AT266,IF($AK266&lt;0,1.01*AT266,IF($AK266&gt;10,1.1*AT266,(1+$AK266/100)*AT266)))</f>
        <v>1.8154840000000005</v>
      </c>
      <c r="AV266" s="999">
        <f>IF($AK266="n/a",1.03*AU266,IF($AK266&lt;0,1.01*AU266,IF($AK266&gt;10,1.1*AU266,(1+$AK266/100)*AU266)))</f>
        <v>1.9970324000000008</v>
      </c>
      <c r="AW266" s="738">
        <f>SUM(AR266:AV266)</f>
        <v>8.3273564000000011</v>
      </c>
      <c r="AX266" s="846">
        <f>AW266/I266*100</f>
        <v>6.983108092243187</v>
      </c>
      <c r="AY266" s="1080">
        <v>1.06</v>
      </c>
      <c r="AZ266" s="985">
        <v>21.04</v>
      </c>
      <c r="BA266" s="985">
        <v>-14.680000000000001</v>
      </c>
      <c r="BB266" s="985">
        <v>2.68</v>
      </c>
      <c r="BC266" s="985">
        <v>-2.02</v>
      </c>
      <c r="BE266" s="700">
        <v>2012</v>
      </c>
      <c r="BF266" s="1013">
        <f>IF(BE266&gt;2008,0,IF(BE266&gt;2001,1,IF(BE266&gt;1990,2,IF(BE266&gt;1980,3,IF(BE266&gt;1973,4,IF(BE266&gt;1970,5,IF(BE266&gt;1960,6,IF(BE266&gt;1958,7,IF(BE266&gt;1953,8,9)))))))))</f>
        <v>0</v>
      </c>
      <c r="BG266" s="995">
        <v>2.2999999999999998</v>
      </c>
    </row>
    <row r="267" spans="1:59" ht="11.25" customHeight="1" x14ac:dyDescent="0.2">
      <c r="A267" s="984" t="s">
        <v>1173</v>
      </c>
      <c r="B267" s="988" t="s">
        <v>1174</v>
      </c>
      <c r="C267" s="1070" t="s">
        <v>112</v>
      </c>
      <c r="D267" s="1070" t="s">
        <v>4424</v>
      </c>
      <c r="E267" s="828">
        <v>6</v>
      </c>
      <c r="F267" s="1148">
        <v>698</v>
      </c>
      <c r="G267" s="1273" t="s">
        <v>106</v>
      </c>
      <c r="H267" s="1273" t="s">
        <v>106</v>
      </c>
      <c r="I267" s="987">
        <v>49.96</v>
      </c>
      <c r="J267" s="738">
        <f>(M267/I267)*100</f>
        <v>1.0408326661329064</v>
      </c>
      <c r="K267" s="998">
        <v>0.13</v>
      </c>
      <c r="L267" s="1000">
        <v>4</v>
      </c>
      <c r="M267" s="729">
        <f>K267*L267</f>
        <v>0.52</v>
      </c>
      <c r="N267" s="983" t="s">
        <v>598</v>
      </c>
      <c r="O267" s="835">
        <v>0.105</v>
      </c>
      <c r="P267" s="694">
        <v>43160</v>
      </c>
      <c r="Q267" s="694">
        <v>43182</v>
      </c>
      <c r="R267" s="729">
        <f>(K267-O267)/O267*100</f>
        <v>23.809523809523821</v>
      </c>
      <c r="S267" s="795">
        <f>IF(INDEX(Historical!$D$7:$D$1442,MATCH(B267,Historical!$B$7:$B$1449,0))=0,"n/a",(INDEX(Historical!$C$7:$C$1442,MATCH(B267,Historical!$B$7:$B$1449,0))/INDEX(Historical!$D$7:$D$1442,MATCH(B267,Historical!$B$7:$B$1449,0))-1)*100)</f>
        <v>23.809523809523814</v>
      </c>
      <c r="T267" s="795">
        <f>IF(INDEX(Historical!$F$7:$F$1442,MATCH(B267,Historical!$B$7:$B$1449,0))=0,"n/a",((INDEX(Historical!$C$7:$C$1442,MATCH(B267,Historical!$B$7:$B$1449,0))/INDEX(Historical!$F$7:$F$1442,MATCH(B267,Historical!$B$7:$B$1449,0)))^(1/3)-1)*100)</f>
        <v>20.123329994304417</v>
      </c>
      <c r="U267" s="795">
        <f>IF(INDEX(Historical!$H$7:$H$1442,MATCH(B267,Historical!$B$7:$B$1449,0))=0,"n/a",((INDEX(Historical!$C$7:$C$1442,MATCH(B267,Historical!$B$7:$B$1449,0))/INDEX(Historical!$H$7:$H$1442,MATCH(B267,Historical!$B$7:$B$1449,0)))^(1/5)-1)*100)</f>
        <v>28.227866656891742</v>
      </c>
      <c r="V267" s="795" t="str">
        <f>IF(INDEX(Historical!$O$7:$O$1442,MATCH(B267,Historical!$B$7:$B$1449,0))=0,"n/a",((INDEX(Historical!$C$7:$C$1442,MATCH(B267,Historical!$B$7:$B$1449,0))/INDEX(Historical!$O$7:$O$1442,MATCH(B267,Historical!$B$7:$B$1449,0)))^(1/10)-1)*100)</f>
        <v>n/a</v>
      </c>
      <c r="W267" s="796" t="str">
        <f>IF(OR(U267&lt;=0,U267="n/a",V267&lt;=0,V267="n/a"),"n/a",U267/V267)</f>
        <v>n/a</v>
      </c>
      <c r="X267" s="797">
        <f>IF(OR(AJ267&lt;=0,AJ267="n/a",U267&lt;=0,U267="n/a"),"n/a",U267/AJ267)</f>
        <v>3.4009477899869567</v>
      </c>
      <c r="Y267" s="764" t="s">
        <v>4239</v>
      </c>
      <c r="Z267" s="738">
        <f>IF(OR(AC267&lt;0.01,AC267="n/a"),"n/a",M267/AC267*100)</f>
        <v>40.625</v>
      </c>
      <c r="AA267" s="999">
        <f>IF(OR(AC267&lt;0.01,AC267="n/a"),"n/a",I267/AC267)</f>
        <v>39.03125</v>
      </c>
      <c r="AB267" s="1000">
        <v>12</v>
      </c>
      <c r="AC267" s="978">
        <v>1.28</v>
      </c>
      <c r="AD267" s="978">
        <v>2.6</v>
      </c>
      <c r="AE267" s="978">
        <v>6.93</v>
      </c>
      <c r="AF267" s="978">
        <v>8.02</v>
      </c>
      <c r="AG267" s="978">
        <v>16.900000000000002</v>
      </c>
      <c r="AH267" s="978">
        <v>22.6</v>
      </c>
      <c r="AI267" s="978">
        <v>6.93</v>
      </c>
      <c r="AJ267" s="978">
        <v>8.3000000000000007</v>
      </c>
      <c r="AK267" s="978">
        <v>15</v>
      </c>
      <c r="AL267" s="991">
        <v>2600</v>
      </c>
      <c r="AM267" s="985">
        <v>1.38</v>
      </c>
      <c r="AN267" s="978">
        <v>0</v>
      </c>
      <c r="AO267" s="838">
        <f>IF(U267="n/a","n/a",IF(AA267&lt;0,"n/a",IF(AA267="n/a","n/a",J267+U267-AA267)))</f>
        <v>-9.7625506769753514</v>
      </c>
      <c r="AP267" s="839">
        <f>IF(U267="n/a","n/a",J267+U267)</f>
        <v>29.268699323024649</v>
      </c>
      <c r="AQ267" s="1001">
        <f>IF(OR(AC267&lt;0.01,AF267="n/a"),"n/a",(I267/SQRT(22.5*AC267*(I267/AF267))-1)*100)</f>
        <v>272.99426566935614</v>
      </c>
      <c r="AR267" s="738">
        <f>INDEX(Historical!$C$7:$C$1442,MATCH(B267,Historical!$B$7:$B$1449,0))*IF(AH267="n/a",1.03,IF(AH267&lt;0,1.01,IF(AH267&gt;10,1.1,(1+AH267/100))))</f>
        <v>0.57200000000000006</v>
      </c>
      <c r="AS267" s="999">
        <f>IF($AI267="n/a",1.03*AR267,IF($AI267&lt;0,1.01*AR267,IF($AI267&gt;10,1.1*AR267,(1+$AI267/100)*AR267)))</f>
        <v>0.61163960000000006</v>
      </c>
      <c r="AT267" s="999">
        <f>IF($AK267="n/a",1.03*AS267,IF($AK267&lt;0,1.01*AS267,IF($AK267&gt;10,1.1*AS267,(1+$AK267/100)*AS267)))</f>
        <v>0.67280356000000008</v>
      </c>
      <c r="AU267" s="999">
        <f>IF($AK267="n/a",1.03*AT267,IF($AK267&lt;0,1.01*AT267,IF($AK267&gt;10,1.1*AT267,(1+$AK267/100)*AT267)))</f>
        <v>0.74008391600000012</v>
      </c>
      <c r="AV267" s="999">
        <f>IF($AK267="n/a",1.03*AU267,IF($AK267&lt;0,1.01*AU267,IF($AK267&gt;10,1.1*AU267,(1+$AK267/100)*AU267)))</f>
        <v>0.81409230760000018</v>
      </c>
      <c r="AW267" s="738">
        <f>SUM(AR267:AV267)</f>
        <v>3.4106193836000007</v>
      </c>
      <c r="AX267" s="846">
        <f>AW267/I267*100</f>
        <v>6.8267001273018417</v>
      </c>
      <c r="AY267" s="1080">
        <v>0.46</v>
      </c>
      <c r="AZ267" s="985">
        <v>41.03</v>
      </c>
      <c r="BA267" s="985">
        <v>-8.4599999999999991</v>
      </c>
      <c r="BB267" s="985">
        <v>-0.72</v>
      </c>
      <c r="BC267" s="985">
        <v>0.49</v>
      </c>
      <c r="BE267" s="700">
        <v>2013</v>
      </c>
      <c r="BF267" s="1013">
        <f>IF(BE267&gt;2008,0,IF(BE267&gt;2001,1,IF(BE267&gt;1990,2,IF(BE267&gt;1980,3,IF(BE267&gt;1973,4,IF(BE267&gt;1970,5,IF(BE267&gt;1960,6,IF(BE267&gt;1958,7,IF(BE267&gt;1953,8,9)))))))))</f>
        <v>0</v>
      </c>
      <c r="BG267" s="995">
        <v>11.600000000000001</v>
      </c>
    </row>
    <row r="268" spans="1:59" ht="11.25" customHeight="1" x14ac:dyDescent="0.2">
      <c r="A268" s="976" t="s">
        <v>1175</v>
      </c>
      <c r="B268" s="988" t="s">
        <v>1176</v>
      </c>
      <c r="C268" s="1070" t="s">
        <v>4381</v>
      </c>
      <c r="D268" s="1070" t="s">
        <v>4382</v>
      </c>
      <c r="E268" s="828">
        <v>9</v>
      </c>
      <c r="F268" s="1148">
        <v>377</v>
      </c>
      <c r="G268" s="1085" t="s">
        <v>106</v>
      </c>
      <c r="H268" s="1085" t="s">
        <v>106</v>
      </c>
      <c r="I268" s="987">
        <v>98.61</v>
      </c>
      <c r="J268" s="738">
        <f>(M268/I268)*100</f>
        <v>3.4884900111550552</v>
      </c>
      <c r="K268" s="990">
        <v>0.86</v>
      </c>
      <c r="L268" s="1000">
        <v>4</v>
      </c>
      <c r="M268" s="729">
        <f>K268*L268</f>
        <v>3.44</v>
      </c>
      <c r="N268" s="983" t="s">
        <v>320</v>
      </c>
      <c r="O268" s="831">
        <v>0.78</v>
      </c>
      <c r="P268" s="973">
        <v>43265</v>
      </c>
      <c r="Q268" s="973">
        <v>43280</v>
      </c>
      <c r="R268" s="729">
        <f>(K268-O268)/O268*100</f>
        <v>10.25641025641025</v>
      </c>
      <c r="S268" s="795">
        <f>IF(INDEX(Historical!$D$7:$D$1442,MATCH(B268,Historical!$B$7:$B$1449,0))=0,"n/a",(INDEX(Historical!$C$7:$C$1442,MATCH(B268,Historical!$B$7:$B$1449,0))/INDEX(Historical!$D$7:$D$1442,MATCH(B268,Historical!$B$7:$B$1449,0))-1)*100)</f>
        <v>7.6923076923076872</v>
      </c>
      <c r="T268" s="795">
        <f>IF(INDEX(Historical!$F$7:$F$1442,MATCH(B268,Historical!$B$7:$B$1449,0))=0,"n/a",((INDEX(Historical!$C$7:$C$1442,MATCH(B268,Historical!$B$7:$B$1449,0))/INDEX(Historical!$F$7:$F$1442,MATCH(B268,Historical!$B$7:$B$1449,0)))^(1/3)-1)*100)</f>
        <v>14.471424255333186</v>
      </c>
      <c r="U268" s="795">
        <f>IF(INDEX(Historical!$H$7:$H$1442,MATCH(B268,Historical!$B$7:$B$1449,0))=0,"n/a",((INDEX(Historical!$C$7:$C$1442,MATCH(B268,Historical!$B$7:$B$1449,0))/INDEX(Historical!$H$7:$H$1442,MATCH(B268,Historical!$B$7:$B$1449,0)))^(1/5)-1)*100)</f>
        <v>18.302590622367564</v>
      </c>
      <c r="V268" s="795">
        <f>IF(INDEX(Historical!$O$7:$O$1442,MATCH(B268,Historical!$B$7:$B$1449,0))=0,"n/a",((INDEX(Historical!$C$7:$C$1442,MATCH(B268,Historical!$B$7:$B$1449,0))/INDEX(Historical!$O$7:$O$1442,MATCH(B268,Historical!$B$7:$B$1449,0)))^(1/10)-1)*100)</f>
        <v>12.884399678677095</v>
      </c>
      <c r="W268" s="796">
        <f>IF(OR(U268&lt;=0,U268="n/a",V268&lt;=0,V268="n/a"),"n/a",U268/V268)</f>
        <v>1.4205233521789338</v>
      </c>
      <c r="X268" s="797">
        <f>IF(OR(AJ268&lt;=0,AJ268="n/a",U268&lt;=0,U268="n/a"),"n/a",U268/AJ268)</f>
        <v>0.69066379707047409</v>
      </c>
      <c r="Y268" s="752"/>
      <c r="Z268" s="738">
        <f>IF(OR(AC268&lt;0.01,AC268="n/a"),"n/a",M268/AC268*100)</f>
        <v>87.309644670050758</v>
      </c>
      <c r="AA268" s="999">
        <f>IF(OR(AC268&lt;0.01,AC268="n/a"),"n/a",I268/AC268)</f>
        <v>25.027918781725887</v>
      </c>
      <c r="AB268" s="1000">
        <v>12</v>
      </c>
      <c r="AC268" s="978">
        <v>3.94</v>
      </c>
      <c r="AD268" s="978">
        <v>4.17</v>
      </c>
      <c r="AE268" s="978">
        <v>10.52</v>
      </c>
      <c r="AF268" s="978">
        <v>5.21</v>
      </c>
      <c r="AG268" s="978">
        <v>17</v>
      </c>
      <c r="AH268" s="978">
        <v>27.3</v>
      </c>
      <c r="AI268" s="978">
        <v>7.580000000000001</v>
      </c>
      <c r="AJ268" s="978">
        <v>26.5</v>
      </c>
      <c r="AK268" s="978">
        <v>6</v>
      </c>
      <c r="AL268" s="991">
        <v>12330</v>
      </c>
      <c r="AM268" s="985">
        <v>0.6</v>
      </c>
      <c r="AN268" s="978">
        <v>1.99</v>
      </c>
      <c r="AO268" s="838">
        <f>IF(U268="n/a","n/a",IF(AA268&lt;0,"n/a",IF(AA268="n/a","n/a",J268+U268-AA268)))</f>
        <v>-3.2368381482032689</v>
      </c>
      <c r="AP268" s="839">
        <f>IF(U268="n/a","n/a",J268+U268)</f>
        <v>21.791080633522618</v>
      </c>
      <c r="AQ268" s="1001">
        <f>IF(OR(AC268&lt;0.01,AF268="n/a"),"n/a",(I268/SQRT(22.5*AC268*(I268/AF268))-1)*100)</f>
        <v>140.73540740617824</v>
      </c>
      <c r="AR268" s="738">
        <f>INDEX(Historical!$C$7:$C$1442,MATCH(B268,Historical!$B$7:$B$1449,0))*IF(AH268="n/a",1.03,IF(AH268&lt;0,1.01,IF(AH268&gt;10,1.1,(1+AH268/100))))</f>
        <v>3.6960000000000002</v>
      </c>
      <c r="AS268" s="999">
        <f>IF($AI268="n/a",1.03*AR268,IF($AI268&lt;0,1.01*AR268,IF($AI268&gt;10,1.1*AR268,(1+$AI268/100)*AR268)))</f>
        <v>3.9761568000000005</v>
      </c>
      <c r="AT268" s="999">
        <f>IF($AK268="n/a",1.03*AS268,IF($AK268&lt;0,1.01*AS268,IF($AK268&gt;10,1.1*AS268,(1+$AK268/100)*AS268)))</f>
        <v>4.214726208000001</v>
      </c>
      <c r="AU268" s="999">
        <f>IF($AK268="n/a",1.03*AT268,IF($AK268&lt;0,1.01*AT268,IF($AK268&gt;10,1.1*AT268,(1+$AK268/100)*AT268)))</f>
        <v>4.467609780480001</v>
      </c>
      <c r="AV268" s="999">
        <f>IF($AK268="n/a",1.03*AU268,IF($AK268&lt;0,1.01*AU268,IF($AK268&gt;10,1.1*AU268,(1+$AK268/100)*AU268)))</f>
        <v>4.7356663673088013</v>
      </c>
      <c r="AW268" s="738">
        <f>SUM(AR268:AV268)</f>
        <v>21.090159155788804</v>
      </c>
      <c r="AX268" s="846">
        <f>AW268/I268*100</f>
        <v>21.387444636232438</v>
      </c>
      <c r="AY268" s="1080">
        <v>0.3</v>
      </c>
      <c r="AZ268" s="985">
        <v>27.189999999999998</v>
      </c>
      <c r="BA268" s="985">
        <v>-3.2800000000000002</v>
      </c>
      <c r="BB268" s="985">
        <v>5.8999999999999995</v>
      </c>
      <c r="BC268" s="985">
        <v>6.660000000000001</v>
      </c>
      <c r="BE268" s="700">
        <v>2010</v>
      </c>
      <c r="BF268" s="1013">
        <f>IF(BE268&gt;2008,0,IF(BE268&gt;2001,1,IF(BE268&gt;1990,2,IF(BE268&gt;1980,3,IF(BE268&gt;1973,4,IF(BE268&gt;1970,5,IF(BE268&gt;1960,6,IF(BE268&gt;1958,7,IF(BE268&gt;1953,8,9)))))))))</f>
        <v>0</v>
      </c>
      <c r="BG268" s="995">
        <v>5.3</v>
      </c>
    </row>
    <row r="269" spans="1:59" s="874" customFormat="1" ht="11.25" customHeight="1" x14ac:dyDescent="0.2">
      <c r="A269" s="853" t="s">
        <v>1169</v>
      </c>
      <c r="B269" s="882" t="s">
        <v>1170</v>
      </c>
      <c r="C269" s="1070" t="s">
        <v>108</v>
      </c>
      <c r="D269" s="1070" t="s">
        <v>4401</v>
      </c>
      <c r="E269" s="854">
        <v>6</v>
      </c>
      <c r="F269" s="1148">
        <v>751</v>
      </c>
      <c r="G269" s="1272" t="s">
        <v>106</v>
      </c>
      <c r="H269" s="1272" t="s">
        <v>106</v>
      </c>
      <c r="I269" s="855">
        <v>168</v>
      </c>
      <c r="J269" s="856">
        <f>(M269/I269)*100</f>
        <v>2.3809523809523809</v>
      </c>
      <c r="K269" s="857">
        <v>1</v>
      </c>
      <c r="L269" s="858">
        <v>4</v>
      </c>
      <c r="M269" s="859">
        <f>K269*L269</f>
        <v>4</v>
      </c>
      <c r="N269" s="860" t="s">
        <v>136</v>
      </c>
      <c r="O269" s="861">
        <v>0.95</v>
      </c>
      <c r="P269" s="862">
        <v>43433</v>
      </c>
      <c r="Q269" s="862">
        <v>43448</v>
      </c>
      <c r="R269" s="859">
        <f>(K269-O269)/O269*100</f>
        <v>5.2631578947368478</v>
      </c>
      <c r="S269" s="795">
        <f>IF(INDEX(Historical!$D$7:$D$1442,MATCH(B269,Historical!$B$7:$B$1449,0))=0,"n/a",(INDEX(Historical!$C$7:$C$1442,MATCH(B269,Historical!$B$7:$B$1449,0))/INDEX(Historical!$D$7:$D$1442,MATCH(B269,Historical!$B$7:$B$1449,0))-1)*100)</f>
        <v>13.235294117647056</v>
      </c>
      <c r="T269" s="795">
        <f>IF(INDEX(Historical!$F$7:$F$1442,MATCH(B269,Historical!$B$7:$B$1449,0))=0,"n/a",((INDEX(Historical!$C$7:$C$1442,MATCH(B269,Historical!$B$7:$B$1449,0))/INDEX(Historical!$F$7:$F$1442,MATCH(B269,Historical!$B$7:$B$1449,0)))^(1/3)-1)*100)</f>
        <v>20.507113208761506</v>
      </c>
      <c r="U269" s="795">
        <f>IF(INDEX(Historical!$H$7:$H$1442,MATCH(B269,Historical!$B$7:$B$1449,0))=0,"n/a",((INDEX(Historical!$C$7:$C$1442,MATCH(B269,Historical!$B$7:$B$1449,0))/INDEX(Historical!$H$7:$H$1442,MATCH(B269,Historical!$B$7:$B$1449,0)))^(1/5)-1)*100)</f>
        <v>28.473515712343932</v>
      </c>
      <c r="V269" s="795">
        <f>IF(INDEX(Historical!$O$7:$O$1442,MATCH(B269,Historical!$B$7:$B$1449,0))=0,"n/a",((INDEX(Historical!$C$7:$C$1442,MATCH(B269,Historical!$B$7:$B$1449,0))/INDEX(Historical!$O$7:$O$1442,MATCH(B269,Historical!$B$7:$B$1449,0)))^(1/10)-1)*100)</f>
        <v>6.7684832972096931</v>
      </c>
      <c r="W269" s="863">
        <f>IF(OR(U269&lt;=0,U269="n/a",V269&lt;=0,V269="n/a"),"n/a",U269/V269)</f>
        <v>4.2067793421433333</v>
      </c>
      <c r="X269" s="864" t="str">
        <f>IF(OR(AJ269&lt;=0,AJ269="n/a",U269&lt;=0,U269="n/a"),"n/a",U269/AJ269)</f>
        <v>n/a</v>
      </c>
      <c r="Y269" s="875"/>
      <c r="Z269" s="856" t="str">
        <f>IF(OR(AC269&lt;0.01,AC269="n/a"),"n/a",M269/AC269*100)</f>
        <v>n/a</v>
      </c>
      <c r="AA269" s="866" t="str">
        <f>IF(OR(AC269&lt;0.01,AC269="n/a"),"n/a",I269/AC269)</f>
        <v>n/a</v>
      </c>
      <c r="AB269" s="858">
        <v>12</v>
      </c>
      <c r="AC269" s="867" t="s">
        <v>137</v>
      </c>
      <c r="AD269" s="867" t="s">
        <v>137</v>
      </c>
      <c r="AE269" s="867" t="s">
        <v>137</v>
      </c>
      <c r="AF269" s="867" t="s">
        <v>137</v>
      </c>
      <c r="AG269" s="867" t="s">
        <v>137</v>
      </c>
      <c r="AH269" s="867" t="s">
        <v>137</v>
      </c>
      <c r="AI269" s="867" t="s">
        <v>137</v>
      </c>
      <c r="AJ269" s="867" t="s">
        <v>137</v>
      </c>
      <c r="AK269" s="867" t="s">
        <v>137</v>
      </c>
      <c r="AL269" s="868" t="s">
        <v>137</v>
      </c>
      <c r="AM269" s="869" t="s">
        <v>137</v>
      </c>
      <c r="AN269" s="867" t="s">
        <v>137</v>
      </c>
      <c r="AO269" s="870" t="str">
        <f>IF(U269="n/a","n/a",IF(AA269&lt;0,"n/a",IF(AA269="n/a","n/a",J269+U269-AA269)))</f>
        <v>n/a</v>
      </c>
      <c r="AP269" s="871">
        <f>IF(U269="n/a","n/a",J269+U269)</f>
        <v>30.854468093296312</v>
      </c>
      <c r="AQ269" s="872" t="str">
        <f>IF(OR(AC269&lt;0.01,AF269="n/a"),"n/a",(I269/SQRT(22.5*AC269*(I269/AF269))-1)*100)</f>
        <v>n/a</v>
      </c>
      <c r="AR269" s="738">
        <f>INDEX(Historical!$C$7:$C$1442,MATCH(B269,Historical!$B$7:$B$1449,0))*IF(AH269="n/a",1.03,IF(AH269&lt;0,1.01,IF(AH269&gt;10,1.1,(1+AH269/100))))</f>
        <v>3.9655</v>
      </c>
      <c r="AS269" s="866">
        <f>IF($AI269="n/a",1.03*AR269,IF($AI269&lt;0,1.01*AR269,IF($AI269&gt;10,1.1*AR269,(1+$AI269/100)*AR269)))</f>
        <v>4.0844649999999998</v>
      </c>
      <c r="AT269" s="866">
        <f>IF($AK269="n/a",1.03*AS269,IF($AK269&lt;0,1.01*AS269,IF($AK269&gt;10,1.1*AS269,(1+$AK269/100)*AS269)))</f>
        <v>4.20699895</v>
      </c>
      <c r="AU269" s="866">
        <f>IF($AK269="n/a",1.03*AT269,IF($AK269&lt;0,1.01*AT269,IF($AK269&gt;10,1.1*AT269,(1+$AK269/100)*AT269)))</f>
        <v>4.3332089185000005</v>
      </c>
      <c r="AV269" s="866">
        <f>IF($AK269="n/a",1.03*AU269,IF($AK269&lt;0,1.01*AU269,IF($AK269&gt;10,1.1*AU269,(1+$AK269/100)*AU269)))</f>
        <v>4.4632051860550002</v>
      </c>
      <c r="AW269" s="856">
        <f>SUM(AR269:AV269)</f>
        <v>21.053378054554997</v>
      </c>
      <c r="AX269" s="873">
        <f>AW269/I269*100</f>
        <v>12.53177265152083</v>
      </c>
      <c r="AY269" s="1081" t="s">
        <v>137</v>
      </c>
      <c r="AZ269" s="869" t="s">
        <v>137</v>
      </c>
      <c r="BA269" s="869" t="s">
        <v>137</v>
      </c>
      <c r="BB269" s="869" t="s">
        <v>137</v>
      </c>
      <c r="BC269" s="869" t="s">
        <v>137</v>
      </c>
      <c r="BD269" s="1033" t="s">
        <v>4326</v>
      </c>
      <c r="BE269" s="700">
        <v>2013</v>
      </c>
      <c r="BF269" s="1013">
        <f>IF(BE269&gt;2008,0,IF(BE269&gt;2001,1,IF(BE269&gt;1990,2,IF(BE269&gt;1980,3,IF(BE269&gt;1973,4,IF(BE269&gt;1970,5,IF(BE269&gt;1960,6,IF(BE269&gt;1958,7,IF(BE269&gt;1953,8,9)))))))))</f>
        <v>0</v>
      </c>
      <c r="BG269" s="931" t="s">
        <v>137</v>
      </c>
    </row>
    <row r="270" spans="1:59" ht="11.25" customHeight="1" x14ac:dyDescent="0.2">
      <c r="A270" s="976" t="s">
        <v>1190</v>
      </c>
      <c r="B270" s="988" t="s">
        <v>1191</v>
      </c>
      <c r="C270" s="1070" t="s">
        <v>108</v>
      </c>
      <c r="D270" s="1070" t="s">
        <v>118</v>
      </c>
      <c r="E270" s="828">
        <v>9</v>
      </c>
      <c r="F270" s="1148">
        <v>390</v>
      </c>
      <c r="G270" s="1148" t="s">
        <v>37</v>
      </c>
      <c r="H270" s="1148" t="s">
        <v>37</v>
      </c>
      <c r="I270" s="987">
        <v>50.08</v>
      </c>
      <c r="J270" s="738">
        <f>(M270/I270)*100</f>
        <v>3.3546325878594248</v>
      </c>
      <c r="K270" s="990">
        <v>0.42</v>
      </c>
      <c r="L270" s="1000">
        <v>4</v>
      </c>
      <c r="M270" s="729">
        <f>K270*L270</f>
        <v>1.68</v>
      </c>
      <c r="N270" s="983" t="s">
        <v>149</v>
      </c>
      <c r="O270" s="831">
        <v>0.38</v>
      </c>
      <c r="P270" s="973">
        <v>43350</v>
      </c>
      <c r="Q270" s="973">
        <v>43360</v>
      </c>
      <c r="R270" s="729">
        <f>(K270-O270)/O270*100</f>
        <v>10.52631578947368</v>
      </c>
      <c r="S270" s="795">
        <f>IF(INDEX(Historical!$D$7:$D$1442,MATCH(B270,Historical!$B$7:$B$1449,0))=0,"n/a",(INDEX(Historical!$C$7:$C$1442,MATCH(B270,Historical!$B$7:$B$1449,0))/INDEX(Historical!$D$7:$D$1442,MATCH(B270,Historical!$B$7:$B$1449,0))-1)*100)</f>
        <v>11.111111111111116</v>
      </c>
      <c r="T270" s="795">
        <f>IF(INDEX(Historical!$F$7:$F$1442,MATCH(B270,Historical!$B$7:$B$1449,0))=0,"n/a",((INDEX(Historical!$C$7:$C$1442,MATCH(B270,Historical!$B$7:$B$1449,0))/INDEX(Historical!$F$7:$F$1442,MATCH(B270,Historical!$B$7:$B$1449,0)))^(1/3)-1)*100)</f>
        <v>16.960709528514649</v>
      </c>
      <c r="U270" s="795">
        <f>IF(INDEX(Historical!$H$7:$H$1442,MATCH(B270,Historical!$B$7:$B$1449,0))=0,"n/a",((INDEX(Historical!$C$7:$C$1442,MATCH(B270,Historical!$B$7:$B$1449,0))/INDEX(Historical!$H$7:$H$1442,MATCH(B270,Historical!$B$7:$B$1449,0)))^(1/5)-1)*100)</f>
        <v>27.22596365393921</v>
      </c>
      <c r="V270" s="795" t="str">
        <f>IF(INDEX(Historical!$O$7:$O$1442,MATCH(B270,Historical!$B$7:$B$1449,0))=0,"n/a",((INDEX(Historical!$C$7:$C$1442,MATCH(B270,Historical!$B$7:$B$1449,0))/INDEX(Historical!$O$7:$O$1442,MATCH(B270,Historical!$B$7:$B$1449,0)))^(1/10)-1)*100)</f>
        <v>n/a</v>
      </c>
      <c r="W270" s="796" t="str">
        <f>IF(OR(U270&lt;=0,U270="n/a",V270&lt;=0,V270="n/a"),"n/a",U270/V270)</f>
        <v>n/a</v>
      </c>
      <c r="X270" s="797" t="str">
        <f>IF(OR(AJ270&lt;=0,AJ270="n/a",U270&lt;=0,U270="n/a"),"n/a",U270/AJ270)</f>
        <v>n/a</v>
      </c>
      <c r="Y270" s="988"/>
      <c r="Z270" s="738">
        <f>IF(OR(AC270&lt;0.01,AC270="n/a"),"n/a",M270/AC270*100)</f>
        <v>38.799076212471128</v>
      </c>
      <c r="AA270" s="999">
        <f>IF(OR(AC270&lt;0.01,AC270="n/a"),"n/a",I270/AC270)</f>
        <v>11.565819861431869</v>
      </c>
      <c r="AB270" s="1000">
        <v>12</v>
      </c>
      <c r="AC270" s="978">
        <v>4.33</v>
      </c>
      <c r="AD270" s="978">
        <v>0.93</v>
      </c>
      <c r="AE270" s="978">
        <v>0.96</v>
      </c>
      <c r="AF270" s="978">
        <v>1.54</v>
      </c>
      <c r="AG270" s="978">
        <v>17</v>
      </c>
      <c r="AH270" s="978">
        <v>-11</v>
      </c>
      <c r="AI270" s="978">
        <v>4.8599999999999994</v>
      </c>
      <c r="AJ270" s="978">
        <v>-0.1</v>
      </c>
      <c r="AK270" s="978">
        <v>12.5</v>
      </c>
      <c r="AL270" s="991">
        <v>5550</v>
      </c>
      <c r="AM270" s="985">
        <v>0.5</v>
      </c>
      <c r="AN270" s="978">
        <v>0.22</v>
      </c>
      <c r="AO270" s="838">
        <f>IF(U270="n/a","n/a",IF(AA270&lt;0,"n/a",IF(AA270="n/a","n/a",J270+U270-AA270)))</f>
        <v>19.014776380366765</v>
      </c>
      <c r="AP270" s="839">
        <f>IF(U270="n/a","n/a",J270+U270)</f>
        <v>30.580596241798634</v>
      </c>
      <c r="AQ270" s="1001">
        <f>IF(OR(AC270&lt;0.01,AF270="n/a"),"n/a",(I270/SQRT(22.5*AC270*(I270/AF270))-1)*100)</f>
        <v>-11.02718870574979</v>
      </c>
      <c r="AR270" s="738">
        <f>INDEX(Historical!$C$7:$C$1442,MATCH(B270,Historical!$B$7:$B$1449,0))*IF(AH270="n/a",1.03,IF(AH270&lt;0,1.01,IF(AH270&gt;10,1.1,(1+AH270/100))))</f>
        <v>1.6160000000000001</v>
      </c>
      <c r="AS270" s="999">
        <f>IF($AI270="n/a",1.03*AR270,IF($AI270&lt;0,1.01*AR270,IF($AI270&gt;10,1.1*AR270,(1+$AI270/100)*AR270)))</f>
        <v>1.6945376000000001</v>
      </c>
      <c r="AT270" s="999">
        <f>IF($AK270="n/a",1.03*AS270,IF($AK270&lt;0,1.01*AS270,IF($AK270&gt;10,1.1*AS270,(1+$AK270/100)*AS270)))</f>
        <v>1.8639913600000002</v>
      </c>
      <c r="AU270" s="999">
        <f>IF($AK270="n/a",1.03*AT270,IF($AK270&lt;0,1.01*AT270,IF($AK270&gt;10,1.1*AT270,(1+$AK270/100)*AT270)))</f>
        <v>2.0503904960000003</v>
      </c>
      <c r="AV270" s="999">
        <f>IF($AK270="n/a",1.03*AU270,IF($AK270&lt;0,1.01*AU270,IF($AK270&gt;10,1.1*AU270,(1+$AK270/100)*AU270)))</f>
        <v>2.2554295456000006</v>
      </c>
      <c r="AW270" s="738">
        <f>SUM(AR270:AV270)</f>
        <v>9.4803490016000005</v>
      </c>
      <c r="AX270" s="846">
        <f>AW270/I270*100</f>
        <v>18.930409348242812</v>
      </c>
      <c r="AY270" s="1080">
        <v>0.85</v>
      </c>
      <c r="AZ270" s="985">
        <v>19.350000000000001</v>
      </c>
      <c r="BA270" s="985">
        <v>-18.57</v>
      </c>
      <c r="BB270" s="985">
        <v>8.2000000000000011</v>
      </c>
      <c r="BC270" s="985">
        <v>-1.41</v>
      </c>
      <c r="BE270" s="700">
        <v>2010</v>
      </c>
      <c r="BF270" s="1013">
        <f>IF(BE270&gt;2008,0,IF(BE270&gt;2001,1,IF(BE270&gt;1990,2,IF(BE270&gt;1980,3,IF(BE270&gt;1973,4,IF(BE270&gt;1970,5,IF(BE270&gt;1960,6,IF(BE270&gt;1958,7,IF(BE270&gt;1953,8,9)))))))))</f>
        <v>0</v>
      </c>
      <c r="BG270" s="995">
        <v>6</v>
      </c>
    </row>
    <row r="271" spans="1:59" ht="11.25" customHeight="1" x14ac:dyDescent="0.2">
      <c r="A271" s="976" t="s">
        <v>584</v>
      </c>
      <c r="B271" s="988" t="s">
        <v>585</v>
      </c>
      <c r="C271" s="1070" t="s">
        <v>112</v>
      </c>
      <c r="D271" s="1070" t="s">
        <v>4394</v>
      </c>
      <c r="E271" s="828">
        <v>20</v>
      </c>
      <c r="F271" s="1148">
        <v>169</v>
      </c>
      <c r="G271" s="1148" t="s">
        <v>106</v>
      </c>
      <c r="H271" s="1148" t="s">
        <v>106</v>
      </c>
      <c r="I271" s="987">
        <v>60.46</v>
      </c>
      <c r="J271" s="738">
        <f>(M271/I271)*100</f>
        <v>2.8448561032087332</v>
      </c>
      <c r="K271" s="990">
        <v>0.43</v>
      </c>
      <c r="L271" s="1000">
        <v>4</v>
      </c>
      <c r="M271" s="729">
        <f>K271*L271</f>
        <v>1.72</v>
      </c>
      <c r="N271" s="983" t="s">
        <v>470</v>
      </c>
      <c r="O271" s="831">
        <v>0.4</v>
      </c>
      <c r="P271" s="973">
        <v>43496</v>
      </c>
      <c r="Q271" s="973">
        <v>43523</v>
      </c>
      <c r="R271" s="729">
        <f>(K271-O271)/O271*100</f>
        <v>7.4999999999999929</v>
      </c>
      <c r="S271" s="795">
        <f>IF(INDEX(Historical!$D$7:$D$1442,MATCH(B271,Historical!$B$7:$B$1449,0))=0,"n/a",(INDEX(Historical!$C$7:$C$1442,MATCH(B271,Historical!$B$7:$B$1449,0))/INDEX(Historical!$D$7:$D$1442,MATCH(B271,Historical!$B$7:$B$1449,0))-1)*100)</f>
        <v>20.3125</v>
      </c>
      <c r="T271" s="795">
        <f>IF(INDEX(Historical!$F$7:$F$1442,MATCH(B271,Historical!$B$7:$B$1449,0))=0,"n/a",((INDEX(Historical!$C$7:$C$1442,MATCH(B271,Historical!$B$7:$B$1449,0))/INDEX(Historical!$F$7:$F$1442,MATCH(B271,Historical!$B$7:$B$1449,0)))^(1/3)-1)*100)</f>
        <v>11.199004528465784</v>
      </c>
      <c r="U271" s="795">
        <f>IF(INDEX(Historical!$H$7:$H$1442,MATCH(B271,Historical!$B$7:$B$1449,0))=0,"n/a",((INDEX(Historical!$C$7:$C$1442,MATCH(B271,Historical!$B$7:$B$1449,0))/INDEX(Historical!$H$7:$H$1442,MATCH(B271,Historical!$B$7:$B$1449,0)))^(1/5)-1)*100)</f>
        <v>13.995090255865472</v>
      </c>
      <c r="V271" s="795">
        <f>IF(INDEX(Historical!$O$7:$O$1442,MATCH(B271,Historical!$B$7:$B$1449,0))=0,"n/a",((INDEX(Historical!$C$7:$C$1442,MATCH(B271,Historical!$B$7:$B$1449,0))/INDEX(Historical!$O$7:$O$1442,MATCH(B271,Historical!$B$7:$B$1449,0)))^(1/10)-1)*100)</f>
        <v>19.468864872916459</v>
      </c>
      <c r="W271" s="796">
        <f>IF(OR(U271&lt;=0,U271="n/a",V271&lt;=0,V271="n/a"),"n/a",U271/V271)</f>
        <v>0.71884469624802483</v>
      </c>
      <c r="X271" s="797">
        <f>IF(OR(AJ271&lt;=0,AJ271="n/a",U271&lt;=0,U271="n/a"),"n/a",U271/AJ271)</f>
        <v>2.221442897756424</v>
      </c>
      <c r="Y271" s="752"/>
      <c r="Z271" s="738">
        <f>IF(OR(AC271&lt;0.01,AC271="n/a"),"n/a",M271/AC271*100)</f>
        <v>65.399239543726239</v>
      </c>
      <c r="AA271" s="999">
        <f>IF(OR(AC271&lt;0.01,AC271="n/a"),"n/a",I271/AC271)</f>
        <v>22.988593155893536</v>
      </c>
      <c r="AB271" s="1000">
        <v>12</v>
      </c>
      <c r="AC271" s="978">
        <v>2.63</v>
      </c>
      <c r="AD271" s="978">
        <v>1.21</v>
      </c>
      <c r="AE271" s="978">
        <v>3.49</v>
      </c>
      <c r="AF271" s="978">
        <v>7.49</v>
      </c>
      <c r="AG271" s="978">
        <v>30.9</v>
      </c>
      <c r="AH271" s="978">
        <v>11.3</v>
      </c>
      <c r="AI271" s="978">
        <v>7.8100000000000005</v>
      </c>
      <c r="AJ271" s="978">
        <v>6.3</v>
      </c>
      <c r="AK271" s="978">
        <v>19</v>
      </c>
      <c r="AL271" s="991">
        <v>17350</v>
      </c>
      <c r="AM271" s="985">
        <v>0.1</v>
      </c>
      <c r="AN271" s="978">
        <v>0.17</v>
      </c>
      <c r="AO271" s="838">
        <f>IF(U271="n/a","n/a",IF(AA271&lt;0,"n/a",IF(AA271="n/a","n/a",J271+U271-AA271)))</f>
        <v>-6.1486467968193317</v>
      </c>
      <c r="AP271" s="839">
        <f>IF(U271="n/a","n/a",J271+U271)</f>
        <v>16.839946359074204</v>
      </c>
      <c r="AQ271" s="1001">
        <f>IF(OR(AC271&lt;0.01,AF271="n/a"),"n/a",(I271/SQRT(22.5*AC271*(I271/AF271))-1)*100)</f>
        <v>176.63418503113664</v>
      </c>
      <c r="AR271" s="738">
        <f>INDEX(Historical!$C$7:$C$1442,MATCH(B271,Historical!$B$7:$B$1449,0))*IF(AH271="n/a",1.03,IF(AH271&lt;0,1.01,IF(AH271&gt;10,1.1,(1+AH271/100))))</f>
        <v>1.6940000000000002</v>
      </c>
      <c r="AS271" s="999">
        <f>IF($AI271="n/a",1.03*AR271,IF($AI271&lt;0,1.01*AR271,IF($AI271&gt;10,1.1*AR271,(1+$AI271/100)*AR271)))</f>
        <v>1.8263014000000002</v>
      </c>
      <c r="AT271" s="999">
        <f>IF($AK271="n/a",1.03*AS271,IF($AK271&lt;0,1.01*AS271,IF($AK271&gt;10,1.1*AS271,(1+$AK271/100)*AS271)))</f>
        <v>2.0089315400000003</v>
      </c>
      <c r="AU271" s="999">
        <f>IF($AK271="n/a",1.03*AT271,IF($AK271&lt;0,1.01*AT271,IF($AK271&gt;10,1.1*AT271,(1+$AK271/100)*AT271)))</f>
        <v>2.2098246940000004</v>
      </c>
      <c r="AV271" s="999">
        <f>IF($AK271="n/a",1.03*AU271,IF($AK271&lt;0,1.01*AU271,IF($AK271&gt;10,1.1*AU271,(1+$AK271/100)*AU271)))</f>
        <v>2.4308071634000008</v>
      </c>
      <c r="AW271" s="738">
        <f>SUM(AR271:AV271)</f>
        <v>10.169864797400001</v>
      </c>
      <c r="AX271" s="846">
        <f>AW271/I271*100</f>
        <v>16.820815080052927</v>
      </c>
      <c r="AY271" s="1080">
        <v>1.1299999999999999</v>
      </c>
      <c r="AZ271" s="985">
        <v>27.63</v>
      </c>
      <c r="BA271" s="985">
        <v>-1.1100000000000001</v>
      </c>
      <c r="BB271" s="985">
        <v>9.2100000000000009</v>
      </c>
      <c r="BC271" s="985">
        <v>10.97</v>
      </c>
      <c r="BE271" s="700">
        <v>2000</v>
      </c>
      <c r="BF271" s="1013">
        <f>IF(BE271&gt;2008,0,IF(BE271&gt;2001,1,IF(BE271&gt;1990,2,IF(BE271&gt;1980,3,IF(BE271&gt;1973,4,IF(BE271&gt;1970,5,IF(BE271&gt;1960,6,IF(BE271&gt;1958,7,IF(BE271&gt;1953,8,9)))))))))</f>
        <v>2</v>
      </c>
      <c r="BG271" s="995">
        <v>22.3</v>
      </c>
    </row>
    <row r="272" spans="1:59" ht="11.25" customHeight="1" x14ac:dyDescent="0.2">
      <c r="A272" s="984" t="s">
        <v>1228</v>
      </c>
      <c r="B272" s="988" t="s">
        <v>1229</v>
      </c>
      <c r="C272" s="1070" t="s">
        <v>112</v>
      </c>
      <c r="D272" s="1070" t="s">
        <v>1230</v>
      </c>
      <c r="E272" s="828">
        <v>7</v>
      </c>
      <c r="F272" s="1148">
        <v>671</v>
      </c>
      <c r="G272" s="1273" t="s">
        <v>106</v>
      </c>
      <c r="H272" s="1273" t="s">
        <v>106</v>
      </c>
      <c r="I272" s="987">
        <v>45.3</v>
      </c>
      <c r="J272" s="738">
        <f>(M272/I272)*100</f>
        <v>1.9426048565121412</v>
      </c>
      <c r="K272" s="990">
        <v>0.22</v>
      </c>
      <c r="L272" s="1000">
        <v>4</v>
      </c>
      <c r="M272" s="729">
        <f>K272*L272</f>
        <v>0.88</v>
      </c>
      <c r="N272" s="983" t="s">
        <v>136</v>
      </c>
      <c r="O272" s="831">
        <v>0.2</v>
      </c>
      <c r="P272" s="973">
        <v>43517</v>
      </c>
      <c r="Q272" s="973">
        <v>43537</v>
      </c>
      <c r="R272" s="729">
        <f>(K272-O272)/O272*100</f>
        <v>9.9999999999999947</v>
      </c>
      <c r="S272" s="795">
        <f>IF(INDEX(Historical!$D$7:$D$1442,MATCH(B272,Historical!$B$7:$B$1449,0))=0,"n/a",(INDEX(Historical!$C$7:$C$1442,MATCH(B272,Historical!$B$7:$B$1449,0))/INDEX(Historical!$D$7:$D$1442,MATCH(B272,Historical!$B$7:$B$1449,0))-1)*100)</f>
        <v>11.111111111111116</v>
      </c>
      <c r="T272" s="795">
        <f>IF(INDEX(Historical!$F$7:$F$1442,MATCH(B272,Historical!$B$7:$B$1449,0))=0,"n/a",((INDEX(Historical!$C$7:$C$1442,MATCH(B272,Historical!$B$7:$B$1449,0))/INDEX(Historical!$F$7:$F$1442,MATCH(B272,Historical!$B$7:$B$1449,0)))^(1/3)-1)*100)</f>
        <v>12.624788044360603</v>
      </c>
      <c r="U272" s="795">
        <f>IF(INDEX(Historical!$H$7:$H$1442,MATCH(B272,Historical!$B$7:$B$1449,0))=0,"n/a",((INDEX(Historical!$C$7:$C$1442,MATCH(B272,Historical!$B$7:$B$1449,0))/INDEX(Historical!$H$7:$H$1442,MATCH(B272,Historical!$B$7:$B$1449,0)))^(1/5)-1)*100)</f>
        <v>21.672868378641152</v>
      </c>
      <c r="V272" s="795" t="str">
        <f>IF(INDEX(Historical!$O$7:$O$1442,MATCH(B272,Historical!$B$7:$B$1449,0))=0,"n/a",((INDEX(Historical!$C$7:$C$1442,MATCH(B272,Historical!$B$7:$B$1449,0))/INDEX(Historical!$O$7:$O$1442,MATCH(B272,Historical!$B$7:$B$1449,0)))^(1/10)-1)*100)</f>
        <v>n/a</v>
      </c>
      <c r="W272" s="796" t="str">
        <f>IF(OR(U272&lt;=0,U272="n/a",V272&lt;=0,V272="n/a"),"n/a",U272/V272)</f>
        <v>n/a</v>
      </c>
      <c r="X272" s="797">
        <f>IF(OR(AJ272&lt;=0,AJ272="n/a",U272&lt;=0,U272="n/a"),"n/a",U272/AJ272)</f>
        <v>0.62099909394387254</v>
      </c>
      <c r="Y272" s="749"/>
      <c r="Z272" s="738">
        <f>IF(OR(AC272&lt;0.01,AC272="n/a"),"n/a",M272/AC272*100)</f>
        <v>32</v>
      </c>
      <c r="AA272" s="999">
        <f>IF(OR(AC272&lt;0.01,AC272="n/a"),"n/a",I272/AC272)</f>
        <v>16.472727272727273</v>
      </c>
      <c r="AB272" s="1000">
        <v>12</v>
      </c>
      <c r="AC272" s="978">
        <v>2.75</v>
      </c>
      <c r="AD272" s="978">
        <v>1.62</v>
      </c>
      <c r="AE272" s="978">
        <v>1.18</v>
      </c>
      <c r="AF272" s="978">
        <v>2.89</v>
      </c>
      <c r="AG272" s="978">
        <v>18.5</v>
      </c>
      <c r="AH272" s="978">
        <v>10.4</v>
      </c>
      <c r="AI272" s="978">
        <v>10.47</v>
      </c>
      <c r="AJ272" s="978">
        <v>34.9</v>
      </c>
      <c r="AK272" s="978">
        <v>10.199999999999999</v>
      </c>
      <c r="AL272" s="991">
        <v>6410</v>
      </c>
      <c r="AM272" s="985">
        <v>0.1</v>
      </c>
      <c r="AN272" s="978">
        <v>1.1299999999999999</v>
      </c>
      <c r="AO272" s="838">
        <f>IF(U272="n/a","n/a",IF(AA272&lt;0,"n/a",IF(AA272="n/a","n/a",J272+U272-AA272)))</f>
        <v>7.1427459624260194</v>
      </c>
      <c r="AP272" s="839">
        <f>IF(U272="n/a","n/a",J272+U272)</f>
        <v>23.615473235153292</v>
      </c>
      <c r="AQ272" s="1001">
        <f>IF(OR(AC272&lt;0.01,AF272="n/a"),"n/a",(I272/SQRT(22.5*AC272*(I272/AF272))-1)*100)</f>
        <v>45.458939327574612</v>
      </c>
      <c r="AR272" s="738">
        <f>INDEX(Historical!$C$7:$C$1442,MATCH(B272,Historical!$B$7:$B$1449,0))*IF(AH272="n/a",1.03,IF(AH272&lt;0,1.01,IF(AH272&gt;10,1.1,(1+AH272/100))))</f>
        <v>0.88000000000000012</v>
      </c>
      <c r="AS272" s="999">
        <f>IF($AI272="n/a",1.03*AR272,IF($AI272&lt;0,1.01*AR272,IF($AI272&gt;10,1.1*AR272,(1+$AI272/100)*AR272)))</f>
        <v>0.96800000000000019</v>
      </c>
      <c r="AT272" s="999">
        <f>IF($AK272="n/a",1.03*AS272,IF($AK272&lt;0,1.01*AS272,IF($AK272&gt;10,1.1*AS272,(1+$AK272/100)*AS272)))</f>
        <v>1.0648000000000002</v>
      </c>
      <c r="AU272" s="999">
        <f>IF($AK272="n/a",1.03*AT272,IF($AK272&lt;0,1.01*AT272,IF($AK272&gt;10,1.1*AT272,(1+$AK272/100)*AT272)))</f>
        <v>1.1712800000000003</v>
      </c>
      <c r="AV272" s="999">
        <f>IF($AK272="n/a",1.03*AU272,IF($AK272&lt;0,1.01*AU272,IF($AK272&gt;10,1.1*AU272,(1+$AK272/100)*AU272)))</f>
        <v>1.2884080000000004</v>
      </c>
      <c r="AW272" s="738">
        <f>SUM(AR272:AV272)</f>
        <v>5.3724880000000015</v>
      </c>
      <c r="AX272" s="846">
        <f>AW272/I272*100</f>
        <v>11.859796909492278</v>
      </c>
      <c r="AY272" s="1080">
        <v>1.37</v>
      </c>
      <c r="AZ272" s="985">
        <v>28.439999999999998</v>
      </c>
      <c r="BA272" s="985">
        <v>-36.75</v>
      </c>
      <c r="BB272" s="985">
        <v>9.44</v>
      </c>
      <c r="BC272" s="985">
        <v>-10.56</v>
      </c>
      <c r="BE272" s="700">
        <v>2013</v>
      </c>
      <c r="BF272" s="1013">
        <f>IF(BE272&gt;2008,0,IF(BE272&gt;2001,1,IF(BE272&gt;1990,2,IF(BE272&gt;1980,3,IF(BE272&gt;1973,4,IF(BE272&gt;1970,5,IF(BE272&gt;1960,6,IF(BE272&gt;1958,7,IF(BE272&gt;1953,8,9)))))))))</f>
        <v>0</v>
      </c>
      <c r="BG272" s="995">
        <v>7.5</v>
      </c>
    </row>
    <row r="273" spans="1:59" ht="11.25" customHeight="1" x14ac:dyDescent="0.2">
      <c r="A273" s="984" t="s">
        <v>1194</v>
      </c>
      <c r="B273" s="988" t="s">
        <v>1195</v>
      </c>
      <c r="C273" s="1070" t="s">
        <v>108</v>
      </c>
      <c r="D273" s="1070" t="s">
        <v>4401</v>
      </c>
      <c r="E273" s="828">
        <v>7</v>
      </c>
      <c r="F273" s="1148">
        <v>659</v>
      </c>
      <c r="G273" s="1118" t="s">
        <v>106</v>
      </c>
      <c r="H273" s="1118" t="s">
        <v>106</v>
      </c>
      <c r="I273" s="987">
        <v>20.64</v>
      </c>
      <c r="J273" s="738">
        <f>(M273/I273)*100</f>
        <v>2.9069767441860463</v>
      </c>
      <c r="K273" s="990">
        <v>0.15</v>
      </c>
      <c r="L273" s="1000">
        <v>4</v>
      </c>
      <c r="M273" s="729">
        <f>K273*L273</f>
        <v>0.6</v>
      </c>
      <c r="N273" s="983" t="s">
        <v>107</v>
      </c>
      <c r="O273" s="831">
        <v>0.14000000000000001</v>
      </c>
      <c r="P273" s="973">
        <v>43497</v>
      </c>
      <c r="Q273" s="973">
        <v>43510</v>
      </c>
      <c r="R273" s="729">
        <f>(K273-O273)/O273*100</f>
        <v>7.1428571428571281</v>
      </c>
      <c r="S273" s="795">
        <f>IF(INDEX(Historical!$D$7:$D$1442,MATCH(B273,Historical!$B$7:$B$1449,0))=0,"n/a",(INDEX(Historical!$C$7:$C$1442,MATCH(B273,Historical!$B$7:$B$1449,0))/INDEX(Historical!$D$7:$D$1442,MATCH(B273,Historical!$B$7:$B$1449,0))-1)*100)</f>
        <v>7.6923076923077094</v>
      </c>
      <c r="T273" s="795">
        <f>IF(INDEX(Historical!$F$7:$F$1442,MATCH(B273,Historical!$B$7:$B$1449,0))=0,"n/a",((INDEX(Historical!$C$7:$C$1442,MATCH(B273,Historical!$B$7:$B$1449,0))/INDEX(Historical!$F$7:$F$1442,MATCH(B273,Historical!$B$7:$B$1449,0)))^(1/3)-1)*100)</f>
        <v>8.3706762661827092</v>
      </c>
      <c r="U273" s="795">
        <f>IF(INDEX(Historical!$H$7:$H$1442,MATCH(B273,Historical!$B$7:$B$1449,0))=0,"n/a",((INDEX(Historical!$C$7:$C$1442,MATCH(B273,Historical!$B$7:$B$1449,0))/INDEX(Historical!$H$7:$H$1442,MATCH(B273,Historical!$B$7:$B$1449,0)))^(1/5)-1)*100)</f>
        <v>14.869835499703509</v>
      </c>
      <c r="V273" s="795">
        <f>IF(INDEX(Historical!$O$7:$O$1442,MATCH(B273,Historical!$B$7:$B$1449,0))=0,"n/a",((INDEX(Historical!$C$7:$C$1442,MATCH(B273,Historical!$B$7:$B$1449,0))/INDEX(Historical!$O$7:$O$1442,MATCH(B273,Historical!$B$7:$B$1449,0)))^(1/10)-1)*100)</f>
        <v>15.077000360017024</v>
      </c>
      <c r="W273" s="796">
        <f>IF(OR(U273&lt;=0,U273="n/a",V273&lt;=0,V273="n/a"),"n/a",U273/V273)</f>
        <v>0.98625954398310556</v>
      </c>
      <c r="X273" s="797" t="str">
        <f>IF(OR(AJ273&lt;=0,AJ273="n/a",U273&lt;=0,U273="n/a"),"n/a",U273/AJ273)</f>
        <v>n/a</v>
      </c>
      <c r="Y273" s="752"/>
      <c r="Z273" s="738">
        <f>IF(OR(AC273&lt;0.01,AC273="n/a"),"n/a",M273/AC273*100)</f>
        <v>31.088082901554404</v>
      </c>
      <c r="AA273" s="999">
        <f>IF(OR(AC273&lt;0.01,AC273="n/a"),"n/a",I273/AC273)</f>
        <v>10.694300518134716</v>
      </c>
      <c r="AB273" s="1000">
        <v>12</v>
      </c>
      <c r="AC273" s="978">
        <v>1.93</v>
      </c>
      <c r="AD273" s="978">
        <v>1.34</v>
      </c>
      <c r="AE273" s="978">
        <v>2.08</v>
      </c>
      <c r="AF273" s="978">
        <v>1.01</v>
      </c>
      <c r="AG273" s="978">
        <v>7.7</v>
      </c>
      <c r="AH273" s="978">
        <v>-16.2</v>
      </c>
      <c r="AI273" s="978">
        <v>8.68</v>
      </c>
      <c r="AJ273" s="978">
        <v>-2.7</v>
      </c>
      <c r="AK273" s="978">
        <v>8</v>
      </c>
      <c r="AL273" s="991">
        <v>179.16</v>
      </c>
      <c r="AM273" s="985">
        <v>4.3999999999999995</v>
      </c>
      <c r="AN273" s="978">
        <v>0.19</v>
      </c>
      <c r="AO273" s="838">
        <f>IF(U273="n/a","n/a",IF(AA273&lt;0,"n/a",IF(AA273="n/a","n/a",J273+U273-AA273)))</f>
        <v>7.0825117257548396</v>
      </c>
      <c r="AP273" s="839">
        <f>IF(U273="n/a","n/a",J273+U273)</f>
        <v>17.776812243889555</v>
      </c>
      <c r="AQ273" s="1001">
        <f>IF(OR(AC273&lt;0.01,AF273="n/a"),"n/a",(I273/SQRT(22.5*AC273*(I273/AF273))-1)*100)</f>
        <v>-30.713979209155319</v>
      </c>
      <c r="AR273" s="738">
        <f>INDEX(Historical!$C$7:$C$1442,MATCH(B273,Historical!$B$7:$B$1449,0))*IF(AH273="n/a",1.03,IF(AH273&lt;0,1.01,IF(AH273&gt;10,1.1,(1+AH273/100))))</f>
        <v>0.5656000000000001</v>
      </c>
      <c r="AS273" s="999">
        <f>IF($AI273="n/a",1.03*AR273,IF($AI273&lt;0,1.01*AR273,IF($AI273&gt;10,1.1*AR273,(1+$AI273/100)*AR273)))</f>
        <v>0.61469408000000014</v>
      </c>
      <c r="AT273" s="999">
        <f>IF($AK273="n/a",1.03*AS273,IF($AK273&lt;0,1.01*AS273,IF($AK273&gt;10,1.1*AS273,(1+$AK273/100)*AS273)))</f>
        <v>0.66386960640000015</v>
      </c>
      <c r="AU273" s="999">
        <f>IF($AK273="n/a",1.03*AT273,IF($AK273&lt;0,1.01*AT273,IF($AK273&gt;10,1.1*AT273,(1+$AK273/100)*AT273)))</f>
        <v>0.71697917491200025</v>
      </c>
      <c r="AV273" s="999">
        <f>IF($AK273="n/a",1.03*AU273,IF($AK273&lt;0,1.01*AU273,IF($AK273&gt;10,1.1*AU273,(1+$AK273/100)*AU273)))</f>
        <v>0.77433750890496034</v>
      </c>
      <c r="AW273" s="738">
        <f>SUM(AR273:AV273)</f>
        <v>3.3354803702169611</v>
      </c>
      <c r="AX273" s="846">
        <f>AW273/I273*100</f>
        <v>16.160273111516286</v>
      </c>
      <c r="AY273" s="1080">
        <v>0.92</v>
      </c>
      <c r="AZ273" s="985">
        <v>10.02</v>
      </c>
      <c r="BA273" s="985">
        <v>-23.41</v>
      </c>
      <c r="BB273" s="985">
        <v>0.88</v>
      </c>
      <c r="BC273" s="985">
        <v>-10.31</v>
      </c>
      <c r="BE273" s="700">
        <v>2013</v>
      </c>
      <c r="BF273" s="1013">
        <f>IF(BE273&gt;2008,0,IF(BE273&gt;2001,1,IF(BE273&gt;1990,2,IF(BE273&gt;1980,3,IF(BE273&gt;1973,4,IF(BE273&gt;1970,5,IF(BE273&gt;1960,6,IF(BE273&gt;1958,7,IF(BE273&gt;1953,8,9)))))))))</f>
        <v>0</v>
      </c>
      <c r="BG273" s="995">
        <v>0.70000000000000007</v>
      </c>
    </row>
    <row r="274" spans="1:59" ht="11.25" customHeight="1" x14ac:dyDescent="0.2">
      <c r="A274" s="993" t="s">
        <v>1179</v>
      </c>
      <c r="B274" s="988" t="s">
        <v>1180</v>
      </c>
      <c r="C274" s="1070" t="s">
        <v>108</v>
      </c>
      <c r="D274" s="1070" t="s">
        <v>4401</v>
      </c>
      <c r="E274" s="828">
        <v>7</v>
      </c>
      <c r="F274" s="1148">
        <v>628</v>
      </c>
      <c r="G274" s="1148" t="s">
        <v>106</v>
      </c>
      <c r="H274" s="1148" t="s">
        <v>106</v>
      </c>
      <c r="I274" s="987">
        <v>16.55</v>
      </c>
      <c r="J274" s="738">
        <f>(M274/I274)*100</f>
        <v>2.6586102719033233</v>
      </c>
      <c r="K274" s="990">
        <v>0.11</v>
      </c>
      <c r="L274" s="1000">
        <v>4</v>
      </c>
      <c r="M274" s="729">
        <f>K274*L274</f>
        <v>0.44</v>
      </c>
      <c r="N274" s="983" t="s">
        <v>220</v>
      </c>
      <c r="O274" s="831">
        <v>0.1</v>
      </c>
      <c r="P274" s="973">
        <v>43377</v>
      </c>
      <c r="Q274" s="973">
        <v>43388</v>
      </c>
      <c r="R274" s="729">
        <f>(K274-O274)/O274*100</f>
        <v>9.9999999999999947</v>
      </c>
      <c r="S274" s="795">
        <f>IF(INDEX(Historical!$D$7:$D$1442,MATCH(B274,Historical!$B$7:$B$1449,0))=0,"n/a",(INDEX(Historical!$C$7:$C$1442,MATCH(B274,Historical!$B$7:$B$1449,0))/INDEX(Historical!$D$7:$D$1442,MATCH(B274,Historical!$B$7:$B$1449,0))-1)*100)</f>
        <v>2.4999999999999911</v>
      </c>
      <c r="T274" s="795">
        <f>IF(INDEX(Historical!$F$7:$F$1442,MATCH(B274,Historical!$B$7:$B$1449,0))=0,"n/a",((INDEX(Historical!$C$7:$C$1442,MATCH(B274,Historical!$B$7:$B$1449,0))/INDEX(Historical!$F$7:$F$1442,MATCH(B274,Historical!$B$7:$B$1449,0)))^(1/3)-1)*100)</f>
        <v>31.090380159658217</v>
      </c>
      <c r="U274" s="795">
        <f>IF(INDEX(Historical!$H$7:$H$1442,MATCH(B274,Historical!$B$7:$B$1449,0))=0,"n/a",((INDEX(Historical!$C$7:$C$1442,MATCH(B274,Historical!$B$7:$B$1449,0))/INDEX(Historical!$H$7:$H$1442,MATCH(B274,Historical!$B$7:$B$1449,0)))^(1/5)-1)*100)</f>
        <v>30.100280918834876</v>
      </c>
      <c r="V274" s="795" t="str">
        <f>IF(INDEX(Historical!$O$7:$O$1442,MATCH(B274,Historical!$B$7:$B$1449,0))=0,"n/a",((INDEX(Historical!$C$7:$C$1442,MATCH(B274,Historical!$B$7:$B$1449,0))/INDEX(Historical!$O$7:$O$1442,MATCH(B274,Historical!$B$7:$B$1449,0)))^(1/10)-1)*100)</f>
        <v>n/a</v>
      </c>
      <c r="W274" s="796" t="str">
        <f>IF(OR(U274&lt;=0,U274="n/a",V274&lt;=0,V274="n/a"),"n/a",U274/V274)</f>
        <v>n/a</v>
      </c>
      <c r="X274" s="797" t="str">
        <f>IF(OR(AJ274&lt;=0,AJ274="n/a",U274&lt;=0,U274="n/a"),"n/a",U274/AJ274)</f>
        <v>n/a</v>
      </c>
      <c r="Y274" s="989"/>
      <c r="Z274" s="738" t="str">
        <f>IF(OR(AC274&lt;0.01,AC274="n/a"),"n/a",M274/AC274*100)</f>
        <v>n/a</v>
      </c>
      <c r="AA274" s="999" t="str">
        <f>IF(OR(AC274&lt;0.01,AC274="n/a"),"n/a",I274/AC274)</f>
        <v>n/a</v>
      </c>
      <c r="AB274" s="1000">
        <v>12</v>
      </c>
      <c r="AC274" s="978" t="s">
        <v>137</v>
      </c>
      <c r="AD274" s="978" t="s">
        <v>137</v>
      </c>
      <c r="AE274" s="978" t="s">
        <v>137</v>
      </c>
      <c r="AF274" s="978" t="s">
        <v>137</v>
      </c>
      <c r="AG274" s="978" t="s">
        <v>137</v>
      </c>
      <c r="AH274" s="978" t="s">
        <v>137</v>
      </c>
      <c r="AI274" s="978" t="s">
        <v>137</v>
      </c>
      <c r="AJ274" s="978" t="s">
        <v>137</v>
      </c>
      <c r="AK274" s="978" t="s">
        <v>137</v>
      </c>
      <c r="AL274" s="991" t="s">
        <v>137</v>
      </c>
      <c r="AM274" s="985" t="s">
        <v>137</v>
      </c>
      <c r="AN274" s="978" t="s">
        <v>137</v>
      </c>
      <c r="AO274" s="838" t="str">
        <f>IF(U274="n/a","n/a",IF(AA274&lt;0,"n/a",IF(AA274="n/a","n/a",J274+U274-AA274)))</f>
        <v>n/a</v>
      </c>
      <c r="AP274" s="839">
        <f>IF(U274="n/a","n/a",J274+U274)</f>
        <v>32.758891190738197</v>
      </c>
      <c r="AQ274" s="1001" t="str">
        <f>IF(OR(AC274&lt;0.01,AF274="n/a"),"n/a",(I274/SQRT(22.5*AC274*(I274/AF274))-1)*100)</f>
        <v>n/a</v>
      </c>
      <c r="AR274" s="738">
        <f>INDEX(Historical!$C$7:$C$1442,MATCH(B274,Historical!$B$7:$B$1449,0))*IF(AH274="n/a",1.03,IF(AH274&lt;0,1.01,IF(AH274&gt;10,1.1,(1+AH274/100))))</f>
        <v>0.42230000000000001</v>
      </c>
      <c r="AS274" s="999">
        <f>IF($AI274="n/a",1.03*AR274,IF($AI274&lt;0,1.01*AR274,IF($AI274&gt;10,1.1*AR274,(1+$AI274/100)*AR274)))</f>
        <v>0.43496899999999999</v>
      </c>
      <c r="AT274" s="999">
        <f>IF($AK274="n/a",1.03*AS274,IF($AK274&lt;0,1.01*AS274,IF($AK274&gt;10,1.1*AS274,(1+$AK274/100)*AS274)))</f>
        <v>0.44801806999999999</v>
      </c>
      <c r="AU274" s="999">
        <f>IF($AK274="n/a",1.03*AT274,IF($AK274&lt;0,1.01*AT274,IF($AK274&gt;10,1.1*AT274,(1+$AK274/100)*AT274)))</f>
        <v>0.4614586121</v>
      </c>
      <c r="AV274" s="999">
        <f>IF($AK274="n/a",1.03*AU274,IF($AK274&lt;0,1.01*AU274,IF($AK274&gt;10,1.1*AU274,(1+$AK274/100)*AU274)))</f>
        <v>0.475302370463</v>
      </c>
      <c r="AW274" s="738">
        <f>SUM(AR274:AV274)</f>
        <v>2.2420480525630002</v>
      </c>
      <c r="AX274" s="846">
        <f>AW274/I274*100</f>
        <v>13.547118142374623</v>
      </c>
      <c r="AY274" s="1080" t="s">
        <v>137</v>
      </c>
      <c r="AZ274" s="985" t="s">
        <v>137</v>
      </c>
      <c r="BA274" s="985" t="s">
        <v>137</v>
      </c>
      <c r="BB274" s="985" t="s">
        <v>137</v>
      </c>
      <c r="BC274" s="985" t="s">
        <v>137</v>
      </c>
      <c r="BD274" s="1032" t="s">
        <v>4326</v>
      </c>
      <c r="BE274" s="700">
        <v>2013</v>
      </c>
      <c r="BF274" s="1013">
        <f>IF(BE274&gt;2008,0,IF(BE274&gt;2001,1,IF(BE274&gt;1990,2,IF(BE274&gt;1980,3,IF(BE274&gt;1973,4,IF(BE274&gt;1970,5,IF(BE274&gt;1960,6,IF(BE274&gt;1958,7,IF(BE274&gt;1953,8,9)))))))))</f>
        <v>0</v>
      </c>
      <c r="BG274" s="995" t="s">
        <v>137</v>
      </c>
    </row>
    <row r="275" spans="1:59" ht="11.25" customHeight="1" x14ac:dyDescent="0.2">
      <c r="A275" s="984" t="s">
        <v>1196</v>
      </c>
      <c r="B275" s="988" t="s">
        <v>1197</v>
      </c>
      <c r="C275" s="1070" t="s">
        <v>108</v>
      </c>
      <c r="D275" s="1070" t="s">
        <v>4401</v>
      </c>
      <c r="E275" s="828">
        <v>7</v>
      </c>
      <c r="F275" s="1148">
        <v>619</v>
      </c>
      <c r="G275" s="1133" t="s">
        <v>37</v>
      </c>
      <c r="H275" s="1133" t="s">
        <v>37</v>
      </c>
      <c r="I275" s="987">
        <v>34.299999999999997</v>
      </c>
      <c r="J275" s="738">
        <f>(M275/I275)*100</f>
        <v>2.4489795918367347</v>
      </c>
      <c r="K275" s="990">
        <v>0.21</v>
      </c>
      <c r="L275" s="1000">
        <v>4</v>
      </c>
      <c r="M275" s="729">
        <f>K275*L275</f>
        <v>0.84</v>
      </c>
      <c r="N275" s="983" t="s">
        <v>238</v>
      </c>
      <c r="O275" s="831">
        <v>0.18</v>
      </c>
      <c r="P275" s="973">
        <v>43314</v>
      </c>
      <c r="Q275" s="973">
        <v>43329</v>
      </c>
      <c r="R275" s="729">
        <f>(K275-O275)/O275*100</f>
        <v>16.666666666666664</v>
      </c>
      <c r="S275" s="795">
        <f>IF(INDEX(Historical!$D$7:$D$1442,MATCH(B275,Historical!$B$7:$B$1449,0))=0,"n/a",(INDEX(Historical!$C$7:$C$1442,MATCH(B275,Historical!$B$7:$B$1449,0))/INDEX(Historical!$D$7:$D$1442,MATCH(B275,Historical!$B$7:$B$1449,0))-1)*100)</f>
        <v>14.705882352941192</v>
      </c>
      <c r="T275" s="795">
        <f>IF(INDEX(Historical!$F$7:$F$1442,MATCH(B275,Historical!$B$7:$B$1449,0))=0,"n/a",((INDEX(Historical!$C$7:$C$1442,MATCH(B275,Historical!$B$7:$B$1449,0))/INDEX(Historical!$F$7:$F$1442,MATCH(B275,Historical!$B$7:$B$1449,0)))^(1/3)-1)*100)</f>
        <v>13.040381433805548</v>
      </c>
      <c r="U275" s="795">
        <f>IF(INDEX(Historical!$H$7:$H$1442,MATCH(B275,Historical!$B$7:$B$1449,0))=0,"n/a",((INDEX(Historical!$C$7:$C$1442,MATCH(B275,Historical!$B$7:$B$1449,0))/INDEX(Historical!$H$7:$H$1442,MATCH(B275,Historical!$B$7:$B$1449,0)))^(1/5)-1)*100)</f>
        <v>10.197228772148016</v>
      </c>
      <c r="V275" s="795">
        <f>IF(INDEX(Historical!$O$7:$O$1442,MATCH(B275,Historical!$B$7:$B$1449,0))=0,"n/a",((INDEX(Historical!$C$7:$C$1442,MATCH(B275,Historical!$B$7:$B$1449,0))/INDEX(Historical!$O$7:$O$1442,MATCH(B275,Historical!$B$7:$B$1449,0)))^(1/10)-1)*100)</f>
        <v>-3.5532365978369063</v>
      </c>
      <c r="W275" s="796" t="str">
        <f>IF(OR(U275&lt;=0,U275="n/a",V275&lt;=0,V275="n/a"),"n/a",U275/V275)</f>
        <v>n/a</v>
      </c>
      <c r="X275" s="797">
        <f>IF(OR(AJ275&lt;=0,AJ275="n/a",U275&lt;=0,U275="n/a"),"n/a",U275/AJ275)</f>
        <v>2.5493071930370039</v>
      </c>
      <c r="Y275" s="749"/>
      <c r="Z275" s="738">
        <f>IF(OR(AC275&lt;0.01,AC275="n/a"),"n/a",M275/AC275*100)</f>
        <v>40.38461538461538</v>
      </c>
      <c r="AA275" s="999">
        <f>IF(OR(AC275&lt;0.01,AC275="n/a"),"n/a",I275/AC275)</f>
        <v>16.490384615384613</v>
      </c>
      <c r="AB275" s="1000">
        <v>12</v>
      </c>
      <c r="AC275" s="978">
        <v>2.08</v>
      </c>
      <c r="AD275" s="978">
        <v>3.3</v>
      </c>
      <c r="AE275" s="978">
        <v>5.64</v>
      </c>
      <c r="AF275" s="978">
        <v>1.67</v>
      </c>
      <c r="AG275" s="978">
        <v>7.8</v>
      </c>
      <c r="AH275" s="978">
        <v>13.5</v>
      </c>
      <c r="AI275" s="978">
        <v>0</v>
      </c>
      <c r="AJ275" s="978">
        <v>4</v>
      </c>
      <c r="AK275" s="978">
        <v>5</v>
      </c>
      <c r="AL275" s="991">
        <v>553.94000000000005</v>
      </c>
      <c r="AM275" s="985">
        <v>1.4000000000000001</v>
      </c>
      <c r="AN275" s="978">
        <v>0</v>
      </c>
      <c r="AO275" s="838">
        <f>IF(U275="n/a","n/a",IF(AA275&lt;0,"n/a",IF(AA275="n/a","n/a",J275+U275-AA275)))</f>
        <v>-3.8441762513998619</v>
      </c>
      <c r="AP275" s="839">
        <f>IF(U275="n/a","n/a",J275+U275)</f>
        <v>12.646208363984751</v>
      </c>
      <c r="AQ275" s="1001">
        <f>IF(OR(AC275&lt;0.01,AF275="n/a"),"n/a",(I275/SQRT(22.5*AC275*(I275/AF275))-1)*100)</f>
        <v>10.632408970111062</v>
      </c>
      <c r="AR275" s="738">
        <f>INDEX(Historical!$C$7:$C$1442,MATCH(B275,Historical!$B$7:$B$1449,0))*IF(AH275="n/a",1.03,IF(AH275&lt;0,1.01,IF(AH275&gt;10,1.1,(1+AH275/100))))</f>
        <v>0.8580000000000001</v>
      </c>
      <c r="AS275" s="999">
        <f>IF($AI275="n/a",1.03*AR275,IF($AI275&lt;0,1.01*AR275,IF($AI275&gt;10,1.1*AR275,(1+$AI275/100)*AR275)))</f>
        <v>0.8580000000000001</v>
      </c>
      <c r="AT275" s="999">
        <f>IF($AK275="n/a",1.03*AS275,IF($AK275&lt;0,1.01*AS275,IF($AK275&gt;10,1.1*AS275,(1+$AK275/100)*AS275)))</f>
        <v>0.90090000000000015</v>
      </c>
      <c r="AU275" s="999">
        <f>IF($AK275="n/a",1.03*AT275,IF($AK275&lt;0,1.01*AT275,IF($AK275&gt;10,1.1*AT275,(1+$AK275/100)*AT275)))</f>
        <v>0.94594500000000015</v>
      </c>
      <c r="AV275" s="999">
        <f>IF($AK275="n/a",1.03*AU275,IF($AK275&lt;0,1.01*AU275,IF($AK275&gt;10,1.1*AU275,(1+$AK275/100)*AU275)))</f>
        <v>0.99324225000000022</v>
      </c>
      <c r="AW275" s="738">
        <f>SUM(AR275:AV275)</f>
        <v>4.5560872500000009</v>
      </c>
      <c r="AX275" s="846">
        <f>AW275/I275*100</f>
        <v>13.283053206997089</v>
      </c>
      <c r="AY275" s="1080">
        <v>0.67</v>
      </c>
      <c r="AZ275" s="985">
        <v>34.89</v>
      </c>
      <c r="BA275" s="985">
        <v>-4.96</v>
      </c>
      <c r="BB275" s="985">
        <v>3.8699999999999997</v>
      </c>
      <c r="BC275" s="985">
        <v>3.34</v>
      </c>
      <c r="BE275" s="700">
        <v>2012</v>
      </c>
      <c r="BF275" s="1013">
        <f>IF(BE275&gt;2008,0,IF(BE275&gt;2001,1,IF(BE275&gt;1990,2,IF(BE275&gt;1980,3,IF(BE275&gt;1973,4,IF(BE275&gt;1970,5,IF(BE275&gt;1960,6,IF(BE275&gt;1958,7,IF(BE275&gt;1953,8,9)))))))))</f>
        <v>0</v>
      </c>
      <c r="BG275" s="995">
        <v>1.0999999999999999</v>
      </c>
    </row>
    <row r="276" spans="1:59" ht="11.25" customHeight="1" x14ac:dyDescent="0.2">
      <c r="A276" s="984" t="s">
        <v>1198</v>
      </c>
      <c r="B276" s="988" t="s">
        <v>1199</v>
      </c>
      <c r="C276" s="1070" t="s">
        <v>108</v>
      </c>
      <c r="D276" s="1070" t="s">
        <v>4401</v>
      </c>
      <c r="E276" s="828">
        <v>7</v>
      </c>
      <c r="F276" s="1148">
        <v>661</v>
      </c>
      <c r="G276" s="1148" t="s">
        <v>37</v>
      </c>
      <c r="H276" s="1148" t="s">
        <v>37</v>
      </c>
      <c r="I276" s="987">
        <v>20.5</v>
      </c>
      <c r="J276" s="738">
        <f>(M276/I276)*100</f>
        <v>2.1463414634146343</v>
      </c>
      <c r="K276" s="990">
        <v>0.11</v>
      </c>
      <c r="L276" s="1000">
        <v>4</v>
      </c>
      <c r="M276" s="729">
        <f>K276*L276</f>
        <v>0.44</v>
      </c>
      <c r="N276" s="983" t="s">
        <v>107</v>
      </c>
      <c r="O276" s="831">
        <v>0.1</v>
      </c>
      <c r="P276" s="973">
        <v>43496</v>
      </c>
      <c r="Q276" s="973">
        <v>43511</v>
      </c>
      <c r="R276" s="729">
        <f>(K276-O276)/O276*100</f>
        <v>9.9999999999999947</v>
      </c>
      <c r="S276" s="795">
        <f>IF(INDEX(Historical!$D$7:$D$1442,MATCH(B276,Historical!$B$7:$B$1449,0))=0,"n/a",(INDEX(Historical!$C$7:$C$1442,MATCH(B276,Historical!$B$7:$B$1449,0))/INDEX(Historical!$D$7:$D$1442,MATCH(B276,Historical!$B$7:$B$1449,0))-1)*100)</f>
        <v>11.111111111111116</v>
      </c>
      <c r="T276" s="795">
        <f>IF(INDEX(Historical!$F$7:$F$1442,MATCH(B276,Historical!$B$7:$B$1449,0))=0,"n/a",((INDEX(Historical!$C$7:$C$1442,MATCH(B276,Historical!$B$7:$B$1449,0))/INDEX(Historical!$F$7:$F$1442,MATCH(B276,Historical!$B$7:$B$1449,0)))^(1/3)-1)*100)</f>
        <v>12.624788044360603</v>
      </c>
      <c r="U276" s="795">
        <f>IF(INDEX(Historical!$H$7:$H$1442,MATCH(B276,Historical!$B$7:$B$1449,0))=0,"n/a",((INDEX(Historical!$C$7:$C$1442,MATCH(B276,Historical!$B$7:$B$1449,0))/INDEX(Historical!$H$7:$H$1442,MATCH(B276,Historical!$B$7:$B$1449,0)))^(1/5)-1)*100)</f>
        <v>12.700920209792542</v>
      </c>
      <c r="V276" s="795">
        <f>IF(INDEX(Historical!$O$7:$O$1442,MATCH(B276,Historical!$B$7:$B$1449,0))=0,"n/a",((INDEX(Historical!$C$7:$C$1442,MATCH(B276,Historical!$B$7:$B$1449,0))/INDEX(Historical!$O$7:$O$1442,MATCH(B276,Historical!$B$7:$B$1449,0)))^(1/10)-1)*100)</f>
        <v>2.2565182563572872</v>
      </c>
      <c r="W276" s="796">
        <f>IF(OR(U276&lt;=0,U276="n/a",V276&lt;=0,V276="n/a"),"n/a",U276/V276)</f>
        <v>5.6285475085389844</v>
      </c>
      <c r="X276" s="797">
        <f>IF(OR(AJ276&lt;=0,AJ276="n/a",U276&lt;=0,U276="n/a"),"n/a",U276/AJ276)</f>
        <v>2.5401840419585087</v>
      </c>
      <c r="Y276" s="753"/>
      <c r="Z276" s="738">
        <f>IF(OR(AC276&lt;0.01,AC276="n/a"),"n/a",M276/AC276*100)</f>
        <v>30.344827586206897</v>
      </c>
      <c r="AA276" s="999">
        <f>IF(OR(AC276&lt;0.01,AC276="n/a"),"n/a",I276/AC276)</f>
        <v>14.13793103448276</v>
      </c>
      <c r="AB276" s="1000">
        <v>12</v>
      </c>
      <c r="AC276" s="978">
        <v>1.45</v>
      </c>
      <c r="AD276" s="978" t="s">
        <v>137</v>
      </c>
      <c r="AE276" s="978">
        <v>3.9</v>
      </c>
      <c r="AF276" s="978">
        <v>1.44</v>
      </c>
      <c r="AG276" s="978">
        <v>7.6</v>
      </c>
      <c r="AH276" s="978">
        <v>2.4</v>
      </c>
      <c r="AI276" s="978">
        <v>7.33</v>
      </c>
      <c r="AJ276" s="978">
        <v>5</v>
      </c>
      <c r="AK276" s="978" t="s">
        <v>137</v>
      </c>
      <c r="AL276" s="991">
        <v>154.78</v>
      </c>
      <c r="AM276" s="985">
        <v>3.4000000000000004</v>
      </c>
      <c r="AN276" s="978">
        <v>0.14000000000000001</v>
      </c>
      <c r="AO276" s="838">
        <f>IF(U276="n/a","n/a",IF(AA276&lt;0,"n/a",IF(AA276="n/a","n/a",J276+U276-AA276)))</f>
        <v>0.70933063872441693</v>
      </c>
      <c r="AP276" s="839">
        <f>IF(U276="n/a","n/a",J276+U276)</f>
        <v>14.847261673207177</v>
      </c>
      <c r="AQ276" s="1001">
        <f>IF(OR(AC276&lt;0.01,AF276="n/a"),"n/a",(I276/SQRT(22.5*AC276*(I276/AF276))-1)*100)</f>
        <v>-4.8775743472184052</v>
      </c>
      <c r="AR276" s="738">
        <f>INDEX(Historical!$C$7:$C$1442,MATCH(B276,Historical!$B$7:$B$1449,0))*IF(AH276="n/a",1.03,IF(AH276&lt;0,1.01,IF(AH276&gt;10,1.1,(1+AH276/100))))</f>
        <v>0.40960000000000002</v>
      </c>
      <c r="AS276" s="999">
        <f>IF($AI276="n/a",1.03*AR276,IF($AI276&lt;0,1.01*AR276,IF($AI276&gt;10,1.1*AR276,(1+$AI276/100)*AR276)))</f>
        <v>0.43962367999999996</v>
      </c>
      <c r="AT276" s="999">
        <f>IF($AK276="n/a",1.03*AS276,IF($AK276&lt;0,1.01*AS276,IF($AK276&gt;10,1.1*AS276,(1+$AK276/100)*AS276)))</f>
        <v>0.45281239039999999</v>
      </c>
      <c r="AU276" s="999">
        <f>IF($AK276="n/a",1.03*AT276,IF($AK276&lt;0,1.01*AT276,IF($AK276&gt;10,1.1*AT276,(1+$AK276/100)*AT276)))</f>
        <v>0.46639676211199999</v>
      </c>
      <c r="AV276" s="999">
        <f>IF($AK276="n/a",1.03*AU276,IF($AK276&lt;0,1.01*AU276,IF($AK276&gt;10,1.1*AU276,(1+$AK276/100)*AU276)))</f>
        <v>0.48038866497535998</v>
      </c>
      <c r="AW276" s="738">
        <f>SUM(AR276:AV276)</f>
        <v>2.2488214974873597</v>
      </c>
      <c r="AX276" s="846">
        <f>AW276/I276*100</f>
        <v>10.969860963352975</v>
      </c>
      <c r="AY276" s="1080">
        <v>0.91</v>
      </c>
      <c r="AZ276" s="985">
        <v>10.57</v>
      </c>
      <c r="BA276" s="985">
        <v>-21.9</v>
      </c>
      <c r="BB276" s="985">
        <v>-2.2599999999999998</v>
      </c>
      <c r="BC276" s="985">
        <v>-12.11</v>
      </c>
      <c r="BE276" s="700">
        <v>2013</v>
      </c>
      <c r="BF276" s="1013">
        <f>IF(BE276&gt;2008,0,IF(BE276&gt;2001,1,IF(BE276&gt;1990,2,IF(BE276&gt;1980,3,IF(BE276&gt;1973,4,IF(BE276&gt;1970,5,IF(BE276&gt;1960,6,IF(BE276&gt;1958,7,IF(BE276&gt;1953,8,9)))))))))</f>
        <v>0</v>
      </c>
      <c r="BG276" s="995">
        <v>0.8</v>
      </c>
    </row>
    <row r="277" spans="1:59" ht="11.25" customHeight="1" x14ac:dyDescent="0.2">
      <c r="A277" s="984" t="s">
        <v>1200</v>
      </c>
      <c r="B277" s="988" t="s">
        <v>1201</v>
      </c>
      <c r="C277" s="1070" t="s">
        <v>108</v>
      </c>
      <c r="D277" s="1070" t="s">
        <v>4393</v>
      </c>
      <c r="E277" s="828">
        <v>9</v>
      </c>
      <c r="F277" s="1148">
        <v>431</v>
      </c>
      <c r="G277" s="1133" t="s">
        <v>37</v>
      </c>
      <c r="H277" s="1133" t="s">
        <v>37</v>
      </c>
      <c r="I277" s="987">
        <v>28.18</v>
      </c>
      <c r="J277" s="738">
        <f>(M277/I277)*100</f>
        <v>2.6969481902058199</v>
      </c>
      <c r="K277" s="990">
        <v>0.19</v>
      </c>
      <c r="L277" s="1000">
        <v>4</v>
      </c>
      <c r="M277" s="729">
        <f>K277*L277</f>
        <v>0.76</v>
      </c>
      <c r="N277" s="983" t="s">
        <v>435</v>
      </c>
      <c r="O277" s="835">
        <v>0.17</v>
      </c>
      <c r="P277" s="973">
        <v>43510</v>
      </c>
      <c r="Q277" s="973">
        <v>43518</v>
      </c>
      <c r="R277" s="729">
        <f>(K277-O277)/O277*100</f>
        <v>11.764705882352935</v>
      </c>
      <c r="S277" s="795">
        <f>IF(INDEX(Historical!$D$7:$D$1442,MATCH(B277,Historical!$B$7:$B$1449,0))=0,"n/a",(INDEX(Historical!$C$7:$C$1442,MATCH(B277,Historical!$B$7:$B$1449,0))/INDEX(Historical!$D$7:$D$1442,MATCH(B277,Historical!$B$7:$B$1449,0))-1)*100)</f>
        <v>28.000000000000004</v>
      </c>
      <c r="T277" s="795">
        <f>IF(INDEX(Historical!$F$7:$F$1442,MATCH(B277,Historical!$B$7:$B$1449,0))=0,"n/a",((INDEX(Historical!$C$7:$C$1442,MATCH(B277,Historical!$B$7:$B$1449,0))/INDEX(Historical!$F$7:$F$1442,MATCH(B277,Historical!$B$7:$B$1449,0)))^(1/3)-1)*100)</f>
        <v>18.205065790529893</v>
      </c>
      <c r="U277" s="795">
        <f>IF(INDEX(Historical!$H$7:$H$1442,MATCH(B277,Historical!$B$7:$B$1449,0))=0,"n/a",((INDEX(Historical!$C$7:$C$1442,MATCH(B277,Historical!$B$7:$B$1449,0))/INDEX(Historical!$H$7:$H$1442,MATCH(B277,Historical!$B$7:$B$1449,0)))^(1/5)-1)*100)</f>
        <v>26.19146889603865</v>
      </c>
      <c r="V277" s="795">
        <f>IF(INDEX(Historical!$O$7:$O$1442,MATCH(B277,Historical!$B$7:$B$1449,0))=0,"n/a",((INDEX(Historical!$C$7:$C$1442,MATCH(B277,Historical!$B$7:$B$1449,0))/INDEX(Historical!$O$7:$O$1442,MATCH(B277,Historical!$B$7:$B$1449,0)))^(1/10)-1)*100)</f>
        <v>2.098100681516013</v>
      </c>
      <c r="W277" s="796">
        <f>IF(OR(U277&lt;=0,U277="n/a",V277&lt;=0,V277="n/a"),"n/a",U277/V277)</f>
        <v>12.483418515985431</v>
      </c>
      <c r="X277" s="797">
        <f>IF(OR(AJ277&lt;=0,AJ277="n/a",U277&lt;=0,U277="n/a"),"n/a",U277/AJ277)</f>
        <v>2.1122152335515039</v>
      </c>
      <c r="Y277" s="764" t="s">
        <v>4019</v>
      </c>
      <c r="Z277" s="738">
        <f>IF(OR(AC277&lt;0.01,AC277="n/a"),"n/a",M277/AC277*100)</f>
        <v>37.073170731707322</v>
      </c>
      <c r="AA277" s="999">
        <f>IF(OR(AC277&lt;0.01,AC277="n/a"),"n/a",I277/AC277)</f>
        <v>13.746341463414636</v>
      </c>
      <c r="AB277" s="1000">
        <v>12</v>
      </c>
      <c r="AC277" s="978">
        <v>2.0499999999999998</v>
      </c>
      <c r="AD277" s="978">
        <v>1.53</v>
      </c>
      <c r="AE277" s="978">
        <v>4.99</v>
      </c>
      <c r="AF277" s="978">
        <v>1.46</v>
      </c>
      <c r="AG277" s="978">
        <v>10.9</v>
      </c>
      <c r="AH277" s="978">
        <v>1.4000000000000001</v>
      </c>
      <c r="AI277" s="978">
        <v>5.81</v>
      </c>
      <c r="AJ277" s="978">
        <v>12.4</v>
      </c>
      <c r="AK277" s="978">
        <v>9</v>
      </c>
      <c r="AL277" s="991">
        <v>577.41</v>
      </c>
      <c r="AM277" s="985">
        <v>0.70000000000000007</v>
      </c>
      <c r="AN277" s="978">
        <v>0.09</v>
      </c>
      <c r="AO277" s="838">
        <f>IF(U277="n/a","n/a",IF(AA277&lt;0,"n/a",IF(AA277="n/a","n/a",J277+U277-AA277)))</f>
        <v>15.142075622829834</v>
      </c>
      <c r="AP277" s="839">
        <f>IF(U277="n/a","n/a",J277+U277)</f>
        <v>28.88841708624447</v>
      </c>
      <c r="AQ277" s="1001">
        <f>IF(OR(AC277&lt;0.01,AF277="n/a"),"n/a",(I277/SQRT(22.5*AC277*(I277/AF277))-1)*100)</f>
        <v>-5.5550518106850415</v>
      </c>
      <c r="AR277" s="738">
        <f>INDEX(Historical!$C$7:$C$1442,MATCH(B277,Historical!$B$7:$B$1449,0))*IF(AH277="n/a",1.03,IF(AH277&lt;0,1.01,IF(AH277&gt;10,1.1,(1+AH277/100))))</f>
        <v>0.64895999999999998</v>
      </c>
      <c r="AS277" s="999">
        <f>IF($AI277="n/a",1.03*AR277,IF($AI277&lt;0,1.01*AR277,IF($AI277&gt;10,1.1*AR277,(1+$AI277/100)*AR277)))</f>
        <v>0.68666457599999997</v>
      </c>
      <c r="AT277" s="999">
        <f>IF($AK277="n/a",1.03*AS277,IF($AK277&lt;0,1.01*AS277,IF($AK277&gt;10,1.1*AS277,(1+$AK277/100)*AS277)))</f>
        <v>0.74846438784000002</v>
      </c>
      <c r="AU277" s="999">
        <f>IF($AK277="n/a",1.03*AT277,IF($AK277&lt;0,1.01*AT277,IF($AK277&gt;10,1.1*AT277,(1+$AK277/100)*AT277)))</f>
        <v>0.81582618274560004</v>
      </c>
      <c r="AV277" s="999">
        <f>IF($AK277="n/a",1.03*AU277,IF($AK277&lt;0,1.01*AU277,IF($AK277&gt;10,1.1*AU277,(1+$AK277/100)*AU277)))</f>
        <v>0.88925053919270414</v>
      </c>
      <c r="AW277" s="738">
        <f>SUM(AR277:AV277)</f>
        <v>3.789165685778304</v>
      </c>
      <c r="AX277" s="846">
        <f>AW277/I277*100</f>
        <v>13.446294129802355</v>
      </c>
      <c r="AY277" s="1080">
        <v>0.99</v>
      </c>
      <c r="AZ277" s="985">
        <v>23.7</v>
      </c>
      <c r="BA277" s="985">
        <v>-19.489999999999998</v>
      </c>
      <c r="BB277" s="985">
        <v>6.6000000000000005</v>
      </c>
      <c r="BC277" s="985">
        <v>-5.13</v>
      </c>
      <c r="BE277" s="700">
        <v>2011</v>
      </c>
      <c r="BF277" s="1013">
        <f>IF(BE277&gt;2008,0,IF(BE277&gt;2001,1,IF(BE277&gt;1990,2,IF(BE277&gt;1980,3,IF(BE277&gt;1973,4,IF(BE277&gt;1970,5,IF(BE277&gt;1960,6,IF(BE277&gt;1958,7,IF(BE277&gt;1953,8,9)))))))))</f>
        <v>0</v>
      </c>
      <c r="BG277" s="995">
        <v>1.4000000000000001</v>
      </c>
    </row>
    <row r="278" spans="1:59" s="874" customFormat="1" ht="11.25" customHeight="1" x14ac:dyDescent="0.2">
      <c r="A278" s="733" t="s">
        <v>580</v>
      </c>
      <c r="B278" s="882" t="s">
        <v>581</v>
      </c>
      <c r="C278" s="1070" t="s">
        <v>108</v>
      </c>
      <c r="D278" s="1070" t="s">
        <v>4397</v>
      </c>
      <c r="E278" s="854">
        <v>20</v>
      </c>
      <c r="F278" s="1148">
        <v>166</v>
      </c>
      <c r="G278" s="1272" t="s">
        <v>106</v>
      </c>
      <c r="H278" s="1272" t="s">
        <v>106</v>
      </c>
      <c r="I278" s="855">
        <v>218.63</v>
      </c>
      <c r="J278" s="856">
        <f>(M278/I278)*100</f>
        <v>1.1709280519599323</v>
      </c>
      <c r="K278" s="880">
        <v>0.64</v>
      </c>
      <c r="L278" s="858">
        <v>4</v>
      </c>
      <c r="M278" s="859">
        <f>K278*L278</f>
        <v>2.56</v>
      </c>
      <c r="N278" s="860" t="s">
        <v>327</v>
      </c>
      <c r="O278" s="881">
        <v>0.56000000000000005</v>
      </c>
      <c r="P278" s="862">
        <v>43250</v>
      </c>
      <c r="Q278" s="862">
        <v>43270</v>
      </c>
      <c r="R278" s="859">
        <f>(K278-O278)/O278*100</f>
        <v>14.285714285714276</v>
      </c>
      <c r="S278" s="795">
        <f>IF(INDEX(Historical!$D$7:$D$1442,MATCH(B278,Historical!$B$7:$B$1449,0))=0,"n/a",(INDEX(Historical!$C$7:$C$1442,MATCH(B278,Historical!$B$7:$B$1449,0))/INDEX(Historical!$D$7:$D$1442,MATCH(B278,Historical!$B$7:$B$1449,0))-1)*100)</f>
        <v>13.761467889908241</v>
      </c>
      <c r="T278" s="795">
        <f>IF(INDEX(Historical!$F$7:$F$1442,MATCH(B278,Historical!$B$7:$B$1449,0))=0,"n/a",((INDEX(Historical!$C$7:$C$1442,MATCH(B278,Historical!$B$7:$B$1449,0))/INDEX(Historical!$F$7:$F$1442,MATCH(B278,Historical!$B$7:$B$1449,0)))^(1/3)-1)*100)</f>
        <v>13.19272714569264</v>
      </c>
      <c r="U278" s="795">
        <f>IF(INDEX(Historical!$H$7:$H$1442,MATCH(B278,Historical!$B$7:$B$1449,0))=0,"n/a",((INDEX(Historical!$C$7:$C$1442,MATCH(B278,Historical!$B$7:$B$1449,0))/INDEX(Historical!$H$7:$H$1442,MATCH(B278,Historical!$B$7:$B$1449,0)))^(1/5)-1)*100)</f>
        <v>12.767137012376306</v>
      </c>
      <c r="V278" s="795">
        <f>IF(INDEX(Historical!$O$7:$O$1442,MATCH(B278,Historical!$B$7:$B$1449,0))=0,"n/a",((INDEX(Historical!$C$7:$C$1442,MATCH(B278,Historical!$B$7:$B$1449,0))/INDEX(Historical!$O$7:$O$1442,MATCH(B278,Historical!$B$7:$B$1449,0)))^(1/10)-1)*100)</f>
        <v>14.153905529404565</v>
      </c>
      <c r="W278" s="863">
        <f>IF(OR(U278&lt;=0,U278="n/a",V278&lt;=0,V278="n/a"),"n/a",U278/V278)</f>
        <v>0.90202220057585769</v>
      </c>
      <c r="X278" s="864">
        <f>IF(OR(AJ278&lt;=0,AJ278="n/a",U278&lt;=0,U278="n/a"),"n/a",U278/AJ278)</f>
        <v>1.1821423159607689</v>
      </c>
      <c r="Y278" s="882"/>
      <c r="Z278" s="856">
        <f>IF(OR(AC278&lt;0.01,AC278="n/a"),"n/a",M278/AC278*100)</f>
        <v>32.947232947232955</v>
      </c>
      <c r="AA278" s="866">
        <f>IF(OR(AC278&lt;0.01,AC278="n/a"),"n/a",I278/AC278)</f>
        <v>28.137709137709138</v>
      </c>
      <c r="AB278" s="858">
        <v>8</v>
      </c>
      <c r="AC278" s="867">
        <v>7.77</v>
      </c>
      <c r="AD278" s="867">
        <v>2.39</v>
      </c>
      <c r="AE278" s="867">
        <v>6.05</v>
      </c>
      <c r="AF278" s="867">
        <v>15.4</v>
      </c>
      <c r="AG278" s="867">
        <v>50.8</v>
      </c>
      <c r="AH278" s="867">
        <v>14.099999999999998</v>
      </c>
      <c r="AI278" s="867">
        <v>9.83</v>
      </c>
      <c r="AJ278" s="867">
        <v>10.8</v>
      </c>
      <c r="AK278" s="867">
        <v>11.75</v>
      </c>
      <c r="AL278" s="868">
        <v>8300</v>
      </c>
      <c r="AM278" s="869">
        <v>1.7000000000000002</v>
      </c>
      <c r="AN278" s="867">
        <v>1.06</v>
      </c>
      <c r="AO278" s="870">
        <f>IF(U278="n/a","n/a",IF(AA278&lt;0,"n/a",IF(AA278="n/a","n/a",J278+U278-AA278)))</f>
        <v>-14.199644073372898</v>
      </c>
      <c r="AP278" s="871">
        <f>IF(U278="n/a","n/a",J278+U278)</f>
        <v>13.938065064336239</v>
      </c>
      <c r="AQ278" s="872">
        <f>IF(OR(AC278&lt;0.01,AF278="n/a"),"n/a",(I278/SQRT(22.5*AC278*(I278/AF278))-1)*100)</f>
        <v>338.84733904512512</v>
      </c>
      <c r="AR278" s="738">
        <f>INDEX(Historical!$C$7:$C$1442,MATCH(B278,Historical!$B$7:$B$1449,0))*IF(AH278="n/a",1.03,IF(AH278&lt;0,1.01,IF(AH278&gt;10,1.1,(1+AH278/100))))</f>
        <v>2.7280000000000002</v>
      </c>
      <c r="AS278" s="866">
        <f>IF($AI278="n/a",1.03*AR278,IF($AI278&lt;0,1.01*AR278,IF($AI278&gt;10,1.1*AR278,(1+$AI278/100)*AR278)))</f>
        <v>2.9961624000000002</v>
      </c>
      <c r="AT278" s="866">
        <f>IF($AK278="n/a",1.03*AS278,IF($AK278&lt;0,1.01*AS278,IF($AK278&gt;10,1.1*AS278,(1+$AK278/100)*AS278)))</f>
        <v>3.2957786400000004</v>
      </c>
      <c r="AU278" s="866">
        <f>IF($AK278="n/a",1.03*AT278,IF($AK278&lt;0,1.01*AT278,IF($AK278&gt;10,1.1*AT278,(1+$AK278/100)*AT278)))</f>
        <v>3.6253565040000009</v>
      </c>
      <c r="AV278" s="866">
        <f>IF($AK278="n/a",1.03*AU278,IF($AK278&lt;0,1.01*AU278,IF($AK278&gt;10,1.1*AU278,(1+$AK278/100)*AU278)))</f>
        <v>3.9878921544000012</v>
      </c>
      <c r="AW278" s="856">
        <f>SUM(AR278:AV278)</f>
        <v>16.633189698400002</v>
      </c>
      <c r="AX278" s="873">
        <f>AW278/I278*100</f>
        <v>7.6079173482138787</v>
      </c>
      <c r="AY278" s="1081">
        <v>1.05</v>
      </c>
      <c r="AZ278" s="869">
        <v>18.509999999999998</v>
      </c>
      <c r="BA278" s="869">
        <v>-8.1199999999999992</v>
      </c>
      <c r="BB278" s="869">
        <v>1.78</v>
      </c>
      <c r="BC278" s="869">
        <v>2.85</v>
      </c>
      <c r="BD278" s="1033"/>
      <c r="BE278" s="700">
        <v>1999</v>
      </c>
      <c r="BF278" s="1013">
        <f>IF(BE278&gt;2008,0,IF(BE278&gt;2001,1,IF(BE278&gt;1990,2,IF(BE278&gt;1980,3,IF(BE278&gt;1973,4,IF(BE278&gt;1970,5,IF(BE278&gt;1960,6,IF(BE278&gt;1958,7,IF(BE278&gt;1953,8,9)))))))))</f>
        <v>2</v>
      </c>
      <c r="BG278" s="931">
        <v>19.8</v>
      </c>
    </row>
    <row r="279" spans="1:59" ht="11.25" customHeight="1" x14ac:dyDescent="0.2">
      <c r="A279" s="976" t="s">
        <v>586</v>
      </c>
      <c r="B279" s="988" t="s">
        <v>587</v>
      </c>
      <c r="C279" s="1070" t="s">
        <v>112</v>
      </c>
      <c r="D279" s="1070" t="s">
        <v>4417</v>
      </c>
      <c r="E279" s="828">
        <v>17</v>
      </c>
      <c r="F279" s="1148">
        <v>188</v>
      </c>
      <c r="G279" s="1148" t="s">
        <v>115</v>
      </c>
      <c r="H279" s="1148" t="s">
        <v>115</v>
      </c>
      <c r="I279" s="987">
        <v>177.57</v>
      </c>
      <c r="J279" s="738">
        <f>(M279/I279)*100</f>
        <v>1.4642112969533143</v>
      </c>
      <c r="K279" s="990">
        <v>0.65</v>
      </c>
      <c r="L279" s="1000">
        <v>4</v>
      </c>
      <c r="M279" s="729">
        <f>K279*L279</f>
        <v>2.6</v>
      </c>
      <c r="N279" s="983" t="s">
        <v>588</v>
      </c>
      <c r="O279" s="831">
        <v>0.5</v>
      </c>
      <c r="P279" s="973">
        <v>43273</v>
      </c>
      <c r="Q279" s="973">
        <v>43290</v>
      </c>
      <c r="R279" s="729">
        <f>(K279-O279)/O279*100</f>
        <v>30.000000000000004</v>
      </c>
      <c r="S279" s="795">
        <f>IF(INDEX(Historical!$D$7:$D$1442,MATCH(B279,Historical!$B$7:$B$1449,0))=0,"n/a",(INDEX(Historical!$C$7:$C$1442,MATCH(B279,Historical!$B$7:$B$1449,0))/INDEX(Historical!$D$7:$D$1442,MATCH(B279,Historical!$B$7:$B$1449,0))-1)*100)</f>
        <v>27.777777777777768</v>
      </c>
      <c r="T279" s="795">
        <f>IF(INDEX(Historical!$F$7:$F$1442,MATCH(B279,Historical!$B$7:$B$1449,0))=0,"n/a",((INDEX(Historical!$C$7:$C$1442,MATCH(B279,Historical!$B$7:$B$1449,0))/INDEX(Historical!$F$7:$F$1442,MATCH(B279,Historical!$B$7:$B$1449,0)))^(1/3)-1)*100)</f>
        <v>36.71886432341158</v>
      </c>
      <c r="U279" s="795">
        <f>IF(INDEX(Historical!$H$7:$H$1442,MATCH(B279,Historical!$B$7:$B$1449,0))=0,"n/a",((INDEX(Historical!$C$7:$C$1442,MATCH(B279,Historical!$B$7:$B$1449,0))/INDEX(Historical!$H$7:$H$1442,MATCH(B279,Historical!$B$7:$B$1449,0)))^(1/5)-1)*100)</f>
        <v>31.722501143559857</v>
      </c>
      <c r="V279" s="795">
        <f>IF(INDEX(Historical!$O$7:$O$1442,MATCH(B279,Historical!$B$7:$B$1449,0))=0,"n/a",((INDEX(Historical!$C$7:$C$1442,MATCH(B279,Historical!$B$7:$B$1449,0))/INDEX(Historical!$O$7:$O$1442,MATCH(B279,Historical!$B$7:$B$1449,0)))^(1/10)-1)*100)</f>
        <v>18.256749658914686</v>
      </c>
      <c r="W279" s="796">
        <f>IF(OR(U279&lt;=0,U279="n/a",V279&lt;=0,V279="n/a"),"n/a",U279/V279)</f>
        <v>1.7375766078968995</v>
      </c>
      <c r="X279" s="797">
        <f>IF(OR(AJ279&lt;=0,AJ279="n/a",U279&lt;=0,U279="n/a"),"n/a",U279/AJ279)</f>
        <v>6.6088544049083033</v>
      </c>
      <c r="Y279" s="988"/>
      <c r="Z279" s="738">
        <f>IF(OR(AC279&lt;0.01,AC279="n/a"),"n/a",M279/AC279*100)</f>
        <v>22.907488986784141</v>
      </c>
      <c r="AA279" s="999">
        <f>IF(OR(AC279&lt;0.01,AC279="n/a"),"n/a",I279/AC279)</f>
        <v>15.644933920704846</v>
      </c>
      <c r="AB279" s="1000">
        <v>5</v>
      </c>
      <c r="AC279" s="978">
        <v>11.35</v>
      </c>
      <c r="AD279" s="978">
        <v>1.61</v>
      </c>
      <c r="AE279" s="978">
        <v>0.67</v>
      </c>
      <c r="AF279" s="978">
        <v>2.41</v>
      </c>
      <c r="AG279" s="978">
        <v>25.900000000000002</v>
      </c>
      <c r="AH279" s="978">
        <v>-2.2999999999999998</v>
      </c>
      <c r="AI279" s="978">
        <v>12.19</v>
      </c>
      <c r="AJ279" s="978">
        <v>4.8</v>
      </c>
      <c r="AK279" s="978">
        <v>9.7100000000000009</v>
      </c>
      <c r="AL279" s="991">
        <v>46020</v>
      </c>
      <c r="AM279" s="985">
        <v>5.7</v>
      </c>
      <c r="AN279" s="978">
        <v>0.9</v>
      </c>
      <c r="AO279" s="838">
        <f>IF(U279="n/a","n/a",IF(AA279&lt;0,"n/a",IF(AA279="n/a","n/a",J279+U279-AA279)))</f>
        <v>17.541778519808325</v>
      </c>
      <c r="AP279" s="839">
        <f>IF(U279="n/a","n/a",J279+U279)</f>
        <v>33.186712440513169</v>
      </c>
      <c r="AQ279" s="1001">
        <f>IF(OR(AC279&lt;0.01,AF279="n/a"),"n/a",(I279/SQRT(22.5*AC279*(I279/AF279))-1)*100)</f>
        <v>29.450618210443768</v>
      </c>
      <c r="AR279" s="738">
        <f>INDEX(Historical!$C$7:$C$1442,MATCH(B279,Historical!$B$7:$B$1449,0))*IF(AH279="n/a",1.03,IF(AH279&lt;0,1.01,IF(AH279&gt;10,1.1,(1+AH279/100))))</f>
        <v>2.323</v>
      </c>
      <c r="AS279" s="999">
        <f>IF($AI279="n/a",1.03*AR279,IF($AI279&lt;0,1.01*AR279,IF($AI279&gt;10,1.1*AR279,(1+$AI279/100)*AR279)))</f>
        <v>2.5553000000000003</v>
      </c>
      <c r="AT279" s="999">
        <f>IF($AK279="n/a",1.03*AS279,IF($AK279&lt;0,1.01*AS279,IF($AK279&gt;10,1.1*AS279,(1+$AK279/100)*AS279)))</f>
        <v>2.8034196300000005</v>
      </c>
      <c r="AU279" s="999">
        <f>IF($AK279="n/a",1.03*AT279,IF($AK279&lt;0,1.01*AT279,IF($AK279&gt;10,1.1*AT279,(1+$AK279/100)*AT279)))</f>
        <v>3.0756316760730003</v>
      </c>
      <c r="AV279" s="999">
        <f>IF($AK279="n/a",1.03*AU279,IF($AK279&lt;0,1.01*AU279,IF($AK279&gt;10,1.1*AU279,(1+$AK279/100)*AU279)))</f>
        <v>3.3742755118196883</v>
      </c>
      <c r="AW279" s="738">
        <f>SUM(AR279:AV279)</f>
        <v>14.131626817892689</v>
      </c>
      <c r="AX279" s="846">
        <f>AW279/I279*100</f>
        <v>7.9583413965718819</v>
      </c>
      <c r="AY279" s="1080">
        <v>1.63</v>
      </c>
      <c r="AZ279" s="985">
        <v>17.64</v>
      </c>
      <c r="BA279" s="985">
        <v>-33.54</v>
      </c>
      <c r="BB279" s="985">
        <v>-5.0500000000000007</v>
      </c>
      <c r="BC279" s="985">
        <v>-21.88</v>
      </c>
      <c r="BE279" s="700">
        <v>2002</v>
      </c>
      <c r="BF279" s="1013">
        <f>IF(BE279&gt;2008,0,IF(BE279&gt;2001,1,IF(BE279&gt;1990,2,IF(BE279&gt;1980,3,IF(BE279&gt;1973,4,IF(BE279&gt;1970,5,IF(BE279&gt;1960,6,IF(BE279&gt;1958,7,IF(BE279&gt;1953,8,9)))))))))</f>
        <v>1</v>
      </c>
      <c r="BG279" s="995">
        <v>9.5</v>
      </c>
    </row>
    <row r="280" spans="1:59" ht="11.25" customHeight="1" x14ac:dyDescent="0.2">
      <c r="A280" s="984" t="s">
        <v>236</v>
      </c>
      <c r="B280" s="988" t="s">
        <v>237</v>
      </c>
      <c r="C280" s="1070" t="s">
        <v>112</v>
      </c>
      <c r="D280" s="1070" t="s">
        <v>213</v>
      </c>
      <c r="E280" s="828">
        <v>27</v>
      </c>
      <c r="F280" s="1148">
        <v>106</v>
      </c>
      <c r="G280" s="1136" t="s">
        <v>106</v>
      </c>
      <c r="H280" s="1136" t="s">
        <v>106</v>
      </c>
      <c r="I280" s="978">
        <v>47.78</v>
      </c>
      <c r="J280" s="738">
        <f>(M280/I280)*100</f>
        <v>1.213897028045207</v>
      </c>
      <c r="K280" s="997">
        <v>0.14499999999999999</v>
      </c>
      <c r="L280" s="1000">
        <v>4</v>
      </c>
      <c r="M280" s="729">
        <f>K280*L280</f>
        <v>0.57999999999999996</v>
      </c>
      <c r="N280" s="983" t="s">
        <v>169</v>
      </c>
      <c r="O280" s="832">
        <v>0.12</v>
      </c>
      <c r="P280" s="973">
        <v>43496</v>
      </c>
      <c r="Q280" s="973">
        <v>43511</v>
      </c>
      <c r="R280" s="729">
        <f>(K280-O280)/O280*100</f>
        <v>20.833333333333329</v>
      </c>
      <c r="S280" s="795">
        <f>IF(INDEX(Historical!$D$7:$D$1442,MATCH(B280,Historical!$B$7:$B$1449,0))=0,"n/a",(INDEX(Historical!$C$7:$C$1442,MATCH(B280,Historical!$B$7:$B$1449,0))/INDEX(Historical!$D$7:$D$1442,MATCH(B280,Historical!$B$7:$B$1449,0))-1)*100)</f>
        <v>10.650887573964507</v>
      </c>
      <c r="T280" s="795">
        <f>IF(INDEX(Historical!$F$7:$F$1442,MATCH(B280,Historical!$B$7:$B$1449,0))=0,"n/a",((INDEX(Historical!$C$7:$C$1442,MATCH(B280,Historical!$B$7:$B$1449,0))/INDEX(Historical!$F$7:$F$1442,MATCH(B280,Historical!$B$7:$B$1449,0)))^(1/3)-1)*100)</f>
        <v>6.917810999860885</v>
      </c>
      <c r="U280" s="795">
        <f>IF(INDEX(Historical!$H$7:$H$1442,MATCH(B280,Historical!$B$7:$B$1449,0))=0,"n/a",((INDEX(Historical!$C$7:$C$1442,MATCH(B280,Historical!$B$7:$B$1449,0))/INDEX(Historical!$H$7:$H$1442,MATCH(B280,Historical!$B$7:$B$1449,0)))^(1/5)-1)*100)</f>
        <v>8.9171716682548521</v>
      </c>
      <c r="V280" s="795">
        <f>IF(INDEX(Historical!$O$7:$O$1442,MATCH(B280,Historical!$B$7:$B$1449,0))=0,"n/a",((INDEX(Historical!$C$7:$C$1442,MATCH(B280,Historical!$B$7:$B$1449,0))/INDEX(Historical!$O$7:$O$1442,MATCH(B280,Historical!$B$7:$B$1449,0)))^(1/10)-1)*100)</f>
        <v>6.5664849986184715</v>
      </c>
      <c r="W280" s="796">
        <f>IF(OR(U280&lt;=0,U280="n/a",V280&lt;=0,V280="n/a"),"n/a",U280/V280)</f>
        <v>1.3579824929366233</v>
      </c>
      <c r="X280" s="797">
        <f>IF(OR(AJ280&lt;=0,AJ280="n/a",U280&lt;=0,U280="n/a"),"n/a",U280/AJ280)</f>
        <v>5.5732322926592825</v>
      </c>
      <c r="Y280" s="749"/>
      <c r="Z280" s="738">
        <f>IF(OR(AC280&lt;0.01,AC280="n/a"),"n/a",M280/AC280*100)</f>
        <v>27.102803738317753</v>
      </c>
      <c r="AA280" s="999">
        <f>IF(OR(AC280&lt;0.01,AC280="n/a"),"n/a",I280/AC280)</f>
        <v>22.327102803738317</v>
      </c>
      <c r="AB280" s="1000">
        <v>12</v>
      </c>
      <c r="AC280" s="978">
        <v>2.14</v>
      </c>
      <c r="AD280" s="978">
        <v>1.66</v>
      </c>
      <c r="AE280" s="978">
        <v>1.75</v>
      </c>
      <c r="AF280" s="978">
        <v>3.04</v>
      </c>
      <c r="AG280" s="978">
        <v>12.4</v>
      </c>
      <c r="AH280" s="978">
        <v>8.4</v>
      </c>
      <c r="AI280" s="978">
        <v>7.91</v>
      </c>
      <c r="AJ280" s="978">
        <v>1.6</v>
      </c>
      <c r="AK280" s="978">
        <v>13.4</v>
      </c>
      <c r="AL280" s="991">
        <v>2220</v>
      </c>
      <c r="AM280" s="985">
        <v>1.0999999999999999</v>
      </c>
      <c r="AN280" s="978">
        <v>0.3</v>
      </c>
      <c r="AO280" s="838">
        <f>IF(U280="n/a","n/a",IF(AA280&lt;0,"n/a",IF(AA280="n/a","n/a",J280+U280-AA280)))</f>
        <v>-12.196034107438258</v>
      </c>
      <c r="AP280" s="839">
        <f>IF(U280="n/a","n/a",J280+U280)</f>
        <v>10.131068696300058</v>
      </c>
      <c r="AQ280" s="1001">
        <f>IF(OR(AC280&lt;0.01,AF280="n/a"),"n/a",(I280/SQRT(22.5*AC280*(I280/AF280))-1)*100)</f>
        <v>73.684762362882267</v>
      </c>
      <c r="AR280" s="738">
        <f>INDEX(Historical!$C$7:$C$1442,MATCH(B280,Historical!$B$7:$B$1449,0))*IF(AH280="n/a",1.03,IF(AH280&lt;0,1.01,IF(AH280&gt;10,1.1,(1+AH280/100))))</f>
        <v>0.50677000000000005</v>
      </c>
      <c r="AS280" s="999">
        <f>IF($AI280="n/a",1.03*AR280,IF($AI280&lt;0,1.01*AR280,IF($AI280&gt;10,1.1*AR280,(1+$AI280/100)*AR280)))</f>
        <v>0.54685550700000007</v>
      </c>
      <c r="AT280" s="999">
        <f>IF($AK280="n/a",1.03*AS280,IF($AK280&lt;0,1.01*AS280,IF($AK280&gt;10,1.1*AS280,(1+$AK280/100)*AS280)))</f>
        <v>0.6015410577000001</v>
      </c>
      <c r="AU280" s="999">
        <f>IF($AK280="n/a",1.03*AT280,IF($AK280&lt;0,1.01*AT280,IF($AK280&gt;10,1.1*AT280,(1+$AK280/100)*AT280)))</f>
        <v>0.66169516347000013</v>
      </c>
      <c r="AV280" s="999">
        <f>IF($AK280="n/a",1.03*AU280,IF($AK280&lt;0,1.01*AU280,IF($AK280&gt;10,1.1*AU280,(1+$AK280/100)*AU280)))</f>
        <v>0.7278646798170002</v>
      </c>
      <c r="AW280" s="738">
        <f>SUM(AR280:AV280)</f>
        <v>3.0447264079870004</v>
      </c>
      <c r="AX280" s="846">
        <f>AW280/I280*100</f>
        <v>6.3723867894244464</v>
      </c>
      <c r="AY280" s="1080">
        <v>1.36</v>
      </c>
      <c r="AZ280" s="985">
        <v>24.27</v>
      </c>
      <c r="BA280" s="985">
        <v>-7.13</v>
      </c>
      <c r="BB280" s="985">
        <v>9.35</v>
      </c>
      <c r="BC280" s="985">
        <v>4.95</v>
      </c>
      <c r="BE280" s="700">
        <v>1993</v>
      </c>
      <c r="BF280" s="1013">
        <f>IF(BE280&gt;2008,0,IF(BE280&gt;2001,1,IF(BE280&gt;1990,2,IF(BE280&gt;1980,3,IF(BE280&gt;1973,4,IF(BE280&gt;1970,5,IF(BE280&gt;1960,6,IF(BE280&gt;1958,7,IF(BE280&gt;1953,8,9)))))))))</f>
        <v>2</v>
      </c>
      <c r="BG280" s="995">
        <v>7.3999999999999995</v>
      </c>
    </row>
    <row r="281" spans="1:59" ht="11.25" customHeight="1" x14ac:dyDescent="0.2">
      <c r="A281" s="984" t="s">
        <v>1181</v>
      </c>
      <c r="B281" s="988" t="s">
        <v>1182</v>
      </c>
      <c r="C281" s="1070" t="s">
        <v>108</v>
      </c>
      <c r="D281" s="1070" t="s">
        <v>118</v>
      </c>
      <c r="E281" s="828">
        <v>8</v>
      </c>
      <c r="F281" s="1148">
        <v>471</v>
      </c>
      <c r="G281" s="1119" t="s">
        <v>37</v>
      </c>
      <c r="H281" s="1119" t="s">
        <v>115</v>
      </c>
      <c r="I281" s="987">
        <v>70.22</v>
      </c>
      <c r="J281" s="738">
        <f>(M281/I281)*100</f>
        <v>2.6203360865850187</v>
      </c>
      <c r="K281" s="990">
        <v>0.46</v>
      </c>
      <c r="L281" s="1000">
        <v>4</v>
      </c>
      <c r="M281" s="729">
        <f>K281*L281</f>
        <v>1.84</v>
      </c>
      <c r="N281" s="983" t="s">
        <v>152</v>
      </c>
      <c r="O281" s="831">
        <v>0.44</v>
      </c>
      <c r="P281" s="694">
        <v>43173</v>
      </c>
      <c r="Q281" s="694">
        <v>43188</v>
      </c>
      <c r="R281" s="729">
        <f>(K281-O281)/O281*100</f>
        <v>4.5454545454545494</v>
      </c>
      <c r="S281" s="795">
        <f>IF(INDEX(Historical!$D$7:$D$1442,MATCH(B281,Historical!$B$7:$B$1449,0))=0,"n/a",(INDEX(Historical!$C$7:$C$1442,MATCH(B281,Historical!$B$7:$B$1449,0))/INDEX(Historical!$D$7:$D$1442,MATCH(B281,Historical!$B$7:$B$1449,0))-1)*100)</f>
        <v>4.5454545454545414</v>
      </c>
      <c r="T281" s="795">
        <f>IF(INDEX(Historical!$F$7:$F$1442,MATCH(B281,Historical!$B$7:$B$1449,0))=0,"n/a",((INDEX(Historical!$C$7:$C$1442,MATCH(B281,Historical!$B$7:$B$1449,0))/INDEX(Historical!$F$7:$F$1442,MATCH(B281,Historical!$B$7:$B$1449,0)))^(1/3)-1)*100)</f>
        <v>4.7689553171647248</v>
      </c>
      <c r="U281" s="795">
        <f>IF(INDEX(Historical!$H$7:$H$1442,MATCH(B281,Historical!$B$7:$B$1449,0))=0,"n/a",((INDEX(Historical!$C$7:$C$1442,MATCH(B281,Historical!$B$7:$B$1449,0))/INDEX(Historical!$H$7:$H$1442,MATCH(B281,Historical!$B$7:$B$1449,0)))^(1/5)-1)*100)</f>
        <v>28.754642068338931</v>
      </c>
      <c r="V281" s="795">
        <f>IF(INDEX(Historical!$O$7:$O$1442,MATCH(B281,Historical!$B$7:$B$1449,0))=0,"n/a",((INDEX(Historical!$C$7:$C$1442,MATCH(B281,Historical!$B$7:$B$1449,0))/INDEX(Historical!$O$7:$O$1442,MATCH(B281,Historical!$B$7:$B$1449,0)))^(1/10)-1)*100)</f>
        <v>13.916014412483912</v>
      </c>
      <c r="W281" s="796">
        <f>IF(OR(U281&lt;=0,U281="n/a",V281&lt;=0,V281="n/a"),"n/a",U281/V281)</f>
        <v>2.066298669721371</v>
      </c>
      <c r="X281" s="797">
        <f>IF(OR(AJ281&lt;=0,AJ281="n/a",U281&lt;=0,U281="n/a"),"n/a",U281/AJ281)</f>
        <v>3.6864925728639655</v>
      </c>
      <c r="Y281" s="753"/>
      <c r="Z281" s="738">
        <f>IF(OR(AC281&lt;0.01,AC281="n/a"),"n/a",M281/AC281*100)</f>
        <v>41.818181818181813</v>
      </c>
      <c r="AA281" s="999">
        <f>IF(OR(AC281&lt;0.01,AC281="n/a"),"n/a",I281/AC281)</f>
        <v>15.959090909090907</v>
      </c>
      <c r="AB281" s="1000">
        <v>12</v>
      </c>
      <c r="AC281" s="978">
        <v>4.4000000000000004</v>
      </c>
      <c r="AD281" s="978">
        <v>1.1200000000000001</v>
      </c>
      <c r="AE281" s="978">
        <v>2.3199999999999998</v>
      </c>
      <c r="AF281" s="978">
        <v>1.47</v>
      </c>
      <c r="AG281" s="978">
        <v>8.7999999999999989</v>
      </c>
      <c r="AH281" s="978">
        <v>1.0999999999999999</v>
      </c>
      <c r="AI281" s="978">
        <v>8.43</v>
      </c>
      <c r="AJ281" s="978">
        <v>7.8</v>
      </c>
      <c r="AK281" s="978">
        <v>14.2</v>
      </c>
      <c r="AL281" s="991">
        <v>1740</v>
      </c>
      <c r="AM281" s="985">
        <v>59.77</v>
      </c>
      <c r="AN281" s="978">
        <v>0</v>
      </c>
      <c r="AO281" s="838">
        <f>IF(U281="n/a","n/a",IF(AA281&lt;0,"n/a",IF(AA281="n/a","n/a",J281+U281-AA281)))</f>
        <v>15.415887245833044</v>
      </c>
      <c r="AP281" s="839">
        <f>IF(U281="n/a","n/a",J281+U281)</f>
        <v>31.374978154923951</v>
      </c>
      <c r="AQ281" s="1001">
        <f>IF(OR(AC281&lt;0.01,AF281="n/a"),"n/a",(I281/SQRT(22.5*AC281*(I281/AF281))-1)*100)</f>
        <v>2.1107538930452696</v>
      </c>
      <c r="AR281" s="738">
        <f>INDEX(Historical!$C$7:$C$1442,MATCH(B281,Historical!$B$7:$B$1449,0))*IF(AH281="n/a",1.03,IF(AH281&lt;0,1.01,IF(AH281&gt;10,1.1,(1+AH281/100))))</f>
        <v>1.8602399999999999</v>
      </c>
      <c r="AS281" s="999">
        <f>IF($AI281="n/a",1.03*AR281,IF($AI281&lt;0,1.01*AR281,IF($AI281&gt;10,1.1*AR281,(1+$AI281/100)*AR281)))</f>
        <v>2.0170582320000001</v>
      </c>
      <c r="AT281" s="999">
        <f>IF($AK281="n/a",1.03*AS281,IF($AK281&lt;0,1.01*AS281,IF($AK281&gt;10,1.1*AS281,(1+$AK281/100)*AS281)))</f>
        <v>2.2187640552000003</v>
      </c>
      <c r="AU281" s="999">
        <f>IF($AK281="n/a",1.03*AT281,IF($AK281&lt;0,1.01*AT281,IF($AK281&gt;10,1.1*AT281,(1+$AK281/100)*AT281)))</f>
        <v>2.4406404607200005</v>
      </c>
      <c r="AV281" s="999">
        <f>IF($AK281="n/a",1.03*AU281,IF($AK281&lt;0,1.01*AU281,IF($AK281&gt;10,1.1*AU281,(1+$AK281/100)*AU281)))</f>
        <v>2.6847045067920008</v>
      </c>
      <c r="AW281" s="738">
        <f>SUM(AR281:AV281)</f>
        <v>11.221407254712002</v>
      </c>
      <c r="AX281" s="846">
        <f>AW281/I281*100</f>
        <v>15.980357810754771</v>
      </c>
      <c r="AY281" s="1080">
        <v>0.84</v>
      </c>
      <c r="AZ281" s="985">
        <v>12.01</v>
      </c>
      <c r="BA281" s="985">
        <v>-18.060000000000002</v>
      </c>
      <c r="BB281" s="985">
        <v>2.15</v>
      </c>
      <c r="BC281" s="985">
        <v>-7.4700000000000006</v>
      </c>
      <c r="BE281" s="700">
        <v>2011</v>
      </c>
      <c r="BF281" s="1013">
        <f>IF(BE281&gt;2008,0,IF(BE281&gt;2001,1,IF(BE281&gt;1990,2,IF(BE281&gt;1980,3,IF(BE281&gt;1973,4,IF(BE281&gt;1970,5,IF(BE281&gt;1960,6,IF(BE281&gt;1958,7,IF(BE281&gt;1953,8,9)))))))))</f>
        <v>0</v>
      </c>
      <c r="BG281" s="995">
        <v>1.0999999999999999</v>
      </c>
    </row>
    <row r="282" spans="1:59" ht="11.25" customHeight="1" x14ac:dyDescent="0.2">
      <c r="A282" s="984" t="s">
        <v>3856</v>
      </c>
      <c r="B282" s="988" t="s">
        <v>3857</v>
      </c>
      <c r="C282" s="1070" t="s">
        <v>108</v>
      </c>
      <c r="D282" s="1070" t="s">
        <v>4401</v>
      </c>
      <c r="E282" s="828">
        <v>5</v>
      </c>
      <c r="F282" s="1148">
        <v>798</v>
      </c>
      <c r="G282" s="1089" t="s">
        <v>106</v>
      </c>
      <c r="H282" s="1089" t="s">
        <v>106</v>
      </c>
      <c r="I282" s="987">
        <v>22.18</v>
      </c>
      <c r="J282" s="738">
        <f>(M282/I282)*100</f>
        <v>3.6068530207394049</v>
      </c>
      <c r="K282" s="990">
        <v>0.2</v>
      </c>
      <c r="L282" s="1000">
        <v>4</v>
      </c>
      <c r="M282" s="729">
        <f>K282*L282</f>
        <v>0.8</v>
      </c>
      <c r="N282" s="983" t="s">
        <v>320</v>
      </c>
      <c r="O282" s="831">
        <v>0.18</v>
      </c>
      <c r="P282" s="694">
        <v>43167</v>
      </c>
      <c r="Q282" s="694">
        <v>43189</v>
      </c>
      <c r="R282" s="729">
        <f>(K282-O282)/O282*100</f>
        <v>11.111111111111121</v>
      </c>
      <c r="S282" s="795">
        <f>IF(INDEX(Historical!$D$7:$D$1442,MATCH(B282,Historical!$B$7:$B$1449,0))=0,"n/a",(INDEX(Historical!$C$7:$C$1442,MATCH(B282,Historical!$B$7:$B$1449,0))/INDEX(Historical!$D$7:$D$1442,MATCH(B282,Historical!$B$7:$B$1449,0))-1)*100)</f>
        <v>11.111111111111116</v>
      </c>
      <c r="T282" s="795">
        <f>IF(INDEX(Historical!$F$7:$F$1442,MATCH(B282,Historical!$B$7:$B$1449,0))=0,"n/a",((INDEX(Historical!$C$7:$C$1442,MATCH(B282,Historical!$B$7:$B$1449,0))/INDEX(Historical!$F$7:$F$1442,MATCH(B282,Historical!$B$7:$B$1449,0)))^(1/3)-1)*100)</f>
        <v>7.7217345015941907</v>
      </c>
      <c r="U282" s="795">
        <f>IF(INDEX(Historical!$H$7:$H$1442,MATCH(B282,Historical!$B$7:$B$1449,0))=0,"n/a",((INDEX(Historical!$C$7:$C$1442,MATCH(B282,Historical!$B$7:$B$1449,0))/INDEX(Historical!$H$7:$H$1442,MATCH(B282,Historical!$B$7:$B$1449,0)))^(1/5)-1)*100)</f>
        <v>8.9976987048345336</v>
      </c>
      <c r="V282" s="795">
        <f>IF(INDEX(Historical!$O$7:$O$1442,MATCH(B282,Historical!$B$7:$B$1449,0))=0,"n/a",((INDEX(Historical!$C$7:$C$1442,MATCH(B282,Historical!$B$7:$B$1449,0))/INDEX(Historical!$O$7:$O$1442,MATCH(B282,Historical!$B$7:$B$1449,0)))^(1/10)-1)*100)</f>
        <v>4.4019629627884527</v>
      </c>
      <c r="W282" s="796">
        <f>IF(OR(U282&lt;=0,U282="n/a",V282&lt;=0,V282="n/a"),"n/a",U282/V282)</f>
        <v>2.0440196296278881</v>
      </c>
      <c r="X282" s="797">
        <f>IF(OR(AJ282&lt;=0,AJ282="n/a",U282&lt;=0,U282="n/a"),"n/a",U282/AJ282)</f>
        <v>1.3842613392053129</v>
      </c>
      <c r="Y282" s="752"/>
      <c r="Z282" s="738">
        <f>IF(OR(AC282&lt;0.01,AC282="n/a"),"n/a",M282/AC282*100)</f>
        <v>43.956043956043956</v>
      </c>
      <c r="AA282" s="999">
        <f>IF(OR(AC282&lt;0.01,AC282="n/a"),"n/a",I282/AC282)</f>
        <v>12.186813186813186</v>
      </c>
      <c r="AB282" s="1000">
        <v>12</v>
      </c>
      <c r="AC282" s="978">
        <v>1.82</v>
      </c>
      <c r="AD282" s="978">
        <v>1.42</v>
      </c>
      <c r="AE282" s="978">
        <v>2.46</v>
      </c>
      <c r="AF282" s="978">
        <v>1.17</v>
      </c>
      <c r="AG282" s="978">
        <v>9.1</v>
      </c>
      <c r="AH282" s="978">
        <v>-31.1</v>
      </c>
      <c r="AI282" s="978">
        <v>-0.91999999999999993</v>
      </c>
      <c r="AJ282" s="978">
        <v>6.5</v>
      </c>
      <c r="AK282" s="978">
        <v>8.6</v>
      </c>
      <c r="AL282" s="991">
        <v>612.83000000000004</v>
      </c>
      <c r="AM282" s="985">
        <v>0.4</v>
      </c>
      <c r="AN282" s="978">
        <v>0.21</v>
      </c>
      <c r="AO282" s="838">
        <f>IF(U282="n/a","n/a",IF(AA282&lt;0,"n/a",IF(AA282="n/a","n/a",J282+U282-AA282)))</f>
        <v>0.41773853876075151</v>
      </c>
      <c r="AP282" s="839">
        <f>IF(U282="n/a","n/a",J282+U282)</f>
        <v>12.604551725573938</v>
      </c>
      <c r="AQ282" s="1001">
        <f>IF(OR(AC282&lt;0.01,AF282="n/a"),"n/a",(I282/SQRT(22.5*AC282*(I282/AF282))-1)*100)</f>
        <v>-20.393826513624859</v>
      </c>
      <c r="AR282" s="738">
        <f>INDEX(Historical!$C$7:$C$1442,MATCH(B282,Historical!$B$7:$B$1449,0))*IF(AH282="n/a",1.03,IF(AH282&lt;0,1.01,IF(AH282&gt;10,1.1,(1+AH282/100))))</f>
        <v>0.80800000000000005</v>
      </c>
      <c r="AS282" s="999">
        <f>IF($AI282="n/a",1.03*AR282,IF($AI282&lt;0,1.01*AR282,IF($AI282&gt;10,1.1*AR282,(1+$AI282/100)*AR282)))</f>
        <v>0.81608000000000003</v>
      </c>
      <c r="AT282" s="999">
        <f>IF($AK282="n/a",1.03*AS282,IF($AK282&lt;0,1.01*AS282,IF($AK282&gt;10,1.1*AS282,(1+$AK282/100)*AS282)))</f>
        <v>0.88626288000000009</v>
      </c>
      <c r="AU282" s="999">
        <f>IF($AK282="n/a",1.03*AT282,IF($AK282&lt;0,1.01*AT282,IF($AK282&gt;10,1.1*AT282,(1+$AK282/100)*AT282)))</f>
        <v>0.96248148768000019</v>
      </c>
      <c r="AV282" s="999">
        <f>IF($AK282="n/a",1.03*AU282,IF($AK282&lt;0,1.01*AU282,IF($AK282&gt;10,1.1*AU282,(1+$AK282/100)*AU282)))</f>
        <v>1.0452548956204804</v>
      </c>
      <c r="AW282" s="738">
        <f>SUM(AR282:AV282)</f>
        <v>4.5180792633004812</v>
      </c>
      <c r="AX282" s="846">
        <f>AW282/I282*100</f>
        <v>20.370059798469256</v>
      </c>
      <c r="AY282" s="1080">
        <v>0.91</v>
      </c>
      <c r="AZ282" s="985">
        <v>9.42</v>
      </c>
      <c r="BA282" s="985">
        <v>-24.22</v>
      </c>
      <c r="BB282" s="985">
        <v>0.44</v>
      </c>
      <c r="BC282" s="985">
        <v>-9.879999999999999</v>
      </c>
      <c r="BE282" s="700">
        <v>2014</v>
      </c>
      <c r="BF282" s="1013">
        <f>IF(BE282&gt;2008,0,IF(BE282&gt;2001,1,IF(BE282&gt;1990,2,IF(BE282&gt;1980,3,IF(BE282&gt;1973,4,IF(BE282&gt;1970,5,IF(BE282&gt;1960,6,IF(BE282&gt;1958,7,IF(BE282&gt;1953,8,9)))))))))</f>
        <v>0</v>
      </c>
      <c r="BG282" s="995">
        <v>0.8</v>
      </c>
    </row>
    <row r="283" spans="1:59" ht="12" customHeight="1" x14ac:dyDescent="0.2">
      <c r="A283" s="976" t="s">
        <v>1204</v>
      </c>
      <c r="B283" s="988" t="s">
        <v>1205</v>
      </c>
      <c r="C283" s="1070" t="s">
        <v>108</v>
      </c>
      <c r="D283" s="1070" t="s">
        <v>4401</v>
      </c>
      <c r="E283" s="828">
        <v>8</v>
      </c>
      <c r="F283" s="1148">
        <v>511</v>
      </c>
      <c r="G283" s="1148" t="s">
        <v>106</v>
      </c>
      <c r="H283" s="1148" t="s">
        <v>106</v>
      </c>
      <c r="I283" s="987">
        <v>61.1</v>
      </c>
      <c r="J283" s="738">
        <f>(M283/I283)*100</f>
        <v>1.3747954173486088</v>
      </c>
      <c r="K283" s="990">
        <v>0.21</v>
      </c>
      <c r="L283" s="1000">
        <v>4</v>
      </c>
      <c r="M283" s="729">
        <f>K283*L283</f>
        <v>0.84</v>
      </c>
      <c r="N283" s="983" t="s">
        <v>164</v>
      </c>
      <c r="O283" s="831">
        <v>0.19</v>
      </c>
      <c r="P283" s="973">
        <v>43265</v>
      </c>
      <c r="Q283" s="973">
        <v>43283</v>
      </c>
      <c r="R283" s="729">
        <f>(K283-O283)/O283*100</f>
        <v>10.52631578947368</v>
      </c>
      <c r="S283" s="795">
        <f>IF(INDEX(Historical!$D$7:$D$1442,MATCH(B283,Historical!$B$7:$B$1449,0))=0,"n/a",(INDEX(Historical!$C$7:$C$1442,MATCH(B283,Historical!$B$7:$B$1449,0))/INDEX(Historical!$D$7:$D$1442,MATCH(B283,Historical!$B$7:$B$1449,0))-1)*100)</f>
        <v>10.810810810810811</v>
      </c>
      <c r="T283" s="795">
        <f>IF(INDEX(Historical!$F$7:$F$1442,MATCH(B283,Historical!$B$7:$B$1449,0))=0,"n/a",((INDEX(Historical!$C$7:$C$1442,MATCH(B283,Historical!$B$7:$B$1449,0))/INDEX(Historical!$F$7:$F$1442,MATCH(B283,Historical!$B$7:$B$1449,0)))^(1/3)-1)*100)</f>
        <v>10.973904713454852</v>
      </c>
      <c r="U283" s="795">
        <f>IF(INDEX(Historical!$H$7:$H$1442,MATCH(B283,Historical!$B$7:$B$1449,0))=0,"n/a",((INDEX(Historical!$C$7:$C$1442,MATCH(B283,Historical!$B$7:$B$1449,0))/INDEX(Historical!$H$7:$H$1442,MATCH(B283,Historical!$B$7:$B$1449,0)))^(1/5)-1)*100)</f>
        <v>9.9635457832371941</v>
      </c>
      <c r="V283" s="795">
        <f>IF(INDEX(Historical!$O$7:$O$1442,MATCH(B283,Historical!$B$7:$B$1449,0))=0,"n/a",((INDEX(Historical!$C$7:$C$1442,MATCH(B283,Historical!$B$7:$B$1449,0))/INDEX(Historical!$O$7:$O$1442,MATCH(B283,Historical!$B$7:$B$1449,0)))^(1/10)-1)*100)</f>
        <v>6.4231520106765583</v>
      </c>
      <c r="W283" s="796">
        <f>IF(OR(U283&lt;=0,U283="n/a",V283&lt;=0,V283="n/a"),"n/a",U283/V283)</f>
        <v>1.5511925868601266</v>
      </c>
      <c r="X283" s="797">
        <f>IF(OR(AJ283&lt;=0,AJ283="n/a",U283&lt;=0,U283="n/a"),"n/a",U283/AJ283)</f>
        <v>1.3109928662154204</v>
      </c>
      <c r="Y283" s="753"/>
      <c r="Z283" s="738">
        <f>IF(OR(AC283&lt;0.01,AC283="n/a"),"n/a",M283/AC283*100)</f>
        <v>40.38461538461538</v>
      </c>
      <c r="AA283" s="999">
        <f>IF(OR(AC283&lt;0.01,AC283="n/a"),"n/a",I283/AC283)</f>
        <v>29.375</v>
      </c>
      <c r="AB283" s="1000">
        <v>12</v>
      </c>
      <c r="AC283" s="978">
        <v>2.08</v>
      </c>
      <c r="AD283" s="978">
        <v>2.93</v>
      </c>
      <c r="AE283" s="978">
        <v>14.98</v>
      </c>
      <c r="AF283" s="978">
        <v>4.1500000000000004</v>
      </c>
      <c r="AG283" s="978">
        <v>14.2</v>
      </c>
      <c r="AH283" s="978">
        <v>7.1999999999999993</v>
      </c>
      <c r="AI283" s="978">
        <v>4.92</v>
      </c>
      <c r="AJ283" s="978">
        <v>7.6</v>
      </c>
      <c r="AK283" s="978">
        <v>10</v>
      </c>
      <c r="AL283" s="991">
        <v>4180</v>
      </c>
      <c r="AM283" s="985">
        <v>1.0999999999999999</v>
      </c>
      <c r="AN283" s="978">
        <v>0</v>
      </c>
      <c r="AO283" s="838">
        <f>IF(U283="n/a","n/a",IF(AA283&lt;0,"n/a",IF(AA283="n/a","n/a",J283+U283-AA283)))</f>
        <v>-18.036658799414198</v>
      </c>
      <c r="AP283" s="839">
        <f>IF(U283="n/a","n/a",J283+U283)</f>
        <v>11.338341200585802</v>
      </c>
      <c r="AQ283" s="1001">
        <f>IF(OR(AC283&lt;0.01,AF283="n/a"),"n/a",(I283/SQRT(22.5*AC283*(I283/AF283))-1)*100)</f>
        <v>132.76717027011253</v>
      </c>
      <c r="AR283" s="738">
        <f>INDEX(Historical!$C$7:$C$1442,MATCH(B283,Historical!$B$7:$B$1449,0))*IF(AH283="n/a",1.03,IF(AH283&lt;0,1.01,IF(AH283&gt;10,1.1,(1+AH283/100))))</f>
        <v>0.87904000000000004</v>
      </c>
      <c r="AS283" s="999">
        <f>IF($AI283="n/a",1.03*AR283,IF($AI283&lt;0,1.01*AR283,IF($AI283&gt;10,1.1*AR283,(1+$AI283/100)*AR283)))</f>
        <v>0.92228876799999993</v>
      </c>
      <c r="AT283" s="999">
        <f>IF($AK283="n/a",1.03*AS283,IF($AK283&lt;0,1.01*AS283,IF($AK283&gt;10,1.1*AS283,(1+$AK283/100)*AS283)))</f>
        <v>1.0145176448</v>
      </c>
      <c r="AU283" s="999">
        <f>IF($AK283="n/a",1.03*AT283,IF($AK283&lt;0,1.01*AT283,IF($AK283&gt;10,1.1*AT283,(1+$AK283/100)*AT283)))</f>
        <v>1.1159694092800001</v>
      </c>
      <c r="AV283" s="999">
        <f>IF($AK283="n/a",1.03*AU283,IF($AK283&lt;0,1.01*AU283,IF($AK283&gt;10,1.1*AU283,(1+$AK283/100)*AU283)))</f>
        <v>1.2275663502080003</v>
      </c>
      <c r="AW283" s="738">
        <f>SUM(AR283:AV283)</f>
        <v>5.1593821722879998</v>
      </c>
      <c r="AX283" s="846">
        <f>AW283/I283*100</f>
        <v>8.4441606747757767</v>
      </c>
      <c r="AY283" s="1080">
        <v>1.07</v>
      </c>
      <c r="AZ283" s="985">
        <v>38.71</v>
      </c>
      <c r="BA283" s="985">
        <v>-8.57</v>
      </c>
      <c r="BB283" s="985">
        <v>0.19</v>
      </c>
      <c r="BC283" s="985">
        <v>6.47</v>
      </c>
      <c r="BE283" s="700">
        <v>2011</v>
      </c>
      <c r="BF283" s="1013">
        <f>IF(BE283&gt;2008,0,IF(BE283&gt;2001,1,IF(BE283&gt;1990,2,IF(BE283&gt;1980,3,IF(BE283&gt;1973,4,IF(BE283&gt;1970,5,IF(BE283&gt;1960,6,IF(BE283&gt;1958,7,IF(BE283&gt;1953,8,9)))))))))</f>
        <v>0</v>
      </c>
      <c r="BG283" s="995">
        <v>1.7999999999999998</v>
      </c>
    </row>
    <row r="284" spans="1:59" ht="11.25" customHeight="1" x14ac:dyDescent="0.2">
      <c r="A284" s="994" t="s">
        <v>589</v>
      </c>
      <c r="B284" s="988" t="s">
        <v>590</v>
      </c>
      <c r="C284" s="1070" t="s">
        <v>108</v>
      </c>
      <c r="D284" s="1070" t="s">
        <v>4401</v>
      </c>
      <c r="E284" s="828">
        <v>12</v>
      </c>
      <c r="F284" s="1148">
        <v>301</v>
      </c>
      <c r="G284" s="1148" t="s">
        <v>106</v>
      </c>
      <c r="H284" s="1148" t="s">
        <v>106</v>
      </c>
      <c r="I284" s="987">
        <v>41.45</v>
      </c>
      <c r="J284" s="738">
        <f>(M284/I284)*100</f>
        <v>2.7020506634499397</v>
      </c>
      <c r="K284" s="990">
        <v>0.28000000000000003</v>
      </c>
      <c r="L284" s="1000">
        <v>4</v>
      </c>
      <c r="M284" s="729">
        <f>K284*L284</f>
        <v>1.1200000000000001</v>
      </c>
      <c r="N284" s="983" t="s">
        <v>241</v>
      </c>
      <c r="O284" s="831">
        <v>0.27</v>
      </c>
      <c r="P284" s="973">
        <v>43462</v>
      </c>
      <c r="Q284" s="973">
        <v>43480</v>
      </c>
      <c r="R284" s="729">
        <f>(K284-O284)/O284*100</f>
        <v>3.7037037037037068</v>
      </c>
      <c r="S284" s="795">
        <f>IF(INDEX(Historical!$D$7:$D$1442,MATCH(B284,Historical!$B$7:$B$1449,0))=0,"n/a",(INDEX(Historical!$C$7:$C$1442,MATCH(B284,Historical!$B$7:$B$1449,0))/INDEX(Historical!$D$7:$D$1442,MATCH(B284,Historical!$B$7:$B$1449,0))-1)*100)</f>
        <v>36.567164179104481</v>
      </c>
      <c r="T284" s="795">
        <f>IF(INDEX(Historical!$F$7:$F$1442,MATCH(B284,Historical!$B$7:$B$1449,0))=0,"n/a",((INDEX(Historical!$C$7:$C$1442,MATCH(B284,Historical!$B$7:$B$1449,0))/INDEX(Historical!$F$7:$F$1442,MATCH(B284,Historical!$B$7:$B$1449,0)))^(1/3)-1)*100)</f>
        <v>16.079378984500803</v>
      </c>
      <c r="U284" s="795">
        <f>IF(INDEX(Historical!$H$7:$H$1442,MATCH(B284,Historical!$B$7:$B$1449,0))=0,"n/a",((INDEX(Historical!$C$7:$C$1442,MATCH(B284,Historical!$B$7:$B$1449,0))/INDEX(Historical!$H$7:$H$1442,MATCH(B284,Historical!$B$7:$B$1449,0)))^(1/5)-1)*100)</f>
        <v>18.294567206553204</v>
      </c>
      <c r="V284" s="795">
        <f>IF(INDEX(Historical!$O$7:$O$1442,MATCH(B284,Historical!$B$7:$B$1449,0))=0,"n/a",((INDEX(Historical!$C$7:$C$1442,MATCH(B284,Historical!$B$7:$B$1449,0))/INDEX(Historical!$O$7:$O$1442,MATCH(B284,Historical!$B$7:$B$1449,0)))^(1/10)-1)*100)</f>
        <v>12.671949998921338</v>
      </c>
      <c r="W284" s="796">
        <f>IF(OR(U284&lt;=0,U284="n/a",V284&lt;=0,V284="n/a"),"n/a",U284/V284)</f>
        <v>1.4437057602113703</v>
      </c>
      <c r="X284" s="797" t="str">
        <f>IF(OR(AJ284&lt;=0,AJ284="n/a",U284&lt;=0,U284="n/a"),"n/a",U284/AJ284)</f>
        <v>n/a</v>
      </c>
      <c r="Y284" s="764"/>
      <c r="Z284" s="738" t="str">
        <f>IF(OR(AC284&lt;0.01,AC284="n/a"),"n/a",M284/AC284*100)</f>
        <v>n/a</v>
      </c>
      <c r="AA284" s="999" t="str">
        <f>IF(OR(AC284&lt;0.01,AC284="n/a"),"n/a",I284/AC284)</f>
        <v>n/a</v>
      </c>
      <c r="AB284" s="1000">
        <v>12</v>
      </c>
      <c r="AC284" s="978" t="s">
        <v>137</v>
      </c>
      <c r="AD284" s="978" t="s">
        <v>137</v>
      </c>
      <c r="AE284" s="978" t="s">
        <v>137</v>
      </c>
      <c r="AF284" s="978" t="s">
        <v>137</v>
      </c>
      <c r="AG284" s="978" t="s">
        <v>137</v>
      </c>
      <c r="AH284" s="978" t="s">
        <v>137</v>
      </c>
      <c r="AI284" s="978" t="s">
        <v>137</v>
      </c>
      <c r="AJ284" s="978" t="s">
        <v>137</v>
      </c>
      <c r="AK284" s="978" t="s">
        <v>137</v>
      </c>
      <c r="AL284" s="991" t="s">
        <v>137</v>
      </c>
      <c r="AM284" s="985" t="s">
        <v>137</v>
      </c>
      <c r="AN284" s="978" t="s">
        <v>137</v>
      </c>
      <c r="AO284" s="838" t="str">
        <f>IF(U284="n/a","n/a",IF(AA284&lt;0,"n/a",IF(AA284="n/a","n/a",J284+U284-AA284)))</f>
        <v>n/a</v>
      </c>
      <c r="AP284" s="839">
        <f>IF(U284="n/a","n/a",J284+U284)</f>
        <v>20.996617870003142</v>
      </c>
      <c r="AQ284" s="1001" t="str">
        <f>IF(OR(AC284&lt;0.01,AF284="n/a"),"n/a",(I284/SQRT(22.5*AC284*(I284/AF284))-1)*100)</f>
        <v>n/a</v>
      </c>
      <c r="AR284" s="738">
        <f>INDEX(Historical!$C$7:$C$1442,MATCH(B284,Historical!$B$7:$B$1449,0))*IF(AH284="n/a",1.03,IF(AH284&lt;0,1.01,IF(AH284&gt;10,1.1,(1+AH284/100))))</f>
        <v>0.94245000000000001</v>
      </c>
      <c r="AS284" s="999">
        <f>IF($AI284="n/a",1.03*AR284,IF($AI284&lt;0,1.01*AR284,IF($AI284&gt;10,1.1*AR284,(1+$AI284/100)*AR284)))</f>
        <v>0.97072350000000007</v>
      </c>
      <c r="AT284" s="999">
        <f>IF($AK284="n/a",1.03*AS284,IF($AK284&lt;0,1.01*AS284,IF($AK284&gt;10,1.1*AS284,(1+$AK284/100)*AS284)))</f>
        <v>0.99984520500000007</v>
      </c>
      <c r="AU284" s="999">
        <f>IF($AK284="n/a",1.03*AT284,IF($AK284&lt;0,1.01*AT284,IF($AK284&gt;10,1.1*AT284,(1+$AK284/100)*AT284)))</f>
        <v>1.0298405611500001</v>
      </c>
      <c r="AV284" s="999">
        <f>IF($AK284="n/a",1.03*AU284,IF($AK284&lt;0,1.01*AU284,IF($AK284&gt;10,1.1*AU284,(1+$AK284/100)*AU284)))</f>
        <v>1.0607357779845001</v>
      </c>
      <c r="AW284" s="738">
        <f>SUM(AR284:AV284)</f>
        <v>5.0035950441345003</v>
      </c>
      <c r="AX284" s="846">
        <f>AW284/I284*100</f>
        <v>12.071399382712906</v>
      </c>
      <c r="AY284" s="1080" t="s">
        <v>137</v>
      </c>
      <c r="AZ284" s="985" t="s">
        <v>137</v>
      </c>
      <c r="BA284" s="985" t="s">
        <v>137</v>
      </c>
      <c r="BB284" s="985" t="s">
        <v>137</v>
      </c>
      <c r="BC284" s="985" t="s">
        <v>137</v>
      </c>
      <c r="BD284" s="1032" t="s">
        <v>4326</v>
      </c>
      <c r="BE284" s="700">
        <v>2008</v>
      </c>
      <c r="BF284" s="1013">
        <f>IF(BE284&gt;2008,0,IF(BE284&gt;2001,1,IF(BE284&gt;1990,2,IF(BE284&gt;1980,3,IF(BE284&gt;1973,4,IF(BE284&gt;1970,5,IF(BE284&gt;1960,6,IF(BE284&gt;1958,7,IF(BE284&gt;1953,8,9)))))))))</f>
        <v>1</v>
      </c>
      <c r="BG284" s="995" t="s">
        <v>137</v>
      </c>
    </row>
    <row r="285" spans="1:59" ht="11.25" customHeight="1" x14ac:dyDescent="0.2">
      <c r="A285" s="984" t="s">
        <v>1206</v>
      </c>
      <c r="B285" s="988" t="s">
        <v>1207</v>
      </c>
      <c r="C285" s="1070" t="s">
        <v>108</v>
      </c>
      <c r="D285" s="1070" t="s">
        <v>4401</v>
      </c>
      <c r="E285" s="828">
        <v>8</v>
      </c>
      <c r="F285" s="1148">
        <v>574</v>
      </c>
      <c r="G285" s="1148" t="s">
        <v>106</v>
      </c>
      <c r="H285" s="1148" t="s">
        <v>106</v>
      </c>
      <c r="I285" s="987">
        <v>14.68</v>
      </c>
      <c r="J285" s="738">
        <f>(M285/I285)*100</f>
        <v>3.8147138964577656</v>
      </c>
      <c r="K285" s="990">
        <v>0.14000000000000001</v>
      </c>
      <c r="L285" s="1000">
        <v>4</v>
      </c>
      <c r="M285" s="729">
        <f>K285*L285</f>
        <v>0.56000000000000005</v>
      </c>
      <c r="N285" s="983" t="s">
        <v>164</v>
      </c>
      <c r="O285" s="831">
        <v>0.12</v>
      </c>
      <c r="P285" s="973">
        <v>43538</v>
      </c>
      <c r="Q285" s="973">
        <v>43556</v>
      </c>
      <c r="R285" s="729">
        <f>(K285-O285)/O285*100</f>
        <v>16.666666666666682</v>
      </c>
      <c r="S285" s="795">
        <f>IF(INDEX(Historical!$D$7:$D$1442,MATCH(B285,Historical!$B$7:$B$1449,0))=0,"n/a",(INDEX(Historical!$C$7:$C$1442,MATCH(B285,Historical!$B$7:$B$1449,0))/INDEX(Historical!$D$7:$D$1442,MATCH(B285,Historical!$B$7:$B$1449,0))-1)*100)</f>
        <v>32.352941176470587</v>
      </c>
      <c r="T285" s="795">
        <f>IF(INDEX(Historical!$F$7:$F$1442,MATCH(B285,Historical!$B$7:$B$1449,0))=0,"n/a",((INDEX(Historical!$C$7:$C$1442,MATCH(B285,Historical!$B$7:$B$1449,0))/INDEX(Historical!$F$7:$F$1442,MATCH(B285,Historical!$B$7:$B$1449,0)))^(1/3)-1)*100)</f>
        <v>25.072421800674839</v>
      </c>
      <c r="U285" s="795">
        <f>IF(INDEX(Historical!$H$7:$H$1442,MATCH(B285,Historical!$B$7:$B$1449,0))=0,"n/a",((INDEX(Historical!$C$7:$C$1442,MATCH(B285,Historical!$B$7:$B$1449,0))/INDEX(Historical!$H$7:$H$1442,MATCH(B285,Historical!$B$7:$B$1449,0)))^(1/5)-1)*100)</f>
        <v>22.975474292468157</v>
      </c>
      <c r="V285" s="795">
        <f>IF(INDEX(Historical!$O$7:$O$1442,MATCH(B285,Historical!$B$7:$B$1449,0))=0,"n/a",((INDEX(Historical!$C$7:$C$1442,MATCH(B285,Historical!$B$7:$B$1449,0))/INDEX(Historical!$O$7:$O$1442,MATCH(B285,Historical!$B$7:$B$1449,0)))^(1/10)-1)*100)</f>
        <v>-5.7298481106040189</v>
      </c>
      <c r="W285" s="796" t="str">
        <f>IF(OR(U285&lt;=0,U285="n/a",V285&lt;=0,V285="n/a"),"n/a",U285/V285)</f>
        <v>n/a</v>
      </c>
      <c r="X285" s="797">
        <f>IF(OR(AJ285&lt;=0,AJ285="n/a",U285&lt;=0,U285="n/a"),"n/a",U285/AJ285)</f>
        <v>0.37726558772525709</v>
      </c>
      <c r="Y285" s="752"/>
      <c r="Z285" s="738">
        <f>IF(OR(AC285&lt;0.01,AC285="n/a"),"n/a",M285/AC285*100)</f>
        <v>33.939393939393945</v>
      </c>
      <c r="AA285" s="999">
        <f>IF(OR(AC285&lt;0.01,AC285="n/a"),"n/a",I285/AC285)</f>
        <v>8.8969696969696965</v>
      </c>
      <c r="AB285" s="1000">
        <v>12</v>
      </c>
      <c r="AC285" s="978">
        <v>1.65</v>
      </c>
      <c r="AD285" s="978">
        <v>1.42</v>
      </c>
      <c r="AE285" s="978">
        <v>3.08</v>
      </c>
      <c r="AF285" s="978">
        <v>1.0900000000000001</v>
      </c>
      <c r="AG285" s="978">
        <v>4.3999999999999995</v>
      </c>
      <c r="AH285" s="978">
        <v>5.2</v>
      </c>
      <c r="AI285" s="978">
        <v>8.01</v>
      </c>
      <c r="AJ285" s="978">
        <v>60.9</v>
      </c>
      <c r="AK285" s="978">
        <v>6.3</v>
      </c>
      <c r="AL285" s="991">
        <v>4760</v>
      </c>
      <c r="AM285" s="985">
        <v>0.70000000000000007</v>
      </c>
      <c r="AN285" s="978">
        <v>0.28000000000000003</v>
      </c>
      <c r="AO285" s="838">
        <f>IF(U285="n/a","n/a",IF(AA285&lt;0,"n/a",IF(AA285="n/a","n/a",J285+U285-AA285)))</f>
        <v>17.893218491956226</v>
      </c>
      <c r="AP285" s="839">
        <f>IF(U285="n/a","n/a",J285+U285)</f>
        <v>26.790188188925921</v>
      </c>
      <c r="AQ285" s="1001">
        <f>IF(OR(AC285&lt;0.01,AF285="n/a"),"n/a",(I285/SQRT(22.5*AC285*(I285/AF285))-1)*100)</f>
        <v>-34.348743027360527</v>
      </c>
      <c r="AR285" s="738">
        <f>INDEX(Historical!$C$7:$C$1442,MATCH(B285,Historical!$B$7:$B$1449,0))*IF(AH285="n/a",1.03,IF(AH285&lt;0,1.01,IF(AH285&gt;10,1.1,(1+AH285/100))))</f>
        <v>0.47340000000000004</v>
      </c>
      <c r="AS285" s="999">
        <f>IF($AI285="n/a",1.03*AR285,IF($AI285&lt;0,1.01*AR285,IF($AI285&gt;10,1.1*AR285,(1+$AI285/100)*AR285)))</f>
        <v>0.51131934000000012</v>
      </c>
      <c r="AT285" s="999">
        <f>IF($AK285="n/a",1.03*AS285,IF($AK285&lt;0,1.01*AS285,IF($AK285&gt;10,1.1*AS285,(1+$AK285/100)*AS285)))</f>
        <v>0.54353245842000009</v>
      </c>
      <c r="AU285" s="999">
        <f>IF($AK285="n/a",1.03*AT285,IF($AK285&lt;0,1.01*AT285,IF($AK285&gt;10,1.1*AT285,(1+$AK285/100)*AT285)))</f>
        <v>0.57777500330046005</v>
      </c>
      <c r="AV285" s="999">
        <f>IF($AK285="n/a",1.03*AU285,IF($AK285&lt;0,1.01*AU285,IF($AK285&gt;10,1.1*AU285,(1+$AK285/100)*AU285)))</f>
        <v>0.614174828508389</v>
      </c>
      <c r="AW285" s="738">
        <f>SUM(AR285:AV285)</f>
        <v>2.7202016302288499</v>
      </c>
      <c r="AX285" s="846">
        <f>AW285/I285*100</f>
        <v>18.529983857144757</v>
      </c>
      <c r="AY285" s="1080">
        <v>1.19</v>
      </c>
      <c r="AZ285" s="985">
        <v>19.350000000000001</v>
      </c>
      <c r="BA285" s="985">
        <v>-28.48</v>
      </c>
      <c r="BB285" s="985">
        <v>0.67</v>
      </c>
      <c r="BC285" s="985">
        <v>-14.149999999999999</v>
      </c>
      <c r="BE285" s="700">
        <v>2012</v>
      </c>
      <c r="BF285" s="1013">
        <f>IF(BE285&gt;2008,0,IF(BE285&gt;2001,1,IF(BE285&gt;1990,2,IF(BE285&gt;1980,3,IF(BE285&gt;1973,4,IF(BE285&gt;1970,5,IF(BE285&gt;1960,6,IF(BE285&gt;1958,7,IF(BE285&gt;1953,8,9)))))))))</f>
        <v>0</v>
      </c>
      <c r="BG285" s="995">
        <v>0.5</v>
      </c>
    </row>
    <row r="286" spans="1:59" ht="11.25" customHeight="1" x14ac:dyDescent="0.2">
      <c r="A286" s="976" t="s">
        <v>1210</v>
      </c>
      <c r="B286" s="988" t="s">
        <v>1211</v>
      </c>
      <c r="C286" s="1070" t="s">
        <v>108</v>
      </c>
      <c r="D286" s="1070" t="s">
        <v>4401</v>
      </c>
      <c r="E286" s="828">
        <v>9</v>
      </c>
      <c r="F286" s="1148">
        <v>344</v>
      </c>
      <c r="G286" s="1088" t="s">
        <v>106</v>
      </c>
      <c r="H286" s="1088" t="s">
        <v>106</v>
      </c>
      <c r="I286" s="987">
        <v>38.92</v>
      </c>
      <c r="J286" s="738">
        <f>(M286/I286)*100</f>
        <v>2.877697841726619</v>
      </c>
      <c r="K286" s="990">
        <v>0.28000000000000003</v>
      </c>
      <c r="L286" s="1000">
        <v>4</v>
      </c>
      <c r="M286" s="729">
        <f>K286*L286</f>
        <v>1.1200000000000001</v>
      </c>
      <c r="N286" s="983" t="s">
        <v>443</v>
      </c>
      <c r="O286" s="831">
        <v>0.24</v>
      </c>
      <c r="P286" s="694">
        <v>43140</v>
      </c>
      <c r="Q286" s="694">
        <v>43153</v>
      </c>
      <c r="R286" s="729">
        <f>(K286-O286)/O286*100</f>
        <v>16.666666666666682</v>
      </c>
      <c r="S286" s="795">
        <f>IF(INDEX(Historical!$D$7:$D$1442,MATCH(B286,Historical!$B$7:$B$1449,0))=0,"n/a",(INDEX(Historical!$C$7:$C$1442,MATCH(B286,Historical!$B$7:$B$1449,0))/INDEX(Historical!$D$7:$D$1442,MATCH(B286,Historical!$B$7:$B$1449,0))-1)*100)</f>
        <v>16.666666666666675</v>
      </c>
      <c r="T286" s="795">
        <f>IF(INDEX(Historical!$F$7:$F$1442,MATCH(B286,Historical!$B$7:$B$1449,0))=0,"n/a",((INDEX(Historical!$C$7:$C$1442,MATCH(B286,Historical!$B$7:$B$1449,0))/INDEX(Historical!$F$7:$F$1442,MATCH(B286,Historical!$B$7:$B$1449,0)))^(1/3)-1)*100)</f>
        <v>11.868894208139679</v>
      </c>
      <c r="U286" s="795">
        <f>IF(INDEX(Historical!$H$7:$H$1442,MATCH(B286,Historical!$B$7:$B$1449,0))=0,"n/a",((INDEX(Historical!$C$7:$C$1442,MATCH(B286,Historical!$B$7:$B$1449,0))/INDEX(Historical!$H$7:$H$1442,MATCH(B286,Historical!$B$7:$B$1449,0)))^(1/5)-1)*100)</f>
        <v>15.708390490417855</v>
      </c>
      <c r="V286" s="795" t="str">
        <f>IF(INDEX(Historical!$O$7:$O$1442,MATCH(B286,Historical!$B$7:$B$1449,0))=0,"n/a",((INDEX(Historical!$C$7:$C$1442,MATCH(B286,Historical!$B$7:$B$1449,0))/INDEX(Historical!$O$7:$O$1442,MATCH(B286,Historical!$B$7:$B$1449,0)))^(1/10)-1)*100)</f>
        <v>n/a</v>
      </c>
      <c r="W286" s="796" t="str">
        <f>IF(OR(U286&lt;=0,U286="n/a",V286&lt;=0,V286="n/a"),"n/a",U286/V286)</f>
        <v>n/a</v>
      </c>
      <c r="X286" s="797">
        <f>IF(OR(AJ286&lt;=0,AJ286="n/a",U286&lt;=0,U286="n/a"),"n/a",U286/AJ286)</f>
        <v>1.6535147884650374</v>
      </c>
      <c r="Y286" s="752"/>
      <c r="Z286" s="738">
        <f>IF(OR(AC286&lt;0.01,AC286="n/a"),"n/a",M286/AC286*100)</f>
        <v>42.264150943396231</v>
      </c>
      <c r="AA286" s="999">
        <f>IF(OR(AC286&lt;0.01,AC286="n/a"),"n/a",I286/AC286)</f>
        <v>14.68679245283019</v>
      </c>
      <c r="AB286" s="1000">
        <v>12</v>
      </c>
      <c r="AC286" s="978">
        <v>2.65</v>
      </c>
      <c r="AD286" s="978">
        <v>1.84</v>
      </c>
      <c r="AE286" s="978">
        <v>5.2</v>
      </c>
      <c r="AF286" s="978">
        <v>1.37</v>
      </c>
      <c r="AG286" s="978">
        <v>10.299999999999999</v>
      </c>
      <c r="AH286" s="978">
        <v>-5.6000000000000005</v>
      </c>
      <c r="AI286" s="978">
        <v>13.900000000000002</v>
      </c>
      <c r="AJ286" s="978">
        <v>9.5</v>
      </c>
      <c r="AK286" s="978">
        <v>8</v>
      </c>
      <c r="AL286" s="991">
        <v>2340</v>
      </c>
      <c r="AM286" s="985">
        <v>0.1</v>
      </c>
      <c r="AN286" s="978">
        <v>7.0000000000000007E-2</v>
      </c>
      <c r="AO286" s="838">
        <f>IF(U286="n/a","n/a",IF(AA286&lt;0,"n/a",IF(AA286="n/a","n/a",J286+U286-AA286)))</f>
        <v>3.899295879314284</v>
      </c>
      <c r="AP286" s="839">
        <f>IF(U286="n/a","n/a",J286+U286)</f>
        <v>18.586088332144474</v>
      </c>
      <c r="AQ286" s="1001">
        <f>IF(OR(AC286&lt;0.01,AF286="n/a"),"n/a",(I286/SQRT(22.5*AC286*(I286/AF286))-1)*100)</f>
        <v>-5.434547862628536</v>
      </c>
      <c r="AR286" s="738">
        <f>INDEX(Historical!$C$7:$C$1442,MATCH(B286,Historical!$B$7:$B$1449,0))*IF(AH286="n/a",1.03,IF(AH286&lt;0,1.01,IF(AH286&gt;10,1.1,(1+AH286/100))))</f>
        <v>1.1312000000000002</v>
      </c>
      <c r="AS286" s="999">
        <f>IF($AI286="n/a",1.03*AR286,IF($AI286&lt;0,1.01*AR286,IF($AI286&gt;10,1.1*AR286,(1+$AI286/100)*AR286)))</f>
        <v>1.2443200000000003</v>
      </c>
      <c r="AT286" s="999">
        <f>IF($AK286="n/a",1.03*AS286,IF($AK286&lt;0,1.01*AS286,IF($AK286&gt;10,1.1*AS286,(1+$AK286/100)*AS286)))</f>
        <v>1.3438656000000004</v>
      </c>
      <c r="AU286" s="999">
        <f>IF($AK286="n/a",1.03*AT286,IF($AK286&lt;0,1.01*AT286,IF($AK286&gt;10,1.1*AT286,(1+$AK286/100)*AT286)))</f>
        <v>1.4513748480000006</v>
      </c>
      <c r="AV286" s="999">
        <f>IF($AK286="n/a",1.03*AU286,IF($AK286&lt;0,1.01*AU286,IF($AK286&gt;10,1.1*AU286,(1+$AK286/100)*AU286)))</f>
        <v>1.5674848358400009</v>
      </c>
      <c r="AW286" s="738">
        <f>SUM(AR286:AV286)</f>
        <v>6.7382452838400031</v>
      </c>
      <c r="AX286" s="846">
        <f>AW286/I286*100</f>
        <v>17.313065991366912</v>
      </c>
      <c r="AY286" s="1080">
        <v>1.1299999999999999</v>
      </c>
      <c r="AZ286" s="985">
        <v>12.45</v>
      </c>
      <c r="BA286" s="985">
        <v>-17.28</v>
      </c>
      <c r="BB286" s="985">
        <v>-0.54999999999999993</v>
      </c>
      <c r="BC286" s="985">
        <v>-8.2000000000000011</v>
      </c>
      <c r="BE286" s="700">
        <v>2010</v>
      </c>
      <c r="BF286" s="1013">
        <f>IF(BE286&gt;2008,0,IF(BE286&gt;2001,1,IF(BE286&gt;1990,2,IF(BE286&gt;1980,3,IF(BE286&gt;1973,4,IF(BE286&gt;1970,5,IF(BE286&gt;1960,6,IF(BE286&gt;1958,7,IF(BE286&gt;1953,8,9)))))))))</f>
        <v>0</v>
      </c>
      <c r="BG286" s="995">
        <v>1.2</v>
      </c>
    </row>
    <row r="287" spans="1:59" ht="11.25" customHeight="1" x14ac:dyDescent="0.2">
      <c r="A287" s="798" t="s">
        <v>2277</v>
      </c>
      <c r="B287" s="890" t="s">
        <v>2278</v>
      </c>
      <c r="C287" s="1070" t="s">
        <v>108</v>
      </c>
      <c r="D287" s="1070" t="s">
        <v>4401</v>
      </c>
      <c r="E287" s="828">
        <v>8</v>
      </c>
      <c r="F287" s="1148">
        <v>478</v>
      </c>
      <c r="G287" s="1069" t="s">
        <v>106</v>
      </c>
      <c r="H287" s="1069" t="s">
        <v>106</v>
      </c>
      <c r="I287" s="996">
        <v>26.82</v>
      </c>
      <c r="J287" s="738">
        <f>(M287/I287)*100</f>
        <v>3.5794183445190155</v>
      </c>
      <c r="K287" s="976">
        <v>0.24</v>
      </c>
      <c r="L287" s="1273">
        <v>4</v>
      </c>
      <c r="M287" s="729">
        <f>K287*L287</f>
        <v>0.96</v>
      </c>
      <c r="N287" s="1273" t="s">
        <v>4229</v>
      </c>
      <c r="O287" s="676">
        <v>0.22</v>
      </c>
      <c r="P287" s="1262">
        <v>43173</v>
      </c>
      <c r="Q287" s="1262">
        <v>43192</v>
      </c>
      <c r="R287" s="729">
        <f>(K287-O287)/O287*100</f>
        <v>9.0909090909090864</v>
      </c>
      <c r="S287" s="795">
        <f>IF(INDEX(Historical!$D$7:$D$1442,MATCH(B287,Historical!$B$7:$B$1449,0))=0,"n/a",(INDEX(Historical!$C$7:$C$1442,MATCH(B287,Historical!$B$7:$B$1449,0))/INDEX(Historical!$D$7:$D$1442,MATCH(B287,Historical!$B$7:$B$1449,0))-1)*100)</f>
        <v>10.588235294117654</v>
      </c>
      <c r="T287" s="795">
        <f>IF(INDEX(Historical!$F$7:$F$1442,MATCH(B287,Historical!$B$7:$B$1449,0))=0,"n/a",((INDEX(Historical!$C$7:$C$1442,MATCH(B287,Historical!$B$7:$B$1449,0))/INDEX(Historical!$F$7:$F$1442,MATCH(B287,Historical!$B$7:$B$1449,0)))^(1/3)-1)*100)</f>
        <v>5.5227147245074937</v>
      </c>
      <c r="U287" s="795">
        <f>IF(INDEX(Historical!$H$7:$H$1442,MATCH(B287,Historical!$B$7:$B$1449,0))=0,"n/a",((INDEX(Historical!$C$7:$C$1442,MATCH(B287,Historical!$B$7:$B$1449,0))/INDEX(Historical!$H$7:$H$1442,MATCH(B287,Historical!$B$7:$B$1449,0)))^(1/5)-1)*100)</f>
        <v>4.9009030249425933</v>
      </c>
      <c r="V287" s="795">
        <f>IF(INDEX(Historical!$O$7:$O$1442,MATCH(B287,Historical!$B$7:$B$1449,0))=0,"n/a",((INDEX(Historical!$C$7:$C$1442,MATCH(B287,Historical!$B$7:$B$1449,0))/INDEX(Historical!$O$7:$O$1442,MATCH(B287,Historical!$B$7:$B$1449,0)))^(1/10)-1)*100)</f>
        <v>5.6996159590350093</v>
      </c>
      <c r="W287" s="796">
        <f>IF(OR(U287&lt;=0,U287="n/a",V287&lt;=0,V287="n/a"),"n/a",U287/V287)</f>
        <v>0.85986548219511194</v>
      </c>
      <c r="X287" s="797">
        <f>IF(OR(AJ287&lt;=0,AJ287="n/a",U287&lt;=0,U287="n/a"),"n/a",U287/AJ287)</f>
        <v>1.2566418012673317</v>
      </c>
      <c r="Y287" s="739"/>
      <c r="Z287" s="738">
        <f>IF(OR(AC287&lt;0.01,AC287="n/a"),"n/a",M287/AC287*100)</f>
        <v>39.506172839506171</v>
      </c>
      <c r="AA287" s="999">
        <f>IF(OR(AC287&lt;0.01,AC287="n/a"),"n/a",I287/AC287)</f>
        <v>11.037037037037036</v>
      </c>
      <c r="AB287" s="1000">
        <v>12</v>
      </c>
      <c r="AC287" s="995">
        <v>2.4300000000000002</v>
      </c>
      <c r="AD287" s="995">
        <v>1.38</v>
      </c>
      <c r="AE287" s="978">
        <v>2.89</v>
      </c>
      <c r="AF287" s="978">
        <v>1.1399999999999999</v>
      </c>
      <c r="AG287" s="978">
        <v>11.3</v>
      </c>
      <c r="AH287" s="978">
        <v>-8.1</v>
      </c>
      <c r="AI287" s="978">
        <v>2.75</v>
      </c>
      <c r="AJ287" s="775">
        <v>3.9</v>
      </c>
      <c r="AK287" s="775">
        <v>8</v>
      </c>
      <c r="AL287" s="995">
        <v>422.95</v>
      </c>
      <c r="AM287" s="995">
        <v>0.8</v>
      </c>
      <c r="AN287" s="995">
        <v>0.1</v>
      </c>
      <c r="AO287" s="838">
        <f>IF(U287="n/a","n/a",IF(AA287&lt;0,"n/a",IF(AA287="n/a","n/a",J287+U287-AA287)))</f>
        <v>-2.5567156675754266</v>
      </c>
      <c r="AP287" s="839">
        <f>IF(U287="n/a","n/a",J287+U287)</f>
        <v>8.4803213694616097</v>
      </c>
      <c r="AQ287" s="1001">
        <f>IF(OR(AC287&lt;0.01,AF287="n/a"),"n/a",(I287/SQRT(22.5*AC287*(I287/AF287))-1)*100)</f>
        <v>-25.219663243389324</v>
      </c>
      <c r="AR287" s="738">
        <f>INDEX(Historical!$C$7:$C$1442,MATCH(B287,Historical!$B$7:$B$1449,0))*IF(AH287="n/a",1.03,IF(AH287&lt;0,1.01,IF(AH287&gt;10,1.1,(1+AH287/100))))</f>
        <v>0.94939999999999991</v>
      </c>
      <c r="AS287" s="999">
        <f>IF($AI287="n/a",1.03*AR287,IF($AI287&lt;0,1.01*AR287,IF($AI287&gt;10,1.1*AR287,(1+$AI287/100)*AR287)))</f>
        <v>0.9755085</v>
      </c>
      <c r="AT287" s="999">
        <f>IF($AK287="n/a",1.03*AS287,IF($AK287&lt;0,1.01*AS287,IF($AK287&gt;10,1.1*AS287,(1+$AK287/100)*AS287)))</f>
        <v>1.0535491800000001</v>
      </c>
      <c r="AU287" s="999">
        <f>IF($AK287="n/a",1.03*AT287,IF($AK287&lt;0,1.01*AT287,IF($AK287&gt;10,1.1*AT287,(1+$AK287/100)*AT287)))</f>
        <v>1.1378331144000002</v>
      </c>
      <c r="AV287" s="999">
        <f>IF($AK287="n/a",1.03*AU287,IF($AK287&lt;0,1.01*AU287,IF($AK287&gt;10,1.1*AU287,(1+$AK287/100)*AU287)))</f>
        <v>1.2288597635520004</v>
      </c>
      <c r="AW287" s="738">
        <f>SUM(AR287:AV287)</f>
        <v>5.3451505579520004</v>
      </c>
      <c r="AX287" s="846">
        <f>AW287/I287*100</f>
        <v>19.929718709739003</v>
      </c>
      <c r="AY287" s="824">
        <v>0.96</v>
      </c>
      <c r="AZ287" s="978">
        <v>9.51</v>
      </c>
      <c r="BA287" s="978">
        <v>-21.92</v>
      </c>
      <c r="BB287" s="978">
        <v>-1.71</v>
      </c>
      <c r="BC287" s="978">
        <v>-12.24</v>
      </c>
      <c r="BE287" s="700">
        <v>2011</v>
      </c>
      <c r="BF287" s="1013">
        <f>IF(BE287&gt;2008,0,IF(BE287&gt;2001,1,IF(BE287&gt;1990,2,IF(BE287&gt;1980,3,IF(BE287&gt;1973,4,IF(BE287&gt;1970,5,IF(BE287&gt;1960,6,IF(BE287&gt;1958,7,IF(BE287&gt;1953,8,9)))))))))</f>
        <v>0</v>
      </c>
      <c r="BG287" s="995">
        <v>1</v>
      </c>
    </row>
    <row r="288" spans="1:59" s="874" customFormat="1" ht="11.25" customHeight="1" x14ac:dyDescent="0.2">
      <c r="A288" s="1149" t="s">
        <v>2274</v>
      </c>
      <c r="B288" s="1150" t="s">
        <v>2275</v>
      </c>
      <c r="C288" s="1070" t="s">
        <v>108</v>
      </c>
      <c r="D288" s="1070" t="s">
        <v>4401</v>
      </c>
      <c r="E288" s="854">
        <v>9</v>
      </c>
      <c r="F288" s="1148">
        <v>421</v>
      </c>
      <c r="G288" s="1272" t="s">
        <v>106</v>
      </c>
      <c r="H288" s="1272" t="s">
        <v>106</v>
      </c>
      <c r="I288" s="1151">
        <v>26.82</v>
      </c>
      <c r="J288" s="856">
        <f>(M288/I288)*100</f>
        <v>3.2811334824757643</v>
      </c>
      <c r="K288" s="733">
        <v>0.22</v>
      </c>
      <c r="L288" s="1272">
        <v>4</v>
      </c>
      <c r="M288" s="859">
        <f>K288*L288</f>
        <v>0.88</v>
      </c>
      <c r="N288" s="1272" t="s">
        <v>493</v>
      </c>
      <c r="O288" s="1152">
        <v>0.18</v>
      </c>
      <c r="P288" s="887">
        <v>43462</v>
      </c>
      <c r="Q288" s="887">
        <v>43480</v>
      </c>
      <c r="R288" s="859">
        <f>(K288-O288)/O288*100</f>
        <v>22.222222222222225</v>
      </c>
      <c r="S288" s="795">
        <f>IF(INDEX(Historical!$D$7:$D$1442,MATCH(B288,Historical!$B$7:$B$1449,0))=0,"n/a",(INDEX(Historical!$C$7:$C$1442,MATCH(B288,Historical!$B$7:$B$1449,0))/INDEX(Historical!$D$7:$D$1442,MATCH(B288,Historical!$B$7:$B$1449,0))-1)*100)</f>
        <v>13.333333333333353</v>
      </c>
      <c r="T288" s="795">
        <f>IF(INDEX(Historical!$F$7:$F$1442,MATCH(B288,Historical!$B$7:$B$1449,0))=0,"n/a",((INDEX(Historical!$C$7:$C$1442,MATCH(B288,Historical!$B$7:$B$1449,0))/INDEX(Historical!$F$7:$F$1442,MATCH(B288,Historical!$B$7:$B$1449,0)))^(1/3)-1)*100)</f>
        <v>9.3541299792876842</v>
      </c>
      <c r="U288" s="795">
        <f>IF(INDEX(Historical!$H$7:$H$1442,MATCH(B288,Historical!$B$7:$B$1449,0))=0,"n/a",((INDEX(Historical!$C$7:$C$1442,MATCH(B288,Historical!$B$7:$B$1449,0))/INDEX(Historical!$H$7:$H$1442,MATCH(B288,Historical!$B$7:$B$1449,0)))^(1/5)-1)*100)</f>
        <v>7.6669005325678663</v>
      </c>
      <c r="V288" s="795">
        <f>IF(INDEX(Historical!$O$7:$O$1442,MATCH(B288,Historical!$B$7:$B$1449,0))=0,"n/a",((INDEX(Historical!$C$7:$C$1442,MATCH(B288,Historical!$B$7:$B$1449,0))/INDEX(Historical!$O$7:$O$1442,MATCH(B288,Historical!$B$7:$B$1449,0)))^(1/10)-1)*100)</f>
        <v>-0.97501964219197657</v>
      </c>
      <c r="W288" s="863" t="str">
        <f>IF(OR(U288&lt;=0,U288="n/a",V288&lt;=0,V288="n/a"),"n/a",U288/V288)</f>
        <v>n/a</v>
      </c>
      <c r="X288" s="864">
        <f>IF(OR(AJ288&lt;=0,AJ288="n/a",U288&lt;=0,U288="n/a"),"n/a",U288/AJ288)</f>
        <v>0.86144949804133331</v>
      </c>
      <c r="Y288" s="1153"/>
      <c r="Z288" s="856">
        <f>IF(OR(AC288&lt;0.01,AC288="n/a"),"n/a",M288/AC288*100)</f>
        <v>28.205128205128204</v>
      </c>
      <c r="AA288" s="866">
        <f>IF(OR(AC288&lt;0.01,AC288="n/a"),"n/a",I288/AC288)</f>
        <v>8.5961538461538467</v>
      </c>
      <c r="AB288" s="858">
        <v>12</v>
      </c>
      <c r="AC288" s="931">
        <v>3.12</v>
      </c>
      <c r="AD288" s="931">
        <v>1.43</v>
      </c>
      <c r="AE288" s="867">
        <v>3.43</v>
      </c>
      <c r="AF288" s="867">
        <v>1.23</v>
      </c>
      <c r="AG288" s="867">
        <v>18.3</v>
      </c>
      <c r="AH288" s="867">
        <v>31.4</v>
      </c>
      <c r="AI288" s="867">
        <v>11.16</v>
      </c>
      <c r="AJ288" s="1156">
        <v>8.9</v>
      </c>
      <c r="AK288" s="1156">
        <v>6</v>
      </c>
      <c r="AL288" s="931">
        <v>17790</v>
      </c>
      <c r="AM288" s="931">
        <v>0.1</v>
      </c>
      <c r="AN288" s="931">
        <v>1</v>
      </c>
      <c r="AO288" s="870">
        <f>IF(U288="n/a","n/a",IF(AA288&lt;0,"n/a",IF(AA288="n/a","n/a",J288+U288-AA288)))</f>
        <v>2.3518801688897835</v>
      </c>
      <c r="AP288" s="871">
        <f>IF(U288="n/a","n/a",J288+U288)</f>
        <v>10.94803401504363</v>
      </c>
      <c r="AQ288" s="872">
        <f>IF(OR(AC288&lt;0.01,AF288="n/a"),"n/a",(I288/SQRT(22.5*AC288*(I288/AF288))-1)*100)</f>
        <v>-31.449064417538629</v>
      </c>
      <c r="AR288" s="738">
        <f>INDEX(Historical!$C$7:$C$1442,MATCH(B288,Historical!$B$7:$B$1449,0))*IF(AH288="n/a",1.03,IF(AH288&lt;0,1.01,IF(AH288&gt;10,1.1,(1+AH288/100))))</f>
        <v>0.74800000000000011</v>
      </c>
      <c r="AS288" s="866">
        <f>IF($AI288="n/a",1.03*AR288,IF($AI288&lt;0,1.01*AR288,IF($AI288&gt;10,1.1*AR288,(1+$AI288/100)*AR288)))</f>
        <v>0.8228000000000002</v>
      </c>
      <c r="AT288" s="866">
        <f>IF($AK288="n/a",1.03*AS288,IF($AK288&lt;0,1.01*AS288,IF($AK288&gt;10,1.1*AS288,(1+$AK288/100)*AS288)))</f>
        <v>0.87216800000000028</v>
      </c>
      <c r="AU288" s="866">
        <f>IF($AK288="n/a",1.03*AT288,IF($AK288&lt;0,1.01*AT288,IF($AK288&gt;10,1.1*AT288,(1+$AK288/100)*AT288)))</f>
        <v>0.92449808000000033</v>
      </c>
      <c r="AV288" s="866">
        <f>IF($AK288="n/a",1.03*AU288,IF($AK288&lt;0,1.01*AU288,IF($AK288&gt;10,1.1*AU288,(1+$AK288/100)*AU288)))</f>
        <v>0.97996796480000037</v>
      </c>
      <c r="AW288" s="856">
        <f>SUM(AR288:AV288)</f>
        <v>4.3474340448000008</v>
      </c>
      <c r="AX288" s="873">
        <f>AW288/I288*100</f>
        <v>16.209672053691278</v>
      </c>
      <c r="AY288" s="932">
        <v>1.38</v>
      </c>
      <c r="AZ288" s="867">
        <v>21.25</v>
      </c>
      <c r="BA288" s="867">
        <v>-22.64</v>
      </c>
      <c r="BB288" s="867">
        <v>4.67</v>
      </c>
      <c r="BC288" s="867">
        <v>-6.61</v>
      </c>
      <c r="BD288" s="1033"/>
      <c r="BE288" s="700">
        <v>2011</v>
      </c>
      <c r="BF288" s="1013">
        <f>IF(BE288&gt;2008,0,IF(BE288&gt;2001,1,IF(BE288&gt;1990,2,IF(BE288&gt;1980,3,IF(BE288&gt;1973,4,IF(BE288&gt;1970,5,IF(BE288&gt;1960,6,IF(BE288&gt;1958,7,IF(BE288&gt;1953,8,9)))))))))</f>
        <v>0</v>
      </c>
      <c r="BG288" s="931">
        <v>1.9</v>
      </c>
    </row>
    <row r="289" spans="1:59" ht="11.25" customHeight="1" x14ac:dyDescent="0.2">
      <c r="A289" s="984" t="s">
        <v>1095</v>
      </c>
      <c r="B289" s="988" t="s">
        <v>1096</v>
      </c>
      <c r="C289" s="1070" t="s">
        <v>112</v>
      </c>
      <c r="D289" s="1070" t="s">
        <v>4427</v>
      </c>
      <c r="E289" s="828">
        <v>6</v>
      </c>
      <c r="F289" s="1148">
        <v>743</v>
      </c>
      <c r="G289" s="1119" t="s">
        <v>106</v>
      </c>
      <c r="H289" s="1119" t="s">
        <v>106</v>
      </c>
      <c r="I289" s="987">
        <v>47.97</v>
      </c>
      <c r="J289" s="738">
        <f>(M289/I289)*100</f>
        <v>0.75046904315196994</v>
      </c>
      <c r="K289" s="990">
        <v>0.09</v>
      </c>
      <c r="L289" s="1000">
        <v>4</v>
      </c>
      <c r="M289" s="729">
        <f>K289*L289</f>
        <v>0.36</v>
      </c>
      <c r="N289" s="983" t="s">
        <v>997</v>
      </c>
      <c r="O289" s="831">
        <v>8.5000000000000006E-2</v>
      </c>
      <c r="P289" s="973">
        <v>43412</v>
      </c>
      <c r="Q289" s="973">
        <v>43424</v>
      </c>
      <c r="R289" s="729">
        <f>(K289-O289)/O289*100</f>
        <v>5.8823529411764595</v>
      </c>
      <c r="S289" s="795">
        <f>IF(INDEX(Historical!$D$7:$D$1442,MATCH(B289,Historical!$B$7:$B$1449,0))=0,"n/a",(INDEX(Historical!$C$7:$C$1442,MATCH(B289,Historical!$B$7:$B$1449,0))/INDEX(Historical!$D$7:$D$1442,MATCH(B289,Historical!$B$7:$B$1449,0))-1)*100)</f>
        <v>11.86440677966103</v>
      </c>
      <c r="T289" s="795">
        <f>IF(INDEX(Historical!$F$7:$F$1442,MATCH(B289,Historical!$B$7:$B$1449,0))=0,"n/a",((INDEX(Historical!$C$7:$C$1442,MATCH(B289,Historical!$B$7:$B$1449,0))/INDEX(Historical!$F$7:$F$1442,MATCH(B289,Historical!$B$7:$B$1449,0)))^(1/3)-1)*100)</f>
        <v>9.6961310486523686</v>
      </c>
      <c r="U289" s="795">
        <f>IF(INDEX(Historical!$H$7:$H$1442,MATCH(B289,Historical!$B$7:$B$1449,0))=0,"n/a",((INDEX(Historical!$C$7:$C$1442,MATCH(B289,Historical!$B$7:$B$1449,0))/INDEX(Historical!$H$7:$H$1442,MATCH(B289,Historical!$B$7:$B$1449,0)))^(1/5)-1)*100)</f>
        <v>9.4608784223157549</v>
      </c>
      <c r="V289" s="795">
        <f>IF(INDEX(Historical!$O$7:$O$1442,MATCH(B289,Historical!$B$7:$B$1449,0))=0,"n/a",((INDEX(Historical!$C$7:$C$1442,MATCH(B289,Historical!$B$7:$B$1449,0))/INDEX(Historical!$O$7:$O$1442,MATCH(B289,Historical!$B$7:$B$1449,0)))^(1/10)-1)*100)</f>
        <v>6.2488268514150569</v>
      </c>
      <c r="W289" s="796">
        <f>IF(OR(U289&lt;=0,U289="n/a",V289&lt;=0,V289="n/a"),"n/a",U289/V289)</f>
        <v>1.5140247357267267</v>
      </c>
      <c r="X289" s="797">
        <f>IF(OR(AJ289&lt;=0,AJ289="n/a",U289&lt;=0,U289="n/a"),"n/a",U289/AJ289)</f>
        <v>0.33668606485109448</v>
      </c>
      <c r="Y289" s="989"/>
      <c r="Z289" s="738">
        <f>IF(OR(AC289&lt;0.01,AC289="n/a"),"n/a",M289/AC289*100)</f>
        <v>15.789473684210527</v>
      </c>
      <c r="AA289" s="999">
        <f>IF(OR(AC289&lt;0.01,AC289="n/a"),"n/a",I289/AC289)</f>
        <v>21.039473684210527</v>
      </c>
      <c r="AB289" s="1000">
        <v>12</v>
      </c>
      <c r="AC289" s="978">
        <v>2.2799999999999998</v>
      </c>
      <c r="AD289" s="978">
        <v>2.1</v>
      </c>
      <c r="AE289" s="978">
        <v>0.87</v>
      </c>
      <c r="AF289" s="978">
        <v>3.63</v>
      </c>
      <c r="AG289" s="978">
        <v>21.2</v>
      </c>
      <c r="AH289" s="978">
        <v>-29.2</v>
      </c>
      <c r="AI289" s="978">
        <v>11.93</v>
      </c>
      <c r="AJ289" s="978">
        <v>28.1</v>
      </c>
      <c r="AK289" s="978">
        <v>10</v>
      </c>
      <c r="AL289" s="991">
        <v>1790</v>
      </c>
      <c r="AM289" s="985">
        <v>1.4000000000000001</v>
      </c>
      <c r="AN289" s="978">
        <v>0.2</v>
      </c>
      <c r="AO289" s="838">
        <f>IF(U289="n/a","n/a",IF(AA289&lt;0,"n/a",IF(AA289="n/a","n/a",J289+U289-AA289)))</f>
        <v>-10.828126218742803</v>
      </c>
      <c r="AP289" s="839">
        <f>IF(U289="n/a","n/a",J289+U289)</f>
        <v>10.211347465467725</v>
      </c>
      <c r="AQ289" s="1001">
        <f>IF(OR(AC289&lt;0.01,AF289="n/a"),"n/a",(I289/SQRT(22.5*AC289*(I289/AF289))-1)*100)</f>
        <v>84.238118234328255</v>
      </c>
      <c r="AR289" s="738">
        <f>INDEX(Historical!$C$7:$C$1442,MATCH(B289,Historical!$B$7:$B$1449,0))*IF(AH289="n/a",1.03,IF(AH289&lt;0,1.01,IF(AH289&gt;10,1.1,(1+AH289/100))))</f>
        <v>0.33330000000000004</v>
      </c>
      <c r="AS289" s="999">
        <f>IF($AI289="n/a",1.03*AR289,IF($AI289&lt;0,1.01*AR289,IF($AI289&gt;10,1.1*AR289,(1+$AI289/100)*AR289)))</f>
        <v>0.36663000000000007</v>
      </c>
      <c r="AT289" s="999">
        <f>IF($AK289="n/a",1.03*AS289,IF($AK289&lt;0,1.01*AS289,IF($AK289&gt;10,1.1*AS289,(1+$AK289/100)*AS289)))</f>
        <v>0.40329300000000012</v>
      </c>
      <c r="AU289" s="999">
        <f>IF($AK289="n/a",1.03*AT289,IF($AK289&lt;0,1.01*AT289,IF($AK289&gt;10,1.1*AT289,(1+$AK289/100)*AT289)))</f>
        <v>0.44362230000000019</v>
      </c>
      <c r="AV289" s="999">
        <f>IF($AK289="n/a",1.03*AU289,IF($AK289&lt;0,1.01*AU289,IF($AK289&gt;10,1.1*AU289,(1+$AK289/100)*AU289)))</f>
        <v>0.48798453000000025</v>
      </c>
      <c r="AW289" s="738">
        <f>SUM(AR289:AV289)</f>
        <v>2.0348298300000005</v>
      </c>
      <c r="AX289" s="846">
        <f>AW289/I289*100</f>
        <v>4.241879987492184</v>
      </c>
      <c r="AY289" s="1080">
        <v>1.29</v>
      </c>
      <c r="AZ289" s="985">
        <v>21.75</v>
      </c>
      <c r="BA289" s="985">
        <v>-19.82</v>
      </c>
      <c r="BB289" s="985">
        <v>1.08</v>
      </c>
      <c r="BC289" s="985">
        <v>-3.8899999999999997</v>
      </c>
      <c r="BE289" s="700">
        <v>2013</v>
      </c>
      <c r="BF289" s="1013">
        <f>IF(BE289&gt;2008,0,IF(BE289&gt;2001,1,IF(BE289&gt;1990,2,IF(BE289&gt;1980,3,IF(BE289&gt;1973,4,IF(BE289&gt;1970,5,IF(BE289&gt;1960,6,IF(BE289&gt;1958,7,IF(BE289&gt;1953,8,9)))))))))</f>
        <v>0</v>
      </c>
      <c r="BG289" s="995">
        <v>10.100000000000001</v>
      </c>
    </row>
    <row r="290" spans="1:59" ht="11.25" customHeight="1" x14ac:dyDescent="0.2">
      <c r="A290" s="976" t="s">
        <v>1224</v>
      </c>
      <c r="B290" s="988" t="s">
        <v>1225</v>
      </c>
      <c r="C290" s="1070" t="s">
        <v>247</v>
      </c>
      <c r="D290" s="1070" t="s">
        <v>4379</v>
      </c>
      <c r="E290" s="828">
        <v>8</v>
      </c>
      <c r="F290" s="1148">
        <v>493</v>
      </c>
      <c r="G290" s="1273" t="s">
        <v>106</v>
      </c>
      <c r="H290" s="1273" t="s">
        <v>106</v>
      </c>
      <c r="I290" s="987">
        <v>55.89</v>
      </c>
      <c r="J290" s="738">
        <f>(M290/I290)*100</f>
        <v>2.4691358024691357</v>
      </c>
      <c r="K290" s="990">
        <v>0.34499999999999997</v>
      </c>
      <c r="L290" s="1000">
        <v>4</v>
      </c>
      <c r="M290" s="729">
        <f>K290*L290</f>
        <v>1.38</v>
      </c>
      <c r="N290" s="983" t="s">
        <v>244</v>
      </c>
      <c r="O290" s="831">
        <v>0.31</v>
      </c>
      <c r="P290" s="973">
        <v>43209</v>
      </c>
      <c r="Q290" s="973">
        <v>43225</v>
      </c>
      <c r="R290" s="729">
        <f>(K290-O290)/O290*100</f>
        <v>11.290322580645155</v>
      </c>
      <c r="S290" s="795">
        <f>IF(INDEX(Historical!$D$7:$D$1442,MATCH(B290,Historical!$B$7:$B$1449,0))=0,"n/a",(INDEX(Historical!$C$7:$C$1442,MATCH(B290,Historical!$B$7:$B$1449,0))/INDEX(Historical!$D$7:$D$1442,MATCH(B290,Historical!$B$7:$B$1449,0))-1)*100)</f>
        <v>11.618257261410768</v>
      </c>
      <c r="T290" s="795">
        <f>IF(INDEX(Historical!$F$7:$F$1442,MATCH(B290,Historical!$B$7:$B$1449,0))=0,"n/a",((INDEX(Historical!$C$7:$C$1442,MATCH(B290,Historical!$B$7:$B$1449,0))/INDEX(Historical!$F$7:$F$1442,MATCH(B290,Historical!$B$7:$B$1449,0)))^(1/3)-1)*100)</f>
        <v>11.510779069974575</v>
      </c>
      <c r="U290" s="795">
        <f>IF(INDEX(Historical!$H$7:$H$1442,MATCH(B290,Historical!$B$7:$B$1449,0))=0,"n/a",((INDEX(Historical!$C$7:$C$1442,MATCH(B290,Historical!$B$7:$B$1449,0))/INDEX(Historical!$H$7:$H$1442,MATCH(B290,Historical!$B$7:$B$1449,0)))^(1/5)-1)*100)</f>
        <v>11.513009414645747</v>
      </c>
      <c r="V290" s="795">
        <f>IF(INDEX(Historical!$O$7:$O$1442,MATCH(B290,Historical!$B$7:$B$1449,0))=0,"n/a",((INDEX(Historical!$C$7:$C$1442,MATCH(B290,Historical!$B$7:$B$1449,0))/INDEX(Historical!$O$7:$O$1442,MATCH(B290,Historical!$B$7:$B$1449,0)))^(1/10)-1)*100)</f>
        <v>8.8693033669262622</v>
      </c>
      <c r="W290" s="796">
        <f>IF(OR(U290&lt;=0,U290="n/a",V290&lt;=0,V290="n/a"),"n/a",U290/V290)</f>
        <v>1.2980736973749141</v>
      </c>
      <c r="X290" s="797">
        <f>IF(OR(AJ290&lt;=0,AJ290="n/a",U290&lt;=0,U290="n/a"),"n/a",U290/AJ290)</f>
        <v>3.8376698048819158</v>
      </c>
      <c r="Y290" s="1101"/>
      <c r="Z290" s="738">
        <f>IF(OR(AC290&lt;0.01,AC290="n/a"),"n/a",M290/AC290*100)</f>
        <v>39.655172413793096</v>
      </c>
      <c r="AA290" s="999">
        <f>IF(OR(AC290&lt;0.01,AC290="n/a"),"n/a",I290/AC290)</f>
        <v>16.060344827586206</v>
      </c>
      <c r="AB290" s="1000">
        <v>1</v>
      </c>
      <c r="AC290" s="978">
        <v>3.48</v>
      </c>
      <c r="AD290" s="978">
        <v>1.53</v>
      </c>
      <c r="AE290" s="978">
        <v>0.8</v>
      </c>
      <c r="AF290" s="978">
        <v>2.61</v>
      </c>
      <c r="AG290" s="978">
        <v>13.4</v>
      </c>
      <c r="AH290" s="978">
        <v>-39.1</v>
      </c>
      <c r="AI290" s="978">
        <v>8.1100000000000012</v>
      </c>
      <c r="AJ290" s="978">
        <v>3</v>
      </c>
      <c r="AK290" s="978">
        <v>10.54</v>
      </c>
      <c r="AL290" s="991">
        <v>6290</v>
      </c>
      <c r="AM290" s="985">
        <v>0.4</v>
      </c>
      <c r="AN290" s="978">
        <v>0.05</v>
      </c>
      <c r="AO290" s="838">
        <f>IF(U290="n/a","n/a",IF(AA290&lt;0,"n/a",IF(AA290="n/a","n/a",J290+U290-AA290)))</f>
        <v>-2.078199610471323</v>
      </c>
      <c r="AP290" s="839">
        <f>IF(U290="n/a","n/a",J290+U290)</f>
        <v>13.982145217114883</v>
      </c>
      <c r="AQ290" s="1001">
        <f>IF(OR(AC290&lt;0.01,AF290="n/a"),"n/a",(I290/SQRT(22.5*AC290*(I290/AF290))-1)*100)</f>
        <v>36.491757992927901</v>
      </c>
      <c r="AR290" s="738">
        <f>INDEX(Historical!$C$7:$C$1442,MATCH(B290,Historical!$B$7:$B$1449,0))*IF(AH290="n/a",1.03,IF(AH290&lt;0,1.01,IF(AH290&gt;10,1.1,(1+AH290/100))))</f>
        <v>1.3584499999999999</v>
      </c>
      <c r="AS290" s="999">
        <f>IF($AI290="n/a",1.03*AR290,IF($AI290&lt;0,1.01*AR290,IF($AI290&gt;10,1.1*AR290,(1+$AI290/100)*AR290)))</f>
        <v>1.4686202949999998</v>
      </c>
      <c r="AT290" s="999">
        <f>IF($AK290="n/a",1.03*AS290,IF($AK290&lt;0,1.01*AS290,IF($AK290&gt;10,1.1*AS290,(1+$AK290/100)*AS290)))</f>
        <v>1.6154823244999998</v>
      </c>
      <c r="AU290" s="999">
        <f>IF($AK290="n/a",1.03*AT290,IF($AK290&lt;0,1.01*AT290,IF($AK290&gt;10,1.1*AT290,(1+$AK290/100)*AT290)))</f>
        <v>1.77703055695</v>
      </c>
      <c r="AV290" s="999">
        <f>IF($AK290="n/a",1.03*AU290,IF($AK290&lt;0,1.01*AU290,IF($AK290&gt;10,1.1*AU290,(1+$AK290/100)*AU290)))</f>
        <v>1.9547336126450001</v>
      </c>
      <c r="AW290" s="738">
        <f>SUM(AR290:AV290)</f>
        <v>8.1743167890949984</v>
      </c>
      <c r="AX290" s="846">
        <f>AW290/I290*100</f>
        <v>14.625723365709426</v>
      </c>
      <c r="AY290" s="1080">
        <v>0.78</v>
      </c>
      <c r="AZ290" s="985">
        <v>46.42</v>
      </c>
      <c r="BA290" s="985">
        <v>-5.91</v>
      </c>
      <c r="BB290" s="985">
        <v>4.26</v>
      </c>
      <c r="BC290" s="985">
        <v>11.26</v>
      </c>
      <c r="BE290" s="700">
        <v>2011</v>
      </c>
      <c r="BF290" s="1013">
        <f>IF(BE290&gt;2008,0,IF(BE290&gt;2001,1,IF(BE290&gt;1990,2,IF(BE290&gt;1980,3,IF(BE290&gt;1973,4,IF(BE290&gt;1970,5,IF(BE290&gt;1960,6,IF(BE290&gt;1958,7,IF(BE290&gt;1953,8,9)))))))))</f>
        <v>0</v>
      </c>
      <c r="BG290" s="995">
        <v>8.6999999999999993</v>
      </c>
    </row>
    <row r="291" spans="1:59" ht="11.25" customHeight="1" x14ac:dyDescent="0.2">
      <c r="A291" s="976" t="s">
        <v>591</v>
      </c>
      <c r="B291" s="988" t="s">
        <v>592</v>
      </c>
      <c r="C291" s="1070" t="s">
        <v>108</v>
      </c>
      <c r="D291" s="1070" t="s">
        <v>4401</v>
      </c>
      <c r="E291" s="828">
        <v>23</v>
      </c>
      <c r="F291" s="1148">
        <v>148</v>
      </c>
      <c r="G291" s="1078" t="s">
        <v>37</v>
      </c>
      <c r="H291" s="1078" t="s">
        <v>37</v>
      </c>
      <c r="I291" s="978">
        <v>20.72</v>
      </c>
      <c r="J291" s="738">
        <f>(M291/I291)*100</f>
        <v>3.2818532818532824</v>
      </c>
      <c r="K291" s="997">
        <v>0.17</v>
      </c>
      <c r="L291" s="1000">
        <v>4</v>
      </c>
      <c r="M291" s="729">
        <f>K291*L291</f>
        <v>0.68</v>
      </c>
      <c r="N291" s="983" t="s">
        <v>460</v>
      </c>
      <c r="O291" s="832">
        <v>0.15</v>
      </c>
      <c r="P291" s="973">
        <v>43382</v>
      </c>
      <c r="Q291" s="973">
        <v>43392</v>
      </c>
      <c r="R291" s="729">
        <f>(K291-O291)/O291*100</f>
        <v>13.333333333333346</v>
      </c>
      <c r="S291" s="795">
        <f>IF(INDEX(Historical!$D$7:$D$1442,MATCH(B291,Historical!$B$7:$B$1449,0))=0,"n/a",(INDEX(Historical!$C$7:$C$1442,MATCH(B291,Historical!$B$7:$B$1449,0))/INDEX(Historical!$D$7:$D$1442,MATCH(B291,Historical!$B$7:$B$1449,0))-1)*100)</f>
        <v>8.7719298245613864</v>
      </c>
      <c r="T291" s="795">
        <f>IF(INDEX(Historical!$F$7:$F$1442,MATCH(B291,Historical!$B$7:$B$1449,0))=0,"n/a",((INDEX(Historical!$C$7:$C$1442,MATCH(B291,Historical!$B$7:$B$1449,0))/INDEX(Historical!$F$7:$F$1442,MATCH(B291,Historical!$B$7:$B$1449,0)))^(1/3)-1)*100)</f>
        <v>6.4953735209395624</v>
      </c>
      <c r="U291" s="795">
        <f>IF(INDEX(Historical!$H$7:$H$1442,MATCH(B291,Historical!$B$7:$B$1449,0))=0,"n/a",((INDEX(Historical!$C$7:$C$1442,MATCH(B291,Historical!$B$7:$B$1449,0))/INDEX(Historical!$H$7:$H$1442,MATCH(B291,Historical!$B$7:$B$1449,0)))^(1/5)-1)*100)</f>
        <v>6.672031681206736</v>
      </c>
      <c r="V291" s="795">
        <f>IF(INDEX(Historical!$O$7:$O$1442,MATCH(B291,Historical!$B$7:$B$1449,0))=0,"n/a",((INDEX(Historical!$C$7:$C$1442,MATCH(B291,Historical!$B$7:$B$1449,0))/INDEX(Historical!$O$7:$O$1442,MATCH(B291,Historical!$B$7:$B$1449,0)))^(1/10)-1)*100)</f>
        <v>8.2737966788736905</v>
      </c>
      <c r="W291" s="796">
        <f>IF(OR(U291&lt;=0,U291="n/a",V291&lt;=0,V291="n/a"),"n/a",U291/V291)</f>
        <v>0.80640508102442243</v>
      </c>
      <c r="X291" s="797">
        <f>IF(OR(AJ291&lt;=0,AJ291="n/a",U291&lt;=0,U291="n/a"),"n/a",U291/AJ291)</f>
        <v>0.85538867707778665</v>
      </c>
      <c r="Y291" s="749"/>
      <c r="Z291" s="738">
        <f>IF(OR(AC291&lt;0.01,AC291="n/a"),"n/a",M291/AC291*100)</f>
        <v>43.037974683544306</v>
      </c>
      <c r="AA291" s="999">
        <f>IF(OR(AC291&lt;0.01,AC291="n/a"),"n/a",I291/AC291)</f>
        <v>13.11392405063291</v>
      </c>
      <c r="AB291" s="1000">
        <v>12</v>
      </c>
      <c r="AC291" s="978">
        <v>1.58</v>
      </c>
      <c r="AD291" s="978">
        <v>1.88</v>
      </c>
      <c r="AE291" s="978">
        <v>3.96</v>
      </c>
      <c r="AF291" s="978">
        <v>1.38</v>
      </c>
      <c r="AG291" s="978">
        <v>10.6</v>
      </c>
      <c r="AH291" s="978">
        <v>9.8000000000000007</v>
      </c>
      <c r="AI291" s="978">
        <v>4.58</v>
      </c>
      <c r="AJ291" s="978">
        <v>7.8</v>
      </c>
      <c r="AK291" s="978">
        <v>7.0000000000000009</v>
      </c>
      <c r="AL291" s="991">
        <v>525.25</v>
      </c>
      <c r="AM291" s="985">
        <v>3.1</v>
      </c>
      <c r="AN291" s="978">
        <v>1.06</v>
      </c>
      <c r="AO291" s="838">
        <f>IF(U291="n/a","n/a",IF(AA291&lt;0,"n/a",IF(AA291="n/a","n/a",J291+U291-AA291)))</f>
        <v>-3.1600390875728923</v>
      </c>
      <c r="AP291" s="839">
        <f>IF(U291="n/a","n/a",J291+U291)</f>
        <v>9.9538849630600179</v>
      </c>
      <c r="AQ291" s="1001">
        <f>IF(OR(AC291&lt;0.01,AF291="n/a"),"n/a",(I291/SQRT(22.5*AC291*(I291/AF291))-1)*100)</f>
        <v>-10.316073061808616</v>
      </c>
      <c r="AR291" s="738">
        <f>INDEX(Historical!$C$7:$C$1442,MATCH(B291,Historical!$B$7:$B$1449,0))*IF(AH291="n/a",1.03,IF(AH291&lt;0,1.01,IF(AH291&gt;10,1.1,(1+AH291/100))))</f>
        <v>0.68076000000000003</v>
      </c>
      <c r="AS291" s="999">
        <f>IF($AI291="n/a",1.03*AR291,IF($AI291&lt;0,1.01*AR291,IF($AI291&gt;10,1.1*AR291,(1+$AI291/100)*AR291)))</f>
        <v>0.71193880800000009</v>
      </c>
      <c r="AT291" s="999">
        <f>IF($AK291="n/a",1.03*AS291,IF($AK291&lt;0,1.01*AS291,IF($AK291&gt;10,1.1*AS291,(1+$AK291/100)*AS291)))</f>
        <v>0.76177452456000017</v>
      </c>
      <c r="AU291" s="999">
        <f>IF($AK291="n/a",1.03*AT291,IF($AK291&lt;0,1.01*AT291,IF($AK291&gt;10,1.1*AT291,(1+$AK291/100)*AT291)))</f>
        <v>0.81509874127920023</v>
      </c>
      <c r="AV291" s="999">
        <f>IF($AK291="n/a",1.03*AU291,IF($AK291&lt;0,1.01*AU291,IF($AK291&gt;10,1.1*AU291,(1+$AK291/100)*AU291)))</f>
        <v>0.87215565316874433</v>
      </c>
      <c r="AW291" s="738">
        <f>SUM(AR291:AV291)</f>
        <v>3.8417277270079446</v>
      </c>
      <c r="AX291" s="846">
        <f>AW291/I291*100</f>
        <v>18.541156983629079</v>
      </c>
      <c r="AY291" s="1080">
        <v>0.66</v>
      </c>
      <c r="AZ291" s="985">
        <v>18.2</v>
      </c>
      <c r="BA291" s="985">
        <v>-30.12</v>
      </c>
      <c r="BB291" s="985">
        <v>1</v>
      </c>
      <c r="BC291" s="985">
        <v>-8.86</v>
      </c>
      <c r="BE291" s="700">
        <v>1997</v>
      </c>
      <c r="BF291" s="1013">
        <f>IF(BE291&gt;2008,0,IF(BE291&gt;2001,1,IF(BE291&gt;1990,2,IF(BE291&gt;1980,3,IF(BE291&gt;1973,4,IF(BE291&gt;1970,5,IF(BE291&gt;1960,6,IF(BE291&gt;1958,7,IF(BE291&gt;1953,8,9)))))))))</f>
        <v>2</v>
      </c>
      <c r="BG291" s="995">
        <v>0.89999999999999991</v>
      </c>
    </row>
    <row r="292" spans="1:59" ht="11.25" customHeight="1" x14ac:dyDescent="0.2">
      <c r="A292" s="976" t="s">
        <v>1222</v>
      </c>
      <c r="B292" s="988" t="s">
        <v>1223</v>
      </c>
      <c r="C292" s="1070" t="s">
        <v>4252</v>
      </c>
      <c r="D292" s="1070" t="s">
        <v>4400</v>
      </c>
      <c r="E292" s="828">
        <v>8</v>
      </c>
      <c r="F292" s="1148">
        <v>458</v>
      </c>
      <c r="G292" s="1148" t="s">
        <v>106</v>
      </c>
      <c r="H292" s="1148" t="s">
        <v>106</v>
      </c>
      <c r="I292" s="987">
        <v>48.88</v>
      </c>
      <c r="J292" s="738">
        <f>(M292/I292)*100</f>
        <v>1.3093289689034369</v>
      </c>
      <c r="K292" s="990">
        <v>0.16</v>
      </c>
      <c r="L292" s="1000">
        <v>4</v>
      </c>
      <c r="M292" s="729">
        <f>K292*L292</f>
        <v>0.64</v>
      </c>
      <c r="N292" s="983" t="s">
        <v>228</v>
      </c>
      <c r="O292" s="831">
        <v>0.15</v>
      </c>
      <c r="P292" s="694">
        <v>43153</v>
      </c>
      <c r="Q292" s="694">
        <v>43168</v>
      </c>
      <c r="R292" s="729">
        <f>(K292-O292)/O292*100</f>
        <v>6.6666666666666732</v>
      </c>
      <c r="S292" s="795">
        <f>IF(INDEX(Historical!$D$7:$D$1442,MATCH(B292,Historical!$B$7:$B$1449,0))=0,"n/a",(INDEX(Historical!$C$7:$C$1442,MATCH(B292,Historical!$B$7:$B$1449,0))/INDEX(Historical!$D$7:$D$1442,MATCH(B292,Historical!$B$7:$B$1449,0))-1)*100)</f>
        <v>6.6666666666666652</v>
      </c>
      <c r="T292" s="795">
        <f>IF(INDEX(Historical!$F$7:$F$1442,MATCH(B292,Historical!$B$7:$B$1449,0))=0,"n/a",((INDEX(Historical!$C$7:$C$1442,MATCH(B292,Historical!$B$7:$B$1449,0))/INDEX(Historical!$F$7:$F$1442,MATCH(B292,Historical!$B$7:$B$1449,0)))^(1/3)-1)*100)</f>
        <v>13.30326698854094</v>
      </c>
      <c r="U292" s="795">
        <f>IF(INDEX(Historical!$H$7:$H$1442,MATCH(B292,Historical!$B$7:$B$1449,0))=0,"n/a",((INDEX(Historical!$C$7:$C$1442,MATCH(B292,Historical!$B$7:$B$1449,0))/INDEX(Historical!$H$7:$H$1442,MATCH(B292,Historical!$B$7:$B$1449,0)))^(1/5)-1)*100)</f>
        <v>12.195514544619957</v>
      </c>
      <c r="V292" s="795" t="str">
        <f>IF(INDEX(Historical!$O$7:$O$1442,MATCH(B292,Historical!$B$7:$B$1449,0))=0,"n/a",((INDEX(Historical!$C$7:$C$1442,MATCH(B292,Historical!$B$7:$B$1449,0))/INDEX(Historical!$O$7:$O$1442,MATCH(B292,Historical!$B$7:$B$1449,0)))^(1/10)-1)*100)</f>
        <v>n/a</v>
      </c>
      <c r="W292" s="796" t="str">
        <f>IF(OR(U292&lt;=0,U292="n/a",V292&lt;=0,V292="n/a"),"n/a",U292/V292)</f>
        <v>n/a</v>
      </c>
      <c r="X292" s="797" t="str">
        <f>IF(OR(AJ292&lt;=0,AJ292="n/a",U292&lt;=0,U292="n/a"),"n/a",U292/AJ292)</f>
        <v>n/a</v>
      </c>
      <c r="Y292" s="752"/>
      <c r="Z292" s="738">
        <f>IF(OR(AC292&lt;0.01,AC292="n/a"),"n/a",M292/AC292*100)</f>
        <v>39.263803680981596</v>
      </c>
      <c r="AA292" s="999">
        <f>IF(OR(AC292&lt;0.01,AC292="n/a"),"n/a",I292/AC292)</f>
        <v>29.987730061349698</v>
      </c>
      <c r="AB292" s="1000">
        <v>12</v>
      </c>
      <c r="AC292" s="978">
        <v>1.63</v>
      </c>
      <c r="AD292" s="978">
        <v>1.37</v>
      </c>
      <c r="AE292" s="978">
        <v>3.71</v>
      </c>
      <c r="AF292" s="978">
        <v>3.48</v>
      </c>
      <c r="AG292" s="978">
        <v>7.3</v>
      </c>
      <c r="AH292" s="978">
        <v>20</v>
      </c>
      <c r="AI292" s="978">
        <v>6.4</v>
      </c>
      <c r="AJ292" s="978">
        <v>-0.3</v>
      </c>
      <c r="AK292" s="978">
        <v>21.9</v>
      </c>
      <c r="AL292" s="991">
        <v>6750</v>
      </c>
      <c r="AM292" s="985">
        <v>0.6</v>
      </c>
      <c r="AN292" s="978">
        <v>0</v>
      </c>
      <c r="AO292" s="838">
        <f>IF(U292="n/a","n/a",IF(AA292&lt;0,"n/a",IF(AA292="n/a","n/a",J292+U292-AA292)))</f>
        <v>-16.482886547826304</v>
      </c>
      <c r="AP292" s="839">
        <f>IF(U292="n/a","n/a",J292+U292)</f>
        <v>13.504843513523394</v>
      </c>
      <c r="AQ292" s="1001">
        <f>IF(OR(AC292&lt;0.01,AF292="n/a"),"n/a",(I292/SQRT(22.5*AC292*(I292/AF292))-1)*100)</f>
        <v>115.36253735245489</v>
      </c>
      <c r="AR292" s="738">
        <f>INDEX(Historical!$C$7:$C$1442,MATCH(B292,Historical!$B$7:$B$1449,0))*IF(AH292="n/a",1.03,IF(AH292&lt;0,1.01,IF(AH292&gt;10,1.1,(1+AH292/100))))</f>
        <v>0.70400000000000007</v>
      </c>
      <c r="AS292" s="999">
        <f>IF($AI292="n/a",1.03*AR292,IF($AI292&lt;0,1.01*AR292,IF($AI292&gt;10,1.1*AR292,(1+$AI292/100)*AR292)))</f>
        <v>0.74905600000000017</v>
      </c>
      <c r="AT292" s="999">
        <f>IF($AK292="n/a",1.03*AS292,IF($AK292&lt;0,1.01*AS292,IF($AK292&gt;10,1.1*AS292,(1+$AK292/100)*AS292)))</f>
        <v>0.82396160000000029</v>
      </c>
      <c r="AU292" s="999">
        <f>IF($AK292="n/a",1.03*AT292,IF($AK292&lt;0,1.01*AT292,IF($AK292&gt;10,1.1*AT292,(1+$AK292/100)*AT292)))</f>
        <v>0.90635776000000035</v>
      </c>
      <c r="AV292" s="999">
        <f>IF($AK292="n/a",1.03*AU292,IF($AK292&lt;0,1.01*AU292,IF($AK292&gt;10,1.1*AU292,(1+$AK292/100)*AU292)))</f>
        <v>0.99699353600000051</v>
      </c>
      <c r="AW292" s="738">
        <f>SUM(AR292:AV292)</f>
        <v>4.1803688960000018</v>
      </c>
      <c r="AX292" s="846">
        <f>AW292/I292*100</f>
        <v>8.5523095253682531</v>
      </c>
      <c r="AY292" s="1080">
        <v>1.06</v>
      </c>
      <c r="AZ292" s="985">
        <v>20.630000000000003</v>
      </c>
      <c r="BA292" s="985">
        <v>-23.48</v>
      </c>
      <c r="BB292" s="985">
        <v>9.91</v>
      </c>
      <c r="BC292" s="985">
        <v>-7.9</v>
      </c>
      <c r="BE292" s="700">
        <v>2011</v>
      </c>
      <c r="BF292" s="1013">
        <f>IF(BE292&gt;2008,0,IF(BE292&gt;2001,1,IF(BE292&gt;1990,2,IF(BE292&gt;1980,3,IF(BE292&gt;1973,4,IF(BE292&gt;1970,5,IF(BE292&gt;1960,6,IF(BE292&gt;1958,7,IF(BE292&gt;1953,8,9)))))))))</f>
        <v>0</v>
      </c>
      <c r="BG292" s="995">
        <v>4.8</v>
      </c>
    </row>
    <row r="293" spans="1:59" ht="11.25" customHeight="1" x14ac:dyDescent="0.2">
      <c r="A293" s="984" t="s">
        <v>596</v>
      </c>
      <c r="B293" s="988" t="s">
        <v>597</v>
      </c>
      <c r="C293" s="1070" t="s">
        <v>128</v>
      </c>
      <c r="D293" s="1070" t="s">
        <v>4389</v>
      </c>
      <c r="E293" s="828">
        <v>17</v>
      </c>
      <c r="F293" s="1148">
        <v>185</v>
      </c>
      <c r="G293" s="975" t="s">
        <v>37</v>
      </c>
      <c r="H293" s="975" t="s">
        <v>115</v>
      </c>
      <c r="I293" s="987">
        <v>19.66</v>
      </c>
      <c r="J293" s="738">
        <f>(M293/I293)*100</f>
        <v>3.6622583926754833</v>
      </c>
      <c r="K293" s="990">
        <v>0.18</v>
      </c>
      <c r="L293" s="1000">
        <v>4</v>
      </c>
      <c r="M293" s="729">
        <f>K293*L293</f>
        <v>0.72</v>
      </c>
      <c r="N293" s="983" t="s">
        <v>598</v>
      </c>
      <c r="O293" s="831">
        <v>0.17</v>
      </c>
      <c r="P293" s="973">
        <v>43257</v>
      </c>
      <c r="Q293" s="973">
        <v>43272</v>
      </c>
      <c r="R293" s="729">
        <f>(K293-O293)/O293*100</f>
        <v>5.8823529411764595</v>
      </c>
      <c r="S293" s="795">
        <f>IF(INDEX(Historical!$D$7:$D$1442,MATCH(B293,Historical!$B$7:$B$1449,0))=0,"n/a",(INDEX(Historical!$C$7:$C$1442,MATCH(B293,Historical!$B$7:$B$1449,0))/INDEX(Historical!$D$7:$D$1442,MATCH(B293,Historical!$B$7:$B$1449,0))-1)*100)</f>
        <v>5.9701492537313383</v>
      </c>
      <c r="T293" s="795">
        <f>IF(INDEX(Historical!$F$7:$F$1442,MATCH(B293,Historical!$B$7:$B$1449,0))=0,"n/a",((INDEX(Historical!$C$7:$C$1442,MATCH(B293,Historical!$B$7:$B$1449,0))/INDEX(Historical!$F$7:$F$1442,MATCH(B293,Historical!$B$7:$B$1449,0)))^(1/3)-1)*100)</f>
        <v>7.7533615540578138</v>
      </c>
      <c r="U293" s="795">
        <f>IF(INDEX(Historical!$H$7:$H$1442,MATCH(B293,Historical!$B$7:$B$1449,0))=0,"n/a",((INDEX(Historical!$C$7:$C$1442,MATCH(B293,Historical!$B$7:$B$1449,0))/INDEX(Historical!$H$7:$H$1442,MATCH(B293,Historical!$B$7:$B$1449,0)))^(1/5)-1)*100)</f>
        <v>9.8354357003431758</v>
      </c>
      <c r="V293" s="795">
        <f>IF(INDEX(Historical!$O$7:$O$1442,MATCH(B293,Historical!$B$7:$B$1449,0))=0,"n/a",((INDEX(Historical!$C$7:$C$1442,MATCH(B293,Historical!$B$7:$B$1449,0))/INDEX(Historical!$O$7:$O$1442,MATCH(B293,Historical!$B$7:$B$1449,0)))^(1/10)-1)*100)</f>
        <v>10.758560376435412</v>
      </c>
      <c r="W293" s="796">
        <f>IF(OR(U293&lt;=0,U293="n/a",V293&lt;=0,V293="n/a"),"n/a",U293/V293)</f>
        <v>0.91419626383152841</v>
      </c>
      <c r="X293" s="797" t="str">
        <f>IF(OR(AJ293&lt;=0,AJ293="n/a",U293&lt;=0,U293="n/a"),"n/a",U293/AJ293)</f>
        <v>n/a</v>
      </c>
      <c r="Y293" s="989"/>
      <c r="Z293" s="738">
        <f>IF(OR(AC293&lt;0.01,AC293="n/a"),"n/a",M293/AC293*100)</f>
        <v>91.139240506329116</v>
      </c>
      <c r="AA293" s="999">
        <f>IF(OR(AC293&lt;0.01,AC293="n/a"),"n/a",I293/AC293)</f>
        <v>24.886075949367086</v>
      </c>
      <c r="AB293" s="1000">
        <v>12</v>
      </c>
      <c r="AC293" s="978">
        <v>0.79</v>
      </c>
      <c r="AD293" s="978">
        <v>4.72</v>
      </c>
      <c r="AE293" s="978">
        <v>1.06</v>
      </c>
      <c r="AF293" s="978">
        <v>3.25</v>
      </c>
      <c r="AG293" s="980">
        <v>16.8</v>
      </c>
      <c r="AH293" s="978">
        <v>-37.799999999999997</v>
      </c>
      <c r="AI293" s="978">
        <v>2.4899999999999998</v>
      </c>
      <c r="AJ293" s="978">
        <v>-5.8999999999999995</v>
      </c>
      <c r="AK293" s="978">
        <v>5.28</v>
      </c>
      <c r="AL293" s="991">
        <v>4170</v>
      </c>
      <c r="AM293" s="985">
        <v>12.57</v>
      </c>
      <c r="AN293" s="978">
        <v>0.65</v>
      </c>
      <c r="AO293" s="838">
        <f>IF(U293="n/a","n/a",IF(AA293&lt;0,"n/a",IF(AA293="n/a","n/a",J293+U293-AA293)))</f>
        <v>-11.388381856348428</v>
      </c>
      <c r="AP293" s="839">
        <f>IF(U293="n/a","n/a",J293+U293)</f>
        <v>13.497694093018659</v>
      </c>
      <c r="AQ293" s="1001">
        <f>IF(OR(AC293&lt;0.01,AF293="n/a"),"n/a",(I293/SQRT(22.5*AC293*(I293/AF293))-1)*100)</f>
        <v>89.595765113796205</v>
      </c>
      <c r="AR293" s="738">
        <f>INDEX(Historical!$C$7:$C$1442,MATCH(B293,Historical!$B$7:$B$1449,0))*IF(AH293="n/a",1.03,IF(AH293&lt;0,1.01,IF(AH293&gt;10,1.1,(1+AH293/100))))</f>
        <v>0.71709999999999996</v>
      </c>
      <c r="AS293" s="999">
        <f>IF($AI293="n/a",1.03*AR293,IF($AI293&lt;0,1.01*AR293,IF($AI293&gt;10,1.1*AR293,(1+$AI293/100)*AR293)))</f>
        <v>0.73495578999999989</v>
      </c>
      <c r="AT293" s="999">
        <f>IF($AK293="n/a",1.03*AS293,IF($AK293&lt;0,1.01*AS293,IF($AK293&gt;10,1.1*AS293,(1+$AK293/100)*AS293)))</f>
        <v>0.77376145571199983</v>
      </c>
      <c r="AU293" s="999">
        <f>IF($AK293="n/a",1.03*AT293,IF($AK293&lt;0,1.01*AT293,IF($AK293&gt;10,1.1*AT293,(1+$AK293/100)*AT293)))</f>
        <v>0.81461606057359337</v>
      </c>
      <c r="AV293" s="999">
        <f>IF($AK293="n/a",1.03*AU293,IF($AK293&lt;0,1.01*AU293,IF($AK293&gt;10,1.1*AU293,(1+$AK293/100)*AU293)))</f>
        <v>0.85762778857187905</v>
      </c>
      <c r="AW293" s="738">
        <f>SUM(AR293:AV293)</f>
        <v>3.8980610948574714</v>
      </c>
      <c r="AX293" s="846">
        <f>AW293/I293*100</f>
        <v>19.827370777504942</v>
      </c>
      <c r="AY293" s="1080">
        <v>0.45</v>
      </c>
      <c r="AZ293" s="985">
        <v>10.57</v>
      </c>
      <c r="BA293" s="985">
        <v>-13.83</v>
      </c>
      <c r="BB293" s="985">
        <v>2.6</v>
      </c>
      <c r="BC293" s="985">
        <v>-1.8900000000000001</v>
      </c>
      <c r="BE293" s="700">
        <v>2002</v>
      </c>
      <c r="BF293" s="1013">
        <f>IF(BE293&gt;2008,0,IF(BE293&gt;2001,1,IF(BE293&gt;1990,2,IF(BE293&gt;1980,3,IF(BE293&gt;1973,4,IF(BE293&gt;1970,5,IF(BE293&gt;1960,6,IF(BE293&gt;1958,7,IF(BE293&gt;1953,8,9)))))))))</f>
        <v>1</v>
      </c>
      <c r="BG293" s="995">
        <v>8</v>
      </c>
    </row>
    <row r="294" spans="1:59" ht="11.25" customHeight="1" x14ac:dyDescent="0.2">
      <c r="A294" s="984" t="s">
        <v>1220</v>
      </c>
      <c r="B294" s="988" t="s">
        <v>1221</v>
      </c>
      <c r="C294" s="1070" t="s">
        <v>247</v>
      </c>
      <c r="D294" s="1070" t="s">
        <v>4413</v>
      </c>
      <c r="E294" s="829">
        <v>8</v>
      </c>
      <c r="F294" s="1148">
        <v>448</v>
      </c>
      <c r="G294" s="1148" t="s">
        <v>106</v>
      </c>
      <c r="H294" s="1148" t="s">
        <v>106</v>
      </c>
      <c r="I294" s="987">
        <v>24.97</v>
      </c>
      <c r="J294" s="738">
        <f>(M294/I294)*100</f>
        <v>3.5242290748898681</v>
      </c>
      <c r="K294" s="990">
        <v>0.22</v>
      </c>
      <c r="L294" s="1000">
        <v>4</v>
      </c>
      <c r="M294" s="729">
        <f>K294*L294</f>
        <v>0.88</v>
      </c>
      <c r="N294" s="983" t="s">
        <v>588</v>
      </c>
      <c r="O294" s="831">
        <v>0.2</v>
      </c>
      <c r="P294" s="979">
        <v>42999</v>
      </c>
      <c r="Q294" s="979">
        <v>43014</v>
      </c>
      <c r="R294" s="729">
        <f>(K294-O294)/O294*100</f>
        <v>9.9999999999999947</v>
      </c>
      <c r="S294" s="795">
        <f>IF(INDEX(Historical!$D$7:$D$1442,MATCH(B294,Historical!$B$7:$B$1449,0))=0,"n/a",(INDEX(Historical!$C$7:$C$1442,MATCH(B294,Historical!$B$7:$B$1449,0))/INDEX(Historical!$D$7:$D$1442,MATCH(B294,Historical!$B$7:$B$1449,0))-1)*100)</f>
        <v>7.3170731707316916</v>
      </c>
      <c r="T294" s="795">
        <f>IF(INDEX(Historical!$F$7:$F$1442,MATCH(B294,Historical!$B$7:$B$1449,0))=0,"n/a",((INDEX(Historical!$C$7:$C$1442,MATCH(B294,Historical!$B$7:$B$1449,0))/INDEX(Historical!$F$7:$F$1442,MATCH(B294,Historical!$B$7:$B$1449,0)))^(1/3)-1)*100)</f>
        <v>6.917810999860885</v>
      </c>
      <c r="U294" s="795">
        <f>IF(INDEX(Historical!$H$7:$H$1442,MATCH(B294,Historical!$B$7:$B$1449,0))=0,"n/a",((INDEX(Historical!$C$7:$C$1442,MATCH(B294,Historical!$B$7:$B$1449,0))/INDEX(Historical!$H$7:$H$1442,MATCH(B294,Historical!$B$7:$B$1449,0)))^(1/5)-1)*100)</f>
        <v>7.9608473046602901</v>
      </c>
      <c r="V294" s="795">
        <f>IF(INDEX(Historical!$O$7:$O$1442,MATCH(B294,Historical!$B$7:$B$1449,0))=0,"n/a",((INDEX(Historical!$C$7:$C$1442,MATCH(B294,Historical!$B$7:$B$1449,0))/INDEX(Historical!$O$7:$O$1442,MATCH(B294,Historical!$B$7:$B$1449,0)))^(1/10)-1)*100)</f>
        <v>5.4017770031711043</v>
      </c>
      <c r="W294" s="796">
        <f>IF(OR(U294&lt;=0,U294="n/a",V294&lt;=0,V294="n/a"),"n/a",U294/V294)</f>
        <v>1.4737460098754331</v>
      </c>
      <c r="X294" s="797">
        <f>IF(OR(AJ294&lt;=0,AJ294="n/a",U294&lt;=0,U294="n/a"),"n/a",U294/AJ294)</f>
        <v>3.6185669566637686</v>
      </c>
      <c r="Y294" s="763" t="s">
        <v>4463</v>
      </c>
      <c r="Z294" s="738">
        <f>IF(OR(AC294&lt;0.01,AC294="n/a"),"n/a",M294/AC294*100)</f>
        <v>64.705882352941174</v>
      </c>
      <c r="AA294" s="999">
        <f>IF(OR(AC294&lt;0.01,AC294="n/a"),"n/a",I294/AC294)</f>
        <v>18.360294117647058</v>
      </c>
      <c r="AB294" s="1000">
        <v>6</v>
      </c>
      <c r="AC294" s="978">
        <v>1.36</v>
      </c>
      <c r="AD294" s="978" t="s">
        <v>137</v>
      </c>
      <c r="AE294" s="978">
        <v>0.4</v>
      </c>
      <c r="AF294" s="978">
        <v>0.81</v>
      </c>
      <c r="AG294" s="978">
        <v>5.3</v>
      </c>
      <c r="AH294" s="978">
        <v>-33.6</v>
      </c>
      <c r="AI294" s="978" t="s">
        <v>137</v>
      </c>
      <c r="AJ294" s="978">
        <v>2.1999999999999997</v>
      </c>
      <c r="AK294" s="978" t="s">
        <v>137</v>
      </c>
      <c r="AL294" s="991">
        <v>191.52</v>
      </c>
      <c r="AM294" s="986">
        <v>3.4000000000000004</v>
      </c>
      <c r="AN294" s="978">
        <v>0</v>
      </c>
      <c r="AO294" s="838">
        <f>IF(U294="n/a","n/a",IF(AA294&lt;0,"n/a",IF(AA294="n/a","n/a",J294+U294-AA294)))</f>
        <v>-6.8752177380969002</v>
      </c>
      <c r="AP294" s="839">
        <f>IF(U294="n/a","n/a",J294+U294)</f>
        <v>11.485076379550158</v>
      </c>
      <c r="AQ294" s="1001">
        <f>IF(OR(AC294&lt;0.01,AF294="n/a"),"n/a",(I294/SQRT(22.5*AC294*(I294/AF294))-1)*100)</f>
        <v>-18.699902322611315</v>
      </c>
      <c r="AR294" s="738">
        <f>INDEX(Historical!$C$7:$C$1442,MATCH(B294,Historical!$B$7:$B$1449,0))*IF(AH294="n/a",1.03,IF(AH294&lt;0,1.01,IF(AH294&gt;10,1.1,(1+AH294/100))))</f>
        <v>0.88880000000000003</v>
      </c>
      <c r="AS294" s="999">
        <f>IF($AI294="n/a",1.03*AR294,IF($AI294&lt;0,1.01*AR294,IF($AI294&gt;10,1.1*AR294,(1+$AI294/100)*AR294)))</f>
        <v>0.91546400000000006</v>
      </c>
      <c r="AT294" s="999">
        <f>IF($AK294="n/a",1.03*AS294,IF($AK294&lt;0,1.01*AS294,IF($AK294&gt;10,1.1*AS294,(1+$AK294/100)*AS294)))</f>
        <v>0.94292792000000003</v>
      </c>
      <c r="AU294" s="999">
        <f>IF($AK294="n/a",1.03*AT294,IF($AK294&lt;0,1.01*AT294,IF($AK294&gt;10,1.1*AT294,(1+$AK294/100)*AT294)))</f>
        <v>0.97121575760000001</v>
      </c>
      <c r="AV294" s="999">
        <f>IF($AK294="n/a",1.03*AU294,IF($AK294&lt;0,1.01*AU294,IF($AK294&gt;10,1.1*AU294,(1+$AK294/100)*AU294)))</f>
        <v>1.0003522303280001</v>
      </c>
      <c r="AW294" s="738">
        <f>SUM(AR294:AV294)</f>
        <v>4.7187599079279998</v>
      </c>
      <c r="AX294" s="846">
        <f>AW294/I294*100</f>
        <v>18.89771689198238</v>
      </c>
      <c r="AY294" s="1080">
        <v>1.73</v>
      </c>
      <c r="AZ294" s="985">
        <v>16.3</v>
      </c>
      <c r="BA294" s="985">
        <v>-46.150000000000006</v>
      </c>
      <c r="BB294" s="985">
        <v>3.7800000000000002</v>
      </c>
      <c r="BC294" s="985">
        <v>-22.21</v>
      </c>
      <c r="BE294" s="700">
        <v>2012</v>
      </c>
      <c r="BF294" s="1013">
        <f>IF(BE294&gt;2008,0,IF(BE294&gt;2001,1,IF(BE294&gt;1990,2,IF(BE294&gt;1980,3,IF(BE294&gt;1973,4,IF(BE294&gt;1970,5,IF(BE294&gt;1960,6,IF(BE294&gt;1958,7,IF(BE294&gt;1953,8,9)))))))))</f>
        <v>0</v>
      </c>
      <c r="BG294" s="995">
        <v>4.5</v>
      </c>
    </row>
    <row r="295" spans="1:59" ht="11.25" customHeight="1" x14ac:dyDescent="0.2">
      <c r="A295" s="984" t="s">
        <v>582</v>
      </c>
      <c r="B295" s="988" t="s">
        <v>583</v>
      </c>
      <c r="C295" s="1070" t="s">
        <v>108</v>
      </c>
      <c r="D295" s="1070" t="s">
        <v>4401</v>
      </c>
      <c r="E295" s="828">
        <v>15</v>
      </c>
      <c r="F295" s="1148">
        <v>253</v>
      </c>
      <c r="G295" s="1148" t="s">
        <v>106</v>
      </c>
      <c r="H295" s="1148" t="s">
        <v>106</v>
      </c>
      <c r="I295" s="987">
        <v>31.53</v>
      </c>
      <c r="J295" s="738">
        <f>(M295/I295)*100</f>
        <v>1.9029495718363463</v>
      </c>
      <c r="K295" s="990">
        <v>0.15</v>
      </c>
      <c r="L295" s="1000">
        <v>4</v>
      </c>
      <c r="M295" s="729">
        <f>K295*L295</f>
        <v>0.6</v>
      </c>
      <c r="N295" s="983" t="s">
        <v>460</v>
      </c>
      <c r="O295" s="831">
        <v>0.14000000000000001</v>
      </c>
      <c r="P295" s="973">
        <v>43462</v>
      </c>
      <c r="Q295" s="973">
        <v>43485</v>
      </c>
      <c r="R295" s="729">
        <f>(K295-O295)/O295*100</f>
        <v>7.1428571428571281</v>
      </c>
      <c r="S295" s="795">
        <f>IF(INDEX(Historical!$D$7:$D$1442,MATCH(B295,Historical!$B$7:$B$1449,0))=0,"n/a",(INDEX(Historical!$C$7:$C$1442,MATCH(B295,Historical!$B$7:$B$1449,0))/INDEX(Historical!$D$7:$D$1442,MATCH(B295,Historical!$B$7:$B$1449,0))-1)*100)</f>
        <v>11.340206185567014</v>
      </c>
      <c r="T295" s="795">
        <f>IF(INDEX(Historical!$F$7:$F$1442,MATCH(B295,Historical!$B$7:$B$1449,0))=0,"n/a",((INDEX(Historical!$C$7:$C$1442,MATCH(B295,Historical!$B$7:$B$1449,0))/INDEX(Historical!$F$7:$F$1442,MATCH(B295,Historical!$B$7:$B$1449,0)))^(1/3)-1)*100)</f>
        <v>7.888486678770068</v>
      </c>
      <c r="U295" s="795">
        <f>IF(INDEX(Historical!$H$7:$H$1442,MATCH(B295,Historical!$B$7:$B$1449,0))=0,"n/a",((INDEX(Historical!$C$7:$C$1442,MATCH(B295,Historical!$B$7:$B$1449,0))/INDEX(Historical!$H$7:$H$1442,MATCH(B295,Historical!$B$7:$B$1449,0)))^(1/5)-1)*100)</f>
        <v>6.1858758794934632</v>
      </c>
      <c r="V295" s="795">
        <f>IF(INDEX(Historical!$O$7:$O$1442,MATCH(B295,Historical!$B$7:$B$1449,0))=0,"n/a",((INDEX(Historical!$C$7:$C$1442,MATCH(B295,Historical!$B$7:$B$1449,0))/INDEX(Historical!$O$7:$O$1442,MATCH(B295,Historical!$B$7:$B$1449,0)))^(1/10)-1)*100)</f>
        <v>5.0480468452381411</v>
      </c>
      <c r="W295" s="796">
        <f>IF(OR(U295&lt;=0,U295="n/a",V295&lt;=0,V295="n/a"),"n/a",U295/V295)</f>
        <v>1.2253998564471811</v>
      </c>
      <c r="X295" s="797">
        <f>IF(OR(AJ295&lt;=0,AJ295="n/a",U295&lt;=0,U295="n/a"),"n/a",U295/AJ295)</f>
        <v>1.0852413823672742</v>
      </c>
      <c r="Y295" s="989"/>
      <c r="Z295" s="738">
        <f>IF(OR(AC295&lt;0.01,AC295="n/a"),"n/a",M295/AC295*100)</f>
        <v>36.585365853658537</v>
      </c>
      <c r="AA295" s="999">
        <f>IF(OR(AC295&lt;0.01,AC295="n/a"),"n/a",I295/AC295)</f>
        <v>19.225609756097562</v>
      </c>
      <c r="AB295" s="1000">
        <v>12</v>
      </c>
      <c r="AC295" s="978">
        <v>1.64</v>
      </c>
      <c r="AD295" s="978" t="s">
        <v>137</v>
      </c>
      <c r="AE295" s="978">
        <v>6.26</v>
      </c>
      <c r="AF295" s="978">
        <v>2.08</v>
      </c>
      <c r="AG295" s="978">
        <v>11</v>
      </c>
      <c r="AH295" s="978">
        <v>8.6999999999999993</v>
      </c>
      <c r="AI295" s="978">
        <v>16.669999999999998</v>
      </c>
      <c r="AJ295" s="978">
        <v>5.7</v>
      </c>
      <c r="AK295" s="978" t="s">
        <v>137</v>
      </c>
      <c r="AL295" s="991">
        <v>283.45</v>
      </c>
      <c r="AM295" s="985">
        <v>3.5000000000000004</v>
      </c>
      <c r="AN295" s="978">
        <v>0</v>
      </c>
      <c r="AO295" s="838">
        <f>IF(U295="n/a","n/a",IF(AA295&lt;0,"n/a",IF(AA295="n/a","n/a",J295+U295-AA295)))</f>
        <v>-11.136784304767753</v>
      </c>
      <c r="AP295" s="839">
        <f>IF(U295="n/a","n/a",J295+U295)</f>
        <v>8.088825451329809</v>
      </c>
      <c r="AQ295" s="1001">
        <f>IF(OR(AC295&lt;0.01,AF295="n/a"),"n/a",(I295/SQRT(22.5*AC295*(I295/AF295))-1)*100)</f>
        <v>33.315445954627855</v>
      </c>
      <c r="AR295" s="738">
        <f>INDEX(Historical!$C$7:$C$1442,MATCH(B295,Historical!$B$7:$B$1449,0))*IF(AH295="n/a",1.03,IF(AH295&lt;0,1.01,IF(AH295&gt;10,1.1,(1+AH295/100))))</f>
        <v>0.58698000000000006</v>
      </c>
      <c r="AS295" s="999">
        <f>IF($AI295="n/a",1.03*AR295,IF($AI295&lt;0,1.01*AR295,IF($AI295&gt;10,1.1*AR295,(1+$AI295/100)*AR295)))</f>
        <v>0.64567800000000009</v>
      </c>
      <c r="AT295" s="999">
        <f>IF($AK295="n/a",1.03*AS295,IF($AK295&lt;0,1.01*AS295,IF($AK295&gt;10,1.1*AS295,(1+$AK295/100)*AS295)))</f>
        <v>0.66504834000000013</v>
      </c>
      <c r="AU295" s="999">
        <f>IF($AK295="n/a",1.03*AT295,IF($AK295&lt;0,1.01*AT295,IF($AK295&gt;10,1.1*AT295,(1+$AK295/100)*AT295)))</f>
        <v>0.68499979020000012</v>
      </c>
      <c r="AV295" s="999">
        <f>IF($AK295="n/a",1.03*AU295,IF($AK295&lt;0,1.01*AU295,IF($AK295&gt;10,1.1*AU295,(1+$AK295/100)*AU295)))</f>
        <v>0.70554978390600009</v>
      </c>
      <c r="AW295" s="738">
        <f>SUM(AR295:AV295)</f>
        <v>3.2882559141060006</v>
      </c>
      <c r="AX295" s="846">
        <f>AW295/I295*100</f>
        <v>10.428975306393912</v>
      </c>
      <c r="AY295" s="1080">
        <v>0.22</v>
      </c>
      <c r="AZ295" s="985">
        <v>5.91</v>
      </c>
      <c r="BA295" s="985">
        <v>-36.93</v>
      </c>
      <c r="BB295" s="985">
        <v>-15.57</v>
      </c>
      <c r="BC295" s="985">
        <v>-24.6</v>
      </c>
      <c r="BE295" s="700">
        <v>2005</v>
      </c>
      <c r="BF295" s="1013">
        <f>IF(BE295&gt;2008,0,IF(BE295&gt;2001,1,IF(BE295&gt;1990,2,IF(BE295&gt;1980,3,IF(BE295&gt;1973,4,IF(BE295&gt;1970,5,IF(BE295&gt;1960,6,IF(BE295&gt;1958,7,IF(BE295&gt;1953,8,9)))))))))</f>
        <v>1</v>
      </c>
      <c r="BG295" s="995">
        <v>1.4000000000000001</v>
      </c>
    </row>
    <row r="296" spans="1:59" ht="11.25" customHeight="1" x14ac:dyDescent="0.2">
      <c r="A296" s="984" t="s">
        <v>1214</v>
      </c>
      <c r="B296" s="988" t="s">
        <v>1215</v>
      </c>
      <c r="C296" s="1070" t="s">
        <v>108</v>
      </c>
      <c r="D296" s="1070" t="s">
        <v>4401</v>
      </c>
      <c r="E296" s="828">
        <v>8</v>
      </c>
      <c r="F296" s="1148">
        <v>545</v>
      </c>
      <c r="G296" s="1085" t="s">
        <v>106</v>
      </c>
      <c r="H296" s="1085" t="s">
        <v>106</v>
      </c>
      <c r="I296" s="987">
        <v>32.58</v>
      </c>
      <c r="J296" s="738">
        <f>(M296/I296)*100</f>
        <v>2.2099447513812152</v>
      </c>
      <c r="K296" s="990">
        <v>0.36</v>
      </c>
      <c r="L296" s="1000">
        <v>2</v>
      </c>
      <c r="M296" s="729">
        <f>K296*L296</f>
        <v>0.72</v>
      </c>
      <c r="N296" s="983" t="s">
        <v>250</v>
      </c>
      <c r="O296" s="831">
        <v>0.34</v>
      </c>
      <c r="P296" s="973">
        <v>43410</v>
      </c>
      <c r="Q296" s="973">
        <v>43418</v>
      </c>
      <c r="R296" s="729">
        <f>(K296-O296)/O296*100</f>
        <v>5.8823529411764595</v>
      </c>
      <c r="S296" s="795">
        <f>IF(INDEX(Historical!$D$7:$D$1442,MATCH(B296,Historical!$B$7:$B$1449,0))=0,"n/a",(INDEX(Historical!$C$7:$C$1442,MATCH(B296,Historical!$B$7:$B$1449,0))/INDEX(Historical!$D$7:$D$1442,MATCH(B296,Historical!$B$7:$B$1449,0))-1)*100)</f>
        <v>9.0909090909090828</v>
      </c>
      <c r="T296" s="795">
        <f>IF(INDEX(Historical!$F$7:$F$1442,MATCH(B296,Historical!$B$7:$B$1449,0))=0,"n/a",((INDEX(Historical!$C$7:$C$1442,MATCH(B296,Historical!$B$7:$B$1449,0))/INDEX(Historical!$F$7:$F$1442,MATCH(B296,Historical!$B$7:$B$1449,0)))^(1/3)-1)*100)</f>
        <v>6.8628686412652851</v>
      </c>
      <c r="U296" s="795">
        <f>IF(INDEX(Historical!$H$7:$H$1442,MATCH(B296,Historical!$B$7:$B$1449,0))=0,"n/a",((INDEX(Historical!$C$7:$C$1442,MATCH(B296,Historical!$B$7:$B$1449,0))/INDEX(Historical!$H$7:$H$1442,MATCH(B296,Historical!$B$7:$B$1449,0)))^(1/5)-1)*100)</f>
        <v>9.3742109514389114</v>
      </c>
      <c r="V296" s="795">
        <f>IF(INDEX(Historical!$O$7:$O$1442,MATCH(B296,Historical!$B$7:$B$1449,0))=0,"n/a",((INDEX(Historical!$C$7:$C$1442,MATCH(B296,Historical!$B$7:$B$1449,0))/INDEX(Historical!$O$7:$O$1442,MATCH(B296,Historical!$B$7:$B$1449,0)))^(1/10)-1)*100)</f>
        <v>6.5994318432685661</v>
      </c>
      <c r="W296" s="796">
        <f>IF(OR(U296&lt;=0,U296="n/a",V296&lt;=0,V296="n/a"),"n/a",U296/V296)</f>
        <v>1.420457271787817</v>
      </c>
      <c r="X296" s="797">
        <f>IF(OR(AJ296&lt;=0,AJ296="n/a",U296&lt;=0,U296="n/a"),"n/a",U296/AJ296)</f>
        <v>1.39913596290133</v>
      </c>
      <c r="Y296" s="989"/>
      <c r="Z296" s="738">
        <f>IF(OR(AC296&lt;0.01,AC296="n/a"),"n/a",M296/AC296*100)</f>
        <v>30.125523012552296</v>
      </c>
      <c r="AA296" s="999">
        <f>IF(OR(AC296&lt;0.01,AC296="n/a"),"n/a",I296/AC296)</f>
        <v>13.631799163179915</v>
      </c>
      <c r="AB296" s="1000">
        <v>12</v>
      </c>
      <c r="AC296" s="978">
        <v>2.39</v>
      </c>
      <c r="AD296" s="978">
        <v>1.51</v>
      </c>
      <c r="AE296" s="978">
        <v>4.3099999999999996</v>
      </c>
      <c r="AF296" s="978">
        <v>1.2</v>
      </c>
      <c r="AG296" s="978">
        <v>8.5</v>
      </c>
      <c r="AH296" s="978">
        <v>13.700000000000001</v>
      </c>
      <c r="AI296" s="978">
        <v>4.3900000000000006</v>
      </c>
      <c r="AJ296" s="978">
        <v>6.7</v>
      </c>
      <c r="AK296" s="978">
        <v>9</v>
      </c>
      <c r="AL296" s="991">
        <v>492.28</v>
      </c>
      <c r="AM296" s="985">
        <v>1.9</v>
      </c>
      <c r="AN296" s="978">
        <v>0.14000000000000001</v>
      </c>
      <c r="AO296" s="838">
        <f>IF(U296="n/a","n/a",IF(AA296&lt;0,"n/a",IF(AA296="n/a","n/a",J296+U296-AA296)))</f>
        <v>-2.0476434603597884</v>
      </c>
      <c r="AP296" s="839">
        <f>IF(U296="n/a","n/a",J296+U296)</f>
        <v>11.584155702820127</v>
      </c>
      <c r="AQ296" s="1001">
        <f>IF(OR(AC296&lt;0.01,AF296="n/a"),"n/a",(I296/SQRT(22.5*AC296*(I296/AF296))-1)*100)</f>
        <v>-14.733987503640765</v>
      </c>
      <c r="AR296" s="738">
        <f>INDEX(Historical!$C$7:$C$1442,MATCH(B296,Historical!$B$7:$B$1449,0))*IF(AH296="n/a",1.03,IF(AH296&lt;0,1.01,IF(AH296&gt;10,1.1,(1+AH296/100))))</f>
        <v>0.79200000000000004</v>
      </c>
      <c r="AS296" s="999">
        <f>IF($AI296="n/a",1.03*AR296,IF($AI296&lt;0,1.01*AR296,IF($AI296&gt;10,1.1*AR296,(1+$AI296/100)*AR296)))</f>
        <v>0.82676880000000008</v>
      </c>
      <c r="AT296" s="999">
        <f>IF($AK296="n/a",1.03*AS296,IF($AK296&lt;0,1.01*AS296,IF($AK296&gt;10,1.1*AS296,(1+$AK296/100)*AS296)))</f>
        <v>0.90117799200000015</v>
      </c>
      <c r="AU296" s="999">
        <f>IF($AK296="n/a",1.03*AT296,IF($AK296&lt;0,1.01*AT296,IF($AK296&gt;10,1.1*AT296,(1+$AK296/100)*AT296)))</f>
        <v>0.9822840112800002</v>
      </c>
      <c r="AV296" s="999">
        <f>IF($AK296="n/a",1.03*AU296,IF($AK296&lt;0,1.01*AU296,IF($AK296&gt;10,1.1*AU296,(1+$AK296/100)*AU296)))</f>
        <v>1.0706895722952003</v>
      </c>
      <c r="AW296" s="738">
        <f>SUM(AR296:AV296)</f>
        <v>4.572920375575201</v>
      </c>
      <c r="AX296" s="846">
        <f>AW296/I296*100</f>
        <v>14.035974142342544</v>
      </c>
      <c r="AY296" s="1080">
        <v>0.41</v>
      </c>
      <c r="AZ296" s="985">
        <v>8.5599999999999987</v>
      </c>
      <c r="BA296" s="985">
        <v>-23.27</v>
      </c>
      <c r="BB296" s="985">
        <v>-3.37</v>
      </c>
      <c r="BC296" s="985">
        <v>-13.700000000000001</v>
      </c>
      <c r="BE296" s="700">
        <v>2012</v>
      </c>
      <c r="BF296" s="1013">
        <f>IF(BE296&gt;2008,0,IF(BE296&gt;2001,1,IF(BE296&gt;1990,2,IF(BE296&gt;1980,3,IF(BE296&gt;1973,4,IF(BE296&gt;1970,5,IF(BE296&gt;1960,6,IF(BE296&gt;1958,7,IF(BE296&gt;1953,8,9)))))))))</f>
        <v>0</v>
      </c>
      <c r="BG296" s="995">
        <v>1</v>
      </c>
    </row>
    <row r="297" spans="1:59" ht="11.25" customHeight="1" x14ac:dyDescent="0.2">
      <c r="A297" s="993" t="s">
        <v>1216</v>
      </c>
      <c r="B297" s="988" t="s">
        <v>1217</v>
      </c>
      <c r="C297" s="1070" t="s">
        <v>108</v>
      </c>
      <c r="D297" s="1070" t="s">
        <v>4401</v>
      </c>
      <c r="E297" s="828">
        <v>7</v>
      </c>
      <c r="F297" s="1148">
        <v>651</v>
      </c>
      <c r="G297" s="1118" t="s">
        <v>106</v>
      </c>
      <c r="H297" s="1118" t="s">
        <v>106</v>
      </c>
      <c r="I297" s="987">
        <v>22.02</v>
      </c>
      <c r="J297" s="738">
        <f>(M297/I297)*100</f>
        <v>2.1798365122615802</v>
      </c>
      <c r="K297" s="990">
        <v>0.12</v>
      </c>
      <c r="L297" s="1000">
        <v>4</v>
      </c>
      <c r="M297" s="729">
        <f>K297*L297</f>
        <v>0.48</v>
      </c>
      <c r="N297" s="983" t="s">
        <v>127</v>
      </c>
      <c r="O297" s="831">
        <v>0.11</v>
      </c>
      <c r="P297" s="973">
        <v>43454</v>
      </c>
      <c r="Q297" s="973">
        <v>43473</v>
      </c>
      <c r="R297" s="729">
        <f>(K297-O297)/O297*100</f>
        <v>9.0909090909090864</v>
      </c>
      <c r="S297" s="795">
        <f>IF(INDEX(Historical!$D$7:$D$1442,MATCH(B297,Historical!$B$7:$B$1449,0))=0,"n/a",(INDEX(Historical!$C$7:$C$1442,MATCH(B297,Historical!$B$7:$B$1449,0))/INDEX(Historical!$D$7:$D$1442,MATCH(B297,Historical!$B$7:$B$1449,0))-1)*100)</f>
        <v>13.157894736842103</v>
      </c>
      <c r="T297" s="795">
        <f>IF(INDEX(Historical!$F$7:$F$1442,MATCH(B297,Historical!$B$7:$B$1449,0))=0,"n/a",((INDEX(Historical!$C$7:$C$1442,MATCH(B297,Historical!$B$7:$B$1449,0))/INDEX(Historical!$F$7:$F$1442,MATCH(B297,Historical!$B$7:$B$1449,0)))^(1/3)-1)*100)</f>
        <v>7.1026304014222053</v>
      </c>
      <c r="U297" s="795">
        <f>IF(INDEX(Historical!$H$7:$H$1442,MATCH(B297,Historical!$B$7:$B$1449,0))=0,"n/a",((INDEX(Historical!$C$7:$C$1442,MATCH(B297,Historical!$B$7:$B$1449,0))/INDEX(Historical!$H$7:$H$1442,MATCH(B297,Historical!$B$7:$B$1449,0)))^(1/5)-1)*100)</f>
        <v>33.873214355039671</v>
      </c>
      <c r="V297" s="795">
        <f>IF(INDEX(Historical!$O$7:$O$1442,MATCH(B297,Historical!$B$7:$B$1449,0))=0,"n/a",((INDEX(Historical!$C$7:$C$1442,MATCH(B297,Historical!$B$7:$B$1449,0))/INDEX(Historical!$O$7:$O$1442,MATCH(B297,Historical!$B$7:$B$1449,0)))^(1/10)-1)*100)</f>
        <v>-10.049273147057159</v>
      </c>
      <c r="W297" s="796" t="str">
        <f>IF(OR(U297&lt;=0,U297="n/a",V297&lt;=0,V297="n/a"),"n/a",U297/V297)</f>
        <v>n/a</v>
      </c>
      <c r="X297" s="797">
        <f>IF(OR(AJ297&lt;=0,AJ297="n/a",U297&lt;=0,U297="n/a"),"n/a",U297/AJ297)</f>
        <v>0.75779003031408654</v>
      </c>
      <c r="Y297" s="752"/>
      <c r="Z297" s="738">
        <f>IF(OR(AC297&lt;0.01,AC297="n/a"),"n/a",M297/AC297*100)</f>
        <v>33.103448275862071</v>
      </c>
      <c r="AA297" s="999">
        <f>IF(OR(AC297&lt;0.01,AC297="n/a"),"n/a",I297/AC297)</f>
        <v>15.186206896551724</v>
      </c>
      <c r="AB297" s="1000">
        <v>12</v>
      </c>
      <c r="AC297" s="978">
        <v>1.45</v>
      </c>
      <c r="AD297" s="978">
        <v>2.1800000000000002</v>
      </c>
      <c r="AE297" s="978">
        <v>3.99</v>
      </c>
      <c r="AF297" s="978">
        <v>1.17</v>
      </c>
      <c r="AG297" s="978">
        <v>5.5</v>
      </c>
      <c r="AH297" s="978">
        <v>6.9</v>
      </c>
      <c r="AI297" s="978">
        <v>8.7200000000000006</v>
      </c>
      <c r="AJ297" s="978">
        <v>44.7</v>
      </c>
      <c r="AK297" s="978">
        <v>7.0000000000000009</v>
      </c>
      <c r="AL297" s="991">
        <v>2320</v>
      </c>
      <c r="AM297" s="985">
        <v>0.2</v>
      </c>
      <c r="AN297" s="978">
        <v>0.1</v>
      </c>
      <c r="AO297" s="838">
        <f>IF(U297="n/a","n/a",IF(AA297&lt;0,"n/a",IF(AA297="n/a","n/a",J297+U297-AA297)))</f>
        <v>20.866843970749528</v>
      </c>
      <c r="AP297" s="839">
        <f>IF(U297="n/a","n/a",J297+U297)</f>
        <v>36.053050867301252</v>
      </c>
      <c r="AQ297" s="1001">
        <f>IF(OR(AC297&lt;0.01,AF297="n/a"),"n/a",(I297/SQRT(22.5*AC297*(I297/AF297))-1)*100)</f>
        <v>-11.135903840713635</v>
      </c>
      <c r="AR297" s="738">
        <f>INDEX(Historical!$C$7:$C$1442,MATCH(B297,Historical!$B$7:$B$1449,0))*IF(AH297="n/a",1.03,IF(AH297&lt;0,1.01,IF(AH297&gt;10,1.1,(1+AH297/100))))</f>
        <v>0.45966999999999997</v>
      </c>
      <c r="AS297" s="999">
        <f>IF($AI297="n/a",1.03*AR297,IF($AI297&lt;0,1.01*AR297,IF($AI297&gt;10,1.1*AR297,(1+$AI297/100)*AR297)))</f>
        <v>0.49975322399999994</v>
      </c>
      <c r="AT297" s="999">
        <f>IF($AK297="n/a",1.03*AS297,IF($AK297&lt;0,1.01*AS297,IF($AK297&gt;10,1.1*AS297,(1+$AK297/100)*AS297)))</f>
        <v>0.53473594967999993</v>
      </c>
      <c r="AU297" s="999">
        <f>IF($AK297="n/a",1.03*AT297,IF($AK297&lt;0,1.01*AT297,IF($AK297&gt;10,1.1*AT297,(1+$AK297/100)*AT297)))</f>
        <v>0.57216746615759995</v>
      </c>
      <c r="AV297" s="999">
        <f>IF($AK297="n/a",1.03*AU297,IF($AK297&lt;0,1.01*AU297,IF($AK297&gt;10,1.1*AU297,(1+$AK297/100)*AU297)))</f>
        <v>0.61221918878863202</v>
      </c>
      <c r="AW297" s="738">
        <f>SUM(AR297:AV297)</f>
        <v>2.6785458286262318</v>
      </c>
      <c r="AX297" s="846">
        <f>AW297/I297*100</f>
        <v>12.164149993761271</v>
      </c>
      <c r="AY297" s="1080">
        <v>1.29</v>
      </c>
      <c r="AZ297" s="985">
        <v>21.66</v>
      </c>
      <c r="BA297" s="985">
        <v>-20.51</v>
      </c>
      <c r="BB297" s="985">
        <v>2.68</v>
      </c>
      <c r="BC297" s="985">
        <v>-11.04</v>
      </c>
      <c r="BE297" s="700">
        <v>2013</v>
      </c>
      <c r="BF297" s="1013">
        <f>IF(BE297&gt;2008,0,IF(BE297&gt;2001,1,IF(BE297&gt;1990,2,IF(BE297&gt;1980,3,IF(BE297&gt;1973,4,IF(BE297&gt;1970,5,IF(BE297&gt;1960,6,IF(BE297&gt;1958,7,IF(BE297&gt;1953,8,9)))))))))</f>
        <v>0</v>
      </c>
      <c r="BG297" s="995">
        <v>0.70000000000000007</v>
      </c>
    </row>
    <row r="298" spans="1:59" s="874" customFormat="1" ht="11.25" customHeight="1" x14ac:dyDescent="0.2">
      <c r="A298" s="877" t="s">
        <v>1177</v>
      </c>
      <c r="B298" s="882" t="s">
        <v>1178</v>
      </c>
      <c r="C298" s="1070" t="s">
        <v>108</v>
      </c>
      <c r="D298" s="1070" t="s">
        <v>4401</v>
      </c>
      <c r="E298" s="854">
        <v>7</v>
      </c>
      <c r="F298" s="1148">
        <v>600</v>
      </c>
      <c r="G298" s="1272" t="s">
        <v>106</v>
      </c>
      <c r="H298" s="1272" t="s">
        <v>106</v>
      </c>
      <c r="I298" s="855">
        <v>30.3</v>
      </c>
      <c r="J298" s="856">
        <f>(M298/I298)*100</f>
        <v>3.3003300330032999</v>
      </c>
      <c r="K298" s="857">
        <v>0.25</v>
      </c>
      <c r="L298" s="858">
        <v>4</v>
      </c>
      <c r="M298" s="859">
        <f>K298*L298</f>
        <v>1</v>
      </c>
      <c r="N298" s="860" t="s">
        <v>975</v>
      </c>
      <c r="O298" s="861">
        <v>0.24</v>
      </c>
      <c r="P298" s="862">
        <v>43221</v>
      </c>
      <c r="Q298" s="862">
        <v>43235</v>
      </c>
      <c r="R298" s="859">
        <f>(K298-O298)/O298*100</f>
        <v>4.1666666666666705</v>
      </c>
      <c r="S298" s="795">
        <f>IF(INDEX(Historical!$D$7:$D$1442,MATCH(B298,Historical!$B$7:$B$1449,0))=0,"n/a",(INDEX(Historical!$C$7:$C$1442,MATCH(B298,Historical!$B$7:$B$1449,0))/INDEX(Historical!$D$7:$D$1442,MATCH(B298,Historical!$B$7:$B$1449,0))-1)*100)</f>
        <v>9.8901098901098763</v>
      </c>
      <c r="T298" s="795">
        <f>IF(INDEX(Historical!$F$7:$F$1442,MATCH(B298,Historical!$B$7:$B$1449,0))=0,"n/a",((INDEX(Historical!$C$7:$C$1442,MATCH(B298,Historical!$B$7:$B$1449,0))/INDEX(Historical!$F$7:$F$1442,MATCH(B298,Historical!$B$7:$B$1449,0)))^(1/3)-1)*100)</f>
        <v>10.557809853526301</v>
      </c>
      <c r="U298" s="795">
        <f>IF(INDEX(Historical!$H$7:$H$1442,MATCH(B298,Historical!$B$7:$B$1449,0))=0,"n/a",((INDEX(Historical!$C$7:$C$1442,MATCH(B298,Historical!$B$7:$B$1449,0))/INDEX(Historical!$H$7:$H$1442,MATCH(B298,Historical!$B$7:$B$1449,0)))^(1/5)-1)*100)</f>
        <v>8.6653824604801635</v>
      </c>
      <c r="V298" s="795">
        <f>IF(INDEX(Historical!$O$7:$O$1442,MATCH(B298,Historical!$B$7:$B$1449,0))=0,"n/a",((INDEX(Historical!$C$7:$C$1442,MATCH(B298,Historical!$B$7:$B$1449,0))/INDEX(Historical!$O$7:$O$1442,MATCH(B298,Historical!$B$7:$B$1449,0)))^(1/10)-1)*100)</f>
        <v>4.0860481025263073</v>
      </c>
      <c r="W298" s="863">
        <f>IF(OR(U298&lt;=0,U298="n/a",V298&lt;=0,V298="n/a"),"n/a",U298/V298)</f>
        <v>2.1207245345747547</v>
      </c>
      <c r="X298" s="864" t="str">
        <f>IF(OR(AJ298&lt;=0,AJ298="n/a",U298&lt;=0,U298="n/a"),"n/a",U298/AJ298)</f>
        <v>n/a</v>
      </c>
      <c r="Y298" s="875"/>
      <c r="Z298" s="856" t="str">
        <f>IF(OR(AC298&lt;0.01,AC298="n/a"),"n/a",M298/AC298*100)</f>
        <v>n/a</v>
      </c>
      <c r="AA298" s="866" t="str">
        <f>IF(OR(AC298&lt;0.01,AC298="n/a"),"n/a",I298/AC298)</f>
        <v>n/a</v>
      </c>
      <c r="AB298" s="858">
        <v>12</v>
      </c>
      <c r="AC298" s="867" t="s">
        <v>137</v>
      </c>
      <c r="AD298" s="867" t="s">
        <v>137</v>
      </c>
      <c r="AE298" s="867" t="s">
        <v>137</v>
      </c>
      <c r="AF298" s="867" t="s">
        <v>137</v>
      </c>
      <c r="AG298" s="867" t="s">
        <v>137</v>
      </c>
      <c r="AH298" s="867" t="s">
        <v>137</v>
      </c>
      <c r="AI298" s="867" t="s">
        <v>137</v>
      </c>
      <c r="AJ298" s="867" t="s">
        <v>137</v>
      </c>
      <c r="AK298" s="867" t="s">
        <v>137</v>
      </c>
      <c r="AL298" s="868" t="s">
        <v>137</v>
      </c>
      <c r="AM298" s="869" t="s">
        <v>137</v>
      </c>
      <c r="AN298" s="867" t="s">
        <v>137</v>
      </c>
      <c r="AO298" s="870" t="str">
        <f>IF(U298="n/a","n/a",IF(AA298&lt;0,"n/a",IF(AA298="n/a","n/a",J298+U298-AA298)))</f>
        <v>n/a</v>
      </c>
      <c r="AP298" s="871">
        <f>IF(U298="n/a","n/a",J298+U298)</f>
        <v>11.965712493483464</v>
      </c>
      <c r="AQ298" s="872" t="str">
        <f>IF(OR(AC298&lt;0.01,AF298="n/a"),"n/a",(I298/SQRT(22.5*AC298*(I298/AF298))-1)*100)</f>
        <v>n/a</v>
      </c>
      <c r="AR298" s="738">
        <f>INDEX(Historical!$C$7:$C$1442,MATCH(B298,Historical!$B$7:$B$1449,0))*IF(AH298="n/a",1.03,IF(AH298&lt;0,1.01,IF(AH298&gt;10,1.1,(1+AH298/100))))</f>
        <v>1.03</v>
      </c>
      <c r="AS298" s="866">
        <f>IF($AI298="n/a",1.03*AR298,IF($AI298&lt;0,1.01*AR298,IF($AI298&gt;10,1.1*AR298,(1+$AI298/100)*AR298)))</f>
        <v>1.0609</v>
      </c>
      <c r="AT298" s="866">
        <f>IF($AK298="n/a",1.03*AS298,IF($AK298&lt;0,1.01*AS298,IF($AK298&gt;10,1.1*AS298,(1+$AK298/100)*AS298)))</f>
        <v>1.092727</v>
      </c>
      <c r="AU298" s="866">
        <f>IF($AK298="n/a",1.03*AT298,IF($AK298&lt;0,1.01*AT298,IF($AK298&gt;10,1.1*AT298,(1+$AK298/100)*AT298)))</f>
        <v>1.1255088100000001</v>
      </c>
      <c r="AV298" s="866">
        <f>IF($AK298="n/a",1.03*AU298,IF($AK298&lt;0,1.01*AU298,IF($AK298&gt;10,1.1*AU298,(1+$AK298/100)*AU298)))</f>
        <v>1.1592740743000001</v>
      </c>
      <c r="AW298" s="856">
        <f>SUM(AR298:AV298)</f>
        <v>5.4684098842999997</v>
      </c>
      <c r="AX298" s="873">
        <f>AW298/I298*100</f>
        <v>18.047557373927393</v>
      </c>
      <c r="AY298" s="1081" t="s">
        <v>137</v>
      </c>
      <c r="AZ298" s="869" t="s">
        <v>137</v>
      </c>
      <c r="BA298" s="869" t="s">
        <v>137</v>
      </c>
      <c r="BB298" s="869" t="s">
        <v>137</v>
      </c>
      <c r="BC298" s="869" t="s">
        <v>137</v>
      </c>
      <c r="BD298" s="1033" t="s">
        <v>4326</v>
      </c>
      <c r="BE298" s="700">
        <v>2012</v>
      </c>
      <c r="BF298" s="1013">
        <f>IF(BE298&gt;2008,0,IF(BE298&gt;2001,1,IF(BE298&gt;1990,2,IF(BE298&gt;1980,3,IF(BE298&gt;1973,4,IF(BE298&gt;1970,5,IF(BE298&gt;1960,6,IF(BE298&gt;1958,7,IF(BE298&gt;1953,8,9)))))))))</f>
        <v>0</v>
      </c>
      <c r="BG298" s="931" t="s">
        <v>137</v>
      </c>
    </row>
    <row r="299" spans="1:59" ht="11.25" customHeight="1" x14ac:dyDescent="0.2">
      <c r="A299" s="984" t="s">
        <v>229</v>
      </c>
      <c r="B299" s="988" t="s">
        <v>230</v>
      </c>
      <c r="C299" s="1070" t="s">
        <v>108</v>
      </c>
      <c r="D299" s="1070" t="s">
        <v>4401</v>
      </c>
      <c r="E299" s="828">
        <v>56</v>
      </c>
      <c r="F299" s="1148">
        <v>15</v>
      </c>
      <c r="G299" s="1088" t="s">
        <v>106</v>
      </c>
      <c r="H299" s="1088" t="s">
        <v>106</v>
      </c>
      <c r="I299" s="978">
        <v>730</v>
      </c>
      <c r="J299" s="738">
        <f>(M299/I299)*100</f>
        <v>1.9178082191780823</v>
      </c>
      <c r="K299" s="997">
        <v>7</v>
      </c>
      <c r="L299" s="1000">
        <v>2</v>
      </c>
      <c r="M299" s="729">
        <f>K299*L299</f>
        <v>14</v>
      </c>
      <c r="N299" s="983" t="s">
        <v>231</v>
      </c>
      <c r="O299" s="832">
        <v>6.9</v>
      </c>
      <c r="P299" s="973">
        <v>43434</v>
      </c>
      <c r="Q299" s="973">
        <v>43467</v>
      </c>
      <c r="R299" s="729">
        <f>(K299-O299)/O299*100</f>
        <v>1.4492753623188355</v>
      </c>
      <c r="S299" s="795">
        <f>IF(INDEX(Historical!$D$7:$D$1442,MATCH(B299,Historical!$B$7:$B$1449,0))=0,"n/a",(INDEX(Historical!$C$7:$C$1442,MATCH(B299,Historical!$B$7:$B$1449,0))/INDEX(Historical!$D$7:$D$1442,MATCH(B299,Historical!$B$7:$B$1449,0))-1)*100)</f>
        <v>2.5830258302582898</v>
      </c>
      <c r="T299" s="795">
        <f>IF(INDEX(Historical!$F$7:$F$1442,MATCH(B299,Historical!$B$7:$B$1449,0))=0,"n/a",((INDEX(Historical!$C$7:$C$1442,MATCH(B299,Historical!$B$7:$B$1449,0))/INDEX(Historical!$F$7:$F$1442,MATCH(B299,Historical!$B$7:$B$1449,0)))^(1/3)-1)*100)</f>
        <v>2.7862314827686196</v>
      </c>
      <c r="U299" s="795">
        <f>IF(INDEX(Historical!$H$7:$H$1442,MATCH(B299,Historical!$B$7:$B$1449,0))=0,"n/a",((INDEX(Historical!$C$7:$C$1442,MATCH(B299,Historical!$B$7:$B$1449,0))/INDEX(Historical!$H$7:$H$1442,MATCH(B299,Historical!$B$7:$B$1449,0)))^(1/5)-1)*100)</f>
        <v>2.3101268237974537</v>
      </c>
      <c r="V299" s="795">
        <f>IF(INDEX(Historical!$O$7:$O$1442,MATCH(B299,Historical!$B$7:$B$1449,0))=0,"n/a",((INDEX(Historical!$C$7:$C$1442,MATCH(B299,Historical!$B$7:$B$1449,0))/INDEX(Historical!$O$7:$O$1442,MATCH(B299,Historical!$B$7:$B$1449,0)))^(1/10)-1)*100)</f>
        <v>3.1434046405429905</v>
      </c>
      <c r="W299" s="796">
        <f>IF(OR(U299&lt;=0,U299="n/a",V299&lt;=0,V299="n/a"),"n/a",U299/V299)</f>
        <v>0.73491232849945887</v>
      </c>
      <c r="X299" s="797" t="str">
        <f>IF(OR(AJ299&lt;=0,AJ299="n/a",U299&lt;=0,U299="n/a"),"n/a",U299/AJ299)</f>
        <v>n/a</v>
      </c>
      <c r="Y299" s="989"/>
      <c r="Z299" s="738" t="str">
        <f>IF(OR(AC299&lt;0.01,AC299="n/a"),"n/a",M299/AC299*100)</f>
        <v>n/a</v>
      </c>
      <c r="AA299" s="999" t="str">
        <f>IF(OR(AC299&lt;0.01,AC299="n/a"),"n/a",I299/AC299)</f>
        <v>n/a</v>
      </c>
      <c r="AB299" s="1000">
        <v>12</v>
      </c>
      <c r="AC299" s="978" t="s">
        <v>137</v>
      </c>
      <c r="AD299" s="978" t="s">
        <v>137</v>
      </c>
      <c r="AE299" s="978" t="s">
        <v>137</v>
      </c>
      <c r="AF299" s="978" t="s">
        <v>137</v>
      </c>
      <c r="AG299" s="978" t="s">
        <v>137</v>
      </c>
      <c r="AH299" s="978" t="s">
        <v>137</v>
      </c>
      <c r="AI299" s="978" t="s">
        <v>137</v>
      </c>
      <c r="AJ299" s="978" t="s">
        <v>137</v>
      </c>
      <c r="AK299" s="978" t="s">
        <v>137</v>
      </c>
      <c r="AL299" s="991" t="s">
        <v>137</v>
      </c>
      <c r="AM299" s="985" t="s">
        <v>137</v>
      </c>
      <c r="AN299" s="978" t="s">
        <v>137</v>
      </c>
      <c r="AO299" s="838" t="str">
        <f>IF(U299="n/a","n/a",IF(AA299&lt;0,"n/a",IF(AA299="n/a","n/a",J299+U299-AA299)))</f>
        <v>n/a</v>
      </c>
      <c r="AP299" s="839">
        <f>IF(U299="n/a","n/a",J299+U299)</f>
        <v>4.2279350429755365</v>
      </c>
      <c r="AQ299" s="1001" t="str">
        <f>IF(OR(AC299&lt;0.01,AF299="n/a"),"n/a",(I299/SQRT(22.5*AC299*(I299/AF299))-1)*100)</f>
        <v>n/a</v>
      </c>
      <c r="AR299" s="738">
        <f>INDEX(Historical!$C$7:$C$1442,MATCH(B299,Historical!$B$7:$B$1449,0))*IF(AH299="n/a",1.03,IF(AH299&lt;0,1.01,IF(AH299&gt;10,1.1,(1+AH299/100))))</f>
        <v>14.317</v>
      </c>
      <c r="AS299" s="999">
        <f>IF($AI299="n/a",1.03*AR299,IF($AI299&lt;0,1.01*AR299,IF($AI299&gt;10,1.1*AR299,(1+$AI299/100)*AR299)))</f>
        <v>14.746510000000001</v>
      </c>
      <c r="AT299" s="999">
        <f>IF($AK299="n/a",1.03*AS299,IF($AK299&lt;0,1.01*AS299,IF($AK299&gt;10,1.1*AS299,(1+$AK299/100)*AS299)))</f>
        <v>15.188905300000002</v>
      </c>
      <c r="AU299" s="999">
        <f>IF($AK299="n/a",1.03*AT299,IF($AK299&lt;0,1.01*AT299,IF($AK299&gt;10,1.1*AT299,(1+$AK299/100)*AT299)))</f>
        <v>15.644572459000003</v>
      </c>
      <c r="AV299" s="999">
        <f>IF($AK299="n/a",1.03*AU299,IF($AK299&lt;0,1.01*AU299,IF($AK299&gt;10,1.1*AU299,(1+$AK299/100)*AU299)))</f>
        <v>16.113909632770003</v>
      </c>
      <c r="AW299" s="738">
        <f>SUM(AR299:AV299)</f>
        <v>76.010897391770015</v>
      </c>
      <c r="AX299" s="846">
        <f>AW299/I299*100</f>
        <v>10.412451697502743</v>
      </c>
      <c r="AY299" s="1080" t="s">
        <v>137</v>
      </c>
      <c r="AZ299" s="985" t="s">
        <v>137</v>
      </c>
      <c r="BA299" s="985" t="s">
        <v>137</v>
      </c>
      <c r="BB299" s="985" t="s">
        <v>137</v>
      </c>
      <c r="BC299" s="985" t="s">
        <v>137</v>
      </c>
      <c r="BD299" s="1032" t="s">
        <v>4326</v>
      </c>
      <c r="BE299" s="700">
        <v>1964</v>
      </c>
      <c r="BF299" s="1013">
        <f>IF(BE299&gt;2008,0,IF(BE299&gt;2001,1,IF(BE299&gt;1990,2,IF(BE299&gt;1980,3,IF(BE299&gt;1973,4,IF(BE299&gt;1970,5,IF(BE299&gt;1960,6,IF(BE299&gt;1958,7,IF(BE299&gt;1953,8,9)))))))))</f>
        <v>6</v>
      </c>
      <c r="BG299" s="995" t="s">
        <v>137</v>
      </c>
    </row>
    <row r="300" spans="1:59" ht="11.25" customHeight="1" x14ac:dyDescent="0.2">
      <c r="A300" s="984" t="s">
        <v>1188</v>
      </c>
      <c r="B300" s="988" t="s">
        <v>1189</v>
      </c>
      <c r="C300" s="1070" t="s">
        <v>108</v>
      </c>
      <c r="D300" s="1070" t="s">
        <v>118</v>
      </c>
      <c r="E300" s="828">
        <v>7</v>
      </c>
      <c r="F300" s="1148">
        <v>590</v>
      </c>
      <c r="G300" s="1148" t="s">
        <v>106</v>
      </c>
      <c r="H300" s="1148" t="s">
        <v>106</v>
      </c>
      <c r="I300" s="987">
        <v>36.159999999999997</v>
      </c>
      <c r="J300" s="738">
        <f>(M300/I300)*100</f>
        <v>3.3185840707964607</v>
      </c>
      <c r="K300" s="990">
        <v>0.3</v>
      </c>
      <c r="L300" s="1000">
        <v>4</v>
      </c>
      <c r="M300" s="729">
        <f>K300*L300</f>
        <v>1.2</v>
      </c>
      <c r="N300" s="983" t="s">
        <v>320</v>
      </c>
      <c r="O300" s="836">
        <v>0.21238199999999999</v>
      </c>
      <c r="P300" s="694">
        <v>43174</v>
      </c>
      <c r="Q300" s="694">
        <v>43189</v>
      </c>
      <c r="R300" s="729">
        <f>(K300-O300)/O300*100</f>
        <v>41.254908608074132</v>
      </c>
      <c r="S300" s="795">
        <f>IF(INDEX(Historical!$D$7:$D$1442,MATCH(B300,Historical!$B$7:$B$1449,0))=0,"n/a",(INDEX(Historical!$C$7:$C$1442,MATCH(B300,Historical!$B$7:$B$1449,0))/INDEX(Historical!$D$7:$D$1442,MATCH(B300,Historical!$B$7:$B$1449,0))-1)*100)</f>
        <v>49.564020879137317</v>
      </c>
      <c r="T300" s="795">
        <f>IF(INDEX(Historical!$F$7:$F$1442,MATCH(B300,Historical!$B$7:$B$1449,0))=0,"n/a",((INDEX(Historical!$C$7:$C$1442,MATCH(B300,Historical!$B$7:$B$1449,0))/INDEX(Historical!$F$7:$F$1442,MATCH(B300,Historical!$B$7:$B$1449,0)))^(1/3)-1)*100)</f>
        <v>24.006877571381978</v>
      </c>
      <c r="U300" s="795">
        <f>IF(INDEX(Historical!$H$7:$H$1442,MATCH(B300,Historical!$B$7:$B$1449,0))=0,"n/a",((INDEX(Historical!$C$7:$C$1442,MATCH(B300,Historical!$B$7:$B$1449,0))/INDEX(Historical!$H$7:$H$1442,MATCH(B300,Historical!$B$7:$B$1449,0)))^(1/5)-1)*100)</f>
        <v>22.959558109399335</v>
      </c>
      <c r="V300" s="795">
        <f>IF(INDEX(Historical!$O$7:$O$1442,MATCH(B300,Historical!$B$7:$B$1449,0))=0,"n/a",((INDEX(Historical!$C$7:$C$1442,MATCH(B300,Historical!$B$7:$B$1449,0))/INDEX(Historical!$O$7:$O$1442,MATCH(B300,Historical!$B$7:$B$1449,0)))^(1/10)-1)*100)</f>
        <v>5.8563704785041137</v>
      </c>
      <c r="W300" s="796">
        <f>IF(OR(U300&lt;=0,U300="n/a",V300&lt;=0,V300="n/a"),"n/a",U300/V300)</f>
        <v>3.9204415420220937</v>
      </c>
      <c r="X300" s="797" t="str">
        <f>IF(OR(AJ300&lt;=0,AJ300="n/a",U300&lt;=0,U300="n/a"),"n/a",U300/AJ300)</f>
        <v>n/a</v>
      </c>
      <c r="Y300" s="747" t="s">
        <v>957</v>
      </c>
      <c r="Z300" s="738">
        <f>IF(OR(AC300&lt;0.01,AC300="n/a"),"n/a",M300/AC300*100)</f>
        <v>53.571428571428569</v>
      </c>
      <c r="AA300" s="999">
        <f>IF(OR(AC300&lt;0.01,AC300="n/a"),"n/a",I300/AC300)</f>
        <v>16.142857142857139</v>
      </c>
      <c r="AB300" s="1000">
        <v>12</v>
      </c>
      <c r="AC300" s="978">
        <v>2.2400000000000002</v>
      </c>
      <c r="AD300" s="978">
        <v>1.18</v>
      </c>
      <c r="AE300" s="978">
        <v>1.48</v>
      </c>
      <c r="AF300" s="978">
        <v>2.1</v>
      </c>
      <c r="AG300" s="978">
        <v>18.099999999999998</v>
      </c>
      <c r="AH300" s="978">
        <v>-8.5</v>
      </c>
      <c r="AI300" s="978">
        <v>4.4799999999999995</v>
      </c>
      <c r="AJ300" s="978">
        <v>-7.6</v>
      </c>
      <c r="AK300" s="978">
        <v>13.700000000000001</v>
      </c>
      <c r="AL300" s="991">
        <v>9850</v>
      </c>
      <c r="AM300" s="985">
        <v>2.5</v>
      </c>
      <c r="AN300" s="978">
        <v>0.18</v>
      </c>
      <c r="AO300" s="838">
        <f>IF(U300="n/a","n/a",IF(AA300&lt;0,"n/a",IF(AA300="n/a","n/a",J300+U300-AA300)))</f>
        <v>10.135285037338658</v>
      </c>
      <c r="AP300" s="839">
        <f>IF(U300="n/a","n/a",J300+U300)</f>
        <v>26.278142180195797</v>
      </c>
      <c r="AQ300" s="1001">
        <f>IF(OR(AC300&lt;0.01,AF300="n/a"),"n/a",(I300/SQRT(22.5*AC300*(I300/AF300))-1)*100)</f>
        <v>22.746350930146452</v>
      </c>
      <c r="AR300" s="738">
        <f>INDEX(Historical!$C$7:$C$1442,MATCH(B300,Historical!$B$7:$B$1449,0))*IF(AH300="n/a",1.03,IF(AH300&lt;0,1.01,IF(AH300&gt;10,1.1,(1+AH300/100))))</f>
        <v>1.212</v>
      </c>
      <c r="AS300" s="999">
        <f>IF($AI300="n/a",1.03*AR300,IF($AI300&lt;0,1.01*AR300,IF($AI300&gt;10,1.1*AR300,(1+$AI300/100)*AR300)))</f>
        <v>1.2662975999999999</v>
      </c>
      <c r="AT300" s="999">
        <f>IF($AK300="n/a",1.03*AS300,IF($AK300&lt;0,1.01*AS300,IF($AK300&gt;10,1.1*AS300,(1+$AK300/100)*AS300)))</f>
        <v>1.3929273600000001</v>
      </c>
      <c r="AU300" s="999">
        <f>IF($AK300="n/a",1.03*AT300,IF($AK300&lt;0,1.01*AT300,IF($AK300&gt;10,1.1*AT300,(1+$AK300/100)*AT300)))</f>
        <v>1.5322200960000001</v>
      </c>
      <c r="AV300" s="999">
        <f>IF($AK300="n/a",1.03*AU300,IF($AK300&lt;0,1.01*AU300,IF($AK300&gt;10,1.1*AU300,(1+$AK300/100)*AU300)))</f>
        <v>1.6854421056000002</v>
      </c>
      <c r="AW300" s="738">
        <f>SUM(AR300:AV300)</f>
        <v>7.0888871616000007</v>
      </c>
      <c r="AX300" s="846">
        <f>AW300/I300*100</f>
        <v>19.604223345132745</v>
      </c>
      <c r="AY300" s="1080">
        <v>0.85</v>
      </c>
      <c r="AZ300" s="985">
        <v>22.6</v>
      </c>
      <c r="BA300" s="985">
        <v>-14.96</v>
      </c>
      <c r="BB300" s="985">
        <v>10.459999999999999</v>
      </c>
      <c r="BC300" s="985">
        <v>-1.26</v>
      </c>
      <c r="BE300" s="700">
        <v>2012</v>
      </c>
      <c r="BF300" s="1013">
        <f>IF(BE300&gt;2008,0,IF(BE300&gt;2001,1,IF(BE300&gt;1990,2,IF(BE300&gt;1980,3,IF(BE300&gt;1973,4,IF(BE300&gt;1970,5,IF(BE300&gt;1960,6,IF(BE300&gt;1958,7,IF(BE300&gt;1953,8,9)))))))))</f>
        <v>0</v>
      </c>
      <c r="BG300" s="995">
        <v>8.9</v>
      </c>
    </row>
    <row r="301" spans="1:59" ht="11.25" customHeight="1" x14ac:dyDescent="0.2">
      <c r="A301" s="976" t="s">
        <v>3846</v>
      </c>
      <c r="B301" s="988" t="s">
        <v>3847</v>
      </c>
      <c r="C301" s="1070" t="s">
        <v>108</v>
      </c>
      <c r="D301" s="1070" t="s">
        <v>4401</v>
      </c>
      <c r="E301" s="828">
        <v>5</v>
      </c>
      <c r="F301" s="1148">
        <v>823</v>
      </c>
      <c r="G301" s="1133" t="s">
        <v>106</v>
      </c>
      <c r="H301" s="1133" t="s">
        <v>106</v>
      </c>
      <c r="I301" s="992">
        <v>25.87</v>
      </c>
      <c r="J301" s="738">
        <f>(M301/I301)*100</f>
        <v>4.4839582528024735</v>
      </c>
      <c r="K301" s="997">
        <v>0.28999999999999998</v>
      </c>
      <c r="L301" s="700">
        <v>4</v>
      </c>
      <c r="M301" s="729">
        <f>K301*L301</f>
        <v>1.1599999999999999</v>
      </c>
      <c r="N301" s="700" t="s">
        <v>725</v>
      </c>
      <c r="O301" s="832">
        <v>0.24</v>
      </c>
      <c r="P301" s="718">
        <v>43287</v>
      </c>
      <c r="Q301" s="718">
        <v>43312</v>
      </c>
      <c r="R301" s="729">
        <f>(K301-O301)/O301*100</f>
        <v>20.833333333333329</v>
      </c>
      <c r="S301" s="795">
        <f>IF(INDEX(Historical!$D$7:$D$1442,MATCH(B301,Historical!$B$7:$B$1449,0))=0,"n/a",(INDEX(Historical!$C$7:$C$1442,MATCH(B301,Historical!$B$7:$B$1449,0))/INDEX(Historical!$D$7:$D$1442,MATCH(B301,Historical!$B$7:$B$1449,0))-1)*100)</f>
        <v>12.765957446808528</v>
      </c>
      <c r="T301" s="795">
        <f>IF(INDEX(Historical!$F$7:$F$1442,MATCH(B301,Historical!$B$7:$B$1449,0))=0,"n/a",((INDEX(Historical!$C$7:$C$1442,MATCH(B301,Historical!$B$7:$B$1449,0))/INDEX(Historical!$F$7:$F$1442,MATCH(B301,Historical!$B$7:$B$1449,0)))^(1/3)-1)*100)</f>
        <v>7.3516694114877934</v>
      </c>
      <c r="U301" s="795">
        <f>IF(INDEX(Historical!$H$7:$H$1442,MATCH(B301,Historical!$B$7:$B$1449,0))=0,"n/a",((INDEX(Historical!$C$7:$C$1442,MATCH(B301,Historical!$B$7:$B$1449,0))/INDEX(Historical!$H$7:$H$1442,MATCH(B301,Historical!$B$7:$B$1449,0)))^(1/5)-1)*100)</f>
        <v>6.4031817268897617</v>
      </c>
      <c r="V301" s="795">
        <f>IF(INDEX(Historical!$O$7:$O$1442,MATCH(B301,Historical!$B$7:$B$1449,0))=0,"n/a",((INDEX(Historical!$C$7:$C$1442,MATCH(B301,Historical!$B$7:$B$1449,0))/INDEX(Historical!$O$7:$O$1442,MATCH(B301,Historical!$B$7:$B$1449,0)))^(1/10)-1)*100)</f>
        <v>3.5587739732487522</v>
      </c>
      <c r="W301" s="796">
        <f>IF(OR(U301&lt;=0,U301="n/a",V301&lt;=0,V301="n/a"),"n/a",U301/V301)</f>
        <v>1.7992662009507705</v>
      </c>
      <c r="X301" s="797">
        <f>IF(OR(AJ301&lt;=0,AJ301="n/a",U301&lt;=0,U301="n/a"),"n/a",U301/AJ301)</f>
        <v>0.76228353891544776</v>
      </c>
      <c r="Y301" s="988"/>
      <c r="Z301" s="738">
        <f>IF(OR(AC301&lt;0.01,AC301="n/a"),"n/a",M301/AC301*100)</f>
        <v>53.456221198156683</v>
      </c>
      <c r="AA301" s="999">
        <f>IF(OR(AC301&lt;0.01,AC301="n/a"),"n/a",I301/AC301)</f>
        <v>11.921658986175116</v>
      </c>
      <c r="AB301" s="1273">
        <v>12</v>
      </c>
      <c r="AC301" s="992">
        <v>2.17</v>
      </c>
      <c r="AD301" s="992" t="s">
        <v>137</v>
      </c>
      <c r="AE301" s="992">
        <v>3.91</v>
      </c>
      <c r="AF301" s="992">
        <v>1.51</v>
      </c>
      <c r="AG301" s="992">
        <v>11.700000000000001</v>
      </c>
      <c r="AH301" s="992">
        <v>9.6</v>
      </c>
      <c r="AI301" s="992" t="s">
        <v>137</v>
      </c>
      <c r="AJ301" s="992">
        <v>8.4</v>
      </c>
      <c r="AK301" s="992" t="s">
        <v>137</v>
      </c>
      <c r="AL301" s="992">
        <v>275.77</v>
      </c>
      <c r="AM301" s="992">
        <v>2.1</v>
      </c>
      <c r="AN301" s="992">
        <v>0</v>
      </c>
      <c r="AO301" s="838">
        <f>IF(U301="n/a","n/a",IF(AA301&lt;0,"n/a",IF(AA301="n/a","n/a",J301+U301-AA301)))</f>
        <v>-1.0345190064828795</v>
      </c>
      <c r="AP301" s="839">
        <f>IF(U301="n/a","n/a",J301+U301)</f>
        <v>10.887139979692236</v>
      </c>
      <c r="AQ301" s="1001">
        <f>IF(OR(AC301&lt;0.01,AF301="n/a"),"n/a",(I301/SQRT(22.5*AC301*(I301/AF301))-1)*100)</f>
        <v>-10.553044722026749</v>
      </c>
      <c r="AR301" s="738">
        <f>INDEX(Historical!$C$7:$C$1442,MATCH(B301,Historical!$B$7:$B$1449,0))*IF(AH301="n/a",1.03,IF(AH301&lt;0,1.01,IF(AH301&gt;10,1.1,(1+AH301/100))))</f>
        <v>1.1617600000000001</v>
      </c>
      <c r="AS301" s="999">
        <f>IF($AI301="n/a",1.03*AR301,IF($AI301&lt;0,1.01*AR301,IF($AI301&gt;10,1.1*AR301,(1+$AI301/100)*AR301)))</f>
        <v>1.1966128000000003</v>
      </c>
      <c r="AT301" s="999">
        <f>IF($AK301="n/a",1.03*AS301,IF($AK301&lt;0,1.01*AS301,IF($AK301&gt;10,1.1*AS301,(1+$AK301/100)*AS301)))</f>
        <v>1.2325111840000003</v>
      </c>
      <c r="AU301" s="999">
        <f>IF($AK301="n/a",1.03*AT301,IF($AK301&lt;0,1.01*AT301,IF($AK301&gt;10,1.1*AT301,(1+$AK301/100)*AT301)))</f>
        <v>1.2694865195200002</v>
      </c>
      <c r="AV301" s="999">
        <f>IF($AK301="n/a",1.03*AU301,IF($AK301&lt;0,1.01*AU301,IF($AK301&gt;10,1.1*AU301,(1+$AK301/100)*AU301)))</f>
        <v>1.3075711151056002</v>
      </c>
      <c r="AW301" s="738">
        <f>SUM(AR301:AV301)</f>
        <v>6.1679416186256013</v>
      </c>
      <c r="AX301" s="846">
        <f>AW301/I301*100</f>
        <v>23.842062692793199</v>
      </c>
      <c r="AY301" s="824">
        <v>0.62</v>
      </c>
      <c r="AZ301" s="995">
        <v>3.4799999999999995</v>
      </c>
      <c r="BA301" s="995">
        <v>-18.16</v>
      </c>
      <c r="BB301" s="995">
        <v>-3.47</v>
      </c>
      <c r="BC301" s="995">
        <v>-8.93</v>
      </c>
      <c r="BE301" s="700">
        <v>2014</v>
      </c>
      <c r="BF301" s="1013">
        <f>IF(BE301&gt;2008,0,IF(BE301&gt;2001,1,IF(BE301&gt;1990,2,IF(BE301&gt;1980,3,IF(BE301&gt;1973,4,IF(BE301&gt;1970,5,IF(BE301&gt;1960,6,IF(BE301&gt;1958,7,IF(BE301&gt;1953,8,9)))))))))</f>
        <v>0</v>
      </c>
      <c r="BG301" s="995">
        <v>1.0999999999999999</v>
      </c>
    </row>
    <row r="302" spans="1:59" ht="11.25" customHeight="1" x14ac:dyDescent="0.2">
      <c r="A302" s="984" t="s">
        <v>1231</v>
      </c>
      <c r="B302" s="988" t="s">
        <v>1232</v>
      </c>
      <c r="C302" s="1070" t="s">
        <v>123</v>
      </c>
      <c r="D302" s="1070" t="s">
        <v>4418</v>
      </c>
      <c r="E302" s="828">
        <v>11</v>
      </c>
      <c r="F302" s="1148">
        <v>311</v>
      </c>
      <c r="G302" s="1273" t="s">
        <v>106</v>
      </c>
      <c r="H302" s="1273" t="s">
        <v>106</v>
      </c>
      <c r="I302" s="987">
        <v>77.64</v>
      </c>
      <c r="J302" s="738">
        <f>(M302/I302)*100</f>
        <v>1.2364760432766615</v>
      </c>
      <c r="K302" s="990">
        <v>0.24</v>
      </c>
      <c r="L302" s="1000">
        <v>4</v>
      </c>
      <c r="M302" s="729">
        <f>K302*L302</f>
        <v>0.96</v>
      </c>
      <c r="N302" s="983" t="s">
        <v>152</v>
      </c>
      <c r="O302" s="831">
        <v>0.23</v>
      </c>
      <c r="P302" s="973">
        <v>43264</v>
      </c>
      <c r="Q302" s="973">
        <v>43279</v>
      </c>
      <c r="R302" s="729">
        <f>(K302-O302)/O302*100</f>
        <v>4.3478260869565135</v>
      </c>
      <c r="S302" s="795">
        <f>IF(INDEX(Historical!$D$7:$D$1442,MATCH(B302,Historical!$B$7:$B$1449,0))=0,"n/a",(INDEX(Historical!$C$7:$C$1442,MATCH(B302,Historical!$B$7:$B$1449,0))/INDEX(Historical!$D$7:$D$1442,MATCH(B302,Historical!$B$7:$B$1449,0))-1)*100)</f>
        <v>4.39560439560438</v>
      </c>
      <c r="T302" s="795">
        <f>IF(INDEX(Historical!$F$7:$F$1442,MATCH(B302,Historical!$B$7:$B$1449,0))=0,"n/a",((INDEX(Historical!$C$7:$C$1442,MATCH(B302,Historical!$B$7:$B$1449,0))/INDEX(Historical!$F$7:$F$1442,MATCH(B302,Historical!$B$7:$B$1449,0)))^(1/3)-1)*100)</f>
        <v>4.604051127515274</v>
      </c>
      <c r="U302" s="795">
        <f>IF(INDEX(Historical!$H$7:$H$1442,MATCH(B302,Historical!$B$7:$B$1449,0))=0,"n/a",((INDEX(Historical!$C$7:$C$1442,MATCH(B302,Historical!$B$7:$B$1449,0))/INDEX(Historical!$H$7:$H$1442,MATCH(B302,Historical!$B$7:$B$1449,0)))^(1/5)-1)*100)</f>
        <v>5.7007872172952334</v>
      </c>
      <c r="V302" s="795" t="str">
        <f>IF(INDEX(Historical!$O$7:$O$1442,MATCH(B302,Historical!$B$7:$B$1449,0))=0,"n/a",((INDEX(Historical!$C$7:$C$1442,MATCH(B302,Historical!$B$7:$B$1449,0))/INDEX(Historical!$O$7:$O$1442,MATCH(B302,Historical!$B$7:$B$1449,0)))^(1/10)-1)*100)</f>
        <v>n/a</v>
      </c>
      <c r="W302" s="796" t="str">
        <f>IF(OR(U302&lt;=0,U302="n/a",V302&lt;=0,V302="n/a"),"n/a",U302/V302)</f>
        <v>n/a</v>
      </c>
      <c r="X302" s="797" t="str">
        <f>IF(OR(AJ302&lt;=0,AJ302="n/a",U302&lt;=0,U302="n/a"),"n/a",U302/AJ302)</f>
        <v>n/a</v>
      </c>
      <c r="Y302" s="988" t="s">
        <v>1233</v>
      </c>
      <c r="Z302" s="738">
        <f>IF(OR(AC302&lt;0.01,AC302="n/a"),"n/a",M302/AC302*100)</f>
        <v>84.21052631578948</v>
      </c>
      <c r="AA302" s="999">
        <f>IF(OR(AC302&lt;0.01,AC302="n/a"),"n/a",I302/AC302)</f>
        <v>68.10526315789474</v>
      </c>
      <c r="AB302" s="1000">
        <v>12</v>
      </c>
      <c r="AC302" s="978">
        <v>1.1399999999999999</v>
      </c>
      <c r="AD302" s="978">
        <v>8.8699999999999992</v>
      </c>
      <c r="AE302" s="978">
        <v>21.6</v>
      </c>
      <c r="AF302" s="978">
        <v>3.05</v>
      </c>
      <c r="AG302" s="978" t="s">
        <v>137</v>
      </c>
      <c r="AH302" s="978">
        <v>14.899999999999999</v>
      </c>
      <c r="AI302" s="978">
        <v>6.5</v>
      </c>
      <c r="AJ302" s="978">
        <v>-2.8899999999999997</v>
      </c>
      <c r="AK302" s="978">
        <v>7.6700000000000008</v>
      </c>
      <c r="AL302" s="991">
        <v>14470</v>
      </c>
      <c r="AM302" s="985">
        <v>2.0099999999999998</v>
      </c>
      <c r="AN302" s="978" t="s">
        <v>137</v>
      </c>
      <c r="AO302" s="838">
        <f>IF(U302="n/a","n/a",IF(AA302&lt;0,"n/a",IF(AA302="n/a","n/a",J302+U302-AA302)))</f>
        <v>-61.167999897322844</v>
      </c>
      <c r="AP302" s="839">
        <f>IF(U302="n/a","n/a",J302+U302)</f>
        <v>6.9372632605718945</v>
      </c>
      <c r="AQ302" s="1001">
        <f>IF(OR(AC302&lt;0.01,AF302="n/a"),"n/a",(I302/SQRT(22.5*AC302*(I302/AF302))-1)*100)</f>
        <v>203.84283410384603</v>
      </c>
      <c r="AR302" s="738">
        <f>INDEX(Historical!$C$7:$C$1442,MATCH(B302,Historical!$B$7:$B$1449,0))*IF(AH302="n/a",1.03,IF(AH302&lt;0,1.01,IF(AH302&gt;10,1.1,(1+AH302/100))))</f>
        <v>1.0449999999999999</v>
      </c>
      <c r="AS302" s="999">
        <f>IF($AI302="n/a",1.03*AR302,IF($AI302&lt;0,1.01*AR302,IF($AI302&gt;10,1.1*AR302,(1+$AI302/100)*AR302)))</f>
        <v>1.1129249999999999</v>
      </c>
      <c r="AT302" s="999">
        <f>IF($AK302="n/a",1.03*AS302,IF($AK302&lt;0,1.01*AS302,IF($AK302&gt;10,1.1*AS302,(1+$AK302/100)*AS302)))</f>
        <v>1.1982863474999998</v>
      </c>
      <c r="AU302" s="999">
        <f>IF($AK302="n/a",1.03*AT302,IF($AK302&lt;0,1.01*AT302,IF($AK302&gt;10,1.1*AT302,(1+$AK302/100)*AT302)))</f>
        <v>1.2901949103532497</v>
      </c>
      <c r="AV302" s="999">
        <f>IF($AK302="n/a",1.03*AU302,IF($AK302&lt;0,1.01*AU302,IF($AK302&gt;10,1.1*AU302,(1+$AK302/100)*AU302)))</f>
        <v>1.3891528599773439</v>
      </c>
      <c r="AW302" s="738">
        <f>SUM(AR302:AV302)</f>
        <v>6.0355591178305925</v>
      </c>
      <c r="AX302" s="846">
        <f>AW302/I302*100</f>
        <v>7.7737752676849459</v>
      </c>
      <c r="AY302" s="1080" t="s">
        <v>137</v>
      </c>
      <c r="AZ302" s="985">
        <v>33.26</v>
      </c>
      <c r="BA302" s="985">
        <v>0.36</v>
      </c>
      <c r="BB302" s="985">
        <v>10.530000000000001</v>
      </c>
      <c r="BC302" s="985">
        <v>12.659999999999998</v>
      </c>
      <c r="BE302" s="700">
        <v>2008</v>
      </c>
      <c r="BF302" s="1013">
        <f>IF(BE302&gt;2008,0,IF(BE302&gt;2001,1,IF(BE302&gt;1990,2,IF(BE302&gt;1980,3,IF(BE302&gt;1973,4,IF(BE302&gt;1970,5,IF(BE302&gt;1960,6,IF(BE302&gt;1958,7,IF(BE302&gt;1953,8,9)))))))))</f>
        <v>1</v>
      </c>
      <c r="BG302" s="995" t="s">
        <v>137</v>
      </c>
    </row>
    <row r="303" spans="1:59" ht="11.25" customHeight="1" x14ac:dyDescent="0.2">
      <c r="A303" s="984" t="s">
        <v>1226</v>
      </c>
      <c r="B303" s="988" t="s">
        <v>1227</v>
      </c>
      <c r="C303" s="1070" t="s">
        <v>112</v>
      </c>
      <c r="D303" s="1070" t="s">
        <v>4424</v>
      </c>
      <c r="E303" s="828">
        <v>7</v>
      </c>
      <c r="F303" s="1148">
        <v>585</v>
      </c>
      <c r="G303" s="1148" t="s">
        <v>106</v>
      </c>
      <c r="H303" s="1148" t="s">
        <v>106</v>
      </c>
      <c r="I303" s="987">
        <v>44.91</v>
      </c>
      <c r="J303" s="738">
        <f>(M303/I303)*100</f>
        <v>1.7813404586951682</v>
      </c>
      <c r="K303" s="990">
        <v>0.2</v>
      </c>
      <c r="L303" s="1000">
        <v>4</v>
      </c>
      <c r="M303" s="729">
        <f>K303*L303</f>
        <v>0.8</v>
      </c>
      <c r="N303" s="983" t="s">
        <v>714</v>
      </c>
      <c r="O303" s="831">
        <v>0.19</v>
      </c>
      <c r="P303" s="694">
        <v>43165</v>
      </c>
      <c r="Q303" s="694">
        <v>43180</v>
      </c>
      <c r="R303" s="729">
        <f>(K303-O303)/O303*100</f>
        <v>5.2631578947368469</v>
      </c>
      <c r="S303" s="795">
        <f>IF(INDEX(Historical!$D$7:$D$1442,MATCH(B303,Historical!$B$7:$B$1449,0))=0,"n/a",(INDEX(Historical!$C$7:$C$1442,MATCH(B303,Historical!$B$7:$B$1449,0))/INDEX(Historical!$D$7:$D$1442,MATCH(B303,Historical!$B$7:$B$1449,0))-1)*100)</f>
        <v>5.2631578947368363</v>
      </c>
      <c r="T303" s="795">
        <f>IF(INDEX(Historical!$F$7:$F$1442,MATCH(B303,Historical!$B$7:$B$1449,0))=0,"n/a",((INDEX(Historical!$C$7:$C$1442,MATCH(B303,Historical!$B$7:$B$1449,0))/INDEX(Historical!$F$7:$F$1442,MATCH(B303,Historical!$B$7:$B$1449,0)))^(1/3)-1)*100)</f>
        <v>5.5667191978000741</v>
      </c>
      <c r="U303" s="795">
        <f>IF(INDEX(Historical!$H$7:$H$1442,MATCH(B303,Historical!$B$7:$B$1449,0))=0,"n/a",((INDEX(Historical!$C$7:$C$1442,MATCH(B303,Historical!$B$7:$B$1449,0))/INDEX(Historical!$H$7:$H$1442,MATCH(B303,Historical!$B$7:$B$1449,0)))^(1/5)-1)*100)</f>
        <v>5.9223841048812176</v>
      </c>
      <c r="V303" s="795" t="str">
        <f>IF(INDEX(Historical!$O$7:$O$1442,MATCH(B303,Historical!$B$7:$B$1449,0))=0,"n/a",((INDEX(Historical!$C$7:$C$1442,MATCH(B303,Historical!$B$7:$B$1449,0))/INDEX(Historical!$O$7:$O$1442,MATCH(B303,Historical!$B$7:$B$1449,0)))^(1/10)-1)*100)</f>
        <v>n/a</v>
      </c>
      <c r="W303" s="796" t="str">
        <f>IF(OR(U303&lt;=0,U303="n/a",V303&lt;=0,V303="n/a"),"n/a",U303/V303)</f>
        <v>n/a</v>
      </c>
      <c r="X303" s="797" t="str">
        <f>IF(OR(AJ303&lt;=0,AJ303="n/a",U303&lt;=0,U303="n/a"),"n/a",U303/AJ303)</f>
        <v>n/a</v>
      </c>
      <c r="Y303" s="989"/>
      <c r="Z303" s="738">
        <f>IF(OR(AC303&lt;0.01,AC303="n/a"),"n/a",M303/AC303*100)</f>
        <v>106.66666666666667</v>
      </c>
      <c r="AA303" s="999">
        <f>IF(OR(AC303&lt;0.01,AC303="n/a"),"n/a",I303/AC303)</f>
        <v>59.879999999999995</v>
      </c>
      <c r="AB303" s="1000">
        <v>12</v>
      </c>
      <c r="AC303" s="978">
        <v>0.75</v>
      </c>
      <c r="AD303" s="978">
        <v>5.0199999999999996</v>
      </c>
      <c r="AE303" s="978">
        <v>2.35</v>
      </c>
      <c r="AF303" s="978">
        <v>5.53</v>
      </c>
      <c r="AG303" s="978">
        <v>8.5</v>
      </c>
      <c r="AH303" s="978">
        <v>-5</v>
      </c>
      <c r="AI303" s="978">
        <v>18.079999999999998</v>
      </c>
      <c r="AJ303" s="978">
        <v>-4.3999999999999995</v>
      </c>
      <c r="AK303" s="978">
        <v>12</v>
      </c>
      <c r="AL303" s="991">
        <v>822.75</v>
      </c>
      <c r="AM303" s="985">
        <v>1.0999999999999999</v>
      </c>
      <c r="AN303" s="978">
        <v>0</v>
      </c>
      <c r="AO303" s="838">
        <f>IF(U303="n/a","n/a",IF(AA303&lt;0,"n/a",IF(AA303="n/a","n/a",J303+U303-AA303)))</f>
        <v>-52.176275436423609</v>
      </c>
      <c r="AP303" s="839">
        <f>IF(U303="n/a","n/a",J303+U303)</f>
        <v>7.7037245635763858</v>
      </c>
      <c r="AQ303" s="1001">
        <f>IF(OR(AC303&lt;0.01,AF303="n/a"),"n/a",(I303/SQRT(22.5*AC303*(I303/AF303))-1)*100)</f>
        <v>283.62968254989511</v>
      </c>
      <c r="AR303" s="738">
        <f>INDEX(Historical!$C$7:$C$1442,MATCH(B303,Historical!$B$7:$B$1449,0))*IF(AH303="n/a",1.03,IF(AH303&lt;0,1.01,IF(AH303&gt;10,1.1,(1+AH303/100))))</f>
        <v>0.80800000000000005</v>
      </c>
      <c r="AS303" s="999">
        <f>IF($AI303="n/a",1.03*AR303,IF($AI303&lt;0,1.01*AR303,IF($AI303&gt;10,1.1*AR303,(1+$AI303/100)*AR303)))</f>
        <v>0.88880000000000015</v>
      </c>
      <c r="AT303" s="999">
        <f>IF($AK303="n/a",1.03*AS303,IF($AK303&lt;0,1.01*AS303,IF($AK303&gt;10,1.1*AS303,(1+$AK303/100)*AS303)))</f>
        <v>0.97768000000000022</v>
      </c>
      <c r="AU303" s="999">
        <f>IF($AK303="n/a",1.03*AT303,IF($AK303&lt;0,1.01*AT303,IF($AK303&gt;10,1.1*AT303,(1+$AK303/100)*AT303)))</f>
        <v>1.0754480000000004</v>
      </c>
      <c r="AV303" s="999">
        <f>IF($AK303="n/a",1.03*AU303,IF($AK303&lt;0,1.01*AU303,IF($AK303&gt;10,1.1*AU303,(1+$AK303/100)*AU303)))</f>
        <v>1.1829928000000005</v>
      </c>
      <c r="AW303" s="738">
        <f>SUM(AR303:AV303)</f>
        <v>4.9329208000000015</v>
      </c>
      <c r="AX303" s="846">
        <f>AW303/I303*100</f>
        <v>10.984014250723675</v>
      </c>
      <c r="AY303" s="1080">
        <v>0.55000000000000004</v>
      </c>
      <c r="AZ303" s="985">
        <v>24.099999999999998</v>
      </c>
      <c r="BA303" s="985">
        <v>-10.18</v>
      </c>
      <c r="BB303" s="985">
        <v>2.87</v>
      </c>
      <c r="BC303" s="985">
        <v>2.4500000000000002</v>
      </c>
      <c r="BE303" s="700">
        <v>2012</v>
      </c>
      <c r="BF303" s="1013">
        <f>IF(BE303&gt;2008,0,IF(BE303&gt;2001,1,IF(BE303&gt;1990,2,IF(BE303&gt;1980,3,IF(BE303&gt;1973,4,IF(BE303&gt;1970,5,IF(BE303&gt;1960,6,IF(BE303&gt;1958,7,IF(BE303&gt;1953,8,9)))))))))</f>
        <v>0</v>
      </c>
      <c r="BG303" s="995">
        <v>3.5999999999999996</v>
      </c>
    </row>
    <row r="304" spans="1:59" ht="11.25" customHeight="1" x14ac:dyDescent="0.2">
      <c r="A304" s="984" t="s">
        <v>1208</v>
      </c>
      <c r="B304" s="988" t="s">
        <v>1209</v>
      </c>
      <c r="C304" s="1070" t="s">
        <v>4381</v>
      </c>
      <c r="D304" s="1070" t="s">
        <v>4382</v>
      </c>
      <c r="E304" s="828">
        <v>6</v>
      </c>
      <c r="F304" s="1148">
        <v>714</v>
      </c>
      <c r="G304" s="1119" t="s">
        <v>37</v>
      </c>
      <c r="H304" s="1119" t="s">
        <v>37</v>
      </c>
      <c r="I304" s="987">
        <v>32.72</v>
      </c>
      <c r="J304" s="738">
        <f>(M304/I304)*100</f>
        <v>2.6589242053789732</v>
      </c>
      <c r="K304" s="990">
        <v>0.2175</v>
      </c>
      <c r="L304" s="1000">
        <v>4</v>
      </c>
      <c r="M304" s="729">
        <f>K304*L304</f>
        <v>0.87</v>
      </c>
      <c r="N304" s="983" t="s">
        <v>220</v>
      </c>
      <c r="O304" s="831">
        <v>0.21</v>
      </c>
      <c r="P304" s="694">
        <v>43187</v>
      </c>
      <c r="Q304" s="694">
        <v>43206</v>
      </c>
      <c r="R304" s="729">
        <f>(K304-O304)/O304*100</f>
        <v>3.5714285714285747</v>
      </c>
      <c r="S304" s="795">
        <f>IF(INDEX(Historical!$D$7:$D$1442,MATCH(B304,Historical!$B$7:$B$1449,0))=0,"n/a",(INDEX(Historical!$C$7:$C$1442,MATCH(B304,Historical!$B$7:$B$1449,0))/INDEX(Historical!$D$7:$D$1442,MATCH(B304,Historical!$B$7:$B$1449,0))-1)*100)</f>
        <v>5.3658536585365679</v>
      </c>
      <c r="T304" s="795">
        <f>IF(INDEX(Historical!$F$7:$F$1442,MATCH(B304,Historical!$B$7:$B$1449,0))=0,"n/a",((INDEX(Historical!$C$7:$C$1442,MATCH(B304,Historical!$B$7:$B$1449,0))/INDEX(Historical!$F$7:$F$1442,MATCH(B304,Historical!$B$7:$B$1449,0)))^(1/3)-1)*100)</f>
        <v>21.3916656597249</v>
      </c>
      <c r="U304" s="795">
        <f>IF(INDEX(Historical!$H$7:$H$1442,MATCH(B304,Historical!$B$7:$B$1449,0))=0,"n/a",((INDEX(Historical!$C$7:$C$1442,MATCH(B304,Historical!$B$7:$B$1449,0))/INDEX(Historical!$H$7:$H$1442,MATCH(B304,Historical!$B$7:$B$1449,0)))^(1/5)-1)*100)</f>
        <v>59.00799571170203</v>
      </c>
      <c r="V304" s="795">
        <f>IF(INDEX(Historical!$O$7:$O$1442,MATCH(B304,Historical!$B$7:$B$1449,0))=0,"n/a",((INDEX(Historical!$C$7:$C$1442,MATCH(B304,Historical!$B$7:$B$1449,0))/INDEX(Historical!$O$7:$O$1442,MATCH(B304,Historical!$B$7:$B$1449,0)))^(1/10)-1)*100)</f>
        <v>-11.343184943478668</v>
      </c>
      <c r="W304" s="796" t="str">
        <f>IF(OR(U304&lt;=0,U304="n/a",V304&lt;=0,V304="n/a"),"n/a",U304/V304)</f>
        <v>n/a</v>
      </c>
      <c r="X304" s="797">
        <f>IF(OR(AJ304&lt;=0,AJ304="n/a",U304&lt;=0,U304="n/a"),"n/a",U304/AJ304)</f>
        <v>1.388423428510636</v>
      </c>
      <c r="Y304" s="989"/>
      <c r="Z304" s="738">
        <f>IF(OR(AC304&lt;0.01,AC304="n/a"),"n/a",M304/AC304*100)</f>
        <v>50.581395348837212</v>
      </c>
      <c r="AA304" s="999">
        <f>IF(OR(AC304&lt;0.01,AC304="n/a"),"n/a",I304/AC304)</f>
        <v>19.023255813953487</v>
      </c>
      <c r="AB304" s="1000">
        <v>12</v>
      </c>
      <c r="AC304" s="978">
        <v>1.72</v>
      </c>
      <c r="AD304" s="978">
        <v>1.9</v>
      </c>
      <c r="AE304" s="978">
        <v>10.26</v>
      </c>
      <c r="AF304" s="978">
        <v>2.5299999999999998</v>
      </c>
      <c r="AG304" s="978">
        <v>13.700000000000001</v>
      </c>
      <c r="AH304" s="978">
        <v>61.4</v>
      </c>
      <c r="AI304" s="978">
        <v>-20.28</v>
      </c>
      <c r="AJ304" s="978">
        <v>42.5</v>
      </c>
      <c r="AK304" s="978">
        <v>10</v>
      </c>
      <c r="AL304" s="991">
        <v>4120</v>
      </c>
      <c r="AM304" s="985">
        <v>1</v>
      </c>
      <c r="AN304" s="978">
        <v>0.8</v>
      </c>
      <c r="AO304" s="838">
        <f>IF(U304="n/a","n/a",IF(AA304&lt;0,"n/a",IF(AA304="n/a","n/a",J304+U304-AA304)))</f>
        <v>42.64366410312752</v>
      </c>
      <c r="AP304" s="839">
        <f>IF(U304="n/a","n/a",J304+U304)</f>
        <v>61.666919917081003</v>
      </c>
      <c r="AQ304" s="1001">
        <f>IF(OR(AC304&lt;0.01,AF304="n/a"),"n/a",(I304/SQRT(22.5*AC304*(I304/AF304))-1)*100)</f>
        <v>46.255236881437781</v>
      </c>
      <c r="AR304" s="738">
        <f>INDEX(Historical!$C$7:$C$1442,MATCH(B304,Historical!$B$7:$B$1449,0))*IF(AH304="n/a",1.03,IF(AH304&lt;0,1.01,IF(AH304&gt;10,1.1,(1+AH304/100))))</f>
        <v>0.95040000000000002</v>
      </c>
      <c r="AS304" s="999">
        <f>IF($AI304="n/a",1.03*AR304,IF($AI304&lt;0,1.01*AR304,IF($AI304&gt;10,1.1*AR304,(1+$AI304/100)*AR304)))</f>
        <v>0.95990399999999998</v>
      </c>
      <c r="AT304" s="999">
        <f>IF($AK304="n/a",1.03*AS304,IF($AK304&lt;0,1.01*AS304,IF($AK304&gt;10,1.1*AS304,(1+$AK304/100)*AS304)))</f>
        <v>1.0558944000000001</v>
      </c>
      <c r="AU304" s="999">
        <f>IF($AK304="n/a",1.03*AT304,IF($AK304&lt;0,1.01*AT304,IF($AK304&gt;10,1.1*AT304,(1+$AK304/100)*AT304)))</f>
        <v>1.1614838400000003</v>
      </c>
      <c r="AV304" s="999">
        <f>IF($AK304="n/a",1.03*AU304,IF($AK304&lt;0,1.01*AU304,IF($AK304&gt;10,1.1*AU304,(1+$AK304/100)*AU304)))</f>
        <v>1.2776322240000004</v>
      </c>
      <c r="AW304" s="738">
        <f>SUM(AR304:AV304)</f>
        <v>5.4053144640000008</v>
      </c>
      <c r="AX304" s="846">
        <f>AW304/I304*100</f>
        <v>16.519909731051346</v>
      </c>
      <c r="AY304" s="1080">
        <v>0.78</v>
      </c>
      <c r="AZ304" s="985">
        <v>19.850000000000001</v>
      </c>
      <c r="BA304" s="985">
        <v>-3.88</v>
      </c>
      <c r="BB304" s="985">
        <v>6.5500000000000007</v>
      </c>
      <c r="BC304" s="985">
        <v>3.45</v>
      </c>
      <c r="BE304" s="700">
        <v>2013</v>
      </c>
      <c r="BF304" s="1013">
        <f>IF(BE304&gt;2008,0,IF(BE304&gt;2001,1,IF(BE304&gt;1990,2,IF(BE304&gt;1980,3,IF(BE304&gt;1973,4,IF(BE304&gt;1970,5,IF(BE304&gt;1960,6,IF(BE304&gt;1958,7,IF(BE304&gt;1953,8,9)))))))))</f>
        <v>0</v>
      </c>
      <c r="BG304" s="995">
        <v>6.9</v>
      </c>
    </row>
    <row r="305" spans="1:59" ht="11.25" customHeight="1" x14ac:dyDescent="0.2">
      <c r="A305" s="984" t="s">
        <v>1218</v>
      </c>
      <c r="B305" s="988" t="s">
        <v>1219</v>
      </c>
      <c r="C305" s="1070" t="s">
        <v>108</v>
      </c>
      <c r="D305" s="1070" t="s">
        <v>4401</v>
      </c>
      <c r="E305" s="828">
        <v>7</v>
      </c>
      <c r="F305" s="1148">
        <v>599</v>
      </c>
      <c r="G305" s="1118" t="s">
        <v>106</v>
      </c>
      <c r="H305" s="1118" t="s">
        <v>106</v>
      </c>
      <c r="I305" s="987">
        <v>96.63</v>
      </c>
      <c r="J305" s="738">
        <f>(M305/I305)*100</f>
        <v>0.74511021421918666</v>
      </c>
      <c r="K305" s="990">
        <v>0.18</v>
      </c>
      <c r="L305" s="1000">
        <v>4</v>
      </c>
      <c r="M305" s="729">
        <f>K305*L305</f>
        <v>0.72</v>
      </c>
      <c r="N305" s="983" t="s">
        <v>698</v>
      </c>
      <c r="O305" s="831">
        <v>0.17</v>
      </c>
      <c r="P305" s="973">
        <v>43215</v>
      </c>
      <c r="Q305" s="973">
        <v>43230</v>
      </c>
      <c r="R305" s="729">
        <f>(K305-O305)/O305*100</f>
        <v>5.8823529411764595</v>
      </c>
      <c r="S305" s="795">
        <f>IF(INDEX(Historical!$D$7:$D$1442,MATCH(B305,Historical!$B$7:$B$1449,0))=0,"n/a",(INDEX(Historical!$C$7:$C$1442,MATCH(B305,Historical!$B$7:$B$1449,0))/INDEX(Historical!$D$7:$D$1442,MATCH(B305,Historical!$B$7:$B$1449,0))-1)*100)</f>
        <v>5.9701492537313383</v>
      </c>
      <c r="T305" s="795">
        <f>IF(INDEX(Historical!$F$7:$F$1442,MATCH(B305,Historical!$B$7:$B$1449,0))=0,"n/a",((INDEX(Historical!$C$7:$C$1442,MATCH(B305,Historical!$B$7:$B$1449,0))/INDEX(Historical!$F$7:$F$1442,MATCH(B305,Historical!$B$7:$B$1449,0)))^(1/3)-1)*100)</f>
        <v>6.3658248576630827</v>
      </c>
      <c r="U305" s="795">
        <f>IF(INDEX(Historical!$H$7:$H$1442,MATCH(B305,Historical!$B$7:$B$1449,0))=0,"n/a",((INDEX(Historical!$C$7:$C$1442,MATCH(B305,Historical!$B$7:$B$1449,0))/INDEX(Historical!$H$7:$H$1442,MATCH(B305,Historical!$B$7:$B$1449,0)))^(1/5)-1)*100)</f>
        <v>9.0686916213479574</v>
      </c>
      <c r="V305" s="795" t="str">
        <f>IF(INDEX(Historical!$O$7:$O$1442,MATCH(B305,Historical!$B$7:$B$1449,0))=0,"n/a",((INDEX(Historical!$C$7:$C$1442,MATCH(B305,Historical!$B$7:$B$1449,0))/INDEX(Historical!$O$7:$O$1442,MATCH(B305,Historical!$B$7:$B$1449,0)))^(1/10)-1)*100)</f>
        <v>n/a</v>
      </c>
      <c r="W305" s="796" t="str">
        <f>IF(OR(U305&lt;=0,U305="n/a",V305&lt;=0,V305="n/a"),"n/a",U305/V305)</f>
        <v>n/a</v>
      </c>
      <c r="X305" s="797">
        <f>IF(OR(AJ305&lt;=0,AJ305="n/a",U305&lt;=0,U305="n/a"),"n/a",U305/AJ305)</f>
        <v>0.85553694541018466</v>
      </c>
      <c r="Y305" s="752"/>
      <c r="Z305" s="738">
        <f>IF(OR(AC305&lt;0.01,AC305="n/a"),"n/a",M305/AC305*100)</f>
        <v>14.96881496881497</v>
      </c>
      <c r="AA305" s="999">
        <f>IF(OR(AC305&lt;0.01,AC305="n/a"),"n/a",I305/AC305)</f>
        <v>20.089397089397089</v>
      </c>
      <c r="AB305" s="1000">
        <v>12</v>
      </c>
      <c r="AC305" s="978">
        <v>4.8099999999999996</v>
      </c>
      <c r="AD305" s="978">
        <v>1.9</v>
      </c>
      <c r="AE305" s="978">
        <v>5.22</v>
      </c>
      <c r="AF305" s="978">
        <v>2.09</v>
      </c>
      <c r="AG305" s="978">
        <v>10.5</v>
      </c>
      <c r="AH305" s="978">
        <v>16</v>
      </c>
      <c r="AI305" s="978">
        <v>12.58</v>
      </c>
      <c r="AJ305" s="978">
        <v>10.6</v>
      </c>
      <c r="AK305" s="978">
        <v>10.6</v>
      </c>
      <c r="AL305" s="991">
        <v>15830</v>
      </c>
      <c r="AM305" s="985">
        <v>0.3</v>
      </c>
      <c r="AN305" s="978">
        <v>0.22</v>
      </c>
      <c r="AO305" s="838">
        <f>IF(U305="n/a","n/a",IF(AA305&lt;0,"n/a",IF(AA305="n/a","n/a",J305+U305-AA305)))</f>
        <v>-10.275595253829945</v>
      </c>
      <c r="AP305" s="839">
        <f>IF(U305="n/a","n/a",J305+U305)</f>
        <v>9.8138018355671441</v>
      </c>
      <c r="AQ305" s="1001">
        <f>IF(OR(AC305&lt;0.01,AF305="n/a"),"n/a",(I305/SQRT(22.5*AC305*(I305/AF305))-1)*100)</f>
        <v>36.604603658946068</v>
      </c>
      <c r="AR305" s="738">
        <f>INDEX(Historical!$C$7:$C$1442,MATCH(B305,Historical!$B$7:$B$1449,0))*IF(AH305="n/a",1.03,IF(AH305&lt;0,1.01,IF(AH305&gt;10,1.1,(1+AH305/100))))</f>
        <v>0.78100000000000003</v>
      </c>
      <c r="AS305" s="999">
        <f>IF($AI305="n/a",1.03*AR305,IF($AI305&lt;0,1.01*AR305,IF($AI305&gt;10,1.1*AR305,(1+$AI305/100)*AR305)))</f>
        <v>0.85910000000000009</v>
      </c>
      <c r="AT305" s="999">
        <f>IF($AK305="n/a",1.03*AS305,IF($AK305&lt;0,1.01*AS305,IF($AK305&gt;10,1.1*AS305,(1+$AK305/100)*AS305)))</f>
        <v>0.94501000000000013</v>
      </c>
      <c r="AU305" s="999">
        <f>IF($AK305="n/a",1.03*AT305,IF($AK305&lt;0,1.01*AT305,IF($AK305&gt;10,1.1*AT305,(1+$AK305/100)*AT305)))</f>
        <v>1.0395110000000003</v>
      </c>
      <c r="AV305" s="999">
        <f>IF($AK305="n/a",1.03*AU305,IF($AK305&lt;0,1.01*AU305,IF($AK305&gt;10,1.1*AU305,(1+$AK305/100)*AU305)))</f>
        <v>1.1434621000000005</v>
      </c>
      <c r="AW305" s="738">
        <f>SUM(AR305:AV305)</f>
        <v>4.768083100000001</v>
      </c>
      <c r="AX305" s="846">
        <f>AW305/I305*100</f>
        <v>4.9343714167442831</v>
      </c>
      <c r="AY305" s="1080">
        <v>0.91</v>
      </c>
      <c r="AZ305" s="985">
        <v>21.67</v>
      </c>
      <c r="BA305" s="985">
        <v>-9.48</v>
      </c>
      <c r="BB305" s="985">
        <v>6.0600000000000005</v>
      </c>
      <c r="BC305" s="985">
        <v>0.66</v>
      </c>
      <c r="BE305" s="700">
        <v>2012</v>
      </c>
      <c r="BF305" s="1013">
        <f>IF(BE305&gt;2008,0,IF(BE305&gt;2001,1,IF(BE305&gt;1990,2,IF(BE305&gt;1980,3,IF(BE305&gt;1973,4,IF(BE305&gt;1970,5,IF(BE305&gt;1960,6,IF(BE305&gt;1958,7,IF(BE305&gt;1953,8,9)))))))))</f>
        <v>0</v>
      </c>
      <c r="BG305" s="995">
        <v>0.8</v>
      </c>
    </row>
    <row r="306" spans="1:59" ht="11.25" customHeight="1" x14ac:dyDescent="0.2">
      <c r="A306" s="984" t="s">
        <v>1212</v>
      </c>
      <c r="B306" s="988" t="s">
        <v>1213</v>
      </c>
      <c r="C306" s="1070" t="s">
        <v>108</v>
      </c>
      <c r="D306" s="1070" t="s">
        <v>4401</v>
      </c>
      <c r="E306" s="828">
        <v>7</v>
      </c>
      <c r="F306" s="1148">
        <v>606</v>
      </c>
      <c r="G306" s="1148" t="s">
        <v>106</v>
      </c>
      <c r="H306" s="1148" t="s">
        <v>106</v>
      </c>
      <c r="I306" s="987">
        <v>36.630000000000003</v>
      </c>
      <c r="J306" s="738">
        <f>(M306/I306)*100</f>
        <v>2.4024024024024024</v>
      </c>
      <c r="K306" s="990">
        <v>0.22</v>
      </c>
      <c r="L306" s="1000">
        <v>4</v>
      </c>
      <c r="M306" s="729">
        <f>K306*L306</f>
        <v>0.88</v>
      </c>
      <c r="N306" s="983" t="s">
        <v>595</v>
      </c>
      <c r="O306" s="831">
        <v>0.18</v>
      </c>
      <c r="P306" s="973">
        <v>43251</v>
      </c>
      <c r="Q306" s="973">
        <v>43266</v>
      </c>
      <c r="R306" s="729">
        <f>(K306-O306)/O306*100</f>
        <v>22.222222222222225</v>
      </c>
      <c r="S306" s="795">
        <f>IF(INDEX(Historical!$D$7:$D$1442,MATCH(B306,Historical!$B$7:$B$1449,0))=0,"n/a",(INDEX(Historical!$C$7:$C$1442,MATCH(B306,Historical!$B$7:$B$1449,0))/INDEX(Historical!$D$7:$D$1442,MATCH(B306,Historical!$B$7:$B$1449,0))-1)*100)</f>
        <v>21.739130434782595</v>
      </c>
      <c r="T306" s="795">
        <f>IF(INDEX(Historical!$F$7:$F$1442,MATCH(B306,Historical!$B$7:$B$1449,0))=0,"n/a",((INDEX(Historical!$C$7:$C$1442,MATCH(B306,Historical!$B$7:$B$1449,0))/INDEX(Historical!$F$7:$F$1442,MATCH(B306,Historical!$B$7:$B$1449,0)))^(1/3)-1)*100)</f>
        <v>27.00821423309716</v>
      </c>
      <c r="U306" s="795">
        <f>IF(INDEX(Historical!$H$7:$H$1442,MATCH(B306,Historical!$B$7:$B$1449,0))=0,"n/a",((INDEX(Historical!$C$7:$C$1442,MATCH(B306,Historical!$B$7:$B$1449,0))/INDEX(Historical!$H$7:$H$1442,MATCH(B306,Historical!$B$7:$B$1449,0)))^(1/5)-1)*100)</f>
        <v>36.082210785873883</v>
      </c>
      <c r="V306" s="795">
        <f>IF(INDEX(Historical!$O$7:$O$1442,MATCH(B306,Historical!$B$7:$B$1449,0))=0,"n/a",((INDEX(Historical!$C$7:$C$1442,MATCH(B306,Historical!$B$7:$B$1449,0))/INDEX(Historical!$O$7:$O$1442,MATCH(B306,Historical!$B$7:$B$1449,0)))^(1/10)-1)*100)</f>
        <v>-0.90559236919174335</v>
      </c>
      <c r="W306" s="796" t="str">
        <f>IF(OR(U306&lt;=0,U306="n/a",V306&lt;=0,V306="n/a"),"n/a",U306/V306)</f>
        <v>n/a</v>
      </c>
      <c r="X306" s="797">
        <f>IF(OR(AJ306&lt;=0,AJ306="n/a",U306&lt;=0,U306="n/a"),"n/a",U306/AJ306)</f>
        <v>3.7585636235285298</v>
      </c>
      <c r="Y306" s="989"/>
      <c r="Z306" s="738">
        <f>IF(OR(AC306&lt;0.01,AC306="n/a"),"n/a",M306/AC306*100)</f>
        <v>29.629629629629626</v>
      </c>
      <c r="AA306" s="999">
        <f>IF(OR(AC306&lt;0.01,AC306="n/a"),"n/a",I306/AC306)</f>
        <v>12.333333333333334</v>
      </c>
      <c r="AB306" s="1000">
        <v>12</v>
      </c>
      <c r="AC306" s="978">
        <v>2.97</v>
      </c>
      <c r="AD306" s="978">
        <v>1.76</v>
      </c>
      <c r="AE306" s="978">
        <v>4.6399999999999997</v>
      </c>
      <c r="AF306" s="978">
        <v>1.33</v>
      </c>
      <c r="AG306" s="978">
        <v>10.7</v>
      </c>
      <c r="AH306" s="978">
        <v>12.8</v>
      </c>
      <c r="AI306" s="978">
        <v>7.33</v>
      </c>
      <c r="AJ306" s="978">
        <v>9.6</v>
      </c>
      <c r="AK306" s="978">
        <v>7.0000000000000009</v>
      </c>
      <c r="AL306" s="991">
        <v>1810</v>
      </c>
      <c r="AM306" s="985">
        <v>1.2</v>
      </c>
      <c r="AN306" s="978">
        <v>0.1</v>
      </c>
      <c r="AO306" s="838">
        <f>IF(U306="n/a","n/a",IF(AA306&lt;0,"n/a",IF(AA306="n/a","n/a",J306+U306-AA306)))</f>
        <v>26.151279854942949</v>
      </c>
      <c r="AP306" s="839">
        <f>IF(U306="n/a","n/a",J306+U306)</f>
        <v>38.484613188276285</v>
      </c>
      <c r="AQ306" s="1001">
        <f>IF(OR(AC306&lt;0.01,AF306="n/a"),"n/a",(I306/SQRT(22.5*AC306*(I306/AF306))-1)*100)</f>
        <v>-14.616334288282218</v>
      </c>
      <c r="AR306" s="738">
        <f>INDEX(Historical!$C$7:$C$1442,MATCH(B306,Historical!$B$7:$B$1449,0))*IF(AH306="n/a",1.03,IF(AH306&lt;0,1.01,IF(AH306&gt;10,1.1,(1+AH306/100))))</f>
        <v>0.92400000000000004</v>
      </c>
      <c r="AS306" s="999">
        <f>IF($AI306="n/a",1.03*AR306,IF($AI306&lt;0,1.01*AR306,IF($AI306&gt;10,1.1*AR306,(1+$AI306/100)*AR306)))</f>
        <v>0.99172919999999998</v>
      </c>
      <c r="AT306" s="999">
        <f>IF($AK306="n/a",1.03*AS306,IF($AK306&lt;0,1.01*AS306,IF($AK306&gt;10,1.1*AS306,(1+$AK306/100)*AS306)))</f>
        <v>1.061150244</v>
      </c>
      <c r="AU306" s="999">
        <f>IF($AK306="n/a",1.03*AT306,IF($AK306&lt;0,1.01*AT306,IF($AK306&gt;10,1.1*AT306,(1+$AK306/100)*AT306)))</f>
        <v>1.1354307610800001</v>
      </c>
      <c r="AV306" s="999">
        <f>IF($AK306="n/a",1.03*AU306,IF($AK306&lt;0,1.01*AU306,IF($AK306&gt;10,1.1*AU306,(1+$AK306/100)*AU306)))</f>
        <v>1.2149109143556001</v>
      </c>
      <c r="AW306" s="738">
        <f>SUM(AR306:AV306)</f>
        <v>5.3272211194355998</v>
      </c>
      <c r="AX306" s="846">
        <f>AW306/I306*100</f>
        <v>14.543328199387387</v>
      </c>
      <c r="AY306" s="1080">
        <v>1</v>
      </c>
      <c r="AZ306" s="985">
        <v>12.740000000000002</v>
      </c>
      <c r="BA306" s="985">
        <v>-27.38</v>
      </c>
      <c r="BB306" s="985">
        <v>-2.92</v>
      </c>
      <c r="BC306" s="985">
        <v>-16.239999999999998</v>
      </c>
      <c r="BE306" s="700">
        <v>2012</v>
      </c>
      <c r="BF306" s="1013">
        <f>IF(BE306&gt;2008,0,IF(BE306&gt;2001,1,IF(BE306&gt;1990,2,IF(BE306&gt;1980,3,IF(BE306&gt;1973,4,IF(BE306&gt;1970,5,IF(BE306&gt;1960,6,IF(BE306&gt;1958,7,IF(BE306&gt;1953,8,9)))))))))</f>
        <v>0</v>
      </c>
      <c r="BG306" s="995">
        <v>1.5</v>
      </c>
    </row>
    <row r="307" spans="1:59" s="874" customFormat="1" ht="11.25" customHeight="1" x14ac:dyDescent="0.2">
      <c r="A307" s="733" t="s">
        <v>232</v>
      </c>
      <c r="B307" s="882" t="s">
        <v>233</v>
      </c>
      <c r="C307" s="1070" t="s">
        <v>4381</v>
      </c>
      <c r="D307" s="1070" t="s">
        <v>4382</v>
      </c>
      <c r="E307" s="854">
        <v>51</v>
      </c>
      <c r="F307" s="1148">
        <v>25</v>
      </c>
      <c r="G307" s="1272" t="s">
        <v>37</v>
      </c>
      <c r="H307" s="1272" t="s">
        <v>37</v>
      </c>
      <c r="I307" s="867">
        <v>132.57</v>
      </c>
      <c r="J307" s="856">
        <f>(M307/I307)*100</f>
        <v>3.0776193708983932</v>
      </c>
      <c r="K307" s="857">
        <v>1.02</v>
      </c>
      <c r="L307" s="858">
        <v>4</v>
      </c>
      <c r="M307" s="859">
        <f>K307*L307</f>
        <v>4.08</v>
      </c>
      <c r="N307" s="860" t="s">
        <v>220</v>
      </c>
      <c r="O307" s="861">
        <v>1</v>
      </c>
      <c r="P307" s="862">
        <v>43363</v>
      </c>
      <c r="Q307" s="862">
        <v>43388</v>
      </c>
      <c r="R307" s="859">
        <f>(K307-O307)/O307*100</f>
        <v>2.0000000000000018</v>
      </c>
      <c r="S307" s="795">
        <f>IF(INDEX(Historical!$D$7:$D$1442,MATCH(B307,Historical!$B$7:$B$1449,0))=0,"n/a",(INDEX(Historical!$C$7:$C$1442,MATCH(B307,Historical!$B$7:$B$1449,0))/INDEX(Historical!$D$7:$D$1442,MATCH(B307,Historical!$B$7:$B$1449,0))-1)*100)</f>
        <v>2.0304568527918621</v>
      </c>
      <c r="T307" s="795">
        <f>IF(INDEX(Historical!$F$7:$F$1442,MATCH(B307,Historical!$B$7:$B$1449,0))=0,"n/a",((INDEX(Historical!$C$7:$C$1442,MATCH(B307,Historical!$B$7:$B$1449,0))/INDEX(Historical!$F$7:$F$1442,MATCH(B307,Historical!$B$7:$B$1449,0)))^(1/3)-1)*100)</f>
        <v>4.2315589399588349</v>
      </c>
      <c r="U307" s="795">
        <f>IF(INDEX(Historical!$H$7:$H$1442,MATCH(B307,Historical!$B$7:$B$1449,0))=0,"n/a",((INDEX(Historical!$C$7:$C$1442,MATCH(B307,Historical!$B$7:$B$1449,0))/INDEX(Historical!$H$7:$H$1442,MATCH(B307,Historical!$B$7:$B$1449,0)))^(1/5)-1)*100)</f>
        <v>6.2414332109832937</v>
      </c>
      <c r="V307" s="795">
        <f>IF(INDEX(Historical!$O$7:$O$1442,MATCH(B307,Historical!$B$7:$B$1449,0))=0,"n/a",((INDEX(Historical!$C$7:$C$1442,MATCH(B307,Historical!$B$7:$B$1449,0))/INDEX(Historical!$O$7:$O$1442,MATCH(B307,Historical!$B$7:$B$1449,0)))^(1/10)-1)*100)</f>
        <v>4.9487903497924979</v>
      </c>
      <c r="W307" s="863">
        <f>IF(OR(U307&lt;=0,U307="n/a",V307&lt;=0,V307="n/a"),"n/a",U307/V307)</f>
        <v>1.2612038033183193</v>
      </c>
      <c r="X307" s="864">
        <f>IF(OR(AJ307&lt;=0,AJ307="n/a",U307&lt;=0,U307="n/a"),"n/a",U307/AJ307)</f>
        <v>1.0066827759650474</v>
      </c>
      <c r="Y307" s="882"/>
      <c r="Z307" s="856">
        <f>IF(OR(AC307&lt;0.01,AC307="n/a"),"n/a",M307/AC307*100)</f>
        <v>141.17647058823528</v>
      </c>
      <c r="AA307" s="866">
        <f>IF(OR(AC307&lt;0.01,AC307="n/a"),"n/a",I307/AC307)</f>
        <v>45.871972318339097</v>
      </c>
      <c r="AB307" s="858">
        <v>12</v>
      </c>
      <c r="AC307" s="867">
        <v>2.89</v>
      </c>
      <c r="AD307" s="867">
        <v>6.86</v>
      </c>
      <c r="AE307" s="867">
        <v>10.76</v>
      </c>
      <c r="AF307" s="867">
        <v>4.5199999999999996</v>
      </c>
      <c r="AG307" s="867">
        <v>10.8</v>
      </c>
      <c r="AH307" s="867">
        <v>-5.6000000000000005</v>
      </c>
      <c r="AI307" s="867">
        <v>2.1</v>
      </c>
      <c r="AJ307" s="867">
        <v>6.2</v>
      </c>
      <c r="AK307" s="867">
        <v>6.7</v>
      </c>
      <c r="AL307" s="868">
        <v>9730</v>
      </c>
      <c r="AM307" s="869">
        <v>0.6</v>
      </c>
      <c r="AN307" s="867">
        <v>1.51</v>
      </c>
      <c r="AO307" s="870">
        <f>IF(U307="n/a","n/a",IF(AA307&lt;0,"n/a",IF(AA307="n/a","n/a",J307+U307-AA307)))</f>
        <v>-36.552919736457412</v>
      </c>
      <c r="AP307" s="871">
        <f>IF(U307="n/a","n/a",J307+U307)</f>
        <v>9.3190525818816869</v>
      </c>
      <c r="AQ307" s="872">
        <f>IF(OR(AC307&lt;0.01,AF307="n/a"),"n/a",(I307/SQRT(22.5*AC307*(I307/AF307))-1)*100)</f>
        <v>203.56497739648773</v>
      </c>
      <c r="AR307" s="738">
        <f>INDEX(Historical!$C$7:$C$1442,MATCH(B307,Historical!$B$7:$B$1449,0))*IF(AH307="n/a",1.03,IF(AH307&lt;0,1.01,IF(AH307&gt;10,1.1,(1+AH307/100))))</f>
        <v>4.0602</v>
      </c>
      <c r="AS307" s="866">
        <f>IF($AI307="n/a",1.03*AR307,IF($AI307&lt;0,1.01*AR307,IF($AI307&gt;10,1.1*AR307,(1+$AI307/100)*AR307)))</f>
        <v>4.1454641999999993</v>
      </c>
      <c r="AT307" s="866">
        <f>IF($AK307="n/a",1.03*AS307,IF($AK307&lt;0,1.01*AS307,IF($AK307&gt;10,1.1*AS307,(1+$AK307/100)*AS307)))</f>
        <v>4.4232103013999993</v>
      </c>
      <c r="AU307" s="866">
        <f>IF($AK307="n/a",1.03*AT307,IF($AK307&lt;0,1.01*AT307,IF($AK307&gt;10,1.1*AT307,(1+$AK307/100)*AT307)))</f>
        <v>4.7195653915937994</v>
      </c>
      <c r="AV307" s="866">
        <f>IF($AK307="n/a",1.03*AU307,IF($AK307&lt;0,1.01*AU307,IF($AK307&gt;10,1.1*AU307,(1+$AK307/100)*AU307)))</f>
        <v>5.0357762728305842</v>
      </c>
      <c r="AW307" s="856">
        <f>SUM(AR307:AV307)</f>
        <v>22.384216165824384</v>
      </c>
      <c r="AX307" s="873">
        <f>AW307/I307*100</f>
        <v>16.884827763313258</v>
      </c>
      <c r="AY307" s="1081">
        <v>0.48</v>
      </c>
      <c r="AZ307" s="869">
        <v>24.58</v>
      </c>
      <c r="BA307" s="869">
        <v>-2.29</v>
      </c>
      <c r="BB307" s="869">
        <v>5.0200000000000005</v>
      </c>
      <c r="BC307" s="869">
        <v>6.9599999999999991</v>
      </c>
      <c r="BD307" s="1033"/>
      <c r="BE307" s="700">
        <v>1968</v>
      </c>
      <c r="BF307" s="1013">
        <f>IF(BE307&gt;2008,0,IF(BE307&gt;2001,1,IF(BE307&gt;1990,2,IF(BE307&gt;1980,3,IF(BE307&gt;1973,4,IF(BE307&gt;1970,5,IF(BE307&gt;1960,6,IF(BE307&gt;1958,7,IF(BE307&gt;1953,8,9)))))))))</f>
        <v>6</v>
      </c>
      <c r="BG307" s="931">
        <v>3.5999999999999996</v>
      </c>
    </row>
    <row r="308" spans="1:59" ht="11.25" customHeight="1" x14ac:dyDescent="0.2">
      <c r="A308" s="984" t="s">
        <v>1234</v>
      </c>
      <c r="B308" s="988" t="s">
        <v>1235</v>
      </c>
      <c r="C308" s="1070" t="s">
        <v>108</v>
      </c>
      <c r="D308" s="1070" t="s">
        <v>4393</v>
      </c>
      <c r="E308" s="828">
        <v>7</v>
      </c>
      <c r="F308" s="1148">
        <v>663</v>
      </c>
      <c r="G308" s="1119" t="s">
        <v>106</v>
      </c>
      <c r="H308" s="1119" t="s">
        <v>106</v>
      </c>
      <c r="I308" s="987">
        <v>48.55</v>
      </c>
      <c r="J308" s="738">
        <f>(M308/I308)*100</f>
        <v>1.2358393408856849</v>
      </c>
      <c r="K308" s="990">
        <v>0.15</v>
      </c>
      <c r="L308" s="1000">
        <v>4</v>
      </c>
      <c r="M308" s="729">
        <f>K308*L308</f>
        <v>0.6</v>
      </c>
      <c r="N308" s="983" t="s">
        <v>560</v>
      </c>
      <c r="O308" s="831">
        <v>0.14000000000000001</v>
      </c>
      <c r="P308" s="973">
        <v>43501</v>
      </c>
      <c r="Q308" s="973">
        <v>43516</v>
      </c>
      <c r="R308" s="729">
        <f>(K308-O308)/O308*100</f>
        <v>7.1428571428571281</v>
      </c>
      <c r="S308" s="795">
        <f>IF(INDEX(Historical!$D$7:$D$1442,MATCH(B308,Historical!$B$7:$B$1449,0))=0,"n/a",(INDEX(Historical!$C$7:$C$1442,MATCH(B308,Historical!$B$7:$B$1449,0))/INDEX(Historical!$D$7:$D$1442,MATCH(B308,Historical!$B$7:$B$1449,0))-1)*100)</f>
        <v>23.255813953488371</v>
      </c>
      <c r="T308" s="795">
        <f>IF(INDEX(Historical!$F$7:$F$1442,MATCH(B308,Historical!$B$7:$B$1449,0))=0,"n/a",((INDEX(Historical!$C$7:$C$1442,MATCH(B308,Historical!$B$7:$B$1449,0))/INDEX(Historical!$F$7:$F$1442,MATCH(B308,Historical!$B$7:$B$1449,0)))^(1/3)-1)*100)</f>
        <v>25.209525140702404</v>
      </c>
      <c r="U308" s="795">
        <f>IF(INDEX(Historical!$H$7:$H$1442,MATCH(B308,Historical!$B$7:$B$1449,0))=0,"n/a",((INDEX(Historical!$C$7:$C$1442,MATCH(B308,Historical!$B$7:$B$1449,0))/INDEX(Historical!$H$7:$H$1442,MATCH(B308,Historical!$B$7:$B$1449,0)))^(1/5)-1)*100)</f>
        <v>28.7173002285096</v>
      </c>
      <c r="V308" s="795" t="str">
        <f>IF(INDEX(Historical!$O$7:$O$1442,MATCH(B308,Historical!$B$7:$B$1449,0))=0,"n/a",((INDEX(Historical!$C$7:$C$1442,MATCH(B308,Historical!$B$7:$B$1449,0))/INDEX(Historical!$O$7:$O$1442,MATCH(B308,Historical!$B$7:$B$1449,0)))^(1/10)-1)*100)</f>
        <v>n/a</v>
      </c>
      <c r="W308" s="796" t="str">
        <f>IF(OR(U308&lt;=0,U308="n/a",V308&lt;=0,V308="n/a"),"n/a",U308/V308)</f>
        <v>n/a</v>
      </c>
      <c r="X308" s="797">
        <f>IF(OR(AJ308&lt;=0,AJ308="n/a",U308&lt;=0,U308="n/a"),"n/a",U308/AJ308)</f>
        <v>1.5275159696015745</v>
      </c>
      <c r="Y308" s="989"/>
      <c r="Z308" s="738">
        <f>IF(OR(AC308&lt;0.01,AC308="n/a"),"n/a",M308/AC308*100)</f>
        <v>14.184397163120565</v>
      </c>
      <c r="AA308" s="999">
        <f>IF(OR(AC308&lt;0.01,AC308="n/a"),"n/a",I308/AC308)</f>
        <v>11.47754137115839</v>
      </c>
      <c r="AB308" s="1000">
        <v>12</v>
      </c>
      <c r="AC308" s="978">
        <v>4.2300000000000004</v>
      </c>
      <c r="AD308" s="978">
        <v>1.64</v>
      </c>
      <c r="AE308" s="978">
        <v>3.9</v>
      </c>
      <c r="AF308" s="978">
        <v>1.32</v>
      </c>
      <c r="AG308" s="978">
        <v>12.8</v>
      </c>
      <c r="AH308" s="978">
        <v>18.399999999999999</v>
      </c>
      <c r="AI308" s="978">
        <v>21.9</v>
      </c>
      <c r="AJ308" s="978">
        <v>18.8</v>
      </c>
      <c r="AK308" s="978">
        <v>7.0000000000000009</v>
      </c>
      <c r="AL308" s="991">
        <v>215.56</v>
      </c>
      <c r="AM308" s="985">
        <v>4.5999999999999996</v>
      </c>
      <c r="AN308" s="978">
        <v>7.0000000000000007E-2</v>
      </c>
      <c r="AO308" s="838">
        <f>IF(U308="n/a","n/a",IF(AA308&lt;0,"n/a",IF(AA308="n/a","n/a",J308+U308-AA308)))</f>
        <v>18.475598198236895</v>
      </c>
      <c r="AP308" s="839">
        <f>IF(U308="n/a","n/a",J308+U308)</f>
        <v>29.953139569395287</v>
      </c>
      <c r="AQ308" s="1001">
        <f>IF(OR(AC308&lt;0.01,AF308="n/a"),"n/a",(I308/SQRT(22.5*AC308*(I308/AF308))-1)*100)</f>
        <v>-17.942148835432835</v>
      </c>
      <c r="AR308" s="738">
        <f>INDEX(Historical!$C$7:$C$1442,MATCH(B308,Historical!$B$7:$B$1449,0))*IF(AH308="n/a",1.03,IF(AH308&lt;0,1.01,IF(AH308&gt;10,1.1,(1+AH308/100))))</f>
        <v>0.58300000000000007</v>
      </c>
      <c r="AS308" s="999">
        <f>IF($AI308="n/a",1.03*AR308,IF($AI308&lt;0,1.01*AR308,IF($AI308&gt;10,1.1*AR308,(1+$AI308/100)*AR308)))</f>
        <v>0.64130000000000009</v>
      </c>
      <c r="AT308" s="999">
        <f>IF($AK308="n/a",1.03*AS308,IF($AK308&lt;0,1.01*AS308,IF($AK308&gt;10,1.1*AS308,(1+$AK308/100)*AS308)))</f>
        <v>0.68619100000000011</v>
      </c>
      <c r="AU308" s="999">
        <f>IF($AK308="n/a",1.03*AT308,IF($AK308&lt;0,1.01*AT308,IF($AK308&gt;10,1.1*AT308,(1+$AK308/100)*AT308)))</f>
        <v>0.73422437000000018</v>
      </c>
      <c r="AV308" s="999">
        <f>IF($AK308="n/a",1.03*AU308,IF($AK308&lt;0,1.01*AU308,IF($AK308&gt;10,1.1*AU308,(1+$AK308/100)*AU308)))</f>
        <v>0.78562007590000027</v>
      </c>
      <c r="AW308" s="738">
        <f>SUM(AR308:AV308)</f>
        <v>3.4303354459000008</v>
      </c>
      <c r="AX308" s="846">
        <f>AW308/I308*100</f>
        <v>7.0655724941297651</v>
      </c>
      <c r="AY308" s="1080">
        <v>0.95</v>
      </c>
      <c r="AZ308" s="985">
        <v>17.7</v>
      </c>
      <c r="BA308" s="985">
        <v>-26.88</v>
      </c>
      <c r="BB308" s="985">
        <v>6.660000000000001</v>
      </c>
      <c r="BC308" s="985">
        <v>-10.08</v>
      </c>
      <c r="BE308" s="700">
        <v>2013</v>
      </c>
      <c r="BF308" s="1013">
        <f>IF(BE308&gt;2008,0,IF(BE308&gt;2001,1,IF(BE308&gt;1990,2,IF(BE308&gt;1980,3,IF(BE308&gt;1973,4,IF(BE308&gt;1970,5,IF(BE308&gt;1960,6,IF(BE308&gt;1958,7,IF(BE308&gt;1953,8,9)))))))))</f>
        <v>0</v>
      </c>
      <c r="BG308" s="995">
        <v>1.5</v>
      </c>
    </row>
    <row r="309" spans="1:59" ht="11.25" customHeight="1" x14ac:dyDescent="0.2">
      <c r="A309" s="984" t="s">
        <v>3854</v>
      </c>
      <c r="B309" s="988" t="s">
        <v>3855</v>
      </c>
      <c r="C309" s="1070" t="s">
        <v>108</v>
      </c>
      <c r="D309" s="1070" t="s">
        <v>4401</v>
      </c>
      <c r="E309" s="828">
        <v>5</v>
      </c>
      <c r="F309" s="1148">
        <v>799</v>
      </c>
      <c r="G309" s="1148" t="s">
        <v>106</v>
      </c>
      <c r="H309" s="1148" t="s">
        <v>106</v>
      </c>
      <c r="I309" s="987">
        <v>50.13</v>
      </c>
      <c r="J309" s="738">
        <f>(M309/I309)*100</f>
        <v>1.1968880909634949</v>
      </c>
      <c r="K309" s="990">
        <v>0.15</v>
      </c>
      <c r="L309" s="1000">
        <v>4</v>
      </c>
      <c r="M309" s="729">
        <f>K309*L309</f>
        <v>0.6</v>
      </c>
      <c r="N309" s="983" t="s">
        <v>320</v>
      </c>
      <c r="O309" s="831">
        <v>0.14000000000000001</v>
      </c>
      <c r="P309" s="694">
        <v>43160</v>
      </c>
      <c r="Q309" s="694">
        <v>43189</v>
      </c>
      <c r="R309" s="729">
        <f>(K309-O309)/O309*100</f>
        <v>7.1428571428571281</v>
      </c>
      <c r="S309" s="795">
        <f>IF(INDEX(Historical!$D$7:$D$1442,MATCH(B309,Historical!$B$7:$B$1449,0))=0,"n/a",(INDEX(Historical!$C$7:$C$1442,MATCH(B309,Historical!$B$7:$B$1449,0))/INDEX(Historical!$D$7:$D$1442,MATCH(B309,Historical!$B$7:$B$1449,0))-1)*100)</f>
        <v>7.1428571428571397</v>
      </c>
      <c r="T309" s="795">
        <f>IF(INDEX(Historical!$F$7:$F$1442,MATCH(B309,Historical!$B$7:$B$1449,0))=0,"n/a",((INDEX(Historical!$C$7:$C$1442,MATCH(B309,Historical!$B$7:$B$1449,0))/INDEX(Historical!$F$7:$F$1442,MATCH(B309,Historical!$B$7:$B$1449,0)))^(1/3)-1)*100)</f>
        <v>7.7217345015941907</v>
      </c>
      <c r="U309" s="795">
        <f>IF(INDEX(Historical!$H$7:$H$1442,MATCH(B309,Historical!$B$7:$B$1449,0))=0,"n/a",((INDEX(Historical!$C$7:$C$1442,MATCH(B309,Historical!$B$7:$B$1449,0))/INDEX(Historical!$H$7:$H$1442,MATCH(B309,Historical!$B$7:$B$1449,0)))^(1/5)-1)*100)</f>
        <v>8.4471771197698544</v>
      </c>
      <c r="V309" s="795" t="str">
        <f>IF(INDEX(Historical!$O$7:$O$1442,MATCH(B309,Historical!$B$7:$B$1449,0))=0,"n/a",((INDEX(Historical!$C$7:$C$1442,MATCH(B309,Historical!$B$7:$B$1449,0))/INDEX(Historical!$O$7:$O$1442,MATCH(B309,Historical!$B$7:$B$1449,0)))^(1/10)-1)*100)</f>
        <v>n/a</v>
      </c>
      <c r="W309" s="796" t="str">
        <f>IF(OR(U309&lt;=0,U309="n/a",V309&lt;=0,V309="n/a"),"n/a",U309/V309)</f>
        <v>n/a</v>
      </c>
      <c r="X309" s="797">
        <f>IF(OR(AJ309&lt;=0,AJ309="n/a",U309&lt;=0,U309="n/a"),"n/a",U309/AJ309)</f>
        <v>0.47190933629999188</v>
      </c>
      <c r="Y309" s="752"/>
      <c r="Z309" s="738">
        <f>IF(OR(AC309&lt;0.01,AC309="n/a"),"n/a",M309/AC309*100)</f>
        <v>13.215859030837004</v>
      </c>
      <c r="AA309" s="999">
        <f>IF(OR(AC309&lt;0.01,AC309="n/a"),"n/a",I309/AC309)</f>
        <v>11.041850220264317</v>
      </c>
      <c r="AB309" s="1000">
        <v>12</v>
      </c>
      <c r="AC309" s="978">
        <v>4.54</v>
      </c>
      <c r="AD309" s="978" t="s">
        <v>137</v>
      </c>
      <c r="AE309" s="978">
        <v>2.73</v>
      </c>
      <c r="AF309" s="978">
        <v>1.1599999999999999</v>
      </c>
      <c r="AG309" s="978">
        <v>11.3</v>
      </c>
      <c r="AH309" s="978">
        <v>14.2</v>
      </c>
      <c r="AI309" s="978" t="s">
        <v>137</v>
      </c>
      <c r="AJ309" s="978">
        <v>17.899999999999999</v>
      </c>
      <c r="AK309" s="978" t="s">
        <v>137</v>
      </c>
      <c r="AL309" s="991">
        <v>115.3</v>
      </c>
      <c r="AM309" s="985">
        <v>4.3</v>
      </c>
      <c r="AN309" s="978">
        <v>0.2</v>
      </c>
      <c r="AO309" s="838">
        <f>IF(U309="n/a","n/a",IF(AA309&lt;0,"n/a",IF(AA309="n/a","n/a",J309+U309-AA309)))</f>
        <v>-1.3977850095309687</v>
      </c>
      <c r="AP309" s="839">
        <f>IF(U309="n/a","n/a",J309+U309)</f>
        <v>9.6440652107333484</v>
      </c>
      <c r="AQ309" s="1001">
        <f>IF(OR(AC309&lt;0.01,AF309="n/a"),"n/a",(I309/SQRT(22.5*AC309*(I309/AF309))-1)*100)</f>
        <v>-24.550101228234887</v>
      </c>
      <c r="AR309" s="738">
        <f>INDEX(Historical!$C$7:$C$1442,MATCH(B309,Historical!$B$7:$B$1449,0))*IF(AH309="n/a",1.03,IF(AH309&lt;0,1.01,IF(AH309&gt;10,1.1,(1+AH309/100))))</f>
        <v>0.66</v>
      </c>
      <c r="AS309" s="999">
        <f>IF($AI309="n/a",1.03*AR309,IF($AI309&lt;0,1.01*AR309,IF($AI309&gt;10,1.1*AR309,(1+$AI309/100)*AR309)))</f>
        <v>0.67980000000000007</v>
      </c>
      <c r="AT309" s="999">
        <f>IF($AK309="n/a",1.03*AS309,IF($AK309&lt;0,1.01*AS309,IF($AK309&gt;10,1.1*AS309,(1+$AK309/100)*AS309)))</f>
        <v>0.70019400000000009</v>
      </c>
      <c r="AU309" s="999">
        <f>IF($AK309="n/a",1.03*AT309,IF($AK309&lt;0,1.01*AT309,IF($AK309&gt;10,1.1*AT309,(1+$AK309/100)*AT309)))</f>
        <v>0.72119982000000016</v>
      </c>
      <c r="AV309" s="999">
        <f>IF($AK309="n/a",1.03*AU309,IF($AK309&lt;0,1.01*AU309,IF($AK309&gt;10,1.1*AU309,(1+$AK309/100)*AU309)))</f>
        <v>0.74283581460000014</v>
      </c>
      <c r="AW309" s="738">
        <f>SUM(AR309:AV309)</f>
        <v>3.5040296346000006</v>
      </c>
      <c r="AX309" s="846">
        <f>AW309/I309*100</f>
        <v>6.9898855667265112</v>
      </c>
      <c r="AY309" s="1080">
        <v>0.36</v>
      </c>
      <c r="AZ309" s="985">
        <v>10.52</v>
      </c>
      <c r="BA309" s="985">
        <v>-37.35</v>
      </c>
      <c r="BB309" s="985">
        <v>-5.9499999999999993</v>
      </c>
      <c r="BC309" s="985">
        <v>-23.18</v>
      </c>
      <c r="BE309" s="700">
        <v>2014</v>
      </c>
      <c r="BF309" s="1013">
        <f>IF(BE309&gt;2008,0,IF(BE309&gt;2001,1,IF(BE309&gt;1990,2,IF(BE309&gt;1980,3,IF(BE309&gt;1973,4,IF(BE309&gt;1970,5,IF(BE309&gt;1960,6,IF(BE309&gt;1958,7,IF(BE309&gt;1953,8,9)))))))))</f>
        <v>0</v>
      </c>
      <c r="BG309" s="995">
        <v>1.0999999999999999</v>
      </c>
    </row>
    <row r="310" spans="1:59" ht="11.25" customHeight="1" x14ac:dyDescent="0.2">
      <c r="A310" s="976" t="s">
        <v>251</v>
      </c>
      <c r="B310" s="988" t="s">
        <v>252</v>
      </c>
      <c r="C310" s="1070" t="s">
        <v>123</v>
      </c>
      <c r="D310" s="1070" t="s">
        <v>4233</v>
      </c>
      <c r="E310" s="828">
        <v>49</v>
      </c>
      <c r="F310" s="1148">
        <v>28</v>
      </c>
      <c r="G310" s="1148" t="s">
        <v>115</v>
      </c>
      <c r="H310" s="1148" t="s">
        <v>115</v>
      </c>
      <c r="I310" s="978">
        <v>49.39</v>
      </c>
      <c r="J310" s="738">
        <f>(M310/I310)*100</f>
        <v>1.2553148410609436</v>
      </c>
      <c r="K310" s="990">
        <v>0.155</v>
      </c>
      <c r="L310" s="1000">
        <v>4</v>
      </c>
      <c r="M310" s="729">
        <f>K310*L310</f>
        <v>0.62</v>
      </c>
      <c r="N310" s="983" t="s">
        <v>698</v>
      </c>
      <c r="O310" s="831">
        <v>0.15</v>
      </c>
      <c r="P310" s="973">
        <v>43215</v>
      </c>
      <c r="Q310" s="973">
        <v>43230</v>
      </c>
      <c r="R310" s="729">
        <f>(K310-O310)/O310*100</f>
        <v>3.3333333333333366</v>
      </c>
      <c r="S310" s="795">
        <f>IF(INDEX(Historical!$D$7:$D$1442,MATCH(B310,Historical!$B$7:$B$1449,0))=0,"n/a",(INDEX(Historical!$C$7:$C$1442,MATCH(B310,Historical!$B$7:$B$1449,0))/INDEX(Historical!$D$7:$D$1442,MATCH(B310,Historical!$B$7:$B$1449,0))-1)*100)</f>
        <v>4.2372881355932313</v>
      </c>
      <c r="T310" s="795">
        <f>IF(INDEX(Historical!$F$7:$F$1442,MATCH(B310,Historical!$B$7:$B$1449,0))=0,"n/a",((INDEX(Historical!$C$7:$C$1442,MATCH(B310,Historical!$B$7:$B$1449,0))/INDEX(Historical!$F$7:$F$1442,MATCH(B310,Historical!$B$7:$B$1449,0)))^(1/3)-1)*100)</f>
        <v>6.4392109888903093</v>
      </c>
      <c r="U310" s="795">
        <f>IF(INDEX(Historical!$H$7:$H$1442,MATCH(B310,Historical!$B$7:$B$1449,0))=0,"n/a",((INDEX(Historical!$C$7:$C$1442,MATCH(B310,Historical!$B$7:$B$1449,0))/INDEX(Historical!$H$7:$H$1442,MATCH(B310,Historical!$B$7:$B$1449,0)))^(1/5)-1)*100)</f>
        <v>9.8203635971727756</v>
      </c>
      <c r="V310" s="795">
        <f>IF(INDEX(Historical!$O$7:$O$1442,MATCH(B310,Historical!$B$7:$B$1449,0))=0,"n/a",((INDEX(Historical!$C$7:$C$1442,MATCH(B310,Historical!$B$7:$B$1449,0))/INDEX(Historical!$O$7:$O$1442,MATCH(B310,Historical!$B$7:$B$1449,0)))^(1/10)-1)*100)</f>
        <v>8.8866360269094002</v>
      </c>
      <c r="W310" s="796">
        <f>IF(OR(U310&lt;=0,U310="n/a",V310&lt;=0,V310="n/a"),"n/a",U310/V310)</f>
        <v>1.1050709815768283</v>
      </c>
      <c r="X310" s="797" t="str">
        <f>IF(OR(AJ310&lt;=0,AJ310="n/a",U310&lt;=0,U310="n/a"),"n/a",U310/AJ310)</f>
        <v>n/a</v>
      </c>
      <c r="Y310" s="988"/>
      <c r="Z310" s="738">
        <f>IF(OR(AC310&lt;0.01,AC310="n/a"),"n/a",M310/AC310*100)</f>
        <v>25.101214574898783</v>
      </c>
      <c r="AA310" s="999">
        <f>IF(OR(AC310&lt;0.01,AC310="n/a"),"n/a",I310/AC310)</f>
        <v>19.995951417004047</v>
      </c>
      <c r="AB310" s="1000">
        <v>11</v>
      </c>
      <c r="AC310" s="978">
        <v>2.4700000000000002</v>
      </c>
      <c r="AD310" s="978">
        <v>1.17</v>
      </c>
      <c r="AE310" s="978">
        <v>0.82</v>
      </c>
      <c r="AF310" s="978">
        <v>2.2200000000000002</v>
      </c>
      <c r="AG310" s="978" t="s">
        <v>137</v>
      </c>
      <c r="AH310" s="978">
        <v>-53.400000000000006</v>
      </c>
      <c r="AI310" s="978">
        <v>23.05</v>
      </c>
      <c r="AJ310" s="978">
        <v>-3.4000000000000004</v>
      </c>
      <c r="AK310" s="978">
        <v>17.18</v>
      </c>
      <c r="AL310" s="991">
        <v>2500</v>
      </c>
      <c r="AM310" s="985">
        <v>0.4</v>
      </c>
      <c r="AN310" s="978">
        <v>2.1</v>
      </c>
      <c r="AO310" s="838">
        <f>IF(U310="n/a","n/a",IF(AA310&lt;0,"n/a",IF(AA310="n/a","n/a",J310+U310-AA310)))</f>
        <v>-8.9202729787703277</v>
      </c>
      <c r="AP310" s="839">
        <f>IF(U310="n/a","n/a",J310+U310)</f>
        <v>11.075678438233719</v>
      </c>
      <c r="AQ310" s="1001">
        <f>IF(OR(AC310&lt;0.01,AF310="n/a"),"n/a",(I310/SQRT(22.5*AC310*(I310/AF310))-1)*100)</f>
        <v>40.461164495543024</v>
      </c>
      <c r="AR310" s="738">
        <f>INDEX(Historical!$C$7:$C$1442,MATCH(B310,Historical!$B$7:$B$1449,0))*IF(AH310="n/a",1.03,IF(AH310&lt;0,1.01,IF(AH310&gt;10,1.1,(1+AH310/100))))</f>
        <v>0.62114999999999998</v>
      </c>
      <c r="AS310" s="999">
        <f>IF($AI310="n/a",1.03*AR310,IF($AI310&lt;0,1.01*AR310,IF($AI310&gt;10,1.1*AR310,(1+$AI310/100)*AR310)))</f>
        <v>0.68326500000000001</v>
      </c>
      <c r="AT310" s="999">
        <f>IF($AK310="n/a",1.03*AS310,IF($AK310&lt;0,1.01*AS310,IF($AK310&gt;10,1.1*AS310,(1+$AK310/100)*AS310)))</f>
        <v>0.75159150000000008</v>
      </c>
      <c r="AU310" s="999">
        <f>IF($AK310="n/a",1.03*AT310,IF($AK310&lt;0,1.01*AT310,IF($AK310&gt;10,1.1*AT310,(1+$AK310/100)*AT310)))</f>
        <v>0.82675065000000014</v>
      </c>
      <c r="AV310" s="999">
        <f>IF($AK310="n/a",1.03*AU310,IF($AK310&lt;0,1.01*AU310,IF($AK310&gt;10,1.1*AU310,(1+$AK310/100)*AU310)))</f>
        <v>0.90942571500000025</v>
      </c>
      <c r="AW310" s="738">
        <f>SUM(AR310:AV310)</f>
        <v>3.7921828650000005</v>
      </c>
      <c r="AX310" s="846">
        <f>AW310/I310*100</f>
        <v>7.6780377910508211</v>
      </c>
      <c r="AY310" s="1080">
        <v>1.36</v>
      </c>
      <c r="AZ310" s="985">
        <v>24.69</v>
      </c>
      <c r="BA310" s="985">
        <v>-17.100000000000001</v>
      </c>
      <c r="BB310" s="985">
        <v>11.899999999999999</v>
      </c>
      <c r="BC310" s="985">
        <v>-2.58</v>
      </c>
      <c r="BE310" s="700">
        <v>1970</v>
      </c>
      <c r="BF310" s="1013">
        <f>IF(BE310&gt;2008,0,IF(BE310&gt;2001,1,IF(BE310&gt;1990,2,IF(BE310&gt;1980,3,IF(BE310&gt;1973,4,IF(BE310&gt;1970,5,IF(BE310&gt;1960,6,IF(BE310&gt;1958,7,IF(BE310&gt;1953,8,9)))))))))</f>
        <v>6</v>
      </c>
      <c r="BG310" s="995" t="s">
        <v>137</v>
      </c>
    </row>
    <row r="311" spans="1:59" ht="11.25" customHeight="1" x14ac:dyDescent="0.2">
      <c r="A311" s="976" t="s">
        <v>1050</v>
      </c>
      <c r="B311" s="988" t="s">
        <v>1051</v>
      </c>
      <c r="C311" s="1070" t="s">
        <v>247</v>
      </c>
      <c r="D311" s="1070" t="s">
        <v>4415</v>
      </c>
      <c r="E311" s="828">
        <v>8</v>
      </c>
      <c r="F311" s="1148">
        <v>551</v>
      </c>
      <c r="G311" s="1041" t="s">
        <v>37</v>
      </c>
      <c r="H311" s="1041" t="s">
        <v>37</v>
      </c>
      <c r="I311" s="987">
        <v>55.3</v>
      </c>
      <c r="J311" s="738">
        <f>(M311/I311)*100</f>
        <v>6.6907775768535265</v>
      </c>
      <c r="K311" s="990">
        <v>0.92500000000000004</v>
      </c>
      <c r="L311" s="1000">
        <v>4</v>
      </c>
      <c r="M311" s="729">
        <f>K311*L311</f>
        <v>3.7</v>
      </c>
      <c r="N311" s="983" t="s">
        <v>149</v>
      </c>
      <c r="O311" s="831">
        <v>0.89</v>
      </c>
      <c r="P311" s="973">
        <v>43437</v>
      </c>
      <c r="Q311" s="973">
        <v>43451</v>
      </c>
      <c r="R311" s="729">
        <f>(K311-O311)/O311*100</f>
        <v>3.9325842696629247</v>
      </c>
      <c r="S311" s="795">
        <f>IF(INDEX(Historical!$D$7:$D$1442,MATCH(B311,Historical!$B$7:$B$1449,0))=0,"n/a",(INDEX(Historical!$C$7:$C$1442,MATCH(B311,Historical!$B$7:$B$1449,0))/INDEX(Historical!$D$7:$D$1442,MATCH(B311,Historical!$B$7:$B$1449,0))-1)*100)</f>
        <v>4.05209840810421</v>
      </c>
      <c r="T311" s="795">
        <f>IF(INDEX(Historical!$F$7:$F$1442,MATCH(B311,Historical!$B$7:$B$1449,0))=0,"n/a",((INDEX(Historical!$C$7:$C$1442,MATCH(B311,Historical!$B$7:$B$1449,0))/INDEX(Historical!$F$7:$F$1442,MATCH(B311,Historical!$B$7:$B$1449,0)))^(1/3)-1)*100)</f>
        <v>5.3459696364154929</v>
      </c>
      <c r="U311" s="795">
        <f>IF(INDEX(Historical!$H$7:$H$1442,MATCH(B311,Historical!$B$7:$B$1449,0))=0,"n/a",((INDEX(Historical!$C$7:$C$1442,MATCH(B311,Historical!$B$7:$B$1449,0))/INDEX(Historical!$H$7:$H$1442,MATCH(B311,Historical!$B$7:$B$1449,0)))^(1/5)-1)*100)</f>
        <v>6.901631238944228</v>
      </c>
      <c r="V311" s="795">
        <f>IF(INDEX(Historical!$O$7:$O$1442,MATCH(B311,Historical!$B$7:$B$1449,0))=0,"n/a",((INDEX(Historical!$C$7:$C$1442,MATCH(B311,Historical!$B$7:$B$1449,0))/INDEX(Historical!$O$7:$O$1442,MATCH(B311,Historical!$B$7:$B$1449,0)))^(1/10)-1)*100)</f>
        <v>6.5008347175385284</v>
      </c>
      <c r="W311" s="796">
        <f>IF(OR(U311&lt;=0,U311="n/a",V311&lt;=0,V311="n/a"),"n/a",U311/V311)</f>
        <v>1.0616530859220887</v>
      </c>
      <c r="X311" s="797">
        <f>IF(OR(AJ311&lt;=0,AJ311="n/a",U311&lt;=0,U311="n/a"),"n/a",U311/AJ311)</f>
        <v>0.75842101526859651</v>
      </c>
      <c r="Y311" s="989"/>
      <c r="Z311" s="738">
        <f>IF(OR(AC311&lt;0.01,AC311="n/a"),"n/a",M311/AC311*100)</f>
        <v>139.09774436090225</v>
      </c>
      <c r="AA311" s="999">
        <f>IF(OR(AC311&lt;0.01,AC311="n/a"),"n/a",I311/AC311)</f>
        <v>20.789473684210524</v>
      </c>
      <c r="AB311" s="1000">
        <v>12</v>
      </c>
      <c r="AC311" s="978">
        <v>2.66</v>
      </c>
      <c r="AD311" s="978">
        <v>3.47</v>
      </c>
      <c r="AE311" s="978">
        <v>2.37</v>
      </c>
      <c r="AF311" s="980">
        <v>33.93</v>
      </c>
      <c r="AG311" s="980" t="s">
        <v>137</v>
      </c>
      <c r="AH311" s="978">
        <v>-10.199999999999999</v>
      </c>
      <c r="AI311" s="978">
        <v>14.38</v>
      </c>
      <c r="AJ311" s="978">
        <v>9.1</v>
      </c>
      <c r="AK311" s="978">
        <v>6</v>
      </c>
      <c r="AL311" s="991">
        <v>3140</v>
      </c>
      <c r="AM311" s="985">
        <v>1.6</v>
      </c>
      <c r="AN311" s="980">
        <v>18.13</v>
      </c>
      <c r="AO311" s="838">
        <f>IF(U311="n/a","n/a",IF(AA311&lt;0,"n/a",IF(AA311="n/a","n/a",J311+U311-AA311)))</f>
        <v>-7.1970648684127703</v>
      </c>
      <c r="AP311" s="839">
        <f>IF(U311="n/a","n/a",J311+U311)</f>
        <v>13.592408815797754</v>
      </c>
      <c r="AQ311" s="1001">
        <f>IF(OR(AC311&lt;0.01,AF311="n/a"),"n/a",(I311/SQRT(22.5*AC311*(I311/AF311))-1)*100)</f>
        <v>459.91540714459245</v>
      </c>
      <c r="AR311" s="738">
        <f>INDEX(Historical!$C$7:$C$1442,MATCH(B311,Historical!$B$7:$B$1449,0))*IF(AH311="n/a",1.03,IF(AH311&lt;0,1.01,IF(AH311&gt;10,1.1,(1+AH311/100))))</f>
        <v>3.6309500000000003</v>
      </c>
      <c r="AS311" s="999">
        <f>IF($AI311="n/a",1.03*AR311,IF($AI311&lt;0,1.01*AR311,IF($AI311&gt;10,1.1*AR311,(1+$AI311/100)*AR311)))</f>
        <v>3.9940450000000007</v>
      </c>
      <c r="AT311" s="999">
        <f>IF($AK311="n/a",1.03*AS311,IF($AK311&lt;0,1.01*AS311,IF($AK311&gt;10,1.1*AS311,(1+$AK311/100)*AS311)))</f>
        <v>4.2336877000000008</v>
      </c>
      <c r="AU311" s="999">
        <f>IF($AK311="n/a",1.03*AT311,IF($AK311&lt;0,1.01*AT311,IF($AK311&gt;10,1.1*AT311,(1+$AK311/100)*AT311)))</f>
        <v>4.487708962000001</v>
      </c>
      <c r="AV311" s="999">
        <f>IF($AK311="n/a",1.03*AU311,IF($AK311&lt;0,1.01*AU311,IF($AK311&gt;10,1.1*AU311,(1+$AK311/100)*AU311)))</f>
        <v>4.7569714997200014</v>
      </c>
      <c r="AW311" s="738">
        <f>SUM(AR311:AV311)</f>
        <v>21.103363161720004</v>
      </c>
      <c r="AX311" s="846">
        <f>AW311/I311*100</f>
        <v>38.161597037468361</v>
      </c>
      <c r="AY311" s="1080">
        <v>0.63</v>
      </c>
      <c r="AZ311" s="985">
        <v>20.93</v>
      </c>
      <c r="BA311" s="985">
        <v>-21.91</v>
      </c>
      <c r="BB311" s="985">
        <v>5.7700000000000005</v>
      </c>
      <c r="BC311" s="985">
        <v>-2.7199999999999998</v>
      </c>
      <c r="BE311" s="700">
        <v>2012</v>
      </c>
      <c r="BF311" s="1013">
        <f>IF(BE311&gt;2008,0,IF(BE311&gt;2001,1,IF(BE311&gt;1990,2,IF(BE311&gt;1980,3,IF(BE311&gt;1973,4,IF(BE311&gt;1970,5,IF(BE311&gt;1960,6,IF(BE311&gt;1958,7,IF(BE311&gt;1953,8,9)))))))))</f>
        <v>0</v>
      </c>
      <c r="BG311" s="995">
        <v>10</v>
      </c>
    </row>
    <row r="312" spans="1:59" ht="11.25" customHeight="1" x14ac:dyDescent="0.2">
      <c r="A312" s="984" t="s">
        <v>3852</v>
      </c>
      <c r="B312" s="988" t="s">
        <v>3853</v>
      </c>
      <c r="C312" s="1070" t="s">
        <v>108</v>
      </c>
      <c r="D312" s="1070" t="s">
        <v>4401</v>
      </c>
      <c r="E312" s="828">
        <v>5</v>
      </c>
      <c r="F312" s="1148">
        <v>792</v>
      </c>
      <c r="G312" s="1092" t="s">
        <v>106</v>
      </c>
      <c r="H312" s="1092" t="s">
        <v>106</v>
      </c>
      <c r="I312" s="987">
        <v>19.5</v>
      </c>
      <c r="J312" s="738">
        <f>(M312/I312)*100</f>
        <v>1.0256410256410255</v>
      </c>
      <c r="K312" s="990">
        <v>0.05</v>
      </c>
      <c r="L312" s="1000">
        <v>4</v>
      </c>
      <c r="M312" s="729">
        <f>K312*L312</f>
        <v>0.2</v>
      </c>
      <c r="N312" s="983" t="s">
        <v>595</v>
      </c>
      <c r="O312" s="831">
        <v>3.5000000000000003E-2</v>
      </c>
      <c r="P312" s="694">
        <v>43160</v>
      </c>
      <c r="Q312" s="694">
        <v>43175</v>
      </c>
      <c r="R312" s="729">
        <f>(K312-O312)/O312*100</f>
        <v>42.857142857142847</v>
      </c>
      <c r="S312" s="795">
        <f>IF(INDEX(Historical!$D$7:$D$1442,MATCH(B312,Historical!$B$7:$B$1449,0))=0,"n/a",(INDEX(Historical!$C$7:$C$1442,MATCH(B312,Historical!$B$7:$B$1449,0))/INDEX(Historical!$D$7:$D$1442,MATCH(B312,Historical!$B$7:$B$1449,0))-1)*100)</f>
        <v>42.857142857142861</v>
      </c>
      <c r="T312" s="795">
        <f>IF(INDEX(Historical!$F$7:$F$1442,MATCH(B312,Historical!$B$7:$B$1449,0))=0,"n/a",((INDEX(Historical!$C$7:$C$1442,MATCH(B312,Historical!$B$7:$B$1449,0))/INDEX(Historical!$F$7:$F$1442,MATCH(B312,Historical!$B$7:$B$1449,0)))^(1/3)-1)*100)</f>
        <v>25.99210498948732</v>
      </c>
      <c r="U312" s="795" t="str">
        <f>IF(INDEX(Historical!$H$7:$H$1442,MATCH(B312,Historical!$B$7:$B$1449,0))=0,"n/a",((INDEX(Historical!$C$7:$C$1442,MATCH(B312,Historical!$B$7:$B$1449,0))/INDEX(Historical!$H$7:$H$1442,MATCH(B312,Historical!$B$7:$B$1449,0)))^(1/5)-1)*100)</f>
        <v>n/a</v>
      </c>
      <c r="V312" s="795">
        <f>IF(INDEX(Historical!$O$7:$O$1442,MATCH(B312,Historical!$B$7:$B$1449,0))=0,"n/a",((INDEX(Historical!$C$7:$C$1442,MATCH(B312,Historical!$B$7:$B$1449,0))/INDEX(Historical!$O$7:$O$1442,MATCH(B312,Historical!$B$7:$B$1449,0)))^(1/10)-1)*100)</f>
        <v>-9.7838692462488002</v>
      </c>
      <c r="W312" s="796" t="str">
        <f>IF(OR(U312&lt;=0,U312="n/a",V312&lt;=0,V312="n/a"),"n/a",U312/V312)</f>
        <v>n/a</v>
      </c>
      <c r="X312" s="797" t="str">
        <f>IF(OR(AJ312&lt;=0,AJ312="n/a",U312&lt;=0,U312="n/a"),"n/a",U312/AJ312)</f>
        <v>n/a</v>
      </c>
      <c r="Y312" s="989"/>
      <c r="Z312" s="738" t="str">
        <f>IF(OR(AC312&lt;0.01,AC312="n/a"),"n/a",M312/AC312*100)</f>
        <v>n/a</v>
      </c>
      <c r="AA312" s="999" t="str">
        <f>IF(OR(AC312&lt;0.01,AC312="n/a"),"n/a",I312/AC312)</f>
        <v>n/a</v>
      </c>
      <c r="AB312" s="1000">
        <v>12</v>
      </c>
      <c r="AC312" s="978" t="s">
        <v>137</v>
      </c>
      <c r="AD312" s="978" t="s">
        <v>137</v>
      </c>
      <c r="AE312" s="978" t="s">
        <v>137</v>
      </c>
      <c r="AF312" s="978" t="s">
        <v>137</v>
      </c>
      <c r="AG312" s="978" t="s">
        <v>137</v>
      </c>
      <c r="AH312" s="978" t="s">
        <v>137</v>
      </c>
      <c r="AI312" s="978" t="s">
        <v>137</v>
      </c>
      <c r="AJ312" s="978" t="s">
        <v>137</v>
      </c>
      <c r="AK312" s="978" t="s">
        <v>137</v>
      </c>
      <c r="AL312" s="991" t="s">
        <v>137</v>
      </c>
      <c r="AM312" s="985" t="s">
        <v>137</v>
      </c>
      <c r="AN312" s="978" t="s">
        <v>137</v>
      </c>
      <c r="AO312" s="838" t="str">
        <f>IF(U312="n/a","n/a",IF(AA312&lt;0,"n/a",IF(AA312="n/a","n/a",J312+U312-AA312)))</f>
        <v>n/a</v>
      </c>
      <c r="AP312" s="839" t="str">
        <f>IF(U312="n/a","n/a",J312+U312)</f>
        <v>n/a</v>
      </c>
      <c r="AQ312" s="1001" t="str">
        <f>IF(OR(AC312&lt;0.01,AF312="n/a"),"n/a",(I312/SQRT(22.5*AC312*(I312/AF312))-1)*100)</f>
        <v>n/a</v>
      </c>
      <c r="AR312" s="738">
        <f>INDEX(Historical!$C$7:$C$1442,MATCH(B312,Historical!$B$7:$B$1449,0))*IF(AH312="n/a",1.03,IF(AH312&lt;0,1.01,IF(AH312&gt;10,1.1,(1+AH312/100))))</f>
        <v>0.20600000000000002</v>
      </c>
      <c r="AS312" s="999">
        <f>IF($AI312="n/a",1.03*AR312,IF($AI312&lt;0,1.01*AR312,IF($AI312&gt;10,1.1*AR312,(1+$AI312/100)*AR312)))</f>
        <v>0.21218000000000004</v>
      </c>
      <c r="AT312" s="999">
        <f>IF($AK312="n/a",1.03*AS312,IF($AK312&lt;0,1.01*AS312,IF($AK312&gt;10,1.1*AS312,(1+$AK312/100)*AS312)))</f>
        <v>0.21854540000000003</v>
      </c>
      <c r="AU312" s="999">
        <f>IF($AK312="n/a",1.03*AT312,IF($AK312&lt;0,1.01*AT312,IF($AK312&gt;10,1.1*AT312,(1+$AK312/100)*AT312)))</f>
        <v>0.22510176200000004</v>
      </c>
      <c r="AV312" s="999">
        <f>IF($AK312="n/a",1.03*AU312,IF($AK312&lt;0,1.01*AU312,IF($AK312&gt;10,1.1*AU312,(1+$AK312/100)*AU312)))</f>
        <v>0.23185481486000004</v>
      </c>
      <c r="AW312" s="738">
        <f>SUM(AR312:AV312)</f>
        <v>1.0936819768600001</v>
      </c>
      <c r="AX312" s="846">
        <f>AW312/I312*100</f>
        <v>5.6086255223589756</v>
      </c>
      <c r="AY312" s="1080" t="s">
        <v>137</v>
      </c>
      <c r="AZ312" s="985" t="s">
        <v>137</v>
      </c>
      <c r="BA312" s="985" t="s">
        <v>137</v>
      </c>
      <c r="BB312" s="985" t="s">
        <v>137</v>
      </c>
      <c r="BC312" s="985" t="s">
        <v>137</v>
      </c>
      <c r="BD312" s="1032" t="s">
        <v>4326</v>
      </c>
      <c r="BE312" s="700">
        <v>2014</v>
      </c>
      <c r="BF312" s="1013">
        <f>IF(BE312&gt;2008,0,IF(BE312&gt;2001,1,IF(BE312&gt;1990,2,IF(BE312&gt;1980,3,IF(BE312&gt;1973,4,IF(BE312&gt;1970,5,IF(BE312&gt;1960,6,IF(BE312&gt;1958,7,IF(BE312&gt;1953,8,9)))))))))</f>
        <v>0</v>
      </c>
      <c r="BG312" s="995" t="s">
        <v>137</v>
      </c>
    </row>
    <row r="313" spans="1:59" ht="11.25" customHeight="1" x14ac:dyDescent="0.2">
      <c r="A313" s="984" t="s">
        <v>1246</v>
      </c>
      <c r="B313" s="988" t="s">
        <v>1247</v>
      </c>
      <c r="C313" s="1070" t="s">
        <v>108</v>
      </c>
      <c r="D313" s="1070" t="s">
        <v>4401</v>
      </c>
      <c r="E313" s="828">
        <v>7</v>
      </c>
      <c r="F313" s="1148">
        <v>662</v>
      </c>
      <c r="G313" s="1148" t="s">
        <v>106</v>
      </c>
      <c r="H313" s="1148" t="s">
        <v>106</v>
      </c>
      <c r="I313" s="987">
        <v>29.25</v>
      </c>
      <c r="J313" s="738">
        <f>(M313/I313)*100</f>
        <v>2.324786324786325</v>
      </c>
      <c r="K313" s="990">
        <v>0.17</v>
      </c>
      <c r="L313" s="1000">
        <v>4</v>
      </c>
      <c r="M313" s="729">
        <f>K313*L313</f>
        <v>0.68</v>
      </c>
      <c r="N313" s="983" t="s">
        <v>1248</v>
      </c>
      <c r="O313" s="831">
        <v>0.15</v>
      </c>
      <c r="P313" s="973">
        <v>43503</v>
      </c>
      <c r="Q313" s="973">
        <v>43516</v>
      </c>
      <c r="R313" s="729">
        <f>(K313-O313)/O313*100</f>
        <v>13.333333333333346</v>
      </c>
      <c r="S313" s="795">
        <f>IF(INDEX(Historical!$D$7:$D$1442,MATCH(B313,Historical!$B$7:$B$1449,0))=0,"n/a",(INDEX(Historical!$C$7:$C$1442,MATCH(B313,Historical!$B$7:$B$1449,0))/INDEX(Historical!$D$7:$D$1442,MATCH(B313,Historical!$B$7:$B$1449,0))-1)*100)</f>
        <v>16.128957336156557</v>
      </c>
      <c r="T313" s="795">
        <f>IF(INDEX(Historical!$F$7:$F$1442,MATCH(B313,Historical!$B$7:$B$1449,0))=0,"n/a",((INDEX(Historical!$C$7:$C$1442,MATCH(B313,Historical!$B$7:$B$1449,0))/INDEX(Historical!$F$7:$F$1442,MATCH(B313,Historical!$B$7:$B$1449,0)))^(1/3)-1)*100)</f>
        <v>9.7938124280034131</v>
      </c>
      <c r="U313" s="795">
        <f>IF(INDEX(Historical!$H$7:$H$1442,MATCH(B313,Historical!$B$7:$B$1449,0))=0,"n/a",((INDEX(Historical!$C$7:$C$1442,MATCH(B313,Historical!$B$7:$B$1449,0))/INDEX(Historical!$H$7:$H$1442,MATCH(B313,Historical!$B$7:$B$1449,0)))^(1/5)-1)*100)</f>
        <v>8.4471771197698544</v>
      </c>
      <c r="V313" s="795">
        <f>IF(INDEX(Historical!$O$7:$O$1442,MATCH(B313,Historical!$B$7:$B$1449,0))=0,"n/a",((INDEX(Historical!$C$7:$C$1442,MATCH(B313,Historical!$B$7:$B$1449,0))/INDEX(Historical!$O$7:$O$1442,MATCH(B313,Historical!$B$7:$B$1449,0)))^(1/10)-1)*100)</f>
        <v>4.8589363897794557</v>
      </c>
      <c r="W313" s="796">
        <f>IF(OR(U313&lt;=0,U313="n/a",V313&lt;=0,V313="n/a"),"n/a",U313/V313)</f>
        <v>1.7384827546905315</v>
      </c>
      <c r="X313" s="797">
        <f>IF(OR(AJ313&lt;=0,AJ313="n/a",U313&lt;=0,U313="n/a"),"n/a",U313/AJ313)</f>
        <v>1.4819608982052375</v>
      </c>
      <c r="Y313" s="989"/>
      <c r="Z313" s="738">
        <f>IF(OR(AC313&lt;0.01,AC313="n/a"),"n/a",M313/AC313*100)</f>
        <v>34.693877551020414</v>
      </c>
      <c r="AA313" s="999">
        <f>IF(OR(AC313&lt;0.01,AC313="n/a"),"n/a",I313/AC313)</f>
        <v>14.923469387755102</v>
      </c>
      <c r="AB313" s="1000">
        <v>12</v>
      </c>
      <c r="AC313" s="978">
        <v>1.96</v>
      </c>
      <c r="AD313" s="978">
        <v>1.66</v>
      </c>
      <c r="AE313" s="978">
        <v>5.96</v>
      </c>
      <c r="AF313" s="978">
        <v>1.79</v>
      </c>
      <c r="AG313" s="978">
        <v>12.8</v>
      </c>
      <c r="AH313" s="978">
        <v>6.6000000000000005</v>
      </c>
      <c r="AI313" s="978">
        <v>13.83</v>
      </c>
      <c r="AJ313" s="978">
        <v>5.7</v>
      </c>
      <c r="AK313" s="978">
        <v>9</v>
      </c>
      <c r="AL313" s="991">
        <v>731.54</v>
      </c>
      <c r="AM313" s="985">
        <v>2</v>
      </c>
      <c r="AN313" s="978">
        <v>0</v>
      </c>
      <c r="AO313" s="838">
        <f>IF(U313="n/a","n/a",IF(AA313&lt;0,"n/a",IF(AA313="n/a","n/a",J313+U313-AA313)))</f>
        <v>-4.1515059431989219</v>
      </c>
      <c r="AP313" s="839">
        <f>IF(U313="n/a","n/a",J313+U313)</f>
        <v>10.77196344455618</v>
      </c>
      <c r="AQ313" s="1001">
        <f>IF(OR(AC313&lt;0.01,AF313="n/a"),"n/a",(I313/SQRT(22.5*AC313*(I313/AF313))-1)*100)</f>
        <v>8.9607680754492325</v>
      </c>
      <c r="AR313" s="738">
        <f>INDEX(Historical!$C$7:$C$1442,MATCH(B313,Historical!$B$7:$B$1449,0))*IF(AH313="n/a",1.03,IF(AH313&lt;0,1.01,IF(AH313&gt;10,1.1,(1+AH313/100))))</f>
        <v>0.63960000000000006</v>
      </c>
      <c r="AS313" s="999">
        <f>IF($AI313="n/a",1.03*AR313,IF($AI313&lt;0,1.01*AR313,IF($AI313&gt;10,1.1*AR313,(1+$AI313/100)*AR313)))</f>
        <v>0.70356000000000007</v>
      </c>
      <c r="AT313" s="999">
        <f>IF($AK313="n/a",1.03*AS313,IF($AK313&lt;0,1.01*AS313,IF($AK313&gt;10,1.1*AS313,(1+$AK313/100)*AS313)))</f>
        <v>0.76688040000000013</v>
      </c>
      <c r="AU313" s="999">
        <f>IF($AK313="n/a",1.03*AT313,IF($AK313&lt;0,1.01*AT313,IF($AK313&gt;10,1.1*AT313,(1+$AK313/100)*AT313)))</f>
        <v>0.83589963600000017</v>
      </c>
      <c r="AV313" s="999">
        <f>IF($AK313="n/a",1.03*AU313,IF($AK313&lt;0,1.01*AU313,IF($AK313&gt;10,1.1*AU313,(1+$AK313/100)*AU313)))</f>
        <v>0.91113060324000028</v>
      </c>
      <c r="AW313" s="738">
        <f>SUM(AR313:AV313)</f>
        <v>3.8570706392400007</v>
      </c>
      <c r="AX313" s="846">
        <f>AW313/I313*100</f>
        <v>13.186566288000002</v>
      </c>
      <c r="AY313" s="1080">
        <v>0.95</v>
      </c>
      <c r="AZ313" s="985">
        <v>11.64</v>
      </c>
      <c r="BA313" s="985">
        <v>-23.43</v>
      </c>
      <c r="BB313" s="985">
        <v>-1.53</v>
      </c>
      <c r="BC313" s="985">
        <v>-14.2</v>
      </c>
      <c r="BE313" s="700">
        <v>2013</v>
      </c>
      <c r="BF313" s="1013">
        <f>IF(BE313&gt;2008,0,IF(BE313&gt;2001,1,IF(BE313&gt;1990,2,IF(BE313&gt;1980,3,IF(BE313&gt;1973,4,IF(BE313&gt;1970,5,IF(BE313&gt;1960,6,IF(BE313&gt;1958,7,IF(BE313&gt;1953,8,9)))))))))</f>
        <v>0</v>
      </c>
      <c r="BG313" s="995">
        <v>1.5</v>
      </c>
    </row>
    <row r="314" spans="1:59" ht="11.25" customHeight="1" x14ac:dyDescent="0.2">
      <c r="A314" s="993" t="s">
        <v>1255</v>
      </c>
      <c r="B314" s="988" t="s">
        <v>1256</v>
      </c>
      <c r="C314" s="1070" t="s">
        <v>108</v>
      </c>
      <c r="D314" s="1070" t="s">
        <v>4397</v>
      </c>
      <c r="E314" s="828">
        <v>7</v>
      </c>
      <c r="F314" s="1148">
        <v>633</v>
      </c>
      <c r="G314" s="1148" t="s">
        <v>106</v>
      </c>
      <c r="H314" s="1148" t="s">
        <v>106</v>
      </c>
      <c r="I314" s="987">
        <v>10.97</v>
      </c>
      <c r="J314" s="738">
        <f>(M314/I314)*100</f>
        <v>7.4384685505925248</v>
      </c>
      <c r="K314" s="990">
        <v>6.8000000000000005E-2</v>
      </c>
      <c r="L314" s="1000">
        <v>12</v>
      </c>
      <c r="M314" s="729">
        <f>K314*L314</f>
        <v>0.81600000000000006</v>
      </c>
      <c r="N314" s="983" t="s">
        <v>1060</v>
      </c>
      <c r="O314" s="831">
        <v>6.7000000000000004E-2</v>
      </c>
      <c r="P314" s="973">
        <v>43391</v>
      </c>
      <c r="Q314" s="973">
        <v>43404</v>
      </c>
      <c r="R314" s="729">
        <f>(K314-O314)/O314*100</f>
        <v>1.492537313432837</v>
      </c>
      <c r="S314" s="795">
        <f>IF(INDEX(Historical!$D$7:$D$1442,MATCH(B314,Historical!$B$7:$B$1449,0))=0,"n/a",(INDEX(Historical!$C$7:$C$1442,MATCH(B314,Historical!$B$7:$B$1449,0))/INDEX(Historical!$D$7:$D$1442,MATCH(B314,Historical!$B$7:$B$1449,0))-1)*100)</f>
        <v>3.8910505836575737</v>
      </c>
      <c r="T314" s="795">
        <f>IF(INDEX(Historical!$F$7:$F$1442,MATCH(B314,Historical!$B$7:$B$1449,0))=0,"n/a",((INDEX(Historical!$C$7:$C$1442,MATCH(B314,Historical!$B$7:$B$1449,0))/INDEX(Historical!$F$7:$F$1442,MATCH(B314,Historical!$B$7:$B$1449,0)))^(1/3)-1)*100)</f>
        <v>2.3309736565651606</v>
      </c>
      <c r="U314" s="795">
        <f>IF(INDEX(Historical!$H$7:$H$1442,MATCH(B314,Historical!$B$7:$B$1449,0))=0,"n/a",((INDEX(Historical!$C$7:$C$1442,MATCH(B314,Historical!$B$7:$B$1449,0))/INDEX(Historical!$H$7:$H$1442,MATCH(B314,Historical!$B$7:$B$1449,0)))^(1/5)-1)*100)</f>
        <v>4.9200269147087194</v>
      </c>
      <c r="V314" s="795">
        <f>IF(INDEX(Historical!$O$7:$O$1442,MATCH(B314,Historical!$B$7:$B$1449,0))=0,"n/a",((INDEX(Historical!$C$7:$C$1442,MATCH(B314,Historical!$B$7:$B$1449,0))/INDEX(Historical!$O$7:$O$1442,MATCH(B314,Historical!$B$7:$B$1449,0)))^(1/10)-1)*100)</f>
        <v>-1.7944282795075317</v>
      </c>
      <c r="W314" s="796" t="str">
        <f>IF(OR(U314&lt;=0,U314="n/a",V314&lt;=0,V314="n/a"),"n/a",U314/V314)</f>
        <v>n/a</v>
      </c>
      <c r="X314" s="797">
        <f>IF(OR(AJ314&lt;=0,AJ314="n/a",U314&lt;=0,U314="n/a"),"n/a",U314/AJ314)</f>
        <v>35.143049390776568</v>
      </c>
      <c r="Y314" s="765" t="s">
        <v>4367</v>
      </c>
      <c r="Z314" s="738">
        <f>IF(OR(AC314&lt;0.01,AC314="n/a"),"n/a",M314/AC314*100)</f>
        <v>26.237942122186496</v>
      </c>
      <c r="AA314" s="999">
        <f>IF(OR(AC314&lt;0.01,AC314="n/a"),"n/a",I314/AC314)</f>
        <v>3.5273311897106114</v>
      </c>
      <c r="AB314" s="1000">
        <v>3</v>
      </c>
      <c r="AC314" s="978">
        <v>3.11</v>
      </c>
      <c r="AD314" s="978">
        <v>0.5</v>
      </c>
      <c r="AE314" s="978">
        <v>5.98</v>
      </c>
      <c r="AF314" s="978">
        <v>0.89</v>
      </c>
      <c r="AG314" s="978" t="s">
        <v>137</v>
      </c>
      <c r="AH314" s="978">
        <v>-67.100000000000009</v>
      </c>
      <c r="AI314" s="978">
        <v>185.20000000000002</v>
      </c>
      <c r="AJ314" s="978">
        <v>0.13999999999999999</v>
      </c>
      <c r="AK314" s="978">
        <v>7.0000000000000009</v>
      </c>
      <c r="AL314" s="991">
        <v>360.06</v>
      </c>
      <c r="AM314" s="985">
        <v>2.29</v>
      </c>
      <c r="AN314" s="978" t="s">
        <v>137</v>
      </c>
      <c r="AO314" s="838">
        <f>IF(U314="n/a","n/a",IF(AA314&lt;0,"n/a",IF(AA314="n/a","n/a",J314+U314-AA314)))</f>
        <v>8.8311642755906323</v>
      </c>
      <c r="AP314" s="839">
        <f>IF(U314="n/a","n/a",J314+U314)</f>
        <v>12.358495465301244</v>
      </c>
      <c r="AQ314" s="1001">
        <f>IF(OR(AC314&lt;0.01,AF314="n/a"),"n/a",(I314/SQRT(22.5*AC314*(I314/AF314))-1)*100)</f>
        <v>-62.64688167803898</v>
      </c>
      <c r="AR314" s="738">
        <f>INDEX(Historical!$C$7:$C$1442,MATCH(B314,Historical!$B$7:$B$1449,0))*IF(AH314="n/a",1.03,IF(AH314&lt;0,1.01,IF(AH314&gt;10,1.1,(1+AH314/100))))</f>
        <v>0.80901000000000001</v>
      </c>
      <c r="AS314" s="999">
        <f>IF($AI314="n/a",1.03*AR314,IF($AI314&lt;0,1.01*AR314,IF($AI314&gt;10,1.1*AR314,(1+$AI314/100)*AR314)))</f>
        <v>0.88991100000000012</v>
      </c>
      <c r="AT314" s="999">
        <f>IF($AK314="n/a",1.03*AS314,IF($AK314&lt;0,1.01*AS314,IF($AK314&gt;10,1.1*AS314,(1+$AK314/100)*AS314)))</f>
        <v>0.95220477000000014</v>
      </c>
      <c r="AU314" s="999">
        <f>IF($AK314="n/a",1.03*AT314,IF($AK314&lt;0,1.01*AT314,IF($AK314&gt;10,1.1*AT314,(1+$AK314/100)*AT314)))</f>
        <v>1.0188591039000001</v>
      </c>
      <c r="AV314" s="999">
        <f>IF($AK314="n/a",1.03*AU314,IF($AK314&lt;0,1.01*AU314,IF($AK314&gt;10,1.1*AU314,(1+$AK314/100)*AU314)))</f>
        <v>1.0901792411730002</v>
      </c>
      <c r="AW314" s="738">
        <f>SUM(AR314:AV314)</f>
        <v>4.7601641150730005</v>
      </c>
      <c r="AX314" s="846">
        <f>AW314/I314*100</f>
        <v>43.392562580428446</v>
      </c>
      <c r="AY314" s="1080" t="s">
        <v>137</v>
      </c>
      <c r="AZ314" s="985">
        <v>26.090000000000003</v>
      </c>
      <c r="BA314" s="985">
        <v>-9.98</v>
      </c>
      <c r="BB314" s="985">
        <v>11.04</v>
      </c>
      <c r="BC314" s="985">
        <v>0.35000000000000003</v>
      </c>
      <c r="BE314" s="700">
        <v>2012</v>
      </c>
      <c r="BF314" s="1013">
        <f>IF(BE314&gt;2008,0,IF(BE314&gt;2001,1,IF(BE314&gt;1990,2,IF(BE314&gt;1980,3,IF(BE314&gt;1973,4,IF(BE314&gt;1970,5,IF(BE314&gt;1960,6,IF(BE314&gt;1958,7,IF(BE314&gt;1953,8,9)))))))))</f>
        <v>0</v>
      </c>
      <c r="BG314" s="995" t="s">
        <v>137</v>
      </c>
    </row>
    <row r="315" spans="1:59" ht="11.25" customHeight="1" x14ac:dyDescent="0.2">
      <c r="A315" s="984" t="s">
        <v>1238</v>
      </c>
      <c r="B315" s="988" t="s">
        <v>1239</v>
      </c>
      <c r="C315" s="1070" t="s">
        <v>112</v>
      </c>
      <c r="D315" s="1070" t="s">
        <v>4394</v>
      </c>
      <c r="E315" s="828">
        <v>9</v>
      </c>
      <c r="F315" s="1148">
        <v>444</v>
      </c>
      <c r="G315" s="1092" t="s">
        <v>37</v>
      </c>
      <c r="H315" s="1092" t="s">
        <v>37</v>
      </c>
      <c r="I315" s="987">
        <v>75.680000000000007</v>
      </c>
      <c r="J315" s="738">
        <f>(M315/I315)*100</f>
        <v>2.4312896405919657</v>
      </c>
      <c r="K315" s="990">
        <v>0.46</v>
      </c>
      <c r="L315" s="1000">
        <v>4</v>
      </c>
      <c r="M315" s="729">
        <f>K315*L315</f>
        <v>1.84</v>
      </c>
      <c r="N315" s="983" t="s">
        <v>357</v>
      </c>
      <c r="O315" s="831">
        <v>0.44</v>
      </c>
      <c r="P315" s="973">
        <v>43525</v>
      </c>
      <c r="Q315" s="973">
        <v>43555</v>
      </c>
      <c r="R315" s="729">
        <f>(K315-O315)/O315*100</f>
        <v>4.5454545454545494</v>
      </c>
      <c r="S315" s="795">
        <f>IF(INDEX(Historical!$D$7:$D$1442,MATCH(B315,Historical!$B$7:$B$1449,0))=0,"n/a",(INDEX(Historical!$C$7:$C$1442,MATCH(B315,Historical!$B$7:$B$1449,0))/INDEX(Historical!$D$7:$D$1442,MATCH(B315,Historical!$B$7:$B$1449,0))-1)*100)</f>
        <v>4.7619047619047672</v>
      </c>
      <c r="T315" s="795">
        <f>IF(INDEX(Historical!$F$7:$F$1442,MATCH(B315,Historical!$B$7:$B$1449,0))=0,"n/a",((INDEX(Historical!$C$7:$C$1442,MATCH(B315,Historical!$B$7:$B$1449,0))/INDEX(Historical!$F$7:$F$1442,MATCH(B315,Historical!$B$7:$B$1449,0)))^(1/3)-1)*100)</f>
        <v>5.0081546755695205</v>
      </c>
      <c r="U315" s="795">
        <f>IF(INDEX(Historical!$H$7:$H$1442,MATCH(B315,Historical!$B$7:$B$1449,0))=0,"n/a",((INDEX(Historical!$C$7:$C$1442,MATCH(B315,Historical!$B$7:$B$1449,0))/INDEX(Historical!$H$7:$H$1442,MATCH(B315,Historical!$B$7:$B$1449,0)))^(1/5)-1)*100)</f>
        <v>7.2551603577834634</v>
      </c>
      <c r="V315" s="795">
        <f>IF(INDEX(Historical!$O$7:$O$1442,MATCH(B315,Historical!$B$7:$B$1449,0))=0,"n/a",((INDEX(Historical!$C$7:$C$1442,MATCH(B315,Historical!$B$7:$B$1449,0))/INDEX(Historical!$O$7:$O$1442,MATCH(B315,Historical!$B$7:$B$1449,0)))^(1/10)-1)*100)</f>
        <v>5.0047369321528423</v>
      </c>
      <c r="W315" s="796">
        <f>IF(OR(U315&lt;=0,U315="n/a",V315&lt;=0,V315="n/a"),"n/a",U315/V315)</f>
        <v>1.4496586845899564</v>
      </c>
      <c r="X315" s="797">
        <f>IF(OR(AJ315&lt;=0,AJ315="n/a",U315&lt;=0,U315="n/a"),"n/a",U315/AJ315)</f>
        <v>0.69761157286379449</v>
      </c>
      <c r="Y315" s="752"/>
      <c r="Z315" s="738">
        <f>IF(OR(AC315&lt;0.01,AC315="n/a"),"n/a",M315/AC315*100)</f>
        <v>36.507936507936513</v>
      </c>
      <c r="AA315" s="999">
        <f>IF(OR(AC315&lt;0.01,AC315="n/a"),"n/a",I315/AC315)</f>
        <v>15.015873015873018</v>
      </c>
      <c r="AB315" s="1000">
        <v>12</v>
      </c>
      <c r="AC315" s="978">
        <v>5.04</v>
      </c>
      <c r="AD315" s="978">
        <v>1.25</v>
      </c>
      <c r="AE315" s="978">
        <v>2.1</v>
      </c>
      <c r="AF315" s="978">
        <v>1.55</v>
      </c>
      <c r="AG315" s="978">
        <v>27.800000000000004</v>
      </c>
      <c r="AH315" s="978">
        <v>-24.9</v>
      </c>
      <c r="AI315" s="978">
        <v>4.1099999999999994</v>
      </c>
      <c r="AJ315" s="978">
        <v>10.4</v>
      </c>
      <c r="AK315" s="978">
        <v>12</v>
      </c>
      <c r="AL315" s="991">
        <v>2850</v>
      </c>
      <c r="AM315" s="985">
        <v>1.5</v>
      </c>
      <c r="AN315" s="978">
        <v>2.4</v>
      </c>
      <c r="AO315" s="838">
        <f>IF(U315="n/a","n/a",IF(AA315&lt;0,"n/a",IF(AA315="n/a","n/a",J315+U315-AA315)))</f>
        <v>-5.3294230174975876</v>
      </c>
      <c r="AP315" s="839">
        <f>IF(U315="n/a","n/a",J315+U315)</f>
        <v>9.68644999837543</v>
      </c>
      <c r="AQ315" s="1001">
        <f>IF(OR(AC315&lt;0.01,AF315="n/a"),"n/a",(I315/SQRT(22.5*AC315*(I315/AF315))-1)*100)</f>
        <v>1.7067749837807566</v>
      </c>
      <c r="AR315" s="738">
        <f>INDEX(Historical!$C$7:$C$1442,MATCH(B315,Historical!$B$7:$B$1449,0))*IF(AH315="n/a",1.03,IF(AH315&lt;0,1.01,IF(AH315&gt;10,1.1,(1+AH315/100))))</f>
        <v>1.7776000000000001</v>
      </c>
      <c r="AS315" s="999">
        <f>IF($AI315="n/a",1.03*AR315,IF($AI315&lt;0,1.01*AR315,IF($AI315&gt;10,1.1*AR315,(1+$AI315/100)*AR315)))</f>
        <v>1.8506593599999999</v>
      </c>
      <c r="AT315" s="999">
        <f>IF($AK315="n/a",1.03*AS315,IF($AK315&lt;0,1.01*AS315,IF($AK315&gt;10,1.1*AS315,(1+$AK315/100)*AS315)))</f>
        <v>2.0357252959999999</v>
      </c>
      <c r="AU315" s="999">
        <f>IF($AK315="n/a",1.03*AT315,IF($AK315&lt;0,1.01*AT315,IF($AK315&gt;10,1.1*AT315,(1+$AK315/100)*AT315)))</f>
        <v>2.2392978256</v>
      </c>
      <c r="AV315" s="999">
        <f>IF($AK315="n/a",1.03*AU315,IF($AK315&lt;0,1.01*AU315,IF($AK315&gt;10,1.1*AU315,(1+$AK315/100)*AU315)))</f>
        <v>2.4632276081600004</v>
      </c>
      <c r="AW315" s="738">
        <f>SUM(AR315:AV315)</f>
        <v>10.36651008976</v>
      </c>
      <c r="AX315" s="846">
        <f>AW315/I315*100</f>
        <v>13.697819886046512</v>
      </c>
      <c r="AY315" s="1080">
        <v>1.58</v>
      </c>
      <c r="AZ315" s="985">
        <v>18.29</v>
      </c>
      <c r="BA315" s="985">
        <v>-16.939999999999998</v>
      </c>
      <c r="BB315" s="985">
        <v>0.91</v>
      </c>
      <c r="BC315" s="985">
        <v>-2.1</v>
      </c>
      <c r="BE315" s="700">
        <v>2011</v>
      </c>
      <c r="BF315" s="1013">
        <f>IF(BE315&gt;2008,0,IF(BE315&gt;2001,1,IF(BE315&gt;1990,2,IF(BE315&gt;1980,3,IF(BE315&gt;1973,4,IF(BE315&gt;1970,5,IF(BE315&gt;1960,6,IF(BE315&gt;1958,7,IF(BE315&gt;1953,8,9)))))))))</f>
        <v>0</v>
      </c>
      <c r="BG315" s="995">
        <v>6.8000000000000007</v>
      </c>
    </row>
    <row r="316" spans="1:59" ht="11.25" customHeight="1" x14ac:dyDescent="0.2">
      <c r="A316" s="984" t="s">
        <v>1253</v>
      </c>
      <c r="B316" s="988" t="s">
        <v>1254</v>
      </c>
      <c r="C316" s="1070" t="s">
        <v>108</v>
      </c>
      <c r="D316" s="1070" t="s">
        <v>4401</v>
      </c>
      <c r="E316" s="828">
        <v>7</v>
      </c>
      <c r="F316" s="1148">
        <v>615</v>
      </c>
      <c r="G316" s="1148" t="s">
        <v>115</v>
      </c>
      <c r="H316" s="1148" t="s">
        <v>115</v>
      </c>
      <c r="I316" s="987">
        <v>42.18</v>
      </c>
      <c r="J316" s="738">
        <f>(M316/I316)*100</f>
        <v>2.4656235182550974</v>
      </c>
      <c r="K316" s="990">
        <v>0.26</v>
      </c>
      <c r="L316" s="1000">
        <v>4</v>
      </c>
      <c r="M316" s="729">
        <f>K316*L316</f>
        <v>1.04</v>
      </c>
      <c r="N316" s="983" t="s">
        <v>426</v>
      </c>
      <c r="O316" s="831">
        <v>0.23</v>
      </c>
      <c r="P316" s="973">
        <v>43290</v>
      </c>
      <c r="Q316" s="973">
        <v>43300</v>
      </c>
      <c r="R316" s="729">
        <f>(K316-O316)/O316*100</f>
        <v>13.043478260869565</v>
      </c>
      <c r="S316" s="795">
        <f>IF(INDEX(Historical!$D$7:$D$1442,MATCH(B316,Historical!$B$7:$B$1449,0))=0,"n/a",(INDEX(Historical!$C$7:$C$1442,MATCH(B316,Historical!$B$7:$B$1449,0))/INDEX(Historical!$D$7:$D$1442,MATCH(B316,Historical!$B$7:$B$1449,0))-1)*100)</f>
        <v>21.686746987951789</v>
      </c>
      <c r="T316" s="795">
        <f>IF(INDEX(Historical!$F$7:$F$1442,MATCH(B316,Historical!$B$7:$B$1449,0))=0,"n/a",((INDEX(Historical!$C$7:$C$1442,MATCH(B316,Historical!$B$7:$B$1449,0))/INDEX(Historical!$F$7:$F$1442,MATCH(B316,Historical!$B$7:$B$1449,0)))^(1/3)-1)*100)</f>
        <v>10.429906248360176</v>
      </c>
      <c r="U316" s="795">
        <f>IF(INDEX(Historical!$H$7:$H$1442,MATCH(B316,Historical!$B$7:$B$1449,0))=0,"n/a",((INDEX(Historical!$C$7:$C$1442,MATCH(B316,Historical!$B$7:$B$1449,0))/INDEX(Historical!$H$7:$H$1442,MATCH(B316,Historical!$B$7:$B$1449,0)))^(1/5)-1)*100)</f>
        <v>10.977266819788856</v>
      </c>
      <c r="V316" s="795">
        <f>IF(INDEX(Historical!$O$7:$O$1442,MATCH(B316,Historical!$B$7:$B$1449,0))=0,"n/a",((INDEX(Historical!$C$7:$C$1442,MATCH(B316,Historical!$B$7:$B$1449,0))/INDEX(Historical!$O$7:$O$1442,MATCH(B316,Historical!$B$7:$B$1449,0)))^(1/10)-1)*100)</f>
        <v>6.8640927399102658</v>
      </c>
      <c r="W316" s="796">
        <f>IF(OR(U316&lt;=0,U316="n/a",V316&lt;=0,V316="n/a"),"n/a",U316/V316)</f>
        <v>1.599230551761508</v>
      </c>
      <c r="X316" s="797">
        <f>IF(OR(AJ316&lt;=0,AJ316="n/a",U316&lt;=0,U316="n/a"),"n/a",U316/AJ316)</f>
        <v>1.016413594424894</v>
      </c>
      <c r="Y316" s="753"/>
      <c r="Z316" s="738">
        <f>IF(OR(AC316&lt;0.01,AC316="n/a"),"n/a",M316/AC316*100)</f>
        <v>51.231527093596064</v>
      </c>
      <c r="AA316" s="999">
        <f>IF(OR(AC316&lt;0.01,AC316="n/a"),"n/a",I316/AC316)</f>
        <v>20.778325123152712</v>
      </c>
      <c r="AB316" s="1000">
        <v>12</v>
      </c>
      <c r="AC316" s="978">
        <v>2.0299999999999998</v>
      </c>
      <c r="AD316" s="978">
        <v>2.08</v>
      </c>
      <c r="AE316" s="978">
        <v>8.17</v>
      </c>
      <c r="AF316" s="978">
        <v>2.39</v>
      </c>
      <c r="AG316" s="978">
        <v>9.6</v>
      </c>
      <c r="AH316" s="978">
        <v>10.5</v>
      </c>
      <c r="AI316" s="978">
        <v>3.2800000000000002</v>
      </c>
      <c r="AJ316" s="978">
        <v>10.8</v>
      </c>
      <c r="AK316" s="978">
        <v>10</v>
      </c>
      <c r="AL316" s="991">
        <v>3600</v>
      </c>
      <c r="AM316" s="985">
        <v>0.42</v>
      </c>
      <c r="AN316" s="978">
        <v>0.1</v>
      </c>
      <c r="AO316" s="838">
        <f>IF(U316="n/a","n/a",IF(AA316&lt;0,"n/a",IF(AA316="n/a","n/a",J316+U316-AA316)))</f>
        <v>-7.3354347851087596</v>
      </c>
      <c r="AP316" s="839">
        <f>IF(U316="n/a","n/a",J316+U316)</f>
        <v>13.442890338043952</v>
      </c>
      <c r="AQ316" s="1001">
        <f>IF(OR(AC316&lt;0.01,AF316="n/a"),"n/a",(I316/SQRT(22.5*AC316*(I316/AF316))-1)*100)</f>
        <v>48.563786591386737</v>
      </c>
      <c r="AR316" s="738">
        <f>INDEX(Historical!$C$7:$C$1442,MATCH(B316,Historical!$B$7:$B$1449,0))*IF(AH316="n/a",1.03,IF(AH316&lt;0,1.01,IF(AH316&gt;10,1.1,(1+AH316/100))))</f>
        <v>1.1110000000000002</v>
      </c>
      <c r="AS316" s="999">
        <f>IF($AI316="n/a",1.03*AR316,IF($AI316&lt;0,1.01*AR316,IF($AI316&gt;10,1.1*AR316,(1+$AI316/100)*AR316)))</f>
        <v>1.1474408000000003</v>
      </c>
      <c r="AT316" s="999">
        <f>IF($AK316="n/a",1.03*AS316,IF($AK316&lt;0,1.01*AS316,IF($AK316&gt;10,1.1*AS316,(1+$AK316/100)*AS316)))</f>
        <v>1.2621848800000004</v>
      </c>
      <c r="AU316" s="999">
        <f>IF($AK316="n/a",1.03*AT316,IF($AK316&lt;0,1.01*AT316,IF($AK316&gt;10,1.1*AT316,(1+$AK316/100)*AT316)))</f>
        <v>1.3884033680000005</v>
      </c>
      <c r="AV316" s="999">
        <f>IF($AK316="n/a",1.03*AU316,IF($AK316&lt;0,1.01*AU316,IF($AK316&gt;10,1.1*AU316,(1+$AK316/100)*AU316)))</f>
        <v>1.5272437048000007</v>
      </c>
      <c r="AW316" s="738">
        <f>SUM(AR316:AV316)</f>
        <v>6.4362727528000026</v>
      </c>
      <c r="AX316" s="846">
        <f>AW316/I316*100</f>
        <v>15.259062951161695</v>
      </c>
      <c r="AY316" s="1080">
        <v>1.3</v>
      </c>
      <c r="AZ316" s="985">
        <v>18.78</v>
      </c>
      <c r="BA316" s="985">
        <v>-10.879999999999999</v>
      </c>
      <c r="BB316" s="985">
        <v>-0.94000000000000006</v>
      </c>
      <c r="BC316" s="985">
        <v>1</v>
      </c>
      <c r="BE316" s="700">
        <v>2012</v>
      </c>
      <c r="BF316" s="1013">
        <f>IF(BE316&gt;2008,0,IF(BE316&gt;2001,1,IF(BE316&gt;1990,2,IF(BE316&gt;1980,3,IF(BE316&gt;1973,4,IF(BE316&gt;1970,5,IF(BE316&gt;1960,6,IF(BE316&gt;1958,7,IF(BE316&gt;1953,8,9)))))))))</f>
        <v>0</v>
      </c>
      <c r="BG316" s="995">
        <v>1.2</v>
      </c>
    </row>
    <row r="317" spans="1:59" ht="11.25" customHeight="1" x14ac:dyDescent="0.2">
      <c r="A317" s="984" t="s">
        <v>3863</v>
      </c>
      <c r="B317" s="988" t="s">
        <v>3864</v>
      </c>
      <c r="C317" s="1070" t="s">
        <v>112</v>
      </c>
      <c r="D317" s="1070" t="s">
        <v>213</v>
      </c>
      <c r="E317" s="828">
        <v>5</v>
      </c>
      <c r="F317" s="1148">
        <v>808</v>
      </c>
      <c r="G317" s="1092" t="s">
        <v>106</v>
      </c>
      <c r="H317" s="1092" t="s">
        <v>106</v>
      </c>
      <c r="I317" s="987">
        <v>42.41</v>
      </c>
      <c r="J317" s="738">
        <f>(M317/I317)*100</f>
        <v>2.3579344494223062</v>
      </c>
      <c r="K317" s="990">
        <v>0.25</v>
      </c>
      <c r="L317" s="1000">
        <v>4</v>
      </c>
      <c r="M317" s="729">
        <f>K317*L317</f>
        <v>1</v>
      </c>
      <c r="N317" s="983" t="s">
        <v>975</v>
      </c>
      <c r="O317" s="831">
        <v>0.23</v>
      </c>
      <c r="P317" s="973">
        <v>43213</v>
      </c>
      <c r="Q317" s="973">
        <v>43236</v>
      </c>
      <c r="R317" s="729">
        <f>(K317-O317)/O317*100</f>
        <v>8.6956521739130395</v>
      </c>
      <c r="S317" s="795">
        <f>IF(INDEX(Historical!$D$7:$D$1442,MATCH(B317,Historical!$B$7:$B$1449,0))=0,"n/a",(INDEX(Historical!$C$7:$C$1442,MATCH(B317,Historical!$B$7:$B$1449,0))/INDEX(Historical!$D$7:$D$1442,MATCH(B317,Historical!$B$7:$B$1449,0))-1)*100)</f>
        <v>11.363636363636353</v>
      </c>
      <c r="T317" s="795">
        <f>IF(INDEX(Historical!$F$7:$F$1442,MATCH(B317,Historical!$B$7:$B$1449,0))=0,"n/a",((INDEX(Historical!$C$7:$C$1442,MATCH(B317,Historical!$B$7:$B$1449,0))/INDEX(Historical!$F$7:$F$1442,MATCH(B317,Historical!$B$7:$B$1449,0)))^(1/3)-1)*100)</f>
        <v>14.666768361648419</v>
      </c>
      <c r="U317" s="795" t="str">
        <f>IF(INDEX(Historical!$H$7:$H$1442,MATCH(B317,Historical!$B$7:$B$1449,0))=0,"n/a",((INDEX(Historical!$C$7:$C$1442,MATCH(B317,Historical!$B$7:$B$1449,0))/INDEX(Historical!$H$7:$H$1442,MATCH(B317,Historical!$B$7:$B$1449,0)))^(1/5)-1)*100)</f>
        <v>n/a</v>
      </c>
      <c r="V317" s="795">
        <f>IF(INDEX(Historical!$O$7:$O$1442,MATCH(B317,Historical!$B$7:$B$1449,0))=0,"n/a",((INDEX(Historical!$C$7:$C$1442,MATCH(B317,Historical!$B$7:$B$1449,0))/INDEX(Historical!$O$7:$O$1442,MATCH(B317,Historical!$B$7:$B$1449,0)))^(1/10)-1)*100)</f>
        <v>11.842691472014465</v>
      </c>
      <c r="W317" s="796" t="str">
        <f>IF(OR(U317&lt;=0,U317="n/a",V317&lt;=0,V317="n/a"),"n/a",U317/V317)</f>
        <v>n/a</v>
      </c>
      <c r="X317" s="797" t="str">
        <f>IF(OR(AJ317&lt;=0,AJ317="n/a",U317&lt;=0,U317="n/a"),"n/a",U317/AJ317)</f>
        <v>n/a</v>
      </c>
      <c r="Y317" s="742"/>
      <c r="Z317" s="738">
        <f>IF(OR(AC317&lt;0.01,AC317="n/a"),"n/a",M317/AC317*100)</f>
        <v>25.90673575129534</v>
      </c>
      <c r="AA317" s="999">
        <f>IF(OR(AC317&lt;0.01,AC317="n/a"),"n/a",I317/AC317)</f>
        <v>10.987046632124352</v>
      </c>
      <c r="AB317" s="1000">
        <v>8</v>
      </c>
      <c r="AC317" s="978">
        <v>3.86</v>
      </c>
      <c r="AD317" s="978">
        <v>0.91</v>
      </c>
      <c r="AE317" s="978">
        <v>0.53</v>
      </c>
      <c r="AF317" s="978">
        <v>1.1000000000000001</v>
      </c>
      <c r="AG317" s="978">
        <v>11.899999999999999</v>
      </c>
      <c r="AH317" s="978">
        <v>5.8999999999999995</v>
      </c>
      <c r="AI317" s="978">
        <v>4.7600000000000007</v>
      </c>
      <c r="AJ317" s="978">
        <v>62.5</v>
      </c>
      <c r="AK317" s="978">
        <v>12</v>
      </c>
      <c r="AL317" s="991">
        <v>1360</v>
      </c>
      <c r="AM317" s="985">
        <v>0.89999999999999991</v>
      </c>
      <c r="AN317" s="978">
        <v>0.41</v>
      </c>
      <c r="AO317" s="838" t="str">
        <f>IF(U317="n/a","n/a",IF(AA317&lt;0,"n/a",IF(AA317="n/a","n/a",J317+U317-AA317)))</f>
        <v>n/a</v>
      </c>
      <c r="AP317" s="839" t="str">
        <f>IF(U317="n/a","n/a",J317+U317)</f>
        <v>n/a</v>
      </c>
      <c r="AQ317" s="1001">
        <f>IF(OR(AC317&lt;0.01,AF317="n/a"),"n/a",(I317/SQRT(22.5*AC317*(I317/AF317))-1)*100)</f>
        <v>-26.709857278419193</v>
      </c>
      <c r="AR317" s="738">
        <f>INDEX(Historical!$C$7:$C$1442,MATCH(B317,Historical!$B$7:$B$1449,0))*IF(AH317="n/a",1.03,IF(AH317&lt;0,1.01,IF(AH317&gt;10,1.1,(1+AH317/100))))</f>
        <v>1.03782</v>
      </c>
      <c r="AS317" s="999">
        <f>IF($AI317="n/a",1.03*AR317,IF($AI317&lt;0,1.01*AR317,IF($AI317&gt;10,1.1*AR317,(1+$AI317/100)*AR317)))</f>
        <v>1.087220232</v>
      </c>
      <c r="AT317" s="999">
        <f>IF($AK317="n/a",1.03*AS317,IF($AK317&lt;0,1.01*AS317,IF($AK317&gt;10,1.1*AS317,(1+$AK317/100)*AS317)))</f>
        <v>1.1959422552000001</v>
      </c>
      <c r="AU317" s="999">
        <f>IF($AK317="n/a",1.03*AT317,IF($AK317&lt;0,1.01*AT317,IF($AK317&gt;10,1.1*AT317,(1+$AK317/100)*AT317)))</f>
        <v>1.3155364807200003</v>
      </c>
      <c r="AV317" s="999">
        <f>IF($AK317="n/a",1.03*AU317,IF($AK317&lt;0,1.01*AU317,IF($AK317&gt;10,1.1*AU317,(1+$AK317/100)*AU317)))</f>
        <v>1.4470901287920004</v>
      </c>
      <c r="AW317" s="738">
        <f>SUM(AR317:AV317)</f>
        <v>6.0836090967120011</v>
      </c>
      <c r="AX317" s="846">
        <f>AW317/I317*100</f>
        <v>14.344751465956145</v>
      </c>
      <c r="AY317" s="1080">
        <v>1.95</v>
      </c>
      <c r="AZ317" s="985">
        <v>13.28</v>
      </c>
      <c r="BA317" s="985">
        <v>-34.619999999999997</v>
      </c>
      <c r="BB317" s="985">
        <v>0.76</v>
      </c>
      <c r="BC317" s="985">
        <v>-16.34</v>
      </c>
      <c r="BE317" s="700">
        <v>2014</v>
      </c>
      <c r="BF317" s="1013">
        <f>IF(BE317&gt;2008,0,IF(BE317&gt;2001,1,IF(BE317&gt;1990,2,IF(BE317&gt;1980,3,IF(BE317&gt;1973,4,IF(BE317&gt;1970,5,IF(BE317&gt;1960,6,IF(BE317&gt;1958,7,IF(BE317&gt;1953,8,9)))))))))</f>
        <v>0</v>
      </c>
      <c r="BG317" s="995">
        <v>5.8000000000000007</v>
      </c>
    </row>
    <row r="318" spans="1:59" ht="11.25" customHeight="1" x14ac:dyDescent="0.2">
      <c r="A318" s="984" t="s">
        <v>242</v>
      </c>
      <c r="B318" s="988" t="s">
        <v>243</v>
      </c>
      <c r="C318" s="1070" t="s">
        <v>112</v>
      </c>
      <c r="D318" s="1070" t="s">
        <v>4407</v>
      </c>
      <c r="E318" s="828">
        <v>27</v>
      </c>
      <c r="F318" s="1148">
        <v>102</v>
      </c>
      <c r="G318" s="1136" t="s">
        <v>106</v>
      </c>
      <c r="H318" s="1136" t="s">
        <v>106</v>
      </c>
      <c r="I318" s="978">
        <v>171.17</v>
      </c>
      <c r="J318" s="738">
        <f>(M318/I318)*100</f>
        <v>2.1732780276917687</v>
      </c>
      <c r="K318" s="997">
        <v>0.93</v>
      </c>
      <c r="L318" s="1000">
        <v>4</v>
      </c>
      <c r="M318" s="729">
        <f>K318*L318</f>
        <v>3.72</v>
      </c>
      <c r="N318" s="983" t="s">
        <v>459</v>
      </c>
      <c r="O318" s="832">
        <v>0.84</v>
      </c>
      <c r="P318" s="973">
        <v>43202</v>
      </c>
      <c r="Q318" s="973">
        <v>43231</v>
      </c>
      <c r="R318" s="729">
        <f>(K318-O318)/O318*100</f>
        <v>10.714285714285724</v>
      </c>
      <c r="S318" s="795">
        <f>IF(INDEX(Historical!$D$7:$D$1442,MATCH(B318,Historical!$B$7:$B$1449,0))=0,"n/a",(INDEX(Historical!$C$7:$C$1442,MATCH(B318,Historical!$B$7:$B$1449,0))/INDEX(Historical!$D$7:$D$1442,MATCH(B318,Historical!$B$7:$B$1449,0))-1)*100)</f>
        <v>10.670731707317071</v>
      </c>
      <c r="T318" s="795">
        <f>IF(INDEX(Historical!$F$7:$F$1442,MATCH(B318,Historical!$B$7:$B$1449,0))=0,"n/a",((INDEX(Historical!$C$7:$C$1442,MATCH(B318,Historical!$B$7:$B$1449,0))/INDEX(Historical!$F$7:$F$1442,MATCH(B318,Historical!$B$7:$B$1449,0)))^(1/3)-1)*100)</f>
        <v>10.505725880947136</v>
      </c>
      <c r="U318" s="795">
        <f>IF(INDEX(Historical!$H$7:$H$1442,MATCH(B318,Historical!$B$7:$B$1449,0))=0,"n/a",((INDEX(Historical!$C$7:$C$1442,MATCH(B318,Historical!$B$7:$B$1449,0))/INDEX(Historical!$H$7:$H$1442,MATCH(B318,Historical!$B$7:$B$1449,0)))^(1/5)-1)*100)</f>
        <v>10.634990281254142</v>
      </c>
      <c r="V318" s="795">
        <f>IF(INDEX(Historical!$O$7:$O$1442,MATCH(B318,Historical!$B$7:$B$1449,0))=0,"n/a",((INDEX(Historical!$C$7:$C$1442,MATCH(B318,Historical!$B$7:$B$1449,0))/INDEX(Historical!$O$7:$O$1442,MATCH(B318,Historical!$B$7:$B$1449,0)))^(1/10)-1)*100)</f>
        <v>10.479113989134969</v>
      </c>
      <c r="W318" s="796">
        <f>IF(OR(U318&lt;=0,U318="n/a",V318&lt;=0,V318="n/a"),"n/a",U318/V318)</f>
        <v>1.014874949569285</v>
      </c>
      <c r="X318" s="797">
        <f>IF(OR(AJ318&lt;=0,AJ318="n/a",U318&lt;=0,U318="n/a"),"n/a",U318/AJ318)</f>
        <v>0.17098055114556499</v>
      </c>
      <c r="Y318" s="746"/>
      <c r="Z318" s="738">
        <f>IF(OR(AC318&lt;0.01,AC318="n/a"),"n/a",M318/AC318*100)</f>
        <v>34.766355140186924</v>
      </c>
      <c r="AA318" s="999">
        <f>IF(OR(AC318&lt;0.01,AC318="n/a"),"n/a",I318/AC318)</f>
        <v>15.997196261682243</v>
      </c>
      <c r="AB318" s="1000">
        <v>12</v>
      </c>
      <c r="AC318" s="978">
        <v>10.7</v>
      </c>
      <c r="AD318" s="978">
        <v>1.43</v>
      </c>
      <c r="AE318" s="978">
        <v>1.48</v>
      </c>
      <c r="AF318" s="978">
        <v>3.96</v>
      </c>
      <c r="AG318" s="978">
        <v>25.6</v>
      </c>
      <c r="AH318" s="980">
        <v>15.299999999999999</v>
      </c>
      <c r="AI318" s="980">
        <v>7.61</v>
      </c>
      <c r="AJ318" s="978">
        <v>62.2</v>
      </c>
      <c r="AK318" s="978">
        <v>11.15</v>
      </c>
      <c r="AL318" s="991">
        <v>50570</v>
      </c>
      <c r="AM318" s="985">
        <v>0.4</v>
      </c>
      <c r="AN318" s="978">
        <v>1.03</v>
      </c>
      <c r="AO318" s="838">
        <f>IF(U318="n/a","n/a",IF(AA318&lt;0,"n/a",IF(AA318="n/a","n/a",J318+U318-AA318)))</f>
        <v>-3.1889279527363321</v>
      </c>
      <c r="AP318" s="839">
        <f>IF(U318="n/a","n/a",J318+U318)</f>
        <v>12.808268308945911</v>
      </c>
      <c r="AQ318" s="1001">
        <f>IF(OR(AC318&lt;0.01,AF318="n/a"),"n/a",(I318/SQRT(22.5*AC318*(I318/AF318))-1)*100)</f>
        <v>67.79471213527782</v>
      </c>
      <c r="AR318" s="738">
        <f>INDEX(Historical!$C$7:$C$1442,MATCH(B318,Historical!$B$7:$B$1449,0))*IF(AH318="n/a",1.03,IF(AH318&lt;0,1.01,IF(AH318&gt;10,1.1,(1+AH318/100))))</f>
        <v>3.9930000000000003</v>
      </c>
      <c r="AS318" s="999">
        <f>IF($AI318="n/a",1.03*AR318,IF($AI318&lt;0,1.01*AR318,IF($AI318&gt;10,1.1*AR318,(1+$AI318/100)*AR318)))</f>
        <v>4.2968673000000006</v>
      </c>
      <c r="AT318" s="999">
        <f>IF($AK318="n/a",1.03*AS318,IF($AK318&lt;0,1.01*AS318,IF($AK318&gt;10,1.1*AS318,(1+$AK318/100)*AS318)))</f>
        <v>4.7265540300000009</v>
      </c>
      <c r="AU318" s="999">
        <f>IF($AK318="n/a",1.03*AT318,IF($AK318&lt;0,1.01*AT318,IF($AK318&gt;10,1.1*AT318,(1+$AK318/100)*AT318)))</f>
        <v>5.1992094330000009</v>
      </c>
      <c r="AV318" s="999">
        <f>IF($AK318="n/a",1.03*AU318,IF($AK318&lt;0,1.01*AU318,IF($AK318&gt;10,1.1*AU318,(1+$AK318/100)*AU318)))</f>
        <v>5.7191303763000017</v>
      </c>
      <c r="AW318" s="738">
        <f>SUM(AR318:AV318)</f>
        <v>23.934761139300004</v>
      </c>
      <c r="AX318" s="846">
        <f>AW318/I318*100</f>
        <v>13.983035075831049</v>
      </c>
      <c r="AY318" s="1080">
        <v>1.18</v>
      </c>
      <c r="AZ318" s="985">
        <v>18.98</v>
      </c>
      <c r="BA318" s="985">
        <v>-25.580000000000002</v>
      </c>
      <c r="BB318" s="985">
        <v>2.06</v>
      </c>
      <c r="BC318" s="985">
        <v>-9.5299999999999994</v>
      </c>
      <c r="BE318" s="700">
        <v>1992</v>
      </c>
      <c r="BF318" s="1013">
        <f>IF(BE318&gt;2008,0,IF(BE318&gt;2001,1,IF(BE318&gt;1990,2,IF(BE318&gt;1980,3,IF(BE318&gt;1973,4,IF(BE318&gt;1970,5,IF(BE318&gt;1960,6,IF(BE318&gt;1958,7,IF(BE318&gt;1953,8,9)))))))))</f>
        <v>2</v>
      </c>
      <c r="BG318" s="995">
        <v>7.3999999999999995</v>
      </c>
    </row>
    <row r="319" spans="1:59" ht="11.25" customHeight="1" x14ac:dyDescent="0.2">
      <c r="A319" s="984" t="s">
        <v>1244</v>
      </c>
      <c r="B319" s="988" t="s">
        <v>1245</v>
      </c>
      <c r="C319" s="1070" t="s">
        <v>4381</v>
      </c>
      <c r="D319" s="1070" t="s">
        <v>4382</v>
      </c>
      <c r="E319" s="829">
        <v>7</v>
      </c>
      <c r="F319" s="1148">
        <v>577</v>
      </c>
      <c r="G319" s="1273" t="s">
        <v>106</v>
      </c>
      <c r="H319" s="1273" t="s">
        <v>106</v>
      </c>
      <c r="I319" s="987">
        <v>22.55</v>
      </c>
      <c r="J319" s="738">
        <f>(M319/I319)*100</f>
        <v>8.3370288248337019</v>
      </c>
      <c r="K319" s="990">
        <v>0.47</v>
      </c>
      <c r="L319" s="1000">
        <v>4</v>
      </c>
      <c r="M319" s="729">
        <f>K319*L319</f>
        <v>1.88</v>
      </c>
      <c r="N319" s="983" t="s">
        <v>420</v>
      </c>
      <c r="O319" s="831">
        <v>0.46666666666666662</v>
      </c>
      <c r="P319" s="979">
        <v>42860</v>
      </c>
      <c r="Q319" s="979">
        <v>42874</v>
      </c>
      <c r="R319" s="729">
        <f>(K319-O319)/O319*100</f>
        <v>0.71428571428571896</v>
      </c>
      <c r="S319" s="795">
        <f>IF(INDEX(Historical!$D$7:$D$1442,MATCH(B319,Historical!$B$7:$B$1449,0))=0,"n/a",(INDEX(Historical!$C$7:$C$1442,MATCH(B319,Historical!$B$7:$B$1449,0))/INDEX(Historical!$D$7:$D$1442,MATCH(B319,Historical!$B$7:$B$1449,0))-1)*100)</f>
        <v>0.17760209989305942</v>
      </c>
      <c r="T319" s="795">
        <f>IF(INDEX(Historical!$F$7:$F$1442,MATCH(B319,Historical!$B$7:$B$1449,0))=0,"n/a",((INDEX(Historical!$C$7:$C$1442,MATCH(B319,Historical!$B$7:$B$1449,0))/INDEX(Historical!$F$7:$F$1442,MATCH(B319,Historical!$B$7:$B$1449,0)))^(1/3)-1)*100)</f>
        <v>3.9581308316232189</v>
      </c>
      <c r="U319" s="795">
        <f>IF(INDEX(Historical!$H$7:$H$1442,MATCH(B319,Historical!$B$7:$B$1449,0))=0,"n/a",((INDEX(Historical!$C$7:$C$1442,MATCH(B319,Historical!$B$7:$B$1449,0))/INDEX(Historical!$H$7:$H$1442,MATCH(B319,Historical!$B$7:$B$1449,0)))^(1/5)-1)*100)</f>
        <v>6.5857264285859696</v>
      </c>
      <c r="V319" s="795" t="str">
        <f>IF(INDEX(Historical!$O$7:$O$1442,MATCH(B319,Historical!$B$7:$B$1449,0))=0,"n/a",((INDEX(Historical!$C$7:$C$1442,MATCH(B319,Historical!$B$7:$B$1449,0))/INDEX(Historical!$O$7:$O$1442,MATCH(B319,Historical!$B$7:$B$1449,0)))^(1/10)-1)*100)</f>
        <v>n/a</v>
      </c>
      <c r="W319" s="796" t="str">
        <f>IF(OR(U319&lt;=0,U319="n/a",V319&lt;=0,V319="n/a"),"n/a",U319/V319)</f>
        <v>n/a</v>
      </c>
      <c r="X319" s="797" t="str">
        <f>IF(OR(AJ319&lt;=0,AJ319="n/a",U319&lt;=0,U319="n/a"),"n/a",U319/AJ319)</f>
        <v>n/a</v>
      </c>
      <c r="Y319" s="763" t="s">
        <v>4455</v>
      </c>
      <c r="Z319" s="738">
        <f>IF(OR(AC319&lt;0.01,AC319="n/a"),"n/a",M319/AC319*100)</f>
        <v>144.61538461538461</v>
      </c>
      <c r="AA319" s="999">
        <f>IF(OR(AC319&lt;0.01,AC319="n/a"),"n/a",I319/AC319)</f>
        <v>17.346153846153847</v>
      </c>
      <c r="AB319" s="1000">
        <v>12</v>
      </c>
      <c r="AC319" s="978">
        <v>1.3</v>
      </c>
      <c r="AD319" s="978">
        <v>1.1599999999999999</v>
      </c>
      <c r="AE319" s="978">
        <v>1.2</v>
      </c>
      <c r="AF319" s="978">
        <v>2.5</v>
      </c>
      <c r="AG319" s="978">
        <v>13.100000000000001</v>
      </c>
      <c r="AH319" s="978">
        <v>-3.3000000000000003</v>
      </c>
      <c r="AI319" s="978">
        <v>11.63</v>
      </c>
      <c r="AJ319" s="978">
        <v>-4</v>
      </c>
      <c r="AK319" s="978">
        <v>15</v>
      </c>
      <c r="AL319" s="991">
        <v>2760</v>
      </c>
      <c r="AM319" s="985">
        <v>1.9</v>
      </c>
      <c r="AN319" s="978">
        <v>2.5299999999999998</v>
      </c>
      <c r="AO319" s="838">
        <f>IF(U319="n/a","n/a",IF(AA319&lt;0,"n/a",IF(AA319="n/a","n/a",J319+U319-AA319)))</f>
        <v>-2.4233985927341752</v>
      </c>
      <c r="AP319" s="839">
        <f>IF(U319="n/a","n/a",J319+U319)</f>
        <v>14.922755253419671</v>
      </c>
      <c r="AQ319" s="1001">
        <f>IF(OR(AC319&lt;0.01,AF319="n/a"),"n/a",(I319/SQRT(22.5*AC319*(I319/AF319))-1)*100)</f>
        <v>38.829046937246801</v>
      </c>
      <c r="AR319" s="738">
        <f>INDEX(Historical!$C$7:$C$1442,MATCH(B319,Historical!$B$7:$B$1449,0))*IF(AH319="n/a",1.03,IF(AH319&lt;0,1.01,IF(AH319&gt;10,1.1,(1+AH319/100))))</f>
        <v>1.8987999999999998</v>
      </c>
      <c r="AS319" s="999">
        <f>IF($AI319="n/a",1.03*AR319,IF($AI319&lt;0,1.01*AR319,IF($AI319&gt;10,1.1*AR319,(1+$AI319/100)*AR319)))</f>
        <v>2.0886800000000001</v>
      </c>
      <c r="AT319" s="999">
        <f>IF($AK319="n/a",1.03*AS319,IF($AK319&lt;0,1.01*AS319,IF($AK319&gt;10,1.1*AS319,(1+$AK319/100)*AS319)))</f>
        <v>2.2975480000000004</v>
      </c>
      <c r="AU319" s="999">
        <f>IF($AK319="n/a",1.03*AT319,IF($AK319&lt;0,1.01*AT319,IF($AK319&gt;10,1.1*AT319,(1+$AK319/100)*AT319)))</f>
        <v>2.5273028000000006</v>
      </c>
      <c r="AV319" s="999">
        <f>IF($AK319="n/a",1.03*AU319,IF($AK319&lt;0,1.01*AU319,IF($AK319&gt;10,1.1*AU319,(1+$AK319/100)*AU319)))</f>
        <v>2.7800330800000008</v>
      </c>
      <c r="AW319" s="738">
        <f>SUM(AR319:AV319)</f>
        <v>11.592363880000002</v>
      </c>
      <c r="AX319" s="846">
        <f>AW319/I319*100</f>
        <v>51.407378625277168</v>
      </c>
      <c r="AY319" s="1080">
        <v>1.47</v>
      </c>
      <c r="AZ319" s="985">
        <v>22.35</v>
      </c>
      <c r="BA319" s="985">
        <v>-19.64</v>
      </c>
      <c r="BB319" s="985">
        <v>3.7800000000000002</v>
      </c>
      <c r="BC319" s="985">
        <v>-5.67</v>
      </c>
      <c r="BE319" s="700">
        <v>2013</v>
      </c>
      <c r="BF319" s="1013">
        <f>IF(BE319&gt;2008,0,IF(BE319&gt;2001,1,IF(BE319&gt;1990,2,IF(BE319&gt;1980,3,IF(BE319&gt;1973,4,IF(BE319&gt;1970,5,IF(BE319&gt;1960,6,IF(BE319&gt;1958,7,IF(BE319&gt;1953,8,9)))))))))</f>
        <v>0</v>
      </c>
      <c r="BG319" s="995">
        <v>3.5000000000000004</v>
      </c>
    </row>
    <row r="320" spans="1:59" ht="11.25" customHeight="1" x14ac:dyDescent="0.2">
      <c r="A320" s="993" t="s">
        <v>3995</v>
      </c>
      <c r="B320" s="988" t="s">
        <v>3996</v>
      </c>
      <c r="C320" s="1070" t="s">
        <v>108</v>
      </c>
      <c r="D320" s="1070" t="s">
        <v>4393</v>
      </c>
      <c r="E320" s="828">
        <v>6</v>
      </c>
      <c r="F320" s="1148">
        <v>760</v>
      </c>
      <c r="G320" s="1148" t="s">
        <v>106</v>
      </c>
      <c r="H320" s="1148" t="s">
        <v>106</v>
      </c>
      <c r="I320" s="987">
        <v>21.97</v>
      </c>
      <c r="J320" s="738">
        <f>(M320/I320)*100</f>
        <v>2.3668639053254439</v>
      </c>
      <c r="K320" s="990">
        <v>0.13</v>
      </c>
      <c r="L320" s="1000">
        <v>4</v>
      </c>
      <c r="M320" s="729">
        <f>K320*L320</f>
        <v>0.52</v>
      </c>
      <c r="N320" s="983" t="s">
        <v>241</v>
      </c>
      <c r="O320" s="831">
        <v>0.12</v>
      </c>
      <c r="P320" s="973">
        <v>43468</v>
      </c>
      <c r="Q320" s="973">
        <v>43479</v>
      </c>
      <c r="R320" s="729">
        <f>(K320-O320)/O320*100</f>
        <v>8.333333333333341</v>
      </c>
      <c r="S320" s="795">
        <f>IF(INDEX(Historical!$D$7:$D$1442,MATCH(B320,Historical!$B$7:$B$1449,0))=0,"n/a",(INDEX(Historical!$C$7:$C$1442,MATCH(B320,Historical!$B$7:$B$1449,0))/INDEX(Historical!$D$7:$D$1442,MATCH(B320,Historical!$B$7:$B$1449,0))-1)*100)</f>
        <v>19.999999999999996</v>
      </c>
      <c r="T320" s="795">
        <f>IF(INDEX(Historical!$F$7:$F$1442,MATCH(B320,Historical!$B$7:$B$1449,0))=0,"n/a",((INDEX(Historical!$C$7:$C$1442,MATCH(B320,Historical!$B$7:$B$1449,0))/INDEX(Historical!$F$7:$F$1442,MATCH(B320,Historical!$B$7:$B$1449,0)))^(1/3)-1)*100)</f>
        <v>33.886590016433907</v>
      </c>
      <c r="U320" s="795" t="str">
        <f>IF(INDEX(Historical!$H$7:$H$1442,MATCH(B320,Historical!$B$7:$B$1449,0))=0,"n/a",((INDEX(Historical!$C$7:$C$1442,MATCH(B320,Historical!$B$7:$B$1449,0))/INDEX(Historical!$H$7:$H$1442,MATCH(B320,Historical!$B$7:$B$1449,0)))^(1/5)-1)*100)</f>
        <v>n/a</v>
      </c>
      <c r="V320" s="795">
        <f>IF(INDEX(Historical!$O$7:$O$1442,MATCH(B320,Historical!$B$7:$B$1449,0))=0,"n/a",((INDEX(Historical!$C$7:$C$1442,MATCH(B320,Historical!$B$7:$B$1449,0))/INDEX(Historical!$O$7:$O$1442,MATCH(B320,Historical!$B$7:$B$1449,0)))^(1/10)-1)*100)</f>
        <v>-1.1709210879118914</v>
      </c>
      <c r="W320" s="796" t="str">
        <f>IF(OR(U320&lt;=0,U320="n/a",V320&lt;=0,V320="n/a"),"n/a",U320/V320)</f>
        <v>n/a</v>
      </c>
      <c r="X320" s="797" t="str">
        <f>IF(OR(AJ320&lt;=0,AJ320="n/a",U320&lt;=0,U320="n/a"),"n/a",U320/AJ320)</f>
        <v>n/a</v>
      </c>
      <c r="Y320" s="749"/>
      <c r="Z320" s="738">
        <f>IF(OR(AC320&lt;0.01,AC320="n/a"),"n/a",M320/AC320*100)</f>
        <v>36.619718309859159</v>
      </c>
      <c r="AA320" s="999">
        <f>IF(OR(AC320&lt;0.01,AC320="n/a"),"n/a",I320/AC320)</f>
        <v>15.471830985915492</v>
      </c>
      <c r="AB320" s="1000">
        <v>12</v>
      </c>
      <c r="AC320" s="978">
        <v>1.42</v>
      </c>
      <c r="AD320" s="978" t="s">
        <v>137</v>
      </c>
      <c r="AE320" s="978">
        <v>2.46</v>
      </c>
      <c r="AF320" s="978">
        <v>1.23</v>
      </c>
      <c r="AG320" s="978">
        <v>4.1000000000000005</v>
      </c>
      <c r="AH320" s="978">
        <v>9.8000000000000007</v>
      </c>
      <c r="AI320" s="978">
        <v>8.9599999999999991</v>
      </c>
      <c r="AJ320" s="978">
        <v>35.6</v>
      </c>
      <c r="AK320" s="978" t="s">
        <v>137</v>
      </c>
      <c r="AL320" s="991">
        <v>97.53</v>
      </c>
      <c r="AM320" s="985">
        <v>0.8</v>
      </c>
      <c r="AN320" s="978">
        <v>0.34</v>
      </c>
      <c r="AO320" s="838" t="str">
        <f>IF(U320="n/a","n/a",IF(AA320&lt;0,"n/a",IF(AA320="n/a","n/a",J320+U320-AA320)))</f>
        <v>n/a</v>
      </c>
      <c r="AP320" s="839" t="str">
        <f>IF(U320="n/a","n/a",J320+U320)</f>
        <v>n/a</v>
      </c>
      <c r="AQ320" s="1001">
        <f>IF(OR(AC320&lt;0.01,AF320="n/a"),"n/a",(I320/SQRT(22.5*AC320*(I320/AF320))-1)*100)</f>
        <v>-8.0329718197849509</v>
      </c>
      <c r="AR320" s="738">
        <f>INDEX(Historical!$C$7:$C$1442,MATCH(B320,Historical!$B$7:$B$1449,0))*IF(AH320="n/a",1.03,IF(AH320&lt;0,1.01,IF(AH320&gt;10,1.1,(1+AH320/100))))</f>
        <v>0.52704000000000006</v>
      </c>
      <c r="AS320" s="999">
        <f>IF($AI320="n/a",1.03*AR320,IF($AI320&lt;0,1.01*AR320,IF($AI320&gt;10,1.1*AR320,(1+$AI320/100)*AR320)))</f>
        <v>0.57426278399999997</v>
      </c>
      <c r="AT320" s="999">
        <f>IF($AK320="n/a",1.03*AS320,IF($AK320&lt;0,1.01*AS320,IF($AK320&gt;10,1.1*AS320,(1+$AK320/100)*AS320)))</f>
        <v>0.59149066752000001</v>
      </c>
      <c r="AU320" s="999">
        <f>IF($AK320="n/a",1.03*AT320,IF($AK320&lt;0,1.01*AT320,IF($AK320&gt;10,1.1*AT320,(1+$AK320/100)*AT320)))</f>
        <v>0.60923538754560003</v>
      </c>
      <c r="AV320" s="999">
        <f>IF($AK320="n/a",1.03*AU320,IF($AK320&lt;0,1.01*AU320,IF($AK320&gt;10,1.1*AU320,(1+$AK320/100)*AU320)))</f>
        <v>0.62751244917196802</v>
      </c>
      <c r="AW320" s="738">
        <f>SUM(AR320:AV320)</f>
        <v>2.929541288237568</v>
      </c>
      <c r="AX320" s="846">
        <f>AW320/I320*100</f>
        <v>13.334279873634811</v>
      </c>
      <c r="AY320" s="1080">
        <v>0.01</v>
      </c>
      <c r="AZ320" s="985">
        <v>9.2200000000000006</v>
      </c>
      <c r="BA320" s="985">
        <v>-19.809999999999999</v>
      </c>
      <c r="BB320" s="985">
        <v>-1.6099999999999999</v>
      </c>
      <c r="BC320" s="985">
        <v>-6.61</v>
      </c>
      <c r="BE320" s="700">
        <v>2014</v>
      </c>
      <c r="BF320" s="1013">
        <f>IF(BE320&gt;2008,0,IF(BE320&gt;2001,1,IF(BE320&gt;1990,2,IF(BE320&gt;1980,3,IF(BE320&gt;1973,4,IF(BE320&gt;1970,5,IF(BE320&gt;1960,6,IF(BE320&gt;1958,7,IF(BE320&gt;1953,8,9)))))))))</f>
        <v>0</v>
      </c>
      <c r="BG320" s="995">
        <v>0.4</v>
      </c>
    </row>
    <row r="321" spans="1:59" ht="11.25" customHeight="1" x14ac:dyDescent="0.2">
      <c r="A321" s="984" t="s">
        <v>1261</v>
      </c>
      <c r="B321" s="988" t="s">
        <v>1262</v>
      </c>
      <c r="C321" s="1070" t="s">
        <v>112</v>
      </c>
      <c r="D321" s="1070" t="s">
        <v>1230</v>
      </c>
      <c r="E321" s="828">
        <v>8</v>
      </c>
      <c r="F321" s="1148">
        <v>553</v>
      </c>
      <c r="G321" s="1092" t="s">
        <v>106</v>
      </c>
      <c r="H321" s="1092" t="s">
        <v>106</v>
      </c>
      <c r="I321" s="978">
        <v>15.91</v>
      </c>
      <c r="J321" s="738">
        <f>(M321/I321)*100</f>
        <v>1.8227529855436833</v>
      </c>
      <c r="K321" s="990">
        <v>7.2499999999999995E-2</v>
      </c>
      <c r="L321" s="1000">
        <v>4</v>
      </c>
      <c r="M321" s="729">
        <f>K321*L321</f>
        <v>0.28999999999999998</v>
      </c>
      <c r="N321" s="983" t="s">
        <v>714</v>
      </c>
      <c r="O321" s="831">
        <v>7.0000000000000007E-2</v>
      </c>
      <c r="P321" s="973">
        <v>43432</v>
      </c>
      <c r="Q321" s="973">
        <v>43454</v>
      </c>
      <c r="R321" s="729">
        <f>(K321-O321)/O321*100</f>
        <v>3.5714285714285547</v>
      </c>
      <c r="S321" s="795">
        <f>IF(INDEX(Historical!$D$7:$D$1442,MATCH(B321,Historical!$B$7:$B$1449,0))=0,"n/a",(INDEX(Historical!$C$7:$C$1442,MATCH(B321,Historical!$B$7:$B$1449,0))/INDEX(Historical!$D$7:$D$1442,MATCH(B321,Historical!$B$7:$B$1449,0))-1)*100)</f>
        <v>12.79999999999999</v>
      </c>
      <c r="T321" s="795">
        <f>IF(INDEX(Historical!$F$7:$F$1442,MATCH(B321,Historical!$B$7:$B$1449,0))=0,"n/a",((INDEX(Historical!$C$7:$C$1442,MATCH(B321,Historical!$B$7:$B$1449,0))/INDEX(Historical!$F$7:$F$1442,MATCH(B321,Historical!$B$7:$B$1449,0)))^(1/3)-1)*100)</f>
        <v>18.376836299856404</v>
      </c>
      <c r="U321" s="795">
        <f>IF(INDEX(Historical!$H$7:$H$1442,MATCH(B321,Historical!$B$7:$B$1449,0))=0,"n/a",((INDEX(Historical!$C$7:$C$1442,MATCH(B321,Historical!$B$7:$B$1449,0))/INDEX(Historical!$H$7:$H$1442,MATCH(B321,Historical!$B$7:$B$1449,0)))^(1/5)-1)*100)</f>
        <v>21.846192255890507</v>
      </c>
      <c r="V321" s="795" t="str">
        <f>IF(INDEX(Historical!$O$7:$O$1442,MATCH(B321,Historical!$B$7:$B$1449,0))=0,"n/a",((INDEX(Historical!$C$7:$C$1442,MATCH(B321,Historical!$B$7:$B$1449,0))/INDEX(Historical!$O$7:$O$1442,MATCH(B321,Historical!$B$7:$B$1449,0)))^(1/10)-1)*100)</f>
        <v>n/a</v>
      </c>
      <c r="W321" s="796" t="str">
        <f>IF(OR(U321&lt;=0,U321="n/a",V321&lt;=0,V321="n/a"),"n/a",U321/V321)</f>
        <v>n/a</v>
      </c>
      <c r="X321" s="797">
        <f>IF(OR(AJ321&lt;=0,AJ321="n/a",U321&lt;=0,U321="n/a"),"n/a",U321/AJ321)</f>
        <v>1.0923096127945253</v>
      </c>
      <c r="Y321" s="750"/>
      <c r="Z321" s="738">
        <f>IF(OR(AC321&lt;0.01,AC321="n/a"),"n/a",M321/AC321*100)</f>
        <v>96.666666666666671</v>
      </c>
      <c r="AA321" s="999">
        <f>IF(OR(AC321&lt;0.01,AC321="n/a"),"n/a",I321/AC321)</f>
        <v>53.033333333333339</v>
      </c>
      <c r="AB321" s="1000">
        <v>9</v>
      </c>
      <c r="AC321" s="978">
        <v>0.3</v>
      </c>
      <c r="AD321" s="978">
        <v>10.09</v>
      </c>
      <c r="AE321" s="978">
        <v>0.38</v>
      </c>
      <c r="AF321" s="978">
        <v>1.35</v>
      </c>
      <c r="AG321" s="978">
        <v>27.200000000000003</v>
      </c>
      <c r="AH321" s="980">
        <v>-27.800000000000004</v>
      </c>
      <c r="AI321" s="980">
        <v>34.44</v>
      </c>
      <c r="AJ321" s="978">
        <v>20</v>
      </c>
      <c r="AK321" s="978">
        <v>5.21</v>
      </c>
      <c r="AL321" s="991">
        <v>743.16</v>
      </c>
      <c r="AM321" s="985">
        <v>11.600000000000001</v>
      </c>
      <c r="AN321" s="978">
        <v>2.36</v>
      </c>
      <c r="AO321" s="838">
        <f>IF(U321="n/a","n/a",IF(AA321&lt;0,"n/a",IF(AA321="n/a","n/a",J321+U321-AA321)))</f>
        <v>-29.364388091899148</v>
      </c>
      <c r="AP321" s="839">
        <f>IF(U321="n/a","n/a",J321+U321)</f>
        <v>23.668945241434191</v>
      </c>
      <c r="AQ321" s="1001">
        <f>IF(OR(AC321&lt;0.01,AF321="n/a"),"n/a",(I321/SQRT(22.5*AC321*(I321/AF321))-1)*100)</f>
        <v>78.381613402278646</v>
      </c>
      <c r="AR321" s="738">
        <f>INDEX(Historical!$C$7:$C$1442,MATCH(B321,Historical!$B$7:$B$1449,0))*IF(AH321="n/a",1.03,IF(AH321&lt;0,1.01,IF(AH321&gt;10,1.1,(1+AH321/100))))</f>
        <v>0.28481999999999996</v>
      </c>
      <c r="AS321" s="999">
        <f>IF($AI321="n/a",1.03*AR321,IF($AI321&lt;0,1.01*AR321,IF($AI321&gt;10,1.1*AR321,(1+$AI321/100)*AR321)))</f>
        <v>0.31330199999999997</v>
      </c>
      <c r="AT321" s="999">
        <f>IF($AK321="n/a",1.03*AS321,IF($AK321&lt;0,1.01*AS321,IF($AK321&gt;10,1.1*AS321,(1+$AK321/100)*AS321)))</f>
        <v>0.3296250342</v>
      </c>
      <c r="AU321" s="999">
        <f>IF($AK321="n/a",1.03*AT321,IF($AK321&lt;0,1.01*AT321,IF($AK321&gt;10,1.1*AT321,(1+$AK321/100)*AT321)))</f>
        <v>0.34679849848182004</v>
      </c>
      <c r="AV321" s="999">
        <f>IF($AK321="n/a",1.03*AU321,IF($AK321&lt;0,1.01*AU321,IF($AK321&gt;10,1.1*AU321,(1+$AK321/100)*AU321)))</f>
        <v>0.36486670025272289</v>
      </c>
      <c r="AW321" s="738">
        <f>SUM(AR321:AV321)</f>
        <v>1.6394122329345429</v>
      </c>
      <c r="AX321" s="846">
        <f>AW321/I321*100</f>
        <v>10.304288076269911</v>
      </c>
      <c r="AY321" s="1080">
        <v>1.76</v>
      </c>
      <c r="AZ321" s="985">
        <v>64.87</v>
      </c>
      <c r="BA321" s="985">
        <v>-32.440000000000005</v>
      </c>
      <c r="BB321" s="985">
        <v>35.46</v>
      </c>
      <c r="BC321" s="985">
        <v>-3.85</v>
      </c>
      <c r="BE321" s="700">
        <v>2012</v>
      </c>
      <c r="BF321" s="1013">
        <f>IF(BE321&gt;2008,0,IF(BE321&gt;2001,1,IF(BE321&gt;1990,2,IF(BE321&gt;1980,3,IF(BE321&gt;1973,4,IF(BE321&gt;1970,5,IF(BE321&gt;1960,6,IF(BE321&gt;1958,7,IF(BE321&gt;1953,8,9)))))))))</f>
        <v>0</v>
      </c>
      <c r="BG321" s="995">
        <v>6</v>
      </c>
    </row>
    <row r="322" spans="1:59" ht="11.25" customHeight="1" x14ac:dyDescent="0.2">
      <c r="A322" s="976" t="s">
        <v>604</v>
      </c>
      <c r="B322" s="988" t="s">
        <v>605</v>
      </c>
      <c r="C322" s="1070" t="s">
        <v>112</v>
      </c>
      <c r="D322" s="1070" t="s">
        <v>213</v>
      </c>
      <c r="E322" s="828">
        <v>22</v>
      </c>
      <c r="F322" s="1148">
        <v>155</v>
      </c>
      <c r="G322" s="1273" t="s">
        <v>37</v>
      </c>
      <c r="H322" s="1273" t="s">
        <v>37</v>
      </c>
      <c r="I322" s="987">
        <v>43.33</v>
      </c>
      <c r="J322" s="738">
        <f>(M322/I322)*100</f>
        <v>1.4770366951303948</v>
      </c>
      <c r="K322" s="997">
        <v>0.16</v>
      </c>
      <c r="L322" s="1000">
        <v>4</v>
      </c>
      <c r="M322" s="729">
        <f>K322*L322</f>
        <v>0.64</v>
      </c>
      <c r="N322" s="983" t="s">
        <v>567</v>
      </c>
      <c r="O322" s="832">
        <v>0.13250000000000001</v>
      </c>
      <c r="P322" s="973">
        <v>43483</v>
      </c>
      <c r="Q322" s="973">
        <v>43502</v>
      </c>
      <c r="R322" s="729">
        <f>(K322-O322)/O322*100</f>
        <v>20.75471698113207</v>
      </c>
      <c r="S322" s="795">
        <f>IF(INDEX(Historical!$D$7:$D$1442,MATCH(B322,Historical!$B$7:$B$1449,0))=0,"n/a",(INDEX(Historical!$C$7:$C$1442,MATCH(B322,Historical!$B$7:$B$1449,0))/INDEX(Historical!$D$7:$D$1442,MATCH(B322,Historical!$B$7:$B$1449,0))-1)*100)</f>
        <v>10.000000000000009</v>
      </c>
      <c r="T322" s="795">
        <f>IF(INDEX(Historical!$F$7:$F$1442,MATCH(B322,Historical!$B$7:$B$1449,0))=0,"n/a",((INDEX(Historical!$C$7:$C$1442,MATCH(B322,Historical!$B$7:$B$1449,0))/INDEX(Historical!$F$7:$F$1442,MATCH(B322,Historical!$B$7:$B$1449,0)))^(1/3)-1)*100)</f>
        <v>9.6961310486523686</v>
      </c>
      <c r="U322" s="795">
        <f>IF(INDEX(Historical!$H$7:$H$1442,MATCH(B322,Historical!$B$7:$B$1449,0))=0,"n/a",((INDEX(Historical!$C$7:$C$1442,MATCH(B322,Historical!$B$7:$B$1449,0))/INDEX(Historical!$H$7:$H$1442,MATCH(B322,Historical!$B$7:$B$1449,0)))^(1/5)-1)*100)</f>
        <v>9.6354580632308728</v>
      </c>
      <c r="V322" s="795">
        <f>IF(INDEX(Historical!$O$7:$O$1442,MATCH(B322,Historical!$B$7:$B$1449,0))=0,"n/a",((INDEX(Historical!$C$7:$C$1442,MATCH(B322,Historical!$B$7:$B$1449,0))/INDEX(Historical!$O$7:$O$1442,MATCH(B322,Historical!$B$7:$B$1449,0)))^(1/10)-1)*100)</f>
        <v>7.9076776107973368</v>
      </c>
      <c r="W322" s="796">
        <f>IF(OR(U322&lt;=0,U322="n/a",V322&lt;=0,V322="n/a"),"n/a",U322/V322)</f>
        <v>1.2184940430644748</v>
      </c>
      <c r="X322" s="797">
        <f>IF(OR(AJ322&lt;=0,AJ322="n/a",U322&lt;=0,U322="n/a"),"n/a",U322/AJ322)</f>
        <v>0.2199876270144035</v>
      </c>
      <c r="Y322" s="746"/>
      <c r="Z322" s="738">
        <f>IF(OR(AC322&lt;0.01,AC322="n/a"),"n/a",M322/AC322*100)</f>
        <v>32.820512820512818</v>
      </c>
      <c r="AA322" s="999">
        <f>IF(OR(AC322&lt;0.01,AC322="n/a"),"n/a",I322/AC322)</f>
        <v>22.22051282051282</v>
      </c>
      <c r="AB322" s="1000">
        <v>12</v>
      </c>
      <c r="AC322" s="978">
        <v>1.95</v>
      </c>
      <c r="AD322" s="978">
        <v>2.78</v>
      </c>
      <c r="AE322" s="978">
        <v>4.42</v>
      </c>
      <c r="AF322" s="978">
        <v>9.1</v>
      </c>
      <c r="AG322" s="978">
        <v>41.099999999999994</v>
      </c>
      <c r="AH322" s="978">
        <v>594.20000000000005</v>
      </c>
      <c r="AI322" s="978">
        <v>7.5200000000000005</v>
      </c>
      <c r="AJ322" s="978">
        <v>43.8</v>
      </c>
      <c r="AK322" s="978">
        <v>8</v>
      </c>
      <c r="AL322" s="991">
        <v>7170</v>
      </c>
      <c r="AM322" s="985">
        <v>0.2</v>
      </c>
      <c r="AN322" s="978">
        <v>0.34</v>
      </c>
      <c r="AO322" s="838">
        <f>IF(U322="n/a","n/a",IF(AA322&lt;0,"n/a",IF(AA322="n/a","n/a",J322+U322-AA322)))</f>
        <v>-11.108018062151553</v>
      </c>
      <c r="AP322" s="839">
        <f>IF(U322="n/a","n/a",J322+U322)</f>
        <v>11.112494758361267</v>
      </c>
      <c r="AQ322" s="1001">
        <f>IF(OR(AC322&lt;0.01,AF322="n/a"),"n/a",(I322/SQRT(22.5*AC322*(I322/AF322))-1)*100)</f>
        <v>199.78263730514749</v>
      </c>
      <c r="AR322" s="738">
        <f>INDEX(Historical!$C$7:$C$1442,MATCH(B322,Historical!$B$7:$B$1449,0))*IF(AH322="n/a",1.03,IF(AH322&lt;0,1.01,IF(AH322&gt;10,1.1,(1+AH322/100))))</f>
        <v>0.58080000000000009</v>
      </c>
      <c r="AS322" s="999">
        <f>IF($AI322="n/a",1.03*AR322,IF($AI322&lt;0,1.01*AR322,IF($AI322&gt;10,1.1*AR322,(1+$AI322/100)*AR322)))</f>
        <v>0.62447616000000006</v>
      </c>
      <c r="AT322" s="999">
        <f>IF($AK322="n/a",1.03*AS322,IF($AK322&lt;0,1.01*AS322,IF($AK322&gt;10,1.1*AS322,(1+$AK322/100)*AS322)))</f>
        <v>0.67443425280000013</v>
      </c>
      <c r="AU322" s="999">
        <f>IF($AK322="n/a",1.03*AT322,IF($AK322&lt;0,1.01*AT322,IF($AK322&gt;10,1.1*AT322,(1+$AK322/100)*AT322)))</f>
        <v>0.72838899302400018</v>
      </c>
      <c r="AV322" s="999">
        <f>IF($AK322="n/a",1.03*AU322,IF($AK322&lt;0,1.01*AU322,IF($AK322&gt;10,1.1*AU322,(1+$AK322/100)*AU322)))</f>
        <v>0.78666011246592027</v>
      </c>
      <c r="AW322" s="738">
        <f>SUM(AR322:AV322)</f>
        <v>3.3947595182899208</v>
      </c>
      <c r="AX322" s="846">
        <f>AW322/I322*100</f>
        <v>7.8346630932146804</v>
      </c>
      <c r="AY322" s="1080">
        <v>1</v>
      </c>
      <c r="AZ322" s="985">
        <v>15.98</v>
      </c>
      <c r="BA322" s="985">
        <v>-10.35</v>
      </c>
      <c r="BB322" s="985">
        <v>2.78</v>
      </c>
      <c r="BC322" s="985">
        <v>-2.59</v>
      </c>
      <c r="BE322" s="700">
        <v>1998</v>
      </c>
      <c r="BF322" s="1013">
        <f>IF(BE322&gt;2008,0,IF(BE322&gt;2001,1,IF(BE322&gt;1990,2,IF(BE322&gt;1980,3,IF(BE322&gt;1973,4,IF(BE322&gt;1970,5,IF(BE322&gt;1960,6,IF(BE322&gt;1958,7,IF(BE322&gt;1953,8,9)))))))))</f>
        <v>2</v>
      </c>
      <c r="BG322" s="995">
        <v>20.8</v>
      </c>
    </row>
    <row r="323" spans="1:59" ht="11.25" customHeight="1" x14ac:dyDescent="0.2">
      <c r="A323" s="976" t="s">
        <v>1251</v>
      </c>
      <c r="B323" s="988" t="s">
        <v>1252</v>
      </c>
      <c r="C323" s="1070" t="s">
        <v>247</v>
      </c>
      <c r="D323" s="1070" t="s">
        <v>4420</v>
      </c>
      <c r="E323" s="828">
        <v>8</v>
      </c>
      <c r="F323" s="1148">
        <v>479</v>
      </c>
      <c r="G323" s="1273" t="s">
        <v>106</v>
      </c>
      <c r="H323" s="1273" t="s">
        <v>106</v>
      </c>
      <c r="I323" s="987">
        <v>33.880000000000003</v>
      </c>
      <c r="J323" s="738">
        <f>(M323/I323)*100</f>
        <v>1.3223140495867769</v>
      </c>
      <c r="K323" s="990">
        <v>0.112</v>
      </c>
      <c r="L323" s="1000">
        <v>4</v>
      </c>
      <c r="M323" s="729">
        <f>K323*L323</f>
        <v>0.44800000000000001</v>
      </c>
      <c r="N323" s="983" t="s">
        <v>164</v>
      </c>
      <c r="O323" s="831">
        <v>9.35E-2</v>
      </c>
      <c r="P323" s="694">
        <v>43166</v>
      </c>
      <c r="Q323" s="694">
        <v>43192</v>
      </c>
      <c r="R323" s="729">
        <f>(K323-O323)/O323*100</f>
        <v>19.786096256684495</v>
      </c>
      <c r="S323" s="795">
        <f>IF(INDEX(Historical!$D$7:$D$1442,MATCH(B323,Historical!$B$7:$B$1449,0))=0,"n/a",(INDEX(Historical!$C$7:$C$1442,MATCH(B323,Historical!$B$7:$B$1449,0))/INDEX(Historical!$D$7:$D$1442,MATCH(B323,Historical!$B$7:$B$1449,0))-1)*100)</f>
        <v>24.965132496513263</v>
      </c>
      <c r="T323" s="795">
        <f>IF(INDEX(Historical!$F$7:$F$1442,MATCH(B323,Historical!$B$7:$B$1449,0))=0,"n/a",((INDEX(Historical!$C$7:$C$1442,MATCH(B323,Historical!$B$7:$B$1449,0))/INDEX(Historical!$F$7:$F$1442,MATCH(B323,Historical!$B$7:$B$1449,0)))^(1/3)-1)*100)</f>
        <v>19.885931490189002</v>
      </c>
      <c r="U323" s="795">
        <f>IF(INDEX(Historical!$H$7:$H$1442,MATCH(B323,Historical!$B$7:$B$1449,0))=0,"n/a",((INDEX(Historical!$C$7:$C$1442,MATCH(B323,Historical!$B$7:$B$1449,0))/INDEX(Historical!$H$7:$H$1442,MATCH(B323,Historical!$B$7:$B$1449,0)))^(1/5)-1)*100)</f>
        <v>20.005486466738365</v>
      </c>
      <c r="V323" s="795" t="str">
        <f>IF(INDEX(Historical!$O$7:$O$1442,MATCH(B323,Historical!$B$7:$B$1449,0))=0,"n/a",((INDEX(Historical!$C$7:$C$1442,MATCH(B323,Historical!$B$7:$B$1449,0))/INDEX(Historical!$O$7:$O$1442,MATCH(B323,Historical!$B$7:$B$1449,0)))^(1/10)-1)*100)</f>
        <v>n/a</v>
      </c>
      <c r="W323" s="796" t="str">
        <f>IF(OR(U323&lt;=0,U323="n/a",V323&lt;=0,V323="n/a"),"n/a",U323/V323)</f>
        <v>n/a</v>
      </c>
      <c r="X323" s="797">
        <f>IF(OR(AJ323&lt;=0,AJ323="n/a",U323&lt;=0,U323="n/a"),"n/a",U323/AJ323)</f>
        <v>4.6524387131949689</v>
      </c>
      <c r="Y323" s="752"/>
      <c r="Z323" s="738">
        <f>IF(OR(AC323&lt;0.01,AC323="n/a"),"n/a",M323/AC323*100)</f>
        <v>27.654320987654319</v>
      </c>
      <c r="AA323" s="999">
        <f>IF(OR(AC323&lt;0.01,AC323="n/a"),"n/a",I323/AC323)</f>
        <v>20.913580246913579</v>
      </c>
      <c r="AB323" s="1000">
        <v>9</v>
      </c>
      <c r="AC323" s="978">
        <v>1.62</v>
      </c>
      <c r="AD323" s="978">
        <v>1.78</v>
      </c>
      <c r="AE323" s="978">
        <v>2.5</v>
      </c>
      <c r="AF323" s="978">
        <v>3.62</v>
      </c>
      <c r="AG323" s="978">
        <v>17.5</v>
      </c>
      <c r="AH323" s="978">
        <v>9.9</v>
      </c>
      <c r="AI323" s="978">
        <v>12.13</v>
      </c>
      <c r="AJ323" s="978">
        <v>4.3</v>
      </c>
      <c r="AK323" s="978">
        <v>11.700000000000001</v>
      </c>
      <c r="AL323" s="991">
        <v>7040</v>
      </c>
      <c r="AM323" s="985">
        <v>8.4</v>
      </c>
      <c r="AN323" s="978">
        <v>0.45</v>
      </c>
      <c r="AO323" s="838">
        <f>IF(U323="n/a","n/a",IF(AA323&lt;0,"n/a",IF(AA323="n/a","n/a",J323+U323-AA323)))</f>
        <v>0.41422026941156176</v>
      </c>
      <c r="AP323" s="839">
        <f>IF(U323="n/a","n/a",J323+U323)</f>
        <v>21.327800516325141</v>
      </c>
      <c r="AQ323" s="1001">
        <f>IF(OR(AC323&lt;0.01,AF323="n/a"),"n/a",(I323/SQRT(22.5*AC323*(I323/AF323))-1)*100)</f>
        <v>83.432894776660518</v>
      </c>
      <c r="AR323" s="738">
        <f>INDEX(Historical!$C$7:$C$1442,MATCH(B323,Historical!$B$7:$B$1449,0))*IF(AH323="n/a",1.03,IF(AH323&lt;0,1.01,IF(AH323&gt;10,1.1,(1+AH323/100))))</f>
        <v>0.49235200000000001</v>
      </c>
      <c r="AS323" s="999">
        <f>IF($AI323="n/a",1.03*AR323,IF($AI323&lt;0,1.01*AR323,IF($AI323&gt;10,1.1*AR323,(1+$AI323/100)*AR323)))</f>
        <v>0.54158720000000005</v>
      </c>
      <c r="AT323" s="999">
        <f>IF($AK323="n/a",1.03*AS323,IF($AK323&lt;0,1.01*AS323,IF($AK323&gt;10,1.1*AS323,(1+$AK323/100)*AS323)))</f>
        <v>0.59574592000000015</v>
      </c>
      <c r="AU323" s="999">
        <f>IF($AK323="n/a",1.03*AT323,IF($AK323&lt;0,1.01*AT323,IF($AK323&gt;10,1.1*AT323,(1+$AK323/100)*AT323)))</f>
        <v>0.65532051200000019</v>
      </c>
      <c r="AV323" s="999">
        <f>IF($AK323="n/a",1.03*AU323,IF($AK323&lt;0,1.01*AU323,IF($AK323&gt;10,1.1*AU323,(1+$AK323/100)*AU323)))</f>
        <v>0.72085256320000024</v>
      </c>
      <c r="AW323" s="738">
        <f>SUM(AR323:AV323)</f>
        <v>3.0058581952000005</v>
      </c>
      <c r="AX323" s="846">
        <f>AW323/I323*100</f>
        <v>8.872072595041324</v>
      </c>
      <c r="AY323" s="1080">
        <v>0.78</v>
      </c>
      <c r="AZ323" s="985">
        <v>33.75</v>
      </c>
      <c r="BA323" s="985">
        <v>-1.51</v>
      </c>
      <c r="BB323" s="985">
        <v>6.43</v>
      </c>
      <c r="BC323" s="985">
        <v>13.28</v>
      </c>
      <c r="BE323" s="700">
        <v>2011</v>
      </c>
      <c r="BF323" s="1013">
        <f>IF(BE323&gt;2008,0,IF(BE323&gt;2001,1,IF(BE323&gt;1990,2,IF(BE323&gt;1980,3,IF(BE323&gt;1973,4,IF(BE323&gt;1970,5,IF(BE323&gt;1960,6,IF(BE323&gt;1958,7,IF(BE323&gt;1953,8,9)))))))))</f>
        <v>0</v>
      </c>
      <c r="BG323" s="995">
        <v>11.200000000000001</v>
      </c>
    </row>
    <row r="324" spans="1:59" ht="11.25" customHeight="1" x14ac:dyDescent="0.2">
      <c r="A324" s="984" t="s">
        <v>602</v>
      </c>
      <c r="B324" s="988" t="s">
        <v>603</v>
      </c>
      <c r="C324" s="1070" t="s">
        <v>128</v>
      </c>
      <c r="D324" s="1070" t="s">
        <v>4389</v>
      </c>
      <c r="E324" s="829">
        <v>15</v>
      </c>
      <c r="F324" s="1148">
        <v>230</v>
      </c>
      <c r="G324" s="1078" t="s">
        <v>37</v>
      </c>
      <c r="H324" s="1078" t="s">
        <v>37</v>
      </c>
      <c r="I324" s="987">
        <v>44.44</v>
      </c>
      <c r="J324" s="738">
        <f>(M324/I324)*100</f>
        <v>4.4104410441044104</v>
      </c>
      <c r="K324" s="990">
        <v>0.49</v>
      </c>
      <c r="L324" s="1000">
        <v>4</v>
      </c>
      <c r="M324" s="729">
        <f>K324*L324</f>
        <v>1.96</v>
      </c>
      <c r="N324" s="983" t="s">
        <v>140</v>
      </c>
      <c r="O324" s="831">
        <v>0.48</v>
      </c>
      <c r="P324" s="979">
        <v>42922</v>
      </c>
      <c r="Q324" s="979">
        <v>42948</v>
      </c>
      <c r="R324" s="729">
        <f>(K324-O324)/O324*100</f>
        <v>2.0833333333333353</v>
      </c>
      <c r="S324" s="795">
        <f>IF(INDEX(Historical!$D$7:$D$1442,MATCH(B324,Historical!$B$7:$B$1449,0))=0,"n/a",(INDEX(Historical!$C$7:$C$1442,MATCH(B324,Historical!$B$7:$B$1449,0))/INDEX(Historical!$D$7:$D$1442,MATCH(B324,Historical!$B$7:$B$1449,0))-1)*100)</f>
        <v>1.0309278350515427</v>
      </c>
      <c r="T324" s="795">
        <f>IF(INDEX(Historical!$F$7:$F$1442,MATCH(B324,Historical!$B$7:$B$1449,0))=0,"n/a",((INDEX(Historical!$C$7:$C$1442,MATCH(B324,Historical!$B$7:$B$1449,0))/INDEX(Historical!$F$7:$F$1442,MATCH(B324,Historical!$B$7:$B$1449,0)))^(1/3)-1)*100)</f>
        <v>4.2485419231414134</v>
      </c>
      <c r="U324" s="795">
        <f>IF(INDEX(Historical!$H$7:$H$1442,MATCH(B324,Historical!$B$7:$B$1449,0))=0,"n/a",((INDEX(Historical!$C$7:$C$1442,MATCH(B324,Historical!$B$7:$B$1449,0))/INDEX(Historical!$H$7:$H$1442,MATCH(B324,Historical!$B$7:$B$1449,0)))^(1/5)-1)*100)</f>
        <v>6.6580269300007711</v>
      </c>
      <c r="V324" s="795">
        <f>IF(INDEX(Historical!$O$7:$O$1442,MATCH(B324,Historical!$B$7:$B$1449,0))=0,"n/a",((INDEX(Historical!$C$7:$C$1442,MATCH(B324,Historical!$B$7:$B$1449,0))/INDEX(Historical!$O$7:$O$1442,MATCH(B324,Historical!$B$7:$B$1449,0)))^(1/10)-1)*100)</f>
        <v>9.0385863261510444</v>
      </c>
      <c r="W324" s="796">
        <f>IF(OR(U324&lt;=0,U324="n/a",V324&lt;=0,V324="n/a"),"n/a",U324/V324)</f>
        <v>0.73662259669272845</v>
      </c>
      <c r="X324" s="797" t="str">
        <f>IF(OR(AJ324&lt;=0,AJ324="n/a",U324&lt;=0,U324="n/a"),"n/a",U324/AJ324)</f>
        <v>n/a</v>
      </c>
      <c r="Y324" s="763" t="s">
        <v>4462</v>
      </c>
      <c r="Z324" s="738">
        <f>IF(OR(AC324&lt;0.01,AC324="n/a"),"n/a",M324/AC324*100)</f>
        <v>77.470355731225311</v>
      </c>
      <c r="AA324" s="999">
        <f>IF(OR(AC324&lt;0.01,AC324="n/a"),"n/a",I324/AC324)</f>
        <v>17.565217391304348</v>
      </c>
      <c r="AB324" s="1000">
        <v>5</v>
      </c>
      <c r="AC324" s="978">
        <v>2.5299999999999998</v>
      </c>
      <c r="AD324" s="978">
        <v>2.9</v>
      </c>
      <c r="AE324" s="978">
        <v>1.64</v>
      </c>
      <c r="AF324" s="978">
        <v>4</v>
      </c>
      <c r="AG324" s="978">
        <v>33.900000000000006</v>
      </c>
      <c r="AH324" s="978">
        <v>-1</v>
      </c>
      <c r="AI324" s="978">
        <v>5.57</v>
      </c>
      <c r="AJ324" s="978">
        <v>-0.3</v>
      </c>
      <c r="AK324" s="978">
        <v>6.05</v>
      </c>
      <c r="AL324" s="991">
        <v>26660</v>
      </c>
      <c r="AM324" s="985">
        <v>0.1</v>
      </c>
      <c r="AN324" s="978">
        <v>2.29</v>
      </c>
      <c r="AO324" s="838">
        <f>IF(U324="n/a","n/a",IF(AA324&lt;0,"n/a",IF(AA324="n/a","n/a",J324+U324-AA324)))</f>
        <v>-6.4967494171991653</v>
      </c>
      <c r="AP324" s="839">
        <f>IF(U324="n/a","n/a",J324+U324)</f>
        <v>11.068467974105182</v>
      </c>
      <c r="AQ324" s="1001">
        <f>IF(OR(AC324&lt;0.01,AF324="n/a"),"n/a",(I324/SQRT(22.5*AC324*(I324/AF324))-1)*100)</f>
        <v>76.711779856625924</v>
      </c>
      <c r="AR324" s="738">
        <f>INDEX(Historical!$C$7:$C$1442,MATCH(B324,Historical!$B$7:$B$1449,0))*IF(AH324="n/a",1.03,IF(AH324&lt;0,1.01,IF(AH324&gt;10,1.1,(1+AH324/100))))</f>
        <v>1.9796</v>
      </c>
      <c r="AS324" s="999">
        <f>IF($AI324="n/a",1.03*AR324,IF($AI324&lt;0,1.01*AR324,IF($AI324&gt;10,1.1*AR324,(1+$AI324/100)*AR324)))</f>
        <v>2.0898637200000003</v>
      </c>
      <c r="AT324" s="999">
        <f>IF($AK324="n/a",1.03*AS324,IF($AK324&lt;0,1.01*AS324,IF($AK324&gt;10,1.1*AS324,(1+$AK324/100)*AS324)))</f>
        <v>2.2163004750600002</v>
      </c>
      <c r="AU324" s="999">
        <f>IF($AK324="n/a",1.03*AT324,IF($AK324&lt;0,1.01*AT324,IF($AK324&gt;10,1.1*AT324,(1+$AK324/100)*AT324)))</f>
        <v>2.35038665380113</v>
      </c>
      <c r="AV324" s="999">
        <f>IF($AK324="n/a",1.03*AU324,IF($AK324&lt;0,1.01*AU324,IF($AK324&gt;10,1.1*AU324,(1+$AK324/100)*AU324)))</f>
        <v>2.4925850463560986</v>
      </c>
      <c r="AW324" s="738">
        <f>SUM(AR324:AV324)</f>
        <v>11.128735895217229</v>
      </c>
      <c r="AX324" s="846">
        <f>AW324/I324*100</f>
        <v>25.042159980236789</v>
      </c>
      <c r="AY324" s="1080">
        <v>0.71</v>
      </c>
      <c r="AZ324" s="985">
        <v>22.02</v>
      </c>
      <c r="BA324" s="985">
        <v>-24.69</v>
      </c>
      <c r="BB324" s="985">
        <v>8.42</v>
      </c>
      <c r="BC324" s="985">
        <v>2.09</v>
      </c>
      <c r="BE324" s="700">
        <v>2005</v>
      </c>
      <c r="BF324" s="1013">
        <f>IF(BE324&gt;2008,0,IF(BE324&gt;2001,1,IF(BE324&gt;1990,2,IF(BE324&gt;1980,3,IF(BE324&gt;1973,4,IF(BE324&gt;1970,5,IF(BE324&gt;1960,6,IF(BE324&gt;1958,7,IF(BE324&gt;1953,8,9)))))))))</f>
        <v>1</v>
      </c>
      <c r="BG324" s="995">
        <v>7.1</v>
      </c>
    </row>
    <row r="325" spans="1:59" ht="11.25" customHeight="1" x14ac:dyDescent="0.2">
      <c r="A325" s="984" t="s">
        <v>3859</v>
      </c>
      <c r="B325" s="988" t="s">
        <v>3860</v>
      </c>
      <c r="C325" s="1070" t="s">
        <v>179</v>
      </c>
      <c r="D325" s="1070" t="s">
        <v>4399</v>
      </c>
      <c r="E325" s="828">
        <v>6</v>
      </c>
      <c r="F325" s="1148">
        <v>771</v>
      </c>
      <c r="G325" s="1089" t="s">
        <v>106</v>
      </c>
      <c r="H325" s="1089" t="s">
        <v>106</v>
      </c>
      <c r="I325" s="987">
        <v>22.69</v>
      </c>
      <c r="J325" s="738">
        <f>(M325/I325)*100</f>
        <v>9.6959012780960787</v>
      </c>
      <c r="K325" s="990">
        <v>0.55000000000000004</v>
      </c>
      <c r="L325" s="1000">
        <v>4</v>
      </c>
      <c r="M325" s="729">
        <f>K325*L325</f>
        <v>2.2000000000000002</v>
      </c>
      <c r="N325" s="983" t="s">
        <v>560</v>
      </c>
      <c r="O325" s="831">
        <v>0.53</v>
      </c>
      <c r="P325" s="973">
        <v>43503</v>
      </c>
      <c r="Q325" s="973">
        <v>43509</v>
      </c>
      <c r="R325" s="729">
        <f>(K325-O325)/O325*100</f>
        <v>3.7735849056603805</v>
      </c>
      <c r="S325" s="795">
        <f>IF(INDEX(Historical!$D$7:$D$1442,MATCH(B325,Historical!$B$7:$B$1449,0))=0,"n/a",(INDEX(Historical!$C$7:$C$1442,MATCH(B325,Historical!$B$7:$B$1449,0))/INDEX(Historical!$D$7:$D$1442,MATCH(B325,Historical!$B$7:$B$1449,0))-1)*100)</f>
        <v>4.75836431226766</v>
      </c>
      <c r="T325" s="795">
        <f>IF(INDEX(Historical!$F$7:$F$1442,MATCH(B325,Historical!$B$7:$B$1449,0))=0,"n/a",((INDEX(Historical!$C$7:$C$1442,MATCH(B325,Historical!$B$7:$B$1449,0))/INDEX(Historical!$F$7:$F$1442,MATCH(B325,Historical!$B$7:$B$1449,0)))^(1/3)-1)*100)</f>
        <v>5.8616864915257416</v>
      </c>
      <c r="U325" s="795" t="str">
        <f>IF(INDEX(Historical!$H$7:$H$1442,MATCH(B325,Historical!$B$7:$B$1449,0))=0,"n/a",((INDEX(Historical!$C$7:$C$1442,MATCH(B325,Historical!$B$7:$B$1449,0))/INDEX(Historical!$H$7:$H$1442,MATCH(B325,Historical!$B$7:$B$1449,0)))^(1/5)-1)*100)</f>
        <v>n/a</v>
      </c>
      <c r="V325" s="795" t="str">
        <f>IF(INDEX(Historical!$O$7:$O$1442,MATCH(B325,Historical!$B$7:$B$1449,0))=0,"n/a",((INDEX(Historical!$C$7:$C$1442,MATCH(B325,Historical!$B$7:$B$1449,0))/INDEX(Historical!$O$7:$O$1442,MATCH(B325,Historical!$B$7:$B$1449,0)))^(1/10)-1)*100)</f>
        <v>n/a</v>
      </c>
      <c r="W325" s="796" t="str">
        <f>IF(OR(U325&lt;=0,U325="n/a",V325&lt;=0,V325="n/a"),"n/a",U325/V325)</f>
        <v>n/a</v>
      </c>
      <c r="X325" s="797" t="str">
        <f>IF(OR(AJ325&lt;=0,AJ325="n/a",U325&lt;=0,U325="n/a"),"n/a",U325/AJ325)</f>
        <v>n/a</v>
      </c>
      <c r="Y325" s="989" t="s">
        <v>4088</v>
      </c>
      <c r="Z325" s="738">
        <f>IF(OR(AC325&lt;0.01,AC325="n/a"),"n/a",M325/AC325*100)</f>
        <v>93.220338983050851</v>
      </c>
      <c r="AA325" s="999">
        <f>IF(OR(AC325&lt;0.01,AC325="n/a"),"n/a",I325/AC325)</f>
        <v>9.6144067796610173</v>
      </c>
      <c r="AB325" s="1000">
        <v>12</v>
      </c>
      <c r="AC325" s="978">
        <v>2.36</v>
      </c>
      <c r="AD325" s="978" t="s">
        <v>137</v>
      </c>
      <c r="AE325" s="978">
        <v>3.1</v>
      </c>
      <c r="AF325" s="978">
        <v>1.17</v>
      </c>
      <c r="AG325" s="978">
        <v>13.200000000000001</v>
      </c>
      <c r="AH325" s="978">
        <v>-11</v>
      </c>
      <c r="AI325" s="978">
        <v>18.850000000000001</v>
      </c>
      <c r="AJ325" s="978">
        <v>115.9</v>
      </c>
      <c r="AK325" s="978">
        <v>-0.92999999999999994</v>
      </c>
      <c r="AL325" s="991">
        <v>1040</v>
      </c>
      <c r="AM325" s="985">
        <v>27.36</v>
      </c>
      <c r="AN325" s="978">
        <v>1.37</v>
      </c>
      <c r="AO325" s="838" t="str">
        <f>IF(U325="n/a","n/a",IF(AA325&lt;0,"n/a",IF(AA325="n/a","n/a",J325+U325-AA325)))</f>
        <v>n/a</v>
      </c>
      <c r="AP325" s="839" t="str">
        <f>IF(U325="n/a","n/a",J325+U325)</f>
        <v>n/a</v>
      </c>
      <c r="AQ325" s="1001">
        <f>IF(OR(AC325&lt;0.01,AF325="n/a"),"n/a",(I325/SQRT(22.5*AC325*(I325/AF325))-1)*100)</f>
        <v>-29.292917430969268</v>
      </c>
      <c r="AR325" s="738">
        <f>INDEX(Historical!$C$7:$C$1442,MATCH(B325,Historical!$B$7:$B$1449,0))*IF(AH325="n/a",1.03,IF(AH325&lt;0,1.01,IF(AH325&gt;10,1.1,(1+AH325/100))))</f>
        <v>2.1346350000000003</v>
      </c>
      <c r="AS325" s="999">
        <f>IF($AI325="n/a",1.03*AR325,IF($AI325&lt;0,1.01*AR325,IF($AI325&gt;10,1.1*AR325,(1+$AI325/100)*AR325)))</f>
        <v>2.3480985000000003</v>
      </c>
      <c r="AT325" s="999">
        <f>IF($AK325="n/a",1.03*AS325,IF($AK325&lt;0,1.01*AS325,IF($AK325&gt;10,1.1*AS325,(1+$AK325/100)*AS325)))</f>
        <v>2.3715794850000003</v>
      </c>
      <c r="AU325" s="999">
        <f>IF($AK325="n/a",1.03*AT325,IF($AK325&lt;0,1.01*AT325,IF($AK325&gt;10,1.1*AT325,(1+$AK325/100)*AT325)))</f>
        <v>2.3952952798500005</v>
      </c>
      <c r="AV325" s="999">
        <f>IF($AK325="n/a",1.03*AU325,IF($AK325&lt;0,1.01*AU325,IF($AK325&gt;10,1.1*AU325,(1+$AK325/100)*AU325)))</f>
        <v>2.4192482326485005</v>
      </c>
      <c r="AW325" s="738">
        <f>SUM(AR325:AV325)</f>
        <v>11.668856497498501</v>
      </c>
      <c r="AX325" s="846">
        <f>AW325/I325*100</f>
        <v>51.427309376370644</v>
      </c>
      <c r="AY325" s="1080">
        <v>1.18</v>
      </c>
      <c r="AZ325" s="985">
        <v>26.27</v>
      </c>
      <c r="BA325" s="985">
        <v>-12.7</v>
      </c>
      <c r="BB325" s="985">
        <v>5.21</v>
      </c>
      <c r="BC325" s="985">
        <v>-4.3099999999999996</v>
      </c>
      <c r="BE325" s="700">
        <v>2014</v>
      </c>
      <c r="BF325" s="1013">
        <f>IF(BE325&gt;2008,0,IF(BE325&gt;2001,1,IF(BE325&gt;1990,2,IF(BE325&gt;1980,3,IF(BE325&gt;1973,4,IF(BE325&gt;1970,5,IF(BE325&gt;1960,6,IF(BE325&gt;1958,7,IF(BE325&gt;1953,8,9)))))))))</f>
        <v>0</v>
      </c>
      <c r="BG325" s="995">
        <v>4.7</v>
      </c>
    </row>
    <row r="326" spans="1:59" s="874" customFormat="1" ht="11.25" customHeight="1" x14ac:dyDescent="0.2">
      <c r="A326" s="1064" t="s">
        <v>4438</v>
      </c>
      <c r="B326" s="882" t="s">
        <v>3858</v>
      </c>
      <c r="C326" s="1070" t="s">
        <v>4381</v>
      </c>
      <c r="D326" s="1070" t="s">
        <v>4382</v>
      </c>
      <c r="E326" s="854">
        <v>5</v>
      </c>
      <c r="F326" s="1148">
        <v>855</v>
      </c>
      <c r="G326" s="1272" t="s">
        <v>106</v>
      </c>
      <c r="H326" s="1272" t="s">
        <v>106</v>
      </c>
      <c r="I326" s="855">
        <v>37.5</v>
      </c>
      <c r="J326" s="856">
        <f>(M326/I326)*100</f>
        <v>7.2533333333333339</v>
      </c>
      <c r="K326" s="857">
        <v>0.68</v>
      </c>
      <c r="L326" s="858">
        <v>4</v>
      </c>
      <c r="M326" s="859">
        <f>K326*L326</f>
        <v>2.72</v>
      </c>
      <c r="N326" s="860" t="s">
        <v>289</v>
      </c>
      <c r="O326" s="861">
        <v>0.63</v>
      </c>
      <c r="P326" s="862">
        <v>43447</v>
      </c>
      <c r="Q326" s="862">
        <v>43462</v>
      </c>
      <c r="R326" s="859">
        <f>(K326-O326)/O326*100</f>
        <v>7.936507936507943</v>
      </c>
      <c r="S326" s="795">
        <f>IF(INDEX(Historical!$D$7:$D$1442,MATCH(B326,Historical!$B$7:$B$1449,0))=0,"n/a",(INDEX(Historical!$C$7:$C$1442,MATCH(B326,Historical!$B$7:$B$1449,0))/INDEX(Historical!$D$7:$D$1442,MATCH(B326,Historical!$B$7:$B$1449,0))-1)*100)</f>
        <v>2.8000000000000025</v>
      </c>
      <c r="T326" s="795">
        <f>IF(INDEX(Historical!$F$7:$F$1442,MATCH(B326,Historical!$B$7:$B$1449,0))=0,"n/a",((INDEX(Historical!$C$7:$C$1442,MATCH(B326,Historical!$B$7:$B$1449,0))/INDEX(Historical!$F$7:$F$1442,MATCH(B326,Historical!$B$7:$B$1449,0)))^(1/3)-1)*100)</f>
        <v>5.6393069258270812</v>
      </c>
      <c r="U326" s="795" t="str">
        <f>IF(INDEX(Historical!$H$7:$H$1442,MATCH(B326,Historical!$B$7:$B$1449,0))=0,"n/a",((INDEX(Historical!$C$7:$C$1442,MATCH(B326,Historical!$B$7:$B$1449,0))/INDEX(Historical!$H$7:$H$1442,MATCH(B326,Historical!$B$7:$B$1449,0)))^(1/5)-1)*100)</f>
        <v>n/a</v>
      </c>
      <c r="V326" s="795" t="str">
        <f>IF(INDEX(Historical!$O$7:$O$1442,MATCH(B326,Historical!$B$7:$B$1449,0))=0,"n/a",((INDEX(Historical!$C$7:$C$1442,MATCH(B326,Historical!$B$7:$B$1449,0))/INDEX(Historical!$O$7:$O$1442,MATCH(B326,Historical!$B$7:$B$1449,0)))^(1/10)-1)*100)</f>
        <v>n/a</v>
      </c>
      <c r="W326" s="863" t="str">
        <f>IF(OR(U326&lt;=0,U326="n/a",V326&lt;=0,V326="n/a"),"n/a",U326/V326)</f>
        <v>n/a</v>
      </c>
      <c r="X326" s="864" t="str">
        <f>IF(OR(AJ326&lt;=0,AJ326="n/a",U326&lt;=0,U326="n/a"),"n/a",U326/AJ326)</f>
        <v>n/a</v>
      </c>
      <c r="Y326" s="875"/>
      <c r="Z326" s="856">
        <f>IF(OR(AC326&lt;0.01,AC326="n/a"),"n/a",M326/AC326*100)</f>
        <v>150.27624309392266</v>
      </c>
      <c r="AA326" s="866">
        <f>IF(OR(AC326&lt;0.01,AC326="n/a"),"n/a",I326/AC326)</f>
        <v>20.718232044198896</v>
      </c>
      <c r="AB326" s="858">
        <v>12</v>
      </c>
      <c r="AC326" s="867">
        <v>1.81</v>
      </c>
      <c r="AD326" s="867">
        <v>1.59</v>
      </c>
      <c r="AE326" s="867">
        <v>7.96</v>
      </c>
      <c r="AF326" s="867">
        <v>3.4</v>
      </c>
      <c r="AG326" s="867">
        <v>16.100000000000001</v>
      </c>
      <c r="AH326" s="867">
        <v>12.3</v>
      </c>
      <c r="AI326" s="867">
        <v>20.41</v>
      </c>
      <c r="AJ326" s="867">
        <v>55.400000000000006</v>
      </c>
      <c r="AK326" s="867">
        <v>13.07</v>
      </c>
      <c r="AL326" s="868">
        <v>7910</v>
      </c>
      <c r="AM326" s="869">
        <v>2.7</v>
      </c>
      <c r="AN326" s="867">
        <v>2.31</v>
      </c>
      <c r="AO326" s="870" t="str">
        <f>IF(U326="n/a","n/a",IF(AA326&lt;0,"n/a",IF(AA326="n/a","n/a",J326+U326-AA326)))</f>
        <v>n/a</v>
      </c>
      <c r="AP326" s="871" t="str">
        <f>IF(U326="n/a","n/a",J326+U326)</f>
        <v>n/a</v>
      </c>
      <c r="AQ326" s="872">
        <f>IF(OR(AC326&lt;0.01,AF326="n/a"),"n/a",(I326/SQRT(22.5*AC326*(I326/AF326))-1)*100)</f>
        <v>76.939398225966698</v>
      </c>
      <c r="AR326" s="738">
        <f>INDEX(Historical!$C$7:$C$1442,MATCH(B326,Historical!$B$7:$B$1449,0))*IF(AH326="n/a",1.03,IF(AH326&lt;0,1.01,IF(AH326&gt;10,1.1,(1+AH326/100))))</f>
        <v>2.827</v>
      </c>
      <c r="AS326" s="866">
        <f>IF($AI326="n/a",1.03*AR326,IF($AI326&lt;0,1.01*AR326,IF($AI326&gt;10,1.1*AR326,(1+$AI326/100)*AR326)))</f>
        <v>3.1097000000000001</v>
      </c>
      <c r="AT326" s="866">
        <f>IF($AK326="n/a",1.03*AS326,IF($AK326&lt;0,1.01*AS326,IF($AK326&gt;10,1.1*AS326,(1+$AK326/100)*AS326)))</f>
        <v>3.4206700000000003</v>
      </c>
      <c r="AU326" s="866">
        <f>IF($AK326="n/a",1.03*AT326,IF($AK326&lt;0,1.01*AT326,IF($AK326&gt;10,1.1*AT326,(1+$AK326/100)*AT326)))</f>
        <v>3.7627370000000004</v>
      </c>
      <c r="AV326" s="866">
        <f>IF($AK326="n/a",1.03*AU326,IF($AK326&lt;0,1.01*AU326,IF($AK326&gt;10,1.1*AU326,(1+$AK326/100)*AU326)))</f>
        <v>4.1390107000000009</v>
      </c>
      <c r="AW326" s="856">
        <f>SUM(AR326:AV326)</f>
        <v>17.259117700000001</v>
      </c>
      <c r="AX326" s="873">
        <f>AW326/I326*100</f>
        <v>46.024313866666674</v>
      </c>
      <c r="AY326" s="1081">
        <v>0.6</v>
      </c>
      <c r="AZ326" s="869">
        <v>20.23</v>
      </c>
      <c r="BA326" s="869">
        <v>1.43</v>
      </c>
      <c r="BB326" s="869">
        <v>10.029999999999999</v>
      </c>
      <c r="BC326" s="869">
        <v>8.02</v>
      </c>
      <c r="BD326" s="1033"/>
      <c r="BE326" s="700">
        <v>2014</v>
      </c>
      <c r="BF326" s="1013">
        <f>IF(BE326&gt;2008,0,IF(BE326&gt;2001,1,IF(BE326&gt;1990,2,IF(BE326&gt;1980,3,IF(BE326&gt;1973,4,IF(BE326&gt;1970,5,IF(BE326&gt;1960,6,IF(BE326&gt;1958,7,IF(BE326&gt;1953,8,9)))))))))</f>
        <v>0</v>
      </c>
      <c r="BG326" s="931">
        <v>5.0999999999999996</v>
      </c>
    </row>
    <row r="327" spans="1:59" ht="11.25" customHeight="1" x14ac:dyDescent="0.2">
      <c r="A327" s="984" t="s">
        <v>1537</v>
      </c>
      <c r="B327" s="988" t="s">
        <v>1538</v>
      </c>
      <c r="C327" s="1070" t="s">
        <v>123</v>
      </c>
      <c r="D327" s="1070" t="s">
        <v>4428</v>
      </c>
      <c r="E327" s="829">
        <v>6</v>
      </c>
      <c r="F327" s="1148">
        <v>676</v>
      </c>
      <c r="G327" s="1089" t="s">
        <v>106</v>
      </c>
      <c r="H327" s="1089" t="s">
        <v>106</v>
      </c>
      <c r="I327" s="987">
        <v>12.78</v>
      </c>
      <c r="J327" s="738">
        <f>(M327/I327)*100</f>
        <v>4.0688575899843507</v>
      </c>
      <c r="K327" s="990">
        <v>0.13</v>
      </c>
      <c r="L327" s="1000">
        <v>4</v>
      </c>
      <c r="M327" s="729">
        <f>K327*L327</f>
        <v>0.52</v>
      </c>
      <c r="N327" s="983" t="s">
        <v>169</v>
      </c>
      <c r="O327" s="831">
        <v>0.125</v>
      </c>
      <c r="P327" s="979">
        <v>42824</v>
      </c>
      <c r="Q327" s="979">
        <v>42872</v>
      </c>
      <c r="R327" s="729">
        <f>(K327-O327)/O327*100</f>
        <v>4.0000000000000036</v>
      </c>
      <c r="S327" s="795">
        <f>IF(INDEX(Historical!$D$7:$D$1442,MATCH(B327,Historical!$B$7:$B$1449,0))=0,"n/a",(INDEX(Historical!$C$7:$C$1442,MATCH(B327,Historical!$B$7:$B$1449,0))/INDEX(Historical!$D$7:$D$1442,MATCH(B327,Historical!$B$7:$B$1449,0))-1)*100)</f>
        <v>0.97087378640776656</v>
      </c>
      <c r="T327" s="795">
        <f>IF(INDEX(Historical!$F$7:$F$1442,MATCH(B327,Historical!$B$7:$B$1449,0))=0,"n/a",((INDEX(Historical!$C$7:$C$1442,MATCH(B327,Historical!$B$7:$B$1449,0))/INDEX(Historical!$F$7:$F$1442,MATCH(B327,Historical!$B$7:$B$1449,0)))^(1/3)-1)*100)</f>
        <v>3.4272939158597637</v>
      </c>
      <c r="U327" s="795">
        <f>IF(INDEX(Historical!$H$7:$H$1442,MATCH(B327,Historical!$B$7:$B$1449,0))=0,"n/a",((INDEX(Historical!$C$7:$C$1442,MATCH(B327,Historical!$B$7:$B$1449,0))/INDEX(Historical!$H$7:$H$1442,MATCH(B327,Historical!$B$7:$B$1449,0)))^(1/5)-1)*100)</f>
        <v>5.9223841048812176</v>
      </c>
      <c r="V327" s="795">
        <f>IF(INDEX(Historical!$O$7:$O$1442,MATCH(B327,Historical!$B$7:$B$1449,0))=0,"n/a",((INDEX(Historical!$C$7:$C$1442,MATCH(B327,Historical!$B$7:$B$1449,0))/INDEX(Historical!$O$7:$O$1442,MATCH(B327,Historical!$B$7:$B$1449,0)))^(1/10)-1)*100)</f>
        <v>3.7456949716377919</v>
      </c>
      <c r="W327" s="796">
        <f>IF(OR(U327&lt;=0,U327="n/a",V327&lt;=0,V327="n/a"),"n/a",U327/V327)</f>
        <v>1.5811175628889174</v>
      </c>
      <c r="X327" s="797" t="str">
        <f>IF(OR(AJ327&lt;=0,AJ327="n/a",U327&lt;=0,U327="n/a"),"n/a",U327/AJ327)</f>
        <v>n/a</v>
      </c>
      <c r="Y327" s="763" t="s">
        <v>4457</v>
      </c>
      <c r="Z327" s="738">
        <f>IF(OR(AC327&lt;0.01,AC327="n/a"),"n/a",M327/AC327*100)</f>
        <v>173.33333333333334</v>
      </c>
      <c r="AA327" s="999">
        <f>IF(OR(AC327&lt;0.01,AC327="n/a"),"n/a",I327/AC327)</f>
        <v>42.6</v>
      </c>
      <c r="AB327" s="1000">
        <v>12</v>
      </c>
      <c r="AC327" s="978">
        <v>0.3</v>
      </c>
      <c r="AD327" s="978">
        <v>5.8</v>
      </c>
      <c r="AE327" s="978">
        <v>0.54</v>
      </c>
      <c r="AF327" s="978">
        <v>0.92</v>
      </c>
      <c r="AG327" s="978">
        <v>-13.5</v>
      </c>
      <c r="AH327" s="978">
        <v>32.700000000000003</v>
      </c>
      <c r="AI327" s="978">
        <v>428.46000000000004</v>
      </c>
      <c r="AJ327" s="978">
        <v>-13.8</v>
      </c>
      <c r="AK327" s="978">
        <v>7.37</v>
      </c>
      <c r="AL327" s="991">
        <v>559.66</v>
      </c>
      <c r="AM327" s="985">
        <v>1</v>
      </c>
      <c r="AN327" s="978">
        <v>1.06</v>
      </c>
      <c r="AO327" s="838">
        <f>IF(U327="n/a","n/a",IF(AA327&lt;0,"n/a",IF(AA327="n/a","n/a",J327+U327-AA327)))</f>
        <v>-32.60875830513443</v>
      </c>
      <c r="AP327" s="839">
        <f>IF(U327="n/a","n/a",J327+U327)</f>
        <v>9.9912416948655682</v>
      </c>
      <c r="AQ327" s="1001">
        <f>IF(OR(AC327&lt;0.01,AF327="n/a"),"n/a",(I327/SQRT(22.5*AC327*(I327/AF327))-1)*100)</f>
        <v>31.979796433646122</v>
      </c>
      <c r="AR327" s="738">
        <f>INDEX(Historical!$C$7:$C$1442,MATCH(B327,Historical!$B$7:$B$1449,0))*IF(AH327="n/a",1.03,IF(AH327&lt;0,1.01,IF(AH327&gt;10,1.1,(1+AH327/100))))</f>
        <v>0.57200000000000006</v>
      </c>
      <c r="AS327" s="999">
        <f>IF($AI327="n/a",1.03*AR327,IF($AI327&lt;0,1.01*AR327,IF($AI327&gt;10,1.1*AR327,(1+$AI327/100)*AR327)))</f>
        <v>0.62920000000000009</v>
      </c>
      <c r="AT327" s="999">
        <f>IF($AK327="n/a",1.03*AS327,IF($AK327&lt;0,1.01*AS327,IF($AK327&gt;10,1.1*AS327,(1+$AK327/100)*AS327)))</f>
        <v>0.67557204000000015</v>
      </c>
      <c r="AU327" s="999">
        <f>IF($AK327="n/a",1.03*AT327,IF($AK327&lt;0,1.01*AT327,IF($AK327&gt;10,1.1*AT327,(1+$AK327/100)*AT327)))</f>
        <v>0.72536169934800021</v>
      </c>
      <c r="AV327" s="999">
        <f>IF($AK327="n/a",1.03*AU327,IF($AK327&lt;0,1.01*AU327,IF($AK327&gt;10,1.1*AU327,(1+$AK327/100)*AU327)))</f>
        <v>0.77882085658994793</v>
      </c>
      <c r="AW327" s="738">
        <f>SUM(AR327:AV327)</f>
        <v>3.3809545959379483</v>
      </c>
      <c r="AX327" s="846">
        <f>AW327/I327*100</f>
        <v>26.455043786681916</v>
      </c>
      <c r="AY327" s="1080">
        <v>1.59</v>
      </c>
      <c r="AZ327" s="985">
        <v>37.64</v>
      </c>
      <c r="BA327" s="985">
        <v>-46.42</v>
      </c>
      <c r="BB327" s="985">
        <v>9.58</v>
      </c>
      <c r="BC327" s="985">
        <v>-23.77</v>
      </c>
      <c r="BD327" s="732"/>
      <c r="BE327" s="700">
        <v>2014</v>
      </c>
      <c r="BF327" s="1013">
        <f>IF(BE327&gt;2008,0,IF(BE327&gt;2001,1,IF(BE327&gt;1990,2,IF(BE327&gt;1980,3,IF(BE327&gt;1973,4,IF(BE327&gt;1970,5,IF(BE327&gt;1960,6,IF(BE327&gt;1958,7,IF(BE327&gt;1953,8,9)))))))))</f>
        <v>0</v>
      </c>
      <c r="BG327" s="995">
        <v>-5.3</v>
      </c>
    </row>
    <row r="328" spans="1:59" ht="11.25" customHeight="1" x14ac:dyDescent="0.2">
      <c r="A328" s="976" t="s">
        <v>1103</v>
      </c>
      <c r="B328" s="988" t="s">
        <v>1104</v>
      </c>
      <c r="C328" s="1070" t="s">
        <v>4252</v>
      </c>
      <c r="D328" s="1070" t="s">
        <v>4400</v>
      </c>
      <c r="E328" s="828">
        <v>8</v>
      </c>
      <c r="F328" s="1148">
        <v>468</v>
      </c>
      <c r="G328" s="1136" t="s">
        <v>106</v>
      </c>
      <c r="H328" s="1136" t="s">
        <v>106</v>
      </c>
      <c r="I328" s="987">
        <v>33.26</v>
      </c>
      <c r="J328" s="738">
        <f>(M328/I328)*100</f>
        <v>2.1647624774503909</v>
      </c>
      <c r="K328" s="990">
        <v>0.18</v>
      </c>
      <c r="L328" s="1000">
        <v>4</v>
      </c>
      <c r="M328" s="729">
        <f>K328*L328</f>
        <v>0.72</v>
      </c>
      <c r="N328" s="983" t="s">
        <v>152</v>
      </c>
      <c r="O328" s="831">
        <v>0.155</v>
      </c>
      <c r="P328" s="694">
        <v>43158</v>
      </c>
      <c r="Q328" s="694">
        <v>43188</v>
      </c>
      <c r="R328" s="729">
        <f>(K328-O328)/O328*100</f>
        <v>16.129032258064512</v>
      </c>
      <c r="S328" s="795">
        <f>IF(INDEX(Historical!$D$7:$D$1442,MATCH(B328,Historical!$B$7:$B$1449,0))=0,"n/a",(INDEX(Historical!$C$7:$C$1442,MATCH(B328,Historical!$B$7:$B$1449,0))/INDEX(Historical!$D$7:$D$1442,MATCH(B328,Historical!$B$7:$B$1449,0))-1)*100)</f>
        <v>16.129032258064502</v>
      </c>
      <c r="T328" s="795">
        <f>IF(INDEX(Historical!$F$7:$F$1442,MATCH(B328,Historical!$B$7:$B$1449,0))=0,"n/a",((INDEX(Historical!$C$7:$C$1442,MATCH(B328,Historical!$B$7:$B$1449,0))/INDEX(Historical!$F$7:$F$1442,MATCH(B328,Historical!$B$7:$B$1449,0)))^(1/3)-1)*100)</f>
        <v>14.471424255333186</v>
      </c>
      <c r="U328" s="795">
        <f>IF(INDEX(Historical!$H$7:$H$1442,MATCH(B328,Historical!$B$7:$B$1449,0))=0,"n/a",((INDEX(Historical!$C$7:$C$1442,MATCH(B328,Historical!$B$7:$B$1449,0))/INDEX(Historical!$H$7:$H$1442,MATCH(B328,Historical!$B$7:$B$1449,0)))^(1/5)-1)*100)</f>
        <v>13.045577778664775</v>
      </c>
      <c r="V328" s="795">
        <f>IF(INDEX(Historical!$O$7:$O$1442,MATCH(B328,Historical!$B$7:$B$1449,0))=0,"n/a",((INDEX(Historical!$C$7:$C$1442,MATCH(B328,Historical!$B$7:$B$1449,0))/INDEX(Historical!$O$7:$O$1442,MATCH(B328,Historical!$B$7:$B$1449,0)))^(1/10)-1)*100)</f>
        <v>13.665914413936475</v>
      </c>
      <c r="W328" s="796">
        <f>IF(OR(U328&lt;=0,U328="n/a",V328&lt;=0,V328="n/a"),"n/a",U328/V328)</f>
        <v>0.95460701593161723</v>
      </c>
      <c r="X328" s="797" t="str">
        <f>IF(OR(AJ328&lt;=0,AJ328="n/a",U328&lt;=0,U328="n/a"),"n/a",U328/AJ328)</f>
        <v>n/a</v>
      </c>
      <c r="Y328" s="749"/>
      <c r="Z328" s="738" t="str">
        <f>IF(OR(AC328&lt;0.01,AC328="n/a"),"n/a",M328/AC328*100)</f>
        <v>n/a</v>
      </c>
      <c r="AA328" s="999" t="str">
        <f>IF(OR(AC328&lt;0.01,AC328="n/a"),"n/a",I328/AC328)</f>
        <v>n/a</v>
      </c>
      <c r="AB328" s="1000">
        <v>12</v>
      </c>
      <c r="AC328" s="978">
        <v>-0.83</v>
      </c>
      <c r="AD328" s="978" t="s">
        <v>137</v>
      </c>
      <c r="AE328" s="978">
        <v>2.46</v>
      </c>
      <c r="AF328" s="978">
        <v>2.31</v>
      </c>
      <c r="AG328" s="978">
        <v>-6</v>
      </c>
      <c r="AH328" s="980">
        <v>-117.5</v>
      </c>
      <c r="AI328" s="980">
        <v>16.11</v>
      </c>
      <c r="AJ328" s="978">
        <v>-20.3</v>
      </c>
      <c r="AK328" s="978">
        <v>12.4</v>
      </c>
      <c r="AL328" s="991">
        <v>26770</v>
      </c>
      <c r="AM328" s="985">
        <v>0.1</v>
      </c>
      <c r="AN328" s="978">
        <v>0.46</v>
      </c>
      <c r="AO328" s="838" t="str">
        <f>IF(U328="n/a","n/a",IF(AA328&lt;0,"n/a",IF(AA328="n/a","n/a",J328+U328-AA328)))</f>
        <v>n/a</v>
      </c>
      <c r="AP328" s="839">
        <f>IF(U328="n/a","n/a",J328+U328)</f>
        <v>15.210340256115167</v>
      </c>
      <c r="AQ328" s="1001" t="str">
        <f>IF(OR(AC328&lt;0.01,AF328="n/a"),"n/a",(I328/SQRT(22.5*AC328*(I328/AF328))-1)*100)</f>
        <v>n/a</v>
      </c>
      <c r="AR328" s="738">
        <f>INDEX(Historical!$C$7:$C$1442,MATCH(B328,Historical!$B$7:$B$1449,0))*IF(AH328="n/a",1.03,IF(AH328&lt;0,1.01,IF(AH328&gt;10,1.1,(1+AH328/100))))</f>
        <v>0.72719999999999996</v>
      </c>
      <c r="AS328" s="999">
        <f>IF($AI328="n/a",1.03*AR328,IF($AI328&lt;0,1.01*AR328,IF($AI328&gt;10,1.1*AR328,(1+$AI328/100)*AR328)))</f>
        <v>0.79991999999999996</v>
      </c>
      <c r="AT328" s="999">
        <f>IF($AK328="n/a",1.03*AS328,IF($AK328&lt;0,1.01*AS328,IF($AK328&gt;10,1.1*AS328,(1+$AK328/100)*AS328)))</f>
        <v>0.87991200000000003</v>
      </c>
      <c r="AU328" s="999">
        <f>IF($AK328="n/a",1.03*AT328,IF($AK328&lt;0,1.01*AT328,IF($AK328&gt;10,1.1*AT328,(1+$AK328/100)*AT328)))</f>
        <v>0.96790320000000007</v>
      </c>
      <c r="AV328" s="999">
        <f>IF($AK328="n/a",1.03*AU328,IF($AK328&lt;0,1.01*AU328,IF($AK328&gt;10,1.1*AU328,(1+$AK328/100)*AU328)))</f>
        <v>1.0646935200000001</v>
      </c>
      <c r="AW328" s="738">
        <f>SUM(AR328:AV328)</f>
        <v>4.43962872</v>
      </c>
      <c r="AX328" s="846">
        <f>AW328/I328*100</f>
        <v>13.348252315093207</v>
      </c>
      <c r="AY328" s="1080">
        <v>1.1299999999999999</v>
      </c>
      <c r="AZ328" s="985">
        <v>27.38</v>
      </c>
      <c r="BA328" s="985">
        <v>-9.0300000000000011</v>
      </c>
      <c r="BB328" s="985">
        <v>8.3000000000000007</v>
      </c>
      <c r="BC328" s="985">
        <v>8.0500000000000007</v>
      </c>
      <c r="BE328" s="700">
        <v>2011</v>
      </c>
      <c r="BF328" s="1013">
        <f>IF(BE328&gt;2008,0,IF(BE328&gt;2001,1,IF(BE328&gt;1990,2,IF(BE328&gt;1980,3,IF(BE328&gt;1973,4,IF(BE328&gt;1970,5,IF(BE328&gt;1960,6,IF(BE328&gt;1958,7,IF(BE328&gt;1953,8,9)))))))))</f>
        <v>0</v>
      </c>
      <c r="BG328" s="995">
        <v>-2.8000000000000003</v>
      </c>
    </row>
    <row r="329" spans="1:59" ht="11.25" customHeight="1" x14ac:dyDescent="0.2">
      <c r="A329" s="976" t="s">
        <v>1242</v>
      </c>
      <c r="B329" s="988" t="s">
        <v>1243</v>
      </c>
      <c r="C329" s="1070" t="s">
        <v>247</v>
      </c>
      <c r="D329" s="1070" t="s">
        <v>4396</v>
      </c>
      <c r="E329" s="828">
        <v>8</v>
      </c>
      <c r="F329" s="1148">
        <v>488</v>
      </c>
      <c r="G329" s="1120" t="s">
        <v>106</v>
      </c>
      <c r="H329" s="1120" t="s">
        <v>106</v>
      </c>
      <c r="I329" s="987">
        <v>21.18</v>
      </c>
      <c r="J329" s="738">
        <f>(M329/I329)*100</f>
        <v>2.0774315391879132</v>
      </c>
      <c r="K329" s="990">
        <v>0.11</v>
      </c>
      <c r="L329" s="1000">
        <v>4</v>
      </c>
      <c r="M329" s="729">
        <f>K329*L329</f>
        <v>0.44</v>
      </c>
      <c r="N329" s="983" t="s">
        <v>625</v>
      </c>
      <c r="O329" s="831">
        <v>0.1</v>
      </c>
      <c r="P329" s="973">
        <v>43195</v>
      </c>
      <c r="Q329" s="973">
        <v>43208</v>
      </c>
      <c r="R329" s="729">
        <f>(K329-O329)/O329*100</f>
        <v>9.9999999999999947</v>
      </c>
      <c r="S329" s="795">
        <f>IF(INDEX(Historical!$D$7:$D$1442,MATCH(B329,Historical!$B$7:$B$1449,0))=0,"n/a",(INDEX(Historical!$C$7:$C$1442,MATCH(B329,Historical!$B$7:$B$1449,0))/INDEX(Historical!$D$7:$D$1442,MATCH(B329,Historical!$B$7:$B$1449,0))-1)*100)</f>
        <v>13.157894736842103</v>
      </c>
      <c r="T329" s="795">
        <f>IF(INDEX(Historical!$F$7:$F$1442,MATCH(B329,Historical!$B$7:$B$1449,0))=0,"n/a",((INDEX(Historical!$C$7:$C$1442,MATCH(B329,Historical!$B$7:$B$1449,0))/INDEX(Historical!$F$7:$F$1442,MATCH(B329,Historical!$B$7:$B$1449,0)))^(1/3)-1)*100)</f>
        <v>9.2240238124367213</v>
      </c>
      <c r="U329" s="795">
        <f>IF(INDEX(Historical!$H$7:$H$1442,MATCH(B329,Historical!$B$7:$B$1449,0))=0,"n/a",((INDEX(Historical!$C$7:$C$1442,MATCH(B329,Historical!$B$7:$B$1449,0))/INDEX(Historical!$H$7:$H$1442,MATCH(B329,Historical!$B$7:$B$1449,0)))^(1/5)-1)*100)</f>
        <v>9.3521062182361661</v>
      </c>
      <c r="V329" s="795">
        <f>IF(INDEX(Historical!$O$7:$O$1442,MATCH(B329,Historical!$B$7:$B$1449,0))=0,"n/a",((INDEX(Historical!$C$7:$C$1442,MATCH(B329,Historical!$B$7:$B$1449,0))/INDEX(Historical!$O$7:$O$1442,MATCH(B329,Historical!$B$7:$B$1449,0)))^(1/10)-1)*100)</f>
        <v>7.3027746404503269</v>
      </c>
      <c r="W329" s="796">
        <f>IF(OR(U329&lt;=0,U329="n/a",V329&lt;=0,V329="n/a"),"n/a",U329/V329)</f>
        <v>1.280623691498642</v>
      </c>
      <c r="X329" s="797">
        <f>IF(OR(AJ329&lt;=0,AJ329="n/a",U329&lt;=0,U329="n/a"),"n/a",U329/AJ329)</f>
        <v>0.43906601963550074</v>
      </c>
      <c r="Y329" s="741"/>
      <c r="Z329" s="738">
        <f>IF(OR(AC329&lt;0.01,AC329="n/a"),"n/a",M329/AC329*100)</f>
        <v>24.30939226519337</v>
      </c>
      <c r="AA329" s="999">
        <f>IF(OR(AC329&lt;0.01,AC329="n/a"),"n/a",I329/AC329)</f>
        <v>11.701657458563535</v>
      </c>
      <c r="AB329" s="1000">
        <v>12</v>
      </c>
      <c r="AC329" s="978">
        <v>1.81</v>
      </c>
      <c r="AD329" s="978">
        <v>0.78</v>
      </c>
      <c r="AE329" s="978">
        <v>3.06</v>
      </c>
      <c r="AF329" s="978">
        <v>3.05</v>
      </c>
      <c r="AG329" s="978">
        <v>23.7</v>
      </c>
      <c r="AH329" s="978">
        <v>28.999999999999996</v>
      </c>
      <c r="AI329" s="978">
        <v>6.4799999999999995</v>
      </c>
      <c r="AJ329" s="978">
        <v>21.3</v>
      </c>
      <c r="AK329" s="978">
        <v>15</v>
      </c>
      <c r="AL329" s="991">
        <v>5630</v>
      </c>
      <c r="AM329" s="985">
        <v>0.1</v>
      </c>
      <c r="AN329" s="978">
        <v>0</v>
      </c>
      <c r="AO329" s="838">
        <f>IF(U329="n/a","n/a",IF(AA329&lt;0,"n/a",IF(AA329="n/a","n/a",J329+U329-AA329)))</f>
        <v>-0.27211970113945583</v>
      </c>
      <c r="AP329" s="839">
        <f>IF(U329="n/a","n/a",J329+U329)</f>
        <v>11.429537757424079</v>
      </c>
      <c r="AQ329" s="1001">
        <f>IF(OR(AC329&lt;0.01,AF329="n/a"),"n/a",(I329/SQRT(22.5*AC329*(I329/AF329))-1)*100)</f>
        <v>25.945411894057901</v>
      </c>
      <c r="AR329" s="738">
        <f>INDEX(Historical!$C$7:$C$1442,MATCH(B329,Historical!$B$7:$B$1449,0))*IF(AH329="n/a",1.03,IF(AH329&lt;0,1.01,IF(AH329&gt;10,1.1,(1+AH329/100))))</f>
        <v>0.47300000000000003</v>
      </c>
      <c r="AS329" s="999">
        <f>IF($AI329="n/a",1.03*AR329,IF($AI329&lt;0,1.01*AR329,IF($AI329&gt;10,1.1*AR329,(1+$AI329/100)*AR329)))</f>
        <v>0.50365040000000005</v>
      </c>
      <c r="AT329" s="999">
        <f>IF($AK329="n/a",1.03*AS329,IF($AK329&lt;0,1.01*AS329,IF($AK329&gt;10,1.1*AS329,(1+$AK329/100)*AS329)))</f>
        <v>0.55401544000000014</v>
      </c>
      <c r="AU329" s="999">
        <f>IF($AK329="n/a",1.03*AT329,IF($AK329&lt;0,1.01*AT329,IF($AK329&gt;10,1.1*AT329,(1+$AK329/100)*AT329)))</f>
        <v>0.60941698400000022</v>
      </c>
      <c r="AV329" s="999">
        <f>IF($AK329="n/a",1.03*AU329,IF($AK329&lt;0,1.01*AU329,IF($AK329&gt;10,1.1*AU329,(1+$AK329/100)*AU329)))</f>
        <v>0.67035868240000029</v>
      </c>
      <c r="AW329" s="738">
        <f>SUM(AR329:AV329)</f>
        <v>2.8104415064000006</v>
      </c>
      <c r="AX329" s="846">
        <f>AW329/I329*100</f>
        <v>13.269317782813978</v>
      </c>
      <c r="AY329" s="1080">
        <v>1.18</v>
      </c>
      <c r="AZ329" s="985">
        <v>18.990000000000002</v>
      </c>
      <c r="BA329" s="985">
        <v>-16.650000000000002</v>
      </c>
      <c r="BB329" s="985">
        <v>-1.55</v>
      </c>
      <c r="BC329" s="985">
        <v>-5.8000000000000007</v>
      </c>
      <c r="BE329" s="700">
        <v>2011</v>
      </c>
      <c r="BF329" s="1013">
        <f>IF(BE329&gt;2008,0,IF(BE329&gt;2001,1,IF(BE329&gt;1990,2,IF(BE329&gt;1980,3,IF(BE329&gt;1973,4,IF(BE329&gt;1970,5,IF(BE329&gt;1960,6,IF(BE329&gt;1958,7,IF(BE329&gt;1953,8,9)))))))))</f>
        <v>0</v>
      </c>
      <c r="BG329" s="995">
        <v>20.8</v>
      </c>
    </row>
    <row r="330" spans="1:59" ht="11.25" customHeight="1" x14ac:dyDescent="0.2">
      <c r="A330" s="976" t="s">
        <v>245</v>
      </c>
      <c r="B330" s="988" t="s">
        <v>246</v>
      </c>
      <c r="C330" s="1070" t="s">
        <v>247</v>
      </c>
      <c r="D330" s="1070" t="s">
        <v>4421</v>
      </c>
      <c r="E330" s="828">
        <v>62</v>
      </c>
      <c r="F330" s="1148">
        <v>4</v>
      </c>
      <c r="G330" s="1148" t="s">
        <v>37</v>
      </c>
      <c r="H330" s="1148" t="s">
        <v>37</v>
      </c>
      <c r="I330" s="978">
        <v>99.82</v>
      </c>
      <c r="J330" s="738">
        <f>(M330/I330)*100</f>
        <v>2.8851933480264478</v>
      </c>
      <c r="K330" s="990">
        <v>0.72</v>
      </c>
      <c r="L330" s="1000">
        <v>4</v>
      </c>
      <c r="M330" s="729">
        <f>K330*L330</f>
        <v>2.88</v>
      </c>
      <c r="N330" s="983" t="s">
        <v>164</v>
      </c>
      <c r="O330" s="831">
        <v>0.67500000000000004</v>
      </c>
      <c r="P330" s="694">
        <v>43167</v>
      </c>
      <c r="Q330" s="694">
        <v>43192</v>
      </c>
      <c r="R330" s="729">
        <f>(K330-O330)/O330*100</f>
        <v>6.6666666666666554</v>
      </c>
      <c r="S330" s="795">
        <f>IF(INDEX(Historical!$D$7:$D$1442,MATCH(B330,Historical!$B$7:$B$1449,0))=0,"n/a",(INDEX(Historical!$C$7:$C$1442,MATCH(B330,Historical!$B$7:$B$1449,0))/INDEX(Historical!$D$7:$D$1442,MATCH(B330,Historical!$B$7:$B$1449,0))-1)*100)</f>
        <v>5.6849953401677533</v>
      </c>
      <c r="T330" s="795">
        <f>IF(INDEX(Historical!$F$7:$F$1442,MATCH(B330,Historical!$B$7:$B$1449,0))=0,"n/a",((INDEX(Historical!$C$7:$C$1442,MATCH(B330,Historical!$B$7:$B$1449,0))/INDEX(Historical!$F$7:$F$1442,MATCH(B330,Historical!$B$7:$B$1449,0)))^(1/3)-1)*100)</f>
        <v>5.4174643524898203</v>
      </c>
      <c r="U330" s="795">
        <f>IF(INDEX(Historical!$H$7:$H$1442,MATCH(B330,Historical!$B$7:$B$1449,0))=0,"n/a",((INDEX(Historical!$C$7:$C$1442,MATCH(B330,Historical!$B$7:$B$1449,0))/INDEX(Historical!$H$7:$H$1442,MATCH(B330,Historical!$B$7:$B$1449,0)))^(1/5)-1)*100)</f>
        <v>5.6873286106645882</v>
      </c>
      <c r="V330" s="795">
        <f>IF(INDEX(Historical!$O$7:$O$1442,MATCH(B330,Historical!$B$7:$B$1449,0))=0,"n/a",((INDEX(Historical!$C$7:$C$1442,MATCH(B330,Historical!$B$7:$B$1449,0))/INDEX(Historical!$O$7:$O$1442,MATCH(B330,Historical!$B$7:$B$1449,0)))^(1/10)-1)*100)</f>
        <v>6.3272222648930621</v>
      </c>
      <c r="W330" s="796">
        <f>IF(OR(U330&lt;=0,U330="n/a",V330&lt;=0,V330="n/a"),"n/a",U330/V330)</f>
        <v>0.89886657565691053</v>
      </c>
      <c r="X330" s="797">
        <f>IF(OR(AJ330&lt;=0,AJ330="n/a",U330&lt;=0,U330="n/a"),"n/a",U330/AJ330)</f>
        <v>3.1596270059247713</v>
      </c>
      <c r="Y330" s="988"/>
      <c r="Z330" s="738">
        <f>IF(OR(AC330&lt;0.01,AC330="n/a"),"n/a",M330/AC330*100)</f>
        <v>54.13533834586466</v>
      </c>
      <c r="AA330" s="999">
        <f>IF(OR(AC330&lt;0.01,AC330="n/a"),"n/a",I330/AC330)</f>
        <v>18.763157894736839</v>
      </c>
      <c r="AB330" s="1000">
        <v>12</v>
      </c>
      <c r="AC330" s="978">
        <v>5.32</v>
      </c>
      <c r="AD330" s="978">
        <v>1.49</v>
      </c>
      <c r="AE330" s="978">
        <v>0.79</v>
      </c>
      <c r="AF330" s="978">
        <v>4.0599999999999996</v>
      </c>
      <c r="AG330" s="978">
        <v>20.8</v>
      </c>
      <c r="AH330" s="978">
        <v>-1.5</v>
      </c>
      <c r="AI330" s="978">
        <v>5.5</v>
      </c>
      <c r="AJ330" s="978">
        <v>1.7999999999999998</v>
      </c>
      <c r="AK330" s="978">
        <v>12.6</v>
      </c>
      <c r="AL330" s="991">
        <v>14460</v>
      </c>
      <c r="AM330" s="985">
        <v>0.5</v>
      </c>
      <c r="AN330" s="978">
        <v>0.81</v>
      </c>
      <c r="AO330" s="838">
        <f>IF(U330="n/a","n/a",IF(AA330&lt;0,"n/a",IF(AA330="n/a","n/a",J330+U330-AA330)))</f>
        <v>-10.190635936045803</v>
      </c>
      <c r="AP330" s="839">
        <f>IF(U330="n/a","n/a",J330+U330)</f>
        <v>8.5725219586910359</v>
      </c>
      <c r="AQ330" s="1001">
        <f>IF(OR(AC330&lt;0.01,AF330="n/a"),"n/a",(I330/SQRT(22.5*AC330*(I330/AF330))-1)*100)</f>
        <v>84.002923953375813</v>
      </c>
      <c r="AR330" s="738">
        <f>INDEX(Historical!$C$7:$C$1442,MATCH(B330,Historical!$B$7:$B$1449,0))*IF(AH330="n/a",1.03,IF(AH330&lt;0,1.01,IF(AH330&gt;10,1.1,(1+AH330/100))))</f>
        <v>2.8633500000000001</v>
      </c>
      <c r="AS330" s="999">
        <f>IF($AI330="n/a",1.03*AR330,IF($AI330&lt;0,1.01*AR330,IF($AI330&gt;10,1.1*AR330,(1+$AI330/100)*AR330)))</f>
        <v>3.0208342500000001</v>
      </c>
      <c r="AT330" s="999">
        <f>IF($AK330="n/a",1.03*AS330,IF($AK330&lt;0,1.01*AS330,IF($AK330&gt;10,1.1*AS330,(1+$AK330/100)*AS330)))</f>
        <v>3.3229176750000002</v>
      </c>
      <c r="AU330" s="999">
        <f>IF($AK330="n/a",1.03*AT330,IF($AK330&lt;0,1.01*AT330,IF($AK330&gt;10,1.1*AT330,(1+$AK330/100)*AT330)))</f>
        <v>3.6552094425000003</v>
      </c>
      <c r="AV330" s="999">
        <f>IF($AK330="n/a",1.03*AU330,IF($AK330&lt;0,1.01*AU330,IF($AK330&gt;10,1.1*AU330,(1+$AK330/100)*AU330)))</f>
        <v>4.0207303867500004</v>
      </c>
      <c r="AW330" s="738">
        <f>SUM(AR330:AV330)</f>
        <v>16.883041754250002</v>
      </c>
      <c r="AX330" s="846">
        <f>AW330/I330*100</f>
        <v>16.913486029102387</v>
      </c>
      <c r="AY330" s="1080">
        <v>1.05</v>
      </c>
      <c r="AZ330" s="985">
        <v>16.34</v>
      </c>
      <c r="BA330" s="985">
        <v>-5.7299999999999995</v>
      </c>
      <c r="BB330" s="985">
        <v>1.92</v>
      </c>
      <c r="BC330" s="985">
        <v>3.54</v>
      </c>
      <c r="BE330" s="700">
        <v>1957</v>
      </c>
      <c r="BF330" s="1013">
        <f>IF(BE330&gt;2008,0,IF(BE330&gt;2001,1,IF(BE330&gt;1990,2,IF(BE330&gt;1980,3,IF(BE330&gt;1973,4,IF(BE330&gt;1970,5,IF(BE330&gt;1960,6,IF(BE330&gt;1958,7,IF(BE330&gt;1953,8,9)))))))))</f>
        <v>8</v>
      </c>
      <c r="BG330" s="995">
        <v>5.8000000000000007</v>
      </c>
    </row>
    <row r="331" spans="1:59" ht="11.25" customHeight="1" x14ac:dyDescent="0.2">
      <c r="A331" s="976" t="s">
        <v>1263</v>
      </c>
      <c r="B331" s="988" t="s">
        <v>1264</v>
      </c>
      <c r="C331" s="1070" t="s">
        <v>247</v>
      </c>
      <c r="D331" s="1070" t="s">
        <v>4379</v>
      </c>
      <c r="E331" s="828">
        <v>9</v>
      </c>
      <c r="F331" s="1148">
        <v>349</v>
      </c>
      <c r="G331" s="1148" t="s">
        <v>106</v>
      </c>
      <c r="H331" s="1148" t="s">
        <v>106</v>
      </c>
      <c r="I331" s="987">
        <v>61.03</v>
      </c>
      <c r="J331" s="738">
        <f>(M331/I331)*100</f>
        <v>1.7040799606750776</v>
      </c>
      <c r="K331" s="990">
        <v>0.26</v>
      </c>
      <c r="L331" s="1000">
        <v>4</v>
      </c>
      <c r="M331" s="729">
        <f>K331*L331</f>
        <v>1.04</v>
      </c>
      <c r="N331" s="983" t="s">
        <v>149</v>
      </c>
      <c r="O331" s="831">
        <v>0.25</v>
      </c>
      <c r="P331" s="694">
        <v>43159</v>
      </c>
      <c r="Q331" s="694">
        <v>43174</v>
      </c>
      <c r="R331" s="729">
        <f>(K331-O331)/O331*100</f>
        <v>4.0000000000000036</v>
      </c>
      <c r="S331" s="795">
        <f>IF(INDEX(Historical!$D$7:$D$1442,MATCH(B331,Historical!$B$7:$B$1449,0))=0,"n/a",(INDEX(Historical!$C$7:$C$1442,MATCH(B331,Historical!$B$7:$B$1449,0))/INDEX(Historical!$D$7:$D$1442,MATCH(B331,Historical!$B$7:$B$1449,0))-1)*100)</f>
        <v>7.2164948453608213</v>
      </c>
      <c r="T331" s="795">
        <f>IF(INDEX(Historical!$F$7:$F$1442,MATCH(B331,Historical!$B$7:$B$1449,0))=0,"n/a",((INDEX(Historical!$C$7:$C$1442,MATCH(B331,Historical!$B$7:$B$1449,0))/INDEX(Historical!$F$7:$F$1442,MATCH(B331,Historical!$B$7:$B$1449,0)))^(1/3)-1)*100)</f>
        <v>7.8081885792345762</v>
      </c>
      <c r="U331" s="795">
        <f>IF(INDEX(Historical!$H$7:$H$1442,MATCH(B331,Historical!$B$7:$B$1449,0))=0,"n/a",((INDEX(Historical!$C$7:$C$1442,MATCH(B331,Historical!$B$7:$B$1449,0))/INDEX(Historical!$H$7:$H$1442,MATCH(B331,Historical!$B$7:$B$1449,0)))^(1/5)-1)*100)</f>
        <v>9.8560543306117854</v>
      </c>
      <c r="V331" s="795">
        <f>IF(INDEX(Historical!$O$7:$O$1442,MATCH(B331,Historical!$B$7:$B$1449,0))=0,"n/a",((INDEX(Historical!$C$7:$C$1442,MATCH(B331,Historical!$B$7:$B$1449,0))/INDEX(Historical!$O$7:$O$1442,MATCH(B331,Historical!$B$7:$B$1449,0)))^(1/10)-1)*100)</f>
        <v>8.2663630994641792</v>
      </c>
      <c r="W331" s="796">
        <f>IF(OR(U331&lt;=0,U331="n/a",V331&lt;=0,V331="n/a"),"n/a",U331/V331)</f>
        <v>1.1923084205254242</v>
      </c>
      <c r="X331" s="797">
        <f>IF(OR(AJ331&lt;=0,AJ331="n/a",U331&lt;=0,U331="n/a"),"n/a",U331/AJ331)</f>
        <v>1.071310253327368</v>
      </c>
      <c r="Y331" s="989"/>
      <c r="Z331" s="738">
        <f>IF(OR(AC331&lt;0.01,AC331="n/a"),"n/a",M331/AC331*100)</f>
        <v>13.350449293966623</v>
      </c>
      <c r="AA331" s="999">
        <f>IF(OR(AC331&lt;0.01,AC331="n/a"),"n/a",I331/AC331)</f>
        <v>7.8344030808729137</v>
      </c>
      <c r="AB331" s="1000">
        <v>12</v>
      </c>
      <c r="AC331" s="978">
        <v>7.79</v>
      </c>
      <c r="AD331" s="978" t="s">
        <v>137</v>
      </c>
      <c r="AE331" s="978">
        <v>0.1</v>
      </c>
      <c r="AF331" s="978">
        <v>1.02</v>
      </c>
      <c r="AG331" s="978">
        <v>19.8</v>
      </c>
      <c r="AH331" s="978">
        <v>-2.4</v>
      </c>
      <c r="AI331" s="978">
        <v>1.54</v>
      </c>
      <c r="AJ331" s="978">
        <v>9.1999999999999993</v>
      </c>
      <c r="AK331" s="978">
        <v>-3</v>
      </c>
      <c r="AL331" s="991">
        <v>1160</v>
      </c>
      <c r="AM331" s="986">
        <v>2.9000000000000004</v>
      </c>
      <c r="AN331" s="978">
        <v>2.4900000000000002</v>
      </c>
      <c r="AO331" s="838">
        <f>IF(U331="n/a","n/a",IF(AA331&lt;0,"n/a",IF(AA331="n/a","n/a",J331+U331-AA331)))</f>
        <v>3.7257312104139491</v>
      </c>
      <c r="AP331" s="839">
        <f>IF(U331="n/a","n/a",J331+U331)</f>
        <v>11.560134291286863</v>
      </c>
      <c r="AQ331" s="1001">
        <f>IF(OR(AC331&lt;0.01,AF331="n/a"),"n/a",(I331/SQRT(22.5*AC331*(I331/AF331))-1)*100)</f>
        <v>-40.404731200127522</v>
      </c>
      <c r="AR331" s="738">
        <f>INDEX(Historical!$C$7:$C$1442,MATCH(B331,Historical!$B$7:$B$1449,0))*IF(AH331="n/a",1.03,IF(AH331&lt;0,1.01,IF(AH331&gt;10,1.1,(1+AH331/100))))</f>
        <v>1.0504</v>
      </c>
      <c r="AS331" s="999">
        <f>IF($AI331="n/a",1.03*AR331,IF($AI331&lt;0,1.01*AR331,IF($AI331&gt;10,1.1*AR331,(1+$AI331/100)*AR331)))</f>
        <v>1.0665761600000001</v>
      </c>
      <c r="AT331" s="999">
        <f>IF($AK331="n/a",1.03*AS331,IF($AK331&lt;0,1.01*AS331,IF($AK331&gt;10,1.1*AS331,(1+$AK331/100)*AS331)))</f>
        <v>1.0772419216000002</v>
      </c>
      <c r="AU331" s="999">
        <f>IF($AK331="n/a",1.03*AT331,IF($AK331&lt;0,1.01*AT331,IF($AK331&gt;10,1.1*AT331,(1+$AK331/100)*AT331)))</f>
        <v>1.0880143408160001</v>
      </c>
      <c r="AV331" s="999">
        <f>IF($AK331="n/a",1.03*AU331,IF($AK331&lt;0,1.01*AU331,IF($AK331&gt;10,1.1*AU331,(1+$AK331/100)*AU331)))</f>
        <v>1.0988944842241601</v>
      </c>
      <c r="AW331" s="738">
        <f>SUM(AR331:AV331)</f>
        <v>5.3811269066401604</v>
      </c>
      <c r="AX331" s="846">
        <f>AW331/I331*100</f>
        <v>8.8171831994759309</v>
      </c>
      <c r="AY331" s="1080">
        <v>1.81</v>
      </c>
      <c r="AZ331" s="985">
        <v>25.34</v>
      </c>
      <c r="BA331" s="985">
        <v>-24.8</v>
      </c>
      <c r="BB331" s="985">
        <v>9.6199999999999992</v>
      </c>
      <c r="BC331" s="985">
        <v>-5.92</v>
      </c>
      <c r="BE331" s="700">
        <v>2010</v>
      </c>
      <c r="BF331" s="1013">
        <f>IF(BE331&gt;2008,0,IF(BE331&gt;2001,1,IF(BE331&gt;1990,2,IF(BE331&gt;1980,3,IF(BE331&gt;1973,4,IF(BE331&gt;1970,5,IF(BE331&gt;1960,6,IF(BE331&gt;1958,7,IF(BE331&gt;1953,8,9)))))))))</f>
        <v>0</v>
      </c>
      <c r="BG331" s="995">
        <v>4.7</v>
      </c>
    </row>
    <row r="332" spans="1:59" ht="11.25" customHeight="1" x14ac:dyDescent="0.2">
      <c r="A332" s="976" t="s">
        <v>248</v>
      </c>
      <c r="B332" s="988" t="s">
        <v>249</v>
      </c>
      <c r="C332" s="1070" t="s">
        <v>112</v>
      </c>
      <c r="D332" s="1070" t="s">
        <v>213</v>
      </c>
      <c r="E332" s="828">
        <v>46</v>
      </c>
      <c r="F332" s="1148">
        <v>46</v>
      </c>
      <c r="G332" s="1273" t="s">
        <v>37</v>
      </c>
      <c r="H332" s="1273" t="s">
        <v>37</v>
      </c>
      <c r="I332" s="978">
        <v>34.549999999999997</v>
      </c>
      <c r="J332" s="738">
        <f>(M332/I332)*100</f>
        <v>1.5629522431259046</v>
      </c>
      <c r="K332" s="990">
        <v>0.13500000000000001</v>
      </c>
      <c r="L332" s="1000">
        <v>4</v>
      </c>
      <c r="M332" s="729">
        <f>K332*L332</f>
        <v>0.54</v>
      </c>
      <c r="N332" s="983" t="s">
        <v>250</v>
      </c>
      <c r="O332" s="831">
        <v>0.125</v>
      </c>
      <c r="P332" s="973">
        <v>43418</v>
      </c>
      <c r="Q332" s="973">
        <v>43444</v>
      </c>
      <c r="R332" s="729">
        <f>(K332-O332)/O332*100</f>
        <v>8.0000000000000071</v>
      </c>
      <c r="S332" s="795">
        <f>IF(INDEX(Historical!$D$7:$D$1442,MATCH(B332,Historical!$B$7:$B$1449,0))=0,"n/a",(INDEX(Historical!$C$7:$C$1442,MATCH(B332,Historical!$B$7:$B$1449,0))/INDEX(Historical!$D$7:$D$1442,MATCH(B332,Historical!$B$7:$B$1449,0))-1)*100)</f>
        <v>8.5106382978723296</v>
      </c>
      <c r="T332" s="795">
        <f>IF(INDEX(Historical!$F$7:$F$1442,MATCH(B332,Historical!$B$7:$B$1449,0))=0,"n/a",((INDEX(Historical!$C$7:$C$1442,MATCH(B332,Historical!$B$7:$B$1449,0))/INDEX(Historical!$F$7:$F$1442,MATCH(B332,Historical!$B$7:$B$1449,0)))^(1/3)-1)*100)</f>
        <v>7.9870600425827831</v>
      </c>
      <c r="U332" s="795">
        <f>IF(INDEX(Historical!$H$7:$H$1442,MATCH(B332,Historical!$B$7:$B$1449,0))=0,"n/a",((INDEX(Historical!$C$7:$C$1442,MATCH(B332,Historical!$B$7:$B$1449,0))/INDEX(Historical!$H$7:$H$1442,MATCH(B332,Historical!$B$7:$B$1449,0)))^(1/5)-1)*100)</f>
        <v>9.0966078501449665</v>
      </c>
      <c r="V332" s="795">
        <f>IF(INDEX(Historical!$O$7:$O$1442,MATCH(B332,Historical!$B$7:$B$1449,0))=0,"n/a",((INDEX(Historical!$C$7:$C$1442,MATCH(B332,Historical!$B$7:$B$1449,0))/INDEX(Historical!$O$7:$O$1442,MATCH(B332,Historical!$B$7:$B$1449,0)))^(1/10)-1)*100)</f>
        <v>7.1354063273228352</v>
      </c>
      <c r="W332" s="796">
        <f>IF(OR(U332&lt;=0,U332="n/a",V332&lt;=0,V332="n/a"),"n/a",U332/V332)</f>
        <v>1.274854918256346</v>
      </c>
      <c r="X332" s="797" t="str">
        <f>IF(OR(AJ332&lt;=0,AJ332="n/a",U332&lt;=0,U332="n/a"),"n/a",U332/AJ332)</f>
        <v>n/a</v>
      </c>
      <c r="Y332" s="752"/>
      <c r="Z332" s="738">
        <f>IF(OR(AC332&lt;0.01,AC332="n/a"),"n/a",M332/AC332*100)</f>
        <v>36.241610738255034</v>
      </c>
      <c r="AA332" s="999">
        <f>IF(OR(AC332&lt;0.01,AC332="n/a"),"n/a",I332/AC332)</f>
        <v>23.187919463087248</v>
      </c>
      <c r="AB332" s="1000">
        <v>12</v>
      </c>
      <c r="AC332" s="978">
        <v>1.49</v>
      </c>
      <c r="AD332" s="978">
        <v>1.55</v>
      </c>
      <c r="AE332" s="978">
        <v>2.2000000000000002</v>
      </c>
      <c r="AF332" s="978">
        <v>2.6</v>
      </c>
      <c r="AG332" s="978">
        <v>11.4</v>
      </c>
      <c r="AH332" s="978">
        <v>8.1</v>
      </c>
      <c r="AI332" s="978">
        <v>4.29</v>
      </c>
      <c r="AJ332" s="978">
        <v>-0.8</v>
      </c>
      <c r="AK332" s="978">
        <v>15</v>
      </c>
      <c r="AL332" s="995">
        <v>895.54</v>
      </c>
      <c r="AM332" s="985">
        <v>17.740000000000002</v>
      </c>
      <c r="AN332" s="978">
        <v>0</v>
      </c>
      <c r="AO332" s="838">
        <f>IF(U332="n/a","n/a",IF(AA332&lt;0,"n/a",IF(AA332="n/a","n/a",J332+U332-AA332)))</f>
        <v>-12.528359369816377</v>
      </c>
      <c r="AP332" s="839">
        <f>IF(U332="n/a","n/a",J332+U332)</f>
        <v>10.659560093270871</v>
      </c>
      <c r="AQ332" s="1001">
        <f>IF(OR(AC332&lt;0.01,AF332="n/a"),"n/a",(I332/SQRT(22.5*AC332*(I332/AF332))-1)*100)</f>
        <v>63.691567154039006</v>
      </c>
      <c r="AR332" s="738">
        <f>INDEX(Historical!$C$7:$C$1442,MATCH(B332,Historical!$B$7:$B$1449,0))*IF(AH332="n/a",1.03,IF(AH332&lt;0,1.01,IF(AH332&gt;10,1.1,(1+AH332/100))))</f>
        <v>0.55130999999999997</v>
      </c>
      <c r="AS332" s="999">
        <f>IF($AI332="n/a",1.03*AR332,IF($AI332&lt;0,1.01*AR332,IF($AI332&gt;10,1.1*AR332,(1+$AI332/100)*AR332)))</f>
        <v>0.57496119899999998</v>
      </c>
      <c r="AT332" s="999">
        <f>IF($AK332="n/a",1.03*AS332,IF($AK332&lt;0,1.01*AS332,IF($AK332&gt;10,1.1*AS332,(1+$AK332/100)*AS332)))</f>
        <v>0.63245731890000001</v>
      </c>
      <c r="AU332" s="999">
        <f>IF($AK332="n/a",1.03*AT332,IF($AK332&lt;0,1.01*AT332,IF($AK332&gt;10,1.1*AT332,(1+$AK332/100)*AT332)))</f>
        <v>0.69570305079000005</v>
      </c>
      <c r="AV332" s="999">
        <f>IF($AK332="n/a",1.03*AU332,IF($AK332&lt;0,1.01*AU332,IF($AK332&gt;10,1.1*AU332,(1+$AK332/100)*AU332)))</f>
        <v>0.76527335586900014</v>
      </c>
      <c r="AW332" s="738">
        <f>SUM(AR332:AV332)</f>
        <v>3.2197049245590001</v>
      </c>
      <c r="AX332" s="846">
        <f>AW332/I332*100</f>
        <v>9.3189722852648345</v>
      </c>
      <c r="AY332" s="1080">
        <v>0.93</v>
      </c>
      <c r="AZ332" s="985">
        <v>37.950000000000003</v>
      </c>
      <c r="BA332" s="985">
        <v>-4.34</v>
      </c>
      <c r="BB332" s="985">
        <v>5.08</v>
      </c>
      <c r="BC332" s="985">
        <v>4.96</v>
      </c>
      <c r="BE332" s="700">
        <v>1974</v>
      </c>
      <c r="BF332" s="1013">
        <f>IF(BE332&gt;2008,0,IF(BE332&gt;2001,1,IF(BE332&gt;1990,2,IF(BE332&gt;1980,3,IF(BE332&gt;1973,4,IF(BE332&gt;1970,5,IF(BE332&gt;1960,6,IF(BE332&gt;1958,7,IF(BE332&gt;1953,8,9)))))))))</f>
        <v>4</v>
      </c>
      <c r="BG332" s="995">
        <v>9.4</v>
      </c>
    </row>
    <row r="333" spans="1:59" ht="11.25" customHeight="1" x14ac:dyDescent="0.2">
      <c r="A333" s="984" t="s">
        <v>1257</v>
      </c>
      <c r="B333" s="988" t="s">
        <v>1258</v>
      </c>
      <c r="C333" s="1070" t="s">
        <v>108</v>
      </c>
      <c r="D333" s="1070" t="s">
        <v>4397</v>
      </c>
      <c r="E333" s="828">
        <v>8</v>
      </c>
      <c r="F333" s="1148">
        <v>509</v>
      </c>
      <c r="G333" s="1273" t="s">
        <v>106</v>
      </c>
      <c r="H333" s="1273" t="s">
        <v>106</v>
      </c>
      <c r="I333" s="987">
        <v>198.01</v>
      </c>
      <c r="J333" s="738">
        <f>(M333/I333)*100</f>
        <v>1.6160799959598002</v>
      </c>
      <c r="K333" s="990">
        <v>0.8</v>
      </c>
      <c r="L333" s="1000">
        <v>4</v>
      </c>
      <c r="M333" s="729">
        <f>K333*L333</f>
        <v>3.2</v>
      </c>
      <c r="N333" s="983" t="s">
        <v>289</v>
      </c>
      <c r="O333" s="831">
        <v>0.75</v>
      </c>
      <c r="P333" s="973">
        <v>43250</v>
      </c>
      <c r="Q333" s="973">
        <v>43279</v>
      </c>
      <c r="R333" s="729">
        <f>(K333-O333)/O333*100</f>
        <v>6.6666666666666723</v>
      </c>
      <c r="S333" s="795">
        <f>IF(INDEX(Historical!$D$7:$D$1442,MATCH(B333,Historical!$B$7:$B$1449,0))=0,"n/a",(INDEX(Historical!$C$7:$C$1442,MATCH(B333,Historical!$B$7:$B$1449,0))/INDEX(Historical!$D$7:$D$1442,MATCH(B333,Historical!$B$7:$B$1449,0))-1)*100)</f>
        <v>8.6206896551724199</v>
      </c>
      <c r="T333" s="795">
        <f>IF(INDEX(Historical!$F$7:$F$1442,MATCH(B333,Historical!$B$7:$B$1449,0))=0,"n/a",((INDEX(Historical!$C$7:$C$1442,MATCH(B333,Historical!$B$7:$B$1449,0))/INDEX(Historical!$F$7:$F$1442,MATCH(B333,Historical!$B$7:$B$1449,0)))^(1/3)-1)*100)</f>
        <v>7.2976287935406559</v>
      </c>
      <c r="U333" s="795">
        <f>IF(INDEX(Historical!$H$7:$H$1442,MATCH(B333,Historical!$B$7:$B$1449,0))=0,"n/a",((INDEX(Historical!$C$7:$C$1442,MATCH(B333,Historical!$B$7:$B$1449,0))/INDEX(Historical!$H$7:$H$1442,MATCH(B333,Historical!$B$7:$B$1449,0)))^(1/5)-1)*100)</f>
        <v>8.9711009225780014</v>
      </c>
      <c r="V333" s="795">
        <f>IF(INDEX(Historical!$O$7:$O$1442,MATCH(B333,Historical!$B$7:$B$1449,0))=0,"n/a",((INDEX(Historical!$C$7:$C$1442,MATCH(B333,Historical!$B$7:$B$1449,0))/INDEX(Historical!$O$7:$O$1442,MATCH(B333,Historical!$B$7:$B$1449,0)))^(1/10)-1)*100)</f>
        <v>8.4471771197698544</v>
      </c>
      <c r="W333" s="796">
        <f>IF(OR(U333&lt;=0,U333="n/a",V333&lt;=0,V333="n/a"),"n/a",U333/V333)</f>
        <v>1.0620235370206634</v>
      </c>
      <c r="X333" s="797">
        <f>IF(OR(AJ333&lt;=0,AJ333="n/a",U333&lt;=0,U333="n/a"),"n/a",U333/AJ333)</f>
        <v>1.3001595539968118</v>
      </c>
      <c r="Y333" s="752"/>
      <c r="Z333" s="738">
        <f>IF(OR(AC333&lt;0.01,AC333="n/a"),"n/a",M333/AC333*100)</f>
        <v>13.305613305613306</v>
      </c>
      <c r="AA333" s="999">
        <f>IF(OR(AC333&lt;0.01,AC333="n/a"),"n/a",I333/AC333)</f>
        <v>8.2332640332640334</v>
      </c>
      <c r="AB333" s="1000">
        <v>12</v>
      </c>
      <c r="AC333" s="978">
        <v>24.05</v>
      </c>
      <c r="AD333" s="978">
        <v>1.28</v>
      </c>
      <c r="AE333" s="978">
        <v>1.45</v>
      </c>
      <c r="AF333" s="978">
        <v>1.01</v>
      </c>
      <c r="AG333" s="978">
        <v>6.8000000000000007</v>
      </c>
      <c r="AH333" s="978">
        <v>21.3</v>
      </c>
      <c r="AI333" s="978">
        <v>9.0300000000000011</v>
      </c>
      <c r="AJ333" s="978">
        <v>6.9</v>
      </c>
      <c r="AK333" s="978">
        <v>6.43</v>
      </c>
      <c r="AL333" s="991">
        <v>76310</v>
      </c>
      <c r="AM333" s="985">
        <v>0.4</v>
      </c>
      <c r="AN333" s="978">
        <v>7.08</v>
      </c>
      <c r="AO333" s="838">
        <f>IF(U333="n/a","n/a",IF(AA333&lt;0,"n/a",IF(AA333="n/a","n/a",J333+U333-AA333)))</f>
        <v>2.3539168852737689</v>
      </c>
      <c r="AP333" s="839">
        <f>IF(U333="n/a","n/a",J333+U333)</f>
        <v>10.587180918537802</v>
      </c>
      <c r="AQ333" s="1001">
        <f>IF(OR(AC333&lt;0.01,AF333="n/a"),"n/a",(I333/SQRT(22.5*AC333*(I333/AF333))-1)*100)</f>
        <v>-39.206737677430546</v>
      </c>
      <c r="AR333" s="738">
        <f>INDEX(Historical!$C$7:$C$1442,MATCH(B333,Historical!$B$7:$B$1449,0))*IF(AH333="n/a",1.03,IF(AH333&lt;0,1.01,IF(AH333&gt;10,1.1,(1+AH333/100))))</f>
        <v>3.4650000000000003</v>
      </c>
      <c r="AS333" s="999">
        <f>IF($AI333="n/a",1.03*AR333,IF($AI333&lt;0,1.01*AR333,IF($AI333&gt;10,1.1*AR333,(1+$AI333/100)*AR333)))</f>
        <v>3.7778895000000006</v>
      </c>
      <c r="AT333" s="999">
        <f>IF($AK333="n/a",1.03*AS333,IF($AK333&lt;0,1.01*AS333,IF($AK333&gt;10,1.1*AS333,(1+$AK333/100)*AS333)))</f>
        <v>4.0208077948500005</v>
      </c>
      <c r="AU333" s="999">
        <f>IF($AK333="n/a",1.03*AT333,IF($AK333&lt;0,1.01*AT333,IF($AK333&gt;10,1.1*AT333,(1+$AK333/100)*AT333)))</f>
        <v>4.2793457360588558</v>
      </c>
      <c r="AV333" s="999">
        <f>IF($AK333="n/a",1.03*AU333,IF($AK333&lt;0,1.01*AU333,IF($AK333&gt;10,1.1*AU333,(1+$AK333/100)*AU333)))</f>
        <v>4.5545076668874405</v>
      </c>
      <c r="AW333" s="738">
        <f>SUM(AR333:AV333)</f>
        <v>20.097550697796297</v>
      </c>
      <c r="AX333" s="846">
        <f>AW333/I333*100</f>
        <v>10.14976551578016</v>
      </c>
      <c r="AY333" s="1080">
        <v>1.2</v>
      </c>
      <c r="AZ333" s="985">
        <v>30.53</v>
      </c>
      <c r="BA333" s="985">
        <v>-28.08</v>
      </c>
      <c r="BB333" s="985">
        <v>7.9399999999999995</v>
      </c>
      <c r="BC333" s="985">
        <v>-9.67</v>
      </c>
      <c r="BE333" s="700">
        <v>2011</v>
      </c>
      <c r="BF333" s="1013">
        <f>IF(BE333&gt;2008,0,IF(BE333&gt;2001,1,IF(BE333&gt;1990,2,IF(BE333&gt;1980,3,IF(BE333&gt;1973,4,IF(BE333&gt;1970,5,IF(BE333&gt;1960,6,IF(BE333&gt;1958,7,IF(BE333&gt;1953,8,9)))))))))</f>
        <v>0</v>
      </c>
      <c r="BG333" s="995">
        <v>0.5</v>
      </c>
    </row>
    <row r="334" spans="1:59" ht="11.25" customHeight="1" x14ac:dyDescent="0.2">
      <c r="A334" s="984" t="s">
        <v>3861</v>
      </c>
      <c r="B334" s="988" t="s">
        <v>3862</v>
      </c>
      <c r="C334" s="1070" t="s">
        <v>108</v>
      </c>
      <c r="D334" s="1070" t="s">
        <v>4401</v>
      </c>
      <c r="E334" s="828">
        <v>5</v>
      </c>
      <c r="F334" s="1148">
        <v>838</v>
      </c>
      <c r="G334" s="1118" t="s">
        <v>106</v>
      </c>
      <c r="H334" s="1118" t="s">
        <v>106</v>
      </c>
      <c r="I334" s="987">
        <v>53.34</v>
      </c>
      <c r="J334" s="738">
        <f>(M334/I334)*100</f>
        <v>2.3997000374953128</v>
      </c>
      <c r="K334" s="990">
        <v>0.32</v>
      </c>
      <c r="L334" s="1000">
        <v>4</v>
      </c>
      <c r="M334" s="729">
        <f>K334*L334</f>
        <v>1.28</v>
      </c>
      <c r="N334" s="983" t="s">
        <v>220</v>
      </c>
      <c r="O334" s="831">
        <v>0.28000000000000003</v>
      </c>
      <c r="P334" s="973">
        <v>43371</v>
      </c>
      <c r="Q334" s="973">
        <v>43388</v>
      </c>
      <c r="R334" s="729">
        <f>(K334-O334)/O334*100</f>
        <v>14.285714285714276</v>
      </c>
      <c r="S334" s="795">
        <f>IF(INDEX(Historical!$D$7:$D$1442,MATCH(B334,Historical!$B$7:$B$1449,0))=0,"n/a",(INDEX(Historical!$C$7:$C$1442,MATCH(B334,Historical!$B$7:$B$1449,0))/INDEX(Historical!$D$7:$D$1442,MATCH(B334,Historical!$B$7:$B$1449,0))-1)*100)</f>
        <v>21.739130434782616</v>
      </c>
      <c r="T334" s="795">
        <f>IF(INDEX(Historical!$F$7:$F$1442,MATCH(B334,Historical!$B$7:$B$1449,0))=0,"n/a",((INDEX(Historical!$C$7:$C$1442,MATCH(B334,Historical!$B$7:$B$1449,0))/INDEX(Historical!$F$7:$F$1442,MATCH(B334,Historical!$B$7:$B$1449,0)))^(1/3)-1)*100)</f>
        <v>10.064241629820891</v>
      </c>
      <c r="U334" s="795">
        <f>IF(INDEX(Historical!$H$7:$H$1442,MATCH(B334,Historical!$B$7:$B$1449,0))=0,"n/a",((INDEX(Historical!$C$7:$C$1442,MATCH(B334,Historical!$B$7:$B$1449,0))/INDEX(Historical!$H$7:$H$1442,MATCH(B334,Historical!$B$7:$B$1449,0)))^(1/5)-1)*100)</f>
        <v>9.2388464140373152</v>
      </c>
      <c r="V334" s="795">
        <f>IF(INDEX(Historical!$O$7:$O$1442,MATCH(B334,Historical!$B$7:$B$1449,0))=0,"n/a",((INDEX(Historical!$C$7:$C$1442,MATCH(B334,Historical!$B$7:$B$1449,0))/INDEX(Historical!$O$7:$O$1442,MATCH(B334,Historical!$B$7:$B$1449,0)))^(1/10)-1)*100)</f>
        <v>4.5173891819142664</v>
      </c>
      <c r="W334" s="796">
        <f>IF(OR(U334&lt;=0,U334="n/a",V334&lt;=0,V334="n/a"),"n/a",U334/V334)</f>
        <v>2.0451738918191475</v>
      </c>
      <c r="X334" s="797">
        <f>IF(OR(AJ334&lt;=0,AJ334="n/a",U334&lt;=0,U334="n/a"),"n/a",U334/AJ334)</f>
        <v>2.717307768834504</v>
      </c>
      <c r="Y334" s="989"/>
      <c r="Z334" s="738">
        <f>IF(OR(AC334&lt;0.01,AC334="n/a"),"n/a",M334/AC334*100)</f>
        <v>27.061310782241009</v>
      </c>
      <c r="AA334" s="999">
        <f>IF(OR(AC334&lt;0.01,AC334="n/a"),"n/a",I334/AC334)</f>
        <v>11.276955602536997</v>
      </c>
      <c r="AB334" s="1000">
        <v>12</v>
      </c>
      <c r="AC334" s="978">
        <v>4.7300000000000004</v>
      </c>
      <c r="AD334" s="978">
        <v>1.88</v>
      </c>
      <c r="AE334" s="978">
        <v>3.69</v>
      </c>
      <c r="AF334" s="978">
        <v>1.48</v>
      </c>
      <c r="AG334" s="978">
        <v>10.5</v>
      </c>
      <c r="AH334" s="978">
        <v>18</v>
      </c>
      <c r="AI334" s="978">
        <v>2.87</v>
      </c>
      <c r="AJ334" s="978">
        <v>3.4000000000000004</v>
      </c>
      <c r="AK334" s="978">
        <v>6</v>
      </c>
      <c r="AL334" s="991">
        <v>759.03</v>
      </c>
      <c r="AM334" s="985">
        <v>10</v>
      </c>
      <c r="AN334" s="978">
        <v>0.2</v>
      </c>
      <c r="AO334" s="838">
        <f>IF(U334="n/a","n/a",IF(AA334&lt;0,"n/a",IF(AA334="n/a","n/a",J334+U334-AA334)))</f>
        <v>0.36159084899563076</v>
      </c>
      <c r="AP334" s="839">
        <f>IF(U334="n/a","n/a",J334+U334)</f>
        <v>11.638546451532628</v>
      </c>
      <c r="AQ334" s="1001">
        <f>IF(OR(AC334&lt;0.01,AF334="n/a"),"n/a",(I334/SQRT(22.5*AC334*(I334/AF334))-1)*100)</f>
        <v>-13.873750828592058</v>
      </c>
      <c r="AR334" s="738">
        <f>INDEX(Historical!$C$7:$C$1442,MATCH(B334,Historical!$B$7:$B$1449,0))*IF(AH334="n/a",1.03,IF(AH334&lt;0,1.01,IF(AH334&gt;10,1.1,(1+AH334/100))))</f>
        <v>1.2320000000000002</v>
      </c>
      <c r="AS334" s="999">
        <f>IF($AI334="n/a",1.03*AR334,IF($AI334&lt;0,1.01*AR334,IF($AI334&gt;10,1.1*AR334,(1+$AI334/100)*AR334)))</f>
        <v>1.2673584000000002</v>
      </c>
      <c r="AT334" s="999">
        <f>IF($AK334="n/a",1.03*AS334,IF($AK334&lt;0,1.01*AS334,IF($AK334&gt;10,1.1*AS334,(1+$AK334/100)*AS334)))</f>
        <v>1.3433999040000002</v>
      </c>
      <c r="AU334" s="999">
        <f>IF($AK334="n/a",1.03*AT334,IF($AK334&lt;0,1.01*AT334,IF($AK334&gt;10,1.1*AT334,(1+$AK334/100)*AT334)))</f>
        <v>1.4240038982400003</v>
      </c>
      <c r="AV334" s="999">
        <f>IF($AK334="n/a",1.03*AU334,IF($AK334&lt;0,1.01*AU334,IF($AK334&gt;10,1.1*AU334,(1+$AK334/100)*AU334)))</f>
        <v>1.5094441321344003</v>
      </c>
      <c r="AW334" s="738">
        <f>SUM(AR334:AV334)</f>
        <v>6.7762063343744012</v>
      </c>
      <c r="AX334" s="846">
        <f>AW334/I334*100</f>
        <v>12.703798902089241</v>
      </c>
      <c r="AY334" s="1080">
        <v>1.04</v>
      </c>
      <c r="AZ334" s="985">
        <v>23.18</v>
      </c>
      <c r="BA334" s="985">
        <v>-13.48</v>
      </c>
      <c r="BB334" s="985">
        <v>5.6800000000000006</v>
      </c>
      <c r="BC334" s="985">
        <v>-3.45</v>
      </c>
      <c r="BE334" s="700">
        <v>2014</v>
      </c>
      <c r="BF334" s="1013">
        <f>IF(BE334&gt;2008,0,IF(BE334&gt;2001,1,IF(BE334&gt;1990,2,IF(BE334&gt;1980,3,IF(BE334&gt;1973,4,IF(BE334&gt;1970,5,IF(BE334&gt;1960,6,IF(BE334&gt;1958,7,IF(BE334&gt;1953,8,9)))))))))</f>
        <v>0</v>
      </c>
      <c r="BG334" s="995">
        <v>1.0999999999999999</v>
      </c>
    </row>
    <row r="335" spans="1:59" ht="11.25" customHeight="1" x14ac:dyDescent="0.2">
      <c r="A335" s="984" t="s">
        <v>1259</v>
      </c>
      <c r="B335" s="988" t="s">
        <v>1260</v>
      </c>
      <c r="C335" s="1070" t="s">
        <v>247</v>
      </c>
      <c r="D335" s="1070" t="s">
        <v>4396</v>
      </c>
      <c r="E335" s="828">
        <v>6</v>
      </c>
      <c r="F335" s="1148">
        <v>746</v>
      </c>
      <c r="G335" s="1118" t="s">
        <v>115</v>
      </c>
      <c r="H335" s="1118" t="s">
        <v>115</v>
      </c>
      <c r="I335" s="987">
        <v>21.19</v>
      </c>
      <c r="J335" s="738">
        <f>(M335/I335)*100</f>
        <v>3.020292590844738</v>
      </c>
      <c r="K335" s="990">
        <v>0.16</v>
      </c>
      <c r="L335" s="1000">
        <v>4</v>
      </c>
      <c r="M335" s="729">
        <f>K335*L335</f>
        <v>0.64</v>
      </c>
      <c r="N335" s="983" t="s">
        <v>119</v>
      </c>
      <c r="O335" s="831">
        <v>0.14000000000000001</v>
      </c>
      <c r="P335" s="973">
        <v>43404</v>
      </c>
      <c r="Q335" s="973">
        <v>43437</v>
      </c>
      <c r="R335" s="729">
        <f>(K335-O335)/O335*100</f>
        <v>14.285714285714276</v>
      </c>
      <c r="S335" s="795">
        <f>IF(INDEX(Historical!$D$7:$D$1442,MATCH(B335,Historical!$B$7:$B$1449,0))=0,"n/a",(INDEX(Historical!$C$7:$C$1442,MATCH(B335,Historical!$B$7:$B$1449,0))/INDEX(Historical!$D$7:$D$1442,MATCH(B335,Historical!$B$7:$B$1449,0))-1)*100)</f>
        <v>31.818181818181792</v>
      </c>
      <c r="T335" s="795">
        <f>IF(INDEX(Historical!$F$7:$F$1442,MATCH(B335,Historical!$B$7:$B$1449,0))=0,"n/a",((INDEX(Historical!$C$7:$C$1442,MATCH(B335,Historical!$B$7:$B$1449,0))/INDEX(Historical!$F$7:$F$1442,MATCH(B335,Historical!$B$7:$B$1449,0)))^(1/3)-1)*100)</f>
        <v>32.382118960524586</v>
      </c>
      <c r="U335" s="795">
        <f>IF(INDEX(Historical!$H$7:$H$1442,MATCH(B335,Historical!$B$7:$B$1449,0))=0,"n/a",((INDEX(Historical!$C$7:$C$1442,MATCH(B335,Historical!$B$7:$B$1449,0))/INDEX(Historical!$H$7:$H$1442,MATCH(B335,Historical!$B$7:$B$1449,0)))^(1/5)-1)*100)</f>
        <v>63.264438052790808</v>
      </c>
      <c r="V335" s="795" t="str">
        <f>IF(INDEX(Historical!$O$7:$O$1442,MATCH(B335,Historical!$B$7:$B$1449,0))=0,"n/a",((INDEX(Historical!$C$7:$C$1442,MATCH(B335,Historical!$B$7:$B$1449,0))/INDEX(Historical!$O$7:$O$1442,MATCH(B335,Historical!$B$7:$B$1449,0)))^(1/10)-1)*100)</f>
        <v>n/a</v>
      </c>
      <c r="W335" s="796" t="str">
        <f>IF(OR(U335&lt;=0,U335="n/a",V335&lt;=0,V335="n/a"),"n/a",U335/V335)</f>
        <v>n/a</v>
      </c>
      <c r="X335" s="797">
        <f>IF(OR(AJ335&lt;=0,AJ335="n/a",U335&lt;=0,U335="n/a"),"n/a",U335/AJ335)</f>
        <v>2.2594442161710999</v>
      </c>
      <c r="Y335" s="749"/>
      <c r="Z335" s="738">
        <f>IF(OR(AC335&lt;0.01,AC335="n/a"),"n/a",M335/AC335*100)</f>
        <v>19.335347432024168</v>
      </c>
      <c r="AA335" s="999">
        <f>IF(OR(AC335&lt;0.01,AC335="n/a"),"n/a",I335/AC335)</f>
        <v>6.4018126888217521</v>
      </c>
      <c r="AB335" s="1000">
        <v>12</v>
      </c>
      <c r="AC335" s="978">
        <v>3.31</v>
      </c>
      <c r="AD335" s="978">
        <v>2.66</v>
      </c>
      <c r="AE335" s="978">
        <v>0.32</v>
      </c>
      <c r="AF335" s="978">
        <v>1.04</v>
      </c>
      <c r="AG335" s="978">
        <v>10.4</v>
      </c>
      <c r="AH335" s="978">
        <v>-46.300000000000004</v>
      </c>
      <c r="AI335" s="978">
        <v>15.07</v>
      </c>
      <c r="AJ335" s="978">
        <v>28.000000000000004</v>
      </c>
      <c r="AK335" s="978">
        <v>2.41</v>
      </c>
      <c r="AL335" s="991">
        <v>5000</v>
      </c>
      <c r="AM335" s="985">
        <v>0.33999999999999997</v>
      </c>
      <c r="AN335" s="978">
        <v>1.36</v>
      </c>
      <c r="AO335" s="838">
        <f>IF(U335="n/a","n/a",IF(AA335&lt;0,"n/a",IF(AA335="n/a","n/a",J335+U335-AA335)))</f>
        <v>59.882917954813792</v>
      </c>
      <c r="AP335" s="839">
        <f>IF(U335="n/a","n/a",J335+U335)</f>
        <v>66.284730643635541</v>
      </c>
      <c r="AQ335" s="1001">
        <f>IF(OR(AC335&lt;0.01,AF335="n/a"),"n/a",(I335/SQRT(22.5*AC335*(I335/AF335))-1)*100)</f>
        <v>-45.602756620600601</v>
      </c>
      <c r="AR335" s="738">
        <f>INDEX(Historical!$C$7:$C$1442,MATCH(B335,Historical!$B$7:$B$1449,0))*IF(AH335="n/a",1.03,IF(AH335&lt;0,1.01,IF(AH335&gt;10,1.1,(1+AH335/100))))</f>
        <v>0.58579999999999999</v>
      </c>
      <c r="AS335" s="999">
        <f>IF($AI335="n/a",1.03*AR335,IF($AI335&lt;0,1.01*AR335,IF($AI335&gt;10,1.1*AR335,(1+$AI335/100)*AR335)))</f>
        <v>0.64438000000000006</v>
      </c>
      <c r="AT335" s="999">
        <f>IF($AK335="n/a",1.03*AS335,IF($AK335&lt;0,1.01*AS335,IF($AK335&gt;10,1.1*AS335,(1+$AK335/100)*AS335)))</f>
        <v>0.65990955800000006</v>
      </c>
      <c r="AU335" s="999">
        <f>IF($AK335="n/a",1.03*AT335,IF($AK335&lt;0,1.01*AT335,IF($AK335&gt;10,1.1*AT335,(1+$AK335/100)*AT335)))</f>
        <v>0.67581337834780009</v>
      </c>
      <c r="AV335" s="999">
        <f>IF($AK335="n/a",1.03*AU335,IF($AK335&lt;0,1.01*AU335,IF($AK335&gt;10,1.1*AU335,(1+$AK335/100)*AU335)))</f>
        <v>0.69210048076598207</v>
      </c>
      <c r="AW335" s="738">
        <f>SUM(AR335:AV335)</f>
        <v>3.2580034171137822</v>
      </c>
      <c r="AX335" s="846">
        <f>AW335/I335*100</f>
        <v>15.375193096336867</v>
      </c>
      <c r="AY335" s="1080">
        <v>1.62</v>
      </c>
      <c r="AZ335" s="985">
        <v>13.5</v>
      </c>
      <c r="BA335" s="985">
        <v>-40.229999999999997</v>
      </c>
      <c r="BB335" s="985">
        <v>-0.53</v>
      </c>
      <c r="BC335" s="985">
        <v>-8.4699999999999989</v>
      </c>
      <c r="BE335" s="700">
        <v>2014</v>
      </c>
      <c r="BF335" s="1013">
        <f>IF(BE335&gt;2008,0,IF(BE335&gt;2001,1,IF(BE335&gt;1990,2,IF(BE335&gt;1980,3,IF(BE335&gt;1973,4,IF(BE335&gt;1970,5,IF(BE335&gt;1960,6,IF(BE335&gt;1958,7,IF(BE335&gt;1953,8,9)))))))))</f>
        <v>0</v>
      </c>
      <c r="BG335" s="995">
        <v>2.8000000000000003</v>
      </c>
    </row>
    <row r="336" spans="1:59" s="874" customFormat="1" ht="11.25" customHeight="1" x14ac:dyDescent="0.2">
      <c r="A336" s="853" t="s">
        <v>1249</v>
      </c>
      <c r="B336" s="882" t="s">
        <v>1250</v>
      </c>
      <c r="C336" s="1070" t="s">
        <v>4381</v>
      </c>
      <c r="D336" s="1070" t="s">
        <v>4382</v>
      </c>
      <c r="E336" s="854">
        <v>7</v>
      </c>
      <c r="F336" s="1148">
        <v>649</v>
      </c>
      <c r="G336" s="1272" t="s">
        <v>37</v>
      </c>
      <c r="H336" s="1272" t="s">
        <v>115</v>
      </c>
      <c r="I336" s="855">
        <v>32.06</v>
      </c>
      <c r="J336" s="856">
        <f>(M336/I336)*100</f>
        <v>4.3668122270742344</v>
      </c>
      <c r="K336" s="857">
        <v>0.35</v>
      </c>
      <c r="L336" s="858">
        <v>4</v>
      </c>
      <c r="M336" s="859">
        <f>K336*L336</f>
        <v>1.4</v>
      </c>
      <c r="N336" s="860" t="s">
        <v>266</v>
      </c>
      <c r="O336" s="861">
        <v>0.32</v>
      </c>
      <c r="P336" s="862">
        <v>43453</v>
      </c>
      <c r="Q336" s="862">
        <v>43469</v>
      </c>
      <c r="R336" s="859">
        <f>(K336-O336)/O336*100</f>
        <v>9.3749999999999911</v>
      </c>
      <c r="S336" s="795">
        <f>IF(INDEX(Historical!$D$7:$D$1442,MATCH(B336,Historical!$B$7:$B$1449,0))=0,"n/a",(INDEX(Historical!$C$7:$C$1442,MATCH(B336,Historical!$B$7:$B$1449,0))/INDEX(Historical!$D$7:$D$1442,MATCH(B336,Historical!$B$7:$B$1449,0))-1)*100)</f>
        <v>14.285714285714279</v>
      </c>
      <c r="T336" s="795">
        <f>IF(INDEX(Historical!$F$7:$F$1442,MATCH(B336,Historical!$B$7:$B$1449,0))=0,"n/a",((INDEX(Historical!$C$7:$C$1442,MATCH(B336,Historical!$B$7:$B$1449,0))/INDEX(Historical!$F$7:$F$1442,MATCH(B336,Historical!$B$7:$B$1449,0)))^(1/3)-1)*100)</f>
        <v>12.457688706899894</v>
      </c>
      <c r="U336" s="795">
        <f>IF(INDEX(Historical!$H$7:$H$1442,MATCH(B336,Historical!$B$7:$B$1449,0))=0,"n/a",((INDEX(Historical!$C$7:$C$1442,MATCH(B336,Historical!$B$7:$B$1449,0))/INDEX(Historical!$H$7:$H$1442,MATCH(B336,Historical!$B$7:$B$1449,0)))^(1/5)-1)*100)</f>
        <v>12.040333432430362</v>
      </c>
      <c r="V336" s="795">
        <f>IF(INDEX(Historical!$O$7:$O$1442,MATCH(B336,Historical!$B$7:$B$1449,0))=0,"n/a",((INDEX(Historical!$C$7:$C$1442,MATCH(B336,Historical!$B$7:$B$1449,0))/INDEX(Historical!$O$7:$O$1442,MATCH(B336,Historical!$B$7:$B$1449,0)))^(1/10)-1)*100)</f>
        <v>-3.694051397291731</v>
      </c>
      <c r="W336" s="863" t="str">
        <f>IF(OR(U336&lt;=0,U336="n/a",V336&lt;=0,V336="n/a"),"n/a",U336/V336)</f>
        <v>n/a</v>
      </c>
      <c r="X336" s="864">
        <f>IF(OR(AJ336&lt;=0,AJ336="n/a",U336&lt;=0,U336="n/a"),"n/a",U336/AJ336)</f>
        <v>0.4995988976112184</v>
      </c>
      <c r="Y336" s="865"/>
      <c r="Z336" s="856">
        <f>IF(OR(AC336&lt;0.01,AC336="n/a"),"n/a",M336/AC336*100)</f>
        <v>117.64705882352942</v>
      </c>
      <c r="AA336" s="866">
        <f>IF(OR(AC336&lt;0.01,AC336="n/a"),"n/a",I336/AC336)</f>
        <v>26.941176470588239</v>
      </c>
      <c r="AB336" s="858">
        <v>12</v>
      </c>
      <c r="AC336" s="867">
        <v>1.19</v>
      </c>
      <c r="AD336" s="867" t="s">
        <v>137</v>
      </c>
      <c r="AE336" s="867">
        <v>9.5299999999999994</v>
      </c>
      <c r="AF336" s="867">
        <v>2.27</v>
      </c>
      <c r="AG336" s="867">
        <v>8.4</v>
      </c>
      <c r="AH336" s="867">
        <v>3.5999999999999996</v>
      </c>
      <c r="AI336" s="867">
        <v>8.0500000000000007</v>
      </c>
      <c r="AJ336" s="867">
        <v>24.099999999999998</v>
      </c>
      <c r="AK336" s="867" t="s">
        <v>137</v>
      </c>
      <c r="AL336" s="868">
        <v>1290</v>
      </c>
      <c r="AM336" s="869">
        <v>0.1</v>
      </c>
      <c r="AN336" s="867">
        <v>0.74</v>
      </c>
      <c r="AO336" s="870">
        <f>IF(U336="n/a","n/a",IF(AA336&lt;0,"n/a",IF(AA336="n/a","n/a",J336+U336-AA336)))</f>
        <v>-10.534030811083642</v>
      </c>
      <c r="AP336" s="871">
        <f>IF(U336="n/a","n/a",J336+U336)</f>
        <v>16.407145659504597</v>
      </c>
      <c r="AQ336" s="872">
        <f>IF(OR(AC336&lt;0.01,AF336="n/a"),"n/a",(I336/SQRT(22.5*AC336*(I336/AF336))-1)*100)</f>
        <v>64.865562185591827</v>
      </c>
      <c r="AR336" s="738">
        <f>INDEX(Historical!$C$7:$C$1442,MATCH(B336,Historical!$B$7:$B$1449,0))*IF(AH336="n/a",1.03,IF(AH336&lt;0,1.01,IF(AH336&gt;10,1.1,(1+AH336/100))))</f>
        <v>1.3260800000000001</v>
      </c>
      <c r="AS336" s="866">
        <f>IF($AI336="n/a",1.03*AR336,IF($AI336&lt;0,1.01*AR336,IF($AI336&gt;10,1.1*AR336,(1+$AI336/100)*AR336)))</f>
        <v>1.4328294400000001</v>
      </c>
      <c r="AT336" s="866">
        <f>IF($AK336="n/a",1.03*AS336,IF($AK336&lt;0,1.01*AS336,IF($AK336&gt;10,1.1*AS336,(1+$AK336/100)*AS336)))</f>
        <v>1.4758143232000001</v>
      </c>
      <c r="AU336" s="866">
        <f>IF($AK336="n/a",1.03*AT336,IF($AK336&lt;0,1.01*AT336,IF($AK336&gt;10,1.1*AT336,(1+$AK336/100)*AT336)))</f>
        <v>1.5200887528960001</v>
      </c>
      <c r="AV336" s="866">
        <f>IF($AK336="n/a",1.03*AU336,IF($AK336&lt;0,1.01*AU336,IF($AK336&gt;10,1.1*AU336,(1+$AK336/100)*AU336)))</f>
        <v>1.56569141548288</v>
      </c>
      <c r="AW336" s="856">
        <f>SUM(AR336:AV336)</f>
        <v>7.3205039315788802</v>
      </c>
      <c r="AX336" s="873">
        <f>AW336/I336*100</f>
        <v>22.833761483402622</v>
      </c>
      <c r="AY336" s="1081">
        <v>0.6</v>
      </c>
      <c r="AZ336" s="869">
        <v>41.36</v>
      </c>
      <c r="BA336" s="869">
        <v>-0.22999999999999998</v>
      </c>
      <c r="BB336" s="869">
        <v>6.15</v>
      </c>
      <c r="BC336" s="869">
        <v>13.84</v>
      </c>
      <c r="BD336" s="1033"/>
      <c r="BE336" s="700">
        <v>2013</v>
      </c>
      <c r="BF336" s="1013">
        <f>IF(BE336&gt;2008,0,IF(BE336&gt;2001,1,IF(BE336&gt;1990,2,IF(BE336&gt;1980,3,IF(BE336&gt;1973,4,IF(BE336&gt;1970,5,IF(BE336&gt;1960,6,IF(BE336&gt;1958,7,IF(BE336&gt;1953,8,9)))))))))</f>
        <v>0</v>
      </c>
      <c r="BG336" s="931">
        <v>4.3</v>
      </c>
    </row>
    <row r="337" spans="1:59" ht="11.25" customHeight="1" x14ac:dyDescent="0.2">
      <c r="A337" s="976" t="s">
        <v>381</v>
      </c>
      <c r="B337" s="988" t="s">
        <v>382</v>
      </c>
      <c r="C337" s="1070" t="s">
        <v>112</v>
      </c>
      <c r="D337" s="1070" t="s">
        <v>4394</v>
      </c>
      <c r="E337" s="828">
        <v>47</v>
      </c>
      <c r="F337" s="1148">
        <v>34</v>
      </c>
      <c r="G337" s="1148" t="s">
        <v>106</v>
      </c>
      <c r="H337" s="1148" t="s">
        <v>106</v>
      </c>
      <c r="I337" s="978">
        <v>295.39</v>
      </c>
      <c r="J337" s="738">
        <f>(M337/I337)*100</f>
        <v>1.841633095230035</v>
      </c>
      <c r="K337" s="990">
        <v>1.36</v>
      </c>
      <c r="L337" s="1000">
        <v>4</v>
      </c>
      <c r="M337" s="729">
        <f>K337*L337</f>
        <v>5.44</v>
      </c>
      <c r="N337" s="983" t="s">
        <v>119</v>
      </c>
      <c r="O337" s="831">
        <v>1.28</v>
      </c>
      <c r="P337" s="973">
        <v>43231</v>
      </c>
      <c r="Q337" s="973">
        <v>43252</v>
      </c>
      <c r="R337" s="729">
        <f>(K337-O337)/O337*100</f>
        <v>6.2500000000000053</v>
      </c>
      <c r="S337" s="795">
        <f>IF(INDEX(Historical!$D$7:$D$1442,MATCH(B337,Historical!$B$7:$B$1449,0))=0,"n/a",(INDEX(Historical!$C$7:$C$1442,MATCH(B337,Historical!$B$7:$B$1449,0))/INDEX(Historical!$D$7:$D$1442,MATCH(B337,Historical!$B$7:$B$1449,0))-1)*100)</f>
        <v>5.9288537549407216</v>
      </c>
      <c r="T337" s="795">
        <f>IF(INDEX(Historical!$F$7:$F$1442,MATCH(B337,Historical!$B$7:$B$1449,0))=0,"n/a",((INDEX(Historical!$C$7:$C$1442,MATCH(B337,Historical!$B$7:$B$1449,0))/INDEX(Historical!$F$7:$F$1442,MATCH(B337,Historical!$B$7:$B$1449,0)))^(1/3)-1)*100)</f>
        <v>5.3054143687660371</v>
      </c>
      <c r="U337" s="795">
        <f>IF(INDEX(Historical!$H$7:$H$1442,MATCH(B337,Historical!$B$7:$B$1449,0))=0,"n/a",((INDEX(Historical!$C$7:$C$1442,MATCH(B337,Historical!$B$7:$B$1449,0))/INDEX(Historical!$H$7:$H$1442,MATCH(B337,Historical!$B$7:$B$1449,0)))^(1/5)-1)*100)</f>
        <v>8.3462958501015372</v>
      </c>
      <c r="V337" s="795">
        <f>IF(INDEX(Historical!$O$7:$O$1442,MATCH(B337,Historical!$B$7:$B$1449,0))=0,"n/a",((INDEX(Historical!$C$7:$C$1442,MATCH(B337,Historical!$B$7:$B$1449,0))/INDEX(Historical!$O$7:$O$1442,MATCH(B337,Historical!$B$7:$B$1449,0)))^(1/10)-1)*100)</f>
        <v>13.209613876809122</v>
      </c>
      <c r="W337" s="796">
        <f>IF(OR(U337&lt;=0,U337="n/a",V337&lt;=0,V337="n/a"),"n/a",U337/V337)</f>
        <v>0.63183495959365965</v>
      </c>
      <c r="X337" s="797">
        <f>IF(OR(AJ337&lt;=0,AJ337="n/a",U337&lt;=0,U337="n/a"),"n/a",U337/AJ337)</f>
        <v>9.2736620556683764</v>
      </c>
      <c r="Y337" s="988"/>
      <c r="Z337" s="738">
        <f>IF(OR(AC337&lt;0.01,AC337="n/a"),"n/a",M337/AC337*100)</f>
        <v>39.679066374908828</v>
      </c>
      <c r="AA337" s="999">
        <f>IF(OR(AC337&lt;0.01,AC337="n/a"),"n/a",I337/AC337)</f>
        <v>21.545587162654993</v>
      </c>
      <c r="AB337" s="1000">
        <v>12</v>
      </c>
      <c r="AC337" s="978">
        <v>13.71</v>
      </c>
      <c r="AD337" s="978">
        <v>1.62</v>
      </c>
      <c r="AE337" s="978">
        <v>1.45</v>
      </c>
      <c r="AF337" s="978">
        <v>8.59</v>
      </c>
      <c r="AG337" s="978">
        <v>46.300000000000004</v>
      </c>
      <c r="AH337" s="978">
        <v>1</v>
      </c>
      <c r="AI337" s="978">
        <v>10.76</v>
      </c>
      <c r="AJ337" s="978">
        <v>0.89999999999999991</v>
      </c>
      <c r="AK337" s="978">
        <v>13.3</v>
      </c>
      <c r="AL337" s="991">
        <v>16320</v>
      </c>
      <c r="AM337" s="985">
        <v>1.7000000000000002</v>
      </c>
      <c r="AN337" s="978">
        <v>1.1499999999999999</v>
      </c>
      <c r="AO337" s="838">
        <f>IF(U337="n/a","n/a",IF(AA337&lt;0,"n/a",IF(AA337="n/a","n/a",J337+U337-AA337)))</f>
        <v>-11.35765821732342</v>
      </c>
      <c r="AP337" s="839">
        <f>IF(U337="n/a","n/a",J337+U337)</f>
        <v>10.187928945331572</v>
      </c>
      <c r="AQ337" s="1001">
        <f>IF(OR(AC337&lt;0.01,AF337="n/a"),"n/a",(I337/SQRT(22.5*AC337*(I337/AF337))-1)*100)</f>
        <v>186.80352835827941</v>
      </c>
      <c r="AR337" s="738">
        <f>INDEX(Historical!$C$7:$C$1442,MATCH(B337,Historical!$B$7:$B$1449,0))*IF(AH337="n/a",1.03,IF(AH337&lt;0,1.01,IF(AH337&gt;10,1.1,(1+AH337/100))))</f>
        <v>5.4136000000000006</v>
      </c>
      <c r="AS337" s="999">
        <f>IF($AI337="n/a",1.03*AR337,IF($AI337&lt;0,1.01*AR337,IF($AI337&gt;10,1.1*AR337,(1+$AI337/100)*AR337)))</f>
        <v>5.9549600000000016</v>
      </c>
      <c r="AT337" s="999">
        <f>IF($AK337="n/a",1.03*AS337,IF($AK337&lt;0,1.01*AS337,IF($AK337&gt;10,1.1*AS337,(1+$AK337/100)*AS337)))</f>
        <v>6.5504560000000023</v>
      </c>
      <c r="AU337" s="999">
        <f>IF($AK337="n/a",1.03*AT337,IF($AK337&lt;0,1.01*AT337,IF($AK337&gt;10,1.1*AT337,(1+$AK337/100)*AT337)))</f>
        <v>7.2055016000000034</v>
      </c>
      <c r="AV337" s="999">
        <f>IF($AK337="n/a",1.03*AU337,IF($AK337&lt;0,1.01*AU337,IF($AK337&gt;10,1.1*AU337,(1+$AK337/100)*AU337)))</f>
        <v>7.9260517600000044</v>
      </c>
      <c r="AW337" s="738">
        <f>SUM(AR337:AV337)</f>
        <v>33.050569360000019</v>
      </c>
      <c r="AX337" s="846">
        <f>AW337/I337*100</f>
        <v>11.18879087308305</v>
      </c>
      <c r="AY337" s="1080">
        <v>1.04</v>
      </c>
      <c r="AZ337" s="985">
        <v>19.509999999999998</v>
      </c>
      <c r="BA337" s="985">
        <v>-20.61</v>
      </c>
      <c r="BB337" s="985">
        <v>1.5599999999999998</v>
      </c>
      <c r="BC337" s="985">
        <v>-5.4</v>
      </c>
      <c r="BE337" s="700">
        <v>1972</v>
      </c>
      <c r="BF337" s="1013">
        <f>IF(BE337&gt;2008,0,IF(BE337&gt;2001,1,IF(BE337&gt;1990,2,IF(BE337&gt;1980,3,IF(BE337&gt;1973,4,IF(BE337&gt;1970,5,IF(BE337&gt;1960,6,IF(BE337&gt;1958,7,IF(BE337&gt;1953,8,9)))))))))</f>
        <v>5</v>
      </c>
      <c r="BG337" s="995">
        <v>14.299999999999999</v>
      </c>
    </row>
    <row r="338" spans="1:59" ht="11.25" customHeight="1" x14ac:dyDescent="0.2">
      <c r="A338" s="984" t="s">
        <v>1269</v>
      </c>
      <c r="B338" s="988" t="s">
        <v>1270</v>
      </c>
      <c r="C338" s="1070" t="s">
        <v>108</v>
      </c>
      <c r="D338" s="1070" t="s">
        <v>4401</v>
      </c>
      <c r="E338" s="828">
        <v>6</v>
      </c>
      <c r="F338" s="1148">
        <v>689</v>
      </c>
      <c r="G338" s="1148" t="s">
        <v>106</v>
      </c>
      <c r="H338" s="1148" t="s">
        <v>106</v>
      </c>
      <c r="I338" s="987">
        <v>21.93</v>
      </c>
      <c r="J338" s="738">
        <f>(M338/I338)*100</f>
        <v>4.3775649794801641</v>
      </c>
      <c r="K338" s="990">
        <v>0.24</v>
      </c>
      <c r="L338" s="1000">
        <v>4</v>
      </c>
      <c r="M338" s="729">
        <f>K338*L338</f>
        <v>0.96</v>
      </c>
      <c r="N338" s="983" t="s">
        <v>435</v>
      </c>
      <c r="O338" s="831">
        <v>0.21</v>
      </c>
      <c r="P338" s="694">
        <v>43133</v>
      </c>
      <c r="Q338" s="694">
        <v>43154</v>
      </c>
      <c r="R338" s="729">
        <f>(K338-O338)/O338*100</f>
        <v>14.285714285714285</v>
      </c>
      <c r="S338" s="795">
        <f>IF(INDEX(Historical!$D$7:$D$1442,MATCH(B338,Historical!$B$7:$B$1449,0))=0,"n/a",(INDEX(Historical!$C$7:$C$1442,MATCH(B338,Historical!$B$7:$B$1449,0))/INDEX(Historical!$D$7:$D$1442,MATCH(B338,Historical!$B$7:$B$1449,0))-1)*100)</f>
        <v>19.999999999999996</v>
      </c>
      <c r="T338" s="795">
        <f>IF(INDEX(Historical!$F$7:$F$1442,MATCH(B338,Historical!$B$7:$B$1449,0))=0,"n/a",((INDEX(Historical!$C$7:$C$1442,MATCH(B338,Historical!$B$7:$B$1449,0))/INDEX(Historical!$F$7:$F$1442,MATCH(B338,Historical!$B$7:$B$1449,0)))^(1/3)-1)*100)</f>
        <v>33.886590016433907</v>
      </c>
      <c r="U338" s="795">
        <f>IF(INDEX(Historical!$H$7:$H$1442,MATCH(B338,Historical!$B$7:$B$1449,0))=0,"n/a",((INDEX(Historical!$C$7:$C$1442,MATCH(B338,Historical!$B$7:$B$1449,0))/INDEX(Historical!$H$7:$H$1442,MATCH(B338,Historical!$B$7:$B$1449,0)))^(1/5)-1)*100)</f>
        <v>68.824175968822004</v>
      </c>
      <c r="V338" s="795">
        <f>IF(INDEX(Historical!$O$7:$O$1442,MATCH(B338,Historical!$B$7:$B$1449,0))=0,"n/a",((INDEX(Historical!$C$7:$C$1442,MATCH(B338,Historical!$B$7:$B$1449,0))/INDEX(Historical!$O$7:$O$1442,MATCH(B338,Historical!$B$7:$B$1449,0)))^(1/10)-1)*100)</f>
        <v>-6.696700846319259</v>
      </c>
      <c r="W338" s="796" t="str">
        <f>IF(OR(U338&lt;=0,U338="n/a",V338&lt;=0,V338="n/a"),"n/a",U338/V338)</f>
        <v>n/a</v>
      </c>
      <c r="X338" s="797" t="str">
        <f>IF(OR(AJ338&lt;=0,AJ338="n/a",U338&lt;=0,U338="n/a"),"n/a",U338/AJ338)</f>
        <v>n/a</v>
      </c>
      <c r="Y338" s="752"/>
      <c r="Z338" s="738">
        <f>IF(OR(AC338&lt;0.01,AC338="n/a"),"n/a",M338/AC338*100)</f>
        <v>51.336898395721917</v>
      </c>
      <c r="AA338" s="999">
        <f>IF(OR(AC338&lt;0.01,AC338="n/a"),"n/a",I338/AC338)</f>
        <v>11.727272727272727</v>
      </c>
      <c r="AB338" s="1000">
        <v>12</v>
      </c>
      <c r="AC338" s="978">
        <v>1.87</v>
      </c>
      <c r="AD338" s="978">
        <v>1.47</v>
      </c>
      <c r="AE338" s="978">
        <v>3.17</v>
      </c>
      <c r="AF338" s="978">
        <v>1.24</v>
      </c>
      <c r="AG338" s="978">
        <v>10</v>
      </c>
      <c r="AH338" s="978">
        <v>2.4</v>
      </c>
      <c r="AI338" s="978">
        <v>8.9499999999999993</v>
      </c>
      <c r="AJ338" s="978">
        <v>-8.7999999999999989</v>
      </c>
      <c r="AK338" s="978">
        <v>8</v>
      </c>
      <c r="AL338" s="991">
        <v>705.16</v>
      </c>
      <c r="AM338" s="985">
        <v>0.2</v>
      </c>
      <c r="AN338" s="978">
        <v>0.21</v>
      </c>
      <c r="AO338" s="838">
        <f>IF(U338="n/a","n/a",IF(AA338&lt;0,"n/a",IF(AA338="n/a","n/a",J338+U338-AA338)))</f>
        <v>61.474468221029447</v>
      </c>
      <c r="AP338" s="839">
        <f>IF(U338="n/a","n/a",J338+U338)</f>
        <v>73.201740948302174</v>
      </c>
      <c r="AQ338" s="1001">
        <f>IF(OR(AC338&lt;0.01,AF338="n/a"),"n/a",(I338/SQRT(22.5*AC338*(I338/AF338))-1)*100)</f>
        <v>-19.607025785642783</v>
      </c>
      <c r="AR338" s="738">
        <f>INDEX(Historical!$C$7:$C$1442,MATCH(B338,Historical!$B$7:$B$1449,0))*IF(AH338="n/a",1.03,IF(AH338&lt;0,1.01,IF(AH338&gt;10,1.1,(1+AH338/100))))</f>
        <v>0.98304000000000002</v>
      </c>
      <c r="AS338" s="999">
        <f>IF($AI338="n/a",1.03*AR338,IF($AI338&lt;0,1.01*AR338,IF($AI338&gt;10,1.1*AR338,(1+$AI338/100)*AR338)))</f>
        <v>1.0710220799999999</v>
      </c>
      <c r="AT338" s="999">
        <f>IF($AK338="n/a",1.03*AS338,IF($AK338&lt;0,1.01*AS338,IF($AK338&gt;10,1.1*AS338,(1+$AK338/100)*AS338)))</f>
        <v>1.1567038463999999</v>
      </c>
      <c r="AU338" s="999">
        <f>IF($AK338="n/a",1.03*AT338,IF($AK338&lt;0,1.01*AT338,IF($AK338&gt;10,1.1*AT338,(1+$AK338/100)*AT338)))</f>
        <v>1.249240154112</v>
      </c>
      <c r="AV338" s="999">
        <f>IF($AK338="n/a",1.03*AU338,IF($AK338&lt;0,1.01*AU338,IF($AK338&gt;10,1.1*AU338,(1+$AK338/100)*AU338)))</f>
        <v>1.3491793664409601</v>
      </c>
      <c r="AW338" s="738">
        <f>SUM(AR338:AV338)</f>
        <v>5.8091854469529594</v>
      </c>
      <c r="AX338" s="846">
        <f>AW338/I338*100</f>
        <v>26.489673720715729</v>
      </c>
      <c r="AY338" s="1080">
        <v>0.99</v>
      </c>
      <c r="AZ338" s="985">
        <v>24.89</v>
      </c>
      <c r="BA338" s="985">
        <v>-32.21</v>
      </c>
      <c r="BB338" s="985">
        <v>5.7799999999999994</v>
      </c>
      <c r="BC338" s="985">
        <v>-12.6</v>
      </c>
      <c r="BE338" s="700">
        <v>2013</v>
      </c>
      <c r="BF338" s="1013">
        <f>IF(BE338&gt;2008,0,IF(BE338&gt;2001,1,IF(BE338&gt;1990,2,IF(BE338&gt;1980,3,IF(BE338&gt;1973,4,IF(BE338&gt;1970,5,IF(BE338&gt;1960,6,IF(BE338&gt;1958,7,IF(BE338&gt;1953,8,9)))))))))</f>
        <v>0</v>
      </c>
      <c r="BG338" s="995">
        <v>1.0999999999999999</v>
      </c>
    </row>
    <row r="339" spans="1:59" ht="11.25" customHeight="1" x14ac:dyDescent="0.2">
      <c r="A339" s="984" t="s">
        <v>611</v>
      </c>
      <c r="B339" s="988" t="s">
        <v>612</v>
      </c>
      <c r="C339" s="1070" t="s">
        <v>247</v>
      </c>
      <c r="D339" s="1070" t="s">
        <v>4408</v>
      </c>
      <c r="E339" s="828">
        <v>15</v>
      </c>
      <c r="F339" s="1148">
        <v>239</v>
      </c>
      <c r="G339" s="1118" t="s">
        <v>115</v>
      </c>
      <c r="H339" s="1118" t="s">
        <v>115</v>
      </c>
      <c r="I339" s="987">
        <v>90.56</v>
      </c>
      <c r="J339" s="738">
        <f>(M339/I339)*100</f>
        <v>2.782685512367491</v>
      </c>
      <c r="K339" s="990">
        <v>0.63</v>
      </c>
      <c r="L339" s="1000">
        <v>4</v>
      </c>
      <c r="M339" s="729">
        <f>K339*L339</f>
        <v>2.52</v>
      </c>
      <c r="N339" s="983" t="s">
        <v>107</v>
      </c>
      <c r="O339" s="831">
        <v>0.56999999999999995</v>
      </c>
      <c r="P339" s="973">
        <v>43220</v>
      </c>
      <c r="Q339" s="973">
        <v>43235</v>
      </c>
      <c r="R339" s="729">
        <f>(K339-O339)/O339*100</f>
        <v>10.526315789473696</v>
      </c>
      <c r="S339" s="795">
        <f>IF(INDEX(Historical!$D$7:$D$1442,MATCH(B339,Historical!$B$7:$B$1449,0))=0,"n/a",(INDEX(Historical!$C$7:$C$1442,MATCH(B339,Historical!$B$7:$B$1449,0))/INDEX(Historical!$D$7:$D$1442,MATCH(B339,Historical!$B$7:$B$1449,0))-1)*100)</f>
        <v>10.810810810810811</v>
      </c>
      <c r="T339" s="795">
        <f>IF(INDEX(Historical!$F$7:$F$1442,MATCH(B339,Historical!$B$7:$B$1449,0))=0,"n/a",((INDEX(Historical!$C$7:$C$1442,MATCH(B339,Historical!$B$7:$B$1449,0))/INDEX(Historical!$F$7:$F$1442,MATCH(B339,Historical!$B$7:$B$1449,0)))^(1/3)-1)*100)</f>
        <v>10.769155346682258</v>
      </c>
      <c r="U339" s="795">
        <f>IF(INDEX(Historical!$H$7:$H$1442,MATCH(B339,Historical!$B$7:$B$1449,0))=0,"n/a",((INDEX(Historical!$C$7:$C$1442,MATCH(B339,Historical!$B$7:$B$1449,0))/INDEX(Historical!$H$7:$H$1442,MATCH(B339,Historical!$B$7:$B$1449,0)))^(1/5)-1)*100)</f>
        <v>9.5373176577513874</v>
      </c>
      <c r="V339" s="795">
        <f>IF(INDEX(Historical!$O$7:$O$1442,MATCH(B339,Historical!$B$7:$B$1449,0))=0,"n/a",((INDEX(Historical!$C$7:$C$1442,MATCH(B339,Historical!$B$7:$B$1449,0))/INDEX(Historical!$O$7:$O$1442,MATCH(B339,Historical!$B$7:$B$1449,0)))^(1/10)-1)*100)</f>
        <v>12.463644065402768</v>
      </c>
      <c r="W339" s="796">
        <f>IF(OR(U339&lt;=0,U339="n/a",V339&lt;=0,V339="n/a"),"n/a",U339/V339)</f>
        <v>0.76521100953336518</v>
      </c>
      <c r="X339" s="797">
        <f>IF(OR(AJ339&lt;=0,AJ339="n/a",U339&lt;=0,U339="n/a"),"n/a",U339/AJ339)</f>
        <v>0.5577378747223033</v>
      </c>
      <c r="Y339" s="746"/>
      <c r="Z339" s="738">
        <f>IF(OR(AC339&lt;0.01,AC339="n/a"),"n/a",M339/AC339*100)</f>
        <v>57.403189066059234</v>
      </c>
      <c r="AA339" s="999">
        <f>IF(OR(AC339&lt;0.01,AC339="n/a"),"n/a",I339/AC339)</f>
        <v>20.62870159453303</v>
      </c>
      <c r="AB339" s="1000">
        <v>12</v>
      </c>
      <c r="AC339" s="978">
        <v>4.3899999999999997</v>
      </c>
      <c r="AD339" s="978">
        <v>5.0999999999999996</v>
      </c>
      <c r="AE339" s="978">
        <v>2.37</v>
      </c>
      <c r="AF339" s="978">
        <v>6.1</v>
      </c>
      <c r="AG339" s="978">
        <v>11.700000000000001</v>
      </c>
      <c r="AH339" s="978">
        <v>29.299999999999997</v>
      </c>
      <c r="AI339" s="978">
        <v>18.43</v>
      </c>
      <c r="AJ339" s="978">
        <v>17.100000000000001</v>
      </c>
      <c r="AK339" s="978">
        <v>4.05</v>
      </c>
      <c r="AL339" s="991">
        <v>11360</v>
      </c>
      <c r="AM339" s="985">
        <v>0.4</v>
      </c>
      <c r="AN339" s="978">
        <v>0.91</v>
      </c>
      <c r="AO339" s="838">
        <f>IF(U339="n/a","n/a",IF(AA339&lt;0,"n/a",IF(AA339="n/a","n/a",J339+U339-AA339)))</f>
        <v>-8.3086984244141515</v>
      </c>
      <c r="AP339" s="839">
        <f>IF(U339="n/a","n/a",J339+U339)</f>
        <v>12.320003170118879</v>
      </c>
      <c r="AQ339" s="1001">
        <f>IF(OR(AC339&lt;0.01,AF339="n/a"),"n/a",(I339/SQRT(22.5*AC339*(I339/AF339))-1)*100)</f>
        <v>136.48827053520853</v>
      </c>
      <c r="AR339" s="738">
        <f>INDEX(Historical!$C$7:$C$1442,MATCH(B339,Historical!$B$7:$B$1449,0))*IF(AH339="n/a",1.03,IF(AH339&lt;0,1.01,IF(AH339&gt;10,1.1,(1+AH339/100))))</f>
        <v>2.706</v>
      </c>
      <c r="AS339" s="999">
        <f>IF($AI339="n/a",1.03*AR339,IF($AI339&lt;0,1.01*AR339,IF($AI339&gt;10,1.1*AR339,(1+$AI339/100)*AR339)))</f>
        <v>2.9766000000000004</v>
      </c>
      <c r="AT339" s="999">
        <f>IF($AK339="n/a",1.03*AS339,IF($AK339&lt;0,1.01*AS339,IF($AK339&gt;10,1.1*AS339,(1+$AK339/100)*AS339)))</f>
        <v>3.0971523000000003</v>
      </c>
      <c r="AU339" s="999">
        <f>IF($AK339="n/a",1.03*AT339,IF($AK339&lt;0,1.01*AT339,IF($AK339&gt;10,1.1*AT339,(1+$AK339/100)*AT339)))</f>
        <v>3.2225869681500003</v>
      </c>
      <c r="AV339" s="999">
        <f>IF($AK339="n/a",1.03*AU339,IF($AK339&lt;0,1.01*AU339,IF($AK339&gt;10,1.1*AU339,(1+$AK339/100)*AU339)))</f>
        <v>3.3531017403600751</v>
      </c>
      <c r="AW339" s="738">
        <f>SUM(AR339:AV339)</f>
        <v>15.355441008510077</v>
      </c>
      <c r="AX339" s="846">
        <f>AW339/I339*100</f>
        <v>16.956096519997878</v>
      </c>
      <c r="AY339" s="1080">
        <v>0.98</v>
      </c>
      <c r="AZ339" s="985">
        <v>17.86</v>
      </c>
      <c r="BA339" s="985">
        <v>-17.37</v>
      </c>
      <c r="BB339" s="985">
        <v>3.83</v>
      </c>
      <c r="BC339" s="985">
        <v>-2.98</v>
      </c>
      <c r="BE339" s="700">
        <v>2004</v>
      </c>
      <c r="BF339" s="1013">
        <f>IF(BE339&gt;2008,0,IF(BE339&gt;2001,1,IF(BE339&gt;1990,2,IF(BE339&gt;1980,3,IF(BE339&gt;1973,4,IF(BE339&gt;1970,5,IF(BE339&gt;1960,6,IF(BE339&gt;1958,7,IF(BE339&gt;1953,8,9)))))))))</f>
        <v>1</v>
      </c>
      <c r="BG339" s="995">
        <v>4</v>
      </c>
    </row>
    <row r="340" spans="1:59" ht="11.25" customHeight="1" x14ac:dyDescent="0.2">
      <c r="A340" s="976" t="s">
        <v>1315</v>
      </c>
      <c r="B340" s="988" t="s">
        <v>1316</v>
      </c>
      <c r="C340" s="1070" t="s">
        <v>108</v>
      </c>
      <c r="D340" s="1070" t="s">
        <v>4401</v>
      </c>
      <c r="E340" s="828">
        <v>8</v>
      </c>
      <c r="F340" s="1148">
        <v>533</v>
      </c>
      <c r="G340" s="1118" t="s">
        <v>115</v>
      </c>
      <c r="H340" s="1118" t="s">
        <v>115</v>
      </c>
      <c r="I340" s="987">
        <v>13.24</v>
      </c>
      <c r="J340" s="738">
        <f>(M340/I340)*100</f>
        <v>4.2296072507552873</v>
      </c>
      <c r="K340" s="990">
        <v>0.14000000000000001</v>
      </c>
      <c r="L340" s="1000">
        <v>4</v>
      </c>
      <c r="M340" s="729">
        <f>K340*L340</f>
        <v>0.56000000000000005</v>
      </c>
      <c r="N340" s="983" t="s">
        <v>164</v>
      </c>
      <c r="O340" s="831">
        <v>0.11</v>
      </c>
      <c r="P340" s="973">
        <v>43357</v>
      </c>
      <c r="Q340" s="973">
        <v>43374</v>
      </c>
      <c r="R340" s="729">
        <f>(K340-O340)/O340*100</f>
        <v>27.27272727272728</v>
      </c>
      <c r="S340" s="795">
        <f>IF(INDEX(Historical!$D$7:$D$1442,MATCH(B340,Historical!$B$7:$B$1449,0))=0,"n/a",(INDEX(Historical!$C$7:$C$1442,MATCH(B340,Historical!$B$7:$B$1449,0))/INDEX(Historical!$D$7:$D$1442,MATCH(B340,Historical!$B$7:$B$1449,0))-1)*100)</f>
        <v>46.874999999999979</v>
      </c>
      <c r="T340" s="795">
        <f>IF(INDEX(Historical!$F$7:$F$1442,MATCH(B340,Historical!$B$7:$B$1449,0))=0,"n/a",((INDEX(Historical!$C$7:$C$1442,MATCH(B340,Historical!$B$7:$B$1449,0))/INDEX(Historical!$F$7:$F$1442,MATCH(B340,Historical!$B$7:$B$1449,0)))^(1/3)-1)*100)</f>
        <v>25.111012491738549</v>
      </c>
      <c r="U340" s="795">
        <f>IF(INDEX(Historical!$H$7:$H$1442,MATCH(B340,Historical!$B$7:$B$1449,0))=0,"n/a",((INDEX(Historical!$C$7:$C$1442,MATCH(B340,Historical!$B$7:$B$1449,0))/INDEX(Historical!$H$7:$H$1442,MATCH(B340,Historical!$B$7:$B$1449,0)))^(1/5)-1)*100)</f>
        <v>21.161619749413418</v>
      </c>
      <c r="V340" s="795">
        <f>IF(INDEX(Historical!$O$7:$O$1442,MATCH(B340,Historical!$B$7:$B$1449,0))=0,"n/a",((INDEX(Historical!$C$7:$C$1442,MATCH(B340,Historical!$B$7:$B$1449,0))/INDEX(Historical!$O$7:$O$1442,MATCH(B340,Historical!$B$7:$B$1449,0)))^(1/10)-1)*100)</f>
        <v>-5.1402579264410058</v>
      </c>
      <c r="W340" s="796" t="str">
        <f>IF(OR(U340&lt;=0,U340="n/a",V340&lt;=0,V340="n/a"),"n/a",U340/V340)</f>
        <v>n/a</v>
      </c>
      <c r="X340" s="797">
        <f>IF(OR(AJ340&lt;=0,AJ340="n/a",U340&lt;=0,U340="n/a"),"n/a",U340/AJ340)</f>
        <v>4.6003521194376997</v>
      </c>
      <c r="Y340" s="749"/>
      <c r="Z340" s="738">
        <f>IF(OR(AC340&lt;0.01,AC340="n/a"),"n/a",M340/AC340*100)</f>
        <v>49.12280701754387</v>
      </c>
      <c r="AA340" s="999">
        <f>IF(OR(AC340&lt;0.01,AC340="n/a"),"n/a",I340/AC340)</f>
        <v>11.6140350877193</v>
      </c>
      <c r="AB340" s="1000">
        <v>12</v>
      </c>
      <c r="AC340" s="978">
        <v>1.1399999999999999</v>
      </c>
      <c r="AD340" s="978">
        <v>1.29</v>
      </c>
      <c r="AE340" s="978">
        <v>3.68</v>
      </c>
      <c r="AF340" s="978">
        <v>1.48</v>
      </c>
      <c r="AG340" s="978">
        <v>13.200000000000001</v>
      </c>
      <c r="AH340" s="978">
        <v>23.400000000000002</v>
      </c>
      <c r="AI340" s="978">
        <v>6.9500000000000011</v>
      </c>
      <c r="AJ340" s="978">
        <v>4.5999999999999996</v>
      </c>
      <c r="AK340" s="978">
        <v>9</v>
      </c>
      <c r="AL340" s="991">
        <v>13950</v>
      </c>
      <c r="AM340" s="985">
        <v>0.8</v>
      </c>
      <c r="AN340" s="978">
        <v>0.96</v>
      </c>
      <c r="AO340" s="838">
        <f>IF(U340="n/a","n/a",IF(AA340&lt;0,"n/a",IF(AA340="n/a","n/a",J340+U340-AA340)))</f>
        <v>13.777191912449405</v>
      </c>
      <c r="AP340" s="839">
        <f>IF(U340="n/a","n/a",J340+U340)</f>
        <v>25.391227000168705</v>
      </c>
      <c r="AQ340" s="1001">
        <f>IF(OR(AC340&lt;0.01,AF340="n/a"),"n/a",(I340/SQRT(22.5*AC340*(I340/AF340))-1)*100)</f>
        <v>-12.596028745639142</v>
      </c>
      <c r="AR340" s="738">
        <f>INDEX(Historical!$C$7:$C$1442,MATCH(B340,Historical!$B$7:$B$1449,0))*IF(AH340="n/a",1.03,IF(AH340&lt;0,1.01,IF(AH340&gt;10,1.1,(1+AH340/100))))</f>
        <v>0.51700000000000002</v>
      </c>
      <c r="AS340" s="999">
        <f>IF($AI340="n/a",1.03*AR340,IF($AI340&lt;0,1.01*AR340,IF($AI340&gt;10,1.1*AR340,(1+$AI340/100)*AR340)))</f>
        <v>0.55293150000000013</v>
      </c>
      <c r="AT340" s="999">
        <f>IF($AK340="n/a",1.03*AS340,IF($AK340&lt;0,1.01*AS340,IF($AK340&gt;10,1.1*AS340,(1+$AK340/100)*AS340)))</f>
        <v>0.60269533500000017</v>
      </c>
      <c r="AU340" s="999">
        <f>IF($AK340="n/a",1.03*AT340,IF($AK340&lt;0,1.01*AT340,IF($AK340&gt;10,1.1*AT340,(1+$AK340/100)*AT340)))</f>
        <v>0.65693791515000022</v>
      </c>
      <c r="AV340" s="999">
        <f>IF($AK340="n/a",1.03*AU340,IF($AK340&lt;0,1.01*AU340,IF($AK340&gt;10,1.1*AU340,(1+$AK340/100)*AU340)))</f>
        <v>0.7160623275135003</v>
      </c>
      <c r="AW340" s="738">
        <f>SUM(AR340:AV340)</f>
        <v>3.0456270776635006</v>
      </c>
      <c r="AX340" s="846">
        <f>AW340/I340*100</f>
        <v>23.003225662111031</v>
      </c>
      <c r="AY340" s="1080">
        <v>1.41</v>
      </c>
      <c r="AZ340" s="985">
        <v>19.059999999999999</v>
      </c>
      <c r="BA340" s="985">
        <v>-20.239999999999998</v>
      </c>
      <c r="BB340" s="985">
        <v>0.86</v>
      </c>
      <c r="BC340" s="985">
        <v>-9.74</v>
      </c>
      <c r="BE340" s="700">
        <v>2011</v>
      </c>
      <c r="BF340" s="1013">
        <f>IF(BE340&gt;2008,0,IF(BE340&gt;2001,1,IF(BE340&gt;1990,2,IF(BE340&gt;1980,3,IF(BE340&gt;1973,4,IF(BE340&gt;1970,5,IF(BE340&gt;1960,6,IF(BE340&gt;1958,7,IF(BE340&gt;1953,8,9)))))))))</f>
        <v>0</v>
      </c>
      <c r="BG340" s="995">
        <v>1.3</v>
      </c>
    </row>
    <row r="341" spans="1:59" ht="11.25" customHeight="1" x14ac:dyDescent="0.2">
      <c r="A341" s="984" t="s">
        <v>3867</v>
      </c>
      <c r="B341" s="988" t="s">
        <v>3868</v>
      </c>
      <c r="C341" s="1070" t="s">
        <v>108</v>
      </c>
      <c r="D341" s="1070" t="s">
        <v>4393</v>
      </c>
      <c r="E341" s="828">
        <v>5</v>
      </c>
      <c r="F341" s="1148">
        <v>842</v>
      </c>
      <c r="G341" s="1273" t="s">
        <v>106</v>
      </c>
      <c r="H341" s="1273" t="s">
        <v>106</v>
      </c>
      <c r="I341" s="987">
        <v>35.36</v>
      </c>
      <c r="J341" s="738">
        <f>(M341/I341)*100</f>
        <v>2.2624434389140275</v>
      </c>
      <c r="K341" s="990">
        <v>0.2</v>
      </c>
      <c r="L341" s="1000">
        <v>4</v>
      </c>
      <c r="M341" s="729">
        <f>K341*L341</f>
        <v>0.8</v>
      </c>
      <c r="N341" s="983" t="s">
        <v>238</v>
      </c>
      <c r="O341" s="831">
        <v>0.19</v>
      </c>
      <c r="P341" s="973">
        <v>43406</v>
      </c>
      <c r="Q341" s="973">
        <v>43420</v>
      </c>
      <c r="R341" s="729">
        <f>(K341-O341)/O341*100</f>
        <v>5.2631578947368469</v>
      </c>
      <c r="S341" s="795">
        <f>IF(INDEX(Historical!$D$7:$D$1442,MATCH(B341,Historical!$B$7:$B$1449,0))=0,"n/a",(INDEX(Historical!$C$7:$C$1442,MATCH(B341,Historical!$B$7:$B$1449,0))/INDEX(Historical!$D$7:$D$1442,MATCH(B341,Historical!$B$7:$B$1449,0))-1)*100)</f>
        <v>29.090909090909079</v>
      </c>
      <c r="T341" s="795">
        <f>IF(INDEX(Historical!$F$7:$F$1442,MATCH(B341,Historical!$B$7:$B$1449,0))=0,"n/a",((INDEX(Historical!$C$7:$C$1442,MATCH(B341,Historical!$B$7:$B$1449,0))/INDEX(Historical!$F$7:$F$1442,MATCH(B341,Historical!$B$7:$B$1449,0)))^(1/3)-1)*100)</f>
        <v>33.263852688477982</v>
      </c>
      <c r="U341" s="795" t="str">
        <f>IF(INDEX(Historical!$H$7:$H$1442,MATCH(B341,Historical!$B$7:$B$1449,0))=0,"n/a",((INDEX(Historical!$C$7:$C$1442,MATCH(B341,Historical!$B$7:$B$1449,0))/INDEX(Historical!$H$7:$H$1442,MATCH(B341,Historical!$B$7:$B$1449,0)))^(1/5)-1)*100)</f>
        <v>n/a</v>
      </c>
      <c r="V341" s="795" t="str">
        <f>IF(INDEX(Historical!$O$7:$O$1442,MATCH(B341,Historical!$B$7:$B$1449,0))=0,"n/a",((INDEX(Historical!$C$7:$C$1442,MATCH(B341,Historical!$B$7:$B$1449,0))/INDEX(Historical!$O$7:$O$1442,MATCH(B341,Historical!$B$7:$B$1449,0)))^(1/10)-1)*100)</f>
        <v>n/a</v>
      </c>
      <c r="W341" s="796" t="str">
        <f>IF(OR(U341&lt;=0,U341="n/a",V341&lt;=0,V341="n/a"),"n/a",U341/V341)</f>
        <v>n/a</v>
      </c>
      <c r="X341" s="797" t="str">
        <f>IF(OR(AJ341&lt;=0,AJ341="n/a",U341&lt;=0,U341="n/a"),"n/a",U341/AJ341)</f>
        <v>n/a</v>
      </c>
      <c r="Y341" s="989"/>
      <c r="Z341" s="738">
        <f>IF(OR(AC341&lt;0.01,AC341="n/a"),"n/a",M341/AC341*100)</f>
        <v>24.316109422492403</v>
      </c>
      <c r="AA341" s="999">
        <f>IF(OR(AC341&lt;0.01,AC341="n/a"),"n/a",I341/AC341)</f>
        <v>10.747720364741641</v>
      </c>
      <c r="AB341" s="1000">
        <v>12</v>
      </c>
      <c r="AC341" s="978">
        <v>3.29</v>
      </c>
      <c r="AD341" s="978" t="s">
        <v>137</v>
      </c>
      <c r="AE341" s="978">
        <v>3.38</v>
      </c>
      <c r="AF341" s="978">
        <v>1.0900000000000001</v>
      </c>
      <c r="AG341" s="978">
        <v>9.3000000000000007</v>
      </c>
      <c r="AH341" s="978">
        <v>17.399999999999999</v>
      </c>
      <c r="AI341" s="978">
        <v>1.24</v>
      </c>
      <c r="AJ341" s="978">
        <v>15.6</v>
      </c>
      <c r="AK341" s="978" t="s">
        <v>137</v>
      </c>
      <c r="AL341" s="991">
        <v>332.38</v>
      </c>
      <c r="AM341" s="985">
        <v>2.4</v>
      </c>
      <c r="AN341" s="978">
        <v>0</v>
      </c>
      <c r="AO341" s="838" t="str">
        <f>IF(U341="n/a","n/a",IF(AA341&lt;0,"n/a",IF(AA341="n/a","n/a",J341+U341-AA341)))</f>
        <v>n/a</v>
      </c>
      <c r="AP341" s="839" t="str">
        <f>IF(U341="n/a","n/a",J341+U341)</f>
        <v>n/a</v>
      </c>
      <c r="AQ341" s="1001">
        <f>IF(OR(AC341&lt;0.01,AF341="n/a"),"n/a",(I341/SQRT(22.5*AC341*(I341/AF341))-1)*100)</f>
        <v>-27.842717476740397</v>
      </c>
      <c r="AR341" s="738">
        <f>INDEX(Historical!$C$7:$C$1442,MATCH(B341,Historical!$B$7:$B$1449,0))*IF(AH341="n/a",1.03,IF(AH341&lt;0,1.01,IF(AH341&gt;10,1.1,(1+AH341/100))))</f>
        <v>0.78100000000000003</v>
      </c>
      <c r="AS341" s="999">
        <f>IF($AI341="n/a",1.03*AR341,IF($AI341&lt;0,1.01*AR341,IF($AI341&gt;10,1.1*AR341,(1+$AI341/100)*AR341)))</f>
        <v>0.79068439999999995</v>
      </c>
      <c r="AT341" s="999">
        <f>IF($AK341="n/a",1.03*AS341,IF($AK341&lt;0,1.01*AS341,IF($AK341&gt;10,1.1*AS341,(1+$AK341/100)*AS341)))</f>
        <v>0.81440493199999997</v>
      </c>
      <c r="AU341" s="999">
        <f>IF($AK341="n/a",1.03*AT341,IF($AK341&lt;0,1.01*AT341,IF($AK341&gt;10,1.1*AT341,(1+$AK341/100)*AT341)))</f>
        <v>0.83883707996000001</v>
      </c>
      <c r="AV341" s="999">
        <f>IF($AK341="n/a",1.03*AU341,IF($AK341&lt;0,1.01*AU341,IF($AK341&gt;10,1.1*AU341,(1+$AK341/100)*AU341)))</f>
        <v>0.86400219235880005</v>
      </c>
      <c r="AW341" s="738">
        <f>SUM(AR341:AV341)</f>
        <v>4.0889286043188005</v>
      </c>
      <c r="AX341" s="846">
        <f>AW341/I341*100</f>
        <v>11.563712116286201</v>
      </c>
      <c r="AY341" s="1080">
        <v>0.35</v>
      </c>
      <c r="AZ341" s="985">
        <v>8.51</v>
      </c>
      <c r="BA341" s="985">
        <v>-27.05</v>
      </c>
      <c r="BB341" s="985">
        <v>-2.5700000000000003</v>
      </c>
      <c r="BC341" s="985">
        <v>-16.3</v>
      </c>
      <c r="BE341" s="700">
        <v>2014</v>
      </c>
      <c r="BF341" s="1013">
        <f>IF(BE341&gt;2008,0,IF(BE341&gt;2001,1,IF(BE341&gt;1990,2,IF(BE341&gt;1980,3,IF(BE341&gt;1973,4,IF(BE341&gt;1970,5,IF(BE341&gt;1960,6,IF(BE341&gt;1958,7,IF(BE341&gt;1953,8,9)))))))))</f>
        <v>0</v>
      </c>
      <c r="BG341" s="995">
        <v>1.2</v>
      </c>
    </row>
    <row r="342" spans="1:59" ht="11.25" customHeight="1" x14ac:dyDescent="0.2">
      <c r="A342" s="976" t="s">
        <v>1307</v>
      </c>
      <c r="B342" s="988" t="s">
        <v>1308</v>
      </c>
      <c r="C342" s="1070" t="s">
        <v>108</v>
      </c>
      <c r="D342" s="1070" t="s">
        <v>4401</v>
      </c>
      <c r="E342" s="828">
        <v>8</v>
      </c>
      <c r="F342" s="1148">
        <v>489</v>
      </c>
      <c r="G342" s="1085" t="s">
        <v>37</v>
      </c>
      <c r="H342" s="1085" t="s">
        <v>37</v>
      </c>
      <c r="I342" s="987">
        <v>16.14</v>
      </c>
      <c r="J342" s="738">
        <f>(M342/I342)*100</f>
        <v>2.4783147459727388</v>
      </c>
      <c r="K342" s="998">
        <v>0.1</v>
      </c>
      <c r="L342" s="1000">
        <v>4</v>
      </c>
      <c r="M342" s="729">
        <f>K342*L342</f>
        <v>0.4</v>
      </c>
      <c r="N342" s="983" t="s">
        <v>460</v>
      </c>
      <c r="O342" s="835">
        <v>8.6699999999999999E-2</v>
      </c>
      <c r="P342" s="973">
        <v>43195</v>
      </c>
      <c r="Q342" s="973">
        <v>43210</v>
      </c>
      <c r="R342" s="729">
        <f>(K342-O342)/O342*100</f>
        <v>15.340253748558256</v>
      </c>
      <c r="S342" s="795">
        <f>IF(INDEX(Historical!$D$7:$D$1442,MATCH(B342,Historical!$B$7:$B$1449,0))=0,"n/a",(INDEX(Historical!$C$7:$C$1442,MATCH(B342,Historical!$B$7:$B$1449,0))/INDEX(Historical!$D$7:$D$1442,MATCH(B342,Historical!$B$7:$B$1449,0))-1)*100)</f>
        <v>20.843749999999982</v>
      </c>
      <c r="T342" s="795">
        <f>IF(INDEX(Historical!$F$7:$F$1442,MATCH(B342,Historical!$B$7:$B$1449,0))=0,"n/a",((INDEX(Historical!$C$7:$C$1442,MATCH(B342,Historical!$B$7:$B$1449,0))/INDEX(Historical!$F$7:$F$1442,MATCH(B342,Historical!$B$7:$B$1449,0)))^(1/3)-1)*100)</f>
        <v>15.140279184989103</v>
      </c>
      <c r="U342" s="795">
        <f>IF(INDEX(Historical!$H$7:$H$1442,MATCH(B342,Historical!$B$7:$B$1449,0))=0,"n/a",((INDEX(Historical!$C$7:$C$1442,MATCH(B342,Historical!$B$7:$B$1449,0))/INDEX(Historical!$H$7:$H$1442,MATCH(B342,Historical!$B$7:$B$1449,0)))^(1/5)-1)*100)</f>
        <v>16.239723087858259</v>
      </c>
      <c r="V342" s="795">
        <f>IF(INDEX(Historical!$O$7:$O$1442,MATCH(B342,Historical!$B$7:$B$1449,0))=0,"n/a",((INDEX(Historical!$C$7:$C$1442,MATCH(B342,Historical!$B$7:$B$1449,0))/INDEX(Historical!$O$7:$O$1442,MATCH(B342,Historical!$B$7:$B$1449,0)))^(1/10)-1)*100)</f>
        <v>11.82955636337708</v>
      </c>
      <c r="W342" s="796">
        <f>IF(OR(U342&lt;=0,U342="n/a",V342&lt;=0,V342="n/a"),"n/a",U342/V342)</f>
        <v>1.3728091391604962</v>
      </c>
      <c r="X342" s="797" t="str">
        <f>IF(OR(AJ342&lt;=0,AJ342="n/a",U342&lt;=0,U342="n/a"),"n/a",U342/AJ342)</f>
        <v>n/a</v>
      </c>
      <c r="Y342" s="764" t="s">
        <v>4234</v>
      </c>
      <c r="Z342" s="738">
        <f>IF(OR(AC342&lt;0.01,AC342="n/a"),"n/a",M342/AC342*100)</f>
        <v>30.534351145038169</v>
      </c>
      <c r="AA342" s="999">
        <f>IF(OR(AC342&lt;0.01,AC342="n/a"),"n/a",I342/AC342)</f>
        <v>12.320610687022901</v>
      </c>
      <c r="AB342" s="1000">
        <v>12</v>
      </c>
      <c r="AC342" s="978">
        <v>1.31</v>
      </c>
      <c r="AD342" s="978" t="s">
        <v>137</v>
      </c>
      <c r="AE342" s="978">
        <v>3.87</v>
      </c>
      <c r="AF342" s="978">
        <v>1.3</v>
      </c>
      <c r="AG342" s="978">
        <v>10.199999999999999</v>
      </c>
      <c r="AH342" s="978">
        <v>28.999999999999996</v>
      </c>
      <c r="AI342" s="978">
        <v>12.17</v>
      </c>
      <c r="AJ342" s="978">
        <v>0</v>
      </c>
      <c r="AK342" s="978" t="s">
        <v>137</v>
      </c>
      <c r="AL342" s="991">
        <v>615.9</v>
      </c>
      <c r="AM342" s="985">
        <v>0.8</v>
      </c>
      <c r="AN342" s="978">
        <v>1.08</v>
      </c>
      <c r="AO342" s="838">
        <f>IF(U342="n/a","n/a",IF(AA342&lt;0,"n/a",IF(AA342="n/a","n/a",J342+U342-AA342)))</f>
        <v>6.3974271468080968</v>
      </c>
      <c r="AP342" s="839">
        <f>IF(U342="n/a","n/a",J342+U342)</f>
        <v>18.718037833830998</v>
      </c>
      <c r="AQ342" s="1001">
        <f>IF(OR(AC342&lt;0.01,AF342="n/a"),"n/a",(I342/SQRT(22.5*AC342*(I342/AF342))-1)*100)</f>
        <v>-15.62835154144947</v>
      </c>
      <c r="AR342" s="738">
        <f>INDEX(Historical!$C$7:$C$1442,MATCH(B342,Historical!$B$7:$B$1449,0))*IF(AH342="n/a",1.03,IF(AH342&lt;0,1.01,IF(AH342&gt;10,1.1,(1+AH342/100))))</f>
        <v>0.42537000000000003</v>
      </c>
      <c r="AS342" s="999">
        <f>IF($AI342="n/a",1.03*AR342,IF($AI342&lt;0,1.01*AR342,IF($AI342&gt;10,1.1*AR342,(1+$AI342/100)*AR342)))</f>
        <v>0.46790700000000007</v>
      </c>
      <c r="AT342" s="999">
        <f>IF($AK342="n/a",1.03*AS342,IF($AK342&lt;0,1.01*AS342,IF($AK342&gt;10,1.1*AS342,(1+$AK342/100)*AS342)))</f>
        <v>0.4819442100000001</v>
      </c>
      <c r="AU342" s="999">
        <f>IF($AK342="n/a",1.03*AT342,IF($AK342&lt;0,1.01*AT342,IF($AK342&gt;10,1.1*AT342,(1+$AK342/100)*AT342)))</f>
        <v>0.49640253630000009</v>
      </c>
      <c r="AV342" s="999">
        <f>IF($AK342="n/a",1.03*AU342,IF($AK342&lt;0,1.01*AU342,IF($AK342&gt;10,1.1*AU342,(1+$AK342/100)*AU342)))</f>
        <v>0.51129461238900009</v>
      </c>
      <c r="AW342" s="738">
        <f>SUM(AR342:AV342)</f>
        <v>2.3829183586890004</v>
      </c>
      <c r="AX342" s="846">
        <f>AW342/I342*100</f>
        <v>14.764054266970261</v>
      </c>
      <c r="AY342" s="1080">
        <v>1.03</v>
      </c>
      <c r="AZ342" s="985">
        <v>9.1300000000000008</v>
      </c>
      <c r="BA342" s="985">
        <v>-27.060000000000002</v>
      </c>
      <c r="BB342" s="985">
        <v>-1.38</v>
      </c>
      <c r="BC342" s="985">
        <v>-15.310000000000002</v>
      </c>
      <c r="BE342" s="700">
        <v>2011</v>
      </c>
      <c r="BF342" s="1013">
        <f>IF(BE342&gt;2008,0,IF(BE342&gt;2001,1,IF(BE342&gt;1990,2,IF(BE342&gt;1980,3,IF(BE342&gt;1973,4,IF(BE342&gt;1970,5,IF(BE342&gt;1960,6,IF(BE342&gt;1958,7,IF(BE342&gt;1953,8,9)))))))))</f>
        <v>0</v>
      </c>
      <c r="BG342" s="995">
        <v>1.2</v>
      </c>
    </row>
    <row r="343" spans="1:59" ht="11.25" customHeight="1" x14ac:dyDescent="0.2">
      <c r="A343" s="976" t="s">
        <v>4253</v>
      </c>
      <c r="B343" s="988" t="s">
        <v>4248</v>
      </c>
      <c r="C343" s="1070" t="s">
        <v>4252</v>
      </c>
      <c r="D343" s="1070" t="s">
        <v>4387</v>
      </c>
      <c r="E343" s="828">
        <v>5</v>
      </c>
      <c r="F343" s="1148">
        <v>820</v>
      </c>
      <c r="G343" s="1148" t="s">
        <v>106</v>
      </c>
      <c r="H343" s="1148" t="s">
        <v>106</v>
      </c>
      <c r="I343" s="992">
        <v>17.989999999999998</v>
      </c>
      <c r="J343" s="738">
        <f>(M343/I343)*100</f>
        <v>1.8899388549193998</v>
      </c>
      <c r="K343" s="997">
        <v>0.17</v>
      </c>
      <c r="L343" s="700">
        <v>2</v>
      </c>
      <c r="M343" s="729">
        <f>K343*L343</f>
        <v>0.34</v>
      </c>
      <c r="N343" s="700" t="s">
        <v>4254</v>
      </c>
      <c r="O343" s="832">
        <v>0.15</v>
      </c>
      <c r="P343" s="718">
        <v>43278</v>
      </c>
      <c r="Q343" s="718">
        <v>43291</v>
      </c>
      <c r="R343" s="729">
        <f>(K343-O343)/O343*100</f>
        <v>13.333333333333346</v>
      </c>
      <c r="S343" s="795">
        <f>IF(INDEX(Historical!$D$7:$D$1442,MATCH(B343,Historical!$B$7:$B$1449,0))=0,"n/a",(INDEX(Historical!$C$7:$C$1442,MATCH(B343,Historical!$B$7:$B$1449,0))/INDEX(Historical!$D$7:$D$1442,MATCH(B343,Historical!$B$7:$B$1449,0))-1)*100)</f>
        <v>6.6666666666666652</v>
      </c>
      <c r="T343" s="795">
        <f>IF(INDEX(Historical!$F$7:$F$1442,MATCH(B343,Historical!$B$7:$B$1449,0))=0,"n/a",((INDEX(Historical!$C$7:$C$1442,MATCH(B343,Historical!$B$7:$B$1449,0))/INDEX(Historical!$F$7:$F$1442,MATCH(B343,Historical!$B$7:$B$1449,0)))^(1/3)-1)*100)</f>
        <v>16.960709528514649</v>
      </c>
      <c r="U343" s="795">
        <f>IF(INDEX(Historical!$H$7:$H$1442,MATCH(B343,Historical!$B$7:$B$1449,0))=0,"n/a",((INDEX(Historical!$C$7:$C$1442,MATCH(B343,Historical!$B$7:$B$1449,0))/INDEX(Historical!$H$7:$H$1442,MATCH(B343,Historical!$B$7:$B$1449,0)))^(1/5)-1)*100)</f>
        <v>26.19146889603865</v>
      </c>
      <c r="V343" s="795" t="str">
        <f>IF(INDEX(Historical!$O$7:$O$1442,MATCH(B343,Historical!$B$7:$B$1449,0))=0,"n/a",((INDEX(Historical!$C$7:$C$1442,MATCH(B343,Historical!$B$7:$B$1449,0))/INDEX(Historical!$O$7:$O$1442,MATCH(B343,Historical!$B$7:$B$1449,0)))^(1/10)-1)*100)</f>
        <v>n/a</v>
      </c>
      <c r="W343" s="796" t="str">
        <f>IF(OR(U343&lt;=0,U343="n/a",V343&lt;=0,V343="n/a"),"n/a",U343/V343)</f>
        <v>n/a</v>
      </c>
      <c r="X343" s="797">
        <f>IF(OR(AJ343&lt;=0,AJ343="n/a",U343&lt;=0,U343="n/a"),"n/a",U343/AJ343)</f>
        <v>3.4921958528051533</v>
      </c>
      <c r="Y343" s="988"/>
      <c r="Z343" s="738">
        <f>IF(OR(AC343&lt;0.01,AC343="n/a"),"n/a",M343/AC343*100)</f>
        <v>36.956521739130437</v>
      </c>
      <c r="AA343" s="999">
        <f>IF(OR(AC343&lt;0.01,AC343="n/a"),"n/a",I343/AC343)</f>
        <v>19.554347826086953</v>
      </c>
      <c r="AB343" s="1273">
        <v>12</v>
      </c>
      <c r="AC343" s="992">
        <v>0.92</v>
      </c>
      <c r="AD343" s="992">
        <v>1.31</v>
      </c>
      <c r="AE343" s="992">
        <v>1.78</v>
      </c>
      <c r="AF343" s="992">
        <v>4.1399999999999997</v>
      </c>
      <c r="AG343" s="992">
        <v>28.299999999999997</v>
      </c>
      <c r="AH343" s="992">
        <v>10.5</v>
      </c>
      <c r="AI343" s="992">
        <v>8.83</v>
      </c>
      <c r="AJ343" s="992">
        <v>7.5</v>
      </c>
      <c r="AK343" s="992">
        <v>15</v>
      </c>
      <c r="AL343" s="992">
        <v>520.45000000000005</v>
      </c>
      <c r="AM343" s="992">
        <v>18.310000000000002</v>
      </c>
      <c r="AN343" s="992">
        <v>0.09</v>
      </c>
      <c r="AO343" s="838">
        <f>IF(U343="n/a","n/a",IF(AA343&lt;0,"n/a",IF(AA343="n/a","n/a",J343+U343-AA343)))</f>
        <v>8.5270599248710965</v>
      </c>
      <c r="AP343" s="839">
        <f>IF(U343="n/a","n/a",J343+U343)</f>
        <v>28.08140775095805</v>
      </c>
      <c r="AQ343" s="1001">
        <f>IF(OR(AC343&lt;0.01,AF343="n/a"),"n/a",(I343/SQRT(22.5*AC343*(I343/AF343))-1)*100)</f>
        <v>89.683947660312</v>
      </c>
      <c r="AR343" s="738">
        <f>INDEX(Historical!$C$7:$C$1442,MATCH(B343,Historical!$B$7:$B$1449,0))*IF(AH343="n/a",1.03,IF(AH343&lt;0,1.01,IF(AH343&gt;10,1.1,(1+AH343/100))))</f>
        <v>0.35200000000000004</v>
      </c>
      <c r="AS343" s="999">
        <f>IF($AI343="n/a",1.03*AR343,IF($AI343&lt;0,1.01*AR343,IF($AI343&gt;10,1.1*AR343,(1+$AI343/100)*AR343)))</f>
        <v>0.38308160000000008</v>
      </c>
      <c r="AT343" s="999">
        <f>IF($AK343="n/a",1.03*AS343,IF($AK343&lt;0,1.01*AS343,IF($AK343&gt;10,1.1*AS343,(1+$AK343/100)*AS343)))</f>
        <v>0.42138976000000011</v>
      </c>
      <c r="AU343" s="999">
        <f>IF($AK343="n/a",1.03*AT343,IF($AK343&lt;0,1.01*AT343,IF($AK343&gt;10,1.1*AT343,(1+$AK343/100)*AT343)))</f>
        <v>0.46352873600000016</v>
      </c>
      <c r="AV343" s="999">
        <f>IF($AK343="n/a",1.03*AU343,IF($AK343&lt;0,1.01*AU343,IF($AK343&gt;10,1.1*AU343,(1+$AK343/100)*AU343)))</f>
        <v>0.50988160960000017</v>
      </c>
      <c r="AW343" s="738">
        <f>SUM(AR343:AV343)</f>
        <v>2.1298817056000008</v>
      </c>
      <c r="AX343" s="846">
        <f>AW343/I343*100</f>
        <v>11.839253505280716</v>
      </c>
      <c r="AY343" s="824">
        <v>1</v>
      </c>
      <c r="AZ343" s="995">
        <v>19.689999999999998</v>
      </c>
      <c r="BA343" s="995">
        <v>-21.23</v>
      </c>
      <c r="BB343" s="995">
        <v>4.6899999999999995</v>
      </c>
      <c r="BC343" s="995">
        <v>0.67</v>
      </c>
      <c r="BE343" s="700">
        <v>2014</v>
      </c>
      <c r="BF343" s="1013">
        <f>IF(BE343&gt;2008,0,IF(BE343&gt;2001,1,IF(BE343&gt;1990,2,IF(BE343&gt;1980,3,IF(BE343&gt;1973,4,IF(BE343&gt;1970,5,IF(BE343&gt;1960,6,IF(BE343&gt;1958,7,IF(BE343&gt;1953,8,9)))))))))</f>
        <v>0</v>
      </c>
      <c r="BG343" s="995">
        <v>17.899999999999999</v>
      </c>
    </row>
    <row r="344" spans="1:59" ht="11.25" customHeight="1" x14ac:dyDescent="0.2">
      <c r="A344" s="984" t="s">
        <v>619</v>
      </c>
      <c r="B344" s="988" t="s">
        <v>620</v>
      </c>
      <c r="C344" s="1070" t="s">
        <v>112</v>
      </c>
      <c r="D344" s="1070" t="s">
        <v>4384</v>
      </c>
      <c r="E344" s="828">
        <v>16</v>
      </c>
      <c r="F344" s="1148">
        <v>218</v>
      </c>
      <c r="G344" s="1148" t="s">
        <v>37</v>
      </c>
      <c r="H344" s="1148" t="s">
        <v>106</v>
      </c>
      <c r="I344" s="987">
        <v>43.62</v>
      </c>
      <c r="J344" s="738">
        <f>(M344/I344)*100</f>
        <v>1.788170563961486</v>
      </c>
      <c r="K344" s="990">
        <v>0.19500000000000001</v>
      </c>
      <c r="L344" s="1000">
        <v>4</v>
      </c>
      <c r="M344" s="729">
        <f>K344*L344</f>
        <v>0.78</v>
      </c>
      <c r="N344" s="983" t="s">
        <v>152</v>
      </c>
      <c r="O344" s="831">
        <v>0.1938</v>
      </c>
      <c r="P344" s="973">
        <v>43425</v>
      </c>
      <c r="Q344" s="973">
        <v>43462</v>
      </c>
      <c r="R344" s="729">
        <f>(K344-O344)/O344*100</f>
        <v>0.61919504643963186</v>
      </c>
      <c r="S344" s="795">
        <f>IF(INDEX(Historical!$D$7:$D$1442,MATCH(B344,Historical!$B$7:$B$1449,0))=0,"n/a",(INDEX(Historical!$C$7:$C$1442,MATCH(B344,Historical!$B$7:$B$1449,0))/INDEX(Historical!$D$7:$D$1442,MATCH(B344,Historical!$B$7:$B$1449,0))-1)*100)</f>
        <v>2.6578073089700949</v>
      </c>
      <c r="T344" s="795">
        <f>IF(INDEX(Historical!$F$7:$F$1442,MATCH(B344,Historical!$B$7:$B$1449,0))=0,"n/a",((INDEX(Historical!$C$7:$C$1442,MATCH(B344,Historical!$B$7:$B$1449,0))/INDEX(Historical!$F$7:$F$1442,MATCH(B344,Historical!$B$7:$B$1449,0)))^(1/3)-1)*100)</f>
        <v>2.7076957882373964</v>
      </c>
      <c r="U344" s="795">
        <f>IF(INDEX(Historical!$H$7:$H$1442,MATCH(B344,Historical!$B$7:$B$1449,0))=0,"n/a",((INDEX(Historical!$C$7:$C$1442,MATCH(B344,Historical!$B$7:$B$1449,0))/INDEX(Historical!$H$7:$H$1442,MATCH(B344,Historical!$B$7:$B$1449,0)))^(1/5)-1)*100)</f>
        <v>2.8113921485983351</v>
      </c>
      <c r="V344" s="795">
        <f>IF(INDEX(Historical!$O$7:$O$1442,MATCH(B344,Historical!$B$7:$B$1449,0))=0,"n/a",((INDEX(Historical!$C$7:$C$1442,MATCH(B344,Historical!$B$7:$B$1449,0))/INDEX(Historical!$O$7:$O$1442,MATCH(B344,Historical!$B$7:$B$1449,0)))^(1/10)-1)*100)</f>
        <v>7.1656989825312323</v>
      </c>
      <c r="W344" s="796">
        <f>IF(OR(U344&lt;=0,U344="n/a",V344&lt;=0,V344="n/a"),"n/a",U344/V344)</f>
        <v>0.39234025256322319</v>
      </c>
      <c r="X344" s="797">
        <f>IF(OR(AJ344&lt;=0,AJ344="n/a",U344&lt;=0,U344="n/a"),"n/a",U344/AJ344)</f>
        <v>0.19938951408498834</v>
      </c>
      <c r="Y344" s="989"/>
      <c r="Z344" s="738">
        <f>IF(OR(AC344&lt;0.01,AC344="n/a"),"n/a",M344/AC344*100)</f>
        <v>75.728155339805824</v>
      </c>
      <c r="AA344" s="999">
        <f>IF(OR(AC344&lt;0.01,AC344="n/a"),"n/a",I344/AC344)</f>
        <v>42.349514563106794</v>
      </c>
      <c r="AB344" s="1000">
        <v>12</v>
      </c>
      <c r="AC344" s="978">
        <v>1.03</v>
      </c>
      <c r="AD344" s="978">
        <v>2.75</v>
      </c>
      <c r="AE344" s="978">
        <v>1.61</v>
      </c>
      <c r="AF344" s="978">
        <v>7.69</v>
      </c>
      <c r="AG344" s="978">
        <v>17.8</v>
      </c>
      <c r="AH344" s="978">
        <v>18.399999999999999</v>
      </c>
      <c r="AI344" s="978">
        <v>14.91</v>
      </c>
      <c r="AJ344" s="978">
        <v>14.099999999999998</v>
      </c>
      <c r="AK344" s="978">
        <v>15.440000000000001</v>
      </c>
      <c r="AL344" s="991">
        <v>3240</v>
      </c>
      <c r="AM344" s="985">
        <v>0.2</v>
      </c>
      <c r="AN344" s="978">
        <v>0.02</v>
      </c>
      <c r="AO344" s="838">
        <f>IF(U344="n/a","n/a",IF(AA344&lt;0,"n/a",IF(AA344="n/a","n/a",J344+U344-AA344)))</f>
        <v>-37.749951850546971</v>
      </c>
      <c r="AP344" s="839">
        <f>IF(U344="n/a","n/a",J344+U344)</f>
        <v>4.5995627125598215</v>
      </c>
      <c r="AQ344" s="1001">
        <f>IF(OR(AC344&lt;0.01,AF344="n/a"),"n/a",(I344/SQRT(22.5*AC344*(I344/AF344))-1)*100)</f>
        <v>280.44872160839589</v>
      </c>
      <c r="AR344" s="738">
        <f>INDEX(Historical!$C$7:$C$1442,MATCH(B344,Historical!$B$7:$B$1449,0))*IF(AH344="n/a",1.03,IF(AH344&lt;0,1.01,IF(AH344&gt;10,1.1,(1+AH344/100))))</f>
        <v>0.84975000000000001</v>
      </c>
      <c r="AS344" s="999">
        <f>IF($AI344="n/a",1.03*AR344,IF($AI344&lt;0,1.01*AR344,IF($AI344&gt;10,1.1*AR344,(1+$AI344/100)*AR344)))</f>
        <v>0.93472500000000003</v>
      </c>
      <c r="AT344" s="999">
        <f>IF($AK344="n/a",1.03*AS344,IF($AK344&lt;0,1.01*AS344,IF($AK344&gt;10,1.1*AS344,(1+$AK344/100)*AS344)))</f>
        <v>1.0281975000000001</v>
      </c>
      <c r="AU344" s="999">
        <f>IF($AK344="n/a",1.03*AT344,IF($AK344&lt;0,1.01*AT344,IF($AK344&gt;10,1.1*AT344,(1+$AK344/100)*AT344)))</f>
        <v>1.1310172500000002</v>
      </c>
      <c r="AV344" s="999">
        <f>IF($AK344="n/a",1.03*AU344,IF($AK344&lt;0,1.01*AU344,IF($AK344&gt;10,1.1*AU344,(1+$AK344/100)*AU344)))</f>
        <v>1.2441189750000003</v>
      </c>
      <c r="AW344" s="738">
        <f>SUM(AR344:AV344)</f>
        <v>5.1878087250000009</v>
      </c>
      <c r="AX344" s="846">
        <f>AW344/I344*100</f>
        <v>11.893188273727651</v>
      </c>
      <c r="AY344" s="1080">
        <v>0.89</v>
      </c>
      <c r="AZ344" s="985">
        <v>24.490000000000002</v>
      </c>
      <c r="BA344" s="985">
        <v>-21.43</v>
      </c>
      <c r="BB344" s="985">
        <v>1.95</v>
      </c>
      <c r="BC344" s="985">
        <v>5.8000000000000007</v>
      </c>
      <c r="BE344" s="700">
        <v>2003</v>
      </c>
      <c r="BF344" s="1013">
        <f>IF(BE344&gt;2008,0,IF(BE344&gt;2001,1,IF(BE344&gt;1990,2,IF(BE344&gt;1980,3,IF(BE344&gt;1973,4,IF(BE344&gt;1970,5,IF(BE344&gt;1960,6,IF(BE344&gt;1958,7,IF(BE344&gt;1953,8,9)))))))))</f>
        <v>1</v>
      </c>
      <c r="BG344" s="995">
        <v>10.7</v>
      </c>
    </row>
    <row r="345" spans="1:59" ht="11.25" customHeight="1" x14ac:dyDescent="0.2">
      <c r="A345" s="976" t="s">
        <v>1299</v>
      </c>
      <c r="B345" s="988" t="s">
        <v>1300</v>
      </c>
      <c r="C345" s="1070" t="s">
        <v>247</v>
      </c>
      <c r="D345" s="1070" t="s">
        <v>4379</v>
      </c>
      <c r="E345" s="828">
        <v>9</v>
      </c>
      <c r="F345" s="1148">
        <v>353</v>
      </c>
      <c r="G345" s="1148" t="s">
        <v>115</v>
      </c>
      <c r="H345" s="1148" t="s">
        <v>115</v>
      </c>
      <c r="I345" s="987">
        <v>183.53</v>
      </c>
      <c r="J345" s="738">
        <f>(M345/I345)*100</f>
        <v>2.2448645997929497</v>
      </c>
      <c r="K345" s="990">
        <v>1.03</v>
      </c>
      <c r="L345" s="1000">
        <v>4</v>
      </c>
      <c r="M345" s="729">
        <f>K345*L345</f>
        <v>4.12</v>
      </c>
      <c r="N345" s="983" t="s">
        <v>610</v>
      </c>
      <c r="O345" s="831">
        <v>0.89</v>
      </c>
      <c r="P345" s="694">
        <v>43166</v>
      </c>
      <c r="Q345" s="694">
        <v>43181</v>
      </c>
      <c r="R345" s="729">
        <f>(K345-O345)/O345*100</f>
        <v>15.730337078651688</v>
      </c>
      <c r="S345" s="795">
        <f>IF(INDEX(Historical!$D$7:$D$1442,MATCH(B345,Historical!$B$7:$B$1449,0))=0,"n/a",(INDEX(Historical!$C$7:$C$1442,MATCH(B345,Historical!$B$7:$B$1449,0))/INDEX(Historical!$D$7:$D$1442,MATCH(B345,Historical!$B$7:$B$1449,0))-1)*100)</f>
        <v>15.730337078651679</v>
      </c>
      <c r="T345" s="795">
        <f>IF(INDEX(Historical!$F$7:$F$1442,MATCH(B345,Historical!$B$7:$B$1449,0))=0,"n/a",((INDEX(Historical!$C$7:$C$1442,MATCH(B345,Historical!$B$7:$B$1449,0))/INDEX(Historical!$F$7:$F$1442,MATCH(B345,Historical!$B$7:$B$1449,0)))^(1/3)-1)*100)</f>
        <v>20.409773010338284</v>
      </c>
      <c r="U345" s="795">
        <f>IF(INDEX(Historical!$H$7:$H$1442,MATCH(B345,Historical!$B$7:$B$1449,0))=0,"n/a",((INDEX(Historical!$C$7:$C$1442,MATCH(B345,Historical!$B$7:$B$1449,0))/INDEX(Historical!$H$7:$H$1442,MATCH(B345,Historical!$B$7:$B$1449,0)))^(1/5)-1)*100)</f>
        <v>21.437976918839396</v>
      </c>
      <c r="V345" s="795">
        <f>IF(INDEX(Historical!$O$7:$O$1442,MATCH(B345,Historical!$B$7:$B$1449,0))=0,"n/a",((INDEX(Historical!$C$7:$C$1442,MATCH(B345,Historical!$B$7:$B$1449,0))/INDEX(Historical!$O$7:$O$1442,MATCH(B345,Historical!$B$7:$B$1449,0)))^(1/10)-1)*100)</f>
        <v>16.430153669199843</v>
      </c>
      <c r="W345" s="796">
        <f>IF(OR(U345&lt;=0,U345="n/a",V345&lt;=0,V345="n/a"),"n/a",U345/V345)</f>
        <v>1.3047946690253589</v>
      </c>
      <c r="X345" s="797">
        <f>IF(OR(AJ345&lt;=0,AJ345="n/a",U345&lt;=0,U345="n/a"),"n/a",U345/AJ345)</f>
        <v>1.0457549716507022</v>
      </c>
      <c r="Y345" s="752"/>
      <c r="Z345" s="738">
        <f>IF(OR(AC345&lt;0.01,AC345="n/a"),"n/a",M345/AC345*100)</f>
        <v>43.783209351753456</v>
      </c>
      <c r="AA345" s="999">
        <f>IF(OR(AC345&lt;0.01,AC345="n/a"),"n/a",I345/AC345)</f>
        <v>19.503719447396385</v>
      </c>
      <c r="AB345" s="1000">
        <v>1</v>
      </c>
      <c r="AC345" s="978">
        <v>9.41</v>
      </c>
      <c r="AD345" s="978">
        <v>1.38</v>
      </c>
      <c r="AE345" s="978">
        <v>1.97</v>
      </c>
      <c r="AF345" s="980">
        <v>158.22</v>
      </c>
      <c r="AG345" s="980">
        <v>652.6</v>
      </c>
      <c r="AH345" s="978">
        <v>18.3</v>
      </c>
      <c r="AI345" s="978">
        <v>4.79</v>
      </c>
      <c r="AJ345" s="978">
        <v>20.5</v>
      </c>
      <c r="AK345" s="978">
        <v>14.09</v>
      </c>
      <c r="AL345" s="991">
        <v>208310</v>
      </c>
      <c r="AM345" s="985">
        <v>0.1</v>
      </c>
      <c r="AN345" s="980">
        <v>19.53</v>
      </c>
      <c r="AO345" s="838">
        <f>IF(U345="n/a","n/a",IF(AA345&lt;0,"n/a",IF(AA345="n/a","n/a",J345+U345-AA345)))</f>
        <v>4.1791220712359625</v>
      </c>
      <c r="AP345" s="839">
        <f>IF(U345="n/a","n/a",J345+U345)</f>
        <v>23.682841518632348</v>
      </c>
      <c r="AQ345" s="1001">
        <f>IF(OR(AC345&lt;0.01,AF345="n/a"),"n/a",(I345/SQRT(22.5*AC345*(I345/AF345))-1)*100)</f>
        <v>1071.1112464411372</v>
      </c>
      <c r="AR345" s="738">
        <f>INDEX(Historical!$C$7:$C$1442,MATCH(B345,Historical!$B$7:$B$1449,0))*IF(AH345="n/a",1.03,IF(AH345&lt;0,1.01,IF(AH345&gt;10,1.1,(1+AH345/100))))</f>
        <v>4.5320000000000009</v>
      </c>
      <c r="AS345" s="999">
        <f>IF($AI345="n/a",1.03*AR345,IF($AI345&lt;0,1.01*AR345,IF($AI345&gt;10,1.1*AR345,(1+$AI345/100)*AR345)))</f>
        <v>4.7490828000000009</v>
      </c>
      <c r="AT345" s="999">
        <f>IF($AK345="n/a",1.03*AS345,IF($AK345&lt;0,1.01*AS345,IF($AK345&gt;10,1.1*AS345,(1+$AK345/100)*AS345)))</f>
        <v>5.2239910800000011</v>
      </c>
      <c r="AU345" s="999">
        <f>IF($AK345="n/a",1.03*AT345,IF($AK345&lt;0,1.01*AT345,IF($AK345&gt;10,1.1*AT345,(1+$AK345/100)*AT345)))</f>
        <v>5.7463901880000021</v>
      </c>
      <c r="AV345" s="999">
        <f>IF($AK345="n/a",1.03*AU345,IF($AK345&lt;0,1.01*AU345,IF($AK345&gt;10,1.1*AU345,(1+$AK345/100)*AU345)))</f>
        <v>6.3210292068000031</v>
      </c>
      <c r="AW345" s="738">
        <f>SUM(AR345:AV345)</f>
        <v>26.572493274800006</v>
      </c>
      <c r="AX345" s="846">
        <f>AW345/I345*100</f>
        <v>14.478555699231737</v>
      </c>
      <c r="AY345" s="1080">
        <v>1.1100000000000001</v>
      </c>
      <c r="AZ345" s="985">
        <v>16.09</v>
      </c>
      <c r="BA345" s="985">
        <v>-14.81</v>
      </c>
      <c r="BB345" s="985">
        <v>5.4899999999999993</v>
      </c>
      <c r="BC345" s="985">
        <v>-2.74</v>
      </c>
      <c r="BE345" s="700">
        <v>2010</v>
      </c>
      <c r="BF345" s="1013">
        <f>IF(BE345&gt;2008,0,IF(BE345&gt;2001,1,IF(BE345&gt;1990,2,IF(BE345&gt;1980,3,IF(BE345&gt;1973,4,IF(BE345&gt;1970,5,IF(BE345&gt;1960,6,IF(BE345&gt;1958,7,IF(BE345&gt;1953,8,9)))))))))</f>
        <v>0</v>
      </c>
      <c r="BG345" s="995">
        <v>23.1</v>
      </c>
    </row>
    <row r="346" spans="1:59" s="874" customFormat="1" ht="11.25" customHeight="1" x14ac:dyDescent="0.2">
      <c r="A346" s="733" t="s">
        <v>616</v>
      </c>
      <c r="B346" s="882" t="s">
        <v>617</v>
      </c>
      <c r="C346" s="1070" t="s">
        <v>108</v>
      </c>
      <c r="D346" s="1070" t="s">
        <v>4401</v>
      </c>
      <c r="E346" s="854">
        <v>17</v>
      </c>
      <c r="F346" s="1148">
        <v>189</v>
      </c>
      <c r="G346" s="1272" t="s">
        <v>106</v>
      </c>
      <c r="H346" s="1272" t="s">
        <v>106</v>
      </c>
      <c r="I346" s="855">
        <v>98.22</v>
      </c>
      <c r="J346" s="856">
        <f>(M346/I346)*100</f>
        <v>0.55691305233150079</v>
      </c>
      <c r="K346" s="857">
        <v>0.54700000000000004</v>
      </c>
      <c r="L346" s="858">
        <v>1</v>
      </c>
      <c r="M346" s="859">
        <f>K346*L346</f>
        <v>0.54700000000000004</v>
      </c>
      <c r="N346" s="860" t="s">
        <v>618</v>
      </c>
      <c r="O346" s="861">
        <v>0.49399999999999999</v>
      </c>
      <c r="P346" s="862">
        <v>43252</v>
      </c>
      <c r="Q346" s="862">
        <v>43292</v>
      </c>
      <c r="R346" s="859">
        <f>(K346-O346)/O346*100</f>
        <v>10.728744939271264</v>
      </c>
      <c r="S346" s="795">
        <f>IF(INDEX(Historical!$D$7:$D$1442,MATCH(B346,Historical!$B$7:$B$1449,0))=0,"n/a",(INDEX(Historical!$C$7:$C$1442,MATCH(B346,Historical!$B$7:$B$1449,0))/INDEX(Historical!$D$7:$D$1442,MATCH(B346,Historical!$B$7:$B$1449,0))-1)*100)</f>
        <v>10.953346855983792</v>
      </c>
      <c r="T346" s="795">
        <f>IF(INDEX(Historical!$F$7:$F$1442,MATCH(B346,Historical!$B$7:$B$1449,0))=0,"n/a",((INDEX(Historical!$C$7:$C$1442,MATCH(B346,Historical!$B$7:$B$1449,0))/INDEX(Historical!$F$7:$F$1442,MATCH(B346,Historical!$B$7:$B$1449,0)))^(1/3)-1)*100)</f>
        <v>13.509038896498815</v>
      </c>
      <c r="U346" s="795">
        <f>IF(INDEX(Historical!$H$7:$H$1442,MATCH(B346,Historical!$B$7:$B$1449,0))=0,"n/a",((INDEX(Historical!$C$7:$C$1442,MATCH(B346,Historical!$B$7:$B$1449,0))/INDEX(Historical!$H$7:$H$1442,MATCH(B346,Historical!$B$7:$B$1449,0)))^(1/5)-1)*100)</f>
        <v>12.251351440996583</v>
      </c>
      <c r="V346" s="795">
        <f>IF(INDEX(Historical!$O$7:$O$1442,MATCH(B346,Historical!$B$7:$B$1449,0))=0,"n/a",((INDEX(Historical!$C$7:$C$1442,MATCH(B346,Historical!$B$7:$B$1449,0))/INDEX(Historical!$O$7:$O$1442,MATCH(B346,Historical!$B$7:$B$1449,0)))^(1/10)-1)*100)</f>
        <v>16.558701752861982</v>
      </c>
      <c r="W346" s="863">
        <f>IF(OR(U346&lt;=0,U346="n/a",V346&lt;=0,V346="n/a"),"n/a",U346/V346)</f>
        <v>0.7398739118469283</v>
      </c>
      <c r="X346" s="864">
        <f>IF(OR(AJ346&lt;=0,AJ346="n/a",U346&lt;=0,U346="n/a"),"n/a",U346/AJ346)</f>
        <v>0.57249305799049455</v>
      </c>
      <c r="Y346" s="875" t="s">
        <v>4220</v>
      </c>
      <c r="Z346" s="856">
        <f>IF(OR(AC346&lt;0.01,AC346="n/a"),"n/a",M346/AC346*100)</f>
        <v>18.927335640138409</v>
      </c>
      <c r="AA346" s="866">
        <f>IF(OR(AC346&lt;0.01,AC346="n/a"),"n/a",I346/AC346)</f>
        <v>33.98615916955017</v>
      </c>
      <c r="AB346" s="858">
        <v>3</v>
      </c>
      <c r="AC346" s="867">
        <v>2.89</v>
      </c>
      <c r="AD346" s="867">
        <v>1.1299999999999999</v>
      </c>
      <c r="AE346" s="867">
        <v>6.7</v>
      </c>
      <c r="AF346" s="867">
        <v>5.1100000000000003</v>
      </c>
      <c r="AG346" s="867" t="s">
        <v>137</v>
      </c>
      <c r="AH346" s="867">
        <v>25.2</v>
      </c>
      <c r="AI346" s="867">
        <v>19.939999999999998</v>
      </c>
      <c r="AJ346" s="867">
        <v>21.4</v>
      </c>
      <c r="AK346" s="867">
        <v>30</v>
      </c>
      <c r="AL346" s="868">
        <v>79600</v>
      </c>
      <c r="AM346" s="869" t="s">
        <v>137</v>
      </c>
      <c r="AN346" s="867">
        <v>0.79</v>
      </c>
      <c r="AO346" s="870">
        <f>IF(U346="n/a","n/a",IF(AA346&lt;0,"n/a",IF(AA346="n/a","n/a",J346+U346-AA346)))</f>
        <v>-21.177894676222088</v>
      </c>
      <c r="AP346" s="871">
        <f>IF(U346="n/a","n/a",J346+U346)</f>
        <v>12.808264493328084</v>
      </c>
      <c r="AQ346" s="872">
        <f>IF(OR(AC346&lt;0.01,AF346="n/a"),"n/a",(I346/SQRT(22.5*AC346*(I346/AF346))-1)*100)</f>
        <v>177.82430367762322</v>
      </c>
      <c r="AR346" s="738">
        <f>INDEX(Historical!$C$7:$C$1442,MATCH(B346,Historical!$B$7:$B$1449,0))*IF(AH346="n/a",1.03,IF(AH346&lt;0,1.01,IF(AH346&gt;10,1.1,(1+AH346/100))))</f>
        <v>0.60170000000000012</v>
      </c>
      <c r="AS346" s="866">
        <f>IF($AI346="n/a",1.03*AR346,IF($AI346&lt;0,1.01*AR346,IF($AI346&gt;10,1.1*AR346,(1+$AI346/100)*AR346)))</f>
        <v>0.66187000000000018</v>
      </c>
      <c r="AT346" s="866">
        <f>IF($AK346="n/a",1.03*AS346,IF($AK346&lt;0,1.01*AS346,IF($AK346&gt;10,1.1*AS346,(1+$AK346/100)*AS346)))</f>
        <v>0.72805700000000029</v>
      </c>
      <c r="AU346" s="866">
        <f>IF($AK346="n/a",1.03*AT346,IF($AK346&lt;0,1.01*AT346,IF($AK346&gt;10,1.1*AT346,(1+$AK346/100)*AT346)))</f>
        <v>0.80086270000000037</v>
      </c>
      <c r="AV346" s="866">
        <f>IF($AK346="n/a",1.03*AU346,IF($AK346&lt;0,1.01*AU346,IF($AK346&gt;10,1.1*AU346,(1+$AK346/100)*AU346)))</f>
        <v>0.8809489700000005</v>
      </c>
      <c r="AW346" s="856">
        <f>SUM(AR346:AV346)</f>
        <v>3.6734386700000012</v>
      </c>
      <c r="AX346" s="873">
        <f>AW346/I346*100</f>
        <v>3.7400108633679507</v>
      </c>
      <c r="AY346" s="1081">
        <v>0.67</v>
      </c>
      <c r="AZ346" s="869">
        <v>14.97</v>
      </c>
      <c r="BA346" s="869">
        <v>-12.379999999999999</v>
      </c>
      <c r="BB346" s="869">
        <v>-2.0099999999999998</v>
      </c>
      <c r="BC346" s="869">
        <v>-0.86</v>
      </c>
      <c r="BD346" s="1033"/>
      <c r="BE346" s="700">
        <v>2002</v>
      </c>
      <c r="BF346" s="1013">
        <f>IF(BE346&gt;2008,0,IF(BE346&gt;2001,1,IF(BE346&gt;1990,2,IF(BE346&gt;1980,3,IF(BE346&gt;1973,4,IF(BE346&gt;1970,5,IF(BE346&gt;1960,6,IF(BE346&gt;1958,7,IF(BE346&gt;1953,8,9)))))))))</f>
        <v>1</v>
      </c>
      <c r="BG346" s="931" t="s">
        <v>137</v>
      </c>
    </row>
    <row r="347" spans="1:59" ht="11.25" customHeight="1" x14ac:dyDescent="0.2">
      <c r="A347" s="984" t="s">
        <v>4240</v>
      </c>
      <c r="B347" s="988" t="s">
        <v>4241</v>
      </c>
      <c r="C347" s="1070" t="s">
        <v>112</v>
      </c>
      <c r="D347" s="1070" t="s">
        <v>4407</v>
      </c>
      <c r="E347" s="828">
        <v>12</v>
      </c>
      <c r="F347" s="1148">
        <v>303</v>
      </c>
      <c r="G347" s="1273" t="s">
        <v>106</v>
      </c>
      <c r="H347" s="1273" t="s">
        <v>106</v>
      </c>
      <c r="I347" s="987">
        <v>84.5</v>
      </c>
      <c r="J347" s="738">
        <f>(M347/I347)*100</f>
        <v>0.16568047337278108</v>
      </c>
      <c r="K347" s="990">
        <v>7.0000000000000007E-2</v>
      </c>
      <c r="L347" s="1000">
        <v>2</v>
      </c>
      <c r="M347" s="729">
        <f>K347*L347</f>
        <v>0.14000000000000001</v>
      </c>
      <c r="N347" s="983" t="s">
        <v>231</v>
      </c>
      <c r="O347" s="831">
        <v>0.06</v>
      </c>
      <c r="P347" s="973">
        <v>43467</v>
      </c>
      <c r="Q347" s="973">
        <v>43482</v>
      </c>
      <c r="R347" s="729">
        <f>(K347-O347)/O347*100</f>
        <v>16.666666666666682</v>
      </c>
      <c r="S347" s="795">
        <f>IF(INDEX(Historical!$D$7:$D$1442,MATCH(B347,Historical!$B$7:$B$1449,0))=0,"n/a",(INDEX(Historical!$C$7:$C$1442,MATCH(B347,Historical!$B$7:$B$1449,0))/INDEX(Historical!$D$7:$D$1442,MATCH(B347,Historical!$B$7:$B$1449,0))-1)*100)</f>
        <v>7.7081192189105918</v>
      </c>
      <c r="T347" s="795">
        <f>IF(INDEX(Historical!$F$7:$F$1442,MATCH(B347,Historical!$B$7:$B$1449,0))=0,"n/a",((INDEX(Historical!$C$7:$C$1442,MATCH(B347,Historical!$B$7:$B$1449,0))/INDEX(Historical!$F$7:$F$1442,MATCH(B347,Historical!$B$7:$B$1449,0)))^(1/3)-1)*100)</f>
        <v>13.540138619438501</v>
      </c>
      <c r="U347" s="795">
        <f>IF(INDEX(Historical!$H$7:$H$1442,MATCH(B347,Historical!$B$7:$B$1449,0))=0,"n/a",((INDEX(Historical!$C$7:$C$1442,MATCH(B347,Historical!$B$7:$B$1449,0))/INDEX(Historical!$H$7:$H$1442,MATCH(B347,Historical!$B$7:$B$1449,0)))^(1/5)-1)*100)</f>
        <v>14.479260333706744</v>
      </c>
      <c r="V347" s="795">
        <f>IF(INDEX(Historical!$O$7:$O$1442,MATCH(B347,Historical!$B$7:$B$1449,0))=0,"n/a",((INDEX(Historical!$C$7:$C$1442,MATCH(B347,Historical!$B$7:$B$1449,0))/INDEX(Historical!$O$7:$O$1442,MATCH(B347,Historical!$B$7:$B$1449,0)))^(1/10)-1)*100)</f>
        <v>17.439501414029014</v>
      </c>
      <c r="W347" s="796">
        <f>IF(OR(U347&lt;=0,U347="n/a",V347&lt;=0,V347="n/a"),"n/a",U347/V347)</f>
        <v>0.8302565532096613</v>
      </c>
      <c r="X347" s="797">
        <f>IF(OR(AJ347&lt;=0,AJ347="n/a",U347&lt;=0,U347="n/a"),"n/a",U347/AJ347)</f>
        <v>0.79556375459927164</v>
      </c>
      <c r="Y347" s="764"/>
      <c r="Z347" s="738">
        <f>IF(OR(AC347&lt;0.01,AC347="n/a"),"n/a",M347/AC347*100)</f>
        <v>7.7348066298342548</v>
      </c>
      <c r="AA347" s="999">
        <f>IF(OR(AC347&lt;0.01,AC347="n/a"),"n/a",I347/AC347)</f>
        <v>46.685082872928177</v>
      </c>
      <c r="AB347" s="1000">
        <v>10</v>
      </c>
      <c r="AC347" s="978">
        <v>1.81</v>
      </c>
      <c r="AD347" s="978">
        <v>3.11</v>
      </c>
      <c r="AE347" s="978">
        <v>5.53</v>
      </c>
      <c r="AF347" s="978">
        <v>8.0299999999999994</v>
      </c>
      <c r="AG347" s="978">
        <v>19.8</v>
      </c>
      <c r="AH347" s="978">
        <v>31.8</v>
      </c>
      <c r="AI347" s="978">
        <v>10.82</v>
      </c>
      <c r="AJ347" s="978">
        <v>18.2</v>
      </c>
      <c r="AK347" s="978">
        <v>15.040000000000001</v>
      </c>
      <c r="AL347" s="991">
        <v>9820</v>
      </c>
      <c r="AM347" s="985">
        <v>5</v>
      </c>
      <c r="AN347" s="978">
        <v>0.38</v>
      </c>
      <c r="AO347" s="838">
        <f>IF(U347="n/a","n/a",IF(AA347&lt;0,"n/a",IF(AA347="n/a","n/a",J347+U347-AA347)))</f>
        <v>-32.040142065848656</v>
      </c>
      <c r="AP347" s="839">
        <f>IF(U347="n/a","n/a",J347+U347)</f>
        <v>14.644940807079525</v>
      </c>
      <c r="AQ347" s="1001">
        <f>IF(OR(AC347&lt;0.01,AF347="n/a"),"n/a",(I347/SQRT(22.5*AC347*(I347/AF347))-1)*100)</f>
        <v>308.18362723417795</v>
      </c>
      <c r="AR347" s="738">
        <f>INDEX(Historical!$C$7:$C$1442,MATCH(B347,Historical!$B$7:$B$1449,0))*IF(AH347="n/a",1.03,IF(AH347&lt;0,1.01,IF(AH347&gt;10,1.1,(1+AH347/100))))</f>
        <v>0.11528000000000001</v>
      </c>
      <c r="AS347" s="999">
        <f>IF($AI347="n/a",1.03*AR347,IF($AI347&lt;0,1.01*AR347,IF($AI347&gt;10,1.1*AR347,(1+$AI347/100)*AR347)))</f>
        <v>0.12680800000000003</v>
      </c>
      <c r="AT347" s="999">
        <f>IF($AK347="n/a",1.03*AS347,IF($AK347&lt;0,1.01*AS347,IF($AK347&gt;10,1.1*AS347,(1+$AK347/100)*AS347)))</f>
        <v>0.13948880000000005</v>
      </c>
      <c r="AU347" s="999">
        <f>IF($AK347="n/a",1.03*AT347,IF($AK347&lt;0,1.01*AT347,IF($AK347&gt;10,1.1*AT347,(1+$AK347/100)*AT347)))</f>
        <v>0.15343768000000008</v>
      </c>
      <c r="AV347" s="999">
        <f>IF($AK347="n/a",1.03*AU347,IF($AK347&lt;0,1.01*AU347,IF($AK347&gt;10,1.1*AU347,(1+$AK347/100)*AU347)))</f>
        <v>0.16878144800000008</v>
      </c>
      <c r="AW347" s="738">
        <f>SUM(AR347:AV347)</f>
        <v>0.70379592800000013</v>
      </c>
      <c r="AX347" s="846">
        <f>AW347/I347*100</f>
        <v>0.83289458934911254</v>
      </c>
      <c r="AY347" s="1080">
        <v>0.83</v>
      </c>
      <c r="AZ347" s="985">
        <v>44.79</v>
      </c>
      <c r="BA347" s="985">
        <v>-10.220000000000001</v>
      </c>
      <c r="BB347" s="985">
        <v>5.99</v>
      </c>
      <c r="BC347" s="985">
        <v>5.96</v>
      </c>
      <c r="BE347" s="700">
        <v>2008</v>
      </c>
      <c r="BF347" s="1013">
        <f>IF(BE347&gt;2008,0,IF(BE347&gt;2001,1,IF(BE347&gt;1990,2,IF(BE347&gt;1980,3,IF(BE347&gt;1973,4,IF(BE347&gt;1970,5,IF(BE347&gt;1960,6,IF(BE347&gt;1958,7,IF(BE347&gt;1953,8,9)))))))))</f>
        <v>1</v>
      </c>
      <c r="BG347" s="995">
        <v>9.9</v>
      </c>
    </row>
    <row r="348" spans="1:59" ht="11.25" customHeight="1" x14ac:dyDescent="0.2">
      <c r="A348" s="984" t="s">
        <v>626</v>
      </c>
      <c r="B348" s="988" t="s">
        <v>627</v>
      </c>
      <c r="C348" s="1070" t="s">
        <v>179</v>
      </c>
      <c r="D348" s="1070" t="s">
        <v>4399</v>
      </c>
      <c r="E348" s="828">
        <v>15</v>
      </c>
      <c r="F348" s="1148">
        <v>254</v>
      </c>
      <c r="G348" s="1148" t="s">
        <v>106</v>
      </c>
      <c r="H348" s="1148" t="s">
        <v>106</v>
      </c>
      <c r="I348" s="987">
        <v>30.68</v>
      </c>
      <c r="J348" s="738">
        <f>(M348/I348)*100</f>
        <v>8.7027379400260756</v>
      </c>
      <c r="K348" s="990">
        <v>0.66749999999999998</v>
      </c>
      <c r="L348" s="1000">
        <v>4</v>
      </c>
      <c r="M348" s="729">
        <f>K348*L348</f>
        <v>2.67</v>
      </c>
      <c r="N348" s="983" t="s">
        <v>698</v>
      </c>
      <c r="O348" s="831">
        <v>0.66500000000000004</v>
      </c>
      <c r="P348" s="973">
        <v>43497</v>
      </c>
      <c r="Q348" s="973">
        <v>43510</v>
      </c>
      <c r="R348" s="729">
        <f>(K348-O348)/O348*100</f>
        <v>0.37593984962405208</v>
      </c>
      <c r="S348" s="795">
        <f>IF(INDEX(Historical!$D$7:$D$1442,MATCH(B348,Historical!$B$7:$B$1449,0))=0,"n/a",(INDEX(Historical!$C$7:$C$1442,MATCH(B348,Historical!$B$7:$B$1449,0))/INDEX(Historical!$D$7:$D$1442,MATCH(B348,Historical!$B$7:$B$1449,0))-1)*100)</f>
        <v>4.9900199600798389</v>
      </c>
      <c r="T348" s="795">
        <f>IF(INDEX(Historical!$F$7:$F$1442,MATCH(B348,Historical!$B$7:$B$1449,0))=0,"n/a",((INDEX(Historical!$C$7:$C$1442,MATCH(B348,Historical!$B$7:$B$1449,0))/INDEX(Historical!$F$7:$F$1442,MATCH(B348,Historical!$B$7:$B$1449,0)))^(1/3)-1)*100)</f>
        <v>6.6593372510931337</v>
      </c>
      <c r="U348" s="795">
        <f>IF(INDEX(Historical!$H$7:$H$1442,MATCH(B348,Historical!$B$7:$B$1449,0))=0,"n/a",((INDEX(Historical!$C$7:$C$1442,MATCH(B348,Historical!$B$7:$B$1449,0))/INDEX(Historical!$H$7:$H$1442,MATCH(B348,Historical!$B$7:$B$1449,0)))^(1/5)-1)*100)</f>
        <v>6.4400335891258154</v>
      </c>
      <c r="V348" s="795">
        <f>IF(INDEX(Historical!$O$7:$O$1442,MATCH(B348,Historical!$B$7:$B$1449,0))=0,"n/a",((INDEX(Historical!$C$7:$C$1442,MATCH(B348,Historical!$B$7:$B$1449,0))/INDEX(Historical!$O$7:$O$1442,MATCH(B348,Historical!$B$7:$B$1449,0)))^(1/10)-1)*100)</f>
        <v>5.9179101809656132</v>
      </c>
      <c r="W348" s="796">
        <f>IF(OR(U348&lt;=0,U348="n/a",V348&lt;=0,V348="n/a"),"n/a",U348/V348)</f>
        <v>1.0882276668949051</v>
      </c>
      <c r="X348" s="797">
        <f>IF(OR(AJ348&lt;=0,AJ348="n/a",U348&lt;=0,U348="n/a"),"n/a",U348/AJ348)</f>
        <v>0.53223418091948893</v>
      </c>
      <c r="Y348" s="989"/>
      <c r="Z348" s="738">
        <f>IF(OR(AC348&lt;0.01,AC348="n/a"),"n/a",M348/AC348*100)</f>
        <v>120.81447963800905</v>
      </c>
      <c r="AA348" s="999">
        <f>IF(OR(AC348&lt;0.01,AC348="n/a"),"n/a",I348/AC348)</f>
        <v>13.882352941176471</v>
      </c>
      <c r="AB348" s="1000">
        <v>12</v>
      </c>
      <c r="AC348" s="978">
        <v>2.21</v>
      </c>
      <c r="AD348" s="978" t="s">
        <v>137</v>
      </c>
      <c r="AE348" s="978">
        <v>6.38</v>
      </c>
      <c r="AF348" s="978">
        <v>7.24</v>
      </c>
      <c r="AG348" s="978">
        <v>48.199999999999996</v>
      </c>
      <c r="AH348" s="978">
        <v>34.799999999999997</v>
      </c>
      <c r="AI348" s="978">
        <v>6.5</v>
      </c>
      <c r="AJ348" s="978">
        <v>12.1</v>
      </c>
      <c r="AK348" s="978">
        <v>-5.19</v>
      </c>
      <c r="AL348" s="991">
        <v>3210</v>
      </c>
      <c r="AM348" s="985">
        <v>0.1</v>
      </c>
      <c r="AN348" s="978">
        <v>3.17</v>
      </c>
      <c r="AO348" s="838">
        <f>IF(U348="n/a","n/a",IF(AA348&lt;0,"n/a",IF(AA348="n/a","n/a",J348+U348-AA348)))</f>
        <v>1.2604185879754191</v>
      </c>
      <c r="AP348" s="839">
        <f>IF(U348="n/a","n/a",J348+U348)</f>
        <v>15.14277152915189</v>
      </c>
      <c r="AQ348" s="1001">
        <f>IF(OR(AC348&lt;0.01,AF348="n/a"),"n/a",(I348/SQRT(22.5*AC348*(I348/AF348))-1)*100)</f>
        <v>111.35355875259263</v>
      </c>
      <c r="AR348" s="738">
        <f>INDEX(Historical!$C$7:$C$1442,MATCH(B348,Historical!$B$7:$B$1449,0))*IF(AH348="n/a",1.03,IF(AH348&lt;0,1.01,IF(AH348&gt;10,1.1,(1+AH348/100))))</f>
        <v>2.8930000000000002</v>
      </c>
      <c r="AS348" s="999">
        <f>IF($AI348="n/a",1.03*AR348,IF($AI348&lt;0,1.01*AR348,IF($AI348&gt;10,1.1*AR348,(1+$AI348/100)*AR348)))</f>
        <v>3.081045</v>
      </c>
      <c r="AT348" s="999">
        <f>IF($AK348="n/a",1.03*AS348,IF($AK348&lt;0,1.01*AS348,IF($AK348&gt;10,1.1*AS348,(1+$AK348/100)*AS348)))</f>
        <v>3.1118554500000002</v>
      </c>
      <c r="AU348" s="999">
        <f>IF($AK348="n/a",1.03*AT348,IF($AK348&lt;0,1.01*AT348,IF($AK348&gt;10,1.1*AT348,(1+$AK348/100)*AT348)))</f>
        <v>3.1429740045000001</v>
      </c>
      <c r="AV348" s="999">
        <f>IF($AK348="n/a",1.03*AU348,IF($AK348&lt;0,1.01*AU348,IF($AK348&gt;10,1.1*AU348,(1+$AK348/100)*AU348)))</f>
        <v>3.1744037445450002</v>
      </c>
      <c r="AW348" s="738">
        <f>SUM(AR348:AV348)</f>
        <v>15.403278199045001</v>
      </c>
      <c r="AX348" s="846">
        <f>AW348/I348*100</f>
        <v>50.206252278503918</v>
      </c>
      <c r="AY348" s="1080">
        <v>0.84</v>
      </c>
      <c r="AZ348" s="985">
        <v>17.62</v>
      </c>
      <c r="BA348" s="985">
        <v>-9.76</v>
      </c>
      <c r="BB348" s="985">
        <v>5.19</v>
      </c>
      <c r="BC348" s="985">
        <v>2.91</v>
      </c>
      <c r="BE348" s="700">
        <v>2005</v>
      </c>
      <c r="BF348" s="1013">
        <f>IF(BE348&gt;2008,0,IF(BE348&gt;2001,1,IF(BE348&gt;1990,2,IF(BE348&gt;1980,3,IF(BE348&gt;1973,4,IF(BE348&gt;1970,5,IF(BE348&gt;1960,6,IF(BE348&gt;1958,7,IF(BE348&gt;1953,8,9)))))))))</f>
        <v>1</v>
      </c>
      <c r="BG348" s="995">
        <v>10.199999999999999</v>
      </c>
    </row>
    <row r="349" spans="1:59" ht="11.25" customHeight="1" x14ac:dyDescent="0.2">
      <c r="A349" s="976" t="s">
        <v>4255</v>
      </c>
      <c r="B349" s="988" t="s">
        <v>3869</v>
      </c>
      <c r="C349" s="1070" t="s">
        <v>108</v>
      </c>
      <c r="D349" s="1070" t="s">
        <v>4393</v>
      </c>
      <c r="E349" s="828">
        <v>5</v>
      </c>
      <c r="F349" s="1148">
        <v>824</v>
      </c>
      <c r="G349" s="1089" t="s">
        <v>106</v>
      </c>
      <c r="H349" s="1089" t="s">
        <v>106</v>
      </c>
      <c r="I349" s="992">
        <v>30.83</v>
      </c>
      <c r="J349" s="738">
        <f>(M349/I349)*100</f>
        <v>1.8164125851443402</v>
      </c>
      <c r="K349" s="997">
        <v>0.14000000000000001</v>
      </c>
      <c r="L349" s="700">
        <v>4</v>
      </c>
      <c r="M349" s="729">
        <f>K349*L349</f>
        <v>0.56000000000000005</v>
      </c>
      <c r="N349" s="700" t="s">
        <v>4256</v>
      </c>
      <c r="O349" s="832">
        <v>0.12</v>
      </c>
      <c r="P349" s="718">
        <v>43301</v>
      </c>
      <c r="Q349" s="718">
        <v>43318</v>
      </c>
      <c r="R349" s="729">
        <f>(K349-O349)/O349*100</f>
        <v>16.666666666666682</v>
      </c>
      <c r="S349" s="795">
        <f>IF(INDEX(Historical!$D$7:$D$1442,MATCH(B349,Historical!$B$7:$B$1449,0))=0,"n/a",(INDEX(Historical!$C$7:$C$1442,MATCH(B349,Historical!$B$7:$B$1449,0))/INDEX(Historical!$D$7:$D$1442,MATCH(B349,Historical!$B$7:$B$1449,0))-1)*100)</f>
        <v>23.809523809523814</v>
      </c>
      <c r="T349" s="795">
        <f>IF(INDEX(Historical!$F$7:$F$1442,MATCH(B349,Historical!$B$7:$B$1449,0))=0,"n/a",((INDEX(Historical!$C$7:$C$1442,MATCH(B349,Historical!$B$7:$B$1449,0))/INDEX(Historical!$F$7:$F$1442,MATCH(B349,Historical!$B$7:$B$1449,0)))^(1/3)-1)*100)</f>
        <v>20.123329994304417</v>
      </c>
      <c r="U349" s="795">
        <f>IF(INDEX(Historical!$H$7:$H$1442,MATCH(B349,Historical!$B$7:$B$1449,0))=0,"n/a",((INDEX(Historical!$C$7:$C$1442,MATCH(B349,Historical!$B$7:$B$1449,0))/INDEX(Historical!$H$7:$H$1442,MATCH(B349,Historical!$B$7:$B$1449,0)))^(1/5)-1)*100)</f>
        <v>16.723531932969316</v>
      </c>
      <c r="V349" s="795">
        <f>IF(INDEX(Historical!$O$7:$O$1442,MATCH(B349,Historical!$B$7:$B$1449,0))=0,"n/a",((INDEX(Historical!$C$7:$C$1442,MATCH(B349,Historical!$B$7:$B$1449,0))/INDEX(Historical!$O$7:$O$1442,MATCH(B349,Historical!$B$7:$B$1449,0)))^(1/10)-1)*100)</f>
        <v>8.0386652698788641</v>
      </c>
      <c r="W349" s="796">
        <f>IF(OR(U349&lt;=0,U349="n/a",V349&lt;=0,V349="n/a"),"n/a",U349/V349)</f>
        <v>2.0803866526987913</v>
      </c>
      <c r="X349" s="797">
        <f>IF(OR(AJ349&lt;=0,AJ349="n/a",U349&lt;=0,U349="n/a"),"n/a",U349/AJ349)</f>
        <v>1.5203210848153923</v>
      </c>
      <c r="Y349" s="988"/>
      <c r="Z349" s="738">
        <f>IF(OR(AC349&lt;0.01,AC349="n/a"),"n/a",M349/AC349*100)</f>
        <v>23.931623931623935</v>
      </c>
      <c r="AA349" s="999">
        <f>IF(OR(AC349&lt;0.01,AC349="n/a"),"n/a",I349/AC349)</f>
        <v>13.175213675213675</v>
      </c>
      <c r="AB349" s="1273">
        <v>12</v>
      </c>
      <c r="AC349" s="992">
        <v>2.34</v>
      </c>
      <c r="AD349" s="992" t="s">
        <v>137</v>
      </c>
      <c r="AE349" s="992">
        <v>3.1</v>
      </c>
      <c r="AF349" s="992">
        <v>1.1499999999999999</v>
      </c>
      <c r="AG349" s="992">
        <v>7.6</v>
      </c>
      <c r="AH349" s="992">
        <v>15.2</v>
      </c>
      <c r="AI349" s="992" t="s">
        <v>137</v>
      </c>
      <c r="AJ349" s="992">
        <v>11</v>
      </c>
      <c r="AK349" s="992" t="s">
        <v>137</v>
      </c>
      <c r="AL349" s="992">
        <v>57.96</v>
      </c>
      <c r="AM349" s="992">
        <v>9</v>
      </c>
      <c r="AN349" s="992">
        <v>0</v>
      </c>
      <c r="AO349" s="838">
        <f>IF(U349="n/a","n/a",IF(AA349&lt;0,"n/a",IF(AA349="n/a","n/a",J349+U349-AA349)))</f>
        <v>5.3647308428999825</v>
      </c>
      <c r="AP349" s="839">
        <f>IF(U349="n/a","n/a",J349+U349)</f>
        <v>18.539944518113657</v>
      </c>
      <c r="AQ349" s="1001">
        <f>IF(OR(AC349&lt;0.01,AF349="n/a"),"n/a",(I349/SQRT(22.5*AC349*(I349/AF349))-1)*100)</f>
        <v>-17.939058616996316</v>
      </c>
      <c r="AR349" s="738">
        <f>INDEX(Historical!$C$7:$C$1442,MATCH(B349,Historical!$B$7:$B$1449,0))*IF(AH349="n/a",1.03,IF(AH349&lt;0,1.01,IF(AH349&gt;10,1.1,(1+AH349/100))))</f>
        <v>0.57200000000000006</v>
      </c>
      <c r="AS349" s="999">
        <f>IF($AI349="n/a",1.03*AR349,IF($AI349&lt;0,1.01*AR349,IF($AI349&gt;10,1.1*AR349,(1+$AI349/100)*AR349)))</f>
        <v>0.58916000000000013</v>
      </c>
      <c r="AT349" s="999">
        <f>IF($AK349="n/a",1.03*AS349,IF($AK349&lt;0,1.01*AS349,IF($AK349&gt;10,1.1*AS349,(1+$AK349/100)*AS349)))</f>
        <v>0.60683480000000012</v>
      </c>
      <c r="AU349" s="999">
        <f>IF($AK349="n/a",1.03*AT349,IF($AK349&lt;0,1.01*AT349,IF($AK349&gt;10,1.1*AT349,(1+$AK349/100)*AT349)))</f>
        <v>0.62503984400000012</v>
      </c>
      <c r="AV349" s="999">
        <f>IF($AK349="n/a",1.03*AU349,IF($AK349&lt;0,1.01*AU349,IF($AK349&gt;10,1.1*AU349,(1+$AK349/100)*AU349)))</f>
        <v>0.64379103932000015</v>
      </c>
      <c r="AW349" s="738">
        <f>SUM(AR349:AV349)</f>
        <v>3.0368256833200009</v>
      </c>
      <c r="AX349" s="846">
        <f>AW349/I349*100</f>
        <v>9.850229267985732</v>
      </c>
      <c r="AY349" s="824">
        <v>0.65</v>
      </c>
      <c r="AZ349" s="995">
        <v>20.23</v>
      </c>
      <c r="BA349" s="995">
        <v>-17.349999999999998</v>
      </c>
      <c r="BB349" s="995">
        <v>-1.39</v>
      </c>
      <c r="BC349" s="995">
        <v>-0.70000000000000007</v>
      </c>
      <c r="BE349" s="700">
        <v>2014</v>
      </c>
      <c r="BF349" s="1013">
        <f>IF(BE349&gt;2008,0,IF(BE349&gt;2001,1,IF(BE349&gt;1990,2,IF(BE349&gt;1980,3,IF(BE349&gt;1973,4,IF(BE349&gt;1970,5,IF(BE349&gt;1960,6,IF(BE349&gt;1958,7,IF(BE349&gt;1953,8,9)))))))))</f>
        <v>0</v>
      </c>
      <c r="BG349" s="995">
        <v>0.89999999999999991</v>
      </c>
    </row>
    <row r="350" spans="1:59" ht="11.25" customHeight="1" x14ac:dyDescent="0.2">
      <c r="A350" s="976" t="s">
        <v>1287</v>
      </c>
      <c r="B350" s="988" t="s">
        <v>1288</v>
      </c>
      <c r="C350" s="1070" t="s">
        <v>108</v>
      </c>
      <c r="D350" s="1070" t="s">
        <v>4401</v>
      </c>
      <c r="E350" s="828">
        <v>9</v>
      </c>
      <c r="F350" s="1148">
        <v>430</v>
      </c>
      <c r="G350" s="1148" t="s">
        <v>106</v>
      </c>
      <c r="H350" s="1148" t="s">
        <v>106</v>
      </c>
      <c r="I350" s="987">
        <v>30.98</v>
      </c>
      <c r="J350" s="738">
        <f>(M350/I350)*100</f>
        <v>2.3240800516462232</v>
      </c>
      <c r="K350" s="990">
        <v>0.18</v>
      </c>
      <c r="L350" s="1000">
        <v>4</v>
      </c>
      <c r="M350" s="729">
        <f>K350*L350</f>
        <v>0.72</v>
      </c>
      <c r="N350" s="983" t="s">
        <v>711</v>
      </c>
      <c r="O350" s="831">
        <v>0.17</v>
      </c>
      <c r="P350" s="973">
        <v>43502</v>
      </c>
      <c r="Q350" s="973">
        <v>43517</v>
      </c>
      <c r="R350" s="729">
        <f>(K350-O350)/O350*100</f>
        <v>5.8823529411764595</v>
      </c>
      <c r="S350" s="795">
        <f>IF(INDEX(Historical!$D$7:$D$1442,MATCH(B350,Historical!$B$7:$B$1449,0))=0,"n/a",(INDEX(Historical!$C$7:$C$1442,MATCH(B350,Historical!$B$7:$B$1449,0))/INDEX(Historical!$D$7:$D$1442,MATCH(B350,Historical!$B$7:$B$1449,0))-1)*100)</f>
        <v>41.176470588235283</v>
      </c>
      <c r="T350" s="795">
        <f>IF(INDEX(Historical!$F$7:$F$1442,MATCH(B350,Historical!$B$7:$B$1449,0))=0,"n/a",((INDEX(Historical!$C$7:$C$1442,MATCH(B350,Historical!$B$7:$B$1449,0))/INDEX(Historical!$F$7:$F$1442,MATCH(B350,Historical!$B$7:$B$1449,0)))^(1/3)-1)*100)</f>
        <v>18.746644668878588</v>
      </c>
      <c r="U350" s="795">
        <f>IF(INDEX(Historical!$H$7:$H$1442,MATCH(B350,Historical!$B$7:$B$1449,0))=0,"n/a",((INDEX(Historical!$C$7:$C$1442,MATCH(B350,Historical!$B$7:$B$1449,0))/INDEX(Historical!$H$7:$H$1442,MATCH(B350,Historical!$B$7:$B$1449,0)))^(1/5)-1)*100)</f>
        <v>17.607902252467355</v>
      </c>
      <c r="V350" s="795">
        <f>IF(INDEX(Historical!$O$7:$O$1442,MATCH(B350,Historical!$B$7:$B$1449,0))=0,"n/a",((INDEX(Historical!$C$7:$C$1442,MATCH(B350,Historical!$B$7:$B$1449,0))/INDEX(Historical!$O$7:$O$1442,MATCH(B350,Historical!$B$7:$B$1449,0)))^(1/10)-1)*100)</f>
        <v>-0.66914422097676951</v>
      </c>
      <c r="W350" s="796" t="str">
        <f>IF(OR(U350&lt;=0,U350="n/a",V350&lt;=0,V350="n/a"),"n/a",U350/V350)</f>
        <v>n/a</v>
      </c>
      <c r="X350" s="797">
        <f>IF(OR(AJ350&lt;=0,AJ350="n/a",U350&lt;=0,U350="n/a"),"n/a",U350/AJ350)</f>
        <v>1.572134129684585</v>
      </c>
      <c r="Y350" s="753" t="s">
        <v>4368</v>
      </c>
      <c r="Z350" s="738">
        <f>IF(OR(AC350&lt;0.01,AC350="n/a"),"n/a",M350/AC350*100)</f>
        <v>50.704225352112672</v>
      </c>
      <c r="AA350" s="999">
        <f>IF(OR(AC350&lt;0.01,AC350="n/a"),"n/a",I350/AC350)</f>
        <v>21.816901408450704</v>
      </c>
      <c r="AB350" s="1000">
        <v>12</v>
      </c>
      <c r="AC350" s="978">
        <v>1.42</v>
      </c>
      <c r="AD350" s="978">
        <v>3.13</v>
      </c>
      <c r="AE350" s="978">
        <v>6.19</v>
      </c>
      <c r="AF350" s="978">
        <v>1.53</v>
      </c>
      <c r="AG350" s="978">
        <v>6.3</v>
      </c>
      <c r="AH350" s="978">
        <v>13.700000000000001</v>
      </c>
      <c r="AI350" s="978">
        <v>7.28</v>
      </c>
      <c r="AJ350" s="978">
        <v>11.200000000000001</v>
      </c>
      <c r="AK350" s="978">
        <v>7.0000000000000009</v>
      </c>
      <c r="AL350" s="991">
        <v>1140</v>
      </c>
      <c r="AM350" s="985">
        <v>0.8</v>
      </c>
      <c r="AN350" s="978">
        <v>0.03</v>
      </c>
      <c r="AO350" s="838">
        <f>IF(U350="n/a","n/a",IF(AA350&lt;0,"n/a",IF(AA350="n/a","n/a",J350+U350-AA350)))</f>
        <v>-1.8849191043371256</v>
      </c>
      <c r="AP350" s="839">
        <f>IF(U350="n/a","n/a",J350+U350)</f>
        <v>19.931982304113578</v>
      </c>
      <c r="AQ350" s="1001">
        <f>IF(OR(AC350&lt;0.01,AF350="n/a"),"n/a",(I350/SQRT(22.5*AC350*(I350/AF350))-1)*100)</f>
        <v>21.801038409967923</v>
      </c>
      <c r="AR350" s="738">
        <f>INDEX(Historical!$C$7:$C$1442,MATCH(B350,Historical!$B$7:$B$1449,0))*IF(AH350="n/a",1.03,IF(AH350&lt;0,1.01,IF(AH350&gt;10,1.1,(1+AH350/100))))</f>
        <v>0.79200000000000004</v>
      </c>
      <c r="AS350" s="999">
        <f>IF($AI350="n/a",1.03*AR350,IF($AI350&lt;0,1.01*AR350,IF($AI350&gt;10,1.1*AR350,(1+$AI350/100)*AR350)))</f>
        <v>0.84965760000000001</v>
      </c>
      <c r="AT350" s="999">
        <f>IF($AK350="n/a",1.03*AS350,IF($AK350&lt;0,1.01*AS350,IF($AK350&gt;10,1.1*AS350,(1+$AK350/100)*AS350)))</f>
        <v>0.90913363200000008</v>
      </c>
      <c r="AU350" s="999">
        <f>IF($AK350="n/a",1.03*AT350,IF($AK350&lt;0,1.01*AT350,IF($AK350&gt;10,1.1*AT350,(1+$AK350/100)*AT350)))</f>
        <v>0.97277298624000019</v>
      </c>
      <c r="AV350" s="999">
        <f>IF($AK350="n/a",1.03*AU350,IF($AK350&lt;0,1.01*AU350,IF($AK350&gt;10,1.1*AU350,(1+$AK350/100)*AU350)))</f>
        <v>1.0408670952768002</v>
      </c>
      <c r="AW350" s="738">
        <f>SUM(AR350:AV350)</f>
        <v>4.5644313135168009</v>
      </c>
      <c r="AX350" s="846">
        <f>AW350/I350*100</f>
        <v>14.733477448408008</v>
      </c>
      <c r="AY350" s="1080">
        <v>0.71</v>
      </c>
      <c r="AZ350" s="985">
        <v>10.72</v>
      </c>
      <c r="BA350" s="985">
        <v>-16.91</v>
      </c>
      <c r="BB350" s="985">
        <v>-2</v>
      </c>
      <c r="BC350" s="985">
        <v>-7.13</v>
      </c>
      <c r="BE350" s="700">
        <v>2011</v>
      </c>
      <c r="BF350" s="1013">
        <f>IF(BE350&gt;2008,0,IF(BE350&gt;2001,1,IF(BE350&gt;1990,2,IF(BE350&gt;1980,3,IF(BE350&gt;1973,4,IF(BE350&gt;1970,5,IF(BE350&gt;1960,6,IF(BE350&gt;1958,7,IF(BE350&gt;1953,8,9)))))))))</f>
        <v>0</v>
      </c>
      <c r="BG350" s="995">
        <v>0.8</v>
      </c>
    </row>
    <row r="351" spans="1:59" ht="11.25" customHeight="1" x14ac:dyDescent="0.2">
      <c r="A351" s="984" t="s">
        <v>621</v>
      </c>
      <c r="B351" s="988" t="s">
        <v>622</v>
      </c>
      <c r="C351" s="1070" t="s">
        <v>112</v>
      </c>
      <c r="D351" s="1070" t="s">
        <v>213</v>
      </c>
      <c r="E351" s="828">
        <v>12</v>
      </c>
      <c r="F351" s="1148">
        <v>300</v>
      </c>
      <c r="G351" s="1273" t="s">
        <v>106</v>
      </c>
      <c r="H351" s="1273" t="s">
        <v>106</v>
      </c>
      <c r="I351" s="987">
        <v>42.4</v>
      </c>
      <c r="J351" s="738">
        <f>(M351/I351)*100</f>
        <v>1.9811320754716981</v>
      </c>
      <c r="K351" s="990">
        <v>0.21</v>
      </c>
      <c r="L351" s="1000">
        <v>4</v>
      </c>
      <c r="M351" s="729">
        <f>K351*L351</f>
        <v>0.84</v>
      </c>
      <c r="N351" s="983" t="s">
        <v>152</v>
      </c>
      <c r="O351" s="831">
        <v>0.20749999999999999</v>
      </c>
      <c r="P351" s="973">
        <v>43448</v>
      </c>
      <c r="Q351" s="973">
        <v>43465</v>
      </c>
      <c r="R351" s="729">
        <f>(K351-O351)/O351*100</f>
        <v>1.2048192771084349</v>
      </c>
      <c r="S351" s="795">
        <f>IF(INDEX(Historical!$D$7:$D$1442,MATCH(B351,Historical!$B$7:$B$1449,0))=0,"n/a",(INDEX(Historical!$C$7:$C$1442,MATCH(B351,Historical!$B$7:$B$1449,0))/INDEX(Historical!$D$7:$D$1442,MATCH(B351,Historical!$B$7:$B$1449,0))-1)*100)</f>
        <v>1.0334346504559111</v>
      </c>
      <c r="T351" s="795">
        <f>IF(INDEX(Historical!$F$7:$F$1442,MATCH(B351,Historical!$B$7:$B$1449,0))=0,"n/a",((INDEX(Historical!$C$7:$C$1442,MATCH(B351,Historical!$B$7:$B$1449,0))/INDEX(Historical!$F$7:$F$1442,MATCH(B351,Historical!$B$7:$B$1449,0)))^(1/3)-1)*100)</f>
        <v>1.1700568967477176</v>
      </c>
      <c r="U351" s="795">
        <f>IF(INDEX(Historical!$H$7:$H$1442,MATCH(B351,Historical!$B$7:$B$1449,0))=0,"n/a",((INDEX(Historical!$C$7:$C$1442,MATCH(B351,Historical!$B$7:$B$1449,0))/INDEX(Historical!$H$7:$H$1442,MATCH(B351,Historical!$B$7:$B$1449,0)))^(1/5)-1)*100)</f>
        <v>1.2099791786264635</v>
      </c>
      <c r="V351" s="795">
        <f>IF(INDEX(Historical!$O$7:$O$1442,MATCH(B351,Historical!$B$7:$B$1449,0))=0,"n/a",((INDEX(Historical!$C$7:$C$1442,MATCH(B351,Historical!$B$7:$B$1449,0))/INDEX(Historical!$O$7:$O$1442,MATCH(B351,Historical!$B$7:$B$1449,0)))^(1/10)-1)*100)</f>
        <v>4.213464378001186</v>
      </c>
      <c r="W351" s="796">
        <f>IF(OR(U351&lt;=0,U351="n/a",V351&lt;=0,V351="n/a"),"n/a",U351/V351)</f>
        <v>0.28716967086368539</v>
      </c>
      <c r="X351" s="797">
        <f>IF(OR(AJ351&lt;=0,AJ351="n/a",U351&lt;=0,U351="n/a"),"n/a",U351/AJ351)</f>
        <v>0.18905924666038493</v>
      </c>
      <c r="Y351" s="989" t="s">
        <v>153</v>
      </c>
      <c r="Z351" s="738">
        <f>IF(OR(AC351&lt;0.01,AC351="n/a"),"n/a",M351/AC351*100)</f>
        <v>56.756756756756758</v>
      </c>
      <c r="AA351" s="999">
        <f>IF(OR(AC351&lt;0.01,AC351="n/a"),"n/a",I351/AC351)</f>
        <v>28.648648648648649</v>
      </c>
      <c r="AB351" s="1000">
        <v>9</v>
      </c>
      <c r="AC351" s="978">
        <v>1.48</v>
      </c>
      <c r="AD351" s="978">
        <v>2.29</v>
      </c>
      <c r="AE351" s="978">
        <v>1.5</v>
      </c>
      <c r="AF351" s="978">
        <v>3.64</v>
      </c>
      <c r="AG351" s="978">
        <v>10.6</v>
      </c>
      <c r="AH351" s="978">
        <v>-30.4</v>
      </c>
      <c r="AI351" s="978">
        <v>9.31</v>
      </c>
      <c r="AJ351" s="978">
        <v>6.4</v>
      </c>
      <c r="AK351" s="978">
        <v>12.5</v>
      </c>
      <c r="AL351" s="991">
        <v>2660</v>
      </c>
      <c r="AM351" s="985">
        <v>0.4</v>
      </c>
      <c r="AN351" s="978">
        <v>0.47</v>
      </c>
      <c r="AO351" s="838">
        <f>IF(U351="n/a","n/a",IF(AA351&lt;0,"n/a",IF(AA351="n/a","n/a",J351+U351-AA351)))</f>
        <v>-25.457537394550489</v>
      </c>
      <c r="AP351" s="839">
        <f>IF(U351="n/a","n/a",J351+U351)</f>
        <v>3.1911112540981614</v>
      </c>
      <c r="AQ351" s="1001">
        <f>IF(OR(AC351&lt;0.01,AF351="n/a"),"n/a",(I351/SQRT(22.5*AC351*(I351/AF351))-1)*100)</f>
        <v>115.28387572493011</v>
      </c>
      <c r="AR351" s="738">
        <f>INDEX(Historical!$C$7:$C$1442,MATCH(B351,Historical!$B$7:$B$1449,0))*IF(AH351="n/a",1.03,IF(AH351&lt;0,1.01,IF(AH351&gt;10,1.1,(1+AH351/100))))</f>
        <v>0.83931</v>
      </c>
      <c r="AS351" s="999">
        <f>IF($AI351="n/a",1.03*AR351,IF($AI351&lt;0,1.01*AR351,IF($AI351&gt;10,1.1*AR351,(1+$AI351/100)*AR351)))</f>
        <v>0.91744976099999997</v>
      </c>
      <c r="AT351" s="999">
        <f>IF($AK351="n/a",1.03*AS351,IF($AK351&lt;0,1.01*AS351,IF($AK351&gt;10,1.1*AS351,(1+$AK351/100)*AS351)))</f>
        <v>1.0091947371000001</v>
      </c>
      <c r="AU351" s="999">
        <f>IF($AK351="n/a",1.03*AT351,IF($AK351&lt;0,1.01*AT351,IF($AK351&gt;10,1.1*AT351,(1+$AK351/100)*AT351)))</f>
        <v>1.1101142108100002</v>
      </c>
      <c r="AV351" s="999">
        <f>IF($AK351="n/a",1.03*AU351,IF($AK351&lt;0,1.01*AU351,IF($AK351&gt;10,1.1*AU351,(1+$AK351/100)*AU351)))</f>
        <v>1.2211256318910002</v>
      </c>
      <c r="AW351" s="738">
        <f>SUM(AR351:AV351)</f>
        <v>5.0971943408009999</v>
      </c>
      <c r="AX351" s="846">
        <f>AW351/I351*100</f>
        <v>12.021684766040094</v>
      </c>
      <c r="AY351" s="1080">
        <v>1.28</v>
      </c>
      <c r="AZ351" s="985">
        <v>17.080000000000002</v>
      </c>
      <c r="BA351" s="985">
        <v>-20.61</v>
      </c>
      <c r="BB351" s="985">
        <v>4.1399999999999997</v>
      </c>
      <c r="BC351" s="985">
        <v>-9.9500000000000011</v>
      </c>
      <c r="BE351" s="700">
        <v>2008</v>
      </c>
      <c r="BF351" s="1013">
        <f>IF(BE351&gt;2008,0,IF(BE351&gt;2001,1,IF(BE351&gt;1990,2,IF(BE351&gt;1980,3,IF(BE351&gt;1973,4,IF(BE351&gt;1970,5,IF(BE351&gt;1960,6,IF(BE351&gt;1958,7,IF(BE351&gt;1953,8,9)))))))))</f>
        <v>1</v>
      </c>
      <c r="BG351" s="995">
        <v>3.9</v>
      </c>
    </row>
    <row r="352" spans="1:59" ht="11.25" customHeight="1" x14ac:dyDescent="0.2">
      <c r="A352" s="976" t="s">
        <v>623</v>
      </c>
      <c r="B352" s="988" t="s">
        <v>624</v>
      </c>
      <c r="C352" s="1070" t="s">
        <v>108</v>
      </c>
      <c r="D352" s="1070" t="s">
        <v>4393</v>
      </c>
      <c r="E352" s="828">
        <v>12</v>
      </c>
      <c r="F352" s="1148">
        <v>302</v>
      </c>
      <c r="G352" s="1273" t="s">
        <v>106</v>
      </c>
      <c r="H352" s="1273" t="s">
        <v>106</v>
      </c>
      <c r="I352" s="978">
        <v>184.9</v>
      </c>
      <c r="J352" s="738">
        <f>(M352/I352)*100</f>
        <v>0.80043266630611143</v>
      </c>
      <c r="K352" s="997">
        <v>0.37</v>
      </c>
      <c r="L352" s="1000">
        <v>4</v>
      </c>
      <c r="M352" s="729">
        <f>K352*L352</f>
        <v>1.48</v>
      </c>
      <c r="N352" s="983" t="s">
        <v>625</v>
      </c>
      <c r="O352" s="832">
        <v>0.36</v>
      </c>
      <c r="P352" s="973">
        <v>43469</v>
      </c>
      <c r="Q352" s="973">
        <v>43481</v>
      </c>
      <c r="R352" s="729">
        <f>(K352-O352)/O352*100</f>
        <v>2.7777777777777803</v>
      </c>
      <c r="S352" s="795">
        <f>IF(INDEX(Historical!$D$7:$D$1442,MATCH(B352,Historical!$B$7:$B$1449,0))=0,"n/a",(INDEX(Historical!$C$7:$C$1442,MATCH(B352,Historical!$B$7:$B$1449,0))/INDEX(Historical!$D$7:$D$1442,MATCH(B352,Historical!$B$7:$B$1449,0))-1)*100)</f>
        <v>6.9230769230769207</v>
      </c>
      <c r="T352" s="795">
        <f>IF(INDEX(Historical!$F$7:$F$1442,MATCH(B352,Historical!$B$7:$B$1449,0))=0,"n/a",((INDEX(Historical!$C$7:$C$1442,MATCH(B352,Historical!$B$7:$B$1449,0))/INDEX(Historical!$F$7:$F$1442,MATCH(B352,Historical!$B$7:$B$1449,0)))^(1/3)-1)*100)</f>
        <v>6.832481505512833</v>
      </c>
      <c r="U352" s="795">
        <f>IF(INDEX(Historical!$H$7:$H$1442,MATCH(B352,Historical!$B$7:$B$1449,0))=0,"n/a",((INDEX(Historical!$C$7:$C$1442,MATCH(B352,Historical!$B$7:$B$1449,0))/INDEX(Historical!$H$7:$H$1442,MATCH(B352,Historical!$B$7:$B$1449,0)))^(1/5)-1)*100)</f>
        <v>5.7706322148565414</v>
      </c>
      <c r="V352" s="795">
        <f>IF(INDEX(Historical!$O$7:$O$1442,MATCH(B352,Historical!$B$7:$B$1449,0))=0,"n/a",((INDEX(Historical!$C$7:$C$1442,MATCH(B352,Historical!$B$7:$B$1449,0))/INDEX(Historical!$O$7:$O$1442,MATCH(B352,Historical!$B$7:$B$1449,0)))^(1/10)-1)*100)</f>
        <v>5.548721748643537</v>
      </c>
      <c r="W352" s="796">
        <f>IF(OR(U352&lt;=0,U352="n/a",V352&lt;=0,V352="n/a"),"n/a",U352/V352)</f>
        <v>1.0399930788144591</v>
      </c>
      <c r="X352" s="797">
        <f>IF(OR(AJ352&lt;=0,AJ352="n/a",U352&lt;=0,U352="n/a"),"n/a",U352/AJ352)</f>
        <v>0.41816175469974937</v>
      </c>
      <c r="Y352" s="751"/>
      <c r="Z352" s="738">
        <f>IF(OR(AC352&lt;0.01,AC352="n/a"),"n/a",M352/AC352*100)</f>
        <v>10.647482014388489</v>
      </c>
      <c r="AA352" s="999">
        <f>IF(OR(AC352&lt;0.01,AC352="n/a"),"n/a",I352/AC352)</f>
        <v>13.302158273381295</v>
      </c>
      <c r="AB352" s="1000">
        <v>12</v>
      </c>
      <c r="AC352" s="978">
        <v>13.9</v>
      </c>
      <c r="AD352" s="978" t="s">
        <v>137</v>
      </c>
      <c r="AE352" s="978">
        <v>4.22</v>
      </c>
      <c r="AF352" s="978">
        <v>1.88</v>
      </c>
      <c r="AG352" s="978">
        <v>15.2</v>
      </c>
      <c r="AH352" s="978">
        <v>9.4</v>
      </c>
      <c r="AI352" s="978" t="s">
        <v>137</v>
      </c>
      <c r="AJ352" s="978">
        <v>13.8</v>
      </c>
      <c r="AK352" s="978" t="s">
        <v>137</v>
      </c>
      <c r="AL352" s="991">
        <v>397.53</v>
      </c>
      <c r="AM352" s="985">
        <v>3</v>
      </c>
      <c r="AN352" s="978">
        <v>0</v>
      </c>
      <c r="AO352" s="838">
        <f>IF(U352="n/a","n/a",IF(AA352&lt;0,"n/a",IF(AA352="n/a","n/a",J352+U352-AA352)))</f>
        <v>-6.731093392218642</v>
      </c>
      <c r="AP352" s="839">
        <f>IF(U352="n/a","n/a",J352+U352)</f>
        <v>6.5710648811626529</v>
      </c>
      <c r="AQ352" s="1001">
        <f>IF(OR(AC352&lt;0.01,AF352="n/a"),"n/a",(I352/SQRT(22.5*AC352*(I352/AF352))-1)*100)</f>
        <v>5.4262407856935591</v>
      </c>
      <c r="AR352" s="738">
        <f>INDEX(Historical!$C$7:$C$1442,MATCH(B352,Historical!$B$7:$B$1449,0))*IF(AH352="n/a",1.03,IF(AH352&lt;0,1.01,IF(AH352&gt;10,1.1,(1+AH352/100))))</f>
        <v>1.5206599999999999</v>
      </c>
      <c r="AS352" s="999">
        <f>IF($AI352="n/a",1.03*AR352,IF($AI352&lt;0,1.01*AR352,IF($AI352&gt;10,1.1*AR352,(1+$AI352/100)*AR352)))</f>
        <v>1.5662798</v>
      </c>
      <c r="AT352" s="999">
        <f>IF($AK352="n/a",1.03*AS352,IF($AK352&lt;0,1.01*AS352,IF($AK352&gt;10,1.1*AS352,(1+$AK352/100)*AS352)))</f>
        <v>1.613268194</v>
      </c>
      <c r="AU352" s="999">
        <f>IF($AK352="n/a",1.03*AT352,IF($AK352&lt;0,1.01*AT352,IF($AK352&gt;10,1.1*AT352,(1+$AK352/100)*AT352)))</f>
        <v>1.6616662398199999</v>
      </c>
      <c r="AV352" s="999">
        <f>IF($AK352="n/a",1.03*AU352,IF($AK352&lt;0,1.01*AU352,IF($AK352&gt;10,1.1*AU352,(1+$AK352/100)*AU352)))</f>
        <v>1.7115162270146</v>
      </c>
      <c r="AW352" s="738">
        <f>SUM(AR352:AV352)</f>
        <v>8.0733904608345988</v>
      </c>
      <c r="AX352" s="846">
        <f>AW352/I352*100</f>
        <v>4.3663550356055163</v>
      </c>
      <c r="AY352" s="1080">
        <v>0.82</v>
      </c>
      <c r="AZ352" s="985">
        <v>2.63</v>
      </c>
      <c r="BA352" s="985">
        <v>-19.400000000000002</v>
      </c>
      <c r="BB352" s="985">
        <v>-8.83</v>
      </c>
      <c r="BC352" s="985">
        <v>-12.41</v>
      </c>
      <c r="BE352" s="700">
        <v>2008</v>
      </c>
      <c r="BF352" s="1013">
        <f>IF(BE352&gt;2008,0,IF(BE352&gt;2001,1,IF(BE352&gt;1990,2,IF(BE352&gt;1980,3,IF(BE352&gt;1973,4,IF(BE352&gt;1970,5,IF(BE352&gt;1960,6,IF(BE352&gt;1958,7,IF(BE352&gt;1953,8,9)))))))))</f>
        <v>1</v>
      </c>
      <c r="BG352" s="995">
        <v>1.3</v>
      </c>
    </row>
    <row r="353" spans="1:59" ht="11.25" customHeight="1" x14ac:dyDescent="0.2">
      <c r="A353" s="984" t="s">
        <v>1275</v>
      </c>
      <c r="B353" s="988" t="s">
        <v>1276</v>
      </c>
      <c r="C353" s="1070" t="s">
        <v>108</v>
      </c>
      <c r="D353" s="1070" t="s">
        <v>118</v>
      </c>
      <c r="E353" s="828">
        <v>8</v>
      </c>
      <c r="F353" s="1148">
        <v>534</v>
      </c>
      <c r="G353" s="1092" t="s">
        <v>37</v>
      </c>
      <c r="H353" s="1092" t="s">
        <v>37</v>
      </c>
      <c r="I353" s="987">
        <v>46.92</v>
      </c>
      <c r="J353" s="738">
        <f>(M353/I353)*100</f>
        <v>2.5575447570332481</v>
      </c>
      <c r="K353" s="990">
        <v>0.3</v>
      </c>
      <c r="L353" s="1000">
        <v>4</v>
      </c>
      <c r="M353" s="729">
        <f>K353*L353</f>
        <v>1.2</v>
      </c>
      <c r="N353" s="983" t="s">
        <v>164</v>
      </c>
      <c r="O353" s="831">
        <v>0.25</v>
      </c>
      <c r="P353" s="973">
        <v>43343</v>
      </c>
      <c r="Q353" s="973">
        <v>43374</v>
      </c>
      <c r="R353" s="729">
        <f>(K353-O353)/O353*100</f>
        <v>19.999999999999996</v>
      </c>
      <c r="S353" s="795">
        <f>IF(INDEX(Historical!$D$7:$D$1442,MATCH(B353,Historical!$B$7:$B$1449,0))=0,"n/a",(INDEX(Historical!$C$7:$C$1442,MATCH(B353,Historical!$B$7:$B$1449,0))/INDEX(Historical!$D$7:$D$1442,MATCH(B353,Historical!$B$7:$B$1449,0))-1)*100)</f>
        <v>14.130434782608692</v>
      </c>
      <c r="T353" s="795">
        <f>IF(INDEX(Historical!$F$7:$F$1442,MATCH(B353,Historical!$B$7:$B$1449,0))=0,"n/a",((INDEX(Historical!$C$7:$C$1442,MATCH(B353,Historical!$B$7:$B$1449,0))/INDEX(Historical!$F$7:$F$1442,MATCH(B353,Historical!$B$7:$B$1449,0)))^(1/3)-1)*100)</f>
        <v>11.868894208139679</v>
      </c>
      <c r="U353" s="795">
        <f>IF(INDEX(Historical!$H$7:$H$1442,MATCH(B353,Historical!$B$7:$B$1449,0))=0,"n/a",((INDEX(Historical!$C$7:$C$1442,MATCH(B353,Historical!$B$7:$B$1449,0))/INDEX(Historical!$H$7:$H$1442,MATCH(B353,Historical!$B$7:$B$1449,0)))^(1/5)-1)*100)</f>
        <v>18.466445254224407</v>
      </c>
      <c r="V353" s="795">
        <f>IF(INDEX(Historical!$O$7:$O$1442,MATCH(B353,Historical!$B$7:$B$1449,0))=0,"n/a",((INDEX(Historical!$C$7:$C$1442,MATCH(B353,Historical!$B$7:$B$1449,0))/INDEX(Historical!$O$7:$O$1442,MATCH(B353,Historical!$B$7:$B$1449,0)))^(1/10)-1)*100)</f>
        <v>-6.7850987529237683</v>
      </c>
      <c r="W353" s="796" t="str">
        <f>IF(OR(U353&lt;=0,U353="n/a",V353&lt;=0,V353="n/a"),"n/a",U353/V353)</f>
        <v>n/a</v>
      </c>
      <c r="X353" s="797">
        <f>IF(OR(AJ353&lt;=0,AJ353="n/a",U353&lt;=0,U353="n/a"),"n/a",U353/AJ353)</f>
        <v>0.55958925012801231</v>
      </c>
      <c r="Y353" s="749"/>
      <c r="Z353" s="738">
        <f>IF(OR(AC353&lt;0.01,AC353="n/a"),"n/a",M353/AC353*100)</f>
        <v>27.027027027027025</v>
      </c>
      <c r="AA353" s="999">
        <f>IF(OR(AC353&lt;0.01,AC353="n/a"),"n/a",I353/AC353)</f>
        <v>10.567567567567567</v>
      </c>
      <c r="AB353" s="1000">
        <v>12</v>
      </c>
      <c r="AC353" s="978">
        <v>4.4400000000000004</v>
      </c>
      <c r="AD353" s="978">
        <v>0.53</v>
      </c>
      <c r="AE353" s="978">
        <v>0.9</v>
      </c>
      <c r="AF353" s="978">
        <v>1.32</v>
      </c>
      <c r="AG353" s="978" t="s">
        <v>137</v>
      </c>
      <c r="AH353" s="978">
        <v>8.9</v>
      </c>
      <c r="AI353" s="978">
        <v>18.759999999999998</v>
      </c>
      <c r="AJ353" s="978">
        <v>33</v>
      </c>
      <c r="AK353" s="978">
        <v>19.84</v>
      </c>
      <c r="AL353" s="991">
        <v>16800</v>
      </c>
      <c r="AM353" s="985">
        <v>0.2</v>
      </c>
      <c r="AN353" s="978">
        <v>0.37</v>
      </c>
      <c r="AO353" s="838">
        <f>IF(U353="n/a","n/a",IF(AA353&lt;0,"n/a",IF(AA353="n/a","n/a",J353+U353-AA353)))</f>
        <v>10.456422443690089</v>
      </c>
      <c r="AP353" s="839">
        <f>IF(U353="n/a","n/a",J353+U353)</f>
        <v>21.023990011257656</v>
      </c>
      <c r="AQ353" s="1001">
        <f>IF(OR(AC353&lt;0.01,AF353="n/a"),"n/a",(I353/SQRT(22.5*AC353*(I353/AF353))-1)*100)</f>
        <v>-21.262209583709812</v>
      </c>
      <c r="AR353" s="738">
        <f>INDEX(Historical!$C$7:$C$1442,MATCH(B353,Historical!$B$7:$B$1449,0))*IF(AH353="n/a",1.03,IF(AH353&lt;0,1.01,IF(AH353&gt;10,1.1,(1+AH353/100))))</f>
        <v>1.1434500000000001</v>
      </c>
      <c r="AS353" s="999">
        <f>IF($AI353="n/a",1.03*AR353,IF($AI353&lt;0,1.01*AR353,IF($AI353&gt;10,1.1*AR353,(1+$AI353/100)*AR353)))</f>
        <v>1.2577950000000002</v>
      </c>
      <c r="AT353" s="999">
        <f>IF($AK353="n/a",1.03*AS353,IF($AK353&lt;0,1.01*AS353,IF($AK353&gt;10,1.1*AS353,(1+$AK353/100)*AS353)))</f>
        <v>1.3835745000000004</v>
      </c>
      <c r="AU353" s="999">
        <f>IF($AK353="n/a",1.03*AT353,IF($AK353&lt;0,1.01*AT353,IF($AK353&gt;10,1.1*AT353,(1+$AK353/100)*AT353)))</f>
        <v>1.5219319500000006</v>
      </c>
      <c r="AV353" s="999">
        <f>IF($AK353="n/a",1.03*AU353,IF($AK353&lt;0,1.01*AU353,IF($AK353&gt;10,1.1*AU353,(1+$AK353/100)*AU353)))</f>
        <v>1.6741251450000008</v>
      </c>
      <c r="AW353" s="738">
        <f>SUM(AR353:AV353)</f>
        <v>6.9808765950000016</v>
      </c>
      <c r="AX353" s="846">
        <f>AW353/I353*100</f>
        <v>14.878253612531973</v>
      </c>
      <c r="AY353" s="1080">
        <v>0.73</v>
      </c>
      <c r="AZ353" s="985">
        <v>15.740000000000002</v>
      </c>
      <c r="BA353" s="985">
        <v>-20.380000000000003</v>
      </c>
      <c r="BB353" s="985">
        <v>6.9099999999999993</v>
      </c>
      <c r="BC353" s="985">
        <v>-4.37</v>
      </c>
      <c r="BE353" s="700">
        <v>2011</v>
      </c>
      <c r="BF353" s="1013">
        <f>IF(BE353&gt;2008,0,IF(BE353&gt;2001,1,IF(BE353&gt;1990,2,IF(BE353&gt;1980,3,IF(BE353&gt;1973,4,IF(BE353&gt;1970,5,IF(BE353&gt;1960,6,IF(BE353&gt;1958,7,IF(BE353&gt;1953,8,9)))))))))</f>
        <v>0</v>
      </c>
      <c r="BG353" s="995" t="s">
        <v>137</v>
      </c>
    </row>
    <row r="354" spans="1:59" ht="11.25" customHeight="1" x14ac:dyDescent="0.2">
      <c r="A354" s="984" t="s">
        <v>1317</v>
      </c>
      <c r="B354" s="988" t="s">
        <v>1318</v>
      </c>
      <c r="C354" s="1070" t="s">
        <v>112</v>
      </c>
      <c r="D354" s="1070" t="s">
        <v>4407</v>
      </c>
      <c r="E354" s="828">
        <v>7</v>
      </c>
      <c r="F354" s="1148">
        <v>644</v>
      </c>
      <c r="G354" s="1073" t="s">
        <v>106</v>
      </c>
      <c r="H354" s="1073" t="s">
        <v>106</v>
      </c>
      <c r="I354" s="987">
        <v>206.45</v>
      </c>
      <c r="J354" s="738">
        <f>(M354/I354)*100</f>
        <v>1.6662630176798259</v>
      </c>
      <c r="K354" s="990">
        <v>0.86</v>
      </c>
      <c r="L354" s="1000">
        <v>4</v>
      </c>
      <c r="M354" s="729">
        <f>K354*L354</f>
        <v>3.44</v>
      </c>
      <c r="N354" s="983" t="s">
        <v>250</v>
      </c>
      <c r="O354" s="831">
        <v>0.72</v>
      </c>
      <c r="P354" s="973">
        <v>43433</v>
      </c>
      <c r="Q354" s="973">
        <v>43448</v>
      </c>
      <c r="R354" s="729">
        <f>(K354-O354)/O354*100</f>
        <v>19.444444444444446</v>
      </c>
      <c r="S354" s="795">
        <f>IF(INDEX(Historical!$D$7:$D$1442,MATCH(B354,Historical!$B$7:$B$1449,0))=0,"n/a",(INDEX(Historical!$C$7:$C$1442,MATCH(B354,Historical!$B$7:$B$1449,0))/INDEX(Historical!$D$7:$D$1442,MATCH(B354,Historical!$B$7:$B$1449,0))-1)*100)</f>
        <v>19.84126984126986</v>
      </c>
      <c r="T354" s="795">
        <f>IF(INDEX(Historical!$F$7:$F$1442,MATCH(B354,Historical!$B$7:$B$1449,0))=0,"n/a",((INDEX(Historical!$C$7:$C$1442,MATCH(B354,Historical!$B$7:$B$1449,0))/INDEX(Historical!$F$7:$F$1442,MATCH(B354,Historical!$B$7:$B$1449,0)))^(1/3)-1)*100)</f>
        <v>21.111674062215368</v>
      </c>
      <c r="U354" s="795">
        <f>IF(INDEX(Historical!$H$7:$H$1442,MATCH(B354,Historical!$B$7:$B$1449,0))=0,"n/a",((INDEX(Historical!$C$7:$C$1442,MATCH(B354,Historical!$B$7:$B$1449,0))/INDEX(Historical!$H$7:$H$1442,MATCH(B354,Historical!$B$7:$B$1449,0)))^(1/5)-1)*100)</f>
        <v>43.287197224706134</v>
      </c>
      <c r="V354" s="795" t="str">
        <f>IF(INDEX(Historical!$O$7:$O$1442,MATCH(B354,Historical!$B$7:$B$1449,0))=0,"n/a",((INDEX(Historical!$C$7:$C$1442,MATCH(B354,Historical!$B$7:$B$1449,0))/INDEX(Historical!$O$7:$O$1442,MATCH(B354,Historical!$B$7:$B$1449,0)))^(1/10)-1)*100)</f>
        <v>n/a</v>
      </c>
      <c r="W354" s="796" t="str">
        <f>IF(OR(U354&lt;=0,U354="n/a",V354&lt;=0,V354="n/a"),"n/a",U354/V354)</f>
        <v>n/a</v>
      </c>
      <c r="X354" s="797">
        <f>IF(OR(AJ354&lt;=0,AJ354="n/a",U354&lt;=0,U354="n/a"),"n/a",U354/AJ354)</f>
        <v>1.3527249132720667</v>
      </c>
      <c r="Y354" s="752"/>
      <c r="Z354" s="738">
        <f>IF(OR(AC354&lt;0.01,AC354="n/a"),"n/a",M354/AC354*100)</f>
        <v>20.476190476190474</v>
      </c>
      <c r="AA354" s="999">
        <f>IF(OR(AC354&lt;0.01,AC354="n/a"),"n/a",I354/AC354)</f>
        <v>12.288690476190474</v>
      </c>
      <c r="AB354" s="1000">
        <v>12</v>
      </c>
      <c r="AC354" s="978">
        <v>16.8</v>
      </c>
      <c r="AD354" s="978">
        <v>1.37</v>
      </c>
      <c r="AE354" s="978">
        <v>1.1000000000000001</v>
      </c>
      <c r="AF354" s="978">
        <v>4.9000000000000004</v>
      </c>
      <c r="AG354" s="978">
        <v>39.300000000000004</v>
      </c>
      <c r="AH354" s="978">
        <v>-3.8</v>
      </c>
      <c r="AI354" s="978">
        <v>-15.409999999999998</v>
      </c>
      <c r="AJ354" s="978">
        <v>32</v>
      </c>
      <c r="AK354" s="978">
        <v>8.9499999999999993</v>
      </c>
      <c r="AL354" s="991">
        <v>8730</v>
      </c>
      <c r="AM354" s="985">
        <v>0.1</v>
      </c>
      <c r="AN354" s="978">
        <v>0.7</v>
      </c>
      <c r="AO354" s="838">
        <f>IF(U354="n/a","n/a",IF(AA354&lt;0,"n/a",IF(AA354="n/a","n/a",J354+U354-AA354)))</f>
        <v>32.664769766195484</v>
      </c>
      <c r="AP354" s="839">
        <f>IF(U354="n/a","n/a",J354+U354)</f>
        <v>44.953460242385958</v>
      </c>
      <c r="AQ354" s="1001">
        <f>IF(OR(AC354&lt;0.01,AF354="n/a"),"n/a",(I354/SQRT(22.5*AC354*(I354/AF354))-1)*100)</f>
        <v>63.59106649520028</v>
      </c>
      <c r="AR354" s="738">
        <f>INDEX(Historical!$C$7:$C$1442,MATCH(B354,Historical!$B$7:$B$1449,0))*IF(AH354="n/a",1.03,IF(AH354&lt;0,1.01,IF(AH354&gt;10,1.1,(1+AH354/100))))</f>
        <v>3.0502000000000002</v>
      </c>
      <c r="AS354" s="999">
        <f>IF($AI354="n/a",1.03*AR354,IF($AI354&lt;0,1.01*AR354,IF($AI354&gt;10,1.1*AR354,(1+$AI354/100)*AR354)))</f>
        <v>3.0807020000000005</v>
      </c>
      <c r="AT354" s="999">
        <f>IF($AK354="n/a",1.03*AS354,IF($AK354&lt;0,1.01*AS354,IF($AK354&gt;10,1.1*AS354,(1+$AK354/100)*AS354)))</f>
        <v>3.3564248290000003</v>
      </c>
      <c r="AU354" s="999">
        <f>IF($AK354="n/a",1.03*AT354,IF($AK354&lt;0,1.01*AT354,IF($AK354&gt;10,1.1*AT354,(1+$AK354/100)*AT354)))</f>
        <v>3.6568248511955002</v>
      </c>
      <c r="AV354" s="999">
        <f>IF($AK354="n/a",1.03*AU354,IF($AK354&lt;0,1.01*AU354,IF($AK354&gt;10,1.1*AU354,(1+$AK354/100)*AU354)))</f>
        <v>3.9841106753774973</v>
      </c>
      <c r="AW354" s="738">
        <f>SUM(AR354:AV354)</f>
        <v>17.128262355573</v>
      </c>
      <c r="AX354" s="846">
        <f>AW354/I354*100</f>
        <v>8.2965668954095424</v>
      </c>
      <c r="AY354" s="1080">
        <v>1.1499999999999999</v>
      </c>
      <c r="AZ354" s="985">
        <v>18.790000000000003</v>
      </c>
      <c r="BA354" s="985">
        <v>-25.39</v>
      </c>
      <c r="BB354" s="985">
        <v>3.45</v>
      </c>
      <c r="BC354" s="985">
        <v>-8.3000000000000007</v>
      </c>
      <c r="BE354" s="700">
        <v>2013</v>
      </c>
      <c r="BF354" s="1013">
        <f>IF(BE354&gt;2008,0,IF(BE354&gt;2001,1,IF(BE354&gt;1990,2,IF(BE354&gt;1980,3,IF(BE354&gt;1973,4,IF(BE354&gt;1970,5,IF(BE354&gt;1960,6,IF(BE354&gt;1958,7,IF(BE354&gt;1953,8,9)))))))))</f>
        <v>0</v>
      </c>
      <c r="BG354" s="995">
        <v>10.9</v>
      </c>
    </row>
    <row r="355" spans="1:59" ht="11.25" customHeight="1" x14ac:dyDescent="0.2">
      <c r="A355" s="993" t="s">
        <v>1283</v>
      </c>
      <c r="B355" s="988" t="s">
        <v>1284</v>
      </c>
      <c r="C355" s="1070" t="s">
        <v>108</v>
      </c>
      <c r="D355" s="1070" t="s">
        <v>4401</v>
      </c>
      <c r="E355" s="828">
        <v>7</v>
      </c>
      <c r="F355" s="1148">
        <v>673</v>
      </c>
      <c r="G355" s="1120" t="s">
        <v>106</v>
      </c>
      <c r="H355" s="1120" t="s">
        <v>106</v>
      </c>
      <c r="I355" s="987">
        <v>82</v>
      </c>
      <c r="J355" s="738">
        <f>(M355/I355)*100</f>
        <v>2.5365853658536586</v>
      </c>
      <c r="K355" s="990">
        <v>0.52</v>
      </c>
      <c r="L355" s="1000">
        <v>4</v>
      </c>
      <c r="M355" s="729">
        <f>K355*L355</f>
        <v>2.08</v>
      </c>
      <c r="N355" s="983" t="s">
        <v>127</v>
      </c>
      <c r="O355" s="831">
        <v>0.47310000000000002</v>
      </c>
      <c r="P355" s="973">
        <v>43546</v>
      </c>
      <c r="Q355" s="973">
        <v>43565</v>
      </c>
      <c r="R355" s="729">
        <f>(K355-O355)/O355*100</f>
        <v>9.9133375607693921</v>
      </c>
      <c r="S355" s="795">
        <f>IF(INDEX(Historical!$D$7:$D$1442,MATCH(B355,Historical!$B$7:$B$1449,0))=0,"n/a",(INDEX(Historical!$C$7:$C$1442,MATCH(B355,Historical!$B$7:$B$1449,0))/INDEX(Historical!$D$7:$D$1442,MATCH(B355,Historical!$B$7:$B$1449,0))-1)*100)</f>
        <v>9.9982156664485835</v>
      </c>
      <c r="T355" s="795">
        <f>IF(INDEX(Historical!$F$7:$F$1442,MATCH(B355,Historical!$B$7:$B$1449,0))=0,"n/a",((INDEX(Historical!$C$7:$C$1442,MATCH(B355,Historical!$B$7:$B$1449,0))/INDEX(Historical!$F$7:$F$1442,MATCH(B355,Historical!$B$7:$B$1449,0)))^(1/3)-1)*100)</f>
        <v>7.9073058008646502</v>
      </c>
      <c r="U355" s="795">
        <f>IF(INDEX(Historical!$H$7:$H$1442,MATCH(B355,Historical!$B$7:$B$1449,0))=0,"n/a",((INDEX(Historical!$C$7:$C$1442,MATCH(B355,Historical!$B$7:$B$1449,0))/INDEX(Historical!$H$7:$H$1442,MATCH(B355,Historical!$B$7:$B$1449,0)))^(1/5)-1)*100)</f>
        <v>7.2565822167253158</v>
      </c>
      <c r="V355" s="795">
        <f>IF(INDEX(Historical!$O$7:$O$1442,MATCH(B355,Historical!$B$7:$B$1449,0))=0,"n/a",((INDEX(Historical!$C$7:$C$1442,MATCH(B355,Historical!$B$7:$B$1449,0))/INDEX(Historical!$O$7:$O$1442,MATCH(B355,Historical!$B$7:$B$1449,0)))^(1/10)-1)*100)</f>
        <v>4.1382559487244786</v>
      </c>
      <c r="W355" s="796">
        <f>IF(OR(U355&lt;=0,U355="n/a",V355&lt;=0,V355="n/a"),"n/a",U355/V355)</f>
        <v>1.7535363463833089</v>
      </c>
      <c r="X355" s="797" t="str">
        <f>IF(OR(AJ355&lt;=0,AJ355="n/a",U355&lt;=0,U355="n/a"),"n/a",U355/AJ355)</f>
        <v>n/a</v>
      </c>
      <c r="Y355" s="752"/>
      <c r="Z355" s="738" t="str">
        <f>IF(OR(AC355&lt;0.01,AC355="n/a"),"n/a",M355/AC355*100)</f>
        <v>n/a</v>
      </c>
      <c r="AA355" s="999" t="str">
        <f>IF(OR(AC355&lt;0.01,AC355="n/a"),"n/a",I355/AC355)</f>
        <v>n/a</v>
      </c>
      <c r="AB355" s="1000">
        <v>12</v>
      </c>
      <c r="AC355" s="978" t="s">
        <v>137</v>
      </c>
      <c r="AD355" s="978" t="s">
        <v>137</v>
      </c>
      <c r="AE355" s="978" t="s">
        <v>137</v>
      </c>
      <c r="AF355" s="978" t="s">
        <v>137</v>
      </c>
      <c r="AG355" s="978" t="s">
        <v>137</v>
      </c>
      <c r="AH355" s="978" t="s">
        <v>137</v>
      </c>
      <c r="AI355" s="978" t="s">
        <v>137</v>
      </c>
      <c r="AJ355" s="978" t="s">
        <v>137</v>
      </c>
      <c r="AK355" s="978" t="s">
        <v>137</v>
      </c>
      <c r="AL355" s="991" t="s">
        <v>137</v>
      </c>
      <c r="AM355" s="985" t="s">
        <v>137</v>
      </c>
      <c r="AN355" s="978" t="s">
        <v>137</v>
      </c>
      <c r="AO355" s="838" t="str">
        <f>IF(U355="n/a","n/a",IF(AA355&lt;0,"n/a",IF(AA355="n/a","n/a",J355+U355-AA355)))</f>
        <v>n/a</v>
      </c>
      <c r="AP355" s="839">
        <f>IF(U355="n/a","n/a",J355+U355)</f>
        <v>9.7931675825789739</v>
      </c>
      <c r="AQ355" s="1001" t="str">
        <f>IF(OR(AC355&lt;0.01,AF355="n/a"),"n/a",(I355/SQRT(22.5*AC355*(I355/AF355))-1)*100)</f>
        <v>n/a</v>
      </c>
      <c r="AR355" s="738">
        <f>INDEX(Historical!$C$7:$C$1442,MATCH(B355,Historical!$B$7:$B$1449,0))*IF(AH355="n/a",1.03,IF(AH355&lt;0,1.01,IF(AH355&gt;10,1.1,(1+AH355/100))))</f>
        <v>1.904882</v>
      </c>
      <c r="AS355" s="999">
        <f>IF($AI355="n/a",1.03*AR355,IF($AI355&lt;0,1.01*AR355,IF($AI355&gt;10,1.1*AR355,(1+$AI355/100)*AR355)))</f>
        <v>1.96202846</v>
      </c>
      <c r="AT355" s="999">
        <f>IF($AK355="n/a",1.03*AS355,IF($AK355&lt;0,1.01*AS355,IF($AK355&gt;10,1.1*AS355,(1+$AK355/100)*AS355)))</f>
        <v>2.0208893138000001</v>
      </c>
      <c r="AU355" s="999">
        <f>IF($AK355="n/a",1.03*AT355,IF($AK355&lt;0,1.01*AT355,IF($AK355&gt;10,1.1*AT355,(1+$AK355/100)*AT355)))</f>
        <v>2.0815159932140004</v>
      </c>
      <c r="AV355" s="999">
        <f>IF($AK355="n/a",1.03*AU355,IF($AK355&lt;0,1.01*AU355,IF($AK355&gt;10,1.1*AU355,(1+$AK355/100)*AU355)))</f>
        <v>2.1439614730104206</v>
      </c>
      <c r="AW355" s="738">
        <f>SUM(AR355:AV355)</f>
        <v>10.11327724002442</v>
      </c>
      <c r="AX355" s="846">
        <f>AW355/I355*100</f>
        <v>12.333264926859048</v>
      </c>
      <c r="AY355" s="1080" t="s">
        <v>137</v>
      </c>
      <c r="AZ355" s="985" t="s">
        <v>137</v>
      </c>
      <c r="BA355" s="985" t="s">
        <v>137</v>
      </c>
      <c r="BB355" s="985" t="s">
        <v>137</v>
      </c>
      <c r="BC355" s="985" t="s">
        <v>137</v>
      </c>
      <c r="BD355" s="1032" t="s">
        <v>4326</v>
      </c>
      <c r="BE355" s="700">
        <v>2013</v>
      </c>
      <c r="BF355" s="1013">
        <f>IF(BE355&gt;2008,0,IF(BE355&gt;2001,1,IF(BE355&gt;1990,2,IF(BE355&gt;1980,3,IF(BE355&gt;1973,4,IF(BE355&gt;1970,5,IF(BE355&gt;1960,6,IF(BE355&gt;1958,7,IF(BE355&gt;1953,8,9)))))))))</f>
        <v>0</v>
      </c>
      <c r="BG355" s="995" t="s">
        <v>137</v>
      </c>
    </row>
    <row r="356" spans="1:59" s="874" customFormat="1" ht="11.25" customHeight="1" x14ac:dyDescent="0.2">
      <c r="A356" s="877" t="s">
        <v>4190</v>
      </c>
      <c r="B356" s="882" t="s">
        <v>4191</v>
      </c>
      <c r="C356" s="1070" t="s">
        <v>179</v>
      </c>
      <c r="D356" s="1070" t="s">
        <v>4399</v>
      </c>
      <c r="E356" s="854">
        <v>5</v>
      </c>
      <c r="F356" s="1148">
        <v>807</v>
      </c>
      <c r="G356" s="1272" t="s">
        <v>106</v>
      </c>
      <c r="H356" s="1272" t="s">
        <v>106</v>
      </c>
      <c r="I356" s="855">
        <v>17.649999999999999</v>
      </c>
      <c r="J356" s="856">
        <f>(M356/I356)*100</f>
        <v>9.9716713881019832</v>
      </c>
      <c r="K356" s="857">
        <v>0.44</v>
      </c>
      <c r="L356" s="858">
        <v>4</v>
      </c>
      <c r="M356" s="859">
        <f>K356*L356</f>
        <v>1.76</v>
      </c>
      <c r="N356" s="860" t="s">
        <v>107</v>
      </c>
      <c r="O356" s="861">
        <v>0.43</v>
      </c>
      <c r="P356" s="862">
        <v>43223</v>
      </c>
      <c r="Q356" s="862">
        <v>43235</v>
      </c>
      <c r="R356" s="859">
        <f>(K356-O356)/O356*100</f>
        <v>2.3255813953488391</v>
      </c>
      <c r="S356" s="795">
        <f>IF(INDEX(Historical!$D$7:$D$1442,MATCH(B356,Historical!$B$7:$B$1449,0))=0,"n/a",(INDEX(Historical!$C$7:$C$1442,MATCH(B356,Historical!$B$7:$B$1449,0))/INDEX(Historical!$D$7:$D$1442,MATCH(B356,Historical!$B$7:$B$1449,0))-1)*100)</f>
        <v>2.7900146842878115</v>
      </c>
      <c r="T356" s="795">
        <f>IF(INDEX(Historical!$F$7:$F$1442,MATCH(B356,Historical!$B$7:$B$1449,0))=0,"n/a",((INDEX(Historical!$C$7:$C$1442,MATCH(B356,Historical!$B$7:$B$1449,0))/INDEX(Historical!$F$7:$F$1442,MATCH(B356,Historical!$B$7:$B$1449,0)))^(1/3)-1)*100)</f>
        <v>9.0355436729529828</v>
      </c>
      <c r="U356" s="795" t="str">
        <f>IF(INDEX(Historical!$H$7:$H$1442,MATCH(B356,Historical!$B$7:$B$1449,0))=0,"n/a",((INDEX(Historical!$C$7:$C$1442,MATCH(B356,Historical!$B$7:$B$1449,0))/INDEX(Historical!$H$7:$H$1442,MATCH(B356,Historical!$B$7:$B$1449,0)))^(1/5)-1)*100)</f>
        <v>n/a</v>
      </c>
      <c r="V356" s="795" t="str">
        <f>IF(INDEX(Historical!$O$7:$O$1442,MATCH(B356,Historical!$B$7:$B$1449,0))=0,"n/a",((INDEX(Historical!$C$7:$C$1442,MATCH(B356,Historical!$B$7:$B$1449,0))/INDEX(Historical!$O$7:$O$1442,MATCH(B356,Historical!$B$7:$B$1449,0)))^(1/10)-1)*100)</f>
        <v>n/a</v>
      </c>
      <c r="W356" s="863" t="str">
        <f>IF(OR(U356&lt;=0,U356="n/a",V356&lt;=0,V356="n/a"),"n/a",U356/V356)</f>
        <v>n/a</v>
      </c>
      <c r="X356" s="864" t="str">
        <f>IF(OR(AJ356&lt;=0,AJ356="n/a",U356&lt;=0,U356="n/a"),"n/a",U356/AJ356)</f>
        <v>n/a</v>
      </c>
      <c r="Y356" s="875"/>
      <c r="Z356" s="856">
        <f>IF(OR(AC356&lt;0.01,AC356="n/a"),"n/a",M356/AC356*100)</f>
        <v>94.623655913978482</v>
      </c>
      <c r="AA356" s="866">
        <f>IF(OR(AC356&lt;0.01,AC356="n/a"),"n/a",I356/AC356)</f>
        <v>9.4892473118279561</v>
      </c>
      <c r="AB356" s="858">
        <v>12</v>
      </c>
      <c r="AC356" s="867">
        <v>1.86</v>
      </c>
      <c r="AD356" s="867">
        <v>0.91</v>
      </c>
      <c r="AE356" s="867">
        <v>3.97</v>
      </c>
      <c r="AF356" s="867">
        <v>1.55</v>
      </c>
      <c r="AG356" s="867">
        <v>17.5</v>
      </c>
      <c r="AH356" s="867">
        <v>-16.400000000000002</v>
      </c>
      <c r="AI356" s="867">
        <v>-14.89</v>
      </c>
      <c r="AJ356" s="867">
        <v>52</v>
      </c>
      <c r="AK356" s="867">
        <v>10.5</v>
      </c>
      <c r="AL356" s="868">
        <v>581.04</v>
      </c>
      <c r="AM356" s="869">
        <v>13</v>
      </c>
      <c r="AN356" s="867">
        <v>1.29</v>
      </c>
      <c r="AO356" s="870" t="str">
        <f>IF(U356="n/a","n/a",IF(AA356&lt;0,"n/a",IF(AA356="n/a","n/a",J356+U356-AA356)))</f>
        <v>n/a</v>
      </c>
      <c r="AP356" s="871" t="str">
        <f>IF(U356="n/a","n/a",J356+U356)</f>
        <v>n/a</v>
      </c>
      <c r="AQ356" s="872">
        <f>IF(OR(AC356&lt;0.01,AF356="n/a"),"n/a",(I356/SQRT(22.5*AC356*(I356/AF356))-1)*100)</f>
        <v>-19.148054834549356</v>
      </c>
      <c r="AR356" s="738">
        <f>INDEX(Historical!$C$7:$C$1442,MATCH(B356,Historical!$B$7:$B$1449,0))*IF(AH356="n/a",1.03,IF(AH356&lt;0,1.01,IF(AH356&gt;10,1.1,(1+AH356/100))))</f>
        <v>1.7675000000000001</v>
      </c>
      <c r="AS356" s="866">
        <f>IF($AI356="n/a",1.03*AR356,IF($AI356&lt;0,1.01*AR356,IF($AI356&gt;10,1.1*AR356,(1+$AI356/100)*AR356)))</f>
        <v>1.7851750000000002</v>
      </c>
      <c r="AT356" s="866">
        <f>IF($AK356="n/a",1.03*AS356,IF($AK356&lt;0,1.01*AS356,IF($AK356&gt;10,1.1*AS356,(1+$AK356/100)*AS356)))</f>
        <v>1.9636925000000003</v>
      </c>
      <c r="AU356" s="866">
        <f>IF($AK356="n/a",1.03*AT356,IF($AK356&lt;0,1.01*AT356,IF($AK356&gt;10,1.1*AT356,(1+$AK356/100)*AT356)))</f>
        <v>2.1600617500000006</v>
      </c>
      <c r="AV356" s="866">
        <f>IF($AK356="n/a",1.03*AU356,IF($AK356&lt;0,1.01*AU356,IF($AK356&gt;10,1.1*AU356,(1+$AK356/100)*AU356)))</f>
        <v>2.376067925000001</v>
      </c>
      <c r="AW356" s="856">
        <f>SUM(AR356:AV356)</f>
        <v>10.052497175000003</v>
      </c>
      <c r="AX356" s="873">
        <f>AW356/I356*100</f>
        <v>56.954658215297471</v>
      </c>
      <c r="AY356" s="1081">
        <v>0.92</v>
      </c>
      <c r="AZ356" s="869">
        <v>21.759999999999998</v>
      </c>
      <c r="BA356" s="869">
        <v>-7.8299999999999992</v>
      </c>
      <c r="BB356" s="869">
        <v>5.92</v>
      </c>
      <c r="BC356" s="869">
        <v>6.9999999999999993E-2</v>
      </c>
      <c r="BD356" s="1033"/>
      <c r="BE356" s="700">
        <v>2014</v>
      </c>
      <c r="BF356" s="1013">
        <f>IF(BE356&gt;2008,0,IF(BE356&gt;2001,1,IF(BE356&gt;1990,2,IF(BE356&gt;1980,3,IF(BE356&gt;1973,4,IF(BE356&gt;1970,5,IF(BE356&gt;1960,6,IF(BE356&gt;1958,7,IF(BE356&gt;1953,8,9)))))))))</f>
        <v>0</v>
      </c>
      <c r="BG356" s="931">
        <v>6.2</v>
      </c>
    </row>
    <row r="357" spans="1:59" ht="11.25" customHeight="1" x14ac:dyDescent="0.2">
      <c r="A357" s="976" t="s">
        <v>1305</v>
      </c>
      <c r="B357" s="988" t="s">
        <v>1306</v>
      </c>
      <c r="C357" s="1070" t="s">
        <v>108</v>
      </c>
      <c r="D357" s="1070" t="s">
        <v>118</v>
      </c>
      <c r="E357" s="828">
        <v>9</v>
      </c>
      <c r="F357" s="1148">
        <v>362</v>
      </c>
      <c r="G357" s="1273" t="s">
        <v>115</v>
      </c>
      <c r="H357" s="1273" t="s">
        <v>115</v>
      </c>
      <c r="I357" s="987">
        <v>41.65</v>
      </c>
      <c r="J357" s="738">
        <f>(M357/I357)*100</f>
        <v>2.7370948379351741</v>
      </c>
      <c r="K357" s="990">
        <v>0.28499999999999998</v>
      </c>
      <c r="L357" s="1000">
        <v>4</v>
      </c>
      <c r="M357" s="729">
        <f>K357*L357</f>
        <v>1.1399999999999999</v>
      </c>
      <c r="N357" s="983" t="s">
        <v>320</v>
      </c>
      <c r="O357" s="831">
        <v>0.27500000000000002</v>
      </c>
      <c r="P357" s="694">
        <v>43175</v>
      </c>
      <c r="Q357" s="694">
        <v>43189</v>
      </c>
      <c r="R357" s="729">
        <f>(K357-O357)/O357*100</f>
        <v>3.6363636363636189</v>
      </c>
      <c r="S357" s="795">
        <f>IF(INDEX(Historical!$D$7:$D$1442,MATCH(B357,Historical!$B$7:$B$1449,0))=0,"n/a",(INDEX(Historical!$C$7:$C$1442,MATCH(B357,Historical!$B$7:$B$1449,0))/INDEX(Historical!$D$7:$D$1442,MATCH(B357,Historical!$B$7:$B$1449,0))-1)*100)</f>
        <v>3.6363636363636154</v>
      </c>
      <c r="T357" s="795">
        <f>IF(INDEX(Historical!$F$7:$F$1442,MATCH(B357,Historical!$B$7:$B$1449,0))=0,"n/a",((INDEX(Historical!$C$7:$C$1442,MATCH(B357,Historical!$B$7:$B$1449,0))/INDEX(Historical!$F$7:$F$1442,MATCH(B357,Historical!$B$7:$B$1449,0)))^(1/3)-1)*100)</f>
        <v>4.4643926822318658</v>
      </c>
      <c r="U357" s="795">
        <f>IF(INDEX(Historical!$H$7:$H$1442,MATCH(B357,Historical!$B$7:$B$1449,0))=0,"n/a",((INDEX(Historical!$C$7:$C$1442,MATCH(B357,Historical!$B$7:$B$1449,0))/INDEX(Historical!$H$7:$H$1442,MATCH(B357,Historical!$B$7:$B$1449,0)))^(1/5)-1)*100)</f>
        <v>7.8852443962371455</v>
      </c>
      <c r="V357" s="795">
        <f>IF(INDEX(Historical!$O$7:$O$1442,MATCH(B357,Historical!$B$7:$B$1449,0))=0,"n/a",((INDEX(Historical!$C$7:$C$1442,MATCH(B357,Historical!$B$7:$B$1449,0))/INDEX(Historical!$O$7:$O$1442,MATCH(B357,Historical!$B$7:$B$1449,0)))^(1/10)-1)*100)</f>
        <v>11.98626258280877</v>
      </c>
      <c r="W357" s="796">
        <f>IF(OR(U357&lt;=0,U357="n/a",V357&lt;=0,V357="n/a"),"n/a",U357/V357)</f>
        <v>0.65785680413396863</v>
      </c>
      <c r="X357" s="797" t="str">
        <f>IF(OR(AJ357&lt;=0,AJ357="n/a",U357&lt;=0,U357="n/a"),"n/a",U357/AJ357)</f>
        <v>n/a</v>
      </c>
      <c r="Y357" s="752"/>
      <c r="Z357" s="738">
        <f>IF(OR(AC357&lt;0.01,AC357="n/a"),"n/a",M357/AC357*100)</f>
        <v>73.548387096774178</v>
      </c>
      <c r="AA357" s="999">
        <f>IF(OR(AC357&lt;0.01,AC357="n/a"),"n/a",I357/AC357)</f>
        <v>26.87096774193548</v>
      </c>
      <c r="AB357" s="1000">
        <v>12</v>
      </c>
      <c r="AC357" s="978">
        <v>1.55</v>
      </c>
      <c r="AD357" s="978">
        <v>2.11</v>
      </c>
      <c r="AE357" s="978">
        <v>1.38</v>
      </c>
      <c r="AF357" s="978">
        <v>1.33</v>
      </c>
      <c r="AG357" s="978">
        <v>11.799999999999999</v>
      </c>
      <c r="AH357" s="978">
        <v>-16.100000000000001</v>
      </c>
      <c r="AI357" s="978">
        <v>234.97</v>
      </c>
      <c r="AJ357" s="978">
        <v>-7.5</v>
      </c>
      <c r="AK357" s="978">
        <v>12.7</v>
      </c>
      <c r="AL357" s="991">
        <v>1710</v>
      </c>
      <c r="AM357" s="985">
        <v>0.89999999999999991</v>
      </c>
      <c r="AN357" s="978">
        <v>0.23</v>
      </c>
      <c r="AO357" s="838">
        <f>IF(U357="n/a","n/a",IF(AA357&lt;0,"n/a",IF(AA357="n/a","n/a",J357+U357-AA357)))</f>
        <v>-16.248628507763161</v>
      </c>
      <c r="AP357" s="839">
        <f>IF(U357="n/a","n/a",J357+U357)</f>
        <v>10.622339234172319</v>
      </c>
      <c r="AQ357" s="1001">
        <f>IF(OR(AC357&lt;0.01,AF357="n/a"),"n/a",(I357/SQRT(22.5*AC357*(I357/AF357))-1)*100)</f>
        <v>26.03066134304899</v>
      </c>
      <c r="AR357" s="738">
        <f>INDEX(Historical!$C$7:$C$1442,MATCH(B357,Historical!$B$7:$B$1449,0))*IF(AH357="n/a",1.03,IF(AH357&lt;0,1.01,IF(AH357&gt;10,1.1,(1+AH357/100))))</f>
        <v>1.1514</v>
      </c>
      <c r="AS357" s="999">
        <f>IF($AI357="n/a",1.03*AR357,IF($AI357&lt;0,1.01*AR357,IF($AI357&gt;10,1.1*AR357,(1+$AI357/100)*AR357)))</f>
        <v>1.26654</v>
      </c>
      <c r="AT357" s="999">
        <f>IF($AK357="n/a",1.03*AS357,IF($AK357&lt;0,1.01*AS357,IF($AK357&gt;10,1.1*AS357,(1+$AK357/100)*AS357)))</f>
        <v>1.393194</v>
      </c>
      <c r="AU357" s="999">
        <f>IF($AK357="n/a",1.03*AT357,IF($AK357&lt;0,1.01*AT357,IF($AK357&gt;10,1.1*AT357,(1+$AK357/100)*AT357)))</f>
        <v>1.5325134000000002</v>
      </c>
      <c r="AV357" s="999">
        <f>IF($AK357="n/a",1.03*AU357,IF($AK357&lt;0,1.01*AU357,IF($AK357&gt;10,1.1*AU357,(1+$AK357/100)*AU357)))</f>
        <v>1.6857647400000004</v>
      </c>
      <c r="AW357" s="738">
        <f>SUM(AR357:AV357)</f>
        <v>7.0294121400000007</v>
      </c>
      <c r="AX357" s="846">
        <f>AW357/I357*100</f>
        <v>16.877340072028812</v>
      </c>
      <c r="AY357" s="1080">
        <v>0.85</v>
      </c>
      <c r="AZ357" s="985">
        <v>17.86</v>
      </c>
      <c r="BA357" s="985">
        <v>-12.32</v>
      </c>
      <c r="BB357" s="985">
        <v>7.1</v>
      </c>
      <c r="BC357" s="985">
        <v>-2.62</v>
      </c>
      <c r="BE357" s="700">
        <v>2010</v>
      </c>
      <c r="BF357" s="1013">
        <f>IF(BE357&gt;2008,0,IF(BE357&gt;2001,1,IF(BE357&gt;1990,2,IF(BE357&gt;1980,3,IF(BE357&gt;1973,4,IF(BE357&gt;1970,5,IF(BE357&gt;1960,6,IF(BE357&gt;1958,7,IF(BE357&gt;1953,8,9)))))))))</f>
        <v>0</v>
      </c>
      <c r="BG357" s="995">
        <v>1.5</v>
      </c>
    </row>
    <row r="358" spans="1:59" ht="11.25" customHeight="1" x14ac:dyDescent="0.2">
      <c r="A358" s="976" t="s">
        <v>1295</v>
      </c>
      <c r="B358" s="988" t="s">
        <v>1296</v>
      </c>
      <c r="C358" s="1070" t="s">
        <v>112</v>
      </c>
      <c r="D358" s="1070" t="s">
        <v>4384</v>
      </c>
      <c r="E358" s="828">
        <v>8</v>
      </c>
      <c r="F358" s="1148">
        <v>501</v>
      </c>
      <c r="G358" s="1136" t="s">
        <v>106</v>
      </c>
      <c r="H358" s="1136" t="s">
        <v>106</v>
      </c>
      <c r="I358" s="978">
        <v>38.869999999999997</v>
      </c>
      <c r="J358" s="738">
        <f>(M358/I358)*100</f>
        <v>3.035760226395678</v>
      </c>
      <c r="K358" s="990">
        <v>0.29499999999999998</v>
      </c>
      <c r="L358" s="1000">
        <v>4</v>
      </c>
      <c r="M358" s="729">
        <f>K358*L358</f>
        <v>1.18</v>
      </c>
      <c r="N358" s="983" t="s">
        <v>119</v>
      </c>
      <c r="O358" s="831">
        <v>0.28499999999999998</v>
      </c>
      <c r="P358" s="973">
        <v>43237</v>
      </c>
      <c r="Q358" s="973">
        <v>43252</v>
      </c>
      <c r="R358" s="729">
        <f>(K358-O358)/O358*100</f>
        <v>3.5087719298245648</v>
      </c>
      <c r="S358" s="795">
        <f>IF(INDEX(Historical!$D$7:$D$1442,MATCH(B358,Historical!$B$7:$B$1449,0))=0,"n/a",(INDEX(Historical!$C$7:$C$1442,MATCH(B358,Historical!$B$7:$B$1449,0))/INDEX(Historical!$D$7:$D$1442,MATCH(B358,Historical!$B$7:$B$1449,0))-1)*100)</f>
        <v>3.539823008849563</v>
      </c>
      <c r="T358" s="795">
        <f>IF(INDEX(Historical!$F$7:$F$1442,MATCH(B358,Historical!$B$7:$B$1449,0))=0,"n/a",((INDEX(Historical!$C$7:$C$1442,MATCH(B358,Historical!$B$7:$B$1449,0))/INDEX(Historical!$F$7:$F$1442,MATCH(B358,Historical!$B$7:$B$1449,0)))^(1/3)-1)*100)</f>
        <v>3.8380499892909814</v>
      </c>
      <c r="U358" s="795">
        <f>IF(INDEX(Historical!$H$7:$H$1442,MATCH(B358,Historical!$B$7:$B$1449,0))=0,"n/a",((INDEX(Historical!$C$7:$C$1442,MATCH(B358,Historical!$B$7:$B$1449,0))/INDEX(Historical!$H$7:$H$1442,MATCH(B358,Historical!$B$7:$B$1449,0)))^(1/5)-1)*100)</f>
        <v>4.0358274630921898</v>
      </c>
      <c r="V358" s="795">
        <f>IF(INDEX(Historical!$O$7:$O$1442,MATCH(B358,Historical!$B$7:$B$1449,0))=0,"n/a",((INDEX(Historical!$C$7:$C$1442,MATCH(B358,Historical!$B$7:$B$1449,0))/INDEX(Historical!$O$7:$O$1442,MATCH(B358,Historical!$B$7:$B$1449,0)))^(1/10)-1)*100)</f>
        <v>3.1261349162235552</v>
      </c>
      <c r="W358" s="796">
        <f>IF(OR(U358&lt;=0,U358="n/a",V358&lt;=0,V358="n/a"),"n/a",U358/V358)</f>
        <v>1.2909959330762233</v>
      </c>
      <c r="X358" s="797" t="str">
        <f>IF(OR(AJ358&lt;=0,AJ358="n/a",U358&lt;=0,U358="n/a"),"n/a",U358/AJ358)</f>
        <v>n/a</v>
      </c>
      <c r="Y358" s="753"/>
      <c r="Z358" s="738">
        <f>IF(OR(AC358&lt;0.01,AC358="n/a"),"n/a",M358/AC358*100)</f>
        <v>105.35714285714283</v>
      </c>
      <c r="AA358" s="999">
        <f>IF(OR(AC358&lt;0.01,AC358="n/a"),"n/a",I358/AC358)</f>
        <v>34.705357142857139</v>
      </c>
      <c r="AB358" s="1000">
        <v>12</v>
      </c>
      <c r="AC358" s="978">
        <v>1.1200000000000001</v>
      </c>
      <c r="AD358" s="978">
        <v>3.85</v>
      </c>
      <c r="AE358" s="978">
        <v>0.76</v>
      </c>
      <c r="AF358" s="978">
        <v>3.08</v>
      </c>
      <c r="AG358" s="978">
        <v>18</v>
      </c>
      <c r="AH358" s="978">
        <v>-46.6</v>
      </c>
      <c r="AI358" s="978">
        <v>26.07</v>
      </c>
      <c r="AJ358" s="978">
        <v>-1.3</v>
      </c>
      <c r="AK358" s="978">
        <v>9</v>
      </c>
      <c r="AL358" s="991">
        <v>1700</v>
      </c>
      <c r="AM358" s="985">
        <v>1.0999999999999999</v>
      </c>
      <c r="AN358" s="978">
        <v>0.45</v>
      </c>
      <c r="AO358" s="838">
        <f>IF(U358="n/a","n/a",IF(AA358&lt;0,"n/a",IF(AA358="n/a","n/a",J358+U358-AA358)))</f>
        <v>-27.633769453369272</v>
      </c>
      <c r="AP358" s="839">
        <f>IF(U358="n/a","n/a",J358+U358)</f>
        <v>7.0715876894878678</v>
      </c>
      <c r="AQ358" s="1001">
        <f>IF(OR(AC358&lt;0.01,AF358="n/a"),"n/a",(I358/SQRT(22.5*AC358*(I358/AF358))-1)*100)</f>
        <v>117.9627898926277</v>
      </c>
      <c r="AR358" s="738">
        <f>INDEX(Historical!$C$7:$C$1442,MATCH(B358,Historical!$B$7:$B$1449,0))*IF(AH358="n/a",1.03,IF(AH358&lt;0,1.01,IF(AH358&gt;10,1.1,(1+AH358/100))))</f>
        <v>1.1817</v>
      </c>
      <c r="AS358" s="999">
        <f>IF($AI358="n/a",1.03*AR358,IF($AI358&lt;0,1.01*AR358,IF($AI358&gt;10,1.1*AR358,(1+$AI358/100)*AR358)))</f>
        <v>1.2998700000000001</v>
      </c>
      <c r="AT358" s="999">
        <f>IF($AK358="n/a",1.03*AS358,IF($AK358&lt;0,1.01*AS358,IF($AK358&gt;10,1.1*AS358,(1+$AK358/100)*AS358)))</f>
        <v>1.4168583000000001</v>
      </c>
      <c r="AU358" s="999">
        <f>IF($AK358="n/a",1.03*AT358,IF($AK358&lt;0,1.01*AT358,IF($AK358&gt;10,1.1*AT358,(1+$AK358/100)*AT358)))</f>
        <v>1.5443755470000002</v>
      </c>
      <c r="AV358" s="999">
        <f>IF($AK358="n/a",1.03*AU358,IF($AK358&lt;0,1.01*AU358,IF($AK358&gt;10,1.1*AU358,(1+$AK358/100)*AU358)))</f>
        <v>1.6833693462300003</v>
      </c>
      <c r="AW358" s="738">
        <f>SUM(AR358:AV358)</f>
        <v>7.1261731932300005</v>
      </c>
      <c r="AX358" s="846">
        <f>AW358/I358*100</f>
        <v>18.333350124080269</v>
      </c>
      <c r="AY358" s="1080">
        <v>1.32</v>
      </c>
      <c r="AZ358" s="985">
        <v>19.420000000000002</v>
      </c>
      <c r="BA358" s="985">
        <v>-14.38</v>
      </c>
      <c r="BB358" s="985">
        <v>4.53</v>
      </c>
      <c r="BC358" s="985">
        <v>-0.32</v>
      </c>
      <c r="BE358" s="700">
        <v>2011</v>
      </c>
      <c r="BF358" s="1013">
        <f>IF(BE358&gt;2008,0,IF(BE358&gt;2001,1,IF(BE358&gt;1990,2,IF(BE358&gt;1980,3,IF(BE358&gt;1973,4,IF(BE358&gt;1970,5,IF(BE358&gt;1960,6,IF(BE358&gt;1958,7,IF(BE358&gt;1953,8,9)))))))))</f>
        <v>0</v>
      </c>
      <c r="BG358" s="995">
        <v>6.9</v>
      </c>
    </row>
    <row r="359" spans="1:59" ht="11.25" customHeight="1" x14ac:dyDescent="0.2">
      <c r="A359" s="984" t="s">
        <v>3865</v>
      </c>
      <c r="B359" s="988" t="s">
        <v>3866</v>
      </c>
      <c r="C359" s="1070" t="s">
        <v>108</v>
      </c>
      <c r="D359" s="1070" t="s">
        <v>4397</v>
      </c>
      <c r="E359" s="828">
        <v>5</v>
      </c>
      <c r="F359" s="1148">
        <v>850</v>
      </c>
      <c r="G359" s="1273" t="s">
        <v>106</v>
      </c>
      <c r="H359" s="1273" t="s">
        <v>106</v>
      </c>
      <c r="I359" s="987">
        <v>11.53</v>
      </c>
      <c r="J359" s="738">
        <f>(M359/I359)*100</f>
        <v>3.8161318300086733</v>
      </c>
      <c r="K359" s="990">
        <v>0.11</v>
      </c>
      <c r="L359" s="1000">
        <v>4</v>
      </c>
      <c r="M359" s="729">
        <f>K359*L359</f>
        <v>0.44</v>
      </c>
      <c r="N359" s="983" t="s">
        <v>305</v>
      </c>
      <c r="O359" s="831">
        <v>0.1</v>
      </c>
      <c r="P359" s="973">
        <v>43413</v>
      </c>
      <c r="Q359" s="973">
        <v>43439</v>
      </c>
      <c r="R359" s="729">
        <f>(K359-O359)/O359*100</f>
        <v>9.9999999999999947</v>
      </c>
      <c r="S359" s="795">
        <f>IF(INDEX(Historical!$D$7:$D$1442,MATCH(B359,Historical!$B$7:$B$1449,0))=0,"n/a",(INDEX(Historical!$C$7:$C$1442,MATCH(B359,Historical!$B$7:$B$1449,0))/INDEX(Historical!$D$7:$D$1442,MATCH(B359,Historical!$B$7:$B$1449,0))-1)*100)</f>
        <v>40.571267918550944</v>
      </c>
      <c r="T359" s="795">
        <f>IF(INDEX(Historical!$F$7:$F$1442,MATCH(B359,Historical!$B$7:$B$1449,0))=0,"n/a",((INDEX(Historical!$C$7:$C$1442,MATCH(B359,Historical!$B$7:$B$1449,0))/INDEX(Historical!$F$7:$F$1442,MATCH(B359,Historical!$B$7:$B$1449,0)))^(1/3)-1)*100)</f>
        <v>36.842591869960707</v>
      </c>
      <c r="U359" s="795">
        <f>IF(INDEX(Historical!$H$7:$H$1442,MATCH(B359,Historical!$B$7:$B$1449,0))=0,"n/a",((INDEX(Historical!$C$7:$C$1442,MATCH(B359,Historical!$B$7:$B$1449,0))/INDEX(Historical!$H$7:$H$1442,MATCH(B359,Historical!$B$7:$B$1449,0)))^(1/5)-1)*100)</f>
        <v>37.529039629701579</v>
      </c>
      <c r="V359" s="795">
        <f>IF(INDEX(Historical!$O$7:$O$1442,MATCH(B359,Historical!$B$7:$B$1449,0))=0,"n/a",((INDEX(Historical!$C$7:$C$1442,MATCH(B359,Historical!$B$7:$B$1449,0))/INDEX(Historical!$O$7:$O$1442,MATCH(B359,Historical!$B$7:$B$1449,0)))^(1/10)-1)*100)</f>
        <v>21.189016396298889</v>
      </c>
      <c r="W359" s="796">
        <f>IF(OR(U359&lt;=0,U359="n/a",V359&lt;=0,V359="n/a"),"n/a",U359/V359)</f>
        <v>1.7711553442498076</v>
      </c>
      <c r="X359" s="797">
        <f>IF(OR(AJ359&lt;=0,AJ359="n/a",U359&lt;=0,U359="n/a"),"n/a",U359/AJ359)</f>
        <v>0.90869345350367026</v>
      </c>
      <c r="Y359" s="752"/>
      <c r="Z359" s="738">
        <f>IF(OR(AC359&lt;0.01,AC359="n/a"),"n/a",M359/AC359*100)</f>
        <v>14.057507987220447</v>
      </c>
      <c r="AA359" s="999">
        <f>IF(OR(AC359&lt;0.01,AC359="n/a"),"n/a",I359/AC359)</f>
        <v>3.6837060702875397</v>
      </c>
      <c r="AB359" s="1000">
        <v>9</v>
      </c>
      <c r="AC359" s="978">
        <v>3.13</v>
      </c>
      <c r="AD359" s="978" t="s">
        <v>137</v>
      </c>
      <c r="AE359" s="978">
        <v>1.65</v>
      </c>
      <c r="AF359" s="978">
        <v>1.27</v>
      </c>
      <c r="AG359" s="978">
        <v>31.4</v>
      </c>
      <c r="AH359" s="978">
        <v>62.5</v>
      </c>
      <c r="AI359" s="978" t="s">
        <v>137</v>
      </c>
      <c r="AJ359" s="978">
        <v>41.3</v>
      </c>
      <c r="AK359" s="978" t="s">
        <v>137</v>
      </c>
      <c r="AL359" s="991">
        <v>89.93</v>
      </c>
      <c r="AM359" s="985">
        <v>40.799999999999997</v>
      </c>
      <c r="AN359" s="978">
        <v>0.31</v>
      </c>
      <c r="AO359" s="838">
        <f>IF(U359="n/a","n/a",IF(AA359&lt;0,"n/a",IF(AA359="n/a","n/a",J359+U359-AA359)))</f>
        <v>37.661465389422709</v>
      </c>
      <c r="AP359" s="839">
        <f>IF(U359="n/a","n/a",J359+U359)</f>
        <v>41.345171459710251</v>
      </c>
      <c r="AQ359" s="1001">
        <f>IF(OR(AC359&lt;0.01,AF359="n/a"),"n/a",(I359/SQRT(22.5*AC359*(I359/AF359))-1)*100)</f>
        <v>-54.401234377013253</v>
      </c>
      <c r="AR359" s="738">
        <f>INDEX(Historical!$C$7:$C$1442,MATCH(B359,Historical!$B$7:$B$1449,0))*IF(AH359="n/a",1.03,IF(AH359&lt;0,1.01,IF(AH359&gt;10,1.1,(1+AH359/100))))</f>
        <v>0.45100000000000001</v>
      </c>
      <c r="AS359" s="999">
        <f>IF($AI359="n/a",1.03*AR359,IF($AI359&lt;0,1.01*AR359,IF($AI359&gt;10,1.1*AR359,(1+$AI359/100)*AR359)))</f>
        <v>0.46453</v>
      </c>
      <c r="AT359" s="999">
        <f>IF($AK359="n/a",1.03*AS359,IF($AK359&lt;0,1.01*AS359,IF($AK359&gt;10,1.1*AS359,(1+$AK359/100)*AS359)))</f>
        <v>0.4784659</v>
      </c>
      <c r="AU359" s="999">
        <f>IF($AK359="n/a",1.03*AT359,IF($AK359&lt;0,1.01*AT359,IF($AK359&gt;10,1.1*AT359,(1+$AK359/100)*AT359)))</f>
        <v>0.49281987700000002</v>
      </c>
      <c r="AV359" s="999">
        <f>IF($AK359="n/a",1.03*AU359,IF($AK359&lt;0,1.01*AU359,IF($AK359&gt;10,1.1*AU359,(1+$AK359/100)*AU359)))</f>
        <v>0.50760447331000003</v>
      </c>
      <c r="AW359" s="738">
        <f>SUM(AR359:AV359)</f>
        <v>2.3944202503100001</v>
      </c>
      <c r="AX359" s="846">
        <f>AW359/I359*100</f>
        <v>20.766871208239376</v>
      </c>
      <c r="AY359" s="1080">
        <v>0.74</v>
      </c>
      <c r="AZ359" s="985">
        <v>18.990000000000002</v>
      </c>
      <c r="BA359" s="985">
        <v>-42.35</v>
      </c>
      <c r="BB359" s="985">
        <v>5.66</v>
      </c>
      <c r="BC359" s="985">
        <v>-22.23</v>
      </c>
      <c r="BE359" s="700">
        <v>2014</v>
      </c>
      <c r="BF359" s="1013">
        <f>IF(BE359&gt;2008,0,IF(BE359&gt;2001,1,IF(BE359&gt;1990,2,IF(BE359&gt;1980,3,IF(BE359&gt;1973,4,IF(BE359&gt;1970,5,IF(BE359&gt;1960,6,IF(BE359&gt;1958,7,IF(BE359&gt;1953,8,9)))))))))</f>
        <v>0</v>
      </c>
      <c r="BG359" s="995">
        <v>20</v>
      </c>
    </row>
    <row r="360" spans="1:59" ht="11.25" customHeight="1" x14ac:dyDescent="0.2">
      <c r="A360" s="976" t="s">
        <v>1273</v>
      </c>
      <c r="B360" s="988" t="s">
        <v>1274</v>
      </c>
      <c r="C360" s="1070" t="s">
        <v>247</v>
      </c>
      <c r="D360" s="1070" t="s">
        <v>4429</v>
      </c>
      <c r="E360" s="828">
        <v>8</v>
      </c>
      <c r="F360" s="1148">
        <v>457</v>
      </c>
      <c r="G360" s="1273" t="s">
        <v>115</v>
      </c>
      <c r="H360" s="1273" t="s">
        <v>115</v>
      </c>
      <c r="I360" s="978">
        <v>36.86</v>
      </c>
      <c r="J360" s="738">
        <f>(M360/I360)*100</f>
        <v>4.0151926207270749</v>
      </c>
      <c r="K360" s="997">
        <v>0.37</v>
      </c>
      <c r="L360" s="1000">
        <v>4</v>
      </c>
      <c r="M360" s="729">
        <f>K360*L360</f>
        <v>1.48</v>
      </c>
      <c r="N360" s="983" t="s">
        <v>1004</v>
      </c>
      <c r="O360" s="832">
        <v>0.36499999999999999</v>
      </c>
      <c r="P360" s="694">
        <v>43144</v>
      </c>
      <c r="Q360" s="694">
        <v>43161</v>
      </c>
      <c r="R360" s="729">
        <f>(K360-O360)/O360*100</f>
        <v>1.3698630136986314</v>
      </c>
      <c r="S360" s="795">
        <f>IF(INDEX(Historical!$D$7:$D$1442,MATCH(B360,Historical!$B$7:$B$1449,0))=0,"n/a",(INDEX(Historical!$C$7:$C$1442,MATCH(B360,Historical!$B$7:$B$1449,0))/INDEX(Historical!$D$7:$D$1442,MATCH(B360,Historical!$B$7:$B$1449,0))-1)*100)</f>
        <v>1.3698630136986356</v>
      </c>
      <c r="T360" s="795">
        <f>IF(INDEX(Historical!$F$7:$F$1442,MATCH(B360,Historical!$B$7:$B$1449,0))=0,"n/a",((INDEX(Historical!$C$7:$C$1442,MATCH(B360,Historical!$B$7:$B$1449,0))/INDEX(Historical!$F$7:$F$1442,MATCH(B360,Historical!$B$7:$B$1449,0)))^(1/3)-1)*100)</f>
        <v>6.0750740000032</v>
      </c>
      <c r="U360" s="795">
        <f>IF(INDEX(Historical!$H$7:$H$1442,MATCH(B360,Historical!$B$7:$B$1449,0))=0,"n/a",((INDEX(Historical!$C$7:$C$1442,MATCH(B360,Historical!$B$7:$B$1449,0))/INDEX(Historical!$H$7:$H$1442,MATCH(B360,Historical!$B$7:$B$1449,0)))^(1/5)-1)*100)</f>
        <v>11.994446021554527</v>
      </c>
      <c r="V360" s="795">
        <f>IF(INDEX(Historical!$O$7:$O$1442,MATCH(B360,Historical!$B$7:$B$1449,0))=0,"n/a",((INDEX(Historical!$C$7:$C$1442,MATCH(B360,Historical!$B$7:$B$1449,0))/INDEX(Historical!$O$7:$O$1442,MATCH(B360,Historical!$B$7:$B$1449,0)))^(1/10)-1)*100)</f>
        <v>1.3834814372290616</v>
      </c>
      <c r="W360" s="796">
        <f>IF(OR(U360&lt;=0,U360="n/a",V360&lt;=0,V360="n/a"),"n/a",U360/V360)</f>
        <v>8.6697556604574952</v>
      </c>
      <c r="X360" s="797">
        <f>IF(OR(AJ360&lt;=0,AJ360="n/a",U360&lt;=0,U360="n/a"),"n/a",U360/AJ360)</f>
        <v>2.9254746394035429</v>
      </c>
      <c r="Y360" s="752"/>
      <c r="Z360" s="738">
        <f>IF(OR(AC360&lt;0.01,AC360="n/a"),"n/a",M360/AC360*100)</f>
        <v>41.926345609065159</v>
      </c>
      <c r="AA360" s="999">
        <f>IF(OR(AC360&lt;0.01,AC360="n/a"),"n/a",I360/AC360)</f>
        <v>10.441926345609065</v>
      </c>
      <c r="AB360" s="1000">
        <v>12</v>
      </c>
      <c r="AC360" s="978">
        <v>3.53</v>
      </c>
      <c r="AD360" s="978">
        <v>0.98</v>
      </c>
      <c r="AE360" s="978">
        <v>1.05</v>
      </c>
      <c r="AF360" s="978">
        <v>2.84</v>
      </c>
      <c r="AG360" s="978">
        <v>26.5</v>
      </c>
      <c r="AH360" s="978">
        <v>-13.3</v>
      </c>
      <c r="AI360" s="978">
        <v>-3.88</v>
      </c>
      <c r="AJ360" s="978">
        <v>4.1000000000000005</v>
      </c>
      <c r="AK360" s="978">
        <v>10.65</v>
      </c>
      <c r="AL360" s="991">
        <v>6120</v>
      </c>
      <c r="AM360" s="985">
        <v>0.57999999999999996</v>
      </c>
      <c r="AN360" s="978">
        <v>3.3</v>
      </c>
      <c r="AO360" s="838">
        <f>IF(U360="n/a","n/a",IF(AA360&lt;0,"n/a",IF(AA360="n/a","n/a",J360+U360-AA360)))</f>
        <v>5.5677122966725356</v>
      </c>
      <c r="AP360" s="839">
        <f>IF(U360="n/a","n/a",J360+U360)</f>
        <v>16.009638642281601</v>
      </c>
      <c r="AQ360" s="1001">
        <f>IF(OR(AC360&lt;0.01,AF360="n/a"),"n/a",(I360/SQRT(22.5*AC360*(I360/AF360))-1)*100)</f>
        <v>14.80431819507244</v>
      </c>
      <c r="AR360" s="738">
        <f>INDEX(Historical!$C$7:$C$1442,MATCH(B360,Historical!$B$7:$B$1449,0))*IF(AH360="n/a",1.03,IF(AH360&lt;0,1.01,IF(AH360&gt;10,1.1,(1+AH360/100))))</f>
        <v>1.4947999999999999</v>
      </c>
      <c r="AS360" s="999">
        <f>IF($AI360="n/a",1.03*AR360,IF($AI360&lt;0,1.01*AR360,IF($AI360&gt;10,1.1*AR360,(1+$AI360/100)*AR360)))</f>
        <v>1.5097479999999999</v>
      </c>
      <c r="AT360" s="999">
        <f>IF($AK360="n/a",1.03*AS360,IF($AK360&lt;0,1.01*AS360,IF($AK360&gt;10,1.1*AS360,(1+$AK360/100)*AS360)))</f>
        <v>1.6607228000000001</v>
      </c>
      <c r="AU360" s="999">
        <f>IF($AK360="n/a",1.03*AT360,IF($AK360&lt;0,1.01*AT360,IF($AK360&gt;10,1.1*AT360,(1+$AK360/100)*AT360)))</f>
        <v>1.8267950800000001</v>
      </c>
      <c r="AV360" s="999">
        <f>IF($AK360="n/a",1.03*AU360,IF($AK360&lt;0,1.01*AU360,IF($AK360&gt;10,1.1*AU360,(1+$AK360/100)*AU360)))</f>
        <v>2.0094745880000002</v>
      </c>
      <c r="AW360" s="738">
        <f>SUM(AR360:AV360)</f>
        <v>8.501540468</v>
      </c>
      <c r="AX360" s="846">
        <f>AW360/I360*100</f>
        <v>23.064407129679871</v>
      </c>
      <c r="AY360" s="1080">
        <v>1.2</v>
      </c>
      <c r="AZ360" s="985">
        <v>17.54</v>
      </c>
      <c r="BA360" s="985">
        <v>-27.88</v>
      </c>
      <c r="BB360" s="985">
        <v>-0.49</v>
      </c>
      <c r="BC360" s="985">
        <v>-10.119999999999999</v>
      </c>
      <c r="BE360" s="700">
        <v>2011</v>
      </c>
      <c r="BF360" s="1013">
        <f>IF(BE360&gt;2008,0,IF(BE360&gt;2001,1,IF(BE360&gt;1990,2,IF(BE360&gt;1980,3,IF(BE360&gt;1973,4,IF(BE360&gt;1970,5,IF(BE360&gt;1960,6,IF(BE360&gt;1958,7,IF(BE360&gt;1953,8,9)))))))))</f>
        <v>0</v>
      </c>
      <c r="BG360" s="995">
        <v>5.2</v>
      </c>
    </row>
    <row r="361" spans="1:59" ht="11.25" customHeight="1" x14ac:dyDescent="0.2">
      <c r="A361" s="976" t="s">
        <v>1297</v>
      </c>
      <c r="B361" s="988" t="s">
        <v>1298</v>
      </c>
      <c r="C361" s="1070" t="s">
        <v>108</v>
      </c>
      <c r="D361" s="1070" t="s">
        <v>4401</v>
      </c>
      <c r="E361" s="828">
        <v>8</v>
      </c>
      <c r="F361" s="1148">
        <v>526</v>
      </c>
      <c r="G361" s="1148" t="s">
        <v>106</v>
      </c>
      <c r="H361" s="1148" t="s">
        <v>106</v>
      </c>
      <c r="I361" s="987">
        <v>18.309999999999999</v>
      </c>
      <c r="J361" s="738">
        <f>(M361/I361)*100</f>
        <v>2.6215182960131074</v>
      </c>
      <c r="K361" s="990">
        <v>0.12</v>
      </c>
      <c r="L361" s="1000">
        <v>4</v>
      </c>
      <c r="M361" s="729">
        <f>K361*L361</f>
        <v>0.48</v>
      </c>
      <c r="N361" s="983" t="s">
        <v>798</v>
      </c>
      <c r="O361" s="831">
        <v>0.11</v>
      </c>
      <c r="P361" s="973">
        <v>43326</v>
      </c>
      <c r="Q361" s="973">
        <v>43348</v>
      </c>
      <c r="R361" s="729">
        <f>(K361-O361)/O361*100</f>
        <v>9.0909090909090864</v>
      </c>
      <c r="S361" s="795">
        <f>IF(INDEX(Historical!$D$7:$D$1442,MATCH(B361,Historical!$B$7:$B$1449,0))=0,"n/a",(INDEX(Historical!$C$7:$C$1442,MATCH(B361,Historical!$B$7:$B$1449,0))/INDEX(Historical!$D$7:$D$1442,MATCH(B361,Historical!$B$7:$B$1449,0))-1)*100)</f>
        <v>14.999999999999991</v>
      </c>
      <c r="T361" s="795">
        <f>IF(INDEX(Historical!$F$7:$F$1442,MATCH(B361,Historical!$B$7:$B$1449,0))=0,"n/a",((INDEX(Historical!$C$7:$C$1442,MATCH(B361,Historical!$B$7:$B$1449,0))/INDEX(Historical!$F$7:$F$1442,MATCH(B361,Historical!$B$7:$B$1449,0)))^(1/3)-1)*100)</f>
        <v>18.70664916411231</v>
      </c>
      <c r="U361" s="795">
        <f>IF(INDEX(Historical!$H$7:$H$1442,MATCH(B361,Historical!$B$7:$B$1449,0))=0,"n/a",((INDEX(Historical!$C$7:$C$1442,MATCH(B361,Historical!$B$7:$B$1449,0))/INDEX(Historical!$H$7:$H$1442,MATCH(B361,Historical!$B$7:$B$1449,0)))^(1/5)-1)*100)</f>
        <v>25.97314324723947</v>
      </c>
      <c r="V361" s="795">
        <f>IF(INDEX(Historical!$O$7:$O$1442,MATCH(B361,Historical!$B$7:$B$1449,0))=0,"n/a",((INDEX(Historical!$C$7:$C$1442,MATCH(B361,Historical!$B$7:$B$1449,0))/INDEX(Historical!$O$7:$O$1442,MATCH(B361,Historical!$B$7:$B$1449,0)))^(1/10)-1)*100)</f>
        <v>25.00686650455901</v>
      </c>
      <c r="W361" s="796">
        <f>IF(OR(U361&lt;=0,U361="n/a",V361&lt;=0,V361="n/a"),"n/a",U361/V361)</f>
        <v>1.0386404567123313</v>
      </c>
      <c r="X361" s="797">
        <f>IF(OR(AJ361&lt;=0,AJ361="n/a",U361&lt;=0,U361="n/a"),"n/a",U361/AJ361)</f>
        <v>1.6865677433272384</v>
      </c>
      <c r="Y361" s="989"/>
      <c r="Z361" s="738">
        <f>IF(OR(AC361&lt;0.01,AC361="n/a"),"n/a",M361/AC361*100)</f>
        <v>27.74566473988439</v>
      </c>
      <c r="AA361" s="999">
        <f>IF(OR(AC361&lt;0.01,AC361="n/a"),"n/a",I361/AC361)</f>
        <v>10.583815028901734</v>
      </c>
      <c r="AB361" s="1000">
        <v>12</v>
      </c>
      <c r="AC361" s="978">
        <v>1.73</v>
      </c>
      <c r="AD361" s="978">
        <v>2.12</v>
      </c>
      <c r="AE361" s="978">
        <v>4.55</v>
      </c>
      <c r="AF361" s="978">
        <v>1.36</v>
      </c>
      <c r="AG361" s="978">
        <v>8.2000000000000011</v>
      </c>
      <c r="AH361" s="978">
        <v>-9.4</v>
      </c>
      <c r="AI361" s="978">
        <v>4.58</v>
      </c>
      <c r="AJ361" s="978">
        <v>15.4</v>
      </c>
      <c r="AK361" s="978">
        <v>5</v>
      </c>
      <c r="AL361" s="991">
        <v>3120</v>
      </c>
      <c r="AM361" s="985">
        <v>4.3</v>
      </c>
      <c r="AN361" s="978">
        <v>0.16</v>
      </c>
      <c r="AO361" s="838">
        <f>IF(U361="n/a","n/a",IF(AA361&lt;0,"n/a",IF(AA361="n/a","n/a",J361+U361-AA361)))</f>
        <v>18.010846514350845</v>
      </c>
      <c r="AP361" s="839">
        <f>IF(U361="n/a","n/a",J361+U361)</f>
        <v>28.594661543252577</v>
      </c>
      <c r="AQ361" s="1001">
        <f>IF(OR(AC361&lt;0.01,AF361="n/a"),"n/a",(I361/SQRT(22.5*AC361*(I361/AF361))-1)*100)</f>
        <v>-20.016700522876217</v>
      </c>
      <c r="AR361" s="738">
        <f>INDEX(Historical!$C$7:$C$1442,MATCH(B361,Historical!$B$7:$B$1449,0))*IF(AH361="n/a",1.03,IF(AH361&lt;0,1.01,IF(AH361&gt;10,1.1,(1+AH361/100))))</f>
        <v>0.46460000000000001</v>
      </c>
      <c r="AS361" s="999">
        <f>IF($AI361="n/a",1.03*AR361,IF($AI361&lt;0,1.01*AR361,IF($AI361&gt;10,1.1*AR361,(1+$AI361/100)*AR361)))</f>
        <v>0.48587868000000006</v>
      </c>
      <c r="AT361" s="999">
        <f>IF($AK361="n/a",1.03*AS361,IF($AK361&lt;0,1.01*AS361,IF($AK361&gt;10,1.1*AS361,(1+$AK361/100)*AS361)))</f>
        <v>0.51017261400000014</v>
      </c>
      <c r="AU361" s="999">
        <f>IF($AK361="n/a",1.03*AT361,IF($AK361&lt;0,1.01*AT361,IF($AK361&gt;10,1.1*AT361,(1+$AK361/100)*AT361)))</f>
        <v>0.53568124470000011</v>
      </c>
      <c r="AV361" s="999">
        <f>IF($AK361="n/a",1.03*AU361,IF($AK361&lt;0,1.01*AU361,IF($AK361&gt;10,1.1*AU361,(1+$AK361/100)*AU361)))</f>
        <v>0.56246530693500019</v>
      </c>
      <c r="AW361" s="738">
        <f>SUM(AR361:AV361)</f>
        <v>2.5587978456350005</v>
      </c>
      <c r="AX361" s="846">
        <f>AW361/I361*100</f>
        <v>13.974865350273078</v>
      </c>
      <c r="AY361" s="1080">
        <v>1.1599999999999999</v>
      </c>
      <c r="AZ361" s="985">
        <v>19.28</v>
      </c>
      <c r="BA361" s="985">
        <v>-27.43</v>
      </c>
      <c r="BB361" s="985">
        <v>2.2599999999999998</v>
      </c>
      <c r="BC361" s="985">
        <v>-14.280000000000001</v>
      </c>
      <c r="BE361" s="700">
        <v>2011</v>
      </c>
      <c r="BF361" s="1013">
        <f>IF(BE361&gt;2008,0,IF(BE361&gt;2001,1,IF(BE361&gt;1990,2,IF(BE361&gt;1980,3,IF(BE361&gt;1973,4,IF(BE361&gt;1970,5,IF(BE361&gt;1960,6,IF(BE361&gt;1958,7,IF(BE361&gt;1953,8,9)))))))))</f>
        <v>0</v>
      </c>
      <c r="BG361" s="995">
        <v>1.3</v>
      </c>
    </row>
    <row r="362" spans="1:59" ht="11.25" customHeight="1" x14ac:dyDescent="0.2">
      <c r="A362" s="984" t="s">
        <v>1301</v>
      </c>
      <c r="B362" s="988" t="s">
        <v>1302</v>
      </c>
      <c r="C362" s="1070" t="s">
        <v>112</v>
      </c>
      <c r="D362" s="1070" t="s">
        <v>4423</v>
      </c>
      <c r="E362" s="828">
        <v>8</v>
      </c>
      <c r="F362" s="1148">
        <v>548</v>
      </c>
      <c r="G362" s="1073" t="s">
        <v>37</v>
      </c>
      <c r="H362" s="1073" t="s">
        <v>37</v>
      </c>
      <c r="I362" s="987">
        <v>143.63</v>
      </c>
      <c r="J362" s="738">
        <f>(M362/I362)*100</f>
        <v>2.2836454779642135</v>
      </c>
      <c r="K362" s="990">
        <v>0.82</v>
      </c>
      <c r="L362" s="1000">
        <v>4</v>
      </c>
      <c r="M362" s="729">
        <f>K362*L362</f>
        <v>3.28</v>
      </c>
      <c r="N362" s="983" t="s">
        <v>250</v>
      </c>
      <c r="O362" s="831">
        <v>0.745</v>
      </c>
      <c r="P362" s="973">
        <v>43419</v>
      </c>
      <c r="Q362" s="973">
        <v>43441</v>
      </c>
      <c r="R362" s="729">
        <f>(K362-O362)/O362*100</f>
        <v>10.067114093959725</v>
      </c>
      <c r="S362" s="795">
        <f>IF(INDEX(Historical!$D$7:$D$1442,MATCH(B362,Historical!$B$7:$B$1449,0))=0,"n/a",(INDEX(Historical!$C$7:$C$1442,MATCH(B362,Historical!$B$7:$B$1449,0))/INDEX(Historical!$D$7:$D$1442,MATCH(B362,Historical!$B$7:$B$1449,0))-1)*100)</f>
        <v>11.496350364963504</v>
      </c>
      <c r="T362" s="795">
        <f>IF(INDEX(Historical!$F$7:$F$1442,MATCH(B362,Historical!$B$7:$B$1449,0))=0,"n/a",((INDEX(Historical!$C$7:$C$1442,MATCH(B362,Historical!$B$7:$B$1449,0))/INDEX(Historical!$F$7:$F$1442,MATCH(B362,Historical!$B$7:$B$1449,0)))^(1/3)-1)*100)</f>
        <v>12.467233926731458</v>
      </c>
      <c r="U362" s="795">
        <f>IF(INDEX(Historical!$H$7:$H$1442,MATCH(B362,Historical!$B$7:$B$1449,0))=0,"n/a",((INDEX(Historical!$C$7:$C$1442,MATCH(B362,Historical!$B$7:$B$1449,0))/INDEX(Historical!$H$7:$H$1442,MATCH(B362,Historical!$B$7:$B$1449,0)))^(1/5)-1)*100)</f>
        <v>12.70427420420981</v>
      </c>
      <c r="V362" s="795">
        <f>IF(INDEX(Historical!$O$7:$O$1442,MATCH(B362,Historical!$B$7:$B$1449,0))=0,"n/a",((INDEX(Historical!$C$7:$C$1442,MATCH(B362,Historical!$B$7:$B$1449,0))/INDEX(Historical!$O$7:$O$1442,MATCH(B362,Historical!$B$7:$B$1449,0)))^(1/10)-1)*100)</f>
        <v>10.754620403060366</v>
      </c>
      <c r="W362" s="796">
        <f>IF(OR(U362&lt;=0,U362="n/a",V362&lt;=0,V362="n/a"),"n/a",U362/V362)</f>
        <v>1.1812852270076073</v>
      </c>
      <c r="X362" s="797">
        <f>IF(OR(AJ362&lt;=0,AJ362="n/a",U362&lt;=0,U362="n/a"),"n/a",U362/AJ362)</f>
        <v>4.0981529690999388</v>
      </c>
      <c r="Y362" s="741"/>
      <c r="Z362" s="738">
        <f>IF(OR(AC362&lt;0.01,AC362="n/a"),"n/a",M362/AC362*100)</f>
        <v>57.644991212653771</v>
      </c>
      <c r="AA362" s="999">
        <f>IF(OR(AC362&lt;0.01,AC362="n/a"),"n/a",I362/AC362)</f>
        <v>25.242530755711773</v>
      </c>
      <c r="AB362" s="1000">
        <v>12</v>
      </c>
      <c r="AC362" s="978">
        <v>5.69</v>
      </c>
      <c r="AD362" s="978">
        <v>3.8</v>
      </c>
      <c r="AE362" s="978">
        <v>2.48</v>
      </c>
      <c r="AF362" s="978">
        <v>5.84</v>
      </c>
      <c r="AG362" s="978">
        <v>15.1</v>
      </c>
      <c r="AH362" s="978">
        <v>-30.7</v>
      </c>
      <c r="AI362" s="978">
        <v>-1.43</v>
      </c>
      <c r="AJ362" s="978">
        <v>3.1</v>
      </c>
      <c r="AK362" s="978">
        <v>6.64</v>
      </c>
      <c r="AL362" s="991">
        <v>106540</v>
      </c>
      <c r="AM362" s="985">
        <v>0.1</v>
      </c>
      <c r="AN362" s="978">
        <v>1</v>
      </c>
      <c r="AO362" s="838">
        <f>IF(U362="n/a","n/a",IF(AA362&lt;0,"n/a",IF(AA362="n/a","n/a",J362+U362-AA362)))</f>
        <v>-10.254611073537749</v>
      </c>
      <c r="AP362" s="839">
        <f>IF(U362="n/a","n/a",J362+U362)</f>
        <v>14.987919682174024</v>
      </c>
      <c r="AQ362" s="1001">
        <f>IF(OR(AC362&lt;0.01,AF362="n/a"),"n/a",(I362/SQRT(22.5*AC362*(I362/AF362))-1)*100)</f>
        <v>155.9656049926819</v>
      </c>
      <c r="AR362" s="738">
        <f>INDEX(Historical!$C$7:$C$1442,MATCH(B362,Historical!$B$7:$B$1449,0))*IF(AH362="n/a",1.03,IF(AH362&lt;0,1.01,IF(AH362&gt;10,1.1,(1+AH362/100))))</f>
        <v>3.08555</v>
      </c>
      <c r="AS362" s="999">
        <f>IF($AI362="n/a",1.03*AR362,IF($AI362&lt;0,1.01*AR362,IF($AI362&gt;10,1.1*AR362,(1+$AI362/100)*AR362)))</f>
        <v>3.1164054999999999</v>
      </c>
      <c r="AT362" s="999">
        <f>IF($AK362="n/a",1.03*AS362,IF($AK362&lt;0,1.01*AS362,IF($AK362&gt;10,1.1*AS362,(1+$AK362/100)*AS362)))</f>
        <v>3.3233348251999999</v>
      </c>
      <c r="AU362" s="999">
        <f>IF($AK362="n/a",1.03*AT362,IF($AK362&lt;0,1.01*AT362,IF($AK362&gt;10,1.1*AT362,(1+$AK362/100)*AT362)))</f>
        <v>3.5440042575932797</v>
      </c>
      <c r="AV362" s="999">
        <f>IF($AK362="n/a",1.03*AU362,IF($AK362&lt;0,1.01*AU362,IF($AK362&gt;10,1.1*AU362,(1+$AK362/100)*AU362)))</f>
        <v>3.7793261402974734</v>
      </c>
      <c r="AW362" s="738">
        <f>SUM(AR362:AV362)</f>
        <v>16.848620723090754</v>
      </c>
      <c r="AX362" s="846">
        <f>AW362/I362*100</f>
        <v>11.730572111042786</v>
      </c>
      <c r="AY362" s="1080">
        <v>1.07</v>
      </c>
      <c r="AZ362" s="985">
        <v>16.32</v>
      </c>
      <c r="BA362" s="985">
        <v>-11.55</v>
      </c>
      <c r="BB362" s="985">
        <v>3.5999999999999996</v>
      </c>
      <c r="BC362" s="985">
        <v>-0.89999999999999991</v>
      </c>
      <c r="BE362" s="700">
        <v>2012</v>
      </c>
      <c r="BF362" s="1013">
        <f>IF(BE362&gt;2008,0,IF(BE362&gt;2001,1,IF(BE362&gt;1990,2,IF(BE362&gt;1980,3,IF(BE362&gt;1973,4,IF(BE362&gt;1970,5,IF(BE362&gt;1960,6,IF(BE362&gt;1958,7,IF(BE362&gt;1953,8,9)))))))))</f>
        <v>0</v>
      </c>
      <c r="BG362" s="995">
        <v>4.3</v>
      </c>
    </row>
    <row r="363" spans="1:59" ht="11.25" customHeight="1" x14ac:dyDescent="0.2">
      <c r="A363" s="976" t="s">
        <v>628</v>
      </c>
      <c r="B363" s="988" t="s">
        <v>629</v>
      </c>
      <c r="C363" s="1070" t="s">
        <v>108</v>
      </c>
      <c r="D363" s="1070" t="s">
        <v>4401</v>
      </c>
      <c r="E363" s="828">
        <v>14</v>
      </c>
      <c r="F363" s="1148">
        <v>276</v>
      </c>
      <c r="G363" s="1078" t="s">
        <v>106</v>
      </c>
      <c r="H363" s="1078" t="s">
        <v>106</v>
      </c>
      <c r="I363" s="987">
        <v>105.3</v>
      </c>
      <c r="J363" s="738">
        <f>(M363/I363)*100</f>
        <v>1.6714150047483383</v>
      </c>
      <c r="K363" s="990">
        <v>0.44</v>
      </c>
      <c r="L363" s="1000">
        <v>4</v>
      </c>
      <c r="M363" s="729">
        <f>K363*L363</f>
        <v>1.76</v>
      </c>
      <c r="N363" s="983" t="s">
        <v>520</v>
      </c>
      <c r="O363" s="831">
        <v>0.41</v>
      </c>
      <c r="P363" s="973">
        <v>43418</v>
      </c>
      <c r="Q363" s="973">
        <v>43434</v>
      </c>
      <c r="R363" s="729">
        <f>(K363-O363)/O363*100</f>
        <v>7.3170731707317138</v>
      </c>
      <c r="S363" s="795">
        <f>IF(INDEX(Historical!$D$7:$D$1442,MATCH(B363,Historical!$B$7:$B$1449,0))=0,"n/a",(INDEX(Historical!$C$7:$C$1442,MATCH(B363,Historical!$B$7:$B$1449,0))/INDEX(Historical!$D$7:$D$1442,MATCH(B363,Historical!$B$7:$B$1449,0))-1)*100)</f>
        <v>34.136546184738961</v>
      </c>
      <c r="T363" s="795">
        <f>IF(INDEX(Historical!$F$7:$F$1442,MATCH(B363,Historical!$B$7:$B$1449,0))=0,"n/a",((INDEX(Historical!$C$7:$C$1442,MATCH(B363,Historical!$B$7:$B$1449,0))/INDEX(Historical!$F$7:$F$1442,MATCH(B363,Historical!$B$7:$B$1449,0)))^(1/3)-1)*100)</f>
        <v>15.637201230263354</v>
      </c>
      <c r="U363" s="795">
        <f>IF(INDEX(Historical!$H$7:$H$1442,MATCH(B363,Historical!$B$7:$B$1449,0))=0,"n/a",((INDEX(Historical!$C$7:$C$1442,MATCH(B363,Historical!$B$7:$B$1449,0))/INDEX(Historical!$H$7:$H$1442,MATCH(B363,Historical!$B$7:$B$1449,0)))^(1/5)-1)*100)</f>
        <v>10.80090157890703</v>
      </c>
      <c r="V363" s="795">
        <f>IF(INDEX(Historical!$O$7:$O$1442,MATCH(B363,Historical!$B$7:$B$1449,0))=0,"n/a",((INDEX(Historical!$C$7:$C$1442,MATCH(B363,Historical!$B$7:$B$1449,0))/INDEX(Historical!$O$7:$O$1442,MATCH(B363,Historical!$B$7:$B$1449,0)))^(1/10)-1)*100)</f>
        <v>12.447706718009165</v>
      </c>
      <c r="W363" s="796">
        <f>IF(OR(U363&lt;=0,U363="n/a",V363&lt;=0,V363="n/a"),"n/a",U363/V363)</f>
        <v>0.86770212566789029</v>
      </c>
      <c r="X363" s="797" t="str">
        <f>IF(OR(AJ363&lt;=0,AJ363="n/a",U363&lt;=0,U363="n/a"),"n/a",U363/AJ363)</f>
        <v>n/a</v>
      </c>
      <c r="Y363" s="753"/>
      <c r="Z363" s="738" t="str">
        <f>IF(OR(AC363&lt;0.01,AC363="n/a"),"n/a",M363/AC363*100)</f>
        <v>n/a</v>
      </c>
      <c r="AA363" s="999" t="str">
        <f>IF(OR(AC363&lt;0.01,AC363="n/a"),"n/a",I363/AC363)</f>
        <v>n/a</v>
      </c>
      <c r="AB363" s="1000">
        <v>12</v>
      </c>
      <c r="AC363" s="978" t="s">
        <v>137</v>
      </c>
      <c r="AD363" s="978" t="s">
        <v>137</v>
      </c>
      <c r="AE363" s="978" t="s">
        <v>137</v>
      </c>
      <c r="AF363" s="978" t="s">
        <v>137</v>
      </c>
      <c r="AG363" s="978" t="s">
        <v>137</v>
      </c>
      <c r="AH363" s="978" t="s">
        <v>137</v>
      </c>
      <c r="AI363" s="978" t="s">
        <v>137</v>
      </c>
      <c r="AJ363" s="978" t="s">
        <v>137</v>
      </c>
      <c r="AK363" s="978" t="s">
        <v>137</v>
      </c>
      <c r="AL363" s="991" t="s">
        <v>137</v>
      </c>
      <c r="AM363" s="985" t="s">
        <v>137</v>
      </c>
      <c r="AN363" s="978" t="s">
        <v>137</v>
      </c>
      <c r="AO363" s="838" t="str">
        <f>IF(U363="n/a","n/a",IF(AA363&lt;0,"n/a",IF(AA363="n/a","n/a",J363+U363-AA363)))</f>
        <v>n/a</v>
      </c>
      <c r="AP363" s="839">
        <f>IF(U363="n/a","n/a",J363+U363)</f>
        <v>12.472316583655369</v>
      </c>
      <c r="AQ363" s="1001" t="str">
        <f>IF(OR(AC363&lt;0.01,AF363="n/a"),"n/a",(I363/SQRT(22.5*AC363*(I363/AF363))-1)*100)</f>
        <v>n/a</v>
      </c>
      <c r="AR363" s="738">
        <f>INDEX(Historical!$C$7:$C$1442,MATCH(B363,Historical!$B$7:$B$1449,0))*IF(AH363="n/a",1.03,IF(AH363&lt;0,1.01,IF(AH363&gt;10,1.1,(1+AH363/100))))</f>
        <v>1.7201</v>
      </c>
      <c r="AS363" s="999">
        <f>IF($AI363="n/a",1.03*AR363,IF($AI363&lt;0,1.01*AR363,IF($AI363&gt;10,1.1*AR363,(1+$AI363/100)*AR363)))</f>
        <v>1.771703</v>
      </c>
      <c r="AT363" s="999">
        <f>IF($AK363="n/a",1.03*AS363,IF($AK363&lt;0,1.01*AS363,IF($AK363&gt;10,1.1*AS363,(1+$AK363/100)*AS363)))</f>
        <v>1.8248540900000001</v>
      </c>
      <c r="AU363" s="999">
        <f>IF($AK363="n/a",1.03*AT363,IF($AK363&lt;0,1.01*AT363,IF($AK363&gt;10,1.1*AT363,(1+$AK363/100)*AT363)))</f>
        <v>1.8795997127000001</v>
      </c>
      <c r="AV363" s="999">
        <f>IF($AK363="n/a",1.03*AU363,IF($AK363&lt;0,1.01*AU363,IF($AK363&gt;10,1.1*AU363,(1+$AK363/100)*AU363)))</f>
        <v>1.9359877040810003</v>
      </c>
      <c r="AW363" s="738">
        <f>SUM(AR363:AV363)</f>
        <v>9.1322445067809994</v>
      </c>
      <c r="AX363" s="846">
        <f>AW363/I363*100</f>
        <v>8.6725968725365608</v>
      </c>
      <c r="AY363" s="1080" t="s">
        <v>137</v>
      </c>
      <c r="AZ363" s="985" t="s">
        <v>137</v>
      </c>
      <c r="BA363" s="985" t="s">
        <v>137</v>
      </c>
      <c r="BB363" s="985" t="s">
        <v>137</v>
      </c>
      <c r="BC363" s="985" t="s">
        <v>137</v>
      </c>
      <c r="BD363" s="1032" t="s">
        <v>4326</v>
      </c>
      <c r="BE363" s="700">
        <v>2005</v>
      </c>
      <c r="BF363" s="1013">
        <f>IF(BE363&gt;2008,0,IF(BE363&gt;2001,1,IF(BE363&gt;1990,2,IF(BE363&gt;1980,3,IF(BE363&gt;1973,4,IF(BE363&gt;1970,5,IF(BE363&gt;1960,6,IF(BE363&gt;1958,7,IF(BE363&gt;1953,8,9)))))))))</f>
        <v>1</v>
      </c>
      <c r="BG363" s="995" t="s">
        <v>137</v>
      </c>
    </row>
    <row r="364" spans="1:59" ht="11.25" customHeight="1" x14ac:dyDescent="0.2">
      <c r="A364" s="976" t="s">
        <v>1303</v>
      </c>
      <c r="B364" s="988" t="s">
        <v>1304</v>
      </c>
      <c r="C364" s="1070" t="s">
        <v>108</v>
      </c>
      <c r="D364" s="1070" t="s">
        <v>4401</v>
      </c>
      <c r="E364" s="828">
        <v>7</v>
      </c>
      <c r="F364" s="1148">
        <v>618</v>
      </c>
      <c r="G364" s="1092" t="s">
        <v>106</v>
      </c>
      <c r="H364" s="1092" t="s">
        <v>106</v>
      </c>
      <c r="I364" s="987">
        <v>14.31</v>
      </c>
      <c r="J364" s="738">
        <f>(M364/I364)*100</f>
        <v>3.9133473095737248</v>
      </c>
      <c r="K364" s="990">
        <v>0.14000000000000001</v>
      </c>
      <c r="L364" s="1000">
        <v>4</v>
      </c>
      <c r="M364" s="729">
        <f>K364*L364</f>
        <v>0.56000000000000005</v>
      </c>
      <c r="N364" s="983" t="s">
        <v>560</v>
      </c>
      <c r="O364" s="831">
        <v>0.13</v>
      </c>
      <c r="P364" s="973">
        <v>43307</v>
      </c>
      <c r="Q364" s="973">
        <v>43322</v>
      </c>
      <c r="R364" s="729">
        <f>(K364-O364)/O364*100</f>
        <v>7.6923076923076987</v>
      </c>
      <c r="S364" s="795">
        <f>IF(INDEX(Historical!$D$7:$D$1442,MATCH(B364,Historical!$B$7:$B$1449,0))=0,"n/a",(INDEX(Historical!$C$7:$C$1442,MATCH(B364,Historical!$B$7:$B$1449,0))/INDEX(Historical!$D$7:$D$1442,MATCH(B364,Historical!$B$7:$B$1449,0))-1)*100)</f>
        <v>8.0000000000000071</v>
      </c>
      <c r="T364" s="795">
        <f>IF(INDEX(Historical!$F$7:$F$1442,MATCH(B364,Historical!$B$7:$B$1449,0))=0,"n/a",((INDEX(Historical!$C$7:$C$1442,MATCH(B364,Historical!$B$7:$B$1449,0))/INDEX(Historical!$F$7:$F$1442,MATCH(B364,Historical!$B$7:$B$1449,0)))^(1/3)-1)*100)</f>
        <v>8.7380373002892142</v>
      </c>
      <c r="U364" s="795">
        <f>IF(INDEX(Historical!$H$7:$H$1442,MATCH(B364,Historical!$B$7:$B$1449,0))=0,"n/a",((INDEX(Historical!$C$7:$C$1442,MATCH(B364,Historical!$B$7:$B$1449,0))/INDEX(Historical!$H$7:$H$1442,MATCH(B364,Historical!$B$7:$B$1449,0)))^(1/5)-1)*100)</f>
        <v>16.651613497612306</v>
      </c>
      <c r="V364" s="795">
        <f>IF(INDEX(Historical!$O$7:$O$1442,MATCH(B364,Historical!$B$7:$B$1449,0))=0,"n/a",((INDEX(Historical!$C$7:$C$1442,MATCH(B364,Historical!$B$7:$B$1449,0))/INDEX(Historical!$O$7:$O$1442,MATCH(B364,Historical!$B$7:$B$1449,0)))^(1/10)-1)*100)</f>
        <v>17.24655947096949</v>
      </c>
      <c r="W364" s="796">
        <f>IF(OR(U364&lt;=0,U364="n/a",V364&lt;=0,V364="n/a"),"n/a",U364/V364)</f>
        <v>0.96550349799572288</v>
      </c>
      <c r="X364" s="797">
        <f>IF(OR(AJ364&lt;=0,AJ364="n/a",U364&lt;=0,U364="n/a"),"n/a",U364/AJ364)</f>
        <v>4.0613691457590981</v>
      </c>
      <c r="Y364" s="752"/>
      <c r="Z364" s="738">
        <f>IF(OR(AC364&lt;0.01,AC364="n/a"),"n/a",M364/AC364*100)</f>
        <v>38.888888888888893</v>
      </c>
      <c r="AA364" s="999">
        <f>IF(OR(AC364&lt;0.01,AC364="n/a"),"n/a",I364/AC364)</f>
        <v>9.9375</v>
      </c>
      <c r="AB364" s="1000">
        <v>12</v>
      </c>
      <c r="AC364" s="978">
        <v>1.44</v>
      </c>
      <c r="AD364" s="978">
        <v>1.25</v>
      </c>
      <c r="AE364" s="978">
        <v>2.81</v>
      </c>
      <c r="AF364" s="978">
        <v>0.98</v>
      </c>
      <c r="AG364" s="978">
        <v>8.4</v>
      </c>
      <c r="AH364" s="978">
        <v>10.6</v>
      </c>
      <c r="AI364" s="978">
        <v>3.2300000000000004</v>
      </c>
      <c r="AJ364" s="978">
        <v>4.1000000000000005</v>
      </c>
      <c r="AK364" s="978">
        <v>8</v>
      </c>
      <c r="AL364" s="991">
        <v>1830</v>
      </c>
      <c r="AM364" s="985">
        <v>1.2</v>
      </c>
      <c r="AN364" s="978">
        <v>0.15</v>
      </c>
      <c r="AO364" s="838">
        <f>IF(U364="n/a","n/a",IF(AA364&lt;0,"n/a",IF(AA364="n/a","n/a",J364+U364-AA364)))</f>
        <v>10.627460807186033</v>
      </c>
      <c r="AP364" s="839">
        <f>IF(U364="n/a","n/a",J364+U364)</f>
        <v>20.564960807186033</v>
      </c>
      <c r="AQ364" s="1001">
        <f>IF(OR(AC364&lt;0.01,AF364="n/a"),"n/a",(I364/SQRT(22.5*AC364*(I364/AF364))-1)*100)</f>
        <v>-34.209929827265462</v>
      </c>
      <c r="AR364" s="738">
        <f>INDEX(Historical!$C$7:$C$1442,MATCH(B364,Historical!$B$7:$B$1449,0))*IF(AH364="n/a",1.03,IF(AH364&lt;0,1.01,IF(AH364&gt;10,1.1,(1+AH364/100))))</f>
        <v>0.59400000000000008</v>
      </c>
      <c r="AS364" s="999">
        <f>IF($AI364="n/a",1.03*AR364,IF($AI364&lt;0,1.01*AR364,IF($AI364&gt;10,1.1*AR364,(1+$AI364/100)*AR364)))</f>
        <v>0.61318620000000013</v>
      </c>
      <c r="AT364" s="999">
        <f>IF($AK364="n/a",1.03*AS364,IF($AK364&lt;0,1.01*AS364,IF($AK364&gt;10,1.1*AS364,(1+$AK364/100)*AS364)))</f>
        <v>0.66224109600000014</v>
      </c>
      <c r="AU364" s="999">
        <f>IF($AK364="n/a",1.03*AT364,IF($AK364&lt;0,1.01*AT364,IF($AK364&gt;10,1.1*AT364,(1+$AK364/100)*AT364)))</f>
        <v>0.71522038368000018</v>
      </c>
      <c r="AV364" s="999">
        <f>IF($AK364="n/a",1.03*AU364,IF($AK364&lt;0,1.01*AU364,IF($AK364&gt;10,1.1*AU364,(1+$AK364/100)*AU364)))</f>
        <v>0.77243801437440029</v>
      </c>
      <c r="AW364" s="738">
        <f>SUM(AR364:AV364)</f>
        <v>3.3570856940544012</v>
      </c>
      <c r="AX364" s="846">
        <f>AW364/I364*100</f>
        <v>23.459718337207555</v>
      </c>
      <c r="AY364" s="1080">
        <v>1.55</v>
      </c>
      <c r="AZ364" s="985">
        <v>25.86</v>
      </c>
      <c r="BA364" s="985">
        <v>-27.950000000000003</v>
      </c>
      <c r="BB364" s="985">
        <v>5.81</v>
      </c>
      <c r="BC364" s="985">
        <v>-11.690000000000001</v>
      </c>
      <c r="BE364" s="700">
        <v>2012</v>
      </c>
      <c r="BF364" s="1013">
        <f>IF(BE364&gt;2008,0,IF(BE364&gt;2001,1,IF(BE364&gt;1990,2,IF(BE364&gt;1980,3,IF(BE364&gt;1973,4,IF(BE364&gt;1970,5,IF(BE364&gt;1960,6,IF(BE364&gt;1958,7,IF(BE364&gt;1953,8,9)))))))))</f>
        <v>0</v>
      </c>
      <c r="BG364" s="995">
        <v>1.0999999999999999</v>
      </c>
    </row>
    <row r="365" spans="1:59" ht="11.25" customHeight="1" x14ac:dyDescent="0.2">
      <c r="A365" s="976" t="s">
        <v>253</v>
      </c>
      <c r="B365" s="988" t="s">
        <v>254</v>
      </c>
      <c r="C365" s="1070" t="s">
        <v>179</v>
      </c>
      <c r="D365" s="1070" t="s">
        <v>4430</v>
      </c>
      <c r="E365" s="828">
        <v>46</v>
      </c>
      <c r="F365" s="1148">
        <v>44</v>
      </c>
      <c r="G365" s="1120" t="s">
        <v>106</v>
      </c>
      <c r="H365" s="1120" t="s">
        <v>106</v>
      </c>
      <c r="I365" s="978">
        <v>55.99</v>
      </c>
      <c r="J365" s="738">
        <f>(M365/I365)*100</f>
        <v>5.0723343454188248</v>
      </c>
      <c r="K365" s="990">
        <v>0.71</v>
      </c>
      <c r="L365" s="1000">
        <v>4</v>
      </c>
      <c r="M365" s="729">
        <f>K365*L365</f>
        <v>2.84</v>
      </c>
      <c r="N365" s="983" t="s">
        <v>119</v>
      </c>
      <c r="O365" s="831">
        <v>0.7</v>
      </c>
      <c r="P365" s="973">
        <v>43328</v>
      </c>
      <c r="Q365" s="973">
        <v>43343</v>
      </c>
      <c r="R365" s="729">
        <f>(K365-O365)/O365*100</f>
        <v>1.4285714285714299</v>
      </c>
      <c r="S365" s="795">
        <f>IF(INDEX(Historical!$D$7:$D$1442,MATCH(B365,Historical!$B$7:$B$1449,0))=0,"n/a",(INDEX(Historical!$C$7:$C$1442,MATCH(B365,Historical!$B$7:$B$1449,0))/INDEX(Historical!$D$7:$D$1442,MATCH(B365,Historical!$B$7:$B$1449,0))-1)*100)</f>
        <v>0.71428571428571175</v>
      </c>
      <c r="T365" s="795">
        <f>IF(INDEX(Historical!$F$7:$F$1442,MATCH(B365,Historical!$B$7:$B$1449,0))=0,"n/a",((INDEX(Historical!$C$7:$C$1442,MATCH(B365,Historical!$B$7:$B$1449,0))/INDEX(Historical!$F$7:$F$1442,MATCH(B365,Historical!$B$7:$B$1449,0)))^(1/3)-1)*100)</f>
        <v>0.84138569487346437</v>
      </c>
      <c r="U365" s="795">
        <f>IF(INDEX(Historical!$H$7:$H$1442,MATCH(B365,Historical!$B$7:$B$1449,0))=0,"n/a",((INDEX(Historical!$C$7:$C$1442,MATCH(B365,Historical!$B$7:$B$1449,0))/INDEX(Historical!$H$7:$H$1442,MATCH(B365,Historical!$B$7:$B$1449,0)))^(1/5)-1)*100)</f>
        <v>16.751145735902085</v>
      </c>
      <c r="V365" s="795">
        <f>IF(INDEX(Historical!$O$7:$O$1442,MATCH(B365,Historical!$B$7:$B$1449,0))=0,"n/a",((INDEX(Historical!$C$7:$C$1442,MATCH(B365,Historical!$B$7:$B$1449,0))/INDEX(Historical!$O$7:$O$1442,MATCH(B365,Historical!$B$7:$B$1449,0)))^(1/10)-1)*100)</f>
        <v>30.963282174056506</v>
      </c>
      <c r="W365" s="796">
        <f>IF(OR(U365&lt;=0,U365="n/a",V365&lt;=0,V365="n/a"),"n/a",U365/V365)</f>
        <v>0.54100032553840571</v>
      </c>
      <c r="X365" s="797" t="str">
        <f>IF(OR(AJ365&lt;=0,AJ365="n/a",U365&lt;=0,U365="n/a"),"n/a",U365/AJ365)</f>
        <v>n/a</v>
      </c>
      <c r="Y365" s="752"/>
      <c r="Z365" s="738" t="str">
        <f>IF(OR(AC365&lt;0.01,AC365="n/a"),"n/a",M365/AC365*100)</f>
        <v>n/a</v>
      </c>
      <c r="AA365" s="999" t="str">
        <f>IF(OR(AC365&lt;0.01,AC365="n/a"),"n/a",I365/AC365)</f>
        <v>n/a</v>
      </c>
      <c r="AB365" s="1000">
        <v>9</v>
      </c>
      <c r="AC365" s="978">
        <v>-0.12</v>
      </c>
      <c r="AD365" s="978" t="s">
        <v>137</v>
      </c>
      <c r="AE365" s="978">
        <v>2.42</v>
      </c>
      <c r="AF365" s="978">
        <v>1.39</v>
      </c>
      <c r="AG365" s="978">
        <v>10.7</v>
      </c>
      <c r="AH365" s="980">
        <v>89.7</v>
      </c>
      <c r="AI365" s="980">
        <v>63.639999999999993</v>
      </c>
      <c r="AJ365" s="978">
        <v>-15.1</v>
      </c>
      <c r="AK365" s="978" t="s">
        <v>137</v>
      </c>
      <c r="AL365" s="991">
        <v>6030</v>
      </c>
      <c r="AM365" s="985">
        <v>1.2</v>
      </c>
      <c r="AN365" s="978">
        <v>0.11</v>
      </c>
      <c r="AO365" s="838" t="str">
        <f>IF(U365="n/a","n/a",IF(AA365&lt;0,"n/a",IF(AA365="n/a","n/a",J365+U365-AA365)))</f>
        <v>n/a</v>
      </c>
      <c r="AP365" s="839">
        <f>IF(U365="n/a","n/a",J365+U365)</f>
        <v>21.823480081320909</v>
      </c>
      <c r="AQ365" s="1001" t="str">
        <f>IF(OR(AC365&lt;0.01,AF365="n/a"),"n/a",(I365/SQRT(22.5*AC365*(I365/AF365))-1)*100)</f>
        <v>n/a</v>
      </c>
      <c r="AR365" s="738">
        <f>INDEX(Historical!$C$7:$C$1442,MATCH(B365,Historical!$B$7:$B$1449,0))*IF(AH365="n/a",1.03,IF(AH365&lt;0,1.01,IF(AH365&gt;10,1.1,(1+AH365/100))))</f>
        <v>3.1019999999999999</v>
      </c>
      <c r="AS365" s="999">
        <f>IF($AI365="n/a",1.03*AR365,IF($AI365&lt;0,1.01*AR365,IF($AI365&gt;10,1.1*AR365,(1+$AI365/100)*AR365)))</f>
        <v>3.4122000000000003</v>
      </c>
      <c r="AT365" s="999">
        <f>IF($AK365="n/a",1.03*AS365,IF($AK365&lt;0,1.01*AS365,IF($AK365&gt;10,1.1*AS365,(1+$AK365/100)*AS365)))</f>
        <v>3.5145660000000003</v>
      </c>
      <c r="AU365" s="999">
        <f>IF($AK365="n/a",1.03*AT365,IF($AK365&lt;0,1.01*AT365,IF($AK365&gt;10,1.1*AT365,(1+$AK365/100)*AT365)))</f>
        <v>3.6200029800000002</v>
      </c>
      <c r="AV365" s="999">
        <f>IF($AK365="n/a",1.03*AU365,IF($AK365&lt;0,1.01*AU365,IF($AK365&gt;10,1.1*AU365,(1+$AK365/100)*AU365)))</f>
        <v>3.7286030694000005</v>
      </c>
      <c r="AW365" s="738">
        <f>SUM(AR365:AV365)</f>
        <v>17.377372049400002</v>
      </c>
      <c r="AX365" s="846">
        <f>AW365/I365*100</f>
        <v>31.036563760314344</v>
      </c>
      <c r="AY365" s="1080">
        <v>1.51</v>
      </c>
      <c r="AZ365" s="985">
        <v>25.650000000000002</v>
      </c>
      <c r="BA365" s="985">
        <v>-24.7</v>
      </c>
      <c r="BB365" s="985">
        <v>1.76</v>
      </c>
      <c r="BC365" s="985">
        <v>-11.19</v>
      </c>
      <c r="BE365" s="700">
        <v>1973</v>
      </c>
      <c r="BF365" s="1013">
        <f>IF(BE365&gt;2008,0,IF(BE365&gt;2001,1,IF(BE365&gt;1990,2,IF(BE365&gt;1980,3,IF(BE365&gt;1973,4,IF(BE365&gt;1970,5,IF(BE365&gt;1960,6,IF(BE365&gt;1958,7,IF(BE365&gt;1953,8,9)))))))))</f>
        <v>5</v>
      </c>
      <c r="BG365" s="995">
        <v>7.6</v>
      </c>
    </row>
    <row r="366" spans="1:59" s="874" customFormat="1" ht="11.25" customHeight="1" x14ac:dyDescent="0.2">
      <c r="A366" s="853" t="s">
        <v>1311</v>
      </c>
      <c r="B366" s="882" t="s">
        <v>1312</v>
      </c>
      <c r="C366" s="1070" t="s">
        <v>4252</v>
      </c>
      <c r="D366" s="1070" t="s">
        <v>4380</v>
      </c>
      <c r="E366" s="854">
        <v>9</v>
      </c>
      <c r="F366" s="1148">
        <v>407</v>
      </c>
      <c r="G366" s="1272" t="s">
        <v>106</v>
      </c>
      <c r="H366" s="1272" t="s">
        <v>106</v>
      </c>
      <c r="I366" s="855">
        <v>22.03</v>
      </c>
      <c r="J366" s="856">
        <f>(M366/I366)*100</f>
        <v>2.9087607807535178</v>
      </c>
      <c r="K366" s="857">
        <v>0.16020000000000001</v>
      </c>
      <c r="L366" s="858">
        <v>4</v>
      </c>
      <c r="M366" s="859">
        <f>K366*L366</f>
        <v>0.64080000000000004</v>
      </c>
      <c r="N366" s="860" t="s">
        <v>190</v>
      </c>
      <c r="O366" s="861">
        <v>0.13930000000000001</v>
      </c>
      <c r="P366" s="862">
        <v>43446</v>
      </c>
      <c r="Q366" s="862">
        <v>43467</v>
      </c>
      <c r="R366" s="859">
        <f>(K366-O366)/O366*100</f>
        <v>15.003589375448673</v>
      </c>
      <c r="S366" s="795">
        <f>IF(INDEX(Historical!$D$7:$D$1442,MATCH(B366,Historical!$B$7:$B$1449,0))=0,"n/a",(INDEX(Historical!$C$7:$C$1442,MATCH(B366,Historical!$B$7:$B$1449,0))/INDEX(Historical!$D$7:$D$1442,MATCH(B366,Historical!$B$7:$B$1449,0))-1)*100)</f>
        <v>4.9736247174076764</v>
      </c>
      <c r="T366" s="795">
        <f>IF(INDEX(Historical!$F$7:$F$1442,MATCH(B366,Historical!$B$7:$B$1449,0))=0,"n/a",((INDEX(Historical!$C$7:$C$1442,MATCH(B366,Historical!$B$7:$B$1449,0))/INDEX(Historical!$F$7:$F$1442,MATCH(B366,Historical!$B$7:$B$1449,0)))^(1/3)-1)*100)</f>
        <v>18.846277644674771</v>
      </c>
      <c r="U366" s="795">
        <f>IF(INDEX(Historical!$H$7:$H$1442,MATCH(B366,Historical!$B$7:$B$1449,0))=0,"n/a",((INDEX(Historical!$C$7:$C$1442,MATCH(B366,Historical!$B$7:$B$1449,0))/INDEX(Historical!$H$7:$H$1442,MATCH(B366,Historical!$B$7:$B$1449,0)))^(1/5)-1)*100)</f>
        <v>16.343262416327619</v>
      </c>
      <c r="V366" s="795">
        <f>IF(INDEX(Historical!$O$7:$O$1442,MATCH(B366,Historical!$B$7:$B$1449,0))=0,"n/a",((INDEX(Historical!$C$7:$C$1442,MATCH(B366,Historical!$B$7:$B$1449,0))/INDEX(Historical!$O$7:$O$1442,MATCH(B366,Historical!$B$7:$B$1449,0)))^(1/10)-1)*100)</f>
        <v>13.956195926035964</v>
      </c>
      <c r="W366" s="863">
        <f>IF(OR(U366&lt;=0,U366="n/a",V366&lt;=0,V366="n/a"),"n/a",U366/V366)</f>
        <v>1.1710399096532076</v>
      </c>
      <c r="X366" s="864" t="str">
        <f>IF(OR(AJ366&lt;=0,AJ366="n/a",U366&lt;=0,U366="n/a"),"n/a",U366/AJ366)</f>
        <v>n/a</v>
      </c>
      <c r="Y366" s="865"/>
      <c r="Z366" s="856">
        <f>IF(OR(AC366&lt;0.01,AC366="n/a"),"n/a",M366/AC366*100)</f>
        <v>29.260273972602739</v>
      </c>
      <c r="AA366" s="866">
        <f>IF(OR(AC366&lt;0.01,AC366="n/a"),"n/a",I366/AC366)</f>
        <v>10.059360730593609</v>
      </c>
      <c r="AB366" s="858">
        <v>10</v>
      </c>
      <c r="AC366" s="867">
        <v>2.19</v>
      </c>
      <c r="AD366" s="867">
        <v>1.34</v>
      </c>
      <c r="AE366" s="867">
        <v>0.59</v>
      </c>
      <c r="AF366" s="876" t="s">
        <v>137</v>
      </c>
      <c r="AG366" s="884">
        <v>-303.90000000000003</v>
      </c>
      <c r="AH366" s="867">
        <v>18.099999999999998</v>
      </c>
      <c r="AI366" s="867">
        <v>4.74</v>
      </c>
      <c r="AJ366" s="867">
        <v>-7.7</v>
      </c>
      <c r="AK366" s="867">
        <v>7.5</v>
      </c>
      <c r="AL366" s="868">
        <v>34790</v>
      </c>
      <c r="AM366" s="869">
        <v>0.1</v>
      </c>
      <c r="AN366" s="867" t="s">
        <v>137</v>
      </c>
      <c r="AO366" s="870">
        <f>IF(U366="n/a","n/a",IF(AA366&lt;0,"n/a",IF(AA366="n/a","n/a",J366+U366-AA366)))</f>
        <v>9.1926624664875281</v>
      </c>
      <c r="AP366" s="871">
        <f>IF(U366="n/a","n/a",J366+U366)</f>
        <v>19.252023197081137</v>
      </c>
      <c r="AQ366" s="872" t="str">
        <f>IF(OR(AC366&lt;0.01,AF366="n/a"),"n/a",(I366/SQRT(22.5*AC366*(I366/AF366))-1)*100)</f>
        <v>n/a</v>
      </c>
      <c r="AR366" s="738">
        <f>INDEX(Historical!$C$7:$C$1442,MATCH(B366,Historical!$B$7:$B$1449,0))*IF(AH366="n/a",1.03,IF(AH366&lt;0,1.01,IF(AH366&gt;10,1.1,(1+AH366/100))))</f>
        <v>0.61292000000000013</v>
      </c>
      <c r="AS366" s="866">
        <f>IF($AI366="n/a",1.03*AR366,IF($AI366&lt;0,1.01*AR366,IF($AI366&gt;10,1.1*AR366,(1+$AI366/100)*AR366)))</f>
        <v>0.64197240800000022</v>
      </c>
      <c r="AT366" s="866">
        <f>IF($AK366="n/a",1.03*AS366,IF($AK366&lt;0,1.01*AS366,IF($AK366&gt;10,1.1*AS366,(1+$AK366/100)*AS366)))</f>
        <v>0.69012033860000022</v>
      </c>
      <c r="AU366" s="866">
        <f>IF($AK366="n/a",1.03*AT366,IF($AK366&lt;0,1.01*AT366,IF($AK366&gt;10,1.1*AT366,(1+$AK366/100)*AT366)))</f>
        <v>0.74187936399500021</v>
      </c>
      <c r="AV366" s="866">
        <f>IF($AK366="n/a",1.03*AU366,IF($AK366&lt;0,1.01*AU366,IF($AK366&gt;10,1.1*AU366,(1+$AK366/100)*AU366)))</f>
        <v>0.79752031629462516</v>
      </c>
      <c r="AW366" s="856">
        <f>SUM(AR366:AV366)</f>
        <v>3.4844124268896262</v>
      </c>
      <c r="AX366" s="873">
        <f>AW366/I366*100</f>
        <v>15.816670117519863</v>
      </c>
      <c r="AY366" s="1081">
        <v>1.48</v>
      </c>
      <c r="AZ366" s="869">
        <v>14.649999999999999</v>
      </c>
      <c r="BA366" s="869">
        <v>-18.649999999999999</v>
      </c>
      <c r="BB366" s="869">
        <v>0.98</v>
      </c>
      <c r="BC366" s="869">
        <v>-4.84</v>
      </c>
      <c r="BD366" s="1033"/>
      <c r="BE366" s="700">
        <v>2011</v>
      </c>
      <c r="BF366" s="1013">
        <f>IF(BE366&gt;2008,0,IF(BE366&gt;2001,1,IF(BE366&gt;1990,2,IF(BE366&gt;1980,3,IF(BE366&gt;1973,4,IF(BE366&gt;1970,5,IF(BE366&gt;1960,6,IF(BE366&gt;1958,7,IF(BE366&gt;1953,8,9)))))))))</f>
        <v>0</v>
      </c>
      <c r="BG366" s="931">
        <v>15.6</v>
      </c>
    </row>
    <row r="367" spans="1:59" ht="11.25" customHeight="1" x14ac:dyDescent="0.2">
      <c r="A367" s="984" t="s">
        <v>1309</v>
      </c>
      <c r="B367" s="988" t="s">
        <v>1310</v>
      </c>
      <c r="C367" s="1070" t="s">
        <v>4381</v>
      </c>
      <c r="D367" s="1070" t="s">
        <v>4382</v>
      </c>
      <c r="E367" s="828">
        <v>7</v>
      </c>
      <c r="F367" s="1148">
        <v>602</v>
      </c>
      <c r="G367" s="1148" t="s">
        <v>37</v>
      </c>
      <c r="H367" s="1148" t="s">
        <v>37</v>
      </c>
      <c r="I367" s="987">
        <v>26.66</v>
      </c>
      <c r="J367" s="738">
        <f>(M367/I367)*100</f>
        <v>7.9519879969992502</v>
      </c>
      <c r="K367" s="990">
        <v>0.53</v>
      </c>
      <c r="L367" s="1000">
        <v>4</v>
      </c>
      <c r="M367" s="729">
        <f>K367*L367</f>
        <v>2.12</v>
      </c>
      <c r="N367" s="983" t="s">
        <v>169</v>
      </c>
      <c r="O367" s="831">
        <v>0.52</v>
      </c>
      <c r="P367" s="973">
        <v>43217</v>
      </c>
      <c r="Q367" s="973">
        <v>43237</v>
      </c>
      <c r="R367" s="729">
        <f>(K367-O367)/O367*100</f>
        <v>1.9230769230769247</v>
      </c>
      <c r="S367" s="795">
        <f>IF(INDEX(Historical!$D$7:$D$1442,MATCH(B367,Historical!$B$7:$B$1449,0))=0,"n/a",(INDEX(Historical!$C$7:$C$1442,MATCH(B367,Historical!$B$7:$B$1449,0))/INDEX(Historical!$D$7:$D$1442,MATCH(B367,Historical!$B$7:$B$1449,0))-1)*100)</f>
        <v>1.9323671497584405</v>
      </c>
      <c r="T367" s="795">
        <f>IF(INDEX(Historical!$F$7:$F$1442,MATCH(B367,Historical!$B$7:$B$1449,0))=0,"n/a",((INDEX(Historical!$C$7:$C$1442,MATCH(B367,Historical!$B$7:$B$1449,0))/INDEX(Historical!$F$7:$F$1442,MATCH(B367,Historical!$B$7:$B$1449,0)))^(1/3)-1)*100)</f>
        <v>1.9709486512899943</v>
      </c>
      <c r="U367" s="795">
        <f>IF(INDEX(Historical!$H$7:$H$1442,MATCH(B367,Historical!$B$7:$B$1449,0))=0,"n/a",((INDEX(Historical!$C$7:$C$1442,MATCH(B367,Historical!$B$7:$B$1449,0))/INDEX(Historical!$H$7:$H$1442,MATCH(B367,Historical!$B$7:$B$1449,0)))^(1/5)-1)*100)</f>
        <v>2.2266502744985095</v>
      </c>
      <c r="V367" s="795">
        <f>IF(INDEX(Historical!$O$7:$O$1442,MATCH(B367,Historical!$B$7:$B$1449,0))=0,"n/a",((INDEX(Historical!$C$7:$C$1442,MATCH(B367,Historical!$B$7:$B$1449,0))/INDEX(Historical!$O$7:$O$1442,MATCH(B367,Historical!$B$7:$B$1449,0)))^(1/10)-1)*100)</f>
        <v>-3.7117765547028503</v>
      </c>
      <c r="W367" s="796" t="str">
        <f>IF(OR(U367&lt;=0,U367="n/a",V367&lt;=0,V367="n/a"),"n/a",U367/V367)</f>
        <v>n/a</v>
      </c>
      <c r="X367" s="797">
        <f>IF(OR(AJ367&lt;=0,AJ367="n/a",U367&lt;=0,U367="n/a"),"n/a",U367/AJ367)</f>
        <v>0.29688670326646793</v>
      </c>
      <c r="Y367" s="752"/>
      <c r="Z367" s="738">
        <f>IF(OR(AC367&lt;0.01,AC367="n/a"),"n/a",M367/AC367*100)</f>
        <v>108.71794871794873</v>
      </c>
      <c r="AA367" s="999">
        <f>IF(OR(AC367&lt;0.01,AC367="n/a"),"n/a",I367/AC367)</f>
        <v>13.671794871794873</v>
      </c>
      <c r="AB367" s="1000">
        <v>12</v>
      </c>
      <c r="AC367" s="978">
        <v>1.95</v>
      </c>
      <c r="AD367" s="978">
        <v>2.73</v>
      </c>
      <c r="AE367" s="978">
        <v>1.93</v>
      </c>
      <c r="AF367" s="978">
        <v>1.57</v>
      </c>
      <c r="AG367" s="978">
        <v>11.799999999999999</v>
      </c>
      <c r="AH367" s="978">
        <v>-6.8000000000000007</v>
      </c>
      <c r="AI367" s="978">
        <v>-24.64</v>
      </c>
      <c r="AJ367" s="978">
        <v>7.5</v>
      </c>
      <c r="AK367" s="978">
        <v>5</v>
      </c>
      <c r="AL367" s="991">
        <v>4410</v>
      </c>
      <c r="AM367" s="985">
        <v>0.2</v>
      </c>
      <c r="AN367" s="978">
        <v>1.48</v>
      </c>
      <c r="AO367" s="838">
        <f>IF(U367="n/a","n/a",IF(AA367&lt;0,"n/a",IF(AA367="n/a","n/a",J367+U367-AA367)))</f>
        <v>-3.4931566002971124</v>
      </c>
      <c r="AP367" s="839">
        <f>IF(U367="n/a","n/a",J367+U367)</f>
        <v>10.178638271497761</v>
      </c>
      <c r="AQ367" s="1001">
        <f>IF(OR(AC367&lt;0.01,AF367="n/a"),"n/a",(I367/SQRT(22.5*AC367*(I367/AF367))-1)*100)</f>
        <v>-2.3277181393070778</v>
      </c>
      <c r="AR367" s="738">
        <f>INDEX(Historical!$C$7:$C$1442,MATCH(B367,Historical!$B$7:$B$1449,0))*IF(AH367="n/a",1.03,IF(AH367&lt;0,1.01,IF(AH367&gt;10,1.1,(1+AH367/100))))</f>
        <v>2.1311</v>
      </c>
      <c r="AS367" s="999">
        <f>IF($AI367="n/a",1.03*AR367,IF($AI367&lt;0,1.01*AR367,IF($AI367&gt;10,1.1*AR367,(1+$AI367/100)*AR367)))</f>
        <v>2.1524109999999999</v>
      </c>
      <c r="AT367" s="999">
        <f>IF($AK367="n/a",1.03*AS367,IF($AK367&lt;0,1.01*AS367,IF($AK367&gt;10,1.1*AS367,(1+$AK367/100)*AS367)))</f>
        <v>2.2600315499999999</v>
      </c>
      <c r="AU367" s="999">
        <f>IF($AK367="n/a",1.03*AT367,IF($AK367&lt;0,1.01*AT367,IF($AK367&gt;10,1.1*AT367,(1+$AK367/100)*AT367)))</f>
        <v>2.3730331274999998</v>
      </c>
      <c r="AV367" s="999">
        <f>IF($AK367="n/a",1.03*AU367,IF($AK367&lt;0,1.01*AU367,IF($AK367&gt;10,1.1*AU367,(1+$AK367/100)*AU367)))</f>
        <v>2.4916847838749998</v>
      </c>
      <c r="AW367" s="738">
        <f>SUM(AR367:AV367)</f>
        <v>11.408260461374999</v>
      </c>
      <c r="AX367" s="846">
        <f>AW367/I367*100</f>
        <v>42.79167464881845</v>
      </c>
      <c r="AY367" s="1080">
        <v>1.03</v>
      </c>
      <c r="AZ367" s="985">
        <v>18.649999999999999</v>
      </c>
      <c r="BA367" s="985">
        <v>-9.41</v>
      </c>
      <c r="BB367" s="985">
        <v>4.42</v>
      </c>
      <c r="BC367" s="985">
        <v>-2.0299999999999998</v>
      </c>
      <c r="BE367" s="700">
        <v>2012</v>
      </c>
      <c r="BF367" s="1013">
        <f>IF(BE367&gt;2008,0,IF(BE367&gt;2001,1,IF(BE367&gt;1990,2,IF(BE367&gt;1980,3,IF(BE367&gt;1973,4,IF(BE367&gt;1970,5,IF(BE367&gt;1960,6,IF(BE367&gt;1958,7,IF(BE367&gt;1953,8,9)))))))))</f>
        <v>0</v>
      </c>
      <c r="BG367" s="995">
        <v>4.5</v>
      </c>
    </row>
    <row r="368" spans="1:59" ht="11.25" customHeight="1" x14ac:dyDescent="0.2">
      <c r="A368" s="976" t="s">
        <v>1293</v>
      </c>
      <c r="B368" s="988" t="s">
        <v>1294</v>
      </c>
      <c r="C368" s="1070" t="s">
        <v>154</v>
      </c>
      <c r="D368" s="1070" t="s">
        <v>4386</v>
      </c>
      <c r="E368" s="828">
        <v>8</v>
      </c>
      <c r="F368" s="1148">
        <v>473</v>
      </c>
      <c r="G368" s="1136" t="s">
        <v>37</v>
      </c>
      <c r="H368" s="1136" t="s">
        <v>115</v>
      </c>
      <c r="I368" s="987">
        <v>100.02</v>
      </c>
      <c r="J368" s="738">
        <f>(M368/I368)*100</f>
        <v>0.79984003199360132</v>
      </c>
      <c r="K368" s="990">
        <v>0.2</v>
      </c>
      <c r="L368" s="1000">
        <v>4</v>
      </c>
      <c r="M368" s="729">
        <f>K368*L368</f>
        <v>0.8</v>
      </c>
      <c r="N368" s="983" t="s">
        <v>320</v>
      </c>
      <c r="O368" s="831">
        <v>0.18</v>
      </c>
      <c r="P368" s="694">
        <v>43181</v>
      </c>
      <c r="Q368" s="694">
        <v>43189</v>
      </c>
      <c r="R368" s="729">
        <f>(K368-O368)/O368*100</f>
        <v>11.111111111111121</v>
      </c>
      <c r="S368" s="795">
        <f>IF(INDEX(Historical!$D$7:$D$1442,MATCH(B368,Historical!$B$7:$B$1449,0))=0,"n/a",(INDEX(Historical!$C$7:$C$1442,MATCH(B368,Historical!$B$7:$B$1449,0))/INDEX(Historical!$D$7:$D$1442,MATCH(B368,Historical!$B$7:$B$1449,0))-1)*100)</f>
        <v>11.111111111111116</v>
      </c>
      <c r="T368" s="795">
        <f>IF(INDEX(Historical!$F$7:$F$1442,MATCH(B368,Historical!$B$7:$B$1449,0))=0,"n/a",((INDEX(Historical!$C$7:$C$1442,MATCH(B368,Historical!$B$7:$B$1449,0))/INDEX(Historical!$F$7:$F$1442,MATCH(B368,Historical!$B$7:$B$1449,0)))^(1/3)-1)*100)</f>
        <v>7.7217345015941907</v>
      </c>
      <c r="U368" s="795">
        <f>IF(INDEX(Historical!$H$7:$H$1442,MATCH(B368,Historical!$B$7:$B$1449,0))=0,"n/a",((INDEX(Historical!$C$7:$C$1442,MATCH(B368,Historical!$B$7:$B$1449,0))/INDEX(Historical!$H$7:$H$1442,MATCH(B368,Historical!$B$7:$B$1449,0)))^(1/5)-1)*100)</f>
        <v>8.2785181739996272</v>
      </c>
      <c r="V368" s="795">
        <f>IF(INDEX(Historical!$O$7:$O$1442,MATCH(B368,Historical!$B$7:$B$1449,0))=0,"n/a",((INDEX(Historical!$C$7:$C$1442,MATCH(B368,Historical!$B$7:$B$1449,0))/INDEX(Historical!$O$7:$O$1442,MATCH(B368,Historical!$B$7:$B$1449,0)))^(1/10)-1)*100)</f>
        <v>5.6737641494979396</v>
      </c>
      <c r="W368" s="796">
        <f>IF(OR(U368&lt;=0,U368="n/a",V368&lt;=0,V368="n/a"),"n/a",U368/V368)</f>
        <v>1.4590874692477616</v>
      </c>
      <c r="X368" s="797">
        <f>IF(OR(AJ368&lt;=0,AJ368="n/a",U368&lt;=0,U368="n/a"),"n/a",U368/AJ368)</f>
        <v>0.91983535266662519</v>
      </c>
      <c r="Y368" s="988"/>
      <c r="Z368" s="738">
        <f>IF(OR(AC368&lt;0.01,AC368="n/a"),"n/a",M368/AC368*100)</f>
        <v>29.850746268656714</v>
      </c>
      <c r="AA368" s="999">
        <f>IF(OR(AC368&lt;0.01,AC368="n/a"),"n/a",I368/AC368)</f>
        <v>37.320895522388057</v>
      </c>
      <c r="AB368" s="1000">
        <v>9</v>
      </c>
      <c r="AC368" s="978">
        <v>2.68</v>
      </c>
      <c r="AD368" s="978">
        <v>3.43</v>
      </c>
      <c r="AE368" s="978">
        <v>2.34</v>
      </c>
      <c r="AF368" s="978">
        <v>4.12</v>
      </c>
      <c r="AG368" s="978">
        <v>15.2</v>
      </c>
      <c r="AH368" s="978">
        <v>35.099999999999994</v>
      </c>
      <c r="AI368" s="978">
        <v>11.18</v>
      </c>
      <c r="AJ368" s="978">
        <v>9</v>
      </c>
      <c r="AK368" s="978">
        <v>10.870000000000001</v>
      </c>
      <c r="AL368" s="991">
        <v>6660</v>
      </c>
      <c r="AM368" s="985">
        <v>0.3</v>
      </c>
      <c r="AN368" s="978">
        <v>1.22</v>
      </c>
      <c r="AO368" s="838">
        <f>IF(U368="n/a","n/a",IF(AA368&lt;0,"n/a",IF(AA368="n/a","n/a",J368+U368-AA368)))</f>
        <v>-28.242537316394827</v>
      </c>
      <c r="AP368" s="839">
        <f>IF(U368="n/a","n/a",J368+U368)</f>
        <v>9.0783582059932293</v>
      </c>
      <c r="AQ368" s="1001">
        <f>IF(OR(AC368&lt;0.01,AF368="n/a"),"n/a",(I368/SQRT(22.5*AC368*(I368/AF368))-1)*100)</f>
        <v>161.41672950991807</v>
      </c>
      <c r="AR368" s="738">
        <f>INDEX(Historical!$C$7:$C$1442,MATCH(B368,Historical!$B$7:$B$1449,0))*IF(AH368="n/a",1.03,IF(AH368&lt;0,1.01,IF(AH368&gt;10,1.1,(1+AH368/100))))</f>
        <v>0.88000000000000012</v>
      </c>
      <c r="AS368" s="999">
        <f>IF($AI368="n/a",1.03*AR368,IF($AI368&lt;0,1.01*AR368,IF($AI368&gt;10,1.1*AR368,(1+$AI368/100)*AR368)))</f>
        <v>0.96800000000000019</v>
      </c>
      <c r="AT368" s="999">
        <f>IF($AK368="n/a",1.03*AS368,IF($AK368&lt;0,1.01*AS368,IF($AK368&gt;10,1.1*AS368,(1+$AK368/100)*AS368)))</f>
        <v>1.0648000000000002</v>
      </c>
      <c r="AU368" s="999">
        <f>IF($AK368="n/a",1.03*AT368,IF($AK368&lt;0,1.01*AT368,IF($AK368&gt;10,1.1*AT368,(1+$AK368/100)*AT368)))</f>
        <v>1.1712800000000003</v>
      </c>
      <c r="AV368" s="999">
        <f>IF($AK368="n/a",1.03*AU368,IF($AK368&lt;0,1.01*AU368,IF($AK368&gt;10,1.1*AU368,(1+$AK368/100)*AU368)))</f>
        <v>1.2884080000000004</v>
      </c>
      <c r="AW368" s="738">
        <f>SUM(AR368:AV368)</f>
        <v>5.3724880000000015</v>
      </c>
      <c r="AX368" s="846">
        <f>AW368/I368*100</f>
        <v>5.3714137172565506</v>
      </c>
      <c r="AY368" s="1080">
        <v>0.93</v>
      </c>
      <c r="AZ368" s="985">
        <v>27.97</v>
      </c>
      <c r="BA368" s="985">
        <v>-5.45</v>
      </c>
      <c r="BB368" s="985">
        <v>7.75</v>
      </c>
      <c r="BC368" s="985">
        <v>9.0499999999999989</v>
      </c>
      <c r="BE368" s="700">
        <v>2011</v>
      </c>
      <c r="BF368" s="1013">
        <f>IF(BE368&gt;2008,0,IF(BE368&gt;2001,1,IF(BE368&gt;1990,2,IF(BE368&gt;1980,3,IF(BE368&gt;1973,4,IF(BE368&gt;1970,5,IF(BE368&gt;1960,6,IF(BE368&gt;1958,7,IF(BE368&gt;1953,8,9)))))))))</f>
        <v>0</v>
      </c>
      <c r="BG368" s="995">
        <v>5.2</v>
      </c>
    </row>
    <row r="369" spans="1:59" ht="11.25" customHeight="1" x14ac:dyDescent="0.2">
      <c r="A369" s="976" t="s">
        <v>255</v>
      </c>
      <c r="B369" s="988" t="s">
        <v>256</v>
      </c>
      <c r="C369" s="1070" t="s">
        <v>128</v>
      </c>
      <c r="D369" s="1070" t="s">
        <v>4389</v>
      </c>
      <c r="E369" s="828">
        <v>53</v>
      </c>
      <c r="F369" s="1148">
        <v>18</v>
      </c>
      <c r="G369" s="1273" t="s">
        <v>37</v>
      </c>
      <c r="H369" s="1273" t="s">
        <v>37</v>
      </c>
      <c r="I369" s="978">
        <v>42.32</v>
      </c>
      <c r="J369" s="738">
        <f>(M369/I369)*100</f>
        <v>1.9848771266540641</v>
      </c>
      <c r="K369" s="990">
        <v>0.21</v>
      </c>
      <c r="L369" s="1000">
        <v>4</v>
      </c>
      <c r="M369" s="729">
        <f>K369*L369</f>
        <v>0.84</v>
      </c>
      <c r="N369" s="983" t="s">
        <v>107</v>
      </c>
      <c r="O369" s="831">
        <v>0.1875</v>
      </c>
      <c r="P369" s="973">
        <v>43476</v>
      </c>
      <c r="Q369" s="973">
        <v>43511</v>
      </c>
      <c r="R369" s="729">
        <f>(K369-O369)/O369*100</f>
        <v>11.999999999999995</v>
      </c>
      <c r="S369" s="795">
        <f>IF(INDEX(Historical!$D$7:$D$1442,MATCH(B369,Historical!$B$7:$B$1449,0))=0,"n/a",(INDEX(Historical!$C$7:$C$1442,MATCH(B369,Historical!$B$7:$B$1449,0))/INDEX(Historical!$D$7:$D$1442,MATCH(B369,Historical!$B$7:$B$1449,0))-1)*100)</f>
        <v>10.294117647058808</v>
      </c>
      <c r="T369" s="795">
        <f>IF(INDEX(Historical!$F$7:$F$1442,MATCH(B369,Historical!$B$7:$B$1449,0))=0,"n/a",((INDEX(Historical!$C$7:$C$1442,MATCH(B369,Historical!$B$7:$B$1449,0))/INDEX(Historical!$F$7:$F$1442,MATCH(B369,Historical!$B$7:$B$1449,0)))^(1/3)-1)*100)</f>
        <v>14.471424255333186</v>
      </c>
      <c r="U369" s="795">
        <f>IF(INDEX(Historical!$H$7:$H$1442,MATCH(B369,Historical!$B$7:$B$1449,0))=0,"n/a",((INDEX(Historical!$C$7:$C$1442,MATCH(B369,Historical!$B$7:$B$1449,0))/INDEX(Historical!$H$7:$H$1442,MATCH(B369,Historical!$B$7:$B$1449,0)))^(1/5)-1)*100)</f>
        <v>17.143034329661333</v>
      </c>
      <c r="V369" s="795">
        <f>IF(INDEX(Historical!$O$7:$O$1442,MATCH(B369,Historical!$B$7:$B$1449,0))=0,"n/a",((INDEX(Historical!$C$7:$C$1442,MATCH(B369,Historical!$B$7:$B$1449,0))/INDEX(Historical!$O$7:$O$1442,MATCH(B369,Historical!$B$7:$B$1449,0)))^(1/10)-1)*100)</f>
        <v>15.024129044552348</v>
      </c>
      <c r="W369" s="796">
        <f>IF(OR(U369&lt;=0,U369="n/a",V369&lt;=0,V369="n/a"),"n/a",U369/V369)</f>
        <v>1.1410334854570015</v>
      </c>
      <c r="X369" s="797">
        <f>IF(OR(AJ369&lt;=0,AJ369="n/a",U369&lt;=0,U369="n/a"),"n/a",U369/AJ369)</f>
        <v>1.4167796966662258</v>
      </c>
      <c r="Y369" s="749"/>
      <c r="Z369" s="738">
        <f>IF(OR(AC369&lt;0.01,AC369="n/a"),"n/a",M369/AC369*100)</f>
        <v>48.554913294797686</v>
      </c>
      <c r="AA369" s="999">
        <f>IF(OR(AC369&lt;0.01,AC369="n/a"),"n/a",I369/AC369)</f>
        <v>24.462427745664741</v>
      </c>
      <c r="AB369" s="1000">
        <v>10</v>
      </c>
      <c r="AC369" s="978">
        <v>1.73</v>
      </c>
      <c r="AD369" s="978">
        <v>2.33</v>
      </c>
      <c r="AE369" s="978">
        <v>2.38</v>
      </c>
      <c r="AF369" s="978">
        <v>4.03</v>
      </c>
      <c r="AG369" s="978">
        <v>18.899999999999999</v>
      </c>
      <c r="AH369" s="978">
        <v>10</v>
      </c>
      <c r="AI369" s="978">
        <v>6.9599999999999991</v>
      </c>
      <c r="AJ369" s="978">
        <v>12.1</v>
      </c>
      <c r="AK369" s="978">
        <v>10.5</v>
      </c>
      <c r="AL369" s="991">
        <v>22690</v>
      </c>
      <c r="AM369" s="985">
        <v>0.2</v>
      </c>
      <c r="AN369" s="978">
        <v>0</v>
      </c>
      <c r="AO369" s="838">
        <f>IF(U369="n/a","n/a",IF(AA369&lt;0,"n/a",IF(AA369="n/a","n/a",J369+U369-AA369)))</f>
        <v>-5.3345162893493452</v>
      </c>
      <c r="AP369" s="839">
        <f>IF(U369="n/a","n/a",J369+U369)</f>
        <v>19.127911456315395</v>
      </c>
      <c r="AQ369" s="1001">
        <f>IF(OR(AC369&lt;0.01,AF369="n/a"),"n/a",(I369/SQRT(22.5*AC369*(I369/AF369))-1)*100)</f>
        <v>109.32015225489602</v>
      </c>
      <c r="AR369" s="738">
        <f>INDEX(Historical!$C$7:$C$1442,MATCH(B369,Historical!$B$7:$B$1449,0))*IF(AH369="n/a",1.03,IF(AH369&lt;0,1.01,IF(AH369&gt;10,1.1,(1+AH369/100))))</f>
        <v>0.82500000000000007</v>
      </c>
      <c r="AS369" s="999">
        <f>IF($AI369="n/a",1.03*AR369,IF($AI369&lt;0,1.01*AR369,IF($AI369&gt;10,1.1*AR369,(1+$AI369/100)*AR369)))</f>
        <v>0.88241999999999998</v>
      </c>
      <c r="AT369" s="999">
        <f>IF($AK369="n/a",1.03*AS369,IF($AK369&lt;0,1.01*AS369,IF($AK369&gt;10,1.1*AS369,(1+$AK369/100)*AS369)))</f>
        <v>0.97066200000000002</v>
      </c>
      <c r="AU369" s="999">
        <f>IF($AK369="n/a",1.03*AT369,IF($AK369&lt;0,1.01*AT369,IF($AK369&gt;10,1.1*AT369,(1+$AK369/100)*AT369)))</f>
        <v>1.0677282000000001</v>
      </c>
      <c r="AV369" s="999">
        <f>IF($AK369="n/a",1.03*AU369,IF($AK369&lt;0,1.01*AU369,IF($AK369&gt;10,1.1*AU369,(1+$AK369/100)*AU369)))</f>
        <v>1.1745010200000003</v>
      </c>
      <c r="AW369" s="738">
        <f>SUM(AR369:AV369)</f>
        <v>4.9203112200000003</v>
      </c>
      <c r="AX369" s="846">
        <f>AW369/I369*100</f>
        <v>11.626444281663517</v>
      </c>
      <c r="AY369" s="1080">
        <v>0.19</v>
      </c>
      <c r="AZ369" s="985">
        <v>33.46</v>
      </c>
      <c r="BA369" s="985">
        <v>-8.52</v>
      </c>
      <c r="BB369" s="985">
        <v>-2.75</v>
      </c>
      <c r="BC369" s="985">
        <v>6.84</v>
      </c>
      <c r="BE369" s="700">
        <v>1967</v>
      </c>
      <c r="BF369" s="1013">
        <f>IF(BE369&gt;2008,0,IF(BE369&gt;2001,1,IF(BE369&gt;1990,2,IF(BE369&gt;1980,3,IF(BE369&gt;1973,4,IF(BE369&gt;1970,5,IF(BE369&gt;1960,6,IF(BE369&gt;1958,7,IF(BE369&gt;1953,8,9)))))))))</f>
        <v>6</v>
      </c>
      <c r="BG369" s="995">
        <v>12.8</v>
      </c>
    </row>
    <row r="370" spans="1:59" ht="11.25" customHeight="1" x14ac:dyDescent="0.2">
      <c r="A370" s="984" t="s">
        <v>608</v>
      </c>
      <c r="B370" s="988" t="s">
        <v>609</v>
      </c>
      <c r="C370" s="1070" t="s">
        <v>112</v>
      </c>
      <c r="D370" s="1070" t="s">
        <v>4407</v>
      </c>
      <c r="E370" s="828">
        <v>17</v>
      </c>
      <c r="F370" s="1148">
        <v>192</v>
      </c>
      <c r="G370" s="1073" t="s">
        <v>37</v>
      </c>
      <c r="H370" s="1073" t="s">
        <v>37</v>
      </c>
      <c r="I370" s="987">
        <v>153.18</v>
      </c>
      <c r="J370" s="738">
        <f>(M370/I370)*100</f>
        <v>1.7887452670061366</v>
      </c>
      <c r="K370" s="990">
        <v>0.68500000000000005</v>
      </c>
      <c r="L370" s="1000">
        <v>4</v>
      </c>
      <c r="M370" s="729">
        <f>K370*L370</f>
        <v>2.74</v>
      </c>
      <c r="N370" s="983" t="s">
        <v>610</v>
      </c>
      <c r="O370" s="831">
        <v>0.56999999999999995</v>
      </c>
      <c r="P370" s="694">
        <v>43349</v>
      </c>
      <c r="Q370" s="694">
        <v>43364</v>
      </c>
      <c r="R370" s="729">
        <f>(K370-O370)/O370*100</f>
        <v>20.175438596491247</v>
      </c>
      <c r="S370" s="795">
        <f>IF(INDEX(Historical!$D$7:$D$1442,MATCH(B370,Historical!$B$7:$B$1449,0))=0,"n/a",(INDEX(Historical!$C$7:$C$1442,MATCH(B370,Historical!$B$7:$B$1449,0))/INDEX(Historical!$D$7:$D$1442,MATCH(B370,Historical!$B$7:$B$1449,0))-1)*100)</f>
        <v>14.090909090909065</v>
      </c>
      <c r="T370" s="795">
        <f>IF(INDEX(Historical!$F$7:$F$1442,MATCH(B370,Historical!$B$7:$B$1449,0))=0,"n/a",((INDEX(Historical!$C$7:$C$1442,MATCH(B370,Historical!$B$7:$B$1449,0))/INDEX(Historical!$F$7:$F$1442,MATCH(B370,Historical!$B$7:$B$1449,0)))^(1/3)-1)*100)</f>
        <v>8.9659134497745754</v>
      </c>
      <c r="U370" s="795">
        <f>IF(INDEX(Historical!$H$7:$H$1442,MATCH(B370,Historical!$B$7:$B$1449,0))=0,"n/a",((INDEX(Historical!$C$7:$C$1442,MATCH(B370,Historical!$B$7:$B$1449,0))/INDEX(Historical!$H$7:$H$1442,MATCH(B370,Historical!$B$7:$B$1449,0)))^(1/5)-1)*100)</f>
        <v>9.6991662752555552</v>
      </c>
      <c r="V370" s="795">
        <f>IF(INDEX(Historical!$O$7:$O$1442,MATCH(B370,Historical!$B$7:$B$1449,0))=0,"n/a",((INDEX(Historical!$C$7:$C$1442,MATCH(B370,Historical!$B$7:$B$1449,0))/INDEX(Historical!$O$7:$O$1442,MATCH(B370,Historical!$B$7:$B$1449,0)))^(1/10)-1)*100)</f>
        <v>13.620728143755834</v>
      </c>
      <c r="W370" s="796">
        <f>IF(OR(U370&lt;=0,U370="n/a",V370&lt;=0,V370="n/a"),"n/a",U370/V370)</f>
        <v>0.71208867638269069</v>
      </c>
      <c r="X370" s="797">
        <f>IF(OR(AJ370&lt;=0,AJ370="n/a",U370&lt;=0,U370="n/a"),"n/a",U370/AJ370)</f>
        <v>1.4695706477659931</v>
      </c>
      <c r="Y370" s="989"/>
      <c r="Z370" s="738">
        <f>IF(OR(AC370&lt;0.01,AC370="n/a"),"n/a",M370/AC370*100)</f>
        <v>44.552845528455286</v>
      </c>
      <c r="AA370" s="999">
        <f>IF(OR(AC370&lt;0.01,AC370="n/a"),"n/a",I370/AC370)</f>
        <v>24.907317073170731</v>
      </c>
      <c r="AB370" s="1000">
        <v>6</v>
      </c>
      <c r="AC370" s="978">
        <v>6.15</v>
      </c>
      <c r="AD370" s="978">
        <v>1.45</v>
      </c>
      <c r="AE370" s="978">
        <v>2.86</v>
      </c>
      <c r="AF370" s="978">
        <v>5.57</v>
      </c>
      <c r="AG370" s="978">
        <v>24.4</v>
      </c>
      <c r="AH370" s="978">
        <v>12.2</v>
      </c>
      <c r="AI370" s="978">
        <v>13.56</v>
      </c>
      <c r="AJ370" s="978">
        <v>6.6000000000000005</v>
      </c>
      <c r="AK370" s="978">
        <v>17.21</v>
      </c>
      <c r="AL370" s="991">
        <v>18060</v>
      </c>
      <c r="AM370" s="985">
        <v>0.4</v>
      </c>
      <c r="AN370" s="978">
        <v>1.24</v>
      </c>
      <c r="AO370" s="838">
        <f>IF(U370="n/a","n/a",IF(AA370&lt;0,"n/a",IF(AA370="n/a","n/a",J370+U370-AA370)))</f>
        <v>-13.419405530909039</v>
      </c>
      <c r="AP370" s="839">
        <f>IF(U370="n/a","n/a",J370+U370)</f>
        <v>11.487911542261692</v>
      </c>
      <c r="AQ370" s="1001">
        <f>IF(OR(AC370&lt;0.01,AF370="n/a"),"n/a",(I370/SQRT(22.5*AC370*(I370/AF370))-1)*100)</f>
        <v>148.3132037457363</v>
      </c>
      <c r="AR370" s="738">
        <f>INDEX(Historical!$C$7:$C$1442,MATCH(B370,Historical!$B$7:$B$1449,0))*IF(AH370="n/a",1.03,IF(AH370&lt;0,1.01,IF(AH370&gt;10,1.1,(1+AH370/100))))</f>
        <v>2.7610000000000001</v>
      </c>
      <c r="AS370" s="999">
        <f>IF($AI370="n/a",1.03*AR370,IF($AI370&lt;0,1.01*AR370,IF($AI370&gt;10,1.1*AR370,(1+$AI370/100)*AR370)))</f>
        <v>3.0371000000000006</v>
      </c>
      <c r="AT370" s="999">
        <f>IF($AK370="n/a",1.03*AS370,IF($AK370&lt;0,1.01*AS370,IF($AK370&gt;10,1.1*AS370,(1+$AK370/100)*AS370)))</f>
        <v>3.3408100000000007</v>
      </c>
      <c r="AU370" s="999">
        <f>IF($AK370="n/a",1.03*AT370,IF($AK370&lt;0,1.01*AT370,IF($AK370&gt;10,1.1*AT370,(1+$AK370/100)*AT370)))</f>
        <v>3.674891000000001</v>
      </c>
      <c r="AV370" s="999">
        <f>IF($AK370="n/a",1.03*AU370,IF($AK370&lt;0,1.01*AU370,IF($AK370&gt;10,1.1*AU370,(1+$AK370/100)*AU370)))</f>
        <v>4.0423801000000017</v>
      </c>
      <c r="AW370" s="738">
        <f>SUM(AR370:AV370)</f>
        <v>16.856181100000004</v>
      </c>
      <c r="AX370" s="846">
        <f>AW370/I370*100</f>
        <v>11.004165752709232</v>
      </c>
      <c r="AY370" s="1080">
        <v>1.18</v>
      </c>
      <c r="AZ370" s="985">
        <v>24.29</v>
      </c>
      <c r="BA370" s="985">
        <v>-12.72</v>
      </c>
      <c r="BB370" s="985">
        <v>9.06</v>
      </c>
      <c r="BC370" s="985">
        <v>0.06</v>
      </c>
      <c r="BE370" s="700">
        <v>2002</v>
      </c>
      <c r="BF370" s="1013">
        <f>IF(BE370&gt;2008,0,IF(BE370&gt;2001,1,IF(BE370&gt;1990,2,IF(BE370&gt;1980,3,IF(BE370&gt;1973,4,IF(BE370&gt;1970,5,IF(BE370&gt;1960,6,IF(BE370&gt;1958,7,IF(BE370&gt;1953,8,9)))))))))</f>
        <v>1</v>
      </c>
      <c r="BG370" s="995">
        <v>7.8</v>
      </c>
    </row>
    <row r="371" spans="1:59" ht="11.25" customHeight="1" x14ac:dyDescent="0.2">
      <c r="A371" s="976" t="s">
        <v>1291</v>
      </c>
      <c r="B371" s="988" t="s">
        <v>1292</v>
      </c>
      <c r="C371" s="1070" t="s">
        <v>128</v>
      </c>
      <c r="D371" s="1070" t="s">
        <v>4389</v>
      </c>
      <c r="E371" s="828">
        <v>9</v>
      </c>
      <c r="F371" s="1148">
        <v>388</v>
      </c>
      <c r="G371" s="1148" t="s">
        <v>115</v>
      </c>
      <c r="H371" s="1148" t="s">
        <v>115</v>
      </c>
      <c r="I371" s="987">
        <v>106.1</v>
      </c>
      <c r="J371" s="738">
        <f>(M371/I371)*100</f>
        <v>2.7219604147031102</v>
      </c>
      <c r="K371" s="990">
        <v>0.72199999999999998</v>
      </c>
      <c r="L371" s="1000">
        <v>4</v>
      </c>
      <c r="M371" s="729">
        <f>K371*L371</f>
        <v>2.8879999999999999</v>
      </c>
      <c r="N371" s="983" t="s">
        <v>149</v>
      </c>
      <c r="O371" s="831">
        <v>0.65600000000000003</v>
      </c>
      <c r="P371" s="973">
        <v>43335</v>
      </c>
      <c r="Q371" s="973">
        <v>43357</v>
      </c>
      <c r="R371" s="729">
        <f>(K371-O371)/O371*100</f>
        <v>10.06097560975609</v>
      </c>
      <c r="S371" s="795">
        <f>IF(INDEX(Historical!$D$7:$D$1442,MATCH(B371,Historical!$B$7:$B$1449,0))=0,"n/a",(INDEX(Historical!$C$7:$C$1442,MATCH(B371,Historical!$B$7:$B$1449,0))/INDEX(Historical!$D$7:$D$1442,MATCH(B371,Historical!$B$7:$B$1449,0))-1)*100)</f>
        <v>8.1632653061224367</v>
      </c>
      <c r="T371" s="795">
        <f>IF(INDEX(Historical!$F$7:$F$1442,MATCH(B371,Historical!$B$7:$B$1449,0))=0,"n/a",((INDEX(Historical!$C$7:$C$1442,MATCH(B371,Historical!$B$7:$B$1449,0))/INDEX(Historical!$F$7:$F$1442,MATCH(B371,Historical!$B$7:$B$1449,0)))^(1/3)-1)*100)</f>
        <v>7.218354565351115</v>
      </c>
      <c r="U371" s="795">
        <f>IF(INDEX(Historical!$H$7:$H$1442,MATCH(B371,Historical!$B$7:$B$1449,0))=0,"n/a",((INDEX(Historical!$C$7:$C$1442,MATCH(B371,Historical!$B$7:$B$1449,0))/INDEX(Historical!$H$7:$H$1442,MATCH(B371,Historical!$B$7:$B$1449,0)))^(1/5)-1)*100)</f>
        <v>8.7727547936197183</v>
      </c>
      <c r="V371" s="795">
        <f>IF(INDEX(Historical!$O$7:$O$1442,MATCH(B371,Historical!$B$7:$B$1449,0))=0,"n/a",((INDEX(Historical!$C$7:$C$1442,MATCH(B371,Historical!$B$7:$B$1449,0))/INDEX(Historical!$O$7:$O$1442,MATCH(B371,Historical!$B$7:$B$1449,0)))^(1/10)-1)*100)</f>
        <v>8.7610082997769503</v>
      </c>
      <c r="W371" s="796">
        <f>IF(OR(U371&lt;=0,U371="n/a",V371&lt;=0,V371="n/a"),"n/a",U371/V371)</f>
        <v>1.0013407696284304</v>
      </c>
      <c r="X371" s="797">
        <f>IF(OR(AJ371&lt;=0,AJ371="n/a",U371&lt;=0,U371="n/a"),"n/a",U371/AJ371)</f>
        <v>2.2494243060563379</v>
      </c>
      <c r="Y371" s="759"/>
      <c r="Z371" s="738">
        <f>IF(OR(AC371&lt;0.01,AC371="n/a"),"n/a",M371/AC371*100)</f>
        <v>61.70940170940171</v>
      </c>
      <c r="AA371" s="999">
        <f>IF(OR(AC371&lt;0.01,AC371="n/a"),"n/a",I371/AC371)</f>
        <v>22.67094017094017</v>
      </c>
      <c r="AB371" s="1000">
        <v>12</v>
      </c>
      <c r="AC371" s="978">
        <v>4.68</v>
      </c>
      <c r="AD371" s="978">
        <v>2.38</v>
      </c>
      <c r="AE371" s="978">
        <v>2.9</v>
      </c>
      <c r="AF371" s="978">
        <v>18.010000000000002</v>
      </c>
      <c r="AG371" s="980">
        <v>98</v>
      </c>
      <c r="AH371" s="978">
        <v>5</v>
      </c>
      <c r="AI371" s="978">
        <v>5.33</v>
      </c>
      <c r="AJ371" s="978">
        <v>3.9</v>
      </c>
      <c r="AK371" s="978">
        <v>9.5200000000000014</v>
      </c>
      <c r="AL371" s="991">
        <v>22490</v>
      </c>
      <c r="AM371" s="986">
        <v>0.3</v>
      </c>
      <c r="AN371" s="978">
        <v>3.81</v>
      </c>
      <c r="AO371" s="838">
        <f>IF(U371="n/a","n/a",IF(AA371&lt;0,"n/a",IF(AA371="n/a","n/a",J371+U371-AA371)))</f>
        <v>-11.176224962617342</v>
      </c>
      <c r="AP371" s="839">
        <f>IF(U371="n/a","n/a",J371+U371)</f>
        <v>11.494715208322829</v>
      </c>
      <c r="AQ371" s="1001">
        <f>IF(OR(AC371&lt;0.01,AF371="n/a"),"n/a",(I371/SQRT(22.5*AC371*(I371/AF371))-1)*100)</f>
        <v>325.99094016377205</v>
      </c>
      <c r="AR371" s="738">
        <f>INDEX(Historical!$C$7:$C$1442,MATCH(B371,Historical!$B$7:$B$1449,0))*IF(AH371="n/a",1.03,IF(AH371&lt;0,1.01,IF(AH371&gt;10,1.1,(1+AH371/100))))</f>
        <v>2.8937999999999997</v>
      </c>
      <c r="AS371" s="999">
        <f>IF($AI371="n/a",1.03*AR371,IF($AI371&lt;0,1.01*AR371,IF($AI371&gt;10,1.1*AR371,(1+$AI371/100)*AR371)))</f>
        <v>3.0480395399999995</v>
      </c>
      <c r="AT371" s="999">
        <f>IF($AK371="n/a",1.03*AS371,IF($AK371&lt;0,1.01*AS371,IF($AK371&gt;10,1.1*AS371,(1+$AK371/100)*AS371)))</f>
        <v>3.3382129042079995</v>
      </c>
      <c r="AU371" s="999">
        <f>IF($AK371="n/a",1.03*AT371,IF($AK371&lt;0,1.01*AT371,IF($AK371&gt;10,1.1*AT371,(1+$AK371/100)*AT371)))</f>
        <v>3.6560107726886009</v>
      </c>
      <c r="AV371" s="999">
        <f>IF($AK371="n/a",1.03*AU371,IF($AK371&lt;0,1.01*AU371,IF($AK371&gt;10,1.1*AU371,(1+$AK371/100)*AU371)))</f>
        <v>4.0040629982485552</v>
      </c>
      <c r="AW371" s="738">
        <f>SUM(AR371:AV371)</f>
        <v>16.940126215145156</v>
      </c>
      <c r="AX371" s="846">
        <f>AW371/I371*100</f>
        <v>15.966188704189591</v>
      </c>
      <c r="AY371" s="1080">
        <v>0.16</v>
      </c>
      <c r="AZ371" s="985">
        <v>19.079999999999998</v>
      </c>
      <c r="BA371" s="985">
        <v>-4.3499999999999996</v>
      </c>
      <c r="BB371" s="985">
        <v>-0.64</v>
      </c>
      <c r="BC371" s="985">
        <v>5.87</v>
      </c>
      <c r="BE371" s="700">
        <v>2010</v>
      </c>
      <c r="BF371" s="1013">
        <f>IF(BE371&gt;2008,0,IF(BE371&gt;2001,1,IF(BE371&gt;1990,2,IF(BE371&gt;1980,3,IF(BE371&gt;1973,4,IF(BE371&gt;1970,5,IF(BE371&gt;1960,6,IF(BE371&gt;1958,7,IF(BE371&gt;1953,8,9)))))))))</f>
        <v>0</v>
      </c>
      <c r="BG371" s="995">
        <v>14.499999999999998</v>
      </c>
    </row>
    <row r="372" spans="1:59" ht="11.25" customHeight="1" x14ac:dyDescent="0.2">
      <c r="A372" s="993" t="s">
        <v>1279</v>
      </c>
      <c r="B372" s="988" t="s">
        <v>1280</v>
      </c>
      <c r="C372" s="1070" t="s">
        <v>4381</v>
      </c>
      <c r="D372" s="1070" t="s">
        <v>4382</v>
      </c>
      <c r="E372" s="828">
        <v>7</v>
      </c>
      <c r="F372" s="1148">
        <v>626</v>
      </c>
      <c r="G372" s="1133" t="s">
        <v>106</v>
      </c>
      <c r="H372" s="1133" t="s">
        <v>106</v>
      </c>
      <c r="I372" s="987">
        <v>28.42</v>
      </c>
      <c r="J372" s="738">
        <f>(M372/I372)*100</f>
        <v>4.3631245601688944</v>
      </c>
      <c r="K372" s="990">
        <v>0.31</v>
      </c>
      <c r="L372" s="1000">
        <v>4</v>
      </c>
      <c r="M372" s="729">
        <f>K372*L372</f>
        <v>1.24</v>
      </c>
      <c r="N372" s="983" t="s">
        <v>588</v>
      </c>
      <c r="O372" s="831">
        <v>0.30499999999999999</v>
      </c>
      <c r="P372" s="973">
        <v>43374</v>
      </c>
      <c r="Q372" s="973">
        <v>43378</v>
      </c>
      <c r="R372" s="729">
        <f>(K372-O372)/O372*100</f>
        <v>1.6393442622950833</v>
      </c>
      <c r="S372" s="795">
        <f>IF(INDEX(Historical!$D$7:$D$1442,MATCH(B372,Historical!$B$7:$B$1449,0))=0,"n/a",(INDEX(Historical!$C$7:$C$1442,MATCH(B372,Historical!$B$7:$B$1449,0))/INDEX(Historical!$D$7:$D$1442,MATCH(B372,Historical!$B$7:$B$1449,0))-1)*100)</f>
        <v>1.6597510373444146</v>
      </c>
      <c r="T372" s="795">
        <f>IF(INDEX(Historical!$F$7:$F$1442,MATCH(B372,Historical!$B$7:$B$1449,0))=0,"n/a",((INDEX(Historical!$C$7:$C$1442,MATCH(B372,Historical!$B$7:$B$1449,0))/INDEX(Historical!$F$7:$F$1442,MATCH(B372,Historical!$B$7:$B$1449,0)))^(1/3)-1)*100)</f>
        <v>1.6880816543510146</v>
      </c>
      <c r="U372" s="795">
        <f>IF(INDEX(Historical!$H$7:$H$1442,MATCH(B372,Historical!$B$7:$B$1449,0))=0,"n/a",((INDEX(Historical!$C$7:$C$1442,MATCH(B372,Historical!$B$7:$B$1449,0))/INDEX(Historical!$H$7:$H$1442,MATCH(B372,Historical!$B$7:$B$1449,0)))^(1/5)-1)*100)</f>
        <v>1.271594910569096</v>
      </c>
      <c r="V372" s="795" t="str">
        <f>IF(INDEX(Historical!$O$7:$O$1442,MATCH(B372,Historical!$B$7:$B$1449,0))=0,"n/a",((INDEX(Historical!$C$7:$C$1442,MATCH(B372,Historical!$B$7:$B$1449,0))/INDEX(Historical!$O$7:$O$1442,MATCH(B372,Historical!$B$7:$B$1449,0)))^(1/10)-1)*100)</f>
        <v>n/a</v>
      </c>
      <c r="W372" s="796" t="str">
        <f>IF(OR(U372&lt;=0,U372="n/a",V372&lt;=0,V372="n/a"),"n/a",U372/V372)</f>
        <v>n/a</v>
      </c>
      <c r="X372" s="797">
        <f>IF(OR(AJ372&lt;=0,AJ372="n/a",U372&lt;=0,U372="n/a"),"n/a",U372/AJ372)</f>
        <v>4.3848100364451595E-2</v>
      </c>
      <c r="Y372" s="747"/>
      <c r="Z372" s="738">
        <f>IF(OR(AC372&lt;0.01,AC372="n/a"),"n/a",M372/AC372*100)</f>
        <v>108.77192982456141</v>
      </c>
      <c r="AA372" s="999">
        <f>IF(OR(AC372&lt;0.01,AC372="n/a"),"n/a",I372/AC372)</f>
        <v>24.929824561403514</v>
      </c>
      <c r="AB372" s="1000">
        <v>12</v>
      </c>
      <c r="AC372" s="978">
        <v>1.1399999999999999</v>
      </c>
      <c r="AD372" s="978" t="s">
        <v>137</v>
      </c>
      <c r="AE372" s="978">
        <v>8.4499999999999993</v>
      </c>
      <c r="AF372" s="978">
        <v>1.76</v>
      </c>
      <c r="AG372" s="978">
        <v>7.3</v>
      </c>
      <c r="AH372" s="978">
        <v>5.4</v>
      </c>
      <c r="AI372" s="978">
        <v>-69.75</v>
      </c>
      <c r="AJ372" s="978">
        <v>28.999999999999996</v>
      </c>
      <c r="AK372" s="978" t="s">
        <v>137</v>
      </c>
      <c r="AL372" s="991">
        <v>5900</v>
      </c>
      <c r="AM372" s="985">
        <v>0.47000000000000003</v>
      </c>
      <c r="AN372" s="978">
        <v>0.78</v>
      </c>
      <c r="AO372" s="838">
        <f>IF(U372="n/a","n/a",IF(AA372&lt;0,"n/a",IF(AA372="n/a","n/a",J372+U372-AA372)))</f>
        <v>-19.295105090665523</v>
      </c>
      <c r="AP372" s="839">
        <f>IF(U372="n/a","n/a",J372+U372)</f>
        <v>5.6347194707379904</v>
      </c>
      <c r="AQ372" s="1001">
        <f>IF(OR(AC372&lt;0.01,AF372="n/a"),"n/a",(I372/SQRT(22.5*AC372*(I372/AF372))-1)*100)</f>
        <v>39.644773507751417</v>
      </c>
      <c r="AR372" s="738">
        <f>INDEX(Historical!$C$7:$C$1442,MATCH(B372,Historical!$B$7:$B$1449,0))*IF(AH372="n/a",1.03,IF(AH372&lt;0,1.01,IF(AH372&gt;10,1.1,(1+AH372/100))))</f>
        <v>1.2911500000000002</v>
      </c>
      <c r="AS372" s="999">
        <f>IF($AI372="n/a",1.03*AR372,IF($AI372&lt;0,1.01*AR372,IF($AI372&gt;10,1.1*AR372,(1+$AI372/100)*AR372)))</f>
        <v>1.3040615000000002</v>
      </c>
      <c r="AT372" s="999">
        <f>IF($AK372="n/a",1.03*AS372,IF($AK372&lt;0,1.01*AS372,IF($AK372&gt;10,1.1*AS372,(1+$AK372/100)*AS372)))</f>
        <v>1.3431833450000001</v>
      </c>
      <c r="AU372" s="999">
        <f>IF($AK372="n/a",1.03*AT372,IF($AK372&lt;0,1.01*AT372,IF($AK372&gt;10,1.1*AT372,(1+$AK372/100)*AT372)))</f>
        <v>1.3834788453500002</v>
      </c>
      <c r="AV372" s="999">
        <f>IF($AK372="n/a",1.03*AU372,IF($AK372&lt;0,1.01*AU372,IF($AK372&gt;10,1.1*AU372,(1+$AK372/100)*AU372)))</f>
        <v>1.4249832107105003</v>
      </c>
      <c r="AW372" s="738">
        <f>SUM(AR372:AV372)</f>
        <v>6.7468569010605002</v>
      </c>
      <c r="AX372" s="846">
        <f>AW372/I372*100</f>
        <v>23.73982020077586</v>
      </c>
      <c r="AY372" s="1080">
        <v>0.51</v>
      </c>
      <c r="AZ372" s="985">
        <v>18.149999999999999</v>
      </c>
      <c r="BA372" s="985">
        <v>-2.74</v>
      </c>
      <c r="BB372" s="985">
        <v>6.02</v>
      </c>
      <c r="BC372" s="985">
        <v>7.1099999999999994</v>
      </c>
      <c r="BE372" s="700">
        <v>2012</v>
      </c>
      <c r="BF372" s="1013">
        <f>IF(BE372&gt;2008,0,IF(BE372&gt;2001,1,IF(BE372&gt;1990,2,IF(BE372&gt;1980,3,IF(BE372&gt;1973,4,IF(BE372&gt;1970,5,IF(BE372&gt;1960,6,IF(BE372&gt;1958,7,IF(BE372&gt;1953,8,9)))))))))</f>
        <v>0</v>
      </c>
      <c r="BG372" s="995">
        <v>3.8</v>
      </c>
    </row>
    <row r="373" spans="1:59" ht="11.25" customHeight="1" x14ac:dyDescent="0.2">
      <c r="A373" s="984" t="s">
        <v>1285</v>
      </c>
      <c r="B373" s="988" t="s">
        <v>1286</v>
      </c>
      <c r="C373" s="1070" t="s">
        <v>108</v>
      </c>
      <c r="D373" s="1070" t="s">
        <v>4401</v>
      </c>
      <c r="E373" s="828">
        <v>7</v>
      </c>
      <c r="F373" s="1148">
        <v>665</v>
      </c>
      <c r="G373" s="1148" t="s">
        <v>106</v>
      </c>
      <c r="H373" s="1148" t="s">
        <v>106</v>
      </c>
      <c r="I373" s="987">
        <v>13.27</v>
      </c>
      <c r="J373" s="738">
        <f>(M373/I373)*100</f>
        <v>3.6171816126601355</v>
      </c>
      <c r="K373" s="990">
        <v>0.12</v>
      </c>
      <c r="L373" s="1000">
        <v>4</v>
      </c>
      <c r="M373" s="729">
        <f>K373*L373</f>
        <v>0.48</v>
      </c>
      <c r="N373" s="983" t="s">
        <v>443</v>
      </c>
      <c r="O373" s="831">
        <v>0.11</v>
      </c>
      <c r="P373" s="973">
        <v>43502</v>
      </c>
      <c r="Q373" s="973">
        <v>43517</v>
      </c>
      <c r="R373" s="729">
        <f>(K373-O373)/O373*100</f>
        <v>9.0909090909090864</v>
      </c>
      <c r="S373" s="795">
        <f>IF(INDEX(Historical!$D$7:$D$1442,MATCH(B373,Historical!$B$7:$B$1449,0))=0,"n/a",(INDEX(Historical!$C$7:$C$1442,MATCH(B373,Historical!$B$7:$B$1449,0))/INDEX(Historical!$D$7:$D$1442,MATCH(B373,Historical!$B$7:$B$1449,0))-1)*100)</f>
        <v>9.9999999999999858</v>
      </c>
      <c r="T373" s="795">
        <f>IF(INDEX(Historical!$F$7:$F$1442,MATCH(B373,Historical!$B$7:$B$1449,0))=0,"n/a",((INDEX(Historical!$C$7:$C$1442,MATCH(B373,Historical!$B$7:$B$1449,0))/INDEX(Historical!$F$7:$F$1442,MATCH(B373,Historical!$B$7:$B$1449,0)))^(1/3)-1)*100)</f>
        <v>11.199004528465784</v>
      </c>
      <c r="U373" s="795">
        <f>IF(INDEX(Historical!$H$7:$H$1442,MATCH(B373,Historical!$B$7:$B$1449,0))=0,"n/a",((INDEX(Historical!$C$7:$C$1442,MATCH(B373,Historical!$B$7:$B$1449,0))/INDEX(Historical!$H$7:$H$1442,MATCH(B373,Historical!$B$7:$B$1449,0)))^(1/5)-1)*100)</f>
        <v>48.956783302724858</v>
      </c>
      <c r="V373" s="795">
        <f>IF(INDEX(Historical!$O$7:$O$1442,MATCH(B373,Historical!$B$7:$B$1449,0))=0,"n/a",((INDEX(Historical!$C$7:$C$1442,MATCH(B373,Historical!$B$7:$B$1449,0))/INDEX(Historical!$O$7:$O$1442,MATCH(B373,Historical!$B$7:$B$1449,0)))^(1/10)-1)*100)</f>
        <v>3.2357862679155636</v>
      </c>
      <c r="W373" s="796">
        <f>IF(OR(U373&lt;=0,U373="n/a",V373&lt;=0,V373="n/a"),"n/a",U373/V373)</f>
        <v>15.12979512527011</v>
      </c>
      <c r="X373" s="797">
        <f>IF(OR(AJ373&lt;=0,AJ373="n/a",U373&lt;=0,U373="n/a"),"n/a",U373/AJ373)</f>
        <v>2.0314017967935629</v>
      </c>
      <c r="Y373" s="752"/>
      <c r="Z373" s="738">
        <f>IF(OR(AC373&lt;0.01,AC373="n/a"),"n/a",M373/AC373*100)</f>
        <v>64</v>
      </c>
      <c r="AA373" s="999">
        <f>IF(OR(AC373&lt;0.01,AC373="n/a"),"n/a",I373/AC373)</f>
        <v>17.693333333333332</v>
      </c>
      <c r="AB373" s="1000">
        <v>12</v>
      </c>
      <c r="AC373" s="978">
        <v>0.75</v>
      </c>
      <c r="AD373" s="978">
        <v>2.54</v>
      </c>
      <c r="AE373" s="978">
        <v>4.68</v>
      </c>
      <c r="AF373" s="978">
        <v>1.62</v>
      </c>
      <c r="AG373" s="978">
        <v>6.3</v>
      </c>
      <c r="AH373" s="978">
        <v>11.5</v>
      </c>
      <c r="AI373" s="978">
        <v>5.99</v>
      </c>
      <c r="AJ373" s="978">
        <v>24.099999999999998</v>
      </c>
      <c r="AK373" s="978">
        <v>7.0000000000000009</v>
      </c>
      <c r="AL373" s="991">
        <v>573.66</v>
      </c>
      <c r="AM373" s="985">
        <v>0.70000000000000007</v>
      </c>
      <c r="AN373" s="978">
        <v>0.11</v>
      </c>
      <c r="AO373" s="838">
        <f>IF(U373="n/a","n/a",IF(AA373&lt;0,"n/a",IF(AA373="n/a","n/a",J373+U373-AA373)))</f>
        <v>34.880631582051663</v>
      </c>
      <c r="AP373" s="839">
        <f>IF(U373="n/a","n/a",J373+U373)</f>
        <v>52.573964915384991</v>
      </c>
      <c r="AQ373" s="1001">
        <f>IF(OR(AC373&lt;0.01,AF373="n/a"),"n/a",(I373/SQRT(22.5*AC373*(I373/AF373))-1)*100)</f>
        <v>12.868064570984838</v>
      </c>
      <c r="AR373" s="738">
        <f>INDEX(Historical!$C$7:$C$1442,MATCH(B373,Historical!$B$7:$B$1449,0))*IF(AH373="n/a",1.03,IF(AH373&lt;0,1.01,IF(AH373&gt;10,1.1,(1+AH373/100))))</f>
        <v>0.48400000000000004</v>
      </c>
      <c r="AS373" s="999">
        <f>IF($AI373="n/a",1.03*AR373,IF($AI373&lt;0,1.01*AR373,IF($AI373&gt;10,1.1*AR373,(1+$AI373/100)*AR373)))</f>
        <v>0.5129916000000001</v>
      </c>
      <c r="AT373" s="999">
        <f>IF($AK373="n/a",1.03*AS373,IF($AK373&lt;0,1.01*AS373,IF($AK373&gt;10,1.1*AS373,(1+$AK373/100)*AS373)))</f>
        <v>0.54890101200000019</v>
      </c>
      <c r="AU373" s="999">
        <f>IF($AK373="n/a",1.03*AT373,IF($AK373&lt;0,1.01*AT373,IF($AK373&gt;10,1.1*AT373,(1+$AK373/100)*AT373)))</f>
        <v>0.58732408284000026</v>
      </c>
      <c r="AV373" s="999">
        <f>IF($AK373="n/a",1.03*AU373,IF($AK373&lt;0,1.01*AU373,IF($AK373&gt;10,1.1*AU373,(1+$AK373/100)*AU373)))</f>
        <v>0.62843676863880027</v>
      </c>
      <c r="AW373" s="738">
        <f>SUM(AR373:AV373)</f>
        <v>2.761653463478801</v>
      </c>
      <c r="AX373" s="846">
        <f>AW373/I373*100</f>
        <v>20.811254434655623</v>
      </c>
      <c r="AY373" s="1080">
        <v>0.79</v>
      </c>
      <c r="AZ373" s="985">
        <v>22.42</v>
      </c>
      <c r="BA373" s="985">
        <v>-26.69</v>
      </c>
      <c r="BB373" s="985">
        <v>3.3000000000000003</v>
      </c>
      <c r="BC373" s="985">
        <v>-12.91</v>
      </c>
      <c r="BE373" s="700">
        <v>2013</v>
      </c>
      <c r="BF373" s="1013">
        <f>IF(BE373&gt;2008,0,IF(BE373&gt;2001,1,IF(BE373&gt;1990,2,IF(BE373&gt;1980,3,IF(BE373&gt;1973,4,IF(BE373&gt;1970,5,IF(BE373&gt;1960,6,IF(BE373&gt;1958,7,IF(BE373&gt;1953,8,9)))))))))</f>
        <v>0</v>
      </c>
      <c r="BG373" s="995">
        <v>0.70000000000000007</v>
      </c>
    </row>
    <row r="374" spans="1:59" ht="11.25" customHeight="1" x14ac:dyDescent="0.2">
      <c r="A374" s="984" t="s">
        <v>630</v>
      </c>
      <c r="B374" s="989" t="s">
        <v>631</v>
      </c>
      <c r="C374" s="1070" t="s">
        <v>112</v>
      </c>
      <c r="D374" s="1070" t="s">
        <v>4425</v>
      </c>
      <c r="E374" s="828">
        <v>11</v>
      </c>
      <c r="F374" s="1148">
        <v>316</v>
      </c>
      <c r="G374" s="1089" t="s">
        <v>37</v>
      </c>
      <c r="H374" s="1089" t="s">
        <v>37</v>
      </c>
      <c r="I374" s="987">
        <v>109.33</v>
      </c>
      <c r="J374" s="738">
        <f>(M374/I374)*100</f>
        <v>3.0732644287935607</v>
      </c>
      <c r="K374" s="990">
        <v>0.84</v>
      </c>
      <c r="L374" s="1000">
        <v>4</v>
      </c>
      <c r="M374" s="729">
        <f>K374*L374</f>
        <v>3.36</v>
      </c>
      <c r="N374" s="983" t="s">
        <v>149</v>
      </c>
      <c r="O374" s="831">
        <v>0.77</v>
      </c>
      <c r="P374" s="973">
        <v>43433</v>
      </c>
      <c r="Q374" s="973">
        <v>43448</v>
      </c>
      <c r="R374" s="729">
        <f>(K374-O374)/O374*100</f>
        <v>9.0909090909090846</v>
      </c>
      <c r="S374" s="795">
        <f>IF(INDEX(Historical!$D$7:$D$1442,MATCH(B374,Historical!$B$7:$B$1449,0))=0,"n/a",(INDEX(Historical!$C$7:$C$1442,MATCH(B374,Historical!$B$7:$B$1449,0))/INDEX(Historical!$D$7:$D$1442,MATCH(B374,Historical!$B$7:$B$1449,0))-1)*100)</f>
        <v>9.7560975609756184</v>
      </c>
      <c r="T374" s="795">
        <f>IF(INDEX(Historical!$F$7:$F$1442,MATCH(B374,Historical!$B$7:$B$1449,0))=0,"n/a",((INDEX(Historical!$C$7:$C$1442,MATCH(B374,Historical!$B$7:$B$1449,0))/INDEX(Historical!$F$7:$F$1442,MATCH(B374,Historical!$B$7:$B$1449,0)))^(1/3)-1)*100)</f>
        <v>12.035118663929101</v>
      </c>
      <c r="U374" s="795">
        <f>IF(INDEX(Historical!$H$7:$H$1442,MATCH(B374,Historical!$B$7:$B$1449,0))=0,"n/a",((INDEX(Historical!$C$7:$C$1442,MATCH(B374,Historical!$B$7:$B$1449,0))/INDEX(Historical!$H$7:$H$1442,MATCH(B374,Historical!$B$7:$B$1449,0)))^(1/5)-1)*100)</f>
        <v>11.231492620246829</v>
      </c>
      <c r="V374" s="795">
        <f>IF(INDEX(Historical!$O$7:$O$1442,MATCH(B374,Historical!$B$7:$B$1449,0))=0,"n/a",((INDEX(Historical!$C$7:$C$1442,MATCH(B374,Historical!$B$7:$B$1449,0))/INDEX(Historical!$O$7:$O$1442,MATCH(B374,Historical!$B$7:$B$1449,0)))^(1/10)-1)*100)</f>
        <v>8.7619948433992789</v>
      </c>
      <c r="W374" s="796">
        <f>IF(OR(U374&lt;=0,U374="n/a",V374&lt;=0,V374="n/a"),"n/a",U374/V374)</f>
        <v>1.2818419573378215</v>
      </c>
      <c r="X374" s="797">
        <f>IF(OR(AJ374&lt;=0,AJ374="n/a",U374&lt;=0,U374="n/a"),"n/a",U374/AJ374)</f>
        <v>6.6067603648510751</v>
      </c>
      <c r="Y374" s="989"/>
      <c r="Z374" s="738">
        <f>IF(OR(AC374&lt;0.01,AC374="n/a"),"n/a",M374/AC374*100)</f>
        <v>52.913385826771652</v>
      </c>
      <c r="AA374" s="999">
        <f>IF(OR(AC374&lt;0.01,AC374="n/a"),"n/a",I374/AC374)</f>
        <v>17.217322834645671</v>
      </c>
      <c r="AB374" s="1000">
        <v>12</v>
      </c>
      <c r="AC374" s="978">
        <v>6.35</v>
      </c>
      <c r="AD374" s="978">
        <v>1.72</v>
      </c>
      <c r="AE374" s="978">
        <v>1.4</v>
      </c>
      <c r="AF374" s="978">
        <v>3.4</v>
      </c>
      <c r="AG374" s="978">
        <v>17.299999999999997</v>
      </c>
      <c r="AH374" s="978">
        <v>3.5999999999999996</v>
      </c>
      <c r="AI374" s="978">
        <v>6.93</v>
      </c>
      <c r="AJ374" s="978">
        <v>1.7000000000000002</v>
      </c>
      <c r="AK374" s="978">
        <v>10</v>
      </c>
      <c r="AL374" s="991">
        <v>5970</v>
      </c>
      <c r="AM374" s="985">
        <v>0.5</v>
      </c>
      <c r="AN374" s="978">
        <v>1.1000000000000001</v>
      </c>
      <c r="AO374" s="838">
        <f>IF(U374="n/a","n/a",IF(AA374&lt;0,"n/a",IF(AA374="n/a","n/a",J374+U374-AA374)))</f>
        <v>-2.9125657856052811</v>
      </c>
      <c r="AP374" s="839">
        <f>IF(U374="n/a","n/a",J374+U374)</f>
        <v>14.30475704904039</v>
      </c>
      <c r="AQ374" s="1001">
        <f>IF(OR(AC374&lt;0.01,AF374="n/a"),"n/a",(I374/SQRT(22.5*AC374*(I374/AF374))-1)*100)</f>
        <v>61.298753370942464</v>
      </c>
      <c r="AR374" s="738">
        <f>INDEX(Historical!$C$7:$C$1442,MATCH(B374,Historical!$B$7:$B$1449,0))*IF(AH374="n/a",1.03,IF(AH374&lt;0,1.01,IF(AH374&gt;10,1.1,(1+AH374/100))))</f>
        <v>3.2633999999999999</v>
      </c>
      <c r="AS374" s="999">
        <f>IF($AI374="n/a",1.03*AR374,IF($AI374&lt;0,1.01*AR374,IF($AI374&gt;10,1.1*AR374,(1+$AI374/100)*AR374)))</f>
        <v>3.4895536199999997</v>
      </c>
      <c r="AT374" s="999">
        <f>IF($AK374="n/a",1.03*AS374,IF($AK374&lt;0,1.01*AS374,IF($AK374&gt;10,1.1*AS374,(1+$AK374/100)*AS374)))</f>
        <v>3.838508982</v>
      </c>
      <c r="AU374" s="999">
        <f>IF($AK374="n/a",1.03*AT374,IF($AK374&lt;0,1.01*AT374,IF($AK374&gt;10,1.1*AT374,(1+$AK374/100)*AT374)))</f>
        <v>4.2223598802</v>
      </c>
      <c r="AV374" s="999">
        <f>IF($AK374="n/a",1.03*AU374,IF($AK374&lt;0,1.01*AU374,IF($AK374&gt;10,1.1*AU374,(1+$AK374/100)*AU374)))</f>
        <v>4.6445958682200006</v>
      </c>
      <c r="AW374" s="738">
        <f>SUM(AR374:AV374)</f>
        <v>19.458418350420001</v>
      </c>
      <c r="AX374" s="846">
        <f>AW374/I374*100</f>
        <v>17.797876475276688</v>
      </c>
      <c r="AY374" s="1080">
        <v>1.38</v>
      </c>
      <c r="AZ374" s="985">
        <v>18.990000000000002</v>
      </c>
      <c r="BA374" s="985">
        <v>-22.009999999999998</v>
      </c>
      <c r="BB374" s="985">
        <v>5.52</v>
      </c>
      <c r="BC374" s="985">
        <v>-3.34</v>
      </c>
      <c r="BE374" s="700">
        <v>2009</v>
      </c>
      <c r="BF374" s="1013">
        <f>IF(BE374&gt;2008,0,IF(BE374&gt;2001,1,IF(BE374&gt;1990,2,IF(BE374&gt;1980,3,IF(BE374&gt;1973,4,IF(BE374&gt;1970,5,IF(BE374&gt;1960,6,IF(BE374&gt;1958,7,IF(BE374&gt;1953,8,9)))))))))</f>
        <v>0</v>
      </c>
      <c r="BG374" s="995">
        <v>6.2</v>
      </c>
    </row>
    <row r="375" spans="1:59" s="874" customFormat="1" ht="11.25" customHeight="1" x14ac:dyDescent="0.2">
      <c r="A375" s="733" t="s">
        <v>1313</v>
      </c>
      <c r="B375" s="882" t="s">
        <v>1314</v>
      </c>
      <c r="C375" s="1070" t="s">
        <v>154</v>
      </c>
      <c r="D375" s="1070" t="s">
        <v>4383</v>
      </c>
      <c r="E375" s="854">
        <v>8</v>
      </c>
      <c r="F375" s="1148">
        <v>491</v>
      </c>
      <c r="G375" s="1272" t="s">
        <v>106</v>
      </c>
      <c r="H375" s="1272" t="s">
        <v>106</v>
      </c>
      <c r="I375" s="855">
        <v>308.99</v>
      </c>
      <c r="J375" s="856">
        <f>(M375/I375)*100</f>
        <v>0.64727013819217449</v>
      </c>
      <c r="K375" s="857">
        <v>0.5</v>
      </c>
      <c r="L375" s="858">
        <v>4</v>
      </c>
      <c r="M375" s="859">
        <f>K375*L375</f>
        <v>2</v>
      </c>
      <c r="N375" s="860" t="s">
        <v>4108</v>
      </c>
      <c r="O375" s="861">
        <v>0.4</v>
      </c>
      <c r="P375" s="878">
        <v>43188</v>
      </c>
      <c r="Q375" s="878">
        <v>43217</v>
      </c>
      <c r="R375" s="859">
        <f>(K375-O375)/O375*100</f>
        <v>24.999999999999993</v>
      </c>
      <c r="S375" s="795">
        <f>IF(INDEX(Historical!$D$7:$D$1442,MATCH(B375,Historical!$B$7:$B$1449,0))=0,"n/a",(INDEX(Historical!$C$7:$C$1442,MATCH(B375,Historical!$B$7:$B$1449,0))/INDEX(Historical!$D$7:$D$1442,MATCH(B375,Historical!$B$7:$B$1449,0))-1)*100)</f>
        <v>27.516778523489904</v>
      </c>
      <c r="T375" s="795">
        <f>IF(INDEX(Historical!$F$7:$F$1442,MATCH(B375,Historical!$B$7:$B$1449,0))=0,"n/a",((INDEX(Historical!$C$7:$C$1442,MATCH(B375,Historical!$B$7:$B$1449,0))/INDEX(Historical!$F$7:$F$1442,MATCH(B375,Historical!$B$7:$B$1449,0)))^(1/3)-1)*100)</f>
        <v>18.563110149668759</v>
      </c>
      <c r="U375" s="795">
        <f>IF(INDEX(Historical!$H$7:$H$1442,MATCH(B375,Historical!$B$7:$B$1449,0))=0,"n/a",((INDEX(Historical!$C$7:$C$1442,MATCH(B375,Historical!$B$7:$B$1449,0))/INDEX(Historical!$H$7:$H$1442,MATCH(B375,Historical!$B$7:$B$1449,0)))^(1/5)-1)*100)</f>
        <v>12.380134396864563</v>
      </c>
      <c r="V375" s="795" t="str">
        <f>IF(INDEX(Historical!$O$7:$O$1442,MATCH(B375,Historical!$B$7:$B$1449,0))=0,"n/a",((INDEX(Historical!$C$7:$C$1442,MATCH(B375,Historical!$B$7:$B$1449,0))/INDEX(Historical!$O$7:$O$1442,MATCH(B375,Historical!$B$7:$B$1449,0)))^(1/10)-1)*100)</f>
        <v>n/a</v>
      </c>
      <c r="W375" s="863" t="str">
        <f>IF(OR(U375&lt;=0,U375="n/a",V375&lt;=0,V375="n/a"),"n/a",U375/V375)</f>
        <v>n/a</v>
      </c>
      <c r="X375" s="864">
        <f>IF(OR(AJ375&lt;=0,AJ375="n/a",U375&lt;=0,U375="n/a"),"n/a",U375/AJ375)</f>
        <v>0.65503356597167006</v>
      </c>
      <c r="Y375" s="879"/>
      <c r="Z375" s="856">
        <f>IF(OR(AC375&lt;0.01,AC375="n/a"),"n/a",M375/AC375*100)</f>
        <v>16.556291390728479</v>
      </c>
      <c r="AA375" s="866">
        <f>IF(OR(AC375&lt;0.01,AC375="n/a"),"n/a",I375/AC375)</f>
        <v>25.578642384105962</v>
      </c>
      <c r="AB375" s="858">
        <v>12</v>
      </c>
      <c r="AC375" s="867">
        <v>12.08</v>
      </c>
      <c r="AD375" s="867">
        <v>1.59</v>
      </c>
      <c r="AE375" s="867">
        <v>0.76</v>
      </c>
      <c r="AF375" s="867">
        <v>4.0199999999999996</v>
      </c>
      <c r="AG375" s="867">
        <v>14.899999999999999</v>
      </c>
      <c r="AH375" s="867">
        <v>335.8</v>
      </c>
      <c r="AI375" s="867">
        <v>21.13</v>
      </c>
      <c r="AJ375" s="867">
        <v>18.899999999999999</v>
      </c>
      <c r="AK375" s="867">
        <v>16.079999999999998</v>
      </c>
      <c r="AL375" s="868">
        <v>42370</v>
      </c>
      <c r="AM375" s="869">
        <v>0.2</v>
      </c>
      <c r="AN375" s="867">
        <v>0.51</v>
      </c>
      <c r="AO375" s="870">
        <f>IF(U375="n/a","n/a",IF(AA375&lt;0,"n/a",IF(AA375="n/a","n/a",J375+U375-AA375)))</f>
        <v>-12.551237849049224</v>
      </c>
      <c r="AP375" s="871">
        <f>IF(U375="n/a","n/a",J375+U375)</f>
        <v>13.027404535056737</v>
      </c>
      <c r="AQ375" s="872">
        <f>IF(OR(AC375&lt;0.01,AF375="n/a"),"n/a",(I375/SQRT(22.5*AC375*(I375/AF375))-1)*100)</f>
        <v>113.7767707826772</v>
      </c>
      <c r="AR375" s="738">
        <f>INDEX(Historical!$C$7:$C$1442,MATCH(B375,Historical!$B$7:$B$1449,0))*IF(AH375="n/a",1.03,IF(AH375&lt;0,1.01,IF(AH375&gt;10,1.1,(1+AH375/100))))</f>
        <v>2.09</v>
      </c>
      <c r="AS375" s="866">
        <f>IF($AI375="n/a",1.03*AR375,IF($AI375&lt;0,1.01*AR375,IF($AI375&gt;10,1.1*AR375,(1+$AI375/100)*AR375)))</f>
        <v>2.2989999999999999</v>
      </c>
      <c r="AT375" s="866">
        <f>IF($AK375="n/a",1.03*AS375,IF($AK375&lt;0,1.01*AS375,IF($AK375&gt;10,1.1*AS375,(1+$AK375/100)*AS375)))</f>
        <v>2.5289000000000001</v>
      </c>
      <c r="AU375" s="866">
        <f>IF($AK375="n/a",1.03*AT375,IF($AK375&lt;0,1.01*AT375,IF($AK375&gt;10,1.1*AT375,(1+$AK375/100)*AT375)))</f>
        <v>2.7817900000000004</v>
      </c>
      <c r="AV375" s="866">
        <f>IF($AK375="n/a",1.03*AU375,IF($AK375&lt;0,1.01*AU375,IF($AK375&gt;10,1.1*AU375,(1+$AK375/100)*AU375)))</f>
        <v>3.0599690000000006</v>
      </c>
      <c r="AW375" s="856">
        <f>SUM(AR375:AV375)</f>
        <v>12.759659000000001</v>
      </c>
      <c r="AX375" s="873">
        <f>AW375/I375*100</f>
        <v>4.1294731221075116</v>
      </c>
      <c r="AY375" s="1081">
        <v>1.04</v>
      </c>
      <c r="AZ375" s="869">
        <v>18.84</v>
      </c>
      <c r="BA375" s="869">
        <v>-13.18</v>
      </c>
      <c r="BB375" s="869">
        <v>3.63</v>
      </c>
      <c r="BC375" s="869">
        <v>-0.5</v>
      </c>
      <c r="BD375" s="1033"/>
      <c r="BE375" s="700">
        <v>2011</v>
      </c>
      <c r="BF375" s="1013">
        <f>IF(BE375&gt;2008,0,IF(BE375&gt;2001,1,IF(BE375&gt;1990,2,IF(BE375&gt;1980,3,IF(BE375&gt;1973,4,IF(BE375&gt;1970,5,IF(BE375&gt;1960,6,IF(BE375&gt;1958,7,IF(BE375&gt;1953,8,9)))))))))</f>
        <v>0</v>
      </c>
      <c r="BG375" s="931">
        <v>4.9000000000000004</v>
      </c>
    </row>
    <row r="376" spans="1:59" ht="11.25" customHeight="1" x14ac:dyDescent="0.2">
      <c r="A376" s="984" t="s">
        <v>1319</v>
      </c>
      <c r="B376" s="988" t="s">
        <v>1320</v>
      </c>
      <c r="C376" s="1070" t="s">
        <v>112</v>
      </c>
      <c r="D376" s="1070" t="s">
        <v>213</v>
      </c>
      <c r="E376" s="828">
        <v>6</v>
      </c>
      <c r="F376" s="1148">
        <v>715</v>
      </c>
      <c r="G376" s="1148" t="s">
        <v>106</v>
      </c>
      <c r="H376" s="1148" t="s">
        <v>106</v>
      </c>
      <c r="I376" s="987">
        <v>38.35</v>
      </c>
      <c r="J376" s="738">
        <f>(M376/I376)*100</f>
        <v>1.1473272490221642</v>
      </c>
      <c r="K376" s="990">
        <v>0.11</v>
      </c>
      <c r="L376" s="1000">
        <v>4</v>
      </c>
      <c r="M376" s="729">
        <f>K376*L376</f>
        <v>0.44</v>
      </c>
      <c r="N376" s="983" t="s">
        <v>220</v>
      </c>
      <c r="O376" s="831">
        <v>0.1</v>
      </c>
      <c r="P376" s="694">
        <v>43189</v>
      </c>
      <c r="Q376" s="694">
        <v>43206</v>
      </c>
      <c r="R376" s="729">
        <f>(K376-O376)/O376*100</f>
        <v>9.9999999999999947</v>
      </c>
      <c r="S376" s="795">
        <f>IF(INDEX(Historical!$D$7:$D$1442,MATCH(B376,Historical!$B$7:$B$1449,0))=0,"n/a",(INDEX(Historical!$C$7:$C$1442,MATCH(B376,Historical!$B$7:$B$1449,0))/INDEX(Historical!$D$7:$D$1442,MATCH(B376,Historical!$B$7:$B$1449,0))-1)*100)</f>
        <v>10.256410256410241</v>
      </c>
      <c r="T376" s="795">
        <f>IF(INDEX(Historical!$F$7:$F$1442,MATCH(B376,Historical!$B$7:$B$1449,0))=0,"n/a",((INDEX(Historical!$C$7:$C$1442,MATCH(B376,Historical!$B$7:$B$1449,0))/INDEX(Historical!$F$7:$F$1442,MATCH(B376,Historical!$B$7:$B$1449,0)))^(1/3)-1)*100)</f>
        <v>11.524149667113504</v>
      </c>
      <c r="U376" s="795">
        <f>IF(INDEX(Historical!$H$7:$H$1442,MATCH(B376,Historical!$B$7:$B$1449,0))=0,"n/a",((INDEX(Historical!$C$7:$C$1442,MATCH(B376,Historical!$B$7:$B$1449,0))/INDEX(Historical!$H$7:$H$1442,MATCH(B376,Historical!$B$7:$B$1449,0)))^(1/5)-1)*100)</f>
        <v>33.873214355039671</v>
      </c>
      <c r="V376" s="795" t="str">
        <f>IF(INDEX(Historical!$O$7:$O$1442,MATCH(B376,Historical!$B$7:$B$1449,0))=0,"n/a",((INDEX(Historical!$C$7:$C$1442,MATCH(B376,Historical!$B$7:$B$1449,0))/INDEX(Historical!$O$7:$O$1442,MATCH(B376,Historical!$B$7:$B$1449,0)))^(1/10)-1)*100)</f>
        <v>n/a</v>
      </c>
      <c r="W376" s="796" t="str">
        <f>IF(OR(U376&lt;=0,U376="n/a",V376&lt;=0,V376="n/a"),"n/a",U376/V376)</f>
        <v>n/a</v>
      </c>
      <c r="X376" s="797">
        <f>IF(OR(AJ376&lt;=0,AJ376="n/a",U376&lt;=0,U376="n/a"),"n/a",U376/AJ376)</f>
        <v>1.4475732630358833</v>
      </c>
      <c r="Y376" s="752"/>
      <c r="Z376" s="738">
        <f>IF(OR(AC376&lt;0.01,AC376="n/a"),"n/a",M376/AC376*100)</f>
        <v>12.324929971988796</v>
      </c>
      <c r="AA376" s="999">
        <f>IF(OR(AC376&lt;0.01,AC376="n/a"),"n/a",I376/AC376)</f>
        <v>10.742296918767508</v>
      </c>
      <c r="AB376" s="1000">
        <v>6</v>
      </c>
      <c r="AC376" s="978">
        <v>3.57</v>
      </c>
      <c r="AD376" s="978" t="s">
        <v>137</v>
      </c>
      <c r="AE376" s="978">
        <v>0.85</v>
      </c>
      <c r="AF376" s="978">
        <v>1.1599999999999999</v>
      </c>
      <c r="AG376" s="978">
        <v>9.9</v>
      </c>
      <c r="AH376" s="978">
        <v>58.699999999999996</v>
      </c>
      <c r="AI376" s="978" t="s">
        <v>137</v>
      </c>
      <c r="AJ376" s="978">
        <v>23.400000000000002</v>
      </c>
      <c r="AK376" s="978" t="s">
        <v>137</v>
      </c>
      <c r="AL376" s="991">
        <v>256.18</v>
      </c>
      <c r="AM376" s="985">
        <v>3.1</v>
      </c>
      <c r="AN376" s="978">
        <v>0.01</v>
      </c>
      <c r="AO376" s="838">
        <f>IF(U376="n/a","n/a",IF(AA376&lt;0,"n/a",IF(AA376="n/a","n/a",J376+U376-AA376)))</f>
        <v>24.278244685294325</v>
      </c>
      <c r="AP376" s="839">
        <f>IF(U376="n/a","n/a",J376+U376)</f>
        <v>35.020541604061833</v>
      </c>
      <c r="AQ376" s="1001">
        <f>IF(OR(AC376&lt;0.01,AF376="n/a"),"n/a",(I376/SQRT(22.5*AC376*(I376/AF376))-1)*100)</f>
        <v>-25.580574740878891</v>
      </c>
      <c r="AR376" s="738">
        <f>INDEX(Historical!$C$7:$C$1442,MATCH(B376,Historical!$B$7:$B$1449,0))*IF(AH376="n/a",1.03,IF(AH376&lt;0,1.01,IF(AH376&gt;10,1.1,(1+AH376/100))))</f>
        <v>0.47300000000000003</v>
      </c>
      <c r="AS376" s="999">
        <f>IF($AI376="n/a",1.03*AR376,IF($AI376&lt;0,1.01*AR376,IF($AI376&gt;10,1.1*AR376,(1+$AI376/100)*AR376)))</f>
        <v>0.48719000000000007</v>
      </c>
      <c r="AT376" s="999">
        <f>IF($AK376="n/a",1.03*AS376,IF($AK376&lt;0,1.01*AS376,IF($AK376&gt;10,1.1*AS376,(1+$AK376/100)*AS376)))</f>
        <v>0.50180570000000013</v>
      </c>
      <c r="AU376" s="999">
        <f>IF($AK376="n/a",1.03*AT376,IF($AK376&lt;0,1.01*AT376,IF($AK376&gt;10,1.1*AT376,(1+$AK376/100)*AT376)))</f>
        <v>0.51685987100000019</v>
      </c>
      <c r="AV376" s="999">
        <f>IF($AK376="n/a",1.03*AU376,IF($AK376&lt;0,1.01*AU376,IF($AK376&gt;10,1.1*AU376,(1+$AK376/100)*AU376)))</f>
        <v>0.53236566713000022</v>
      </c>
      <c r="AW376" s="738">
        <f>SUM(AR376:AV376)</f>
        <v>2.5112212381300005</v>
      </c>
      <c r="AX376" s="846">
        <f>AW376/I376*100</f>
        <v>6.5481648973402873</v>
      </c>
      <c r="AY376" s="1080">
        <v>0.62</v>
      </c>
      <c r="AZ376" s="985">
        <v>19.989999999999998</v>
      </c>
      <c r="BA376" s="985">
        <v>-24.060000000000002</v>
      </c>
      <c r="BB376" s="985">
        <v>3.02</v>
      </c>
      <c r="BC376" s="985">
        <v>-9.86</v>
      </c>
      <c r="BE376" s="700">
        <v>2013</v>
      </c>
      <c r="BF376" s="1013">
        <f>IF(BE376&gt;2008,0,IF(BE376&gt;2001,1,IF(BE376&gt;1990,2,IF(BE376&gt;1980,3,IF(BE376&gt;1973,4,IF(BE376&gt;1970,5,IF(BE376&gt;1960,6,IF(BE376&gt;1958,7,IF(BE376&gt;1953,8,9)))))))))</f>
        <v>0</v>
      </c>
      <c r="BG376" s="995">
        <v>7.0000000000000009</v>
      </c>
    </row>
    <row r="377" spans="1:59" ht="11.25" customHeight="1" x14ac:dyDescent="0.2">
      <c r="A377" s="984" t="s">
        <v>1277</v>
      </c>
      <c r="B377" s="988" t="s">
        <v>1278</v>
      </c>
      <c r="C377" s="1070" t="s">
        <v>247</v>
      </c>
      <c r="D377" s="1070" t="s">
        <v>4379</v>
      </c>
      <c r="E377" s="828">
        <v>9</v>
      </c>
      <c r="F377" s="1148">
        <v>358</v>
      </c>
      <c r="G377" s="1136" t="s">
        <v>106</v>
      </c>
      <c r="H377" s="1136" t="s">
        <v>106</v>
      </c>
      <c r="I377" s="987">
        <v>20.37</v>
      </c>
      <c r="J377" s="738">
        <f>(M377/I377)*100</f>
        <v>3.5346097201767304</v>
      </c>
      <c r="K377" s="990">
        <v>0.18</v>
      </c>
      <c r="L377" s="1000">
        <v>4</v>
      </c>
      <c r="M377" s="729">
        <f>K377*L377</f>
        <v>0.72</v>
      </c>
      <c r="N377" s="983" t="s">
        <v>152</v>
      </c>
      <c r="O377" s="831">
        <v>0.15</v>
      </c>
      <c r="P377" s="694">
        <v>43172</v>
      </c>
      <c r="Q377" s="694">
        <v>43188</v>
      </c>
      <c r="R377" s="729">
        <f>(K377-O377)/O377*100</f>
        <v>20</v>
      </c>
      <c r="S377" s="795">
        <f>IF(INDEX(Historical!$D$7:$D$1442,MATCH(B377,Historical!$B$7:$B$1449,0))=0,"n/a",(INDEX(Historical!$C$7:$C$1442,MATCH(B377,Historical!$B$7:$B$1449,0))/INDEX(Historical!$D$7:$D$1442,MATCH(B377,Historical!$B$7:$B$1449,0))-1)*100)</f>
        <v>33.333333333333329</v>
      </c>
      <c r="T377" s="795">
        <f>IF(INDEX(Historical!$F$7:$F$1442,MATCH(B377,Historical!$B$7:$B$1449,0))=0,"n/a",((INDEX(Historical!$C$7:$C$1442,MATCH(B377,Historical!$B$7:$B$1449,0))/INDEX(Historical!$F$7:$F$1442,MATCH(B377,Historical!$B$7:$B$1449,0)))^(1/3)-1)*100)</f>
        <v>25.99210498948732</v>
      </c>
      <c r="U377" s="795">
        <f>IF(INDEX(Historical!$H$7:$H$1442,MATCH(B377,Historical!$B$7:$B$1449,0))=0,"n/a",((INDEX(Historical!$C$7:$C$1442,MATCH(B377,Historical!$B$7:$B$1449,0))/INDEX(Historical!$H$7:$H$1442,MATCH(B377,Historical!$B$7:$B$1449,0)))^(1/5)-1)*100)</f>
        <v>24.573093961551741</v>
      </c>
      <c r="V377" s="795">
        <f>IF(INDEX(Historical!$O$7:$O$1442,MATCH(B377,Historical!$B$7:$B$1449,0))=0,"n/a",((INDEX(Historical!$C$7:$C$1442,MATCH(B377,Historical!$B$7:$B$1449,0))/INDEX(Historical!$O$7:$O$1442,MATCH(B377,Historical!$B$7:$B$1449,0)))^(1/10)-1)*100)</f>
        <v>13.524800372187773</v>
      </c>
      <c r="W377" s="796">
        <f>IF(OR(U377&lt;=0,U377="n/a",V377&lt;=0,V377="n/a"),"n/a",U377/V377)</f>
        <v>1.8168914353873598</v>
      </c>
      <c r="X377" s="797">
        <f>IF(OR(AJ377&lt;=0,AJ377="n/a",U377&lt;=0,U377="n/a"),"n/a",U377/AJ377)</f>
        <v>1.7064648584410933</v>
      </c>
      <c r="Y377" s="988"/>
      <c r="Z377" s="738">
        <f>IF(OR(AC377&lt;0.01,AC377="n/a"),"n/a",M377/AC377*100)</f>
        <v>55.38461538461538</v>
      </c>
      <c r="AA377" s="999">
        <f>IF(OR(AC377&lt;0.01,AC377="n/a"),"n/a",I377/AC377)</f>
        <v>15.669230769230769</v>
      </c>
      <c r="AB377" s="1000">
        <v>12</v>
      </c>
      <c r="AC377" s="978">
        <v>1.3</v>
      </c>
      <c r="AD377" s="978">
        <v>1.2</v>
      </c>
      <c r="AE377" s="978">
        <v>0.5</v>
      </c>
      <c r="AF377" s="978">
        <v>1.46</v>
      </c>
      <c r="AG377" s="978">
        <v>8.1</v>
      </c>
      <c r="AH377" s="978">
        <v>-3</v>
      </c>
      <c r="AI377" s="978">
        <v>-0.38</v>
      </c>
      <c r="AJ377" s="978">
        <v>14.399999999999999</v>
      </c>
      <c r="AK377" s="978">
        <v>13.100000000000001</v>
      </c>
      <c r="AL377" s="991">
        <v>413.71</v>
      </c>
      <c r="AM377" s="985">
        <v>0.1</v>
      </c>
      <c r="AN377" s="978">
        <v>0.18</v>
      </c>
      <c r="AO377" s="838">
        <f>IF(U377="n/a","n/a",IF(AA377&lt;0,"n/a",IF(AA377="n/a","n/a",J377+U377-AA377)))</f>
        <v>12.438472912497705</v>
      </c>
      <c r="AP377" s="839">
        <f>IF(U377="n/a","n/a",J377+U377)</f>
        <v>28.107703681728474</v>
      </c>
      <c r="AQ377" s="1001">
        <f>IF(OR(AC377&lt;0.01,AF377="n/a"),"n/a",(I377/SQRT(22.5*AC377*(I377/AF377))-1)*100)</f>
        <v>0.83446704173004704</v>
      </c>
      <c r="AR377" s="738">
        <f>INDEX(Historical!$C$7:$C$1442,MATCH(B377,Historical!$B$7:$B$1449,0))*IF(AH377="n/a",1.03,IF(AH377&lt;0,1.01,IF(AH377&gt;10,1.1,(1+AH377/100))))</f>
        <v>0.72719999999999996</v>
      </c>
      <c r="AS377" s="999">
        <f>IF($AI377="n/a",1.03*AR377,IF($AI377&lt;0,1.01*AR377,IF($AI377&gt;10,1.1*AR377,(1+$AI377/100)*AR377)))</f>
        <v>0.73447200000000001</v>
      </c>
      <c r="AT377" s="999">
        <f>IF($AK377="n/a",1.03*AS377,IF($AK377&lt;0,1.01*AS377,IF($AK377&gt;10,1.1*AS377,(1+$AK377/100)*AS377)))</f>
        <v>0.80791920000000006</v>
      </c>
      <c r="AU377" s="999">
        <f>IF($AK377="n/a",1.03*AT377,IF($AK377&lt;0,1.01*AT377,IF($AK377&gt;10,1.1*AT377,(1+$AK377/100)*AT377)))</f>
        <v>0.88871112000000019</v>
      </c>
      <c r="AV377" s="999">
        <f>IF($AK377="n/a",1.03*AU377,IF($AK377&lt;0,1.01*AU377,IF($AK377&gt;10,1.1*AU377,(1+$AK377/100)*AU377)))</f>
        <v>0.97758223200000027</v>
      </c>
      <c r="AW377" s="738">
        <f>SUM(AR377:AV377)</f>
        <v>4.1358845520000012</v>
      </c>
      <c r="AX377" s="846">
        <f>AW377/I377*100</f>
        <v>20.303802415316646</v>
      </c>
      <c r="AY377" s="1080">
        <v>0.72</v>
      </c>
      <c r="AZ377" s="985">
        <v>20.64</v>
      </c>
      <c r="BA377" s="985">
        <v>-7.5600000000000005</v>
      </c>
      <c r="BB377" s="985">
        <v>3.55</v>
      </c>
      <c r="BC377" s="985">
        <v>2.3199999999999998</v>
      </c>
      <c r="BE377" s="700">
        <v>2010</v>
      </c>
      <c r="BF377" s="1013">
        <f>IF(BE377&gt;2008,0,IF(BE377&gt;2001,1,IF(BE377&gt;1990,2,IF(BE377&gt;1980,3,IF(BE377&gt;1973,4,IF(BE377&gt;1970,5,IF(BE377&gt;1960,6,IF(BE377&gt;1958,7,IF(BE377&gt;1953,8,9)))))))))</f>
        <v>0</v>
      </c>
      <c r="BG377" s="995">
        <v>5.0999999999999996</v>
      </c>
    </row>
    <row r="378" spans="1:59" ht="11.25" customHeight="1" x14ac:dyDescent="0.2">
      <c r="A378" s="984" t="s">
        <v>4141</v>
      </c>
      <c r="B378" s="988" t="s">
        <v>4142</v>
      </c>
      <c r="C378" s="1070" t="s">
        <v>247</v>
      </c>
      <c r="D378" s="1070" t="s">
        <v>4379</v>
      </c>
      <c r="E378" s="828">
        <v>9</v>
      </c>
      <c r="F378" s="1148">
        <v>357</v>
      </c>
      <c r="G378" s="1085" t="s">
        <v>106</v>
      </c>
      <c r="H378" s="1085" t="s">
        <v>106</v>
      </c>
      <c r="I378" s="987">
        <v>20.28</v>
      </c>
      <c r="J378" s="738">
        <f>(M378/I378)*100</f>
        <v>3.3530571992110452</v>
      </c>
      <c r="K378" s="990">
        <v>0.17</v>
      </c>
      <c r="L378" s="1000">
        <v>4</v>
      </c>
      <c r="M378" s="729">
        <f>K378*L378</f>
        <v>0.68</v>
      </c>
      <c r="N378" s="983" t="s">
        <v>152</v>
      </c>
      <c r="O378" s="831">
        <v>0.14249999999999999</v>
      </c>
      <c r="P378" s="694">
        <v>43172</v>
      </c>
      <c r="Q378" s="694">
        <v>43188</v>
      </c>
      <c r="R378" s="729">
        <f>(K378-O378)/O378*100</f>
        <v>19.298245614035107</v>
      </c>
      <c r="S378" s="795">
        <f>IF(INDEX(Historical!$D$7:$D$1442,MATCH(B378,Historical!$B$7:$B$1449,0))=0,"n/a",(INDEX(Historical!$C$7:$C$1442,MATCH(B378,Historical!$B$7:$B$1449,0))/INDEX(Historical!$D$7:$D$1442,MATCH(B378,Historical!$B$7:$B$1449,0))-1)*100)</f>
        <v>33.33333333333335</v>
      </c>
      <c r="T378" s="795">
        <f>IF(INDEX(Historical!$F$7:$F$1442,MATCH(B378,Historical!$B$7:$B$1449,0))=0,"n/a",((INDEX(Historical!$C$7:$C$1442,MATCH(B378,Historical!$B$7:$B$1449,0))/INDEX(Historical!$F$7:$F$1442,MATCH(B378,Historical!$B$7:$B$1449,0)))^(1/3)-1)*100)</f>
        <v>25.99210498948732</v>
      </c>
      <c r="U378" s="795">
        <f>IF(INDEX(Historical!$H$7:$H$1442,MATCH(B378,Historical!$B$7:$B$1449,0))=0,"n/a",((INDEX(Historical!$C$7:$C$1442,MATCH(B378,Historical!$B$7:$B$1449,0))/INDEX(Historical!$H$7:$H$1442,MATCH(B378,Historical!$B$7:$B$1449,0)))^(1/5)-1)*100)</f>
        <v>24.757102288230492</v>
      </c>
      <c r="V378" s="795">
        <f>IF(INDEX(Historical!$O$7:$O$1442,MATCH(B378,Historical!$B$7:$B$1449,0))=0,"n/a",((INDEX(Historical!$C$7:$C$1442,MATCH(B378,Historical!$B$7:$B$1449,0))/INDEX(Historical!$O$7:$O$1442,MATCH(B378,Historical!$B$7:$B$1449,0)))^(1/10)-1)*100)</f>
        <v>13.749832040627785</v>
      </c>
      <c r="W378" s="796">
        <f>IF(OR(U378&lt;=0,U378="n/a",V378&lt;=0,V378="n/a"),"n/a",U378/V378)</f>
        <v>1.8005385240400464</v>
      </c>
      <c r="X378" s="797" t="str">
        <f>IF(OR(AJ378&lt;=0,AJ378="n/a",U378&lt;=0,U378="n/a"),"n/a",U378/AJ378)</f>
        <v>n/a</v>
      </c>
      <c r="Y378" s="988"/>
      <c r="Z378" s="738">
        <f>IF(OR(AC378&lt;0.01,AC378="n/a"),"n/a",M378/AC378*100)</f>
        <v>61.261261261261254</v>
      </c>
      <c r="AA378" s="999">
        <f>IF(OR(AC378&lt;0.01,AC378="n/a"),"n/a",I378/AC378)</f>
        <v>18.27027027027027</v>
      </c>
      <c r="AB378" s="1000">
        <v>12</v>
      </c>
      <c r="AC378" s="978">
        <v>1.1100000000000001</v>
      </c>
      <c r="AD378" s="978" t="s">
        <v>137</v>
      </c>
      <c r="AE378" s="978">
        <v>0.52</v>
      </c>
      <c r="AF378" s="978">
        <v>1.46</v>
      </c>
      <c r="AG378" s="978">
        <v>8.1199999999999992</v>
      </c>
      <c r="AH378" s="978" t="s">
        <v>137</v>
      </c>
      <c r="AI378" s="978" t="s">
        <v>137</v>
      </c>
      <c r="AJ378" s="978" t="s">
        <v>137</v>
      </c>
      <c r="AK378" s="978" t="s">
        <v>137</v>
      </c>
      <c r="AL378" s="991">
        <v>428.99</v>
      </c>
      <c r="AM378" s="985">
        <v>6.61</v>
      </c>
      <c r="AN378" s="978">
        <v>0.17699999999999999</v>
      </c>
      <c r="AO378" s="838">
        <f>IF(U378="n/a","n/a",IF(AA378&lt;0,"n/a",IF(AA378="n/a","n/a",J378+U378-AA378)))</f>
        <v>9.8398892171712653</v>
      </c>
      <c r="AP378" s="839">
        <f>IF(U378="n/a","n/a",J378+U378)</f>
        <v>28.110159487441535</v>
      </c>
      <c r="AQ378" s="1001">
        <f>IF(OR(AC378&lt;0.01,AF378="n/a"),"n/a",(I378/SQRT(22.5*AC378*(I378/AF378))-1)*100)</f>
        <v>8.8823924028829104</v>
      </c>
      <c r="AR378" s="738">
        <f>INDEX(Historical!$C$7:$C$1442,MATCH(B378,Historical!$B$7:$B$1449,0))*IF(AH378="n/a",1.03,IF(AH378&lt;0,1.01,IF(AH378&gt;10,1.1,(1+AH378/100))))</f>
        <v>0.70040000000000002</v>
      </c>
      <c r="AS378" s="999">
        <f>IF($AI378="n/a",1.03*AR378,IF($AI378&lt;0,1.01*AR378,IF($AI378&gt;10,1.1*AR378,(1+$AI378/100)*AR378)))</f>
        <v>0.72141200000000005</v>
      </c>
      <c r="AT378" s="999">
        <f>IF($AK378="n/a",1.03*AS378,IF($AK378&lt;0,1.01*AS378,IF($AK378&gt;10,1.1*AS378,(1+$AK378/100)*AS378)))</f>
        <v>0.74305436000000002</v>
      </c>
      <c r="AU378" s="999">
        <f>IF($AK378="n/a",1.03*AT378,IF($AK378&lt;0,1.01*AT378,IF($AK378&gt;10,1.1*AT378,(1+$AK378/100)*AT378)))</f>
        <v>0.7653459908000001</v>
      </c>
      <c r="AV378" s="999">
        <f>IF($AK378="n/a",1.03*AU378,IF($AK378&lt;0,1.01*AU378,IF($AK378&gt;10,1.1*AU378,(1+$AK378/100)*AU378)))</f>
        <v>0.7883063705240001</v>
      </c>
      <c r="AW378" s="738">
        <f>SUM(AR378:AV378)</f>
        <v>3.7185187213240001</v>
      </c>
      <c r="AX378" s="846">
        <f>AW378/I378*100</f>
        <v>18.335891130788955</v>
      </c>
      <c r="AY378" s="1080">
        <v>0.39</v>
      </c>
      <c r="AZ378" s="985">
        <v>17.770034843205586</v>
      </c>
      <c r="BA378" s="985">
        <v>-7.818181818181813</v>
      </c>
      <c r="BB378" s="985">
        <v>1.7051153460381219</v>
      </c>
      <c r="BC378" s="985">
        <v>1.0463378176382765</v>
      </c>
      <c r="BE378" s="700">
        <v>2010</v>
      </c>
      <c r="BF378" s="1013">
        <f>IF(BE378&gt;2008,0,IF(BE378&gt;2001,1,IF(BE378&gt;1990,2,IF(BE378&gt;1980,3,IF(BE378&gt;1973,4,IF(BE378&gt;1970,5,IF(BE378&gt;1960,6,IF(BE378&gt;1958,7,IF(BE378&gt;1953,8,9)))))))))</f>
        <v>0</v>
      </c>
      <c r="BG378" s="995">
        <v>5.04</v>
      </c>
    </row>
    <row r="379" spans="1:59" ht="11.25" customHeight="1" x14ac:dyDescent="0.2">
      <c r="A379" s="984" t="s">
        <v>4242</v>
      </c>
      <c r="B379" s="988" t="s">
        <v>4243</v>
      </c>
      <c r="C379" s="1070" t="s">
        <v>108</v>
      </c>
      <c r="D379" s="1070" t="s">
        <v>4401</v>
      </c>
      <c r="E379" s="828">
        <v>7</v>
      </c>
      <c r="F379" s="1148">
        <v>612</v>
      </c>
      <c r="G379" s="1273" t="s">
        <v>37</v>
      </c>
      <c r="H379" s="1273" t="s">
        <v>37</v>
      </c>
      <c r="I379" s="987">
        <v>23</v>
      </c>
      <c r="J379" s="738">
        <f>(M379/I379)*100</f>
        <v>1.7391304347826086</v>
      </c>
      <c r="K379" s="990">
        <v>0.1</v>
      </c>
      <c r="L379" s="1000">
        <v>4</v>
      </c>
      <c r="M379" s="729">
        <f>K379*L379</f>
        <v>0.4</v>
      </c>
      <c r="N379" s="983" t="s">
        <v>146</v>
      </c>
      <c r="O379" s="831">
        <v>7.0000000000000007E-2</v>
      </c>
      <c r="P379" s="973">
        <v>43265</v>
      </c>
      <c r="Q379" s="973">
        <v>43282</v>
      </c>
      <c r="R379" s="729">
        <f>(K379-O379)/O379*100</f>
        <v>42.857142857142847</v>
      </c>
      <c r="S379" s="795">
        <f>IF(INDEX(Historical!$D$7:$D$1442,MATCH(B379,Historical!$B$7:$B$1449,0))=0,"n/a",(INDEX(Historical!$C$7:$C$1442,MATCH(B379,Historical!$B$7:$B$1449,0))/INDEX(Historical!$D$7:$D$1442,MATCH(B379,Historical!$B$7:$B$1449,0))-1)*100)</f>
        <v>27.011640243264658</v>
      </c>
      <c r="T379" s="795">
        <f>IF(INDEX(Historical!$F$7:$F$1442,MATCH(B379,Historical!$B$7:$B$1449,0))=0,"n/a",((INDEX(Historical!$C$7:$C$1442,MATCH(B379,Historical!$B$7:$B$1449,0))/INDEX(Historical!$F$7:$F$1442,MATCH(B379,Historical!$B$7:$B$1449,0)))^(1/3)-1)*100)</f>
        <v>22.117582920133039</v>
      </c>
      <c r="U379" s="795">
        <f>IF(INDEX(Historical!$H$7:$H$1442,MATCH(B379,Historical!$B$7:$B$1449,0))=0,"n/a",((INDEX(Historical!$C$7:$C$1442,MATCH(B379,Historical!$B$7:$B$1449,0))/INDEX(Historical!$H$7:$H$1442,MATCH(B379,Historical!$B$7:$B$1449,0)))^(1/5)-1)*100)</f>
        <v>14.534932318460857</v>
      </c>
      <c r="V379" s="795">
        <f>IF(INDEX(Historical!$O$7:$O$1442,MATCH(B379,Historical!$B$7:$B$1449,0))=0,"n/a",((INDEX(Historical!$C$7:$C$1442,MATCH(B379,Historical!$B$7:$B$1449,0))/INDEX(Historical!$O$7:$O$1442,MATCH(B379,Historical!$B$7:$B$1449,0)))^(1/10)-1)*100)</f>
        <v>-5.7330715177196012</v>
      </c>
      <c r="W379" s="796" t="str">
        <f>IF(OR(U379&lt;=0,U379="n/a",V379&lt;=0,V379="n/a"),"n/a",U379/V379)</f>
        <v>n/a</v>
      </c>
      <c r="X379" s="797">
        <f>IF(OR(AJ379&lt;=0,AJ379="n/a",U379&lt;=0,U379="n/a"),"n/a",U379/AJ379)</f>
        <v>0.29723787972312593</v>
      </c>
      <c r="Y379" s="764"/>
      <c r="Z379" s="738">
        <f>IF(OR(AC379&lt;0.01,AC379="n/a"),"n/a",M379/AC379*100)</f>
        <v>24.539877300613501</v>
      </c>
      <c r="AA379" s="999">
        <f>IF(OR(AC379&lt;0.01,AC379="n/a"),"n/a",I379/AC379)</f>
        <v>14.110429447852761</v>
      </c>
      <c r="AB379" s="1000">
        <v>12</v>
      </c>
      <c r="AC379" s="978">
        <v>1.63</v>
      </c>
      <c r="AD379" s="978" t="s">
        <v>137</v>
      </c>
      <c r="AE379" s="978">
        <v>2.4900000000000002</v>
      </c>
      <c r="AF379" s="978">
        <v>1.46</v>
      </c>
      <c r="AG379" s="978">
        <v>6.2</v>
      </c>
      <c r="AH379" s="978">
        <v>3.8</v>
      </c>
      <c r="AI379" s="978" t="s">
        <v>137</v>
      </c>
      <c r="AJ379" s="978">
        <v>48.9</v>
      </c>
      <c r="AK379" s="978" t="s">
        <v>137</v>
      </c>
      <c r="AL379" s="991">
        <v>138.91999999999999</v>
      </c>
      <c r="AM379" s="985">
        <v>0.89999999999999991</v>
      </c>
      <c r="AN379" s="978">
        <v>0.52</v>
      </c>
      <c r="AO379" s="838">
        <f>IF(U379="n/a","n/a",IF(AA379&lt;0,"n/a",IF(AA379="n/a","n/a",J379+U379-AA379)))</f>
        <v>2.1636333053907055</v>
      </c>
      <c r="AP379" s="839">
        <f>IF(U379="n/a","n/a",J379+U379)</f>
        <v>16.274062753243467</v>
      </c>
      <c r="AQ379" s="1001">
        <f>IF(OR(AC379&lt;0.01,AF379="n/a"),"n/a",(I379/SQRT(22.5*AC379*(I379/AF379))-1)*100)</f>
        <v>-4.3124831226024618</v>
      </c>
      <c r="AR379" s="738">
        <f>INDEX(Historical!$C$7:$C$1442,MATCH(B379,Historical!$B$7:$B$1449,0))*IF(AH379="n/a",1.03,IF(AH379&lt;0,1.01,IF(AH379&gt;10,1.1,(1+AH379/100))))</f>
        <v>0.35292000000000001</v>
      </c>
      <c r="AS379" s="999">
        <f>IF($AI379="n/a",1.03*AR379,IF($AI379&lt;0,1.01*AR379,IF($AI379&gt;10,1.1*AR379,(1+$AI379/100)*AR379)))</f>
        <v>0.36350760000000004</v>
      </c>
      <c r="AT379" s="999">
        <f>IF($AK379="n/a",1.03*AS379,IF($AK379&lt;0,1.01*AS379,IF($AK379&gt;10,1.1*AS379,(1+$AK379/100)*AS379)))</f>
        <v>0.37441282800000003</v>
      </c>
      <c r="AU379" s="999">
        <f>IF($AK379="n/a",1.03*AT379,IF($AK379&lt;0,1.01*AT379,IF($AK379&gt;10,1.1*AT379,(1+$AK379/100)*AT379)))</f>
        <v>0.38564521284000003</v>
      </c>
      <c r="AV379" s="999">
        <f>IF($AK379="n/a",1.03*AU379,IF($AK379&lt;0,1.01*AU379,IF($AK379&gt;10,1.1*AU379,(1+$AK379/100)*AU379)))</f>
        <v>0.39721456922520004</v>
      </c>
      <c r="AW379" s="738">
        <f>SUM(AR379:AV379)</f>
        <v>1.8737002100652003</v>
      </c>
      <c r="AX379" s="846">
        <f>AW379/I379*100</f>
        <v>8.1465226524573922</v>
      </c>
      <c r="AY379" s="1080">
        <v>0.31</v>
      </c>
      <c r="AZ379" s="985">
        <v>19.600000000000001</v>
      </c>
      <c r="BA379" s="985">
        <v>-7.5600000000000005</v>
      </c>
      <c r="BB379" s="985">
        <v>2.0500000000000003</v>
      </c>
      <c r="BC379" s="985">
        <v>3.82</v>
      </c>
      <c r="BE379" s="700">
        <v>2012</v>
      </c>
      <c r="BF379" s="1013">
        <f>IF(BE379&gt;2008,0,IF(BE379&gt;2001,1,IF(BE379&gt;1990,2,IF(BE379&gt;1980,3,IF(BE379&gt;1973,4,IF(BE379&gt;1970,5,IF(BE379&gt;1960,6,IF(BE379&gt;1958,7,IF(BE379&gt;1953,8,9)))))))))</f>
        <v>0</v>
      </c>
      <c r="BG379" s="995">
        <v>0.4</v>
      </c>
    </row>
    <row r="380" spans="1:59" ht="11.25" customHeight="1" x14ac:dyDescent="0.2">
      <c r="A380" s="984" t="s">
        <v>613</v>
      </c>
      <c r="B380" s="988" t="s">
        <v>614</v>
      </c>
      <c r="C380" s="1070" t="s">
        <v>123</v>
      </c>
      <c r="D380" s="1070" t="s">
        <v>4233</v>
      </c>
      <c r="E380" s="828">
        <v>14</v>
      </c>
      <c r="F380" s="1148">
        <v>268</v>
      </c>
      <c r="G380" s="1089" t="s">
        <v>37</v>
      </c>
      <c r="H380" s="1089" t="s">
        <v>37</v>
      </c>
      <c r="I380" s="987">
        <v>41.49</v>
      </c>
      <c r="J380" s="738">
        <f>(M380/I380)*100</f>
        <v>2.1691973969631237</v>
      </c>
      <c r="K380" s="990">
        <v>0.22500000000000001</v>
      </c>
      <c r="L380" s="1000">
        <v>4</v>
      </c>
      <c r="M380" s="729">
        <f>K380*L380</f>
        <v>0.9</v>
      </c>
      <c r="N380" s="983" t="s">
        <v>210</v>
      </c>
      <c r="O380" s="835">
        <v>0.22</v>
      </c>
      <c r="P380" s="973">
        <v>43328</v>
      </c>
      <c r="Q380" s="973">
        <v>43343</v>
      </c>
      <c r="R380" s="729">
        <f>(K380-O380)/O380*100</f>
        <v>2.2727272727272747</v>
      </c>
      <c r="S380" s="795">
        <f>IF(INDEX(Historical!$D$7:$D$1442,MATCH(B380,Historical!$B$7:$B$1449,0))=0,"n/a",(INDEX(Historical!$C$7:$C$1442,MATCH(B380,Historical!$B$7:$B$1449,0))/INDEX(Historical!$D$7:$D$1442,MATCH(B380,Historical!$B$7:$B$1449,0))-1)*100)</f>
        <v>3.488372093023262</v>
      </c>
      <c r="T380" s="795">
        <f>IF(INDEX(Historical!$F$7:$F$1442,MATCH(B380,Historical!$B$7:$B$1449,0))=0,"n/a",((INDEX(Historical!$C$7:$C$1442,MATCH(B380,Historical!$B$7:$B$1449,0))/INDEX(Historical!$F$7:$F$1442,MATCH(B380,Historical!$B$7:$B$1449,0)))^(1/3)-1)*100)</f>
        <v>4.4957116445886403</v>
      </c>
      <c r="U380" s="795">
        <f>IF(INDEX(Historical!$H$7:$H$1442,MATCH(B380,Historical!$B$7:$B$1449,0))=0,"n/a",((INDEX(Historical!$C$7:$C$1442,MATCH(B380,Historical!$B$7:$B$1449,0))/INDEX(Historical!$H$7:$H$1442,MATCH(B380,Historical!$B$7:$B$1449,0)))^(1/5)-1)*100)</f>
        <v>4.9200269147087194</v>
      </c>
      <c r="V380" s="795">
        <f>IF(INDEX(Historical!$O$7:$O$1442,MATCH(B380,Historical!$B$7:$B$1449,0))=0,"n/a",((INDEX(Historical!$C$7:$C$1442,MATCH(B380,Historical!$B$7:$B$1449,0))/INDEX(Historical!$O$7:$O$1442,MATCH(B380,Historical!$B$7:$B$1449,0)))^(1/10)-1)*100)</f>
        <v>5.9356169611174403</v>
      </c>
      <c r="W380" s="796">
        <f>IF(OR(U380&lt;=0,U380="n/a",V380&lt;=0,V380="n/a"),"n/a",U380/V380)</f>
        <v>0.82889899178778448</v>
      </c>
      <c r="X380" s="797" t="str">
        <f>IF(OR(AJ380&lt;=0,AJ380="n/a",U380&lt;=0,U380="n/a"),"n/a",U380/AJ380)</f>
        <v>n/a</v>
      </c>
      <c r="Y380" s="989" t="s">
        <v>4266</v>
      </c>
      <c r="Z380" s="738" t="str">
        <f>IF(OR(AC380&lt;0.01,AC380="n/a"),"n/a",M380/AC380*100)</f>
        <v>n/a</v>
      </c>
      <c r="AA380" s="999" t="str">
        <f>IF(OR(AC380&lt;0.01,AC380="n/a"),"n/a",I380/AC380)</f>
        <v>n/a</v>
      </c>
      <c r="AB380" s="1000">
        <v>3</v>
      </c>
      <c r="AC380" s="978">
        <v>-1.66</v>
      </c>
      <c r="AD380" s="978" t="s">
        <v>137</v>
      </c>
      <c r="AE380" s="978">
        <v>0.81</v>
      </c>
      <c r="AF380" s="978">
        <v>2.0299999999999998</v>
      </c>
      <c r="AG380" s="978">
        <v>-1.7000000000000002</v>
      </c>
      <c r="AH380" s="978">
        <v>-202.2</v>
      </c>
      <c r="AI380" s="978" t="s">
        <v>137</v>
      </c>
      <c r="AJ380" s="978">
        <v>-27.3</v>
      </c>
      <c r="AK380" s="978" t="s">
        <v>137</v>
      </c>
      <c r="AL380" s="991">
        <v>437.72</v>
      </c>
      <c r="AM380" s="985">
        <v>1.3</v>
      </c>
      <c r="AN380" s="978">
        <v>0.39</v>
      </c>
      <c r="AO380" s="838" t="str">
        <f>IF(U380="n/a","n/a",IF(AA380&lt;0,"n/a",IF(AA380="n/a","n/a",J380+U380-AA380)))</f>
        <v>n/a</v>
      </c>
      <c r="AP380" s="839">
        <f>IF(U380="n/a","n/a",J380+U380)</f>
        <v>7.0892243116718436</v>
      </c>
      <c r="AQ380" s="1001" t="str">
        <f>IF(OR(AC380&lt;0.01,AF380="n/a"),"n/a",(I380/SQRT(22.5*AC380*(I380/AF380))-1)*100)</f>
        <v>n/a</v>
      </c>
      <c r="AR380" s="738">
        <f>INDEX(Historical!$C$7:$C$1442,MATCH(B380,Historical!$B$7:$B$1449,0))*IF(AH380="n/a",1.03,IF(AH380&lt;0,1.01,IF(AH380&gt;10,1.1,(1+AH380/100))))</f>
        <v>0.89890000000000003</v>
      </c>
      <c r="AS380" s="999">
        <f>IF($AI380="n/a",1.03*AR380,IF($AI380&lt;0,1.01*AR380,IF($AI380&gt;10,1.1*AR380,(1+$AI380/100)*AR380)))</f>
        <v>0.92586700000000011</v>
      </c>
      <c r="AT380" s="999">
        <f>IF($AK380="n/a",1.03*AS380,IF($AK380&lt;0,1.01*AS380,IF($AK380&gt;10,1.1*AS380,(1+$AK380/100)*AS380)))</f>
        <v>0.95364301000000018</v>
      </c>
      <c r="AU380" s="999">
        <f>IF($AK380="n/a",1.03*AT380,IF($AK380&lt;0,1.01*AT380,IF($AK380&gt;10,1.1*AT380,(1+$AK380/100)*AT380)))</f>
        <v>0.98225230030000021</v>
      </c>
      <c r="AV380" s="999">
        <f>IF($AK380="n/a",1.03*AU380,IF($AK380&lt;0,1.01*AU380,IF($AK380&gt;10,1.1*AU380,(1+$AK380/100)*AU380)))</f>
        <v>1.0117198693090002</v>
      </c>
      <c r="AW380" s="738">
        <f>SUM(AR380:AV380)</f>
        <v>4.772382179609</v>
      </c>
      <c r="AX380" s="846">
        <f>AW380/I380*100</f>
        <v>11.502487779245602</v>
      </c>
      <c r="AY380" s="1080">
        <v>0.87</v>
      </c>
      <c r="AZ380" s="985">
        <v>35.809999999999995</v>
      </c>
      <c r="BA380" s="985">
        <v>-5.7799999999999994</v>
      </c>
      <c r="BB380" s="985">
        <v>0.32</v>
      </c>
      <c r="BC380" s="985">
        <v>9.0399999999999991</v>
      </c>
      <c r="BE380" s="700">
        <v>2005</v>
      </c>
      <c r="BF380" s="1013">
        <f>IF(BE380&gt;2008,0,IF(BE380&gt;2001,1,IF(BE380&gt;1990,2,IF(BE380&gt;1980,3,IF(BE380&gt;1973,4,IF(BE380&gt;1970,5,IF(BE380&gt;1960,6,IF(BE380&gt;1958,7,IF(BE380&gt;1953,8,9)))))))))</f>
        <v>1</v>
      </c>
      <c r="BG380" s="995">
        <v>-0.89999999999999991</v>
      </c>
    </row>
    <row r="381" spans="1:59" ht="11.25" customHeight="1" x14ac:dyDescent="0.2">
      <c r="A381" s="984" t="s">
        <v>1321</v>
      </c>
      <c r="B381" s="988" t="s">
        <v>1322</v>
      </c>
      <c r="C381" s="1070" t="s">
        <v>112</v>
      </c>
      <c r="D381" s="1070" t="s">
        <v>213</v>
      </c>
      <c r="E381" s="828">
        <v>7</v>
      </c>
      <c r="F381" s="1148">
        <v>607</v>
      </c>
      <c r="G381" s="1273" t="s">
        <v>106</v>
      </c>
      <c r="H381" s="1273" t="s">
        <v>106</v>
      </c>
      <c r="I381" s="987">
        <v>69.59</v>
      </c>
      <c r="J381" s="738">
        <f>(M381/I381)*100</f>
        <v>1.7818652105187527</v>
      </c>
      <c r="K381" s="990">
        <v>0.31</v>
      </c>
      <c r="L381" s="1000">
        <v>4</v>
      </c>
      <c r="M381" s="729">
        <f>K381*L381</f>
        <v>1.24</v>
      </c>
      <c r="N381" s="983" t="s">
        <v>149</v>
      </c>
      <c r="O381" s="831">
        <v>0.30249999999999999</v>
      </c>
      <c r="P381" s="973">
        <v>43251</v>
      </c>
      <c r="Q381" s="973">
        <v>43266</v>
      </c>
      <c r="R381" s="729">
        <f>(K381-O381)/O381*100</f>
        <v>2.4793388429752086</v>
      </c>
      <c r="S381" s="795">
        <f>IF(INDEX(Historical!$D$7:$D$1442,MATCH(B381,Historical!$B$7:$B$1449,0))=0,"n/a",(INDEX(Historical!$C$7:$C$1442,MATCH(B381,Historical!$B$7:$B$1449,0))/INDEX(Historical!$D$7:$D$1442,MATCH(B381,Historical!$B$7:$B$1449,0))-1)*100)</f>
        <v>2.4948024948024949</v>
      </c>
      <c r="T381" s="795">
        <f>IF(INDEX(Historical!$F$7:$F$1442,MATCH(B381,Historical!$B$7:$B$1449,0))=0,"n/a",((INDEX(Historical!$C$7:$C$1442,MATCH(B381,Historical!$B$7:$B$1449,0))/INDEX(Historical!$F$7:$F$1442,MATCH(B381,Historical!$B$7:$B$1449,0)))^(1/3)-1)*100)</f>
        <v>2.9365230715279633</v>
      </c>
      <c r="U381" s="795">
        <f>IF(INDEX(Historical!$H$7:$H$1442,MATCH(B381,Historical!$B$7:$B$1449,0))=0,"n/a",((INDEX(Historical!$C$7:$C$1442,MATCH(B381,Historical!$B$7:$B$1449,0))/INDEX(Historical!$H$7:$H$1442,MATCH(B381,Historical!$B$7:$B$1449,0)))^(1/5)-1)*100)</f>
        <v>4.2695227128344726</v>
      </c>
      <c r="V381" s="795" t="str">
        <f>IF(INDEX(Historical!$O$7:$O$1442,MATCH(B381,Historical!$B$7:$B$1449,0))=0,"n/a",((INDEX(Historical!$C$7:$C$1442,MATCH(B381,Historical!$B$7:$B$1449,0))/INDEX(Historical!$O$7:$O$1442,MATCH(B381,Historical!$B$7:$B$1449,0)))^(1/10)-1)*100)</f>
        <v>n/a</v>
      </c>
      <c r="W381" s="796" t="str">
        <f>IF(OR(U381&lt;=0,U381="n/a",V381&lt;=0,V381="n/a"),"n/a",U381/V381)</f>
        <v>n/a</v>
      </c>
      <c r="X381" s="797" t="str">
        <f>IF(OR(AJ381&lt;=0,AJ381="n/a",U381&lt;=0,U381="n/a"),"n/a",U381/AJ381)</f>
        <v>n/a</v>
      </c>
      <c r="Y381" s="742"/>
      <c r="Z381" s="738">
        <f>IF(OR(AC381&lt;0.01,AC381="n/a"),"n/a",M381/AC381*100)</f>
        <v>28.571428571428569</v>
      </c>
      <c r="AA381" s="999">
        <f>IF(OR(AC381&lt;0.01,AC381="n/a"),"n/a",I381/AC381)</f>
        <v>16.034562211981569</v>
      </c>
      <c r="AB381" s="1000">
        <v>12</v>
      </c>
      <c r="AC381" s="978">
        <v>4.34</v>
      </c>
      <c r="AD381" s="978">
        <v>1.07</v>
      </c>
      <c r="AE381" s="978">
        <v>0.36</v>
      </c>
      <c r="AF381" s="978">
        <v>2.0699999999999998</v>
      </c>
      <c r="AG381" s="978">
        <v>5.8999999999999995</v>
      </c>
      <c r="AH381" s="978">
        <v>101.69999999999999</v>
      </c>
      <c r="AI381" s="978">
        <v>73.36</v>
      </c>
      <c r="AJ381" s="978">
        <v>-2.1</v>
      </c>
      <c r="AK381" s="978">
        <v>15</v>
      </c>
      <c r="AL381" s="991">
        <v>1140</v>
      </c>
      <c r="AM381" s="985">
        <v>1.6</v>
      </c>
      <c r="AN381" s="978">
        <v>0.53</v>
      </c>
      <c r="AO381" s="838">
        <f>IF(U381="n/a","n/a",IF(AA381&lt;0,"n/a",IF(AA381="n/a","n/a",J381+U381-AA381)))</f>
        <v>-9.9831742886283443</v>
      </c>
      <c r="AP381" s="839">
        <f>IF(U381="n/a","n/a",J381+U381)</f>
        <v>6.0513879233532251</v>
      </c>
      <c r="AQ381" s="1001">
        <f>IF(OR(AC381&lt;0.01,AF381="n/a"),"n/a",(I381/SQRT(22.5*AC381*(I381/AF381))-1)*100)</f>
        <v>21.456976889032788</v>
      </c>
      <c r="AR381" s="738">
        <f>INDEX(Historical!$C$7:$C$1442,MATCH(B381,Historical!$B$7:$B$1449,0))*IF(AH381="n/a",1.03,IF(AH381&lt;0,1.01,IF(AH381&gt;10,1.1,(1+AH381/100))))</f>
        <v>1.35575</v>
      </c>
      <c r="AS381" s="999">
        <f>IF($AI381="n/a",1.03*AR381,IF($AI381&lt;0,1.01*AR381,IF($AI381&gt;10,1.1*AR381,(1+$AI381/100)*AR381)))</f>
        <v>1.4913250000000002</v>
      </c>
      <c r="AT381" s="999">
        <f>IF($AK381="n/a",1.03*AS381,IF($AK381&lt;0,1.01*AS381,IF($AK381&gt;10,1.1*AS381,(1+$AK381/100)*AS381)))</f>
        <v>1.6404575000000003</v>
      </c>
      <c r="AU381" s="999">
        <f>IF($AK381="n/a",1.03*AT381,IF($AK381&lt;0,1.01*AT381,IF($AK381&gt;10,1.1*AT381,(1+$AK381/100)*AT381)))</f>
        <v>1.8045032500000004</v>
      </c>
      <c r="AV381" s="999">
        <f>IF($AK381="n/a",1.03*AU381,IF($AK381&lt;0,1.01*AU381,IF($AK381&gt;10,1.1*AU381,(1+$AK381/100)*AU381)))</f>
        <v>1.9849535750000007</v>
      </c>
      <c r="AW381" s="738">
        <f>SUM(AR381:AV381)</f>
        <v>8.2769893250000024</v>
      </c>
      <c r="AX381" s="846">
        <f>AW381/I381*100</f>
        <v>11.893934940364998</v>
      </c>
      <c r="AY381" s="1080">
        <v>1.04</v>
      </c>
      <c r="AZ381" s="985">
        <v>24.54</v>
      </c>
      <c r="BA381" s="985">
        <v>-20.34</v>
      </c>
      <c r="BB381" s="985">
        <v>7.9699999999999989</v>
      </c>
      <c r="BC381" s="985">
        <v>7.23</v>
      </c>
      <c r="BE381" s="700">
        <v>2012</v>
      </c>
      <c r="BF381" s="1013">
        <f>IF(BE381&gt;2008,0,IF(BE381&gt;2001,1,IF(BE381&gt;1990,2,IF(BE381&gt;1980,3,IF(BE381&gt;1973,4,IF(BE381&gt;1970,5,IF(BE381&gt;1960,6,IF(BE381&gt;1958,7,IF(BE381&gt;1953,8,9)))))))))</f>
        <v>0</v>
      </c>
      <c r="BG381" s="995">
        <v>2</v>
      </c>
    </row>
    <row r="382" spans="1:59" ht="11.25" customHeight="1" x14ac:dyDescent="0.2">
      <c r="A382" s="984" t="s">
        <v>3872</v>
      </c>
      <c r="B382" s="988" t="s">
        <v>3873</v>
      </c>
      <c r="C382" s="1070" t="s">
        <v>108</v>
      </c>
      <c r="D382" s="1070" t="s">
        <v>4401</v>
      </c>
      <c r="E382" s="828">
        <v>6</v>
      </c>
      <c r="F382" s="1148">
        <v>775</v>
      </c>
      <c r="G382" s="1118" t="s">
        <v>115</v>
      </c>
      <c r="H382" s="1118" t="s">
        <v>115</v>
      </c>
      <c r="I382" s="987">
        <v>22.16</v>
      </c>
      <c r="J382" s="738">
        <f>(M382/I382)*100</f>
        <v>3.2490974729241873</v>
      </c>
      <c r="K382" s="990">
        <v>0.18</v>
      </c>
      <c r="L382" s="1000">
        <v>4</v>
      </c>
      <c r="M382" s="729">
        <f>K382*L382</f>
        <v>0.72</v>
      </c>
      <c r="N382" s="983" t="s">
        <v>107</v>
      </c>
      <c r="O382" s="831">
        <v>0.15</v>
      </c>
      <c r="P382" s="973">
        <v>43500</v>
      </c>
      <c r="Q382" s="973">
        <v>43511</v>
      </c>
      <c r="R382" s="729">
        <f>(K382-O382)/O382*100</f>
        <v>20</v>
      </c>
      <c r="S382" s="795">
        <f>IF(INDEX(Historical!$D$7:$D$1442,MATCH(B382,Historical!$B$7:$B$1449,0))=0,"n/a",(INDEX(Historical!$C$7:$C$1442,MATCH(B382,Historical!$B$7:$B$1449,0))/INDEX(Historical!$D$7:$D$1442,MATCH(B382,Historical!$B$7:$B$1449,0))-1)*100)</f>
        <v>42.857142857142861</v>
      </c>
      <c r="T382" s="795">
        <f>IF(INDEX(Historical!$F$7:$F$1442,MATCH(B382,Historical!$B$7:$B$1449,0))=0,"n/a",((INDEX(Historical!$C$7:$C$1442,MATCH(B382,Historical!$B$7:$B$1449,0))/INDEX(Historical!$F$7:$F$1442,MATCH(B382,Historical!$B$7:$B$1449,0)))^(1/3)-1)*100)</f>
        <v>32.147606301246</v>
      </c>
      <c r="U382" s="795" t="str">
        <f>IF(INDEX(Historical!$H$7:$H$1442,MATCH(B382,Historical!$B$7:$B$1449,0))=0,"n/a",((INDEX(Historical!$C$7:$C$1442,MATCH(B382,Historical!$B$7:$B$1449,0))/INDEX(Historical!$H$7:$H$1442,MATCH(B382,Historical!$B$7:$B$1449,0)))^(1/5)-1)*100)</f>
        <v>n/a</v>
      </c>
      <c r="V382" s="795">
        <f>IF(INDEX(Historical!$O$7:$O$1442,MATCH(B382,Historical!$B$7:$B$1449,0))=0,"n/a",((INDEX(Historical!$C$7:$C$1442,MATCH(B382,Historical!$B$7:$B$1449,0))/INDEX(Historical!$O$7:$O$1442,MATCH(B382,Historical!$B$7:$B$1449,0)))^(1/10)-1)*100)</f>
        <v>5.8442410876291984</v>
      </c>
      <c r="W382" s="796" t="str">
        <f>IF(OR(U382&lt;=0,U382="n/a",V382&lt;=0,V382="n/a"),"n/a",U382/V382)</f>
        <v>n/a</v>
      </c>
      <c r="X382" s="797" t="str">
        <f>IF(OR(AJ382&lt;=0,AJ382="n/a",U382&lt;=0,U382="n/a"),"n/a",U382/AJ382)</f>
        <v>n/a</v>
      </c>
      <c r="Y382" s="989"/>
      <c r="Z382" s="738">
        <f>IF(OR(AC382&lt;0.01,AC382="n/a"),"n/a",M382/AC382*100)</f>
        <v>44.171779141104295</v>
      </c>
      <c r="AA382" s="999">
        <f>IF(OR(AC382&lt;0.01,AC382="n/a"),"n/a",I382/AC382)</f>
        <v>13.595092024539879</v>
      </c>
      <c r="AB382" s="1000">
        <v>12</v>
      </c>
      <c r="AC382" s="978">
        <v>1.63</v>
      </c>
      <c r="AD382" s="978">
        <v>1.7</v>
      </c>
      <c r="AE382" s="978">
        <v>4.4000000000000004</v>
      </c>
      <c r="AF382" s="978">
        <v>1.55</v>
      </c>
      <c r="AG382" s="978">
        <v>10.4</v>
      </c>
      <c r="AH382" s="978">
        <v>16.7</v>
      </c>
      <c r="AI382" s="978">
        <v>14.06</v>
      </c>
      <c r="AJ382" s="978">
        <v>8.9</v>
      </c>
      <c r="AK382" s="978">
        <v>8</v>
      </c>
      <c r="AL382" s="991">
        <v>529.17999999999995</v>
      </c>
      <c r="AM382" s="985">
        <v>0.3</v>
      </c>
      <c r="AN382" s="978">
        <v>0.35</v>
      </c>
      <c r="AO382" s="838" t="str">
        <f>IF(U382="n/a","n/a",IF(AA382&lt;0,"n/a",IF(AA382="n/a","n/a",J382+U382-AA382)))</f>
        <v>n/a</v>
      </c>
      <c r="AP382" s="839" t="str">
        <f>IF(U382="n/a","n/a",J382+U382)</f>
        <v>n/a</v>
      </c>
      <c r="AQ382" s="1001">
        <f>IF(OR(AC382&lt;0.01,AF382="n/a"),"n/a",(I382/SQRT(22.5*AC382*(I382/AF382))-1)*100)</f>
        <v>-3.224446066542852</v>
      </c>
      <c r="AR382" s="738">
        <f>INDEX(Historical!$C$7:$C$1442,MATCH(B382,Historical!$B$7:$B$1449,0))*IF(AH382="n/a",1.03,IF(AH382&lt;0,1.01,IF(AH382&gt;10,1.1,(1+AH382/100))))</f>
        <v>0.66</v>
      </c>
      <c r="AS382" s="999">
        <f>IF($AI382="n/a",1.03*AR382,IF($AI382&lt;0,1.01*AR382,IF($AI382&gt;10,1.1*AR382,(1+$AI382/100)*AR382)))</f>
        <v>0.72600000000000009</v>
      </c>
      <c r="AT382" s="999">
        <f>IF($AK382="n/a",1.03*AS382,IF($AK382&lt;0,1.01*AS382,IF($AK382&gt;10,1.1*AS382,(1+$AK382/100)*AS382)))</f>
        <v>0.78408000000000011</v>
      </c>
      <c r="AU382" s="999">
        <f>IF($AK382="n/a",1.03*AT382,IF($AK382&lt;0,1.01*AT382,IF($AK382&gt;10,1.1*AT382,(1+$AK382/100)*AT382)))</f>
        <v>0.84680640000000018</v>
      </c>
      <c r="AV382" s="999">
        <f>IF($AK382="n/a",1.03*AU382,IF($AK382&lt;0,1.01*AU382,IF($AK382&gt;10,1.1*AU382,(1+$AK382/100)*AU382)))</f>
        <v>0.91455091200000027</v>
      </c>
      <c r="AW382" s="738">
        <f>SUM(AR382:AV382)</f>
        <v>3.9314373120000008</v>
      </c>
      <c r="AX382" s="846">
        <f>AW382/I382*100</f>
        <v>17.741143104693144</v>
      </c>
      <c r="AY382" s="1080">
        <v>0.37</v>
      </c>
      <c r="AZ382" s="985">
        <v>9.81</v>
      </c>
      <c r="BA382" s="985">
        <v>-18.23</v>
      </c>
      <c r="BB382" s="985">
        <v>0.9900000000000001</v>
      </c>
      <c r="BC382" s="985">
        <v>-7.580000000000001</v>
      </c>
      <c r="BE382" s="700">
        <v>2014</v>
      </c>
      <c r="BF382" s="1013">
        <f>IF(BE382&gt;2008,0,IF(BE382&gt;2001,1,IF(BE382&gt;1990,2,IF(BE382&gt;1980,3,IF(BE382&gt;1973,4,IF(BE382&gt;1970,5,IF(BE382&gt;1960,6,IF(BE382&gt;1958,7,IF(BE382&gt;1953,8,9)))))))))</f>
        <v>0</v>
      </c>
      <c r="BG382" s="995">
        <v>1</v>
      </c>
    </row>
    <row r="383" spans="1:59" ht="11.25" customHeight="1" x14ac:dyDescent="0.2">
      <c r="A383" s="976" t="s">
        <v>634</v>
      </c>
      <c r="B383" s="988" t="s">
        <v>635</v>
      </c>
      <c r="C383" s="1070" t="s">
        <v>4252</v>
      </c>
      <c r="D383" s="1070" t="s">
        <v>4387</v>
      </c>
      <c r="E383" s="828">
        <v>23</v>
      </c>
      <c r="F383" s="1148">
        <v>145</v>
      </c>
      <c r="G383" s="1073" t="s">
        <v>115</v>
      </c>
      <c r="H383" s="1073" t="s">
        <v>115</v>
      </c>
      <c r="I383" s="978">
        <v>134.41999999999999</v>
      </c>
      <c r="J383" s="738">
        <f>(M383/I383)*100</f>
        <v>4.671923820859992</v>
      </c>
      <c r="K383" s="997">
        <v>1.57</v>
      </c>
      <c r="L383" s="1000">
        <v>4</v>
      </c>
      <c r="M383" s="729">
        <f>K383*L383</f>
        <v>6.28</v>
      </c>
      <c r="N383" s="983" t="s">
        <v>228</v>
      </c>
      <c r="O383" s="832">
        <v>1.5</v>
      </c>
      <c r="P383" s="973">
        <v>43229</v>
      </c>
      <c r="Q383" s="973">
        <v>43260</v>
      </c>
      <c r="R383" s="729">
        <f>(K383-O383)/O383*100</f>
        <v>4.6666666666666714</v>
      </c>
      <c r="S383" s="795">
        <f>IF(INDEX(Historical!$D$7:$D$1442,MATCH(B383,Historical!$B$7:$B$1449,0))=0,"n/a",(INDEX(Historical!$C$7:$C$1442,MATCH(B383,Historical!$B$7:$B$1449,0))/INDEX(Historical!$D$7:$D$1442,MATCH(B383,Historical!$B$7:$B$1449,0))-1)*100)</f>
        <v>5.2542372881355881</v>
      </c>
      <c r="T383" s="795">
        <f>IF(INDEX(Historical!$F$7:$F$1442,MATCH(B383,Historical!$B$7:$B$1449,0))=0,"n/a",((INDEX(Historical!$C$7:$C$1442,MATCH(B383,Historical!$B$7:$B$1449,0))/INDEX(Historical!$F$7:$F$1442,MATCH(B383,Historical!$B$7:$B$1449,0)))^(1/3)-1)*100)</f>
        <v>7.4914361304784016</v>
      </c>
      <c r="U383" s="795">
        <f>IF(INDEX(Historical!$H$7:$H$1442,MATCH(B383,Historical!$B$7:$B$1449,0))=0,"n/a",((INDEX(Historical!$C$7:$C$1442,MATCH(B383,Historical!$B$7:$B$1449,0))/INDEX(Historical!$H$7:$H$1442,MATCH(B383,Historical!$B$7:$B$1449,0)))^(1/5)-1)*100)</f>
        <v>10.911856607956283</v>
      </c>
      <c r="V383" s="795">
        <f>IF(INDEX(Historical!$O$7:$O$1442,MATCH(B383,Historical!$B$7:$B$1449,0))=0,"n/a",((INDEX(Historical!$C$7:$C$1442,MATCH(B383,Historical!$B$7:$B$1449,0))/INDEX(Historical!$O$7:$O$1442,MATCH(B383,Historical!$B$7:$B$1449,0)))^(1/10)-1)*100)</f>
        <v>12.572885948905977</v>
      </c>
      <c r="W383" s="796">
        <f>IF(OR(U383&lt;=0,U383="n/a",V383&lt;=0,V383="n/a"),"n/a",U383/V383)</f>
        <v>0.86788798151038438</v>
      </c>
      <c r="X383" s="797" t="str">
        <f>IF(OR(AJ383&lt;=0,AJ383="n/a",U383&lt;=0,U383="n/a"),"n/a",U383/AJ383)</f>
        <v>n/a</v>
      </c>
      <c r="Y383" s="988"/>
      <c r="Z383" s="738">
        <f>IF(OR(AC383&lt;0.01,AC383="n/a"),"n/a",M383/AC383*100)</f>
        <v>53.355989804587942</v>
      </c>
      <c r="AA383" s="999">
        <f>IF(OR(AC383&lt;0.01,AC383="n/a"),"n/a",I383/AC383)</f>
        <v>11.420560747663551</v>
      </c>
      <c r="AB383" s="1000">
        <v>12</v>
      </c>
      <c r="AC383" s="978">
        <v>11.77</v>
      </c>
      <c r="AD383" s="978">
        <v>11.9</v>
      </c>
      <c r="AE383" s="978">
        <v>1.54</v>
      </c>
      <c r="AF383" s="978">
        <v>6.19</v>
      </c>
      <c r="AG383" s="980">
        <v>31.1</v>
      </c>
      <c r="AH383" s="978">
        <v>-3.3000000000000003</v>
      </c>
      <c r="AI383" s="978">
        <v>1.6500000000000001</v>
      </c>
      <c r="AJ383" s="978">
        <v>-4</v>
      </c>
      <c r="AK383" s="978">
        <v>0.96</v>
      </c>
      <c r="AL383" s="991">
        <v>122480</v>
      </c>
      <c r="AM383" s="985">
        <v>0.1</v>
      </c>
      <c r="AN383" s="978">
        <v>2.37</v>
      </c>
      <c r="AO383" s="838">
        <f>IF(U383="n/a","n/a",IF(AA383&lt;0,"n/a",IF(AA383="n/a","n/a",J383+U383-AA383)))</f>
        <v>4.1632196811527251</v>
      </c>
      <c r="AP383" s="839">
        <f>IF(U383="n/a","n/a",J383+U383)</f>
        <v>15.583780428816276</v>
      </c>
      <c r="AQ383" s="1001">
        <f>IF(OR(AC383&lt;0.01,AF383="n/a"),"n/a",(I383/SQRT(22.5*AC383*(I383/AF383))-1)*100)</f>
        <v>77.254708168828671</v>
      </c>
      <c r="AR383" s="738">
        <f>INDEX(Historical!$C$7:$C$1442,MATCH(B383,Historical!$B$7:$B$1449,0))*IF(AH383="n/a",1.03,IF(AH383&lt;0,1.01,IF(AH383&gt;10,1.1,(1+AH383/100))))</f>
        <v>6.2721</v>
      </c>
      <c r="AS383" s="999">
        <f>IF($AI383="n/a",1.03*AR383,IF($AI383&lt;0,1.01*AR383,IF($AI383&gt;10,1.1*AR383,(1+$AI383/100)*AR383)))</f>
        <v>6.3755896499999993</v>
      </c>
      <c r="AT383" s="999">
        <f>IF($AK383="n/a",1.03*AS383,IF($AK383&lt;0,1.01*AS383,IF($AK383&gt;10,1.1*AS383,(1+$AK383/100)*AS383)))</f>
        <v>6.43679531064</v>
      </c>
      <c r="AU383" s="999">
        <f>IF($AK383="n/a",1.03*AT383,IF($AK383&lt;0,1.01*AT383,IF($AK383&gt;10,1.1*AT383,(1+$AK383/100)*AT383)))</f>
        <v>6.4985885456221446</v>
      </c>
      <c r="AV383" s="999">
        <f>IF($AK383="n/a",1.03*AU383,IF($AK383&lt;0,1.01*AU383,IF($AK383&gt;10,1.1*AU383,(1+$AK383/100)*AU383)))</f>
        <v>6.5609749956601178</v>
      </c>
      <c r="AW383" s="738">
        <f>SUM(AR383:AV383)</f>
        <v>32.144048501922263</v>
      </c>
      <c r="AX383" s="846">
        <f>AW383/I383*100</f>
        <v>23.9131442507977</v>
      </c>
      <c r="AY383" s="1080">
        <v>1.2</v>
      </c>
      <c r="AZ383" s="985">
        <v>26.88</v>
      </c>
      <c r="BA383" s="985">
        <v>-18.529999999999998</v>
      </c>
      <c r="BB383" s="985">
        <v>11.4</v>
      </c>
      <c r="BC383" s="985">
        <v>-1.8800000000000001</v>
      </c>
      <c r="BE383" s="700">
        <v>1996</v>
      </c>
      <c r="BF383" s="1013">
        <f>IF(BE383&gt;2008,0,IF(BE383&gt;2001,1,IF(BE383&gt;1990,2,IF(BE383&gt;1980,3,IF(BE383&gt;1973,4,IF(BE383&gt;1970,5,IF(BE383&gt;1960,6,IF(BE383&gt;1958,7,IF(BE383&gt;1953,8,9)))))))))</f>
        <v>2</v>
      </c>
      <c r="BG383" s="995">
        <v>4.7</v>
      </c>
    </row>
    <row r="384" spans="1:59" ht="11.25" customHeight="1" x14ac:dyDescent="0.2">
      <c r="A384" s="976" t="s">
        <v>1342</v>
      </c>
      <c r="B384" s="988" t="s">
        <v>1343</v>
      </c>
      <c r="C384" s="1070" t="s">
        <v>108</v>
      </c>
      <c r="D384" s="1070" t="s">
        <v>4401</v>
      </c>
      <c r="E384" s="828">
        <v>9</v>
      </c>
      <c r="F384" s="1148">
        <v>394</v>
      </c>
      <c r="G384" s="1118" t="s">
        <v>106</v>
      </c>
      <c r="H384" s="1118" t="s">
        <v>106</v>
      </c>
      <c r="I384" s="987">
        <v>35.47</v>
      </c>
      <c r="J384" s="738">
        <f>(M384/I384)*100</f>
        <v>2.3681984775866929</v>
      </c>
      <c r="K384" s="990">
        <v>0.42</v>
      </c>
      <c r="L384" s="1000">
        <v>2</v>
      </c>
      <c r="M384" s="729">
        <f>K384*L384</f>
        <v>0.84</v>
      </c>
      <c r="N384" s="983" t="s">
        <v>615</v>
      </c>
      <c r="O384" s="831">
        <v>0.33</v>
      </c>
      <c r="P384" s="973">
        <v>43378</v>
      </c>
      <c r="Q384" s="973">
        <v>43389</v>
      </c>
      <c r="R384" s="729">
        <f>(K384-O384)/O384*100</f>
        <v>27.272727272727259</v>
      </c>
      <c r="S384" s="795">
        <f>IF(INDEX(Historical!$D$7:$D$1442,MATCH(B384,Historical!$B$7:$B$1449,0))=0,"n/a",(INDEX(Historical!$C$7:$C$1442,MATCH(B384,Historical!$B$7:$B$1449,0))/INDEX(Historical!$D$7:$D$1442,MATCH(B384,Historical!$B$7:$B$1449,0))-1)*100)</f>
        <v>13.636363636363624</v>
      </c>
      <c r="T384" s="795">
        <f>IF(INDEX(Historical!$F$7:$F$1442,MATCH(B384,Historical!$B$7:$B$1449,0))=0,"n/a",((INDEX(Historical!$C$7:$C$1442,MATCH(B384,Historical!$B$7:$B$1449,0))/INDEX(Historical!$F$7:$F$1442,MATCH(B384,Historical!$B$7:$B$1449,0)))^(1/3)-1)*100)</f>
        <v>8.9459499237564799</v>
      </c>
      <c r="U384" s="795">
        <f>IF(INDEX(Historical!$H$7:$H$1442,MATCH(B384,Historical!$B$7:$B$1449,0))=0,"n/a",((INDEX(Historical!$C$7:$C$1442,MATCH(B384,Historical!$B$7:$B$1449,0))/INDEX(Historical!$H$7:$H$1442,MATCH(B384,Historical!$B$7:$B$1449,0)))^(1/5)-1)*100)</f>
        <v>11.768278437733448</v>
      </c>
      <c r="V384" s="795">
        <f>IF(INDEX(Historical!$O$7:$O$1442,MATCH(B384,Historical!$B$7:$B$1449,0))=0,"n/a",((INDEX(Historical!$C$7:$C$1442,MATCH(B384,Historical!$B$7:$B$1449,0))/INDEX(Historical!$O$7:$O$1442,MATCH(B384,Historical!$B$7:$B$1449,0)))^(1/10)-1)*100)</f>
        <v>1.2865393282954551</v>
      </c>
      <c r="W384" s="796">
        <f>IF(OR(U384&lt;=0,U384="n/a",V384&lt;=0,V384="n/a"),"n/a",U384/V384)</f>
        <v>9.1472356724028963</v>
      </c>
      <c r="X384" s="797">
        <f>IF(OR(AJ384&lt;=0,AJ384="n/a",U384&lt;=0,U384="n/a"),"n/a",U384/AJ384)</f>
        <v>1.0998391063302289</v>
      </c>
      <c r="Y384" s="989"/>
      <c r="Z384" s="738">
        <f>IF(OR(AC384&lt;0.01,AC384="n/a"),"n/a",M384/AC384*100)</f>
        <v>28.093645484949832</v>
      </c>
      <c r="AA384" s="999">
        <f>IF(OR(AC384&lt;0.01,AC384="n/a"),"n/a",I384/AC384)</f>
        <v>11.8628762541806</v>
      </c>
      <c r="AB384" s="1000">
        <v>12</v>
      </c>
      <c r="AC384" s="978">
        <v>2.99</v>
      </c>
      <c r="AD384" s="978">
        <v>1.19</v>
      </c>
      <c r="AE384" s="978">
        <v>5.14</v>
      </c>
      <c r="AF384" s="978">
        <v>1.26</v>
      </c>
      <c r="AG384" s="978">
        <v>10.9</v>
      </c>
      <c r="AH384" s="978">
        <v>14.399999999999999</v>
      </c>
      <c r="AI384" s="978" t="s">
        <v>137</v>
      </c>
      <c r="AJ384" s="978">
        <v>10.7</v>
      </c>
      <c r="AK384" s="978">
        <v>10</v>
      </c>
      <c r="AL384" s="991">
        <v>2330</v>
      </c>
      <c r="AM384" s="985">
        <v>6.6000000000000005</v>
      </c>
      <c r="AN384" s="978">
        <v>0.09</v>
      </c>
      <c r="AO384" s="838">
        <f>IF(U384="n/a","n/a",IF(AA384&lt;0,"n/a",IF(AA384="n/a","n/a",J384+U384-AA384)))</f>
        <v>2.2736006611395414</v>
      </c>
      <c r="AP384" s="839">
        <f>IF(U384="n/a","n/a",J384+U384)</f>
        <v>14.136476915320142</v>
      </c>
      <c r="AQ384" s="1001">
        <f>IF(OR(AC384&lt;0.01,AF384="n/a"),"n/a",(I384/SQRT(22.5*AC384*(I384/AF384))-1)*100)</f>
        <v>-18.49410633370654</v>
      </c>
      <c r="AR384" s="738">
        <f>INDEX(Historical!$C$7:$C$1442,MATCH(B384,Historical!$B$7:$B$1449,0))*IF(AH384="n/a",1.03,IF(AH384&lt;0,1.01,IF(AH384&gt;10,1.1,(1+AH384/100))))</f>
        <v>0.82500000000000007</v>
      </c>
      <c r="AS384" s="999">
        <f>IF($AI384="n/a",1.03*AR384,IF($AI384&lt;0,1.01*AR384,IF($AI384&gt;10,1.1*AR384,(1+$AI384/100)*AR384)))</f>
        <v>0.84975000000000012</v>
      </c>
      <c r="AT384" s="999">
        <f>IF($AK384="n/a",1.03*AS384,IF($AK384&lt;0,1.01*AS384,IF($AK384&gt;10,1.1*AS384,(1+$AK384/100)*AS384)))</f>
        <v>0.93472500000000025</v>
      </c>
      <c r="AU384" s="999">
        <f>IF($AK384="n/a",1.03*AT384,IF($AK384&lt;0,1.01*AT384,IF($AK384&gt;10,1.1*AT384,(1+$AK384/100)*AT384)))</f>
        <v>1.0281975000000003</v>
      </c>
      <c r="AV384" s="999">
        <f>IF($AK384="n/a",1.03*AU384,IF($AK384&lt;0,1.01*AU384,IF($AK384&gt;10,1.1*AU384,(1+$AK384/100)*AU384)))</f>
        <v>1.1310172500000004</v>
      </c>
      <c r="AW384" s="738">
        <f>SUM(AR384:AV384)</f>
        <v>4.7686897500000009</v>
      </c>
      <c r="AX384" s="846">
        <f>AW384/I384*100</f>
        <v>13.444290245277701</v>
      </c>
      <c r="AY384" s="1080">
        <v>1.36</v>
      </c>
      <c r="AZ384" s="985">
        <v>8.94</v>
      </c>
      <c r="BA384" s="985">
        <v>-26.029999999999998</v>
      </c>
      <c r="BB384" s="985">
        <v>-0.92999999999999994</v>
      </c>
      <c r="BC384" s="985">
        <v>-14.56</v>
      </c>
      <c r="BE384" s="700">
        <v>2010</v>
      </c>
      <c r="BF384" s="1013">
        <f>IF(BE384&gt;2008,0,IF(BE384&gt;2001,1,IF(BE384&gt;1990,2,IF(BE384&gt;1980,3,IF(BE384&gt;1973,4,IF(BE384&gt;1970,5,IF(BE384&gt;1960,6,IF(BE384&gt;1958,7,IF(BE384&gt;1953,8,9)))))))))</f>
        <v>0</v>
      </c>
      <c r="BG384" s="995">
        <v>1.7000000000000002</v>
      </c>
    </row>
    <row r="385" spans="1:59" s="874" customFormat="1" ht="11.25" customHeight="1" x14ac:dyDescent="0.2">
      <c r="A385" s="877" t="s">
        <v>4086</v>
      </c>
      <c r="B385" s="882" t="s">
        <v>4087</v>
      </c>
      <c r="C385" s="1070" t="s">
        <v>108</v>
      </c>
      <c r="D385" s="1070" t="s">
        <v>4401</v>
      </c>
      <c r="E385" s="854">
        <v>5</v>
      </c>
      <c r="F385" s="1148">
        <v>809</v>
      </c>
      <c r="G385" s="1272" t="s">
        <v>106</v>
      </c>
      <c r="H385" s="1272" t="s">
        <v>106</v>
      </c>
      <c r="I385" s="855">
        <v>52.76</v>
      </c>
      <c r="J385" s="856">
        <f>(M385/I385)*100</f>
        <v>1.0614101592115239</v>
      </c>
      <c r="K385" s="857">
        <v>0.14000000000000001</v>
      </c>
      <c r="L385" s="858">
        <v>4</v>
      </c>
      <c r="M385" s="859">
        <f>K385*L385</f>
        <v>0.56000000000000005</v>
      </c>
      <c r="N385" s="860" t="s">
        <v>169</v>
      </c>
      <c r="O385" s="861">
        <v>0.12</v>
      </c>
      <c r="P385" s="862">
        <v>43224</v>
      </c>
      <c r="Q385" s="862">
        <v>43237</v>
      </c>
      <c r="R385" s="859">
        <f>(K385-O385)/O385*100</f>
        <v>16.666666666666682</v>
      </c>
      <c r="S385" s="795">
        <f>IF(INDEX(Historical!$D$7:$D$1442,MATCH(B385,Historical!$B$7:$B$1449,0))=0,"n/a",(INDEX(Historical!$C$7:$C$1442,MATCH(B385,Historical!$B$7:$B$1449,0))/INDEX(Historical!$D$7:$D$1442,MATCH(B385,Historical!$B$7:$B$1449,0))-1)*100)</f>
        <v>35.000000000000007</v>
      </c>
      <c r="T385" s="795">
        <f>IF(INDEX(Historical!$F$7:$F$1442,MATCH(B385,Historical!$B$7:$B$1449,0))=0,"n/a",((INDEX(Historical!$C$7:$C$1442,MATCH(B385,Historical!$B$7:$B$1449,0))/INDEX(Historical!$F$7:$F$1442,MATCH(B385,Historical!$B$7:$B$1449,0)))^(1/3)-1)*100)</f>
        <v>19.055078897614951</v>
      </c>
      <c r="U385" s="795">
        <f>IF(INDEX(Historical!$H$7:$H$1442,MATCH(B385,Historical!$B$7:$B$1449,0))=0,"n/a",((INDEX(Historical!$C$7:$C$1442,MATCH(B385,Historical!$B$7:$B$1449,0))/INDEX(Historical!$H$7:$H$1442,MATCH(B385,Historical!$B$7:$B$1449,0)))^(1/5)-1)*100)</f>
        <v>35.096003852061351</v>
      </c>
      <c r="V385" s="795" t="str">
        <f>IF(INDEX(Historical!$O$7:$O$1442,MATCH(B385,Historical!$B$7:$B$1449,0))=0,"n/a",((INDEX(Historical!$C$7:$C$1442,MATCH(B385,Historical!$B$7:$B$1449,0))/INDEX(Historical!$O$7:$O$1442,MATCH(B385,Historical!$B$7:$B$1449,0)))^(1/10)-1)*100)</f>
        <v>n/a</v>
      </c>
      <c r="W385" s="863" t="str">
        <f>IF(OR(U385&lt;=0,U385="n/a",V385&lt;=0,V385="n/a"),"n/a",U385/V385)</f>
        <v>n/a</v>
      </c>
      <c r="X385" s="864">
        <f>IF(OR(AJ385&lt;=0,AJ385="n/a",U385&lt;=0,U385="n/a"),"n/a",U385/AJ385)</f>
        <v>4.7427032232515343</v>
      </c>
      <c r="Y385" s="875"/>
      <c r="Z385" s="856">
        <f>IF(OR(AC385&lt;0.01,AC385="n/a"),"n/a",M385/AC385*100)</f>
        <v>13.725490196078432</v>
      </c>
      <c r="AA385" s="866">
        <f>IF(OR(AC385&lt;0.01,AC385="n/a"),"n/a",I385/AC385)</f>
        <v>12.931372549019606</v>
      </c>
      <c r="AB385" s="858">
        <v>12</v>
      </c>
      <c r="AC385" s="867">
        <v>4.08</v>
      </c>
      <c r="AD385" s="867">
        <v>1.29</v>
      </c>
      <c r="AE385" s="867">
        <v>4.1900000000000004</v>
      </c>
      <c r="AF385" s="867">
        <v>1.02</v>
      </c>
      <c r="AG385" s="867">
        <v>7.8</v>
      </c>
      <c r="AH385" s="867">
        <v>10.7</v>
      </c>
      <c r="AI385" s="867">
        <v>13.750000000000002</v>
      </c>
      <c r="AJ385" s="867">
        <v>7.3999999999999995</v>
      </c>
      <c r="AK385" s="867">
        <v>10</v>
      </c>
      <c r="AL385" s="868">
        <v>1600</v>
      </c>
      <c r="AM385" s="869">
        <v>19.7</v>
      </c>
      <c r="AN385" s="867">
        <v>0.11</v>
      </c>
      <c r="AO385" s="870">
        <f>IF(U385="n/a","n/a",IF(AA385&lt;0,"n/a",IF(AA385="n/a","n/a",J385+U385-AA385)))</f>
        <v>23.226041462253271</v>
      </c>
      <c r="AP385" s="871">
        <f>IF(U385="n/a","n/a",J385+U385)</f>
        <v>36.157414011272877</v>
      </c>
      <c r="AQ385" s="872">
        <f>IF(OR(AC385&lt;0.01,AF385="n/a"),"n/a",(I385/SQRT(22.5*AC385*(I385/AF385))-1)*100)</f>
        <v>-23.434849819110116</v>
      </c>
      <c r="AR385" s="738">
        <f>INDEX(Historical!$C$7:$C$1442,MATCH(B385,Historical!$B$7:$B$1449,0))*IF(AH385="n/a",1.03,IF(AH385&lt;0,1.01,IF(AH385&gt;10,1.1,(1+AH385/100))))</f>
        <v>0.59400000000000008</v>
      </c>
      <c r="AS385" s="866">
        <f>IF($AI385="n/a",1.03*AR385,IF($AI385&lt;0,1.01*AR385,IF($AI385&gt;10,1.1*AR385,(1+$AI385/100)*AR385)))</f>
        <v>0.65340000000000009</v>
      </c>
      <c r="AT385" s="866">
        <f>IF($AK385="n/a",1.03*AS385,IF($AK385&lt;0,1.01*AS385,IF($AK385&gt;10,1.1*AS385,(1+$AK385/100)*AS385)))</f>
        <v>0.71874000000000016</v>
      </c>
      <c r="AU385" s="866">
        <f>IF($AK385="n/a",1.03*AT385,IF($AK385&lt;0,1.01*AT385,IF($AK385&gt;10,1.1*AT385,(1+$AK385/100)*AT385)))</f>
        <v>0.79061400000000026</v>
      </c>
      <c r="AV385" s="866">
        <f>IF($AK385="n/a",1.03*AU385,IF($AK385&lt;0,1.01*AU385,IF($AK385&gt;10,1.1*AU385,(1+$AK385/100)*AU385)))</f>
        <v>0.86967540000000032</v>
      </c>
      <c r="AW385" s="856">
        <f>SUM(AR385:AV385)</f>
        <v>3.626429400000001</v>
      </c>
      <c r="AX385" s="873">
        <f>AW385/I385*100</f>
        <v>6.873444655041701</v>
      </c>
      <c r="AY385" s="1081">
        <v>1.46</v>
      </c>
      <c r="AZ385" s="869">
        <v>19.53</v>
      </c>
      <c r="BA385" s="869">
        <v>-33.22</v>
      </c>
      <c r="BB385" s="869">
        <v>2.1999999999999997</v>
      </c>
      <c r="BC385" s="869">
        <v>-17.96</v>
      </c>
      <c r="BD385" s="1033"/>
      <c r="BE385" s="700">
        <v>2014</v>
      </c>
      <c r="BF385" s="1013">
        <f>IF(BE385&gt;2008,0,IF(BE385&gt;2001,1,IF(BE385&gt;1990,2,IF(BE385&gt;1980,3,IF(BE385&gt;1973,4,IF(BE385&gt;1970,5,IF(BE385&gt;1960,6,IF(BE385&gt;1958,7,IF(BE385&gt;1953,8,9)))))))))</f>
        <v>0</v>
      </c>
      <c r="BG385" s="931">
        <v>1.2</v>
      </c>
    </row>
    <row r="386" spans="1:59" ht="11.25" customHeight="1" x14ac:dyDescent="0.2">
      <c r="A386" s="984" t="s">
        <v>1338</v>
      </c>
      <c r="B386" s="988" t="s">
        <v>1339</v>
      </c>
      <c r="C386" s="1070" t="s">
        <v>108</v>
      </c>
      <c r="D386" s="1070" t="s">
        <v>4397</v>
      </c>
      <c r="E386" s="828">
        <v>6</v>
      </c>
      <c r="F386" s="1148">
        <v>704</v>
      </c>
      <c r="G386" s="1118" t="s">
        <v>106</v>
      </c>
      <c r="H386" s="1118" t="s">
        <v>106</v>
      </c>
      <c r="I386" s="987">
        <v>76.760000000000005</v>
      </c>
      <c r="J386" s="738">
        <f>(M386/I386)*100</f>
        <v>1.2506513809275663</v>
      </c>
      <c r="K386" s="990">
        <v>0.24</v>
      </c>
      <c r="L386" s="1000">
        <v>4</v>
      </c>
      <c r="M386" s="729">
        <f>K386*L386</f>
        <v>0.96</v>
      </c>
      <c r="N386" s="983" t="s">
        <v>152</v>
      </c>
      <c r="O386" s="831">
        <v>0.2</v>
      </c>
      <c r="P386" s="694">
        <v>43173</v>
      </c>
      <c r="Q386" s="694">
        <v>43188</v>
      </c>
      <c r="R386" s="729">
        <f>(K386-O386)/O386*100</f>
        <v>19.999999999999989</v>
      </c>
      <c r="S386" s="795">
        <f>IF(INDEX(Historical!$D$7:$D$1442,MATCH(B386,Historical!$B$7:$B$1449,0))=0,"n/a",(INDEX(Historical!$C$7:$C$1442,MATCH(B386,Historical!$B$7:$B$1449,0))/INDEX(Historical!$D$7:$D$1442,MATCH(B386,Historical!$B$7:$B$1449,0))-1)*100)</f>
        <v>19.999999999999996</v>
      </c>
      <c r="T386" s="795">
        <f>IF(INDEX(Historical!$F$7:$F$1442,MATCH(B386,Historical!$B$7:$B$1449,0))=0,"n/a",((INDEX(Historical!$C$7:$C$1442,MATCH(B386,Historical!$B$7:$B$1449,0))/INDEX(Historical!$F$7:$F$1442,MATCH(B386,Historical!$B$7:$B$1449,0)))^(1/3)-1)*100)</f>
        <v>18.289922291884441</v>
      </c>
      <c r="U386" s="795">
        <f>IF(INDEX(Historical!$H$7:$H$1442,MATCH(B386,Historical!$B$7:$B$1449,0))=0,"n/a",((INDEX(Historical!$C$7:$C$1442,MATCH(B386,Historical!$B$7:$B$1449,0))/INDEX(Historical!$H$7:$H$1442,MATCH(B386,Historical!$B$7:$B$1449,0)))^(1/5)-1)*100)</f>
        <v>49.164534156840681</v>
      </c>
      <c r="V386" s="795" t="str">
        <f>IF(INDEX(Historical!$O$7:$O$1442,MATCH(B386,Historical!$B$7:$B$1449,0))=0,"n/a",((INDEX(Historical!$C$7:$C$1442,MATCH(B386,Historical!$B$7:$B$1449,0))/INDEX(Historical!$O$7:$O$1442,MATCH(B386,Historical!$B$7:$B$1449,0)))^(1/10)-1)*100)</f>
        <v>n/a</v>
      </c>
      <c r="W386" s="796" t="str">
        <f>IF(OR(U386&lt;=0,U386="n/a",V386&lt;=0,V386="n/a"),"n/a",U386/V386)</f>
        <v>n/a</v>
      </c>
      <c r="X386" s="797">
        <f>IF(OR(AJ386&lt;=0,AJ386="n/a",U386&lt;=0,U386="n/a"),"n/a",U386/AJ386)</f>
        <v>3.4142037608917142</v>
      </c>
      <c r="Y386" s="749"/>
      <c r="Z386" s="738">
        <f>IF(OR(AC386&lt;0.01,AC386="n/a"),"n/a",M386/AC386*100)</f>
        <v>30.379746835443033</v>
      </c>
      <c r="AA386" s="999">
        <f>IF(OR(AC386&lt;0.01,AC386="n/a"),"n/a",I386/AC386)</f>
        <v>24.291139240506329</v>
      </c>
      <c r="AB386" s="1000">
        <v>12</v>
      </c>
      <c r="AC386" s="978">
        <v>3.16</v>
      </c>
      <c r="AD386" s="978">
        <v>1.78</v>
      </c>
      <c r="AE386" s="978">
        <v>9.01</v>
      </c>
      <c r="AF386" s="978">
        <v>2.61</v>
      </c>
      <c r="AG386" s="978">
        <v>15.4</v>
      </c>
      <c r="AH386" s="978">
        <v>24.099999999999998</v>
      </c>
      <c r="AI386" s="978">
        <v>9.19</v>
      </c>
      <c r="AJ386" s="978">
        <v>14.399999999999999</v>
      </c>
      <c r="AK386" s="978">
        <v>13.669999999999998</v>
      </c>
      <c r="AL386" s="991">
        <v>43400</v>
      </c>
      <c r="AM386" s="985">
        <v>0.2</v>
      </c>
      <c r="AN386" s="978">
        <v>0.46</v>
      </c>
      <c r="AO386" s="838">
        <f>IF(U386="n/a","n/a",IF(AA386&lt;0,"n/a",IF(AA386="n/a","n/a",J386+U386-AA386)))</f>
        <v>26.124046297261916</v>
      </c>
      <c r="AP386" s="839">
        <f>IF(U386="n/a","n/a",J386+U386)</f>
        <v>50.415185537768245</v>
      </c>
      <c r="AQ386" s="1001">
        <f>IF(OR(AC386&lt;0.01,AF386="n/a"),"n/a",(I386/SQRT(22.5*AC386*(I386/AF386))-1)*100)</f>
        <v>67.862209919288659</v>
      </c>
      <c r="AR386" s="738">
        <f>INDEX(Historical!$C$7:$C$1442,MATCH(B386,Historical!$B$7:$B$1449,0))*IF(AH386="n/a",1.03,IF(AH386&lt;0,1.01,IF(AH386&gt;10,1.1,(1+AH386/100))))</f>
        <v>1.056</v>
      </c>
      <c r="AS386" s="999">
        <f>IF($AI386="n/a",1.03*AR386,IF($AI386&lt;0,1.01*AR386,IF($AI386&gt;10,1.1*AR386,(1+$AI386/100)*AR386)))</f>
        <v>1.1530464000000002</v>
      </c>
      <c r="AT386" s="999">
        <f>IF($AK386="n/a",1.03*AS386,IF($AK386&lt;0,1.01*AS386,IF($AK386&gt;10,1.1*AS386,(1+$AK386/100)*AS386)))</f>
        <v>1.2683510400000004</v>
      </c>
      <c r="AU386" s="999">
        <f>IF($AK386="n/a",1.03*AT386,IF($AK386&lt;0,1.01*AT386,IF($AK386&gt;10,1.1*AT386,(1+$AK386/100)*AT386)))</f>
        <v>1.3951861440000006</v>
      </c>
      <c r="AV386" s="999">
        <f>IF($AK386="n/a",1.03*AU386,IF($AK386&lt;0,1.01*AU386,IF($AK386&gt;10,1.1*AU386,(1+$AK386/100)*AU386)))</f>
        <v>1.5347047584000009</v>
      </c>
      <c r="AW386" s="738">
        <f>SUM(AR386:AV386)</f>
        <v>6.407288342400002</v>
      </c>
      <c r="AX386" s="846">
        <f>AW386/I386*100</f>
        <v>8.3471708473163133</v>
      </c>
      <c r="AY386" s="1080">
        <v>0.49</v>
      </c>
      <c r="AZ386" s="985">
        <v>14.7</v>
      </c>
      <c r="BA386" s="985">
        <v>-7.13</v>
      </c>
      <c r="BB386" s="985">
        <v>0.31</v>
      </c>
      <c r="BC386" s="985">
        <v>2.3800000000000003</v>
      </c>
      <c r="BE386" s="700">
        <v>2013</v>
      </c>
      <c r="BF386" s="1013">
        <f>IF(BE386&gt;2008,0,IF(BE386&gt;2001,1,IF(BE386&gt;1990,2,IF(BE386&gt;1980,3,IF(BE386&gt;1973,4,IF(BE386&gt;1970,5,IF(BE386&gt;1960,6,IF(BE386&gt;1958,7,IF(BE386&gt;1953,8,9)))))))))</f>
        <v>0</v>
      </c>
      <c r="BG386" s="995">
        <v>3.2</v>
      </c>
    </row>
    <row r="387" spans="1:59" ht="11.25" customHeight="1" x14ac:dyDescent="0.2">
      <c r="A387" s="984" t="s">
        <v>1323</v>
      </c>
      <c r="B387" s="988" t="s">
        <v>1324</v>
      </c>
      <c r="C387" s="1070" t="s">
        <v>131</v>
      </c>
      <c r="D387" s="1070" t="s">
        <v>4391</v>
      </c>
      <c r="E387" s="828">
        <v>7</v>
      </c>
      <c r="F387" s="1148">
        <v>638</v>
      </c>
      <c r="G387" s="1148" t="s">
        <v>37</v>
      </c>
      <c r="H387" s="1148" t="s">
        <v>37</v>
      </c>
      <c r="I387" s="987">
        <v>97.5</v>
      </c>
      <c r="J387" s="738">
        <f>(M387/I387)*100</f>
        <v>2.5846153846153843</v>
      </c>
      <c r="K387" s="990">
        <v>0.63</v>
      </c>
      <c r="L387" s="1000">
        <v>4</v>
      </c>
      <c r="M387" s="729">
        <f>K387*L387</f>
        <v>2.52</v>
      </c>
      <c r="N387" s="983" t="s">
        <v>520</v>
      </c>
      <c r="O387" s="831">
        <v>0.59</v>
      </c>
      <c r="P387" s="973">
        <v>43406</v>
      </c>
      <c r="Q387" s="973">
        <v>43434</v>
      </c>
      <c r="R387" s="729">
        <f>(K387-O387)/O387*100</f>
        <v>6.7796610169491593</v>
      </c>
      <c r="S387" s="795">
        <f>IF(INDEX(Historical!$D$7:$D$1442,MATCH(B387,Historical!$B$7:$B$1449,0))=0,"n/a",(INDEX(Historical!$C$7:$C$1442,MATCH(B387,Historical!$B$7:$B$1449,0))/INDEX(Historical!$D$7:$D$1442,MATCH(B387,Historical!$B$7:$B$1449,0))-1)*100)</f>
        <v>7.1428571428571397</v>
      </c>
      <c r="T387" s="795">
        <f>IF(INDEX(Historical!$F$7:$F$1442,MATCH(B387,Historical!$B$7:$B$1449,0))=0,"n/a",((INDEX(Historical!$C$7:$C$1442,MATCH(B387,Historical!$B$7:$B$1449,0))/INDEX(Historical!$F$7:$F$1442,MATCH(B387,Historical!$B$7:$B$1449,0)))^(1/3)-1)*100)</f>
        <v>7.7217345015941907</v>
      </c>
      <c r="U387" s="795">
        <f>IF(INDEX(Historical!$H$7:$H$1442,MATCH(B387,Historical!$B$7:$B$1449,0))=0,"n/a",((INDEX(Historical!$C$7:$C$1442,MATCH(B387,Historical!$B$7:$B$1449,0))/INDEX(Historical!$H$7:$H$1442,MATCH(B387,Historical!$B$7:$B$1449,0)))^(1/5)-1)*100)</f>
        <v>8.8584930158139841</v>
      </c>
      <c r="V387" s="795">
        <f>IF(INDEX(Historical!$O$7:$O$1442,MATCH(B387,Historical!$B$7:$B$1449,0))=0,"n/a",((INDEX(Historical!$C$7:$C$1442,MATCH(B387,Historical!$B$7:$B$1449,0))/INDEX(Historical!$O$7:$O$1442,MATCH(B387,Historical!$B$7:$B$1449,0)))^(1/10)-1)*100)</f>
        <v>7.1773462536293131</v>
      </c>
      <c r="W387" s="796">
        <f>IF(OR(U387&lt;=0,U387="n/a",V387&lt;=0,V387="n/a"),"n/a",U387/V387)</f>
        <v>1.2342295749399828</v>
      </c>
      <c r="X387" s="797">
        <f>IF(OR(AJ387&lt;=0,AJ387="n/a",U387&lt;=0,U387="n/a"),"n/a",U387/AJ387)</f>
        <v>2.1091650037652343</v>
      </c>
      <c r="Y387" s="752"/>
      <c r="Z387" s="738">
        <f>IF(OR(AC387&lt;0.01,AC387="n/a"),"n/a",M387/AC387*100)</f>
        <v>52.71966527196652</v>
      </c>
      <c r="AA387" s="999">
        <f>IF(OR(AC387&lt;0.01,AC387="n/a"),"n/a",I387/AC387)</f>
        <v>20.397489539748953</v>
      </c>
      <c r="AB387" s="1000">
        <v>12</v>
      </c>
      <c r="AC387" s="978">
        <v>4.78</v>
      </c>
      <c r="AD387" s="978">
        <v>7.85</v>
      </c>
      <c r="AE387" s="978">
        <v>3.67</v>
      </c>
      <c r="AF387" s="978">
        <v>2.08</v>
      </c>
      <c r="AG387" s="978">
        <v>10.4</v>
      </c>
      <c r="AH387" s="978">
        <v>7.9</v>
      </c>
      <c r="AI387" s="978">
        <v>0.22</v>
      </c>
      <c r="AJ387" s="978">
        <v>4.2</v>
      </c>
      <c r="AK387" s="978">
        <v>2.6</v>
      </c>
      <c r="AL387" s="991">
        <v>5010</v>
      </c>
      <c r="AM387" s="985">
        <v>0.4</v>
      </c>
      <c r="AN387" s="978">
        <v>0</v>
      </c>
      <c r="AO387" s="838">
        <f>IF(U387="n/a","n/a",IF(AA387&lt;0,"n/a",IF(AA387="n/a","n/a",J387+U387-AA387)))</f>
        <v>-8.9543811393195849</v>
      </c>
      <c r="AP387" s="839">
        <f>IF(U387="n/a","n/a",J387+U387)</f>
        <v>11.443108400429368</v>
      </c>
      <c r="AQ387" s="1001">
        <f>IF(OR(AC387&lt;0.01,AF387="n/a"),"n/a",(I387/SQRT(22.5*AC387*(I387/AF387))-1)*100)</f>
        <v>37.318410585160031</v>
      </c>
      <c r="AR387" s="738">
        <f>INDEX(Historical!$C$7:$C$1442,MATCH(B387,Historical!$B$7:$B$1449,0))*IF(AH387="n/a",1.03,IF(AH387&lt;0,1.01,IF(AH387&gt;10,1.1,(1+AH387/100))))</f>
        <v>2.5895999999999999</v>
      </c>
      <c r="AS387" s="999">
        <f>IF($AI387="n/a",1.03*AR387,IF($AI387&lt;0,1.01*AR387,IF($AI387&gt;10,1.1*AR387,(1+$AI387/100)*AR387)))</f>
        <v>2.5952971199999997</v>
      </c>
      <c r="AT387" s="999">
        <f>IF($AK387="n/a",1.03*AS387,IF($AK387&lt;0,1.01*AS387,IF($AK387&gt;10,1.1*AS387,(1+$AK387/100)*AS387)))</f>
        <v>2.6627748451199995</v>
      </c>
      <c r="AU387" s="999">
        <f>IF($AK387="n/a",1.03*AT387,IF($AK387&lt;0,1.01*AT387,IF($AK387&gt;10,1.1*AT387,(1+$AK387/100)*AT387)))</f>
        <v>2.7320069910931197</v>
      </c>
      <c r="AV387" s="999">
        <f>IF($AK387="n/a",1.03*AU387,IF($AK387&lt;0,1.01*AU387,IF($AK387&gt;10,1.1*AU387,(1+$AK387/100)*AU387)))</f>
        <v>2.8030391728615407</v>
      </c>
      <c r="AW387" s="738">
        <f>SUM(AR387:AV387)</f>
        <v>13.382718129074659</v>
      </c>
      <c r="AX387" s="846">
        <f>AW387/I387*100</f>
        <v>13.725864747768881</v>
      </c>
      <c r="AY387" s="1080">
        <v>0.41</v>
      </c>
      <c r="AZ387" s="985">
        <v>22.5</v>
      </c>
      <c r="BA387" s="985">
        <v>-4.82</v>
      </c>
      <c r="BB387" s="985">
        <v>1.3299999999999998</v>
      </c>
      <c r="BC387" s="985">
        <v>2.79</v>
      </c>
      <c r="BE387" s="700">
        <v>2013</v>
      </c>
      <c r="BF387" s="1013">
        <f>IF(BE387&gt;2008,0,IF(BE387&gt;2001,1,IF(BE387&gt;1990,2,IF(BE387&gt;1980,3,IF(BE387&gt;1973,4,IF(BE387&gt;1970,5,IF(BE387&gt;1960,6,IF(BE387&gt;1958,7,IF(BE387&gt;1953,8,9)))))))))</f>
        <v>0</v>
      </c>
      <c r="BG387" s="995">
        <v>3.9</v>
      </c>
    </row>
    <row r="388" spans="1:59" ht="11.25" customHeight="1" x14ac:dyDescent="0.2">
      <c r="A388" s="994" t="s">
        <v>4451</v>
      </c>
      <c r="B388" s="988" t="s">
        <v>3876</v>
      </c>
      <c r="C388" s="1070" t="s">
        <v>4252</v>
      </c>
      <c r="D388" s="1070" t="s">
        <v>4422</v>
      </c>
      <c r="E388" s="829">
        <v>6</v>
      </c>
      <c r="F388" s="1148">
        <v>683</v>
      </c>
      <c r="G388" s="1089" t="s">
        <v>106</v>
      </c>
      <c r="H388" s="1089" t="s">
        <v>106</v>
      </c>
      <c r="I388" s="987">
        <v>72.81</v>
      </c>
      <c r="J388" s="738">
        <f>(M388/I388)*100</f>
        <v>1.9228128004395</v>
      </c>
      <c r="K388" s="990">
        <v>0.35</v>
      </c>
      <c r="L388" s="1000">
        <v>4</v>
      </c>
      <c r="M388" s="729">
        <f>K388*L388</f>
        <v>1.4</v>
      </c>
      <c r="N388" s="983" t="s">
        <v>413</v>
      </c>
      <c r="O388" s="831">
        <v>0.3</v>
      </c>
      <c r="P388" s="979">
        <v>43018</v>
      </c>
      <c r="Q388" s="979">
        <v>43033</v>
      </c>
      <c r="R388" s="729">
        <f>(K388-O388)/O388*100</f>
        <v>16.666666666666664</v>
      </c>
      <c r="S388" s="795">
        <f>IF(INDEX(Historical!$D$7:$D$1442,MATCH(B388,Historical!$B$7:$B$1449,0))=0,"n/a",(INDEX(Historical!$C$7:$C$1442,MATCH(B388,Historical!$B$7:$B$1449,0))/INDEX(Historical!$D$7:$D$1442,MATCH(B388,Historical!$B$7:$B$1449,0))-1)*100)</f>
        <v>11.999999999999989</v>
      </c>
      <c r="T388" s="795">
        <f>IF(INDEX(Historical!$F$7:$F$1442,MATCH(B388,Historical!$B$7:$B$1449,0))=0,"n/a",((INDEX(Historical!$C$7:$C$1442,MATCH(B388,Historical!$B$7:$B$1449,0))/INDEX(Historical!$F$7:$F$1442,MATCH(B388,Historical!$B$7:$B$1449,0)))^(1/3)-1)*100)</f>
        <v>20.507113208761485</v>
      </c>
      <c r="U388" s="795">
        <f>IF(INDEX(Historical!$H$7:$H$1442,MATCH(B388,Historical!$B$7:$B$1449,0))=0,"n/a",((INDEX(Historical!$C$7:$C$1442,MATCH(B388,Historical!$B$7:$B$1449,0))/INDEX(Historical!$H$7:$H$1442,MATCH(B388,Historical!$B$7:$B$1449,0)))^(1/5)-1)*100)</f>
        <v>36.082210785873883</v>
      </c>
      <c r="V388" s="795" t="str">
        <f>IF(INDEX(Historical!$O$7:$O$1442,MATCH(B388,Historical!$B$7:$B$1449,0))=0,"n/a",((INDEX(Historical!$C$7:$C$1442,MATCH(B388,Historical!$B$7:$B$1449,0))/INDEX(Historical!$O$7:$O$1442,MATCH(B388,Historical!$B$7:$B$1449,0)))^(1/10)-1)*100)</f>
        <v>n/a</v>
      </c>
      <c r="W388" s="796" t="str">
        <f>IF(OR(U388&lt;=0,U388="n/a",V388&lt;=0,V388="n/a"),"n/a",U388/V388)</f>
        <v>n/a</v>
      </c>
      <c r="X388" s="797" t="str">
        <f>IF(OR(AJ388&lt;=0,AJ388="n/a",U388&lt;=0,U388="n/a"),"n/a",U388/AJ388)</f>
        <v>n/a</v>
      </c>
      <c r="Y388" s="763" t="s">
        <v>4457</v>
      </c>
      <c r="Z388" s="738">
        <f>IF(OR(AC388&lt;0.01,AC388="n/a"),"n/a",M388/AC388*100)</f>
        <v>31.674208144796378</v>
      </c>
      <c r="AA388" s="999">
        <f>IF(OR(AC388&lt;0.01,AC388="n/a"),"n/a",I388/AC388)</f>
        <v>16.472850678733032</v>
      </c>
      <c r="AB388" s="1000">
        <v>12</v>
      </c>
      <c r="AC388" s="978">
        <v>4.42</v>
      </c>
      <c r="AD388" s="978">
        <v>1.1000000000000001</v>
      </c>
      <c r="AE388" s="978">
        <v>5.66</v>
      </c>
      <c r="AF388" s="978">
        <v>2.52</v>
      </c>
      <c r="AG388" s="978">
        <v>11.799999999999999</v>
      </c>
      <c r="AH388" s="978">
        <v>-31</v>
      </c>
      <c r="AI388" s="978">
        <v>-30.06</v>
      </c>
      <c r="AJ388" s="978">
        <v>-0.70000000000000007</v>
      </c>
      <c r="AK388" s="978">
        <v>15</v>
      </c>
      <c r="AL388" s="991">
        <v>2470</v>
      </c>
      <c r="AM388" s="985">
        <v>1.0999999999999999</v>
      </c>
      <c r="AN388" s="978">
        <v>0.31</v>
      </c>
      <c r="AO388" s="838">
        <f>IF(U388="n/a","n/a",IF(AA388&lt;0,"n/a",IF(AA388="n/a","n/a",J388+U388-AA388)))</f>
        <v>21.532172907580353</v>
      </c>
      <c r="AP388" s="839">
        <f>IF(U388="n/a","n/a",J388+U388)</f>
        <v>38.005023586313385</v>
      </c>
      <c r="AQ388" s="1001">
        <f>IF(OR(AC388&lt;0.01,AF388="n/a"),"n/a",(I388/SQRT(22.5*AC388*(I388/AF388))-1)*100)</f>
        <v>35.829277993299357</v>
      </c>
      <c r="AR388" s="738">
        <f>INDEX(Historical!$C$7:$C$1442,MATCH(B388,Historical!$B$7:$B$1449,0))*IF(AH388="n/a",1.03,IF(AH388&lt;0,1.01,IF(AH388&gt;10,1.1,(1+AH388/100))))</f>
        <v>1.4139999999999999</v>
      </c>
      <c r="AS388" s="999">
        <f>IF($AI388="n/a",1.03*AR388,IF($AI388&lt;0,1.01*AR388,IF($AI388&gt;10,1.1*AR388,(1+$AI388/100)*AR388)))</f>
        <v>1.42814</v>
      </c>
      <c r="AT388" s="999">
        <f>IF($AK388="n/a",1.03*AS388,IF($AK388&lt;0,1.01*AS388,IF($AK388&gt;10,1.1*AS388,(1+$AK388/100)*AS388)))</f>
        <v>1.5709540000000002</v>
      </c>
      <c r="AU388" s="999">
        <f>IF($AK388="n/a",1.03*AT388,IF($AK388&lt;0,1.01*AT388,IF($AK388&gt;10,1.1*AT388,(1+$AK388/100)*AT388)))</f>
        <v>1.7280494000000004</v>
      </c>
      <c r="AV388" s="999">
        <f>IF($AK388="n/a",1.03*AU388,IF($AK388&lt;0,1.01*AU388,IF($AK388&gt;10,1.1*AU388,(1+$AK388/100)*AU388)))</f>
        <v>1.9008543400000006</v>
      </c>
      <c r="AW388" s="738">
        <f>SUM(AR388:AV388)</f>
        <v>8.0419977400000011</v>
      </c>
      <c r="AX388" s="846">
        <f>AW388/I388*100</f>
        <v>11.045182996841096</v>
      </c>
      <c r="AY388" s="1080">
        <v>1.24</v>
      </c>
      <c r="AZ388" s="985">
        <v>16.79</v>
      </c>
      <c r="BA388" s="985">
        <v>-15.190000000000001</v>
      </c>
      <c r="BB388" s="985">
        <v>2.4</v>
      </c>
      <c r="BC388" s="985">
        <v>-5.9799999999999995</v>
      </c>
      <c r="BE388" s="700">
        <v>2014</v>
      </c>
      <c r="BF388" s="1013">
        <f>IF(BE388&gt;2008,0,IF(BE388&gt;2001,1,IF(BE388&gt;1990,2,IF(BE388&gt;1980,3,IF(BE388&gt;1973,4,IF(BE388&gt;1970,5,IF(BE388&gt;1960,6,IF(BE388&gt;1958,7,IF(BE388&gt;1953,8,9)))))))))</f>
        <v>0</v>
      </c>
      <c r="BG388" s="995">
        <v>6.7</v>
      </c>
    </row>
    <row r="389" spans="1:59" ht="11.25" customHeight="1" x14ac:dyDescent="0.2">
      <c r="A389" s="976" t="s">
        <v>1325</v>
      </c>
      <c r="B389" s="988" t="s">
        <v>1326</v>
      </c>
      <c r="C389" s="1070" t="s">
        <v>112</v>
      </c>
      <c r="D389" s="1070" t="s">
        <v>213</v>
      </c>
      <c r="E389" s="828">
        <v>9</v>
      </c>
      <c r="F389" s="1148">
        <v>369</v>
      </c>
      <c r="G389" s="1148" t="s">
        <v>106</v>
      </c>
      <c r="H389" s="1148" t="s">
        <v>106</v>
      </c>
      <c r="I389" s="987">
        <v>137.86000000000001</v>
      </c>
      <c r="J389" s="738">
        <f>(M389/I389)*100</f>
        <v>1.2476425359059915</v>
      </c>
      <c r="K389" s="990">
        <v>0.43</v>
      </c>
      <c r="L389" s="1000">
        <v>4</v>
      </c>
      <c r="M389" s="729">
        <f>K389*L389</f>
        <v>1.72</v>
      </c>
      <c r="N389" s="983" t="s">
        <v>210</v>
      </c>
      <c r="O389" s="831">
        <v>0.37</v>
      </c>
      <c r="P389" s="973">
        <v>43234</v>
      </c>
      <c r="Q389" s="973">
        <v>43251</v>
      </c>
      <c r="R389" s="729">
        <f>(K389-O389)/O389*100</f>
        <v>16.216216216216218</v>
      </c>
      <c r="S389" s="795">
        <f>IF(INDEX(Historical!$D$7:$D$1442,MATCH(B389,Historical!$B$7:$B$1449,0))=0,"n/a",(INDEX(Historical!$C$7:$C$1442,MATCH(B389,Historical!$B$7:$B$1449,0))/INDEX(Historical!$D$7:$D$1442,MATCH(B389,Historical!$B$7:$B$1449,0))-1)*100)</f>
        <v>14.482758620689662</v>
      </c>
      <c r="T389" s="795">
        <f>IF(INDEX(Historical!$F$7:$F$1442,MATCH(B389,Historical!$B$7:$B$1449,0))=0,"n/a",((INDEX(Historical!$C$7:$C$1442,MATCH(B389,Historical!$B$7:$B$1449,0))/INDEX(Historical!$F$7:$F$1442,MATCH(B389,Historical!$B$7:$B$1449,0)))^(1/3)-1)*100)</f>
        <v>10.211979044243424</v>
      </c>
      <c r="U389" s="795">
        <f>IF(INDEX(Historical!$H$7:$H$1442,MATCH(B389,Historical!$B$7:$B$1449,0))=0,"n/a",((INDEX(Historical!$C$7:$C$1442,MATCH(B389,Historical!$B$7:$B$1449,0))/INDEX(Historical!$H$7:$H$1442,MATCH(B389,Historical!$B$7:$B$1449,0)))^(1/5)-1)*100)</f>
        <v>13.27748971668381</v>
      </c>
      <c r="V389" s="795">
        <f>IF(INDEX(Historical!$O$7:$O$1442,MATCH(B389,Historical!$B$7:$B$1449,0))=0,"n/a",((INDEX(Historical!$C$7:$C$1442,MATCH(B389,Historical!$B$7:$B$1449,0))/INDEX(Historical!$O$7:$O$1442,MATCH(B389,Historical!$B$7:$B$1449,0)))^(1/10)-1)*100)</f>
        <v>13.210493895884422</v>
      </c>
      <c r="W389" s="796">
        <f>IF(OR(U389&lt;=0,U389="n/a",V389&lt;=0,V389="n/a"),"n/a",U389/V389)</f>
        <v>1.0050714092393063</v>
      </c>
      <c r="X389" s="797">
        <f>IF(OR(AJ389&lt;=0,AJ389="n/a",U389&lt;=0,U389="n/a"),"n/a",U389/AJ389)</f>
        <v>0.23091286463797933</v>
      </c>
      <c r="Y389" s="752"/>
      <c r="Z389" s="738">
        <f>IF(OR(AC389&lt;0.01,AC389="n/a"),"n/a",M389/AC389*100)</f>
        <v>30.604982206405694</v>
      </c>
      <c r="AA389" s="999">
        <f>IF(OR(AC389&lt;0.01,AC389="n/a"),"n/a",I389/AC389)</f>
        <v>24.530249110320288</v>
      </c>
      <c r="AB389" s="1000">
        <v>12</v>
      </c>
      <c r="AC389" s="978">
        <v>5.62</v>
      </c>
      <c r="AD389" s="978">
        <v>1.89</v>
      </c>
      <c r="AE389" s="978">
        <v>4.29</v>
      </c>
      <c r="AF389" s="978">
        <v>5.12</v>
      </c>
      <c r="AG389" s="978">
        <v>20.399999999999999</v>
      </c>
      <c r="AH389" s="978">
        <v>23.400000000000002</v>
      </c>
      <c r="AI389" s="978">
        <v>7.66</v>
      </c>
      <c r="AJ389" s="978">
        <v>57.499999999999993</v>
      </c>
      <c r="AK389" s="978">
        <v>13</v>
      </c>
      <c r="AL389" s="991">
        <v>10540</v>
      </c>
      <c r="AM389" s="985">
        <v>0.3</v>
      </c>
      <c r="AN389" s="978">
        <v>0.41</v>
      </c>
      <c r="AO389" s="838">
        <f>IF(U389="n/a","n/a",IF(AA389&lt;0,"n/a",IF(AA389="n/a","n/a",J389+U389-AA389)))</f>
        <v>-10.005116857730485</v>
      </c>
      <c r="AP389" s="839">
        <f>IF(U389="n/a","n/a",J389+U389)</f>
        <v>14.525132252589803</v>
      </c>
      <c r="AQ389" s="1001">
        <f>IF(OR(AC389&lt;0.01,AF389="n/a"),"n/a",(I389/SQRT(22.5*AC389*(I389/AF389))-1)*100)</f>
        <v>136.26244865012097</v>
      </c>
      <c r="AR389" s="738">
        <f>INDEX(Historical!$C$7:$C$1442,MATCH(B389,Historical!$B$7:$B$1449,0))*IF(AH389="n/a",1.03,IF(AH389&lt;0,1.01,IF(AH389&gt;10,1.1,(1+AH389/100))))</f>
        <v>1.8260000000000001</v>
      </c>
      <c r="AS389" s="999">
        <f>IF($AI389="n/a",1.03*AR389,IF($AI389&lt;0,1.01*AR389,IF($AI389&gt;10,1.1*AR389,(1+$AI389/100)*AR389)))</f>
        <v>1.9658716000000001</v>
      </c>
      <c r="AT389" s="999">
        <f>IF($AK389="n/a",1.03*AS389,IF($AK389&lt;0,1.01*AS389,IF($AK389&gt;10,1.1*AS389,(1+$AK389/100)*AS389)))</f>
        <v>2.1624587600000003</v>
      </c>
      <c r="AU389" s="999">
        <f>IF($AK389="n/a",1.03*AT389,IF($AK389&lt;0,1.01*AT389,IF($AK389&gt;10,1.1*AT389,(1+$AK389/100)*AT389)))</f>
        <v>2.3787046360000006</v>
      </c>
      <c r="AV389" s="999">
        <f>IF($AK389="n/a",1.03*AU389,IF($AK389&lt;0,1.01*AU389,IF($AK389&gt;10,1.1*AU389,(1+$AK389/100)*AU389)))</f>
        <v>2.6165750996000008</v>
      </c>
      <c r="AW389" s="738">
        <f>SUM(AR389:AV389)</f>
        <v>10.949610095600001</v>
      </c>
      <c r="AX389" s="846">
        <f>AW389/I389*100</f>
        <v>7.9425577365443196</v>
      </c>
      <c r="AY389" s="1080">
        <v>1.29</v>
      </c>
      <c r="AZ389" s="985">
        <v>17.11</v>
      </c>
      <c r="BA389" s="985">
        <v>-12.659999999999998</v>
      </c>
      <c r="BB389" s="985">
        <v>3.9</v>
      </c>
      <c r="BC389" s="985">
        <v>-1.68</v>
      </c>
      <c r="BE389" s="700">
        <v>2010</v>
      </c>
      <c r="BF389" s="1013">
        <f>IF(BE389&gt;2008,0,IF(BE389&gt;2001,1,IF(BE389&gt;1990,2,IF(BE389&gt;1980,3,IF(BE389&gt;1973,4,IF(BE389&gt;1970,5,IF(BE389&gt;1960,6,IF(BE389&gt;1958,7,IF(BE389&gt;1953,8,9)))))))))</f>
        <v>0</v>
      </c>
      <c r="BG389" s="995">
        <v>11.700000000000001</v>
      </c>
    </row>
    <row r="390" spans="1:59" ht="11.25" customHeight="1" x14ac:dyDescent="0.2">
      <c r="A390" s="984" t="s">
        <v>636</v>
      </c>
      <c r="B390" s="988" t="s">
        <v>637</v>
      </c>
      <c r="C390" s="1070" t="s">
        <v>123</v>
      </c>
      <c r="D390" s="1070" t="s">
        <v>4233</v>
      </c>
      <c r="E390" s="828">
        <v>16</v>
      </c>
      <c r="F390" s="1148">
        <v>215</v>
      </c>
      <c r="G390" s="1133" t="s">
        <v>37</v>
      </c>
      <c r="H390" s="1133" t="s">
        <v>37</v>
      </c>
      <c r="I390" s="987">
        <v>141.78</v>
      </c>
      <c r="J390" s="738">
        <f>(M390/I390)*100</f>
        <v>2.0595288475102271</v>
      </c>
      <c r="K390" s="990">
        <v>0.73</v>
      </c>
      <c r="L390" s="1000">
        <v>4</v>
      </c>
      <c r="M390" s="729">
        <f>K390*L390</f>
        <v>2.92</v>
      </c>
      <c r="N390" s="983" t="s">
        <v>588</v>
      </c>
      <c r="O390" s="831">
        <v>0.69</v>
      </c>
      <c r="P390" s="973">
        <v>43364</v>
      </c>
      <c r="Q390" s="973">
        <v>43378</v>
      </c>
      <c r="R390" s="729">
        <f>(K390-O390)/O390*100</f>
        <v>5.7971014492753676</v>
      </c>
      <c r="S390" s="795">
        <f>IF(INDEX(Historical!$D$7:$D$1442,MATCH(B390,Historical!$B$7:$B$1449,0))=0,"n/a",(INDEX(Historical!$C$7:$C$1442,MATCH(B390,Historical!$B$7:$B$1449,0))/INDEX(Historical!$D$7:$D$1442,MATCH(B390,Historical!$B$7:$B$1449,0))-1)*100)</f>
        <v>7.2796934865900331</v>
      </c>
      <c r="T390" s="795">
        <f>IF(INDEX(Historical!$F$7:$F$1442,MATCH(B390,Historical!$B$7:$B$1449,0))=0,"n/a",((INDEX(Historical!$C$7:$C$1442,MATCH(B390,Historical!$B$7:$B$1449,0))/INDEX(Historical!$F$7:$F$1442,MATCH(B390,Historical!$B$7:$B$1449,0)))^(1/3)-1)*100)</f>
        <v>12.433898207203997</v>
      </c>
      <c r="U390" s="795">
        <f>IF(INDEX(Historical!$H$7:$H$1442,MATCH(B390,Historical!$B$7:$B$1449,0))=0,"n/a",((INDEX(Historical!$C$7:$C$1442,MATCH(B390,Historical!$B$7:$B$1449,0))/INDEX(Historical!$H$7:$H$1442,MATCH(B390,Historical!$B$7:$B$1449,0)))^(1/5)-1)*100)</f>
        <v>14.706435356463965</v>
      </c>
      <c r="V390" s="795">
        <f>IF(INDEX(Historical!$O$7:$O$1442,MATCH(B390,Historical!$B$7:$B$1449,0))=0,"n/a",((INDEX(Historical!$C$7:$C$1442,MATCH(B390,Historical!$B$7:$B$1449,0))/INDEX(Historical!$O$7:$O$1442,MATCH(B390,Historical!$B$7:$B$1449,0)))^(1/10)-1)*100)</f>
        <v>11.53290595998957</v>
      </c>
      <c r="W390" s="796">
        <f>IF(OR(U390&lt;=0,U390="n/a",V390&lt;=0,V390="n/a"),"n/a",U390/V390)</f>
        <v>1.2751717049878091</v>
      </c>
      <c r="X390" s="797">
        <f>IF(OR(AJ390&lt;=0,AJ390="n/a",U390&lt;=0,U390="n/a"),"n/a",U390/AJ390)</f>
        <v>1.2154078806995012</v>
      </c>
      <c r="Y390" s="749"/>
      <c r="Z390" s="738">
        <f>IF(OR(AC390&lt;0.01,AC390="n/a"),"n/a",M390/AC390*100)</f>
        <v>56.153846153846153</v>
      </c>
      <c r="AA390" s="999">
        <f>IF(OR(AC390&lt;0.01,AC390="n/a"),"n/a",I390/AC390)</f>
        <v>27.265384615384615</v>
      </c>
      <c r="AB390" s="1000">
        <v>12</v>
      </c>
      <c r="AC390" s="978">
        <v>5.2</v>
      </c>
      <c r="AD390" s="978">
        <v>2.87</v>
      </c>
      <c r="AE390" s="978">
        <v>4.17</v>
      </c>
      <c r="AF390" s="978">
        <v>2.86</v>
      </c>
      <c r="AG390" s="978">
        <v>12.3</v>
      </c>
      <c r="AH390" s="978">
        <v>8.2000000000000011</v>
      </c>
      <c r="AI390" s="978">
        <v>4.9799999999999995</v>
      </c>
      <c r="AJ390" s="978">
        <v>12.1</v>
      </c>
      <c r="AK390" s="978">
        <v>9.5</v>
      </c>
      <c r="AL390" s="991">
        <v>15050</v>
      </c>
      <c r="AM390" s="985">
        <v>18.899999999999999</v>
      </c>
      <c r="AN390" s="978">
        <v>1.0900000000000001</v>
      </c>
      <c r="AO390" s="838">
        <f>IF(U390="n/a","n/a",IF(AA390&lt;0,"n/a",IF(AA390="n/a","n/a",J390+U390-AA390)))</f>
        <v>-10.499420411410423</v>
      </c>
      <c r="AP390" s="839">
        <f>IF(U390="n/a","n/a",J390+U390)</f>
        <v>16.765964203974193</v>
      </c>
      <c r="AQ390" s="1001">
        <f>IF(OR(AC390&lt;0.01,AF390="n/a"),"n/a",(I390/SQRT(22.5*AC390*(I390/AF390))-1)*100)</f>
        <v>86.164801542432642</v>
      </c>
      <c r="AR390" s="738">
        <f>INDEX(Historical!$C$7:$C$1442,MATCH(B390,Historical!$B$7:$B$1449,0))*IF(AH390="n/a",1.03,IF(AH390&lt;0,1.01,IF(AH390&gt;10,1.1,(1+AH390/100))))</f>
        <v>3.0295999999999998</v>
      </c>
      <c r="AS390" s="999">
        <f>IF($AI390="n/a",1.03*AR390,IF($AI390&lt;0,1.01*AR390,IF($AI390&gt;10,1.1*AR390,(1+$AI390/100)*AR390)))</f>
        <v>3.1804740800000002</v>
      </c>
      <c r="AT390" s="999">
        <f>IF($AK390="n/a",1.03*AS390,IF($AK390&lt;0,1.01*AS390,IF($AK390&gt;10,1.1*AS390,(1+$AK390/100)*AS390)))</f>
        <v>3.4826191176000001</v>
      </c>
      <c r="AU390" s="999">
        <f>IF($AK390="n/a",1.03*AT390,IF($AK390&lt;0,1.01*AT390,IF($AK390&gt;10,1.1*AT390,(1+$AK390/100)*AT390)))</f>
        <v>3.8134679337719999</v>
      </c>
      <c r="AV390" s="999">
        <f>IF($AK390="n/a",1.03*AU390,IF($AK390&lt;0,1.01*AU390,IF($AK390&gt;10,1.1*AU390,(1+$AK390/100)*AU390)))</f>
        <v>4.1757473874803397</v>
      </c>
      <c r="AW390" s="738">
        <f>SUM(AR390:AV390)</f>
        <v>17.681908518852339</v>
      </c>
      <c r="AX390" s="846">
        <f>AW390/I390*100</f>
        <v>12.471370093703159</v>
      </c>
      <c r="AY390" s="1080">
        <v>0.85</v>
      </c>
      <c r="AZ390" s="985">
        <v>16.11</v>
      </c>
      <c r="BA390" s="985">
        <v>-6.25</v>
      </c>
      <c r="BB390" s="985">
        <v>3.9800000000000004</v>
      </c>
      <c r="BC390" s="985">
        <v>6.09</v>
      </c>
      <c r="BE390" s="700">
        <v>2003</v>
      </c>
      <c r="BF390" s="1013">
        <f>IF(BE390&gt;2008,0,IF(BE390&gt;2001,1,IF(BE390&gt;1990,2,IF(BE390&gt;1980,3,IF(BE390&gt;1973,4,IF(BE390&gt;1970,5,IF(BE390&gt;1960,6,IF(BE390&gt;1958,7,IF(BE390&gt;1953,8,9)))))))))</f>
        <v>1</v>
      </c>
      <c r="BG390" s="995">
        <v>4.8</v>
      </c>
    </row>
    <row r="391" spans="1:59" ht="11.25" customHeight="1" x14ac:dyDescent="0.2">
      <c r="A391" s="798" t="s">
        <v>3870</v>
      </c>
      <c r="B391" s="890" t="s">
        <v>3871</v>
      </c>
      <c r="C391" s="1070" t="s">
        <v>108</v>
      </c>
      <c r="D391" s="1070" t="s">
        <v>118</v>
      </c>
      <c r="E391" s="828">
        <v>5</v>
      </c>
      <c r="F391" s="1148">
        <v>816</v>
      </c>
      <c r="G391" s="1119" t="s">
        <v>106</v>
      </c>
      <c r="H391" s="1119" t="s">
        <v>106</v>
      </c>
      <c r="I391" s="996">
        <v>35.76</v>
      </c>
      <c r="J391" s="738">
        <f>(M391/I391)*100</f>
        <v>0.83892617449664431</v>
      </c>
      <c r="K391" s="976">
        <v>0.15</v>
      </c>
      <c r="L391" s="1273">
        <v>2</v>
      </c>
      <c r="M391" s="729">
        <f>K391*L391</f>
        <v>0.3</v>
      </c>
      <c r="N391" s="1273" t="s">
        <v>4232</v>
      </c>
      <c r="O391" s="676">
        <v>0.1</v>
      </c>
      <c r="P391" s="718">
        <v>43245</v>
      </c>
      <c r="Q391" s="718">
        <v>43269</v>
      </c>
      <c r="R391" s="729">
        <f>(K391-O391)/O391*100</f>
        <v>49.999999999999986</v>
      </c>
      <c r="S391" s="795">
        <f>IF(INDEX(Historical!$D$7:$D$1442,MATCH(B391,Historical!$B$7:$B$1449,0))=0,"n/a",(INDEX(Historical!$C$7:$C$1442,MATCH(B391,Historical!$B$7:$B$1449,0))/INDEX(Historical!$D$7:$D$1442,MATCH(B391,Historical!$B$7:$B$1449,0))-1)*100)</f>
        <v>56.25</v>
      </c>
      <c r="T391" s="795">
        <f>IF(INDEX(Historical!$F$7:$F$1442,MATCH(B391,Historical!$B$7:$B$1449,0))=0,"n/a",((INDEX(Historical!$C$7:$C$1442,MATCH(B391,Historical!$B$7:$B$1449,0))/INDEX(Historical!$F$7:$F$1442,MATCH(B391,Historical!$B$7:$B$1449,0)))^(1/3)-1)*100)</f>
        <v>46.200886910643305</v>
      </c>
      <c r="U391" s="795">
        <f>IF(INDEX(Historical!$H$7:$H$1442,MATCH(B391,Historical!$B$7:$B$1449,0))=0,"n/a",((INDEX(Historical!$C$7:$C$1442,MATCH(B391,Historical!$B$7:$B$1449,0))/INDEX(Historical!$H$7:$H$1442,MATCH(B391,Historical!$B$7:$B$1449,0)))^(1/5)-1)*100)</f>
        <v>48.174814720429772</v>
      </c>
      <c r="V391" s="795">
        <f>IF(INDEX(Historical!$O$7:$O$1442,MATCH(B391,Historical!$B$7:$B$1449,0))=0,"n/a",((INDEX(Historical!$C$7:$C$1442,MATCH(B391,Historical!$B$7:$B$1449,0))/INDEX(Historical!$O$7:$O$1442,MATCH(B391,Historical!$B$7:$B$1449,0)))^(1/10)-1)*100)</f>
        <v>17.461894308801895</v>
      </c>
      <c r="W391" s="796">
        <f>IF(OR(U391&lt;=0,U391="n/a",V391&lt;=0,V391="n/a"),"n/a",U391/V391)</f>
        <v>2.7588538716642348</v>
      </c>
      <c r="X391" s="797">
        <f>IF(OR(AJ391&lt;=0,AJ391="n/a",U391&lt;=0,U391="n/a"),"n/a",U391/AJ391)</f>
        <v>1.9906948231582551</v>
      </c>
      <c r="Y391" s="739"/>
      <c r="Z391" s="738">
        <f>IF(OR(AC391&lt;0.01,AC391="n/a"),"n/a",M391/AC391*100)</f>
        <v>8.9820359281437128</v>
      </c>
      <c r="AA391" s="999">
        <f>IF(OR(AC391&lt;0.01,AC391="n/a"),"n/a",I391/AC391)</f>
        <v>10.706586826347305</v>
      </c>
      <c r="AB391" s="1000">
        <v>12</v>
      </c>
      <c r="AC391" s="995">
        <v>3.34</v>
      </c>
      <c r="AD391" s="995" t="s">
        <v>137</v>
      </c>
      <c r="AE391" s="978">
        <v>1.53</v>
      </c>
      <c r="AF391" s="978">
        <v>1.19</v>
      </c>
      <c r="AG391" s="978">
        <v>9.5</v>
      </c>
      <c r="AH391" s="978">
        <v>153.29999999999998</v>
      </c>
      <c r="AI391" s="978" t="s">
        <v>137</v>
      </c>
      <c r="AJ391" s="775">
        <v>24.2</v>
      </c>
      <c r="AK391" s="775" t="s">
        <v>137</v>
      </c>
      <c r="AL391" s="995">
        <v>528.89</v>
      </c>
      <c r="AM391" s="995">
        <v>3.9</v>
      </c>
      <c r="AN391" s="995">
        <v>0</v>
      </c>
      <c r="AO391" s="838">
        <f>IF(U391="n/a","n/a",IF(AA391&lt;0,"n/a",IF(AA391="n/a","n/a",J391+U391-AA391)))</f>
        <v>38.307154068579109</v>
      </c>
      <c r="AP391" s="839">
        <f>IF(U391="n/a","n/a",J391+U391)</f>
        <v>49.013740894926414</v>
      </c>
      <c r="AQ391" s="1001">
        <f>IF(OR(AC391&lt;0.01,AF391="n/a"),"n/a",(I391/SQRT(22.5*AC391*(I391/AF391))-1)*100)</f>
        <v>-24.749785313400995</v>
      </c>
      <c r="AR391" s="738">
        <f>INDEX(Historical!$C$7:$C$1442,MATCH(B391,Historical!$B$7:$B$1449,0))*IF(AH391="n/a",1.03,IF(AH391&lt;0,1.01,IF(AH391&gt;10,1.1,(1+AH391/100))))</f>
        <v>0.27500000000000002</v>
      </c>
      <c r="AS391" s="999">
        <f>IF($AI391="n/a",1.03*AR391,IF($AI391&lt;0,1.01*AR391,IF($AI391&gt;10,1.1*AR391,(1+$AI391/100)*AR391)))</f>
        <v>0.28325000000000006</v>
      </c>
      <c r="AT391" s="999">
        <f>IF($AK391="n/a",1.03*AS391,IF($AK391&lt;0,1.01*AS391,IF($AK391&gt;10,1.1*AS391,(1+$AK391/100)*AS391)))</f>
        <v>0.29174750000000005</v>
      </c>
      <c r="AU391" s="999">
        <f>IF($AK391="n/a",1.03*AT391,IF($AK391&lt;0,1.01*AT391,IF($AK391&gt;10,1.1*AT391,(1+$AK391/100)*AT391)))</f>
        <v>0.30049992500000006</v>
      </c>
      <c r="AV391" s="999">
        <f>IF($AK391="n/a",1.03*AU391,IF($AK391&lt;0,1.01*AU391,IF($AK391&gt;10,1.1*AU391,(1+$AK391/100)*AU391)))</f>
        <v>0.30951492275000009</v>
      </c>
      <c r="AW391" s="738">
        <f>SUM(AR391:AV391)</f>
        <v>1.4600123477500002</v>
      </c>
      <c r="AX391" s="846">
        <f>AW391/I391*100</f>
        <v>4.0828085787192405</v>
      </c>
      <c r="AY391" s="824">
        <v>0.26</v>
      </c>
      <c r="AZ391" s="978">
        <v>34.69</v>
      </c>
      <c r="BA391" s="978">
        <v>-12.049999999999999</v>
      </c>
      <c r="BB391" s="978">
        <v>-3.66</v>
      </c>
      <c r="BC391" s="978">
        <v>-1.08</v>
      </c>
      <c r="BE391" s="700">
        <v>2014</v>
      </c>
      <c r="BF391" s="1013">
        <f>IF(BE391&gt;2008,0,IF(BE391&gt;2001,1,IF(BE391&gt;1990,2,IF(BE391&gt;1980,3,IF(BE391&gt;1973,4,IF(BE391&gt;1970,5,IF(BE391&gt;1960,6,IF(BE391&gt;1958,7,IF(BE391&gt;1953,8,9)))))))))</f>
        <v>0</v>
      </c>
      <c r="BG391" s="995">
        <v>4</v>
      </c>
    </row>
    <row r="392" spans="1:59" ht="11.25" customHeight="1" x14ac:dyDescent="0.2">
      <c r="A392" s="984" t="s">
        <v>1327</v>
      </c>
      <c r="B392" s="988" t="s">
        <v>1328</v>
      </c>
      <c r="C392" s="1070" t="s">
        <v>108</v>
      </c>
      <c r="D392" s="1070" t="s">
        <v>4401</v>
      </c>
      <c r="E392" s="828">
        <v>8</v>
      </c>
      <c r="F392" s="1148">
        <v>482</v>
      </c>
      <c r="G392" s="1078" t="s">
        <v>37</v>
      </c>
      <c r="H392" s="1078" t="s">
        <v>37</v>
      </c>
      <c r="I392" s="987">
        <v>79.78</v>
      </c>
      <c r="J392" s="738">
        <f>(M392/I392)*100</f>
        <v>1.905239408373026</v>
      </c>
      <c r="K392" s="990">
        <v>0.38</v>
      </c>
      <c r="L392" s="1000">
        <v>4</v>
      </c>
      <c r="M392" s="729">
        <f>K392*L392</f>
        <v>1.52</v>
      </c>
      <c r="N392" s="983" t="s">
        <v>588</v>
      </c>
      <c r="O392" s="831">
        <v>0.32</v>
      </c>
      <c r="P392" s="694">
        <v>43182</v>
      </c>
      <c r="Q392" s="694">
        <v>43196</v>
      </c>
      <c r="R392" s="729">
        <f>(K392-O392)/O392*100</f>
        <v>18.75</v>
      </c>
      <c r="S392" s="795">
        <f>IF(INDEX(Historical!$D$7:$D$1442,MATCH(B392,Historical!$B$7:$B$1449,0))=0,"n/a",(INDEX(Historical!$C$7:$C$1442,MATCH(B392,Historical!$B$7:$B$1449,0))/INDEX(Historical!$D$7:$D$1442,MATCH(B392,Historical!$B$7:$B$1449,0))-1)*100)</f>
        <v>16.799999999999994</v>
      </c>
      <c r="T392" s="795">
        <f>IF(INDEX(Historical!$F$7:$F$1442,MATCH(B392,Historical!$B$7:$B$1449,0))=0,"n/a",((INDEX(Historical!$C$7:$C$1442,MATCH(B392,Historical!$B$7:$B$1449,0))/INDEX(Historical!$F$7:$F$1442,MATCH(B392,Historical!$B$7:$B$1449,0)))^(1/3)-1)*100)</f>
        <v>12.698350957532734</v>
      </c>
      <c r="U392" s="795">
        <f>IF(INDEX(Historical!$H$7:$H$1442,MATCH(B392,Historical!$B$7:$B$1449,0))=0,"n/a",((INDEX(Historical!$C$7:$C$1442,MATCH(B392,Historical!$B$7:$B$1449,0))/INDEX(Historical!$H$7:$H$1442,MATCH(B392,Historical!$B$7:$B$1449,0)))^(1/5)-1)*100)</f>
        <v>10.908982403443112</v>
      </c>
      <c r="V392" s="795">
        <f>IF(INDEX(Historical!$O$7:$O$1442,MATCH(B392,Historical!$B$7:$B$1449,0))=0,"n/a",((INDEX(Historical!$C$7:$C$1442,MATCH(B392,Historical!$B$7:$B$1449,0))/INDEX(Historical!$O$7:$O$1442,MATCH(B392,Historical!$B$7:$B$1449,0)))^(1/10)-1)*100)</f>
        <v>7.4754941789725082</v>
      </c>
      <c r="W392" s="796">
        <f>IF(OR(U392&lt;=0,U392="n/a",V392&lt;=0,V392="n/a"),"n/a",U392/V392)</f>
        <v>1.4592991636764983</v>
      </c>
      <c r="X392" s="797">
        <f>IF(OR(AJ392&lt;=0,AJ392="n/a",U392&lt;=0,U392="n/a"),"n/a",U392/AJ392)</f>
        <v>1.0195310657423469</v>
      </c>
      <c r="Y392" s="741"/>
      <c r="Z392" s="738">
        <f>IF(OR(AC392&lt;0.01,AC392="n/a"),"n/a",M392/AC392*100)</f>
        <v>34.54545454545454</v>
      </c>
      <c r="AA392" s="999">
        <f>IF(OR(AC392&lt;0.01,AC392="n/a"),"n/a",I392/AC392)</f>
        <v>18.131818181818179</v>
      </c>
      <c r="AB392" s="1000">
        <v>12</v>
      </c>
      <c r="AC392" s="978">
        <v>4.4000000000000004</v>
      </c>
      <c r="AD392" s="978">
        <v>2.27</v>
      </c>
      <c r="AE392" s="978">
        <v>6.91</v>
      </c>
      <c r="AF392" s="978">
        <v>2.2000000000000002</v>
      </c>
      <c r="AG392" s="978">
        <v>10.8</v>
      </c>
      <c r="AH392" s="978">
        <v>12.4</v>
      </c>
      <c r="AI392" s="978">
        <v>6.13</v>
      </c>
      <c r="AJ392" s="978">
        <v>10.7</v>
      </c>
      <c r="AK392" s="978">
        <v>8</v>
      </c>
      <c r="AL392" s="991">
        <v>2240</v>
      </c>
      <c r="AM392" s="985">
        <v>1</v>
      </c>
      <c r="AN392" s="978">
        <v>0.11</v>
      </c>
      <c r="AO392" s="838">
        <f>IF(U392="n/a","n/a",IF(AA392&lt;0,"n/a",IF(AA392="n/a","n/a",J392+U392-AA392)))</f>
        <v>-5.3175963700020414</v>
      </c>
      <c r="AP392" s="839">
        <f>IF(U392="n/a","n/a",J392+U392)</f>
        <v>12.814221811816138</v>
      </c>
      <c r="AQ392" s="1001">
        <f>IF(OR(AC392&lt;0.01,AF392="n/a"),"n/a",(I392/SQRT(22.5*AC392*(I392/AF392))-1)*100)</f>
        <v>33.149873784727603</v>
      </c>
      <c r="AR392" s="738">
        <f>INDEX(Historical!$C$7:$C$1442,MATCH(B392,Historical!$B$7:$B$1449,0))*IF(AH392="n/a",1.03,IF(AH392&lt;0,1.01,IF(AH392&gt;10,1.1,(1+AH392/100))))</f>
        <v>1.6060000000000001</v>
      </c>
      <c r="AS392" s="999">
        <f>IF($AI392="n/a",1.03*AR392,IF($AI392&lt;0,1.01*AR392,IF($AI392&gt;10,1.1*AR392,(1+$AI392/100)*AR392)))</f>
        <v>1.7044477999999998</v>
      </c>
      <c r="AT392" s="999">
        <f>IF($AK392="n/a",1.03*AS392,IF($AK392&lt;0,1.01*AS392,IF($AK392&gt;10,1.1*AS392,(1+$AK392/100)*AS392)))</f>
        <v>1.8408036239999999</v>
      </c>
      <c r="AU392" s="999">
        <f>IF($AK392="n/a",1.03*AT392,IF($AK392&lt;0,1.01*AT392,IF($AK392&gt;10,1.1*AT392,(1+$AK392/100)*AT392)))</f>
        <v>1.9880679139199999</v>
      </c>
      <c r="AV392" s="999">
        <f>IF($AK392="n/a",1.03*AU392,IF($AK392&lt;0,1.01*AU392,IF($AK392&gt;10,1.1*AU392,(1+$AK392/100)*AU392)))</f>
        <v>2.1471133470336001</v>
      </c>
      <c r="AW392" s="738">
        <f>SUM(AR392:AV392)</f>
        <v>9.2864326849535992</v>
      </c>
      <c r="AX392" s="846">
        <f>AW392/I392*100</f>
        <v>11.640050996432187</v>
      </c>
      <c r="AY392" s="1080">
        <v>1.05</v>
      </c>
      <c r="AZ392" s="985">
        <v>20.66</v>
      </c>
      <c r="BA392" s="985">
        <v>-16.02</v>
      </c>
      <c r="BB392" s="985">
        <v>6.5699999999999994</v>
      </c>
      <c r="BC392" s="985">
        <v>-0.54999999999999993</v>
      </c>
      <c r="BE392" s="700">
        <v>2011</v>
      </c>
      <c r="BF392" s="1013">
        <f>IF(BE392&gt;2008,0,IF(BE392&gt;2001,1,IF(BE392&gt;1990,2,IF(BE392&gt;1980,3,IF(BE392&gt;1973,4,IF(BE392&gt;1970,5,IF(BE392&gt;1960,6,IF(BE392&gt;1958,7,IF(BE392&gt;1953,8,9)))))))))</f>
        <v>0</v>
      </c>
      <c r="BG392" s="995">
        <v>1.3</v>
      </c>
    </row>
    <row r="393" spans="1:59" ht="11.25" customHeight="1" x14ac:dyDescent="0.2">
      <c r="A393" s="984" t="s">
        <v>1332</v>
      </c>
      <c r="B393" s="988" t="s">
        <v>1333</v>
      </c>
      <c r="C393" s="1070" t="s">
        <v>128</v>
      </c>
      <c r="D393" s="1070" t="s">
        <v>4389</v>
      </c>
      <c r="E393" s="828">
        <v>8</v>
      </c>
      <c r="F393" s="1148">
        <v>543</v>
      </c>
      <c r="G393" s="1148" t="s">
        <v>115</v>
      </c>
      <c r="H393" s="1148" t="s">
        <v>115</v>
      </c>
      <c r="I393" s="978">
        <v>99</v>
      </c>
      <c r="J393" s="738">
        <f>(M393/I393)*100</f>
        <v>2.5252525252525251</v>
      </c>
      <c r="K393" s="990">
        <v>0.625</v>
      </c>
      <c r="L393" s="1000">
        <v>4</v>
      </c>
      <c r="M393" s="729">
        <f>K393*L393</f>
        <v>2.5</v>
      </c>
      <c r="N393" s="983" t="s">
        <v>413</v>
      </c>
      <c r="O393" s="831">
        <v>0.6</v>
      </c>
      <c r="P393" s="973">
        <v>43371</v>
      </c>
      <c r="Q393" s="973">
        <v>43398</v>
      </c>
      <c r="R393" s="729">
        <f>(K393-O393)/O393*100</f>
        <v>4.1666666666666705</v>
      </c>
      <c r="S393" s="795">
        <f>IF(INDEX(Historical!$D$7:$D$1442,MATCH(B393,Historical!$B$7:$B$1449,0))=0,"n/a",(INDEX(Historical!$C$7:$C$1442,MATCH(B393,Historical!$B$7:$B$1449,0))/INDEX(Historical!$D$7:$D$1442,MATCH(B393,Historical!$B$7:$B$1449,0))-1)*100)</f>
        <v>15.476190476190466</v>
      </c>
      <c r="T393" s="795">
        <f>IF(INDEX(Historical!$F$7:$F$1442,MATCH(B393,Historical!$B$7:$B$1449,0))=0,"n/a",((INDEX(Historical!$C$7:$C$1442,MATCH(B393,Historical!$B$7:$B$1449,0))/INDEX(Historical!$F$7:$F$1442,MATCH(B393,Historical!$B$7:$B$1449,0)))^(1/3)-1)*100)</f>
        <v>12.349689762573735</v>
      </c>
      <c r="U393" s="795">
        <f>IF(INDEX(Historical!$H$7:$H$1442,MATCH(B393,Historical!$B$7:$B$1449,0))=0,"n/a",((INDEX(Historical!$C$7:$C$1442,MATCH(B393,Historical!$B$7:$B$1449,0))/INDEX(Historical!$H$7:$H$1442,MATCH(B393,Historical!$B$7:$B$1449,0)))^(1/5)-1)*100)</f>
        <v>11.613503702063532</v>
      </c>
      <c r="V393" s="795">
        <f>IF(INDEX(Historical!$O$7:$O$1442,MATCH(B393,Historical!$B$7:$B$1449,0))=0,"n/a",((INDEX(Historical!$C$7:$C$1442,MATCH(B393,Historical!$B$7:$B$1449,0))/INDEX(Historical!$O$7:$O$1442,MATCH(B393,Historical!$B$7:$B$1449,0)))^(1/10)-1)*100)</f>
        <v>16.872990485421326</v>
      </c>
      <c r="W393" s="796">
        <f>IF(OR(U393&lt;=0,U393="n/a",V393&lt;=0,V393="n/a"),"n/a",U393/V393)</f>
        <v>0.688289589927635</v>
      </c>
      <c r="X393" s="797">
        <f>IF(OR(AJ393&lt;=0,AJ393="n/a",U393&lt;=0,U393="n/a"),"n/a",U393/AJ393)</f>
        <v>1.9038530659120545</v>
      </c>
      <c r="Y393" s="741"/>
      <c r="Z393" s="738">
        <f>IF(OR(AC393&lt;0.01,AC393="n/a"),"n/a",M393/AC393*100)</f>
        <v>38.81987577639751</v>
      </c>
      <c r="AA393" s="999">
        <f>IF(OR(AC393&lt;0.01,AC393="n/a"),"n/a",I393/AC393)</f>
        <v>15.372670807453416</v>
      </c>
      <c r="AB393" s="1000">
        <v>12</v>
      </c>
      <c r="AC393" s="978">
        <v>6.44</v>
      </c>
      <c r="AD393" s="978">
        <v>8.09</v>
      </c>
      <c r="AE393" s="978">
        <v>1.2</v>
      </c>
      <c r="AF393" s="978">
        <v>2.4900000000000002</v>
      </c>
      <c r="AG393" s="978">
        <v>15.4</v>
      </c>
      <c r="AH393" s="978">
        <v>12.7</v>
      </c>
      <c r="AI393" s="978">
        <v>8.9599999999999991</v>
      </c>
      <c r="AJ393" s="978">
        <v>6.1</v>
      </c>
      <c r="AK393" s="978">
        <v>1.9</v>
      </c>
      <c r="AL393" s="991">
        <v>7010</v>
      </c>
      <c r="AM393" s="985">
        <v>0.3</v>
      </c>
      <c r="AN393" s="978">
        <v>0.59</v>
      </c>
      <c r="AO393" s="838">
        <f>IF(U393="n/a","n/a",IF(AA393&lt;0,"n/a",IF(AA393="n/a","n/a",J393+U393-AA393)))</f>
        <v>-1.2339145801373572</v>
      </c>
      <c r="AP393" s="839">
        <f>IF(U393="n/a","n/a",J393+U393)</f>
        <v>14.138756227316058</v>
      </c>
      <c r="AQ393" s="1001">
        <f>IF(OR(AC393&lt;0.01,AF393="n/a"),"n/a",(I393/SQRT(22.5*AC393*(I393/AF393))-1)*100)</f>
        <v>30.431676981661337</v>
      </c>
      <c r="AR393" s="738">
        <f>INDEX(Historical!$C$7:$C$1442,MATCH(B393,Historical!$B$7:$B$1449,0))*IF(AH393="n/a",1.03,IF(AH393&lt;0,1.01,IF(AH393&gt;10,1.1,(1+AH393/100))))</f>
        <v>2.6675</v>
      </c>
      <c r="AS393" s="999">
        <f>IF($AI393="n/a",1.03*AR393,IF($AI393&lt;0,1.01*AR393,IF($AI393&gt;10,1.1*AR393,(1+$AI393/100)*AR393)))</f>
        <v>2.9065079999999996</v>
      </c>
      <c r="AT393" s="999">
        <f>IF($AK393="n/a",1.03*AS393,IF($AK393&lt;0,1.01*AS393,IF($AK393&gt;10,1.1*AS393,(1+$AK393/100)*AS393)))</f>
        <v>2.9617316519999992</v>
      </c>
      <c r="AU393" s="999">
        <f>IF($AK393="n/a",1.03*AT393,IF($AK393&lt;0,1.01*AT393,IF($AK393&gt;10,1.1*AT393,(1+$AK393/100)*AT393)))</f>
        <v>3.0180045533879989</v>
      </c>
      <c r="AV393" s="999">
        <f>IF($AK393="n/a",1.03*AU393,IF($AK393&lt;0,1.01*AU393,IF($AK393&gt;10,1.1*AU393,(1+$AK393/100)*AU393)))</f>
        <v>3.0753466399023708</v>
      </c>
      <c r="AW393" s="738">
        <f>SUM(AR393:AV393)</f>
        <v>14.629090845290367</v>
      </c>
      <c r="AX393" s="846">
        <f>AW393/I393*100</f>
        <v>14.776859439687239</v>
      </c>
      <c r="AY393" s="1080">
        <v>0.74</v>
      </c>
      <c r="AZ393" s="985">
        <v>13.77</v>
      </c>
      <c r="BA393" s="985">
        <v>-31.240000000000002</v>
      </c>
      <c r="BB393" s="985">
        <v>1.73</v>
      </c>
      <c r="BC393" s="985">
        <v>-5.33</v>
      </c>
      <c r="BE393" s="700">
        <v>2011</v>
      </c>
      <c r="BF393" s="1013">
        <f>IF(BE393&gt;2008,0,IF(BE393&gt;2001,1,IF(BE393&gt;1990,2,IF(BE393&gt;1980,3,IF(BE393&gt;1973,4,IF(BE393&gt;1970,5,IF(BE393&gt;1960,6,IF(BE393&gt;1958,7,IF(BE393&gt;1953,8,9)))))))))</f>
        <v>0</v>
      </c>
      <c r="BG393" s="995">
        <v>7.6</v>
      </c>
    </row>
    <row r="394" spans="1:59" ht="11.25" customHeight="1" x14ac:dyDescent="0.2">
      <c r="A394" s="984" t="s">
        <v>3941</v>
      </c>
      <c r="B394" s="988" t="s">
        <v>3942</v>
      </c>
      <c r="C394" s="1070" t="s">
        <v>4381</v>
      </c>
      <c r="D394" s="1070" t="s">
        <v>4382</v>
      </c>
      <c r="E394" s="828">
        <v>5</v>
      </c>
      <c r="F394" s="1148">
        <v>785</v>
      </c>
      <c r="G394" s="1148" t="s">
        <v>106</v>
      </c>
      <c r="H394" s="1148" t="s">
        <v>106</v>
      </c>
      <c r="I394" s="987">
        <v>11.17</v>
      </c>
      <c r="J394" s="738">
        <f>(M394/I394)*100</f>
        <v>6.4458370635631157</v>
      </c>
      <c r="K394" s="990">
        <v>0.18</v>
      </c>
      <c r="L394" s="1000">
        <v>4</v>
      </c>
      <c r="M394" s="729">
        <f>K394*L394</f>
        <v>0.72</v>
      </c>
      <c r="N394" s="983" t="s">
        <v>517</v>
      </c>
      <c r="O394" s="831">
        <v>0.17</v>
      </c>
      <c r="P394" s="694">
        <v>43146</v>
      </c>
      <c r="Q394" s="694">
        <v>43159</v>
      </c>
      <c r="R394" s="729">
        <f>(K394-O394)/O394*100</f>
        <v>5.8823529411764595</v>
      </c>
      <c r="S394" s="795">
        <f>IF(INDEX(Historical!$D$7:$D$1442,MATCH(B394,Historical!$B$7:$B$1449,0))=0,"n/a",(INDEX(Historical!$C$7:$C$1442,MATCH(B394,Historical!$B$7:$B$1449,0))/INDEX(Historical!$D$7:$D$1442,MATCH(B394,Historical!$B$7:$B$1449,0))-1)*100)</f>
        <v>7.0631970260222943</v>
      </c>
      <c r="T394" s="795">
        <f>IF(INDEX(Historical!$F$7:$F$1442,MATCH(B394,Historical!$B$7:$B$1449,0))=0,"n/a",((INDEX(Historical!$C$7:$C$1442,MATCH(B394,Historical!$B$7:$B$1449,0))/INDEX(Historical!$F$7:$F$1442,MATCH(B394,Historical!$B$7:$B$1449,0)))^(1/3)-1)*100)</f>
        <v>15.277587606658072</v>
      </c>
      <c r="U394" s="795">
        <f>IF(INDEX(Historical!$H$7:$H$1442,MATCH(B394,Historical!$B$7:$B$1449,0))=0,"n/a",((INDEX(Historical!$C$7:$C$1442,MATCH(B394,Historical!$B$7:$B$1449,0))/INDEX(Historical!$H$7:$H$1442,MATCH(B394,Historical!$B$7:$B$1449,0)))^(1/5)-1)*100)</f>
        <v>9.8560543306117623</v>
      </c>
      <c r="V394" s="795" t="str">
        <f>IF(INDEX(Historical!$O$7:$O$1442,MATCH(B394,Historical!$B$7:$B$1449,0))=0,"n/a",((INDEX(Historical!$C$7:$C$1442,MATCH(B394,Historical!$B$7:$B$1449,0))/INDEX(Historical!$O$7:$O$1442,MATCH(B394,Historical!$B$7:$B$1449,0)))^(1/10)-1)*100)</f>
        <v>n/a</v>
      </c>
      <c r="W394" s="796" t="str">
        <f>IF(OR(U394&lt;=0,U394="n/a",V394&lt;=0,V394="n/a"),"n/a",U394/V394)</f>
        <v>n/a</v>
      </c>
      <c r="X394" s="797">
        <f>IF(OR(AJ394&lt;=0,AJ394="n/a",U394&lt;=0,U394="n/a"),"n/a",U394/AJ394)</f>
        <v>0.26782756333184138</v>
      </c>
      <c r="Y394" s="989"/>
      <c r="Z394" s="738">
        <f>IF(OR(AC394&lt;0.01,AC394="n/a"),"n/a",M394/AC394*100)</f>
        <v>104.34782608695652</v>
      </c>
      <c r="AA394" s="999">
        <f>IF(OR(AC394&lt;0.01,AC394="n/a"),"n/a",I394/AC394)</f>
        <v>16.188405797101449</v>
      </c>
      <c r="AB394" s="1000">
        <v>12</v>
      </c>
      <c r="AC394" s="978">
        <v>0.69</v>
      </c>
      <c r="AD394" s="978" t="s">
        <v>137</v>
      </c>
      <c r="AE394" s="978">
        <v>2.0299999999999998</v>
      </c>
      <c r="AF394" s="978">
        <v>0.95</v>
      </c>
      <c r="AG394" s="978">
        <v>5.7</v>
      </c>
      <c r="AH394" s="980">
        <v>-20.100000000000001</v>
      </c>
      <c r="AI394" s="980">
        <v>-58.819999999999993</v>
      </c>
      <c r="AJ394" s="978">
        <v>36.799999999999997</v>
      </c>
      <c r="AK394" s="978" t="s">
        <v>137</v>
      </c>
      <c r="AL394" s="991">
        <v>1150</v>
      </c>
      <c r="AM394" s="985">
        <v>1.0999999999999999</v>
      </c>
      <c r="AN394" s="980">
        <v>0.8</v>
      </c>
      <c r="AO394" s="838">
        <f>IF(U394="n/a","n/a",IF(AA394&lt;0,"n/a",IF(AA394="n/a","n/a",J394+U394-AA394)))</f>
        <v>0.11348559707342787</v>
      </c>
      <c r="AP394" s="839">
        <f>IF(U394="n/a","n/a",J394+U394)</f>
        <v>16.301891394174877</v>
      </c>
      <c r="AQ394" s="1001">
        <f>IF(OR(AC394&lt;0.01,AF394="n/a"),"n/a",(I394/SQRT(22.5*AC394*(I394/AF394))-1)*100)</f>
        <v>-17.325308165755594</v>
      </c>
      <c r="AR394" s="738">
        <f>INDEX(Historical!$C$7:$C$1442,MATCH(B394,Historical!$B$7:$B$1449,0))*IF(AH394="n/a",1.03,IF(AH394&lt;0,1.01,IF(AH394&gt;10,1.1,(1+AH394/100))))</f>
        <v>0.72719999999999996</v>
      </c>
      <c r="AS394" s="999">
        <f>IF($AI394="n/a",1.03*AR394,IF($AI394&lt;0,1.01*AR394,IF($AI394&gt;10,1.1*AR394,(1+$AI394/100)*AR394)))</f>
        <v>0.73447200000000001</v>
      </c>
      <c r="AT394" s="999">
        <f>IF($AK394="n/a",1.03*AS394,IF($AK394&lt;0,1.01*AS394,IF($AK394&gt;10,1.1*AS394,(1+$AK394/100)*AS394)))</f>
        <v>0.75650616000000004</v>
      </c>
      <c r="AU394" s="999">
        <f>IF($AK394="n/a",1.03*AT394,IF($AK394&lt;0,1.01*AT394,IF($AK394&gt;10,1.1*AT394,(1+$AK394/100)*AT394)))</f>
        <v>0.77920134480000003</v>
      </c>
      <c r="AV394" s="999">
        <f>IF($AK394="n/a",1.03*AU394,IF($AK394&lt;0,1.01*AU394,IF($AK394&gt;10,1.1*AU394,(1+$AK394/100)*AU394)))</f>
        <v>0.80257738514400001</v>
      </c>
      <c r="AW394" s="738">
        <f>SUM(AR394:AV394)</f>
        <v>3.7999568899440002</v>
      </c>
      <c r="AX394" s="846">
        <f>AW394/I394*100</f>
        <v>34.019309668254252</v>
      </c>
      <c r="AY394" s="1080">
        <v>1.38</v>
      </c>
      <c r="AZ394" s="985">
        <v>20.239999999999998</v>
      </c>
      <c r="BA394" s="985">
        <v>-29.080000000000002</v>
      </c>
      <c r="BB394" s="985">
        <v>6.17</v>
      </c>
      <c r="BC394" s="985">
        <v>-13.48</v>
      </c>
      <c r="BE394" s="700">
        <v>2014</v>
      </c>
      <c r="BF394" s="1013">
        <f>IF(BE394&gt;2008,0,IF(BE394&gt;2001,1,IF(BE394&gt;1990,2,IF(BE394&gt;1980,3,IF(BE394&gt;1973,4,IF(BE394&gt;1970,5,IF(BE394&gt;1960,6,IF(BE394&gt;1958,7,IF(BE394&gt;1953,8,9)))))))))</f>
        <v>0</v>
      </c>
      <c r="BG394" s="995">
        <v>3.1</v>
      </c>
    </row>
    <row r="395" spans="1:59" s="874" customFormat="1" ht="11.25" customHeight="1" x14ac:dyDescent="0.2">
      <c r="A395" s="733" t="s">
        <v>1348</v>
      </c>
      <c r="B395" s="882" t="s">
        <v>1349</v>
      </c>
      <c r="C395" s="1070" t="s">
        <v>4252</v>
      </c>
      <c r="D395" s="1070" t="s">
        <v>4431</v>
      </c>
      <c r="E395" s="854">
        <v>8</v>
      </c>
      <c r="F395" s="1148">
        <v>541</v>
      </c>
      <c r="G395" s="1272" t="s">
        <v>106</v>
      </c>
      <c r="H395" s="1272" t="s">
        <v>106</v>
      </c>
      <c r="I395" s="855">
        <v>215.82</v>
      </c>
      <c r="J395" s="856">
        <f>(M395/I395)*100</f>
        <v>0.87109628394032057</v>
      </c>
      <c r="K395" s="857">
        <v>0.47</v>
      </c>
      <c r="L395" s="858">
        <v>4</v>
      </c>
      <c r="M395" s="859">
        <f>K395*L395</f>
        <v>1.88</v>
      </c>
      <c r="N395" s="860" t="s">
        <v>380</v>
      </c>
      <c r="O395" s="861">
        <v>0.39</v>
      </c>
      <c r="P395" s="862">
        <v>43382</v>
      </c>
      <c r="Q395" s="862">
        <v>43391</v>
      </c>
      <c r="R395" s="859">
        <f>(K395-O395)/O395*100</f>
        <v>20.5128205128205</v>
      </c>
      <c r="S395" s="795">
        <f>IF(INDEX(Historical!$D$7:$D$1442,MATCH(B395,Historical!$B$7:$B$1449,0))=0,"n/a",(INDEX(Historical!$C$7:$C$1442,MATCH(B395,Historical!$B$7:$B$1449,0))/INDEX(Historical!$D$7:$D$1442,MATCH(B395,Historical!$B$7:$B$1449,0))-1)*100)</f>
        <v>16.312056737588641</v>
      </c>
      <c r="T395" s="795">
        <f>IF(INDEX(Historical!$F$7:$F$1442,MATCH(B395,Historical!$B$7:$B$1449,0))=0,"n/a",((INDEX(Historical!$C$7:$C$1442,MATCH(B395,Historical!$B$7:$B$1449,0))/INDEX(Historical!$F$7:$F$1442,MATCH(B395,Historical!$B$7:$B$1449,0)))^(1/3)-1)*100)</f>
        <v>16.024983766140121</v>
      </c>
      <c r="U395" s="795">
        <f>IF(INDEX(Historical!$H$7:$H$1442,MATCH(B395,Historical!$B$7:$B$1449,0))=0,"n/a",((INDEX(Historical!$C$7:$C$1442,MATCH(B395,Historical!$B$7:$B$1449,0))/INDEX(Historical!$H$7:$H$1442,MATCH(B395,Historical!$B$7:$B$1449,0)))^(1/5)-1)*100)</f>
        <v>18.562995052566443</v>
      </c>
      <c r="V395" s="795" t="str">
        <f>IF(INDEX(Historical!$O$7:$O$1442,MATCH(B395,Historical!$B$7:$B$1449,0))=0,"n/a",((INDEX(Historical!$C$7:$C$1442,MATCH(B395,Historical!$B$7:$B$1449,0))/INDEX(Historical!$O$7:$O$1442,MATCH(B395,Historical!$B$7:$B$1449,0)))^(1/10)-1)*100)</f>
        <v>n/a</v>
      </c>
      <c r="W395" s="863" t="str">
        <f>IF(OR(U395&lt;=0,U395="n/a",V395&lt;=0,V395="n/a"),"n/a",U395/V395)</f>
        <v>n/a</v>
      </c>
      <c r="X395" s="864">
        <f>IF(OR(AJ395&lt;=0,AJ395="n/a",U395&lt;=0,U395="n/a"),"n/a",U395/AJ395)</f>
        <v>1.4850396042053153</v>
      </c>
      <c r="Y395" s="1131"/>
      <c r="Z395" s="856">
        <f>IF(OR(AC395&lt;0.01,AC395="n/a"),"n/a",M395/AC395*100)</f>
        <v>37.75100401606425</v>
      </c>
      <c r="AA395" s="866">
        <f>IF(OR(AC395&lt;0.01,AC395="n/a"),"n/a",I395/AC395)</f>
        <v>43.337349397590359</v>
      </c>
      <c r="AB395" s="858">
        <v>7</v>
      </c>
      <c r="AC395" s="867">
        <v>4.9800000000000004</v>
      </c>
      <c r="AD395" s="867">
        <v>2.98</v>
      </c>
      <c r="AE395" s="867">
        <v>9.1</v>
      </c>
      <c r="AF395" s="867">
        <v>20.170000000000002</v>
      </c>
      <c r="AG395" s="867">
        <v>55.400000000000006</v>
      </c>
      <c r="AH395" s="867">
        <v>29.099999999999998</v>
      </c>
      <c r="AI395" s="867">
        <v>12.93</v>
      </c>
      <c r="AJ395" s="867">
        <v>12.5</v>
      </c>
      <c r="AK395" s="867">
        <v>14.57</v>
      </c>
      <c r="AL395" s="868">
        <v>55450</v>
      </c>
      <c r="AM395" s="869">
        <v>0.1</v>
      </c>
      <c r="AN395" s="867">
        <v>0.15</v>
      </c>
      <c r="AO395" s="870">
        <f>IF(U395="n/a","n/a",IF(AA395&lt;0,"n/a",IF(AA395="n/a","n/a",J395+U395-AA395)))</f>
        <v>-23.903258061083594</v>
      </c>
      <c r="AP395" s="871">
        <f>IF(U395="n/a","n/a",J395+U395)</f>
        <v>19.434091336506764</v>
      </c>
      <c r="AQ395" s="872">
        <f>IF(OR(AC395&lt;0.01,AF395="n/a"),"n/a",(I395/SQRT(22.5*AC395*(I395/AF395))-1)*100)</f>
        <v>523.29388015941299</v>
      </c>
      <c r="AR395" s="738">
        <f>INDEX(Historical!$C$7:$C$1442,MATCH(B395,Historical!$B$7:$B$1449,0))*IF(AH395="n/a",1.03,IF(AH395&lt;0,1.01,IF(AH395&gt;10,1.1,(1+AH395/100))))</f>
        <v>1.804</v>
      </c>
      <c r="AS395" s="866">
        <f>IF($AI395="n/a",1.03*AR395,IF($AI395&lt;0,1.01*AR395,IF($AI395&gt;10,1.1*AR395,(1+$AI395/100)*AR395)))</f>
        <v>1.9844000000000002</v>
      </c>
      <c r="AT395" s="866">
        <f>IF($AK395="n/a",1.03*AS395,IF($AK395&lt;0,1.01*AS395,IF($AK395&gt;10,1.1*AS395,(1+$AK395/100)*AS395)))</f>
        <v>2.1828400000000006</v>
      </c>
      <c r="AU395" s="866">
        <f>IF($AK395="n/a",1.03*AT395,IF($AK395&lt;0,1.01*AT395,IF($AK395&gt;10,1.1*AT395,(1+$AK395/100)*AT395)))</f>
        <v>2.4011240000000007</v>
      </c>
      <c r="AV395" s="866">
        <f>IF($AK395="n/a",1.03*AU395,IF($AK395&lt;0,1.01*AU395,IF($AK395&gt;10,1.1*AU395,(1+$AK395/100)*AU395)))</f>
        <v>2.6412364000000008</v>
      </c>
      <c r="AW395" s="856">
        <f>SUM(AR395:AV395)</f>
        <v>11.013600400000001</v>
      </c>
      <c r="AX395" s="873">
        <f>AW395/I395*100</f>
        <v>5.1031416921508672</v>
      </c>
      <c r="AY395" s="1081">
        <v>1.1599999999999999</v>
      </c>
      <c r="AZ395" s="869">
        <v>43.47</v>
      </c>
      <c r="BA395" s="869">
        <v>-6.9099999999999993</v>
      </c>
      <c r="BB395" s="869">
        <v>5.99</v>
      </c>
      <c r="BC395" s="869">
        <v>4.42</v>
      </c>
      <c r="BD395" s="1033"/>
      <c r="BE395" s="700">
        <v>2011</v>
      </c>
      <c r="BF395" s="1013">
        <f>IF(BE395&gt;2008,0,IF(BE395&gt;2001,1,IF(BE395&gt;1990,2,IF(BE395&gt;1980,3,IF(BE395&gt;1973,4,IF(BE395&gt;1970,5,IF(BE395&gt;1960,6,IF(BE395&gt;1958,7,IF(BE395&gt;1953,8,9)))))))))</f>
        <v>0</v>
      </c>
      <c r="BG395" s="931">
        <v>24.3</v>
      </c>
    </row>
    <row r="396" spans="1:59" ht="11.25" customHeight="1" x14ac:dyDescent="0.2">
      <c r="A396" s="798" t="s">
        <v>3874</v>
      </c>
      <c r="B396" s="890" t="s">
        <v>3875</v>
      </c>
      <c r="C396" s="1070" t="s">
        <v>123</v>
      </c>
      <c r="D396" s="1070" t="s">
        <v>4233</v>
      </c>
      <c r="E396" s="828">
        <v>5</v>
      </c>
      <c r="F396" s="1148">
        <v>846</v>
      </c>
      <c r="G396" s="1092" t="s">
        <v>106</v>
      </c>
      <c r="H396" s="1092" t="s">
        <v>106</v>
      </c>
      <c r="I396" s="996">
        <v>70.27</v>
      </c>
      <c r="J396" s="738">
        <f>(M396/I396)*100</f>
        <v>1.2807741568236803</v>
      </c>
      <c r="K396" s="976">
        <v>0.45</v>
      </c>
      <c r="L396" s="1273">
        <v>2</v>
      </c>
      <c r="M396" s="729">
        <f>K396*L396</f>
        <v>0.9</v>
      </c>
      <c r="N396" s="1273" t="s">
        <v>401</v>
      </c>
      <c r="O396" s="676">
        <v>0.44</v>
      </c>
      <c r="P396" s="718">
        <v>43420</v>
      </c>
      <c r="Q396" s="718">
        <v>43433</v>
      </c>
      <c r="R396" s="729">
        <f>(K396-O396)/O396*100</f>
        <v>2.2727272727272747</v>
      </c>
      <c r="S396" s="795">
        <f>IF(INDEX(Historical!$D$7:$D$1442,MATCH(B396,Historical!$B$7:$B$1449,0))=0,"n/a",(INDEX(Historical!$C$7:$C$1442,MATCH(B396,Historical!$B$7:$B$1449,0))/INDEX(Historical!$D$7:$D$1442,MATCH(B396,Historical!$B$7:$B$1449,0))-1)*100)</f>
        <v>15.58441558441559</v>
      </c>
      <c r="T396" s="795">
        <f>IF(INDEX(Historical!$F$7:$F$1442,MATCH(B396,Historical!$B$7:$B$1449,0))=0,"n/a",((INDEX(Historical!$C$7:$C$1442,MATCH(B396,Historical!$B$7:$B$1449,0))/INDEX(Historical!$F$7:$F$1442,MATCH(B396,Historical!$B$7:$B$1449,0)))^(1/3)-1)*100)</f>
        <v>13.419237660068051</v>
      </c>
      <c r="U396" s="795">
        <f>IF(INDEX(Historical!$H$7:$H$1442,MATCH(B396,Historical!$B$7:$B$1449,0))=0,"n/a",((INDEX(Historical!$C$7:$C$1442,MATCH(B396,Historical!$B$7:$B$1449,0))/INDEX(Historical!$H$7:$H$1442,MATCH(B396,Historical!$B$7:$B$1449,0)))^(1/5)-1)*100)</f>
        <v>12.22354940932593</v>
      </c>
      <c r="V396" s="795">
        <f>IF(INDEX(Historical!$O$7:$O$1442,MATCH(B396,Historical!$B$7:$B$1449,0))=0,"n/a",((INDEX(Historical!$C$7:$C$1442,MATCH(B396,Historical!$B$7:$B$1449,0))/INDEX(Historical!$O$7:$O$1442,MATCH(B396,Historical!$B$7:$B$1449,0)))^(1/10)-1)*100)</f>
        <v>24.433982430244995</v>
      </c>
      <c r="W396" s="796">
        <f>IF(OR(U396&lt;=0,U396="n/a",V396&lt;=0,V396="n/a"),"n/a",U396/V396)</f>
        <v>0.50026840463776856</v>
      </c>
      <c r="X396" s="797">
        <f>IF(OR(AJ396&lt;=0,AJ396="n/a",U396&lt;=0,U396="n/a"),"n/a",U396/AJ396)</f>
        <v>1.4727167963043288</v>
      </c>
      <c r="Y396" s="739"/>
      <c r="Z396" s="738">
        <f>IF(OR(AC396&lt;0.01,AC396="n/a"),"n/a",M396/AC396*100)</f>
        <v>21.897810218978101</v>
      </c>
      <c r="AA396" s="999">
        <f>IF(OR(AC396&lt;0.01,AC396="n/a"),"n/a",I396/AC396)</f>
        <v>17.097323600973233</v>
      </c>
      <c r="AB396" s="1000">
        <v>12</v>
      </c>
      <c r="AC396" s="995">
        <v>4.1100000000000003</v>
      </c>
      <c r="AD396" s="995">
        <v>2.2799999999999998</v>
      </c>
      <c r="AE396" s="978">
        <v>1.2</v>
      </c>
      <c r="AF396" s="978">
        <v>2.04</v>
      </c>
      <c r="AG396" s="978">
        <v>7.3</v>
      </c>
      <c r="AH396" s="978">
        <v>25.7</v>
      </c>
      <c r="AI396" s="978">
        <v>6.69</v>
      </c>
      <c r="AJ396" s="775">
        <v>8.3000000000000007</v>
      </c>
      <c r="AK396" s="775">
        <v>7.5</v>
      </c>
      <c r="AL396" s="995">
        <v>1720</v>
      </c>
      <c r="AM396" s="995">
        <v>1.48</v>
      </c>
      <c r="AN396" s="995">
        <v>0.27</v>
      </c>
      <c r="AO396" s="838">
        <f>IF(U396="n/a","n/a",IF(AA396&lt;0,"n/a",IF(AA396="n/a","n/a",J396+U396-AA396)))</f>
        <v>-3.5930000348236231</v>
      </c>
      <c r="AP396" s="839">
        <f>IF(U396="n/a","n/a",J396+U396)</f>
        <v>13.50432356614961</v>
      </c>
      <c r="AQ396" s="1001">
        <f>IF(OR(AC396&lt;0.01,AF396="n/a"),"n/a",(I396/SQRT(22.5*AC396*(I396/AF396))-1)*100)</f>
        <v>24.50531473883246</v>
      </c>
      <c r="AR396" s="738">
        <f>INDEX(Historical!$C$7:$C$1442,MATCH(B396,Historical!$B$7:$B$1449,0))*IF(AH396="n/a",1.03,IF(AH396&lt;0,1.01,IF(AH396&gt;10,1.1,(1+AH396/100))))</f>
        <v>0.97900000000000009</v>
      </c>
      <c r="AS396" s="999">
        <f>IF($AI396="n/a",1.03*AR396,IF($AI396&lt;0,1.01*AR396,IF($AI396&gt;10,1.1*AR396,(1+$AI396/100)*AR396)))</f>
        <v>1.0444951</v>
      </c>
      <c r="AT396" s="999">
        <f>IF($AK396="n/a",1.03*AS396,IF($AK396&lt;0,1.01*AS396,IF($AK396&gt;10,1.1*AS396,(1+$AK396/100)*AS396)))</f>
        <v>1.1228322325</v>
      </c>
      <c r="AU396" s="999">
        <f>IF($AK396="n/a",1.03*AT396,IF($AK396&lt;0,1.01*AT396,IF($AK396&gt;10,1.1*AT396,(1+$AK396/100)*AT396)))</f>
        <v>1.2070446499374998</v>
      </c>
      <c r="AV396" s="999">
        <f>IF($AK396="n/a",1.03*AU396,IF($AK396&lt;0,1.01*AU396,IF($AK396&gt;10,1.1*AU396,(1+$AK396/100)*AU396)))</f>
        <v>1.2975729986828122</v>
      </c>
      <c r="AW396" s="738">
        <f>SUM(AR396:AV396)</f>
        <v>5.6509449811203112</v>
      </c>
      <c r="AX396" s="846">
        <f>AW396/I396*100</f>
        <v>8.0417603260570818</v>
      </c>
      <c r="AY396" s="824">
        <v>1.22</v>
      </c>
      <c r="AZ396" s="978">
        <v>32.409999999999997</v>
      </c>
      <c r="BA396" s="978">
        <v>-15.540000000000001</v>
      </c>
      <c r="BB396" s="978">
        <v>5.9499999999999993</v>
      </c>
      <c r="BC396" s="978">
        <v>-4.05</v>
      </c>
      <c r="BE396" s="700">
        <v>2014</v>
      </c>
      <c r="BF396" s="1013">
        <f>IF(BE396&gt;2008,0,IF(BE396&gt;2001,1,IF(BE396&gt;1990,2,IF(BE396&gt;1980,3,IF(BE396&gt;1973,4,IF(BE396&gt;1970,5,IF(BE396&gt;1960,6,IF(BE396&gt;1958,7,IF(BE396&gt;1953,8,9)))))))))</f>
        <v>0</v>
      </c>
      <c r="BG396" s="995">
        <v>4.1000000000000005</v>
      </c>
    </row>
    <row r="397" spans="1:59" ht="11.25" customHeight="1" x14ac:dyDescent="0.2">
      <c r="A397" s="984" t="s">
        <v>1344</v>
      </c>
      <c r="B397" s="988" t="s">
        <v>1345</v>
      </c>
      <c r="C397" s="1070" t="s">
        <v>123</v>
      </c>
      <c r="D397" s="1070" t="s">
        <v>4404</v>
      </c>
      <c r="E397" s="828">
        <v>9</v>
      </c>
      <c r="F397" s="1148">
        <v>404</v>
      </c>
      <c r="G397" s="1136" t="s">
        <v>37</v>
      </c>
      <c r="H397" s="1136" t="s">
        <v>37</v>
      </c>
      <c r="I397" s="987">
        <v>47.43</v>
      </c>
      <c r="J397" s="738">
        <f>(M397/I397)*100</f>
        <v>4.2167404596247096</v>
      </c>
      <c r="K397" s="990">
        <v>0.5</v>
      </c>
      <c r="L397" s="1000">
        <v>4</v>
      </c>
      <c r="M397" s="729">
        <f>K397*L397</f>
        <v>2</v>
      </c>
      <c r="N397" s="983" t="s">
        <v>149</v>
      </c>
      <c r="O397" s="831">
        <v>0.47499999999999998</v>
      </c>
      <c r="P397" s="973">
        <v>43418</v>
      </c>
      <c r="Q397" s="973">
        <v>43448</v>
      </c>
      <c r="R397" s="729">
        <f>(K397-O397)/O397*100</f>
        <v>5.2631578947368478</v>
      </c>
      <c r="S397" s="795">
        <f>IF(INDEX(Historical!$D$7:$D$1442,MATCH(B397,Historical!$B$7:$B$1449,0))=0,"n/a",(INDEX(Historical!$C$7:$C$1442,MATCH(B397,Historical!$B$7:$B$1449,0))/INDEX(Historical!$D$7:$D$1442,MATCH(B397,Historical!$B$7:$B$1449,0))-1)*100)</f>
        <v>3.3557046979865612</v>
      </c>
      <c r="T397" s="795">
        <f>IF(INDEX(Historical!$F$7:$F$1442,MATCH(B397,Historical!$B$7:$B$1449,0))=0,"n/a",((INDEX(Historical!$C$7:$C$1442,MATCH(B397,Historical!$B$7:$B$1449,0))/INDEX(Historical!$F$7:$F$1442,MATCH(B397,Historical!$B$7:$B$1449,0)))^(1/3)-1)*100)</f>
        <v>5.4861953532834962</v>
      </c>
      <c r="U397" s="795">
        <f>IF(INDEX(Historical!$H$7:$H$1442,MATCH(B397,Historical!$B$7:$B$1449,0))=0,"n/a",((INDEX(Historical!$C$7:$C$1442,MATCH(B397,Historical!$B$7:$B$1449,0))/INDEX(Historical!$H$7:$H$1442,MATCH(B397,Historical!$B$7:$B$1449,0)))^(1/5)-1)*100)</f>
        <v>9.3229002162718455</v>
      </c>
      <c r="V397" s="795">
        <f>IF(INDEX(Historical!$O$7:$O$1442,MATCH(B397,Historical!$B$7:$B$1449,0))=0,"n/a",((INDEX(Historical!$C$7:$C$1442,MATCH(B397,Historical!$B$7:$B$1449,0))/INDEX(Historical!$O$7:$O$1442,MATCH(B397,Historical!$B$7:$B$1449,0)))^(1/10)-1)*100)</f>
        <v>6.9169530383853095</v>
      </c>
      <c r="W397" s="796">
        <f>IF(OR(U397&lt;=0,U397="n/a",V397&lt;=0,V397="n/a"),"n/a",U397/V397)</f>
        <v>1.3478333833603964</v>
      </c>
      <c r="X397" s="797">
        <f>IF(OR(AJ397&lt;=0,AJ397="n/a",U397&lt;=0,U397="n/a"),"n/a",U397/AJ397)</f>
        <v>1.7264630030133046</v>
      </c>
      <c r="Y397" s="749"/>
      <c r="Z397" s="738">
        <f>IF(OR(AC397&lt;0.01,AC397="n/a"),"n/a",M397/AC397*100)</f>
        <v>52.083333333333336</v>
      </c>
      <c r="AA397" s="999">
        <f>IF(OR(AC397&lt;0.01,AC397="n/a"),"n/a",I397/AC397)</f>
        <v>12.3515625</v>
      </c>
      <c r="AB397" s="1000">
        <v>12</v>
      </c>
      <c r="AC397" s="978">
        <v>3.84</v>
      </c>
      <c r="AD397" s="978">
        <v>1.07</v>
      </c>
      <c r="AE397" s="978">
        <v>0.82</v>
      </c>
      <c r="AF397" s="978">
        <v>2.74</v>
      </c>
      <c r="AG397" s="978" t="s">
        <v>137</v>
      </c>
      <c r="AH397" s="978">
        <v>10</v>
      </c>
      <c r="AI397" s="978">
        <v>1.17</v>
      </c>
      <c r="AJ397" s="978">
        <v>5.4</v>
      </c>
      <c r="AK397" s="978">
        <v>11.5</v>
      </c>
      <c r="AL397" s="991">
        <v>18920</v>
      </c>
      <c r="AM397" s="985">
        <v>0.1</v>
      </c>
      <c r="AN397" s="978">
        <v>1.6</v>
      </c>
      <c r="AO397" s="838">
        <f>IF(U397="n/a","n/a",IF(AA397&lt;0,"n/a",IF(AA397="n/a","n/a",J397+U397-AA397)))</f>
        <v>1.1880781758965551</v>
      </c>
      <c r="AP397" s="839">
        <f>IF(U397="n/a","n/a",J397+U397)</f>
        <v>13.539640675896555</v>
      </c>
      <c r="AQ397" s="1001">
        <f>IF(OR(AC397&lt;0.01,AF397="n/a"),"n/a",(I397/SQRT(22.5*AC397*(I397/AF397))-1)*100)</f>
        <v>22.643623288507484</v>
      </c>
      <c r="AR397" s="738">
        <f>INDEX(Historical!$C$7:$C$1442,MATCH(B397,Historical!$B$7:$B$1449,0))*IF(AH397="n/a",1.03,IF(AH397&lt;0,1.01,IF(AH397&gt;10,1.1,(1+AH397/100))))</f>
        <v>2.1175000000000002</v>
      </c>
      <c r="AS397" s="999">
        <f>IF($AI397="n/a",1.03*AR397,IF($AI397&lt;0,1.01*AR397,IF($AI397&gt;10,1.1*AR397,(1+$AI397/100)*AR397)))</f>
        <v>2.1422747500000003</v>
      </c>
      <c r="AT397" s="999">
        <f>IF($AK397="n/a",1.03*AS397,IF($AK397&lt;0,1.01*AS397,IF($AK397&gt;10,1.1*AS397,(1+$AK397/100)*AS397)))</f>
        <v>2.3565022250000007</v>
      </c>
      <c r="AU397" s="999">
        <f>IF($AK397="n/a",1.03*AT397,IF($AK397&lt;0,1.01*AT397,IF($AK397&gt;10,1.1*AT397,(1+$AK397/100)*AT397)))</f>
        <v>2.5921524475000011</v>
      </c>
      <c r="AV397" s="999">
        <f>IF($AK397="n/a",1.03*AU397,IF($AK397&lt;0,1.01*AU397,IF($AK397&gt;10,1.1*AU397,(1+$AK397/100)*AU397)))</f>
        <v>2.8513676922500015</v>
      </c>
      <c r="AW397" s="738">
        <f>SUM(AR397:AV397)</f>
        <v>12.059797114750003</v>
      </c>
      <c r="AX397" s="846">
        <f>AW397/I397*100</f>
        <v>25.42651721431584</v>
      </c>
      <c r="AY397" s="1080">
        <v>1.55</v>
      </c>
      <c r="AZ397" s="985">
        <v>26.31</v>
      </c>
      <c r="BA397" s="985">
        <v>-25.3</v>
      </c>
      <c r="BB397" s="985">
        <v>7.9200000000000008</v>
      </c>
      <c r="BC397" s="985">
        <v>-4.29</v>
      </c>
      <c r="BE397" s="700">
        <v>2011</v>
      </c>
      <c r="BF397" s="1013">
        <f>IF(BE397&gt;2008,0,IF(BE397&gt;2001,1,IF(BE397&gt;1990,2,IF(BE397&gt;1980,3,IF(BE397&gt;1973,4,IF(BE397&gt;1970,5,IF(BE397&gt;1960,6,IF(BE397&gt;1958,7,IF(BE397&gt;1953,8,9)))))))))</f>
        <v>0</v>
      </c>
      <c r="BG397" s="995" t="s">
        <v>137</v>
      </c>
    </row>
    <row r="398" spans="1:59" ht="11.25" customHeight="1" x14ac:dyDescent="0.2">
      <c r="A398" s="993" t="s">
        <v>1336</v>
      </c>
      <c r="B398" s="988" t="s">
        <v>1337</v>
      </c>
      <c r="C398" s="1070" t="s">
        <v>128</v>
      </c>
      <c r="D398" s="1070" t="s">
        <v>193</v>
      </c>
      <c r="E398" s="828">
        <v>10</v>
      </c>
      <c r="F398" s="1148">
        <v>329</v>
      </c>
      <c r="G398" s="1120" t="s">
        <v>106</v>
      </c>
      <c r="H398" s="1120" t="s">
        <v>106</v>
      </c>
      <c r="I398" s="987">
        <v>66.459999999999994</v>
      </c>
      <c r="J398" s="738">
        <f>(M398/I398)*100</f>
        <v>1.655130905808005</v>
      </c>
      <c r="K398" s="990">
        <v>0.27500000000000002</v>
      </c>
      <c r="L398" s="1000">
        <v>4</v>
      </c>
      <c r="M398" s="729">
        <f>K398*L398</f>
        <v>1.1000000000000001</v>
      </c>
      <c r="N398" s="983" t="s">
        <v>493</v>
      </c>
      <c r="O398" s="831">
        <v>0.21</v>
      </c>
      <c r="P398" s="973">
        <v>43462</v>
      </c>
      <c r="Q398" s="973">
        <v>43480</v>
      </c>
      <c r="R398" s="729">
        <f>(K398-O398)/O398*100</f>
        <v>30.95238095238097</v>
      </c>
      <c r="S398" s="795">
        <f>IF(INDEX(Historical!$D$7:$D$1442,MATCH(B398,Historical!$B$7:$B$1449,0))=0,"n/a",(INDEX(Historical!$C$7:$C$1442,MATCH(B398,Historical!$B$7:$B$1449,0))/INDEX(Historical!$D$7:$D$1442,MATCH(B398,Historical!$B$7:$B$1449,0))-1)*100)</f>
        <v>23.529411764705866</v>
      </c>
      <c r="T398" s="795">
        <f>IF(INDEX(Historical!$F$7:$F$1442,MATCH(B398,Historical!$B$7:$B$1449,0))=0,"n/a",((INDEX(Historical!$C$7:$C$1442,MATCH(B398,Historical!$B$7:$B$1449,0))/INDEX(Historical!$F$7:$F$1442,MATCH(B398,Historical!$B$7:$B$1449,0)))^(1/3)-1)*100)</f>
        <v>18.096321418390836</v>
      </c>
      <c r="U398" s="795">
        <f>IF(INDEX(Historical!$H$7:$H$1442,MATCH(B398,Historical!$B$7:$B$1449,0))=0,"n/a",((INDEX(Historical!$C$7:$C$1442,MATCH(B398,Historical!$B$7:$B$1449,0))/INDEX(Historical!$H$7:$H$1442,MATCH(B398,Historical!$B$7:$B$1449,0)))^(1/5)-1)*100)</f>
        <v>13.80604263098537</v>
      </c>
      <c r="V398" s="795">
        <f>IF(INDEX(Historical!$O$7:$O$1442,MATCH(B398,Historical!$B$7:$B$1449,0))=0,"n/a",((INDEX(Historical!$C$7:$C$1442,MATCH(B398,Historical!$B$7:$B$1449,0))/INDEX(Historical!$O$7:$O$1442,MATCH(B398,Historical!$B$7:$B$1449,0)))^(1/10)-1)*100)</f>
        <v>20.220216606602072</v>
      </c>
      <c r="W398" s="796">
        <f>IF(OR(U398&lt;=0,U398="n/a",V398&lt;=0,V398="n/a"),"n/a",U398/V398)</f>
        <v>0.68278411154495644</v>
      </c>
      <c r="X398" s="797" t="str">
        <f>IF(OR(AJ398&lt;=0,AJ398="n/a",U398&lt;=0,U398="n/a"),"n/a",U398/AJ398)</f>
        <v>n/a</v>
      </c>
      <c r="Y398" s="749"/>
      <c r="Z398" s="738">
        <f>IF(OR(AC398&lt;0.01,AC398="n/a"),"n/a",M398/AC398*100)</f>
        <v>67.484662576687128</v>
      </c>
      <c r="AA398" s="999">
        <f>IF(OR(AC398&lt;0.01,AC398="n/a"),"n/a",I398/AC398)</f>
        <v>40.773006134969322</v>
      </c>
      <c r="AB398" s="1000">
        <v>12</v>
      </c>
      <c r="AC398" s="978">
        <v>1.63</v>
      </c>
      <c r="AD398" s="978">
        <v>3.4</v>
      </c>
      <c r="AE398" s="978">
        <v>3.15</v>
      </c>
      <c r="AF398" s="978">
        <v>4.63</v>
      </c>
      <c r="AG398" s="978">
        <v>11.3</v>
      </c>
      <c r="AH398" s="978">
        <v>27.6</v>
      </c>
      <c r="AI398" s="978">
        <v>13.350000000000001</v>
      </c>
      <c r="AJ398" s="978">
        <v>-20.399999999999999</v>
      </c>
      <c r="AK398" s="978">
        <v>12</v>
      </c>
      <c r="AL398" s="991">
        <v>2040</v>
      </c>
      <c r="AM398" s="985">
        <v>0.4</v>
      </c>
      <c r="AN398" s="978">
        <v>0.12</v>
      </c>
      <c r="AO398" s="838">
        <f>IF(U398="n/a","n/a",IF(AA398&lt;0,"n/a",IF(AA398="n/a","n/a",J398+U398-AA398)))</f>
        <v>-25.311832598175947</v>
      </c>
      <c r="AP398" s="839">
        <f>IF(U398="n/a","n/a",J398+U398)</f>
        <v>15.461173536793375</v>
      </c>
      <c r="AQ398" s="1001">
        <f>IF(OR(AC398&lt;0.01,AF398="n/a"),"n/a",(I398/SQRT(22.5*AC398*(I398/AF398))-1)*100)</f>
        <v>189.65805004821959</v>
      </c>
      <c r="AR398" s="738">
        <f>INDEX(Historical!$C$7:$C$1442,MATCH(B398,Historical!$B$7:$B$1449,0))*IF(AH398="n/a",1.03,IF(AH398&lt;0,1.01,IF(AH398&gt;10,1.1,(1+AH398/100))))</f>
        <v>0.92400000000000004</v>
      </c>
      <c r="AS398" s="999">
        <f>IF($AI398="n/a",1.03*AR398,IF($AI398&lt;0,1.01*AR398,IF($AI398&gt;10,1.1*AR398,(1+$AI398/100)*AR398)))</f>
        <v>1.0164000000000002</v>
      </c>
      <c r="AT398" s="999">
        <f>IF($AK398="n/a",1.03*AS398,IF($AK398&lt;0,1.01*AS398,IF($AK398&gt;10,1.1*AS398,(1+$AK398/100)*AS398)))</f>
        <v>1.1180400000000004</v>
      </c>
      <c r="AU398" s="999">
        <f>IF($AK398="n/a",1.03*AT398,IF($AK398&lt;0,1.01*AT398,IF($AK398&gt;10,1.1*AT398,(1+$AK398/100)*AT398)))</f>
        <v>1.2298440000000006</v>
      </c>
      <c r="AV398" s="999">
        <f>IF($AK398="n/a",1.03*AU398,IF($AK398&lt;0,1.01*AU398,IF($AK398&gt;10,1.1*AU398,(1+$AK398/100)*AU398)))</f>
        <v>1.3528284000000008</v>
      </c>
      <c r="AW398" s="738">
        <f>SUM(AR398:AV398)</f>
        <v>5.6411124000000026</v>
      </c>
      <c r="AX398" s="846">
        <f>AW398/I398*100</f>
        <v>8.4879813421607029</v>
      </c>
      <c r="AY398" s="1080">
        <v>0.9</v>
      </c>
      <c r="AZ398" s="985">
        <v>60.9</v>
      </c>
      <c r="BA398" s="985">
        <v>-1.54</v>
      </c>
      <c r="BB398" s="985">
        <v>7.9399999999999995</v>
      </c>
      <c r="BC398" s="985">
        <v>13.8</v>
      </c>
      <c r="BE398" s="700">
        <v>2010</v>
      </c>
      <c r="BF398" s="1013">
        <f>IF(BE398&gt;2008,0,IF(BE398&gt;2001,1,IF(BE398&gt;1990,2,IF(BE398&gt;1980,3,IF(BE398&gt;1973,4,IF(BE398&gt;1970,5,IF(BE398&gt;1960,6,IF(BE398&gt;1958,7,IF(BE398&gt;1953,8,9)))))))))</f>
        <v>0</v>
      </c>
      <c r="BG398" s="995">
        <v>6.4</v>
      </c>
    </row>
    <row r="399" spans="1:59" ht="11.25" customHeight="1" x14ac:dyDescent="0.2">
      <c r="A399" s="984" t="s">
        <v>1346</v>
      </c>
      <c r="B399" s="988" t="s">
        <v>1347</v>
      </c>
      <c r="C399" s="1070" t="s">
        <v>4405</v>
      </c>
      <c r="D399" s="1070" t="s">
        <v>523</v>
      </c>
      <c r="E399" s="828">
        <v>6</v>
      </c>
      <c r="F399" s="1148">
        <v>691</v>
      </c>
      <c r="G399" s="1085" t="s">
        <v>115</v>
      </c>
      <c r="H399" s="1085" t="s">
        <v>115</v>
      </c>
      <c r="I399" s="987">
        <v>22.75</v>
      </c>
      <c r="J399" s="738">
        <f>(M399/I399)*100</f>
        <v>3.6923076923076921</v>
      </c>
      <c r="K399" s="990">
        <v>0.21</v>
      </c>
      <c r="L399" s="1000">
        <v>4</v>
      </c>
      <c r="M399" s="729">
        <f>K399*L399</f>
        <v>0.84</v>
      </c>
      <c r="N399" s="983" t="s">
        <v>149</v>
      </c>
      <c r="O399" s="831">
        <v>0.18</v>
      </c>
      <c r="P399" s="694">
        <v>43159</v>
      </c>
      <c r="Q399" s="694">
        <v>43174</v>
      </c>
      <c r="R399" s="729">
        <f>(K399-O399)/O399*100</f>
        <v>16.666666666666664</v>
      </c>
      <c r="S399" s="795">
        <f>IF(INDEX(Historical!$D$7:$D$1442,MATCH(B399,Historical!$B$7:$B$1449,0))=0,"n/a",(INDEX(Historical!$C$7:$C$1442,MATCH(B399,Historical!$B$7:$B$1449,0))/INDEX(Historical!$D$7:$D$1442,MATCH(B399,Historical!$B$7:$B$1449,0))-1)*100)</f>
        <v>16.666666666666675</v>
      </c>
      <c r="T399" s="795">
        <f>IF(INDEX(Historical!$F$7:$F$1442,MATCH(B399,Historical!$B$7:$B$1449,0))=0,"n/a",((INDEX(Historical!$C$7:$C$1442,MATCH(B399,Historical!$B$7:$B$1449,0))/INDEX(Historical!$F$7:$F$1442,MATCH(B399,Historical!$B$7:$B$1449,0)))^(1/3)-1)*100)</f>
        <v>20.507113208761506</v>
      </c>
      <c r="U399" s="795">
        <f>IF(INDEX(Historical!$H$7:$H$1442,MATCH(B399,Historical!$B$7:$B$1449,0))=0,"n/a",((INDEX(Historical!$C$7:$C$1442,MATCH(B399,Historical!$B$7:$B$1449,0))/INDEX(Historical!$H$7:$H$1442,MATCH(B399,Historical!$B$7:$B$1449,0)))^(1/5)-1)*100)</f>
        <v>22.865967908314722</v>
      </c>
      <c r="V399" s="795" t="str">
        <f>IF(INDEX(Historical!$O$7:$O$1442,MATCH(B399,Historical!$B$7:$B$1449,0))=0,"n/a",((INDEX(Historical!$C$7:$C$1442,MATCH(B399,Historical!$B$7:$B$1449,0))/INDEX(Historical!$O$7:$O$1442,MATCH(B399,Historical!$B$7:$B$1449,0)))^(1/10)-1)*100)</f>
        <v>n/a</v>
      </c>
      <c r="W399" s="796" t="str">
        <f>IF(OR(U399&lt;=0,U399="n/a",V399&lt;=0,V399="n/a"),"n/a",U399/V399)</f>
        <v>n/a</v>
      </c>
      <c r="X399" s="797">
        <f>IF(OR(AJ399&lt;=0,AJ399="n/a",U399&lt;=0,U399="n/a"),"n/a",U399/AJ399)</f>
        <v>2.9315343472198361</v>
      </c>
      <c r="Y399" s="988"/>
      <c r="Z399" s="738">
        <f>IF(OR(AC399&lt;0.01,AC399="n/a"),"n/a",M399/AC399*100)</f>
        <v>57.142857142857139</v>
      </c>
      <c r="AA399" s="999">
        <f>IF(OR(AC399&lt;0.01,AC399="n/a"),"n/a",I399/AC399)</f>
        <v>15.476190476190476</v>
      </c>
      <c r="AB399" s="1000">
        <v>12</v>
      </c>
      <c r="AC399" s="978">
        <v>1.47</v>
      </c>
      <c r="AD399" s="978">
        <v>2.0699999999999998</v>
      </c>
      <c r="AE399" s="978">
        <v>0.95</v>
      </c>
      <c r="AF399" s="978">
        <v>4.07</v>
      </c>
      <c r="AG399" s="978">
        <v>28.599999999999998</v>
      </c>
      <c r="AH399" s="978">
        <v>-8.4</v>
      </c>
      <c r="AI399" s="978">
        <v>3.45</v>
      </c>
      <c r="AJ399" s="978">
        <v>7.8</v>
      </c>
      <c r="AK399" s="978">
        <v>7.5</v>
      </c>
      <c r="AL399" s="991">
        <v>8700</v>
      </c>
      <c r="AM399" s="985">
        <v>0.3</v>
      </c>
      <c r="AN399" s="978">
        <v>1.56</v>
      </c>
      <c r="AO399" s="838">
        <f>IF(U399="n/a","n/a",IF(AA399&lt;0,"n/a",IF(AA399="n/a","n/a",J399+U399-AA399)))</f>
        <v>11.08208512443194</v>
      </c>
      <c r="AP399" s="839">
        <f>IF(U399="n/a","n/a",J399+U399)</f>
        <v>26.558275600622416</v>
      </c>
      <c r="AQ399" s="1001">
        <f>IF(OR(AC399&lt;0.01,AF399="n/a"),"n/a",(I399/SQRT(22.5*AC399*(I399/AF399))-1)*100)</f>
        <v>67.316194657627193</v>
      </c>
      <c r="AR399" s="738">
        <f>INDEX(Historical!$C$7:$C$1442,MATCH(B399,Historical!$B$7:$B$1449,0))*IF(AH399="n/a",1.03,IF(AH399&lt;0,1.01,IF(AH399&gt;10,1.1,(1+AH399/100))))</f>
        <v>0.84839999999999993</v>
      </c>
      <c r="AS399" s="999">
        <f>IF($AI399="n/a",1.03*AR399,IF($AI399&lt;0,1.01*AR399,IF($AI399&gt;10,1.1*AR399,(1+$AI399/100)*AR399)))</f>
        <v>0.87766979999999994</v>
      </c>
      <c r="AT399" s="999">
        <f>IF($AK399="n/a",1.03*AS399,IF($AK399&lt;0,1.01*AS399,IF($AK399&gt;10,1.1*AS399,(1+$AK399/100)*AS399)))</f>
        <v>0.94349503499999987</v>
      </c>
      <c r="AU399" s="999">
        <f>IF($AK399="n/a",1.03*AT399,IF($AK399&lt;0,1.01*AT399,IF($AK399&gt;10,1.1*AT399,(1+$AK399/100)*AT399)))</f>
        <v>1.0142571626249999</v>
      </c>
      <c r="AV399" s="999">
        <f>IF($AK399="n/a",1.03*AU399,IF($AK399&lt;0,1.01*AU399,IF($AK399&gt;10,1.1*AU399,(1+$AK399/100)*AU399)))</f>
        <v>1.0903264498218748</v>
      </c>
      <c r="AW399" s="738">
        <f>SUM(AR399:AV399)</f>
        <v>4.7741484474468745</v>
      </c>
      <c r="AX399" s="846">
        <f>AW399/I399*100</f>
        <v>20.985267900865381</v>
      </c>
      <c r="AY399" s="1080">
        <v>1.0900000000000001</v>
      </c>
      <c r="AZ399" s="985">
        <v>16.009999999999998</v>
      </c>
      <c r="BA399" s="985">
        <v>-12.53</v>
      </c>
      <c r="BB399" s="985">
        <v>2.16</v>
      </c>
      <c r="BC399" s="985">
        <v>-0.57999999999999996</v>
      </c>
      <c r="BE399" s="700">
        <v>2013</v>
      </c>
      <c r="BF399" s="1013">
        <f>IF(BE399&gt;2008,0,IF(BE399&gt;2001,1,IF(BE399&gt;1990,2,IF(BE399&gt;1980,3,IF(BE399&gt;1973,4,IF(BE399&gt;1970,5,IF(BE399&gt;1960,6,IF(BE399&gt;1958,7,IF(BE399&gt;1953,8,9)))))))))</f>
        <v>0</v>
      </c>
      <c r="BG399" s="995">
        <v>4.8</v>
      </c>
    </row>
    <row r="400" spans="1:59" ht="11.25" customHeight="1" x14ac:dyDescent="0.2">
      <c r="A400" s="976" t="s">
        <v>1329</v>
      </c>
      <c r="B400" s="988" t="s">
        <v>1330</v>
      </c>
      <c r="C400" s="1070" t="s">
        <v>112</v>
      </c>
      <c r="D400" s="1070" t="s">
        <v>213</v>
      </c>
      <c r="E400" s="828">
        <v>8</v>
      </c>
      <c r="F400" s="1148">
        <v>532</v>
      </c>
      <c r="G400" s="1118" t="s">
        <v>106</v>
      </c>
      <c r="H400" s="1118" t="s">
        <v>106</v>
      </c>
      <c r="I400" s="987">
        <v>100.04</v>
      </c>
      <c r="J400" s="738">
        <f>(M400/I400)*100</f>
        <v>2.1191523390643745</v>
      </c>
      <c r="K400" s="990">
        <v>0.53</v>
      </c>
      <c r="L400" s="1000">
        <v>4</v>
      </c>
      <c r="M400" s="729">
        <f>K400*L400</f>
        <v>2.12</v>
      </c>
      <c r="N400" s="983" t="s">
        <v>152</v>
      </c>
      <c r="O400" s="831">
        <v>0.45</v>
      </c>
      <c r="P400" s="973">
        <v>43349</v>
      </c>
      <c r="Q400" s="973">
        <v>43371</v>
      </c>
      <c r="R400" s="729">
        <f>(K400-O400)/O400*100</f>
        <v>17.777777777777782</v>
      </c>
      <c r="S400" s="795">
        <f>IF(INDEX(Historical!$D$7:$D$1442,MATCH(B400,Historical!$B$7:$B$1449,0))=0,"n/a",(INDEX(Historical!$C$7:$C$1442,MATCH(B400,Historical!$B$7:$B$1449,0))/INDEX(Historical!$D$7:$D$1442,MATCH(B400,Historical!$B$7:$B$1449,0))-1)*100)</f>
        <v>15.294117647058814</v>
      </c>
      <c r="T400" s="795">
        <f>IF(INDEX(Historical!$F$7:$F$1442,MATCH(B400,Historical!$B$7:$B$1449,0))=0,"n/a",((INDEX(Historical!$C$7:$C$1442,MATCH(B400,Historical!$B$7:$B$1449,0))/INDEX(Historical!$F$7:$F$1442,MATCH(B400,Historical!$B$7:$B$1449,0)))^(1/3)-1)*100)</f>
        <v>19.105740639430579</v>
      </c>
      <c r="U400" s="795">
        <f>IF(INDEX(Historical!$H$7:$H$1442,MATCH(B400,Historical!$B$7:$B$1449,0))=0,"n/a",((INDEX(Historical!$C$7:$C$1442,MATCH(B400,Historical!$B$7:$B$1449,0))/INDEX(Historical!$H$7:$H$1442,MATCH(B400,Historical!$B$7:$B$1449,0)))^(1/5)-1)*100)</f>
        <v>23.913055638362234</v>
      </c>
      <c r="V400" s="795">
        <f>IF(INDEX(Historical!$O$7:$O$1442,MATCH(B400,Historical!$B$7:$B$1449,0))=0,"n/a",((INDEX(Historical!$C$7:$C$1442,MATCH(B400,Historical!$B$7:$B$1449,0))/INDEX(Historical!$O$7:$O$1442,MATCH(B400,Historical!$B$7:$B$1449,0)))^(1/10)-1)*100)</f>
        <v>13.045370282536805</v>
      </c>
      <c r="W400" s="796">
        <f>IF(OR(U400&lt;=0,U400="n/a",V400&lt;=0,V400="n/a"),"n/a",U400/V400)</f>
        <v>1.8330683698854808</v>
      </c>
      <c r="X400" s="797">
        <f>IF(OR(AJ400&lt;=0,AJ400="n/a",U400&lt;=0,U400="n/a"),"n/a",U400/AJ400)</f>
        <v>1.562944812964852</v>
      </c>
      <c r="Y400" s="989" t="s">
        <v>1331</v>
      </c>
      <c r="Z400" s="738">
        <f>IF(OR(AC400&lt;0.01,AC400="n/a"),"n/a",M400/AC400*100)</f>
        <v>33.704292527821941</v>
      </c>
      <c r="AA400" s="999">
        <f>IF(OR(AC400&lt;0.01,AC400="n/a"),"n/a",I400/AC400)</f>
        <v>15.904610492845787</v>
      </c>
      <c r="AB400" s="1000">
        <v>12</v>
      </c>
      <c r="AC400" s="978">
        <v>6.29</v>
      </c>
      <c r="AD400" s="978">
        <v>1.04</v>
      </c>
      <c r="AE400" s="978">
        <v>1.6</v>
      </c>
      <c r="AF400" s="978">
        <v>3.37</v>
      </c>
      <c r="AG400" s="978">
        <v>21.8</v>
      </c>
      <c r="AH400" s="978">
        <v>-8.2000000000000011</v>
      </c>
      <c r="AI400" s="978">
        <v>12.920000000000002</v>
      </c>
      <c r="AJ400" s="978">
        <v>15.299999999999999</v>
      </c>
      <c r="AK400" s="978">
        <v>15.32</v>
      </c>
      <c r="AL400" s="991">
        <v>24650</v>
      </c>
      <c r="AM400" s="985">
        <v>0.2</v>
      </c>
      <c r="AN400" s="978">
        <v>0.56000000000000005</v>
      </c>
      <c r="AO400" s="838">
        <f>IF(U400="n/a","n/a",IF(AA400&lt;0,"n/a",IF(AA400="n/a","n/a",J400+U400-AA400)))</f>
        <v>10.127597484580821</v>
      </c>
      <c r="AP400" s="839">
        <f>IF(U400="n/a","n/a",J400+U400)</f>
        <v>26.032207977426609</v>
      </c>
      <c r="AQ400" s="1001">
        <f>IF(OR(AC400&lt;0.01,AF400="n/a"),"n/a",(I400/SQRT(22.5*AC400*(I400/AF400))-1)*100)</f>
        <v>54.342386143261677</v>
      </c>
      <c r="AR400" s="738">
        <f>INDEX(Historical!$C$7:$C$1442,MATCH(B400,Historical!$B$7:$B$1449,0))*IF(AH400="n/a",1.03,IF(AH400&lt;0,1.01,IF(AH400&gt;10,1.1,(1+AH400/100))))</f>
        <v>1.9796</v>
      </c>
      <c r="AS400" s="999">
        <f>IF($AI400="n/a",1.03*AR400,IF($AI400&lt;0,1.01*AR400,IF($AI400&gt;10,1.1*AR400,(1+$AI400/100)*AR400)))</f>
        <v>2.1775600000000002</v>
      </c>
      <c r="AT400" s="999">
        <f>IF($AK400="n/a",1.03*AS400,IF($AK400&lt;0,1.01*AS400,IF($AK400&gt;10,1.1*AS400,(1+$AK400/100)*AS400)))</f>
        <v>2.3953160000000002</v>
      </c>
      <c r="AU400" s="999">
        <f>IF($AK400="n/a",1.03*AT400,IF($AK400&lt;0,1.01*AT400,IF($AK400&gt;10,1.1*AT400,(1+$AK400/100)*AT400)))</f>
        <v>2.6348476000000005</v>
      </c>
      <c r="AV400" s="999">
        <f>IF($AK400="n/a",1.03*AU400,IF($AK400&lt;0,1.01*AU400,IF($AK400&gt;10,1.1*AU400,(1+$AK400/100)*AU400)))</f>
        <v>2.8983323600000008</v>
      </c>
      <c r="AW400" s="738">
        <f>SUM(AR400:AV400)</f>
        <v>12.085655960000002</v>
      </c>
      <c r="AX400" s="846">
        <f>AW400/I400*100</f>
        <v>12.080823630547782</v>
      </c>
      <c r="AY400" s="1080">
        <v>1.26</v>
      </c>
      <c r="AZ400" s="985">
        <v>25.629999999999995</v>
      </c>
      <c r="BA400" s="985">
        <v>-6.5699999999999994</v>
      </c>
      <c r="BB400" s="985">
        <v>3.91</v>
      </c>
      <c r="BC400" s="985">
        <v>5.24</v>
      </c>
      <c r="BE400" s="700">
        <v>2011</v>
      </c>
      <c r="BF400" s="1013">
        <f>IF(BE400&gt;2008,0,IF(BE400&gt;2001,1,IF(BE400&gt;1990,2,IF(BE400&gt;1980,3,IF(BE400&gt;1973,4,IF(BE400&gt;1970,5,IF(BE400&gt;1960,6,IF(BE400&gt;1958,7,IF(BE400&gt;1953,8,9)))))))))</f>
        <v>0</v>
      </c>
      <c r="BG400" s="995">
        <v>8.4</v>
      </c>
    </row>
    <row r="401" spans="1:59" ht="11.25" customHeight="1" x14ac:dyDescent="0.2">
      <c r="A401" s="976" t="s">
        <v>1354</v>
      </c>
      <c r="B401" s="988" t="s">
        <v>1355</v>
      </c>
      <c r="C401" s="1070" t="s">
        <v>4381</v>
      </c>
      <c r="D401" s="1070" t="s">
        <v>4382</v>
      </c>
      <c r="E401" s="828">
        <v>9</v>
      </c>
      <c r="F401" s="1148">
        <v>408</v>
      </c>
      <c r="G401" s="1273" t="s">
        <v>106</v>
      </c>
      <c r="H401" s="1273" t="s">
        <v>106</v>
      </c>
      <c r="I401" s="987">
        <v>37.200000000000003</v>
      </c>
      <c r="J401" s="738">
        <f>(M401/I401)*100</f>
        <v>6.5698924731182791</v>
      </c>
      <c r="K401" s="990">
        <v>0.61099999999999999</v>
      </c>
      <c r="L401" s="1000">
        <v>4</v>
      </c>
      <c r="M401" s="729">
        <f>K401*L401</f>
        <v>2.444</v>
      </c>
      <c r="N401" s="983" t="s">
        <v>164</v>
      </c>
      <c r="O401" s="831">
        <v>0.58750000000000002</v>
      </c>
      <c r="P401" s="973">
        <v>43448</v>
      </c>
      <c r="Q401" s="973">
        <v>43468</v>
      </c>
      <c r="R401" s="729">
        <f>(K401-O401)/O401*100</f>
        <v>3.9999999999999938</v>
      </c>
      <c r="S401" s="795">
        <f>IF(INDEX(Historical!$D$7:$D$1442,MATCH(B401,Historical!$B$7:$B$1449,0))=0,"n/a",(INDEX(Historical!$C$7:$C$1442,MATCH(B401,Historical!$B$7:$B$1449,0))/INDEX(Historical!$D$7:$D$1442,MATCH(B401,Historical!$B$7:$B$1449,0))-1)*100)</f>
        <v>6.8181818181818121</v>
      </c>
      <c r="T401" s="795">
        <f>IF(INDEX(Historical!$F$7:$F$1442,MATCH(B401,Historical!$B$7:$B$1449,0))=0,"n/a",((INDEX(Historical!$C$7:$C$1442,MATCH(B401,Historical!$B$7:$B$1449,0))/INDEX(Historical!$F$7:$F$1442,MATCH(B401,Historical!$B$7:$B$1449,0)))^(1/3)-1)*100)</f>
        <v>7.1547675061160776</v>
      </c>
      <c r="U401" s="795">
        <f>IF(INDEX(Historical!$H$7:$H$1442,MATCH(B401,Historical!$B$7:$B$1449,0))=0,"n/a",((INDEX(Historical!$C$7:$C$1442,MATCH(B401,Historical!$B$7:$B$1449,0))/INDEX(Historical!$H$7:$H$1442,MATCH(B401,Historical!$B$7:$B$1449,0)))^(1/5)-1)*100)</f>
        <v>16.82312553520109</v>
      </c>
      <c r="V401" s="795" t="str">
        <f>IF(INDEX(Historical!$O$7:$O$1442,MATCH(B401,Historical!$B$7:$B$1449,0))=0,"n/a",((INDEX(Historical!$C$7:$C$1442,MATCH(B401,Historical!$B$7:$B$1449,0))/INDEX(Historical!$O$7:$O$1442,MATCH(B401,Historical!$B$7:$B$1449,0)))^(1/10)-1)*100)</f>
        <v>n/a</v>
      </c>
      <c r="W401" s="796" t="str">
        <f>IF(OR(U401&lt;=0,U401="n/a",V401&lt;=0,V401="n/a"),"n/a",U401/V401)</f>
        <v>n/a</v>
      </c>
      <c r="X401" s="797" t="str">
        <f>IF(OR(AJ401&lt;=0,AJ401="n/a",U401&lt;=0,U401="n/a"),"n/a",U401/AJ401)</f>
        <v>n/a</v>
      </c>
      <c r="Y401" s="749"/>
      <c r="Z401" s="738">
        <f>IF(OR(AC401&lt;0.01,AC401="n/a"),"n/a",M401/AC401*100)</f>
        <v>290.95238095238096</v>
      </c>
      <c r="AA401" s="999">
        <f>IF(OR(AC401&lt;0.01,AC401="n/a"),"n/a",I401/AC401)</f>
        <v>44.285714285714292</v>
      </c>
      <c r="AB401" s="1000">
        <v>12</v>
      </c>
      <c r="AC401" s="978">
        <v>0.84</v>
      </c>
      <c r="AD401" s="978" t="s">
        <v>137</v>
      </c>
      <c r="AE401" s="978">
        <v>2.5499999999999998</v>
      </c>
      <c r="AF401" s="978">
        <v>5.49</v>
      </c>
      <c r="AG401" s="978">
        <v>10.7</v>
      </c>
      <c r="AH401" s="978">
        <v>69.3</v>
      </c>
      <c r="AI401" s="978">
        <v>5.08</v>
      </c>
      <c r="AJ401" s="978">
        <v>-6.2</v>
      </c>
      <c r="AK401" s="978">
        <v>-0.97</v>
      </c>
      <c r="AL401" s="991">
        <v>10610</v>
      </c>
      <c r="AM401" s="985">
        <v>0.91</v>
      </c>
      <c r="AN401" s="980">
        <v>4.3</v>
      </c>
      <c r="AO401" s="838">
        <f>IF(U401="n/a","n/a",IF(AA401&lt;0,"n/a",IF(AA401="n/a","n/a",J401+U401-AA401)))</f>
        <v>-20.892696277394922</v>
      </c>
      <c r="AP401" s="839">
        <f>IF(U401="n/a","n/a",J401+U401)</f>
        <v>23.39301800831937</v>
      </c>
      <c r="AQ401" s="1001">
        <f>IF(OR(AC401&lt;0.01,AF401="n/a"),"n/a",(I401/SQRT(22.5*AC401*(I401/AF401))-1)*100)</f>
        <v>228.72046309462223</v>
      </c>
      <c r="AR401" s="738">
        <f>INDEX(Historical!$C$7:$C$1442,MATCH(B401,Historical!$B$7:$B$1449,0))*IF(AH401="n/a",1.03,IF(AH401&lt;0,1.01,IF(AH401&gt;10,1.1,(1+AH401/100))))</f>
        <v>2.5850000000000004</v>
      </c>
      <c r="AS401" s="999">
        <f>IF($AI401="n/a",1.03*AR401,IF($AI401&lt;0,1.01*AR401,IF($AI401&gt;10,1.1*AR401,(1+$AI401/100)*AR401)))</f>
        <v>2.7163180000000002</v>
      </c>
      <c r="AT401" s="999">
        <f>IF($AK401="n/a",1.03*AS401,IF($AK401&lt;0,1.01*AS401,IF($AK401&gt;10,1.1*AS401,(1+$AK401/100)*AS401)))</f>
        <v>2.7434811800000003</v>
      </c>
      <c r="AU401" s="999">
        <f>IF($AK401="n/a",1.03*AT401,IF($AK401&lt;0,1.01*AT401,IF($AK401&gt;10,1.1*AT401,(1+$AK401/100)*AT401)))</f>
        <v>2.7709159918000004</v>
      </c>
      <c r="AV401" s="999">
        <f>IF($AK401="n/a",1.03*AU401,IF($AK401&lt;0,1.01*AU401,IF($AK401&gt;10,1.1*AU401,(1+$AK401/100)*AU401)))</f>
        <v>2.7986251517180003</v>
      </c>
      <c r="AW401" s="738">
        <f>SUM(AR401:AV401)</f>
        <v>13.614340323518</v>
      </c>
      <c r="AX401" s="846">
        <f>AW401/I401*100</f>
        <v>36.597689041715057</v>
      </c>
      <c r="AY401" s="1080">
        <v>0.72</v>
      </c>
      <c r="AZ401" s="985">
        <v>23.1</v>
      </c>
      <c r="BA401" s="985">
        <v>0.54</v>
      </c>
      <c r="BB401" s="985">
        <v>9.5200000000000014</v>
      </c>
      <c r="BC401" s="985">
        <v>8.81</v>
      </c>
      <c r="BE401" s="700">
        <v>2011</v>
      </c>
      <c r="BF401" s="1013">
        <f>IF(BE401&gt;2008,0,IF(BE401&gt;2001,1,IF(BE401&gt;1990,2,IF(BE401&gt;1980,3,IF(BE401&gt;1973,4,IF(BE401&gt;1970,5,IF(BE401&gt;1960,6,IF(BE401&gt;1958,7,IF(BE401&gt;1953,8,9)))))))))</f>
        <v>0</v>
      </c>
      <c r="BG401" s="995">
        <v>2</v>
      </c>
    </row>
    <row r="402" spans="1:59" ht="11.25" customHeight="1" x14ac:dyDescent="0.2">
      <c r="A402" s="976" t="s">
        <v>641</v>
      </c>
      <c r="B402" s="988" t="s">
        <v>642</v>
      </c>
      <c r="C402" s="1070" t="s">
        <v>108</v>
      </c>
      <c r="D402" s="1070" t="s">
        <v>4401</v>
      </c>
      <c r="E402" s="829">
        <v>13</v>
      </c>
      <c r="F402" s="1148">
        <v>282</v>
      </c>
      <c r="G402" s="1148" t="s">
        <v>106</v>
      </c>
      <c r="H402" s="1148" t="s">
        <v>106</v>
      </c>
      <c r="I402" s="987">
        <v>23</v>
      </c>
      <c r="J402" s="738">
        <f>(M402/I402)*100</f>
        <v>4.5217391304347831</v>
      </c>
      <c r="K402" s="990">
        <v>0.26</v>
      </c>
      <c r="L402" s="1000">
        <v>4</v>
      </c>
      <c r="M402" s="729">
        <f>K402*L402</f>
        <v>1.04</v>
      </c>
      <c r="N402" s="983" t="s">
        <v>152</v>
      </c>
      <c r="O402" s="831">
        <v>0.25</v>
      </c>
      <c r="P402" s="979">
        <v>43004</v>
      </c>
      <c r="Q402" s="979">
        <v>43007</v>
      </c>
      <c r="R402" s="729">
        <f>(K402-O402)/O402*100</f>
        <v>4.0000000000000036</v>
      </c>
      <c r="S402" s="795">
        <f>IF(INDEX(Historical!$D$7:$D$1442,MATCH(B402,Historical!$B$7:$B$1449,0))=0,"n/a",(INDEX(Historical!$C$7:$C$1442,MATCH(B402,Historical!$B$7:$B$1449,0))/INDEX(Historical!$D$7:$D$1442,MATCH(B402,Historical!$B$7:$B$1449,0))-1)*100)</f>
        <v>1.9607843137254832</v>
      </c>
      <c r="T402" s="795">
        <f>IF(INDEX(Historical!$F$7:$F$1442,MATCH(B402,Historical!$B$7:$B$1449,0))=0,"n/a",((INDEX(Historical!$C$7:$C$1442,MATCH(B402,Historical!$B$7:$B$1449,0))/INDEX(Historical!$F$7:$F$1442,MATCH(B402,Historical!$B$7:$B$1449,0)))^(1/3)-1)*100)</f>
        <v>3.4272939158597637</v>
      </c>
      <c r="U402" s="795">
        <f>IF(INDEX(Historical!$H$7:$H$1442,MATCH(B402,Historical!$B$7:$B$1449,0))=0,"n/a",((INDEX(Historical!$C$7:$C$1442,MATCH(B402,Historical!$B$7:$B$1449,0))/INDEX(Historical!$H$7:$H$1442,MATCH(B402,Historical!$B$7:$B$1449,0)))^(1/5)-1)*100)</f>
        <v>4.3640227150435917</v>
      </c>
      <c r="V402" s="795">
        <f>IF(INDEX(Historical!$O$7:$O$1442,MATCH(B402,Historical!$B$7:$B$1449,0))=0,"n/a",((INDEX(Historical!$C$7:$C$1442,MATCH(B402,Historical!$B$7:$B$1449,0))/INDEX(Historical!$O$7:$O$1442,MATCH(B402,Historical!$B$7:$B$1449,0)))^(1/10)-1)*100)</f>
        <v>8.0386652698788641</v>
      </c>
      <c r="W402" s="796">
        <f>IF(OR(U402&lt;=0,U402="n/a",V402&lt;=0,V402="n/a"),"n/a",U402/V402)</f>
        <v>0.54287901890824142</v>
      </c>
      <c r="X402" s="797" t="str">
        <f>IF(OR(AJ402&lt;=0,AJ402="n/a",U402&lt;=0,U402="n/a"),"n/a",U402/AJ402)</f>
        <v>n/a</v>
      </c>
      <c r="Y402" s="763" t="s">
        <v>4460</v>
      </c>
      <c r="Z402" s="738" t="str">
        <f>IF(OR(AC402&lt;0.01,AC402="n/a"),"n/a",M402/AC402*100)</f>
        <v>n/a</v>
      </c>
      <c r="AA402" s="999" t="str">
        <f>IF(OR(AC402&lt;0.01,AC402="n/a"),"n/a",I402/AC402)</f>
        <v>n/a</v>
      </c>
      <c r="AB402" s="1000">
        <v>12</v>
      </c>
      <c r="AC402" s="978" t="s">
        <v>137</v>
      </c>
      <c r="AD402" s="978" t="s">
        <v>137</v>
      </c>
      <c r="AE402" s="978" t="s">
        <v>137</v>
      </c>
      <c r="AF402" s="978" t="s">
        <v>137</v>
      </c>
      <c r="AG402" s="978" t="s">
        <v>137</v>
      </c>
      <c r="AH402" s="978" t="s">
        <v>137</v>
      </c>
      <c r="AI402" s="978" t="s">
        <v>137</v>
      </c>
      <c r="AJ402" s="978" t="s">
        <v>137</v>
      </c>
      <c r="AK402" s="978" t="s">
        <v>137</v>
      </c>
      <c r="AL402" s="991" t="s">
        <v>137</v>
      </c>
      <c r="AM402" s="985" t="s">
        <v>137</v>
      </c>
      <c r="AN402" s="978" t="s">
        <v>137</v>
      </c>
      <c r="AO402" s="838" t="str">
        <f>IF(U402="n/a","n/a",IF(AA402&lt;0,"n/a",IF(AA402="n/a","n/a",J402+U402-AA402)))</f>
        <v>n/a</v>
      </c>
      <c r="AP402" s="839">
        <f>IF(U402="n/a","n/a",J402+U402)</f>
        <v>8.885761845478374</v>
      </c>
      <c r="AQ402" s="1001" t="str">
        <f>IF(OR(AC402&lt;0.01,AF402="n/a"),"n/a",(I402/SQRT(22.5*AC402*(I402/AF402))-1)*100)</f>
        <v>n/a</v>
      </c>
      <c r="AR402" s="738">
        <f>INDEX(Historical!$C$7:$C$1442,MATCH(B402,Historical!$B$7:$B$1449,0))*IF(AH402="n/a",1.03,IF(AH402&lt;0,1.01,IF(AH402&gt;10,1.1,(1+AH402/100))))</f>
        <v>1.0712000000000002</v>
      </c>
      <c r="AS402" s="999">
        <f>IF($AI402="n/a",1.03*AR402,IF($AI402&lt;0,1.01*AR402,IF($AI402&gt;10,1.1*AR402,(1+$AI402/100)*AR402)))</f>
        <v>1.1033360000000001</v>
      </c>
      <c r="AT402" s="999">
        <f>IF($AK402="n/a",1.03*AS402,IF($AK402&lt;0,1.01*AS402,IF($AK402&gt;10,1.1*AS402,(1+$AK402/100)*AS402)))</f>
        <v>1.1364360800000002</v>
      </c>
      <c r="AU402" s="999">
        <f>IF($AK402="n/a",1.03*AT402,IF($AK402&lt;0,1.01*AT402,IF($AK402&gt;10,1.1*AT402,(1+$AK402/100)*AT402)))</f>
        <v>1.1705291624000003</v>
      </c>
      <c r="AV402" s="999">
        <f>IF($AK402="n/a",1.03*AU402,IF($AK402&lt;0,1.01*AU402,IF($AK402&gt;10,1.1*AU402,(1+$AK402/100)*AU402)))</f>
        <v>1.2056450372720002</v>
      </c>
      <c r="AW402" s="738">
        <f>SUM(AR402:AV402)</f>
        <v>5.6871462796720005</v>
      </c>
      <c r="AX402" s="846">
        <f>AW402/I402*100</f>
        <v>24.726722955095653</v>
      </c>
      <c r="AY402" s="1080" t="s">
        <v>137</v>
      </c>
      <c r="AZ402" s="985" t="s">
        <v>137</v>
      </c>
      <c r="BA402" s="985" t="s">
        <v>137</v>
      </c>
      <c r="BB402" s="985" t="s">
        <v>137</v>
      </c>
      <c r="BC402" s="985" t="s">
        <v>137</v>
      </c>
      <c r="BD402" s="1032" t="s">
        <v>4326</v>
      </c>
      <c r="BE402" s="700">
        <v>2007</v>
      </c>
      <c r="BF402" s="1013">
        <f>IF(BE402&gt;2008,0,IF(BE402&gt;2001,1,IF(BE402&gt;1990,2,IF(BE402&gt;1980,3,IF(BE402&gt;1973,4,IF(BE402&gt;1970,5,IF(BE402&gt;1960,6,IF(BE402&gt;1958,7,IF(BE402&gt;1953,8,9)))))))))</f>
        <v>1</v>
      </c>
      <c r="BG402" s="995" t="s">
        <v>137</v>
      </c>
    </row>
    <row r="403" spans="1:59" ht="11.25" customHeight="1" x14ac:dyDescent="0.2">
      <c r="A403" s="976" t="s">
        <v>1352</v>
      </c>
      <c r="B403" s="988" t="s">
        <v>1353</v>
      </c>
      <c r="C403" s="1070" t="s">
        <v>108</v>
      </c>
      <c r="D403" s="1070" t="s">
        <v>4401</v>
      </c>
      <c r="E403" s="828">
        <v>7</v>
      </c>
      <c r="F403" s="1148">
        <v>635</v>
      </c>
      <c r="G403" s="1148" t="s">
        <v>106</v>
      </c>
      <c r="H403" s="1148" t="s">
        <v>106</v>
      </c>
      <c r="I403" s="987">
        <v>12.14</v>
      </c>
      <c r="J403" s="738">
        <f>(M403/I403)*100</f>
        <v>3.6243822075782535</v>
      </c>
      <c r="K403" s="990">
        <v>0.11</v>
      </c>
      <c r="L403" s="1000">
        <v>4</v>
      </c>
      <c r="M403" s="729">
        <f>K403*L403</f>
        <v>0.44</v>
      </c>
      <c r="N403" s="983" t="s">
        <v>649</v>
      </c>
      <c r="O403" s="831">
        <v>0.09</v>
      </c>
      <c r="P403" s="973">
        <v>43412</v>
      </c>
      <c r="Q403" s="973">
        <v>43427</v>
      </c>
      <c r="R403" s="729">
        <f>(K403-O403)/O403*100</f>
        <v>22.222222222222225</v>
      </c>
      <c r="S403" s="795">
        <f>IF(INDEX(Historical!$D$7:$D$1442,MATCH(B403,Historical!$B$7:$B$1449,0))=0,"n/a",(INDEX(Historical!$C$7:$C$1442,MATCH(B403,Historical!$B$7:$B$1449,0))/INDEX(Historical!$D$7:$D$1442,MATCH(B403,Historical!$B$7:$B$1449,0))-1)*100)</f>
        <v>15.151515151515159</v>
      </c>
      <c r="T403" s="795">
        <f>IF(INDEX(Historical!$F$7:$F$1442,MATCH(B403,Historical!$B$7:$B$1449,0))=0,"n/a",((INDEX(Historical!$C$7:$C$1442,MATCH(B403,Historical!$B$7:$B$1449,0))/INDEX(Historical!$F$7:$F$1442,MATCH(B403,Historical!$B$7:$B$1449,0)))^(1/3)-1)*100)</f>
        <v>23.856232963017064</v>
      </c>
      <c r="U403" s="795">
        <f>IF(INDEX(Historical!$H$7:$H$1442,MATCH(B403,Historical!$B$7:$B$1449,0))=0,"n/a",((INDEX(Historical!$C$7:$C$1442,MATCH(B403,Historical!$B$7:$B$1449,0))/INDEX(Historical!$H$7:$H$1442,MATCH(B403,Historical!$B$7:$B$1449,0)))^(1/5)-1)*100)</f>
        <v>37.089729800393023</v>
      </c>
      <c r="V403" s="795" t="str">
        <f>IF(INDEX(Historical!$O$7:$O$1442,MATCH(B403,Historical!$B$7:$B$1449,0))=0,"n/a",((INDEX(Historical!$C$7:$C$1442,MATCH(B403,Historical!$B$7:$B$1449,0))/INDEX(Historical!$O$7:$O$1442,MATCH(B403,Historical!$B$7:$B$1449,0)))^(1/10)-1)*100)</f>
        <v>n/a</v>
      </c>
      <c r="W403" s="796" t="str">
        <f>IF(OR(U403&lt;=0,U403="n/a",V403&lt;=0,V403="n/a"),"n/a",U403/V403)</f>
        <v>n/a</v>
      </c>
      <c r="X403" s="797">
        <f>IF(OR(AJ403&lt;=0,AJ403="n/a",U403&lt;=0,U403="n/a"),"n/a",U403/AJ403)</f>
        <v>2.788701488751355</v>
      </c>
      <c r="Y403" s="989"/>
      <c r="Z403" s="738">
        <f>IF(OR(AC403&lt;0.01,AC403="n/a"),"n/a",M403/AC403*100)</f>
        <v>58.666666666666664</v>
      </c>
      <c r="AA403" s="999">
        <f>IF(OR(AC403&lt;0.01,AC403="n/a"),"n/a",I403/AC403)</f>
        <v>16.186666666666667</v>
      </c>
      <c r="AB403" s="1000">
        <v>12</v>
      </c>
      <c r="AC403" s="978">
        <v>0.75</v>
      </c>
      <c r="AD403" s="978">
        <v>1.57</v>
      </c>
      <c r="AE403" s="978">
        <v>3.74</v>
      </c>
      <c r="AF403" s="981">
        <v>1.1200000000000001</v>
      </c>
      <c r="AG403" s="978">
        <v>5.3</v>
      </c>
      <c r="AH403" s="978">
        <v>-5.6000000000000005</v>
      </c>
      <c r="AI403" s="978">
        <v>2.48</v>
      </c>
      <c r="AJ403" s="978">
        <v>13.3</v>
      </c>
      <c r="AK403" s="978">
        <v>10.38</v>
      </c>
      <c r="AL403" s="991">
        <v>3530</v>
      </c>
      <c r="AM403" s="985">
        <v>0.1</v>
      </c>
      <c r="AN403" s="978">
        <v>1.6</v>
      </c>
      <c r="AO403" s="838">
        <f>IF(U403="n/a","n/a",IF(AA403&lt;0,"n/a",IF(AA403="n/a","n/a",J403+U403-AA403)))</f>
        <v>24.527445341304606</v>
      </c>
      <c r="AP403" s="839">
        <f>IF(U403="n/a","n/a",J403+U403)</f>
        <v>40.714112007971273</v>
      </c>
      <c r="AQ403" s="1001">
        <f>IF(OR(AC403&lt;0.01,AF403="n/a"),"n/a",(I403/SQRT(22.5*AC403*(I403/AF403))-1)*100)</f>
        <v>-10.237184965248758</v>
      </c>
      <c r="AR403" s="738">
        <f>INDEX(Historical!$C$7:$C$1442,MATCH(B403,Historical!$B$7:$B$1449,0))*IF(AH403="n/a",1.03,IF(AH403&lt;0,1.01,IF(AH403&gt;10,1.1,(1+AH403/100))))</f>
        <v>0.38380000000000003</v>
      </c>
      <c r="AS403" s="999">
        <f>IF($AI403="n/a",1.03*AR403,IF($AI403&lt;0,1.01*AR403,IF($AI403&gt;10,1.1*AR403,(1+$AI403/100)*AR403)))</f>
        <v>0.39331823999999999</v>
      </c>
      <c r="AT403" s="999">
        <f>IF($AK403="n/a",1.03*AS403,IF($AK403&lt;0,1.01*AS403,IF($AK403&gt;10,1.1*AS403,(1+$AK403/100)*AS403)))</f>
        <v>0.432650064</v>
      </c>
      <c r="AU403" s="999">
        <f>IF($AK403="n/a",1.03*AT403,IF($AK403&lt;0,1.01*AT403,IF($AK403&gt;10,1.1*AT403,(1+$AK403/100)*AT403)))</f>
        <v>0.47591507040000003</v>
      </c>
      <c r="AV403" s="999">
        <f>IF($AK403="n/a",1.03*AU403,IF($AK403&lt;0,1.01*AU403,IF($AK403&gt;10,1.1*AU403,(1+$AK403/100)*AU403)))</f>
        <v>0.52350657744000006</v>
      </c>
      <c r="AW403" s="738">
        <f>SUM(AR403:AV403)</f>
        <v>2.20918995184</v>
      </c>
      <c r="AX403" s="846">
        <f>AW403/I403*100</f>
        <v>18.197610805930804</v>
      </c>
      <c r="AY403" s="1080">
        <v>0.85</v>
      </c>
      <c r="AZ403" s="985">
        <v>22.189999999999998</v>
      </c>
      <c r="BA403" s="985">
        <v>-15.75</v>
      </c>
      <c r="BB403" s="985">
        <v>6.2</v>
      </c>
      <c r="BC403" s="985">
        <v>-2.31</v>
      </c>
      <c r="BE403" s="700">
        <v>2013</v>
      </c>
      <c r="BF403" s="1013">
        <f>IF(BE403&gt;2008,0,IF(BE403&gt;2001,1,IF(BE403&gt;1990,2,IF(BE403&gt;1980,3,IF(BE403&gt;1973,4,IF(BE403&gt;1970,5,IF(BE403&gt;1960,6,IF(BE403&gt;1958,7,IF(BE403&gt;1953,8,9)))))))))</f>
        <v>0</v>
      </c>
      <c r="BG403" s="995">
        <v>0.6</v>
      </c>
    </row>
    <row r="404" spans="1:59" ht="11.25" customHeight="1" x14ac:dyDescent="0.2">
      <c r="A404" s="984" t="s">
        <v>638</v>
      </c>
      <c r="B404" s="988" t="s">
        <v>639</v>
      </c>
      <c r="C404" s="1070" t="s">
        <v>247</v>
      </c>
      <c r="D404" s="1070" t="s">
        <v>4415</v>
      </c>
      <c r="E404" s="828">
        <v>13</v>
      </c>
      <c r="F404" s="1148">
        <v>287</v>
      </c>
      <c r="G404" s="1148" t="s">
        <v>106</v>
      </c>
      <c r="H404" s="1148" t="s">
        <v>106</v>
      </c>
      <c r="I404" s="987">
        <v>43.45</v>
      </c>
      <c r="J404" s="738">
        <f>(M404/I404)*100</f>
        <v>1.0817031070195626</v>
      </c>
      <c r="K404" s="990">
        <v>0.47</v>
      </c>
      <c r="L404" s="1000">
        <v>1</v>
      </c>
      <c r="M404" s="729">
        <f>K404*L404</f>
        <v>0.47</v>
      </c>
      <c r="N404" s="983" t="s">
        <v>640</v>
      </c>
      <c r="O404" s="831">
        <v>0.43</v>
      </c>
      <c r="P404" s="973">
        <v>43250</v>
      </c>
      <c r="Q404" s="973">
        <v>43280</v>
      </c>
      <c r="R404" s="729">
        <f>(K404-O404)/O404*100</f>
        <v>9.302325581395344</v>
      </c>
      <c r="S404" s="795">
        <f>IF(INDEX(Historical!$D$7:$D$1442,MATCH(B404,Historical!$B$7:$B$1449,0))=0,"n/a",(INDEX(Historical!$C$7:$C$1442,MATCH(B404,Historical!$B$7:$B$1449,0))/INDEX(Historical!$D$7:$D$1442,MATCH(B404,Historical!$B$7:$B$1449,0))-1)*100)</f>
        <v>9.302325581395344</v>
      </c>
      <c r="T404" s="795">
        <f>IF(INDEX(Historical!$F$7:$F$1442,MATCH(B404,Historical!$B$7:$B$1449,0))=0,"n/a",((INDEX(Historical!$C$7:$C$1442,MATCH(B404,Historical!$B$7:$B$1449,0))/INDEX(Historical!$F$7:$F$1442,MATCH(B404,Historical!$B$7:$B$1449,0)))^(1/3)-1)*100)</f>
        <v>21.817075763371019</v>
      </c>
      <c r="U404" s="795">
        <f>IF(INDEX(Historical!$H$7:$H$1442,MATCH(B404,Historical!$B$7:$B$1449,0))=0,"n/a",((INDEX(Historical!$C$7:$C$1442,MATCH(B404,Historical!$B$7:$B$1449,0))/INDEX(Historical!$H$7:$H$1442,MATCH(B404,Historical!$B$7:$B$1449,0)))^(1/5)-1)*100)</f>
        <v>16.395190493396548</v>
      </c>
      <c r="V404" s="795">
        <f>IF(INDEX(Historical!$O$7:$O$1442,MATCH(B404,Historical!$B$7:$B$1449,0))=0,"n/a",((INDEX(Historical!$C$7:$C$1442,MATCH(B404,Historical!$B$7:$B$1449,0))/INDEX(Historical!$O$7:$O$1442,MATCH(B404,Historical!$B$7:$B$1449,0)))^(1/10)-1)*100)</f>
        <v>14.628249734011224</v>
      </c>
      <c r="W404" s="796">
        <f>IF(OR(U404&lt;=0,U404="n/a",V404&lt;=0,V404="n/a"),"n/a",U404/V404)</f>
        <v>1.120789622238751</v>
      </c>
      <c r="X404" s="797">
        <f>IF(OR(AJ404&lt;=0,AJ404="n/a",U404&lt;=0,U404="n/a"),"n/a",U404/AJ404)</f>
        <v>1.0183348132544439</v>
      </c>
      <c r="Y404" s="989"/>
      <c r="Z404" s="738">
        <f>IF(OR(AC404&lt;0.01,AC404="n/a"),"n/a",M404/AC404*100)</f>
        <v>16.095890410958905</v>
      </c>
      <c r="AA404" s="999">
        <f>IF(OR(AC404&lt;0.01,AC404="n/a"),"n/a",I404/AC404)</f>
        <v>14.880136986301371</v>
      </c>
      <c r="AB404" s="1000">
        <v>11</v>
      </c>
      <c r="AC404" s="978">
        <v>2.92</v>
      </c>
      <c r="AD404" s="978">
        <v>1.79</v>
      </c>
      <c r="AE404" s="978">
        <v>2.72</v>
      </c>
      <c r="AF404" s="978">
        <v>1.17</v>
      </c>
      <c r="AG404" s="978">
        <v>16.5</v>
      </c>
      <c r="AH404" s="978">
        <v>49.5</v>
      </c>
      <c r="AI404" s="978">
        <v>5.26</v>
      </c>
      <c r="AJ404" s="978">
        <v>16.100000000000001</v>
      </c>
      <c r="AK404" s="978">
        <v>8.3000000000000007</v>
      </c>
      <c r="AL404" s="991">
        <v>1920</v>
      </c>
      <c r="AM404" s="985">
        <v>0.5</v>
      </c>
      <c r="AN404" s="978">
        <v>0.16</v>
      </c>
      <c r="AO404" s="838">
        <f>IF(U404="n/a","n/a",IF(AA404&lt;0,"n/a",IF(AA404="n/a","n/a",J404+U404-AA404)))</f>
        <v>2.5967566141147405</v>
      </c>
      <c r="AP404" s="839">
        <f>IF(U404="n/a","n/a",J404+U404)</f>
        <v>17.476893600416112</v>
      </c>
      <c r="AQ404" s="1001">
        <f>IF(OR(AC404&lt;0.01,AF404="n/a"),"n/a",(I404/SQRT(22.5*AC404*(I404/AF404))-1)*100)</f>
        <v>-12.035966253947217</v>
      </c>
      <c r="AR404" s="738">
        <f>INDEX(Historical!$C$7:$C$1442,MATCH(B404,Historical!$B$7:$B$1449,0))*IF(AH404="n/a",1.03,IF(AH404&lt;0,1.01,IF(AH404&gt;10,1.1,(1+AH404/100))))</f>
        <v>0.51700000000000002</v>
      </c>
      <c r="AS404" s="999">
        <f>IF($AI404="n/a",1.03*AR404,IF($AI404&lt;0,1.01*AR404,IF($AI404&gt;10,1.1*AR404,(1+$AI404/100)*AR404)))</f>
        <v>0.54419419999999996</v>
      </c>
      <c r="AT404" s="999">
        <f>IF($AK404="n/a",1.03*AS404,IF($AK404&lt;0,1.01*AS404,IF($AK404&gt;10,1.1*AS404,(1+$AK404/100)*AS404)))</f>
        <v>0.58936231859999999</v>
      </c>
      <c r="AU404" s="999">
        <f>IF($AK404="n/a",1.03*AT404,IF($AK404&lt;0,1.01*AT404,IF($AK404&gt;10,1.1*AT404,(1+$AK404/100)*AT404)))</f>
        <v>0.63827939104379994</v>
      </c>
      <c r="AV404" s="999">
        <f>IF($AK404="n/a",1.03*AU404,IF($AK404&lt;0,1.01*AU404,IF($AK404&gt;10,1.1*AU404,(1+$AK404/100)*AU404)))</f>
        <v>0.69125658050043526</v>
      </c>
      <c r="AW404" s="738">
        <f>SUM(AR404:AV404)</f>
        <v>2.9800924901442354</v>
      </c>
      <c r="AX404" s="846">
        <f>AW404/I404*100</f>
        <v>6.8586708633929465</v>
      </c>
      <c r="AY404" s="1080">
        <v>0.91</v>
      </c>
      <c r="AZ404" s="985">
        <v>23.72</v>
      </c>
      <c r="BA404" s="985">
        <v>-13.01</v>
      </c>
      <c r="BB404" s="985">
        <v>0.61</v>
      </c>
      <c r="BC404" s="985">
        <v>2.1999999999999997</v>
      </c>
      <c r="BE404" s="700">
        <v>2006</v>
      </c>
      <c r="BF404" s="1013">
        <f>IF(BE404&gt;2008,0,IF(BE404&gt;2001,1,IF(BE404&gt;1990,2,IF(BE404&gt;1980,3,IF(BE404&gt;1973,4,IF(BE404&gt;1970,5,IF(BE404&gt;1960,6,IF(BE404&gt;1958,7,IF(BE404&gt;1953,8,9)))))))))</f>
        <v>1</v>
      </c>
      <c r="BG404" s="995">
        <v>11.5</v>
      </c>
    </row>
    <row r="405" spans="1:59" s="874" customFormat="1" ht="11.25" customHeight="1" x14ac:dyDescent="0.2">
      <c r="A405" s="877" t="s">
        <v>3992</v>
      </c>
      <c r="B405" s="882" t="s">
        <v>3993</v>
      </c>
      <c r="C405" s="1070" t="s">
        <v>108</v>
      </c>
      <c r="D405" s="1070" t="s">
        <v>4401</v>
      </c>
      <c r="E405" s="854">
        <v>6</v>
      </c>
      <c r="F405" s="1148">
        <v>768</v>
      </c>
      <c r="G405" s="1272" t="s">
        <v>106</v>
      </c>
      <c r="H405" s="1272" t="s">
        <v>106</v>
      </c>
      <c r="I405" s="855">
        <v>23.06</v>
      </c>
      <c r="J405" s="856">
        <f>(M405/I405)*100</f>
        <v>0.86730268863833493</v>
      </c>
      <c r="K405" s="857">
        <v>0.05</v>
      </c>
      <c r="L405" s="858">
        <v>4</v>
      </c>
      <c r="M405" s="859">
        <f>K405*L405</f>
        <v>0.2</v>
      </c>
      <c r="N405" s="860" t="s">
        <v>725</v>
      </c>
      <c r="O405" s="861">
        <v>4.4999999999999998E-2</v>
      </c>
      <c r="P405" s="862">
        <v>43462</v>
      </c>
      <c r="Q405" s="862">
        <v>43496</v>
      </c>
      <c r="R405" s="859">
        <f>(K405-O405)/O405*100</f>
        <v>11.111111111111121</v>
      </c>
      <c r="S405" s="795">
        <f>IF(INDEX(Historical!$D$7:$D$1442,MATCH(B405,Historical!$B$7:$B$1449,0))=0,"n/a",(INDEX(Historical!$C$7:$C$1442,MATCH(B405,Historical!$B$7:$B$1449,0))/INDEX(Historical!$D$7:$D$1442,MATCH(B405,Historical!$B$7:$B$1449,0))-1)*100)</f>
        <v>26.249999999999996</v>
      </c>
      <c r="T405" s="795">
        <f>IF(INDEX(Historical!$F$7:$F$1442,MATCH(B405,Historical!$B$7:$B$1449,0))=0,"n/a",((INDEX(Historical!$C$7:$C$1442,MATCH(B405,Historical!$B$7:$B$1449,0))/INDEX(Historical!$F$7:$F$1442,MATCH(B405,Historical!$B$7:$B$1449,0)))^(1/3)-1)*100)</f>
        <v>70.809891339344944</v>
      </c>
      <c r="U405" s="795" t="str">
        <f>IF(INDEX(Historical!$H$7:$H$1442,MATCH(B405,Historical!$B$7:$B$1449,0))=0,"n/a",((INDEX(Historical!$C$7:$C$1442,MATCH(B405,Historical!$B$7:$B$1449,0))/INDEX(Historical!$H$7:$H$1442,MATCH(B405,Historical!$B$7:$B$1449,0)))^(1/5)-1)*100)</f>
        <v>n/a</v>
      </c>
      <c r="V405" s="795" t="str">
        <f>IF(INDEX(Historical!$O$7:$O$1442,MATCH(B405,Historical!$B$7:$B$1449,0))=0,"n/a",((INDEX(Historical!$C$7:$C$1442,MATCH(B405,Historical!$B$7:$B$1449,0))/INDEX(Historical!$O$7:$O$1442,MATCH(B405,Historical!$B$7:$B$1449,0)))^(1/10)-1)*100)</f>
        <v>n/a</v>
      </c>
      <c r="W405" s="863" t="str">
        <f>IF(OR(U405&lt;=0,U405="n/a",V405&lt;=0,V405="n/a"),"n/a",U405/V405)</f>
        <v>n/a</v>
      </c>
      <c r="X405" s="864" t="str">
        <f>IF(OR(AJ405&lt;=0,AJ405="n/a",U405&lt;=0,U405="n/a"),"n/a",U405/AJ405)</f>
        <v>n/a</v>
      </c>
      <c r="Y405" s="875"/>
      <c r="Z405" s="856">
        <f>IF(OR(AC405&lt;0.01,AC405="n/a"),"n/a",M405/AC405*100)</f>
        <v>14.184397163120568</v>
      </c>
      <c r="AA405" s="866">
        <f>IF(OR(AC405&lt;0.01,AC405="n/a"),"n/a",I405/AC405)</f>
        <v>16.354609929078013</v>
      </c>
      <c r="AB405" s="858">
        <v>12</v>
      </c>
      <c r="AC405" s="867">
        <v>1.41</v>
      </c>
      <c r="AD405" s="867" t="s">
        <v>137</v>
      </c>
      <c r="AE405" s="867">
        <v>2.98</v>
      </c>
      <c r="AF405" s="867">
        <v>1.24</v>
      </c>
      <c r="AG405" s="867">
        <v>7.1999999999999993</v>
      </c>
      <c r="AH405" s="867">
        <v>-8.7999999999999989</v>
      </c>
      <c r="AI405" s="867">
        <v>19.509999999999998</v>
      </c>
      <c r="AJ405" s="867">
        <v>23.799999999999997</v>
      </c>
      <c r="AK405" s="867" t="s">
        <v>137</v>
      </c>
      <c r="AL405" s="868">
        <v>208.46</v>
      </c>
      <c r="AM405" s="869">
        <v>6.7</v>
      </c>
      <c r="AN405" s="867">
        <v>0.13</v>
      </c>
      <c r="AO405" s="870" t="str">
        <f>IF(U405="n/a","n/a",IF(AA405&lt;0,"n/a",IF(AA405="n/a","n/a",J405+U405-AA405)))</f>
        <v>n/a</v>
      </c>
      <c r="AP405" s="871" t="str">
        <f>IF(U405="n/a","n/a",J405+U405)</f>
        <v>n/a</v>
      </c>
      <c r="AQ405" s="872">
        <f>IF(OR(AC405&lt;0.01,AF405="n/a"),"n/a",(I405/SQRT(22.5*AC405*(I405/AF405))-1)*100)</f>
        <v>-5.0620873949558831</v>
      </c>
      <c r="AR405" s="738">
        <f>INDEX(Historical!$C$7:$C$1442,MATCH(B405,Historical!$B$7:$B$1449,0))*IF(AH405="n/a",1.03,IF(AH405&lt;0,1.01,IF(AH405&gt;10,1.1,(1+AH405/100))))</f>
        <v>0.15301499999999998</v>
      </c>
      <c r="AS405" s="866">
        <f>IF($AI405="n/a",1.03*AR405,IF($AI405&lt;0,1.01*AR405,IF($AI405&gt;10,1.1*AR405,(1+$AI405/100)*AR405)))</f>
        <v>0.16831650000000001</v>
      </c>
      <c r="AT405" s="866">
        <f>IF($AK405="n/a",1.03*AS405,IF($AK405&lt;0,1.01*AS405,IF($AK405&gt;10,1.1*AS405,(1+$AK405/100)*AS405)))</f>
        <v>0.17336599500000002</v>
      </c>
      <c r="AU405" s="866">
        <f>IF($AK405="n/a",1.03*AT405,IF($AK405&lt;0,1.01*AT405,IF($AK405&gt;10,1.1*AT405,(1+$AK405/100)*AT405)))</f>
        <v>0.17856697485000003</v>
      </c>
      <c r="AV405" s="866">
        <f>IF($AK405="n/a",1.03*AU405,IF($AK405&lt;0,1.01*AU405,IF($AK405&gt;10,1.1*AU405,(1+$AK405/100)*AU405)))</f>
        <v>0.18392398409550004</v>
      </c>
      <c r="AW405" s="856">
        <f>SUM(AR405:AV405)</f>
        <v>0.85718845394550014</v>
      </c>
      <c r="AX405" s="873">
        <f>AW405/I405*100</f>
        <v>3.717209253883349</v>
      </c>
      <c r="AY405" s="1081">
        <v>0.22</v>
      </c>
      <c r="AZ405" s="869">
        <v>18.329999999999998</v>
      </c>
      <c r="BA405" s="869">
        <v>-22.88</v>
      </c>
      <c r="BB405" s="869">
        <v>-4.51</v>
      </c>
      <c r="BC405" s="869">
        <v>-11.700000000000001</v>
      </c>
      <c r="BD405" s="1033"/>
      <c r="BE405" s="700">
        <v>2014</v>
      </c>
      <c r="BF405" s="1013">
        <f>IF(BE405&gt;2008,0,IF(BE405&gt;2001,1,IF(BE405&gt;1990,2,IF(BE405&gt;1980,3,IF(BE405&gt;1973,4,IF(BE405&gt;1970,5,IF(BE405&gt;1960,6,IF(BE405&gt;1958,7,IF(BE405&gt;1953,8,9)))))))))</f>
        <v>0</v>
      </c>
      <c r="BG405" s="931">
        <v>0.70000000000000007</v>
      </c>
    </row>
    <row r="406" spans="1:59" ht="11.25" customHeight="1" x14ac:dyDescent="0.2">
      <c r="A406" s="984" t="s">
        <v>1356</v>
      </c>
      <c r="B406" s="988" t="s">
        <v>1357</v>
      </c>
      <c r="C406" s="1070" t="s">
        <v>112</v>
      </c>
      <c r="D406" s="1070" t="s">
        <v>213</v>
      </c>
      <c r="E406" s="828">
        <v>6</v>
      </c>
      <c r="F406" s="1148">
        <v>707</v>
      </c>
      <c r="G406" s="1120" t="s">
        <v>37</v>
      </c>
      <c r="H406" s="1120" t="s">
        <v>37</v>
      </c>
      <c r="I406" s="987">
        <v>52.56</v>
      </c>
      <c r="J406" s="738">
        <f>(M406/I406)*100</f>
        <v>1.0197869101978692</v>
      </c>
      <c r="K406" s="990">
        <v>0.13400000000000001</v>
      </c>
      <c r="L406" s="1000">
        <v>4</v>
      </c>
      <c r="M406" s="729">
        <f>K406*L406</f>
        <v>0.53600000000000003</v>
      </c>
      <c r="N406" s="983" t="s">
        <v>164</v>
      </c>
      <c r="O406" s="831">
        <v>0.128</v>
      </c>
      <c r="P406" s="694">
        <v>43168</v>
      </c>
      <c r="Q406" s="694">
        <v>43192</v>
      </c>
      <c r="R406" s="729">
        <f>(K406-O406)/O406*100</f>
        <v>4.6875000000000044</v>
      </c>
      <c r="S406" s="795">
        <f>IF(INDEX(Historical!$D$7:$D$1442,MATCH(B406,Historical!$B$7:$B$1449,0))=0,"n/a",(INDEX(Historical!$C$7:$C$1442,MATCH(B406,Historical!$B$7:$B$1449,0))/INDEX(Historical!$D$7:$D$1442,MATCH(B406,Historical!$B$7:$B$1449,0))-1)*100)</f>
        <v>5.5118110236220597</v>
      </c>
      <c r="T406" s="795">
        <f>IF(INDEX(Historical!$F$7:$F$1442,MATCH(B406,Historical!$B$7:$B$1449,0))=0,"n/a",((INDEX(Historical!$C$7:$C$1442,MATCH(B406,Historical!$B$7:$B$1449,0))/INDEX(Historical!$F$7:$F$1442,MATCH(B406,Historical!$B$7:$B$1449,0)))^(1/3)-1)*100)</f>
        <v>4.3296131454210629</v>
      </c>
      <c r="U406" s="795">
        <f>IF(INDEX(Historical!$H$7:$H$1442,MATCH(B406,Historical!$B$7:$B$1449,0))=0,"n/a",((INDEX(Historical!$C$7:$C$1442,MATCH(B406,Historical!$B$7:$B$1449,0))/INDEX(Historical!$H$7:$H$1442,MATCH(B406,Historical!$B$7:$B$1449,0)))^(1/5)-1)*100)</f>
        <v>6.0280952775362495</v>
      </c>
      <c r="V406" s="795">
        <f>IF(INDEX(Historical!$O$7:$O$1442,MATCH(B406,Historical!$B$7:$B$1449,0))=0,"n/a",((INDEX(Historical!$C$7:$C$1442,MATCH(B406,Historical!$B$7:$B$1449,0))/INDEX(Historical!$O$7:$O$1442,MATCH(B406,Historical!$B$7:$B$1449,0)))^(1/10)-1)*100)</f>
        <v>7.1733479194260985</v>
      </c>
      <c r="W406" s="796">
        <f>IF(OR(U406&lt;=0,U406="n/a",V406&lt;=0,V406="n/a"),"n/a",U406/V406)</f>
        <v>0.84034614593439727</v>
      </c>
      <c r="X406" s="797">
        <f>IF(OR(AJ406&lt;=0,AJ406="n/a",U406&lt;=0,U406="n/a"),"n/a",U406/AJ406)</f>
        <v>0.29990523768837057</v>
      </c>
      <c r="Y406" s="761"/>
      <c r="Z406" s="738">
        <f>IF(OR(AC406&lt;0.01,AC406="n/a"),"n/a",M406/AC406*100)</f>
        <v>13.333333333333336</v>
      </c>
      <c r="AA406" s="999">
        <f>IF(OR(AC406&lt;0.01,AC406="n/a"),"n/a",I406/AC406)</f>
        <v>13.074626865671643</v>
      </c>
      <c r="AB406" s="1000">
        <v>12</v>
      </c>
      <c r="AC406" s="978">
        <v>4.0199999999999996</v>
      </c>
      <c r="AD406" s="978">
        <v>1.63</v>
      </c>
      <c r="AE406" s="978">
        <v>1.67</v>
      </c>
      <c r="AF406" s="978">
        <v>2.58</v>
      </c>
      <c r="AG406" s="978">
        <v>12.8</v>
      </c>
      <c r="AH406" s="978">
        <v>43.8</v>
      </c>
      <c r="AI406" s="978">
        <v>13.639999999999999</v>
      </c>
      <c r="AJ406" s="978">
        <v>20.100000000000001</v>
      </c>
      <c r="AK406" s="978">
        <v>8</v>
      </c>
      <c r="AL406" s="991">
        <v>4600</v>
      </c>
      <c r="AM406" s="985">
        <v>0.2</v>
      </c>
      <c r="AN406" s="978">
        <v>0.09</v>
      </c>
      <c r="AO406" s="838">
        <f>IF(U406="n/a","n/a",IF(AA406&lt;0,"n/a",IF(AA406="n/a","n/a",J406+U406-AA406)))</f>
        <v>-6.0267446779375247</v>
      </c>
      <c r="AP406" s="839">
        <f>IF(U406="n/a","n/a",J406+U406)</f>
        <v>7.0478821877341185</v>
      </c>
      <c r="AQ406" s="1001">
        <f>IF(OR(AC406&lt;0.01,AF406="n/a"),"n/a",(I406/SQRT(22.5*AC406*(I406/AF406))-1)*100)</f>
        <v>22.4427980976021</v>
      </c>
      <c r="AR406" s="738">
        <f>INDEX(Historical!$C$7:$C$1442,MATCH(B406,Historical!$B$7:$B$1449,0))*IF(AH406="n/a",1.03,IF(AH406&lt;0,1.01,IF(AH406&gt;10,1.1,(1+AH406/100))))</f>
        <v>0.58960000000000012</v>
      </c>
      <c r="AS406" s="999">
        <f>IF($AI406="n/a",1.03*AR406,IF($AI406&lt;0,1.01*AR406,IF($AI406&gt;10,1.1*AR406,(1+$AI406/100)*AR406)))</f>
        <v>0.64856000000000014</v>
      </c>
      <c r="AT406" s="999">
        <f>IF($AK406="n/a",1.03*AS406,IF($AK406&lt;0,1.01*AS406,IF($AK406&gt;10,1.1*AS406,(1+$AK406/100)*AS406)))</f>
        <v>0.7004448000000002</v>
      </c>
      <c r="AU406" s="999">
        <f>IF($AK406="n/a",1.03*AT406,IF($AK406&lt;0,1.01*AT406,IF($AK406&gt;10,1.1*AT406,(1+$AK406/100)*AT406)))</f>
        <v>0.75648038400000028</v>
      </c>
      <c r="AV406" s="999">
        <f>IF($AK406="n/a",1.03*AU406,IF($AK406&lt;0,1.01*AU406,IF($AK406&gt;10,1.1*AU406,(1+$AK406/100)*AU406)))</f>
        <v>0.81699881472000035</v>
      </c>
      <c r="AW406" s="738">
        <f>SUM(AR406:AV406)</f>
        <v>3.512083998720001</v>
      </c>
      <c r="AX406" s="846">
        <f>AW406/I406*100</f>
        <v>6.682047181735161</v>
      </c>
      <c r="AY406" s="1080">
        <v>1.65</v>
      </c>
      <c r="AZ406" s="985">
        <v>17.09</v>
      </c>
      <c r="BA406" s="985">
        <v>-16.619999999999997</v>
      </c>
      <c r="BB406" s="985">
        <v>2.8400000000000003</v>
      </c>
      <c r="BC406" s="985">
        <v>-2.8400000000000003</v>
      </c>
      <c r="BD406" s="732"/>
      <c r="BE406" s="700">
        <v>2013</v>
      </c>
      <c r="BF406" s="1013">
        <f>IF(BE406&gt;2008,0,IF(BE406&gt;2001,1,IF(BE406&gt;1990,2,IF(BE406&gt;1980,3,IF(BE406&gt;1973,4,IF(BE406&gt;1970,5,IF(BE406&gt;1960,6,IF(BE406&gt;1958,7,IF(BE406&gt;1953,8,9)))))))))</f>
        <v>0</v>
      </c>
      <c r="BG406" s="995">
        <v>5.6000000000000005</v>
      </c>
    </row>
    <row r="407" spans="1:59" ht="11.25" customHeight="1" x14ac:dyDescent="0.2">
      <c r="A407" s="976" t="s">
        <v>257</v>
      </c>
      <c r="B407" s="988" t="s">
        <v>258</v>
      </c>
      <c r="C407" s="1070" t="s">
        <v>112</v>
      </c>
      <c r="D407" s="1070" t="s">
        <v>213</v>
      </c>
      <c r="E407" s="828">
        <v>44</v>
      </c>
      <c r="F407" s="1148">
        <v>55</v>
      </c>
      <c r="G407" s="1136" t="s">
        <v>37</v>
      </c>
      <c r="H407" s="1136" t="s">
        <v>37</v>
      </c>
      <c r="I407" s="978">
        <v>137.31</v>
      </c>
      <c r="J407" s="738">
        <f>(M407/I407)*100</f>
        <v>2.9131163061685239</v>
      </c>
      <c r="K407" s="990">
        <v>1</v>
      </c>
      <c r="L407" s="1000">
        <v>4</v>
      </c>
      <c r="M407" s="729">
        <f>K407*L407</f>
        <v>4</v>
      </c>
      <c r="N407" s="983" t="s">
        <v>127</v>
      </c>
      <c r="O407" s="831">
        <v>0.78</v>
      </c>
      <c r="P407" s="973">
        <v>43370</v>
      </c>
      <c r="Q407" s="973">
        <v>43382</v>
      </c>
      <c r="R407" s="729">
        <f>(K407-O407)/O407*100</f>
        <v>28.205128205128201</v>
      </c>
      <c r="S407" s="795">
        <f>IF(INDEX(Historical!$D$7:$D$1442,MATCH(B407,Historical!$B$7:$B$1449,0))=0,"n/a",(INDEX(Historical!$C$7:$C$1442,MATCH(B407,Historical!$B$7:$B$1449,0))/INDEX(Historical!$D$7:$D$1442,MATCH(B407,Historical!$B$7:$B$1449,0))-1)*100)</f>
        <v>22.344322344322308</v>
      </c>
      <c r="T407" s="795">
        <f>IF(INDEX(Historical!$F$7:$F$1442,MATCH(B407,Historical!$B$7:$B$1449,0))=0,"n/a",((INDEX(Historical!$C$7:$C$1442,MATCH(B407,Historical!$B$7:$B$1449,0))/INDEX(Historical!$F$7:$F$1442,MATCH(B407,Historical!$B$7:$B$1449,0)))^(1/3)-1)*100)</f>
        <v>18.543395631488636</v>
      </c>
      <c r="U407" s="795">
        <f>IF(INDEX(Historical!$H$7:$H$1442,MATCH(B407,Historical!$B$7:$B$1449,0))=0,"n/a",((INDEX(Historical!$C$7:$C$1442,MATCH(B407,Historical!$B$7:$B$1449,0))/INDEX(Historical!$H$7:$H$1442,MATCH(B407,Historical!$B$7:$B$1449,0)))^(1/5)-1)*100)</f>
        <v>16.445946073795081</v>
      </c>
      <c r="V407" s="795">
        <f>IF(INDEX(Historical!$O$7:$O$1442,MATCH(B407,Historical!$B$7:$B$1449,0))=0,"n/a",((INDEX(Historical!$C$7:$C$1442,MATCH(B407,Historical!$B$7:$B$1449,0))/INDEX(Historical!$O$7:$O$1442,MATCH(B407,Historical!$B$7:$B$1449,0)))^(1/10)-1)*100)</f>
        <v>11.251240600510615</v>
      </c>
      <c r="W407" s="796">
        <f>IF(OR(U407&lt;=0,U407="n/a",V407&lt;=0,V407="n/a"),"n/a",U407/V407)</f>
        <v>1.4617006833049784</v>
      </c>
      <c r="X407" s="797">
        <f>IF(OR(AJ407&lt;=0,AJ407="n/a",U407&lt;=0,U407="n/a"),"n/a",U407/AJ407)</f>
        <v>2.1927928098393443</v>
      </c>
      <c r="Y407" s="746"/>
      <c r="Z407" s="738">
        <f>IF(OR(AC407&lt;0.01,AC407="n/a"),"n/a",M407/AC407*100)</f>
        <v>53.547523427041497</v>
      </c>
      <c r="AA407" s="999">
        <f>IF(OR(AC407&lt;0.01,AC407="n/a"),"n/a",I407/AC407)</f>
        <v>18.38152610441767</v>
      </c>
      <c r="AB407" s="1000">
        <v>12</v>
      </c>
      <c r="AC407" s="978">
        <v>7.47</v>
      </c>
      <c r="AD407" s="978">
        <v>1.59</v>
      </c>
      <c r="AE407" s="978">
        <v>3.09</v>
      </c>
      <c r="AF407" s="978">
        <v>12.92</v>
      </c>
      <c r="AG407" s="978">
        <v>46.800000000000004</v>
      </c>
      <c r="AH407" s="978">
        <v>18.7</v>
      </c>
      <c r="AI407" s="978">
        <v>6.08</v>
      </c>
      <c r="AJ407" s="978">
        <v>7.5</v>
      </c>
      <c r="AK407" s="978">
        <v>11.57</v>
      </c>
      <c r="AL407" s="991">
        <v>45770</v>
      </c>
      <c r="AM407" s="985">
        <v>0.1</v>
      </c>
      <c r="AN407" s="978">
        <v>2.09</v>
      </c>
      <c r="AO407" s="838">
        <f>IF(U407="n/a","n/a",IF(AA407&lt;0,"n/a",IF(AA407="n/a","n/a",J407+U407-AA407)))</f>
        <v>0.97753627554593336</v>
      </c>
      <c r="AP407" s="839">
        <f>IF(U407="n/a","n/a",J407+U407)</f>
        <v>19.359062379963603</v>
      </c>
      <c r="AQ407" s="1001">
        <f>IF(OR(AC407&lt;0.01,AF407="n/a"),"n/a",(I407/SQRT(22.5*AC407*(I407/AF407))-1)*100)</f>
        <v>224.88583791101919</v>
      </c>
      <c r="AR407" s="738">
        <f>INDEX(Historical!$C$7:$C$1442,MATCH(B407,Historical!$B$7:$B$1449,0))*IF(AH407="n/a",1.03,IF(AH407&lt;0,1.01,IF(AH407&gt;10,1.1,(1+AH407/100))))</f>
        <v>3.6739999999999999</v>
      </c>
      <c r="AS407" s="999">
        <f>IF($AI407="n/a",1.03*AR407,IF($AI407&lt;0,1.01*AR407,IF($AI407&gt;10,1.1*AR407,(1+$AI407/100)*AR407)))</f>
        <v>3.8973791999999996</v>
      </c>
      <c r="AT407" s="999">
        <f>IF($AK407="n/a",1.03*AS407,IF($AK407&lt;0,1.01*AS407,IF($AK407&gt;10,1.1*AS407,(1+$AK407/100)*AS407)))</f>
        <v>4.2871171199999996</v>
      </c>
      <c r="AU407" s="999">
        <f>IF($AK407="n/a",1.03*AT407,IF($AK407&lt;0,1.01*AT407,IF($AK407&gt;10,1.1*AT407,(1+$AK407/100)*AT407)))</f>
        <v>4.7158288319999997</v>
      </c>
      <c r="AV407" s="999">
        <f>IF($AK407="n/a",1.03*AU407,IF($AK407&lt;0,1.01*AU407,IF($AK407&gt;10,1.1*AU407,(1+$AK407/100)*AU407)))</f>
        <v>5.1874117151999997</v>
      </c>
      <c r="AW407" s="738">
        <f>SUM(AR407:AV407)</f>
        <v>21.7617368672</v>
      </c>
      <c r="AX407" s="846">
        <f>AW407/I407*100</f>
        <v>15.848617629597261</v>
      </c>
      <c r="AY407" s="1080">
        <v>1.2</v>
      </c>
      <c r="AZ407" s="985">
        <v>16.61</v>
      </c>
      <c r="BA407" s="985">
        <v>-22.15</v>
      </c>
      <c r="BB407" s="985">
        <v>4.82</v>
      </c>
      <c r="BC407" s="985">
        <v>-0.89999999999999991</v>
      </c>
      <c r="BE407" s="700">
        <v>1975</v>
      </c>
      <c r="BF407" s="1013">
        <f>IF(BE407&gt;2008,0,IF(BE407&gt;2001,1,IF(BE407&gt;1990,2,IF(BE407&gt;1980,3,IF(BE407&gt;1973,4,IF(BE407&gt;1970,5,IF(BE407&gt;1960,6,IF(BE407&gt;1958,7,IF(BE407&gt;1953,8,9)))))))))</f>
        <v>4</v>
      </c>
      <c r="BG407" s="995">
        <v>11.799999999999999</v>
      </c>
    </row>
    <row r="408" spans="1:59" ht="11.25" customHeight="1" x14ac:dyDescent="0.2">
      <c r="A408" s="976" t="s">
        <v>1350</v>
      </c>
      <c r="B408" s="988" t="s">
        <v>1351</v>
      </c>
      <c r="C408" s="1070" t="s">
        <v>108</v>
      </c>
      <c r="D408" s="1070" t="s">
        <v>4397</v>
      </c>
      <c r="E408" s="828">
        <v>9</v>
      </c>
      <c r="F408" s="1148">
        <v>370</v>
      </c>
      <c r="G408" s="1120" t="s">
        <v>115</v>
      </c>
      <c r="H408" s="1120" t="s">
        <v>115</v>
      </c>
      <c r="I408" s="987">
        <v>18.22</v>
      </c>
      <c r="J408" s="738">
        <f>(M408/I408)*100</f>
        <v>6.5861690450054882</v>
      </c>
      <c r="K408" s="990">
        <v>0.3</v>
      </c>
      <c r="L408" s="1000">
        <v>4</v>
      </c>
      <c r="M408" s="729">
        <f>K408*L408</f>
        <v>1.2</v>
      </c>
      <c r="N408" s="983" t="s">
        <v>119</v>
      </c>
      <c r="O408" s="831">
        <v>0.28999999999999998</v>
      </c>
      <c r="P408" s="973">
        <v>43230</v>
      </c>
      <c r="Q408" s="973">
        <v>43252</v>
      </c>
      <c r="R408" s="729">
        <f>(K408-O408)/O408*100</f>
        <v>3.4482758620689689</v>
      </c>
      <c r="S408" s="795">
        <f>IF(INDEX(Historical!$D$7:$D$1442,MATCH(B408,Historical!$B$7:$B$1449,0))=0,"n/a",(INDEX(Historical!$C$7:$C$1442,MATCH(B408,Historical!$B$7:$B$1449,0))/INDEX(Historical!$D$7:$D$1442,MATCH(B408,Historical!$B$7:$B$1449,0))-1)*100)</f>
        <v>3.4782608695652195</v>
      </c>
      <c r="T408" s="795">
        <f>IF(INDEX(Historical!$F$7:$F$1442,MATCH(B408,Historical!$B$7:$B$1449,0))=0,"n/a",((INDEX(Historical!$C$7:$C$1442,MATCH(B408,Historical!$B$7:$B$1449,0))/INDEX(Historical!$F$7:$F$1442,MATCH(B408,Historical!$B$7:$B$1449,0)))^(1/3)-1)*100)</f>
        <v>3.9314609252725896</v>
      </c>
      <c r="U408" s="795">
        <f>IF(INDEX(Historical!$H$7:$H$1442,MATCH(B408,Historical!$B$7:$B$1449,0))=0,"n/a",((INDEX(Historical!$C$7:$C$1442,MATCH(B408,Historical!$B$7:$B$1449,0))/INDEX(Historical!$H$7:$H$1442,MATCH(B408,Historical!$B$7:$B$1449,0)))^(1/5)-1)*100)</f>
        <v>7.0240671021675416</v>
      </c>
      <c r="V408" s="795">
        <f>IF(INDEX(Historical!$O$7:$O$1442,MATCH(B408,Historical!$B$7:$B$1449,0))=0,"n/a",((INDEX(Historical!$C$7:$C$1442,MATCH(B408,Historical!$B$7:$B$1449,0))/INDEX(Historical!$O$7:$O$1442,MATCH(B408,Historical!$B$7:$B$1449,0)))^(1/10)-1)*100)</f>
        <v>8.6311461606814355</v>
      </c>
      <c r="W408" s="796">
        <f>IF(OR(U408&lt;=0,U408="n/a",V408&lt;=0,V408="n/a"),"n/a",U408/V408)</f>
        <v>0.81380467569477311</v>
      </c>
      <c r="X408" s="797">
        <f>IF(OR(AJ408&lt;=0,AJ408="n/a",U408&lt;=0,U408="n/a"),"n/a",U408/AJ408)</f>
        <v>0.64440982588693041</v>
      </c>
      <c r="Y408" s="752"/>
      <c r="Z408" s="738">
        <f>IF(OR(AC408&lt;0.01,AC408="n/a"),"n/a",M408/AC408*100)</f>
        <v>47.244094488188978</v>
      </c>
      <c r="AA408" s="999">
        <f>IF(OR(AC408&lt;0.01,AC408="n/a"),"n/a",I408/AC408)</f>
        <v>7.1732283464566926</v>
      </c>
      <c r="AB408" s="1000">
        <v>12</v>
      </c>
      <c r="AC408" s="978">
        <v>2.54</v>
      </c>
      <c r="AD408" s="978">
        <v>2.25</v>
      </c>
      <c r="AE408" s="978">
        <v>1.36</v>
      </c>
      <c r="AF408" s="978">
        <v>0.84</v>
      </c>
      <c r="AG408" s="978">
        <v>13.3</v>
      </c>
      <c r="AH408" s="978">
        <v>18.099999999999998</v>
      </c>
      <c r="AI408" s="978">
        <v>-8.5</v>
      </c>
      <c r="AJ408" s="978">
        <v>10.9</v>
      </c>
      <c r="AK408" s="978">
        <v>3.19</v>
      </c>
      <c r="AL408" s="991">
        <v>7400</v>
      </c>
      <c r="AM408" s="985">
        <v>0.5</v>
      </c>
      <c r="AN408" s="978">
        <v>0.85</v>
      </c>
      <c r="AO408" s="838">
        <f>IF(U408="n/a","n/a",IF(AA408&lt;0,"n/a",IF(AA408="n/a","n/a",J408+U408-AA408)))</f>
        <v>6.4370078007163372</v>
      </c>
      <c r="AP408" s="839">
        <f>IF(U408="n/a","n/a",J408+U408)</f>
        <v>13.61023614717303</v>
      </c>
      <c r="AQ408" s="1001">
        <f>IF(OR(AC408&lt;0.01,AF408="n/a"),"n/a",(I408/SQRT(22.5*AC408*(I408/AF408))-1)*100)</f>
        <v>-48.250553149392687</v>
      </c>
      <c r="AR408" s="738">
        <f>INDEX(Historical!$C$7:$C$1442,MATCH(B408,Historical!$B$7:$B$1449,0))*IF(AH408="n/a",1.03,IF(AH408&lt;0,1.01,IF(AH408&gt;10,1.1,(1+AH408/100))))</f>
        <v>1.3089999999999999</v>
      </c>
      <c r="AS408" s="999">
        <f>IF($AI408="n/a",1.03*AR408,IF($AI408&lt;0,1.01*AR408,IF($AI408&gt;10,1.1*AR408,(1+$AI408/100)*AR408)))</f>
        <v>1.32209</v>
      </c>
      <c r="AT408" s="999">
        <f>IF($AK408="n/a",1.03*AS408,IF($AK408&lt;0,1.01*AS408,IF($AK408&gt;10,1.1*AS408,(1+$AK408/100)*AS408)))</f>
        <v>1.3642646709999999</v>
      </c>
      <c r="AU408" s="999">
        <f>IF($AK408="n/a",1.03*AT408,IF($AK408&lt;0,1.01*AT408,IF($AK408&gt;10,1.1*AT408,(1+$AK408/100)*AT408)))</f>
        <v>1.4077847140049</v>
      </c>
      <c r="AV408" s="999">
        <f>IF($AK408="n/a",1.03*AU408,IF($AK408&lt;0,1.01*AU408,IF($AK408&gt;10,1.1*AU408,(1+$AK408/100)*AU408)))</f>
        <v>1.4526930463816563</v>
      </c>
      <c r="AW408" s="738">
        <f>SUM(AR408:AV408)</f>
        <v>6.8558324313865562</v>
      </c>
      <c r="AX408" s="846">
        <f>AW408/I408*100</f>
        <v>37.628059447785709</v>
      </c>
      <c r="AY408" s="1080">
        <v>1.55</v>
      </c>
      <c r="AZ408" s="985">
        <v>18.47</v>
      </c>
      <c r="BA408" s="985">
        <v>-50.3</v>
      </c>
      <c r="BB408" s="985">
        <v>-0.25</v>
      </c>
      <c r="BC408" s="985">
        <v>-22.91</v>
      </c>
      <c r="BE408" s="700">
        <v>2010</v>
      </c>
      <c r="BF408" s="1013">
        <f>IF(BE408&gt;2008,0,IF(BE408&gt;2001,1,IF(BE408&gt;1990,2,IF(BE408&gt;1980,3,IF(BE408&gt;1973,4,IF(BE408&gt;1970,5,IF(BE408&gt;1960,6,IF(BE408&gt;1958,7,IF(BE408&gt;1953,8,9)))))))))</f>
        <v>0</v>
      </c>
      <c r="BG408" s="995">
        <v>3.6999999999999997</v>
      </c>
    </row>
    <row r="409" spans="1:59" ht="11.25" customHeight="1" x14ac:dyDescent="0.2">
      <c r="A409" s="984" t="s">
        <v>647</v>
      </c>
      <c r="B409" s="988" t="s">
        <v>648</v>
      </c>
      <c r="C409" s="1070" t="s">
        <v>112</v>
      </c>
      <c r="D409" s="1070" t="s">
        <v>4419</v>
      </c>
      <c r="E409" s="828">
        <v>16</v>
      </c>
      <c r="F409" s="1148">
        <v>227</v>
      </c>
      <c r="G409" s="1148" t="s">
        <v>106</v>
      </c>
      <c r="H409" s="1148" t="s">
        <v>106</v>
      </c>
      <c r="I409" s="987">
        <v>107.04</v>
      </c>
      <c r="J409" s="738">
        <f>(M409/I409)*100</f>
        <v>0.97159940209267559</v>
      </c>
      <c r="K409" s="990">
        <v>0.26</v>
      </c>
      <c r="L409" s="1000">
        <v>4</v>
      </c>
      <c r="M409" s="729">
        <f>K409*L409</f>
        <v>1.04</v>
      </c>
      <c r="N409" s="983" t="s">
        <v>435</v>
      </c>
      <c r="O409" s="831">
        <v>0.24</v>
      </c>
      <c r="P409" s="973">
        <v>43503</v>
      </c>
      <c r="Q409" s="973">
        <v>43518</v>
      </c>
      <c r="R409" s="729">
        <f>(K409-O409)/O409*100</f>
        <v>8.333333333333341</v>
      </c>
      <c r="S409" s="795">
        <f>IF(INDEX(Historical!$D$7:$D$1442,MATCH(B409,Historical!$B$7:$B$1449,0))=0,"n/a",(INDEX(Historical!$C$7:$C$1442,MATCH(B409,Historical!$B$7:$B$1449,0))/INDEX(Historical!$D$7:$D$1442,MATCH(B409,Historical!$B$7:$B$1449,0))-1)*100)</f>
        <v>4.3478260869565188</v>
      </c>
      <c r="T409" s="795">
        <f>IF(INDEX(Historical!$F$7:$F$1442,MATCH(B409,Historical!$B$7:$B$1449,0))=0,"n/a",((INDEX(Historical!$C$7:$C$1442,MATCH(B409,Historical!$B$7:$B$1449,0))/INDEX(Historical!$F$7:$F$1442,MATCH(B409,Historical!$B$7:$B$1449,0)))^(1/3)-1)*100)</f>
        <v>4.5515917149420382</v>
      </c>
      <c r="U409" s="795">
        <f>IF(INDEX(Historical!$H$7:$H$1442,MATCH(B409,Historical!$B$7:$B$1449,0))=0,"n/a",((INDEX(Historical!$C$7:$C$1442,MATCH(B409,Historical!$B$7:$B$1449,0))/INDEX(Historical!$H$7:$H$1442,MATCH(B409,Historical!$B$7:$B$1449,0)))^(1/5)-1)*100)</f>
        <v>9.8560543306117854</v>
      </c>
      <c r="V409" s="795">
        <f>IF(INDEX(Historical!$O$7:$O$1442,MATCH(B409,Historical!$B$7:$B$1449,0))=0,"n/a",((INDEX(Historical!$C$7:$C$1442,MATCH(B409,Historical!$B$7:$B$1449,0))/INDEX(Historical!$O$7:$O$1442,MATCH(B409,Historical!$B$7:$B$1449,0)))^(1/10)-1)*100)</f>
        <v>9.1493425617896982</v>
      </c>
      <c r="W409" s="796">
        <f>IF(OR(U409&lt;=0,U409="n/a",V409&lt;=0,V409="n/a"),"n/a",U409/V409)</f>
        <v>1.0772418088020357</v>
      </c>
      <c r="X409" s="797">
        <f>IF(OR(AJ409&lt;=0,AJ409="n/a",U409&lt;=0,U409="n/a"),"n/a",U409/AJ409)</f>
        <v>0.50285991482713188</v>
      </c>
      <c r="Y409" s="749"/>
      <c r="Z409" s="738">
        <f>IF(OR(AC409&lt;0.01,AC409="n/a"),"n/a",M409/AC409*100)</f>
        <v>24.129930394431558</v>
      </c>
      <c r="AA409" s="999">
        <f>IF(OR(AC409&lt;0.01,AC409="n/a"),"n/a",I409/AC409)</f>
        <v>24.835266821345712</v>
      </c>
      <c r="AB409" s="1000">
        <v>12</v>
      </c>
      <c r="AC409" s="978">
        <v>4.3099999999999996</v>
      </c>
      <c r="AD409" s="978">
        <v>1.72</v>
      </c>
      <c r="AE409" s="978">
        <v>1.34</v>
      </c>
      <c r="AF409" s="978">
        <v>5.62</v>
      </c>
      <c r="AG409" s="978">
        <v>38.299999999999997</v>
      </c>
      <c r="AH409" s="978">
        <v>65.7</v>
      </c>
      <c r="AI409" s="978">
        <v>10.71</v>
      </c>
      <c r="AJ409" s="978">
        <v>19.600000000000001</v>
      </c>
      <c r="AK409" s="978">
        <v>14.41</v>
      </c>
      <c r="AL409" s="991">
        <v>11500</v>
      </c>
      <c r="AM409" s="985">
        <v>2.5</v>
      </c>
      <c r="AN409" s="978">
        <v>0.51</v>
      </c>
      <c r="AO409" s="838">
        <f>IF(U409="n/a","n/a",IF(AA409&lt;0,"n/a",IF(AA409="n/a","n/a",J409+U409-AA409)))</f>
        <v>-14.007613088641252</v>
      </c>
      <c r="AP409" s="839">
        <f>IF(U409="n/a","n/a",J409+U409)</f>
        <v>10.82765373270446</v>
      </c>
      <c r="AQ409" s="1001">
        <f>IF(OR(AC409&lt;0.01,AF409="n/a"),"n/a",(I409/SQRT(22.5*AC409*(I409/AF409))-1)*100)</f>
        <v>149.06420371369919</v>
      </c>
      <c r="AR409" s="738">
        <f>INDEX(Historical!$C$7:$C$1442,MATCH(B409,Historical!$B$7:$B$1449,0))*IF(AH409="n/a",1.03,IF(AH409&lt;0,1.01,IF(AH409&gt;10,1.1,(1+AH409/100))))</f>
        <v>1.056</v>
      </c>
      <c r="AS409" s="999">
        <f>IF($AI409="n/a",1.03*AR409,IF($AI409&lt;0,1.01*AR409,IF($AI409&gt;10,1.1*AR409,(1+$AI409/100)*AR409)))</f>
        <v>1.1616000000000002</v>
      </c>
      <c r="AT409" s="999">
        <f>IF($AK409="n/a",1.03*AS409,IF($AK409&lt;0,1.01*AS409,IF($AK409&gt;10,1.1*AS409,(1+$AK409/100)*AS409)))</f>
        <v>1.2777600000000002</v>
      </c>
      <c r="AU409" s="999">
        <f>IF($AK409="n/a",1.03*AT409,IF($AK409&lt;0,1.01*AT409,IF($AK409&gt;10,1.1*AT409,(1+$AK409/100)*AT409)))</f>
        <v>1.4055360000000003</v>
      </c>
      <c r="AV409" s="999">
        <f>IF($AK409="n/a",1.03*AU409,IF($AK409&lt;0,1.01*AU409,IF($AK409&gt;10,1.1*AU409,(1+$AK409/100)*AU409)))</f>
        <v>1.5460896000000004</v>
      </c>
      <c r="AW409" s="738">
        <f>SUM(AR409:AV409)</f>
        <v>6.4469856000000005</v>
      </c>
      <c r="AX409" s="846">
        <f>AW409/I409*100</f>
        <v>6.0229686098654707</v>
      </c>
      <c r="AY409" s="1080">
        <v>1.05</v>
      </c>
      <c r="AZ409" s="985">
        <v>21.11</v>
      </c>
      <c r="BA409" s="985">
        <v>-18.75</v>
      </c>
      <c r="BB409" s="985">
        <v>7.5399999999999991</v>
      </c>
      <c r="BC409" s="985">
        <v>-7.02</v>
      </c>
      <c r="BE409" s="700">
        <v>2004</v>
      </c>
      <c r="BF409" s="1013">
        <f>IF(BE409&gt;2008,0,IF(BE409&gt;2001,1,IF(BE409&gt;1990,2,IF(BE409&gt;1980,3,IF(BE409&gt;1973,4,IF(BE409&gt;1970,5,IF(BE409&gt;1960,6,IF(BE409&gt;1958,7,IF(BE409&gt;1953,8,9)))))))))</f>
        <v>1</v>
      </c>
      <c r="BG409" s="995">
        <v>16.600000000000001</v>
      </c>
    </row>
    <row r="410" spans="1:59" ht="11.25" customHeight="1" x14ac:dyDescent="0.2">
      <c r="A410" s="984" t="s">
        <v>1360</v>
      </c>
      <c r="B410" s="988" t="s">
        <v>1361</v>
      </c>
      <c r="C410" s="1070" t="s">
        <v>112</v>
      </c>
      <c r="D410" s="1070" t="s">
        <v>1230</v>
      </c>
      <c r="E410" s="828">
        <v>7</v>
      </c>
      <c r="F410" s="1148">
        <v>580</v>
      </c>
      <c r="G410" s="1273" t="s">
        <v>115</v>
      </c>
      <c r="H410" s="1273" t="s">
        <v>115</v>
      </c>
      <c r="I410" s="987">
        <v>33.770000000000003</v>
      </c>
      <c r="J410" s="738">
        <f>(M410/I410)*100</f>
        <v>3.0796564998519393</v>
      </c>
      <c r="K410" s="990">
        <v>0.26</v>
      </c>
      <c r="L410" s="1000">
        <v>4</v>
      </c>
      <c r="M410" s="729">
        <f>K410*L410</f>
        <v>1.04</v>
      </c>
      <c r="N410" s="983" t="s">
        <v>467</v>
      </c>
      <c r="O410" s="831">
        <v>0.25</v>
      </c>
      <c r="P410" s="979">
        <v>43084</v>
      </c>
      <c r="Q410" s="979">
        <v>43112</v>
      </c>
      <c r="R410" s="729">
        <f>(K410-O410)/O410*100</f>
        <v>4.0000000000000036</v>
      </c>
      <c r="S410" s="795">
        <f>IF(INDEX(Historical!$D$7:$D$1442,MATCH(B410,Historical!$B$7:$B$1449,0))=0,"n/a",(INDEX(Historical!$C$7:$C$1442,MATCH(B410,Historical!$B$7:$B$1449,0))/INDEX(Historical!$D$7:$D$1442,MATCH(B410,Historical!$B$7:$B$1449,0))-1)*100)</f>
        <v>4.0000000000000036</v>
      </c>
      <c r="T410" s="795">
        <f>IF(INDEX(Historical!$F$7:$F$1442,MATCH(B410,Historical!$B$7:$B$1449,0))=0,"n/a",((INDEX(Historical!$C$7:$C$1442,MATCH(B410,Historical!$B$7:$B$1449,0))/INDEX(Historical!$F$7:$F$1442,MATCH(B410,Historical!$B$7:$B$1449,0)))^(1/3)-1)*100)</f>
        <v>7.7018030008854321</v>
      </c>
      <c r="U410" s="795">
        <f>IF(INDEX(Historical!$H$7:$H$1442,MATCH(B410,Historical!$B$7:$B$1449,0))=0,"n/a",((INDEX(Historical!$C$7:$C$1442,MATCH(B410,Historical!$B$7:$B$1449,0))/INDEX(Historical!$H$7:$H$1442,MATCH(B410,Historical!$B$7:$B$1449,0)))^(1/5)-1)*100)</f>
        <v>9.5315783832574219</v>
      </c>
      <c r="V410" s="795">
        <f>IF(INDEX(Historical!$O$7:$O$1442,MATCH(B410,Historical!$B$7:$B$1449,0))=0,"n/a",((INDEX(Historical!$C$7:$C$1442,MATCH(B410,Historical!$B$7:$B$1449,0))/INDEX(Historical!$O$7:$O$1442,MATCH(B410,Historical!$B$7:$B$1449,0)))^(1/10)-1)*100)</f>
        <v>7.1773462536293131</v>
      </c>
      <c r="W410" s="796">
        <f>IF(OR(U410&lt;=0,U410="n/a",V410&lt;=0,V410="n/a"),"n/a",U410/V410)</f>
        <v>1.3280087160958221</v>
      </c>
      <c r="X410" s="797">
        <f>IF(OR(AJ410&lt;=0,AJ410="n/a",U410&lt;=0,U410="n/a"),"n/a",U410/AJ410)</f>
        <v>0.4838364661551991</v>
      </c>
      <c r="Y410" s="989" t="s">
        <v>736</v>
      </c>
      <c r="Z410" s="738">
        <f>IF(OR(AC410&lt;0.01,AC410="n/a"),"n/a",M410/AC410*100)</f>
        <v>42.622950819672134</v>
      </c>
      <c r="AA410" s="999">
        <f>IF(OR(AC410&lt;0.01,AC410="n/a"),"n/a",I410/AC410)</f>
        <v>13.840163934426231</v>
      </c>
      <c r="AB410" s="1000">
        <v>9</v>
      </c>
      <c r="AC410" s="978">
        <v>2.44</v>
      </c>
      <c r="AD410" s="978">
        <v>1.5</v>
      </c>
      <c r="AE410" s="978">
        <v>0.97</v>
      </c>
      <c r="AF410" s="978">
        <v>1.48</v>
      </c>
      <c r="AG410" s="978">
        <v>10.4</v>
      </c>
      <c r="AH410" s="980">
        <v>39.1</v>
      </c>
      <c r="AI410" s="980">
        <v>31.72</v>
      </c>
      <c r="AJ410" s="978">
        <v>19.7</v>
      </c>
      <c r="AK410" s="978">
        <v>9.26</v>
      </c>
      <c r="AL410" s="991">
        <v>30390</v>
      </c>
      <c r="AM410" s="985">
        <v>0.2</v>
      </c>
      <c r="AN410" s="978">
        <v>0.52</v>
      </c>
      <c r="AO410" s="838">
        <f>IF(U410="n/a","n/a",IF(AA410&lt;0,"n/a",IF(AA410="n/a","n/a",J410+U410-AA410)))</f>
        <v>-1.2289290513168698</v>
      </c>
      <c r="AP410" s="839">
        <f>IF(U410="n/a","n/a",J410+U410)</f>
        <v>12.611234883109361</v>
      </c>
      <c r="AQ410" s="1001">
        <f>IF(OR(AC410&lt;0.01,AF410="n/a"),"n/a",(I410/SQRT(22.5*AC410*(I410/AF410))-1)*100)</f>
        <v>-4.586414610564848</v>
      </c>
      <c r="AR410" s="738">
        <f>INDEX(Historical!$C$7:$C$1442,MATCH(B410,Historical!$B$7:$B$1449,0))*IF(AH410="n/a",1.03,IF(AH410&lt;0,1.01,IF(AH410&gt;10,1.1,(1+AH410/100))))</f>
        <v>1.1440000000000001</v>
      </c>
      <c r="AS410" s="999">
        <f>IF($AI410="n/a",1.03*AR410,IF($AI410&lt;0,1.01*AR410,IF($AI410&gt;10,1.1*AR410,(1+$AI410/100)*AR410)))</f>
        <v>1.2584000000000002</v>
      </c>
      <c r="AT410" s="999">
        <f>IF($AK410="n/a",1.03*AS410,IF($AK410&lt;0,1.01*AS410,IF($AK410&gt;10,1.1*AS410,(1+$AK410/100)*AS410)))</f>
        <v>1.3749278400000002</v>
      </c>
      <c r="AU410" s="999">
        <f>IF($AK410="n/a",1.03*AT410,IF($AK410&lt;0,1.01*AT410,IF($AK410&gt;10,1.1*AT410,(1+$AK410/100)*AT410)))</f>
        <v>1.5022461579840003</v>
      </c>
      <c r="AV410" s="999">
        <f>IF($AK410="n/a",1.03*AU410,IF($AK410&lt;0,1.01*AU410,IF($AK410&gt;10,1.1*AU410,(1+$AK410/100)*AU410)))</f>
        <v>1.6413541522133188</v>
      </c>
      <c r="AW410" s="738">
        <f>SUM(AR410:AV410)</f>
        <v>6.9209281501973194</v>
      </c>
      <c r="AX410" s="846">
        <f>AW410/I410*100</f>
        <v>20.49430900265715</v>
      </c>
      <c r="AY410" s="1080">
        <v>1.02</v>
      </c>
      <c r="AZ410" s="985">
        <v>19.350000000000001</v>
      </c>
      <c r="BA410" s="985">
        <v>-16.43</v>
      </c>
      <c r="BB410" s="985">
        <v>5</v>
      </c>
      <c r="BC410" s="985">
        <v>-2.4500000000000002</v>
      </c>
      <c r="BE410" s="700">
        <v>2012</v>
      </c>
      <c r="BF410" s="1013">
        <f>IF(BE410&gt;2008,0,IF(BE410&gt;2001,1,IF(BE410&gt;1990,2,IF(BE410&gt;1980,3,IF(BE410&gt;1973,4,IF(BE410&gt;1970,5,IF(BE410&gt;1960,6,IF(BE410&gt;1958,7,IF(BE410&gt;1953,8,9)))))))))</f>
        <v>0</v>
      </c>
      <c r="BG410" s="995">
        <v>4.3999999999999995</v>
      </c>
    </row>
    <row r="411" spans="1:59" ht="11.25" customHeight="1" x14ac:dyDescent="0.2">
      <c r="A411" s="976" t="s">
        <v>1358</v>
      </c>
      <c r="B411" s="988" t="s">
        <v>1359</v>
      </c>
      <c r="C411" s="1070" t="s">
        <v>4252</v>
      </c>
      <c r="D411" s="1070" t="s">
        <v>4431</v>
      </c>
      <c r="E411" s="828">
        <v>8</v>
      </c>
      <c r="F411" s="1148">
        <v>547</v>
      </c>
      <c r="G411" s="1148" t="s">
        <v>106</v>
      </c>
      <c r="H411" s="1148" t="s">
        <v>106</v>
      </c>
      <c r="I411" s="987">
        <v>75.16</v>
      </c>
      <c r="J411" s="738">
        <f>(M411/I411)*100</f>
        <v>2.3150612027674295</v>
      </c>
      <c r="K411" s="990">
        <v>0.435</v>
      </c>
      <c r="L411" s="1000">
        <v>4</v>
      </c>
      <c r="M411" s="729">
        <f>K411*L411</f>
        <v>1.74</v>
      </c>
      <c r="N411" s="983" t="s">
        <v>228</v>
      </c>
      <c r="O411" s="831">
        <v>0.42499999999999999</v>
      </c>
      <c r="P411" s="973">
        <v>43420</v>
      </c>
      <c r="Q411" s="973">
        <v>43439</v>
      </c>
      <c r="R411" s="729">
        <f>(K411-O411)/O411*100</f>
        <v>2.3529411764705901</v>
      </c>
      <c r="S411" s="795">
        <f>IF(INDEX(Historical!$D$7:$D$1442,MATCH(B411,Historical!$B$7:$B$1449,0))=0,"n/a",(INDEX(Historical!$C$7:$C$1442,MATCH(B411,Historical!$B$7:$B$1449,0))/INDEX(Historical!$D$7:$D$1442,MATCH(B411,Historical!$B$7:$B$1449,0))-1)*100)</f>
        <v>10.526315789473673</v>
      </c>
      <c r="T411" s="795">
        <f>IF(INDEX(Historical!$F$7:$F$1442,MATCH(B411,Historical!$B$7:$B$1449,0))=0,"n/a",((INDEX(Historical!$C$7:$C$1442,MATCH(B411,Historical!$B$7:$B$1449,0))/INDEX(Historical!$F$7:$F$1442,MATCH(B411,Historical!$B$7:$B$1449,0)))^(1/3)-1)*100)</f>
        <v>11.406620776990772</v>
      </c>
      <c r="U411" s="795">
        <f>IF(INDEX(Historical!$H$7:$H$1442,MATCH(B411,Historical!$B$7:$B$1449,0))=0,"n/a",((INDEX(Historical!$C$7:$C$1442,MATCH(B411,Historical!$B$7:$B$1449,0))/INDEX(Historical!$H$7:$H$1442,MATCH(B411,Historical!$B$7:$B$1449,0)))^(1/5)-1)*100)</f>
        <v>11.496422620900493</v>
      </c>
      <c r="V411" s="795" t="str">
        <f>IF(INDEX(Historical!$O$7:$O$1442,MATCH(B411,Historical!$B$7:$B$1449,0))=0,"n/a",((INDEX(Historical!$C$7:$C$1442,MATCH(B411,Historical!$B$7:$B$1449,0))/INDEX(Historical!$O$7:$O$1442,MATCH(B411,Historical!$B$7:$B$1449,0)))^(1/10)-1)*100)</f>
        <v>n/a</v>
      </c>
      <c r="W411" s="796" t="str">
        <f>IF(OR(U411&lt;=0,U411="n/a",V411&lt;=0,V411="n/a"),"n/a",U411/V411)</f>
        <v>n/a</v>
      </c>
      <c r="X411" s="797">
        <f>IF(OR(AJ411&lt;=0,AJ411="n/a",U411&lt;=0,U411="n/a"),"n/a",U411/AJ411)</f>
        <v>2.9478006720257675</v>
      </c>
      <c r="Y411" s="989"/>
      <c r="Z411" s="738">
        <f>IF(OR(AC411&lt;0.01,AC411="n/a"),"n/a",M411/AC411*100)</f>
        <v>59.793814432989691</v>
      </c>
      <c r="AA411" s="999">
        <f>IF(OR(AC411&lt;0.01,AC411="n/a"),"n/a",I411/AC411)</f>
        <v>25.828178694158073</v>
      </c>
      <c r="AB411" s="1000">
        <v>12</v>
      </c>
      <c r="AC411" s="978">
        <v>2.91</v>
      </c>
      <c r="AD411" s="978">
        <v>3.22</v>
      </c>
      <c r="AE411" s="978">
        <v>3.14</v>
      </c>
      <c r="AF411" s="978">
        <v>3.45</v>
      </c>
      <c r="AG411" s="978">
        <v>9.3000000000000007</v>
      </c>
      <c r="AH411" s="978">
        <v>0.70000000000000007</v>
      </c>
      <c r="AI411" s="978">
        <v>7.28</v>
      </c>
      <c r="AJ411" s="978">
        <v>3.9</v>
      </c>
      <c r="AK411" s="978">
        <v>8</v>
      </c>
      <c r="AL411" s="991">
        <v>3700</v>
      </c>
      <c r="AM411" s="985">
        <v>1.5</v>
      </c>
      <c r="AN411" s="978">
        <v>0.97</v>
      </c>
      <c r="AO411" s="838">
        <f>IF(U411="n/a","n/a",IF(AA411&lt;0,"n/a",IF(AA411="n/a","n/a",J411+U411-AA411)))</f>
        <v>-12.01669487049015</v>
      </c>
      <c r="AP411" s="839">
        <f>IF(U411="n/a","n/a",J411+U411)</f>
        <v>13.811483823667922</v>
      </c>
      <c r="AQ411" s="1001">
        <f>IF(OR(AC411&lt;0.01,AF411="n/a"),"n/a",(I411/SQRT(22.5*AC411*(I411/AF411))-1)*100)</f>
        <v>99.005545980614258</v>
      </c>
      <c r="AR411" s="738">
        <f>INDEX(Historical!$C$7:$C$1442,MATCH(B411,Historical!$B$7:$B$1449,0))*IF(AH411="n/a",1.03,IF(AH411&lt;0,1.01,IF(AH411&gt;10,1.1,(1+AH411/100))))</f>
        <v>1.6917599999999997</v>
      </c>
      <c r="AS411" s="999">
        <f>IF($AI411="n/a",1.03*AR411,IF($AI411&lt;0,1.01*AR411,IF($AI411&gt;10,1.1*AR411,(1+$AI411/100)*AR411)))</f>
        <v>1.8149201279999996</v>
      </c>
      <c r="AT411" s="999">
        <f>IF($AK411="n/a",1.03*AS411,IF($AK411&lt;0,1.01*AS411,IF($AK411&gt;10,1.1*AS411,(1+$AK411/100)*AS411)))</f>
        <v>1.9601137382399996</v>
      </c>
      <c r="AU411" s="999">
        <f>IF($AK411="n/a",1.03*AT411,IF($AK411&lt;0,1.01*AT411,IF($AK411&gt;10,1.1*AT411,(1+$AK411/100)*AT411)))</f>
        <v>2.1169228372991995</v>
      </c>
      <c r="AV411" s="999">
        <f>IF($AK411="n/a",1.03*AU411,IF($AK411&lt;0,1.01*AU411,IF($AK411&gt;10,1.1*AU411,(1+$AK411/100)*AU411)))</f>
        <v>2.2862766642831356</v>
      </c>
      <c r="AW411" s="738">
        <f>SUM(AR411:AV411)</f>
        <v>9.8699933678223335</v>
      </c>
      <c r="AX411" s="846">
        <f>AW411/I411*100</f>
        <v>13.131976274377774</v>
      </c>
      <c r="AY411" s="1080">
        <v>0.9</v>
      </c>
      <c r="AZ411" s="985">
        <v>15.509999999999998</v>
      </c>
      <c r="BA411" s="985">
        <v>-17.93</v>
      </c>
      <c r="BB411" s="985">
        <v>5.56</v>
      </c>
      <c r="BC411" s="985">
        <v>-5.63</v>
      </c>
      <c r="BE411" s="700">
        <v>2011</v>
      </c>
      <c r="BF411" s="1013">
        <f>IF(BE411&gt;2008,0,IF(BE411&gt;2001,1,IF(BE411&gt;1990,2,IF(BE411&gt;1980,3,IF(BE411&gt;1973,4,IF(BE411&gt;1970,5,IF(BE411&gt;1960,6,IF(BE411&gt;1958,7,IF(BE411&gt;1953,8,9)))))))))</f>
        <v>0</v>
      </c>
      <c r="BG411" s="995">
        <v>3.9</v>
      </c>
    </row>
    <row r="412" spans="1:59" ht="11.25" customHeight="1" x14ac:dyDescent="0.2">
      <c r="A412" s="984" t="s">
        <v>645</v>
      </c>
      <c r="B412" s="988" t="s">
        <v>646</v>
      </c>
      <c r="C412" s="1070" t="s">
        <v>128</v>
      </c>
      <c r="D412" s="1070" t="s">
        <v>4389</v>
      </c>
      <c r="E412" s="828">
        <v>15</v>
      </c>
      <c r="F412" s="1148">
        <v>252</v>
      </c>
      <c r="G412" s="1273" t="s">
        <v>106</v>
      </c>
      <c r="H412" s="1273" t="s">
        <v>106</v>
      </c>
      <c r="I412" s="987">
        <v>154.35</v>
      </c>
      <c r="J412" s="738">
        <f>(M412/I412)*100</f>
        <v>1.2957563977972142</v>
      </c>
      <c r="K412" s="990">
        <v>0.5</v>
      </c>
      <c r="L412" s="1000">
        <v>4</v>
      </c>
      <c r="M412" s="729">
        <f>K412*L412</f>
        <v>2</v>
      </c>
      <c r="N412" s="983" t="s">
        <v>266</v>
      </c>
      <c r="O412" s="831">
        <v>0.45</v>
      </c>
      <c r="P412" s="973">
        <v>43451</v>
      </c>
      <c r="Q412" s="973">
        <v>43469</v>
      </c>
      <c r="R412" s="729">
        <f>(K412-O412)/O412*100</f>
        <v>11.111111111111107</v>
      </c>
      <c r="S412" s="795">
        <f>IF(INDEX(Historical!$D$7:$D$1442,MATCH(B412,Historical!$B$7:$B$1449,0))=0,"n/a",(INDEX(Historical!$C$7:$C$1442,MATCH(B412,Historical!$B$7:$B$1449,0))/INDEX(Historical!$D$7:$D$1442,MATCH(B412,Historical!$B$7:$B$1449,0))-1)*100)</f>
        <v>7.1428571428571397</v>
      </c>
      <c r="T412" s="795">
        <f>IF(INDEX(Historical!$F$7:$F$1442,MATCH(B412,Historical!$B$7:$B$1449,0))=0,"n/a",((INDEX(Historical!$C$7:$C$1442,MATCH(B412,Historical!$B$7:$B$1449,0))/INDEX(Historical!$F$7:$F$1442,MATCH(B412,Historical!$B$7:$B$1449,0)))^(1/3)-1)*100)</f>
        <v>7.7217345015941907</v>
      </c>
      <c r="U412" s="795">
        <f>IF(INDEX(Historical!$H$7:$H$1442,MATCH(B412,Historical!$B$7:$B$1449,0))=0,"n/a",((INDEX(Historical!$C$7:$C$1442,MATCH(B412,Historical!$B$7:$B$1449,0))/INDEX(Historical!$H$7:$H$1442,MATCH(B412,Historical!$B$7:$B$1449,0)))^(1/5)-1)*100)</f>
        <v>22.975474292468157</v>
      </c>
      <c r="V412" s="795">
        <f>IF(INDEX(Historical!$O$7:$O$1442,MATCH(B412,Historical!$B$7:$B$1449,0))=0,"n/a",((INDEX(Historical!$C$7:$C$1442,MATCH(B412,Historical!$B$7:$B$1449,0))/INDEX(Historical!$O$7:$O$1442,MATCH(B412,Historical!$B$7:$B$1449,0)))^(1/10)-1)*100)</f>
        <v>17.140501260826912</v>
      </c>
      <c r="W412" s="796">
        <f>IF(OR(U412&lt;=0,U412="n/a",V412&lt;=0,V412="n/a"),"n/a",U412/V412)</f>
        <v>1.3404202095872513</v>
      </c>
      <c r="X412" s="797">
        <f>IF(OR(AJ412&lt;=0,AJ412="n/a",U412&lt;=0,U412="n/a"),"n/a",U412/AJ412)</f>
        <v>7.1798357163962985</v>
      </c>
      <c r="Y412" s="754"/>
      <c r="Z412" s="738">
        <f>IF(OR(AC412&lt;0.01,AC412="n/a"),"n/a",M412/AC412*100)</f>
        <v>50.251256281407031</v>
      </c>
      <c r="AA412" s="999">
        <f>IF(OR(AC412&lt;0.01,AC412="n/a"),"n/a",I412/AC412)</f>
        <v>38.781407035175882</v>
      </c>
      <c r="AB412" s="1000">
        <v>9</v>
      </c>
      <c r="AC412" s="978">
        <v>3.98</v>
      </c>
      <c r="AD412" s="978">
        <v>6.46</v>
      </c>
      <c r="AE412" s="978">
        <v>2.57</v>
      </c>
      <c r="AF412" s="978">
        <v>3.81</v>
      </c>
      <c r="AG412" s="978">
        <v>14.2</v>
      </c>
      <c r="AH412" s="978">
        <v>-5.3</v>
      </c>
      <c r="AI412" s="978">
        <v>6.38</v>
      </c>
      <c r="AJ412" s="978">
        <v>3.2</v>
      </c>
      <c r="AK412" s="978">
        <v>6</v>
      </c>
      <c r="AL412" s="991">
        <v>2920</v>
      </c>
      <c r="AM412" s="985">
        <v>20.100000000000001</v>
      </c>
      <c r="AN412" s="978">
        <v>0</v>
      </c>
      <c r="AO412" s="838">
        <f>IF(U412="n/a","n/a",IF(AA412&lt;0,"n/a",IF(AA412="n/a","n/a",J412+U412-AA412)))</f>
        <v>-14.510176344910512</v>
      </c>
      <c r="AP412" s="839">
        <f>IF(U412="n/a","n/a",J412+U412)</f>
        <v>24.271230690265369</v>
      </c>
      <c r="AQ412" s="1001">
        <f>IF(OR(AC412&lt;0.01,AF412="n/a"),"n/a",(I412/SQRT(22.5*AC412*(I412/AF412))-1)*100)</f>
        <v>156.26129096340543</v>
      </c>
      <c r="AR412" s="738">
        <f>INDEX(Historical!$C$7:$C$1442,MATCH(B412,Historical!$B$7:$B$1449,0))*IF(AH412="n/a",1.03,IF(AH412&lt;0,1.01,IF(AH412&gt;10,1.1,(1+AH412/100))))</f>
        <v>1.8180000000000001</v>
      </c>
      <c r="AS412" s="999">
        <f>IF($AI412="n/a",1.03*AR412,IF($AI412&lt;0,1.01*AR412,IF($AI412&gt;10,1.1*AR412,(1+$AI412/100)*AR412)))</f>
        <v>1.9339884000000003</v>
      </c>
      <c r="AT412" s="999">
        <f>IF($AK412="n/a",1.03*AS412,IF($AK412&lt;0,1.01*AS412,IF($AK412&gt;10,1.1*AS412,(1+$AK412/100)*AS412)))</f>
        <v>2.0500277040000006</v>
      </c>
      <c r="AU412" s="999">
        <f>IF($AK412="n/a",1.03*AT412,IF($AK412&lt;0,1.01*AT412,IF($AK412&gt;10,1.1*AT412,(1+$AK412/100)*AT412)))</f>
        <v>2.1730293662400006</v>
      </c>
      <c r="AV412" s="999">
        <f>IF($AK412="n/a",1.03*AU412,IF($AK412&lt;0,1.01*AU412,IF($AK412&gt;10,1.1*AU412,(1+$AK412/100)*AU412)))</f>
        <v>2.303411128214401</v>
      </c>
      <c r="AW412" s="738">
        <f>SUM(AR412:AV412)</f>
        <v>10.278456598454403</v>
      </c>
      <c r="AX412" s="846">
        <f>AW412/I412*100</f>
        <v>6.6591879484641421</v>
      </c>
      <c r="AY412" s="1080">
        <v>0.48</v>
      </c>
      <c r="AZ412" s="985">
        <v>22.52</v>
      </c>
      <c r="BA412" s="985">
        <v>-5.21</v>
      </c>
      <c r="BB412" s="985">
        <v>3.34</v>
      </c>
      <c r="BC412" s="985">
        <v>4.33</v>
      </c>
      <c r="BE412" s="700">
        <v>2005</v>
      </c>
      <c r="BF412" s="1013">
        <f>IF(BE412&gt;2008,0,IF(BE412&gt;2001,1,IF(BE412&gt;1990,2,IF(BE412&gt;1980,3,IF(BE412&gt;1973,4,IF(BE412&gt;1970,5,IF(BE412&gt;1960,6,IF(BE412&gt;1958,7,IF(BE412&gt;1953,8,9)))))))))</f>
        <v>1</v>
      </c>
      <c r="BG412" s="995">
        <v>11.5</v>
      </c>
    </row>
    <row r="413" spans="1:59" ht="11.25" customHeight="1" x14ac:dyDescent="0.2">
      <c r="A413" s="984" t="s">
        <v>259</v>
      </c>
      <c r="B413" s="988" t="s">
        <v>260</v>
      </c>
      <c r="C413" s="1070" t="s">
        <v>4252</v>
      </c>
      <c r="D413" s="1070" t="s">
        <v>4387</v>
      </c>
      <c r="E413" s="828">
        <v>28</v>
      </c>
      <c r="F413" s="1148">
        <v>96</v>
      </c>
      <c r="G413" s="1148" t="s">
        <v>37</v>
      </c>
      <c r="H413" s="1148" t="s">
        <v>106</v>
      </c>
      <c r="I413" s="978">
        <v>133.55000000000001</v>
      </c>
      <c r="J413" s="738">
        <f>(M413/I413)*100</f>
        <v>1.10819917633845</v>
      </c>
      <c r="K413" s="997">
        <v>0.37</v>
      </c>
      <c r="L413" s="1000">
        <v>4</v>
      </c>
      <c r="M413" s="729">
        <f>K413*L413</f>
        <v>1.48</v>
      </c>
      <c r="N413" s="983" t="s">
        <v>595</v>
      </c>
      <c r="O413" s="832">
        <v>0.31</v>
      </c>
      <c r="P413" s="694">
        <v>43159</v>
      </c>
      <c r="Q413" s="694">
        <v>43175</v>
      </c>
      <c r="R413" s="729">
        <f>(K413-O413)/O413*100</f>
        <v>19.35483870967742</v>
      </c>
      <c r="S413" s="795">
        <f>IF(INDEX(Historical!$D$7:$D$1442,MATCH(B413,Historical!$B$7:$B$1449,0))=0,"n/a",(INDEX(Historical!$C$7:$C$1442,MATCH(B413,Historical!$B$7:$B$1449,0))/INDEX(Historical!$D$7:$D$1442,MATCH(B413,Historical!$B$7:$B$1449,0))-1)*100)</f>
        <v>19.354838709677423</v>
      </c>
      <c r="T413" s="795">
        <f>IF(INDEX(Historical!$F$7:$F$1442,MATCH(B413,Historical!$B$7:$B$1449,0))=0,"n/a",((INDEX(Historical!$C$7:$C$1442,MATCH(B413,Historical!$B$7:$B$1449,0))/INDEX(Historical!$F$7:$F$1442,MATCH(B413,Historical!$B$7:$B$1449,0)))^(1/3)-1)*100)</f>
        <v>13.960384306101293</v>
      </c>
      <c r="U413" s="795">
        <f>IF(INDEX(Historical!$H$7:$H$1442,MATCH(B413,Historical!$B$7:$B$1449,0))=0,"n/a",((INDEX(Historical!$C$7:$C$1442,MATCH(B413,Historical!$B$7:$B$1449,0))/INDEX(Historical!$H$7:$H$1442,MATCH(B413,Historical!$B$7:$B$1449,0)))^(1/5)-1)*100)</f>
        <v>15.182836968177259</v>
      </c>
      <c r="V413" s="795">
        <f>IF(INDEX(Historical!$O$7:$O$1442,MATCH(B413,Historical!$B$7:$B$1449,0))=0,"n/a",((INDEX(Historical!$C$7:$C$1442,MATCH(B413,Historical!$B$7:$B$1449,0))/INDEX(Historical!$O$7:$O$1442,MATCH(B413,Historical!$B$7:$B$1449,0)))^(1/10)-1)*100)</f>
        <v>17.304330741852002</v>
      </c>
      <c r="W413" s="796">
        <f>IF(OR(U413&lt;=0,U413="n/a",V413&lt;=0,V413="n/a"),"n/a",U413/V413)</f>
        <v>0.87740099254207338</v>
      </c>
      <c r="X413" s="797">
        <f>IF(OR(AJ413&lt;=0,AJ413="n/a",U413&lt;=0,U413="n/a"),"n/a",U413/AJ413)</f>
        <v>1.320246692884979</v>
      </c>
      <c r="Y413" s="989" t="s">
        <v>153</v>
      </c>
      <c r="Z413" s="738">
        <f>IF(OR(AC413&lt;0.01,AC413="n/a"),"n/a",M413/AC413*100)</f>
        <v>41.225626740947078</v>
      </c>
      <c r="AA413" s="999">
        <f>IF(OR(AC413&lt;0.01,AC413="n/a"),"n/a",I413/AC413)</f>
        <v>37.200557103064071</v>
      </c>
      <c r="AB413" s="1000">
        <v>6</v>
      </c>
      <c r="AC413" s="978">
        <v>3.59</v>
      </c>
      <c r="AD413" s="978">
        <v>3.38</v>
      </c>
      <c r="AE413" s="978">
        <v>6.57</v>
      </c>
      <c r="AF413" s="978">
        <v>7.53</v>
      </c>
      <c r="AG413" s="978">
        <v>31.2</v>
      </c>
      <c r="AH413" s="978">
        <v>6</v>
      </c>
      <c r="AI413" s="978">
        <v>12.06</v>
      </c>
      <c r="AJ413" s="978">
        <v>11.5</v>
      </c>
      <c r="AK413" s="978">
        <v>11</v>
      </c>
      <c r="AL413" s="991">
        <v>10310</v>
      </c>
      <c r="AM413" s="985">
        <v>0.70000000000000007</v>
      </c>
      <c r="AN413" s="978">
        <v>0</v>
      </c>
      <c r="AO413" s="838">
        <f>IF(U413="n/a","n/a",IF(AA413&lt;0,"n/a",IF(AA413="n/a","n/a",J413+U413-AA413)))</f>
        <v>-20.909520958548363</v>
      </c>
      <c r="AP413" s="839">
        <f>IF(U413="n/a","n/a",J413+U413)</f>
        <v>16.291036144515708</v>
      </c>
      <c r="AQ413" s="1001">
        <f>IF(OR(AC413&lt;0.01,AF413="n/a"),"n/a",(I413/SQRT(22.5*AC413*(I413/AF413))-1)*100)</f>
        <v>252.84254907572361</v>
      </c>
      <c r="AR413" s="738">
        <f>INDEX(Historical!$C$7:$C$1442,MATCH(B413,Historical!$B$7:$B$1449,0))*IF(AH413="n/a",1.03,IF(AH413&lt;0,1.01,IF(AH413&gt;10,1.1,(1+AH413/100))))</f>
        <v>1.5688</v>
      </c>
      <c r="AS413" s="999">
        <f>IF($AI413="n/a",1.03*AR413,IF($AI413&lt;0,1.01*AR413,IF($AI413&gt;10,1.1*AR413,(1+$AI413/100)*AR413)))</f>
        <v>1.7256800000000001</v>
      </c>
      <c r="AT413" s="999">
        <f>IF($AK413="n/a",1.03*AS413,IF($AK413&lt;0,1.01*AS413,IF($AK413&gt;10,1.1*AS413,(1+$AK413/100)*AS413)))</f>
        <v>1.8982480000000002</v>
      </c>
      <c r="AU413" s="999">
        <f>IF($AK413="n/a",1.03*AT413,IF($AK413&lt;0,1.01*AT413,IF($AK413&gt;10,1.1*AT413,(1+$AK413/100)*AT413)))</f>
        <v>2.0880728000000004</v>
      </c>
      <c r="AV413" s="999">
        <f>IF($AK413="n/a",1.03*AU413,IF($AK413&lt;0,1.01*AU413,IF($AK413&gt;10,1.1*AU413,(1+$AK413/100)*AU413)))</f>
        <v>2.2968800800000007</v>
      </c>
      <c r="AW413" s="738">
        <f>SUM(AR413:AV413)</f>
        <v>9.5776808800000026</v>
      </c>
      <c r="AX413" s="846">
        <f>AW413/I413*100</f>
        <v>7.1716067989517045</v>
      </c>
      <c r="AY413" s="1080">
        <v>0.89</v>
      </c>
      <c r="AZ413" s="985">
        <v>18.420000000000002</v>
      </c>
      <c r="BA413" s="985">
        <v>-18.41</v>
      </c>
      <c r="BB413" s="985">
        <v>1.92</v>
      </c>
      <c r="BC413" s="985">
        <v>-2.92</v>
      </c>
      <c r="BE413" s="700">
        <v>1991</v>
      </c>
      <c r="BF413" s="1013">
        <f>IF(BE413&gt;2008,0,IF(BE413&gt;2001,1,IF(BE413&gt;1990,2,IF(BE413&gt;1980,3,IF(BE413&gt;1973,4,IF(BE413&gt;1970,5,IF(BE413&gt;1960,6,IF(BE413&gt;1958,7,IF(BE413&gt;1953,8,9)))))))))</f>
        <v>2</v>
      </c>
      <c r="BG413" s="995">
        <v>20.100000000000001</v>
      </c>
    </row>
    <row r="414" spans="1:59" ht="11.25" customHeight="1" x14ac:dyDescent="0.2">
      <c r="A414" s="984" t="s">
        <v>1364</v>
      </c>
      <c r="B414" s="988" t="s">
        <v>1365</v>
      </c>
      <c r="C414" s="1070" t="s">
        <v>4381</v>
      </c>
      <c r="D414" s="1070" t="s">
        <v>4412</v>
      </c>
      <c r="E414" s="828">
        <v>8</v>
      </c>
      <c r="F414" s="1148">
        <v>507</v>
      </c>
      <c r="G414" s="1073" t="s">
        <v>115</v>
      </c>
      <c r="H414" s="1073" t="s">
        <v>115</v>
      </c>
      <c r="I414" s="987">
        <v>143.41</v>
      </c>
      <c r="J414" s="738">
        <f>(M414/I414)*100</f>
        <v>0.57178718359947001</v>
      </c>
      <c r="K414" s="990">
        <v>0.41</v>
      </c>
      <c r="L414" s="1000">
        <v>2</v>
      </c>
      <c r="M414" s="729">
        <f>K414*L414</f>
        <v>0.82</v>
      </c>
      <c r="N414" s="983" t="s">
        <v>1366</v>
      </c>
      <c r="O414" s="831">
        <v>0.37</v>
      </c>
      <c r="P414" s="973">
        <v>43237</v>
      </c>
      <c r="Q414" s="973">
        <v>43266</v>
      </c>
      <c r="R414" s="729">
        <f>(K414-O414)/O414*100</f>
        <v>10.810810810810805</v>
      </c>
      <c r="S414" s="795">
        <f>IF(INDEX(Historical!$D$7:$D$1442,MATCH(B414,Historical!$B$7:$B$1449,0))=0,"n/a",(INDEX(Historical!$C$7:$C$1442,MATCH(B414,Historical!$B$7:$B$1449,0))/INDEX(Historical!$D$7:$D$1442,MATCH(B414,Historical!$B$7:$B$1449,0))-1)*100)</f>
        <v>13.888888888888884</v>
      </c>
      <c r="T414" s="795">
        <f>IF(INDEX(Historical!$F$7:$F$1442,MATCH(B414,Historical!$B$7:$B$1449,0))=0,"n/a",((INDEX(Historical!$C$7:$C$1442,MATCH(B414,Historical!$B$7:$B$1449,0))/INDEX(Historical!$F$7:$F$1442,MATCH(B414,Historical!$B$7:$B$1449,0)))^(1/3)-1)*100)</f>
        <v>13.555613628301177</v>
      </c>
      <c r="U414" s="795">
        <f>IF(INDEX(Historical!$H$7:$H$1442,MATCH(B414,Historical!$B$7:$B$1449,0))=0,"n/a",((INDEX(Historical!$C$7:$C$1442,MATCH(B414,Historical!$B$7:$B$1449,0))/INDEX(Historical!$H$7:$H$1442,MATCH(B414,Historical!$B$7:$B$1449,0)))^(1/5)-1)*100)</f>
        <v>13.258872838875678</v>
      </c>
      <c r="V414" s="795">
        <f>IF(INDEX(Historical!$O$7:$O$1442,MATCH(B414,Historical!$B$7:$B$1449,0))=0,"n/a",((INDEX(Historical!$C$7:$C$1442,MATCH(B414,Historical!$B$7:$B$1449,0))/INDEX(Historical!$O$7:$O$1442,MATCH(B414,Historical!$B$7:$B$1449,0)))^(1/10)-1)*100)</f>
        <v>0.89630430261684602</v>
      </c>
      <c r="W414" s="796">
        <f>IF(OR(U414&lt;=0,U414="n/a",V414&lt;=0,V414="n/a"),"n/a",U414/V414)</f>
        <v>14.792825160121549</v>
      </c>
      <c r="X414" s="797">
        <f>IF(OR(AJ414&lt;=0,AJ414="n/a",U414&lt;=0,U414="n/a"),"n/a",U414/AJ414)</f>
        <v>0.99690773224629159</v>
      </c>
      <c r="Y414" s="989"/>
      <c r="Z414" s="738">
        <f>IF(OR(AC414&lt;0.01,AC414="n/a"),"n/a",M414/AC414*100)</f>
        <v>7.4885844748858457</v>
      </c>
      <c r="AA414" s="999">
        <f>IF(OR(AC414&lt;0.01,AC414="n/a"),"n/a",I414/AC414)</f>
        <v>13.096803652968037</v>
      </c>
      <c r="AB414" s="1000">
        <v>12</v>
      </c>
      <c r="AC414" s="978">
        <v>10.95</v>
      </c>
      <c r="AD414" s="978">
        <v>1.27</v>
      </c>
      <c r="AE414" s="978">
        <v>0.47</v>
      </c>
      <c r="AF414" s="978">
        <v>1.85</v>
      </c>
      <c r="AG414" s="978">
        <v>10.5</v>
      </c>
      <c r="AH414" s="980">
        <v>23.7</v>
      </c>
      <c r="AI414" s="980">
        <v>0.24</v>
      </c>
      <c r="AJ414" s="978">
        <v>13.3</v>
      </c>
      <c r="AK414" s="978">
        <v>10.35</v>
      </c>
      <c r="AL414" s="991">
        <v>6550</v>
      </c>
      <c r="AM414" s="985">
        <v>0.3</v>
      </c>
      <c r="AN414" s="978">
        <v>0.28000000000000003</v>
      </c>
      <c r="AO414" s="838">
        <f>IF(U414="n/a","n/a",IF(AA414&lt;0,"n/a",IF(AA414="n/a","n/a",J414+U414-AA414)))</f>
        <v>0.7338563695071123</v>
      </c>
      <c r="AP414" s="839">
        <f>IF(U414="n/a","n/a",J414+U414)</f>
        <v>13.830660022475149</v>
      </c>
      <c r="AQ414" s="1001">
        <f>IF(OR(AC414&lt;0.01,AF414="n/a"),"n/a",(I414/SQRT(22.5*AC414*(I414/AF414))-1)*100)</f>
        <v>3.7713014448190307</v>
      </c>
      <c r="AR414" s="738">
        <f>INDEX(Historical!$C$7:$C$1442,MATCH(B414,Historical!$B$7:$B$1449,0))*IF(AH414="n/a",1.03,IF(AH414&lt;0,1.01,IF(AH414&gt;10,1.1,(1+AH414/100))))</f>
        <v>0.90200000000000002</v>
      </c>
      <c r="AS414" s="999">
        <f>IF($AI414="n/a",1.03*AR414,IF($AI414&lt;0,1.01*AR414,IF($AI414&gt;10,1.1*AR414,(1+$AI414/100)*AR414)))</f>
        <v>0.90416479999999999</v>
      </c>
      <c r="AT414" s="999">
        <f>IF($AK414="n/a",1.03*AS414,IF($AK414&lt;0,1.01*AS414,IF($AK414&gt;10,1.1*AS414,(1+$AK414/100)*AS414)))</f>
        <v>0.99458128000000012</v>
      </c>
      <c r="AU414" s="999">
        <f>IF($AK414="n/a",1.03*AT414,IF($AK414&lt;0,1.01*AT414,IF($AK414&gt;10,1.1*AT414,(1+$AK414/100)*AT414)))</f>
        <v>1.0940394080000002</v>
      </c>
      <c r="AV414" s="999">
        <f>IF($AK414="n/a",1.03*AU414,IF($AK414&lt;0,1.01*AU414,IF($AK414&gt;10,1.1*AU414,(1+$AK414/100)*AU414)))</f>
        <v>1.2034433488000003</v>
      </c>
      <c r="AW414" s="738">
        <f>SUM(AR414:AV414)</f>
        <v>5.0982288368000006</v>
      </c>
      <c r="AX414" s="846">
        <f>AW414/I414*100</f>
        <v>3.5550023267554569</v>
      </c>
      <c r="AY414" s="1080">
        <v>1.67</v>
      </c>
      <c r="AZ414" s="985">
        <v>19.72</v>
      </c>
      <c r="BA414" s="985">
        <v>-19.77</v>
      </c>
      <c r="BB414" s="985">
        <v>6.39</v>
      </c>
      <c r="BC414" s="985">
        <v>-5.28</v>
      </c>
      <c r="BE414" s="700">
        <v>2011</v>
      </c>
      <c r="BF414" s="1013">
        <f>IF(BE414&gt;2008,0,IF(BE414&gt;2001,1,IF(BE414&gt;1990,2,IF(BE414&gt;1980,3,IF(BE414&gt;1973,4,IF(BE414&gt;1970,5,IF(BE414&gt;1960,6,IF(BE414&gt;1958,7,IF(BE414&gt;1953,8,9)))))))))</f>
        <v>0</v>
      </c>
      <c r="BG414" s="995">
        <v>3.9</v>
      </c>
    </row>
    <row r="415" spans="1:59" s="874" customFormat="1" ht="11.25" customHeight="1" x14ac:dyDescent="0.2">
      <c r="A415" s="733" t="s">
        <v>261</v>
      </c>
      <c r="B415" s="882" t="s">
        <v>262</v>
      </c>
      <c r="C415" s="1070" t="s">
        <v>154</v>
      </c>
      <c r="D415" s="1070" t="s">
        <v>4411</v>
      </c>
      <c r="E415" s="854">
        <v>56</v>
      </c>
      <c r="F415" s="1148">
        <v>12</v>
      </c>
      <c r="G415" s="1272" t="s">
        <v>37</v>
      </c>
      <c r="H415" s="1272" t="s">
        <v>37</v>
      </c>
      <c r="I415" s="867">
        <v>133.08000000000001</v>
      </c>
      <c r="J415" s="856">
        <f>(M415/I415)*100</f>
        <v>2.7051397655545535</v>
      </c>
      <c r="K415" s="857">
        <v>0.9</v>
      </c>
      <c r="L415" s="858">
        <v>4</v>
      </c>
      <c r="M415" s="859">
        <f>K415*L415</f>
        <v>3.6</v>
      </c>
      <c r="N415" s="860" t="s">
        <v>111</v>
      </c>
      <c r="O415" s="861">
        <v>0.84</v>
      </c>
      <c r="P415" s="862">
        <v>43248</v>
      </c>
      <c r="Q415" s="862">
        <v>43263</v>
      </c>
      <c r="R415" s="859">
        <f>(K415-O415)/O415*100</f>
        <v>7.1428571428571495</v>
      </c>
      <c r="S415" s="795">
        <f>IF(INDEX(Historical!$D$7:$D$1442,MATCH(B415,Historical!$B$7:$B$1449,0))=0,"n/a",(INDEX(Historical!$C$7:$C$1442,MATCH(B415,Historical!$B$7:$B$1449,0))/INDEX(Historical!$D$7:$D$1442,MATCH(B415,Historical!$B$7:$B$1449,0))-1)*100)</f>
        <v>6.6265060240963791</v>
      </c>
      <c r="T415" s="795">
        <f>IF(INDEX(Historical!$F$7:$F$1442,MATCH(B415,Historical!$B$7:$B$1449,0))=0,"n/a",((INDEX(Historical!$C$7:$C$1442,MATCH(B415,Historical!$B$7:$B$1449,0))/INDEX(Historical!$F$7:$F$1442,MATCH(B415,Historical!$B$7:$B$1449,0)))^(1/3)-1)*100)</f>
        <v>6.2658569182611146</v>
      </c>
      <c r="U415" s="795">
        <f>IF(INDEX(Historical!$H$7:$H$1442,MATCH(B415,Historical!$B$7:$B$1449,0))=0,"n/a",((INDEX(Historical!$C$7:$C$1442,MATCH(B415,Historical!$B$7:$B$1449,0))/INDEX(Historical!$H$7:$H$1442,MATCH(B415,Historical!$B$7:$B$1449,0)))^(1/5)-1)*100)</f>
        <v>6.4487827443383994</v>
      </c>
      <c r="V415" s="795">
        <f>IF(INDEX(Historical!$O$7:$O$1442,MATCH(B415,Historical!$B$7:$B$1449,0))=0,"n/a",((INDEX(Historical!$C$7:$C$1442,MATCH(B415,Historical!$B$7:$B$1449,0))/INDEX(Historical!$O$7:$O$1442,MATCH(B415,Historical!$B$7:$B$1449,0)))^(1/10)-1)*100)</f>
        <v>7.0271302979190597</v>
      </c>
      <c r="W415" s="863">
        <f>IF(OR(U415&lt;=0,U415="n/a",V415&lt;=0,V415="n/a"),"n/a",U415/V415)</f>
        <v>0.91769790382968619</v>
      </c>
      <c r="X415" s="864">
        <f>IF(OR(AJ415&lt;=0,AJ415="n/a",U415&lt;=0,U415="n/a"),"n/a",U415/AJ415)</f>
        <v>1.0401262490868386</v>
      </c>
      <c r="Y415" s="882"/>
      <c r="Z415" s="856">
        <f>IF(OR(AC415&lt;0.01,AC415="n/a"),"n/a",M415/AC415*100)</f>
        <v>64.171122994652407</v>
      </c>
      <c r="AA415" s="866">
        <f>IF(OR(AC415&lt;0.01,AC415="n/a"),"n/a",I415/AC415)</f>
        <v>23.72192513368984</v>
      </c>
      <c r="AB415" s="858">
        <v>12</v>
      </c>
      <c r="AC415" s="867">
        <v>5.61</v>
      </c>
      <c r="AD415" s="867">
        <v>3.49</v>
      </c>
      <c r="AE415" s="867">
        <v>4.38</v>
      </c>
      <c r="AF415" s="867">
        <v>5.52</v>
      </c>
      <c r="AG415" s="867">
        <v>2.1999999999999997</v>
      </c>
      <c r="AH415" s="867">
        <v>-12.2</v>
      </c>
      <c r="AI415" s="867">
        <v>5.83</v>
      </c>
      <c r="AJ415" s="867">
        <v>6.2</v>
      </c>
      <c r="AK415" s="867">
        <v>6.8000000000000007</v>
      </c>
      <c r="AL415" s="868">
        <v>357080</v>
      </c>
      <c r="AM415" s="869">
        <v>0.06</v>
      </c>
      <c r="AN415" s="867">
        <v>0.48</v>
      </c>
      <c r="AO415" s="870">
        <f>IF(U415="n/a","n/a",IF(AA415&lt;0,"n/a",IF(AA415="n/a","n/a",J415+U415-AA415)))</f>
        <v>-14.568002623796888</v>
      </c>
      <c r="AP415" s="871">
        <f>IF(U415="n/a","n/a",J415+U415)</f>
        <v>9.1539225098929524</v>
      </c>
      <c r="AQ415" s="872">
        <f>IF(OR(AC415&lt;0.01,AF415="n/a"),"n/a",(I415/SQRT(22.5*AC415*(I415/AF415))-1)*100)</f>
        <v>141.24218051849695</v>
      </c>
      <c r="AR415" s="738">
        <f>INDEX(Historical!$C$7:$C$1442,MATCH(B415,Historical!$B$7:$B$1449,0))*IF(AH415="n/a",1.03,IF(AH415&lt;0,1.01,IF(AH415&gt;10,1.1,(1+AH415/100))))</f>
        <v>3.5754000000000001</v>
      </c>
      <c r="AS415" s="866">
        <f>IF($AI415="n/a",1.03*AR415,IF($AI415&lt;0,1.01*AR415,IF($AI415&gt;10,1.1*AR415,(1+$AI415/100)*AR415)))</f>
        <v>3.7838458200000002</v>
      </c>
      <c r="AT415" s="866">
        <f>IF($AK415="n/a",1.03*AS415,IF($AK415&lt;0,1.01*AS415,IF($AK415&gt;10,1.1*AS415,(1+$AK415/100)*AS415)))</f>
        <v>4.0411473357600007</v>
      </c>
      <c r="AU415" s="866">
        <f>IF($AK415="n/a",1.03*AT415,IF($AK415&lt;0,1.01*AT415,IF($AK415&gt;10,1.1*AT415,(1+$AK415/100)*AT415)))</f>
        <v>4.3159453545916806</v>
      </c>
      <c r="AV415" s="866">
        <f>IF($AK415="n/a",1.03*AU415,IF($AK415&lt;0,1.01*AU415,IF($AK415&gt;10,1.1*AU415,(1+$AK415/100)*AU415)))</f>
        <v>4.6094296387039151</v>
      </c>
      <c r="AW415" s="856">
        <f>SUM(AR415:AV415)</f>
        <v>20.325768149055595</v>
      </c>
      <c r="AX415" s="873">
        <f>AW415/I415*100</f>
        <v>15.273345468181237</v>
      </c>
      <c r="AY415" s="1081">
        <v>0.66</v>
      </c>
      <c r="AZ415" s="869">
        <v>12.19</v>
      </c>
      <c r="BA415" s="869">
        <v>-10.68</v>
      </c>
      <c r="BB415" s="869">
        <v>-1.4000000000000001</v>
      </c>
      <c r="BC415" s="869">
        <v>0.71000000000000008</v>
      </c>
      <c r="BD415" s="1033"/>
      <c r="BE415" s="700">
        <v>1963</v>
      </c>
      <c r="BF415" s="1013">
        <f>IF(BE415&gt;2008,0,IF(BE415&gt;2001,1,IF(BE415&gt;1990,2,IF(BE415&gt;1980,3,IF(BE415&gt;1973,4,IF(BE415&gt;1970,5,IF(BE415&gt;1960,6,IF(BE415&gt;1958,7,IF(BE415&gt;1953,8,9)))))))))</f>
        <v>6</v>
      </c>
      <c r="BG415" s="931">
        <v>0.89999999999999991</v>
      </c>
    </row>
    <row r="416" spans="1:59" ht="11.25" customHeight="1" x14ac:dyDescent="0.2">
      <c r="A416" s="984" t="s">
        <v>1362</v>
      </c>
      <c r="B416" s="988" t="s">
        <v>1363</v>
      </c>
      <c r="C416" s="1070" t="s">
        <v>247</v>
      </c>
      <c r="D416" s="1070" t="s">
        <v>4408</v>
      </c>
      <c r="E416" s="828">
        <v>6</v>
      </c>
      <c r="F416" s="1148">
        <v>741</v>
      </c>
      <c r="G416" s="1089" t="s">
        <v>106</v>
      </c>
      <c r="H416" s="1089" t="s">
        <v>106</v>
      </c>
      <c r="I416" s="987">
        <v>62.65</v>
      </c>
      <c r="J416" s="738">
        <f>(M416/I416)*100</f>
        <v>0.89385474860335201</v>
      </c>
      <c r="K416" s="990">
        <v>0.14000000000000001</v>
      </c>
      <c r="L416" s="1000">
        <v>4</v>
      </c>
      <c r="M416" s="729">
        <f>K416*L416</f>
        <v>0.56000000000000005</v>
      </c>
      <c r="N416" s="983" t="s">
        <v>3989</v>
      </c>
      <c r="O416" s="831">
        <v>0.12</v>
      </c>
      <c r="P416" s="973">
        <v>43382</v>
      </c>
      <c r="Q416" s="973">
        <v>43397</v>
      </c>
      <c r="R416" s="729">
        <f>(K416-O416)/O416*100</f>
        <v>16.666666666666682</v>
      </c>
      <c r="S416" s="795">
        <f>IF(INDEX(Historical!$D$7:$D$1442,MATCH(B416,Historical!$B$7:$B$1449,0))=0,"n/a",(INDEX(Historical!$C$7:$C$1442,MATCH(B416,Historical!$B$7:$B$1449,0))/INDEX(Historical!$D$7:$D$1442,MATCH(B416,Historical!$B$7:$B$1449,0))-1)*100)</f>
        <v>29.729729729729737</v>
      </c>
      <c r="T416" s="795">
        <f>IF(INDEX(Historical!$F$7:$F$1442,MATCH(B416,Historical!$B$7:$B$1449,0))=0,"n/a",((INDEX(Historical!$C$7:$C$1442,MATCH(B416,Historical!$B$7:$B$1449,0))/INDEX(Historical!$F$7:$F$1442,MATCH(B416,Historical!$B$7:$B$1449,0)))^(1/3)-1)*100)</f>
        <v>16.318055297195457</v>
      </c>
      <c r="U416" s="795">
        <f>IF(INDEX(Historical!$H$7:$H$1442,MATCH(B416,Historical!$B$7:$B$1449,0))=0,"n/a",((INDEX(Historical!$C$7:$C$1442,MATCH(B416,Historical!$B$7:$B$1449,0))/INDEX(Historical!$H$7:$H$1442,MATCH(B416,Historical!$B$7:$B$1449,0)))^(1/5)-1)*100)</f>
        <v>44.955932735539108</v>
      </c>
      <c r="V416" s="795">
        <f>IF(INDEX(Historical!$O$7:$O$1442,MATCH(B416,Historical!$B$7:$B$1449,0))=0,"n/a",((INDEX(Historical!$C$7:$C$1442,MATCH(B416,Historical!$B$7:$B$1449,0))/INDEX(Historical!$O$7:$O$1442,MATCH(B416,Historical!$B$7:$B$1449,0)))^(1/10)-1)*100)</f>
        <v>8.1139800821938621</v>
      </c>
      <c r="W416" s="796">
        <f>IF(OR(U416&lt;=0,U416="n/a",V416&lt;=0,V416="n/a"),"n/a",U416/V416)</f>
        <v>5.5405525130872517</v>
      </c>
      <c r="X416" s="797">
        <f>IF(OR(AJ416&lt;=0,AJ416="n/a",U416&lt;=0,U416="n/a"),"n/a",U416/AJ416)</f>
        <v>2.3293229396652388</v>
      </c>
      <c r="Y416" s="741"/>
      <c r="Z416" s="738">
        <f>IF(OR(AC416&lt;0.01,AC416="n/a"),"n/a",M416/AC416*100)</f>
        <v>11.405295315682281</v>
      </c>
      <c r="AA416" s="999">
        <f>IF(OR(AC416&lt;0.01,AC416="n/a"),"n/a",I416/AC416)</f>
        <v>12.759674134419551</v>
      </c>
      <c r="AB416" s="1000">
        <v>9</v>
      </c>
      <c r="AC416" s="978">
        <v>4.91</v>
      </c>
      <c r="AD416" s="978">
        <v>0.91</v>
      </c>
      <c r="AE416" s="978">
        <v>1.1499999999999999</v>
      </c>
      <c r="AF416" s="978">
        <v>2.25</v>
      </c>
      <c r="AG416" s="978">
        <v>15.299999999999999</v>
      </c>
      <c r="AH416" s="978">
        <v>38.5</v>
      </c>
      <c r="AI416" s="978">
        <v>9.6</v>
      </c>
      <c r="AJ416" s="978">
        <v>19.3</v>
      </c>
      <c r="AK416" s="978">
        <v>14.000000000000002</v>
      </c>
      <c r="AL416" s="991">
        <v>627.75</v>
      </c>
      <c r="AM416" s="985">
        <v>3.9</v>
      </c>
      <c r="AN416" s="978">
        <v>0</v>
      </c>
      <c r="AO416" s="838">
        <f>IF(U416="n/a","n/a",IF(AA416&lt;0,"n/a",IF(AA416="n/a","n/a",J416+U416-AA416)))</f>
        <v>33.090113349722913</v>
      </c>
      <c r="AP416" s="839">
        <f>IF(U416="n/a","n/a",J416+U416)</f>
        <v>45.84978748414246</v>
      </c>
      <c r="AQ416" s="1001">
        <f>IF(OR(AC416&lt;0.01,AF416="n/a"),"n/a",(I416/SQRT(22.5*AC416*(I416/AF416))-1)*100)</f>
        <v>12.958727570823637</v>
      </c>
      <c r="AR416" s="738">
        <f>INDEX(Historical!$C$7:$C$1442,MATCH(B416,Historical!$B$7:$B$1449,0))*IF(AH416="n/a",1.03,IF(AH416&lt;0,1.01,IF(AH416&gt;10,1.1,(1+AH416/100))))</f>
        <v>0.52800000000000002</v>
      </c>
      <c r="AS416" s="999">
        <f>IF($AI416="n/a",1.03*AR416,IF($AI416&lt;0,1.01*AR416,IF($AI416&gt;10,1.1*AR416,(1+$AI416/100)*AR416)))</f>
        <v>0.57868800000000009</v>
      </c>
      <c r="AT416" s="999">
        <f>IF($AK416="n/a",1.03*AS416,IF($AK416&lt;0,1.01*AS416,IF($AK416&gt;10,1.1*AS416,(1+$AK416/100)*AS416)))</f>
        <v>0.63655680000000014</v>
      </c>
      <c r="AU416" s="999">
        <f>IF($AK416="n/a",1.03*AT416,IF($AK416&lt;0,1.01*AT416,IF($AK416&gt;10,1.1*AT416,(1+$AK416/100)*AT416)))</f>
        <v>0.70021248000000025</v>
      </c>
      <c r="AV416" s="999">
        <f>IF($AK416="n/a",1.03*AU416,IF($AK416&lt;0,1.01*AU416,IF($AK416&gt;10,1.1*AU416,(1+$AK416/100)*AU416)))</f>
        <v>0.77023372800000034</v>
      </c>
      <c r="AW416" s="738">
        <f>SUM(AR416:AV416)</f>
        <v>3.213691008000001</v>
      </c>
      <c r="AX416" s="846">
        <f>AW416/I416*100</f>
        <v>5.1295945857940959</v>
      </c>
      <c r="AY416" s="1080">
        <v>1.02</v>
      </c>
      <c r="AZ416" s="985">
        <v>14.62</v>
      </c>
      <c r="BA416" s="985">
        <v>-41.64</v>
      </c>
      <c r="BB416" s="985">
        <v>-2.75</v>
      </c>
      <c r="BC416" s="985">
        <v>-20.22</v>
      </c>
      <c r="BE416" s="700">
        <v>2013</v>
      </c>
      <c r="BF416" s="1013">
        <f>IF(BE416&gt;2008,0,IF(BE416&gt;2001,1,IF(BE416&gt;1990,2,IF(BE416&gt;1980,3,IF(BE416&gt;1973,4,IF(BE416&gt;1970,5,IF(BE416&gt;1960,6,IF(BE416&gt;1958,7,IF(BE416&gt;1953,8,9)))))))))</f>
        <v>0</v>
      </c>
      <c r="BG416" s="995">
        <v>10.6</v>
      </c>
    </row>
    <row r="417" spans="1:59" ht="11.25" customHeight="1" x14ac:dyDescent="0.2">
      <c r="A417" s="984" t="s">
        <v>1367</v>
      </c>
      <c r="B417" s="988" t="s">
        <v>1368</v>
      </c>
      <c r="C417" s="1070" t="s">
        <v>108</v>
      </c>
      <c r="D417" s="1070" t="s">
        <v>4401</v>
      </c>
      <c r="E417" s="828">
        <v>8</v>
      </c>
      <c r="F417" s="1148">
        <v>544</v>
      </c>
      <c r="G417" s="1273" t="s">
        <v>37</v>
      </c>
      <c r="H417" s="1273" t="s">
        <v>37</v>
      </c>
      <c r="I417" s="987">
        <v>103.5</v>
      </c>
      <c r="J417" s="738">
        <f>(M417/I417)*100</f>
        <v>3.091787439613527</v>
      </c>
      <c r="K417" s="990">
        <v>0.8</v>
      </c>
      <c r="L417" s="1000">
        <v>4</v>
      </c>
      <c r="M417" s="729">
        <f>K417*L417</f>
        <v>3.2</v>
      </c>
      <c r="N417" s="983" t="s">
        <v>161</v>
      </c>
      <c r="O417" s="831">
        <v>0.56000000000000005</v>
      </c>
      <c r="P417" s="973">
        <v>43377</v>
      </c>
      <c r="Q417" s="973">
        <v>43404</v>
      </c>
      <c r="R417" s="729">
        <f>(K417-O417)/O417*100</f>
        <v>42.857142857142847</v>
      </c>
      <c r="S417" s="795">
        <f>IF(INDEX(Historical!$D$7:$D$1442,MATCH(B417,Historical!$B$7:$B$1449,0))=0,"n/a",(INDEX(Historical!$C$7:$C$1442,MATCH(B417,Historical!$B$7:$B$1449,0))/INDEX(Historical!$D$7:$D$1442,MATCH(B417,Historical!$B$7:$B$1449,0))-1)*100)</f>
        <v>21.568627450980383</v>
      </c>
      <c r="T417" s="795">
        <f>IF(INDEX(Historical!$F$7:$F$1442,MATCH(B417,Historical!$B$7:$B$1449,0))=0,"n/a",((INDEX(Historical!$C$7:$C$1442,MATCH(B417,Historical!$B$7:$B$1449,0))/INDEX(Historical!$F$7:$F$1442,MATCH(B417,Historical!$B$7:$B$1449,0)))^(1/3)-1)*100)</f>
        <v>13.862522184714066</v>
      </c>
      <c r="U417" s="795">
        <f>IF(INDEX(Historical!$H$7:$H$1442,MATCH(B417,Historical!$B$7:$B$1449,0))=0,"n/a",((INDEX(Historical!$C$7:$C$1442,MATCH(B417,Historical!$B$7:$B$1449,0))/INDEX(Historical!$H$7:$H$1442,MATCH(B417,Historical!$B$7:$B$1449,0)))^(1/5)-1)*100)</f>
        <v>12.767137012376306</v>
      </c>
      <c r="V417" s="795">
        <f>IF(INDEX(Historical!$O$7:$O$1442,MATCH(B417,Historical!$B$7:$B$1449,0))=0,"n/a",((INDEX(Historical!$C$7:$C$1442,MATCH(B417,Historical!$B$7:$B$1449,0))/INDEX(Historical!$O$7:$O$1442,MATCH(B417,Historical!$B$7:$B$1449,0)))^(1/10)-1)*100)</f>
        <v>5.0172905515339261</v>
      </c>
      <c r="W417" s="796">
        <f>IF(OR(U417&lt;=0,U417="n/a",V417&lt;=0,V417="n/a"),"n/a",U417/V417)</f>
        <v>2.5446277988571011</v>
      </c>
      <c r="X417" s="797">
        <f>IF(OR(AJ417&lt;=0,AJ417="n/a",U417&lt;=0,U417="n/a"),"n/a",U417/AJ417)</f>
        <v>2.2798458950671971</v>
      </c>
      <c r="Y417" s="989"/>
      <c r="Z417" s="738">
        <f>IF(OR(AC417&lt;0.01,AC417="n/a"),"n/a",M417/AC417*100)</f>
        <v>35.595105672969964</v>
      </c>
      <c r="AA417" s="999">
        <f>IF(OR(AC417&lt;0.01,AC417="n/a"),"n/a",I417/AC417)</f>
        <v>11.512791991101222</v>
      </c>
      <c r="AB417" s="1000">
        <v>12</v>
      </c>
      <c r="AC417" s="978">
        <v>8.99</v>
      </c>
      <c r="AD417" s="978">
        <v>1.2</v>
      </c>
      <c r="AE417" s="978">
        <v>4.42</v>
      </c>
      <c r="AF417" s="978">
        <v>1.51</v>
      </c>
      <c r="AG417" s="978">
        <v>11.3</v>
      </c>
      <c r="AH417" s="978">
        <v>10.5</v>
      </c>
      <c r="AI417" s="978">
        <v>7.93</v>
      </c>
      <c r="AJ417" s="978">
        <v>5.6000000000000005</v>
      </c>
      <c r="AK417" s="978">
        <v>9.629999999999999</v>
      </c>
      <c r="AL417" s="991">
        <v>342020</v>
      </c>
      <c r="AM417" s="985">
        <v>0.1</v>
      </c>
      <c r="AN417" s="978">
        <v>1.17</v>
      </c>
      <c r="AO417" s="838">
        <f>IF(U417="n/a","n/a",IF(AA417&lt;0,"n/a",IF(AA417="n/a","n/a",J417+U417-AA417)))</f>
        <v>4.3461324608886098</v>
      </c>
      <c r="AP417" s="839">
        <f>IF(U417="n/a","n/a",J417+U417)</f>
        <v>15.858924451989832</v>
      </c>
      <c r="AQ417" s="1001">
        <f>IF(OR(AC417&lt;0.01,AF417="n/a"),"n/a",(I417/SQRT(22.5*AC417*(I417/AF417))-1)*100)</f>
        <v>-12.100269481988491</v>
      </c>
      <c r="AR417" s="738">
        <f>INDEX(Historical!$C$7:$C$1442,MATCH(B417,Historical!$B$7:$B$1449,0))*IF(AH417="n/a",1.03,IF(AH417&lt;0,1.01,IF(AH417&gt;10,1.1,(1+AH417/100))))</f>
        <v>2.7280000000000002</v>
      </c>
      <c r="AS417" s="999">
        <f>IF($AI417="n/a",1.03*AR417,IF($AI417&lt;0,1.01*AR417,IF($AI417&gt;10,1.1*AR417,(1+$AI417/100)*AR417)))</f>
        <v>2.9443304000000001</v>
      </c>
      <c r="AT417" s="999">
        <f>IF($AK417="n/a",1.03*AS417,IF($AK417&lt;0,1.01*AS417,IF($AK417&gt;10,1.1*AS417,(1+$AK417/100)*AS417)))</f>
        <v>3.2278694175200005</v>
      </c>
      <c r="AU417" s="999">
        <f>IF($AK417="n/a",1.03*AT417,IF($AK417&lt;0,1.01*AT417,IF($AK417&gt;10,1.1*AT417,(1+$AK417/100)*AT417)))</f>
        <v>3.5387132424271766</v>
      </c>
      <c r="AV417" s="999">
        <f>IF($AK417="n/a",1.03*AU417,IF($AK417&lt;0,1.01*AU417,IF($AK417&gt;10,1.1*AU417,(1+$AK417/100)*AU417)))</f>
        <v>3.8794913276729139</v>
      </c>
      <c r="AW417" s="738">
        <f>SUM(AR417:AV417)</f>
        <v>16.318404387620092</v>
      </c>
      <c r="AX417" s="846">
        <f>AW417/I417*100</f>
        <v>15.766574287555644</v>
      </c>
      <c r="AY417" s="1080">
        <v>1.1299999999999999</v>
      </c>
      <c r="AZ417" s="985">
        <v>13.600000000000001</v>
      </c>
      <c r="BA417" s="985">
        <v>-13.270000000000001</v>
      </c>
      <c r="BB417" s="985">
        <v>0.72</v>
      </c>
      <c r="BC417" s="985">
        <v>-5.1100000000000003</v>
      </c>
      <c r="BE417" s="700">
        <v>2011</v>
      </c>
      <c r="BF417" s="1013">
        <f>IF(BE417&gt;2008,0,IF(BE417&gt;2001,1,IF(BE417&gt;1990,2,IF(BE417&gt;1980,3,IF(BE417&gt;1973,4,IF(BE417&gt;1970,5,IF(BE417&gt;1960,6,IF(BE417&gt;1958,7,IF(BE417&gt;1953,8,9)))))))))</f>
        <v>0</v>
      </c>
      <c r="BG417" s="995">
        <v>1</v>
      </c>
    </row>
    <row r="418" spans="1:59" ht="11.25" customHeight="1" x14ac:dyDescent="0.2">
      <c r="A418" s="976" t="s">
        <v>650</v>
      </c>
      <c r="B418" s="988" t="s">
        <v>651</v>
      </c>
      <c r="C418" s="1070" t="s">
        <v>4405</v>
      </c>
      <c r="D418" s="1070" t="s">
        <v>523</v>
      </c>
      <c r="E418" s="828">
        <v>25</v>
      </c>
      <c r="F418" s="1148">
        <v>121</v>
      </c>
      <c r="G418" s="1273" t="s">
        <v>106</v>
      </c>
      <c r="H418" s="1273" t="s">
        <v>106</v>
      </c>
      <c r="I418" s="978">
        <v>51.78</v>
      </c>
      <c r="J418" s="738">
        <f>(M418/I418)*100</f>
        <v>2.5492468134414836</v>
      </c>
      <c r="K418" s="997">
        <v>0.33</v>
      </c>
      <c r="L418" s="1000">
        <v>4</v>
      </c>
      <c r="M418" s="729">
        <f>K418*L418</f>
        <v>1.32</v>
      </c>
      <c r="N418" s="983" t="s">
        <v>426</v>
      </c>
      <c r="O418" s="832">
        <v>0.32</v>
      </c>
      <c r="P418" s="973">
        <v>43283</v>
      </c>
      <c r="Q418" s="973">
        <v>43299</v>
      </c>
      <c r="R418" s="729">
        <f>(K418-O418)/O418*100</f>
        <v>3.1250000000000027</v>
      </c>
      <c r="S418" s="795">
        <f>IF(INDEX(Historical!$D$7:$D$1442,MATCH(B418,Historical!$B$7:$B$1449,0))=0,"n/a",(INDEX(Historical!$C$7:$C$1442,MATCH(B418,Historical!$B$7:$B$1449,0))/INDEX(Historical!$D$7:$D$1442,MATCH(B418,Historical!$B$7:$B$1449,0))-1)*100)</f>
        <v>3.1746031746031855</v>
      </c>
      <c r="T418" s="795">
        <f>IF(INDEX(Historical!$F$7:$F$1442,MATCH(B418,Historical!$B$7:$B$1449,0))=0,"n/a",((INDEX(Historical!$C$7:$C$1442,MATCH(B418,Historical!$B$7:$B$1449,0))/INDEX(Historical!$F$7:$F$1442,MATCH(B418,Historical!$B$7:$B$1449,0)))^(1/3)-1)*100)</f>
        <v>3.2810033473186673</v>
      </c>
      <c r="U418" s="795">
        <f>IF(INDEX(Historical!$H$7:$H$1442,MATCH(B418,Historical!$B$7:$B$1449,0))=0,"n/a",((INDEX(Historical!$C$7:$C$1442,MATCH(B418,Historical!$B$7:$B$1449,0))/INDEX(Historical!$H$7:$H$1442,MATCH(B418,Historical!$B$7:$B$1449,0)))^(1/5)-1)*100)</f>
        <v>5.814078782077714</v>
      </c>
      <c r="V418" s="795">
        <f>IF(INDEX(Historical!$O$7:$O$1442,MATCH(B418,Historical!$B$7:$B$1449,0))=0,"n/a",((INDEX(Historical!$C$7:$C$1442,MATCH(B418,Historical!$B$7:$B$1449,0))/INDEX(Historical!$O$7:$O$1442,MATCH(B418,Historical!$B$7:$B$1449,0)))^(1/10)-1)*100)</f>
        <v>10.476577475618431</v>
      </c>
      <c r="W418" s="796">
        <f>IF(OR(U418&lt;=0,U418="n/a",V418&lt;=0,V418="n/a"),"n/a",U418/V418)</f>
        <v>0.55495974669289694</v>
      </c>
      <c r="X418" s="797">
        <f>IF(OR(AJ418&lt;=0,AJ418="n/a",U418&lt;=0,U418="n/a"),"n/a",U418/AJ418)</f>
        <v>0.85501158559966373</v>
      </c>
      <c r="Y418" s="989" t="s">
        <v>652</v>
      </c>
      <c r="Z418" s="738">
        <f>IF(OR(AC418&lt;0.01,AC418="n/a"),"n/a",M418/AC418*100)</f>
        <v>39.63963963963964</v>
      </c>
      <c r="AA418" s="999">
        <f>IF(OR(AC418&lt;0.01,AC418="n/a"),"n/a",I418/AC418)</f>
        <v>15.54954954954955</v>
      </c>
      <c r="AB418" s="1000">
        <v>4</v>
      </c>
      <c r="AC418" s="978">
        <v>3.33</v>
      </c>
      <c r="AD418" s="978">
        <v>1.04</v>
      </c>
      <c r="AE418" s="978">
        <v>1.63</v>
      </c>
      <c r="AF418" s="978">
        <v>2.54</v>
      </c>
      <c r="AG418" s="978">
        <v>16.400000000000002</v>
      </c>
      <c r="AH418" s="978">
        <v>70</v>
      </c>
      <c r="AI418" s="978">
        <v>6.75</v>
      </c>
      <c r="AJ418" s="978">
        <v>6.8000000000000007</v>
      </c>
      <c r="AK418" s="978">
        <v>15</v>
      </c>
      <c r="AL418" s="991">
        <v>2920</v>
      </c>
      <c r="AM418" s="985">
        <v>0.2</v>
      </c>
      <c r="AN418" s="978">
        <v>0.46</v>
      </c>
      <c r="AO418" s="838">
        <f>IF(U418="n/a","n/a",IF(AA418&lt;0,"n/a",IF(AA418="n/a","n/a",J418+U418-AA418)))</f>
        <v>-7.1862239540303516</v>
      </c>
      <c r="AP418" s="839">
        <f>IF(U418="n/a","n/a",J418+U418)</f>
        <v>8.3633255955191981</v>
      </c>
      <c r="AQ418" s="1001">
        <f>IF(OR(AC418&lt;0.01,AF418="n/a"),"n/a",(I418/SQRT(22.5*AC418*(I418/AF418))-1)*100)</f>
        <v>32.490428762660862</v>
      </c>
      <c r="AR418" s="738">
        <f>INDEX(Historical!$C$7:$C$1442,MATCH(B418,Historical!$B$7:$B$1449,0))*IF(AH418="n/a",1.03,IF(AH418&lt;0,1.01,IF(AH418&gt;10,1.1,(1+AH418/100))))</f>
        <v>1.4300000000000002</v>
      </c>
      <c r="AS418" s="999">
        <f>IF($AI418="n/a",1.03*AR418,IF($AI418&lt;0,1.01*AR418,IF($AI418&gt;10,1.1*AR418,(1+$AI418/100)*AR418)))</f>
        <v>1.5265249999999999</v>
      </c>
      <c r="AT418" s="999">
        <f>IF($AK418="n/a",1.03*AS418,IF($AK418&lt;0,1.01*AS418,IF($AK418&gt;10,1.1*AS418,(1+$AK418/100)*AS418)))</f>
        <v>1.6791775</v>
      </c>
      <c r="AU418" s="999">
        <f>IF($AK418="n/a",1.03*AT418,IF($AK418&lt;0,1.01*AT418,IF($AK418&gt;10,1.1*AT418,(1+$AK418/100)*AT418)))</f>
        <v>1.8470952500000002</v>
      </c>
      <c r="AV418" s="999">
        <f>IF($AK418="n/a",1.03*AU418,IF($AK418&lt;0,1.01*AU418,IF($AK418&gt;10,1.1*AU418,(1+$AK418/100)*AU418)))</f>
        <v>2.0318047750000003</v>
      </c>
      <c r="AW418" s="738">
        <f>SUM(AR418:AV418)</f>
        <v>8.5146025250000008</v>
      </c>
      <c r="AX418" s="846">
        <f>AW418/I418*100</f>
        <v>16.443805571649285</v>
      </c>
      <c r="AY418" s="1080">
        <v>1.08</v>
      </c>
      <c r="AZ418" s="985">
        <v>15.920000000000002</v>
      </c>
      <c r="BA418" s="985">
        <v>-27.83</v>
      </c>
      <c r="BB418" s="985">
        <v>1.69</v>
      </c>
      <c r="BC418" s="985">
        <v>-13.139999999999999</v>
      </c>
      <c r="BE418" s="700">
        <v>1994</v>
      </c>
      <c r="BF418" s="1013">
        <f>IF(BE418&gt;2008,0,IF(BE418&gt;2001,1,IF(BE418&gt;1990,2,IF(BE418&gt;1980,3,IF(BE418&gt;1973,4,IF(BE418&gt;1970,5,IF(BE418&gt;1960,6,IF(BE418&gt;1958,7,IF(BE418&gt;1953,8,9)))))))))</f>
        <v>2</v>
      </c>
      <c r="BG418" s="995">
        <v>6.9</v>
      </c>
    </row>
    <row r="419" spans="1:59" ht="11.25" customHeight="1" x14ac:dyDescent="0.2">
      <c r="A419" s="984" t="s">
        <v>653</v>
      </c>
      <c r="B419" s="988" t="s">
        <v>654</v>
      </c>
      <c r="C419" s="1070" t="s">
        <v>128</v>
      </c>
      <c r="D419" s="1070" t="s">
        <v>4389</v>
      </c>
      <c r="E419" s="828">
        <v>15</v>
      </c>
      <c r="F419" s="1148">
        <v>247</v>
      </c>
      <c r="G419" s="1273" t="s">
        <v>37</v>
      </c>
      <c r="H419" s="1273" t="s">
        <v>37</v>
      </c>
      <c r="I419" s="987">
        <v>59.01</v>
      </c>
      <c r="J419" s="738">
        <f>(M419/I419)*100</f>
        <v>3.7959667852906289</v>
      </c>
      <c r="K419" s="990">
        <v>0.56000000000000005</v>
      </c>
      <c r="L419" s="1000">
        <v>4</v>
      </c>
      <c r="M419" s="729">
        <f>K419*L419</f>
        <v>2.2400000000000002</v>
      </c>
      <c r="N419" s="983" t="s">
        <v>149</v>
      </c>
      <c r="O419" s="831">
        <v>0.54</v>
      </c>
      <c r="P419" s="973">
        <v>43343</v>
      </c>
      <c r="Q419" s="973">
        <v>43360</v>
      </c>
      <c r="R419" s="729">
        <f>(K419-O419)/O419*100</f>
        <v>3.7037037037037068</v>
      </c>
      <c r="S419" s="795">
        <f>IF(INDEX(Historical!$D$7:$D$1442,MATCH(B419,Historical!$B$7:$B$1449,0))=0,"n/a",(INDEX(Historical!$C$7:$C$1442,MATCH(B419,Historical!$B$7:$B$1449,0))/INDEX(Historical!$D$7:$D$1442,MATCH(B419,Historical!$B$7:$B$1449,0))-1)*100)</f>
        <v>3.7735849056603765</v>
      </c>
      <c r="T419" s="795">
        <f>IF(INDEX(Historical!$F$7:$F$1442,MATCH(B419,Historical!$B$7:$B$1449,0))=0,"n/a",((INDEX(Historical!$C$7:$C$1442,MATCH(B419,Historical!$B$7:$B$1449,0))/INDEX(Historical!$F$7:$F$1442,MATCH(B419,Historical!$B$7:$B$1449,0)))^(1/3)-1)*100)</f>
        <v>3.5744168651286268</v>
      </c>
      <c r="U419" s="795">
        <f>IF(INDEX(Historical!$H$7:$H$1442,MATCH(B419,Historical!$B$7:$B$1449,0))=0,"n/a",((INDEX(Historical!$C$7:$C$1442,MATCH(B419,Historical!$B$7:$B$1449,0))/INDEX(Historical!$H$7:$H$1442,MATCH(B419,Historical!$B$7:$B$1449,0)))^(1/5)-1)*100)</f>
        <v>4.0950396969256841</v>
      </c>
      <c r="V419" s="795">
        <f>IF(INDEX(Historical!$O$7:$O$1442,MATCH(B419,Historical!$B$7:$B$1449,0))=0,"n/a",((INDEX(Historical!$C$7:$C$1442,MATCH(B419,Historical!$B$7:$B$1449,0))/INDEX(Historical!$O$7:$O$1442,MATCH(B419,Historical!$B$7:$B$1449,0)))^(1/10)-1)*100)</f>
        <v>5.4017770031711043</v>
      </c>
      <c r="W419" s="796">
        <f>IF(OR(U419&lt;=0,U419="n/a",V419&lt;=0,V419="n/a"),"n/a",U419/V419)</f>
        <v>0.75809121600571405</v>
      </c>
      <c r="X419" s="797">
        <f>IF(OR(AJ419&lt;=0,AJ419="n/a",U419&lt;=0,U419="n/a"),"n/a",U419/AJ419)</f>
        <v>0.63984995264463806</v>
      </c>
      <c r="Y419" s="757"/>
      <c r="Z419" s="738">
        <f>IF(OR(AC419&lt;0.01,AC419="n/a"),"n/a",M419/AC419*100)</f>
        <v>42.10526315789474</v>
      </c>
      <c r="AA419" s="999">
        <f>IF(OR(AC419&lt;0.01,AC419="n/a"),"n/a",I419/AC419)</f>
        <v>11.092105263157894</v>
      </c>
      <c r="AB419" s="1000">
        <v>12</v>
      </c>
      <c r="AC419" s="978">
        <v>5.32</v>
      </c>
      <c r="AD419" s="978">
        <v>3.31</v>
      </c>
      <c r="AE419" s="978">
        <v>1.52</v>
      </c>
      <c r="AF419" s="978">
        <v>6.72</v>
      </c>
      <c r="AG419" s="978">
        <v>69.699999999999989</v>
      </c>
      <c r="AH419" s="978">
        <v>85.5</v>
      </c>
      <c r="AI419" s="978">
        <v>-0.13999999999999999</v>
      </c>
      <c r="AJ419" s="978">
        <v>6.4</v>
      </c>
      <c r="AK419" s="978">
        <v>3.35</v>
      </c>
      <c r="AL419" s="991">
        <v>20440</v>
      </c>
      <c r="AM419" s="985">
        <v>0.70000000000000007</v>
      </c>
      <c r="AN419" s="978">
        <v>2.93</v>
      </c>
      <c r="AO419" s="838">
        <f>IF(U419="n/a","n/a",IF(AA419&lt;0,"n/a",IF(AA419="n/a","n/a",J419+U419-AA419)))</f>
        <v>-3.2010987809415807</v>
      </c>
      <c r="AP419" s="839">
        <f>IF(U419="n/a","n/a",J419+U419)</f>
        <v>7.8910064822163131</v>
      </c>
      <c r="AQ419" s="1001">
        <f>IF(OR(AC419&lt;0.01,AF419="n/a"),"n/a",(I419/SQRT(22.5*AC419*(I419/AF419))-1)*100)</f>
        <v>82.012145343742276</v>
      </c>
      <c r="AR419" s="738">
        <f>INDEX(Historical!$C$7:$C$1442,MATCH(B419,Historical!$B$7:$B$1449,0))*IF(AH419="n/a",1.03,IF(AH419&lt;0,1.01,IF(AH419&gt;10,1.1,(1+AH419/100))))</f>
        <v>2.4200000000000004</v>
      </c>
      <c r="AS419" s="999">
        <f>IF($AI419="n/a",1.03*AR419,IF($AI419&lt;0,1.01*AR419,IF($AI419&gt;10,1.1*AR419,(1+$AI419/100)*AR419)))</f>
        <v>2.4442000000000004</v>
      </c>
      <c r="AT419" s="999">
        <f>IF($AK419="n/a",1.03*AS419,IF($AK419&lt;0,1.01*AS419,IF($AK419&gt;10,1.1*AS419,(1+$AK419/100)*AS419)))</f>
        <v>2.5260807000000005</v>
      </c>
      <c r="AU419" s="999">
        <f>IF($AK419="n/a",1.03*AT419,IF($AK419&lt;0,1.01*AT419,IF($AK419&gt;10,1.1*AT419,(1+$AK419/100)*AT419)))</f>
        <v>2.6107044034500007</v>
      </c>
      <c r="AV419" s="999">
        <f>IF($AK419="n/a",1.03*AU419,IF($AK419&lt;0,1.01*AU419,IF($AK419&gt;10,1.1*AU419,(1+$AK419/100)*AU419)))</f>
        <v>2.6981630009655757</v>
      </c>
      <c r="AW419" s="738">
        <f>SUM(AR419:AV419)</f>
        <v>12.699148104415578</v>
      </c>
      <c r="AX419" s="846">
        <f>AW419/I419*100</f>
        <v>21.520332324039281</v>
      </c>
      <c r="AY419" s="1080">
        <v>0.56000000000000005</v>
      </c>
      <c r="AZ419" s="985">
        <v>7.08</v>
      </c>
      <c r="BA419" s="985">
        <v>-21.3</v>
      </c>
      <c r="BB419" s="985">
        <v>-0.83</v>
      </c>
      <c r="BC419" s="985">
        <v>-10.26</v>
      </c>
      <c r="BE419" s="700">
        <v>2004</v>
      </c>
      <c r="BF419" s="1013">
        <f>IF(BE419&gt;2008,0,IF(BE419&gt;2001,1,IF(BE419&gt;1990,2,IF(BE419&gt;1980,3,IF(BE419&gt;1973,4,IF(BE419&gt;1970,5,IF(BE419&gt;1960,6,IF(BE419&gt;1958,7,IF(BE419&gt;1953,8,9)))))))))</f>
        <v>1</v>
      </c>
      <c r="BG419" s="995">
        <v>10.7</v>
      </c>
    </row>
    <row r="420" spans="1:59" ht="11.25" customHeight="1" x14ac:dyDescent="0.2">
      <c r="A420" s="984" t="s">
        <v>1369</v>
      </c>
      <c r="B420" s="988" t="s">
        <v>1370</v>
      </c>
      <c r="C420" s="1070" t="s">
        <v>112</v>
      </c>
      <c r="D420" s="1070" t="s">
        <v>213</v>
      </c>
      <c r="E420" s="828">
        <v>6</v>
      </c>
      <c r="F420" s="1148">
        <v>717</v>
      </c>
      <c r="G420" s="1273" t="s">
        <v>106</v>
      </c>
      <c r="H420" s="1273" t="s">
        <v>106</v>
      </c>
      <c r="I420" s="987">
        <v>85.3</v>
      </c>
      <c r="J420" s="738">
        <f>(M420/I420)*100</f>
        <v>1.0316529894490036</v>
      </c>
      <c r="K420" s="990">
        <v>0.22</v>
      </c>
      <c r="L420" s="1000">
        <v>4</v>
      </c>
      <c r="M420" s="729">
        <f>K420*L420</f>
        <v>0.88</v>
      </c>
      <c r="N420" s="983" t="s">
        <v>698</v>
      </c>
      <c r="O420" s="831">
        <v>0.21</v>
      </c>
      <c r="P420" s="973">
        <v>43201</v>
      </c>
      <c r="Q420" s="973">
        <v>43230</v>
      </c>
      <c r="R420" s="729">
        <f>(K420-O420)/O420*100</f>
        <v>4.7619047619047663</v>
      </c>
      <c r="S420" s="795">
        <f>IF(INDEX(Historical!$D$7:$D$1442,MATCH(B420,Historical!$B$7:$B$1449,0))=0,"n/a",(INDEX(Historical!$C$7:$C$1442,MATCH(B420,Historical!$B$7:$B$1449,0))/INDEX(Historical!$D$7:$D$1442,MATCH(B420,Historical!$B$7:$B$1449,0))-1)*100)</f>
        <v>6.0975609756097393</v>
      </c>
      <c r="T420" s="795">
        <f>IF(INDEX(Historical!$F$7:$F$1442,MATCH(B420,Historical!$B$7:$B$1449,0))=0,"n/a",((INDEX(Historical!$C$7:$C$1442,MATCH(B420,Historical!$B$7:$B$1449,0))/INDEX(Historical!$F$7:$F$1442,MATCH(B420,Historical!$B$7:$B$1449,0)))^(1/3)-1)*100)</f>
        <v>9.6457423731894245</v>
      </c>
      <c r="U420" s="795">
        <f>IF(INDEX(Historical!$H$7:$H$1442,MATCH(B420,Historical!$B$7:$B$1449,0))=0,"n/a",((INDEX(Historical!$C$7:$C$1442,MATCH(B420,Historical!$B$7:$B$1449,0))/INDEX(Historical!$H$7:$H$1442,MATCH(B420,Historical!$B$7:$B$1449,0)))^(1/5)-1)*100)</f>
        <v>28.326352077692253</v>
      </c>
      <c r="V420" s="795" t="str">
        <f>IF(INDEX(Historical!$O$7:$O$1442,MATCH(B420,Historical!$B$7:$B$1449,0))=0,"n/a",((INDEX(Historical!$C$7:$C$1442,MATCH(B420,Historical!$B$7:$B$1449,0))/INDEX(Historical!$O$7:$O$1442,MATCH(B420,Historical!$B$7:$B$1449,0)))^(1/10)-1)*100)</f>
        <v>n/a</v>
      </c>
      <c r="W420" s="796" t="str">
        <f>IF(OR(U420&lt;=0,U420="n/a",V420&lt;=0,V420="n/a"),"n/a",U420/V420)</f>
        <v>n/a</v>
      </c>
      <c r="X420" s="797" t="str">
        <f>IF(OR(AJ420&lt;=0,AJ420="n/a",U420&lt;=0,U420="n/a"),"n/a",U420/AJ420)</f>
        <v>n/a</v>
      </c>
      <c r="Y420" s="762"/>
      <c r="Z420" s="738">
        <f>IF(OR(AC420&lt;0.01,AC420="n/a"),"n/a",M420/AC420*100)</f>
        <v>24.581005586592177</v>
      </c>
      <c r="AA420" s="999">
        <f>IF(OR(AC420&lt;0.01,AC420="n/a"),"n/a",I420/AC420)</f>
        <v>23.826815642458101</v>
      </c>
      <c r="AB420" s="1000">
        <v>12</v>
      </c>
      <c r="AC420" s="978">
        <v>3.58</v>
      </c>
      <c r="AD420" s="978">
        <v>2.98</v>
      </c>
      <c r="AE420" s="978">
        <v>1.52</v>
      </c>
      <c r="AF420" s="978">
        <v>2.65</v>
      </c>
      <c r="AG420" s="978">
        <v>12.5</v>
      </c>
      <c r="AH420" s="980">
        <v>-13.100000000000001</v>
      </c>
      <c r="AI420" s="980">
        <v>16.09</v>
      </c>
      <c r="AJ420" s="978">
        <v>-1.3</v>
      </c>
      <c r="AK420" s="978">
        <v>8</v>
      </c>
      <c r="AL420" s="991">
        <v>940.01</v>
      </c>
      <c r="AM420" s="985">
        <v>1.2</v>
      </c>
      <c r="AN420" s="978">
        <v>0.54</v>
      </c>
      <c r="AO420" s="838">
        <f>IF(U420="n/a","n/a",IF(AA420&lt;0,"n/a",IF(AA420="n/a","n/a",J420+U420-AA420)))</f>
        <v>5.5311894246831557</v>
      </c>
      <c r="AP420" s="839">
        <f>IF(U420="n/a","n/a",J420+U420)</f>
        <v>29.358005067141256</v>
      </c>
      <c r="AQ420" s="1001">
        <f>IF(OR(AC420&lt;0.01,AF420="n/a"),"n/a",(I420/SQRT(22.5*AC420*(I420/AF420))-1)*100)</f>
        <v>67.51923465350211</v>
      </c>
      <c r="AR420" s="738">
        <f>INDEX(Historical!$C$7:$C$1442,MATCH(B420,Historical!$B$7:$B$1449,0))*IF(AH420="n/a",1.03,IF(AH420&lt;0,1.01,IF(AH420&gt;10,1.1,(1+AH420/100))))</f>
        <v>0.87870000000000004</v>
      </c>
      <c r="AS420" s="999">
        <f>IF($AI420="n/a",1.03*AR420,IF($AI420&lt;0,1.01*AR420,IF($AI420&gt;10,1.1*AR420,(1+$AI420/100)*AR420)))</f>
        <v>0.96657000000000015</v>
      </c>
      <c r="AT420" s="999">
        <f>IF($AK420="n/a",1.03*AS420,IF($AK420&lt;0,1.01*AS420,IF($AK420&gt;10,1.1*AS420,(1+$AK420/100)*AS420)))</f>
        <v>1.0438956000000001</v>
      </c>
      <c r="AU420" s="999">
        <f>IF($AK420="n/a",1.03*AT420,IF($AK420&lt;0,1.01*AT420,IF($AK420&gt;10,1.1*AT420,(1+$AK420/100)*AT420)))</f>
        <v>1.1274072480000001</v>
      </c>
      <c r="AV420" s="999">
        <f>IF($AK420="n/a",1.03*AU420,IF($AK420&lt;0,1.01*AU420,IF($AK420&gt;10,1.1*AU420,(1+$AK420/100)*AU420)))</f>
        <v>1.2175998278400002</v>
      </c>
      <c r="AW420" s="738">
        <f>SUM(AR420:AV420)</f>
        <v>5.23417267584</v>
      </c>
      <c r="AX420" s="846">
        <f>AW420/I420*100</f>
        <v>6.1361930549120753</v>
      </c>
      <c r="AY420" s="1080">
        <v>1.1599999999999999</v>
      </c>
      <c r="AZ420" s="985">
        <v>11.59</v>
      </c>
      <c r="BA420" s="985">
        <v>-23.74</v>
      </c>
      <c r="BB420" s="985">
        <v>-0.77</v>
      </c>
      <c r="BC420" s="985">
        <v>-10.37</v>
      </c>
      <c r="BE420" s="700">
        <v>2013</v>
      </c>
      <c r="BF420" s="1013">
        <f>IF(BE420&gt;2008,0,IF(BE420&gt;2001,1,IF(BE420&gt;1990,2,IF(BE420&gt;1980,3,IF(BE420&gt;1973,4,IF(BE420&gt;1970,5,IF(BE420&gt;1960,6,IF(BE420&gt;1958,7,IF(BE420&gt;1953,8,9)))))))))</f>
        <v>0</v>
      </c>
      <c r="BG420" s="995">
        <v>5.7</v>
      </c>
    </row>
    <row r="421" spans="1:59" ht="11.25" customHeight="1" x14ac:dyDescent="0.2">
      <c r="A421" s="976" t="s">
        <v>1371</v>
      </c>
      <c r="B421" s="988" t="s">
        <v>1372</v>
      </c>
      <c r="C421" s="1070" t="s">
        <v>123</v>
      </c>
      <c r="D421" s="1070" t="s">
        <v>4418</v>
      </c>
      <c r="E421" s="828">
        <v>8</v>
      </c>
      <c r="F421" s="1148">
        <v>567</v>
      </c>
      <c r="G421" s="546" t="s">
        <v>106</v>
      </c>
      <c r="H421" s="546" t="s">
        <v>106</v>
      </c>
      <c r="I421" s="987">
        <v>100.37</v>
      </c>
      <c r="J421" s="738">
        <f>(M421/I421)*100</f>
        <v>2.3911527348809405</v>
      </c>
      <c r="K421" s="990">
        <v>0.6</v>
      </c>
      <c r="L421" s="1000">
        <v>4</v>
      </c>
      <c r="M421" s="729">
        <f>K421*L421</f>
        <v>2.4</v>
      </c>
      <c r="N421" s="983" t="s">
        <v>107</v>
      </c>
      <c r="O421" s="831">
        <v>0.55000000000000004</v>
      </c>
      <c r="P421" s="973">
        <v>43489</v>
      </c>
      <c r="Q421" s="973">
        <v>43511</v>
      </c>
      <c r="R421" s="729">
        <f>(K421-O421)/O421*100</f>
        <v>9.0909090909090793</v>
      </c>
      <c r="S421" s="795">
        <f>IF(INDEX(Historical!$D$7:$D$1442,MATCH(B421,Historical!$B$7:$B$1449,0))=0,"n/a",(INDEX(Historical!$C$7:$C$1442,MATCH(B421,Historical!$B$7:$B$1449,0))/INDEX(Historical!$D$7:$D$1442,MATCH(B421,Historical!$B$7:$B$1449,0))-1)*100)</f>
        <v>10.000000000000009</v>
      </c>
      <c r="T421" s="795">
        <f>IF(INDEX(Historical!$F$7:$F$1442,MATCH(B421,Historical!$B$7:$B$1449,0))=0,"n/a",((INDEX(Historical!$C$7:$C$1442,MATCH(B421,Historical!$B$7:$B$1449,0))/INDEX(Historical!$F$7:$F$1442,MATCH(B421,Historical!$B$7:$B$1449,0)))^(1/3)-1)*100)</f>
        <v>11.199004528465784</v>
      </c>
      <c r="U421" s="795">
        <f>IF(INDEX(Historical!$H$7:$H$1442,MATCH(B421,Historical!$B$7:$B$1449,0))=0,"n/a",((INDEX(Historical!$C$7:$C$1442,MATCH(B421,Historical!$B$7:$B$1449,0))/INDEX(Historical!$H$7:$H$1442,MATCH(B421,Historical!$B$7:$B$1449,0)))^(1/5)-1)*100)</f>
        <v>12.888132073019754</v>
      </c>
      <c r="V421" s="795">
        <f>IF(INDEX(Historical!$O$7:$O$1442,MATCH(B421,Historical!$B$7:$B$1449,0))=0,"n/a",((INDEX(Historical!$C$7:$C$1442,MATCH(B421,Historical!$B$7:$B$1449,0))/INDEX(Historical!$O$7:$O$1442,MATCH(B421,Historical!$B$7:$B$1449,0)))^(1/10)-1)*100)</f>
        <v>10.106850305941407</v>
      </c>
      <c r="W421" s="796">
        <f>IF(OR(U421&lt;=0,U421="n/a",V421&lt;=0,V421="n/a"),"n/a",U421/V421)</f>
        <v>1.275187786786883</v>
      </c>
      <c r="X421" s="797">
        <f>IF(OR(AJ421&lt;=0,AJ421="n/a",U421&lt;=0,U421="n/a"),"n/a",U421/AJ421)</f>
        <v>8.5920880486798357</v>
      </c>
      <c r="Y421" s="989"/>
      <c r="Z421" s="738">
        <f>IF(OR(AC421&lt;0.01,AC421="n/a"),"n/a",M421/AC421*100)</f>
        <v>44.943820224719097</v>
      </c>
      <c r="AA421" s="670">
        <f>IF(OR(AC421&lt;0.01,AC421="n/a"),"n/a",I421/AC421)</f>
        <v>18.795880149812735</v>
      </c>
      <c r="AB421" s="671">
        <v>12</v>
      </c>
      <c r="AC421" s="978">
        <v>5.34</v>
      </c>
      <c r="AD421" s="978">
        <v>1.44</v>
      </c>
      <c r="AE421" s="631">
        <v>1.05</v>
      </c>
      <c r="AF421" s="631">
        <v>2.1800000000000002</v>
      </c>
      <c r="AG421" s="978">
        <v>7.0000000000000009</v>
      </c>
      <c r="AH421" s="980">
        <v>-5.8999999999999995</v>
      </c>
      <c r="AI421" s="980">
        <v>20.16</v>
      </c>
      <c r="AJ421" s="978">
        <v>1.5</v>
      </c>
      <c r="AK421" s="978">
        <v>13.089999999999998</v>
      </c>
      <c r="AL421" s="991">
        <v>1620</v>
      </c>
      <c r="AM421" s="985">
        <v>0.3</v>
      </c>
      <c r="AN421" s="978">
        <v>0</v>
      </c>
      <c r="AO421" s="838">
        <f>IF(U421="n/a","n/a",IF(AA421&lt;0,"n/a",IF(AA421="n/a","n/a",J421+U421-AA421)))</f>
        <v>-3.5165953419120406</v>
      </c>
      <c r="AP421" s="839">
        <f>IF(U421="n/a","n/a",J421+U421)</f>
        <v>15.279284807900694</v>
      </c>
      <c r="AQ421" s="672">
        <f>IF(OR(AC421&lt;0.01,AF421="n/a"),"n/a",(I421/SQRT(22.5*AC421*(I421/AF421))-1)*100)</f>
        <v>34.948580704062195</v>
      </c>
      <c r="AR421" s="738">
        <f>INDEX(Historical!$C$7:$C$1442,MATCH(B421,Historical!$B$7:$B$1449,0))*IF(AH421="n/a",1.03,IF(AH421&lt;0,1.01,IF(AH421&gt;10,1.1,(1+AH421/100))))</f>
        <v>2.2220000000000004</v>
      </c>
      <c r="AS421" s="670">
        <f>IF($AI421="n/a",1.03*AR421,IF($AI421&lt;0,1.01*AR421,IF($AI421&gt;10,1.1*AR421,(1+$AI421/100)*AR421)))</f>
        <v>2.4442000000000008</v>
      </c>
      <c r="AT421" s="670">
        <f>IF($AK421="n/a",1.03*AS421,IF($AK421&lt;0,1.01*AS421,IF($AK421&gt;10,1.1*AS421,(1+$AK421/100)*AS421)))</f>
        <v>2.6886200000000011</v>
      </c>
      <c r="AU421" s="670">
        <f>IF($AK421="n/a",1.03*AT421,IF($AK421&lt;0,1.01*AT421,IF($AK421&gt;10,1.1*AT421,(1+$AK421/100)*AT421)))</f>
        <v>2.9574820000000015</v>
      </c>
      <c r="AV421" s="670">
        <f>IF($AK421="n/a",1.03*AU421,IF($AK421&lt;0,1.01*AU421,IF($AK421&gt;10,1.1*AU421,(1+$AK421/100)*AU421)))</f>
        <v>3.2532302000000017</v>
      </c>
      <c r="AW421" s="738">
        <f>SUM(AR421:AV421)</f>
        <v>13.565532200000007</v>
      </c>
      <c r="AX421" s="846">
        <f>AW421/I421*100</f>
        <v>13.515524758393948</v>
      </c>
      <c r="AY421" s="1080">
        <v>0.93</v>
      </c>
      <c r="AZ421" s="985">
        <v>20.51</v>
      </c>
      <c r="BA421" s="985">
        <v>-16.12</v>
      </c>
      <c r="BB421" s="985">
        <v>7.33</v>
      </c>
      <c r="BC421" s="985">
        <v>-2.48</v>
      </c>
      <c r="BE421" s="700">
        <v>2012</v>
      </c>
      <c r="BF421" s="1013">
        <f>IF(BE421&gt;2008,0,IF(BE421&gt;2001,1,IF(BE421&gt;1990,2,IF(BE421&gt;1980,3,IF(BE421&gt;1973,4,IF(BE421&gt;1970,5,IF(BE421&gt;1960,6,IF(BE421&gt;1958,7,IF(BE421&gt;1953,8,9)))))))))</f>
        <v>0</v>
      </c>
      <c r="BG421" s="995">
        <v>3.8</v>
      </c>
    </row>
    <row r="422" spans="1:59" ht="11.25" customHeight="1" x14ac:dyDescent="0.2">
      <c r="A422" s="984" t="s">
        <v>1375</v>
      </c>
      <c r="B422" s="988" t="s">
        <v>1376</v>
      </c>
      <c r="C422" s="1070" t="s">
        <v>112</v>
      </c>
      <c r="D422" s="1070" t="s">
        <v>4384</v>
      </c>
      <c r="E422" s="828">
        <v>6</v>
      </c>
      <c r="F422" s="1148">
        <v>686</v>
      </c>
      <c r="G422" s="1118" t="s">
        <v>106</v>
      </c>
      <c r="H422" s="1118" t="s">
        <v>106</v>
      </c>
      <c r="I422" s="987">
        <v>52.01</v>
      </c>
      <c r="J422" s="738">
        <f>(M422/I422)*100</f>
        <v>2.6917900403768504</v>
      </c>
      <c r="K422" s="990">
        <v>0.35</v>
      </c>
      <c r="L422" s="1000">
        <v>4</v>
      </c>
      <c r="M422" s="729">
        <f>K422*L422</f>
        <v>1.4</v>
      </c>
      <c r="N422" s="983" t="s">
        <v>506</v>
      </c>
      <c r="O422" s="831">
        <v>0.32</v>
      </c>
      <c r="P422" s="979">
        <v>43088</v>
      </c>
      <c r="Q422" s="979">
        <v>43105</v>
      </c>
      <c r="R422" s="729">
        <f>(K422-O422)/O422*100</f>
        <v>9.3749999999999911</v>
      </c>
      <c r="S422" s="795">
        <f>IF(INDEX(Historical!$D$7:$D$1442,MATCH(B422,Historical!$B$7:$B$1449,0))=0,"n/a",(INDEX(Historical!$C$7:$C$1442,MATCH(B422,Historical!$B$7:$B$1449,0))/INDEX(Historical!$D$7:$D$1442,MATCH(B422,Historical!$B$7:$B$1449,0))-1)*100)</f>
        <v>9.375</v>
      </c>
      <c r="T422" s="795">
        <f>IF(INDEX(Historical!$F$7:$F$1442,MATCH(B422,Historical!$B$7:$B$1449,0))=0,"n/a",((INDEX(Historical!$C$7:$C$1442,MATCH(B422,Historical!$B$7:$B$1449,0))/INDEX(Historical!$F$7:$F$1442,MATCH(B422,Historical!$B$7:$B$1449,0)))^(1/3)-1)*100)</f>
        <v>9.0355436729529828</v>
      </c>
      <c r="U422" s="795">
        <f>IF(INDEX(Historical!$H$7:$H$1442,MATCH(B422,Historical!$B$7:$B$1449,0))=0,"n/a",((INDEX(Historical!$C$7:$C$1442,MATCH(B422,Historical!$B$7:$B$1449,0))/INDEX(Historical!$H$7:$H$1442,MATCH(B422,Historical!$B$7:$B$1449,0)))^(1/5)-1)*100)</f>
        <v>12.995952835136615</v>
      </c>
      <c r="V422" s="795" t="str">
        <f>IF(INDEX(Historical!$O$7:$O$1442,MATCH(B422,Historical!$B$7:$B$1449,0))=0,"n/a",((INDEX(Historical!$C$7:$C$1442,MATCH(B422,Historical!$B$7:$B$1449,0))/INDEX(Historical!$O$7:$O$1442,MATCH(B422,Historical!$B$7:$B$1449,0)))^(1/10)-1)*100)</f>
        <v>n/a</v>
      </c>
      <c r="W422" s="796" t="str">
        <f>IF(OR(U422&lt;=0,U422="n/a",V422&lt;=0,V422="n/a"),"n/a",U422/V422)</f>
        <v>n/a</v>
      </c>
      <c r="X422" s="797">
        <f>IF(OR(AJ422&lt;=0,AJ422="n/a",U422&lt;=0,U422="n/a"),"n/a",U422/AJ422)</f>
        <v>0.53702284442713288</v>
      </c>
      <c r="Y422" s="749"/>
      <c r="Z422" s="738">
        <f>IF(OR(AC422&lt;0.01,AC422="n/a"),"n/a",M422/AC422*100)</f>
        <v>55.776892430278892</v>
      </c>
      <c r="AA422" s="999">
        <f>IF(OR(AC422&lt;0.01,AC422="n/a"),"n/a",I422/AC422)</f>
        <v>20.721115537848608</v>
      </c>
      <c r="AB422" s="1000">
        <v>12</v>
      </c>
      <c r="AC422" s="978">
        <v>2.5099999999999998</v>
      </c>
      <c r="AD422" s="978">
        <v>2.35</v>
      </c>
      <c r="AE422" s="978">
        <v>1.88</v>
      </c>
      <c r="AF422" s="978">
        <v>4.4800000000000004</v>
      </c>
      <c r="AG422" s="978">
        <v>28.499999999999996</v>
      </c>
      <c r="AH422" s="978">
        <v>22.6</v>
      </c>
      <c r="AI422" s="978">
        <v>8.0299999999999994</v>
      </c>
      <c r="AJ422" s="978">
        <v>24.2</v>
      </c>
      <c r="AK422" s="978">
        <v>8.7999999999999989</v>
      </c>
      <c r="AL422" s="991">
        <v>7020</v>
      </c>
      <c r="AM422" s="985">
        <v>0.3</v>
      </c>
      <c r="AN422" s="978">
        <v>1.71</v>
      </c>
      <c r="AO422" s="838">
        <f>IF(U422="n/a","n/a",IF(AA422&lt;0,"n/a",IF(AA422="n/a","n/a",J422+U422-AA422)))</f>
        <v>-5.0333726623351431</v>
      </c>
      <c r="AP422" s="839">
        <f>IF(U422="n/a","n/a",J422+U422)</f>
        <v>15.687742875513464</v>
      </c>
      <c r="AQ422" s="1001">
        <f>IF(OR(AC422&lt;0.01,AF422="n/a"),"n/a",(I422/SQRT(22.5*AC422*(I422/AF422))-1)*100)</f>
        <v>103.12076058844268</v>
      </c>
      <c r="AR422" s="738">
        <f>INDEX(Historical!$C$7:$C$1442,MATCH(B422,Historical!$B$7:$B$1449,0))*IF(AH422="n/a",1.03,IF(AH422&lt;0,1.01,IF(AH422&gt;10,1.1,(1+AH422/100))))</f>
        <v>1.54</v>
      </c>
      <c r="AS422" s="999">
        <f>IF($AI422="n/a",1.03*AR422,IF($AI422&lt;0,1.01*AR422,IF($AI422&gt;10,1.1*AR422,(1+$AI422/100)*AR422)))</f>
        <v>1.6636620000000002</v>
      </c>
      <c r="AT422" s="999">
        <f>IF($AK422="n/a",1.03*AS422,IF($AK422&lt;0,1.01*AS422,IF($AK422&gt;10,1.1*AS422,(1+$AK422/100)*AS422)))</f>
        <v>1.8100642560000004</v>
      </c>
      <c r="AU422" s="999">
        <f>IF($AK422="n/a",1.03*AT422,IF($AK422&lt;0,1.01*AT422,IF($AK422&gt;10,1.1*AT422,(1+$AK422/100)*AT422)))</f>
        <v>1.9693499105280006</v>
      </c>
      <c r="AV422" s="999">
        <f>IF($AK422="n/a",1.03*AU422,IF($AK422&lt;0,1.01*AU422,IF($AK422&gt;10,1.1*AU422,(1+$AK422/100)*AU422)))</f>
        <v>2.1426527026544648</v>
      </c>
      <c r="AW422" s="738">
        <f>SUM(AR422:AV422)</f>
        <v>9.125728869182467</v>
      </c>
      <c r="AX422" s="846">
        <f>AW422/I422*100</f>
        <v>17.546104343746332</v>
      </c>
      <c r="AY422" s="1080">
        <v>1.24</v>
      </c>
      <c r="AZ422" s="985">
        <v>14.66</v>
      </c>
      <c r="BA422" s="985">
        <v>-19.43</v>
      </c>
      <c r="BB422" s="985">
        <v>1.35</v>
      </c>
      <c r="BC422" s="985">
        <v>-7.08</v>
      </c>
      <c r="BE422" s="700">
        <v>2013</v>
      </c>
      <c r="BF422" s="1013">
        <f>IF(BE422&gt;2008,0,IF(BE422&gt;2001,1,IF(BE422&gt;1990,2,IF(BE422&gt;1980,3,IF(BE422&gt;1973,4,IF(BE422&gt;1970,5,IF(BE422&gt;1960,6,IF(BE422&gt;1958,7,IF(BE422&gt;1953,8,9)))))))))</f>
        <v>0</v>
      </c>
      <c r="BG422" s="995">
        <v>6</v>
      </c>
    </row>
    <row r="423" spans="1:59" ht="11.25" customHeight="1" x14ac:dyDescent="0.2">
      <c r="A423" s="984" t="s">
        <v>1379</v>
      </c>
      <c r="B423" s="988" t="s">
        <v>1380</v>
      </c>
      <c r="C423" s="1070" t="s">
        <v>154</v>
      </c>
      <c r="D423" s="1070" t="s">
        <v>4386</v>
      </c>
      <c r="E423" s="828">
        <v>6</v>
      </c>
      <c r="F423" s="1148">
        <v>736</v>
      </c>
      <c r="G423" s="1119" t="s">
        <v>106</v>
      </c>
      <c r="H423" s="1119" t="s">
        <v>106</v>
      </c>
      <c r="I423" s="978">
        <v>32.159999999999997</v>
      </c>
      <c r="J423" s="738">
        <f>(M423/I423)*100</f>
        <v>2.3631840796019903</v>
      </c>
      <c r="K423" s="990">
        <v>0.19</v>
      </c>
      <c r="L423" s="1000">
        <v>4</v>
      </c>
      <c r="M423" s="729">
        <f>K423*L423</f>
        <v>0.76</v>
      </c>
      <c r="N423" s="983" t="s">
        <v>203</v>
      </c>
      <c r="O423" s="831">
        <v>0.17</v>
      </c>
      <c r="P423" s="973">
        <v>43353</v>
      </c>
      <c r="Q423" s="973">
        <v>43368</v>
      </c>
      <c r="R423" s="729">
        <f>(K423-O423)/O423*100</f>
        <v>11.764705882352935</v>
      </c>
      <c r="S423" s="795">
        <f>IF(INDEX(Historical!$D$7:$D$1442,MATCH(B423,Historical!$B$7:$B$1449,0))=0,"n/a",(INDEX(Historical!$C$7:$C$1442,MATCH(B423,Historical!$B$7:$B$1449,0))/INDEX(Historical!$D$7:$D$1442,MATCH(B423,Historical!$B$7:$B$1449,0))-1)*100)</f>
        <v>12.5</v>
      </c>
      <c r="T423" s="795">
        <f>IF(INDEX(Historical!$F$7:$F$1442,MATCH(B423,Historical!$B$7:$B$1449,0))=0,"n/a",((INDEX(Historical!$C$7:$C$1442,MATCH(B423,Historical!$B$7:$B$1449,0))/INDEX(Historical!$F$7:$F$1442,MATCH(B423,Historical!$B$7:$B$1449,0)))^(1/3)-1)*100)</f>
        <v>12.924323465723408</v>
      </c>
      <c r="U423" s="795">
        <f>IF(INDEX(Historical!$H$7:$H$1442,MATCH(B423,Historical!$B$7:$B$1449,0))=0,"n/a",((INDEX(Historical!$C$7:$C$1442,MATCH(B423,Historical!$B$7:$B$1449,0))/INDEX(Historical!$H$7:$H$1442,MATCH(B423,Historical!$B$7:$B$1449,0)))^(1/5)-1)*100)</f>
        <v>11.382417860287909</v>
      </c>
      <c r="V423" s="795">
        <f>IF(INDEX(Historical!$O$7:$O$1442,MATCH(B423,Historical!$B$7:$B$1449,0))=0,"n/a",((INDEX(Historical!$C$7:$C$1442,MATCH(B423,Historical!$B$7:$B$1449,0))/INDEX(Historical!$O$7:$O$1442,MATCH(B423,Historical!$B$7:$B$1449,0)))^(1/10)-1)*100)</f>
        <v>8.7920299324393056</v>
      </c>
      <c r="W423" s="796">
        <f>IF(OR(U423&lt;=0,U423="n/a",V423&lt;=0,V423="n/a"),"n/a",U423/V423)</f>
        <v>1.2946291070155527</v>
      </c>
      <c r="X423" s="797">
        <f>IF(OR(AJ423&lt;=0,AJ423="n/a",U423&lt;=0,U423="n/a"),"n/a",U423/AJ423)</f>
        <v>0.7639206617642893</v>
      </c>
      <c r="Y423" s="988"/>
      <c r="Z423" s="738">
        <f>IF(OR(AC423&lt;0.01,AC423="n/a"),"n/a",M423/AC423*100)</f>
        <v>33.928571428571423</v>
      </c>
      <c r="AA423" s="999">
        <f>IF(OR(AC423&lt;0.01,AC423="n/a"),"n/a",I423/AC423)</f>
        <v>14.357142857142854</v>
      </c>
      <c r="AB423" s="1000">
        <v>4</v>
      </c>
      <c r="AC423" s="978">
        <v>2.2400000000000002</v>
      </c>
      <c r="AD423" s="978" t="s">
        <v>137</v>
      </c>
      <c r="AE423" s="978">
        <v>0.56000000000000005</v>
      </c>
      <c r="AF423" s="978">
        <v>1.8</v>
      </c>
      <c r="AG423" s="978">
        <v>10.8</v>
      </c>
      <c r="AH423" s="978">
        <v>41.699999999999996</v>
      </c>
      <c r="AI423" s="978">
        <v>8.6</v>
      </c>
      <c r="AJ423" s="978">
        <v>14.899999999999999</v>
      </c>
      <c r="AK423" s="978" t="s">
        <v>137</v>
      </c>
      <c r="AL423" s="991">
        <v>91.01</v>
      </c>
      <c r="AM423" s="985">
        <v>0.6</v>
      </c>
      <c r="AN423" s="978">
        <v>0.13</v>
      </c>
      <c r="AO423" s="838">
        <f>IF(U423="n/a","n/a",IF(AA423&lt;0,"n/a",IF(AA423="n/a","n/a",J423+U423-AA423)))</f>
        <v>-0.61154091725295601</v>
      </c>
      <c r="AP423" s="839">
        <f>IF(U423="n/a","n/a",J423+U423)</f>
        <v>13.745601939889898</v>
      </c>
      <c r="AQ423" s="1001">
        <f>IF(OR(AC423&lt;0.01,AF423="n/a"),"n/a",(I423/SQRT(22.5*AC423*(I423/AF423))-1)*100)</f>
        <v>7.1714247629202976</v>
      </c>
      <c r="AR423" s="738">
        <f>INDEX(Historical!$C$7:$C$1442,MATCH(B423,Historical!$B$7:$B$1449,0))*IF(AH423="n/a",1.03,IF(AH423&lt;0,1.01,IF(AH423&gt;10,1.1,(1+AH423/100))))</f>
        <v>0.79200000000000004</v>
      </c>
      <c r="AS423" s="999">
        <f>IF($AI423="n/a",1.03*AR423,IF($AI423&lt;0,1.01*AR423,IF($AI423&gt;10,1.1*AR423,(1+$AI423/100)*AR423)))</f>
        <v>0.8601120000000001</v>
      </c>
      <c r="AT423" s="999">
        <f>IF($AK423="n/a",1.03*AS423,IF($AK423&lt;0,1.01*AS423,IF($AK423&gt;10,1.1*AS423,(1+$AK423/100)*AS423)))</f>
        <v>0.88591536000000015</v>
      </c>
      <c r="AU423" s="999">
        <f>IF($AK423="n/a",1.03*AT423,IF($AK423&lt;0,1.01*AT423,IF($AK423&gt;10,1.1*AT423,(1+$AK423/100)*AT423)))</f>
        <v>0.91249282080000016</v>
      </c>
      <c r="AV423" s="999">
        <f>IF($AK423="n/a",1.03*AU423,IF($AK423&lt;0,1.01*AU423,IF($AK423&gt;10,1.1*AU423,(1+$AK423/100)*AU423)))</f>
        <v>0.93986760542400016</v>
      </c>
      <c r="AW423" s="738">
        <f>SUM(AR423:AV423)</f>
        <v>4.3903877862240011</v>
      </c>
      <c r="AX423" s="846">
        <f>AW423/I423*100</f>
        <v>13.65170331537314</v>
      </c>
      <c r="AY423" s="1080">
        <v>-0.46</v>
      </c>
      <c r="AZ423" s="985">
        <v>46.18</v>
      </c>
      <c r="BA423" s="985">
        <v>-17.11</v>
      </c>
      <c r="BB423" s="985">
        <v>13.98</v>
      </c>
      <c r="BC423" s="985">
        <v>2.37</v>
      </c>
      <c r="BE423" s="700">
        <v>2013</v>
      </c>
      <c r="BF423" s="1013">
        <f>IF(BE423&gt;2008,0,IF(BE423&gt;2001,1,IF(BE423&gt;1990,2,IF(BE423&gt;1980,3,IF(BE423&gt;1973,4,IF(BE423&gt;1970,5,IF(BE423&gt;1960,6,IF(BE423&gt;1958,7,IF(BE423&gt;1953,8,9)))))))))</f>
        <v>0</v>
      </c>
      <c r="BG423" s="995">
        <v>6.2</v>
      </c>
    </row>
    <row r="424" spans="1:59" ht="11.25" customHeight="1" x14ac:dyDescent="0.2">
      <c r="A424" s="976" t="s">
        <v>1381</v>
      </c>
      <c r="B424" s="988" t="s">
        <v>1382</v>
      </c>
      <c r="C424" s="1070" t="s">
        <v>108</v>
      </c>
      <c r="D424" s="1070" t="s">
        <v>4401</v>
      </c>
      <c r="E424" s="828">
        <v>8</v>
      </c>
      <c r="F424" s="1148">
        <v>528</v>
      </c>
      <c r="G424" s="1148" t="s">
        <v>37</v>
      </c>
      <c r="H424" s="1148" t="s">
        <v>115</v>
      </c>
      <c r="I424" s="987">
        <v>16.47</v>
      </c>
      <c r="J424" s="738">
        <f>(M424/I424)*100</f>
        <v>4.1287188828172443</v>
      </c>
      <c r="K424" s="990">
        <v>0.17</v>
      </c>
      <c r="L424" s="1000">
        <v>4</v>
      </c>
      <c r="M424" s="729">
        <f>K424*L424</f>
        <v>0.68</v>
      </c>
      <c r="N424" s="983" t="s">
        <v>149</v>
      </c>
      <c r="O424" s="831">
        <v>0.12</v>
      </c>
      <c r="P424" s="973">
        <v>43339</v>
      </c>
      <c r="Q424" s="973">
        <v>43357</v>
      </c>
      <c r="R424" s="729">
        <f>(K424-O424)/O424*100</f>
        <v>41.666666666666679</v>
      </c>
      <c r="S424" s="795">
        <f>IF(INDEX(Historical!$D$7:$D$1442,MATCH(B424,Historical!$B$7:$B$1449,0))=0,"n/a",(INDEX(Historical!$C$7:$C$1442,MATCH(B424,Historical!$B$7:$B$1449,0))/INDEX(Historical!$D$7:$D$1442,MATCH(B424,Historical!$B$7:$B$1449,0))-1)*100)</f>
        <v>48.684210526315773</v>
      </c>
      <c r="T424" s="795">
        <f>IF(INDEX(Historical!$F$7:$F$1442,MATCH(B424,Historical!$B$7:$B$1449,0))=0,"n/a",((INDEX(Historical!$C$7:$C$1442,MATCH(B424,Historical!$B$7:$B$1449,0))/INDEX(Historical!$F$7:$F$1442,MATCH(B424,Historical!$B$7:$B$1449,0)))^(1/3)-1)*100)</f>
        <v>24.896465993489869</v>
      </c>
      <c r="U424" s="795">
        <f>IF(INDEX(Historical!$H$7:$H$1442,MATCH(B424,Historical!$B$7:$B$1449,0))=0,"n/a",((INDEX(Historical!$C$7:$C$1442,MATCH(B424,Historical!$B$7:$B$1449,0))/INDEX(Historical!$H$7:$H$1442,MATCH(B424,Historical!$B$7:$B$1449,0)))^(1/5)-1)*100)</f>
        <v>21.317093665166876</v>
      </c>
      <c r="V424" s="795">
        <f>IF(INDEX(Historical!$O$7:$O$1442,MATCH(B424,Historical!$B$7:$B$1449,0))=0,"n/a",((INDEX(Historical!$C$7:$C$1442,MATCH(B424,Historical!$B$7:$B$1449,0))/INDEX(Historical!$O$7:$O$1442,MATCH(B424,Historical!$B$7:$B$1449,0)))^(1/10)-1)*100)</f>
        <v>-5.5493731089956366</v>
      </c>
      <c r="W424" s="796" t="str">
        <f>IF(OR(U424&lt;=0,U424="n/a",V424&lt;=0,V424="n/a"),"n/a",U424/V424)</f>
        <v>n/a</v>
      </c>
      <c r="X424" s="797">
        <f>IF(OR(AJ424&lt;=0,AJ424="n/a",U424&lt;=0,U424="n/a"),"n/a",U424/AJ424)</f>
        <v>2.7684537227489447</v>
      </c>
      <c r="Y424" s="988"/>
      <c r="Z424" s="738">
        <f>IF(OR(AC424&lt;0.01,AC424="n/a"),"n/a",M424/AC424*100)</f>
        <v>40</v>
      </c>
      <c r="AA424" s="999">
        <f>IF(OR(AC424&lt;0.01,AC424="n/a"),"n/a",I424/AC424)</f>
        <v>9.6882352941176464</v>
      </c>
      <c r="AB424" s="1000">
        <v>12</v>
      </c>
      <c r="AC424" s="978">
        <v>1.7</v>
      </c>
      <c r="AD424" s="978">
        <v>1.42</v>
      </c>
      <c r="AE424" s="978">
        <v>3.46</v>
      </c>
      <c r="AF424" s="978">
        <v>1.24</v>
      </c>
      <c r="AG424" s="978">
        <v>10.100000000000001</v>
      </c>
      <c r="AH424" s="978">
        <v>56.399999999999991</v>
      </c>
      <c r="AI424" s="978">
        <v>8.6999999999999993</v>
      </c>
      <c r="AJ424" s="978">
        <v>7.7</v>
      </c>
      <c r="AK424" s="978">
        <v>6.8000000000000007</v>
      </c>
      <c r="AL424" s="991">
        <v>16860</v>
      </c>
      <c r="AM424" s="985">
        <v>0.2</v>
      </c>
      <c r="AN424" s="978">
        <v>1.01</v>
      </c>
      <c r="AO424" s="838">
        <f>IF(U424="n/a","n/a",IF(AA424&lt;0,"n/a",IF(AA424="n/a","n/a",J424+U424-AA424)))</f>
        <v>15.757577253866472</v>
      </c>
      <c r="AP424" s="839">
        <f>IF(U424="n/a","n/a",J424+U424)</f>
        <v>25.445812547984119</v>
      </c>
      <c r="AQ424" s="1001">
        <f>IF(OR(AC424&lt;0.01,AF424="n/a"),"n/a",(I424/SQRT(22.5*AC424*(I424/AF424))-1)*100)</f>
        <v>-26.929526362236722</v>
      </c>
      <c r="AR424" s="738">
        <f>INDEX(Historical!$C$7:$C$1442,MATCH(B424,Historical!$B$7:$B$1449,0))*IF(AH424="n/a",1.03,IF(AH424&lt;0,1.01,IF(AH424&gt;10,1.1,(1+AH424/100))))</f>
        <v>0.62149999999999994</v>
      </c>
      <c r="AS424" s="999">
        <f>IF($AI424="n/a",1.03*AR424,IF($AI424&lt;0,1.01*AR424,IF($AI424&gt;10,1.1*AR424,(1+$AI424/100)*AR424)))</f>
        <v>0.67557049999999996</v>
      </c>
      <c r="AT424" s="999">
        <f>IF($AK424="n/a",1.03*AS424,IF($AK424&lt;0,1.01*AS424,IF($AK424&gt;10,1.1*AS424,(1+$AK424/100)*AS424)))</f>
        <v>0.72150929399999997</v>
      </c>
      <c r="AU424" s="999">
        <f>IF($AK424="n/a",1.03*AT424,IF($AK424&lt;0,1.01*AT424,IF($AK424&gt;10,1.1*AT424,(1+$AK424/100)*AT424)))</f>
        <v>0.77057192599199997</v>
      </c>
      <c r="AV424" s="999">
        <f>IF($AK424="n/a",1.03*AU424,IF($AK424&lt;0,1.01*AU424,IF($AK424&gt;10,1.1*AU424,(1+$AK424/100)*AU424)))</f>
        <v>0.82297081695945606</v>
      </c>
      <c r="AW424" s="738">
        <f>SUM(AR424:AV424)</f>
        <v>3.612122536951456</v>
      </c>
      <c r="AX424" s="846">
        <f>AW424/I424*100</f>
        <v>21.931527243178241</v>
      </c>
      <c r="AY424" s="1080">
        <v>1.21</v>
      </c>
      <c r="AZ424" s="985">
        <v>20.62</v>
      </c>
      <c r="BA424" s="985">
        <v>-26.47</v>
      </c>
      <c r="BB424" s="985">
        <v>0.59</v>
      </c>
      <c r="BC424" s="985">
        <v>-13.889999999999999</v>
      </c>
      <c r="BE424" s="700">
        <v>2011</v>
      </c>
      <c r="BF424" s="1013">
        <f>IF(BE424&gt;2008,0,IF(BE424&gt;2001,1,IF(BE424&gt;1990,2,IF(BE424&gt;1980,3,IF(BE424&gt;1973,4,IF(BE424&gt;1970,5,IF(BE424&gt;1960,6,IF(BE424&gt;1958,7,IF(BE424&gt;1953,8,9)))))))))</f>
        <v>0</v>
      </c>
      <c r="BG424" s="995">
        <v>1</v>
      </c>
    </row>
    <row r="425" spans="1:59" s="874" customFormat="1" ht="11.25" customHeight="1" x14ac:dyDescent="0.2">
      <c r="A425" s="853" t="s">
        <v>1393</v>
      </c>
      <c r="B425" s="882" t="s">
        <v>1394</v>
      </c>
      <c r="C425" s="1070" t="s">
        <v>128</v>
      </c>
      <c r="D425" s="1070" t="s">
        <v>4389</v>
      </c>
      <c r="E425" s="1096">
        <v>6</v>
      </c>
      <c r="F425" s="1148">
        <v>680</v>
      </c>
      <c r="G425" s="1272" t="s">
        <v>115</v>
      </c>
      <c r="H425" s="1272" t="s">
        <v>115</v>
      </c>
      <c r="I425" s="855">
        <v>48.06</v>
      </c>
      <c r="J425" s="856">
        <f>(M425/I425)*100</f>
        <v>5.2018310445276734</v>
      </c>
      <c r="K425" s="857">
        <v>0.625</v>
      </c>
      <c r="L425" s="858">
        <v>4</v>
      </c>
      <c r="M425" s="859">
        <f>K425*L425</f>
        <v>2.5</v>
      </c>
      <c r="N425" s="860" t="s">
        <v>149</v>
      </c>
      <c r="O425" s="861">
        <v>0.6</v>
      </c>
      <c r="P425" s="883">
        <v>42963</v>
      </c>
      <c r="Q425" s="883">
        <v>42993</v>
      </c>
      <c r="R425" s="859">
        <f>(K425-O425)/O425*100</f>
        <v>4.1666666666666705</v>
      </c>
      <c r="S425" s="795">
        <f>IF(INDEX(Historical!$D$7:$D$1442,MATCH(B425,Historical!$B$7:$B$1449,0))=0,"n/a",(INDEX(Historical!$C$7:$C$1442,MATCH(B425,Historical!$B$7:$B$1449,0))/INDEX(Historical!$D$7:$D$1442,MATCH(B425,Historical!$B$7:$B$1449,0))-1)*100)</f>
        <v>2.0408163265306145</v>
      </c>
      <c r="T425" s="795">
        <f>IF(INDEX(Historical!$F$7:$F$1442,MATCH(B425,Historical!$B$7:$B$1449,0))=0,"n/a",((INDEX(Historical!$C$7:$C$1442,MATCH(B425,Historical!$B$7:$B$1449,0))/INDEX(Historical!$F$7:$F$1442,MATCH(B425,Historical!$B$7:$B$1449,0)))^(1/3)-1)*100)</f>
        <v>3.9608921504417527</v>
      </c>
      <c r="U425" s="795">
        <f>IF(INDEX(Historical!$H$7:$H$1442,MATCH(B425,Historical!$B$7:$B$1449,0))=0,"n/a",((INDEX(Historical!$C$7:$C$1442,MATCH(B425,Historical!$B$7:$B$1449,0))/INDEX(Historical!$H$7:$H$1442,MATCH(B425,Historical!$B$7:$B$1449,0)))^(1/5)-1)*100)</f>
        <v>4.3044881510632793</v>
      </c>
      <c r="V425" s="795">
        <f>IF(INDEX(Historical!$O$7:$O$1442,MATCH(B425,Historical!$B$7:$B$1449,0))=0,"n/a",((INDEX(Historical!$C$7:$C$1442,MATCH(B425,Historical!$B$7:$B$1449,0))/INDEX(Historical!$O$7:$O$1442,MATCH(B425,Historical!$B$7:$B$1449,0)))^(1/10)-1)*100)</f>
        <v>11.132753692303377</v>
      </c>
      <c r="W425" s="863">
        <f>IF(OR(U425&lt;=0,U425="n/a",V425&lt;=0,V425="n/a"),"n/a",U425/V425)</f>
        <v>0.38665080267060836</v>
      </c>
      <c r="X425" s="864">
        <f>IF(OR(AJ425&lt;=0,AJ425="n/a",U425&lt;=0,U425="n/a"),"n/a",U425/AJ425)</f>
        <v>0.1349369326352125</v>
      </c>
      <c r="Y425" s="1079" t="s">
        <v>4457</v>
      </c>
      <c r="Z425" s="856">
        <f>IF(OR(AC425&lt;0.01,AC425="n/a"),"n/a",M425/AC425*100)</f>
        <v>88.652482269503551</v>
      </c>
      <c r="AA425" s="866">
        <f>IF(OR(AC425&lt;0.01,AC425="n/a"),"n/a",I425/AC425)</f>
        <v>17.042553191489365</v>
      </c>
      <c r="AB425" s="858">
        <v>12</v>
      </c>
      <c r="AC425" s="867">
        <v>2.82</v>
      </c>
      <c r="AD425" s="867">
        <v>3.03</v>
      </c>
      <c r="AE425" s="867">
        <v>2.2200000000000002</v>
      </c>
      <c r="AF425" s="867">
        <v>0.9</v>
      </c>
      <c r="AG425" s="867">
        <v>15.8</v>
      </c>
      <c r="AH425" s="867">
        <v>15.7</v>
      </c>
      <c r="AI425" s="867">
        <v>2.6100000000000003</v>
      </c>
      <c r="AJ425" s="867">
        <v>31.900000000000002</v>
      </c>
      <c r="AK425" s="867">
        <v>5.62</v>
      </c>
      <c r="AL425" s="868">
        <v>58340</v>
      </c>
      <c r="AM425" s="869">
        <v>0.11</v>
      </c>
      <c r="AN425" s="867">
        <v>0.5</v>
      </c>
      <c r="AO425" s="870">
        <f>IF(U425="n/a","n/a",IF(AA425&lt;0,"n/a",IF(AA425="n/a","n/a",J425+U425-AA425)))</f>
        <v>-7.5362339958984119</v>
      </c>
      <c r="AP425" s="871">
        <f>IF(U425="n/a","n/a",J425+U425)</f>
        <v>9.5063191955909527</v>
      </c>
      <c r="AQ425" s="872">
        <f>IF(OR(AC425&lt;0.01,AF425="n/a"),"n/a",(I425/SQRT(22.5*AC425*(I425/AF425))-1)*100)</f>
        <v>-17.434745342875946</v>
      </c>
      <c r="AR425" s="738">
        <f>INDEX(Historical!$C$7:$C$1442,MATCH(B425,Historical!$B$7:$B$1449,0))*IF(AH425="n/a",1.03,IF(AH425&lt;0,1.01,IF(AH425&gt;10,1.1,(1+AH425/100))))</f>
        <v>2.75</v>
      </c>
      <c r="AS425" s="866">
        <f>IF($AI425="n/a",1.03*AR425,IF($AI425&lt;0,1.01*AR425,IF($AI425&gt;10,1.1*AR425,(1+$AI425/100)*AR425)))</f>
        <v>2.8217750000000001</v>
      </c>
      <c r="AT425" s="866">
        <f>IF($AK425="n/a",1.03*AS425,IF($AK425&lt;0,1.01*AS425,IF($AK425&gt;10,1.1*AS425,(1+$AK425/100)*AS425)))</f>
        <v>2.9803587550000001</v>
      </c>
      <c r="AU425" s="866">
        <f>IF($AK425="n/a",1.03*AT425,IF($AK425&lt;0,1.01*AT425,IF($AK425&gt;10,1.1*AT425,(1+$AK425/100)*AT425)))</f>
        <v>3.1478549170310002</v>
      </c>
      <c r="AV425" s="866">
        <f>IF($AK425="n/a",1.03*AU425,IF($AK425&lt;0,1.01*AU425,IF($AK425&gt;10,1.1*AU425,(1+$AK425/100)*AU425)))</f>
        <v>3.3247643633681423</v>
      </c>
      <c r="AW425" s="856">
        <f>SUM(AR425:AV425)</f>
        <v>15.024753035399144</v>
      </c>
      <c r="AX425" s="873">
        <f>AW425/I425*100</f>
        <v>31.262490710360265</v>
      </c>
      <c r="AY425" s="1081">
        <v>0.8</v>
      </c>
      <c r="AZ425" s="869">
        <v>15.53</v>
      </c>
      <c r="BA425" s="869">
        <v>-39.129999999999995</v>
      </c>
      <c r="BB425" s="869">
        <v>1.39</v>
      </c>
      <c r="BC425" s="869">
        <v>-13.700000000000001</v>
      </c>
      <c r="BD425" s="1033"/>
      <c r="BE425" s="700">
        <v>2014</v>
      </c>
      <c r="BF425" s="1013">
        <f>IF(BE425&gt;2008,0,IF(BE425&gt;2001,1,IF(BE425&gt;1990,2,IF(BE425&gt;1980,3,IF(BE425&gt;1973,4,IF(BE425&gt;1970,5,IF(BE425&gt;1960,6,IF(BE425&gt;1958,7,IF(BE425&gt;1953,8,9)))))))))</f>
        <v>0</v>
      </c>
      <c r="BG425" s="931">
        <v>8.6</v>
      </c>
    </row>
    <row r="426" spans="1:59" ht="11.25" customHeight="1" x14ac:dyDescent="0.2">
      <c r="A426" s="976" t="s">
        <v>1383</v>
      </c>
      <c r="B426" s="988" t="s">
        <v>1384</v>
      </c>
      <c r="C426" s="1070" t="s">
        <v>4381</v>
      </c>
      <c r="D426" s="1070" t="s">
        <v>4382</v>
      </c>
      <c r="E426" s="828">
        <v>8</v>
      </c>
      <c r="F426" s="1148">
        <v>452</v>
      </c>
      <c r="G426" s="1088" t="s">
        <v>115</v>
      </c>
      <c r="H426" s="1088" t="s">
        <v>115</v>
      </c>
      <c r="I426" s="987">
        <v>17.010000000000002</v>
      </c>
      <c r="J426" s="738">
        <f>(M426/I426)*100</f>
        <v>6.5843621399176957</v>
      </c>
      <c r="K426" s="990">
        <v>0.28000000000000003</v>
      </c>
      <c r="L426" s="1000">
        <v>4</v>
      </c>
      <c r="M426" s="729">
        <f>K426*L426</f>
        <v>1.1200000000000001</v>
      </c>
      <c r="N426" s="983" t="s">
        <v>220</v>
      </c>
      <c r="O426" s="831">
        <v>0.27</v>
      </c>
      <c r="P426" s="979">
        <v>43098</v>
      </c>
      <c r="Q426" s="979">
        <v>43116</v>
      </c>
      <c r="R426" s="729">
        <f>(K426-O426)/O426*100</f>
        <v>3.7037037037037068</v>
      </c>
      <c r="S426" s="795">
        <f>IF(INDEX(Historical!$D$7:$D$1442,MATCH(B426,Historical!$B$7:$B$1449,0))=0,"n/a",(INDEX(Historical!$C$7:$C$1442,MATCH(B426,Historical!$B$7:$B$1449,0))/INDEX(Historical!$D$7:$D$1442,MATCH(B426,Historical!$B$7:$B$1449,0))-1)*100)</f>
        <v>3.7037037037036979</v>
      </c>
      <c r="T426" s="795">
        <f>IF(INDEX(Historical!$F$7:$F$1442,MATCH(B426,Historical!$B$7:$B$1449,0))=0,"n/a",((INDEX(Historical!$C$7:$C$1442,MATCH(B426,Historical!$B$7:$B$1449,0))/INDEX(Historical!$F$7:$F$1442,MATCH(B426,Historical!$B$7:$B$1449,0)))^(1/3)-1)*100)</f>
        <v>5.2726599609396629</v>
      </c>
      <c r="U426" s="795">
        <f>IF(INDEX(Historical!$H$7:$H$1442,MATCH(B426,Historical!$B$7:$B$1449,0))=0,"n/a",((INDEX(Historical!$C$7:$C$1442,MATCH(B426,Historical!$B$7:$B$1449,0))/INDEX(Historical!$H$7:$H$1442,MATCH(B426,Historical!$B$7:$B$1449,0)))^(1/5)-1)*100)</f>
        <v>5.9223841048812176</v>
      </c>
      <c r="V426" s="795">
        <f>IF(INDEX(Historical!$O$7:$O$1442,MATCH(B426,Historical!$B$7:$B$1449,0))=0,"n/a",((INDEX(Historical!$C$7:$C$1442,MATCH(B426,Historical!$B$7:$B$1449,0))/INDEX(Historical!$O$7:$O$1442,MATCH(B426,Historical!$B$7:$B$1449,0)))^(1/10)-1)*100)</f>
        <v>-3.7418706543626667</v>
      </c>
      <c r="W426" s="796" t="str">
        <f>IF(OR(U426&lt;=0,U426="n/a",V426&lt;=0,V426="n/a"),"n/a",U426/V426)</f>
        <v>n/a</v>
      </c>
      <c r="X426" s="797">
        <f>IF(OR(AJ426&lt;=0,AJ426="n/a",U426&lt;=0,U426="n/a"),"n/a",U426/AJ426)</f>
        <v>0.19104464854455541</v>
      </c>
      <c r="Y426" s="749"/>
      <c r="Z426" s="738">
        <f>IF(OR(AC426&lt;0.01,AC426="n/a"),"n/a",M426/AC426*100)</f>
        <v>211.32075471698113</v>
      </c>
      <c r="AA426" s="999">
        <f>IF(OR(AC426&lt;0.01,AC426="n/a"),"n/a",I426/AC426)</f>
        <v>32.094339622641513</v>
      </c>
      <c r="AB426" s="1000">
        <v>12</v>
      </c>
      <c r="AC426" s="978">
        <v>0.53</v>
      </c>
      <c r="AD426" s="978">
        <v>7</v>
      </c>
      <c r="AE426" s="978">
        <v>5.89</v>
      </c>
      <c r="AF426" s="978">
        <v>1.33</v>
      </c>
      <c r="AG426" s="978">
        <v>9.1</v>
      </c>
      <c r="AH426" s="978">
        <v>12.8</v>
      </c>
      <c r="AI426" s="978">
        <v>-37.299999999999997</v>
      </c>
      <c r="AJ426" s="978">
        <v>31</v>
      </c>
      <c r="AK426" s="978">
        <v>4.5999999999999996</v>
      </c>
      <c r="AL426" s="991">
        <v>7040</v>
      </c>
      <c r="AM426" s="985">
        <v>0.1</v>
      </c>
      <c r="AN426" s="978">
        <v>0.91</v>
      </c>
      <c r="AO426" s="838">
        <f>IF(U426="n/a","n/a",IF(AA426&lt;0,"n/a",IF(AA426="n/a","n/a",J426+U426-AA426)))</f>
        <v>-19.587593377842602</v>
      </c>
      <c r="AP426" s="839">
        <f>IF(U426="n/a","n/a",J426+U426)</f>
        <v>12.506746244798913</v>
      </c>
      <c r="AQ426" s="1001">
        <f>IF(OR(AC426&lt;0.01,AF426="n/a"),"n/a",(I426/SQRT(22.5*AC426*(I426/AF426))-1)*100)</f>
        <v>37.736417677813108</v>
      </c>
      <c r="AR426" s="738">
        <f>INDEX(Historical!$C$7:$C$1442,MATCH(B426,Historical!$B$7:$B$1449,0))*IF(AH426="n/a",1.03,IF(AH426&lt;0,1.01,IF(AH426&gt;10,1.1,(1+AH426/100))))</f>
        <v>1.2320000000000002</v>
      </c>
      <c r="AS426" s="999">
        <f>IF($AI426="n/a",1.03*AR426,IF($AI426&lt;0,1.01*AR426,IF($AI426&gt;10,1.1*AR426,(1+$AI426/100)*AR426)))</f>
        <v>1.2443200000000003</v>
      </c>
      <c r="AT426" s="999">
        <f>IF($AK426="n/a",1.03*AS426,IF($AK426&lt;0,1.01*AS426,IF($AK426&gt;10,1.1*AS426,(1+$AK426/100)*AS426)))</f>
        <v>1.3015587200000003</v>
      </c>
      <c r="AU426" s="999">
        <f>IF($AK426="n/a",1.03*AT426,IF($AK426&lt;0,1.01*AT426,IF($AK426&gt;10,1.1*AT426,(1+$AK426/100)*AT426)))</f>
        <v>1.3614304211200003</v>
      </c>
      <c r="AV426" s="999">
        <f>IF($AK426="n/a",1.03*AU426,IF($AK426&lt;0,1.01*AU426,IF($AK426&gt;10,1.1*AU426,(1+$AK426/100)*AU426)))</f>
        <v>1.4240562204915204</v>
      </c>
      <c r="AW426" s="738">
        <f>SUM(AR426:AV426)</f>
        <v>6.5633653616115213</v>
      </c>
      <c r="AX426" s="846">
        <f>AW426/I426*100</f>
        <v>38.585334283430456</v>
      </c>
      <c r="AY426" s="1080">
        <v>0.62</v>
      </c>
      <c r="AZ426" s="985">
        <v>29.26</v>
      </c>
      <c r="BA426" s="985">
        <v>-5.29</v>
      </c>
      <c r="BB426" s="985">
        <v>7.2700000000000005</v>
      </c>
      <c r="BC426" s="985">
        <v>6.6000000000000005</v>
      </c>
      <c r="BE426" s="700">
        <v>2011</v>
      </c>
      <c r="BF426" s="1013">
        <f>IF(BE426&gt;2008,0,IF(BE426&gt;2001,1,IF(BE426&gt;1990,2,IF(BE426&gt;1980,3,IF(BE426&gt;1973,4,IF(BE426&gt;1970,5,IF(BE426&gt;1960,6,IF(BE426&gt;1958,7,IF(BE426&gt;1953,8,9)))))))))</f>
        <v>0</v>
      </c>
      <c r="BG426" s="995">
        <v>4.3</v>
      </c>
    </row>
    <row r="427" spans="1:59" ht="11.25" customHeight="1" x14ac:dyDescent="0.2">
      <c r="A427" s="984" t="s">
        <v>1385</v>
      </c>
      <c r="B427" s="988" t="s">
        <v>1386</v>
      </c>
      <c r="C427" s="1070" t="s">
        <v>108</v>
      </c>
      <c r="D427" s="1070" t="s">
        <v>118</v>
      </c>
      <c r="E427" s="828">
        <v>8</v>
      </c>
      <c r="F427" s="1148">
        <v>460</v>
      </c>
      <c r="G427" s="1273" t="s">
        <v>106</v>
      </c>
      <c r="H427" s="1273" t="s">
        <v>106</v>
      </c>
      <c r="I427" s="987">
        <v>16.45</v>
      </c>
      <c r="J427" s="738">
        <f>(M427/I427)*100</f>
        <v>2.4316109422492405</v>
      </c>
      <c r="K427" s="990">
        <v>0.1</v>
      </c>
      <c r="L427" s="1000">
        <v>4</v>
      </c>
      <c r="M427" s="729">
        <f>K427*L427</f>
        <v>0.4</v>
      </c>
      <c r="N427" s="983" t="s">
        <v>149</v>
      </c>
      <c r="O427" s="831">
        <v>0.08</v>
      </c>
      <c r="P427" s="694">
        <v>43158</v>
      </c>
      <c r="Q427" s="694">
        <v>43174</v>
      </c>
      <c r="R427" s="729">
        <f>(K427-O427)/O427*100</f>
        <v>25.000000000000007</v>
      </c>
      <c r="S427" s="795">
        <f>IF(INDEX(Historical!$D$7:$D$1442,MATCH(B427,Historical!$B$7:$B$1449,0))=0,"n/a",(INDEX(Historical!$C$7:$C$1442,MATCH(B427,Historical!$B$7:$B$1449,0))/INDEX(Historical!$D$7:$D$1442,MATCH(B427,Historical!$B$7:$B$1449,0))-1)*100)</f>
        <v>32.231404958677686</v>
      </c>
      <c r="T427" s="795">
        <f>IF(INDEX(Historical!$F$7:$F$1442,MATCH(B427,Historical!$B$7:$B$1449,0))=0,"n/a",((INDEX(Historical!$C$7:$C$1442,MATCH(B427,Historical!$B$7:$B$1449,0))/INDEX(Historical!$F$7:$F$1442,MATCH(B427,Historical!$B$7:$B$1449,0)))^(1/3)-1)*100)</f>
        <v>23.47158379972165</v>
      </c>
      <c r="U427" s="795">
        <f>IF(INDEX(Historical!$H$7:$H$1442,MATCH(B427,Historical!$B$7:$B$1449,0))=0,"n/a",((INDEX(Historical!$C$7:$C$1442,MATCH(B427,Historical!$B$7:$B$1449,0))/INDEX(Historical!$H$7:$H$1442,MATCH(B427,Historical!$B$7:$B$1449,0)))^(1/5)-1)*100)</f>
        <v>20.112443398143132</v>
      </c>
      <c r="V427" s="795" t="str">
        <f>IF(INDEX(Historical!$O$7:$O$1442,MATCH(B427,Historical!$B$7:$B$1449,0))=0,"n/a",((INDEX(Historical!$C$7:$C$1442,MATCH(B427,Historical!$B$7:$B$1449,0))/INDEX(Historical!$O$7:$O$1442,MATCH(B427,Historical!$B$7:$B$1449,0)))^(1/10)-1)*100)</f>
        <v>n/a</v>
      </c>
      <c r="W427" s="796" t="str">
        <f>IF(OR(U427&lt;=0,U427="n/a",V427&lt;=0,V427="n/a"),"n/a",U427/V427)</f>
        <v>n/a</v>
      </c>
      <c r="X427" s="797">
        <f>IF(OR(AJ427&lt;=0,AJ427="n/a",U427&lt;=0,U427="n/a"),"n/a",U427/AJ427)</f>
        <v>0.56654770135614452</v>
      </c>
      <c r="Y427" s="752"/>
      <c r="Z427" s="738">
        <f>IF(OR(AC427&lt;0.01,AC427="n/a"),"n/a",M427/AC427*100)</f>
        <v>78.431372549019613</v>
      </c>
      <c r="AA427" s="999">
        <f>IF(OR(AC427&lt;0.01,AC427="n/a"),"n/a",I427/AC427)</f>
        <v>32.254901960784309</v>
      </c>
      <c r="AB427" s="1000">
        <v>12</v>
      </c>
      <c r="AC427" s="978">
        <v>0.51</v>
      </c>
      <c r="AD427" s="978" t="s">
        <v>137</v>
      </c>
      <c r="AE427" s="978">
        <v>1.53</v>
      </c>
      <c r="AF427" s="978">
        <v>1.92</v>
      </c>
      <c r="AG427" s="978">
        <v>6.5</v>
      </c>
      <c r="AH427" s="978">
        <v>-20.599999999999998</v>
      </c>
      <c r="AI427" s="978">
        <v>116.41999999999999</v>
      </c>
      <c r="AJ427" s="978">
        <v>35.5</v>
      </c>
      <c r="AK427" s="978" t="s">
        <v>137</v>
      </c>
      <c r="AL427" s="991">
        <v>168.28</v>
      </c>
      <c r="AM427" s="985">
        <v>8.6</v>
      </c>
      <c r="AN427" s="978">
        <v>0.32</v>
      </c>
      <c r="AO427" s="838">
        <f>IF(U427="n/a","n/a",IF(AA427&lt;0,"n/a",IF(AA427="n/a","n/a",J427+U427-AA427)))</f>
        <v>-9.7108476203919381</v>
      </c>
      <c r="AP427" s="839">
        <f>IF(U427="n/a","n/a",J427+U427)</f>
        <v>22.544054340392371</v>
      </c>
      <c r="AQ427" s="1001">
        <f>IF(OR(AC427&lt;0.01,AF427="n/a"),"n/a",(I427/SQRT(22.5*AC427*(I427/AF427))-1)*100)</f>
        <v>65.90413800305268</v>
      </c>
      <c r="AR427" s="738">
        <f>INDEX(Historical!$C$7:$C$1442,MATCH(B427,Historical!$B$7:$B$1449,0))*IF(AH427="n/a",1.03,IF(AH427&lt;0,1.01,IF(AH427&gt;10,1.1,(1+AH427/100))))</f>
        <v>0.40400000000000003</v>
      </c>
      <c r="AS427" s="999">
        <f>IF($AI427="n/a",1.03*AR427,IF($AI427&lt;0,1.01*AR427,IF($AI427&gt;10,1.1*AR427,(1+$AI427/100)*AR427)))</f>
        <v>0.44440000000000007</v>
      </c>
      <c r="AT427" s="999">
        <f>IF($AK427="n/a",1.03*AS427,IF($AK427&lt;0,1.01*AS427,IF($AK427&gt;10,1.1*AS427,(1+$AK427/100)*AS427)))</f>
        <v>0.45773200000000008</v>
      </c>
      <c r="AU427" s="999">
        <f>IF($AK427="n/a",1.03*AT427,IF($AK427&lt;0,1.01*AT427,IF($AK427&gt;10,1.1*AT427,(1+$AK427/100)*AT427)))</f>
        <v>0.47146396000000007</v>
      </c>
      <c r="AV427" s="999">
        <f>IF($AK427="n/a",1.03*AU427,IF($AK427&lt;0,1.01*AU427,IF($AK427&gt;10,1.1*AU427,(1+$AK427/100)*AU427)))</f>
        <v>0.48560787880000006</v>
      </c>
      <c r="AW427" s="738">
        <f>SUM(AR427:AV427)</f>
        <v>2.2632038388000004</v>
      </c>
      <c r="AX427" s="846">
        <f>AW427/I427*100</f>
        <v>13.758078047416417</v>
      </c>
      <c r="AY427" s="1080">
        <v>0.57999999999999996</v>
      </c>
      <c r="AZ427" s="985">
        <v>24.57</v>
      </c>
      <c r="BA427" s="985">
        <v>-22.95</v>
      </c>
      <c r="BB427" s="985">
        <v>2.16</v>
      </c>
      <c r="BC427" s="985">
        <v>-3.8899999999999997</v>
      </c>
      <c r="BE427" s="700">
        <v>2011</v>
      </c>
      <c r="BF427" s="1013">
        <f>IF(BE427&gt;2008,0,IF(BE427&gt;2001,1,IF(BE427&gt;1990,2,IF(BE427&gt;1980,3,IF(BE427&gt;1973,4,IF(BE427&gt;1970,5,IF(BE427&gt;1960,6,IF(BE427&gt;1958,7,IF(BE427&gt;1953,8,9)))))))))</f>
        <v>0</v>
      </c>
      <c r="BG427" s="995">
        <v>2.2999999999999998</v>
      </c>
    </row>
    <row r="428" spans="1:59" ht="11.25" customHeight="1" x14ac:dyDescent="0.2">
      <c r="A428" s="976" t="s">
        <v>1389</v>
      </c>
      <c r="B428" s="988" t="s">
        <v>1390</v>
      </c>
      <c r="C428" s="1070" t="s">
        <v>4252</v>
      </c>
      <c r="D428" s="1070" t="s">
        <v>4388</v>
      </c>
      <c r="E428" s="828">
        <v>9</v>
      </c>
      <c r="F428" s="1148">
        <v>371</v>
      </c>
      <c r="G428" s="1148" t="s">
        <v>106</v>
      </c>
      <c r="H428" s="1148" t="s">
        <v>106</v>
      </c>
      <c r="I428" s="987">
        <v>106.57</v>
      </c>
      <c r="J428" s="738">
        <f>(M428/I428)*100</f>
        <v>2.8150511400957119</v>
      </c>
      <c r="K428" s="990">
        <v>0.75</v>
      </c>
      <c r="L428" s="1000">
        <v>4</v>
      </c>
      <c r="M428" s="729">
        <f>K428*L428</f>
        <v>3</v>
      </c>
      <c r="N428" s="983" t="s">
        <v>119</v>
      </c>
      <c r="O428" s="831">
        <v>0.59</v>
      </c>
      <c r="P428" s="973">
        <v>43234</v>
      </c>
      <c r="Q428" s="973">
        <v>43252</v>
      </c>
      <c r="R428" s="729">
        <f>(K428-O428)/O428*100</f>
        <v>27.118644067796616</v>
      </c>
      <c r="S428" s="795">
        <f>IF(INDEX(Historical!$D$7:$D$1442,MATCH(B428,Historical!$B$7:$B$1449,0))=0,"n/a",(INDEX(Historical!$C$7:$C$1442,MATCH(B428,Historical!$B$7:$B$1449,0))/INDEX(Historical!$D$7:$D$1442,MATCH(B428,Historical!$B$7:$B$1449,0))-1)*100)</f>
        <v>25.663716814159287</v>
      </c>
      <c r="T428" s="795">
        <f>IF(INDEX(Historical!$F$7:$F$1442,MATCH(B428,Historical!$B$7:$B$1449,0))=0,"n/a",((INDEX(Historical!$C$7:$C$1442,MATCH(B428,Historical!$B$7:$B$1449,0))/INDEX(Historical!$F$7:$F$1442,MATCH(B428,Historical!$B$7:$B$1449,0)))^(1/3)-1)*100)</f>
        <v>11.659597378386465</v>
      </c>
      <c r="U428" s="795">
        <f>IF(INDEX(Historical!$H$7:$H$1442,MATCH(B428,Historical!$B$7:$B$1449,0))=0,"n/a",((INDEX(Historical!$C$7:$C$1442,MATCH(B428,Historical!$B$7:$B$1449,0))/INDEX(Historical!$H$7:$H$1442,MATCH(B428,Historical!$B$7:$B$1449,0)))^(1/5)-1)*100)</f>
        <v>10.808706108221555</v>
      </c>
      <c r="V428" s="795">
        <f>IF(INDEX(Historical!$O$7:$O$1442,MATCH(B428,Historical!$B$7:$B$1449,0))=0,"n/a",((INDEX(Historical!$C$7:$C$1442,MATCH(B428,Historical!$B$7:$B$1449,0))/INDEX(Historical!$O$7:$O$1442,MATCH(B428,Historical!$B$7:$B$1449,0)))^(1/10)-1)*100)</f>
        <v>16.819867405851795</v>
      </c>
      <c r="W428" s="796">
        <f>IF(OR(U428&lt;=0,U428="n/a",V428&lt;=0,V428="n/a"),"n/a",U428/V428)</f>
        <v>0.64261541707879943</v>
      </c>
      <c r="X428" s="797">
        <f>IF(OR(AJ428&lt;=0,AJ428="n/a",U428&lt;=0,U428="n/a"),"n/a",U428/AJ428)</f>
        <v>0.5749311759692316</v>
      </c>
      <c r="Y428" s="752"/>
      <c r="Z428" s="738">
        <f>IF(OR(AC428&lt;0.01,AC428="n/a"),"n/a",M428/AC428*100)</f>
        <v>35.377358490566039</v>
      </c>
      <c r="AA428" s="999">
        <f>IF(OR(AC428&lt;0.01,AC428="n/a"),"n/a",I428/AC428)</f>
        <v>12.567216981132074</v>
      </c>
      <c r="AB428" s="1000">
        <v>6</v>
      </c>
      <c r="AC428" s="978">
        <v>8.48</v>
      </c>
      <c r="AD428" s="978">
        <v>1.81</v>
      </c>
      <c r="AE428" s="978">
        <v>3.98</v>
      </c>
      <c r="AF428" s="978">
        <v>10.55</v>
      </c>
      <c r="AG428" s="980">
        <v>63.4</v>
      </c>
      <c r="AH428" s="978">
        <v>28.9</v>
      </c>
      <c r="AI428" s="978">
        <v>1.72</v>
      </c>
      <c r="AJ428" s="978">
        <v>18.8</v>
      </c>
      <c r="AK428" s="978">
        <v>6.9500000000000011</v>
      </c>
      <c r="AL428" s="991">
        <v>16540</v>
      </c>
      <c r="AM428" s="985">
        <v>0.3</v>
      </c>
      <c r="AN428" s="980">
        <v>0</v>
      </c>
      <c r="AO428" s="838">
        <f>IF(U428="n/a","n/a",IF(AA428&lt;0,"n/a",IF(AA428="n/a","n/a",J428+U428-AA428)))</f>
        <v>1.0565402671851931</v>
      </c>
      <c r="AP428" s="839">
        <f>IF(U428="n/a","n/a",J428+U428)</f>
        <v>13.623757248317267</v>
      </c>
      <c r="AQ428" s="1001">
        <f>IF(OR(AC428&lt;0.01,AF428="n/a"),"n/a",(I428/SQRT(22.5*AC428*(I428/AF428))-1)*100)</f>
        <v>142.74736675623475</v>
      </c>
      <c r="AR428" s="738">
        <f>INDEX(Historical!$C$7:$C$1442,MATCH(B428,Historical!$B$7:$B$1449,0))*IF(AH428="n/a",1.03,IF(AH428&lt;0,1.01,IF(AH428&gt;10,1.1,(1+AH428/100))))</f>
        <v>3.1240000000000001</v>
      </c>
      <c r="AS428" s="999">
        <f>IF($AI428="n/a",1.03*AR428,IF($AI428&lt;0,1.01*AR428,IF($AI428&gt;10,1.1*AR428,(1+$AI428/100)*AR428)))</f>
        <v>3.1777328000000002</v>
      </c>
      <c r="AT428" s="999">
        <f>IF($AK428="n/a",1.03*AS428,IF($AK428&lt;0,1.01*AS428,IF($AK428&gt;10,1.1*AS428,(1+$AK428/100)*AS428)))</f>
        <v>3.3985852296000005</v>
      </c>
      <c r="AU428" s="999">
        <f>IF($AK428="n/a",1.03*AT428,IF($AK428&lt;0,1.01*AT428,IF($AK428&gt;10,1.1*AT428,(1+$AK428/100)*AT428)))</f>
        <v>3.6347869030572011</v>
      </c>
      <c r="AV428" s="999">
        <f>IF($AK428="n/a",1.03*AU428,IF($AK428&lt;0,1.01*AU428,IF($AK428&gt;10,1.1*AU428,(1+$AK428/100)*AU428)))</f>
        <v>3.887404592819677</v>
      </c>
      <c r="AW428" s="738">
        <f>SUM(AR428:AV428)</f>
        <v>17.222509525476877</v>
      </c>
      <c r="AX428" s="846">
        <f>AW428/I428*100</f>
        <v>16.160748358334313</v>
      </c>
      <c r="AY428" s="1080">
        <v>1.52</v>
      </c>
      <c r="AZ428" s="985">
        <v>32.14</v>
      </c>
      <c r="BA428" s="985">
        <v>-14.030000000000001</v>
      </c>
      <c r="BB428" s="985">
        <v>14.32</v>
      </c>
      <c r="BC428" s="985">
        <v>3.81</v>
      </c>
      <c r="BE428" s="700">
        <v>2010</v>
      </c>
      <c r="BF428" s="1013">
        <f>IF(BE428&gt;2008,0,IF(BE428&gt;2001,1,IF(BE428&gt;1990,2,IF(BE428&gt;1980,3,IF(BE428&gt;1973,4,IF(BE428&gt;1970,5,IF(BE428&gt;1960,6,IF(BE428&gt;1958,7,IF(BE428&gt;1953,8,9)))))))))</f>
        <v>0</v>
      </c>
      <c r="BG428" s="995">
        <v>16.5</v>
      </c>
    </row>
    <row r="429" spans="1:59" ht="11.25" customHeight="1" x14ac:dyDescent="0.2">
      <c r="A429" s="976" t="s">
        <v>264</v>
      </c>
      <c r="B429" s="988" t="s">
        <v>265</v>
      </c>
      <c r="C429" s="1070" t="s">
        <v>128</v>
      </c>
      <c r="D429" s="1070" t="s">
        <v>4416</v>
      </c>
      <c r="E429" s="828">
        <v>47</v>
      </c>
      <c r="F429" s="1148">
        <v>42</v>
      </c>
      <c r="G429" s="1133" t="s">
        <v>115</v>
      </c>
      <c r="H429" s="1133" t="s">
        <v>37</v>
      </c>
      <c r="I429" s="978">
        <v>111.38</v>
      </c>
      <c r="J429" s="738">
        <f>(M429/I429)*100</f>
        <v>3.6990483031064829</v>
      </c>
      <c r="K429" s="990">
        <v>1.03</v>
      </c>
      <c r="L429" s="1000">
        <v>4</v>
      </c>
      <c r="M429" s="729">
        <f>K429*L429</f>
        <v>4.12</v>
      </c>
      <c r="N429" s="983" t="s">
        <v>190</v>
      </c>
      <c r="O429" s="831">
        <v>1</v>
      </c>
      <c r="P429" s="973">
        <v>43531</v>
      </c>
      <c r="Q429" s="973">
        <v>43557</v>
      </c>
      <c r="R429" s="729">
        <f>(K429-O429)/O429*100</f>
        <v>3.0000000000000027</v>
      </c>
      <c r="S429" s="795">
        <f>IF(INDEX(Historical!$D$7:$D$1442,MATCH(B429,Historical!$B$7:$B$1449,0))=0,"n/a",(INDEX(Historical!$C$7:$C$1442,MATCH(B429,Historical!$B$7:$B$1449,0))/INDEX(Historical!$D$7:$D$1442,MATCH(B429,Historical!$B$7:$B$1449,0))-1)*100)</f>
        <v>3.6553524804177506</v>
      </c>
      <c r="T429" s="795">
        <f>IF(INDEX(Historical!$F$7:$F$1442,MATCH(B429,Historical!$B$7:$B$1449,0))=0,"n/a",((INDEX(Historical!$C$7:$C$1442,MATCH(B429,Historical!$B$7:$B$1449,0))/INDEX(Historical!$F$7:$F$1442,MATCH(B429,Historical!$B$7:$B$1449,0)))^(1/3)-1)*100)</f>
        <v>4.488963455248296</v>
      </c>
      <c r="U429" s="795">
        <f>IF(INDEX(Historical!$H$7:$H$1442,MATCH(B429,Historical!$B$7:$B$1449,0))=0,"n/a",((INDEX(Historical!$C$7:$C$1442,MATCH(B429,Historical!$B$7:$B$1449,0))/INDEX(Historical!$H$7:$H$1442,MATCH(B429,Historical!$B$7:$B$1449,0)))^(1/5)-1)*100)</f>
        <v>5.4945002481546767</v>
      </c>
      <c r="V429" s="795">
        <f>IF(INDEX(Historical!$O$7:$O$1442,MATCH(B429,Historical!$B$7:$B$1449,0))=0,"n/a",((INDEX(Historical!$C$7:$C$1442,MATCH(B429,Historical!$B$7:$B$1449,0))/INDEX(Historical!$O$7:$O$1442,MATCH(B429,Historical!$B$7:$B$1449,0)))^(1/10)-1)*100)</f>
        <v>6.1984675907025277</v>
      </c>
      <c r="W429" s="796">
        <f>IF(OR(U429&lt;=0,U429="n/a",V429&lt;=0,V429="n/a"),"n/a",U429/V429)</f>
        <v>0.88642880966195969</v>
      </c>
      <c r="X429" s="797">
        <f>IF(OR(AJ429&lt;=0,AJ429="n/a",U429&lt;=0,U429="n/a"),"n/a",U429/AJ429)</f>
        <v>0.57234377584944551</v>
      </c>
      <c r="Y429" s="989"/>
      <c r="Z429" s="738">
        <f>IF(OR(AC429&lt;0.01,AC429="n/a"),"n/a",M429/AC429*100)</f>
        <v>94.279176201372991</v>
      </c>
      <c r="AA429" s="999">
        <f>IF(OR(AC429&lt;0.01,AC429="n/a"),"n/a",I429/AC429)</f>
        <v>25.487414187643019</v>
      </c>
      <c r="AB429" s="1000">
        <v>12</v>
      </c>
      <c r="AC429" s="978">
        <v>4.37</v>
      </c>
      <c r="AD429" s="978">
        <v>8.81</v>
      </c>
      <c r="AE429" s="978">
        <v>2.15</v>
      </c>
      <c r="AF429" s="980" t="s">
        <v>137</v>
      </c>
      <c r="AG429" s="980">
        <v>916.4</v>
      </c>
      <c r="AH429" s="978">
        <v>3.3000000000000003</v>
      </c>
      <c r="AI429" s="978">
        <v>4.88</v>
      </c>
      <c r="AJ429" s="978">
        <v>9.6</v>
      </c>
      <c r="AK429" s="978">
        <v>2.8899999999999997</v>
      </c>
      <c r="AL429" s="991">
        <v>39750</v>
      </c>
      <c r="AM429" s="985">
        <v>0.37</v>
      </c>
      <c r="AN429" s="981" t="s">
        <v>137</v>
      </c>
      <c r="AO429" s="838">
        <f>IF(U429="n/a","n/a",IF(AA429&lt;0,"n/a",IF(AA429="n/a","n/a",J429+U429-AA429)))</f>
        <v>-16.293865636381859</v>
      </c>
      <c r="AP429" s="839">
        <f>IF(U429="n/a","n/a",J429+U429)</f>
        <v>9.1935485512611592</v>
      </c>
      <c r="AQ429" s="1001" t="str">
        <f>IF(OR(AC429&lt;0.01,AF429="n/a"),"n/a",(I429/SQRT(22.5*AC429*(I429/AF429))-1)*100)</f>
        <v>n/a</v>
      </c>
      <c r="AR429" s="738">
        <f>INDEX(Historical!$C$7:$C$1442,MATCH(B429,Historical!$B$7:$B$1449,0))*IF(AH429="n/a",1.03,IF(AH429&lt;0,1.01,IF(AH429&gt;10,1.1,(1+AH429/100))))</f>
        <v>4.1010099999999996</v>
      </c>
      <c r="AS429" s="999">
        <f>IF($AI429="n/a",1.03*AR429,IF($AI429&lt;0,1.01*AR429,IF($AI429&gt;10,1.1*AR429,(1+$AI429/100)*AR429)))</f>
        <v>4.301139287999999</v>
      </c>
      <c r="AT429" s="999">
        <f>IF($AK429="n/a",1.03*AS429,IF($AK429&lt;0,1.01*AS429,IF($AK429&gt;10,1.1*AS429,(1+$AK429/100)*AS429)))</f>
        <v>4.4254422134231985</v>
      </c>
      <c r="AU429" s="999">
        <f>IF($AK429="n/a",1.03*AT429,IF($AK429&lt;0,1.01*AT429,IF($AK429&gt;10,1.1*AT429,(1+$AK429/100)*AT429)))</f>
        <v>4.5533374933911288</v>
      </c>
      <c r="AV429" s="999">
        <f>IF($AK429="n/a",1.03*AU429,IF($AK429&lt;0,1.01*AU429,IF($AK429&gt;10,1.1*AU429,(1+$AK429/100)*AU429)))</f>
        <v>4.6849289469501318</v>
      </c>
      <c r="AW429" s="738">
        <f>SUM(AR429:AV429)</f>
        <v>22.065857941764456</v>
      </c>
      <c r="AX429" s="846">
        <f>AW429/I429*100</f>
        <v>19.811328732056435</v>
      </c>
      <c r="AY429" s="1080">
        <v>0.64</v>
      </c>
      <c r="AZ429" s="985">
        <v>14.71</v>
      </c>
      <c r="BA429" s="985">
        <v>-7.55</v>
      </c>
      <c r="BB429" s="985">
        <v>-1.63</v>
      </c>
      <c r="BC429" s="985">
        <v>1.78</v>
      </c>
      <c r="BE429" s="700">
        <v>1973</v>
      </c>
      <c r="BF429" s="1013">
        <f>IF(BE429&gt;2008,0,IF(BE429&gt;2001,1,IF(BE429&gt;1990,2,IF(BE429&gt;1980,3,IF(BE429&gt;1973,4,IF(BE429&gt;1970,5,IF(BE429&gt;1960,6,IF(BE429&gt;1958,7,IF(BE429&gt;1953,8,9)))))))))</f>
        <v>5</v>
      </c>
      <c r="BG429" s="995">
        <v>11.600000000000001</v>
      </c>
    </row>
    <row r="430" spans="1:59" ht="11.25" customHeight="1" x14ac:dyDescent="0.2">
      <c r="A430" s="976" t="s">
        <v>188</v>
      </c>
      <c r="B430" s="988" t="s">
        <v>189</v>
      </c>
      <c r="C430" s="1070" t="s">
        <v>128</v>
      </c>
      <c r="D430" s="1070" t="s">
        <v>4409</v>
      </c>
      <c r="E430" s="828">
        <v>56</v>
      </c>
      <c r="F430" s="1148">
        <v>11</v>
      </c>
      <c r="G430" s="1007" t="s">
        <v>115</v>
      </c>
      <c r="H430" s="1007" t="s">
        <v>115</v>
      </c>
      <c r="I430" s="978">
        <v>48.13</v>
      </c>
      <c r="J430" s="738">
        <f>(M430/I430)*100</f>
        <v>3.2412216912528566</v>
      </c>
      <c r="K430" s="990">
        <v>0.39</v>
      </c>
      <c r="L430" s="1000">
        <v>4</v>
      </c>
      <c r="M430" s="729">
        <f>K430*L430</f>
        <v>1.56</v>
      </c>
      <c r="N430" s="983" t="s">
        <v>164</v>
      </c>
      <c r="O430" s="831">
        <v>0.37</v>
      </c>
      <c r="P430" s="694">
        <v>43173</v>
      </c>
      <c r="Q430" s="694">
        <v>43192</v>
      </c>
      <c r="R430" s="729">
        <f>(K430-O430)/O430*100</f>
        <v>5.4054054054054106</v>
      </c>
      <c r="S430" s="795">
        <f>IF(INDEX(Historical!$D$7:$D$1442,MATCH(B430,Historical!$B$7:$B$1449,0))=0,"n/a",(INDEX(Historical!$C$7:$C$1442,MATCH(B430,Historical!$B$7:$B$1449,0))/INDEX(Historical!$D$7:$D$1442,MATCH(B430,Historical!$B$7:$B$1449,0))-1)*100)</f>
        <v>5.4054054054054168</v>
      </c>
      <c r="T430" s="795">
        <f>IF(INDEX(Historical!$F$7:$F$1442,MATCH(B430,Historical!$B$7:$B$1449,0))=0,"n/a",((INDEX(Historical!$C$7:$C$1442,MATCH(B430,Historical!$B$7:$B$1449,0))/INDEX(Historical!$F$7:$F$1442,MATCH(B430,Historical!$B$7:$B$1449,0)))^(1/3)-1)*100)</f>
        <v>5.7264270346431223</v>
      </c>
      <c r="U430" s="795">
        <f>IF(INDEX(Historical!$H$7:$H$1442,MATCH(B430,Historical!$B$7:$B$1449,0))=0,"n/a",((INDEX(Historical!$C$7:$C$1442,MATCH(B430,Historical!$B$7:$B$1449,0))/INDEX(Historical!$H$7:$H$1442,MATCH(B430,Historical!$B$7:$B$1449,0)))^(1/5)-1)*100)</f>
        <v>6.8516702296210097</v>
      </c>
      <c r="V430" s="795">
        <f>IF(INDEX(Historical!$O$7:$O$1442,MATCH(B430,Historical!$B$7:$B$1449,0))=0,"n/a",((INDEX(Historical!$C$7:$C$1442,MATCH(B430,Historical!$B$7:$B$1449,0))/INDEX(Historical!$O$7:$O$1442,MATCH(B430,Historical!$B$7:$B$1449,0)))^(1/10)-1)*100)</f>
        <v>7.4561065135923643</v>
      </c>
      <c r="W430" s="796">
        <f>IF(OR(U430&lt;=0,U430="n/a",V430&lt;=0,V430="n/a"),"n/a",U430/V430)</f>
        <v>0.91893405990519628</v>
      </c>
      <c r="X430" s="797" t="str">
        <f>IF(OR(AJ430&lt;=0,AJ430="n/a",U430&lt;=0,U430="n/a"),"n/a",U430/AJ430)</f>
        <v>n/a</v>
      </c>
      <c r="Y430" s="752"/>
      <c r="Z430" s="738">
        <f>IF(OR(AC430&lt;0.01,AC430="n/a"),"n/a",M430/AC430*100)</f>
        <v>99.363057324840767</v>
      </c>
      <c r="AA430" s="999">
        <f>IF(OR(AC430&lt;0.01,AC430="n/a"),"n/a",I430/AC430)</f>
        <v>30.656050955414013</v>
      </c>
      <c r="AB430" s="1000">
        <v>12</v>
      </c>
      <c r="AC430" s="978">
        <v>1.57</v>
      </c>
      <c r="AD430" s="978">
        <v>4.6399999999999997</v>
      </c>
      <c r="AE430" s="978">
        <v>6.38</v>
      </c>
      <c r="AF430" s="978">
        <v>11.22</v>
      </c>
      <c r="AG430" s="978">
        <v>15.1</v>
      </c>
      <c r="AH430" s="978">
        <v>-26.400000000000002</v>
      </c>
      <c r="AI430" s="978">
        <v>6.52</v>
      </c>
      <c r="AJ430" s="978">
        <v>-11</v>
      </c>
      <c r="AK430" s="978">
        <v>6.63</v>
      </c>
      <c r="AL430" s="991">
        <v>206250</v>
      </c>
      <c r="AM430" s="985">
        <v>0.1</v>
      </c>
      <c r="AN430" s="978">
        <v>2.4500000000000002</v>
      </c>
      <c r="AO430" s="838">
        <f>IF(U430="n/a","n/a",IF(AA430&lt;0,"n/a",IF(AA430="n/a","n/a",J430+U430-AA430)))</f>
        <v>-20.563159034540149</v>
      </c>
      <c r="AP430" s="839">
        <f>IF(U430="n/a","n/a",J430+U430)</f>
        <v>10.092891920873866</v>
      </c>
      <c r="AQ430" s="1001">
        <f>IF(OR(AC430&lt;0.01,AF430="n/a"),"n/a",(I430/SQRT(22.5*AC430*(I430/AF430))-1)*100)</f>
        <v>290.98786097652425</v>
      </c>
      <c r="AR430" s="738">
        <f>INDEX(Historical!$C$7:$C$1442,MATCH(B430,Historical!$B$7:$B$1449,0))*IF(AH430="n/a",1.03,IF(AH430&lt;0,1.01,IF(AH430&gt;10,1.1,(1+AH430/100))))</f>
        <v>1.5756000000000001</v>
      </c>
      <c r="AS430" s="999">
        <f>IF($AI430="n/a",1.03*AR430,IF($AI430&lt;0,1.01*AR430,IF($AI430&gt;10,1.1*AR430,(1+$AI430/100)*AR430)))</f>
        <v>1.6783291199999999</v>
      </c>
      <c r="AT430" s="999">
        <f>IF($AK430="n/a",1.03*AS430,IF($AK430&lt;0,1.01*AS430,IF($AK430&gt;10,1.1*AS430,(1+$AK430/100)*AS430)))</f>
        <v>1.789602340656</v>
      </c>
      <c r="AU430" s="999">
        <f>IF($AK430="n/a",1.03*AT430,IF($AK430&lt;0,1.01*AT430,IF($AK430&gt;10,1.1*AT430,(1+$AK430/100)*AT430)))</f>
        <v>1.9082529758414928</v>
      </c>
      <c r="AV430" s="999">
        <f>IF($AK430="n/a",1.03*AU430,IF($AK430&lt;0,1.01*AU430,IF($AK430&gt;10,1.1*AU430,(1+$AK430/100)*AU430)))</f>
        <v>2.034770148139784</v>
      </c>
      <c r="AW430" s="738">
        <f>SUM(AR430:AV430)</f>
        <v>8.9865545846372772</v>
      </c>
      <c r="AX430" s="846">
        <f>AW430/I430*100</f>
        <v>18.671420288047528</v>
      </c>
      <c r="AY430" s="1080">
        <v>0.55000000000000004</v>
      </c>
      <c r="AZ430" s="985">
        <v>16.12</v>
      </c>
      <c r="BA430" s="985">
        <v>-5.33</v>
      </c>
      <c r="BB430" s="985">
        <v>-0.16</v>
      </c>
      <c r="BC430" s="985">
        <v>5.0299999999999994</v>
      </c>
      <c r="BE430" s="700">
        <v>1963</v>
      </c>
      <c r="BF430" s="1013">
        <f>IF(BE430&gt;2008,0,IF(BE430&gt;2001,1,IF(BE430&gt;1990,2,IF(BE430&gt;1980,3,IF(BE430&gt;1973,4,IF(BE430&gt;1970,5,IF(BE430&gt;1960,6,IF(BE430&gt;1958,7,IF(BE430&gt;1953,8,9)))))))))</f>
        <v>6</v>
      </c>
      <c r="BG430" s="995">
        <v>3.1</v>
      </c>
    </row>
    <row r="431" spans="1:59" ht="11.25" customHeight="1" x14ac:dyDescent="0.2">
      <c r="A431" s="984" t="s">
        <v>655</v>
      </c>
      <c r="B431" s="988" t="s">
        <v>656</v>
      </c>
      <c r="C431" s="1070" t="s">
        <v>128</v>
      </c>
      <c r="D431" s="1070" t="s">
        <v>4398</v>
      </c>
      <c r="E431" s="828">
        <v>13</v>
      </c>
      <c r="F431" s="1148">
        <v>289</v>
      </c>
      <c r="G431" s="1148" t="s">
        <v>106</v>
      </c>
      <c r="H431" s="1148" t="s">
        <v>106</v>
      </c>
      <c r="I431" s="987">
        <v>28.33</v>
      </c>
      <c r="J431" s="738">
        <f>(M431/I431)*100</f>
        <v>1.9767031415460645</v>
      </c>
      <c r="K431" s="990">
        <v>0.14000000000000001</v>
      </c>
      <c r="L431" s="1000">
        <v>4</v>
      </c>
      <c r="M431" s="729">
        <f>K431*L431</f>
        <v>0.56000000000000005</v>
      </c>
      <c r="N431" s="983" t="s">
        <v>119</v>
      </c>
      <c r="O431" s="831">
        <v>0.125</v>
      </c>
      <c r="P431" s="973">
        <v>43326</v>
      </c>
      <c r="Q431" s="973">
        <v>43344</v>
      </c>
      <c r="R431" s="729">
        <f>(K431-O431)/O431*100</f>
        <v>12.000000000000011</v>
      </c>
      <c r="S431" s="795">
        <f>IF(INDEX(Historical!$D$7:$D$1442,MATCH(B431,Historical!$B$7:$B$1449,0))=0,"n/a",(INDEX(Historical!$C$7:$C$1442,MATCH(B431,Historical!$B$7:$B$1449,0))/INDEX(Historical!$D$7:$D$1442,MATCH(B431,Historical!$B$7:$B$1449,0))-1)*100)</f>
        <v>8.163265306122458</v>
      </c>
      <c r="T431" s="795">
        <f>IF(INDEX(Historical!$F$7:$F$1442,MATCH(B431,Historical!$B$7:$B$1449,0))=0,"n/a",((INDEX(Historical!$C$7:$C$1442,MATCH(B431,Historical!$B$7:$B$1449,0))/INDEX(Historical!$F$7:$F$1442,MATCH(B431,Historical!$B$7:$B$1449,0)))^(1/3)-1)*100)</f>
        <v>10.295956506668368</v>
      </c>
      <c r="U431" s="795">
        <f>IF(INDEX(Historical!$H$7:$H$1442,MATCH(B431,Historical!$B$7:$B$1449,0))=0,"n/a",((INDEX(Historical!$C$7:$C$1442,MATCH(B431,Historical!$B$7:$B$1449,0))/INDEX(Historical!$H$7:$H$1442,MATCH(B431,Historical!$B$7:$B$1449,0)))^(1/5)-1)*100)</f>
        <v>11.502896690310127</v>
      </c>
      <c r="V431" s="795">
        <f>IF(INDEX(Historical!$O$7:$O$1442,MATCH(B431,Historical!$B$7:$B$1449,0))=0,"n/a",((INDEX(Historical!$C$7:$C$1442,MATCH(B431,Historical!$B$7:$B$1449,0))/INDEX(Historical!$O$7:$O$1442,MATCH(B431,Historical!$B$7:$B$1449,0)))^(1/10)-1)*100)</f>
        <v>11.879026051002327</v>
      </c>
      <c r="W431" s="796">
        <f>IF(OR(U431&lt;=0,U431="n/a",V431&lt;=0,V431="n/a"),"n/a",U431/V431)</f>
        <v>0.96833668357344305</v>
      </c>
      <c r="X431" s="797" t="str">
        <f>IF(OR(AJ431&lt;=0,AJ431="n/a",U431&lt;=0,U431="n/a"),"n/a",U431/AJ431)</f>
        <v>n/a</v>
      </c>
      <c r="Y431" s="752"/>
      <c r="Z431" s="738">
        <f>IF(OR(AC431&lt;0.01,AC431="n/a"),"n/a",M431/AC431*100)</f>
        <v>16.969696969696972</v>
      </c>
      <c r="AA431" s="999">
        <f>IF(OR(AC431&lt;0.01,AC431="n/a"),"n/a",I431/AC431)</f>
        <v>8.5848484848484841</v>
      </c>
      <c r="AB431" s="1000">
        <v>1</v>
      </c>
      <c r="AC431" s="978">
        <v>3.3</v>
      </c>
      <c r="AD431" s="978">
        <v>1.56</v>
      </c>
      <c r="AE431" s="978">
        <v>0.19</v>
      </c>
      <c r="AF431" s="978">
        <v>2.95</v>
      </c>
      <c r="AG431" s="978">
        <v>50.7</v>
      </c>
      <c r="AH431" s="978">
        <v>-47.599999999999994</v>
      </c>
      <c r="AI431" s="978">
        <v>5.74</v>
      </c>
      <c r="AJ431" s="978">
        <v>-5</v>
      </c>
      <c r="AK431" s="978">
        <v>5.5100000000000007</v>
      </c>
      <c r="AL431" s="991">
        <v>23070</v>
      </c>
      <c r="AM431" s="985">
        <v>0.6</v>
      </c>
      <c r="AN431" s="978">
        <v>1.96</v>
      </c>
      <c r="AO431" s="838">
        <f>IF(U431="n/a","n/a",IF(AA431&lt;0,"n/a",IF(AA431="n/a","n/a",J431+U431-AA431)))</f>
        <v>4.8947513470077073</v>
      </c>
      <c r="AP431" s="839">
        <f>IF(U431="n/a","n/a",J431+U431)</f>
        <v>13.479599831856191</v>
      </c>
      <c r="AQ431" s="1001">
        <f>IF(OR(AC431&lt;0.01,AF431="n/a"),"n/a",(I431/SQRT(22.5*AC431*(I431/AF431))-1)*100)</f>
        <v>6.092837815237262</v>
      </c>
      <c r="AR431" s="738">
        <f>INDEX(Historical!$C$7:$C$1442,MATCH(B431,Historical!$B$7:$B$1449,0))*IF(AH431="n/a",1.03,IF(AH431&lt;0,1.01,IF(AH431&gt;10,1.1,(1+AH431/100))))</f>
        <v>0.5353</v>
      </c>
      <c r="AS431" s="999">
        <f>IF($AI431="n/a",1.03*AR431,IF($AI431&lt;0,1.01*AR431,IF($AI431&gt;10,1.1*AR431,(1+$AI431/100)*AR431)))</f>
        <v>0.56602621999999991</v>
      </c>
      <c r="AT431" s="999">
        <f>IF($AK431="n/a",1.03*AS431,IF($AK431&lt;0,1.01*AS431,IF($AK431&gt;10,1.1*AS431,(1+$AK431/100)*AS431)))</f>
        <v>0.5972142647219999</v>
      </c>
      <c r="AU431" s="999">
        <f>IF($AK431="n/a",1.03*AT431,IF($AK431&lt;0,1.01*AT431,IF($AK431&gt;10,1.1*AT431,(1+$AK431/100)*AT431)))</f>
        <v>0.63012077070818207</v>
      </c>
      <c r="AV431" s="999">
        <f>IF($AK431="n/a",1.03*AU431,IF($AK431&lt;0,1.01*AU431,IF($AK431&gt;10,1.1*AU431,(1+$AK431/100)*AU431)))</f>
        <v>0.66484042517420283</v>
      </c>
      <c r="AW431" s="738">
        <f>SUM(AR431:AV431)</f>
        <v>2.9935016806043846</v>
      </c>
      <c r="AX431" s="846">
        <f>AW431/I431*100</f>
        <v>10.566543171918054</v>
      </c>
      <c r="AY431" s="1080">
        <v>0.76</v>
      </c>
      <c r="AZ431" s="985">
        <v>23.98</v>
      </c>
      <c r="BA431" s="985">
        <v>-13.469999999999999</v>
      </c>
      <c r="BB431" s="985">
        <v>-1.5599999999999998</v>
      </c>
      <c r="BC431" s="985">
        <v>0.4</v>
      </c>
      <c r="BE431" s="700">
        <v>2006</v>
      </c>
      <c r="BF431" s="1013">
        <f>IF(BE431&gt;2008,0,IF(BE431&gt;2001,1,IF(BE431&gt;1990,2,IF(BE431&gt;1980,3,IF(BE431&gt;1973,4,IF(BE431&gt;1970,5,IF(BE431&gt;1960,6,IF(BE431&gt;1958,7,IF(BE431&gt;1953,8,9)))))))))</f>
        <v>1</v>
      </c>
      <c r="BG431" s="995">
        <v>9.9</v>
      </c>
    </row>
    <row r="432" spans="1:59" ht="11.25" customHeight="1" x14ac:dyDescent="0.2">
      <c r="A432" s="984" t="s">
        <v>1387</v>
      </c>
      <c r="B432" s="988" t="s">
        <v>1388</v>
      </c>
      <c r="C432" s="1070" t="s">
        <v>4381</v>
      </c>
      <c r="D432" s="1070" t="s">
        <v>4382</v>
      </c>
      <c r="E432" s="828">
        <v>5</v>
      </c>
      <c r="F432" s="1148">
        <v>781</v>
      </c>
      <c r="G432" s="1273" t="s">
        <v>115</v>
      </c>
      <c r="H432" s="1273" t="s">
        <v>115</v>
      </c>
      <c r="I432" s="987">
        <v>16.63</v>
      </c>
      <c r="J432" s="738">
        <f>(M432/I432)*100</f>
        <v>7.6368009621166575</v>
      </c>
      <c r="K432" s="990">
        <v>0.3175</v>
      </c>
      <c r="L432" s="1000">
        <v>4</v>
      </c>
      <c r="M432" s="729">
        <f>K432*L432</f>
        <v>1.27</v>
      </c>
      <c r="N432" s="983" t="s">
        <v>467</v>
      </c>
      <c r="O432" s="831">
        <v>0.30249999999999999</v>
      </c>
      <c r="P432" s="979">
        <v>43104</v>
      </c>
      <c r="Q432" s="979">
        <v>43112</v>
      </c>
      <c r="R432" s="729">
        <f>(K432-O432)/O432*100</f>
        <v>4.9586776859504171</v>
      </c>
      <c r="S432" s="795">
        <f>IF(INDEX(Historical!$D$7:$D$1442,MATCH(B432,Historical!$B$7:$B$1449,0))=0,"n/a",(INDEX(Historical!$C$7:$C$1442,MATCH(B432,Historical!$B$7:$B$1449,0))/INDEX(Historical!$D$7:$D$1442,MATCH(B432,Historical!$B$7:$B$1449,0))-1)*100)</f>
        <v>4.9586776859504189</v>
      </c>
      <c r="T432" s="795">
        <f>IF(INDEX(Historical!$F$7:$F$1442,MATCH(B432,Historical!$B$7:$B$1449,0))=0,"n/a",((INDEX(Historical!$C$7:$C$1442,MATCH(B432,Historical!$B$7:$B$1449,0))/INDEX(Historical!$F$7:$F$1442,MATCH(B432,Historical!$B$7:$B$1449,0)))^(1/3)-1)*100)</f>
        <v>5.6319946630018158</v>
      </c>
      <c r="U432" s="795">
        <f>IF(INDEX(Historical!$H$7:$H$1442,MATCH(B432,Historical!$B$7:$B$1449,0))=0,"n/a",((INDEX(Historical!$C$7:$C$1442,MATCH(B432,Historical!$B$7:$B$1449,0))/INDEX(Historical!$H$7:$H$1442,MATCH(B432,Historical!$B$7:$B$1449,0)))^(1/5)-1)*100)</f>
        <v>5.7563607428677388</v>
      </c>
      <c r="V432" s="795">
        <f>IF(INDEX(Historical!$O$7:$O$1442,MATCH(B432,Historical!$B$7:$B$1449,0))=0,"n/a",((INDEX(Historical!$C$7:$C$1442,MATCH(B432,Historical!$B$7:$B$1449,0))/INDEX(Historical!$O$7:$O$1442,MATCH(B432,Historical!$B$7:$B$1449,0)))^(1/10)-1)*100)</f>
        <v>-9.0520346350250627</v>
      </c>
      <c r="W432" s="796" t="str">
        <f>IF(OR(U432&lt;=0,U432="n/a",V432&lt;=0,V432="n/a"),"n/a",U432/V432)</f>
        <v>n/a</v>
      </c>
      <c r="X432" s="797">
        <f>IF(OR(AJ432&lt;=0,AJ432="n/a",U432&lt;=0,U432="n/a"),"n/a",U432/AJ432)</f>
        <v>0.35533091005356415</v>
      </c>
      <c r="Y432" s="754"/>
      <c r="Z432" s="738" t="str">
        <f>IF(OR(AC432&lt;0.01,AC432="n/a"),"n/a",M432/AC432*100)</f>
        <v>n/a</v>
      </c>
      <c r="AA432" s="999" t="str">
        <f>IF(OR(AC432&lt;0.01,AC432="n/a"),"n/a",I432/AC432)</f>
        <v>n/a</v>
      </c>
      <c r="AB432" s="1000">
        <v>12</v>
      </c>
      <c r="AC432" s="978">
        <v>-0.16</v>
      </c>
      <c r="AD432" s="978" t="s">
        <v>137</v>
      </c>
      <c r="AE432" s="978">
        <v>3.91</v>
      </c>
      <c r="AF432" s="978">
        <v>0.94</v>
      </c>
      <c r="AG432" s="978">
        <v>-0.89999999999999991</v>
      </c>
      <c r="AH432" s="978">
        <v>901.3</v>
      </c>
      <c r="AI432" s="978">
        <v>291.7</v>
      </c>
      <c r="AJ432" s="978">
        <v>16.2</v>
      </c>
      <c r="AK432" s="978">
        <v>52.7</v>
      </c>
      <c r="AL432" s="991">
        <v>1390</v>
      </c>
      <c r="AM432" s="985">
        <v>0.2</v>
      </c>
      <c r="AN432" s="978">
        <v>1.07</v>
      </c>
      <c r="AO432" s="838" t="str">
        <f>IF(U432="n/a","n/a",IF(AA432&lt;0,"n/a",IF(AA432="n/a","n/a",J432+U432-AA432)))</f>
        <v>n/a</v>
      </c>
      <c r="AP432" s="839">
        <f>IF(U432="n/a","n/a",J432+U432)</f>
        <v>13.393161704984397</v>
      </c>
      <c r="AQ432" s="1001" t="str">
        <f>IF(OR(AC432&lt;0.01,AF432="n/a"),"n/a",(I432/SQRT(22.5*AC432*(I432/AF432))-1)*100)</f>
        <v>n/a</v>
      </c>
      <c r="AR432" s="738">
        <f>INDEX(Historical!$C$7:$C$1442,MATCH(B432,Historical!$B$7:$B$1449,0))*IF(AH432="n/a",1.03,IF(AH432&lt;0,1.01,IF(AH432&gt;10,1.1,(1+AH432/100))))</f>
        <v>1.3970000000000002</v>
      </c>
      <c r="AS432" s="999">
        <f>IF($AI432="n/a",1.03*AR432,IF($AI432&lt;0,1.01*AR432,IF($AI432&gt;10,1.1*AR432,(1+$AI432/100)*AR432)))</f>
        <v>1.5367000000000004</v>
      </c>
      <c r="AT432" s="999">
        <f>IF($AK432="n/a",1.03*AS432,IF($AK432&lt;0,1.01*AS432,IF($AK432&gt;10,1.1*AS432,(1+$AK432/100)*AS432)))</f>
        <v>1.6903700000000006</v>
      </c>
      <c r="AU432" s="999">
        <f>IF($AK432="n/a",1.03*AT432,IF($AK432&lt;0,1.01*AT432,IF($AK432&gt;10,1.1*AT432,(1+$AK432/100)*AT432)))</f>
        <v>1.8594070000000007</v>
      </c>
      <c r="AV432" s="999">
        <f>IF($AK432="n/a",1.03*AU432,IF($AK432&lt;0,1.01*AU432,IF($AK432&gt;10,1.1*AU432,(1+$AK432/100)*AU432)))</f>
        <v>2.0453477000000011</v>
      </c>
      <c r="AW432" s="738">
        <f>SUM(AR432:AV432)</f>
        <v>8.528824700000003</v>
      </c>
      <c r="AX432" s="846">
        <f>AW432/I432*100</f>
        <v>51.285776909200266</v>
      </c>
      <c r="AY432" s="1080">
        <v>0.73</v>
      </c>
      <c r="AZ432" s="985">
        <v>21.740000000000002</v>
      </c>
      <c r="BA432" s="985">
        <v>-6.3100000000000005</v>
      </c>
      <c r="BB432" s="985">
        <v>6.92</v>
      </c>
      <c r="BC432" s="985">
        <v>3.7199999999999998</v>
      </c>
      <c r="BE432" s="700">
        <v>2014</v>
      </c>
      <c r="BF432" s="1013">
        <f>IF(BE432&gt;2008,0,IF(BE432&gt;2001,1,IF(BE432&gt;1990,2,IF(BE432&gt;1980,3,IF(BE432&gt;1973,4,IF(BE432&gt;1970,5,IF(BE432&gt;1960,6,IF(BE432&gt;1958,7,IF(BE432&gt;1953,8,9)))))))))</f>
        <v>0</v>
      </c>
      <c r="BG432" s="995">
        <v>-0.4</v>
      </c>
    </row>
    <row r="433" spans="1:59" ht="11.25" customHeight="1" x14ac:dyDescent="0.2">
      <c r="A433" s="976" t="s">
        <v>1391</v>
      </c>
      <c r="B433" s="988" t="s">
        <v>1392</v>
      </c>
      <c r="C433" s="1070" t="s">
        <v>247</v>
      </c>
      <c r="D433" s="1070" t="s">
        <v>4410</v>
      </c>
      <c r="E433" s="828">
        <v>8</v>
      </c>
      <c r="F433" s="1148">
        <v>467</v>
      </c>
      <c r="G433" s="1133" t="s">
        <v>106</v>
      </c>
      <c r="H433" s="1133" t="s">
        <v>106</v>
      </c>
      <c r="I433" s="987">
        <v>68.69</v>
      </c>
      <c r="J433" s="738">
        <f>(M433/I433)*100</f>
        <v>3.5521910030572137</v>
      </c>
      <c r="K433" s="990">
        <v>0.61</v>
      </c>
      <c r="L433" s="1000">
        <v>4</v>
      </c>
      <c r="M433" s="729">
        <f>K433*L433</f>
        <v>2.44</v>
      </c>
      <c r="N433" s="983" t="s">
        <v>289</v>
      </c>
      <c r="O433" s="831">
        <v>0.55000000000000004</v>
      </c>
      <c r="P433" s="694">
        <v>43172</v>
      </c>
      <c r="Q433" s="694">
        <v>43187</v>
      </c>
      <c r="R433" s="729">
        <f>(K433-O433)/O433*100</f>
        <v>10.909090909090898</v>
      </c>
      <c r="S433" s="795">
        <f>IF(INDEX(Historical!$D$7:$D$1442,MATCH(B433,Historical!$B$7:$B$1449,0))=0,"n/a",(INDEX(Historical!$C$7:$C$1442,MATCH(B433,Historical!$B$7:$B$1449,0))/INDEX(Historical!$D$7:$D$1442,MATCH(B433,Historical!$B$7:$B$1449,0))-1)*100)</f>
        <v>10.909090909090891</v>
      </c>
      <c r="T433" s="795">
        <f>IF(INDEX(Historical!$F$7:$F$1442,MATCH(B433,Historical!$B$7:$B$1449,0))=0,"n/a",((INDEX(Historical!$C$7:$C$1442,MATCH(B433,Historical!$B$7:$B$1449,0))/INDEX(Historical!$F$7:$F$1442,MATCH(B433,Historical!$B$7:$B$1449,0)))^(1/3)-1)*100)</f>
        <v>10.67234370322312</v>
      </c>
      <c r="U433" s="795">
        <f>IF(INDEX(Historical!$H$7:$H$1442,MATCH(B433,Historical!$B$7:$B$1449,0))=0,"n/a",((INDEX(Historical!$C$7:$C$1442,MATCH(B433,Historical!$B$7:$B$1449,0))/INDEX(Historical!$H$7:$H$1442,MATCH(B433,Historical!$B$7:$B$1449,0)))^(1/5)-1)*100)</f>
        <v>11.751241888136343</v>
      </c>
      <c r="V433" s="795" t="str">
        <f>IF(INDEX(Historical!$O$7:$O$1442,MATCH(B433,Historical!$B$7:$B$1449,0))=0,"n/a",((INDEX(Historical!$C$7:$C$1442,MATCH(B433,Historical!$B$7:$B$1449,0))/INDEX(Historical!$O$7:$O$1442,MATCH(B433,Historical!$B$7:$B$1449,0)))^(1/10)-1)*100)</f>
        <v>n/a</v>
      </c>
      <c r="W433" s="796" t="str">
        <f>IF(OR(U433&lt;=0,U433="n/a",V433&lt;=0,V433="n/a"),"n/a",U433/V433)</f>
        <v>n/a</v>
      </c>
      <c r="X433" s="797">
        <f>IF(OR(AJ433&lt;=0,AJ433="n/a",U433&lt;=0,U433="n/a"),"n/a",U433/AJ433)</f>
        <v>16.787488411623347</v>
      </c>
      <c r="Y433" s="988"/>
      <c r="Z433" s="738">
        <f>IF(OR(AC433&lt;0.01,AC433="n/a"),"n/a",M433/AC433*100)</f>
        <v>47.286821705426348</v>
      </c>
      <c r="AA433" s="999">
        <f>IF(OR(AC433&lt;0.01,AC433="n/a"),"n/a",I433/AC433)</f>
        <v>13.312015503875967</v>
      </c>
      <c r="AB433" s="1000">
        <v>1</v>
      </c>
      <c r="AC433" s="978">
        <v>5.16</v>
      </c>
      <c r="AD433" s="978">
        <v>1.24</v>
      </c>
      <c r="AE433" s="978">
        <v>0.56000000000000005</v>
      </c>
      <c r="AF433" s="978">
        <v>2.0699999999999998</v>
      </c>
      <c r="AG433" s="978">
        <v>18.3</v>
      </c>
      <c r="AH433" s="978">
        <v>38.5</v>
      </c>
      <c r="AI433" s="978">
        <v>4.1900000000000004</v>
      </c>
      <c r="AJ433" s="978">
        <v>0.70000000000000007</v>
      </c>
      <c r="AK433" s="978">
        <v>10.75</v>
      </c>
      <c r="AL433" s="991">
        <v>11270</v>
      </c>
      <c r="AM433" s="985">
        <v>0.70000000000000007</v>
      </c>
      <c r="AN433" s="978">
        <v>0.72</v>
      </c>
      <c r="AO433" s="838">
        <f>IF(U433="n/a","n/a",IF(AA433&lt;0,"n/a",IF(AA433="n/a","n/a",J433+U433-AA433)))</f>
        <v>1.9914173873175898</v>
      </c>
      <c r="AP433" s="839">
        <f>IF(U433="n/a","n/a",J433+U433)</f>
        <v>15.303432891193557</v>
      </c>
      <c r="AQ433" s="1001">
        <f>IF(OR(AC433&lt;0.01,AF433="n/a"),"n/a",(I433/SQRT(22.5*AC433*(I433/AF433))-1)*100)</f>
        <v>10.66640982504985</v>
      </c>
      <c r="AR433" s="738">
        <f>INDEX(Historical!$C$7:$C$1442,MATCH(B433,Historical!$B$7:$B$1449,0))*IF(AH433="n/a",1.03,IF(AH433&lt;0,1.01,IF(AH433&gt;10,1.1,(1+AH433/100))))</f>
        <v>2.6840000000000002</v>
      </c>
      <c r="AS433" s="999">
        <f>IF($AI433="n/a",1.03*AR433,IF($AI433&lt;0,1.01*AR433,IF($AI433&gt;10,1.1*AR433,(1+$AI433/100)*AR433)))</f>
        <v>2.7964596000000004</v>
      </c>
      <c r="AT433" s="999">
        <f>IF($AK433="n/a",1.03*AS433,IF($AK433&lt;0,1.01*AS433,IF($AK433&gt;10,1.1*AS433,(1+$AK433/100)*AS433)))</f>
        <v>3.0761055600000007</v>
      </c>
      <c r="AU433" s="999">
        <f>IF($AK433="n/a",1.03*AT433,IF($AK433&lt;0,1.01*AT433,IF($AK433&gt;10,1.1*AT433,(1+$AK433/100)*AT433)))</f>
        <v>3.3837161160000009</v>
      </c>
      <c r="AV433" s="999">
        <f>IF($AK433="n/a",1.03*AU433,IF($AK433&lt;0,1.01*AU433,IF($AK433&gt;10,1.1*AU433,(1+$AK433/100)*AU433)))</f>
        <v>3.7220877276000013</v>
      </c>
      <c r="AW433" s="738">
        <f>SUM(AR433:AV433)</f>
        <v>15.662369003600004</v>
      </c>
      <c r="AX433" s="846">
        <f>AW433/I433*100</f>
        <v>22.801527156209062</v>
      </c>
      <c r="AY433" s="1080">
        <v>0.89</v>
      </c>
      <c r="AZ433" s="985">
        <v>18.66</v>
      </c>
      <c r="BA433" s="985">
        <v>-17.52</v>
      </c>
      <c r="BB433" s="985">
        <v>3.56</v>
      </c>
      <c r="BC433" s="985">
        <v>-3.15</v>
      </c>
      <c r="BE433" s="700">
        <v>2011</v>
      </c>
      <c r="BF433" s="1013">
        <f>IF(BE433&gt;2008,0,IF(BE433&gt;2001,1,IF(BE433&gt;1990,2,IF(BE433&gt;1980,3,IF(BE433&gt;1973,4,IF(BE433&gt;1970,5,IF(BE433&gt;1960,6,IF(BE433&gt;1958,7,IF(BE433&gt;1953,8,9)))))))))</f>
        <v>0</v>
      </c>
      <c r="BG433" s="995">
        <v>7.5</v>
      </c>
    </row>
    <row r="434" spans="1:59" ht="11.25" customHeight="1" x14ac:dyDescent="0.2">
      <c r="A434" s="984" t="s">
        <v>1373</v>
      </c>
      <c r="B434" s="988" t="s">
        <v>1374</v>
      </c>
      <c r="C434" s="1070" t="s">
        <v>112</v>
      </c>
      <c r="D434" s="1070" t="s">
        <v>4419</v>
      </c>
      <c r="E434" s="829">
        <v>7</v>
      </c>
      <c r="F434" s="1148">
        <v>579</v>
      </c>
      <c r="G434" s="1148" t="s">
        <v>106</v>
      </c>
      <c r="H434" s="1148" t="s">
        <v>106</v>
      </c>
      <c r="I434" s="987">
        <v>105.75</v>
      </c>
      <c r="J434" s="738">
        <f>(M434/I434)*100</f>
        <v>1.3617021276595744</v>
      </c>
      <c r="K434" s="990">
        <v>0.36</v>
      </c>
      <c r="L434" s="1000">
        <v>4</v>
      </c>
      <c r="M434" s="729">
        <f>K434*L434</f>
        <v>1.44</v>
      </c>
      <c r="N434" s="983" t="s">
        <v>266</v>
      </c>
      <c r="O434" s="831">
        <v>0.33</v>
      </c>
      <c r="P434" s="979">
        <v>42986</v>
      </c>
      <c r="Q434" s="979">
        <v>43012</v>
      </c>
      <c r="R434" s="729">
        <f>(K434-O434)/O434*100</f>
        <v>9.0909090909090811</v>
      </c>
      <c r="S434" s="795">
        <f>IF(INDEX(Historical!$D$7:$D$1442,MATCH(B434,Historical!$B$7:$B$1449,0))=0,"n/a",(INDEX(Historical!$C$7:$C$1442,MATCH(B434,Historical!$B$7:$B$1449,0))/INDEX(Historical!$D$7:$D$1442,MATCH(B434,Historical!$B$7:$B$1449,0))-1)*100)</f>
        <v>6.6666666666666652</v>
      </c>
      <c r="T434" s="795">
        <f>IF(INDEX(Historical!$F$7:$F$1442,MATCH(B434,Historical!$B$7:$B$1449,0))=0,"n/a",((INDEX(Historical!$C$7:$C$1442,MATCH(B434,Historical!$B$7:$B$1449,0))/INDEX(Historical!$F$7:$F$1442,MATCH(B434,Historical!$B$7:$B$1449,0)))^(1/3)-1)*100)</f>
        <v>4.2764546753383037</v>
      </c>
      <c r="U434" s="795">
        <f>IF(INDEX(Historical!$H$7:$H$1442,MATCH(B434,Historical!$B$7:$B$1449,0))=0,"n/a",((INDEX(Historical!$C$7:$C$1442,MATCH(B434,Historical!$B$7:$B$1449,0))/INDEX(Historical!$H$7:$H$1442,MATCH(B434,Historical!$B$7:$B$1449,0)))^(1/5)-1)*100)</f>
        <v>11.382417860287909</v>
      </c>
      <c r="V434" s="795" t="str">
        <f>IF(INDEX(Historical!$O$7:$O$1442,MATCH(B434,Historical!$B$7:$B$1449,0))=0,"n/a",((INDEX(Historical!$C$7:$C$1442,MATCH(B434,Historical!$B$7:$B$1449,0))/INDEX(Historical!$O$7:$O$1442,MATCH(B434,Historical!$B$7:$B$1449,0)))^(1/10)-1)*100)</f>
        <v>n/a</v>
      </c>
      <c r="W434" s="796" t="str">
        <f>IF(OR(U434&lt;=0,U434="n/a",V434&lt;=0,V434="n/a"),"n/a",U434/V434)</f>
        <v>n/a</v>
      </c>
      <c r="X434" s="797">
        <f>IF(OR(AJ434&lt;=0,AJ434="n/a",U434&lt;=0,U434="n/a"),"n/a",U434/AJ434)</f>
        <v>1.2934565750327172</v>
      </c>
      <c r="Y434" s="763" t="s">
        <v>4455</v>
      </c>
      <c r="Z434" s="738">
        <f>IF(OR(AC434&lt;0.01,AC434="n/a"),"n/a",M434/AC434*100)</f>
        <v>24.283305227655987</v>
      </c>
      <c r="AA434" s="999">
        <f>IF(OR(AC434&lt;0.01,AC434="n/a"),"n/a",I434/AC434)</f>
        <v>17.833052276559865</v>
      </c>
      <c r="AB434" s="1000">
        <v>12</v>
      </c>
      <c r="AC434" s="978">
        <v>5.93</v>
      </c>
      <c r="AD434" s="978">
        <v>1.28</v>
      </c>
      <c r="AE434" s="978">
        <v>3.96</v>
      </c>
      <c r="AF434" s="978">
        <v>2.2599999999999998</v>
      </c>
      <c r="AG434" s="978">
        <v>20.9</v>
      </c>
      <c r="AH434" s="978">
        <v>17.8</v>
      </c>
      <c r="AI434" s="978">
        <v>13.69</v>
      </c>
      <c r="AJ434" s="978">
        <v>8.7999999999999989</v>
      </c>
      <c r="AK434" s="978">
        <v>13.88</v>
      </c>
      <c r="AL434" s="991">
        <v>10750</v>
      </c>
      <c r="AM434" s="985">
        <v>0.3</v>
      </c>
      <c r="AN434" s="978">
        <v>0.56000000000000005</v>
      </c>
      <c r="AO434" s="838">
        <f>IF(U434="n/a","n/a",IF(AA434&lt;0,"n/a",IF(AA434="n/a","n/a",J434+U434-AA434)))</f>
        <v>-5.0889322886123818</v>
      </c>
      <c r="AP434" s="839">
        <f>IF(U434="n/a","n/a",J434+U434)</f>
        <v>12.744119987947483</v>
      </c>
      <c r="AQ434" s="1001">
        <f>IF(OR(AC434&lt;0.01,AF434="n/a"),"n/a",(I434/SQRT(22.5*AC434*(I434/AF434))-1)*100)</f>
        <v>33.836879396816144</v>
      </c>
      <c r="AR434" s="738">
        <f>INDEX(Historical!$C$7:$C$1442,MATCH(B434,Historical!$B$7:$B$1449,0))*IF(AH434="n/a",1.03,IF(AH434&lt;0,1.01,IF(AH434&gt;10,1.1,(1+AH434/100))))</f>
        <v>1.5840000000000001</v>
      </c>
      <c r="AS434" s="999">
        <f>IF($AI434="n/a",1.03*AR434,IF($AI434&lt;0,1.01*AR434,IF($AI434&gt;10,1.1*AR434,(1+$AI434/100)*AR434)))</f>
        <v>1.7424000000000002</v>
      </c>
      <c r="AT434" s="999">
        <f>IF($AK434="n/a",1.03*AS434,IF($AK434&lt;0,1.01*AS434,IF($AK434&gt;10,1.1*AS434,(1+$AK434/100)*AS434)))</f>
        <v>1.9166400000000003</v>
      </c>
      <c r="AU434" s="999">
        <f>IF($AK434="n/a",1.03*AT434,IF($AK434&lt;0,1.01*AT434,IF($AK434&gt;10,1.1*AT434,(1+$AK434/100)*AT434)))</f>
        <v>2.1083040000000004</v>
      </c>
      <c r="AV434" s="999">
        <f>IF($AK434="n/a",1.03*AU434,IF($AK434&lt;0,1.01*AU434,IF($AK434&gt;10,1.1*AU434,(1+$AK434/100)*AU434)))</f>
        <v>2.3191344000000007</v>
      </c>
      <c r="AW434" s="738">
        <f>SUM(AR434:AV434)</f>
        <v>9.6704784000000021</v>
      </c>
      <c r="AX434" s="846">
        <f>AW434/I434*100</f>
        <v>9.1446604255319173</v>
      </c>
      <c r="AY434" s="1080">
        <v>0.81</v>
      </c>
      <c r="AZ434" s="985">
        <v>16.79</v>
      </c>
      <c r="BA434" s="985">
        <v>-12.120000000000001</v>
      </c>
      <c r="BB434" s="985">
        <v>5.65</v>
      </c>
      <c r="BC434" s="985">
        <v>-1.6400000000000001</v>
      </c>
      <c r="BE434" s="700">
        <v>2013</v>
      </c>
      <c r="BF434" s="1013">
        <f>IF(BE434&gt;2008,0,IF(BE434&gt;2001,1,IF(BE434&gt;1990,2,IF(BE434&gt;1980,3,IF(BE434&gt;1973,4,IF(BE434&gt;1970,5,IF(BE434&gt;1960,6,IF(BE434&gt;1958,7,IF(BE434&gt;1953,8,9)))))))))</f>
        <v>0</v>
      </c>
      <c r="BG434" s="995">
        <v>10.5</v>
      </c>
    </row>
    <row r="435" spans="1:59" s="874" customFormat="1" ht="11.25" customHeight="1" x14ac:dyDescent="0.2">
      <c r="A435" s="853" t="s">
        <v>1377</v>
      </c>
      <c r="B435" s="882" t="s">
        <v>1378</v>
      </c>
      <c r="C435" s="1070" t="s">
        <v>4381</v>
      </c>
      <c r="D435" s="1070" t="s">
        <v>4412</v>
      </c>
      <c r="E435" s="854">
        <v>9</v>
      </c>
      <c r="F435" s="1148">
        <v>409</v>
      </c>
      <c r="G435" s="1272" t="s">
        <v>106</v>
      </c>
      <c r="H435" s="1272" t="s">
        <v>106</v>
      </c>
      <c r="I435" s="855">
        <v>19.989999999999998</v>
      </c>
      <c r="J435" s="856">
        <f>(M435/I435)*100</f>
        <v>4.2021010505252629</v>
      </c>
      <c r="K435" s="857">
        <v>0.21</v>
      </c>
      <c r="L435" s="858">
        <v>4</v>
      </c>
      <c r="M435" s="859">
        <f>K435*L435</f>
        <v>0.84</v>
      </c>
      <c r="N435" s="860" t="s">
        <v>266</v>
      </c>
      <c r="O435" s="861">
        <v>0.19</v>
      </c>
      <c r="P435" s="862">
        <v>43461</v>
      </c>
      <c r="Q435" s="862">
        <v>43468</v>
      </c>
      <c r="R435" s="859">
        <f>(K435-O435)/O435*100</f>
        <v>10.52631578947368</v>
      </c>
      <c r="S435" s="795">
        <f>IF(INDEX(Historical!$D$7:$D$1442,MATCH(B435,Historical!$B$7:$B$1449,0))=0,"n/a",(INDEX(Historical!$C$7:$C$1442,MATCH(B435,Historical!$B$7:$B$1449,0))/INDEX(Historical!$D$7:$D$1442,MATCH(B435,Historical!$B$7:$B$1449,0))-1)*100)</f>
        <v>11.764705882352944</v>
      </c>
      <c r="T435" s="795">
        <f>IF(INDEX(Historical!$F$7:$F$1442,MATCH(B435,Historical!$B$7:$B$1449,0))=0,"n/a",((INDEX(Historical!$C$7:$C$1442,MATCH(B435,Historical!$B$7:$B$1449,0))/INDEX(Historical!$F$7:$F$1442,MATCH(B435,Historical!$B$7:$B$1449,0)))^(1/3)-1)*100)</f>
        <v>19.087732513870435</v>
      </c>
      <c r="U435" s="795">
        <f>IF(INDEX(Historical!$H$7:$H$1442,MATCH(B435,Historical!$B$7:$B$1449,0))=0,"n/a",((INDEX(Historical!$C$7:$C$1442,MATCH(B435,Historical!$B$7:$B$1449,0))/INDEX(Historical!$H$7:$H$1442,MATCH(B435,Historical!$B$7:$B$1449,0)))^(1/5)-1)*100)</f>
        <v>23.927602766410683</v>
      </c>
      <c r="V435" s="795" t="str">
        <f>IF(INDEX(Historical!$O$7:$O$1442,MATCH(B435,Historical!$B$7:$B$1449,0))=0,"n/a",((INDEX(Historical!$C$7:$C$1442,MATCH(B435,Historical!$B$7:$B$1449,0))/INDEX(Historical!$O$7:$O$1442,MATCH(B435,Historical!$B$7:$B$1449,0)))^(1/10)-1)*100)</f>
        <v>n/a</v>
      </c>
      <c r="W435" s="863" t="str">
        <f>IF(OR(U435&lt;=0,U435="n/a",V435&lt;=0,V435="n/a"),"n/a",U435/V435)</f>
        <v>n/a</v>
      </c>
      <c r="X435" s="864">
        <f>IF(OR(AJ435&lt;=0,AJ435="n/a",U435&lt;=0,U435="n/a"),"n/a",U435/AJ435)</f>
        <v>0.43663508697829712</v>
      </c>
      <c r="Y435" s="865"/>
      <c r="Z435" s="856">
        <f>IF(OR(AC435&lt;0.01,AC435="n/a"),"n/a",M435/AC435*100)</f>
        <v>69.421487603305792</v>
      </c>
      <c r="AA435" s="866">
        <f>IF(OR(AC435&lt;0.01,AC435="n/a"),"n/a",I435/AC435)</f>
        <v>16.520661157024794</v>
      </c>
      <c r="AB435" s="858">
        <v>12</v>
      </c>
      <c r="AC435" s="867">
        <v>1.21</v>
      </c>
      <c r="AD435" s="867">
        <v>2.06</v>
      </c>
      <c r="AE435" s="867">
        <v>3.63</v>
      </c>
      <c r="AF435" s="867">
        <v>2.25</v>
      </c>
      <c r="AG435" s="867">
        <v>16.600000000000001</v>
      </c>
      <c r="AH435" s="876">
        <v>-6</v>
      </c>
      <c r="AI435" s="876">
        <v>-117.9</v>
      </c>
      <c r="AJ435" s="867">
        <v>54.800000000000004</v>
      </c>
      <c r="AK435" s="867">
        <v>8</v>
      </c>
      <c r="AL435" s="868">
        <v>2820</v>
      </c>
      <c r="AM435" s="869">
        <v>3.6999999999999997</v>
      </c>
      <c r="AN435" s="867">
        <v>4.3099999999999996</v>
      </c>
      <c r="AO435" s="870">
        <f>IF(U435="n/a","n/a",IF(AA435&lt;0,"n/a",IF(AA435="n/a","n/a",J435+U435-AA435)))</f>
        <v>11.60904265991115</v>
      </c>
      <c r="AP435" s="871">
        <f>IF(U435="n/a","n/a",J435+U435)</f>
        <v>28.129703816935944</v>
      </c>
      <c r="AQ435" s="872">
        <f>IF(OR(AC435&lt;0.01,AF435="n/a"),"n/a",(I435/SQRT(22.5*AC435*(I435/AF435))-1)*100)</f>
        <v>28.532724070661452</v>
      </c>
      <c r="AR435" s="738">
        <f>INDEX(Historical!$C$7:$C$1442,MATCH(B435,Historical!$B$7:$B$1449,0))*IF(AH435="n/a",1.03,IF(AH435&lt;0,1.01,IF(AH435&gt;10,1.1,(1+AH435/100))))</f>
        <v>0.76760000000000006</v>
      </c>
      <c r="AS435" s="866">
        <f>IF($AI435="n/a",1.03*AR435,IF($AI435&lt;0,1.01*AR435,IF($AI435&gt;10,1.1*AR435,(1+$AI435/100)*AR435)))</f>
        <v>0.77527600000000008</v>
      </c>
      <c r="AT435" s="866">
        <f>IF($AK435="n/a",1.03*AS435,IF($AK435&lt;0,1.01*AS435,IF($AK435&gt;10,1.1*AS435,(1+$AK435/100)*AS435)))</f>
        <v>0.83729808000000017</v>
      </c>
      <c r="AU435" s="866">
        <f>IF($AK435="n/a",1.03*AT435,IF($AK435&lt;0,1.01*AT435,IF($AK435&gt;10,1.1*AT435,(1+$AK435/100)*AT435)))</f>
        <v>0.90428192640000027</v>
      </c>
      <c r="AV435" s="866">
        <f>IF($AK435="n/a",1.03*AU435,IF($AK435&lt;0,1.01*AU435,IF($AK435&gt;10,1.1*AU435,(1+$AK435/100)*AU435)))</f>
        <v>0.97662448051200035</v>
      </c>
      <c r="AW435" s="856">
        <f>SUM(AR435:AV435)</f>
        <v>4.2610804869120011</v>
      </c>
      <c r="AX435" s="873">
        <f>AW435/I435*100</f>
        <v>21.316060464792404</v>
      </c>
      <c r="AY435" s="1081">
        <v>1.36</v>
      </c>
      <c r="AZ435" s="869">
        <v>25.330000000000002</v>
      </c>
      <c r="BA435" s="869">
        <v>-10.26</v>
      </c>
      <c r="BB435" s="869">
        <v>5.42</v>
      </c>
      <c r="BC435" s="869">
        <v>-0.4</v>
      </c>
      <c r="BD435" s="1033"/>
      <c r="BE435" s="700">
        <v>2011</v>
      </c>
      <c r="BF435" s="1013">
        <f>IF(BE435&gt;2008,0,IF(BE435&gt;2001,1,IF(BE435&gt;1990,2,IF(BE435&gt;1980,3,IF(BE435&gt;1973,4,IF(BE435&gt;1970,5,IF(BE435&gt;1960,6,IF(BE435&gt;1958,7,IF(BE435&gt;1953,8,9)))))))))</f>
        <v>0</v>
      </c>
      <c r="BG435" s="931">
        <v>2.8000000000000003</v>
      </c>
    </row>
    <row r="436" spans="1:59" ht="11.25" customHeight="1" x14ac:dyDescent="0.2">
      <c r="A436" s="984" t="s">
        <v>751</v>
      </c>
      <c r="B436" s="988" t="s">
        <v>752</v>
      </c>
      <c r="C436" s="1070" t="s">
        <v>123</v>
      </c>
      <c r="D436" s="1070" t="s">
        <v>4233</v>
      </c>
      <c r="E436" s="828">
        <v>11</v>
      </c>
      <c r="F436" s="1148">
        <v>313</v>
      </c>
      <c r="G436" s="1089" t="s">
        <v>37</v>
      </c>
      <c r="H436" s="1089" t="s">
        <v>37</v>
      </c>
      <c r="I436" s="987">
        <v>204.46</v>
      </c>
      <c r="J436" s="738">
        <f>(M436/I436)*100</f>
        <v>0.72385796732857277</v>
      </c>
      <c r="K436" s="990">
        <v>0.37</v>
      </c>
      <c r="L436" s="1000">
        <v>4</v>
      </c>
      <c r="M436" s="729">
        <f>K436*L436</f>
        <v>1.48</v>
      </c>
      <c r="N436" s="983" t="s">
        <v>161</v>
      </c>
      <c r="O436" s="831">
        <v>0.35499999999999998</v>
      </c>
      <c r="P436" s="973">
        <v>43297</v>
      </c>
      <c r="Q436" s="973">
        <v>43312</v>
      </c>
      <c r="R436" s="729">
        <f>(K436-O436)/O436*100</f>
        <v>4.2253521126760605</v>
      </c>
      <c r="S436" s="795">
        <f>IF(INDEX(Historical!$D$7:$D$1442,MATCH(B436,Historical!$B$7:$B$1449,0))=0,"n/a",(INDEX(Historical!$C$7:$C$1442,MATCH(B436,Historical!$B$7:$B$1449,0))/INDEX(Historical!$D$7:$D$1442,MATCH(B436,Historical!$B$7:$B$1449,0))-1)*100)</f>
        <v>3.5714285714285809</v>
      </c>
      <c r="T436" s="795">
        <f>IF(INDEX(Historical!$F$7:$F$1442,MATCH(B436,Historical!$B$7:$B$1449,0))=0,"n/a",((INDEX(Historical!$C$7:$C$1442,MATCH(B436,Historical!$B$7:$B$1449,0))/INDEX(Historical!$F$7:$F$1442,MATCH(B436,Historical!$B$7:$B$1449,0)))^(1/3)-1)*100)</f>
        <v>5.3534525175642056</v>
      </c>
      <c r="U436" s="795">
        <f>IF(INDEX(Historical!$H$7:$H$1442,MATCH(B436,Historical!$B$7:$B$1449,0))=0,"n/a",((INDEX(Historical!$C$7:$C$1442,MATCH(B436,Historical!$B$7:$B$1449,0))/INDEX(Historical!$H$7:$H$1442,MATCH(B436,Historical!$B$7:$B$1449,0)))^(1/5)-1)*100)</f>
        <v>7.9310896244752405</v>
      </c>
      <c r="V436" s="795">
        <f>IF(INDEX(Historical!$O$7:$O$1442,MATCH(B436,Historical!$B$7:$B$1449,0))=0,"n/a",((INDEX(Historical!$C$7:$C$1442,MATCH(B436,Historical!$B$7:$B$1449,0))/INDEX(Historical!$O$7:$O$1442,MATCH(B436,Historical!$B$7:$B$1449,0)))^(1/10)-1)*100)</f>
        <v>4.8267067853141166</v>
      </c>
      <c r="W436" s="796">
        <f>IF(OR(U436&lt;=0,U436="n/a",V436&lt;=0,V436="n/a"),"n/a",U436/V436)</f>
        <v>1.6431678942268904</v>
      </c>
      <c r="X436" s="797" t="str">
        <f>IF(OR(AJ436&lt;=0,AJ436="n/a",U436&lt;=0,U436="n/a"),"n/a",U436/AJ436)</f>
        <v>n/a</v>
      </c>
      <c r="Y436" s="988"/>
      <c r="Z436" s="738">
        <f>IF(OR(AC436&lt;0.01,AC436="n/a"),"n/a",M436/AC436*100)</f>
        <v>42.528735632183903</v>
      </c>
      <c r="AA436" s="999">
        <f>IF(OR(AC436&lt;0.01,AC436="n/a"),"n/a",I436/AC436)</f>
        <v>58.752873563218394</v>
      </c>
      <c r="AB436" s="1000">
        <v>12</v>
      </c>
      <c r="AC436" s="978">
        <v>3.48</v>
      </c>
      <c r="AD436" s="978">
        <v>4.6100000000000003</v>
      </c>
      <c r="AE436" s="978">
        <v>3.13</v>
      </c>
      <c r="AF436" s="978">
        <v>6.29</v>
      </c>
      <c r="AG436" s="978">
        <v>9.9</v>
      </c>
      <c r="AH436" s="978">
        <v>-59.8</v>
      </c>
      <c r="AI436" s="978">
        <v>20.419999999999998</v>
      </c>
      <c r="AJ436" s="978">
        <v>-12.5</v>
      </c>
      <c r="AK436" s="978">
        <v>12.75</v>
      </c>
      <c r="AL436" s="991">
        <v>2710</v>
      </c>
      <c r="AM436" s="985">
        <v>1.5</v>
      </c>
      <c r="AN436" s="978">
        <v>0.12</v>
      </c>
      <c r="AO436" s="838">
        <f>IF(U436="n/a","n/a",IF(AA436&lt;0,"n/a",IF(AA436="n/a","n/a",J436+U436-AA436)))</f>
        <v>-50.097925971414583</v>
      </c>
      <c r="AP436" s="839">
        <f>IF(U436="n/a","n/a",J436+U436)</f>
        <v>8.654947591803813</v>
      </c>
      <c r="AQ436" s="1001">
        <f>IF(OR(AC436&lt;0.01,AF436="n/a"),"n/a",(I436/SQRT(22.5*AC436*(I436/AF436))-1)*100)</f>
        <v>305.27388528562795</v>
      </c>
      <c r="AR436" s="738">
        <f>INDEX(Historical!$C$7:$C$1442,MATCH(B436,Historical!$B$7:$B$1449,0))*IF(AH436="n/a",1.03,IF(AH436&lt;0,1.01,IF(AH436&gt;10,1.1,(1+AH436/100))))</f>
        <v>1.4644999999999999</v>
      </c>
      <c r="AS436" s="999">
        <f>IF($AI436="n/a",1.03*AR436,IF($AI436&lt;0,1.01*AR436,IF($AI436&gt;10,1.1*AR436,(1+$AI436/100)*AR436)))</f>
        <v>1.6109500000000001</v>
      </c>
      <c r="AT436" s="999">
        <f>IF($AK436="n/a",1.03*AS436,IF($AK436&lt;0,1.01*AS436,IF($AK436&gt;10,1.1*AS436,(1+$AK436/100)*AS436)))</f>
        <v>1.7720450000000003</v>
      </c>
      <c r="AU436" s="999">
        <f>IF($AK436="n/a",1.03*AT436,IF($AK436&lt;0,1.01*AT436,IF($AK436&gt;10,1.1*AT436,(1+$AK436/100)*AT436)))</f>
        <v>1.9492495000000005</v>
      </c>
      <c r="AV436" s="999">
        <f>IF($AK436="n/a",1.03*AU436,IF($AK436&lt;0,1.01*AU436,IF($AK436&gt;10,1.1*AU436,(1+$AK436/100)*AU436)))</f>
        <v>2.1441744500000008</v>
      </c>
      <c r="AW436" s="738">
        <f>SUM(AR436:AV436)</f>
        <v>8.9409189500000021</v>
      </c>
      <c r="AX436" s="846">
        <f>AW436/I436*100</f>
        <v>4.3729428494571074</v>
      </c>
      <c r="AY436" s="1080">
        <v>1.4</v>
      </c>
      <c r="AZ436" s="985">
        <v>48.209999999999994</v>
      </c>
      <c r="BA436" s="985">
        <v>-5.84</v>
      </c>
      <c r="BB436" s="985">
        <v>7.3999999999999995</v>
      </c>
      <c r="BC436" s="985">
        <v>15.98</v>
      </c>
      <c r="BE436" s="700">
        <v>2008</v>
      </c>
      <c r="BF436" s="1013">
        <f>IF(BE436&gt;2008,0,IF(BE436&gt;2001,1,IF(BE436&gt;1990,2,IF(BE436&gt;1980,3,IF(BE436&gt;1973,4,IF(BE436&gt;1970,5,IF(BE436&gt;1960,6,IF(BE436&gt;1958,7,IF(BE436&gt;1953,8,9)))))))))</f>
        <v>1</v>
      </c>
      <c r="BG436" s="995">
        <v>5.7</v>
      </c>
    </row>
    <row r="437" spans="1:59" ht="11.25" customHeight="1" x14ac:dyDescent="0.2">
      <c r="A437" s="976" t="s">
        <v>1423</v>
      </c>
      <c r="B437" s="988" t="s">
        <v>1424</v>
      </c>
      <c r="C437" s="1070" t="s">
        <v>247</v>
      </c>
      <c r="D437" s="1070" t="s">
        <v>4379</v>
      </c>
      <c r="E437" s="828">
        <v>9</v>
      </c>
      <c r="F437" s="1148">
        <v>368</v>
      </c>
      <c r="G437" s="1148" t="s">
        <v>106</v>
      </c>
      <c r="H437" s="1148" t="s">
        <v>106</v>
      </c>
      <c r="I437" s="987">
        <v>88.95</v>
      </c>
      <c r="J437" s="738">
        <f>(M437/I437)*100</f>
        <v>1.3041034288926361</v>
      </c>
      <c r="K437" s="990">
        <v>0.28999999999999998</v>
      </c>
      <c r="L437" s="1000">
        <v>4</v>
      </c>
      <c r="M437" s="729">
        <f>K437*L437</f>
        <v>1.1599999999999999</v>
      </c>
      <c r="N437" s="983" t="s">
        <v>997</v>
      </c>
      <c r="O437" s="831">
        <v>0.27</v>
      </c>
      <c r="P437" s="973">
        <v>43230</v>
      </c>
      <c r="Q437" s="973">
        <v>43245</v>
      </c>
      <c r="R437" s="729">
        <f>(K437-O437)/O437*100</f>
        <v>7.4074074074073932</v>
      </c>
      <c r="S437" s="795">
        <f>IF(INDEX(Historical!$D$7:$D$1442,MATCH(B437,Historical!$B$7:$B$1449,0))=0,"n/a",(INDEX(Historical!$C$7:$C$1442,MATCH(B437,Historical!$B$7:$B$1449,0))/INDEX(Historical!$D$7:$D$1442,MATCH(B437,Historical!$B$7:$B$1449,0))-1)*100)</f>
        <v>7.5471698113207308</v>
      </c>
      <c r="T437" s="795">
        <f>IF(INDEX(Historical!$F$7:$F$1442,MATCH(B437,Historical!$B$7:$B$1449,0))=0,"n/a",((INDEX(Historical!$C$7:$C$1442,MATCH(B437,Historical!$B$7:$B$1449,0))/INDEX(Historical!$F$7:$F$1442,MATCH(B437,Historical!$B$7:$B$1449,0)))^(1/3)-1)*100)</f>
        <v>14.471424255333186</v>
      </c>
      <c r="U437" s="795">
        <f>IF(INDEX(Historical!$H$7:$H$1442,MATCH(B437,Historical!$B$7:$B$1449,0))=0,"n/a",((INDEX(Historical!$C$7:$C$1442,MATCH(B437,Historical!$B$7:$B$1449,0))/INDEX(Historical!$H$7:$H$1442,MATCH(B437,Historical!$B$7:$B$1449,0)))^(1/5)-1)*100)</f>
        <v>18.397287912705451</v>
      </c>
      <c r="V437" s="795">
        <f>IF(INDEX(Historical!$O$7:$O$1442,MATCH(B437,Historical!$B$7:$B$1449,0))=0,"n/a",((INDEX(Historical!$C$7:$C$1442,MATCH(B437,Historical!$B$7:$B$1449,0))/INDEX(Historical!$O$7:$O$1442,MATCH(B437,Historical!$B$7:$B$1449,0)))^(1/10)-1)*100)</f>
        <v>9.2649067242701388</v>
      </c>
      <c r="W437" s="796">
        <f>IF(OR(U437&lt;=0,U437="n/a",V437&lt;=0,V437="n/a"),"n/a",U437/V437)</f>
        <v>1.9856959665349176</v>
      </c>
      <c r="X437" s="797">
        <f>IF(OR(AJ437&lt;=0,AJ437="n/a",U437&lt;=0,U437="n/a"),"n/a",U437/AJ437)</f>
        <v>0.56260819304909637</v>
      </c>
      <c r="Y437" s="749"/>
      <c r="Z437" s="738">
        <f>IF(OR(AC437&lt;0.01,AC437="n/a"),"n/a",M437/AC437*100)</f>
        <v>8.7679516250944811</v>
      </c>
      <c r="AA437" s="999">
        <f>IF(OR(AC437&lt;0.01,AC437="n/a"),"n/a",I437/AC437)</f>
        <v>6.7233560090702946</v>
      </c>
      <c r="AB437" s="1000">
        <v>12</v>
      </c>
      <c r="AC437" s="978">
        <v>13.23</v>
      </c>
      <c r="AD437" s="978">
        <v>0.45</v>
      </c>
      <c r="AE437" s="978">
        <v>0.17</v>
      </c>
      <c r="AF437" s="978">
        <v>1.78</v>
      </c>
      <c r="AG437" s="978">
        <v>25.8</v>
      </c>
      <c r="AH437" s="978">
        <v>43.2</v>
      </c>
      <c r="AI437" s="978">
        <v>5.8000000000000007</v>
      </c>
      <c r="AJ437" s="978">
        <v>32.700000000000003</v>
      </c>
      <c r="AK437" s="978">
        <v>14.85</v>
      </c>
      <c r="AL437" s="991">
        <v>1980</v>
      </c>
      <c r="AM437" s="985">
        <v>1.5</v>
      </c>
      <c r="AN437" s="978">
        <v>2.72</v>
      </c>
      <c r="AO437" s="838">
        <f>IF(U437="n/a","n/a",IF(AA437&lt;0,"n/a",IF(AA437="n/a","n/a",J437+U437-AA437)))</f>
        <v>12.978035332527792</v>
      </c>
      <c r="AP437" s="839">
        <f>IF(U437="n/a","n/a",J437+U437)</f>
        <v>19.701391341598086</v>
      </c>
      <c r="AQ437" s="1001">
        <f>IF(OR(AC437&lt;0.01,AF437="n/a"),"n/a",(I437/SQRT(22.5*AC437*(I437/AF437))-1)*100)</f>
        <v>-27.069062513010522</v>
      </c>
      <c r="AR437" s="738">
        <f>INDEX(Historical!$C$7:$C$1442,MATCH(B437,Historical!$B$7:$B$1449,0))*IF(AH437="n/a",1.03,IF(AH437&lt;0,1.01,IF(AH437&gt;10,1.1,(1+AH437/100))))</f>
        <v>1.254</v>
      </c>
      <c r="AS437" s="999">
        <f>IF($AI437="n/a",1.03*AR437,IF($AI437&lt;0,1.01*AR437,IF($AI437&gt;10,1.1*AR437,(1+$AI437/100)*AR437)))</f>
        <v>1.326732</v>
      </c>
      <c r="AT437" s="999">
        <f>IF($AK437="n/a",1.03*AS437,IF($AK437&lt;0,1.01*AS437,IF($AK437&gt;10,1.1*AS437,(1+$AK437/100)*AS437)))</f>
        <v>1.4594052000000002</v>
      </c>
      <c r="AU437" s="999">
        <f>IF($AK437="n/a",1.03*AT437,IF($AK437&lt;0,1.01*AT437,IF($AK437&gt;10,1.1*AT437,(1+$AK437/100)*AT437)))</f>
        <v>1.6053457200000003</v>
      </c>
      <c r="AV437" s="999">
        <f>IF($AK437="n/a",1.03*AU437,IF($AK437&lt;0,1.01*AU437,IF($AK437&gt;10,1.1*AU437,(1+$AK437/100)*AU437)))</f>
        <v>1.7658802920000005</v>
      </c>
      <c r="AW437" s="738">
        <f>SUM(AR437:AV437)</f>
        <v>7.4113632120000013</v>
      </c>
      <c r="AX437" s="846">
        <f>AW437/I437*100</f>
        <v>8.3320553254637435</v>
      </c>
      <c r="AY437" s="1080">
        <v>1.21</v>
      </c>
      <c r="AZ437" s="985">
        <v>31</v>
      </c>
      <c r="BA437" s="985">
        <v>-29.99</v>
      </c>
      <c r="BB437" s="985">
        <v>11.57</v>
      </c>
      <c r="BC437" s="985">
        <v>1.28</v>
      </c>
      <c r="BE437" s="700">
        <v>2010</v>
      </c>
      <c r="BF437" s="1013">
        <f>IF(BE437&gt;2008,0,IF(BE437&gt;2001,1,IF(BE437&gt;1990,2,IF(BE437&gt;1980,3,IF(BE437&gt;1973,4,IF(BE437&gt;1970,5,IF(BE437&gt;1960,6,IF(BE437&gt;1958,7,IF(BE437&gt;1953,8,9)))))))))</f>
        <v>0</v>
      </c>
      <c r="BG437" s="995">
        <v>5.8999999999999995</v>
      </c>
    </row>
    <row r="438" spans="1:59" ht="11.25" customHeight="1" x14ac:dyDescent="0.2">
      <c r="A438" s="984" t="s">
        <v>3879</v>
      </c>
      <c r="B438" s="988" t="s">
        <v>3880</v>
      </c>
      <c r="C438" s="1070" t="s">
        <v>4381</v>
      </c>
      <c r="D438" s="1070" t="s">
        <v>4382</v>
      </c>
      <c r="E438" s="828">
        <v>5</v>
      </c>
      <c r="F438" s="1148">
        <v>856</v>
      </c>
      <c r="G438" s="1119" t="s">
        <v>106</v>
      </c>
      <c r="H438" s="1119" t="s">
        <v>106</v>
      </c>
      <c r="I438" s="987">
        <v>74.45</v>
      </c>
      <c r="J438" s="738">
        <f>(M438/I438)*100</f>
        <v>4.9429147078576232</v>
      </c>
      <c r="K438" s="990">
        <v>0.92</v>
      </c>
      <c r="L438" s="1000">
        <v>4</v>
      </c>
      <c r="M438" s="729">
        <f>K438*L438</f>
        <v>3.68</v>
      </c>
      <c r="N438" s="983" t="s">
        <v>152</v>
      </c>
      <c r="O438" s="831">
        <v>0.91</v>
      </c>
      <c r="P438" s="973">
        <v>43448</v>
      </c>
      <c r="Q438" s="973">
        <v>43462</v>
      </c>
      <c r="R438" s="729">
        <f>(K438-O438)/O438*100</f>
        <v>1.0989010989010999</v>
      </c>
      <c r="S438" s="795">
        <f>IF(INDEX(Historical!$D$7:$D$1442,MATCH(B438,Historical!$B$7:$B$1449,0))=0,"n/a",(INDEX(Historical!$C$7:$C$1442,MATCH(B438,Historical!$B$7:$B$1449,0))/INDEX(Historical!$D$7:$D$1442,MATCH(B438,Historical!$B$7:$B$1449,0))-1)*100)</f>
        <v>9.93975903614459</v>
      </c>
      <c r="T438" s="795">
        <f>IF(INDEX(Historical!$F$7:$F$1442,MATCH(B438,Historical!$B$7:$B$1449,0))=0,"n/a",((INDEX(Historical!$C$7:$C$1442,MATCH(B438,Historical!$B$7:$B$1449,0))/INDEX(Historical!$F$7:$F$1442,MATCH(B438,Historical!$B$7:$B$1449,0)))^(1/3)-1)*100)</f>
        <v>9.8972243146180148</v>
      </c>
      <c r="U438" s="795" t="str">
        <f>IF(INDEX(Historical!$H$7:$H$1442,MATCH(B438,Historical!$B$7:$B$1449,0))=0,"n/a",((INDEX(Historical!$C$7:$C$1442,MATCH(B438,Historical!$B$7:$B$1449,0))/INDEX(Historical!$H$7:$H$1442,MATCH(B438,Historical!$B$7:$B$1449,0)))^(1/5)-1)*100)</f>
        <v>n/a</v>
      </c>
      <c r="V438" s="795" t="str">
        <f>IF(INDEX(Historical!$O$7:$O$1442,MATCH(B438,Historical!$B$7:$B$1449,0))=0,"n/a",((INDEX(Historical!$C$7:$C$1442,MATCH(B438,Historical!$B$7:$B$1449,0))/INDEX(Historical!$O$7:$O$1442,MATCH(B438,Historical!$B$7:$B$1449,0)))^(1/10)-1)*100)</f>
        <v>n/a</v>
      </c>
      <c r="W438" s="796" t="str">
        <f>IF(OR(U438&lt;=0,U438="n/a",V438&lt;=0,V438="n/a"),"n/a",U438/V438)</f>
        <v>n/a</v>
      </c>
      <c r="X438" s="797" t="str">
        <f>IF(OR(AJ438&lt;=0,AJ438="n/a",U438&lt;=0,U438="n/a"),"n/a",U438/AJ438)</f>
        <v>n/a</v>
      </c>
      <c r="Y438" s="763"/>
      <c r="Z438" s="738">
        <f>IF(OR(AC438&lt;0.01,AC438="n/a"),"n/a",M438/AC438*100)</f>
        <v>124.32432432432432</v>
      </c>
      <c r="AA438" s="999">
        <f>IF(OR(AC438&lt;0.01,AC438="n/a"),"n/a",I438/AC438)</f>
        <v>25.152027027027028</v>
      </c>
      <c r="AB438" s="1000">
        <v>12</v>
      </c>
      <c r="AC438" s="978">
        <v>2.96</v>
      </c>
      <c r="AD438" s="978">
        <v>8.39</v>
      </c>
      <c r="AE438" s="978">
        <v>4.6100000000000003</v>
      </c>
      <c r="AF438" s="978">
        <v>6.71</v>
      </c>
      <c r="AG438" s="978">
        <v>27.500000000000004</v>
      </c>
      <c r="AH438" s="978">
        <v>4.3</v>
      </c>
      <c r="AI438" s="978">
        <v>15.28</v>
      </c>
      <c r="AJ438" s="978">
        <v>108.80000000000001</v>
      </c>
      <c r="AK438" s="978">
        <v>3</v>
      </c>
      <c r="AL438" s="991">
        <v>7370</v>
      </c>
      <c r="AM438" s="985">
        <v>0.2</v>
      </c>
      <c r="AN438" s="978">
        <v>2.3199999999999998</v>
      </c>
      <c r="AO438" s="838" t="str">
        <f>IF(U438="n/a","n/a",IF(AA438&lt;0,"n/a",IF(AA438="n/a","n/a",J438+U438-AA438)))</f>
        <v>n/a</v>
      </c>
      <c r="AP438" s="839" t="str">
        <f>IF(U438="n/a","n/a",J438+U438)</f>
        <v>n/a</v>
      </c>
      <c r="AQ438" s="1001">
        <f>IF(OR(AC438&lt;0.01,AF438="n/a"),"n/a",(I438/SQRT(22.5*AC438*(I438/AF438))-1)*100)</f>
        <v>173.87758932401525</v>
      </c>
      <c r="AR438" s="738">
        <f>INDEX(Historical!$C$7:$C$1442,MATCH(B438,Historical!$B$7:$B$1449,0))*IF(AH438="n/a",1.03,IF(AH438&lt;0,1.01,IF(AH438&gt;10,1.1,(1+AH438/100))))</f>
        <v>3.8069499999999996</v>
      </c>
      <c r="AS438" s="999">
        <f>IF($AI438="n/a",1.03*AR438,IF($AI438&lt;0,1.01*AR438,IF($AI438&gt;10,1.1*AR438,(1+$AI438/100)*AR438)))</f>
        <v>4.1876449999999998</v>
      </c>
      <c r="AT438" s="999">
        <f>IF($AK438="n/a",1.03*AS438,IF($AK438&lt;0,1.01*AS438,IF($AK438&gt;10,1.1*AS438,(1+$AK438/100)*AS438)))</f>
        <v>4.3132743500000004</v>
      </c>
      <c r="AU438" s="999">
        <f>IF($AK438="n/a",1.03*AT438,IF($AK438&lt;0,1.01*AT438,IF($AK438&gt;10,1.1*AT438,(1+$AK438/100)*AT438)))</f>
        <v>4.4426725805000009</v>
      </c>
      <c r="AV438" s="999">
        <f>IF($AK438="n/a",1.03*AU438,IF($AK438&lt;0,1.01*AU438,IF($AK438&gt;10,1.1*AU438,(1+$AK438/100)*AU438)))</f>
        <v>4.575952757915001</v>
      </c>
      <c r="AW438" s="738">
        <f>SUM(AR438:AV438)</f>
        <v>21.326494688415004</v>
      </c>
      <c r="AX438" s="846">
        <f>AW438/I438*100</f>
        <v>28.645392462612495</v>
      </c>
      <c r="AY438" s="1080">
        <v>1.08</v>
      </c>
      <c r="AZ438" s="985">
        <v>21.33</v>
      </c>
      <c r="BA438" s="985">
        <v>-7.7200000000000006</v>
      </c>
      <c r="BB438" s="985">
        <v>3.37</v>
      </c>
      <c r="BC438" s="985">
        <v>3.32</v>
      </c>
      <c r="BE438" s="700">
        <v>2014</v>
      </c>
      <c r="BF438" s="1013">
        <f>IF(BE438&gt;2008,0,IF(BE438&gt;2001,1,IF(BE438&gt;1990,2,IF(BE438&gt;1980,3,IF(BE438&gt;1973,4,IF(BE438&gt;1970,5,IF(BE438&gt;1960,6,IF(BE438&gt;1958,7,IF(BE438&gt;1953,8,9)))))))))</f>
        <v>0</v>
      </c>
      <c r="BG438" s="995">
        <v>7.1999999999999993</v>
      </c>
    </row>
    <row r="439" spans="1:59" ht="11.25" customHeight="1" x14ac:dyDescent="0.2">
      <c r="A439" s="976" t="s">
        <v>267</v>
      </c>
      <c r="B439" s="988" t="s">
        <v>268</v>
      </c>
      <c r="C439" s="1070" t="s">
        <v>128</v>
      </c>
      <c r="D439" s="1070" t="s">
        <v>4389</v>
      </c>
      <c r="E439" s="828">
        <v>56</v>
      </c>
      <c r="F439" s="1148">
        <v>14</v>
      </c>
      <c r="G439" s="1071" t="s">
        <v>37</v>
      </c>
      <c r="H439" s="1071" t="s">
        <v>37</v>
      </c>
      <c r="I439" s="978">
        <v>159.07</v>
      </c>
      <c r="J439" s="738">
        <f>(M439/I439)*100</f>
        <v>1.634500534355944</v>
      </c>
      <c r="K439" s="990">
        <v>0.65</v>
      </c>
      <c r="L439" s="1000">
        <v>4</v>
      </c>
      <c r="M439" s="729">
        <f>K439*L439</f>
        <v>2.6</v>
      </c>
      <c r="N439" s="983" t="s">
        <v>152</v>
      </c>
      <c r="O439" s="831">
        <v>0.6</v>
      </c>
      <c r="P439" s="973">
        <v>43440</v>
      </c>
      <c r="Q439" s="973">
        <v>43462</v>
      </c>
      <c r="R439" s="729">
        <f>(K439-O439)/O439*100</f>
        <v>8.333333333333341</v>
      </c>
      <c r="S439" s="795">
        <f>IF(INDEX(Historical!$D$7:$D$1442,MATCH(B439,Historical!$B$7:$B$1449,0))=0,"n/a",(INDEX(Historical!$C$7:$C$1442,MATCH(B439,Historical!$B$7:$B$1449,0))/INDEX(Historical!$D$7:$D$1442,MATCH(B439,Historical!$B$7:$B$1449,0))-1)*100)</f>
        <v>8.8888888888889017</v>
      </c>
      <c r="T439" s="795">
        <f>IF(INDEX(Historical!$F$7:$F$1442,MATCH(B439,Historical!$B$7:$B$1449,0))=0,"n/a",((INDEX(Historical!$C$7:$C$1442,MATCH(B439,Historical!$B$7:$B$1449,0))/INDEX(Historical!$F$7:$F$1442,MATCH(B439,Historical!$B$7:$B$1449,0)))^(1/3)-1)*100)</f>
        <v>9.2285273387607383</v>
      </c>
      <c r="U439" s="795">
        <f>IF(INDEX(Historical!$H$7:$H$1442,MATCH(B439,Historical!$B$7:$B$1449,0))=0,"n/a",((INDEX(Historical!$C$7:$C$1442,MATCH(B439,Historical!$B$7:$B$1449,0))/INDEX(Historical!$H$7:$H$1442,MATCH(B439,Historical!$B$7:$B$1449,0)))^(1/5)-1)*100)</f>
        <v>8.6251061771879467</v>
      </c>
      <c r="V439" s="795">
        <f>IF(INDEX(Historical!$O$7:$O$1442,MATCH(B439,Historical!$B$7:$B$1449,0))=0,"n/a",((INDEX(Historical!$C$7:$C$1442,MATCH(B439,Historical!$B$7:$B$1449,0))/INDEX(Historical!$O$7:$O$1442,MATCH(B439,Historical!$B$7:$B$1449,0)))^(1/10)-1)*100)</f>
        <v>8.093942270920774</v>
      </c>
      <c r="W439" s="796">
        <f>IF(OR(U439&lt;=0,U439="n/a",V439&lt;=0,V439="n/a"),"n/a",U439/V439)</f>
        <v>1.0656248696232358</v>
      </c>
      <c r="X439" s="797">
        <f>IF(OR(AJ439&lt;=0,AJ439="n/a",U439&lt;=0,U439="n/a"),"n/a",U439/AJ439)</f>
        <v>2.2697647834705124</v>
      </c>
      <c r="Y439" s="753"/>
      <c r="Z439" s="738">
        <f>IF(OR(AC439&lt;0.01,AC439="n/a"),"n/a",M439/AC439*100)</f>
        <v>52.845528455284551</v>
      </c>
      <c r="AA439" s="999">
        <f>IF(OR(AC439&lt;0.01,AC439="n/a"),"n/a",I439/AC439)</f>
        <v>32.331300813008127</v>
      </c>
      <c r="AB439" s="1000">
        <v>6</v>
      </c>
      <c r="AC439" s="978">
        <v>4.92</v>
      </c>
      <c r="AD439" s="978">
        <v>10.78</v>
      </c>
      <c r="AE439" s="978">
        <v>3.64</v>
      </c>
      <c r="AF439" s="978">
        <v>6.47</v>
      </c>
      <c r="AG439" s="978" t="s">
        <v>137</v>
      </c>
      <c r="AH439" s="978">
        <v>8.9</v>
      </c>
      <c r="AI439" s="978">
        <v>7.1099999999999994</v>
      </c>
      <c r="AJ439" s="978">
        <v>3.8</v>
      </c>
      <c r="AK439" s="978">
        <v>3</v>
      </c>
      <c r="AL439" s="991">
        <v>4520</v>
      </c>
      <c r="AM439" s="985">
        <v>2.1</v>
      </c>
      <c r="AN439" s="978">
        <v>0</v>
      </c>
      <c r="AO439" s="838">
        <f>IF(U439="n/a","n/a",IF(AA439&lt;0,"n/a",IF(AA439="n/a","n/a",J439+U439-AA439)))</f>
        <v>-22.071694101464239</v>
      </c>
      <c r="AP439" s="839">
        <f>IF(U439="n/a","n/a",J439+U439)</f>
        <v>10.25960671154389</v>
      </c>
      <c r="AQ439" s="1001">
        <f>IF(OR(AC439&lt;0.01,AF439="n/a"),"n/a",(I439/SQRT(22.5*AC439*(I439/AF439))-1)*100)</f>
        <v>204.91056339717613</v>
      </c>
      <c r="AR439" s="738">
        <f>INDEX(Historical!$C$7:$C$1442,MATCH(B439,Historical!$B$7:$B$1449,0))*IF(AH439="n/a",1.03,IF(AH439&lt;0,1.01,IF(AH439&gt;10,1.1,(1+AH439/100))))</f>
        <v>2.66805</v>
      </c>
      <c r="AS439" s="999">
        <f>IF($AI439="n/a",1.03*AR439,IF($AI439&lt;0,1.01*AR439,IF($AI439&gt;10,1.1*AR439,(1+$AI439/100)*AR439)))</f>
        <v>2.857748355</v>
      </c>
      <c r="AT439" s="999">
        <f>IF($AK439="n/a",1.03*AS439,IF($AK439&lt;0,1.01*AS439,IF($AK439&gt;10,1.1*AS439,(1+$AK439/100)*AS439)))</f>
        <v>2.9434808056500001</v>
      </c>
      <c r="AU439" s="999">
        <f>IF($AK439="n/a",1.03*AT439,IF($AK439&lt;0,1.01*AT439,IF($AK439&gt;10,1.1*AT439,(1+$AK439/100)*AT439)))</f>
        <v>3.0317852298195</v>
      </c>
      <c r="AV439" s="999">
        <f>IF($AK439="n/a",1.03*AU439,IF($AK439&lt;0,1.01*AU439,IF($AK439&gt;10,1.1*AU439,(1+$AK439/100)*AU439)))</f>
        <v>3.122738786714085</v>
      </c>
      <c r="AW439" s="738">
        <f>SUM(AR439:AV439)</f>
        <v>14.623803177183586</v>
      </c>
      <c r="AX439" s="846">
        <f>AW439/I439*100</f>
        <v>9.1933131182395087</v>
      </c>
      <c r="AY439" s="1080">
        <v>0.44</v>
      </c>
      <c r="AZ439" s="985">
        <v>37.35</v>
      </c>
      <c r="BA439" s="985">
        <v>-18.170000000000002</v>
      </c>
      <c r="BB439" s="985">
        <v>-9.92</v>
      </c>
      <c r="BC439" s="985">
        <v>4.3499999999999996</v>
      </c>
      <c r="BE439" s="700">
        <v>1964</v>
      </c>
      <c r="BF439" s="1013">
        <f>IF(BE439&gt;2008,0,IF(BE439&gt;2001,1,IF(BE439&gt;1990,2,IF(BE439&gt;1980,3,IF(BE439&gt;1973,4,IF(BE439&gt;1970,5,IF(BE439&gt;1960,6,IF(BE439&gt;1958,7,IF(BE439&gt;1953,8,9)))))))))</f>
        <v>6</v>
      </c>
      <c r="BG439" s="995" t="s">
        <v>137</v>
      </c>
    </row>
    <row r="440" spans="1:59" ht="11.25" customHeight="1" x14ac:dyDescent="0.2">
      <c r="A440" s="976" t="s">
        <v>659</v>
      </c>
      <c r="B440" s="988" t="s">
        <v>660</v>
      </c>
      <c r="C440" s="1070" t="s">
        <v>108</v>
      </c>
      <c r="D440" s="1070" t="s">
        <v>4401</v>
      </c>
      <c r="E440" s="828">
        <v>17</v>
      </c>
      <c r="F440" s="1148">
        <v>181</v>
      </c>
      <c r="G440" s="1118" t="s">
        <v>106</v>
      </c>
      <c r="H440" s="1118" t="s">
        <v>106</v>
      </c>
      <c r="I440" s="987">
        <v>23.13</v>
      </c>
      <c r="J440" s="738">
        <f>(M440/I440)*100</f>
        <v>3.4587116299178557</v>
      </c>
      <c r="K440" s="990">
        <v>0.2</v>
      </c>
      <c r="L440" s="1000">
        <v>4</v>
      </c>
      <c r="M440" s="729">
        <f>K440*L440</f>
        <v>0.8</v>
      </c>
      <c r="N440" s="983" t="s">
        <v>429</v>
      </c>
      <c r="O440" s="833">
        <v>0.19047619047619047</v>
      </c>
      <c r="P440" s="694">
        <v>43151</v>
      </c>
      <c r="Q440" s="694">
        <v>43166</v>
      </c>
      <c r="R440" s="729">
        <f>(K440-O440)/O440*100</f>
        <v>5.0000000000000115</v>
      </c>
      <c r="S440" s="795">
        <f>IF(INDEX(Historical!$D$7:$D$1442,MATCH(B440,Historical!$B$7:$B$1449,0))=0,"n/a",(INDEX(Historical!$C$7:$C$1442,MATCH(B440,Historical!$B$7:$B$1449,0))/INDEX(Historical!$D$7:$D$1442,MATCH(B440,Historical!$B$7:$B$1449,0))-1)*100)</f>
        <v>10.250000000000025</v>
      </c>
      <c r="T440" s="795">
        <f>IF(INDEX(Historical!$F$7:$F$1442,MATCH(B440,Historical!$B$7:$B$1449,0))=0,"n/a",((INDEX(Historical!$C$7:$C$1442,MATCH(B440,Historical!$B$7:$B$1449,0))/INDEX(Historical!$F$7:$F$1442,MATCH(B440,Historical!$B$7:$B$1449,0)))^(1/3)-1)*100)</f>
        <v>6.8107006600656161</v>
      </c>
      <c r="U440" s="795">
        <f>IF(INDEX(Historical!$H$7:$H$1442,MATCH(B440,Historical!$B$7:$B$1449,0))=0,"n/a",((INDEX(Historical!$C$7:$C$1442,MATCH(B440,Historical!$B$7:$B$1449,0))/INDEX(Historical!$H$7:$H$1442,MATCH(B440,Historical!$B$7:$B$1449,0)))^(1/5)-1)*100)</f>
        <v>6.0829823955957485</v>
      </c>
      <c r="V440" s="795">
        <f>IF(INDEX(Historical!$O$7:$O$1442,MATCH(B440,Historical!$B$7:$B$1449,0))=0,"n/a",((INDEX(Historical!$C$7:$C$1442,MATCH(B440,Historical!$B$7:$B$1449,0))/INDEX(Historical!$O$7:$O$1442,MATCH(B440,Historical!$B$7:$B$1449,0)))^(1/10)-1)*100)</f>
        <v>5.5400321148199261</v>
      </c>
      <c r="W440" s="796">
        <f>IF(OR(U440&lt;=0,U440="n/a",V440&lt;=0,V440="n/a"),"n/a",U440/V440)</f>
        <v>1.0980048977195271</v>
      </c>
      <c r="X440" s="797" t="str">
        <f>IF(OR(AJ440&lt;=0,AJ440="n/a",U440&lt;=0,U440="n/a"),"n/a",U440/AJ440)</f>
        <v>n/a</v>
      </c>
      <c r="Y440" s="758" t="s">
        <v>440</v>
      </c>
      <c r="Z440" s="738">
        <f>IF(OR(AC440&lt;0.01,AC440="n/a"),"n/a",M440/AC440*100)</f>
        <v>34.632034632034632</v>
      </c>
      <c r="AA440" s="999">
        <f>IF(OR(AC440&lt;0.01,AC440="n/a"),"n/a",I440/AC440)</f>
        <v>10.012987012987013</v>
      </c>
      <c r="AB440" s="1000">
        <v>12</v>
      </c>
      <c r="AC440" s="978">
        <v>2.31</v>
      </c>
      <c r="AD440" s="978" t="s">
        <v>137</v>
      </c>
      <c r="AE440" s="978">
        <v>3.11</v>
      </c>
      <c r="AF440" s="978">
        <v>1.1599999999999999</v>
      </c>
      <c r="AG440" s="978">
        <v>12.1</v>
      </c>
      <c r="AH440" s="978">
        <v>-55.900000000000006</v>
      </c>
      <c r="AI440" s="978" t="s">
        <v>137</v>
      </c>
      <c r="AJ440" s="978">
        <v>-10.5</v>
      </c>
      <c r="AK440" s="978" t="s">
        <v>137</v>
      </c>
      <c r="AL440" s="991">
        <v>99.21</v>
      </c>
      <c r="AM440" s="985">
        <v>15.7</v>
      </c>
      <c r="AN440" s="978">
        <v>0.41</v>
      </c>
      <c r="AO440" s="838">
        <f>IF(U440="n/a","n/a",IF(AA440&lt;0,"n/a",IF(AA440="n/a","n/a",J440+U440-AA440)))</f>
        <v>-0.47129298747340975</v>
      </c>
      <c r="AP440" s="839">
        <f>IF(U440="n/a","n/a",J440+U440)</f>
        <v>9.5416940255136033</v>
      </c>
      <c r="AQ440" s="1001">
        <f>IF(OR(AC440&lt;0.01,AF440="n/a"),"n/a",(I440/SQRT(22.5*AC440*(I440/AF440))-1)*100)</f>
        <v>-28.151192896116349</v>
      </c>
      <c r="AR440" s="738">
        <f>INDEX(Historical!$C$7:$C$1442,MATCH(B440,Historical!$B$7:$B$1449,0))*IF(AH440="n/a",1.03,IF(AH440&lt;0,1.01,IF(AH440&gt;10,1.1,(1+AH440/100))))</f>
        <v>0.80800000000000005</v>
      </c>
      <c r="AS440" s="999">
        <f>IF($AI440="n/a",1.03*AR440,IF($AI440&lt;0,1.01*AR440,IF($AI440&gt;10,1.1*AR440,(1+$AI440/100)*AR440)))</f>
        <v>0.83224000000000009</v>
      </c>
      <c r="AT440" s="999">
        <f>IF($AK440="n/a",1.03*AS440,IF($AK440&lt;0,1.01*AS440,IF($AK440&gt;10,1.1*AS440,(1+$AK440/100)*AS440)))</f>
        <v>0.85720720000000017</v>
      </c>
      <c r="AU440" s="999">
        <f>IF($AK440="n/a",1.03*AT440,IF($AK440&lt;0,1.01*AT440,IF($AK440&gt;10,1.1*AT440,(1+$AK440/100)*AT440)))</f>
        <v>0.88292341600000024</v>
      </c>
      <c r="AV440" s="999">
        <f>IF($AK440="n/a",1.03*AU440,IF($AK440&lt;0,1.01*AU440,IF($AK440&gt;10,1.1*AU440,(1+$AK440/100)*AU440)))</f>
        <v>0.90941111848000022</v>
      </c>
      <c r="AW440" s="738">
        <f>SUM(AR440:AV440)</f>
        <v>4.2897817344800009</v>
      </c>
      <c r="AX440" s="846">
        <f>AW440/I440*100</f>
        <v>18.546397468568962</v>
      </c>
      <c r="AY440" s="1080">
        <v>0.47</v>
      </c>
      <c r="AZ440" s="985">
        <v>10.119999999999999</v>
      </c>
      <c r="BA440" s="985">
        <v>-17.630000000000003</v>
      </c>
      <c r="BB440" s="985">
        <v>-1.6199999999999999</v>
      </c>
      <c r="BC440" s="985">
        <v>-11.85</v>
      </c>
      <c r="BE440" s="700">
        <v>2002</v>
      </c>
      <c r="BF440" s="1013">
        <f>IF(BE440&gt;2008,0,IF(BE440&gt;2001,1,IF(BE440&gt;1990,2,IF(BE440&gt;1980,3,IF(BE440&gt;1973,4,IF(BE440&gt;1970,5,IF(BE440&gt;1960,6,IF(BE440&gt;1958,7,IF(BE440&gt;1953,8,9)))))))))</f>
        <v>1</v>
      </c>
      <c r="BG440" s="995">
        <v>1.0999999999999999</v>
      </c>
    </row>
    <row r="441" spans="1:59" ht="11.25" customHeight="1" x14ac:dyDescent="0.2">
      <c r="A441" s="984" t="s">
        <v>663</v>
      </c>
      <c r="B441" s="643" t="s">
        <v>664</v>
      </c>
      <c r="C441" s="1070" t="s">
        <v>108</v>
      </c>
      <c r="D441" s="1070" t="s">
        <v>4397</v>
      </c>
      <c r="E441" s="828">
        <v>11</v>
      </c>
      <c r="F441" s="1148">
        <v>309</v>
      </c>
      <c r="G441" s="929" t="s">
        <v>106</v>
      </c>
      <c r="H441" s="929" t="s">
        <v>106</v>
      </c>
      <c r="I441" s="987">
        <v>39.79</v>
      </c>
      <c r="J441" s="738">
        <f>(M441/I441)*100</f>
        <v>4.4232219150540342</v>
      </c>
      <c r="K441" s="990">
        <v>0.44</v>
      </c>
      <c r="L441" s="671">
        <v>4</v>
      </c>
      <c r="M441" s="729">
        <f>K441*L441</f>
        <v>1.76</v>
      </c>
      <c r="N441" s="636" t="s">
        <v>238</v>
      </c>
      <c r="O441" s="831">
        <v>0.41</v>
      </c>
      <c r="P441" s="973">
        <v>43224</v>
      </c>
      <c r="Q441" s="973">
        <v>43238</v>
      </c>
      <c r="R441" s="729">
        <f>(K441-O441)/O441*100</f>
        <v>7.3170731707317138</v>
      </c>
      <c r="S441" s="795">
        <f>IF(INDEX(Historical!$D$7:$D$1442,MATCH(B441,Historical!$B$7:$B$1449,0))=0,"n/a",(INDEX(Historical!$C$7:$C$1442,MATCH(B441,Historical!$B$7:$B$1449,0))/INDEX(Historical!$D$7:$D$1442,MATCH(B441,Historical!$B$7:$B$1449,0))-1)*100)</f>
        <v>7.453416149068337</v>
      </c>
      <c r="T441" s="795">
        <f>IF(INDEX(Historical!$F$7:$F$1442,MATCH(B441,Historical!$B$7:$B$1449,0))=0,"n/a",((INDEX(Historical!$C$7:$C$1442,MATCH(B441,Historical!$B$7:$B$1449,0))/INDEX(Historical!$F$7:$F$1442,MATCH(B441,Historical!$B$7:$B$1449,0)))^(1/3)-1)*100)</f>
        <v>8.6185776739880815</v>
      </c>
      <c r="U441" s="795">
        <f>IF(INDEX(Historical!$H$7:$H$1442,MATCH(B441,Historical!$B$7:$B$1449,0))=0,"n/a",((INDEX(Historical!$C$7:$C$1442,MATCH(B441,Historical!$B$7:$B$1449,0))/INDEX(Historical!$H$7:$H$1442,MATCH(B441,Historical!$B$7:$B$1449,0)))^(1/5)-1)*100)</f>
        <v>12.736487517594664</v>
      </c>
      <c r="V441" s="795">
        <f>IF(INDEX(Historical!$O$7:$O$1442,MATCH(B441,Historical!$B$7:$B$1449,0))=0,"n/a",((INDEX(Historical!$C$7:$C$1442,MATCH(B441,Historical!$B$7:$B$1449,0))/INDEX(Historical!$O$7:$O$1442,MATCH(B441,Historical!$B$7:$B$1449,0)))^(1/10)-1)*100)</f>
        <v>15.770687190628752</v>
      </c>
      <c r="W441" s="796">
        <f>IF(OR(U441&lt;=0,U441="n/a",V441&lt;=0,V441="n/a"),"n/a",U441/V441)</f>
        <v>0.80760510709786515</v>
      </c>
      <c r="X441" s="797">
        <f>IF(OR(AJ441&lt;=0,AJ441="n/a",U441&lt;=0,U441="n/a"),"n/a",U441/AJ441)</f>
        <v>0.25121277155019062</v>
      </c>
      <c r="Y441" s="989" t="s">
        <v>477</v>
      </c>
      <c r="Z441" s="738">
        <f>IF(OR(AC441&lt;0.01,AC441="n/a"),"n/a",M441/AC441*100)</f>
        <v>29.431438127090299</v>
      </c>
      <c r="AA441" s="670">
        <f>IF(OR(AC441&lt;0.01,AC441="n/a"),"n/a",I441/AC441)</f>
        <v>6.6538461538461533</v>
      </c>
      <c r="AB441" s="671">
        <v>12</v>
      </c>
      <c r="AC441" s="631">
        <v>5.98</v>
      </c>
      <c r="AD441" s="631">
        <v>1.45</v>
      </c>
      <c r="AE441" s="631">
        <v>1.77</v>
      </c>
      <c r="AF441" s="631">
        <v>4.46</v>
      </c>
      <c r="AG441" s="980">
        <v>30.599999999999998</v>
      </c>
      <c r="AH441" s="978">
        <v>74.2</v>
      </c>
      <c r="AI441" s="978">
        <v>-0.16999999999999998</v>
      </c>
      <c r="AJ441" s="631">
        <v>50.7</v>
      </c>
      <c r="AK441" s="631">
        <v>4.5999999999999996</v>
      </c>
      <c r="AL441" s="646">
        <v>5080</v>
      </c>
      <c r="AM441" s="641">
        <v>0.4</v>
      </c>
      <c r="AN441" s="631">
        <v>1.34</v>
      </c>
      <c r="AO441" s="838">
        <f>IF(U441="n/a","n/a",IF(AA441&lt;0,"n/a",IF(AA441="n/a","n/a",J441+U441-AA441)))</f>
        <v>10.505863278802543</v>
      </c>
      <c r="AP441" s="839">
        <f>IF(U441="n/a","n/a",J441+U441)</f>
        <v>17.159709432648697</v>
      </c>
      <c r="AQ441" s="672">
        <f>IF(OR(AC441&lt;0.01,AF441="n/a"),"n/a",(I441/SQRT(22.5*AC441*(I441/AF441))-1)*100)</f>
        <v>14.845120529353384</v>
      </c>
      <c r="AR441" s="738">
        <f>INDEX(Historical!$C$7:$C$1442,MATCH(B441,Historical!$B$7:$B$1449,0))*IF(AH441="n/a",1.03,IF(AH441&lt;0,1.01,IF(AH441&gt;10,1.1,(1+AH441/100))))</f>
        <v>1.903</v>
      </c>
      <c r="AS441" s="670">
        <f>IF($AI441="n/a",1.03*AR441,IF($AI441&lt;0,1.01*AR441,IF($AI441&gt;10,1.1*AR441,(1+$AI441/100)*AR441)))</f>
        <v>1.9220300000000001</v>
      </c>
      <c r="AT441" s="670">
        <f>IF($AK441="n/a",1.03*AS441,IF($AK441&lt;0,1.01*AS441,IF($AK441&gt;10,1.1*AS441,(1+$AK441/100)*AS441)))</f>
        <v>2.0104433800000003</v>
      </c>
      <c r="AU441" s="670">
        <f>IF($AK441="n/a",1.03*AT441,IF($AK441&lt;0,1.01*AT441,IF($AK441&gt;10,1.1*AT441,(1+$AK441/100)*AT441)))</f>
        <v>2.1029237754800003</v>
      </c>
      <c r="AV441" s="670">
        <f>IF($AK441="n/a",1.03*AU441,IF($AK441&lt;0,1.01*AU441,IF($AK441&gt;10,1.1*AU441,(1+$AK441/100)*AU441)))</f>
        <v>2.1996582691520805</v>
      </c>
      <c r="AW441" s="738">
        <f>SUM(AR441:AV441)</f>
        <v>10.138055424632082</v>
      </c>
      <c r="AX441" s="846">
        <f>AW441/I441*100</f>
        <v>25.478902801286964</v>
      </c>
      <c r="AY441" s="1080">
        <v>1.62</v>
      </c>
      <c r="AZ441" s="985">
        <v>18.63</v>
      </c>
      <c r="BA441" s="985">
        <v>-32.049999999999997</v>
      </c>
      <c r="BB441" s="985">
        <v>5.63</v>
      </c>
      <c r="BC441" s="985">
        <v>-14.180000000000001</v>
      </c>
      <c r="BE441" s="700">
        <v>2008</v>
      </c>
      <c r="BF441" s="1013">
        <f>IF(BE441&gt;2008,0,IF(BE441&gt;2001,1,IF(BE441&gt;1990,2,IF(BE441&gt;1980,3,IF(BE441&gt;1973,4,IF(BE441&gt;1970,5,IF(BE441&gt;1960,6,IF(BE441&gt;1958,7,IF(BE441&gt;1953,8,9)))))))))</f>
        <v>1</v>
      </c>
      <c r="BG441" s="995">
        <v>7.0000000000000009</v>
      </c>
    </row>
    <row r="442" spans="1:59" ht="11.25" customHeight="1" x14ac:dyDescent="0.2">
      <c r="A442" s="976" t="s">
        <v>1397</v>
      </c>
      <c r="B442" s="988" t="s">
        <v>1398</v>
      </c>
      <c r="C442" s="1070" t="s">
        <v>108</v>
      </c>
      <c r="D442" s="1070" t="s">
        <v>4401</v>
      </c>
      <c r="E442" s="828">
        <v>8</v>
      </c>
      <c r="F442" s="1148">
        <v>495</v>
      </c>
      <c r="G442" s="1273" t="s">
        <v>37</v>
      </c>
      <c r="H442" s="1273" t="s">
        <v>37</v>
      </c>
      <c r="I442" s="987">
        <v>15.65</v>
      </c>
      <c r="J442" s="738">
        <f>(M442/I442)*100</f>
        <v>2.939297124600639</v>
      </c>
      <c r="K442" s="990">
        <v>0.115</v>
      </c>
      <c r="L442" s="1000">
        <v>4</v>
      </c>
      <c r="M442" s="729">
        <f>K442*L442</f>
        <v>0.46</v>
      </c>
      <c r="N442" s="983" t="s">
        <v>107</v>
      </c>
      <c r="O442" s="831">
        <v>0.1</v>
      </c>
      <c r="P442" s="973">
        <v>43224</v>
      </c>
      <c r="Q442" s="973">
        <v>43235</v>
      </c>
      <c r="R442" s="729">
        <f>(K442-O442)/O442*100</f>
        <v>15</v>
      </c>
      <c r="S442" s="795">
        <f>IF(INDEX(Historical!$D$7:$D$1442,MATCH(B442,Historical!$B$7:$B$1449,0))=0,"n/a",(INDEX(Historical!$C$7:$C$1442,MATCH(B442,Historical!$B$7:$B$1449,0))/INDEX(Historical!$D$7:$D$1442,MATCH(B442,Historical!$B$7:$B$1449,0))-1)*100)</f>
        <v>12.658227848101266</v>
      </c>
      <c r="T442" s="795">
        <f>IF(INDEX(Historical!$F$7:$F$1442,MATCH(B442,Historical!$B$7:$B$1449,0))=0,"n/a",((INDEX(Historical!$C$7:$C$1442,MATCH(B442,Historical!$B$7:$B$1449,0))/INDEX(Historical!$F$7:$F$1442,MATCH(B442,Historical!$B$7:$B$1449,0)))^(1/3)-1)*100)</f>
        <v>10.479582326247083</v>
      </c>
      <c r="U442" s="795">
        <f>IF(INDEX(Historical!$H$7:$H$1442,MATCH(B442,Historical!$B$7:$B$1449,0))=0,"n/a",((INDEX(Historical!$C$7:$C$1442,MATCH(B442,Historical!$B$7:$B$1449,0))/INDEX(Historical!$H$7:$H$1442,MATCH(B442,Historical!$B$7:$B$1449,0)))^(1/5)-1)*100)</f>
        <v>10.39190626364157</v>
      </c>
      <c r="V442" s="795">
        <f>IF(INDEX(Historical!$O$7:$O$1442,MATCH(B442,Historical!$B$7:$B$1449,0))=0,"n/a",((INDEX(Historical!$C$7:$C$1442,MATCH(B442,Historical!$B$7:$B$1449,0))/INDEX(Historical!$O$7:$O$1442,MATCH(B442,Historical!$B$7:$B$1449,0)))^(1/10)-1)*100)</f>
        <v>2.5625197421714985</v>
      </c>
      <c r="W442" s="796">
        <f>IF(OR(U442&lt;=0,U442="n/a",V442&lt;=0,V442="n/a"),"n/a",U442/V442)</f>
        <v>4.0553468106495014</v>
      </c>
      <c r="X442" s="797">
        <f>IF(OR(AJ442&lt;=0,AJ442="n/a",U442&lt;=0,U442="n/a"),"n/a",U442/AJ442)</f>
        <v>1.1676299172630977</v>
      </c>
      <c r="Y442" s="749"/>
      <c r="Z442" s="738">
        <f>IF(OR(AC442&lt;0.01,AC442="n/a"),"n/a",M442/AC442*100)</f>
        <v>35.9375</v>
      </c>
      <c r="AA442" s="999">
        <f>IF(OR(AC442&lt;0.01,AC442="n/a"),"n/a",I442/AC442)</f>
        <v>12.2265625</v>
      </c>
      <c r="AB442" s="1000">
        <v>12</v>
      </c>
      <c r="AC442" s="978">
        <v>1.28</v>
      </c>
      <c r="AD442" s="978">
        <v>1.36</v>
      </c>
      <c r="AE442" s="978">
        <v>3.65</v>
      </c>
      <c r="AF442" s="978">
        <v>1.23</v>
      </c>
      <c r="AG442" s="978">
        <v>10.199999999999999</v>
      </c>
      <c r="AH442" s="978">
        <v>15.9</v>
      </c>
      <c r="AI442" s="978">
        <v>2.8899999999999997</v>
      </c>
      <c r="AJ442" s="978">
        <v>8.9</v>
      </c>
      <c r="AK442" s="978">
        <v>9</v>
      </c>
      <c r="AL442" s="991">
        <v>751.67</v>
      </c>
      <c r="AM442" s="985">
        <v>2.5</v>
      </c>
      <c r="AN442" s="978">
        <v>0.44</v>
      </c>
      <c r="AO442" s="838">
        <f>IF(U442="n/a","n/a",IF(AA442&lt;0,"n/a",IF(AA442="n/a","n/a",J442+U442-AA442)))</f>
        <v>1.1046408882422085</v>
      </c>
      <c r="AP442" s="839">
        <f>IF(U442="n/a","n/a",J442+U442)</f>
        <v>13.331203388242209</v>
      </c>
      <c r="AQ442" s="1001">
        <f>IF(OR(AC442&lt;0.01,AF442="n/a"),"n/a",(I442/SQRT(22.5*AC442*(I442/AF442))-1)*100)</f>
        <v>-18.245158145424401</v>
      </c>
      <c r="AR442" s="738">
        <f>INDEX(Historical!$C$7:$C$1442,MATCH(B442,Historical!$B$7:$B$1449,0))*IF(AH442="n/a",1.03,IF(AH442&lt;0,1.01,IF(AH442&gt;10,1.1,(1+AH442/100))))</f>
        <v>0.48950000000000005</v>
      </c>
      <c r="AS442" s="999">
        <f>IF($AI442="n/a",1.03*AR442,IF($AI442&lt;0,1.01*AR442,IF($AI442&gt;10,1.1*AR442,(1+$AI442/100)*AR442)))</f>
        <v>0.50364655000000003</v>
      </c>
      <c r="AT442" s="999">
        <f>IF($AK442="n/a",1.03*AS442,IF($AK442&lt;0,1.01*AS442,IF($AK442&gt;10,1.1*AS442,(1+$AK442/100)*AS442)))</f>
        <v>0.54897473950000009</v>
      </c>
      <c r="AU442" s="999">
        <f>IF($AK442="n/a",1.03*AT442,IF($AK442&lt;0,1.01*AT442,IF($AK442&gt;10,1.1*AT442,(1+$AK442/100)*AT442)))</f>
        <v>0.59838246605500012</v>
      </c>
      <c r="AV442" s="999">
        <f>IF($AK442="n/a",1.03*AU442,IF($AK442&lt;0,1.01*AU442,IF($AK442&gt;10,1.1*AU442,(1+$AK442/100)*AU442)))</f>
        <v>0.65223688799995017</v>
      </c>
      <c r="AW442" s="738">
        <f>SUM(AR442:AV442)</f>
        <v>2.7927406435549509</v>
      </c>
      <c r="AX442" s="846">
        <f>AW442/I442*100</f>
        <v>17.844988137731317</v>
      </c>
      <c r="AY442" s="1080">
        <v>0.86</v>
      </c>
      <c r="AZ442" s="985">
        <v>13.65</v>
      </c>
      <c r="BA442" s="985">
        <v>-26.179999999999996</v>
      </c>
      <c r="BB442" s="985">
        <v>1.27</v>
      </c>
      <c r="BC442" s="985">
        <v>-14.04</v>
      </c>
      <c r="BE442" s="700">
        <v>2011</v>
      </c>
      <c r="BF442" s="1013">
        <f>IF(BE442&gt;2008,0,IF(BE442&gt;2001,1,IF(BE442&gt;1990,2,IF(BE442&gt;1980,3,IF(BE442&gt;1973,4,IF(BE442&gt;1970,5,IF(BE442&gt;1960,6,IF(BE442&gt;1958,7,IF(BE442&gt;1953,8,9)))))))))</f>
        <v>0</v>
      </c>
      <c r="BG442" s="995">
        <v>1.0999999999999999</v>
      </c>
    </row>
    <row r="443" spans="1:59" ht="11.25" customHeight="1" x14ac:dyDescent="0.2">
      <c r="A443" s="976" t="s">
        <v>1405</v>
      </c>
      <c r="B443" s="988" t="s">
        <v>1406</v>
      </c>
      <c r="C443" s="1070" t="s">
        <v>247</v>
      </c>
      <c r="D443" s="1070" t="s">
        <v>4396</v>
      </c>
      <c r="E443" s="828">
        <v>8</v>
      </c>
      <c r="F443" s="1148">
        <v>466</v>
      </c>
      <c r="G443" s="1273" t="s">
        <v>106</v>
      </c>
      <c r="H443" s="1273" t="s">
        <v>106</v>
      </c>
      <c r="I443" s="987">
        <v>153.93</v>
      </c>
      <c r="J443" s="738">
        <f>(M443/I443)*100</f>
        <v>1.819008640291041</v>
      </c>
      <c r="K443" s="990">
        <v>0.7</v>
      </c>
      <c r="L443" s="1000">
        <v>4</v>
      </c>
      <c r="M443" s="729">
        <f>K443*L443</f>
        <v>2.8</v>
      </c>
      <c r="N443" s="983" t="s">
        <v>3989</v>
      </c>
      <c r="O443" s="831">
        <v>0.5</v>
      </c>
      <c r="P443" s="694">
        <v>43165</v>
      </c>
      <c r="Q443" s="694">
        <v>43185</v>
      </c>
      <c r="R443" s="729">
        <f>(K443-O443)/O443*100</f>
        <v>39.999999999999993</v>
      </c>
      <c r="S443" s="795">
        <f>IF(INDEX(Historical!$D$7:$D$1442,MATCH(B443,Historical!$B$7:$B$1449,0))=0,"n/a",(INDEX(Historical!$C$7:$C$1442,MATCH(B443,Historical!$B$7:$B$1449,0))/INDEX(Historical!$D$7:$D$1442,MATCH(B443,Historical!$B$7:$B$1449,0))-1)*100)</f>
        <v>39.999999999999993</v>
      </c>
      <c r="T443" s="795">
        <f>IF(INDEX(Historical!$F$7:$F$1442,MATCH(B443,Historical!$B$7:$B$1449,0))=0,"n/a",((INDEX(Historical!$C$7:$C$1442,MATCH(B443,Historical!$B$7:$B$1449,0))/INDEX(Historical!$F$7:$F$1442,MATCH(B443,Historical!$B$7:$B$1449,0)))^(1/3)-1)*100)</f>
        <v>40.94597464129783</v>
      </c>
      <c r="U443" s="795">
        <f>IF(INDEX(Historical!$H$7:$H$1442,MATCH(B443,Historical!$B$7:$B$1449,0))=0,"n/a",((INDEX(Historical!$C$7:$C$1442,MATCH(B443,Historical!$B$7:$B$1449,0))/INDEX(Historical!$H$7:$H$1442,MATCH(B443,Historical!$B$7:$B$1449,0)))^(1/5)-1)*100)</f>
        <v>32.717998558276548</v>
      </c>
      <c r="V443" s="795" t="str">
        <f>IF(INDEX(Historical!$O$7:$O$1442,MATCH(B443,Historical!$B$7:$B$1449,0))=0,"n/a",((INDEX(Historical!$C$7:$C$1442,MATCH(B443,Historical!$B$7:$B$1449,0))/INDEX(Historical!$O$7:$O$1442,MATCH(B443,Historical!$B$7:$B$1449,0)))^(1/10)-1)*100)</f>
        <v>n/a</v>
      </c>
      <c r="W443" s="796" t="str">
        <f>IF(OR(U443&lt;=0,U443="n/a",V443&lt;=0,V443="n/a"),"n/a",U443/V443)</f>
        <v>n/a</v>
      </c>
      <c r="X443" s="797">
        <f>IF(OR(AJ443&lt;=0,AJ443="n/a",U443&lt;=0,U443="n/a"),"n/a",U443/AJ443)</f>
        <v>5.842499742549383</v>
      </c>
      <c r="Y443" s="749"/>
      <c r="Z443" s="738">
        <f>IF(OR(AC443&lt;0.01,AC443="n/a"),"n/a",M443/AC443*100)</f>
        <v>15.900056785917091</v>
      </c>
      <c r="AA443" s="999">
        <f>IF(OR(AC443&lt;0.01,AC443="n/a"),"n/a",I443/AC443)</f>
        <v>8.7410562180579223</v>
      </c>
      <c r="AB443" s="1000">
        <v>12</v>
      </c>
      <c r="AC443" s="978">
        <v>17.61</v>
      </c>
      <c r="AD443" s="978">
        <v>1.23</v>
      </c>
      <c r="AE443" s="978">
        <v>0.47</v>
      </c>
      <c r="AF443" s="978">
        <v>2.34</v>
      </c>
      <c r="AG443" s="978">
        <v>32.200000000000003</v>
      </c>
      <c r="AH443" s="978">
        <v>26.3</v>
      </c>
      <c r="AI443" s="978">
        <v>12.06</v>
      </c>
      <c r="AJ443" s="978">
        <v>5.6000000000000005</v>
      </c>
      <c r="AK443" s="978">
        <v>7.1099999999999994</v>
      </c>
      <c r="AL443" s="991">
        <v>10060</v>
      </c>
      <c r="AM443" s="985">
        <v>0.1</v>
      </c>
      <c r="AN443" s="978">
        <v>0.46</v>
      </c>
      <c r="AO443" s="838">
        <f>IF(U443="n/a","n/a",IF(AA443&lt;0,"n/a",IF(AA443="n/a","n/a",J443+U443-AA443)))</f>
        <v>25.795950980509666</v>
      </c>
      <c r="AP443" s="839">
        <f>IF(U443="n/a","n/a",J443+U443)</f>
        <v>34.537007198567586</v>
      </c>
      <c r="AQ443" s="1001">
        <f>IF(OR(AC443&lt;0.01,AF443="n/a"),"n/a",(I443/SQRT(22.5*AC443*(I443/AF443))-1)*100)</f>
        <v>-4.6548456040882975</v>
      </c>
      <c r="AR443" s="738">
        <f>INDEX(Historical!$C$7:$C$1442,MATCH(B443,Historical!$B$7:$B$1449,0))*IF(AH443="n/a",1.03,IF(AH443&lt;0,1.01,IF(AH443&gt;10,1.1,(1+AH443/100))))</f>
        <v>3.08</v>
      </c>
      <c r="AS443" s="999">
        <f>IF($AI443="n/a",1.03*AR443,IF($AI443&lt;0,1.01*AR443,IF($AI443&gt;10,1.1*AR443,(1+$AI443/100)*AR443)))</f>
        <v>3.3880000000000003</v>
      </c>
      <c r="AT443" s="999">
        <f>IF($AK443="n/a",1.03*AS443,IF($AK443&lt;0,1.01*AS443,IF($AK443&gt;10,1.1*AS443,(1+$AK443/100)*AS443)))</f>
        <v>3.6288868000000001</v>
      </c>
      <c r="AU443" s="999">
        <f>IF($AK443="n/a",1.03*AT443,IF($AK443&lt;0,1.01*AT443,IF($AK443&gt;10,1.1*AT443,(1+$AK443/100)*AT443)))</f>
        <v>3.88690065148</v>
      </c>
      <c r="AV443" s="999">
        <f>IF($AK443="n/a",1.03*AU443,IF($AK443&lt;0,1.01*AU443,IF($AK443&gt;10,1.1*AU443,(1+$AK443/100)*AU443)))</f>
        <v>4.1632592878002281</v>
      </c>
      <c r="AW443" s="738">
        <f>SUM(AR443:AV443)</f>
        <v>18.147046739280228</v>
      </c>
      <c r="AX443" s="846">
        <f>AW443/I443*100</f>
        <v>11.789155290898607</v>
      </c>
      <c r="AY443" s="1080">
        <v>1.36</v>
      </c>
      <c r="AZ443" s="985">
        <v>34.5</v>
      </c>
      <c r="BA443" s="985">
        <v>-25.41</v>
      </c>
      <c r="BB443" s="985">
        <v>13.969999999999999</v>
      </c>
      <c r="BC443" s="985">
        <v>-5.89</v>
      </c>
      <c r="BE443" s="700">
        <v>2011</v>
      </c>
      <c r="BF443" s="1013">
        <f>IF(BE443&gt;2008,0,IF(BE443&gt;2001,1,IF(BE443&gt;1990,2,IF(BE443&gt;1980,3,IF(BE443&gt;1973,4,IF(BE443&gt;1970,5,IF(BE443&gt;1960,6,IF(BE443&gt;1958,7,IF(BE443&gt;1953,8,9)))))))))</f>
        <v>0</v>
      </c>
      <c r="BG443" s="995">
        <v>11.3</v>
      </c>
    </row>
    <row r="444" spans="1:59" ht="11.25" customHeight="1" x14ac:dyDescent="0.2">
      <c r="A444" s="976" t="s">
        <v>665</v>
      </c>
      <c r="B444" s="988" t="s">
        <v>666</v>
      </c>
      <c r="C444" s="1070" t="s">
        <v>112</v>
      </c>
      <c r="D444" s="1070" t="s">
        <v>213</v>
      </c>
      <c r="E444" s="828">
        <v>24</v>
      </c>
      <c r="F444" s="1148">
        <v>141</v>
      </c>
      <c r="G444" s="1273" t="s">
        <v>37</v>
      </c>
      <c r="H444" s="1273" t="s">
        <v>37</v>
      </c>
      <c r="I444" s="978">
        <v>86.44</v>
      </c>
      <c r="J444" s="738">
        <f>(M444/I444)*100</f>
        <v>2.1749190189726977</v>
      </c>
      <c r="K444" s="997">
        <v>0.47</v>
      </c>
      <c r="L444" s="1000">
        <v>4</v>
      </c>
      <c r="M444" s="729">
        <f>K444*L444</f>
        <v>1.88</v>
      </c>
      <c r="N444" s="983" t="s">
        <v>467</v>
      </c>
      <c r="O444" s="832">
        <v>0.39</v>
      </c>
      <c r="P444" s="973">
        <v>43462</v>
      </c>
      <c r="Q444" s="973">
        <v>43480</v>
      </c>
      <c r="R444" s="729">
        <f>(K444-O444)/O444*100</f>
        <v>20.5128205128205</v>
      </c>
      <c r="S444" s="795">
        <f>IF(INDEX(Historical!$D$7:$D$1442,MATCH(B444,Historical!$B$7:$B$1449,0))=0,"n/a",(INDEX(Historical!$C$7:$C$1442,MATCH(B444,Historical!$B$7:$B$1449,0))/INDEX(Historical!$D$7:$D$1442,MATCH(B444,Historical!$B$7:$B$1449,0))-1)*100)</f>
        <v>11.428571428571432</v>
      </c>
      <c r="T444" s="795">
        <f>IF(INDEX(Historical!$F$7:$F$1442,MATCH(B444,Historical!$B$7:$B$1449,0))=0,"n/a",((INDEX(Historical!$C$7:$C$1442,MATCH(B444,Historical!$B$7:$B$1449,0))/INDEX(Historical!$F$7:$F$1442,MATCH(B444,Historical!$B$7:$B$1449,0)))^(1/3)-1)*100)</f>
        <v>10.37961367337601</v>
      </c>
      <c r="U444" s="795">
        <f>IF(INDEX(Historical!$H$7:$H$1442,MATCH(B444,Historical!$B$7:$B$1449,0))=0,"n/a",((INDEX(Historical!$C$7:$C$1442,MATCH(B444,Historical!$B$7:$B$1449,0))/INDEX(Historical!$H$7:$H$1442,MATCH(B444,Historical!$B$7:$B$1449,0)))^(1/5)-1)*100)</f>
        <v>14.289655141156077</v>
      </c>
      <c r="V444" s="795">
        <f>IF(INDEX(Historical!$O$7:$O$1442,MATCH(B444,Historical!$B$7:$B$1449,0))=0,"n/a",((INDEX(Historical!$C$7:$C$1442,MATCH(B444,Historical!$B$7:$B$1449,0))/INDEX(Historical!$O$7:$O$1442,MATCH(B444,Historical!$B$7:$B$1449,0)))^(1/10)-1)*100)</f>
        <v>12.050928441551644</v>
      </c>
      <c r="W444" s="796">
        <f>IF(OR(U444&lt;=0,U444="n/a",V444&lt;=0,V444="n/a"),"n/a",U444/V444)</f>
        <v>1.1857721345257761</v>
      </c>
      <c r="X444" s="797">
        <f>IF(OR(AJ444&lt;=0,AJ444="n/a",U444&lt;=0,U444="n/a"),"n/a",U444/AJ444)</f>
        <v>2.2681992287549329</v>
      </c>
      <c r="Y444" s="749"/>
      <c r="Z444" s="738">
        <f>IF(OR(AC444&lt;0.01,AC444="n/a"),"n/a",M444/AC444*100)</f>
        <v>48.205128205128204</v>
      </c>
      <c r="AA444" s="999">
        <f>IF(OR(AC444&lt;0.01,AC444="n/a"),"n/a",I444/AC444)</f>
        <v>22.164102564102564</v>
      </c>
      <c r="AB444" s="1000">
        <v>12</v>
      </c>
      <c r="AC444" s="978">
        <v>3.9</v>
      </c>
      <c r="AD444" s="978">
        <v>1.5</v>
      </c>
      <c r="AE444" s="978">
        <v>1.78</v>
      </c>
      <c r="AF444" s="978">
        <v>6.04</v>
      </c>
      <c r="AG444" s="978">
        <v>23.7</v>
      </c>
      <c r="AH444" s="978">
        <v>42.3</v>
      </c>
      <c r="AI444" s="978">
        <v>13.05</v>
      </c>
      <c r="AJ444" s="978">
        <v>6.3</v>
      </c>
      <c r="AK444" s="978">
        <v>14.75</v>
      </c>
      <c r="AL444" s="991">
        <v>5390</v>
      </c>
      <c r="AM444" s="985">
        <v>1.2</v>
      </c>
      <c r="AN444" s="978">
        <v>0.75</v>
      </c>
      <c r="AO444" s="838">
        <f>IF(U444="n/a","n/a",IF(AA444&lt;0,"n/a",IF(AA444="n/a","n/a",J444+U444-AA444)))</f>
        <v>-5.6995284039737903</v>
      </c>
      <c r="AP444" s="839">
        <f>IF(U444="n/a","n/a",J444+U444)</f>
        <v>16.464574160128773</v>
      </c>
      <c r="AQ444" s="1001">
        <f>IF(OR(AC444&lt;0.01,AF444="n/a"),"n/a",(I444/SQRT(22.5*AC444*(I444/AF444))-1)*100)</f>
        <v>143.92273775583527</v>
      </c>
      <c r="AR444" s="738">
        <f>INDEX(Historical!$C$7:$C$1442,MATCH(B444,Historical!$B$7:$B$1449,0))*IF(AH444="n/a",1.03,IF(AH444&lt;0,1.01,IF(AH444&gt;10,1.1,(1+AH444/100))))</f>
        <v>1.7160000000000002</v>
      </c>
      <c r="AS444" s="999">
        <f>IF($AI444="n/a",1.03*AR444,IF($AI444&lt;0,1.01*AR444,IF($AI444&gt;10,1.1*AR444,(1+$AI444/100)*AR444)))</f>
        <v>1.8876000000000004</v>
      </c>
      <c r="AT444" s="999">
        <f>IF($AK444="n/a",1.03*AS444,IF($AK444&lt;0,1.01*AS444,IF($AK444&gt;10,1.1*AS444,(1+$AK444/100)*AS444)))</f>
        <v>2.0763600000000006</v>
      </c>
      <c r="AU444" s="999">
        <f>IF($AK444="n/a",1.03*AT444,IF($AK444&lt;0,1.01*AT444,IF($AK444&gt;10,1.1*AT444,(1+$AK444/100)*AT444)))</f>
        <v>2.283996000000001</v>
      </c>
      <c r="AV444" s="999">
        <f>IF($AK444="n/a",1.03*AU444,IF($AK444&lt;0,1.01*AU444,IF($AK444&gt;10,1.1*AU444,(1+$AK444/100)*AU444)))</f>
        <v>2.5123956000000014</v>
      </c>
      <c r="AW444" s="738">
        <f>SUM(AR444:AV444)</f>
        <v>10.476351600000005</v>
      </c>
      <c r="AX444" s="846">
        <f>AW444/I444*100</f>
        <v>12.119795927811204</v>
      </c>
      <c r="AY444" s="1080">
        <v>1.23</v>
      </c>
      <c r="AZ444" s="985">
        <v>19.600000000000001</v>
      </c>
      <c r="BA444" s="985">
        <v>-12.91</v>
      </c>
      <c r="BB444" s="985">
        <v>6.370000000000001</v>
      </c>
      <c r="BC444" s="985">
        <v>-1.21</v>
      </c>
      <c r="BE444" s="700">
        <v>1996</v>
      </c>
      <c r="BF444" s="1013">
        <f>IF(BE444&gt;2008,0,IF(BE444&gt;2001,1,IF(BE444&gt;1990,2,IF(BE444&gt;1980,3,IF(BE444&gt;1973,4,IF(BE444&gt;1970,5,IF(BE444&gt;1960,6,IF(BE444&gt;1958,7,IF(BE444&gt;1953,8,9)))))))))</f>
        <v>2</v>
      </c>
      <c r="BG444" s="995">
        <v>9.1999999999999993</v>
      </c>
    </row>
    <row r="445" spans="1:59" s="874" customFormat="1" ht="11.25" customHeight="1" x14ac:dyDescent="0.2">
      <c r="A445" s="733" t="s">
        <v>269</v>
      </c>
      <c r="B445" s="882" t="s">
        <v>270</v>
      </c>
      <c r="C445" s="1070" t="s">
        <v>247</v>
      </c>
      <c r="D445" s="1070" t="s">
        <v>4413</v>
      </c>
      <c r="E445" s="854">
        <v>47</v>
      </c>
      <c r="F445" s="1148">
        <v>36</v>
      </c>
      <c r="G445" s="1272" t="s">
        <v>106</v>
      </c>
      <c r="H445" s="1272" t="s">
        <v>106</v>
      </c>
      <c r="I445" s="867">
        <v>40.96</v>
      </c>
      <c r="J445" s="856">
        <f>(M445/I445)*100</f>
        <v>3.7109375</v>
      </c>
      <c r="K445" s="857">
        <v>0.38</v>
      </c>
      <c r="L445" s="858">
        <v>4</v>
      </c>
      <c r="M445" s="859">
        <f>K445*L445</f>
        <v>1.52</v>
      </c>
      <c r="N445" s="860" t="s">
        <v>182</v>
      </c>
      <c r="O445" s="861">
        <v>0.36</v>
      </c>
      <c r="P445" s="862">
        <v>43265</v>
      </c>
      <c r="Q445" s="862">
        <v>43294</v>
      </c>
      <c r="R445" s="859">
        <f>(K445-O445)/O445*100</f>
        <v>5.5555555555555607</v>
      </c>
      <c r="S445" s="795">
        <f>IF(INDEX(Historical!$D$7:$D$1442,MATCH(B445,Historical!$B$7:$B$1449,0))=0,"n/a",(INDEX(Historical!$C$7:$C$1442,MATCH(B445,Historical!$B$7:$B$1449,0))/INDEX(Historical!$D$7:$D$1442,MATCH(B445,Historical!$B$7:$B$1449,0))-1)*100)</f>
        <v>5.7142857142857162</v>
      </c>
      <c r="T445" s="795">
        <f>IF(INDEX(Historical!$F$7:$F$1442,MATCH(B445,Historical!$B$7:$B$1449,0))=0,"n/a",((INDEX(Historical!$C$7:$C$1442,MATCH(B445,Historical!$B$7:$B$1449,0))/INDEX(Historical!$F$7:$F$1442,MATCH(B445,Historical!$B$7:$B$1449,0)))^(1/3)-1)*100)</f>
        <v>5.7914494538841454</v>
      </c>
      <c r="U445" s="795">
        <f>IF(INDEX(Historical!$H$7:$H$1442,MATCH(B445,Historical!$B$7:$B$1449,0))=0,"n/a",((INDEX(Historical!$C$7:$C$1442,MATCH(B445,Historical!$B$7:$B$1449,0))/INDEX(Historical!$H$7:$H$1442,MATCH(B445,Historical!$B$7:$B$1449,0)))^(1/5)-1)*100)</f>
        <v>4.8130045893357121</v>
      </c>
      <c r="V445" s="795">
        <f>IF(INDEX(Historical!$O$7:$O$1442,MATCH(B445,Historical!$B$7:$B$1449,0))=0,"n/a",((INDEX(Historical!$C$7:$C$1442,MATCH(B445,Historical!$B$7:$B$1449,0))/INDEX(Historical!$O$7:$O$1442,MATCH(B445,Historical!$B$7:$B$1449,0)))^(1/10)-1)*100)</f>
        <v>3.9982835590938182</v>
      </c>
      <c r="W445" s="863">
        <f>IF(OR(U445&lt;=0,U445="n/a",V445&lt;=0,V445="n/a"),"n/a",U445/V445)</f>
        <v>1.2037676963628223</v>
      </c>
      <c r="X445" s="864">
        <f>IF(OR(AJ445&lt;=0,AJ445="n/a",U445&lt;=0,U445="n/a"),"n/a",U445/AJ445)</f>
        <v>0.49112291727915425</v>
      </c>
      <c r="Y445" s="882"/>
      <c r="Z445" s="856">
        <f>IF(OR(AC445&lt;0.01,AC445="n/a"),"n/a",M445/AC445*100)</f>
        <v>60.8</v>
      </c>
      <c r="AA445" s="866">
        <f>IF(OR(AC445&lt;0.01,AC445="n/a"),"n/a",I445/AC445)</f>
        <v>16.384</v>
      </c>
      <c r="AB445" s="858">
        <v>12</v>
      </c>
      <c r="AC445" s="867">
        <v>2.5</v>
      </c>
      <c r="AD445" s="867">
        <v>2.64</v>
      </c>
      <c r="AE445" s="867">
        <v>1.26</v>
      </c>
      <c r="AF445" s="867">
        <v>4.7</v>
      </c>
      <c r="AG445" s="867">
        <v>24.7</v>
      </c>
      <c r="AH445" s="867">
        <v>-4.3999999999999995</v>
      </c>
      <c r="AI445" s="867">
        <v>8.5400000000000009</v>
      </c>
      <c r="AJ445" s="867">
        <v>9.8000000000000007</v>
      </c>
      <c r="AK445" s="867">
        <v>6.2</v>
      </c>
      <c r="AL445" s="868">
        <v>5290</v>
      </c>
      <c r="AM445" s="869">
        <v>0.89999999999999991</v>
      </c>
      <c r="AN445" s="867">
        <v>1.1599999999999999</v>
      </c>
      <c r="AO445" s="870">
        <f>IF(U445="n/a","n/a",IF(AA445&lt;0,"n/a",IF(AA445="n/a","n/a",J445+U445-AA445)))</f>
        <v>-7.8600579106642883</v>
      </c>
      <c r="AP445" s="871">
        <f>IF(U445="n/a","n/a",J445+U445)</f>
        <v>8.5239420893357121</v>
      </c>
      <c r="AQ445" s="872">
        <f>IF(OR(AC445&lt;0.01,AF445="n/a"),"n/a",(I445/SQRT(22.5*AC445*(I445/AF445))-1)*100)</f>
        <v>84.998258250059095</v>
      </c>
      <c r="AR445" s="738">
        <f>INDEX(Historical!$C$7:$C$1442,MATCH(B445,Historical!$B$7:$B$1449,0))*IF(AH445="n/a",1.03,IF(AH445&lt;0,1.01,IF(AH445&gt;10,1.1,(1+AH445/100))))</f>
        <v>1.4947999999999999</v>
      </c>
      <c r="AS445" s="866">
        <f>IF($AI445="n/a",1.03*AR445,IF($AI445&lt;0,1.01*AR445,IF($AI445&gt;10,1.1*AR445,(1+$AI445/100)*AR445)))</f>
        <v>1.6224559199999997</v>
      </c>
      <c r="AT445" s="866">
        <f>IF($AK445="n/a",1.03*AS445,IF($AK445&lt;0,1.01*AS445,IF($AK445&gt;10,1.1*AS445,(1+$AK445/100)*AS445)))</f>
        <v>1.7230481870399998</v>
      </c>
      <c r="AU445" s="866">
        <f>IF($AK445="n/a",1.03*AT445,IF($AK445&lt;0,1.01*AT445,IF($AK445&gt;10,1.1*AT445,(1+$AK445/100)*AT445)))</f>
        <v>1.8298771746364799</v>
      </c>
      <c r="AV445" s="866">
        <f>IF($AK445="n/a",1.03*AU445,IF($AK445&lt;0,1.01*AU445,IF($AK445&gt;10,1.1*AU445,(1+$AK445/100)*AU445)))</f>
        <v>1.9433295594639417</v>
      </c>
      <c r="AW445" s="856">
        <f>SUM(AR445:AV445)</f>
        <v>8.6135108411404211</v>
      </c>
      <c r="AX445" s="873">
        <f>AW445/I445*100</f>
        <v>21.029079202002983</v>
      </c>
      <c r="AY445" s="1081">
        <v>1.08</v>
      </c>
      <c r="AZ445" s="869">
        <v>22.34</v>
      </c>
      <c r="BA445" s="869">
        <v>-13.66</v>
      </c>
      <c r="BB445" s="869">
        <v>8.5500000000000007</v>
      </c>
      <c r="BC445" s="869">
        <v>-1.3599999999999999</v>
      </c>
      <c r="BD445" s="1033"/>
      <c r="BE445" s="700">
        <v>1972</v>
      </c>
      <c r="BF445" s="1013">
        <f>IF(BE445&gt;2008,0,IF(BE445&gt;2001,1,IF(BE445&gt;1990,2,IF(BE445&gt;1980,3,IF(BE445&gt;1973,4,IF(BE445&gt;1970,5,IF(BE445&gt;1960,6,IF(BE445&gt;1958,7,IF(BE445&gt;1953,8,9)))))))))</f>
        <v>5</v>
      </c>
      <c r="BG445" s="931">
        <v>8</v>
      </c>
    </row>
    <row r="446" spans="1:59" ht="11.25" customHeight="1" x14ac:dyDescent="0.2">
      <c r="A446" s="976" t="s">
        <v>1425</v>
      </c>
      <c r="B446" s="988" t="s">
        <v>1426</v>
      </c>
      <c r="C446" s="1070" t="s">
        <v>4252</v>
      </c>
      <c r="D446" s="1070" t="s">
        <v>4400</v>
      </c>
      <c r="E446" s="828">
        <v>9</v>
      </c>
      <c r="F446" s="1148">
        <v>385</v>
      </c>
      <c r="G446" s="1273" t="s">
        <v>106</v>
      </c>
      <c r="H446" s="1273" t="s">
        <v>106</v>
      </c>
      <c r="I446" s="987">
        <v>175.72</v>
      </c>
      <c r="J446" s="738">
        <f>(M446/I446)*100</f>
        <v>0.97882995674937401</v>
      </c>
      <c r="K446" s="990">
        <v>0.43</v>
      </c>
      <c r="L446" s="1000">
        <v>4</v>
      </c>
      <c r="M446" s="729">
        <f>K446*L446</f>
        <v>1.72</v>
      </c>
      <c r="N446" s="983" t="s">
        <v>429</v>
      </c>
      <c r="O446" s="831">
        <v>0.37</v>
      </c>
      <c r="P446" s="973">
        <v>43334</v>
      </c>
      <c r="Q446" s="973">
        <v>43349</v>
      </c>
      <c r="R446" s="729">
        <f>(K446-O446)/O446*100</f>
        <v>16.216216216216218</v>
      </c>
      <c r="S446" s="795">
        <f>IF(INDEX(Historical!$D$7:$D$1442,MATCH(B446,Historical!$B$7:$B$1449,0))=0,"n/a",(INDEX(Historical!$C$7:$C$1442,MATCH(B446,Historical!$B$7:$B$1449,0))/INDEX(Historical!$D$7:$D$1442,MATCH(B446,Historical!$B$7:$B$1449,0))-1)*100)</f>
        <v>14.285714285714302</v>
      </c>
      <c r="T446" s="795">
        <f>IF(INDEX(Historical!$F$7:$F$1442,MATCH(B446,Historical!$B$7:$B$1449,0))=0,"n/a",((INDEX(Historical!$C$7:$C$1442,MATCH(B446,Historical!$B$7:$B$1449,0))/INDEX(Historical!$F$7:$F$1442,MATCH(B446,Historical!$B$7:$B$1449,0)))^(1/3)-1)*100)</f>
        <v>13.998396445113137</v>
      </c>
      <c r="U446" s="795">
        <f>IF(INDEX(Historical!$H$7:$H$1442,MATCH(B446,Historical!$B$7:$B$1449,0))=0,"n/a",((INDEX(Historical!$C$7:$C$1442,MATCH(B446,Historical!$B$7:$B$1449,0))/INDEX(Historical!$H$7:$H$1442,MATCH(B446,Historical!$B$7:$B$1449,0)))^(1/5)-1)*100)</f>
        <v>13.754383035188301</v>
      </c>
      <c r="V446" s="795" t="str">
        <f>IF(INDEX(Historical!$O$7:$O$1442,MATCH(B446,Historical!$B$7:$B$1449,0))=0,"n/a",((INDEX(Historical!$C$7:$C$1442,MATCH(B446,Historical!$B$7:$B$1449,0))/INDEX(Historical!$O$7:$O$1442,MATCH(B446,Historical!$B$7:$B$1449,0)))^(1/10)-1)*100)</f>
        <v>n/a</v>
      </c>
      <c r="W446" s="796" t="str">
        <f>IF(OR(U446&lt;=0,U446="n/a",V446&lt;=0,V446="n/a"),"n/a",U446/V446)</f>
        <v>n/a</v>
      </c>
      <c r="X446" s="797">
        <f>IF(OR(AJ446&lt;=0,AJ446="n/a",U446&lt;=0,U446="n/a"),"n/a",U446/AJ446)</f>
        <v>0.83868189238953039</v>
      </c>
      <c r="Y446" s="988"/>
      <c r="Z446" s="738">
        <f>IF(OR(AC446&lt;0.01,AC446="n/a"),"n/a",M446/AC446*100)</f>
        <v>25.219941348973606</v>
      </c>
      <c r="AA446" s="999">
        <f>IF(OR(AC446&lt;0.01,AC446="n/a"),"n/a",I446/AC446)</f>
        <v>25.765395894428153</v>
      </c>
      <c r="AB446" s="1000">
        <v>12</v>
      </c>
      <c r="AC446" s="978">
        <v>6.82</v>
      </c>
      <c r="AD446" s="978">
        <v>2.15</v>
      </c>
      <c r="AE446" s="978">
        <v>2.71</v>
      </c>
      <c r="AF446" s="978">
        <v>2.9</v>
      </c>
      <c r="AG446" s="978">
        <v>9</v>
      </c>
      <c r="AH446" s="978">
        <v>57.999999999999993</v>
      </c>
      <c r="AI446" s="978">
        <v>8.2100000000000009</v>
      </c>
      <c r="AJ446" s="978">
        <v>16.400000000000002</v>
      </c>
      <c r="AK446" s="978">
        <v>12</v>
      </c>
      <c r="AL446" s="991">
        <v>4390</v>
      </c>
      <c r="AM446" s="985">
        <v>2.5</v>
      </c>
      <c r="AN446" s="978">
        <v>0.46</v>
      </c>
      <c r="AO446" s="838">
        <f>IF(U446="n/a","n/a",IF(AA446&lt;0,"n/a",IF(AA446="n/a","n/a",J446+U446-AA446)))</f>
        <v>-11.032182902490478</v>
      </c>
      <c r="AP446" s="839">
        <f>IF(U446="n/a","n/a",J446+U446)</f>
        <v>14.733212991937675</v>
      </c>
      <c r="AQ446" s="1001">
        <f>IF(OR(AC446&lt;0.01,AF446="n/a"),"n/a",(I446/SQRT(22.5*AC446*(I446/AF446))-1)*100)</f>
        <v>82.232632879382606</v>
      </c>
      <c r="AR446" s="738">
        <f>INDEX(Historical!$C$7:$C$1442,MATCH(B446,Historical!$B$7:$B$1449,0))*IF(AH446="n/a",1.03,IF(AH446&lt;0,1.01,IF(AH446&gt;10,1.1,(1+AH446/100))))</f>
        <v>1.7600000000000002</v>
      </c>
      <c r="AS446" s="999">
        <f>IF($AI446="n/a",1.03*AR446,IF($AI446&lt;0,1.01*AR446,IF($AI446&gt;10,1.1*AR446,(1+$AI446/100)*AR446)))</f>
        <v>1.9044960000000004</v>
      </c>
      <c r="AT446" s="999">
        <f>IF($AK446="n/a",1.03*AS446,IF($AK446&lt;0,1.01*AS446,IF($AK446&gt;10,1.1*AS446,(1+$AK446/100)*AS446)))</f>
        <v>2.0949456000000004</v>
      </c>
      <c r="AU446" s="999">
        <f>IF($AK446="n/a",1.03*AT446,IF($AK446&lt;0,1.01*AT446,IF($AK446&gt;10,1.1*AT446,(1+$AK446/100)*AT446)))</f>
        <v>2.3044401600000008</v>
      </c>
      <c r="AV446" s="999">
        <f>IF($AK446="n/a",1.03*AU446,IF($AK446&lt;0,1.01*AU446,IF($AK446&gt;10,1.1*AU446,(1+$AK446/100)*AU446)))</f>
        <v>2.5348841760000012</v>
      </c>
      <c r="AW446" s="738">
        <f>SUM(AR446:AV446)</f>
        <v>10.598765936000003</v>
      </c>
      <c r="AX446" s="846">
        <f>AW446/I446*100</f>
        <v>6.0316218620532682</v>
      </c>
      <c r="AY446" s="1080">
        <v>0.99</v>
      </c>
      <c r="AZ446" s="985">
        <v>13.26</v>
      </c>
      <c r="BA446" s="985">
        <v>-26.200000000000003</v>
      </c>
      <c r="BB446" s="985">
        <v>-0.65</v>
      </c>
      <c r="BC446" s="985">
        <v>-13.020000000000001</v>
      </c>
      <c r="BE446" s="700">
        <v>2010</v>
      </c>
      <c r="BF446" s="1013">
        <f>IF(BE446&gt;2008,0,IF(BE446&gt;2001,1,IF(BE446&gt;1990,2,IF(BE446&gt;1980,3,IF(BE446&gt;1973,4,IF(BE446&gt;1970,5,IF(BE446&gt;1960,6,IF(BE446&gt;1958,7,IF(BE446&gt;1953,8,9)))))))))</f>
        <v>0</v>
      </c>
      <c r="BG446" s="995">
        <v>5</v>
      </c>
    </row>
    <row r="447" spans="1:59" ht="11.25" customHeight="1" x14ac:dyDescent="0.2">
      <c r="A447" s="976" t="s">
        <v>1413</v>
      </c>
      <c r="B447" s="988" t="s">
        <v>1414</v>
      </c>
      <c r="C447" s="1070" t="s">
        <v>112</v>
      </c>
      <c r="D447" s="1070" t="s">
        <v>1230</v>
      </c>
      <c r="E447" s="828">
        <v>9</v>
      </c>
      <c r="F447" s="1148">
        <v>380</v>
      </c>
      <c r="G447" s="1136" t="s">
        <v>106</v>
      </c>
      <c r="H447" s="1136" t="s">
        <v>106</v>
      </c>
      <c r="I447" s="987">
        <v>229.28</v>
      </c>
      <c r="J447" s="738">
        <f>(M447/I447)*100</f>
        <v>1.1165387299371947</v>
      </c>
      <c r="K447" s="990">
        <v>0.64</v>
      </c>
      <c r="L447" s="1000">
        <v>4</v>
      </c>
      <c r="M447" s="729">
        <f>K447*L447</f>
        <v>2.56</v>
      </c>
      <c r="N447" s="983" t="s">
        <v>572</v>
      </c>
      <c r="O447" s="831">
        <v>0.51</v>
      </c>
      <c r="P447" s="973">
        <v>43279</v>
      </c>
      <c r="Q447" s="973">
        <v>43294</v>
      </c>
      <c r="R447" s="729">
        <f>(K447-O447)/O447*100</f>
        <v>25.490196078431371</v>
      </c>
      <c r="S447" s="795">
        <f>IF(INDEX(Historical!$D$7:$D$1442,MATCH(B447,Historical!$B$7:$B$1449,0))=0,"n/a",(INDEX(Historical!$C$7:$C$1442,MATCH(B447,Historical!$B$7:$B$1449,0))/INDEX(Historical!$D$7:$D$1442,MATCH(B447,Historical!$B$7:$B$1449,0))-1)*100)</f>
        <v>22.340425531914889</v>
      </c>
      <c r="T447" s="795">
        <f>IF(INDEX(Historical!$F$7:$F$1442,MATCH(B447,Historical!$B$7:$B$1449,0))=0,"n/a",((INDEX(Historical!$C$7:$C$1442,MATCH(B447,Historical!$B$7:$B$1449,0))/INDEX(Historical!$F$7:$F$1442,MATCH(B447,Historical!$B$7:$B$1449,0)))^(1/3)-1)*100)</f>
        <v>20.3329697389659</v>
      </c>
      <c r="U447" s="795">
        <f>IF(INDEX(Historical!$H$7:$H$1442,MATCH(B447,Historical!$B$7:$B$1449,0))=0,"n/a",((INDEX(Historical!$C$7:$C$1442,MATCH(B447,Historical!$B$7:$B$1449,0))/INDEX(Historical!$H$7:$H$1442,MATCH(B447,Historical!$B$7:$B$1449,0)))^(1/5)-1)*100)</f>
        <v>21.185046205099312</v>
      </c>
      <c r="V447" s="795">
        <f>IF(INDEX(Historical!$O$7:$O$1442,MATCH(B447,Historical!$B$7:$B$1449,0))=0,"n/a",((INDEX(Historical!$C$7:$C$1442,MATCH(B447,Historical!$B$7:$B$1449,0))/INDEX(Historical!$O$7:$O$1442,MATCH(B447,Historical!$B$7:$B$1449,0)))^(1/10)-1)*100)</f>
        <v>15.173875550226645</v>
      </c>
      <c r="W447" s="796">
        <f>IF(OR(U447&lt;=0,U447="n/a",V447&lt;=0,V447="n/a"),"n/a",U447/V447)</f>
        <v>1.3961526265966298</v>
      </c>
      <c r="X447" s="797">
        <f>IF(OR(AJ447&lt;=0,AJ447="n/a",U447&lt;=0,U447="n/a"),"n/a",U447/AJ447)</f>
        <v>0.85769417834410167</v>
      </c>
      <c r="Y447" s="988"/>
      <c r="Z447" s="738">
        <f>IF(OR(AC447&lt;0.01,AC447="n/a"),"n/a",M447/AC447*100)</f>
        <v>29.391504018369684</v>
      </c>
      <c r="AA447" s="999">
        <f>IF(OR(AC447&lt;0.01,AC447="n/a"),"n/a",I447/AC447)</f>
        <v>26.323765786452352</v>
      </c>
      <c r="AB447" s="1000">
        <v>12</v>
      </c>
      <c r="AC447" s="978">
        <v>8.7100000000000009</v>
      </c>
      <c r="AD447" s="978">
        <v>1.49</v>
      </c>
      <c r="AE447" s="978">
        <v>2.36</v>
      </c>
      <c r="AF447" s="980" t="s">
        <v>137</v>
      </c>
      <c r="AG447" s="978">
        <v>-409</v>
      </c>
      <c r="AH447" s="978">
        <v>25.2</v>
      </c>
      <c r="AI447" s="978">
        <v>30.95</v>
      </c>
      <c r="AJ447" s="978">
        <v>24.7</v>
      </c>
      <c r="AK447" s="978">
        <v>17.72</v>
      </c>
      <c r="AL447" s="991">
        <v>9290</v>
      </c>
      <c r="AM447" s="985">
        <v>1.2</v>
      </c>
      <c r="AN447" s="981" t="s">
        <v>137</v>
      </c>
      <c r="AO447" s="838">
        <f>IF(U447="n/a","n/a",IF(AA447&lt;0,"n/a",IF(AA447="n/a","n/a",J447+U447-AA447)))</f>
        <v>-4.0221808514158468</v>
      </c>
      <c r="AP447" s="839">
        <f>IF(U447="n/a","n/a",J447+U447)</f>
        <v>22.301584935036505</v>
      </c>
      <c r="AQ447" s="1001" t="str">
        <f>IF(OR(AC447&lt;0.01,AF447="n/a"),"n/a",(I447/SQRT(22.5*AC447*(I447/AF447))-1)*100)</f>
        <v>n/a</v>
      </c>
      <c r="AR447" s="738">
        <f>INDEX(Historical!$C$7:$C$1442,MATCH(B447,Historical!$B$7:$B$1449,0))*IF(AH447="n/a",1.03,IF(AH447&lt;0,1.01,IF(AH447&gt;10,1.1,(1+AH447/100))))</f>
        <v>2.5299999999999998</v>
      </c>
      <c r="AS447" s="999">
        <f>IF($AI447="n/a",1.03*AR447,IF($AI447&lt;0,1.01*AR447,IF($AI447&gt;10,1.1*AR447,(1+$AI447/100)*AR447)))</f>
        <v>2.7829999999999999</v>
      </c>
      <c r="AT447" s="999">
        <f>IF($AK447="n/a",1.03*AS447,IF($AK447&lt;0,1.01*AS447,IF($AK447&gt;10,1.1*AS447,(1+$AK447/100)*AS447)))</f>
        <v>3.0613000000000001</v>
      </c>
      <c r="AU447" s="999">
        <f>IF($AK447="n/a",1.03*AT447,IF($AK447&lt;0,1.01*AT447,IF($AK447&gt;10,1.1*AT447,(1+$AK447/100)*AT447)))</f>
        <v>3.3674300000000006</v>
      </c>
      <c r="AV447" s="999">
        <f>IF($AK447="n/a",1.03*AU447,IF($AK447&lt;0,1.01*AU447,IF($AK447&gt;10,1.1*AU447,(1+$AK447/100)*AU447)))</f>
        <v>3.7041730000000008</v>
      </c>
      <c r="AW447" s="738">
        <f>SUM(AR447:AV447)</f>
        <v>15.445903000000001</v>
      </c>
      <c r="AX447" s="846">
        <f>AW447/I447*100</f>
        <v>6.7366987962316829</v>
      </c>
      <c r="AY447" s="1080">
        <v>1.01</v>
      </c>
      <c r="AZ447" s="985">
        <v>29.270000000000003</v>
      </c>
      <c r="BA447" s="985">
        <v>-0.6</v>
      </c>
      <c r="BB447" s="985">
        <v>5.21</v>
      </c>
      <c r="BC447" s="985">
        <v>8.09</v>
      </c>
      <c r="BE447" s="700">
        <v>2010</v>
      </c>
      <c r="BF447" s="1013">
        <f>IF(BE447&gt;2008,0,IF(BE447&gt;2001,1,IF(BE447&gt;1990,2,IF(BE447&gt;1980,3,IF(BE447&gt;1973,4,IF(BE447&gt;1970,5,IF(BE447&gt;1960,6,IF(BE447&gt;1958,7,IF(BE447&gt;1953,8,9)))))))))</f>
        <v>0</v>
      </c>
      <c r="BG447" s="995">
        <v>16.400000000000002</v>
      </c>
    </row>
    <row r="448" spans="1:59" ht="11.25" customHeight="1" x14ac:dyDescent="0.2">
      <c r="A448" s="976" t="s">
        <v>4440</v>
      </c>
      <c r="B448" s="988" t="s">
        <v>4441</v>
      </c>
      <c r="C448" s="1070" t="s">
        <v>112</v>
      </c>
      <c r="D448" s="1070" t="s">
        <v>4233</v>
      </c>
      <c r="E448" s="828">
        <v>25</v>
      </c>
      <c r="F448" s="1148">
        <v>117</v>
      </c>
      <c r="G448" s="1092" t="s">
        <v>37</v>
      </c>
      <c r="H448" s="1092" t="s">
        <v>37</v>
      </c>
      <c r="I448" s="978">
        <v>163.01</v>
      </c>
      <c r="J448" s="738">
        <f>(M448/I448)*100</f>
        <v>2.0244156800196307</v>
      </c>
      <c r="K448" s="997">
        <v>0.82499999999999996</v>
      </c>
      <c r="L448" s="1000">
        <v>4</v>
      </c>
      <c r="M448" s="729">
        <f>K448*L448</f>
        <v>3.3</v>
      </c>
      <c r="N448" s="983" t="s">
        <v>149</v>
      </c>
      <c r="O448" s="832">
        <v>0.78749999999999998</v>
      </c>
      <c r="P448" s="694">
        <v>43165</v>
      </c>
      <c r="Q448" s="694">
        <v>43174</v>
      </c>
      <c r="R448" s="729">
        <f>(K448-O448)/O448*100</f>
        <v>4.7619047619047592</v>
      </c>
      <c r="S448" s="795">
        <f>IF(INDEX(Historical!$D$7:$D$1442,MATCH(B448,Historical!$B$7:$B$1449,0))=0,"n/a",(INDEX(Historical!$C$7:$C$1442,MATCH(B448,Historical!$B$7:$B$1449,0))/INDEX(Historical!$D$7:$D$1442,MATCH(B448,Historical!$B$7:$B$1449,0))-1)*100)</f>
        <v>4.7619047619047672</v>
      </c>
      <c r="T448" s="795">
        <f>IF(INDEX(Historical!$F$7:$F$1442,MATCH(B448,Historical!$B$7:$B$1449,0))=0,"n/a",((INDEX(Historical!$C$7:$C$1442,MATCH(B448,Historical!$B$7:$B$1449,0))/INDEX(Historical!$F$7:$F$1442,MATCH(B448,Historical!$B$7:$B$1449,0)))^(1/3)-1)*100)</f>
        <v>4.8856246288386806</v>
      </c>
      <c r="U448" s="795">
        <f>IF(INDEX(Historical!$H$7:$H$1442,MATCH(B448,Historical!$B$7:$B$1449,0))=0,"n/a",((INDEX(Historical!$C$7:$C$1442,MATCH(B448,Historical!$B$7:$B$1449,0))/INDEX(Historical!$H$7:$H$1442,MATCH(B448,Historical!$B$7:$B$1449,0)))^(1/5)-1)*100)</f>
        <v>6.5762756635474151</v>
      </c>
      <c r="V448" s="795">
        <f>IF(INDEX(Historical!$O$7:$O$1442,MATCH(B448,Historical!$B$7:$B$1449,0))=0,"n/a",((INDEX(Historical!$C$7:$C$1442,MATCH(B448,Historical!$B$7:$B$1449,0))/INDEX(Historical!$O$7:$O$1442,MATCH(B448,Historical!$B$7:$B$1449,0)))^(1/10)-1)*100)</f>
        <v>8.2037389818342845</v>
      </c>
      <c r="W448" s="796">
        <f>IF(OR(U448&lt;=0,U448="n/a",V448&lt;=0,V448="n/a"),"n/a",U448/V448)</f>
        <v>0.80161931993562974</v>
      </c>
      <c r="X448" s="797">
        <f>IF(OR(AJ448&lt;=0,AJ448="n/a",U448&lt;=0,U448="n/a"),"n/a",U448/AJ448)</f>
        <v>21.920918878491385</v>
      </c>
      <c r="Y448" s="759"/>
      <c r="Z448" s="738">
        <f>IF(OR(AC448&lt;0.01,AC448="n/a"),"n/a",M448/AC448*100)</f>
        <v>52.464228934817172</v>
      </c>
      <c r="AA448" s="999">
        <f>IF(OR(AC448&lt;0.01,AC448="n/a"),"n/a",I448/AC448)</f>
        <v>25.915739268680444</v>
      </c>
      <c r="AB448" s="1000">
        <v>12</v>
      </c>
      <c r="AC448" s="978">
        <v>6.29</v>
      </c>
      <c r="AD448" s="978">
        <v>2.36</v>
      </c>
      <c r="AE448" s="978">
        <v>7.39</v>
      </c>
      <c r="AF448" s="978">
        <v>7.54</v>
      </c>
      <c r="AG448" s="978">
        <v>23.3</v>
      </c>
      <c r="AH448" s="978">
        <v>8.9</v>
      </c>
      <c r="AI448" s="978">
        <v>13.8</v>
      </c>
      <c r="AJ448" s="978">
        <v>0.3</v>
      </c>
      <c r="AK448" s="978">
        <v>11</v>
      </c>
      <c r="AL448" s="991">
        <v>89000</v>
      </c>
      <c r="AM448" s="985">
        <v>0.1</v>
      </c>
      <c r="AN448" s="978">
        <v>1.33</v>
      </c>
      <c r="AO448" s="838">
        <f>IF(U448="n/a","n/a",IF(AA448&lt;0,"n/a",IF(AA448="n/a","n/a",J448+U448-AA448)))</f>
        <v>-17.315047925113397</v>
      </c>
      <c r="AP448" s="839">
        <f>IF(U448="n/a","n/a",J448+U448)</f>
        <v>8.6006913435670462</v>
      </c>
      <c r="AQ448" s="1001">
        <f>IF(OR(AC448&lt;0.01,AF448="n/a"),"n/a",(I448/SQRT(22.5*AC448*(I448/AF448))-1)*100)</f>
        <v>194.69733934315317</v>
      </c>
      <c r="AR448" s="738">
        <f>INDEX(Historical!$C$7:$C$1442,MATCH(B448,Historical!$B$7:$B$1449,0))*IF(AH448="n/a",1.03,IF(AH448&lt;0,1.01,IF(AH448&gt;10,1.1,(1+AH448/100))))</f>
        <v>3.5936999999999997</v>
      </c>
      <c r="AS448" s="999">
        <f>IF($AI448="n/a",1.03*AR448,IF($AI448&lt;0,1.01*AR448,IF($AI448&gt;10,1.1*AR448,(1+$AI448/100)*AR448)))</f>
        <v>3.9530699999999999</v>
      </c>
      <c r="AT448" s="999">
        <f>IF($AK448="n/a",1.03*AS448,IF($AK448&lt;0,1.01*AS448,IF($AK448&gt;10,1.1*AS448,(1+$AK448/100)*AS448)))</f>
        <v>4.3483770000000002</v>
      </c>
      <c r="AU448" s="999">
        <f>IF($AK448="n/a",1.03*AT448,IF($AK448&lt;0,1.01*AT448,IF($AK448&gt;10,1.1*AT448,(1+$AK448/100)*AT448)))</f>
        <v>4.7832147000000003</v>
      </c>
      <c r="AV448" s="999">
        <f>IF($AK448="n/a",1.03*AU448,IF($AK448&lt;0,1.01*AU448,IF($AK448&gt;10,1.1*AU448,(1+$AK448/100)*AU448)))</f>
        <v>5.2615361700000003</v>
      </c>
      <c r="AW448" s="738">
        <f>SUM(AR448:AV448)</f>
        <v>21.939897869999999</v>
      </c>
      <c r="AX448" s="846">
        <f>AW448/I448*100</f>
        <v>13.459234323047667</v>
      </c>
      <c r="AY448" s="1080" t="s">
        <v>137</v>
      </c>
      <c r="AZ448" s="985">
        <v>11.690000000000001</v>
      </c>
      <c r="BA448" s="985">
        <v>-2.2999999999999998</v>
      </c>
      <c r="BB448" s="985">
        <v>3.54</v>
      </c>
      <c r="BC448" s="985">
        <v>3.04</v>
      </c>
      <c r="BE448" s="700">
        <v>1994</v>
      </c>
      <c r="BF448" s="1013">
        <f>IF(BE448&gt;2008,0,IF(BE448&gt;2001,1,IF(BE448&gt;1990,2,IF(BE448&gt;1980,3,IF(BE448&gt;1973,4,IF(BE448&gt;1970,5,IF(BE448&gt;1960,6,IF(BE448&gt;1958,7,IF(BE448&gt;1953,8,9)))))))))</f>
        <v>2</v>
      </c>
      <c r="BG448" s="995">
        <v>7.1</v>
      </c>
    </row>
    <row r="449" spans="1:59" ht="11.25" customHeight="1" x14ac:dyDescent="0.2">
      <c r="A449" s="984" t="s">
        <v>1399</v>
      </c>
      <c r="B449" s="988" t="s">
        <v>1400</v>
      </c>
      <c r="C449" s="1070" t="s">
        <v>108</v>
      </c>
      <c r="D449" s="1070" t="s">
        <v>4401</v>
      </c>
      <c r="E449" s="828">
        <v>7</v>
      </c>
      <c r="F449" s="1148">
        <v>598</v>
      </c>
      <c r="G449" s="1078" t="s">
        <v>37</v>
      </c>
      <c r="H449" s="1078" t="s">
        <v>37</v>
      </c>
      <c r="I449" s="987">
        <v>45.03</v>
      </c>
      <c r="J449" s="738">
        <f>(M449/I449)*100</f>
        <v>2.3095713968465468</v>
      </c>
      <c r="K449" s="990">
        <v>0.26</v>
      </c>
      <c r="L449" s="1000">
        <v>4</v>
      </c>
      <c r="M449" s="729">
        <f>K449*L449</f>
        <v>1.04</v>
      </c>
      <c r="N449" s="983" t="s">
        <v>567</v>
      </c>
      <c r="O449" s="831">
        <v>0.22</v>
      </c>
      <c r="P449" s="973">
        <v>43214</v>
      </c>
      <c r="Q449" s="973">
        <v>43227</v>
      </c>
      <c r="R449" s="729">
        <f>(K449-O449)/O449*100</f>
        <v>18.181818181818183</v>
      </c>
      <c r="S449" s="795">
        <f>IF(INDEX(Historical!$D$7:$D$1442,MATCH(B449,Historical!$B$7:$B$1449,0))=0,"n/a",(INDEX(Historical!$C$7:$C$1442,MATCH(B449,Historical!$B$7:$B$1449,0))/INDEX(Historical!$D$7:$D$1442,MATCH(B449,Historical!$B$7:$B$1449,0))-1)*100)</f>
        <v>17.647058823529392</v>
      </c>
      <c r="T449" s="795">
        <f>IF(INDEX(Historical!$F$7:$F$1442,MATCH(B449,Historical!$B$7:$B$1449,0))=0,"n/a",((INDEX(Historical!$C$7:$C$1442,MATCH(B449,Historical!$B$7:$B$1449,0))/INDEX(Historical!$F$7:$F$1442,MATCH(B449,Historical!$B$7:$B$1449,0)))^(1/3)-1)*100)</f>
        <v>16.650467462533602</v>
      </c>
      <c r="U449" s="795">
        <f>IF(INDEX(Historical!$H$7:$H$1442,MATCH(B449,Historical!$B$7:$B$1449,0))=0,"n/a",((INDEX(Historical!$C$7:$C$1442,MATCH(B449,Historical!$B$7:$B$1449,0))/INDEX(Historical!$H$7:$H$1442,MATCH(B449,Historical!$B$7:$B$1449,0)))^(1/5)-1)*100)</f>
        <v>15.178629837003488</v>
      </c>
      <c r="V449" s="795">
        <f>IF(INDEX(Historical!$O$7:$O$1442,MATCH(B449,Historical!$B$7:$B$1449,0))=0,"n/a",((INDEX(Historical!$C$7:$C$1442,MATCH(B449,Historical!$B$7:$B$1449,0))/INDEX(Historical!$O$7:$O$1442,MATCH(B449,Historical!$B$7:$B$1449,0)))^(1/10)-1)*100)</f>
        <v>9.5049089553367772</v>
      </c>
      <c r="W449" s="796">
        <f>IF(OR(U449&lt;=0,U449="n/a",V449&lt;=0,V449="n/a"),"n/a",U449/V449)</f>
        <v>1.5969253265157319</v>
      </c>
      <c r="X449" s="797">
        <f>IF(OR(AJ449&lt;=0,AJ449="n/a",U449&lt;=0,U449="n/a"),"n/a",U449/AJ449)</f>
        <v>1.405428688611434</v>
      </c>
      <c r="Y449" s="989"/>
      <c r="Z449" s="738">
        <f>IF(OR(AC449&lt;0.01,AC449="n/a"),"n/a",M449/AC449*100)</f>
        <v>35.986159169550177</v>
      </c>
      <c r="AA449" s="999">
        <f>IF(OR(AC449&lt;0.01,AC449="n/a"),"n/a",I449/AC449)</f>
        <v>15.581314878892734</v>
      </c>
      <c r="AB449" s="1000">
        <v>12</v>
      </c>
      <c r="AC449" s="978">
        <v>2.89</v>
      </c>
      <c r="AD449" s="978">
        <v>1.56</v>
      </c>
      <c r="AE449" s="978">
        <v>5.92</v>
      </c>
      <c r="AF449" s="978">
        <v>2.29</v>
      </c>
      <c r="AG449" s="978">
        <v>13.700000000000001</v>
      </c>
      <c r="AH449" s="978">
        <v>17.100000000000001</v>
      </c>
      <c r="AI449" s="978">
        <v>6.79</v>
      </c>
      <c r="AJ449" s="978">
        <v>10.8</v>
      </c>
      <c r="AK449" s="978">
        <v>10</v>
      </c>
      <c r="AL449" s="991">
        <v>1120</v>
      </c>
      <c r="AM449" s="985">
        <v>2.4</v>
      </c>
      <c r="AN449" s="978">
        <v>0.06</v>
      </c>
      <c r="AO449" s="838">
        <f>IF(U449="n/a","n/a",IF(AA449&lt;0,"n/a",IF(AA449="n/a","n/a",J449+U449-AA449)))</f>
        <v>1.906886354957301</v>
      </c>
      <c r="AP449" s="839">
        <f>IF(U449="n/a","n/a",J449+U449)</f>
        <v>17.488201233850035</v>
      </c>
      <c r="AQ449" s="1001">
        <f>IF(OR(AC449&lt;0.01,AF449="n/a"),"n/a",(I449/SQRT(22.5*AC449*(I449/AF449))-1)*100)</f>
        <v>25.929805972594377</v>
      </c>
      <c r="AR449" s="738">
        <f>INDEX(Historical!$C$7:$C$1442,MATCH(B449,Historical!$B$7:$B$1449,0))*IF(AH449="n/a",1.03,IF(AH449&lt;0,1.01,IF(AH449&gt;10,1.1,(1+AH449/100))))</f>
        <v>1.1000000000000001</v>
      </c>
      <c r="AS449" s="999">
        <f>IF($AI449="n/a",1.03*AR449,IF($AI449&lt;0,1.01*AR449,IF($AI449&gt;10,1.1*AR449,(1+$AI449/100)*AR449)))</f>
        <v>1.1746900000000002</v>
      </c>
      <c r="AT449" s="999">
        <f>IF($AK449="n/a",1.03*AS449,IF($AK449&lt;0,1.01*AS449,IF($AK449&gt;10,1.1*AS449,(1+$AK449/100)*AS449)))</f>
        <v>1.2921590000000003</v>
      </c>
      <c r="AU449" s="999">
        <f>IF($AK449="n/a",1.03*AT449,IF($AK449&lt;0,1.01*AT449,IF($AK449&gt;10,1.1*AT449,(1+$AK449/100)*AT449)))</f>
        <v>1.4213749000000004</v>
      </c>
      <c r="AV449" s="999">
        <f>IF($AK449="n/a",1.03*AU449,IF($AK449&lt;0,1.01*AU449,IF($AK449&gt;10,1.1*AU449,(1+$AK449/100)*AU449)))</f>
        <v>1.5635123900000005</v>
      </c>
      <c r="AW449" s="738">
        <f>SUM(AR449:AV449)</f>
        <v>6.5517362900000018</v>
      </c>
      <c r="AX449" s="846">
        <f>AW449/I449*100</f>
        <v>14.549714168332226</v>
      </c>
      <c r="AY449" s="1080">
        <v>0.89</v>
      </c>
      <c r="AZ449" s="985">
        <v>19.16</v>
      </c>
      <c r="BA449" s="985">
        <v>-12.139999999999999</v>
      </c>
      <c r="BB449" s="985">
        <v>4.67</v>
      </c>
      <c r="BC449" s="985">
        <v>-3.49</v>
      </c>
      <c r="BE449" s="700">
        <v>2012</v>
      </c>
      <c r="BF449" s="1013">
        <f>IF(BE449&gt;2008,0,IF(BE449&gt;2001,1,IF(BE449&gt;1990,2,IF(BE449&gt;1980,3,IF(BE449&gt;1973,4,IF(BE449&gt;1970,5,IF(BE449&gt;1960,6,IF(BE449&gt;1958,7,IF(BE449&gt;1953,8,9)))))))))</f>
        <v>0</v>
      </c>
      <c r="BG449" s="995">
        <v>1.4000000000000001</v>
      </c>
    </row>
    <row r="450" spans="1:59" ht="11.25" customHeight="1" x14ac:dyDescent="0.2">
      <c r="A450" s="984" t="s">
        <v>657</v>
      </c>
      <c r="B450" s="988" t="s">
        <v>658</v>
      </c>
      <c r="C450" s="1070" t="s">
        <v>112</v>
      </c>
      <c r="D450" s="1070" t="s">
        <v>4407</v>
      </c>
      <c r="E450" s="828">
        <v>15</v>
      </c>
      <c r="F450" s="1148">
        <v>232</v>
      </c>
      <c r="G450" s="1273" t="s">
        <v>106</v>
      </c>
      <c r="H450" s="1273" t="s">
        <v>106</v>
      </c>
      <c r="I450" s="987">
        <v>196.88</v>
      </c>
      <c r="J450" s="738">
        <f>(M450/I450)*100</f>
        <v>1.6253555465258025</v>
      </c>
      <c r="K450" s="990">
        <v>0.8</v>
      </c>
      <c r="L450" s="1000">
        <v>4</v>
      </c>
      <c r="M450" s="729">
        <f>K450*L450</f>
        <v>3.2</v>
      </c>
      <c r="N450" s="983" t="s">
        <v>149</v>
      </c>
      <c r="O450" s="831">
        <v>0.75</v>
      </c>
      <c r="P450" s="694">
        <v>43159</v>
      </c>
      <c r="Q450" s="694">
        <v>43174</v>
      </c>
      <c r="R450" s="729">
        <f>(K450-O450)/O450*100</f>
        <v>6.6666666666666723</v>
      </c>
      <c r="S450" s="795">
        <f>IF(INDEX(Historical!$D$7:$D$1442,MATCH(B450,Historical!$B$7:$B$1449,0))=0,"n/a",(INDEX(Historical!$C$7:$C$1442,MATCH(B450,Historical!$B$7:$B$1449,0))/INDEX(Historical!$D$7:$D$1442,MATCH(B450,Historical!$B$7:$B$1449,0))-1)*100)</f>
        <v>6.6666666666666652</v>
      </c>
      <c r="T450" s="795">
        <f>IF(INDEX(Historical!$F$7:$F$1442,MATCH(B450,Historical!$B$7:$B$1449,0))=0,"n/a",((INDEX(Historical!$C$7:$C$1442,MATCH(B450,Historical!$B$7:$B$1449,0))/INDEX(Historical!$F$7:$F$1442,MATCH(B450,Historical!$B$7:$B$1449,0)))^(1/3)-1)*100)</f>
        <v>7.1664579674248774</v>
      </c>
      <c r="U450" s="795">
        <f>IF(INDEX(Historical!$H$7:$H$1442,MATCH(B450,Historical!$B$7:$B$1449,0))=0,"n/a",((INDEX(Historical!$C$7:$C$1442,MATCH(B450,Historical!$B$7:$B$1449,0))/INDEX(Historical!$H$7:$H$1442,MATCH(B450,Historical!$B$7:$B$1449,0)))^(1/5)-1)*100)</f>
        <v>7.7818067712725814</v>
      </c>
      <c r="V450" s="795">
        <f>IF(INDEX(Historical!$O$7:$O$1442,MATCH(B450,Historical!$B$7:$B$1449,0))=0,"n/a",((INDEX(Historical!$C$7:$C$1442,MATCH(B450,Historical!$B$7:$B$1449,0))/INDEX(Historical!$O$7:$O$1442,MATCH(B450,Historical!$B$7:$B$1449,0)))^(1/10)-1)*100)</f>
        <v>10.754327159301692</v>
      </c>
      <c r="W450" s="796">
        <f>IF(OR(U450&lt;=0,U450="n/a",V450&lt;=0,V450="n/a"),"n/a",U450/V450)</f>
        <v>0.72359773475385658</v>
      </c>
      <c r="X450" s="797">
        <f>IF(OR(AJ450&lt;=0,AJ450="n/a",U450&lt;=0,U450="n/a"),"n/a",U450/AJ450)</f>
        <v>7.0743697920659843</v>
      </c>
      <c r="Y450" s="988"/>
      <c r="Z450" s="738">
        <f>IF(OR(AC450&lt;0.01,AC450="n/a"),"n/a",M450/AC450*100)</f>
        <v>29.739776951672862</v>
      </c>
      <c r="AA450" s="999">
        <f>IF(OR(AC450&lt;0.01,AC450="n/a"),"n/a",I450/AC450)</f>
        <v>18.297397769516728</v>
      </c>
      <c r="AB450" s="1000">
        <v>12</v>
      </c>
      <c r="AC450" s="978">
        <v>10.76</v>
      </c>
      <c r="AD450" s="978">
        <v>1.1599999999999999</v>
      </c>
      <c r="AE450" s="978">
        <v>1.72</v>
      </c>
      <c r="AF450" s="978">
        <v>2.74</v>
      </c>
      <c r="AG450" s="978">
        <v>20</v>
      </c>
      <c r="AH450" s="978">
        <v>7.8</v>
      </c>
      <c r="AI450" s="978">
        <v>11.63</v>
      </c>
      <c r="AJ450" s="978">
        <v>1.0999999999999999</v>
      </c>
      <c r="AK450" s="978">
        <v>15.8</v>
      </c>
      <c r="AL450" s="991">
        <v>15460</v>
      </c>
      <c r="AM450" s="985">
        <v>0.5</v>
      </c>
      <c r="AN450" s="978">
        <v>0</v>
      </c>
      <c r="AO450" s="838">
        <f>IF(U450="n/a","n/a",IF(AA450&lt;0,"n/a",IF(AA450="n/a","n/a",J450+U450-AA450)))</f>
        <v>-8.8902354517183433</v>
      </c>
      <c r="AP450" s="839">
        <f>IF(U450="n/a","n/a",J450+U450)</f>
        <v>9.4071623177983845</v>
      </c>
      <c r="AQ450" s="1001">
        <f>IF(OR(AC450&lt;0.01,AF450="n/a"),"n/a",(I450/SQRT(22.5*AC450*(I450/AF450))-1)*100)</f>
        <v>49.272115262289205</v>
      </c>
      <c r="AR450" s="738">
        <f>INDEX(Historical!$C$7:$C$1442,MATCH(B450,Historical!$B$7:$B$1449,0))*IF(AH450="n/a",1.03,IF(AH450&lt;0,1.01,IF(AH450&gt;10,1.1,(1+AH450/100))))</f>
        <v>3.4496000000000002</v>
      </c>
      <c r="AS450" s="999">
        <f>IF($AI450="n/a",1.03*AR450,IF($AI450&lt;0,1.01*AR450,IF($AI450&gt;10,1.1*AR450,(1+$AI450/100)*AR450)))</f>
        <v>3.7945600000000006</v>
      </c>
      <c r="AT450" s="999">
        <f>IF($AK450="n/a",1.03*AS450,IF($AK450&lt;0,1.01*AS450,IF($AK450&gt;10,1.1*AS450,(1+$AK450/100)*AS450)))</f>
        <v>4.1740160000000008</v>
      </c>
      <c r="AU450" s="999">
        <f>IF($AK450="n/a",1.03*AT450,IF($AK450&lt;0,1.01*AT450,IF($AK450&gt;10,1.1*AT450,(1+$AK450/100)*AT450)))</f>
        <v>4.5914176000000015</v>
      </c>
      <c r="AV450" s="999">
        <f>IF($AK450="n/a",1.03*AU450,IF($AK450&lt;0,1.01*AU450,IF($AK450&gt;10,1.1*AU450,(1+$AK450/100)*AU450)))</f>
        <v>5.0505593600000021</v>
      </c>
      <c r="AW450" s="738">
        <f>SUM(AR450:AV450)</f>
        <v>21.060152960000003</v>
      </c>
      <c r="AX450" s="846">
        <f>AW450/I450*100</f>
        <v>10.696948882568064</v>
      </c>
      <c r="AY450" s="1080">
        <v>1.19</v>
      </c>
      <c r="AZ450" s="985">
        <v>24.01</v>
      </c>
      <c r="BA450" s="985">
        <v>-12</v>
      </c>
      <c r="BB450" s="985">
        <v>9.27</v>
      </c>
      <c r="BC450" s="985">
        <v>-0.32</v>
      </c>
      <c r="BE450" s="700">
        <v>2004</v>
      </c>
      <c r="BF450" s="1013">
        <f>IF(BE450&gt;2008,0,IF(BE450&gt;2001,1,IF(BE450&gt;1990,2,IF(BE450&gt;1980,3,IF(BE450&gt;1973,4,IF(BE450&gt;1970,5,IF(BE450&gt;1960,6,IF(BE450&gt;1958,7,IF(BE450&gt;1953,8,9)))))))))</f>
        <v>1</v>
      </c>
      <c r="BG450" s="995">
        <v>8.2000000000000011</v>
      </c>
    </row>
    <row r="451" spans="1:59" ht="11.25" customHeight="1" x14ac:dyDescent="0.2">
      <c r="A451" s="976" t="s">
        <v>1409</v>
      </c>
      <c r="B451" s="988" t="s">
        <v>1410</v>
      </c>
      <c r="C451" s="1070" t="s">
        <v>108</v>
      </c>
      <c r="D451" s="1070" t="s">
        <v>4397</v>
      </c>
      <c r="E451" s="828">
        <v>8</v>
      </c>
      <c r="F451" s="1148">
        <v>512</v>
      </c>
      <c r="G451" s="1071" t="s">
        <v>106</v>
      </c>
      <c r="H451" s="1071" t="s">
        <v>106</v>
      </c>
      <c r="I451" s="987">
        <v>29.8</v>
      </c>
      <c r="J451" s="738">
        <f>(M451/I451)*100</f>
        <v>4.5637583892617455</v>
      </c>
      <c r="K451" s="990">
        <v>0.34</v>
      </c>
      <c r="L451" s="1000">
        <v>4</v>
      </c>
      <c r="M451" s="729">
        <f>K451*L451</f>
        <v>1.36</v>
      </c>
      <c r="N451" s="983" t="s">
        <v>1526</v>
      </c>
      <c r="O451" s="831">
        <v>0.28000000000000003</v>
      </c>
      <c r="P451" s="973">
        <v>43262</v>
      </c>
      <c r="Q451" s="973">
        <v>43290</v>
      </c>
      <c r="R451" s="729">
        <f>(K451-O451)/O451*100</f>
        <v>21.428571428571423</v>
      </c>
      <c r="S451" s="795">
        <f>IF(INDEX(Historical!$D$7:$D$1442,MATCH(B451,Historical!$B$7:$B$1449,0))=0,"n/a",(INDEX(Historical!$C$7:$C$1442,MATCH(B451,Historical!$B$7:$B$1449,0))/INDEX(Historical!$D$7:$D$1442,MATCH(B451,Historical!$B$7:$B$1449,0))-1)*100)</f>
        <v>24</v>
      </c>
      <c r="T451" s="795">
        <f>IF(INDEX(Historical!$F$7:$F$1442,MATCH(B451,Historical!$B$7:$B$1449,0))=0,"n/a",((INDEX(Historical!$C$7:$C$1442,MATCH(B451,Historical!$B$7:$B$1449,0))/INDEX(Historical!$F$7:$F$1442,MATCH(B451,Historical!$B$7:$B$1449,0)))^(1/3)-1)*100)</f>
        <v>19.866105802463508</v>
      </c>
      <c r="U451" s="795">
        <f>IF(INDEX(Historical!$H$7:$H$1442,MATCH(B451,Historical!$B$7:$B$1449,0))=0,"n/a",((INDEX(Historical!$C$7:$C$1442,MATCH(B451,Historical!$B$7:$B$1449,0))/INDEX(Historical!$H$7:$H$1442,MATCH(B451,Historical!$B$7:$B$1449,0)))^(1/5)-1)*100)</f>
        <v>19.91964554448078</v>
      </c>
      <c r="V451" s="795">
        <f>IF(INDEX(Historical!$O$7:$O$1442,MATCH(B451,Historical!$B$7:$B$1449,0))=0,"n/a",((INDEX(Historical!$C$7:$C$1442,MATCH(B451,Historical!$B$7:$B$1449,0))/INDEX(Historical!$O$7:$O$1442,MATCH(B451,Historical!$B$7:$B$1449,0)))^(1/10)-1)*100)</f>
        <v>2.5923658862717858</v>
      </c>
      <c r="W451" s="796">
        <f>IF(OR(U451&lt;=0,U451="n/a",V451&lt;=0,V451="n/a"),"n/a",U451/V451)</f>
        <v>7.6839637683738555</v>
      </c>
      <c r="X451" s="797">
        <f>IF(OR(AJ451&lt;=0,AJ451="n/a",U451&lt;=0,U451="n/a"),"n/a",U451/AJ451)</f>
        <v>1.1317980423000444</v>
      </c>
      <c r="Y451" s="762"/>
      <c r="Z451" s="738">
        <f>IF(OR(AC451&lt;0.01,AC451="n/a"),"n/a",M451/AC451*100)</f>
        <v>151.11111111111111</v>
      </c>
      <c r="AA451" s="999">
        <f>IF(OR(AC451&lt;0.01,AC451="n/a"),"n/a",I451/AC451)</f>
        <v>33.111111111111114</v>
      </c>
      <c r="AB451" s="1000">
        <v>3</v>
      </c>
      <c r="AC451" s="978">
        <v>0.9</v>
      </c>
      <c r="AD451" s="978">
        <v>5.34</v>
      </c>
      <c r="AE451" s="978">
        <v>0.81</v>
      </c>
      <c r="AF451" s="978">
        <v>0.66</v>
      </c>
      <c r="AG451" s="978">
        <v>7.5</v>
      </c>
      <c r="AH451" s="980">
        <v>-69.199999999999989</v>
      </c>
      <c r="AI451" s="980">
        <v>1.69</v>
      </c>
      <c r="AJ451" s="978">
        <v>17.599999999999998</v>
      </c>
      <c r="AK451" s="978">
        <v>6.22</v>
      </c>
      <c r="AL451" s="991">
        <v>2510</v>
      </c>
      <c r="AM451" s="985">
        <v>1</v>
      </c>
      <c r="AN451" s="978">
        <v>0.56999999999999995</v>
      </c>
      <c r="AO451" s="838">
        <f>IF(U451="n/a","n/a",IF(AA451&lt;0,"n/a",IF(AA451="n/a","n/a",J451+U451-AA451)))</f>
        <v>-8.6277071773685883</v>
      </c>
      <c r="AP451" s="839">
        <f>IF(U451="n/a","n/a",J451+U451)</f>
        <v>24.483403933742526</v>
      </c>
      <c r="AQ451" s="1001">
        <f>IF(OR(AC451&lt;0.01,AF451="n/a"),"n/a",(I451/SQRT(22.5*AC451*(I451/AF451))-1)*100)</f>
        <v>-1.4475135139016659</v>
      </c>
      <c r="AR451" s="738">
        <f>INDEX(Historical!$C$7:$C$1442,MATCH(B451,Historical!$B$7:$B$1449,0))*IF(AH451="n/a",1.03,IF(AH451&lt;0,1.01,IF(AH451&gt;10,1.1,(1+AH451/100))))</f>
        <v>1.2524</v>
      </c>
      <c r="AS451" s="999">
        <f>IF($AI451="n/a",1.03*AR451,IF($AI451&lt;0,1.01*AR451,IF($AI451&gt;10,1.1*AR451,(1+$AI451/100)*AR451)))</f>
        <v>1.2735655599999998</v>
      </c>
      <c r="AT451" s="999">
        <f>IF($AK451="n/a",1.03*AS451,IF($AK451&lt;0,1.01*AS451,IF($AK451&gt;10,1.1*AS451,(1+$AK451/100)*AS451)))</f>
        <v>1.3527813378319997</v>
      </c>
      <c r="AU451" s="999">
        <f>IF($AK451="n/a",1.03*AT451,IF($AK451&lt;0,1.01*AT451,IF($AK451&gt;10,1.1*AT451,(1+$AK451/100)*AT451)))</f>
        <v>1.4369243370451501</v>
      </c>
      <c r="AV451" s="999">
        <f>IF($AK451="n/a",1.03*AU451,IF($AK451&lt;0,1.01*AU451,IF($AK451&gt;10,1.1*AU451,(1+$AK451/100)*AU451)))</f>
        <v>1.5263010308093585</v>
      </c>
      <c r="AW451" s="738">
        <f>SUM(AR451:AV451)</f>
        <v>6.8419722656865085</v>
      </c>
      <c r="AX451" s="846">
        <f>AW451/I451*100</f>
        <v>22.959638475458082</v>
      </c>
      <c r="AY451" s="1080">
        <v>1.71</v>
      </c>
      <c r="AZ451" s="985">
        <v>28.17</v>
      </c>
      <c r="BA451" s="985">
        <v>-31.4</v>
      </c>
      <c r="BB451" s="985">
        <v>9.43</v>
      </c>
      <c r="BC451" s="985">
        <v>-6.78</v>
      </c>
      <c r="BE451" s="700">
        <v>2011</v>
      </c>
      <c r="BF451" s="1013">
        <f>IF(BE451&gt;2008,0,IF(BE451&gt;2001,1,IF(BE451&gt;1990,2,IF(BE451&gt;1980,3,IF(BE451&gt;1973,4,IF(BE451&gt;1970,5,IF(BE451&gt;1960,6,IF(BE451&gt;1958,7,IF(BE451&gt;1953,8,9)))))))))</f>
        <v>0</v>
      </c>
      <c r="BG451" s="995">
        <v>3.5999999999999996</v>
      </c>
    </row>
    <row r="452" spans="1:59" ht="11.25" customHeight="1" x14ac:dyDescent="0.2">
      <c r="A452" s="984" t="s">
        <v>1411</v>
      </c>
      <c r="B452" s="988" t="s">
        <v>1412</v>
      </c>
      <c r="C452" s="1070" t="s">
        <v>154</v>
      </c>
      <c r="D452" s="1070" t="s">
        <v>4386</v>
      </c>
      <c r="E452" s="828">
        <v>8</v>
      </c>
      <c r="F452" s="1148">
        <v>481</v>
      </c>
      <c r="G452" s="1120" t="s">
        <v>106</v>
      </c>
      <c r="H452" s="1120" t="s">
        <v>106</v>
      </c>
      <c r="I452" s="987">
        <v>23.84</v>
      </c>
      <c r="J452" s="738">
        <f>(M452/I452)*100</f>
        <v>1.174496644295302</v>
      </c>
      <c r="K452" s="990">
        <v>7.0000000000000007E-2</v>
      </c>
      <c r="L452" s="1000">
        <v>4</v>
      </c>
      <c r="M452" s="729">
        <f>K452*L452</f>
        <v>0.28000000000000003</v>
      </c>
      <c r="N452" s="983" t="s">
        <v>506</v>
      </c>
      <c r="O452" s="831">
        <v>5.5E-2</v>
      </c>
      <c r="P452" s="694">
        <v>43180</v>
      </c>
      <c r="Q452" s="694">
        <v>43195</v>
      </c>
      <c r="R452" s="729">
        <f>(K452-O452)/O452*100</f>
        <v>27.27272727272728</v>
      </c>
      <c r="S452" s="795">
        <f>IF(INDEX(Historical!$D$7:$D$1442,MATCH(B452,Historical!$B$7:$B$1449,0))=0,"n/a",(INDEX(Historical!$C$7:$C$1442,MATCH(B452,Historical!$B$7:$B$1449,0))/INDEX(Historical!$D$7:$D$1442,MATCH(B452,Historical!$B$7:$B$1449,0))-1)*100)</f>
        <v>33.333333333333329</v>
      </c>
      <c r="T452" s="795">
        <f>IF(INDEX(Historical!$F$7:$F$1442,MATCH(B452,Historical!$B$7:$B$1449,0))=0,"n/a",((INDEX(Historical!$C$7:$C$1442,MATCH(B452,Historical!$B$7:$B$1449,0))/INDEX(Historical!$F$7:$F$1442,MATCH(B452,Historical!$B$7:$B$1449,0)))^(1/3)-1)*100)</f>
        <v>20.507113208761506</v>
      </c>
      <c r="U452" s="795">
        <f>IF(INDEX(Historical!$H$7:$H$1442,MATCH(B452,Historical!$B$7:$B$1449,0))=0,"n/a",((INDEX(Historical!$C$7:$C$1442,MATCH(B452,Historical!$B$7:$B$1449,0))/INDEX(Historical!$H$7:$H$1442,MATCH(B452,Historical!$B$7:$B$1449,0)))^(1/5)-1)*100)</f>
        <v>19.479126317807506</v>
      </c>
      <c r="V452" s="795" t="str">
        <f>IF(INDEX(Historical!$O$7:$O$1442,MATCH(B452,Historical!$B$7:$B$1449,0))=0,"n/a",((INDEX(Historical!$C$7:$C$1442,MATCH(B452,Historical!$B$7:$B$1449,0))/INDEX(Historical!$O$7:$O$1442,MATCH(B452,Historical!$B$7:$B$1449,0)))^(1/10)-1)*100)</f>
        <v>n/a</v>
      </c>
      <c r="W452" s="796" t="str">
        <f>IF(OR(U452&lt;=0,U452="n/a",V452&lt;=0,V452="n/a"),"n/a",U452/V452)</f>
        <v>n/a</v>
      </c>
      <c r="X452" s="797">
        <f>IF(OR(AJ452&lt;=0,AJ452="n/a",U452&lt;=0,U452="n/a"),"n/a",U452/AJ452)</f>
        <v>0.50595133293006511</v>
      </c>
      <c r="Y452" s="988"/>
      <c r="Z452" s="738">
        <f>IF(OR(AC452&lt;0.01,AC452="n/a"),"n/a",M452/AC452*100)</f>
        <v>27.722772277227726</v>
      </c>
      <c r="AA452" s="999">
        <f>IF(OR(AC452&lt;0.01,AC452="n/a"),"n/a",I452/AC452)</f>
        <v>23.603960396039604</v>
      </c>
      <c r="AB452" s="1000">
        <v>12</v>
      </c>
      <c r="AC452" s="978">
        <v>1.01</v>
      </c>
      <c r="AD452" s="978">
        <v>1.58</v>
      </c>
      <c r="AE452" s="978">
        <v>4.51</v>
      </c>
      <c r="AF452" s="978">
        <v>3.71</v>
      </c>
      <c r="AG452" s="978">
        <v>18.099999999999998</v>
      </c>
      <c r="AH452" s="978">
        <v>52.2</v>
      </c>
      <c r="AI452" s="978">
        <v>-11.18</v>
      </c>
      <c r="AJ452" s="978">
        <v>38.5</v>
      </c>
      <c r="AK452" s="978">
        <v>15</v>
      </c>
      <c r="AL452" s="991">
        <v>465.83</v>
      </c>
      <c r="AM452" s="985">
        <v>17.299999999999997</v>
      </c>
      <c r="AN452" s="978">
        <v>0</v>
      </c>
      <c r="AO452" s="838">
        <f>IF(U452="n/a","n/a",IF(AA452&lt;0,"n/a",IF(AA452="n/a","n/a",J452+U452-AA452)))</f>
        <v>-2.9503374339367952</v>
      </c>
      <c r="AP452" s="839">
        <f>IF(U452="n/a","n/a",J452+U452)</f>
        <v>20.653622962102808</v>
      </c>
      <c r="AQ452" s="1001">
        <f>IF(OR(AC452&lt;0.01,AF452="n/a"),"n/a",(I452/SQRT(22.5*AC452*(I452/AF452))-1)*100)</f>
        <v>97.282305417396927</v>
      </c>
      <c r="AR452" s="738">
        <f>INDEX(Historical!$C$7:$C$1442,MATCH(B452,Historical!$B$7:$B$1449,0))*IF(AH452="n/a",1.03,IF(AH452&lt;0,1.01,IF(AH452&gt;10,1.1,(1+AH452/100))))</f>
        <v>0.30800000000000005</v>
      </c>
      <c r="AS452" s="999">
        <f>IF($AI452="n/a",1.03*AR452,IF($AI452&lt;0,1.01*AR452,IF($AI452&gt;10,1.1*AR452,(1+$AI452/100)*AR452)))</f>
        <v>0.31108000000000008</v>
      </c>
      <c r="AT452" s="999">
        <f>IF($AK452="n/a",1.03*AS452,IF($AK452&lt;0,1.01*AS452,IF($AK452&gt;10,1.1*AS452,(1+$AK452/100)*AS452)))</f>
        <v>0.3421880000000001</v>
      </c>
      <c r="AU452" s="999">
        <f>IF($AK452="n/a",1.03*AT452,IF($AK452&lt;0,1.01*AT452,IF($AK452&gt;10,1.1*AT452,(1+$AK452/100)*AT452)))</f>
        <v>0.37640680000000015</v>
      </c>
      <c r="AV452" s="999">
        <f>IF($AK452="n/a",1.03*AU452,IF($AK452&lt;0,1.01*AU452,IF($AK452&gt;10,1.1*AU452,(1+$AK452/100)*AU452)))</f>
        <v>0.41404748000000019</v>
      </c>
      <c r="AW452" s="738">
        <f>SUM(AR452:AV452)</f>
        <v>1.7517222800000005</v>
      </c>
      <c r="AX452" s="846">
        <f>AW452/I452*100</f>
        <v>7.3478283557046993</v>
      </c>
      <c r="AY452" s="1080">
        <v>1.1000000000000001</v>
      </c>
      <c r="AZ452" s="985">
        <v>9.41</v>
      </c>
      <c r="BA452" s="985">
        <v>-42.25</v>
      </c>
      <c r="BB452" s="985">
        <v>-3.4099999999999997</v>
      </c>
      <c r="BC452" s="985">
        <v>-24.88</v>
      </c>
      <c r="BE452" s="700">
        <v>2011</v>
      </c>
      <c r="BF452" s="1013">
        <f>IF(BE452&gt;2008,0,IF(BE452&gt;2001,1,IF(BE452&gt;1990,2,IF(BE452&gt;1980,3,IF(BE452&gt;1973,4,IF(BE452&gt;1970,5,IF(BE452&gt;1960,6,IF(BE452&gt;1958,7,IF(BE452&gt;1953,8,9)))))))))</f>
        <v>0</v>
      </c>
      <c r="BG452" s="995">
        <v>15.8</v>
      </c>
    </row>
    <row r="453" spans="1:59" ht="11.25" customHeight="1" x14ac:dyDescent="0.2">
      <c r="A453" s="976" t="s">
        <v>1419</v>
      </c>
      <c r="B453" s="988" t="s">
        <v>1420</v>
      </c>
      <c r="C453" s="1070" t="s">
        <v>128</v>
      </c>
      <c r="D453" s="1070" t="s">
        <v>4389</v>
      </c>
      <c r="E453" s="828">
        <v>11</v>
      </c>
      <c r="F453" s="1148">
        <v>317</v>
      </c>
      <c r="G453" s="1273" t="s">
        <v>106</v>
      </c>
      <c r="H453" s="1273" t="s">
        <v>106</v>
      </c>
      <c r="I453" s="987">
        <v>22.03</v>
      </c>
      <c r="J453" s="738">
        <f>(M453/I453)*100</f>
        <v>1.3617793917385383</v>
      </c>
      <c r="K453" s="990">
        <v>7.4999999999999997E-2</v>
      </c>
      <c r="L453" s="1000">
        <v>4</v>
      </c>
      <c r="M453" s="729">
        <f>K453*L453</f>
        <v>0.3</v>
      </c>
      <c r="N453" s="983" t="s">
        <v>572</v>
      </c>
      <c r="O453" s="831">
        <v>6.25E-2</v>
      </c>
      <c r="P453" s="973">
        <v>43462</v>
      </c>
      <c r="Q453" s="973">
        <v>43480</v>
      </c>
      <c r="R453" s="729">
        <f>(K453-O453)/O453*100</f>
        <v>19.999999999999996</v>
      </c>
      <c r="S453" s="795">
        <f>IF(INDEX(Historical!$D$7:$D$1442,MATCH(B453,Historical!$B$7:$B$1449,0))=0,"n/a",(INDEX(Historical!$C$7:$C$1442,MATCH(B453,Historical!$B$7:$B$1449,0))/INDEX(Historical!$D$7:$D$1442,MATCH(B453,Historical!$B$7:$B$1449,0))-1)*100)</f>
        <v>13.636363636363647</v>
      </c>
      <c r="T453" s="795">
        <f>IF(INDEX(Historical!$F$7:$F$1442,MATCH(B453,Historical!$B$7:$B$1449,0))=0,"n/a",((INDEX(Historical!$C$7:$C$1442,MATCH(B453,Historical!$B$7:$B$1449,0))/INDEX(Historical!$F$7:$F$1442,MATCH(B453,Historical!$B$7:$B$1449,0)))^(1/3)-1)*100)</f>
        <v>11.57215834702825</v>
      </c>
      <c r="U453" s="795">
        <f>IF(INDEX(Historical!$H$7:$H$1442,MATCH(B453,Historical!$B$7:$B$1449,0))=0,"n/a",((INDEX(Historical!$C$7:$C$1442,MATCH(B453,Historical!$B$7:$B$1449,0))/INDEX(Historical!$H$7:$H$1442,MATCH(B453,Historical!$B$7:$B$1449,0)))^(1/5)-1)*100)</f>
        <v>10.756634324829006</v>
      </c>
      <c r="V453" s="795" t="str">
        <f>IF(INDEX(Historical!$O$7:$O$1442,MATCH(B453,Historical!$B$7:$B$1449,0))=0,"n/a",((INDEX(Historical!$C$7:$C$1442,MATCH(B453,Historical!$B$7:$B$1449,0))/INDEX(Historical!$O$7:$O$1442,MATCH(B453,Historical!$B$7:$B$1449,0)))^(1/10)-1)*100)</f>
        <v>n/a</v>
      </c>
      <c r="W453" s="796" t="str">
        <f>IF(OR(U453&lt;=0,U453="n/a",V453&lt;=0,V453="n/a"),"n/a",U453/V453)</f>
        <v>n/a</v>
      </c>
      <c r="X453" s="797">
        <f>IF(OR(AJ453&lt;=0,AJ453="n/a",U453&lt;=0,U453="n/a"),"n/a",U453/AJ453)</f>
        <v>1.0976157474315311</v>
      </c>
      <c r="Y453" s="749"/>
      <c r="Z453" s="738">
        <f>IF(OR(AC453&lt;0.01,AC453="n/a"),"n/a",M453/AC453*100)</f>
        <v>49.180327868852459</v>
      </c>
      <c r="AA453" s="999">
        <f>IF(OR(AC453&lt;0.01,AC453="n/a"),"n/a",I453/AC453)</f>
        <v>36.114754098360656</v>
      </c>
      <c r="AB453" s="1000">
        <v>10</v>
      </c>
      <c r="AC453" s="978">
        <v>0.61</v>
      </c>
      <c r="AD453" s="978">
        <v>2.41</v>
      </c>
      <c r="AE453" s="978">
        <v>3.08</v>
      </c>
      <c r="AF453" s="978">
        <v>1.77</v>
      </c>
      <c r="AG453" s="978">
        <v>10.5</v>
      </c>
      <c r="AH453" s="978">
        <v>37.4</v>
      </c>
      <c r="AI453" s="978">
        <v>49.5</v>
      </c>
      <c r="AJ453" s="978">
        <v>9.8000000000000007</v>
      </c>
      <c r="AK453" s="978">
        <v>15</v>
      </c>
      <c r="AL453" s="991">
        <v>398.96</v>
      </c>
      <c r="AM453" s="985">
        <v>11.3</v>
      </c>
      <c r="AN453" s="978">
        <v>0.37</v>
      </c>
      <c r="AO453" s="838">
        <f>IF(U453="n/a","n/a",IF(AA453&lt;0,"n/a",IF(AA453="n/a","n/a",J453+U453-AA453)))</f>
        <v>-23.996340381793111</v>
      </c>
      <c r="AP453" s="839">
        <f>IF(U453="n/a","n/a",J453+U453)</f>
        <v>12.118413716567545</v>
      </c>
      <c r="AQ453" s="1001">
        <f>IF(OR(AC453&lt;0.01,AF453="n/a"),"n/a",(I453/SQRT(22.5*AC453*(I453/AF453))-1)*100)</f>
        <v>68.553472892265589</v>
      </c>
      <c r="AR453" s="738">
        <f>INDEX(Historical!$C$7:$C$1442,MATCH(B453,Historical!$B$7:$B$1449,0))*IF(AH453="n/a",1.03,IF(AH453&lt;0,1.01,IF(AH453&gt;10,1.1,(1+AH453/100))))</f>
        <v>0.27500000000000002</v>
      </c>
      <c r="AS453" s="999">
        <f>IF($AI453="n/a",1.03*AR453,IF($AI453&lt;0,1.01*AR453,IF($AI453&gt;10,1.1*AR453,(1+$AI453/100)*AR453)))</f>
        <v>0.30250000000000005</v>
      </c>
      <c r="AT453" s="999">
        <f>IF($AK453="n/a",1.03*AS453,IF($AK453&lt;0,1.01*AS453,IF($AK453&gt;10,1.1*AS453,(1+$AK453/100)*AS453)))</f>
        <v>0.3327500000000001</v>
      </c>
      <c r="AU453" s="999">
        <f>IF($AK453="n/a",1.03*AT453,IF($AK453&lt;0,1.01*AT453,IF($AK453&gt;10,1.1*AT453,(1+$AK453/100)*AT453)))</f>
        <v>0.36602500000000016</v>
      </c>
      <c r="AV453" s="999">
        <f>IF($AK453="n/a",1.03*AU453,IF($AK453&lt;0,1.01*AU453,IF($AK453&gt;10,1.1*AU453,(1+$AK453/100)*AU453)))</f>
        <v>0.40262750000000019</v>
      </c>
      <c r="AW453" s="738">
        <f>SUM(AR453:AV453)</f>
        <v>1.6789025000000006</v>
      </c>
      <c r="AX453" s="846">
        <f>AW453/I453*100</f>
        <v>7.6209827507943739</v>
      </c>
      <c r="AY453" s="1080">
        <v>0.96</v>
      </c>
      <c r="AZ453" s="985">
        <v>21.91</v>
      </c>
      <c r="BA453" s="985">
        <v>-34.08</v>
      </c>
      <c r="BB453" s="985">
        <v>1.46</v>
      </c>
      <c r="BC453" s="985">
        <v>-11.74</v>
      </c>
      <c r="BE453" s="700">
        <v>2009</v>
      </c>
      <c r="BF453" s="1013">
        <f>IF(BE453&gt;2008,0,IF(BE453&gt;2001,1,IF(BE453&gt;1990,2,IF(BE453&gt;1980,3,IF(BE453&gt;1973,4,IF(BE453&gt;1970,5,IF(BE453&gt;1960,6,IF(BE453&gt;1958,7,IF(BE453&gt;1953,8,9)))))))))</f>
        <v>0</v>
      </c>
      <c r="BG453" s="995">
        <v>5.0999999999999996</v>
      </c>
    </row>
    <row r="454" spans="1:59" ht="11.25" customHeight="1" x14ac:dyDescent="0.2">
      <c r="A454" s="984" t="s">
        <v>669</v>
      </c>
      <c r="B454" s="988" t="s">
        <v>670</v>
      </c>
      <c r="C454" s="1070" t="s">
        <v>112</v>
      </c>
      <c r="D454" s="1070" t="s">
        <v>4407</v>
      </c>
      <c r="E454" s="828">
        <v>16</v>
      </c>
      <c r="F454" s="1148">
        <v>219</v>
      </c>
      <c r="G454" s="1092" t="s">
        <v>115</v>
      </c>
      <c r="H454" s="1092" t="s">
        <v>115</v>
      </c>
      <c r="I454" s="987">
        <v>289.69</v>
      </c>
      <c r="J454" s="738">
        <f>(M454/I454)*100</f>
        <v>3.0377299872277264</v>
      </c>
      <c r="K454" s="990">
        <v>2.2000000000000002</v>
      </c>
      <c r="L454" s="1000">
        <v>4</v>
      </c>
      <c r="M454" s="729">
        <f>K454*L454</f>
        <v>8.8000000000000007</v>
      </c>
      <c r="N454" s="983" t="s">
        <v>152</v>
      </c>
      <c r="O454" s="831">
        <v>2</v>
      </c>
      <c r="P454" s="973">
        <v>43434</v>
      </c>
      <c r="Q454" s="973">
        <v>43462</v>
      </c>
      <c r="R454" s="729">
        <f>(K454-O454)/O454*100</f>
        <v>10.000000000000009</v>
      </c>
      <c r="S454" s="795">
        <f>IF(INDEX(Historical!$D$7:$D$1442,MATCH(B454,Historical!$B$7:$B$1449,0))=0,"n/a",(INDEX(Historical!$C$7:$C$1442,MATCH(B454,Historical!$B$7:$B$1449,0))/INDEX(Historical!$D$7:$D$1442,MATCH(B454,Historical!$B$7:$B$1449,0))-1)*100)</f>
        <v>9.9195710455763919</v>
      </c>
      <c r="T454" s="795">
        <f>IF(INDEX(Historical!$F$7:$F$1442,MATCH(B454,Historical!$B$7:$B$1449,0))=0,"n/a",((INDEX(Historical!$C$7:$C$1442,MATCH(B454,Historical!$B$7:$B$1449,0))/INDEX(Historical!$F$7:$F$1442,MATCH(B454,Historical!$B$7:$B$1449,0)))^(1/3)-1)*100)</f>
        <v>10.064241629820891</v>
      </c>
      <c r="U454" s="795">
        <f>IF(INDEX(Historical!$H$7:$H$1442,MATCH(B454,Historical!$B$7:$B$1449,0))=0,"n/a",((INDEX(Historical!$C$7:$C$1442,MATCH(B454,Historical!$B$7:$B$1449,0))/INDEX(Historical!$H$7:$H$1442,MATCH(B454,Historical!$B$7:$B$1449,0)))^(1/5)-1)*100)</f>
        <v>11.397948036276562</v>
      </c>
      <c r="V454" s="795">
        <f>IF(INDEX(Historical!$O$7:$O$1442,MATCH(B454,Historical!$B$7:$B$1449,0))=0,"n/a",((INDEX(Historical!$C$7:$C$1442,MATCH(B454,Historical!$B$7:$B$1449,0))/INDEX(Historical!$O$7:$O$1442,MATCH(B454,Historical!$B$7:$B$1449,0)))^(1/10)-1)*100)</f>
        <v>16.181311931182574</v>
      </c>
      <c r="W454" s="796">
        <f>IF(OR(U454&lt;=0,U454="n/a",V454&lt;=0,V454="n/a"),"n/a",U454/V454)</f>
        <v>0.70438961221134866</v>
      </c>
      <c r="X454" s="797">
        <f>IF(OR(AJ454&lt;=0,AJ454="n/a",U454&lt;=0,U454="n/a"),"n/a",U454/AJ454)</f>
        <v>1.2255858103523183</v>
      </c>
      <c r="Y454" s="988"/>
      <c r="Z454" s="738">
        <f>IF(OR(AC454&lt;0.01,AC454="n/a"),"n/a",M454/AC454*100)</f>
        <v>51.103368176538908</v>
      </c>
      <c r="AA454" s="999">
        <f>IF(OR(AC454&lt;0.01,AC454="n/a"),"n/a",I454/AC454)</f>
        <v>16.822880371660862</v>
      </c>
      <c r="AB454" s="1000">
        <v>12</v>
      </c>
      <c r="AC454" s="978">
        <v>17.22</v>
      </c>
      <c r="AD454" s="978">
        <v>0.37</v>
      </c>
      <c r="AE454" s="978">
        <v>1.51</v>
      </c>
      <c r="AF454" s="980">
        <v>87.26</v>
      </c>
      <c r="AG454" s="980" t="s">
        <v>137</v>
      </c>
      <c r="AH454" s="978">
        <v>5.4</v>
      </c>
      <c r="AI454" s="978">
        <v>11.14</v>
      </c>
      <c r="AJ454" s="978">
        <v>9.3000000000000007</v>
      </c>
      <c r="AK454" s="978">
        <v>45.769999999999996</v>
      </c>
      <c r="AL454" s="991">
        <v>82360</v>
      </c>
      <c r="AM454" s="985">
        <v>0.1</v>
      </c>
      <c r="AN454" s="978">
        <v>15.62</v>
      </c>
      <c r="AO454" s="838">
        <f>IF(U454="n/a","n/a",IF(AA454&lt;0,"n/a",IF(AA454="n/a","n/a",J454+U454-AA454)))</f>
        <v>-2.3872023481565741</v>
      </c>
      <c r="AP454" s="839">
        <f>IF(U454="n/a","n/a",J454+U454)</f>
        <v>14.435678023504288</v>
      </c>
      <c r="AQ454" s="1001">
        <f>IF(OR(AC454&lt;0.01,AF454="n/a"),"n/a",(I454/SQRT(22.5*AC454*(I454/AF454))-1)*100)</f>
        <v>707.73057698196112</v>
      </c>
      <c r="AR454" s="738">
        <f>INDEX(Historical!$C$7:$C$1442,MATCH(B454,Historical!$B$7:$B$1449,0))*IF(AH454="n/a",1.03,IF(AH454&lt;0,1.01,IF(AH454&gt;10,1.1,(1+AH454/100))))</f>
        <v>8.6427999999999994</v>
      </c>
      <c r="AS454" s="999">
        <f>IF($AI454="n/a",1.03*AR454,IF($AI454&lt;0,1.01*AR454,IF($AI454&gt;10,1.1*AR454,(1+$AI454/100)*AR454)))</f>
        <v>9.5070800000000002</v>
      </c>
      <c r="AT454" s="999">
        <f>IF($AK454="n/a",1.03*AS454,IF($AK454&lt;0,1.01*AS454,IF($AK454&gt;10,1.1*AS454,(1+$AK454/100)*AS454)))</f>
        <v>10.457788000000001</v>
      </c>
      <c r="AU454" s="999">
        <f>IF($AK454="n/a",1.03*AT454,IF($AK454&lt;0,1.01*AT454,IF($AK454&gt;10,1.1*AT454,(1+$AK454/100)*AT454)))</f>
        <v>11.503566800000002</v>
      </c>
      <c r="AV454" s="999">
        <f>IF($AK454="n/a",1.03*AU454,IF($AK454&lt;0,1.01*AU454,IF($AK454&gt;10,1.1*AU454,(1+$AK454/100)*AU454)))</f>
        <v>12.653923480000003</v>
      </c>
      <c r="AW454" s="738">
        <f>SUM(AR454:AV454)</f>
        <v>52.765158280000009</v>
      </c>
      <c r="AX454" s="846">
        <f>AW454/I454*100</f>
        <v>18.214352680451519</v>
      </c>
      <c r="AY454" s="1080">
        <v>1</v>
      </c>
      <c r="AZ454" s="985">
        <v>20.11</v>
      </c>
      <c r="BA454" s="985">
        <v>-20.200000000000003</v>
      </c>
      <c r="BB454" s="985">
        <v>2.9000000000000004</v>
      </c>
      <c r="BC454" s="985">
        <v>-6.92</v>
      </c>
      <c r="BE454" s="700">
        <v>2003</v>
      </c>
      <c r="BF454" s="1013">
        <f>IF(BE454&gt;2008,0,IF(BE454&gt;2001,1,IF(BE454&gt;1990,2,IF(BE454&gt;1980,3,IF(BE454&gt;1973,4,IF(BE454&gt;1970,5,IF(BE454&gt;1960,6,IF(BE454&gt;1958,7,IF(BE454&gt;1953,8,9)))))))))</f>
        <v>1</v>
      </c>
      <c r="BG454" s="995">
        <v>6.9</v>
      </c>
    </row>
    <row r="455" spans="1:59" ht="11.25" customHeight="1" x14ac:dyDescent="0.2">
      <c r="A455" s="984" t="s">
        <v>1421</v>
      </c>
      <c r="B455" s="988" t="s">
        <v>1422</v>
      </c>
      <c r="C455" s="1070" t="s">
        <v>108</v>
      </c>
      <c r="D455" s="1070" t="s">
        <v>118</v>
      </c>
      <c r="E455" s="828">
        <v>9</v>
      </c>
      <c r="F455" s="1148">
        <v>424</v>
      </c>
      <c r="G455" s="1118" t="s">
        <v>115</v>
      </c>
      <c r="H455" s="1118" t="s">
        <v>115</v>
      </c>
      <c r="I455" s="987">
        <v>58.49</v>
      </c>
      <c r="J455" s="738">
        <f>(M455/I455)*100</f>
        <v>2.5303470678748505</v>
      </c>
      <c r="K455" s="990">
        <v>0.37</v>
      </c>
      <c r="L455" s="1000">
        <v>4</v>
      </c>
      <c r="M455" s="729">
        <f>K455*L455</f>
        <v>1.48</v>
      </c>
      <c r="N455" s="983" t="s">
        <v>140</v>
      </c>
      <c r="O455" s="831">
        <v>0.33</v>
      </c>
      <c r="P455" s="973">
        <v>43474</v>
      </c>
      <c r="Q455" s="973">
        <v>43497</v>
      </c>
      <c r="R455" s="729">
        <f>(K455-O455)/O455*100</f>
        <v>12.121212121212114</v>
      </c>
      <c r="S455" s="795">
        <f>IF(INDEX(Historical!$D$7:$D$1442,MATCH(B455,Historical!$B$7:$B$1449,0))=0,"n/a",(INDEX(Historical!$C$7:$C$1442,MATCH(B455,Historical!$B$7:$B$1449,0))/INDEX(Historical!$D$7:$D$1442,MATCH(B455,Historical!$B$7:$B$1449,0))-1)*100)</f>
        <v>13.793103448275868</v>
      </c>
      <c r="T455" s="795">
        <f>IF(INDEX(Historical!$F$7:$F$1442,MATCH(B455,Historical!$B$7:$B$1449,0))=0,"n/a",((INDEX(Historical!$C$7:$C$1442,MATCH(B455,Historical!$B$7:$B$1449,0))/INDEX(Historical!$F$7:$F$1442,MATCH(B455,Historical!$B$7:$B$1449,0)))^(1/3)-1)*100)</f>
        <v>18.166575046750122</v>
      </c>
      <c r="U455" s="795">
        <f>IF(INDEX(Historical!$H$7:$H$1442,MATCH(B455,Historical!$B$7:$B$1449,0))=0,"n/a",((INDEX(Historical!$C$7:$C$1442,MATCH(B455,Historical!$B$7:$B$1449,0))/INDEX(Historical!$H$7:$H$1442,MATCH(B455,Historical!$B$7:$B$1449,0)))^(1/5)-1)*100)</f>
        <v>22.423992536427463</v>
      </c>
      <c r="V455" s="795">
        <f>IF(INDEX(Historical!$O$7:$O$1442,MATCH(B455,Historical!$B$7:$B$1449,0))=0,"n/a",((INDEX(Historical!$C$7:$C$1442,MATCH(B455,Historical!$B$7:$B$1449,0))/INDEX(Historical!$O$7:$O$1442,MATCH(B455,Historical!$B$7:$B$1449,0)))^(1/10)-1)*100)</f>
        <v>-2.2657950703959484</v>
      </c>
      <c r="W455" s="796" t="str">
        <f>IF(OR(U455&lt;=0,U455="n/a",V455&lt;=0,V455="n/a"),"n/a",U455/V455)</f>
        <v>n/a</v>
      </c>
      <c r="X455" s="797" t="str">
        <f>IF(OR(AJ455&lt;=0,AJ455="n/a",U455&lt;=0,U455="n/a"),"n/a",U455/AJ455)</f>
        <v>n/a</v>
      </c>
      <c r="Y455" s="749"/>
      <c r="Z455" s="738">
        <f>IF(OR(AC455&lt;0.01,AC455="n/a"),"n/a",M455/AC455*100)</f>
        <v>42.89855072463768</v>
      </c>
      <c r="AA455" s="999">
        <f>IF(OR(AC455&lt;0.01,AC455="n/a"),"n/a",I455/AC455)</f>
        <v>16.953623188405796</v>
      </c>
      <c r="AB455" s="1000">
        <v>12</v>
      </c>
      <c r="AC455" s="978">
        <v>3.45</v>
      </c>
      <c r="AD455" s="978">
        <v>1.59</v>
      </c>
      <c r="AE455" s="978">
        <v>0.81</v>
      </c>
      <c r="AF455" s="978">
        <v>0.84</v>
      </c>
      <c r="AG455" s="978">
        <v>12.9</v>
      </c>
      <c r="AH455" s="978">
        <v>-31.6</v>
      </c>
      <c r="AI455" s="978">
        <v>6.99</v>
      </c>
      <c r="AJ455" s="978">
        <v>-5.0999999999999996</v>
      </c>
      <c r="AK455" s="978">
        <v>10.63</v>
      </c>
      <c r="AL455" s="991">
        <v>12630</v>
      </c>
      <c r="AM455" s="985">
        <v>0.2</v>
      </c>
      <c r="AN455" s="978">
        <v>0.39</v>
      </c>
      <c r="AO455" s="838">
        <f>IF(U455="n/a","n/a",IF(AA455&lt;0,"n/a",IF(AA455="n/a","n/a",J455+U455-AA455)))</f>
        <v>8.0007164158965161</v>
      </c>
      <c r="AP455" s="839">
        <f>IF(U455="n/a","n/a",J455+U455)</f>
        <v>24.954339604302312</v>
      </c>
      <c r="AQ455" s="1001">
        <f>IF(OR(AC455&lt;0.01,AF455="n/a"),"n/a",(I455/SQRT(22.5*AC455*(I455/AF455))-1)*100)</f>
        <v>-20.442771183224139</v>
      </c>
      <c r="AR455" s="738">
        <f>INDEX(Historical!$C$7:$C$1442,MATCH(B455,Historical!$B$7:$B$1449,0))*IF(AH455="n/a",1.03,IF(AH455&lt;0,1.01,IF(AH455&gt;10,1.1,(1+AH455/100))))</f>
        <v>1.3332000000000002</v>
      </c>
      <c r="AS455" s="999">
        <f>IF($AI455="n/a",1.03*AR455,IF($AI455&lt;0,1.01*AR455,IF($AI455&gt;10,1.1*AR455,(1+$AI455/100)*AR455)))</f>
        <v>1.4263906800000004</v>
      </c>
      <c r="AT455" s="999">
        <f>IF($AK455="n/a",1.03*AS455,IF($AK455&lt;0,1.01*AS455,IF($AK455&gt;10,1.1*AS455,(1+$AK455/100)*AS455)))</f>
        <v>1.5690297480000006</v>
      </c>
      <c r="AU455" s="999">
        <f>IF($AK455="n/a",1.03*AT455,IF($AK455&lt;0,1.01*AT455,IF($AK455&gt;10,1.1*AT455,(1+$AK455/100)*AT455)))</f>
        <v>1.7259327228000008</v>
      </c>
      <c r="AV455" s="999">
        <f>IF($AK455="n/a",1.03*AU455,IF($AK455&lt;0,1.01*AU455,IF($AK455&gt;10,1.1*AU455,(1+$AK455/100)*AU455)))</f>
        <v>1.8985259950800011</v>
      </c>
      <c r="AW455" s="738">
        <f>SUM(AR455:AV455)</f>
        <v>7.9530791458800021</v>
      </c>
      <c r="AX455" s="846">
        <f>AW455/I455*100</f>
        <v>13.597331417131137</v>
      </c>
      <c r="AY455" s="1080">
        <v>1.93</v>
      </c>
      <c r="AZ455" s="985">
        <v>21.68</v>
      </c>
      <c r="BA455" s="985">
        <v>-32.14</v>
      </c>
      <c r="BB455" s="985">
        <v>3.37</v>
      </c>
      <c r="BC455" s="985">
        <v>-8.5599999999999987</v>
      </c>
      <c r="BE455" s="700">
        <v>2011</v>
      </c>
      <c r="BF455" s="1013">
        <f>IF(BE455&gt;2008,0,IF(BE455&gt;2001,1,IF(BE455&gt;1990,2,IF(BE455&gt;1980,3,IF(BE455&gt;1973,4,IF(BE455&gt;1970,5,IF(BE455&gt;1960,6,IF(BE455&gt;1958,7,IF(BE455&gt;1953,8,9)))))))))</f>
        <v>0</v>
      </c>
      <c r="BG455" s="995">
        <v>0.70000000000000007</v>
      </c>
    </row>
    <row r="456" spans="1:59" ht="11.25" customHeight="1" x14ac:dyDescent="0.2">
      <c r="A456" s="984" t="s">
        <v>667</v>
      </c>
      <c r="B456" s="988" t="s">
        <v>668</v>
      </c>
      <c r="C456" s="1070" t="s">
        <v>112</v>
      </c>
      <c r="D456" s="1070" t="s">
        <v>213</v>
      </c>
      <c r="E456" s="828">
        <v>16</v>
      </c>
      <c r="F456" s="1148">
        <v>213</v>
      </c>
      <c r="G456" s="1092" t="s">
        <v>106</v>
      </c>
      <c r="H456" s="1092" t="s">
        <v>106</v>
      </c>
      <c r="I456" s="987">
        <v>85.88</v>
      </c>
      <c r="J456" s="738">
        <f>(M456/I456)*100</f>
        <v>1.4438751746623195</v>
      </c>
      <c r="K456" s="990">
        <v>0.31</v>
      </c>
      <c r="L456" s="1000">
        <v>4</v>
      </c>
      <c r="M456" s="729">
        <f>K456*L456</f>
        <v>1.24</v>
      </c>
      <c r="N456" s="983" t="s">
        <v>210</v>
      </c>
      <c r="O456" s="831">
        <v>0.3</v>
      </c>
      <c r="P456" s="973">
        <v>43328</v>
      </c>
      <c r="Q456" s="973">
        <v>43343</v>
      </c>
      <c r="R456" s="729">
        <f>(K456-O456)/O456*100</f>
        <v>3.3333333333333366</v>
      </c>
      <c r="S456" s="795">
        <f>IF(INDEX(Historical!$D$7:$D$1442,MATCH(B456,Historical!$B$7:$B$1449,0))=0,"n/a",(INDEX(Historical!$C$7:$C$1442,MATCH(B456,Historical!$B$7:$B$1449,0))/INDEX(Historical!$D$7:$D$1442,MATCH(B456,Historical!$B$7:$B$1449,0))-1)*100)</f>
        <v>3.3898305084745894</v>
      </c>
      <c r="T456" s="795">
        <f>IF(INDEX(Historical!$F$7:$F$1442,MATCH(B456,Historical!$B$7:$B$1449,0))=0,"n/a",((INDEX(Historical!$C$7:$C$1442,MATCH(B456,Historical!$B$7:$B$1449,0))/INDEX(Historical!$F$7:$F$1442,MATCH(B456,Historical!$B$7:$B$1449,0)))^(1/3)-1)*100)</f>
        <v>3.5116064089332433</v>
      </c>
      <c r="U456" s="795">
        <f>IF(INDEX(Historical!$H$7:$H$1442,MATCH(B456,Historical!$B$7:$B$1449,0))=0,"n/a",((INDEX(Historical!$C$7:$C$1442,MATCH(B456,Historical!$B$7:$B$1449,0))/INDEX(Historical!$H$7:$H$1442,MATCH(B456,Historical!$B$7:$B$1449,0)))^(1/5)-1)*100)</f>
        <v>20.014231947553228</v>
      </c>
      <c r="V456" s="795">
        <f>IF(INDEX(Historical!$O$7:$O$1442,MATCH(B456,Historical!$B$7:$B$1449,0))=0,"n/a",((INDEX(Historical!$C$7:$C$1442,MATCH(B456,Historical!$B$7:$B$1449,0))/INDEX(Historical!$O$7:$O$1442,MATCH(B456,Historical!$B$7:$B$1449,0)))^(1/10)-1)*100)</f>
        <v>15.450597069952444</v>
      </c>
      <c r="W456" s="796">
        <f>IF(OR(U456&lt;=0,U456="n/a",V456&lt;=0,V456="n/a"),"n/a",U456/V456)</f>
        <v>1.2953694835829948</v>
      </c>
      <c r="X456" s="797" t="str">
        <f>IF(OR(AJ456&lt;=0,AJ456="n/a",U456&lt;=0,U456="n/a"),"n/a",U456/AJ456)</f>
        <v>n/a</v>
      </c>
      <c r="Y456" s="989"/>
      <c r="Z456" s="738">
        <f>IF(OR(AC456&lt;0.01,AC456="n/a"),"n/a",M456/AC456*100)</f>
        <v>64.248704663212436</v>
      </c>
      <c r="AA456" s="999">
        <f>IF(OR(AC456&lt;0.01,AC456="n/a"),"n/a",I456/AC456)</f>
        <v>44.497409326424872</v>
      </c>
      <c r="AB456" s="1000">
        <v>8</v>
      </c>
      <c r="AC456" s="978">
        <v>1.93</v>
      </c>
      <c r="AD456" s="978">
        <v>1.94</v>
      </c>
      <c r="AE456" s="978">
        <v>1.73</v>
      </c>
      <c r="AF456" s="978">
        <v>3.34</v>
      </c>
      <c r="AG456" s="978">
        <v>6.6000000000000005</v>
      </c>
      <c r="AH456" s="978">
        <v>-2.4</v>
      </c>
      <c r="AI456" s="978">
        <v>35.78</v>
      </c>
      <c r="AJ456" s="978">
        <v>-17.299999999999997</v>
      </c>
      <c r="AK456" s="978">
        <v>22.900000000000002</v>
      </c>
      <c r="AL456" s="991">
        <v>927.5</v>
      </c>
      <c r="AM456" s="985">
        <v>1.3</v>
      </c>
      <c r="AN456" s="978">
        <v>0.42</v>
      </c>
      <c r="AO456" s="838">
        <f>IF(U456="n/a","n/a",IF(AA456&lt;0,"n/a",IF(AA456="n/a","n/a",J456+U456-AA456)))</f>
        <v>-23.039302204209324</v>
      </c>
      <c r="AP456" s="839">
        <f>IF(U456="n/a","n/a",J456+U456)</f>
        <v>21.458107122215548</v>
      </c>
      <c r="AQ456" s="1001">
        <f>IF(OR(AC456&lt;0.01,AF456="n/a"),"n/a",(I456/SQRT(22.5*AC456*(I456/AF456))-1)*100)</f>
        <v>157.00959528154158</v>
      </c>
      <c r="AR456" s="738">
        <f>INDEX(Historical!$C$7:$C$1442,MATCH(B456,Historical!$B$7:$B$1449,0))*IF(AH456="n/a",1.03,IF(AH456&lt;0,1.01,IF(AH456&gt;10,1.1,(1+AH456/100))))</f>
        <v>1.2322</v>
      </c>
      <c r="AS456" s="999">
        <f>IF($AI456="n/a",1.03*AR456,IF($AI456&lt;0,1.01*AR456,IF($AI456&gt;10,1.1*AR456,(1+$AI456/100)*AR456)))</f>
        <v>1.3554200000000001</v>
      </c>
      <c r="AT456" s="999">
        <f>IF($AK456="n/a",1.03*AS456,IF($AK456&lt;0,1.01*AS456,IF($AK456&gt;10,1.1*AS456,(1+$AK456/100)*AS456)))</f>
        <v>1.4909620000000001</v>
      </c>
      <c r="AU456" s="999">
        <f>IF($AK456="n/a",1.03*AT456,IF($AK456&lt;0,1.01*AT456,IF($AK456&gt;10,1.1*AT456,(1+$AK456/100)*AT456)))</f>
        <v>1.6400582000000004</v>
      </c>
      <c r="AV456" s="999">
        <f>IF($AK456="n/a",1.03*AU456,IF($AK456&lt;0,1.01*AU456,IF($AK456&gt;10,1.1*AU456,(1+$AK456/100)*AU456)))</f>
        <v>1.8040640200000004</v>
      </c>
      <c r="AW456" s="738">
        <f>SUM(AR456:AV456)</f>
        <v>7.5227042200000014</v>
      </c>
      <c r="AX456" s="846">
        <f>AW456/I456*100</f>
        <v>8.7595531206334432</v>
      </c>
      <c r="AY456" s="1080">
        <v>0.36</v>
      </c>
      <c r="AZ456" s="985">
        <v>2.77</v>
      </c>
      <c r="BA456" s="985">
        <v>-21.57</v>
      </c>
      <c r="BB456" s="985">
        <v>-8.35</v>
      </c>
      <c r="BC456" s="985">
        <v>-9.56</v>
      </c>
      <c r="BE456" s="700">
        <v>2003</v>
      </c>
      <c r="BF456" s="1013">
        <f>IF(BE456&gt;2008,0,IF(BE456&gt;2001,1,IF(BE456&gt;1990,2,IF(BE456&gt;1980,3,IF(BE456&gt;1973,4,IF(BE456&gt;1970,5,IF(BE456&gt;1960,6,IF(BE456&gt;1958,7,IF(BE456&gt;1953,8,9)))))))))</f>
        <v>1</v>
      </c>
      <c r="BG456" s="995">
        <v>3.5999999999999996</v>
      </c>
    </row>
    <row r="457" spans="1:59" ht="11.25" customHeight="1" x14ac:dyDescent="0.2">
      <c r="A457" s="984" t="s">
        <v>407</v>
      </c>
      <c r="B457" s="988" t="s">
        <v>408</v>
      </c>
      <c r="C457" s="1070" t="s">
        <v>131</v>
      </c>
      <c r="D457" s="1070" t="s">
        <v>4391</v>
      </c>
      <c r="E457" s="828">
        <v>16</v>
      </c>
      <c r="F457" s="1148">
        <v>226</v>
      </c>
      <c r="G457" s="1133" t="s">
        <v>37</v>
      </c>
      <c r="H457" s="1133" t="s">
        <v>37</v>
      </c>
      <c r="I457" s="987">
        <v>44.47</v>
      </c>
      <c r="J457" s="738">
        <f>(M457/I457)*100</f>
        <v>3.1931639307398245</v>
      </c>
      <c r="K457" s="990">
        <v>0.35499999999999998</v>
      </c>
      <c r="L457" s="1000">
        <v>4</v>
      </c>
      <c r="M457" s="729">
        <f>K457*L457</f>
        <v>1.42</v>
      </c>
      <c r="N457" s="983" t="s">
        <v>107</v>
      </c>
      <c r="O457" s="831">
        <v>0.33500000000000002</v>
      </c>
      <c r="P457" s="973">
        <v>43495</v>
      </c>
      <c r="Q457" s="973">
        <v>43511</v>
      </c>
      <c r="R457" s="729">
        <f>(K457-O457)/O457*100</f>
        <v>5.9701492537313312</v>
      </c>
      <c r="S457" s="795">
        <f>IF(INDEX(Historical!$D$7:$D$1442,MATCH(B457,Historical!$B$7:$B$1449,0))=0,"n/a",(INDEX(Historical!$C$7:$C$1442,MATCH(B457,Historical!$B$7:$B$1449,0))/INDEX(Historical!$D$7:$D$1442,MATCH(B457,Historical!$B$7:$B$1449,0))-1)*100)</f>
        <v>6.3492063492063489</v>
      </c>
      <c r="T457" s="795">
        <f>IF(INDEX(Historical!$F$7:$F$1442,MATCH(B457,Historical!$B$7:$B$1449,0))=0,"n/a",((INDEX(Historical!$C$7:$C$1442,MATCH(B457,Historical!$B$7:$B$1449,0))/INDEX(Historical!$F$7:$F$1442,MATCH(B457,Historical!$B$7:$B$1449,0)))^(1/3)-1)*100)</f>
        <v>6.799865166668817</v>
      </c>
      <c r="U457" s="795">
        <f>IF(INDEX(Historical!$H$7:$H$1442,MATCH(B457,Historical!$B$7:$B$1449,0))=0,"n/a",((INDEX(Historical!$C$7:$C$1442,MATCH(B457,Historical!$B$7:$B$1449,0))/INDEX(Historical!$H$7:$H$1442,MATCH(B457,Historical!$B$7:$B$1449,0)))^(1/5)-1)*100)</f>
        <v>7.3483538217864242</v>
      </c>
      <c r="V457" s="795">
        <f>IF(INDEX(Historical!$O$7:$O$1442,MATCH(B457,Historical!$B$7:$B$1449,0))=0,"n/a",((INDEX(Historical!$C$7:$C$1442,MATCH(B457,Historical!$B$7:$B$1449,0))/INDEX(Historical!$O$7:$O$1442,MATCH(B457,Historical!$B$7:$B$1449,0)))^(1/10)-1)*100)</f>
        <v>6.7089080581391292</v>
      </c>
      <c r="W457" s="796">
        <f>IF(OR(U457&lt;=0,U457="n/a",V457&lt;=0,V457="n/a"),"n/a",U457/V457)</f>
        <v>1.0953129418537091</v>
      </c>
      <c r="X457" s="797">
        <f>IF(OR(AJ457&lt;=0,AJ457="n/a",U457&lt;=0,U457="n/a"),"n/a",U457/AJ457)</f>
        <v>1.3608062632937821</v>
      </c>
      <c r="Y457" s="749"/>
      <c r="Z457" s="738">
        <f>IF(OR(AC457&lt;0.01,AC457="n/a"),"n/a",M457/AC457*100)</f>
        <v>65.740740740740733</v>
      </c>
      <c r="AA457" s="999">
        <f>IF(OR(AC457&lt;0.01,AC457="n/a"),"n/a",I457/AC457)</f>
        <v>20.587962962962962</v>
      </c>
      <c r="AB457" s="1000">
        <v>12</v>
      </c>
      <c r="AC457" s="978">
        <v>2.16</v>
      </c>
      <c r="AD457" s="978">
        <v>2.84</v>
      </c>
      <c r="AE457" s="978">
        <v>3.04</v>
      </c>
      <c r="AF457" s="978">
        <v>2.29</v>
      </c>
      <c r="AG457" s="978">
        <v>12</v>
      </c>
      <c r="AH457" s="978">
        <v>15.8</v>
      </c>
      <c r="AI457" s="978">
        <v>4.16</v>
      </c>
      <c r="AJ457" s="978">
        <v>5.4</v>
      </c>
      <c r="AK457" s="978">
        <v>7.2499999999999991</v>
      </c>
      <c r="AL457" s="991">
        <v>10700</v>
      </c>
      <c r="AM457" s="985">
        <v>0.15</v>
      </c>
      <c r="AN457" s="978">
        <v>1.29</v>
      </c>
      <c r="AO457" s="838">
        <f>IF(U457="n/a","n/a",IF(AA457&lt;0,"n/a",IF(AA457="n/a","n/a",J457+U457-AA457)))</f>
        <v>-10.046445210436714</v>
      </c>
      <c r="AP457" s="839">
        <f>IF(U457="n/a","n/a",J457+U457)</f>
        <v>10.541517752526248</v>
      </c>
      <c r="AQ457" s="1001">
        <f>IF(OR(AC457&lt;0.01,AF457="n/a"),"n/a",(I457/SQRT(22.5*AC457*(I457/AF457))-1)*100)</f>
        <v>44.754865871291649</v>
      </c>
      <c r="AR457" s="738">
        <f>INDEX(Historical!$C$7:$C$1442,MATCH(B457,Historical!$B$7:$B$1449,0))*IF(AH457="n/a",1.03,IF(AH457&lt;0,1.01,IF(AH457&gt;10,1.1,(1+AH457/100))))</f>
        <v>1.4740000000000002</v>
      </c>
      <c r="AS457" s="999">
        <f>IF($AI457="n/a",1.03*AR457,IF($AI457&lt;0,1.01*AR457,IF($AI457&gt;10,1.1*AR457,(1+$AI457/100)*AR457)))</f>
        <v>1.5353184000000004</v>
      </c>
      <c r="AT457" s="999">
        <f>IF($AK457="n/a",1.03*AS457,IF($AK457&lt;0,1.01*AS457,IF($AK457&gt;10,1.1*AS457,(1+$AK457/100)*AS457)))</f>
        <v>1.6466289840000004</v>
      </c>
      <c r="AU457" s="999">
        <f>IF($AK457="n/a",1.03*AT457,IF($AK457&lt;0,1.01*AT457,IF($AK457&gt;10,1.1*AT457,(1+$AK457/100)*AT457)))</f>
        <v>1.7660095853400004</v>
      </c>
      <c r="AV457" s="999">
        <f>IF($AK457="n/a",1.03*AU457,IF($AK457&lt;0,1.01*AU457,IF($AK457&gt;10,1.1*AU457,(1+$AK457/100)*AU457)))</f>
        <v>1.8940452802771504</v>
      </c>
      <c r="AW457" s="738">
        <f>SUM(AR457:AV457)</f>
        <v>8.3160022496171528</v>
      </c>
      <c r="AX457" s="846">
        <f>AW457/I457*100</f>
        <v>18.700252416499108</v>
      </c>
      <c r="AY457" s="1080">
        <v>0.32</v>
      </c>
      <c r="AZ457" s="985">
        <v>20.71</v>
      </c>
      <c r="BA457" s="985">
        <v>-4.54</v>
      </c>
      <c r="BB457" s="985">
        <v>1.8800000000000001</v>
      </c>
      <c r="BC457" s="985">
        <v>4.03</v>
      </c>
      <c r="BE457" s="700">
        <v>2004</v>
      </c>
      <c r="BF457" s="1013">
        <f>IF(BE457&gt;2008,0,IF(BE457&gt;2001,1,IF(BE457&gt;1990,2,IF(BE457&gt;1980,3,IF(BE457&gt;1973,4,IF(BE457&gt;1970,5,IF(BE457&gt;1960,6,IF(BE457&gt;1958,7,IF(BE457&gt;1953,8,9)))))))))</f>
        <v>1</v>
      </c>
      <c r="BG457" s="995">
        <v>3.5999999999999996</v>
      </c>
    </row>
    <row r="458" spans="1:59" ht="11.25" customHeight="1" x14ac:dyDescent="0.2">
      <c r="A458" s="984" t="s">
        <v>1450</v>
      </c>
      <c r="B458" s="988" t="s">
        <v>1451</v>
      </c>
      <c r="C458" s="1070" t="s">
        <v>108</v>
      </c>
      <c r="D458" s="1070" t="s">
        <v>4385</v>
      </c>
      <c r="E458" s="828">
        <v>6</v>
      </c>
      <c r="F458" s="1148">
        <v>712</v>
      </c>
      <c r="G458" s="1073" t="s">
        <v>106</v>
      </c>
      <c r="H458" s="1073" t="s">
        <v>106</v>
      </c>
      <c r="I458" s="987">
        <v>6.05</v>
      </c>
      <c r="J458" s="738">
        <f>(M458/I458)*100</f>
        <v>7.9338842975206614</v>
      </c>
      <c r="K458" s="990">
        <v>0.12</v>
      </c>
      <c r="L458" s="1000">
        <v>4</v>
      </c>
      <c r="M458" s="729">
        <f>K458*L458</f>
        <v>0.48</v>
      </c>
      <c r="N458" s="983" t="s">
        <v>220</v>
      </c>
      <c r="O458" s="831">
        <v>0.11</v>
      </c>
      <c r="P458" s="973">
        <v>43199</v>
      </c>
      <c r="Q458" s="973">
        <v>43206</v>
      </c>
      <c r="R458" s="729">
        <f>(K458-O458)/O458*100</f>
        <v>9.0909090909090864</v>
      </c>
      <c r="S458" s="795">
        <f>IF(INDEX(Historical!$D$7:$D$1442,MATCH(B458,Historical!$B$7:$B$1449,0))=0,"n/a",(INDEX(Historical!$C$7:$C$1442,MATCH(B458,Historical!$B$7:$B$1449,0))/INDEX(Historical!$D$7:$D$1442,MATCH(B458,Historical!$B$7:$B$1449,0))-1)*100)</f>
        <v>14.634146341463406</v>
      </c>
      <c r="T458" s="795">
        <f>IF(INDEX(Historical!$F$7:$F$1442,MATCH(B458,Historical!$B$7:$B$1449,0))=0,"n/a",((INDEX(Historical!$C$7:$C$1442,MATCH(B458,Historical!$B$7:$B$1449,0))/INDEX(Historical!$F$7:$F$1442,MATCH(B458,Historical!$B$7:$B$1449,0)))^(1/3)-1)*100)</f>
        <v>13.670898594408598</v>
      </c>
      <c r="U458" s="795">
        <f>IF(INDEX(Historical!$H$7:$H$1442,MATCH(B458,Historical!$B$7:$B$1449,0))=0,"n/a",((INDEX(Historical!$C$7:$C$1442,MATCH(B458,Historical!$B$7:$B$1449,0))/INDEX(Historical!$H$7:$H$1442,MATCH(B458,Historical!$B$7:$B$1449,0)))^(1/5)-1)*100)</f>
        <v>73.378531678042492</v>
      </c>
      <c r="V458" s="795" t="str">
        <f>IF(INDEX(Historical!$O$7:$O$1442,MATCH(B458,Historical!$B$7:$B$1449,0))=0,"n/a",((INDEX(Historical!$C$7:$C$1442,MATCH(B458,Historical!$B$7:$B$1449,0))/INDEX(Historical!$O$7:$O$1442,MATCH(B458,Historical!$B$7:$B$1449,0)))^(1/10)-1)*100)</f>
        <v>n/a</v>
      </c>
      <c r="W458" s="796" t="str">
        <f>IF(OR(U458&lt;=0,U458="n/a",V458&lt;=0,V458="n/a"),"n/a",U458/V458)</f>
        <v>n/a</v>
      </c>
      <c r="X458" s="797">
        <f>IF(OR(AJ458&lt;=0,AJ458="n/a",U458&lt;=0,U458="n/a"),"n/a",U458/AJ458)</f>
        <v>2.0214471536650827</v>
      </c>
      <c r="Y458" s="989"/>
      <c r="Z458" s="738">
        <f>IF(OR(AC458&lt;0.01,AC458="n/a"),"n/a",M458/AC458*100)</f>
        <v>102.12765957446808</v>
      </c>
      <c r="AA458" s="999">
        <f>IF(OR(AC458&lt;0.01,AC458="n/a"),"n/a",I458/AC458)</f>
        <v>12.872340425531915</v>
      </c>
      <c r="AB458" s="1000">
        <v>12</v>
      </c>
      <c r="AC458" s="978">
        <v>0.47</v>
      </c>
      <c r="AD458" s="978" t="s">
        <v>137</v>
      </c>
      <c r="AE458" s="978">
        <v>8.57</v>
      </c>
      <c r="AF458" s="978">
        <v>1.68</v>
      </c>
      <c r="AG458" s="978">
        <v>15.5</v>
      </c>
      <c r="AH458" s="978">
        <v>13.4</v>
      </c>
      <c r="AI458" s="978">
        <v>16.329999999999998</v>
      </c>
      <c r="AJ458" s="978">
        <v>36.299999999999997</v>
      </c>
      <c r="AK458" s="978" t="s">
        <v>137</v>
      </c>
      <c r="AL458" s="991">
        <v>58.26</v>
      </c>
      <c r="AM458" s="985">
        <v>26.200000000000003</v>
      </c>
      <c r="AN458" s="978">
        <v>0</v>
      </c>
      <c r="AO458" s="838">
        <f>IF(U458="n/a","n/a",IF(AA458&lt;0,"n/a",IF(AA458="n/a","n/a",J458+U458-AA458)))</f>
        <v>68.440075550031239</v>
      </c>
      <c r="AP458" s="839">
        <f>IF(U458="n/a","n/a",J458+U458)</f>
        <v>81.312415975563155</v>
      </c>
      <c r="AQ458" s="1001">
        <f>IF(OR(AC458&lt;0.01,AF458="n/a"),"n/a",(I458/SQRT(22.5*AC458*(I458/AF458))-1)*100)</f>
        <v>-1.9625198317985371</v>
      </c>
      <c r="AR458" s="738">
        <f>INDEX(Historical!$C$7:$C$1442,MATCH(B458,Historical!$B$7:$B$1449,0))*IF(AH458="n/a",1.03,IF(AH458&lt;0,1.01,IF(AH458&gt;10,1.1,(1+AH458/100))))</f>
        <v>0.51700000000000002</v>
      </c>
      <c r="AS458" s="999">
        <f>IF($AI458="n/a",1.03*AR458,IF($AI458&lt;0,1.01*AR458,IF($AI458&gt;10,1.1*AR458,(1+$AI458/100)*AR458)))</f>
        <v>0.56870000000000009</v>
      </c>
      <c r="AT458" s="999">
        <f>IF($AK458="n/a",1.03*AS458,IF($AK458&lt;0,1.01*AS458,IF($AK458&gt;10,1.1*AS458,(1+$AK458/100)*AS458)))</f>
        <v>0.58576100000000009</v>
      </c>
      <c r="AU458" s="999">
        <f>IF($AK458="n/a",1.03*AT458,IF($AK458&lt;0,1.01*AT458,IF($AK458&gt;10,1.1*AT458,(1+$AK458/100)*AT458)))</f>
        <v>0.60333383000000007</v>
      </c>
      <c r="AV458" s="999">
        <f>IF($AK458="n/a",1.03*AU458,IF($AK458&lt;0,1.01*AU458,IF($AK458&gt;10,1.1*AU458,(1+$AK458/100)*AU458)))</f>
        <v>0.62143384490000009</v>
      </c>
      <c r="AW458" s="738">
        <f>SUM(AR458:AV458)</f>
        <v>2.8962286749000006</v>
      </c>
      <c r="AX458" s="846">
        <f>AW458/I458*100</f>
        <v>47.871548345454556</v>
      </c>
      <c r="AY458" s="1080">
        <v>0.56000000000000005</v>
      </c>
      <c r="AZ458" s="985">
        <v>13.3</v>
      </c>
      <c r="BA458" s="985">
        <v>-24.37</v>
      </c>
      <c r="BB458" s="985">
        <v>2.56</v>
      </c>
      <c r="BC458" s="985">
        <v>-8.35</v>
      </c>
      <c r="BE458" s="700">
        <v>2013</v>
      </c>
      <c r="BF458" s="1013">
        <f>IF(BE458&gt;2008,0,IF(BE458&gt;2001,1,IF(BE458&gt;1990,2,IF(BE458&gt;1980,3,IF(BE458&gt;1973,4,IF(BE458&gt;1970,5,IF(BE458&gt;1960,6,IF(BE458&gt;1958,7,IF(BE458&gt;1953,8,9)))))))))</f>
        <v>0</v>
      </c>
      <c r="BG458" s="995">
        <v>7.7</v>
      </c>
    </row>
    <row r="459" spans="1:59" ht="11.25" customHeight="1" x14ac:dyDescent="0.2">
      <c r="A459" s="993" t="s">
        <v>4317</v>
      </c>
      <c r="B459" s="662" t="s">
        <v>3881</v>
      </c>
      <c r="C459" s="1070" t="s">
        <v>4252</v>
      </c>
      <c r="D459" s="1070" t="s">
        <v>4380</v>
      </c>
      <c r="E459" s="828">
        <v>5</v>
      </c>
      <c r="F459" s="1148">
        <v>834</v>
      </c>
      <c r="G459" s="1085" t="s">
        <v>106</v>
      </c>
      <c r="H459" s="1085" t="s">
        <v>106</v>
      </c>
      <c r="I459" s="987">
        <v>36.4</v>
      </c>
      <c r="J459" s="738">
        <f>(M459/I459)*100</f>
        <v>1.889010989010989</v>
      </c>
      <c r="K459" s="990">
        <v>0.68759999999999999</v>
      </c>
      <c r="L459" s="1000">
        <v>1</v>
      </c>
      <c r="M459" s="729">
        <f>K459*L459</f>
        <v>0.68759999999999999</v>
      </c>
      <c r="N459" s="983" t="s">
        <v>4318</v>
      </c>
      <c r="O459" s="831">
        <v>0.6341</v>
      </c>
      <c r="P459" s="973">
        <v>43362</v>
      </c>
      <c r="Q459" s="973">
        <v>43364</v>
      </c>
      <c r="R459" s="729">
        <f>(K459-O459)/O459*100</f>
        <v>8.4371550228670547</v>
      </c>
      <c r="S459" s="795">
        <f>IF(INDEX(Historical!$D$7:$D$1442,MATCH(B459,Historical!$B$7:$B$1449,0))=0,"n/a",(INDEX(Historical!$C$7:$C$1442,MATCH(B459,Historical!$B$7:$B$1449,0))/INDEX(Historical!$D$7:$D$1442,MATCH(B459,Historical!$B$7:$B$1449,0))-1)*100)</f>
        <v>8.43715502286706</v>
      </c>
      <c r="T459" s="795">
        <f>IF(INDEX(Historical!$F$7:$F$1442,MATCH(B459,Historical!$B$7:$B$1449,0))=0,"n/a",((INDEX(Historical!$C$7:$C$1442,MATCH(B459,Historical!$B$7:$B$1449,0))/INDEX(Historical!$F$7:$F$1442,MATCH(B459,Historical!$B$7:$B$1449,0)))^(1/3)-1)*100)</f>
        <v>9.0653170384704218</v>
      </c>
      <c r="U459" s="795">
        <f>IF(INDEX(Historical!$H$7:$H$1442,MATCH(B459,Historical!$B$7:$B$1449,0))=0,"n/a",((INDEX(Historical!$C$7:$C$1442,MATCH(B459,Historical!$B$7:$B$1449,0))/INDEX(Historical!$H$7:$H$1442,MATCH(B459,Historical!$B$7:$B$1449,0)))^(1/5)-1)*100)</f>
        <v>24.486313595888287</v>
      </c>
      <c r="V459" s="795" t="str">
        <f>IF(INDEX(Historical!$O$7:$O$1442,MATCH(B459,Historical!$B$7:$B$1449,0))=0,"n/a",((INDEX(Historical!$C$7:$C$1442,MATCH(B459,Historical!$B$7:$B$1449,0))/INDEX(Historical!$O$7:$O$1442,MATCH(B459,Historical!$B$7:$B$1449,0)))^(1/10)-1)*100)</f>
        <v>n/a</v>
      </c>
      <c r="W459" s="796" t="str">
        <f>IF(OR(U459&lt;=0,U459="n/a",V459&lt;=0,V459="n/a"),"n/a",U459/V459)</f>
        <v>n/a</v>
      </c>
      <c r="X459" s="797">
        <f>IF(OR(AJ459&lt;=0,AJ459="n/a",U459&lt;=0,U459="n/a"),"n/a",U459/AJ459)</f>
        <v>1.0160296097878958</v>
      </c>
      <c r="Y459" s="989" t="s">
        <v>4321</v>
      </c>
      <c r="Z459" s="738">
        <f>IF(OR(AC459&lt;0.01,AC459="n/a"),"n/a",M459/AC459*100)</f>
        <v>47.75</v>
      </c>
      <c r="AA459" s="999">
        <f>IF(OR(AC459&lt;0.01,AC459="n/a"),"n/a",I459/AC459)</f>
        <v>25.277777777777779</v>
      </c>
      <c r="AB459" s="1000">
        <v>12</v>
      </c>
      <c r="AC459" s="978">
        <v>1.44</v>
      </c>
      <c r="AD459" s="978">
        <v>2.16</v>
      </c>
      <c r="AE459" s="978">
        <v>2.2599999999999998</v>
      </c>
      <c r="AF459" s="978">
        <v>5.33</v>
      </c>
      <c r="AG459" s="978">
        <v>23.5</v>
      </c>
      <c r="AH459" s="978">
        <v>9.6</v>
      </c>
      <c r="AI459" s="978">
        <v>7.8299999999999992</v>
      </c>
      <c r="AJ459" s="978">
        <v>24.099999999999998</v>
      </c>
      <c r="AK459" s="978">
        <v>11.76</v>
      </c>
      <c r="AL459" s="991">
        <v>6220</v>
      </c>
      <c r="AM459" s="985">
        <v>6.7</v>
      </c>
      <c r="AN459" s="978">
        <v>0</v>
      </c>
      <c r="AO459" s="838">
        <f>IF(U459="n/a","n/a",IF(AA459&lt;0,"n/a",IF(AA459="n/a","n/a",J459+U459-AA459)))</f>
        <v>1.0975468071214962</v>
      </c>
      <c r="AP459" s="839">
        <f>IF(U459="n/a","n/a",J459+U459)</f>
        <v>26.375324584899275</v>
      </c>
      <c r="AQ459" s="1001">
        <f>IF(OR(AC459&lt;0.01,AF459="n/a"),"n/a",(I459/SQRT(22.5*AC459*(I459/AF459))-1)*100)</f>
        <v>144.70440722140711</v>
      </c>
      <c r="AR459" s="738">
        <f>INDEX(Historical!$C$7:$C$1442,MATCH(B459,Historical!$B$7:$B$1449,0))*IF(AH459="n/a",1.03,IF(AH459&lt;0,1.01,IF(AH459&gt;10,1.1,(1+AH459/100))))</f>
        <v>0.7536096000000001</v>
      </c>
      <c r="AS459" s="999">
        <f>IF($AI459="n/a",1.03*AR459,IF($AI459&lt;0,1.01*AR459,IF($AI459&gt;10,1.1*AR459,(1+$AI459/100)*AR459)))</f>
        <v>0.81261723168000011</v>
      </c>
      <c r="AT459" s="999">
        <f>IF($AK459="n/a",1.03*AS459,IF($AK459&lt;0,1.01*AS459,IF($AK459&gt;10,1.1*AS459,(1+$AK459/100)*AS459)))</f>
        <v>0.89387895484800017</v>
      </c>
      <c r="AU459" s="999">
        <f>IF($AK459="n/a",1.03*AT459,IF($AK459&lt;0,1.01*AT459,IF($AK459&gt;10,1.1*AT459,(1+$AK459/100)*AT459)))</f>
        <v>0.98326685033280026</v>
      </c>
      <c r="AV459" s="999">
        <f>IF($AK459="n/a",1.03*AU459,IF($AK459&lt;0,1.01*AU459,IF($AK459&gt;10,1.1*AU459,(1+$AK459/100)*AU459)))</f>
        <v>1.0815935353660804</v>
      </c>
      <c r="AW459" s="738">
        <f>SUM(AR459:AV459)</f>
        <v>4.5249661722268808</v>
      </c>
      <c r="AX459" s="846">
        <f>AW459/I459*100</f>
        <v>12.431225747876047</v>
      </c>
      <c r="AY459" s="1080">
        <v>1.2</v>
      </c>
      <c r="AZ459" s="985">
        <v>25.259999999999998</v>
      </c>
      <c r="BA459" s="985">
        <v>-27.139999999999997</v>
      </c>
      <c r="BB459" s="985">
        <v>10.489999999999998</v>
      </c>
      <c r="BC459" s="985">
        <v>-9.7000000000000011</v>
      </c>
      <c r="BE459" s="700">
        <v>2014</v>
      </c>
      <c r="BF459" s="1013">
        <f>IF(BE459&gt;2008,0,IF(BE459&gt;2001,1,IF(BE459&gt;1990,2,IF(BE459&gt;1980,3,IF(BE459&gt;1973,4,IF(BE459&gt;1970,5,IF(BE459&gt;1960,6,IF(BE459&gt;1958,7,IF(BE459&gt;1953,8,9)))))))))</f>
        <v>0</v>
      </c>
      <c r="BG459" s="995">
        <v>12.8</v>
      </c>
    </row>
    <row r="460" spans="1:59" ht="11.25" customHeight="1" x14ac:dyDescent="0.2">
      <c r="A460" s="984" t="s">
        <v>1427</v>
      </c>
      <c r="B460" s="988" t="s">
        <v>1428</v>
      </c>
      <c r="C460" s="1070" t="s">
        <v>108</v>
      </c>
      <c r="D460" s="1070" t="s">
        <v>4401</v>
      </c>
      <c r="E460" s="828">
        <v>6</v>
      </c>
      <c r="F460" s="1148">
        <v>709</v>
      </c>
      <c r="G460" s="1119" t="s">
        <v>106</v>
      </c>
      <c r="H460" s="1119" t="s">
        <v>106</v>
      </c>
      <c r="I460" s="987">
        <v>38.5</v>
      </c>
      <c r="J460" s="738">
        <f>(M460/I460)*100</f>
        <v>3.6363636363636362</v>
      </c>
      <c r="K460" s="990">
        <v>0.35</v>
      </c>
      <c r="L460" s="1000">
        <v>4</v>
      </c>
      <c r="M460" s="729">
        <f>K460*L460</f>
        <v>1.4</v>
      </c>
      <c r="N460" s="983" t="s">
        <v>241</v>
      </c>
      <c r="O460" s="831">
        <v>0.3</v>
      </c>
      <c r="P460" s="694">
        <v>43171</v>
      </c>
      <c r="Q460" s="694">
        <v>43203</v>
      </c>
      <c r="R460" s="729">
        <f>(K460-O460)/O460*100</f>
        <v>16.666666666666664</v>
      </c>
      <c r="S460" s="795">
        <f>IF(INDEX(Historical!$D$7:$D$1442,MATCH(B460,Historical!$B$7:$B$1449,0))=0,"n/a",(INDEX(Historical!$C$7:$C$1442,MATCH(B460,Historical!$B$7:$B$1449,0))/INDEX(Historical!$D$7:$D$1442,MATCH(B460,Historical!$B$7:$B$1449,0))-1)*100)</f>
        <v>16.37931034482758</v>
      </c>
      <c r="T460" s="795">
        <f>IF(INDEX(Historical!$F$7:$F$1442,MATCH(B460,Historical!$B$7:$B$1449,0))=0,"n/a",((INDEX(Historical!$C$7:$C$1442,MATCH(B460,Historical!$B$7:$B$1449,0))/INDEX(Historical!$F$7:$F$1442,MATCH(B460,Historical!$B$7:$B$1449,0)))^(1/3)-1)*100)</f>
        <v>22.189536176325642</v>
      </c>
      <c r="U460" s="795">
        <f>IF(INDEX(Historical!$H$7:$H$1442,MATCH(B460,Historical!$B$7:$B$1449,0))=0,"n/a",((INDEX(Historical!$C$7:$C$1442,MATCH(B460,Historical!$B$7:$B$1449,0))/INDEX(Historical!$H$7:$H$1442,MATCH(B460,Historical!$B$7:$B$1449,0)))^(1/5)-1)*100)</f>
        <v>16.839157253320348</v>
      </c>
      <c r="V460" s="795">
        <f>IF(INDEX(Historical!$O$7:$O$1442,MATCH(B460,Historical!$B$7:$B$1449,0))=0,"n/a",((INDEX(Historical!$C$7:$C$1442,MATCH(B460,Historical!$B$7:$B$1449,0))/INDEX(Historical!$O$7:$O$1442,MATCH(B460,Historical!$B$7:$B$1449,0)))^(1/10)-1)*100)</f>
        <v>8.4471771197698544</v>
      </c>
      <c r="W460" s="796">
        <f>IF(OR(U460&lt;=0,U460="n/a",V460&lt;=0,V460="n/a"),"n/a",U460/V460)</f>
        <v>1.9934656293532453</v>
      </c>
      <c r="X460" s="797" t="str">
        <f>IF(OR(AJ460&lt;=0,AJ460="n/a",U460&lt;=0,U460="n/a"),"n/a",U460/AJ460)</f>
        <v>n/a</v>
      </c>
      <c r="Y460" s="989"/>
      <c r="Z460" s="738" t="str">
        <f>IF(OR(AC460&lt;0.01,AC460="n/a"),"n/a",M460/AC460*100)</f>
        <v>n/a</v>
      </c>
      <c r="AA460" s="999" t="str">
        <f>IF(OR(AC460&lt;0.01,AC460="n/a"),"n/a",I460/AC460)</f>
        <v>n/a</v>
      </c>
      <c r="AB460" s="1000">
        <v>12</v>
      </c>
      <c r="AC460" s="978" t="s">
        <v>137</v>
      </c>
      <c r="AD460" s="978" t="s">
        <v>137</v>
      </c>
      <c r="AE460" s="978" t="s">
        <v>137</v>
      </c>
      <c r="AF460" s="978" t="s">
        <v>137</v>
      </c>
      <c r="AG460" s="978" t="s">
        <v>137</v>
      </c>
      <c r="AH460" s="978" t="s">
        <v>137</v>
      </c>
      <c r="AI460" s="978" t="s">
        <v>137</v>
      </c>
      <c r="AJ460" s="978" t="s">
        <v>137</v>
      </c>
      <c r="AK460" s="978" t="s">
        <v>137</v>
      </c>
      <c r="AL460" s="991" t="s">
        <v>137</v>
      </c>
      <c r="AM460" s="985" t="s">
        <v>137</v>
      </c>
      <c r="AN460" s="978" t="s">
        <v>137</v>
      </c>
      <c r="AO460" s="838" t="str">
        <f>IF(U460="n/a","n/a",IF(AA460&lt;0,"n/a",IF(AA460="n/a","n/a",J460+U460-AA460)))</f>
        <v>n/a</v>
      </c>
      <c r="AP460" s="839">
        <f>IF(U460="n/a","n/a",J460+U460)</f>
        <v>20.475520889683985</v>
      </c>
      <c r="AQ460" s="1001" t="str">
        <f>IF(OR(AC460&lt;0.01,AF460="n/a"),"n/a",(I460/SQRT(22.5*AC460*(I460/AF460))-1)*100)</f>
        <v>n/a</v>
      </c>
      <c r="AR460" s="738">
        <f>INDEX(Historical!$C$7:$C$1442,MATCH(B460,Historical!$B$7:$B$1449,0))*IF(AH460="n/a",1.03,IF(AH460&lt;0,1.01,IF(AH460&gt;10,1.1,(1+AH460/100))))</f>
        <v>1.3905000000000001</v>
      </c>
      <c r="AS460" s="999">
        <f>IF($AI460="n/a",1.03*AR460,IF($AI460&lt;0,1.01*AR460,IF($AI460&gt;10,1.1*AR460,(1+$AI460/100)*AR460)))</f>
        <v>1.432215</v>
      </c>
      <c r="AT460" s="999">
        <f>IF($AK460="n/a",1.03*AS460,IF($AK460&lt;0,1.01*AS460,IF($AK460&gt;10,1.1*AS460,(1+$AK460/100)*AS460)))</f>
        <v>1.47518145</v>
      </c>
      <c r="AU460" s="999">
        <f>IF($AK460="n/a",1.03*AT460,IF($AK460&lt;0,1.01*AT460,IF($AK460&gt;10,1.1*AT460,(1+$AK460/100)*AT460)))</f>
        <v>1.5194368935</v>
      </c>
      <c r="AV460" s="999">
        <f>IF($AK460="n/a",1.03*AU460,IF($AK460&lt;0,1.01*AU460,IF($AK460&gt;10,1.1*AU460,(1+$AK460/100)*AU460)))</f>
        <v>1.5650200003050001</v>
      </c>
      <c r="AW460" s="738">
        <f>SUM(AR460:AV460)</f>
        <v>7.3823533438049997</v>
      </c>
      <c r="AX460" s="846">
        <f>AW460/I460*100</f>
        <v>19.174943750142855</v>
      </c>
      <c r="AY460" s="1080" t="s">
        <v>137</v>
      </c>
      <c r="AZ460" s="985" t="s">
        <v>137</v>
      </c>
      <c r="BA460" s="985" t="s">
        <v>137</v>
      </c>
      <c r="BB460" s="985" t="s">
        <v>137</v>
      </c>
      <c r="BC460" s="985" t="s">
        <v>137</v>
      </c>
      <c r="BD460" s="732" t="s">
        <v>4326</v>
      </c>
      <c r="BE460" s="700">
        <v>2013</v>
      </c>
      <c r="BF460" s="1013">
        <f>IF(BE460&gt;2008,0,IF(BE460&gt;2001,1,IF(BE460&gt;1990,2,IF(BE460&gt;1980,3,IF(BE460&gt;1973,4,IF(BE460&gt;1970,5,IF(BE460&gt;1960,6,IF(BE460&gt;1958,7,IF(BE460&gt;1953,8,9)))))))))</f>
        <v>0</v>
      </c>
      <c r="BG460" s="995" t="s">
        <v>137</v>
      </c>
    </row>
    <row r="461" spans="1:59" ht="11.25" customHeight="1" x14ac:dyDescent="0.2">
      <c r="A461" s="976" t="s">
        <v>271</v>
      </c>
      <c r="B461" s="988" t="s">
        <v>272</v>
      </c>
      <c r="C461" s="1070" t="s">
        <v>247</v>
      </c>
      <c r="D461" s="1070" t="s">
        <v>4379</v>
      </c>
      <c r="E461" s="828">
        <v>56</v>
      </c>
      <c r="F461" s="1148">
        <v>13</v>
      </c>
      <c r="G461" s="1133" t="s">
        <v>37</v>
      </c>
      <c r="H461" s="1133" t="s">
        <v>115</v>
      </c>
      <c r="I461" s="978">
        <v>96.16</v>
      </c>
      <c r="J461" s="738">
        <f>(M461/I461)*100</f>
        <v>1.9966722129783694</v>
      </c>
      <c r="K461" s="990">
        <v>0.48</v>
      </c>
      <c r="L461" s="1000">
        <v>4</v>
      </c>
      <c r="M461" s="729">
        <f>K461*L461</f>
        <v>1.92</v>
      </c>
      <c r="N461" s="983" t="s">
        <v>273</v>
      </c>
      <c r="O461" s="831">
        <v>0.41</v>
      </c>
      <c r="P461" s="973">
        <v>43305</v>
      </c>
      <c r="Q461" s="973">
        <v>43320</v>
      </c>
      <c r="R461" s="729">
        <f>(K461-O461)/O461*100</f>
        <v>17.073170731707318</v>
      </c>
      <c r="S461" s="795">
        <f>IF(INDEX(Historical!$D$7:$D$1442,MATCH(B461,Historical!$B$7:$B$1449,0))=0,"n/a",(INDEX(Historical!$C$7:$C$1442,MATCH(B461,Historical!$B$7:$B$1449,0))/INDEX(Historical!$D$7:$D$1442,MATCH(B461,Historical!$B$7:$B$1449,0))-1)*100)</f>
        <v>17.105263157894733</v>
      </c>
      <c r="T461" s="795">
        <f>IF(INDEX(Historical!$F$7:$F$1442,MATCH(B461,Historical!$B$7:$B$1449,0))=0,"n/a",((INDEX(Historical!$C$7:$C$1442,MATCH(B461,Historical!$B$7:$B$1449,0))/INDEX(Historical!$F$7:$F$1442,MATCH(B461,Historical!$B$7:$B$1449,0)))^(1/3)-1)*100)</f>
        <v>20.394489672862392</v>
      </c>
      <c r="U461" s="795">
        <f>IF(INDEX(Historical!$H$7:$H$1442,MATCH(B461,Historical!$B$7:$B$1449,0))=0,"n/a",((INDEX(Historical!$C$7:$C$1442,MATCH(B461,Historical!$B$7:$B$1449,0))/INDEX(Historical!$H$7:$H$1442,MATCH(B461,Historical!$B$7:$B$1449,0)))^(1/5)-1)*100)</f>
        <v>21.222215738583429</v>
      </c>
      <c r="V461" s="795">
        <f>IF(INDEX(Historical!$O$7:$O$1442,MATCH(B461,Historical!$B$7:$B$1449,0))=0,"n/a",((INDEX(Historical!$C$7:$C$1442,MATCH(B461,Historical!$B$7:$B$1449,0))/INDEX(Historical!$O$7:$O$1442,MATCH(B461,Historical!$B$7:$B$1449,0)))^(1/10)-1)*100)</f>
        <v>18.356089135214827</v>
      </c>
      <c r="W461" s="796">
        <f>IF(OR(U461&lt;=0,U461="n/a",V461&lt;=0,V461="n/a"),"n/a",U461/V461)</f>
        <v>1.1561403729441555</v>
      </c>
      <c r="X461" s="797">
        <f>IF(OR(AJ461&lt;=0,AJ461="n/a",U461&lt;=0,U461="n/a"),"n/a",U461/AJ461)</f>
        <v>1.0883187558247913</v>
      </c>
      <c r="Y461" s="988"/>
      <c r="Z461" s="738">
        <f>IF(OR(AC461&lt;0.01,AC461="n/a"),"n/a",M461/AC461*100)</f>
        <v>42.477876106194692</v>
      </c>
      <c r="AA461" s="999">
        <f>IF(OR(AC461&lt;0.01,AC461="n/a"),"n/a",I461/AC461)</f>
        <v>21.274336283185843</v>
      </c>
      <c r="AB461" s="1000">
        <v>1</v>
      </c>
      <c r="AC461" s="978">
        <v>4.5199999999999996</v>
      </c>
      <c r="AD461" s="978">
        <v>1.39</v>
      </c>
      <c r="AE461" s="978">
        <v>1.0900000000000001</v>
      </c>
      <c r="AF461" s="978">
        <v>14.37</v>
      </c>
      <c r="AG461" s="978">
        <v>64.600000000000009</v>
      </c>
      <c r="AH461" s="978">
        <v>18.399999999999999</v>
      </c>
      <c r="AI461" s="978">
        <v>17.990000000000002</v>
      </c>
      <c r="AJ461" s="978">
        <v>19.5</v>
      </c>
      <c r="AK461" s="978">
        <v>15.299999999999999</v>
      </c>
      <c r="AL461" s="991">
        <v>77500</v>
      </c>
      <c r="AM461" s="985">
        <v>0.16999999999999998</v>
      </c>
      <c r="AN461" s="978">
        <v>2.89</v>
      </c>
      <c r="AO461" s="838">
        <f>IF(U461="n/a","n/a",IF(AA461&lt;0,"n/a",IF(AA461="n/a","n/a",J461+U461-AA461)))</f>
        <v>1.9445516683759543</v>
      </c>
      <c r="AP461" s="839">
        <f>IF(U461="n/a","n/a",J461+U461)</f>
        <v>23.218887951561797</v>
      </c>
      <c r="AQ461" s="1001">
        <f>IF(OR(AC461&lt;0.01,AF461="n/a"),"n/a",(I461/SQRT(22.5*AC461*(I461/AF461))-1)*100)</f>
        <v>268.60832111508313</v>
      </c>
      <c r="AR461" s="738">
        <f>INDEX(Historical!$C$7:$C$1442,MATCH(B461,Historical!$B$7:$B$1449,0))*IF(AH461="n/a",1.03,IF(AH461&lt;0,1.01,IF(AH461&gt;10,1.1,(1+AH461/100))))</f>
        <v>1.9580000000000002</v>
      </c>
      <c r="AS461" s="999">
        <f>IF($AI461="n/a",1.03*AR461,IF($AI461&lt;0,1.01*AR461,IF($AI461&gt;10,1.1*AR461,(1+$AI461/100)*AR461)))</f>
        <v>2.1538000000000004</v>
      </c>
      <c r="AT461" s="999">
        <f>IF($AK461="n/a",1.03*AS461,IF($AK461&lt;0,1.01*AS461,IF($AK461&gt;10,1.1*AS461,(1+$AK461/100)*AS461)))</f>
        <v>2.3691800000000005</v>
      </c>
      <c r="AU461" s="999">
        <f>IF($AK461="n/a",1.03*AT461,IF($AK461&lt;0,1.01*AT461,IF($AK461&gt;10,1.1*AT461,(1+$AK461/100)*AT461)))</f>
        <v>2.6060980000000007</v>
      </c>
      <c r="AV461" s="999">
        <f>IF($AK461="n/a",1.03*AU461,IF($AK461&lt;0,1.01*AU461,IF($AK461&gt;10,1.1*AU461,(1+$AK461/100)*AU461)))</f>
        <v>2.8667078000000008</v>
      </c>
      <c r="AW461" s="738">
        <f>SUM(AR461:AV461)</f>
        <v>11.953785800000002</v>
      </c>
      <c r="AX461" s="846">
        <f>AW461/I461*100</f>
        <v>12.431141638935111</v>
      </c>
      <c r="AY461" s="1080">
        <v>1.27</v>
      </c>
      <c r="AZ461" s="985">
        <v>18.48</v>
      </c>
      <c r="BA461" s="985">
        <v>-18.3</v>
      </c>
      <c r="BB461" s="985">
        <v>4.21</v>
      </c>
      <c r="BC461" s="985">
        <v>-1.1199999999999999</v>
      </c>
      <c r="BE461" s="700">
        <v>1963</v>
      </c>
      <c r="BF461" s="1013">
        <f>IF(BE461&gt;2008,0,IF(BE461&gt;2001,1,IF(BE461&gt;1990,2,IF(BE461&gt;1980,3,IF(BE461&gt;1973,4,IF(BE461&gt;1970,5,IF(BE461&gt;1960,6,IF(BE461&gt;1958,7,IF(BE461&gt;1953,8,9)))))))))</f>
        <v>6</v>
      </c>
      <c r="BG461" s="995">
        <v>10</v>
      </c>
    </row>
    <row r="462" spans="1:59" ht="11.25" customHeight="1" x14ac:dyDescent="0.2">
      <c r="A462" s="984" t="s">
        <v>1401</v>
      </c>
      <c r="B462" s="988" t="s">
        <v>1402</v>
      </c>
      <c r="C462" s="1070" t="s">
        <v>4252</v>
      </c>
      <c r="D462" s="1070" t="s">
        <v>4388</v>
      </c>
      <c r="E462" s="828">
        <v>5</v>
      </c>
      <c r="F462" s="1148">
        <v>818</v>
      </c>
      <c r="G462" s="1148" t="s">
        <v>106</v>
      </c>
      <c r="H462" s="1148" t="s">
        <v>106</v>
      </c>
      <c r="I462" s="987">
        <v>169.58</v>
      </c>
      <c r="J462" s="738">
        <f>(M462/I462)*100</f>
        <v>2.5946455949994105</v>
      </c>
      <c r="K462" s="990">
        <v>1.1000000000000001</v>
      </c>
      <c r="L462" s="1000">
        <v>4</v>
      </c>
      <c r="M462" s="729">
        <f>K462*L462</f>
        <v>4.4000000000000004</v>
      </c>
      <c r="N462" s="983" t="s">
        <v>127</v>
      </c>
      <c r="O462" s="831">
        <v>0.5</v>
      </c>
      <c r="P462" s="973">
        <v>43256</v>
      </c>
      <c r="Q462" s="973">
        <v>43278</v>
      </c>
      <c r="R462" s="729">
        <f>(K462-O462)/O462*100</f>
        <v>120.00000000000001</v>
      </c>
      <c r="S462" s="795">
        <f>IF(INDEX(Historical!$D$7:$D$1442,MATCH(B462,Historical!$B$7:$B$1449,0))=0,"n/a",(INDEX(Historical!$C$7:$C$1442,MATCH(B462,Historical!$B$7:$B$1449,0))/INDEX(Historical!$D$7:$D$1442,MATCH(B462,Historical!$B$7:$B$1449,0))-1)*100)</f>
        <v>77.777777777777786</v>
      </c>
      <c r="T462" s="795">
        <f>IF(INDEX(Historical!$F$7:$F$1442,MATCH(B462,Historical!$B$7:$B$1449,0))=0,"n/a",((INDEX(Historical!$C$7:$C$1442,MATCH(B462,Historical!$B$7:$B$1449,0))/INDEX(Historical!$F$7:$F$1442,MATCH(B462,Historical!$B$7:$B$1449,0)))^(1/3)-1)*100)</f>
        <v>49.380158218572156</v>
      </c>
      <c r="U462" s="795" t="str">
        <f>IF(INDEX(Historical!$H$7:$H$1442,MATCH(B462,Historical!$B$7:$B$1449,0))=0,"n/a",((INDEX(Historical!$C$7:$C$1442,MATCH(B462,Historical!$B$7:$B$1449,0))/INDEX(Historical!$H$7:$H$1442,MATCH(B462,Historical!$B$7:$B$1449,0)))^(1/5)-1)*100)</f>
        <v>n/a</v>
      </c>
      <c r="V462" s="795" t="str">
        <f>IF(INDEX(Historical!$O$7:$O$1442,MATCH(B462,Historical!$B$7:$B$1449,0))=0,"n/a",((INDEX(Historical!$C$7:$C$1442,MATCH(B462,Historical!$B$7:$B$1449,0))/INDEX(Historical!$O$7:$O$1442,MATCH(B462,Historical!$B$7:$B$1449,0)))^(1/10)-1)*100)</f>
        <v>n/a</v>
      </c>
      <c r="W462" s="796" t="str">
        <f>IF(OR(U462&lt;=0,U462="n/a",V462&lt;=0,V462="n/a"),"n/a",U462/V462)</f>
        <v>n/a</v>
      </c>
      <c r="X462" s="797" t="str">
        <f>IF(OR(AJ462&lt;=0,AJ462="n/a",U462&lt;=0,U462="n/a"),"n/a",U462/AJ462)</f>
        <v>n/a</v>
      </c>
      <c r="Y462" s="749"/>
      <c r="Z462" s="738">
        <f>IF(OR(AC462&lt;0.01,AC462="n/a"),"n/a",M462/AC462*100)</f>
        <v>27.043638598647824</v>
      </c>
      <c r="AA462" s="999">
        <f>IF(OR(AC462&lt;0.01,AC462="n/a"),"n/a",I462/AC462)</f>
        <v>10.422864167178858</v>
      </c>
      <c r="AB462" s="1000">
        <v>6</v>
      </c>
      <c r="AC462" s="978">
        <v>16.27</v>
      </c>
      <c r="AD462" s="978">
        <v>1.89</v>
      </c>
      <c r="AE462" s="978">
        <v>2.4300000000000002</v>
      </c>
      <c r="AF462" s="978">
        <v>4.96</v>
      </c>
      <c r="AG462" s="978">
        <v>38.4</v>
      </c>
      <c r="AH462" s="978">
        <v>78.2</v>
      </c>
      <c r="AI462" s="978">
        <v>6.39</v>
      </c>
      <c r="AJ462" s="978">
        <v>90.5</v>
      </c>
      <c r="AK462" s="978">
        <v>5.5100000000000007</v>
      </c>
      <c r="AL462" s="991">
        <v>26400</v>
      </c>
      <c r="AM462" s="985">
        <v>0.2</v>
      </c>
      <c r="AN462" s="978">
        <v>0.45</v>
      </c>
      <c r="AO462" s="838" t="str">
        <f>IF(U462="n/a","n/a",IF(AA462&lt;0,"n/a",IF(AA462="n/a","n/a",J462+U462-AA462)))</f>
        <v>n/a</v>
      </c>
      <c r="AP462" s="839" t="str">
        <f>IF(U462="n/a","n/a",J462+U462)</f>
        <v>n/a</v>
      </c>
      <c r="AQ462" s="1001">
        <f>IF(OR(AC462&lt;0.01,AF462="n/a"),"n/a",(I462/SQRT(22.5*AC462*(I462/AF462))-1)*100)</f>
        <v>51.580424226007835</v>
      </c>
      <c r="AR462" s="738">
        <f>INDEX(Historical!$C$7:$C$1442,MATCH(B462,Historical!$B$7:$B$1449,0))*IF(AH462="n/a",1.03,IF(AH462&lt;0,1.01,IF(AH462&gt;10,1.1,(1+AH462/100))))</f>
        <v>3.5200000000000005</v>
      </c>
      <c r="AS462" s="999">
        <f>IF($AI462="n/a",1.03*AR462,IF($AI462&lt;0,1.01*AR462,IF($AI462&gt;10,1.1*AR462,(1+$AI462/100)*AR462)))</f>
        <v>3.7449280000000007</v>
      </c>
      <c r="AT462" s="999">
        <f>IF($AK462="n/a",1.03*AS462,IF($AK462&lt;0,1.01*AS462,IF($AK462&gt;10,1.1*AS462,(1+$AK462/100)*AS462)))</f>
        <v>3.9512735328000006</v>
      </c>
      <c r="AU462" s="999">
        <f>IF($AK462="n/a",1.03*AT462,IF($AK462&lt;0,1.01*AT462,IF($AK462&gt;10,1.1*AT462,(1+$AK462/100)*AT462)))</f>
        <v>4.1689887044572806</v>
      </c>
      <c r="AV462" s="999">
        <f>IF($AK462="n/a",1.03*AU462,IF($AK462&lt;0,1.01*AU462,IF($AK462&gt;10,1.1*AU462,(1+$AK462/100)*AU462)))</f>
        <v>4.3986999820728769</v>
      </c>
      <c r="AW462" s="738">
        <f>SUM(AR462:AV462)</f>
        <v>19.783890219330161</v>
      </c>
      <c r="AX462" s="846">
        <f>AW462/I462*100</f>
        <v>11.666405365803845</v>
      </c>
      <c r="AY462" s="1080">
        <v>1.45</v>
      </c>
      <c r="AZ462" s="985">
        <v>38.269999999999996</v>
      </c>
      <c r="BA462" s="985">
        <v>-27.800000000000004</v>
      </c>
      <c r="BB462" s="985">
        <v>18.37</v>
      </c>
      <c r="BC462" s="985">
        <v>2.5700000000000003</v>
      </c>
      <c r="BE462" s="700">
        <v>2014</v>
      </c>
      <c r="BF462" s="1013">
        <f>IF(BE462&gt;2008,0,IF(BE462&gt;2001,1,IF(BE462&gt;1990,2,IF(BE462&gt;1980,3,IF(BE462&gt;1973,4,IF(BE462&gt;1970,5,IF(BE462&gt;1960,6,IF(BE462&gt;1958,7,IF(BE462&gt;1953,8,9)))))))))</f>
        <v>0</v>
      </c>
      <c r="BG462" s="995">
        <v>19</v>
      </c>
    </row>
    <row r="463" spans="1:59" ht="11.25" customHeight="1" x14ac:dyDescent="0.2">
      <c r="A463" s="984" t="s">
        <v>1417</v>
      </c>
      <c r="B463" s="988" t="s">
        <v>1418</v>
      </c>
      <c r="C463" s="1070" t="s">
        <v>4381</v>
      </c>
      <c r="D463" s="1070" t="s">
        <v>4382</v>
      </c>
      <c r="E463" s="829">
        <v>6</v>
      </c>
      <c r="F463" s="1148">
        <v>675</v>
      </c>
      <c r="G463" s="1148" t="s">
        <v>106</v>
      </c>
      <c r="H463" s="1148" t="s">
        <v>106</v>
      </c>
      <c r="I463" s="987">
        <v>98.27</v>
      </c>
      <c r="J463" s="738">
        <f>(M463/I463)*100</f>
        <v>4.0704182354736957</v>
      </c>
      <c r="K463" s="990">
        <v>1</v>
      </c>
      <c r="L463" s="1000">
        <v>4</v>
      </c>
      <c r="M463" s="729">
        <f>K463*L463</f>
        <v>4</v>
      </c>
      <c r="N463" s="983" t="s">
        <v>285</v>
      </c>
      <c r="O463" s="831">
        <v>0.95</v>
      </c>
      <c r="P463" s="979">
        <v>42839</v>
      </c>
      <c r="Q463" s="979">
        <v>42851</v>
      </c>
      <c r="R463" s="729">
        <f>(K463-O463)/O463*100</f>
        <v>5.2631578947368478</v>
      </c>
      <c r="S463" s="795">
        <f>IF(INDEX(Historical!$D$7:$D$1442,MATCH(B463,Historical!$B$7:$B$1449,0))=0,"n/a",(INDEX(Historical!$C$7:$C$1442,MATCH(B463,Historical!$B$7:$B$1449,0))/INDEX(Historical!$D$7:$D$1442,MATCH(B463,Historical!$B$7:$B$1449,0))-1)*100)</f>
        <v>1.2658227848101111</v>
      </c>
      <c r="T463" s="795">
        <f>IF(INDEX(Historical!$F$7:$F$1442,MATCH(B463,Historical!$B$7:$B$1449,0))=0,"n/a",((INDEX(Historical!$C$7:$C$1442,MATCH(B463,Historical!$B$7:$B$1449,0))/INDEX(Historical!$F$7:$F$1442,MATCH(B463,Historical!$B$7:$B$1449,0)))^(1/3)-1)*100)</f>
        <v>7.7217345015941907</v>
      </c>
      <c r="U463" s="795">
        <f>IF(INDEX(Historical!$H$7:$H$1442,MATCH(B463,Historical!$B$7:$B$1449,0))=0,"n/a",((INDEX(Historical!$C$7:$C$1442,MATCH(B463,Historical!$B$7:$B$1449,0))/INDEX(Historical!$H$7:$H$1442,MATCH(B463,Historical!$B$7:$B$1449,0)))^(1/5)-1)*100)</f>
        <v>14.641464238379465</v>
      </c>
      <c r="V463" s="795">
        <f>IF(INDEX(Historical!$O$7:$O$1442,MATCH(B463,Historical!$B$7:$B$1449,0))=0,"n/a",((INDEX(Historical!$C$7:$C$1442,MATCH(B463,Historical!$B$7:$B$1449,0))/INDEX(Historical!$O$7:$O$1442,MATCH(B463,Historical!$B$7:$B$1449,0)))^(1/10)-1)*100)</f>
        <v>4.6872874643600904</v>
      </c>
      <c r="W463" s="796">
        <f>IF(OR(U463&lt;=0,U463="n/a",V463&lt;=0,V463="n/a"),"n/a",U463/V463)</f>
        <v>3.123654000252003</v>
      </c>
      <c r="X463" s="797">
        <f>IF(OR(AJ463&lt;=0,AJ463="n/a",U463&lt;=0,U463="n/a"),"n/a",U463/AJ463)</f>
        <v>2.8708753408587189</v>
      </c>
      <c r="Y463" s="763" t="s">
        <v>4457</v>
      </c>
      <c r="Z463" s="738">
        <f>IF(OR(AC463&lt;0.01,AC463="n/a"),"n/a",M463/AC463*100)</f>
        <v>137.45704467353951</v>
      </c>
      <c r="AA463" s="999">
        <f>IF(OR(AC463&lt;0.01,AC463="n/a"),"n/a",I463/AC463)</f>
        <v>33.769759450171819</v>
      </c>
      <c r="AB463" s="1000">
        <v>12</v>
      </c>
      <c r="AC463" s="978">
        <v>2.91</v>
      </c>
      <c r="AD463" s="978">
        <v>6.75</v>
      </c>
      <c r="AE463" s="978">
        <v>8.2899999999999991</v>
      </c>
      <c r="AF463" s="978">
        <v>2.2799999999999998</v>
      </c>
      <c r="AG463" s="978">
        <v>6.7</v>
      </c>
      <c r="AH463" s="978">
        <v>5.6000000000000005</v>
      </c>
      <c r="AI463" s="978">
        <v>-3.25</v>
      </c>
      <c r="AJ463" s="978">
        <v>5.0999999999999996</v>
      </c>
      <c r="AK463" s="978">
        <v>5</v>
      </c>
      <c r="AL463" s="991">
        <v>4520</v>
      </c>
      <c r="AM463" s="985">
        <v>0.89999999999999991</v>
      </c>
      <c r="AN463" s="978">
        <v>0.87</v>
      </c>
      <c r="AO463" s="838">
        <f>IF(U463="n/a","n/a",IF(AA463&lt;0,"n/a",IF(AA463="n/a","n/a",J463+U463-AA463)))</f>
        <v>-15.05787697631866</v>
      </c>
      <c r="AP463" s="839">
        <f>IF(U463="n/a","n/a",J463+U463)</f>
        <v>18.711882473853159</v>
      </c>
      <c r="AQ463" s="1001">
        <f>IF(OR(AC463&lt;0.01,AF463="n/a"),"n/a",(I463/SQRT(22.5*AC463*(I463/AF463))-1)*100)</f>
        <v>84.986547914996862</v>
      </c>
      <c r="AR463" s="738">
        <f>INDEX(Historical!$C$7:$C$1442,MATCH(B463,Historical!$B$7:$B$1449,0))*IF(AH463="n/a",1.03,IF(AH463&lt;0,1.01,IF(AH463&gt;10,1.1,(1+AH463/100))))</f>
        <v>4.2240000000000002</v>
      </c>
      <c r="AS463" s="999">
        <f>IF($AI463="n/a",1.03*AR463,IF($AI463&lt;0,1.01*AR463,IF($AI463&gt;10,1.1*AR463,(1+$AI463/100)*AR463)))</f>
        <v>4.2662399999999998</v>
      </c>
      <c r="AT463" s="999">
        <f>IF($AK463="n/a",1.03*AS463,IF($AK463&lt;0,1.01*AS463,IF($AK463&gt;10,1.1*AS463,(1+$AK463/100)*AS463)))</f>
        <v>4.479552</v>
      </c>
      <c r="AU463" s="999">
        <f>IF($AK463="n/a",1.03*AT463,IF($AK463&lt;0,1.01*AT463,IF($AK463&gt;10,1.1*AT463,(1+$AK463/100)*AT463)))</f>
        <v>4.7035296000000004</v>
      </c>
      <c r="AV463" s="999">
        <f>IF($AK463="n/a",1.03*AU463,IF($AK463&lt;0,1.01*AU463,IF($AK463&gt;10,1.1*AU463,(1+$AK463/100)*AU463)))</f>
        <v>4.9387060800000002</v>
      </c>
      <c r="AW463" s="738">
        <f>SUM(AR463:AV463)</f>
        <v>22.612027680000001</v>
      </c>
      <c r="AX463" s="846">
        <f>AW463/I463*100</f>
        <v>23.010102452426988</v>
      </c>
      <c r="AY463" s="1080">
        <v>0.46</v>
      </c>
      <c r="AZ463" s="985">
        <v>28.59</v>
      </c>
      <c r="BA463" s="985">
        <v>-4.51</v>
      </c>
      <c r="BB463" s="985">
        <v>2.87</v>
      </c>
      <c r="BC463" s="985">
        <v>3.8699999999999997</v>
      </c>
      <c r="BE463" s="700">
        <v>2014</v>
      </c>
      <c r="BF463" s="1013">
        <f>IF(BE463&gt;2008,0,IF(BE463&gt;2001,1,IF(BE463&gt;1990,2,IF(BE463&gt;1980,3,IF(BE463&gt;1973,4,IF(BE463&gt;1970,5,IF(BE463&gt;1960,6,IF(BE463&gt;1958,7,IF(BE463&gt;1953,8,9)))))))))</f>
        <v>0</v>
      </c>
      <c r="BG463" s="995">
        <v>3.5000000000000004</v>
      </c>
    </row>
    <row r="464" spans="1:59" s="874" customFormat="1" ht="11.25" customHeight="1" x14ac:dyDescent="0.2">
      <c r="A464" s="853" t="s">
        <v>661</v>
      </c>
      <c r="B464" s="882" t="s">
        <v>662</v>
      </c>
      <c r="C464" s="1070" t="s">
        <v>112</v>
      </c>
      <c r="D464" s="1070" t="s">
        <v>4419</v>
      </c>
      <c r="E464" s="854">
        <v>14</v>
      </c>
      <c r="F464" s="1148">
        <v>269</v>
      </c>
      <c r="G464" s="1272" t="s">
        <v>106</v>
      </c>
      <c r="H464" s="1272" t="s">
        <v>106</v>
      </c>
      <c r="I464" s="855">
        <v>101.58</v>
      </c>
      <c r="J464" s="856">
        <f>(M464/I464)*100</f>
        <v>0.64973419964559964</v>
      </c>
      <c r="K464" s="857">
        <v>0.16500000000000001</v>
      </c>
      <c r="L464" s="858">
        <v>4</v>
      </c>
      <c r="M464" s="859">
        <f>K464*L464</f>
        <v>0.66</v>
      </c>
      <c r="N464" s="860" t="s">
        <v>595</v>
      </c>
      <c r="O464" s="861">
        <v>0.15</v>
      </c>
      <c r="P464" s="862">
        <v>43322</v>
      </c>
      <c r="Q464" s="862">
        <v>43343</v>
      </c>
      <c r="R464" s="859">
        <f>(K464-O464)/O464*100</f>
        <v>10.000000000000009</v>
      </c>
      <c r="S464" s="795">
        <f>IF(INDEX(Historical!$D$7:$D$1442,MATCH(B464,Historical!$B$7:$B$1449,0))=0,"n/a",(INDEX(Historical!$C$7:$C$1442,MATCH(B464,Historical!$B$7:$B$1449,0))/INDEX(Historical!$D$7:$D$1442,MATCH(B464,Historical!$B$7:$B$1449,0))-1)*100)</f>
        <v>65.789473684210535</v>
      </c>
      <c r="T464" s="795">
        <f>IF(INDEX(Historical!$F$7:$F$1442,MATCH(B464,Historical!$B$7:$B$1449,0))=0,"n/a",((INDEX(Historical!$C$7:$C$1442,MATCH(B464,Historical!$B$7:$B$1449,0))/INDEX(Historical!$F$7:$F$1442,MATCH(B464,Historical!$B$7:$B$1449,0)))^(1/3)-1)*100)</f>
        <v>28.057916498749425</v>
      </c>
      <c r="U464" s="795">
        <f>IF(INDEX(Historical!$H$7:$H$1442,MATCH(B464,Historical!$B$7:$B$1449,0))=0,"n/a",((INDEX(Historical!$C$7:$C$1442,MATCH(B464,Historical!$B$7:$B$1449,0))/INDEX(Historical!$H$7:$H$1442,MATCH(B464,Historical!$B$7:$B$1449,0)))^(1/5)-1)*100)</f>
        <v>20.304011267322686</v>
      </c>
      <c r="V464" s="795">
        <f>IF(INDEX(Historical!$O$7:$O$1442,MATCH(B464,Historical!$B$7:$B$1449,0))=0,"n/a",((INDEX(Historical!$C$7:$C$1442,MATCH(B464,Historical!$B$7:$B$1449,0))/INDEX(Historical!$O$7:$O$1442,MATCH(B464,Historical!$B$7:$B$1449,0)))^(1/10)-1)*100)</f>
        <v>15.053778275661367</v>
      </c>
      <c r="W464" s="863">
        <f>IF(OR(U464&lt;=0,U464="n/a",V464&lt;=0,V464="n/a"),"n/a",U464/V464)</f>
        <v>1.3487651336109943</v>
      </c>
      <c r="X464" s="864">
        <f>IF(OR(AJ464&lt;=0,AJ464="n/a",U464&lt;=0,U464="n/a"),"n/a",U464/AJ464)</f>
        <v>2.9858840099003947</v>
      </c>
      <c r="Y464" s="888"/>
      <c r="Z464" s="856">
        <f>IF(OR(AC464&lt;0.01,AC464="n/a"),"n/a",M464/AC464*100)</f>
        <v>13.807531380753138</v>
      </c>
      <c r="AA464" s="866">
        <f>IF(OR(AC464&lt;0.01,AC464="n/a"),"n/a",I464/AC464)</f>
        <v>21.2510460251046</v>
      </c>
      <c r="AB464" s="858">
        <v>12</v>
      </c>
      <c r="AC464" s="867">
        <v>4.78</v>
      </c>
      <c r="AD464" s="867">
        <v>1.07</v>
      </c>
      <c r="AE464" s="867">
        <v>0.93</v>
      </c>
      <c r="AF464" s="867">
        <v>5.77</v>
      </c>
      <c r="AG464" s="867">
        <v>36.799999999999997</v>
      </c>
      <c r="AH464" s="867">
        <v>15.299999999999999</v>
      </c>
      <c r="AI464" s="867">
        <v>5.21</v>
      </c>
      <c r="AJ464" s="867">
        <v>6.8000000000000007</v>
      </c>
      <c r="AK464" s="867">
        <v>19.869999999999997</v>
      </c>
      <c r="AL464" s="868">
        <v>4180</v>
      </c>
      <c r="AM464" s="869">
        <v>0.2</v>
      </c>
      <c r="AN464" s="867">
        <v>0.21</v>
      </c>
      <c r="AO464" s="870">
        <f>IF(U464="n/a","n/a",IF(AA464&lt;0,"n/a",IF(AA464="n/a","n/a",J464+U464-AA464)))</f>
        <v>-0.29730055813631395</v>
      </c>
      <c r="AP464" s="871">
        <f>IF(U464="n/a","n/a",J464+U464)</f>
        <v>20.953745466968286</v>
      </c>
      <c r="AQ464" s="872">
        <f>IF(OR(AC464&lt;0.01,AF464="n/a"),"n/a",(I464/SQRT(22.5*AC464*(I464/AF464))-1)*100)</f>
        <v>133.44619705129634</v>
      </c>
      <c r="AR464" s="738">
        <f>INDEX(Historical!$C$7:$C$1442,MATCH(B464,Historical!$B$7:$B$1449,0))*IF(AH464="n/a",1.03,IF(AH464&lt;0,1.01,IF(AH464&gt;10,1.1,(1+AH464/100))))</f>
        <v>0.69300000000000006</v>
      </c>
      <c r="AS464" s="866">
        <f>IF($AI464="n/a",1.03*AR464,IF($AI464&lt;0,1.01*AR464,IF($AI464&gt;10,1.1*AR464,(1+$AI464/100)*AR464)))</f>
        <v>0.72910530000000007</v>
      </c>
      <c r="AT464" s="866">
        <f>IF($AK464="n/a",1.03*AS464,IF($AK464&lt;0,1.01*AS464,IF($AK464&gt;10,1.1*AS464,(1+$AK464/100)*AS464)))</f>
        <v>0.8020158300000001</v>
      </c>
      <c r="AU464" s="866">
        <f>IF($AK464="n/a",1.03*AT464,IF($AK464&lt;0,1.01*AT464,IF($AK464&gt;10,1.1*AT464,(1+$AK464/100)*AT464)))</f>
        <v>0.88221741300000023</v>
      </c>
      <c r="AV464" s="866">
        <f>IF($AK464="n/a",1.03*AU464,IF($AK464&lt;0,1.01*AU464,IF($AK464&gt;10,1.1*AU464,(1+$AK464/100)*AU464)))</f>
        <v>0.97043915430000038</v>
      </c>
      <c r="AW464" s="856">
        <f>SUM(AR464:AV464)</f>
        <v>4.0767776973000007</v>
      </c>
      <c r="AX464" s="873">
        <f>AW464/I464*100</f>
        <v>4.0133665064973432</v>
      </c>
      <c r="AY464" s="1081">
        <v>1.18</v>
      </c>
      <c r="AZ464" s="869">
        <v>12.58</v>
      </c>
      <c r="BA464" s="869">
        <v>-21.07</v>
      </c>
      <c r="BB464" s="869">
        <v>1.4000000000000001</v>
      </c>
      <c r="BC464" s="869">
        <v>-6.68</v>
      </c>
      <c r="BD464" s="1033"/>
      <c r="BE464" s="700">
        <v>2005</v>
      </c>
      <c r="BF464" s="1013">
        <f>IF(BE464&gt;2008,0,IF(BE464&gt;2001,1,IF(BE464&gt;1990,2,IF(BE464&gt;1980,3,IF(BE464&gt;1973,4,IF(BE464&gt;1970,5,IF(BE464&gt;1960,6,IF(BE464&gt;1958,7,IF(BE464&gt;1953,8,9)))))))))</f>
        <v>1</v>
      </c>
      <c r="BG464" s="931">
        <v>18.7</v>
      </c>
    </row>
    <row r="465" spans="1:59" ht="11.25" customHeight="1" x14ac:dyDescent="0.2">
      <c r="A465" s="976" t="s">
        <v>1407</v>
      </c>
      <c r="B465" s="988" t="s">
        <v>1408</v>
      </c>
      <c r="C465" s="1070" t="s">
        <v>108</v>
      </c>
      <c r="D465" s="1070" t="s">
        <v>4401</v>
      </c>
      <c r="E465" s="828">
        <v>9</v>
      </c>
      <c r="F465" s="1148">
        <v>428</v>
      </c>
      <c r="G465" s="1118" t="s">
        <v>106</v>
      </c>
      <c r="H465" s="1118" t="s">
        <v>106</v>
      </c>
      <c r="I465" s="987">
        <v>39.840000000000003</v>
      </c>
      <c r="J465" s="738">
        <f>(M465/I465)*100</f>
        <v>2.51004016064257</v>
      </c>
      <c r="K465" s="990">
        <v>0.25</v>
      </c>
      <c r="L465" s="1000">
        <v>4</v>
      </c>
      <c r="M465" s="729">
        <f>K465*L465</f>
        <v>1</v>
      </c>
      <c r="N465" s="983" t="s">
        <v>1248</v>
      </c>
      <c r="O465" s="831">
        <v>0.22</v>
      </c>
      <c r="P465" s="973">
        <v>43500</v>
      </c>
      <c r="Q465" s="973">
        <v>43515</v>
      </c>
      <c r="R465" s="729">
        <f>(K465-O465)/O465*100</f>
        <v>13.636363636363635</v>
      </c>
      <c r="S465" s="795">
        <f>IF(INDEX(Historical!$D$7:$D$1442,MATCH(B465,Historical!$B$7:$B$1449,0))=0,"n/a",(INDEX(Historical!$C$7:$C$1442,MATCH(B465,Historical!$B$7:$B$1449,0))/INDEX(Historical!$D$7:$D$1442,MATCH(B465,Historical!$B$7:$B$1449,0))-1)*100)</f>
        <v>14.754098360655732</v>
      </c>
      <c r="T465" s="795">
        <f>IF(INDEX(Historical!$F$7:$F$1442,MATCH(B465,Historical!$B$7:$B$1449,0))=0,"n/a",((INDEX(Historical!$C$7:$C$1442,MATCH(B465,Historical!$B$7:$B$1449,0))/INDEX(Historical!$F$7:$F$1442,MATCH(B465,Historical!$B$7:$B$1449,0)))^(1/3)-1)*100)</f>
        <v>9.0355436729529828</v>
      </c>
      <c r="U465" s="795">
        <f>IF(INDEX(Historical!$H$7:$H$1442,MATCH(B465,Historical!$B$7:$B$1449,0))=0,"n/a",((INDEX(Historical!$C$7:$C$1442,MATCH(B465,Historical!$B$7:$B$1449,0))/INDEX(Historical!$H$7:$H$1442,MATCH(B465,Historical!$B$7:$B$1449,0)))^(1/5)-1)*100)</f>
        <v>10.756634324828983</v>
      </c>
      <c r="V465" s="795">
        <f>IF(INDEX(Historical!$O$7:$O$1442,MATCH(B465,Historical!$B$7:$B$1449,0))=0,"n/a",((INDEX(Historical!$C$7:$C$1442,MATCH(B465,Historical!$B$7:$B$1449,0))/INDEX(Historical!$O$7:$O$1442,MATCH(B465,Historical!$B$7:$B$1449,0)))^(1/10)-1)*100)</f>
        <v>12.949264388677427</v>
      </c>
      <c r="W465" s="796">
        <f>IF(OR(U465&lt;=0,U465="n/a",V465&lt;=0,V465="n/a"),"n/a",U465/V465)</f>
        <v>0.83067531884161427</v>
      </c>
      <c r="X465" s="797">
        <f>IF(OR(AJ465&lt;=0,AJ465="n/a",U465&lt;=0,U465="n/a"),"n/a",U465/AJ465)</f>
        <v>0.61819737499017147</v>
      </c>
      <c r="Y465" s="989"/>
      <c r="Z465" s="738">
        <f>IF(OR(AC465&lt;0.01,AC465="n/a"),"n/a",M465/AC465*100)</f>
        <v>34.364261168384878</v>
      </c>
      <c r="AA465" s="999">
        <f>IF(OR(AC465&lt;0.01,AC465="n/a"),"n/a",I465/AC465)</f>
        <v>13.690721649484537</v>
      </c>
      <c r="AB465" s="1000">
        <v>12</v>
      </c>
      <c r="AC465" s="978">
        <v>2.91</v>
      </c>
      <c r="AD465" s="978">
        <v>1.37</v>
      </c>
      <c r="AE465" s="978">
        <v>4.6100000000000003</v>
      </c>
      <c r="AF465" s="978">
        <v>1.81</v>
      </c>
      <c r="AG465" s="978">
        <v>9.4</v>
      </c>
      <c r="AH465" s="978">
        <v>3.9</v>
      </c>
      <c r="AI465" s="978">
        <v>4.8099999999999996</v>
      </c>
      <c r="AJ465" s="978">
        <v>17.399999999999999</v>
      </c>
      <c r="AK465" s="978">
        <v>10</v>
      </c>
      <c r="AL465" s="991">
        <v>1910</v>
      </c>
      <c r="AM465" s="985">
        <v>0.8</v>
      </c>
      <c r="AN465" s="978">
        <v>0.13</v>
      </c>
      <c r="AO465" s="838">
        <f>IF(U465="n/a","n/a",IF(AA465&lt;0,"n/a",IF(AA465="n/a","n/a",J465+U465-AA465)))</f>
        <v>-0.42404716401298437</v>
      </c>
      <c r="AP465" s="839">
        <f>IF(U465="n/a","n/a",J465+U465)</f>
        <v>13.266674485471553</v>
      </c>
      <c r="AQ465" s="1001">
        <f>IF(OR(AC465&lt;0.01,AF465="n/a"),"n/a",(I465/SQRT(22.5*AC465*(I465/AF465))-1)*100)</f>
        <v>4.9448663411560956</v>
      </c>
      <c r="AR465" s="738">
        <f>INDEX(Historical!$C$7:$C$1442,MATCH(B465,Historical!$B$7:$B$1449,0))*IF(AH465="n/a",1.03,IF(AH465&lt;0,1.01,IF(AH465&gt;10,1.1,(1+AH465/100))))</f>
        <v>0.72729999999999995</v>
      </c>
      <c r="AS465" s="999">
        <f>IF($AI465="n/a",1.03*AR465,IF($AI465&lt;0,1.01*AR465,IF($AI465&gt;10,1.1*AR465,(1+$AI465/100)*AR465)))</f>
        <v>0.76228312999999992</v>
      </c>
      <c r="AT465" s="999">
        <f>IF($AK465="n/a",1.03*AS465,IF($AK465&lt;0,1.01*AS465,IF($AK465&gt;10,1.1*AS465,(1+$AK465/100)*AS465)))</f>
        <v>0.83851144300000002</v>
      </c>
      <c r="AU465" s="999">
        <f>IF($AK465="n/a",1.03*AT465,IF($AK465&lt;0,1.01*AT465,IF($AK465&gt;10,1.1*AT465,(1+$AK465/100)*AT465)))</f>
        <v>0.92236258730000009</v>
      </c>
      <c r="AV465" s="999">
        <f>IF($AK465="n/a",1.03*AU465,IF($AK465&lt;0,1.01*AU465,IF($AK465&gt;10,1.1*AU465,(1+$AK465/100)*AU465)))</f>
        <v>1.0145988460300002</v>
      </c>
      <c r="AW465" s="738">
        <f>SUM(AR465:AV465)</f>
        <v>4.26505600633</v>
      </c>
      <c r="AX465" s="846">
        <f>AW465/I465*100</f>
        <v>10.705461863278112</v>
      </c>
      <c r="AY465" s="1080">
        <v>1.5</v>
      </c>
      <c r="AZ465" s="985">
        <v>31.990000000000002</v>
      </c>
      <c r="BA465" s="985">
        <v>-15.559999999999999</v>
      </c>
      <c r="BB465" s="985">
        <v>9.91</v>
      </c>
      <c r="BC465" s="985">
        <v>-2.77</v>
      </c>
      <c r="BE465" s="700">
        <v>2012</v>
      </c>
      <c r="BF465" s="1013">
        <f>IF(BE465&gt;2008,0,IF(BE465&gt;2001,1,IF(BE465&gt;1990,2,IF(BE465&gt;1980,3,IF(BE465&gt;1973,4,IF(BE465&gt;1970,5,IF(BE465&gt;1960,6,IF(BE465&gt;1958,7,IF(BE465&gt;1953,8,9)))))))))</f>
        <v>0</v>
      </c>
      <c r="BG465" s="995">
        <v>1</v>
      </c>
    </row>
    <row r="466" spans="1:59" ht="11.25" customHeight="1" x14ac:dyDescent="0.2">
      <c r="A466" s="984" t="s">
        <v>1678</v>
      </c>
      <c r="B466" s="988" t="s">
        <v>1679</v>
      </c>
      <c r="C466" s="1070" t="s">
        <v>112</v>
      </c>
      <c r="D466" s="1070" t="s">
        <v>4395</v>
      </c>
      <c r="E466" s="828">
        <v>7</v>
      </c>
      <c r="F466" s="1148">
        <v>610</v>
      </c>
      <c r="G466" s="1136" t="s">
        <v>115</v>
      </c>
      <c r="H466" s="1136" t="s">
        <v>115</v>
      </c>
      <c r="I466" s="987">
        <v>56.76</v>
      </c>
      <c r="J466" s="738">
        <f>(M466/I466)*100</f>
        <v>1.1275546159267089</v>
      </c>
      <c r="K466" s="990">
        <v>0.16</v>
      </c>
      <c r="L466" s="1000">
        <v>4</v>
      </c>
      <c r="M466" s="729">
        <f>K466*L466</f>
        <v>0.64</v>
      </c>
      <c r="N466" s="983" t="s">
        <v>289</v>
      </c>
      <c r="O466" s="831">
        <v>0.125</v>
      </c>
      <c r="P466" s="973">
        <v>43256</v>
      </c>
      <c r="Q466" s="973">
        <v>43278</v>
      </c>
      <c r="R466" s="729">
        <f>(K466-O466)/O466*100</f>
        <v>28.000000000000004</v>
      </c>
      <c r="S466" s="795">
        <f>IF(INDEX(Historical!$D$7:$D$1442,MATCH(B466,Historical!$B$7:$B$1449,0))=0,"n/a",(INDEX(Historical!$C$7:$C$1442,MATCH(B466,Historical!$B$7:$B$1449,0))/INDEX(Historical!$D$7:$D$1442,MATCH(B466,Historical!$B$7:$B$1449,0))-1)*100)</f>
        <v>19.999999999999996</v>
      </c>
      <c r="T466" s="795">
        <f>IF(INDEX(Historical!$F$7:$F$1442,MATCH(B466,Historical!$B$7:$B$1449,0))=0,"n/a",((INDEX(Historical!$C$7:$C$1442,MATCH(B466,Historical!$B$7:$B$1449,0))/INDEX(Historical!$F$7:$F$1442,MATCH(B466,Historical!$B$7:$B$1449,0)))^(1/3)-1)*100)</f>
        <v>25.99210498948732</v>
      </c>
      <c r="U466" s="795">
        <f>IF(INDEX(Historical!$H$7:$H$1442,MATCH(B466,Historical!$B$7:$B$1449,0))=0,"n/a",((INDEX(Historical!$C$7:$C$1442,MATCH(B466,Historical!$B$7:$B$1449,0))/INDEX(Historical!$H$7:$H$1442,MATCH(B466,Historical!$B$7:$B$1449,0)))^(1/5)-1)*100)</f>
        <v>34.395986872374216</v>
      </c>
      <c r="V466" s="795">
        <f>IF(INDEX(Historical!$O$7:$O$1442,MATCH(B466,Historical!$B$7:$B$1449,0))=0,"n/a",((INDEX(Historical!$C$7:$C$1442,MATCH(B466,Historical!$B$7:$B$1449,0))/INDEX(Historical!$O$7:$O$1442,MATCH(B466,Historical!$B$7:$B$1449,0)))^(1/10)-1)*100)</f>
        <v>39.792697725953815</v>
      </c>
      <c r="W466" s="796">
        <f>IF(OR(U466&lt;=0,U466="n/a",V466&lt;=0,V466="n/a"),"n/a",U466/V466)</f>
        <v>0.86437936701990115</v>
      </c>
      <c r="X466" s="797">
        <f>IF(OR(AJ466&lt;=0,AJ466="n/a",U466&lt;=0,U466="n/a"),"n/a",U466/AJ466)</f>
        <v>0.7835076736303922</v>
      </c>
      <c r="Y466" s="741"/>
      <c r="Z466" s="738">
        <f>IF(OR(AC466&lt;0.01,AC466="n/a"),"n/a",M466/AC466*100)</f>
        <v>14.883720930232558</v>
      </c>
      <c r="AA466" s="999">
        <f>IF(OR(AC466&lt;0.01,AC466="n/a"),"n/a",I466/AC466)</f>
        <v>13.2</v>
      </c>
      <c r="AB466" s="1000">
        <v>12</v>
      </c>
      <c r="AC466" s="978">
        <v>4.3</v>
      </c>
      <c r="AD466" s="978">
        <v>0.76</v>
      </c>
      <c r="AE466" s="978">
        <v>1.47</v>
      </c>
      <c r="AF466" s="978">
        <v>3.18</v>
      </c>
      <c r="AG466" s="978">
        <v>35.199999999999996</v>
      </c>
      <c r="AH466" s="978">
        <v>-2.5</v>
      </c>
      <c r="AI466" s="978">
        <v>6.9</v>
      </c>
      <c r="AJ466" s="978">
        <v>43.9</v>
      </c>
      <c r="AK466" s="978">
        <v>17.260000000000002</v>
      </c>
      <c r="AL466" s="991">
        <v>32299.999999999996</v>
      </c>
      <c r="AM466" s="985">
        <v>0.25</v>
      </c>
      <c r="AN466" s="978">
        <v>0.34</v>
      </c>
      <c r="AO466" s="838">
        <f>IF(U466="n/a","n/a",IF(AA466&lt;0,"n/a",IF(AA466="n/a","n/a",J466+U466-AA466)))</f>
        <v>22.323541488300929</v>
      </c>
      <c r="AP466" s="839">
        <f>IF(U466="n/a","n/a",J466+U466)</f>
        <v>35.523541488300928</v>
      </c>
      <c r="AQ466" s="1001">
        <f>IF(OR(AC466&lt;0.01,AF466="n/a"),"n/a",(I466/SQRT(22.5*AC466*(I466/AF466))-1)*100)</f>
        <v>36.586968631710981</v>
      </c>
      <c r="AR466" s="738">
        <f>INDEX(Historical!$C$7:$C$1442,MATCH(B466,Historical!$B$7:$B$1449,0))*IF(AH466="n/a",1.03,IF(AH466&lt;0,1.01,IF(AH466&gt;10,1.1,(1+AH466/100))))</f>
        <v>0.57569999999999999</v>
      </c>
      <c r="AS466" s="999">
        <f>IF($AI466="n/a",1.03*AR466,IF($AI466&lt;0,1.01*AR466,IF($AI466&gt;10,1.1*AR466,(1+$AI466/100)*AR466)))</f>
        <v>0.61542330000000001</v>
      </c>
      <c r="AT466" s="999">
        <f>IF($AK466="n/a",1.03*AS466,IF($AK466&lt;0,1.01*AS466,IF($AK466&gt;10,1.1*AS466,(1+$AK466/100)*AS466)))</f>
        <v>0.6769656300000001</v>
      </c>
      <c r="AU466" s="999">
        <f>IF($AK466="n/a",1.03*AT466,IF($AK466&lt;0,1.01*AT466,IF($AK466&gt;10,1.1*AT466,(1+$AK466/100)*AT466)))</f>
        <v>0.74466219300000014</v>
      </c>
      <c r="AV466" s="999">
        <f>IF($AK466="n/a",1.03*AU466,IF($AK466&lt;0,1.01*AU466,IF($AK466&gt;10,1.1*AU466,(1+$AK466/100)*AU466)))</f>
        <v>0.81912841230000022</v>
      </c>
      <c r="AW466" s="738">
        <f>SUM(AR466:AV466)</f>
        <v>3.4318795353000011</v>
      </c>
      <c r="AX466" s="846">
        <f>AW466/I466*100</f>
        <v>6.0462993927061328</v>
      </c>
      <c r="AY466" s="1080">
        <v>1.49</v>
      </c>
      <c r="AZ466" s="985">
        <v>28.18</v>
      </c>
      <c r="BA466" s="985">
        <v>-11.34</v>
      </c>
      <c r="BB466" s="985">
        <v>12.09</v>
      </c>
      <c r="BC466" s="985">
        <v>4.5</v>
      </c>
      <c r="BE466" s="700">
        <v>2012</v>
      </c>
      <c r="BF466" s="1013">
        <f>IF(BE466&gt;2008,0,IF(BE466&gt;2001,1,IF(BE466&gt;1990,2,IF(BE466&gt;1980,3,IF(BE466&gt;1973,4,IF(BE466&gt;1970,5,IF(BE466&gt;1960,6,IF(BE466&gt;1958,7,IF(BE466&gt;1953,8,9)))))))))</f>
        <v>0</v>
      </c>
      <c r="BG466" s="995">
        <v>13.4</v>
      </c>
    </row>
    <row r="467" spans="1:59" ht="11.25" customHeight="1" x14ac:dyDescent="0.2">
      <c r="A467" s="984" t="s">
        <v>1403</v>
      </c>
      <c r="B467" s="988" t="s">
        <v>1404</v>
      </c>
      <c r="C467" s="1070" t="s">
        <v>247</v>
      </c>
      <c r="D467" s="1070" t="s">
        <v>4415</v>
      </c>
      <c r="E467" s="828">
        <v>8</v>
      </c>
      <c r="F467" s="1148">
        <v>572</v>
      </c>
      <c r="G467" s="1088" t="s">
        <v>106</v>
      </c>
      <c r="H467" s="1088" t="s">
        <v>106</v>
      </c>
      <c r="I467" s="987">
        <v>58.36</v>
      </c>
      <c r="J467" s="738">
        <f>(M467/I467)*100</f>
        <v>5.2775873886223446</v>
      </c>
      <c r="K467" s="990">
        <v>0.77</v>
      </c>
      <c r="L467" s="1000">
        <v>4</v>
      </c>
      <c r="M467" s="729">
        <f>K467*L467</f>
        <v>3.08</v>
      </c>
      <c r="N467" s="983" t="s">
        <v>320</v>
      </c>
      <c r="O467" s="831">
        <v>0.75</v>
      </c>
      <c r="P467" s="973">
        <v>43543</v>
      </c>
      <c r="Q467" s="973">
        <v>43552</v>
      </c>
      <c r="R467" s="729">
        <f>(K467-O467)/O467*100</f>
        <v>2.6666666666666687</v>
      </c>
      <c r="S467" s="795">
        <f>IF(INDEX(Historical!$D$7:$D$1442,MATCH(B467,Historical!$B$7:$B$1449,0))=0,"n/a",(INDEX(Historical!$C$7:$C$1442,MATCH(B467,Historical!$B$7:$B$1449,0))/INDEX(Historical!$D$7:$D$1442,MATCH(B467,Historical!$B$7:$B$1449,0))-1)*100)</f>
        <v>2.7397260273972712</v>
      </c>
      <c r="T467" s="795">
        <f>IF(INDEX(Historical!$F$7:$F$1442,MATCH(B467,Historical!$B$7:$B$1449,0))=0,"n/a",((INDEX(Historical!$C$7:$C$1442,MATCH(B467,Historical!$B$7:$B$1449,0))/INDEX(Historical!$F$7:$F$1442,MATCH(B467,Historical!$B$7:$B$1449,0)))^(1/3)-1)*100)</f>
        <v>4.8856246288386806</v>
      </c>
      <c r="U467" s="795">
        <f>IF(INDEX(Historical!$H$7:$H$1442,MATCH(B467,Historical!$B$7:$B$1449,0))=0,"n/a",((INDEX(Historical!$C$7:$C$1442,MATCH(B467,Historical!$B$7:$B$1449,0))/INDEX(Historical!$H$7:$H$1442,MATCH(B467,Historical!$B$7:$B$1449,0)))^(1/5)-1)*100)</f>
        <v>16.465861577965679</v>
      </c>
      <c r="V467" s="795" t="str">
        <f>IF(INDEX(Historical!$O$7:$O$1442,MATCH(B467,Historical!$B$7:$B$1449,0))=0,"n/a",((INDEX(Historical!$C$7:$C$1442,MATCH(B467,Historical!$B$7:$B$1449,0))/INDEX(Historical!$O$7:$O$1442,MATCH(B467,Historical!$B$7:$B$1449,0)))^(1/10)-1)*100)</f>
        <v>n/a</v>
      </c>
      <c r="W467" s="796" t="str">
        <f>IF(OR(U467&lt;=0,U467="n/a",V467&lt;=0,V467="n/a"),"n/a",U467/V467)</f>
        <v>n/a</v>
      </c>
      <c r="X467" s="797">
        <f>IF(OR(AJ467&lt;=0,AJ467="n/a",U467&lt;=0,U467="n/a"),"n/a",U467/AJ467)</f>
        <v>1.7705227503188901</v>
      </c>
      <c r="Y467" s="752"/>
      <c r="Z467" s="738">
        <f>IF(OR(AC467&lt;0.01,AC467="n/a"),"n/a",M467/AC467*100)</f>
        <v>98.089171974522287</v>
      </c>
      <c r="AA467" s="999">
        <f>IF(OR(AC467&lt;0.01,AC467="n/a"),"n/a",I467/AC467)</f>
        <v>18.585987261146496</v>
      </c>
      <c r="AB467" s="1000">
        <v>12</v>
      </c>
      <c r="AC467" s="978">
        <v>3.14</v>
      </c>
      <c r="AD467" s="978">
        <v>4.2</v>
      </c>
      <c r="AE467" s="978">
        <v>3.3</v>
      </c>
      <c r="AF467" s="978">
        <v>6.68</v>
      </c>
      <c r="AG467" s="978">
        <v>54.400000000000006</v>
      </c>
      <c r="AH467" s="978">
        <v>37</v>
      </c>
      <c r="AI467" s="978">
        <v>6.7</v>
      </c>
      <c r="AJ467" s="978">
        <v>9.3000000000000007</v>
      </c>
      <c r="AK467" s="978">
        <v>4.43</v>
      </c>
      <c r="AL467" s="991">
        <v>45260</v>
      </c>
      <c r="AM467" s="985">
        <v>50.44</v>
      </c>
      <c r="AN467" s="978">
        <v>1.75</v>
      </c>
      <c r="AO467" s="838">
        <f>IF(U467="n/a","n/a",IF(AA467&lt;0,"n/a",IF(AA467="n/a","n/a",J467+U467-AA467)))</f>
        <v>3.157461705441527</v>
      </c>
      <c r="AP467" s="839">
        <f>IF(U467="n/a","n/a",J467+U467)</f>
        <v>21.743448966588023</v>
      </c>
      <c r="AQ467" s="1001">
        <f>IF(OR(AC467&lt;0.01,AF467="n/a"),"n/a",(I467/SQRT(22.5*AC467*(I467/AF467))-1)*100)</f>
        <v>134.90366337851833</v>
      </c>
      <c r="AR467" s="738">
        <f>INDEX(Historical!$C$7:$C$1442,MATCH(B467,Historical!$B$7:$B$1449,0))*IF(AH467="n/a",1.03,IF(AH467&lt;0,1.01,IF(AH467&gt;10,1.1,(1+AH467/100))))</f>
        <v>3.3000000000000003</v>
      </c>
      <c r="AS467" s="999">
        <f>IF($AI467="n/a",1.03*AR467,IF($AI467&lt;0,1.01*AR467,IF($AI467&gt;10,1.1*AR467,(1+$AI467/100)*AR467)))</f>
        <v>3.5211000000000001</v>
      </c>
      <c r="AT467" s="999">
        <f>IF($AK467="n/a",1.03*AS467,IF($AK467&lt;0,1.01*AS467,IF($AK467&gt;10,1.1*AS467,(1+$AK467/100)*AS467)))</f>
        <v>3.6770847300000002</v>
      </c>
      <c r="AU467" s="999">
        <f>IF($AK467="n/a",1.03*AT467,IF($AK467&lt;0,1.01*AT467,IF($AK467&gt;10,1.1*AT467,(1+$AK467/100)*AT467)))</f>
        <v>3.8399795835390003</v>
      </c>
      <c r="AV467" s="999">
        <f>IF($AK467="n/a",1.03*AU467,IF($AK467&lt;0,1.01*AU467,IF($AK467&gt;10,1.1*AU467,(1+$AK467/100)*AU467)))</f>
        <v>4.0100906790897781</v>
      </c>
      <c r="AW467" s="738">
        <f>SUM(AR467:AV467)</f>
        <v>18.348254992628778</v>
      </c>
      <c r="AX467" s="846">
        <f>AW467/I467*100</f>
        <v>31.439778945559937</v>
      </c>
      <c r="AY467" s="1080">
        <v>1.47</v>
      </c>
      <c r="AZ467" s="985">
        <v>23.150000000000002</v>
      </c>
      <c r="BA467" s="985">
        <v>-28.349999999999998</v>
      </c>
      <c r="BB467" s="985">
        <v>7.39</v>
      </c>
      <c r="BC467" s="985">
        <v>-9.879999999999999</v>
      </c>
      <c r="BE467" s="700">
        <v>2012</v>
      </c>
      <c r="BF467" s="1013">
        <f>IF(BE467&gt;2008,0,IF(BE467&gt;2001,1,IF(BE467&gt;1990,2,IF(BE467&gt;1980,3,IF(BE467&gt;1973,4,IF(BE467&gt;1970,5,IF(BE467&gt;1960,6,IF(BE467&gt;1958,7,IF(BE467&gt;1953,8,9)))))))))</f>
        <v>0</v>
      </c>
      <c r="BG467" s="995">
        <v>17.2</v>
      </c>
    </row>
    <row r="468" spans="1:59" ht="11.25" customHeight="1" x14ac:dyDescent="0.2">
      <c r="A468" s="976" t="s">
        <v>1415</v>
      </c>
      <c r="B468" s="988" t="s">
        <v>1416</v>
      </c>
      <c r="C468" s="1070" t="s">
        <v>4381</v>
      </c>
      <c r="D468" s="1070" t="s">
        <v>4382</v>
      </c>
      <c r="E468" s="828">
        <v>9</v>
      </c>
      <c r="F468" s="1148">
        <v>343</v>
      </c>
      <c r="G468" s="1148" t="s">
        <v>37</v>
      </c>
      <c r="H468" s="1148" t="s">
        <v>37</v>
      </c>
      <c r="I468" s="987">
        <v>9.61</v>
      </c>
      <c r="J468" s="738">
        <f>(M468/I468)*100</f>
        <v>7.3881373569198754</v>
      </c>
      <c r="K468" s="990">
        <v>0.17749999999999999</v>
      </c>
      <c r="L468" s="1000">
        <v>4</v>
      </c>
      <c r="M468" s="729">
        <f>K468*L468</f>
        <v>0.71</v>
      </c>
      <c r="N468" s="983" t="s">
        <v>572</v>
      </c>
      <c r="O468" s="831">
        <v>0.17499999999999999</v>
      </c>
      <c r="P468" s="979">
        <v>43097</v>
      </c>
      <c r="Q468" s="979">
        <v>43116</v>
      </c>
      <c r="R468" s="729">
        <f>(K468-O468)/O468*100</f>
        <v>1.4285714285714299</v>
      </c>
      <c r="S468" s="795">
        <f>IF(INDEX(Historical!$D$7:$D$1442,MATCH(B468,Historical!$B$7:$B$1449,0))=0,"n/a",(INDEX(Historical!$C$7:$C$1442,MATCH(B468,Historical!$B$7:$B$1449,0))/INDEX(Historical!$D$7:$D$1442,MATCH(B468,Historical!$B$7:$B$1449,0))-1)*100)</f>
        <v>1.4285714285714235</v>
      </c>
      <c r="T468" s="795">
        <f>IF(INDEX(Historical!$F$7:$F$1442,MATCH(B468,Historical!$B$7:$B$1449,0))=0,"n/a",((INDEX(Historical!$C$7:$C$1442,MATCH(B468,Historical!$B$7:$B$1449,0))/INDEX(Historical!$F$7:$F$1442,MATCH(B468,Historical!$B$7:$B$1449,0)))^(1/3)-1)*100)</f>
        <v>1.4494768918058121</v>
      </c>
      <c r="U468" s="795">
        <f>IF(INDEX(Historical!$H$7:$H$1442,MATCH(B468,Historical!$B$7:$B$1449,0))=0,"n/a",((INDEX(Historical!$C$7:$C$1442,MATCH(B468,Historical!$B$7:$B$1449,0))/INDEX(Historical!$H$7:$H$1442,MATCH(B468,Historical!$B$7:$B$1449,0)))^(1/5)-1)*100)</f>
        <v>3.424021252947318</v>
      </c>
      <c r="V468" s="795">
        <f>IF(INDEX(Historical!$O$7:$O$1442,MATCH(B468,Historical!$B$7:$B$1449,0))=0,"n/a",((INDEX(Historical!$C$7:$C$1442,MATCH(B468,Historical!$B$7:$B$1449,0))/INDEX(Historical!$O$7:$O$1442,MATCH(B468,Historical!$B$7:$B$1449,0)))^(1/10)-1)*100)</f>
        <v>-6.327401088983498</v>
      </c>
      <c r="W468" s="796" t="str">
        <f>IF(OR(U468&lt;=0,U468="n/a",V468&lt;=0,V468="n/a"),"n/a",U468/V468)</f>
        <v>n/a</v>
      </c>
      <c r="X468" s="797" t="str">
        <f>IF(OR(AJ468&lt;=0,AJ468="n/a",U468&lt;=0,U468="n/a"),"n/a",U468/AJ468)</f>
        <v>n/a</v>
      </c>
      <c r="Y468" s="749"/>
      <c r="Z468" s="738">
        <f>IF(OR(AC468&lt;0.01,AC468="n/a"),"n/a",M468/AC468*100)</f>
        <v>77.173913043478251</v>
      </c>
      <c r="AA468" s="999">
        <f>IF(OR(AC468&lt;0.01,AC468="n/a"),"n/a",I468/AC468)</f>
        <v>10.445652173913043</v>
      </c>
      <c r="AB468" s="1000">
        <v>12</v>
      </c>
      <c r="AC468" s="978">
        <v>0.92</v>
      </c>
      <c r="AD468" s="978">
        <v>2.09</v>
      </c>
      <c r="AE468" s="978">
        <v>5.47</v>
      </c>
      <c r="AF468" s="978">
        <v>1.77</v>
      </c>
      <c r="AG468" s="978">
        <v>15.1</v>
      </c>
      <c r="AH468" s="980">
        <v>-12.7</v>
      </c>
      <c r="AI468" s="980">
        <v>-47.73</v>
      </c>
      <c r="AJ468" s="978">
        <v>-18.899999999999999</v>
      </c>
      <c r="AK468" s="978">
        <v>5</v>
      </c>
      <c r="AL468" s="991">
        <v>2250</v>
      </c>
      <c r="AM468" s="985">
        <v>2.5</v>
      </c>
      <c r="AN468" s="978">
        <v>1.29</v>
      </c>
      <c r="AO468" s="838">
        <f>IF(U468="n/a","n/a",IF(AA468&lt;0,"n/a",IF(AA468="n/a","n/a",J468+U468-AA468)))</f>
        <v>0.36650643595415033</v>
      </c>
      <c r="AP468" s="839">
        <f>IF(U468="n/a","n/a",J468+U468)</f>
        <v>10.812158609867193</v>
      </c>
      <c r="AQ468" s="1001">
        <f>IF(OR(AC468&lt;0.01,AF468="n/a"),"n/a",(I468/SQRT(22.5*AC468*(I468/AF468))-1)*100)</f>
        <v>-9.3509714513630762</v>
      </c>
      <c r="AR468" s="738">
        <f>INDEX(Historical!$C$7:$C$1442,MATCH(B468,Historical!$B$7:$B$1449,0))*IF(AH468="n/a",1.03,IF(AH468&lt;0,1.01,IF(AH468&gt;10,1.1,(1+AH468/100))))</f>
        <v>0.71709999999999996</v>
      </c>
      <c r="AS468" s="999">
        <f>IF($AI468="n/a",1.03*AR468,IF($AI468&lt;0,1.01*AR468,IF($AI468&gt;10,1.1*AR468,(1+$AI468/100)*AR468)))</f>
        <v>0.724271</v>
      </c>
      <c r="AT468" s="999">
        <f>IF($AK468="n/a",1.03*AS468,IF($AK468&lt;0,1.01*AS468,IF($AK468&gt;10,1.1*AS468,(1+$AK468/100)*AS468)))</f>
        <v>0.76048455000000004</v>
      </c>
      <c r="AU468" s="999">
        <f>IF($AK468="n/a",1.03*AT468,IF($AK468&lt;0,1.01*AT468,IF($AK468&gt;10,1.1*AT468,(1+$AK468/100)*AT468)))</f>
        <v>0.79850877750000004</v>
      </c>
      <c r="AV468" s="999">
        <f>IF($AK468="n/a",1.03*AU468,IF($AK468&lt;0,1.01*AU468,IF($AK468&gt;10,1.1*AU468,(1+$AK468/100)*AU468)))</f>
        <v>0.83843421637500004</v>
      </c>
      <c r="AW468" s="738">
        <f>SUM(AR468:AV468)</f>
        <v>3.8387985438749999</v>
      </c>
      <c r="AX468" s="846">
        <f>AW468/I468*100</f>
        <v>39.945874546045786</v>
      </c>
      <c r="AY468" s="1080">
        <v>1.05</v>
      </c>
      <c r="AZ468" s="985">
        <v>26.61</v>
      </c>
      <c r="BA468" s="985">
        <v>0.84</v>
      </c>
      <c r="BB468" s="985">
        <v>11.200000000000001</v>
      </c>
      <c r="BC468" s="985">
        <v>13.139999999999999</v>
      </c>
      <c r="BE468" s="700">
        <v>2010</v>
      </c>
      <c r="BF468" s="1013">
        <f>IF(BE468&gt;2008,0,IF(BE468&gt;2001,1,IF(BE468&gt;1990,2,IF(BE468&gt;1980,3,IF(BE468&gt;1973,4,IF(BE468&gt;1970,5,IF(BE468&gt;1960,6,IF(BE468&gt;1958,7,IF(BE468&gt;1953,8,9)))))))))</f>
        <v>0</v>
      </c>
      <c r="BG468" s="995">
        <v>5.3</v>
      </c>
    </row>
    <row r="469" spans="1:59" ht="11.25" customHeight="1" x14ac:dyDescent="0.2">
      <c r="A469" s="984" t="s">
        <v>1431</v>
      </c>
      <c r="B469" s="988" t="s">
        <v>1432</v>
      </c>
      <c r="C469" s="1070" t="s">
        <v>123</v>
      </c>
      <c r="D469" s="1070" t="s">
        <v>4233</v>
      </c>
      <c r="E469" s="828">
        <v>8</v>
      </c>
      <c r="F469" s="1148">
        <v>459</v>
      </c>
      <c r="G469" s="1148" t="s">
        <v>106</v>
      </c>
      <c r="H469" s="1148" t="s">
        <v>106</v>
      </c>
      <c r="I469" s="987">
        <v>86.97</v>
      </c>
      <c r="J469" s="738">
        <f>(M469/I469)*100</f>
        <v>4.5992871104978734</v>
      </c>
      <c r="K469" s="990">
        <v>1</v>
      </c>
      <c r="L469" s="1000">
        <v>4</v>
      </c>
      <c r="M469" s="729">
        <f>K469*L469</f>
        <v>4</v>
      </c>
      <c r="N469" s="983" t="s">
        <v>111</v>
      </c>
      <c r="O469" s="831">
        <v>0.9</v>
      </c>
      <c r="P469" s="694">
        <v>43161</v>
      </c>
      <c r="Q469" s="694">
        <v>43171</v>
      </c>
      <c r="R469" s="729">
        <f>(K469-O469)/O469*100</f>
        <v>11.111111111111107</v>
      </c>
      <c r="S469" s="795">
        <f>IF(INDEX(Historical!$D$7:$D$1442,MATCH(B469,Historical!$B$7:$B$1449,0))=0,"n/a",(INDEX(Historical!$C$7:$C$1442,MATCH(B469,Historical!$B$7:$B$1449,0))/INDEX(Historical!$D$7:$D$1442,MATCH(B469,Historical!$B$7:$B$1449,0))-1)*100)</f>
        <v>12.676056338028152</v>
      </c>
      <c r="T469" s="795">
        <f>IF(INDEX(Historical!$F$7:$F$1442,MATCH(B469,Historical!$B$7:$B$1449,0))=0,"n/a",((INDEX(Historical!$C$7:$C$1442,MATCH(B469,Historical!$B$7:$B$1449,0))/INDEX(Historical!$F$7:$F$1442,MATCH(B469,Historical!$B$7:$B$1449,0)))^(1/3)-1)*100)</f>
        <v>9.5793708422175161</v>
      </c>
      <c r="U469" s="795">
        <f>IF(INDEX(Historical!$H$7:$H$1442,MATCH(B469,Historical!$B$7:$B$1449,0))=0,"n/a",((INDEX(Historical!$C$7:$C$1442,MATCH(B469,Historical!$B$7:$B$1449,0))/INDEX(Historical!$H$7:$H$1442,MATCH(B469,Historical!$B$7:$B$1449,0)))^(1/5)-1)*100)</f>
        <v>14.869835499703509</v>
      </c>
      <c r="V469" s="795" t="str">
        <f>IF(INDEX(Historical!$O$7:$O$1442,MATCH(B469,Historical!$B$7:$B$1449,0))=0,"n/a",((INDEX(Historical!$C$7:$C$1442,MATCH(B469,Historical!$B$7:$B$1449,0))/INDEX(Historical!$O$7:$O$1442,MATCH(B469,Historical!$B$7:$B$1449,0)))^(1/10)-1)*100)</f>
        <v>n/a</v>
      </c>
      <c r="W469" s="796" t="str">
        <f>IF(OR(U469&lt;=0,U469="n/a",V469&lt;=0,V469="n/a"),"n/a",U469/V469)</f>
        <v>n/a</v>
      </c>
      <c r="X469" s="797">
        <f>IF(OR(AJ469&lt;=0,AJ469="n/a",U469&lt;=0,U469="n/a"),"n/a",U469/AJ469)</f>
        <v>0.95934422578732315</v>
      </c>
      <c r="Y469" s="751" t="s">
        <v>1433</v>
      </c>
      <c r="Z469" s="738">
        <f>IF(OR(AC469&lt;0.01,AC469="n/a"),"n/a",M469/AC469*100)</f>
        <v>30.983733539891556</v>
      </c>
      <c r="AA469" s="999">
        <f>IF(OR(AC469&lt;0.01,AC469="n/a"),"n/a",I469/AC469)</f>
        <v>6.7366382649109218</v>
      </c>
      <c r="AB469" s="1000">
        <v>12</v>
      </c>
      <c r="AC469" s="978">
        <v>12.91</v>
      </c>
      <c r="AD469" s="978">
        <v>1.01</v>
      </c>
      <c r="AE469" s="978">
        <v>0.83</v>
      </c>
      <c r="AF469" s="978">
        <v>3.06</v>
      </c>
      <c r="AG469" s="978" t="s">
        <v>137</v>
      </c>
      <c r="AH469" s="978">
        <v>11.600000000000001</v>
      </c>
      <c r="AI469" s="978">
        <v>-6.03</v>
      </c>
      <c r="AJ469" s="978">
        <v>15.5</v>
      </c>
      <c r="AK469" s="978">
        <v>6.660000000000001</v>
      </c>
      <c r="AL469" s="991">
        <v>32500</v>
      </c>
      <c r="AM469" s="985">
        <v>0.1</v>
      </c>
      <c r="AN469" s="978">
        <v>0.78</v>
      </c>
      <c r="AO469" s="838">
        <f>IF(U469="n/a","n/a",IF(AA469&lt;0,"n/a",IF(AA469="n/a","n/a",J469+U469-AA469)))</f>
        <v>12.732484345290459</v>
      </c>
      <c r="AP469" s="839">
        <f>IF(U469="n/a","n/a",J469+U469)</f>
        <v>19.469122610201381</v>
      </c>
      <c r="AQ469" s="1001">
        <f>IF(OR(AC469&lt;0.01,AF469="n/a"),"n/a",(I469/SQRT(22.5*AC469*(I469/AF469))-1)*100)</f>
        <v>-4.2825614619841019</v>
      </c>
      <c r="AR469" s="738">
        <f>INDEX(Historical!$C$7:$C$1442,MATCH(B469,Historical!$B$7:$B$1449,0))*IF(AH469="n/a",1.03,IF(AH469&lt;0,1.01,IF(AH469&gt;10,1.1,(1+AH469/100))))</f>
        <v>4.4000000000000004</v>
      </c>
      <c r="AS469" s="999">
        <f>IF($AI469="n/a",1.03*AR469,IF($AI469&lt;0,1.01*AR469,IF($AI469&gt;10,1.1*AR469,(1+$AI469/100)*AR469)))</f>
        <v>4.4440000000000008</v>
      </c>
      <c r="AT469" s="999">
        <f>IF($AK469="n/a",1.03*AS469,IF($AK469&lt;0,1.01*AS469,IF($AK469&gt;10,1.1*AS469,(1+$AK469/100)*AS469)))</f>
        <v>4.7399704000000007</v>
      </c>
      <c r="AU469" s="999">
        <f>IF($AK469="n/a",1.03*AT469,IF($AK469&lt;0,1.01*AT469,IF($AK469&gt;10,1.1*AT469,(1+$AK469/100)*AT469)))</f>
        <v>5.0556524286400011</v>
      </c>
      <c r="AV469" s="999">
        <f>IF($AK469="n/a",1.03*AU469,IF($AK469&lt;0,1.01*AU469,IF($AK469&gt;10,1.1*AU469,(1+$AK469/100)*AU469)))</f>
        <v>5.3923588803874249</v>
      </c>
      <c r="AW469" s="738">
        <f>SUM(AR469:AV469)</f>
        <v>24.031981709027427</v>
      </c>
      <c r="AX469" s="846">
        <f>AW469/I469*100</f>
        <v>27.632495928512625</v>
      </c>
      <c r="AY469" s="1080">
        <v>1.2</v>
      </c>
      <c r="AZ469" s="985">
        <v>12.19</v>
      </c>
      <c r="BA469" s="985">
        <v>-27.74</v>
      </c>
      <c r="BB469" s="985">
        <v>0.44</v>
      </c>
      <c r="BC469" s="985">
        <v>-14.62</v>
      </c>
      <c r="BE469" s="700">
        <v>2011</v>
      </c>
      <c r="BF469" s="1013">
        <f>IF(BE469&gt;2008,0,IF(BE469&gt;2001,1,IF(BE469&gt;1990,2,IF(BE469&gt;1980,3,IF(BE469&gt;1973,4,IF(BE469&gt;1970,5,IF(BE469&gt;1960,6,IF(BE469&gt;1958,7,IF(BE469&gt;1953,8,9)))))))))</f>
        <v>0</v>
      </c>
      <c r="BG469" s="995" t="s">
        <v>137</v>
      </c>
    </row>
    <row r="470" spans="1:59" ht="11.25" customHeight="1" x14ac:dyDescent="0.2">
      <c r="A470" s="976" t="s">
        <v>671</v>
      </c>
      <c r="B470" s="988" t="s">
        <v>672</v>
      </c>
      <c r="C470" s="1070" t="s">
        <v>108</v>
      </c>
      <c r="D470" s="1070" t="s">
        <v>4401</v>
      </c>
      <c r="E470" s="828">
        <v>19</v>
      </c>
      <c r="F470" s="1148">
        <v>172</v>
      </c>
      <c r="G470" s="1085" t="s">
        <v>106</v>
      </c>
      <c r="H470" s="1085" t="s">
        <v>106</v>
      </c>
      <c r="I470" s="987">
        <v>40.01</v>
      </c>
      <c r="J470" s="738">
        <f>(M470/I470)*100</f>
        <v>2.999250187453137</v>
      </c>
      <c r="K470" s="990">
        <v>0.3</v>
      </c>
      <c r="L470" s="1000">
        <v>4</v>
      </c>
      <c r="M470" s="729">
        <f>K470*L470</f>
        <v>1.2</v>
      </c>
      <c r="N470" s="983" t="s">
        <v>493</v>
      </c>
      <c r="O470" s="831">
        <v>0.27</v>
      </c>
      <c r="P470" s="973">
        <v>43370</v>
      </c>
      <c r="Q470" s="973">
        <v>43388</v>
      </c>
      <c r="R470" s="729">
        <f>(K470-O470)/O470*100</f>
        <v>11.1111111111111</v>
      </c>
      <c r="S470" s="795">
        <f>IF(INDEX(Historical!$D$7:$D$1442,MATCH(B470,Historical!$B$7:$B$1449,0))=0,"n/a",(INDEX(Historical!$C$7:$C$1442,MATCH(B470,Historical!$B$7:$B$1449,0))/INDEX(Historical!$D$7:$D$1442,MATCH(B470,Historical!$B$7:$B$1449,0))-1)*100)</f>
        <v>7.7669902912621325</v>
      </c>
      <c r="T470" s="795">
        <f>IF(INDEX(Historical!$F$7:$F$1442,MATCH(B470,Historical!$B$7:$B$1449,0))=0,"n/a",((INDEX(Historical!$C$7:$C$1442,MATCH(B470,Historical!$B$7:$B$1449,0))/INDEX(Historical!$F$7:$F$1442,MATCH(B470,Historical!$B$7:$B$1449,0)))^(1/3)-1)*100)</f>
        <v>12.965046268916458</v>
      </c>
      <c r="U470" s="795">
        <f>IF(INDEX(Historical!$H$7:$H$1442,MATCH(B470,Historical!$B$7:$B$1449,0))=0,"n/a",((INDEX(Historical!$C$7:$C$1442,MATCH(B470,Historical!$B$7:$B$1449,0))/INDEX(Historical!$H$7:$H$1442,MATCH(B470,Historical!$B$7:$B$1449,0)))^(1/5)-1)*100)</f>
        <v>13.730973168918537</v>
      </c>
      <c r="V470" s="795">
        <f>IF(INDEX(Historical!$O$7:$O$1442,MATCH(B470,Historical!$B$7:$B$1449,0))=0,"n/a",((INDEX(Historical!$C$7:$C$1442,MATCH(B470,Historical!$B$7:$B$1449,0))/INDEX(Historical!$O$7:$O$1442,MATCH(B470,Historical!$B$7:$B$1449,0)))^(1/10)-1)*100)</f>
        <v>11.413675244823395</v>
      </c>
      <c r="W470" s="796">
        <f>IF(OR(U470&lt;=0,U470="n/a",V470&lt;=0,V470="n/a"),"n/a",U470/V470)</f>
        <v>1.2030281985766276</v>
      </c>
      <c r="X470" s="797" t="str">
        <f>IF(OR(AJ470&lt;=0,AJ470="n/a",U470&lt;=0,U470="n/a"),"n/a",U470/AJ470)</f>
        <v>n/a</v>
      </c>
      <c r="Y470" s="988"/>
      <c r="Z470" s="738" t="str">
        <f>IF(OR(AC470&lt;0.01,AC470="n/a"),"n/a",M470/AC470*100)</f>
        <v>n/a</v>
      </c>
      <c r="AA470" s="999" t="str">
        <f>IF(OR(AC470&lt;0.01,AC470="n/a"),"n/a",I470/AC470)</f>
        <v>n/a</v>
      </c>
      <c r="AB470" s="1000">
        <v>12</v>
      </c>
      <c r="AC470" s="978" t="s">
        <v>137</v>
      </c>
      <c r="AD470" s="978" t="s">
        <v>137</v>
      </c>
      <c r="AE470" s="978" t="s">
        <v>137</v>
      </c>
      <c r="AF470" s="978" t="s">
        <v>137</v>
      </c>
      <c r="AG470" s="978" t="s">
        <v>137</v>
      </c>
      <c r="AH470" s="978" t="s">
        <v>137</v>
      </c>
      <c r="AI470" s="978" t="s">
        <v>137</v>
      </c>
      <c r="AJ470" s="978" t="s">
        <v>137</v>
      </c>
      <c r="AK470" s="978" t="s">
        <v>137</v>
      </c>
      <c r="AL470" s="991" t="s">
        <v>137</v>
      </c>
      <c r="AM470" s="985" t="s">
        <v>137</v>
      </c>
      <c r="AN470" s="978" t="s">
        <v>137</v>
      </c>
      <c r="AO470" s="838" t="str">
        <f>IF(U470="n/a","n/a",IF(AA470&lt;0,"n/a",IF(AA470="n/a","n/a",J470+U470-AA470)))</f>
        <v>n/a</v>
      </c>
      <c r="AP470" s="839">
        <f>IF(U470="n/a","n/a",J470+U470)</f>
        <v>16.730223356371674</v>
      </c>
      <c r="AQ470" s="1001" t="str">
        <f>IF(OR(AC470&lt;0.01,AF470="n/a"),"n/a",(I470/SQRT(22.5*AC470*(I470/AF470))-1)*100)</f>
        <v>n/a</v>
      </c>
      <c r="AR470" s="738">
        <f>INDEX(Historical!$C$7:$C$1442,MATCH(B470,Historical!$B$7:$B$1449,0))*IF(AH470="n/a",1.03,IF(AH470&lt;0,1.01,IF(AH470&gt;10,1.1,(1+AH470/100))))</f>
        <v>1.1433000000000002</v>
      </c>
      <c r="AS470" s="999">
        <f>IF($AI470="n/a",1.03*AR470,IF($AI470&lt;0,1.01*AR470,IF($AI470&gt;10,1.1*AR470,(1+$AI470/100)*AR470)))</f>
        <v>1.1775990000000003</v>
      </c>
      <c r="AT470" s="999">
        <f>IF($AK470="n/a",1.03*AS470,IF($AK470&lt;0,1.01*AS470,IF($AK470&gt;10,1.1*AS470,(1+$AK470/100)*AS470)))</f>
        <v>1.2129269700000003</v>
      </c>
      <c r="AU470" s="999">
        <f>IF($AK470="n/a",1.03*AT470,IF($AK470&lt;0,1.01*AT470,IF($AK470&gt;10,1.1*AT470,(1+$AK470/100)*AT470)))</f>
        <v>1.2493147791000003</v>
      </c>
      <c r="AV470" s="999">
        <f>IF($AK470="n/a",1.03*AU470,IF($AK470&lt;0,1.01*AU470,IF($AK470&gt;10,1.1*AU470,(1+$AK470/100)*AU470)))</f>
        <v>1.2867942224730005</v>
      </c>
      <c r="AW470" s="738">
        <f>SUM(AR470:AV470)</f>
        <v>6.0699349715730015</v>
      </c>
      <c r="AX470" s="846">
        <f>AW470/I470*100</f>
        <v>15.171044667765562</v>
      </c>
      <c r="AY470" s="1080" t="s">
        <v>137</v>
      </c>
      <c r="AZ470" s="985" t="s">
        <v>137</v>
      </c>
      <c r="BA470" s="985" t="s">
        <v>137</v>
      </c>
      <c r="BB470" s="985" t="s">
        <v>137</v>
      </c>
      <c r="BC470" s="985" t="s">
        <v>137</v>
      </c>
      <c r="BD470" s="1032" t="s">
        <v>4326</v>
      </c>
      <c r="BE470" s="700">
        <v>2001</v>
      </c>
      <c r="BF470" s="1013">
        <f>IF(BE470&gt;2008,0,IF(BE470&gt;2001,1,IF(BE470&gt;1990,2,IF(BE470&gt;1980,3,IF(BE470&gt;1973,4,IF(BE470&gt;1970,5,IF(BE470&gt;1960,6,IF(BE470&gt;1958,7,IF(BE470&gt;1953,8,9)))))))))</f>
        <v>2</v>
      </c>
      <c r="BG470" s="995" t="s">
        <v>137</v>
      </c>
    </row>
    <row r="471" spans="1:59" ht="11.25" customHeight="1" x14ac:dyDescent="0.2">
      <c r="A471" s="984" t="s">
        <v>1395</v>
      </c>
      <c r="B471" s="988" t="s">
        <v>1396</v>
      </c>
      <c r="C471" s="1070" t="s">
        <v>247</v>
      </c>
      <c r="D471" s="1070" t="s">
        <v>4413</v>
      </c>
      <c r="E471" s="828">
        <v>7</v>
      </c>
      <c r="F471" s="1148">
        <v>646</v>
      </c>
      <c r="G471" s="1148" t="s">
        <v>115</v>
      </c>
      <c r="H471" s="1148" t="s">
        <v>115</v>
      </c>
      <c r="I471" s="987">
        <v>29.62</v>
      </c>
      <c r="J471" s="738">
        <f>(M471/I471)*100</f>
        <v>1.7555705604321403</v>
      </c>
      <c r="K471" s="990">
        <v>0.13</v>
      </c>
      <c r="L471" s="1000">
        <v>4</v>
      </c>
      <c r="M471" s="729">
        <f>K471*L471</f>
        <v>0.52</v>
      </c>
      <c r="N471" s="983" t="s">
        <v>327</v>
      </c>
      <c r="O471" s="831">
        <v>0.12</v>
      </c>
      <c r="P471" s="973">
        <v>43441</v>
      </c>
      <c r="Q471" s="973">
        <v>43454</v>
      </c>
      <c r="R471" s="729">
        <f>(K471-O471)/O471*100</f>
        <v>8.333333333333341</v>
      </c>
      <c r="S471" s="795">
        <f>IF(INDEX(Historical!$D$7:$D$1442,MATCH(B471,Historical!$B$7:$B$1449,0))=0,"n/a",(INDEX(Historical!$C$7:$C$1442,MATCH(B471,Historical!$B$7:$B$1449,0))/INDEX(Historical!$D$7:$D$1442,MATCH(B471,Historical!$B$7:$B$1449,0))-1)*100)</f>
        <v>8.8888888888888786</v>
      </c>
      <c r="T471" s="795">
        <f>IF(INDEX(Historical!$F$7:$F$1442,MATCH(B471,Historical!$B$7:$B$1449,0))=0,"n/a",((INDEX(Historical!$C$7:$C$1442,MATCH(B471,Historical!$B$7:$B$1449,0))/INDEX(Historical!$F$7:$F$1442,MATCH(B471,Historical!$B$7:$B$1449,0)))^(1/3)-1)*100)</f>
        <v>12.955067905975316</v>
      </c>
      <c r="U471" s="795">
        <f>IF(INDEX(Historical!$H$7:$H$1442,MATCH(B471,Historical!$B$7:$B$1449,0))=0,"n/a",((INDEX(Historical!$C$7:$C$1442,MATCH(B471,Historical!$B$7:$B$1449,0))/INDEX(Historical!$H$7:$H$1442,MATCH(B471,Historical!$B$7:$B$1449,0)))^(1/5)-1)*100)</f>
        <v>22.175665962439474</v>
      </c>
      <c r="V471" s="795">
        <f>IF(INDEX(Historical!$O$7:$O$1442,MATCH(B471,Historical!$B$7:$B$1449,0))=0,"n/a",((INDEX(Historical!$C$7:$C$1442,MATCH(B471,Historical!$B$7:$B$1449,0))/INDEX(Historical!$O$7:$O$1442,MATCH(B471,Historical!$B$7:$B$1449,0)))^(1/10)-1)*100)</f>
        <v>13.346158167069744</v>
      </c>
      <c r="W471" s="796">
        <f>IF(OR(U471&lt;=0,U471="n/a",V471&lt;=0,V471="n/a"),"n/a",U471/V471)</f>
        <v>1.6615767387768281</v>
      </c>
      <c r="X471" s="797">
        <f>IF(OR(AJ471&lt;=0,AJ471="n/a",U471&lt;=0,U471="n/a"),"n/a",U471/AJ471)</f>
        <v>1.3859791226524671</v>
      </c>
      <c r="Y471" s="753"/>
      <c r="Z471" s="738">
        <f>IF(OR(AC471&lt;0.01,AC471="n/a"),"n/a",M471/AC471*100)</f>
        <v>27.513227513227516</v>
      </c>
      <c r="AA471" s="999">
        <f>IF(OR(AC471&lt;0.01,AC471="n/a"),"n/a",I471/AC471)</f>
        <v>15.671957671957673</v>
      </c>
      <c r="AB471" s="1000">
        <v>4</v>
      </c>
      <c r="AC471" s="978">
        <v>1.89</v>
      </c>
      <c r="AD471" s="978">
        <v>2.0099999999999998</v>
      </c>
      <c r="AE471" s="978">
        <v>0.84</v>
      </c>
      <c r="AF471" s="978">
        <v>2.1800000000000002</v>
      </c>
      <c r="AG471" s="978">
        <v>13.700000000000001</v>
      </c>
      <c r="AH471" s="978">
        <v>3.3000000000000003</v>
      </c>
      <c r="AI471" s="978">
        <v>9.81</v>
      </c>
      <c r="AJ471" s="978">
        <v>16</v>
      </c>
      <c r="AK471" s="978">
        <v>7.8</v>
      </c>
      <c r="AL471" s="991">
        <v>1390</v>
      </c>
      <c r="AM471" s="985">
        <v>1.4000000000000001</v>
      </c>
      <c r="AN471" s="978">
        <v>0.06</v>
      </c>
      <c r="AO471" s="838">
        <f>IF(U471="n/a","n/a",IF(AA471&lt;0,"n/a",IF(AA471="n/a","n/a",J471+U471-AA471)))</f>
        <v>8.2592788509139421</v>
      </c>
      <c r="AP471" s="839">
        <f>IF(U471="n/a","n/a",J471+U471)</f>
        <v>23.931236522871615</v>
      </c>
      <c r="AQ471" s="1001">
        <f>IF(OR(AC471&lt;0.01,AF471="n/a"),"n/a",(I471/SQRT(22.5*AC471*(I471/AF471))-1)*100)</f>
        <v>23.224939259456612</v>
      </c>
      <c r="AR471" s="738">
        <f>INDEX(Historical!$C$7:$C$1442,MATCH(B471,Historical!$B$7:$B$1449,0))*IF(AH471="n/a",1.03,IF(AH471&lt;0,1.01,IF(AH471&gt;10,1.1,(1+AH471/100))))</f>
        <v>0.5061699999999999</v>
      </c>
      <c r="AS471" s="999">
        <f>IF($AI471="n/a",1.03*AR471,IF($AI471&lt;0,1.01*AR471,IF($AI471&gt;10,1.1*AR471,(1+$AI471/100)*AR471)))</f>
        <v>0.55582527699999995</v>
      </c>
      <c r="AT471" s="999">
        <f>IF($AK471="n/a",1.03*AS471,IF($AK471&lt;0,1.01*AS471,IF($AK471&gt;10,1.1*AS471,(1+$AK471/100)*AS471)))</f>
        <v>0.59917964860600004</v>
      </c>
      <c r="AU471" s="999">
        <f>IF($AK471="n/a",1.03*AT471,IF($AK471&lt;0,1.01*AT471,IF($AK471&gt;10,1.1*AT471,(1+$AK471/100)*AT471)))</f>
        <v>0.64591566119726807</v>
      </c>
      <c r="AV471" s="999">
        <f>IF($AK471="n/a",1.03*AU471,IF($AK471&lt;0,1.01*AU471,IF($AK471&gt;10,1.1*AU471,(1+$AK471/100)*AU471)))</f>
        <v>0.69629708277065505</v>
      </c>
      <c r="AW471" s="738">
        <f>SUM(AR471:AV471)</f>
        <v>3.003387669573923</v>
      </c>
      <c r="AX471" s="846">
        <f>AW471/I471*100</f>
        <v>10.139728796670907</v>
      </c>
      <c r="AY471" s="1080">
        <v>0.85</v>
      </c>
      <c r="AZ471" s="985">
        <v>17.080000000000002</v>
      </c>
      <c r="BA471" s="985">
        <v>-24.34</v>
      </c>
      <c r="BB471" s="985">
        <v>4.91</v>
      </c>
      <c r="BC471" s="985">
        <v>-1.8599999999999999</v>
      </c>
      <c r="BE471" s="700">
        <v>2013</v>
      </c>
      <c r="BF471" s="1013">
        <f>IF(BE471&gt;2008,0,IF(BE471&gt;2001,1,IF(BE471&gt;1990,2,IF(BE471&gt;1980,3,IF(BE471&gt;1973,4,IF(BE471&gt;1970,5,IF(BE471&gt;1960,6,IF(BE471&gt;1958,7,IF(BE471&gt;1953,8,9)))))))))</f>
        <v>0</v>
      </c>
      <c r="BG471" s="995">
        <v>9</v>
      </c>
    </row>
    <row r="472" spans="1:59" ht="11.25" customHeight="1" x14ac:dyDescent="0.2">
      <c r="A472" s="976" t="s">
        <v>1462</v>
      </c>
      <c r="B472" s="988" t="s">
        <v>1463</v>
      </c>
      <c r="C472" s="1070" t="s">
        <v>4252</v>
      </c>
      <c r="D472" s="1070" t="s">
        <v>4387</v>
      </c>
      <c r="E472" s="828">
        <v>8</v>
      </c>
      <c r="F472" s="1148">
        <v>563</v>
      </c>
      <c r="G472" s="1073" t="s">
        <v>106</v>
      </c>
      <c r="H472" s="1073" t="s">
        <v>106</v>
      </c>
      <c r="I472" s="987">
        <v>211.13</v>
      </c>
      <c r="J472" s="738">
        <f>(M472/I472)*100</f>
        <v>0.62520721830152048</v>
      </c>
      <c r="K472" s="990">
        <v>0.33</v>
      </c>
      <c r="L472" s="1000">
        <v>4</v>
      </c>
      <c r="M472" s="729">
        <f>K472*L472</f>
        <v>1.32</v>
      </c>
      <c r="N472" s="983" t="s">
        <v>273</v>
      </c>
      <c r="O472" s="831">
        <v>0.25</v>
      </c>
      <c r="P472" s="973">
        <v>43473</v>
      </c>
      <c r="Q472" s="973">
        <v>43504</v>
      </c>
      <c r="R472" s="729">
        <f>(K472-O472)/O472*100</f>
        <v>32.000000000000007</v>
      </c>
      <c r="S472" s="795">
        <f>IF(INDEX(Historical!$D$7:$D$1442,MATCH(B472,Historical!$B$7:$B$1449,0))=0,"n/a",(INDEX(Historical!$C$7:$C$1442,MATCH(B472,Historical!$B$7:$B$1449,0))/INDEX(Historical!$D$7:$D$1442,MATCH(B472,Historical!$B$7:$B$1449,0))-1)*100)</f>
        <v>13.636363636363647</v>
      </c>
      <c r="T472" s="795">
        <f>IF(INDEX(Historical!$F$7:$F$1442,MATCH(B472,Historical!$B$7:$B$1449,0))=0,"n/a",((INDEX(Historical!$C$7:$C$1442,MATCH(B472,Historical!$B$7:$B$1449,0))/INDEX(Historical!$F$7:$F$1442,MATCH(B472,Historical!$B$7:$B$1449,0)))^(1/3)-1)*100)</f>
        <v>16.039720840319482</v>
      </c>
      <c r="U472" s="795">
        <f>IF(INDEX(Historical!$H$7:$H$1442,MATCH(B472,Historical!$B$7:$B$1449,0))=0,"n/a",((INDEX(Historical!$C$7:$C$1442,MATCH(B472,Historical!$B$7:$B$1449,0))/INDEX(Historical!$H$7:$H$1442,MATCH(B472,Historical!$B$7:$B$1449,0)))^(1/5)-1)*100)</f>
        <v>36.633168936047468</v>
      </c>
      <c r="V472" s="795">
        <f>IF(INDEX(Historical!$O$7:$O$1442,MATCH(B472,Historical!$B$7:$B$1449,0))=0,"n/a",((INDEX(Historical!$C$7:$C$1442,MATCH(B472,Historical!$B$7:$B$1449,0))/INDEX(Historical!$O$7:$O$1442,MATCH(B472,Historical!$B$7:$B$1449,0)))^(1/10)-1)*100)</f>
        <v>32.490541459126952</v>
      </c>
      <c r="W472" s="796">
        <f>IF(OR(U472&lt;=0,U472="n/a",V472&lt;=0,V472="n/a"),"n/a",U472/V472)</f>
        <v>1.1275025681591653</v>
      </c>
      <c r="X472" s="797">
        <f>IF(OR(AJ472&lt;=0,AJ472="n/a",U472&lt;=0,U472="n/a"),"n/a",U472/AJ472)</f>
        <v>2.4752141173005047</v>
      </c>
      <c r="Y472" s="749"/>
      <c r="Z472" s="738">
        <f>IF(OR(AC472&lt;0.01,AC472="n/a"),"n/a",M472/AC472*100)</f>
        <v>23.280423280423282</v>
      </c>
      <c r="AA472" s="999">
        <f>IF(OR(AC472&lt;0.01,AC472="n/a"),"n/a",I472/AC472)</f>
        <v>37.236331569664905</v>
      </c>
      <c r="AB472" s="1000">
        <v>12</v>
      </c>
      <c r="AC472" s="978">
        <v>5.67</v>
      </c>
      <c r="AD472" s="978">
        <v>1.65</v>
      </c>
      <c r="AE472" s="978">
        <v>14.85</v>
      </c>
      <c r="AF472" s="978">
        <v>37.9</v>
      </c>
      <c r="AG472" s="978">
        <v>93.4</v>
      </c>
      <c r="AH472" s="978">
        <v>18.7</v>
      </c>
      <c r="AI472" s="978">
        <v>16.82</v>
      </c>
      <c r="AJ472" s="978">
        <v>14.799999999999999</v>
      </c>
      <c r="AK472" s="978">
        <v>22.49</v>
      </c>
      <c r="AL472" s="991">
        <v>214670</v>
      </c>
      <c r="AM472" s="985">
        <v>11.09</v>
      </c>
      <c r="AN472" s="978">
        <v>1.1000000000000001</v>
      </c>
      <c r="AO472" s="838">
        <f>IF(U472="n/a","n/a",IF(AA472&lt;0,"n/a",IF(AA472="n/a","n/a",J472+U472-AA472)))</f>
        <v>2.2044584684081769E-2</v>
      </c>
      <c r="AP472" s="839">
        <f>IF(U472="n/a","n/a",J472+U472)</f>
        <v>37.258376154348987</v>
      </c>
      <c r="AQ472" s="1001">
        <f>IF(OR(AC472&lt;0.01,AF472="n/a"),"n/a",(I472/SQRT(22.5*AC472*(I472/AF472))-1)*100)</f>
        <v>691.97557944682433</v>
      </c>
      <c r="AR472" s="738">
        <f>INDEX(Historical!$C$7:$C$1442,MATCH(B472,Historical!$B$7:$B$1449,0))*IF(AH472="n/a",1.03,IF(AH472&lt;0,1.01,IF(AH472&gt;10,1.1,(1+AH472/100))))</f>
        <v>1.1000000000000001</v>
      </c>
      <c r="AS472" s="999">
        <f>IF($AI472="n/a",1.03*AR472,IF($AI472&lt;0,1.01*AR472,IF($AI472&gt;10,1.1*AR472,(1+$AI472/100)*AR472)))</f>
        <v>1.2100000000000002</v>
      </c>
      <c r="AT472" s="999">
        <f>IF($AK472="n/a",1.03*AS472,IF($AK472&lt;0,1.01*AS472,IF($AK472&gt;10,1.1*AS472,(1+$AK472/100)*AS472)))</f>
        <v>1.3310000000000004</v>
      </c>
      <c r="AU472" s="999">
        <f>IF($AK472="n/a",1.03*AT472,IF($AK472&lt;0,1.01*AT472,IF($AK472&gt;10,1.1*AT472,(1+$AK472/100)*AT472)))</f>
        <v>1.4641000000000006</v>
      </c>
      <c r="AV472" s="999">
        <f>IF($AK472="n/a",1.03*AU472,IF($AK472&lt;0,1.01*AU472,IF($AK472&gt;10,1.1*AU472,(1+$AK472/100)*AU472)))</f>
        <v>1.6105100000000008</v>
      </c>
      <c r="AW472" s="738">
        <f>SUM(AR472:AV472)</f>
        <v>6.7156100000000025</v>
      </c>
      <c r="AX472" s="846">
        <f>AW472/I472*100</f>
        <v>3.1807938237105113</v>
      </c>
      <c r="AY472" s="1080">
        <v>1.08</v>
      </c>
      <c r="AZ472" s="985">
        <v>34.65</v>
      </c>
      <c r="BA472" s="985">
        <v>-6.3100000000000005</v>
      </c>
      <c r="BB472" s="985">
        <v>8.7099999999999991</v>
      </c>
      <c r="BC472" s="985">
        <v>5.88</v>
      </c>
      <c r="BE472" s="700">
        <v>2012</v>
      </c>
      <c r="BF472" s="1013">
        <f>IF(BE472&gt;2008,0,IF(BE472&gt;2001,1,IF(BE472&gt;1990,2,IF(BE472&gt;1980,3,IF(BE472&gt;1973,4,IF(BE472&gt;1970,5,IF(BE472&gt;1960,6,IF(BE472&gt;1958,7,IF(BE472&gt;1953,8,9)))))))))</f>
        <v>0</v>
      </c>
      <c r="BG472" s="995">
        <v>23</v>
      </c>
    </row>
    <row r="473" spans="1:59" ht="11.25" customHeight="1" x14ac:dyDescent="0.2">
      <c r="A473" s="976" t="s">
        <v>1478</v>
      </c>
      <c r="B473" s="988" t="s">
        <v>1479</v>
      </c>
      <c r="C473" s="1070" t="s">
        <v>4381</v>
      </c>
      <c r="D473" s="1070" t="s">
        <v>4382</v>
      </c>
      <c r="E473" s="828">
        <v>9</v>
      </c>
      <c r="F473" s="1148">
        <v>422</v>
      </c>
      <c r="G473" s="1119" t="s">
        <v>37</v>
      </c>
      <c r="H473" s="1119" t="s">
        <v>37</v>
      </c>
      <c r="I473" s="987">
        <v>101.28</v>
      </c>
      <c r="J473" s="738">
        <f>(M473/I473)*100</f>
        <v>3.7914691943127958</v>
      </c>
      <c r="K473" s="990">
        <v>0.96</v>
      </c>
      <c r="L473" s="1000">
        <v>4</v>
      </c>
      <c r="M473" s="729">
        <f>K473*L473</f>
        <v>3.84</v>
      </c>
      <c r="N473" s="983" t="s">
        <v>161</v>
      </c>
      <c r="O473" s="831">
        <v>0.92249999999999999</v>
      </c>
      <c r="P473" s="973">
        <v>43479</v>
      </c>
      <c r="Q473" s="973">
        <v>43496</v>
      </c>
      <c r="R473" s="729">
        <f>(K473-O473)/O473*100</f>
        <v>4.0650406504065018</v>
      </c>
      <c r="S473" s="795">
        <f>IF(INDEX(Historical!$D$7:$D$1442,MATCH(B473,Historical!$B$7:$B$1449,0))=0,"n/a",(INDEX(Historical!$C$7:$C$1442,MATCH(B473,Historical!$B$7:$B$1449,0))/INDEX(Historical!$D$7:$D$1442,MATCH(B473,Historical!$B$7:$B$1449,0))-1)*100)</f>
        <v>6.0344827586206851</v>
      </c>
      <c r="T473" s="795">
        <f>IF(INDEX(Historical!$F$7:$F$1442,MATCH(B473,Historical!$B$7:$B$1449,0))=0,"n/a",((INDEX(Historical!$C$7:$C$1442,MATCH(B473,Historical!$B$7:$B$1449,0))/INDEX(Historical!$F$7:$F$1442,MATCH(B473,Historical!$B$7:$B$1449,0)))^(1/3)-1)*100)</f>
        <v>6.208322604405847</v>
      </c>
      <c r="U473" s="795">
        <f>IF(INDEX(Historical!$H$7:$H$1442,MATCH(B473,Historical!$B$7:$B$1449,0))=0,"n/a",((INDEX(Historical!$C$7:$C$1442,MATCH(B473,Historical!$B$7:$B$1449,0))/INDEX(Historical!$H$7:$H$1442,MATCH(B473,Historical!$B$7:$B$1449,0)))^(1/5)-1)*100)</f>
        <v>5.8269583786462409</v>
      </c>
      <c r="V473" s="795">
        <f>IF(INDEX(Historical!$O$7:$O$1442,MATCH(B473,Historical!$B$7:$B$1449,0))=0,"n/a",((INDEX(Historical!$C$7:$C$1442,MATCH(B473,Historical!$B$7:$B$1449,0))/INDEX(Historical!$O$7:$O$1442,MATCH(B473,Historical!$B$7:$B$1449,0)))^(1/10)-1)*100)</f>
        <v>4.1379743992410623</v>
      </c>
      <c r="W473" s="796">
        <f>IF(OR(U473&lt;=0,U473="n/a",V473&lt;=0,V473="n/a"),"n/a",U473/V473)</f>
        <v>1.4081668508425165</v>
      </c>
      <c r="X473" s="797">
        <f>IF(OR(AJ473&lt;=0,AJ473="n/a",U473&lt;=0,U473="n/a"),"n/a",U473/AJ473)</f>
        <v>0.36879483409153424</v>
      </c>
      <c r="Y473" s="749"/>
      <c r="Z473" s="738">
        <f>IF(OR(AC473&lt;0.01,AC473="n/a"),"n/a",M473/AC473*100)</f>
        <v>155.4655870445344</v>
      </c>
      <c r="AA473" s="999">
        <f>IF(OR(AC473&lt;0.01,AC473="n/a"),"n/a",I473/AC473)</f>
        <v>41.004048582995949</v>
      </c>
      <c r="AB473" s="1000">
        <v>12</v>
      </c>
      <c r="AC473" s="978">
        <v>2.4700000000000002</v>
      </c>
      <c r="AD473" s="978">
        <v>5.86</v>
      </c>
      <c r="AE473" s="978">
        <v>7.4</v>
      </c>
      <c r="AF473" s="978">
        <v>1.85</v>
      </c>
      <c r="AG473" s="978">
        <v>4.5</v>
      </c>
      <c r="AH473" s="978">
        <v>6.3</v>
      </c>
      <c r="AI473" s="978">
        <v>7.26</v>
      </c>
      <c r="AJ473" s="978">
        <v>15.8</v>
      </c>
      <c r="AK473" s="978">
        <v>7.0000000000000009</v>
      </c>
      <c r="AL473" s="991">
        <v>11510</v>
      </c>
      <c r="AM473" s="985">
        <v>0.4</v>
      </c>
      <c r="AN473" s="978">
        <v>0.73</v>
      </c>
      <c r="AO473" s="838">
        <f>IF(U473="n/a","n/a",IF(AA473&lt;0,"n/a",IF(AA473="n/a","n/a",J473+U473-AA473)))</f>
        <v>-31.385621010036914</v>
      </c>
      <c r="AP473" s="839">
        <f>IF(U473="n/a","n/a",J473+U473)</f>
        <v>9.6184275729590372</v>
      </c>
      <c r="AQ473" s="1001">
        <f>IF(OR(AC473&lt;0.01,AF473="n/a"),"n/a",(I473/SQRT(22.5*AC473*(I473/AF473))-1)*100)</f>
        <v>83.614922993799439</v>
      </c>
      <c r="AR473" s="738">
        <f>INDEX(Historical!$C$7:$C$1442,MATCH(B473,Historical!$B$7:$B$1449,0))*IF(AH473="n/a",1.03,IF(AH473&lt;0,1.01,IF(AH473&gt;10,1.1,(1+AH473/100))))</f>
        <v>3.9224699999999997</v>
      </c>
      <c r="AS473" s="999">
        <f>IF($AI473="n/a",1.03*AR473,IF($AI473&lt;0,1.01*AR473,IF($AI473&gt;10,1.1*AR473,(1+$AI473/100)*AR473)))</f>
        <v>4.2072413219999998</v>
      </c>
      <c r="AT473" s="999">
        <f>IF($AK473="n/a",1.03*AS473,IF($AK473&lt;0,1.01*AS473,IF($AK473&gt;10,1.1*AS473,(1+$AK473/100)*AS473)))</f>
        <v>4.5017482145400001</v>
      </c>
      <c r="AU473" s="999">
        <f>IF($AK473="n/a",1.03*AT473,IF($AK473&lt;0,1.01*AT473,IF($AK473&gt;10,1.1*AT473,(1+$AK473/100)*AT473)))</f>
        <v>4.8168705895578006</v>
      </c>
      <c r="AV473" s="999">
        <f>IF($AK473="n/a",1.03*AU473,IF($AK473&lt;0,1.01*AU473,IF($AK473&gt;10,1.1*AU473,(1+$AK473/100)*AU473)))</f>
        <v>5.1540515308268473</v>
      </c>
      <c r="AW473" s="738">
        <f>SUM(AR473:AV473)</f>
        <v>22.602381656924649</v>
      </c>
      <c r="AX473" s="846">
        <f>AW473/I473*100</f>
        <v>22.316727544356883</v>
      </c>
      <c r="AY473" s="1080">
        <v>0.48</v>
      </c>
      <c r="AZ473" s="985">
        <v>18.93</v>
      </c>
      <c r="BA473" s="985">
        <v>-3.52</v>
      </c>
      <c r="BB473" s="985">
        <v>2.1999999999999997</v>
      </c>
      <c r="BC473" s="985">
        <v>3.16</v>
      </c>
      <c r="BE473" s="700">
        <v>2011</v>
      </c>
      <c r="BF473" s="1013">
        <f>IF(BE473&gt;2008,0,IF(BE473&gt;2001,1,IF(BE473&gt;1990,2,IF(BE473&gt;1980,3,IF(BE473&gt;1973,4,IF(BE473&gt;1970,5,IF(BE473&gt;1960,6,IF(BE473&gt;1958,7,IF(BE473&gt;1953,8,9)))))))))</f>
        <v>0</v>
      </c>
      <c r="BG473" s="995">
        <v>2.5</v>
      </c>
    </row>
    <row r="474" spans="1:59" s="874" customFormat="1" ht="11.25" customHeight="1" x14ac:dyDescent="0.2">
      <c r="A474" s="733" t="s">
        <v>1434</v>
      </c>
      <c r="B474" s="882" t="s">
        <v>1435</v>
      </c>
      <c r="C474" s="1070" t="s">
        <v>4381</v>
      </c>
      <c r="D474" s="1070" t="s">
        <v>4382</v>
      </c>
      <c r="E474" s="854">
        <v>9</v>
      </c>
      <c r="F474" s="1148">
        <v>399</v>
      </c>
      <c r="G474" s="1272" t="s">
        <v>37</v>
      </c>
      <c r="H474" s="1272" t="s">
        <v>37</v>
      </c>
      <c r="I474" s="855">
        <v>46.16</v>
      </c>
      <c r="J474" s="856">
        <f>(M474/I474)*100</f>
        <v>6.4991334488734847</v>
      </c>
      <c r="K474" s="857">
        <v>0.75</v>
      </c>
      <c r="L474" s="858">
        <v>4</v>
      </c>
      <c r="M474" s="859">
        <f>K474*L474</f>
        <v>3</v>
      </c>
      <c r="N474" s="860" t="s">
        <v>119</v>
      </c>
      <c r="O474" s="861">
        <v>0.74</v>
      </c>
      <c r="P474" s="862">
        <v>43412</v>
      </c>
      <c r="Q474" s="862">
        <v>43437</v>
      </c>
      <c r="R474" s="859">
        <f>(K474-O474)/O474*100</f>
        <v>1.3513513513513526</v>
      </c>
      <c r="S474" s="795">
        <f>IF(INDEX(Historical!$D$7:$D$1442,MATCH(B474,Historical!$B$7:$B$1449,0))=0,"n/a",(INDEX(Historical!$C$7:$C$1442,MATCH(B474,Historical!$B$7:$B$1449,0))/INDEX(Historical!$D$7:$D$1442,MATCH(B474,Historical!$B$7:$B$1449,0))-1)*100)</f>
        <v>3.4843205574912828</v>
      </c>
      <c r="T474" s="795">
        <f>IF(INDEX(Historical!$F$7:$F$1442,MATCH(B474,Historical!$B$7:$B$1449,0))=0,"n/a",((INDEX(Historical!$C$7:$C$1442,MATCH(B474,Historical!$B$7:$B$1449,0))/INDEX(Historical!$F$7:$F$1442,MATCH(B474,Historical!$B$7:$B$1449,0)))^(1/3)-1)*100)</f>
        <v>4.1358421680133484</v>
      </c>
      <c r="U474" s="795">
        <f>IF(INDEX(Historical!$H$7:$H$1442,MATCH(B474,Historical!$B$7:$B$1449,0))=0,"n/a",((INDEX(Historical!$C$7:$C$1442,MATCH(B474,Historical!$B$7:$B$1449,0))/INDEX(Historical!$H$7:$H$1442,MATCH(B474,Historical!$B$7:$B$1449,0)))^(1/5)-1)*100)</f>
        <v>4.705353957462588</v>
      </c>
      <c r="V474" s="795">
        <f>IF(INDEX(Historical!$O$7:$O$1442,MATCH(B474,Historical!$B$7:$B$1449,0))=0,"n/a",((INDEX(Historical!$C$7:$C$1442,MATCH(B474,Historical!$B$7:$B$1449,0))/INDEX(Historical!$O$7:$O$1442,MATCH(B474,Historical!$B$7:$B$1449,0)))^(1/10)-1)*100)</f>
        <v>-0.74311372448820912</v>
      </c>
      <c r="W474" s="863" t="str">
        <f>IF(OR(U474&lt;=0,U474="n/a",V474&lt;=0,V474="n/a"),"n/a",U474/V474)</f>
        <v>n/a</v>
      </c>
      <c r="X474" s="864" t="str">
        <f>IF(OR(AJ474&lt;=0,AJ474="n/a",U474&lt;=0,U474="n/a"),"n/a",U474/AJ474)</f>
        <v>n/a</v>
      </c>
      <c r="Y474" s="865"/>
      <c r="Z474" s="856">
        <f>IF(OR(AC474&lt;0.01,AC474="n/a"),"n/a",M474/AC474*100)</f>
        <v>447.76119402985069</v>
      </c>
      <c r="AA474" s="866">
        <f>IF(OR(AC474&lt;0.01,AC474="n/a"),"n/a",I474/AC474)</f>
        <v>68.895522388059689</v>
      </c>
      <c r="AB474" s="858">
        <v>12</v>
      </c>
      <c r="AC474" s="867">
        <v>0.67</v>
      </c>
      <c r="AD474" s="867">
        <v>329.55</v>
      </c>
      <c r="AE474" s="867">
        <v>6.72</v>
      </c>
      <c r="AF474" s="867">
        <v>2.14</v>
      </c>
      <c r="AG474" s="867">
        <v>2.5</v>
      </c>
      <c r="AH474" s="867">
        <v>-68</v>
      </c>
      <c r="AI474" s="867">
        <v>7.82</v>
      </c>
      <c r="AJ474" s="867">
        <v>-11.200000000000001</v>
      </c>
      <c r="AK474" s="867">
        <v>0.21</v>
      </c>
      <c r="AL474" s="868">
        <v>6520</v>
      </c>
      <c r="AM474" s="869">
        <v>0.2</v>
      </c>
      <c r="AN474" s="867">
        <v>1.73</v>
      </c>
      <c r="AO474" s="870">
        <f>IF(U474="n/a","n/a",IF(AA474&lt;0,"n/a",IF(AA474="n/a","n/a",J474+U474-AA474)))</f>
        <v>-57.691034981723618</v>
      </c>
      <c r="AP474" s="871">
        <f>IF(U474="n/a","n/a",J474+U474)</f>
        <v>11.204487406336073</v>
      </c>
      <c r="AQ474" s="872">
        <f>IF(OR(AC474&lt;0.01,AF474="n/a"),"n/a",(I474/SQRT(22.5*AC474*(I474/AF474))-1)*100)</f>
        <v>155.98300109399429</v>
      </c>
      <c r="AR474" s="738">
        <f>INDEX(Historical!$C$7:$C$1442,MATCH(B474,Historical!$B$7:$B$1449,0))*IF(AH474="n/a",1.03,IF(AH474&lt;0,1.01,IF(AH474&gt;10,1.1,(1+AH474/100))))</f>
        <v>2.9997000000000003</v>
      </c>
      <c r="AS474" s="866">
        <f>IF($AI474="n/a",1.03*AR474,IF($AI474&lt;0,1.01*AR474,IF($AI474&gt;10,1.1*AR474,(1+$AI474/100)*AR474)))</f>
        <v>3.2342765400000002</v>
      </c>
      <c r="AT474" s="866">
        <f>IF($AK474="n/a",1.03*AS474,IF($AK474&lt;0,1.01*AS474,IF($AK474&gt;10,1.1*AS474,(1+$AK474/100)*AS474)))</f>
        <v>3.2410685207340002</v>
      </c>
      <c r="AU474" s="866">
        <f>IF($AK474="n/a",1.03*AT474,IF($AK474&lt;0,1.01*AT474,IF($AK474&gt;10,1.1*AT474,(1+$AK474/100)*AT474)))</f>
        <v>3.2478747646275417</v>
      </c>
      <c r="AV474" s="866">
        <f>IF($AK474="n/a",1.03*AU474,IF($AK474&lt;0,1.01*AU474,IF($AK474&gt;10,1.1*AU474,(1+$AK474/100)*AU474)))</f>
        <v>3.2546953016332596</v>
      </c>
      <c r="AW474" s="856">
        <f>SUM(AR474:AV474)</f>
        <v>15.977615126994802</v>
      </c>
      <c r="AX474" s="873">
        <f>AW474/I474*100</f>
        <v>34.613550968359625</v>
      </c>
      <c r="AY474" s="1081">
        <v>0.9</v>
      </c>
      <c r="AZ474" s="869">
        <v>12.86</v>
      </c>
      <c r="BA474" s="869">
        <v>-29.73</v>
      </c>
      <c r="BB474" s="869">
        <v>-0.75</v>
      </c>
      <c r="BC474" s="869">
        <v>-13.8</v>
      </c>
      <c r="BD474" s="1033"/>
      <c r="BE474" s="700">
        <v>2011</v>
      </c>
      <c r="BF474" s="1013">
        <f>IF(BE474&gt;2008,0,IF(BE474&gt;2001,1,IF(BE474&gt;1990,2,IF(BE474&gt;1980,3,IF(BE474&gt;1973,4,IF(BE474&gt;1970,5,IF(BE474&gt;1960,6,IF(BE474&gt;1958,7,IF(BE474&gt;1953,8,9)))))))))</f>
        <v>0</v>
      </c>
      <c r="BG474" s="931">
        <v>0.89999999999999991</v>
      </c>
    </row>
    <row r="475" spans="1:59" ht="11.25" customHeight="1" x14ac:dyDescent="0.2">
      <c r="A475" s="976" t="s">
        <v>1444</v>
      </c>
      <c r="B475" s="988" t="s">
        <v>1445</v>
      </c>
      <c r="C475" s="1070" t="s">
        <v>108</v>
      </c>
      <c r="D475" s="1070" t="s">
        <v>4397</v>
      </c>
      <c r="E475" s="828">
        <v>8</v>
      </c>
      <c r="F475" s="1148">
        <v>537</v>
      </c>
      <c r="G475" s="1273" t="s">
        <v>106</v>
      </c>
      <c r="H475" s="1273" t="s">
        <v>106</v>
      </c>
      <c r="I475" s="987">
        <v>36.869999999999997</v>
      </c>
      <c r="J475" s="738">
        <f>(M475/I475)*100</f>
        <v>6.3466232709519943</v>
      </c>
      <c r="K475" s="990">
        <v>0.19500000000000001</v>
      </c>
      <c r="L475" s="1000">
        <v>12</v>
      </c>
      <c r="M475" s="729">
        <f>K475*L475</f>
        <v>2.34</v>
      </c>
      <c r="N475" s="983" t="s">
        <v>1060</v>
      </c>
      <c r="O475" s="831">
        <v>0.19</v>
      </c>
      <c r="P475" s="973">
        <v>43362</v>
      </c>
      <c r="Q475" s="973">
        <v>43388</v>
      </c>
      <c r="R475" s="729">
        <f>(K475-O475)/O475*100</f>
        <v>2.6315789473684235</v>
      </c>
      <c r="S475" s="795">
        <f>IF(INDEX(Historical!$D$7:$D$1442,MATCH(B475,Historical!$B$7:$B$1449,0))=0,"n/a",(INDEX(Historical!$C$7:$C$1442,MATCH(B475,Historical!$B$7:$B$1449,0))/INDEX(Historical!$D$7:$D$1442,MATCH(B475,Historical!$B$7:$B$1449,0))-1)*100)</f>
        <v>2.6845637583892357</v>
      </c>
      <c r="T475" s="795">
        <f>IF(INDEX(Historical!$F$7:$F$1442,MATCH(B475,Historical!$B$7:$B$1449,0))=0,"n/a",((INDEX(Historical!$C$7:$C$1442,MATCH(B475,Historical!$B$7:$B$1449,0))/INDEX(Historical!$F$7:$F$1442,MATCH(B475,Historical!$B$7:$B$1449,0)))^(1/3)-1)*100)</f>
        <v>3.004088908500635</v>
      </c>
      <c r="U475" s="795">
        <f>IF(INDEX(Historical!$H$7:$H$1442,MATCH(B475,Historical!$B$7:$B$1449,0))=0,"n/a",((INDEX(Historical!$C$7:$C$1442,MATCH(B475,Historical!$B$7:$B$1449,0))/INDEX(Historical!$H$7:$H$1442,MATCH(B475,Historical!$B$7:$B$1449,0)))^(1/5)-1)*100)</f>
        <v>4.2927091778163895</v>
      </c>
      <c r="V475" s="795">
        <f>IF(INDEX(Historical!$O$7:$O$1442,MATCH(B475,Historical!$B$7:$B$1449,0))=0,"n/a",((INDEX(Historical!$C$7:$C$1442,MATCH(B475,Historical!$B$7:$B$1449,0))/INDEX(Historical!$O$7:$O$1442,MATCH(B475,Historical!$B$7:$B$1449,0)))^(1/10)-1)*100)</f>
        <v>4.8809910694839642</v>
      </c>
      <c r="W475" s="796">
        <f>IF(OR(U475&lt;=0,U475="n/a",V475&lt;=0,V475="n/a"),"n/a",U475/V475)</f>
        <v>0.87947490923605198</v>
      </c>
      <c r="X475" s="797" t="str">
        <f>IF(OR(AJ475&lt;=0,AJ475="n/a",U475&lt;=0,U475="n/a"),"n/a",U475/AJ475)</f>
        <v>n/a</v>
      </c>
      <c r="Y475" s="989"/>
      <c r="Z475" s="738">
        <f>IF(OR(AC475&lt;0.01,AC475="n/a"),"n/a",M475/AC475*100)</f>
        <v>64.109589041095887</v>
      </c>
      <c r="AA475" s="999">
        <f>IF(OR(AC475&lt;0.01,AC475="n/a"),"n/a",I475/AC475)</f>
        <v>10.101369863013698</v>
      </c>
      <c r="AB475" s="1000">
        <v>12</v>
      </c>
      <c r="AC475" s="978">
        <v>3.65</v>
      </c>
      <c r="AD475" s="978">
        <v>1.44</v>
      </c>
      <c r="AE475" s="978">
        <v>9.76</v>
      </c>
      <c r="AF475" s="978">
        <v>1.49</v>
      </c>
      <c r="AG475" s="978">
        <v>15.4</v>
      </c>
      <c r="AH475" s="978">
        <v>10.9</v>
      </c>
      <c r="AI475" s="978">
        <v>2.08</v>
      </c>
      <c r="AJ475" s="978">
        <v>-3.5000000000000004</v>
      </c>
      <c r="AK475" s="978">
        <v>7.0000000000000009</v>
      </c>
      <c r="AL475" s="991">
        <v>2240</v>
      </c>
      <c r="AM475" s="985">
        <v>5</v>
      </c>
      <c r="AN475" s="978">
        <v>0.63</v>
      </c>
      <c r="AO475" s="838">
        <f>IF(U475="n/a","n/a",IF(AA475&lt;0,"n/a",IF(AA475="n/a","n/a",J475+U475-AA475)))</f>
        <v>0.53796258575468592</v>
      </c>
      <c r="AP475" s="839">
        <f>IF(U475="n/a","n/a",J475+U475)</f>
        <v>10.639332448768384</v>
      </c>
      <c r="AQ475" s="1001">
        <f>IF(OR(AC475&lt;0.01,AF475="n/a"),"n/a",(I475/SQRT(22.5*AC475*(I475/AF475))-1)*100)</f>
        <v>-18.211543612967507</v>
      </c>
      <c r="AR475" s="738">
        <f>INDEX(Historical!$C$7:$C$1442,MATCH(B475,Historical!$B$7:$B$1449,0))*IF(AH475="n/a",1.03,IF(AH475&lt;0,1.01,IF(AH475&gt;10,1.1,(1+AH475/100))))</f>
        <v>2.5245000000000002</v>
      </c>
      <c r="AS475" s="999">
        <f>IF($AI475="n/a",1.03*AR475,IF($AI475&lt;0,1.01*AR475,IF($AI475&gt;10,1.1*AR475,(1+$AI475/100)*AR475)))</f>
        <v>2.5770096000000002</v>
      </c>
      <c r="AT475" s="999">
        <f>IF($AK475="n/a",1.03*AS475,IF($AK475&lt;0,1.01*AS475,IF($AK475&gt;10,1.1*AS475,(1+$AK475/100)*AS475)))</f>
        <v>2.7574002720000004</v>
      </c>
      <c r="AU475" s="999">
        <f>IF($AK475="n/a",1.03*AT475,IF($AK475&lt;0,1.01*AT475,IF($AK475&gt;10,1.1*AT475,(1+$AK475/100)*AT475)))</f>
        <v>2.9504182910400005</v>
      </c>
      <c r="AV475" s="999">
        <f>IF($AK475="n/a",1.03*AU475,IF($AK475&lt;0,1.01*AU475,IF($AK475&gt;10,1.1*AU475,(1+$AK475/100)*AU475)))</f>
        <v>3.1569475714128008</v>
      </c>
      <c r="AW475" s="738">
        <f>SUM(AR475:AV475)</f>
        <v>13.9662757344528</v>
      </c>
      <c r="AX475" s="846">
        <f>AW475/I475*100</f>
        <v>37.879782301200983</v>
      </c>
      <c r="AY475" s="1080">
        <v>0.96</v>
      </c>
      <c r="AZ475" s="985">
        <v>15.4</v>
      </c>
      <c r="BA475" s="985">
        <v>-8.9</v>
      </c>
      <c r="BB475" s="985">
        <v>1.35</v>
      </c>
      <c r="BC475" s="985">
        <v>-2.5499999999999998</v>
      </c>
      <c r="BE475" s="700">
        <v>2011</v>
      </c>
      <c r="BF475" s="1013">
        <f>IF(BE475&gt;2008,0,IF(BE475&gt;2001,1,IF(BE475&gt;1990,2,IF(BE475&gt;1980,3,IF(BE475&gt;1973,4,IF(BE475&gt;1970,5,IF(BE475&gt;1960,6,IF(BE475&gt;1958,7,IF(BE475&gt;1953,8,9)))))))))</f>
        <v>0</v>
      </c>
      <c r="BG475" s="995">
        <v>9.1</v>
      </c>
    </row>
    <row r="476" spans="1:59" ht="11.25" customHeight="1" x14ac:dyDescent="0.2">
      <c r="A476" s="984" t="s">
        <v>1452</v>
      </c>
      <c r="B476" s="988" t="s">
        <v>1453</v>
      </c>
      <c r="C476" s="1070" t="s">
        <v>112</v>
      </c>
      <c r="D476" s="1070" t="s">
        <v>4424</v>
      </c>
      <c r="E476" s="828">
        <v>8</v>
      </c>
      <c r="F476" s="1148">
        <v>506</v>
      </c>
      <c r="G476" s="1273" t="s">
        <v>106</v>
      </c>
      <c r="H476" s="1273" t="s">
        <v>106</v>
      </c>
      <c r="I476" s="987">
        <v>79.03</v>
      </c>
      <c r="J476" s="738">
        <f>(M476/I476)*100</f>
        <v>2.5559913956725291</v>
      </c>
      <c r="K476" s="990">
        <v>1.01</v>
      </c>
      <c r="L476" s="1000">
        <v>2</v>
      </c>
      <c r="M476" s="729">
        <f>K476*L476</f>
        <v>2.02</v>
      </c>
      <c r="N476" s="983" t="s">
        <v>1366</v>
      </c>
      <c r="O476" s="831">
        <v>0.93</v>
      </c>
      <c r="P476" s="973">
        <v>43251</v>
      </c>
      <c r="Q476" s="973">
        <v>43266</v>
      </c>
      <c r="R476" s="729">
        <f>(K476-O476)/O476*100</f>
        <v>8.6021505376344045</v>
      </c>
      <c r="S476" s="795">
        <f>IF(INDEX(Historical!$D$7:$D$1442,MATCH(B476,Historical!$B$7:$B$1449,0))=0,"n/a",(INDEX(Historical!$C$7:$C$1442,MATCH(B476,Historical!$B$7:$B$1449,0))/INDEX(Historical!$D$7:$D$1442,MATCH(B476,Historical!$B$7:$B$1449,0))-1)*100)</f>
        <v>8.602150537634401</v>
      </c>
      <c r="T476" s="795">
        <f>IF(INDEX(Historical!$F$7:$F$1442,MATCH(B476,Historical!$B$7:$B$1449,0))=0,"n/a",((INDEX(Historical!$C$7:$C$1442,MATCH(B476,Historical!$B$7:$B$1449,0))/INDEX(Historical!$F$7:$F$1442,MATCH(B476,Historical!$B$7:$B$1449,0)))^(1/3)-1)*100)</f>
        <v>8.0796166472541397</v>
      </c>
      <c r="U476" s="795">
        <f>IF(INDEX(Historical!$H$7:$H$1442,MATCH(B476,Historical!$B$7:$B$1449,0))=0,"n/a",((INDEX(Historical!$C$7:$C$1442,MATCH(B476,Historical!$B$7:$B$1449,0))/INDEX(Historical!$H$7:$H$1442,MATCH(B476,Historical!$B$7:$B$1449,0)))^(1/5)-1)*100)</f>
        <v>17.034177796511329</v>
      </c>
      <c r="V476" s="795">
        <f>IF(INDEX(Historical!$O$7:$O$1442,MATCH(B476,Historical!$B$7:$B$1449,0))=0,"n/a",((INDEX(Historical!$C$7:$C$1442,MATCH(B476,Historical!$B$7:$B$1449,0))/INDEX(Historical!$O$7:$O$1442,MATCH(B476,Historical!$B$7:$B$1449,0)))^(1/10)-1)*100)</f>
        <v>10.563547528018757</v>
      </c>
      <c r="W476" s="796">
        <f>IF(OR(U476&lt;=0,U476="n/a",V476&lt;=0,V476="n/a"),"n/a",U476/V476)</f>
        <v>1.6125433005654464</v>
      </c>
      <c r="X476" s="797">
        <f>IF(OR(AJ476&lt;=0,AJ476="n/a",U476&lt;=0,U476="n/a"),"n/a",U476/AJ476)</f>
        <v>0.74711306125049692</v>
      </c>
      <c r="Y476" s="989"/>
      <c r="Z476" s="738">
        <f>IF(OR(AC476&lt;0.01,AC476="n/a"),"n/a",M476/AC476*100)</f>
        <v>24.876847290640399</v>
      </c>
      <c r="AA476" s="999">
        <f>IF(OR(AC476&lt;0.01,AC476="n/a"),"n/a",I476/AC476)</f>
        <v>9.7327586206896566</v>
      </c>
      <c r="AB476" s="1000">
        <v>12</v>
      </c>
      <c r="AC476" s="978">
        <v>8.1199999999999992</v>
      </c>
      <c r="AD476" s="978">
        <v>1.79</v>
      </c>
      <c r="AE476" s="978">
        <v>0.23</v>
      </c>
      <c r="AF476" s="978">
        <v>1.87</v>
      </c>
      <c r="AG476" s="978">
        <v>22.1</v>
      </c>
      <c r="AH476" s="978">
        <v>10</v>
      </c>
      <c r="AI476" s="978">
        <v>-5.66</v>
      </c>
      <c r="AJ476" s="978">
        <v>22.8</v>
      </c>
      <c r="AK476" s="978">
        <v>5.45</v>
      </c>
      <c r="AL476" s="991">
        <v>5100</v>
      </c>
      <c r="AM476" s="985">
        <v>0.2</v>
      </c>
      <c r="AN476" s="978">
        <v>0.4</v>
      </c>
      <c r="AO476" s="838">
        <f>IF(U476="n/a","n/a",IF(AA476&lt;0,"n/a",IF(AA476="n/a","n/a",J476+U476-AA476)))</f>
        <v>9.8574105714942011</v>
      </c>
      <c r="AP476" s="839">
        <f>IF(U476="n/a","n/a",J476+U476)</f>
        <v>19.590169192183858</v>
      </c>
      <c r="AQ476" s="1001">
        <f>IF(OR(AC476&lt;0.01,AF476="n/a"),"n/a",(I476/SQRT(22.5*AC476*(I476/AF476))-1)*100)</f>
        <v>-10.061110572691501</v>
      </c>
      <c r="AR476" s="738">
        <f>INDEX(Historical!$C$7:$C$1442,MATCH(B476,Historical!$B$7:$B$1449,0))*IF(AH476="n/a",1.03,IF(AH476&lt;0,1.01,IF(AH476&gt;10,1.1,(1+AH476/100))))</f>
        <v>2.2220000000000004</v>
      </c>
      <c r="AS476" s="999">
        <f>IF($AI476="n/a",1.03*AR476,IF($AI476&lt;0,1.01*AR476,IF($AI476&gt;10,1.1*AR476,(1+$AI476/100)*AR476)))</f>
        <v>2.2442200000000003</v>
      </c>
      <c r="AT476" s="999">
        <f>IF($AK476="n/a",1.03*AS476,IF($AK476&lt;0,1.01*AS476,IF($AK476&gt;10,1.1*AS476,(1+$AK476/100)*AS476)))</f>
        <v>2.3665299900000005</v>
      </c>
      <c r="AU476" s="999">
        <f>IF($AK476="n/a",1.03*AT476,IF($AK476&lt;0,1.01*AT476,IF($AK476&gt;10,1.1*AT476,(1+$AK476/100)*AT476)))</f>
        <v>2.4955058744550005</v>
      </c>
      <c r="AV476" s="999">
        <f>IF($AK476="n/a",1.03*AU476,IF($AK476&lt;0,1.01*AU476,IF($AK476&gt;10,1.1*AU476,(1+$AK476/100)*AU476)))</f>
        <v>2.6315109446127982</v>
      </c>
      <c r="AW476" s="738">
        <f>SUM(AR476:AV476)</f>
        <v>11.959766809067801</v>
      </c>
      <c r="AX476" s="846">
        <f>AW476/I476*100</f>
        <v>15.133198543676832</v>
      </c>
      <c r="AY476" s="1080">
        <v>1.35</v>
      </c>
      <c r="AZ476" s="985">
        <v>28.360000000000003</v>
      </c>
      <c r="BA476" s="985">
        <v>-41.04</v>
      </c>
      <c r="BB476" s="985">
        <v>9.32</v>
      </c>
      <c r="BC476" s="985">
        <v>-6.78</v>
      </c>
      <c r="BE476" s="700">
        <v>2011</v>
      </c>
      <c r="BF476" s="1013">
        <f>IF(BE476&gt;2008,0,IF(BE476&gt;2001,1,IF(BE476&gt;1990,2,IF(BE476&gt;1980,3,IF(BE476&gt;1973,4,IF(BE476&gt;1970,5,IF(BE476&gt;1960,6,IF(BE476&gt;1958,7,IF(BE476&gt;1953,8,9)))))))))</f>
        <v>0</v>
      </c>
      <c r="BG476" s="995">
        <v>7.0000000000000009</v>
      </c>
    </row>
    <row r="477" spans="1:59" ht="11.25" customHeight="1" x14ac:dyDescent="0.2">
      <c r="A477" s="799" t="s">
        <v>1458</v>
      </c>
      <c r="B477" s="988" t="s">
        <v>1459</v>
      </c>
      <c r="C477" s="1070" t="s">
        <v>247</v>
      </c>
      <c r="D477" s="1070" t="s">
        <v>4415</v>
      </c>
      <c r="E477" s="828">
        <v>9</v>
      </c>
      <c r="F477" s="1148">
        <v>378</v>
      </c>
      <c r="G477" s="1148" t="s">
        <v>115</v>
      </c>
      <c r="H477" s="1148" t="s">
        <v>115</v>
      </c>
      <c r="I477" s="987">
        <v>114.53</v>
      </c>
      <c r="J477" s="738">
        <f>(M477/I477)*100</f>
        <v>1.4319392298960971</v>
      </c>
      <c r="K477" s="990">
        <v>0.41</v>
      </c>
      <c r="L477" s="1000">
        <v>4</v>
      </c>
      <c r="M477" s="729">
        <f>K477*L477</f>
        <v>1.64</v>
      </c>
      <c r="N477" s="983" t="s">
        <v>320</v>
      </c>
      <c r="O477" s="831">
        <v>0.33</v>
      </c>
      <c r="P477" s="973">
        <v>43237</v>
      </c>
      <c r="Q477" s="973">
        <v>43280</v>
      </c>
      <c r="R477" s="729">
        <f>(K477-O477)/O477*100</f>
        <v>24.242424242424228</v>
      </c>
      <c r="S477" s="795">
        <f>IF(INDEX(Historical!$D$7:$D$1442,MATCH(B477,Historical!$B$7:$B$1449,0))=0,"n/a",(INDEX(Historical!$C$7:$C$1442,MATCH(B477,Historical!$B$7:$B$1449,0))/INDEX(Historical!$D$7:$D$1442,MATCH(B477,Historical!$B$7:$B$1449,0))-1)*100)</f>
        <v>20.930232558139529</v>
      </c>
      <c r="T477" s="795">
        <f>IF(INDEX(Historical!$F$7:$F$1442,MATCH(B477,Historical!$B$7:$B$1449,0))=0,"n/a",((INDEX(Historical!$C$7:$C$1442,MATCH(B477,Historical!$B$7:$B$1449,0))/INDEX(Historical!$F$7:$F$1442,MATCH(B477,Historical!$B$7:$B$1449,0)))^(1/3)-1)*100)</f>
        <v>17.977810228482973</v>
      </c>
      <c r="U477" s="795">
        <f>IF(INDEX(Historical!$H$7:$H$1442,MATCH(B477,Historical!$B$7:$B$1449,0))=0,"n/a",((INDEX(Historical!$C$7:$C$1442,MATCH(B477,Historical!$B$7:$B$1449,0))/INDEX(Historical!$H$7:$H$1442,MATCH(B477,Historical!$B$7:$B$1449,0)))^(1/5)-1)*100)</f>
        <v>19.505783867609349</v>
      </c>
      <c r="V477" s="795">
        <f>IF(INDEX(Historical!$O$7:$O$1442,MATCH(B477,Historical!$B$7:$B$1449,0))=0,"n/a",((INDEX(Historical!$C$7:$C$1442,MATCH(B477,Historical!$B$7:$B$1449,0))/INDEX(Historical!$O$7:$O$1442,MATCH(B477,Historical!$B$7:$B$1449,0)))^(1/10)-1)*100)</f>
        <v>17.31198333344166</v>
      </c>
      <c r="W477" s="796">
        <f>IF(OR(U477&lt;=0,U477="n/a",V477&lt;=0,V477="n/a"),"n/a",U477/V477)</f>
        <v>1.1267215022053487</v>
      </c>
      <c r="X477" s="797">
        <f>IF(OR(AJ477&lt;=0,AJ477="n/a",U477&lt;=0,U477="n/a"),"n/a",U477/AJ477)</f>
        <v>0.79291804339875394</v>
      </c>
      <c r="Y477" s="766"/>
      <c r="Z477" s="738">
        <f>IF(OR(AC477&lt;0.01,AC477="n/a"),"n/a",M477/AC477*100)</f>
        <v>25.745682888540028</v>
      </c>
      <c r="AA477" s="999">
        <f>IF(OR(AC477&lt;0.01,AC477="n/a"),"n/a",I477/AC477)</f>
        <v>17.979591836734695</v>
      </c>
      <c r="AB477" s="1000">
        <v>12</v>
      </c>
      <c r="AC477" s="978">
        <v>6.37</v>
      </c>
      <c r="AD477" s="978">
        <v>0.97</v>
      </c>
      <c r="AE477" s="978">
        <v>1.81</v>
      </c>
      <c r="AF477" s="978">
        <v>17.09</v>
      </c>
      <c r="AG477" s="978">
        <v>55.000000000000007</v>
      </c>
      <c r="AH477" s="978">
        <v>95.399999999999991</v>
      </c>
      <c r="AI477" s="978">
        <v>3.2300000000000004</v>
      </c>
      <c r="AJ477" s="978">
        <v>24.6</v>
      </c>
      <c r="AK477" s="978">
        <v>18.57</v>
      </c>
      <c r="AL477" s="991">
        <v>38500</v>
      </c>
      <c r="AM477" s="985">
        <v>0.1</v>
      </c>
      <c r="AN477" s="978">
        <v>4.01</v>
      </c>
      <c r="AO477" s="838">
        <f>IF(U477="n/a","n/a",IF(AA477&lt;0,"n/a",IF(AA477="n/a","n/a",J477+U477-AA477)))</f>
        <v>2.9581312607707524</v>
      </c>
      <c r="AP477" s="839">
        <f>IF(U477="n/a","n/a",J477+U477)</f>
        <v>20.937723097505447</v>
      </c>
      <c r="AQ477" s="1001">
        <f>IF(OR(AC477&lt;0.01,AF477="n/a"),"n/a",(I477/SQRT(22.5*AC477*(I477/AF477))-1)*100)</f>
        <v>269.5470046721141</v>
      </c>
      <c r="AR477" s="738">
        <f>INDEX(Historical!$C$7:$C$1442,MATCH(B477,Historical!$B$7:$B$1449,0))*IF(AH477="n/a",1.03,IF(AH477&lt;0,1.01,IF(AH477&gt;10,1.1,(1+AH477/100))))</f>
        <v>1.7160000000000002</v>
      </c>
      <c r="AS477" s="999">
        <f>IF($AI477="n/a",1.03*AR477,IF($AI477&lt;0,1.01*AR477,IF($AI477&gt;10,1.1*AR477,(1+$AI477/100)*AR477)))</f>
        <v>1.7714268000000002</v>
      </c>
      <c r="AT477" s="999">
        <f>IF($AK477="n/a",1.03*AS477,IF($AK477&lt;0,1.01*AS477,IF($AK477&gt;10,1.1*AS477,(1+$AK477/100)*AS477)))</f>
        <v>1.9485694800000004</v>
      </c>
      <c r="AU477" s="999">
        <f>IF($AK477="n/a",1.03*AT477,IF($AK477&lt;0,1.01*AT477,IF($AK477&gt;10,1.1*AT477,(1+$AK477/100)*AT477)))</f>
        <v>2.1434264280000006</v>
      </c>
      <c r="AV477" s="999">
        <f>IF($AK477="n/a",1.03*AU477,IF($AK477&lt;0,1.01*AU477,IF($AK477&gt;10,1.1*AU477,(1+$AK477/100)*AU477)))</f>
        <v>2.3577690708000008</v>
      </c>
      <c r="AW477" s="738">
        <f>SUM(AR477:AV477)</f>
        <v>9.9371917788000026</v>
      </c>
      <c r="AX477" s="846">
        <f>AW477/I477*100</f>
        <v>8.6764967945516478</v>
      </c>
      <c r="AY477" s="1080">
        <v>1.22</v>
      </c>
      <c r="AZ477" s="985">
        <v>13.819999999999999</v>
      </c>
      <c r="BA477" s="985">
        <v>-22.96</v>
      </c>
      <c r="BB477" s="985">
        <v>3.27</v>
      </c>
      <c r="BC477" s="985">
        <v>-7.7399999999999993</v>
      </c>
      <c r="BE477" s="700">
        <v>2010</v>
      </c>
      <c r="BF477" s="1013">
        <f>IF(BE477&gt;2008,0,IF(BE477&gt;2001,1,IF(BE477&gt;1990,2,IF(BE477&gt;1980,3,IF(BE477&gt;1973,4,IF(BE477&gt;1970,5,IF(BE477&gt;1960,6,IF(BE477&gt;1958,7,IF(BE477&gt;1953,8,9)))))))))</f>
        <v>0</v>
      </c>
      <c r="BG477" s="995">
        <v>7.0000000000000009</v>
      </c>
    </row>
    <row r="478" spans="1:59" ht="11.25" customHeight="1" x14ac:dyDescent="0.2">
      <c r="A478" s="994" t="s">
        <v>4319</v>
      </c>
      <c r="B478" s="662" t="s">
        <v>2500</v>
      </c>
      <c r="C478" s="1070" t="s">
        <v>112</v>
      </c>
      <c r="D478" s="1070" t="s">
        <v>1230</v>
      </c>
      <c r="E478" s="828">
        <v>5</v>
      </c>
      <c r="F478" s="1148">
        <v>839</v>
      </c>
      <c r="G478" s="1273" t="s">
        <v>106</v>
      </c>
      <c r="H478" s="1273" t="s">
        <v>106</v>
      </c>
      <c r="I478" s="987">
        <v>32.409999999999997</v>
      </c>
      <c r="J478" s="738">
        <f>(M478/I478)*100</f>
        <v>1.4810243751928418</v>
      </c>
      <c r="K478" s="990">
        <v>0.12</v>
      </c>
      <c r="L478" s="1000">
        <v>4</v>
      </c>
      <c r="M478" s="729">
        <f>K478*L478</f>
        <v>0.48</v>
      </c>
      <c r="N478" s="719" t="s">
        <v>927</v>
      </c>
      <c r="O478" s="831">
        <v>0.105</v>
      </c>
      <c r="P478" s="973">
        <v>43384</v>
      </c>
      <c r="Q478" s="973">
        <v>43417</v>
      </c>
      <c r="R478" s="729">
        <f>(K478-O478)/O478*100</f>
        <v>14.285714285714285</v>
      </c>
      <c r="S478" s="795">
        <f>IF(INDEX(Historical!$D$7:$D$1442,MATCH(B478,Historical!$B$7:$B$1449,0))=0,"n/a",(INDEX(Historical!$C$7:$C$1442,MATCH(B478,Historical!$B$7:$B$1449,0))/INDEX(Historical!$D$7:$D$1442,MATCH(B478,Historical!$B$7:$B$1449,0))-1)*100)</f>
        <v>7.4074074074073959</v>
      </c>
      <c r="T478" s="795">
        <f>IF(INDEX(Historical!$F$7:$F$1442,MATCH(B478,Historical!$B$7:$B$1449,0))=0,"n/a",((INDEX(Historical!$C$7:$C$1442,MATCH(B478,Historical!$B$7:$B$1449,0))/INDEX(Historical!$F$7:$F$1442,MATCH(B478,Historical!$B$7:$B$1449,0)))^(1/3)-1)*100)</f>
        <v>6.0226847710841414</v>
      </c>
      <c r="U478" s="795">
        <f>IF(INDEX(Historical!$H$7:$H$1442,MATCH(B478,Historical!$B$7:$B$1449,0))=0,"n/a",((INDEX(Historical!$C$7:$C$1442,MATCH(B478,Historical!$B$7:$B$1449,0))/INDEX(Historical!$H$7:$H$1442,MATCH(B478,Historical!$B$7:$B$1449,0)))^(1/5)-1)*100)</f>
        <v>7.7143587792743107</v>
      </c>
      <c r="V478" s="795">
        <f>IF(INDEX(Historical!$O$7:$O$1442,MATCH(B478,Historical!$B$7:$B$1449,0))=0,"n/a",((INDEX(Historical!$C$7:$C$1442,MATCH(B478,Historical!$B$7:$B$1449,0))/INDEX(Historical!$O$7:$O$1442,MATCH(B478,Historical!$B$7:$B$1449,0)))^(1/10)-1)*100)</f>
        <v>-7.2669054987885895</v>
      </c>
      <c r="W478" s="796" t="str">
        <f>IF(OR(U478&lt;=0,U478="n/a",V478&lt;=0,V478="n/a"),"n/a",U478/V478)</f>
        <v>n/a</v>
      </c>
      <c r="X478" s="797">
        <f>IF(OR(AJ478&lt;=0,AJ478="n/a",U478&lt;=0,U478="n/a"),"n/a",U478/AJ478)</f>
        <v>0.11886531246955793</v>
      </c>
      <c r="Y478" s="989"/>
      <c r="Z478" s="738">
        <f>IF(OR(AC478&lt;0.01,AC478="n/a"),"n/a",M478/AC478*100)</f>
        <v>24.489795918367346</v>
      </c>
      <c r="AA478" s="999">
        <f>IF(OR(AC478&lt;0.01,AC478="n/a"),"n/a",I478/AC478)</f>
        <v>16.535714285714285</v>
      </c>
      <c r="AB478" s="1000">
        <v>12</v>
      </c>
      <c r="AC478" s="978">
        <v>1.96</v>
      </c>
      <c r="AD478" s="978">
        <v>1.05</v>
      </c>
      <c r="AE478" s="978">
        <v>1.2</v>
      </c>
      <c r="AF478" s="978">
        <v>270.08</v>
      </c>
      <c r="AG478" s="978" t="s">
        <v>137</v>
      </c>
      <c r="AH478" s="978">
        <v>9.3000000000000007</v>
      </c>
      <c r="AI478" s="978">
        <v>12.53</v>
      </c>
      <c r="AJ478" s="978">
        <v>64.900000000000006</v>
      </c>
      <c r="AK478" s="978">
        <v>15.76</v>
      </c>
      <c r="AL478" s="991">
        <v>9850</v>
      </c>
      <c r="AM478" s="985">
        <v>0.5</v>
      </c>
      <c r="AN478" s="978">
        <v>82.58</v>
      </c>
      <c r="AO478" s="838">
        <f>IF(U478="n/a","n/a",IF(AA478&lt;0,"n/a",IF(AA478="n/a","n/a",J478+U478-AA478)))</f>
        <v>-7.3403311312471331</v>
      </c>
      <c r="AP478" s="839">
        <f>IF(U478="n/a","n/a",J478+U478)</f>
        <v>9.1953831544671516</v>
      </c>
      <c r="AQ478" s="1001">
        <f>IF(OR(AC478&lt;0.01,AF478="n/a"),"n/a",(I478/SQRT(22.5*AC478*(I478/AF478))-1)*100)</f>
        <v>1308.8554399915024</v>
      </c>
      <c r="AR478" s="738">
        <f>INDEX(Historical!$C$7:$C$1442,MATCH(B478,Historical!$B$7:$B$1449,0))*IF(AH478="n/a",1.03,IF(AH478&lt;0,1.01,IF(AH478&gt;10,1.1,(1+AH478/100))))</f>
        <v>0.47545499999999996</v>
      </c>
      <c r="AS478" s="999">
        <f>IF($AI478="n/a",1.03*AR478,IF($AI478&lt;0,1.01*AR478,IF($AI478&gt;10,1.1*AR478,(1+$AI478/100)*AR478)))</f>
        <v>0.52300049999999998</v>
      </c>
      <c r="AT478" s="999">
        <f>IF($AK478="n/a",1.03*AS478,IF($AK478&lt;0,1.01*AS478,IF($AK478&gt;10,1.1*AS478,(1+$AK478/100)*AS478)))</f>
        <v>0.57530055000000002</v>
      </c>
      <c r="AU478" s="999">
        <f>IF($AK478="n/a",1.03*AT478,IF($AK478&lt;0,1.01*AT478,IF($AK478&gt;10,1.1*AT478,(1+$AK478/100)*AT478)))</f>
        <v>0.6328306050000001</v>
      </c>
      <c r="AV478" s="999">
        <f>IF($AK478="n/a",1.03*AU478,IF($AK478&lt;0,1.01*AU478,IF($AK478&gt;10,1.1*AU478,(1+$AK478/100)*AU478)))</f>
        <v>0.6961136655000002</v>
      </c>
      <c r="AW478" s="738">
        <f>SUM(AR478:AV478)</f>
        <v>2.9027003205000002</v>
      </c>
      <c r="AX478" s="846">
        <f>AW478/I478*100</f>
        <v>8.9561873511261965</v>
      </c>
      <c r="AY478" s="1080">
        <v>1.44</v>
      </c>
      <c r="AZ478" s="985">
        <v>19.900000000000002</v>
      </c>
      <c r="BA478" s="985">
        <v>-28.110000000000003</v>
      </c>
      <c r="BB478" s="985">
        <v>5.66</v>
      </c>
      <c r="BC478" s="985">
        <v>-8.34</v>
      </c>
      <c r="BE478" s="700">
        <v>2014</v>
      </c>
      <c r="BF478" s="1013">
        <f>IF(BE478&gt;2008,0,IF(BE478&gt;2001,1,IF(BE478&gt;1990,2,IF(BE478&gt;1980,3,IF(BE478&gt;1973,4,IF(BE478&gt;1970,5,IF(BE478&gt;1960,6,IF(BE478&gt;1958,7,IF(BE478&gt;1953,8,9)))))))))</f>
        <v>0</v>
      </c>
      <c r="BG478" s="995">
        <v>11.200000000000001</v>
      </c>
    </row>
    <row r="479" spans="1:59" ht="11.25" customHeight="1" x14ac:dyDescent="0.2">
      <c r="A479" s="976" t="s">
        <v>675</v>
      </c>
      <c r="B479" s="988" t="s">
        <v>676</v>
      </c>
      <c r="C479" s="1070" t="s">
        <v>112</v>
      </c>
      <c r="D479" s="1070" t="s">
        <v>4384</v>
      </c>
      <c r="E479" s="828">
        <v>24</v>
      </c>
      <c r="F479" s="1148">
        <v>140</v>
      </c>
      <c r="G479" s="1273" t="s">
        <v>106</v>
      </c>
      <c r="H479" s="1273" t="s">
        <v>106</v>
      </c>
      <c r="I479" s="978">
        <v>44.49</v>
      </c>
      <c r="J479" s="738">
        <f>(M479/I479)*100</f>
        <v>1.798156889188582</v>
      </c>
      <c r="K479" s="997">
        <v>0.2</v>
      </c>
      <c r="L479" s="1000">
        <v>4</v>
      </c>
      <c r="M479" s="729">
        <f>K479*L479</f>
        <v>0.8</v>
      </c>
      <c r="N479" s="983" t="s">
        <v>143</v>
      </c>
      <c r="O479" s="832">
        <v>0.19</v>
      </c>
      <c r="P479" s="973">
        <v>43427</v>
      </c>
      <c r="Q479" s="973">
        <v>43444</v>
      </c>
      <c r="R479" s="729">
        <f>(K479-O479)/O479*100</f>
        <v>5.2631578947368469</v>
      </c>
      <c r="S479" s="795">
        <f>IF(INDEX(Historical!$D$7:$D$1442,MATCH(B479,Historical!$B$7:$B$1449,0))=0,"n/a",(INDEX(Historical!$C$7:$C$1442,MATCH(B479,Historical!$B$7:$B$1449,0))/INDEX(Historical!$D$7:$D$1442,MATCH(B479,Historical!$B$7:$B$1449,0))-1)*100)</f>
        <v>10.000000000000009</v>
      </c>
      <c r="T479" s="795">
        <f>IF(INDEX(Historical!$F$7:$F$1442,MATCH(B479,Historical!$B$7:$B$1449,0))=0,"n/a",((INDEX(Historical!$C$7:$C$1442,MATCH(B479,Historical!$B$7:$B$1449,0))/INDEX(Historical!$F$7:$F$1442,MATCH(B479,Historical!$B$7:$B$1449,0)))^(1/3)-1)*100)</f>
        <v>12.555223611563671</v>
      </c>
      <c r="U479" s="795">
        <f>IF(INDEX(Historical!$H$7:$H$1442,MATCH(B479,Historical!$B$7:$B$1449,0))=0,"n/a",((INDEX(Historical!$C$7:$C$1442,MATCH(B479,Historical!$B$7:$B$1449,0))/INDEX(Historical!$H$7:$H$1442,MATCH(B479,Historical!$B$7:$B$1449,0)))^(1/5)-1)*100)</f>
        <v>13.433510763534517</v>
      </c>
      <c r="V479" s="795">
        <f>IF(INDEX(Historical!$O$7:$O$1442,MATCH(B479,Historical!$B$7:$B$1449,0))=0,"n/a",((INDEX(Historical!$C$7:$C$1442,MATCH(B479,Historical!$B$7:$B$1449,0))/INDEX(Historical!$O$7:$O$1442,MATCH(B479,Historical!$B$7:$B$1449,0)))^(1/10)-1)*100)</f>
        <v>12.132747661084519</v>
      </c>
      <c r="W479" s="796">
        <f>IF(OR(U479&lt;=0,U479="n/a",V479&lt;=0,V479="n/a"),"n/a",U479/V479)</f>
        <v>1.1072109252401385</v>
      </c>
      <c r="X479" s="797">
        <f>IF(OR(AJ479&lt;=0,AJ479="n/a",U479&lt;=0,U479="n/a"),"n/a",U479/AJ479)</f>
        <v>2.8581937794754291</v>
      </c>
      <c r="Y479" s="988"/>
      <c r="Z479" s="738">
        <f>IF(OR(AC479&lt;0.01,AC479="n/a"),"n/a",M479/AC479*100)</f>
        <v>32.653061224489797</v>
      </c>
      <c r="AA479" s="999">
        <f>IF(OR(AC479&lt;0.01,AC479="n/a"),"n/a",I479/AC479)</f>
        <v>18.159183673469386</v>
      </c>
      <c r="AB479" s="1000">
        <v>9</v>
      </c>
      <c r="AC479" s="978">
        <v>2.4500000000000002</v>
      </c>
      <c r="AD479" s="978" t="s">
        <v>137</v>
      </c>
      <c r="AE479" s="978">
        <v>0.87</v>
      </c>
      <c r="AF479" s="978">
        <v>1.62</v>
      </c>
      <c r="AG479" s="978">
        <v>12.7</v>
      </c>
      <c r="AH479" s="978">
        <v>7.5</v>
      </c>
      <c r="AI479" s="978">
        <v>8.19</v>
      </c>
      <c r="AJ479" s="978">
        <v>4.7</v>
      </c>
      <c r="AK479" s="978">
        <v>-10</v>
      </c>
      <c r="AL479" s="991">
        <v>1390</v>
      </c>
      <c r="AM479" s="985">
        <v>2.5</v>
      </c>
      <c r="AN479" s="978">
        <v>1.1100000000000001</v>
      </c>
      <c r="AO479" s="838">
        <f>IF(U479="n/a","n/a",IF(AA479&lt;0,"n/a",IF(AA479="n/a","n/a",J479+U479-AA479)))</f>
        <v>-2.9275160207462854</v>
      </c>
      <c r="AP479" s="839">
        <f>IF(U479="n/a","n/a",J479+U479)</f>
        <v>15.2316676527231</v>
      </c>
      <c r="AQ479" s="1001">
        <f>IF(OR(AC479&lt;0.01,AF479="n/a"),"n/a",(I479/SQRT(22.5*AC479*(I479/AF479))-1)*100)</f>
        <v>14.344270713044294</v>
      </c>
      <c r="AR479" s="738">
        <f>INDEX(Historical!$C$7:$C$1442,MATCH(B479,Historical!$B$7:$B$1449,0))*IF(AH479="n/a",1.03,IF(AH479&lt;0,1.01,IF(AH479&gt;10,1.1,(1+AH479/100))))</f>
        <v>0.82774999999999999</v>
      </c>
      <c r="AS479" s="999">
        <f>IF($AI479="n/a",1.03*AR479,IF($AI479&lt;0,1.01*AR479,IF($AI479&gt;10,1.1*AR479,(1+$AI479/100)*AR479)))</f>
        <v>0.89554272500000009</v>
      </c>
      <c r="AT479" s="999">
        <f>IF($AK479="n/a",1.03*AS479,IF($AK479&lt;0,1.01*AS479,IF($AK479&gt;10,1.1*AS479,(1+$AK479/100)*AS479)))</f>
        <v>0.90449815225000008</v>
      </c>
      <c r="AU479" s="999">
        <f>IF($AK479="n/a",1.03*AT479,IF($AK479&lt;0,1.01*AT479,IF($AK479&gt;10,1.1*AT479,(1+$AK479/100)*AT479)))</f>
        <v>0.91354313377250007</v>
      </c>
      <c r="AV479" s="999">
        <f>IF($AK479="n/a",1.03*AU479,IF($AK479&lt;0,1.01*AU479,IF($AK479&gt;10,1.1*AU479,(1+$AK479/100)*AU479)))</f>
        <v>0.92267856511022506</v>
      </c>
      <c r="AW479" s="738">
        <f>SUM(AR479:AV479)</f>
        <v>4.464012576132725</v>
      </c>
      <c r="AX479" s="846">
        <f>AW479/I479*100</f>
        <v>10.033743708996909</v>
      </c>
      <c r="AY479" s="1080">
        <v>1.1000000000000001</v>
      </c>
      <c r="AZ479" s="985">
        <v>17.98</v>
      </c>
      <c r="BA479" s="985">
        <v>-27.36</v>
      </c>
      <c r="BB479" s="985">
        <v>6.02</v>
      </c>
      <c r="BC479" s="985">
        <v>-9.7199999999999989</v>
      </c>
      <c r="BE479" s="700">
        <v>1996</v>
      </c>
      <c r="BF479" s="1013">
        <f>IF(BE479&gt;2008,0,IF(BE479&gt;2001,1,IF(BE479&gt;1990,2,IF(BE479&gt;1980,3,IF(BE479&gt;1973,4,IF(BE479&gt;1970,5,IF(BE479&gt;1960,6,IF(BE479&gt;1958,7,IF(BE479&gt;1953,8,9)))))))))</f>
        <v>2</v>
      </c>
      <c r="BG479" s="995">
        <v>4.5</v>
      </c>
    </row>
    <row r="480" spans="1:59" ht="11.25" customHeight="1" x14ac:dyDescent="0.2">
      <c r="A480" s="798" t="s">
        <v>3886</v>
      </c>
      <c r="B480" s="890" t="s">
        <v>3887</v>
      </c>
      <c r="C480" s="1070" t="s">
        <v>112</v>
      </c>
      <c r="D480" s="1070" t="s">
        <v>4432</v>
      </c>
      <c r="E480" s="828">
        <v>7</v>
      </c>
      <c r="F480" s="1148">
        <v>622</v>
      </c>
      <c r="G480" s="1273" t="s">
        <v>106</v>
      </c>
      <c r="H480" s="1273" t="s">
        <v>106</v>
      </c>
      <c r="I480" s="996">
        <v>33.51</v>
      </c>
      <c r="J480" s="738">
        <f>(M480/I480)*100</f>
        <v>2.5067144136078783</v>
      </c>
      <c r="K480" s="976">
        <v>0.21</v>
      </c>
      <c r="L480" s="1273">
        <v>4</v>
      </c>
      <c r="M480" s="729">
        <f>K480*L480</f>
        <v>0.84</v>
      </c>
      <c r="N480" s="1273" t="s">
        <v>4230</v>
      </c>
      <c r="O480" s="676">
        <v>0.2</v>
      </c>
      <c r="P480" s="718">
        <v>43313</v>
      </c>
      <c r="Q480" s="718">
        <v>43349</v>
      </c>
      <c r="R480" s="729">
        <f>(K480-O480)/O480*100</f>
        <v>4.9999999999999902</v>
      </c>
      <c r="S480" s="795">
        <f>IF(INDEX(Historical!$D$7:$D$1442,MATCH(B480,Historical!$B$7:$B$1449,0))=0,"n/a",(INDEX(Historical!$C$7:$C$1442,MATCH(B480,Historical!$B$7:$B$1449,0))/INDEX(Historical!$D$7:$D$1442,MATCH(B480,Historical!$B$7:$B$1449,0))-1)*100)</f>
        <v>5.12820512820511</v>
      </c>
      <c r="T480" s="795">
        <f>IF(INDEX(Historical!$F$7:$F$1442,MATCH(B480,Historical!$B$7:$B$1449,0))=0,"n/a",((INDEX(Historical!$C$7:$C$1442,MATCH(B480,Historical!$B$7:$B$1449,0))/INDEX(Historical!$F$7:$F$1442,MATCH(B480,Historical!$B$7:$B$1449,0)))^(1/3)-1)*100)</f>
        <v>5.4156936422339763</v>
      </c>
      <c r="U480" s="795">
        <f>IF(INDEX(Historical!$H$7:$H$1442,MATCH(B480,Historical!$B$7:$B$1449,0))=0,"n/a",((INDEX(Historical!$C$7:$C$1442,MATCH(B480,Historical!$B$7:$B$1449,0))/INDEX(Historical!$H$7:$H$1442,MATCH(B480,Historical!$B$7:$B$1449,0)))^(1/5)-1)*100)</f>
        <v>5.7509877630735673</v>
      </c>
      <c r="V480" s="795" t="str">
        <f>IF(INDEX(Historical!$O$7:$O$1442,MATCH(B480,Historical!$B$7:$B$1449,0))=0,"n/a",((INDEX(Historical!$C$7:$C$1442,MATCH(B480,Historical!$B$7:$B$1449,0))/INDEX(Historical!$O$7:$O$1442,MATCH(B480,Historical!$B$7:$B$1449,0)))^(1/10)-1)*100)</f>
        <v>n/a</v>
      </c>
      <c r="W480" s="796" t="str">
        <f>IF(OR(U480&lt;=0,U480="n/a",V480&lt;=0,V480="n/a"),"n/a",U480/V480)</f>
        <v>n/a</v>
      </c>
      <c r="X480" s="797">
        <f>IF(OR(AJ480&lt;=0,AJ480="n/a",U480&lt;=0,U480="n/a"),"n/a",U480/AJ480)</f>
        <v>0.72797313456627433</v>
      </c>
      <c r="Y480" s="739"/>
      <c r="Z480" s="738">
        <f>IF(OR(AC480&lt;0.01,AC480="n/a"),"n/a",M480/AC480*100)</f>
        <v>36.05150214592274</v>
      </c>
      <c r="AA480" s="999">
        <f>IF(OR(AC480&lt;0.01,AC480="n/a"),"n/a",I480/AC480)</f>
        <v>14.381974248927037</v>
      </c>
      <c r="AB480" s="1000">
        <v>12</v>
      </c>
      <c r="AC480" s="995">
        <v>2.33</v>
      </c>
      <c r="AD480" s="995">
        <v>0.96</v>
      </c>
      <c r="AE480" s="978">
        <v>0.66</v>
      </c>
      <c r="AF480" s="978">
        <v>1.92</v>
      </c>
      <c r="AG480" s="978">
        <v>36.4</v>
      </c>
      <c r="AH480" s="978">
        <v>-3.6999999999999997</v>
      </c>
      <c r="AI480" s="978">
        <v>-0.48</v>
      </c>
      <c r="AJ480" s="775">
        <v>7.9</v>
      </c>
      <c r="AK480" s="775">
        <v>15</v>
      </c>
      <c r="AL480" s="995">
        <v>1430</v>
      </c>
      <c r="AM480" s="995">
        <v>0.3</v>
      </c>
      <c r="AN480" s="995">
        <v>1.22</v>
      </c>
      <c r="AO480" s="838">
        <f>IF(U480="n/a","n/a",IF(AA480&lt;0,"n/a",IF(AA480="n/a","n/a",J480+U480-AA480)))</f>
        <v>-6.1242720722455921</v>
      </c>
      <c r="AP480" s="839">
        <f>IF(U480="n/a","n/a",J480+U480)</f>
        <v>8.2577021766814447</v>
      </c>
      <c r="AQ480" s="1001">
        <f>IF(OR(AC480&lt;0.01,AF480="n/a"),"n/a",(I480/SQRT(22.5*AC480*(I480/AF480))-1)*100)</f>
        <v>10.781848809952033</v>
      </c>
      <c r="AR480" s="738">
        <f>INDEX(Historical!$C$7:$C$1442,MATCH(B480,Historical!$B$7:$B$1449,0))*IF(AH480="n/a",1.03,IF(AH480&lt;0,1.01,IF(AH480&gt;10,1.1,(1+AH480/100))))</f>
        <v>0.82819999999999994</v>
      </c>
      <c r="AS480" s="999">
        <f>IF($AI480="n/a",1.03*AR480,IF($AI480&lt;0,1.01*AR480,IF($AI480&gt;10,1.1*AR480,(1+$AI480/100)*AR480)))</f>
        <v>0.83648199999999995</v>
      </c>
      <c r="AT480" s="999">
        <f>IF($AK480="n/a",1.03*AS480,IF($AK480&lt;0,1.01*AS480,IF($AK480&gt;10,1.1*AS480,(1+$AK480/100)*AS480)))</f>
        <v>0.92013020000000001</v>
      </c>
      <c r="AU480" s="999">
        <f>IF($AK480="n/a",1.03*AT480,IF($AK480&lt;0,1.01*AT480,IF($AK480&gt;10,1.1*AT480,(1+$AK480/100)*AT480)))</f>
        <v>1.01214322</v>
      </c>
      <c r="AV480" s="999">
        <f>IF($AK480="n/a",1.03*AU480,IF($AK480&lt;0,1.01*AU480,IF($AK480&gt;10,1.1*AU480,(1+$AK480/100)*AU480)))</f>
        <v>1.1133575420000001</v>
      </c>
      <c r="AW480" s="738">
        <f>SUM(AR480:AV480)</f>
        <v>4.7103129619999997</v>
      </c>
      <c r="AX480" s="846">
        <f>AW480/I480*100</f>
        <v>14.056439755296926</v>
      </c>
      <c r="AY480" s="824">
        <v>1.49</v>
      </c>
      <c r="AZ480" s="978">
        <v>20.84</v>
      </c>
      <c r="BA480" s="978">
        <v>-20.14</v>
      </c>
      <c r="BB480" s="978">
        <v>-4.3999999999999995</v>
      </c>
      <c r="BC480" s="978">
        <v>-6.49</v>
      </c>
      <c r="BE480" s="700">
        <v>2012</v>
      </c>
      <c r="BF480" s="1013">
        <f>IF(BE480&gt;2008,0,IF(BE480&gt;2001,1,IF(BE480&gt;1990,2,IF(BE480&gt;1980,3,IF(BE480&gt;1973,4,IF(BE480&gt;1970,5,IF(BE480&gt;1960,6,IF(BE480&gt;1958,7,IF(BE480&gt;1953,8,9)))))))))</f>
        <v>0</v>
      </c>
      <c r="BG480" s="995">
        <v>10.9</v>
      </c>
    </row>
    <row r="481" spans="1:59" ht="11.25" customHeight="1" x14ac:dyDescent="0.2">
      <c r="A481" s="984" t="s">
        <v>1466</v>
      </c>
      <c r="B481" s="988" t="s">
        <v>1467</v>
      </c>
      <c r="C481" s="1070" t="s">
        <v>108</v>
      </c>
      <c r="D481" s="1070" t="s">
        <v>4401</v>
      </c>
      <c r="E481" s="828">
        <v>7</v>
      </c>
      <c r="F481" s="1148">
        <v>591</v>
      </c>
      <c r="G481" s="1148" t="s">
        <v>106</v>
      </c>
      <c r="H481" s="1148" t="s">
        <v>106</v>
      </c>
      <c r="I481" s="987">
        <v>44.38</v>
      </c>
      <c r="J481" s="738">
        <f>(M481/I481)*100</f>
        <v>2.1631365479945921</v>
      </c>
      <c r="K481" s="990">
        <v>0.24</v>
      </c>
      <c r="L481" s="1000">
        <v>4</v>
      </c>
      <c r="M481" s="729">
        <f>K481*L481</f>
        <v>0.96</v>
      </c>
      <c r="N481" s="983" t="s">
        <v>320</v>
      </c>
      <c r="O481" s="831">
        <v>0.21</v>
      </c>
      <c r="P481" s="694">
        <v>43173</v>
      </c>
      <c r="Q481" s="694">
        <v>43189</v>
      </c>
      <c r="R481" s="729">
        <f>(K481-O481)/O481*100</f>
        <v>14.285714285714285</v>
      </c>
      <c r="S481" s="795">
        <f>IF(INDEX(Historical!$D$7:$D$1442,MATCH(B481,Historical!$B$7:$B$1449,0))=0,"n/a",(INDEX(Historical!$C$7:$C$1442,MATCH(B481,Historical!$B$7:$B$1449,0))/INDEX(Historical!$D$7:$D$1442,MATCH(B481,Historical!$B$7:$B$1449,0))-1)*100)</f>
        <v>17.073170731707311</v>
      </c>
      <c r="T481" s="795">
        <f>IF(INDEX(Historical!$F$7:$F$1442,MATCH(B481,Historical!$B$7:$B$1449,0))=0,"n/a",((INDEX(Historical!$C$7:$C$1442,MATCH(B481,Historical!$B$7:$B$1449,0))/INDEX(Historical!$F$7:$F$1442,MATCH(B481,Historical!$B$7:$B$1449,0)))^(1/3)-1)*100)</f>
        <v>13.881354888032128</v>
      </c>
      <c r="U481" s="795">
        <f>IF(INDEX(Historical!$H$7:$H$1442,MATCH(B481,Historical!$B$7:$B$1449,0))=0,"n/a",((INDEX(Historical!$C$7:$C$1442,MATCH(B481,Historical!$B$7:$B$1449,0))/INDEX(Historical!$H$7:$H$1442,MATCH(B481,Historical!$B$7:$B$1449,0)))^(1/5)-1)*100)</f>
        <v>16.8863268921301</v>
      </c>
      <c r="V481" s="795">
        <f>IF(INDEX(Historical!$O$7:$O$1442,MATCH(B481,Historical!$B$7:$B$1449,0))=0,"n/a",((INDEX(Historical!$C$7:$C$1442,MATCH(B481,Historical!$B$7:$B$1449,0))/INDEX(Historical!$O$7:$O$1442,MATCH(B481,Historical!$B$7:$B$1449,0)))^(1/10)-1)*100)</f>
        <v>2.9186008964760646</v>
      </c>
      <c r="W481" s="796">
        <f>IF(OR(U481&lt;=0,U481="n/a",V481&lt;=0,V481="n/a"),"n/a",U481/V481)</f>
        <v>5.7857608803309653</v>
      </c>
      <c r="X481" s="797">
        <f>IF(OR(AJ481&lt;=0,AJ481="n/a",U481&lt;=0,U481="n/a"),"n/a",U481/AJ481)</f>
        <v>2.3453231794625142</v>
      </c>
      <c r="Y481" s="752"/>
      <c r="Z481" s="738">
        <f>IF(OR(AC481&lt;0.01,AC481="n/a"),"n/a",M481/AC481*100)</f>
        <v>39.506172839506171</v>
      </c>
      <c r="AA481" s="999">
        <f>IF(OR(AC481&lt;0.01,AC481="n/a"),"n/a",I481/AC481)</f>
        <v>18.263374485596707</v>
      </c>
      <c r="AB481" s="1000">
        <v>12</v>
      </c>
      <c r="AC481" s="978">
        <v>2.4300000000000002</v>
      </c>
      <c r="AD481" s="978">
        <v>2.29</v>
      </c>
      <c r="AE481" s="978">
        <v>4.97</v>
      </c>
      <c r="AF481" s="978">
        <v>1.35</v>
      </c>
      <c r="AG481" s="978">
        <v>11.1</v>
      </c>
      <c r="AH481" s="978">
        <v>6.2</v>
      </c>
      <c r="AI481" s="978">
        <v>11.95</v>
      </c>
      <c r="AJ481" s="978">
        <v>7.1999999999999993</v>
      </c>
      <c r="AK481" s="978">
        <v>8</v>
      </c>
      <c r="AL481" s="991">
        <v>3720</v>
      </c>
      <c r="AM481" s="985">
        <v>1.2</v>
      </c>
      <c r="AN481" s="978">
        <v>0.21</v>
      </c>
      <c r="AO481" s="838">
        <f>IF(U481="n/a","n/a",IF(AA481&lt;0,"n/a",IF(AA481="n/a","n/a",J481+U481-AA481)))</f>
        <v>0.78608895452798677</v>
      </c>
      <c r="AP481" s="839">
        <f>IF(U481="n/a","n/a",J481+U481)</f>
        <v>19.049463440124693</v>
      </c>
      <c r="AQ481" s="1001">
        <f>IF(OR(AC481&lt;0.01,AF481="n/a"),"n/a",(I481/SQRT(22.5*AC481*(I481/AF481))-1)*100)</f>
        <v>4.6805841183455765</v>
      </c>
      <c r="AR481" s="738">
        <f>INDEX(Historical!$C$7:$C$1442,MATCH(B481,Historical!$B$7:$B$1449,0))*IF(AH481="n/a",1.03,IF(AH481&lt;0,1.01,IF(AH481&gt;10,1.1,(1+AH481/100))))</f>
        <v>1.01952</v>
      </c>
      <c r="AS481" s="999">
        <f>IF($AI481="n/a",1.03*AR481,IF($AI481&lt;0,1.01*AR481,IF($AI481&gt;10,1.1*AR481,(1+$AI481/100)*AR481)))</f>
        <v>1.121472</v>
      </c>
      <c r="AT481" s="999">
        <f>IF($AK481="n/a",1.03*AS481,IF($AK481&lt;0,1.01*AS481,IF($AK481&gt;10,1.1*AS481,(1+$AK481/100)*AS481)))</f>
        <v>1.2111897600000001</v>
      </c>
      <c r="AU481" s="999">
        <f>IF($AK481="n/a",1.03*AT481,IF($AK481&lt;0,1.01*AT481,IF($AK481&gt;10,1.1*AT481,(1+$AK481/100)*AT481)))</f>
        <v>1.3080849408000002</v>
      </c>
      <c r="AV481" s="999">
        <f>IF($AK481="n/a",1.03*AU481,IF($AK481&lt;0,1.01*AU481,IF($AK481&gt;10,1.1*AU481,(1+$AK481/100)*AU481)))</f>
        <v>1.4127317360640002</v>
      </c>
      <c r="AW481" s="738">
        <f>SUM(AR481:AV481)</f>
        <v>6.0729984368639993</v>
      </c>
      <c r="AX481" s="846">
        <f>AW481/I481*100</f>
        <v>13.684088411140149</v>
      </c>
      <c r="AY481" s="1080">
        <v>1.06</v>
      </c>
      <c r="AZ481" s="985">
        <v>19.53</v>
      </c>
      <c r="BA481" s="985">
        <v>-13.98</v>
      </c>
      <c r="BB481" s="985">
        <v>4.5199999999999996</v>
      </c>
      <c r="BC481" s="985">
        <v>-2.93</v>
      </c>
      <c r="BE481" s="700">
        <v>2012</v>
      </c>
      <c r="BF481" s="1013">
        <f>IF(BE481&gt;2008,0,IF(BE481&gt;2001,1,IF(BE481&gt;1990,2,IF(BE481&gt;1980,3,IF(BE481&gt;1973,4,IF(BE481&gt;1970,5,IF(BE481&gt;1960,6,IF(BE481&gt;1958,7,IF(BE481&gt;1953,8,9)))))))))</f>
        <v>0</v>
      </c>
      <c r="BG481" s="995">
        <v>1.5</v>
      </c>
    </row>
    <row r="482" spans="1:59" ht="11.25" customHeight="1" x14ac:dyDescent="0.2">
      <c r="A482" s="984" t="s">
        <v>1468</v>
      </c>
      <c r="B482" s="988" t="s">
        <v>1469</v>
      </c>
      <c r="C482" s="1070" t="s">
        <v>108</v>
      </c>
      <c r="D482" s="1070" t="s">
        <v>4401</v>
      </c>
      <c r="E482" s="828">
        <v>8</v>
      </c>
      <c r="F482" s="1148">
        <v>571</v>
      </c>
      <c r="G482" s="1120" t="s">
        <v>37</v>
      </c>
      <c r="H482" s="1120" t="s">
        <v>37</v>
      </c>
      <c r="I482" s="987">
        <v>33.200000000000003</v>
      </c>
      <c r="J482" s="738">
        <f>(M482/I482)*100</f>
        <v>3.1325301204819271</v>
      </c>
      <c r="K482" s="990">
        <v>0.26</v>
      </c>
      <c r="L482" s="1000">
        <v>4</v>
      </c>
      <c r="M482" s="729">
        <f>K482*L482</f>
        <v>1.04</v>
      </c>
      <c r="N482" s="983" t="s">
        <v>714</v>
      </c>
      <c r="O482" s="831">
        <v>0.25</v>
      </c>
      <c r="P482" s="973">
        <v>43531</v>
      </c>
      <c r="Q482" s="973">
        <v>43544</v>
      </c>
      <c r="R482" s="729">
        <f>(K482-O482)/O482*100</f>
        <v>4.0000000000000036</v>
      </c>
      <c r="S482" s="795">
        <f>IF(INDEX(Historical!$D$7:$D$1442,MATCH(B482,Historical!$B$7:$B$1449,0))=0,"n/a",(INDEX(Historical!$C$7:$C$1442,MATCH(B482,Historical!$B$7:$B$1449,0))/INDEX(Historical!$D$7:$D$1442,MATCH(B482,Historical!$B$7:$B$1449,0))-1)*100)</f>
        <v>25.675675675675681</v>
      </c>
      <c r="T482" s="795">
        <f>IF(INDEX(Historical!$F$7:$F$1442,MATCH(B482,Historical!$B$7:$B$1449,0))=0,"n/a",((INDEX(Historical!$C$7:$C$1442,MATCH(B482,Historical!$B$7:$B$1449,0))/INDEX(Historical!$F$7:$F$1442,MATCH(B482,Historical!$B$7:$B$1449,0)))^(1/3)-1)*100)</f>
        <v>17.044672737199139</v>
      </c>
      <c r="U482" s="795">
        <f>IF(INDEX(Historical!$H$7:$H$1442,MATCH(B482,Historical!$B$7:$B$1449,0))=0,"n/a",((INDEX(Historical!$C$7:$C$1442,MATCH(B482,Historical!$B$7:$B$1449,0))/INDEX(Historical!$H$7:$H$1442,MATCH(B482,Historical!$B$7:$B$1449,0)))^(1/5)-1)*100)</f>
        <v>15.625623316640436</v>
      </c>
      <c r="V482" s="795">
        <f>IF(INDEX(Historical!$O$7:$O$1442,MATCH(B482,Historical!$B$7:$B$1449,0))=0,"n/a",((INDEX(Historical!$C$7:$C$1442,MATCH(B482,Historical!$B$7:$B$1449,0))/INDEX(Historical!$O$7:$O$1442,MATCH(B482,Historical!$B$7:$B$1449,0)))^(1/10)-1)*100)</f>
        <v>11.612317403390438</v>
      </c>
      <c r="W482" s="796">
        <f>IF(OR(U482&lt;=0,U482="n/a",V482&lt;=0,V482="n/a"),"n/a",U482/V482)</f>
        <v>1.345607665880562</v>
      </c>
      <c r="X482" s="797">
        <f>IF(OR(AJ482&lt;=0,AJ482="n/a",U482&lt;=0,U482="n/a"),"n/a",U482/AJ482)</f>
        <v>1.7756390132545952</v>
      </c>
      <c r="Y482" s="989"/>
      <c r="Z482" s="738">
        <f>IF(OR(AC482&lt;0.01,AC482="n/a"),"n/a",M482/AC482*100)</f>
        <v>41.106719367588937</v>
      </c>
      <c r="AA482" s="999">
        <f>IF(OR(AC482&lt;0.01,AC482="n/a"),"n/a",I482/AC482)</f>
        <v>13.122529644268777</v>
      </c>
      <c r="AB482" s="1000">
        <v>12</v>
      </c>
      <c r="AC482" s="978">
        <v>2.5299999999999998</v>
      </c>
      <c r="AD482" s="978">
        <v>1.64</v>
      </c>
      <c r="AE482" s="978">
        <v>3.86</v>
      </c>
      <c r="AF482" s="978">
        <v>1.45</v>
      </c>
      <c r="AG482" s="978">
        <v>9.8000000000000007</v>
      </c>
      <c r="AH482" s="978">
        <v>1.0999999999999999</v>
      </c>
      <c r="AI482" s="978">
        <v>7.8</v>
      </c>
      <c r="AJ482" s="978">
        <v>8.7999999999999989</v>
      </c>
      <c r="AK482" s="978">
        <v>8</v>
      </c>
      <c r="AL482" s="991">
        <v>547.47</v>
      </c>
      <c r="AM482" s="985">
        <v>1.0999999999999999</v>
      </c>
      <c r="AN482" s="978">
        <v>0.12</v>
      </c>
      <c r="AO482" s="838">
        <f>IF(U482="n/a","n/a",IF(AA482&lt;0,"n/a",IF(AA482="n/a","n/a",J482+U482-AA482)))</f>
        <v>5.6356237928535862</v>
      </c>
      <c r="AP482" s="839">
        <f>IF(U482="n/a","n/a",J482+U482)</f>
        <v>18.758153437122363</v>
      </c>
      <c r="AQ482" s="1001">
        <f>IF(OR(AC482&lt;0.01,AF482="n/a"),"n/a",(I482/SQRT(22.5*AC482*(I482/AF482))-1)*100)</f>
        <v>-8.0394577750514618</v>
      </c>
      <c r="AR482" s="738">
        <f>INDEX(Historical!$C$7:$C$1442,MATCH(B482,Historical!$B$7:$B$1449,0))*IF(AH482="n/a",1.03,IF(AH482&lt;0,1.01,IF(AH482&gt;10,1.1,(1+AH482/100))))</f>
        <v>0.94023000000000001</v>
      </c>
      <c r="AS482" s="999">
        <f>IF($AI482="n/a",1.03*AR482,IF($AI482&lt;0,1.01*AR482,IF($AI482&gt;10,1.1*AR482,(1+$AI482/100)*AR482)))</f>
        <v>1.0135679400000002</v>
      </c>
      <c r="AT482" s="999">
        <f>IF($AK482="n/a",1.03*AS482,IF($AK482&lt;0,1.01*AS482,IF($AK482&gt;10,1.1*AS482,(1+$AK482/100)*AS482)))</f>
        <v>1.0946533752000003</v>
      </c>
      <c r="AU482" s="999">
        <f>IF($AK482="n/a",1.03*AT482,IF($AK482&lt;0,1.01*AT482,IF($AK482&gt;10,1.1*AT482,(1+$AK482/100)*AT482)))</f>
        <v>1.1822256452160005</v>
      </c>
      <c r="AV482" s="999">
        <f>IF($AK482="n/a",1.03*AU482,IF($AK482&lt;0,1.01*AU482,IF($AK482&gt;10,1.1*AU482,(1+$AK482/100)*AU482)))</f>
        <v>1.2768036968332805</v>
      </c>
      <c r="AW482" s="738">
        <f>SUM(AR482:AV482)</f>
        <v>5.5074806572492818</v>
      </c>
      <c r="AX482" s="846">
        <f>AW482/I482*100</f>
        <v>16.588797160389401</v>
      </c>
      <c r="AY482" s="1080">
        <v>0.84</v>
      </c>
      <c r="AZ482" s="985">
        <v>25.759999999999998</v>
      </c>
      <c r="BA482" s="985">
        <v>-11.459999999999999</v>
      </c>
      <c r="BB482" s="985">
        <v>9.43</v>
      </c>
      <c r="BC482" s="985">
        <v>-0.18</v>
      </c>
      <c r="BE482" s="700">
        <v>2012</v>
      </c>
      <c r="BF482" s="1013">
        <f>IF(BE482&gt;2008,0,IF(BE482&gt;2001,1,IF(BE482&gt;1990,2,IF(BE482&gt;1980,3,IF(BE482&gt;1973,4,IF(BE482&gt;1970,5,IF(BE482&gt;1960,6,IF(BE482&gt;1958,7,IF(BE482&gt;1953,8,9)))))))))</f>
        <v>0</v>
      </c>
      <c r="BG482" s="995">
        <v>1.0999999999999999</v>
      </c>
    </row>
    <row r="483" spans="1:59" ht="11.25" customHeight="1" x14ac:dyDescent="0.2">
      <c r="A483" s="984" t="s">
        <v>3894</v>
      </c>
      <c r="B483" s="988" t="s">
        <v>3895</v>
      </c>
      <c r="C483" s="1070" t="s">
        <v>108</v>
      </c>
      <c r="D483" s="1070" t="s">
        <v>4397</v>
      </c>
      <c r="E483" s="828">
        <v>5</v>
      </c>
      <c r="F483" s="1148">
        <v>787</v>
      </c>
      <c r="G483" s="1078" t="s">
        <v>106</v>
      </c>
      <c r="H483" s="1078" t="s">
        <v>106</v>
      </c>
      <c r="I483" s="987">
        <v>43.75</v>
      </c>
      <c r="J483" s="738">
        <f>(M483/I483)*100</f>
        <v>4.2971428571428572</v>
      </c>
      <c r="K483" s="990">
        <v>0.47</v>
      </c>
      <c r="L483" s="1000">
        <v>4</v>
      </c>
      <c r="M483" s="729">
        <f>K483*L483</f>
        <v>1.88</v>
      </c>
      <c r="N483" s="983" t="s">
        <v>429</v>
      </c>
      <c r="O483" s="831">
        <v>0.37</v>
      </c>
      <c r="P483" s="694">
        <v>43147</v>
      </c>
      <c r="Q483" s="694">
        <v>43166</v>
      </c>
      <c r="R483" s="729">
        <f>(K483-O483)/O483*100</f>
        <v>27.027027027027025</v>
      </c>
      <c r="S483" s="795">
        <f>IF(INDEX(Historical!$D$7:$D$1442,MATCH(B483,Historical!$B$7:$B$1449,0))=0,"n/a",(INDEX(Historical!$C$7:$C$1442,MATCH(B483,Historical!$B$7:$B$1449,0))/INDEX(Historical!$D$7:$D$1442,MATCH(B483,Historical!$B$7:$B$1449,0))-1)*100)</f>
        <v>27.027027027027017</v>
      </c>
      <c r="T483" s="795">
        <f>IF(INDEX(Historical!$F$7:$F$1442,MATCH(B483,Historical!$B$7:$B$1449,0))=0,"n/a",((INDEX(Historical!$C$7:$C$1442,MATCH(B483,Historical!$B$7:$B$1449,0))/INDEX(Historical!$F$7:$F$1442,MATCH(B483,Historical!$B$7:$B$1449,0)))^(1/3)-1)*100)</f>
        <v>23.420115855534362</v>
      </c>
      <c r="U483" s="795" t="str">
        <f>IF(INDEX(Historical!$H$7:$H$1442,MATCH(B483,Historical!$B$7:$B$1449,0))=0,"n/a",((INDEX(Historical!$C$7:$C$1442,MATCH(B483,Historical!$B$7:$B$1449,0))/INDEX(Historical!$H$7:$H$1442,MATCH(B483,Historical!$B$7:$B$1449,0)))^(1/5)-1)*100)</f>
        <v>n/a</v>
      </c>
      <c r="V483" s="795" t="str">
        <f>IF(INDEX(Historical!$O$7:$O$1442,MATCH(B483,Historical!$B$7:$B$1449,0))=0,"n/a",((INDEX(Historical!$C$7:$C$1442,MATCH(B483,Historical!$B$7:$B$1449,0))/INDEX(Historical!$O$7:$O$1442,MATCH(B483,Historical!$B$7:$B$1449,0)))^(1/10)-1)*100)</f>
        <v>n/a</v>
      </c>
      <c r="W483" s="796" t="str">
        <f>IF(OR(U483&lt;=0,U483="n/a",V483&lt;=0,V483="n/a"),"n/a",U483/V483)</f>
        <v>n/a</v>
      </c>
      <c r="X483" s="797" t="str">
        <f>IF(OR(AJ483&lt;=0,AJ483="n/a",U483&lt;=0,U483="n/a"),"n/a",U483/AJ483)</f>
        <v>n/a</v>
      </c>
      <c r="Y483" s="756"/>
      <c r="Z483" s="738">
        <f>IF(OR(AC483&lt;0.01,AC483="n/a"),"n/a",M483/AC483*100)</f>
        <v>28.790199081163859</v>
      </c>
      <c r="AA483" s="999">
        <f>IF(OR(AC483&lt;0.01,AC483="n/a"),"n/a",I483/AC483)</f>
        <v>6.6998468606431851</v>
      </c>
      <c r="AB483" s="1000">
        <v>12</v>
      </c>
      <c r="AC483" s="978">
        <v>6.53</v>
      </c>
      <c r="AD483" s="978">
        <v>0.68</v>
      </c>
      <c r="AE483" s="978">
        <v>2.96</v>
      </c>
      <c r="AF483" s="978">
        <v>5.34</v>
      </c>
      <c r="AG483" s="978">
        <v>21.9</v>
      </c>
      <c r="AH483" s="978">
        <v>252.70000000000002</v>
      </c>
      <c r="AI483" s="978">
        <v>0</v>
      </c>
      <c r="AJ483" s="978">
        <v>51.6</v>
      </c>
      <c r="AK483" s="978">
        <v>9.9</v>
      </c>
      <c r="AL483" s="991">
        <v>2420</v>
      </c>
      <c r="AM483" s="985">
        <v>0.1</v>
      </c>
      <c r="AN483" s="978">
        <v>0</v>
      </c>
      <c r="AO483" s="838" t="str">
        <f>IF(U483="n/a","n/a",IF(AA483&lt;0,"n/a",IF(AA483="n/a","n/a",J483+U483-AA483)))</f>
        <v>n/a</v>
      </c>
      <c r="AP483" s="839" t="str">
        <f>IF(U483="n/a","n/a",J483+U483)</f>
        <v>n/a</v>
      </c>
      <c r="AQ483" s="1001">
        <f>IF(OR(AC483&lt;0.01,AF483="n/a"),"n/a",(I483/SQRT(22.5*AC483*(I483/AF483))-1)*100)</f>
        <v>26.099047905181095</v>
      </c>
      <c r="AR483" s="738">
        <f>INDEX(Historical!$C$7:$C$1442,MATCH(B483,Historical!$B$7:$B$1449,0))*IF(AH483="n/a",1.03,IF(AH483&lt;0,1.01,IF(AH483&gt;10,1.1,(1+AH483/100))))</f>
        <v>2.0680000000000001</v>
      </c>
      <c r="AS483" s="999">
        <f>IF($AI483="n/a",1.03*AR483,IF($AI483&lt;0,1.01*AR483,IF($AI483&gt;10,1.1*AR483,(1+$AI483/100)*AR483)))</f>
        <v>2.0680000000000001</v>
      </c>
      <c r="AT483" s="999">
        <f>IF($AK483="n/a",1.03*AS483,IF($AK483&lt;0,1.01*AS483,IF($AK483&gt;10,1.1*AS483,(1+$AK483/100)*AS483)))</f>
        <v>2.272732</v>
      </c>
      <c r="AU483" s="999">
        <f>IF($AK483="n/a",1.03*AT483,IF($AK483&lt;0,1.01*AT483,IF($AK483&gt;10,1.1*AT483,(1+$AK483/100)*AT483)))</f>
        <v>2.4977324679999997</v>
      </c>
      <c r="AV483" s="999">
        <f>IF($AK483="n/a",1.03*AU483,IF($AK483&lt;0,1.01*AU483,IF($AK483&gt;10,1.1*AU483,(1+$AK483/100)*AU483)))</f>
        <v>2.7450079823319995</v>
      </c>
      <c r="AW483" s="738">
        <f>SUM(AR483:AV483)</f>
        <v>11.651472450331999</v>
      </c>
      <c r="AX483" s="846">
        <f>AW483/I483*100</f>
        <v>26.631937029330281</v>
      </c>
      <c r="AY483" s="1080">
        <v>2</v>
      </c>
      <c r="AZ483" s="985">
        <v>33.96</v>
      </c>
      <c r="BA483" s="985">
        <v>-33.770000000000003</v>
      </c>
      <c r="BB483" s="985">
        <v>13.33</v>
      </c>
      <c r="BC483" s="985">
        <v>-14.44</v>
      </c>
      <c r="BE483" s="700">
        <v>2014</v>
      </c>
      <c r="BF483" s="1013">
        <f>IF(BE483&gt;2008,0,IF(BE483&gt;2001,1,IF(BE483&gt;1990,2,IF(BE483&gt;1980,3,IF(BE483&gt;1973,4,IF(BE483&gt;1970,5,IF(BE483&gt;1960,6,IF(BE483&gt;1958,7,IF(BE483&gt;1953,8,9)))))))))</f>
        <v>0</v>
      </c>
      <c r="BG483" s="995">
        <v>10.7</v>
      </c>
    </row>
    <row r="484" spans="1:59" s="874" customFormat="1" ht="11.25" customHeight="1" x14ac:dyDescent="0.2">
      <c r="A484" s="853" t="s">
        <v>3882</v>
      </c>
      <c r="B484" s="882" t="s">
        <v>3883</v>
      </c>
      <c r="C484" s="1070" t="s">
        <v>108</v>
      </c>
      <c r="D484" s="1070" t="s">
        <v>4401</v>
      </c>
      <c r="E484" s="854">
        <v>5</v>
      </c>
      <c r="F484" s="1148">
        <v>845</v>
      </c>
      <c r="G484" s="1272" t="s">
        <v>106</v>
      </c>
      <c r="H484" s="1272" t="s">
        <v>106</v>
      </c>
      <c r="I484" s="855">
        <v>9.76</v>
      </c>
      <c r="J484" s="856">
        <f>(M484/I484)*100</f>
        <v>2.8688524590163937</v>
      </c>
      <c r="K484" s="857">
        <v>7.0000000000000007E-2</v>
      </c>
      <c r="L484" s="858">
        <v>4</v>
      </c>
      <c r="M484" s="859">
        <f>K484*L484</f>
        <v>0.28000000000000003</v>
      </c>
      <c r="N484" s="860" t="s">
        <v>517</v>
      </c>
      <c r="O484" s="861">
        <v>0.06</v>
      </c>
      <c r="P484" s="862">
        <v>43413</v>
      </c>
      <c r="Q484" s="862">
        <v>43432</v>
      </c>
      <c r="R484" s="859">
        <f>(K484-O484)/O484*100</f>
        <v>16.666666666666682</v>
      </c>
      <c r="S484" s="795">
        <f>IF(INDEX(Historical!$D$7:$D$1442,MATCH(B484,Historical!$B$7:$B$1449,0))=0,"n/a",(INDEX(Historical!$C$7:$C$1442,MATCH(B484,Historical!$B$7:$B$1449,0))/INDEX(Historical!$D$7:$D$1442,MATCH(B484,Historical!$B$7:$B$1449,0))-1)*100)</f>
        <v>38.888888888888886</v>
      </c>
      <c r="T484" s="795">
        <f>IF(INDEX(Historical!$F$7:$F$1442,MATCH(B484,Historical!$B$7:$B$1449,0))=0,"n/a",((INDEX(Historical!$C$7:$C$1442,MATCH(B484,Historical!$B$7:$B$1449,0))/INDEX(Historical!$F$7:$F$1442,MATCH(B484,Historical!$B$7:$B$1449,0)))^(1/3)-1)*100)</f>
        <v>31.476794716464763</v>
      </c>
      <c r="U484" s="795" t="str">
        <f>IF(INDEX(Historical!$H$7:$H$1442,MATCH(B484,Historical!$B$7:$B$1449,0))=0,"n/a",((INDEX(Historical!$C$7:$C$1442,MATCH(B484,Historical!$B$7:$B$1449,0))/INDEX(Historical!$H$7:$H$1442,MATCH(B484,Historical!$B$7:$B$1449,0)))^(1/5)-1)*100)</f>
        <v>n/a</v>
      </c>
      <c r="V484" s="795">
        <f>IF(INDEX(Historical!$O$7:$O$1442,MATCH(B484,Historical!$B$7:$B$1449,0))=0,"n/a",((INDEX(Historical!$C$7:$C$1442,MATCH(B484,Historical!$B$7:$B$1449,0))/INDEX(Historical!$O$7:$O$1442,MATCH(B484,Historical!$B$7:$B$1449,0)))^(1/10)-1)*100)</f>
        <v>-0.39143900390792297</v>
      </c>
      <c r="W484" s="863" t="str">
        <f>IF(OR(U484&lt;=0,U484="n/a",V484&lt;=0,V484="n/a"),"n/a",U484/V484)</f>
        <v>n/a</v>
      </c>
      <c r="X484" s="864" t="str">
        <f>IF(OR(AJ484&lt;=0,AJ484="n/a",U484&lt;=0,U484="n/a"),"n/a",U484/AJ484)</f>
        <v>n/a</v>
      </c>
      <c r="Y484" s="879"/>
      <c r="Z484" s="856">
        <f>IF(OR(AC484&lt;0.01,AC484="n/a"),"n/a",M484/AC484*100)</f>
        <v>39.436619718309863</v>
      </c>
      <c r="AA484" s="866">
        <f>IF(OR(AC484&lt;0.01,AC484="n/a"),"n/a",I484/AC484)</f>
        <v>13.746478873239438</v>
      </c>
      <c r="AB484" s="858">
        <v>12</v>
      </c>
      <c r="AC484" s="867">
        <v>0.71</v>
      </c>
      <c r="AD484" s="867">
        <v>1.73</v>
      </c>
      <c r="AE484" s="867">
        <v>5.04</v>
      </c>
      <c r="AF484" s="867">
        <v>1.8</v>
      </c>
      <c r="AG484" s="867">
        <v>11</v>
      </c>
      <c r="AH484" s="867">
        <v>17.899999999999999</v>
      </c>
      <c r="AI484" s="867">
        <v>7.04</v>
      </c>
      <c r="AJ484" s="867">
        <v>-15.8</v>
      </c>
      <c r="AK484" s="867">
        <v>8</v>
      </c>
      <c r="AL484" s="868">
        <v>330.96</v>
      </c>
      <c r="AM484" s="869">
        <v>17.8</v>
      </c>
      <c r="AN484" s="867">
        <v>0.22</v>
      </c>
      <c r="AO484" s="870" t="str">
        <f>IF(U484="n/a","n/a",IF(AA484&lt;0,"n/a",IF(AA484="n/a","n/a",J484+U484-AA484)))</f>
        <v>n/a</v>
      </c>
      <c r="AP484" s="871" t="str">
        <f>IF(U484="n/a","n/a",J484+U484)</f>
        <v>n/a</v>
      </c>
      <c r="AQ484" s="872">
        <f>IF(OR(AC484&lt;0.01,AF484="n/a"),"n/a",(I484/SQRT(22.5*AC484*(I484/AF484))-1)*100)</f>
        <v>4.8674549066179518</v>
      </c>
      <c r="AR484" s="738">
        <f>INDEX(Historical!$C$7:$C$1442,MATCH(B484,Historical!$B$7:$B$1449,0))*IF(AH484="n/a",1.03,IF(AH484&lt;0,1.01,IF(AH484&gt;10,1.1,(1+AH484/100))))</f>
        <v>0.27500000000000002</v>
      </c>
      <c r="AS484" s="866">
        <f>IF($AI484="n/a",1.03*AR484,IF($AI484&lt;0,1.01*AR484,IF($AI484&gt;10,1.1*AR484,(1+$AI484/100)*AR484)))</f>
        <v>0.29436000000000001</v>
      </c>
      <c r="AT484" s="866">
        <f>IF($AK484="n/a",1.03*AS484,IF($AK484&lt;0,1.01*AS484,IF($AK484&gt;10,1.1*AS484,(1+$AK484/100)*AS484)))</f>
        <v>0.31790880000000005</v>
      </c>
      <c r="AU484" s="866">
        <f>IF($AK484="n/a",1.03*AT484,IF($AK484&lt;0,1.01*AT484,IF($AK484&gt;10,1.1*AT484,(1+$AK484/100)*AT484)))</f>
        <v>0.34334150400000008</v>
      </c>
      <c r="AV484" s="866">
        <f>IF($AK484="n/a",1.03*AU484,IF($AK484&lt;0,1.01*AU484,IF($AK484&gt;10,1.1*AU484,(1+$AK484/100)*AU484)))</f>
        <v>0.37080882432000012</v>
      </c>
      <c r="AW484" s="856">
        <f>SUM(AR484:AV484)</f>
        <v>1.6014191283200003</v>
      </c>
      <c r="AX484" s="873">
        <f>AW484/I484*100</f>
        <v>16.407982872131154</v>
      </c>
      <c r="AY484" s="1081">
        <v>0.56000000000000005</v>
      </c>
      <c r="AZ484" s="869">
        <v>10.84</v>
      </c>
      <c r="BA484" s="869">
        <v>-24.46</v>
      </c>
      <c r="BB484" s="869">
        <v>-0.01</v>
      </c>
      <c r="BC484" s="869">
        <v>-13.3</v>
      </c>
      <c r="BD484" s="1033"/>
      <c r="BE484" s="700">
        <v>2014</v>
      </c>
      <c r="BF484" s="1013">
        <f>IF(BE484&gt;2008,0,IF(BE484&gt;2001,1,IF(BE484&gt;1990,2,IF(BE484&gt;1980,3,IF(BE484&gt;1973,4,IF(BE484&gt;1970,5,IF(BE484&gt;1960,6,IF(BE484&gt;1958,7,IF(BE484&gt;1953,8,9)))))))))</f>
        <v>0</v>
      </c>
      <c r="BG484" s="931">
        <v>1</v>
      </c>
    </row>
    <row r="485" spans="1:59" ht="11.25" customHeight="1" x14ac:dyDescent="0.2">
      <c r="A485" s="976" t="s">
        <v>276</v>
      </c>
      <c r="B485" s="988" t="s">
        <v>277</v>
      </c>
      <c r="C485" s="1070" t="s">
        <v>247</v>
      </c>
      <c r="D485" s="1070" t="s">
        <v>4415</v>
      </c>
      <c r="E485" s="828">
        <v>43</v>
      </c>
      <c r="F485" s="1148">
        <v>61</v>
      </c>
      <c r="G485" s="1148" t="s">
        <v>37</v>
      </c>
      <c r="H485" s="1148" t="s">
        <v>115</v>
      </c>
      <c r="I485" s="978">
        <v>178.78</v>
      </c>
      <c r="J485" s="738">
        <f>(M485/I485)*100</f>
        <v>2.5953686094641459</v>
      </c>
      <c r="K485" s="990">
        <v>1.1599999999999999</v>
      </c>
      <c r="L485" s="1000">
        <v>4</v>
      </c>
      <c r="M485" s="729">
        <f>K485*L485</f>
        <v>4.6399999999999997</v>
      </c>
      <c r="N485" s="983" t="s">
        <v>149</v>
      </c>
      <c r="O485" s="831">
        <v>1.01</v>
      </c>
      <c r="P485" s="973">
        <v>43434</v>
      </c>
      <c r="Q485" s="973">
        <v>43451</v>
      </c>
      <c r="R485" s="729">
        <f>(K485-O485)/O485*100</f>
        <v>14.851485148514843</v>
      </c>
      <c r="S485" s="795">
        <f>IF(INDEX(Historical!$D$7:$D$1442,MATCH(B485,Historical!$B$7:$B$1449,0))=0,"n/a",(INDEX(Historical!$C$7:$C$1442,MATCH(B485,Historical!$B$7:$B$1449,0))/INDEX(Historical!$D$7:$D$1442,MATCH(B485,Historical!$B$7:$B$1449,0))-1)*100)</f>
        <v>9.3994778067885143</v>
      </c>
      <c r="T485" s="795">
        <f>IF(INDEX(Historical!$F$7:$F$1442,MATCH(B485,Historical!$B$7:$B$1449,0))=0,"n/a",((INDEX(Historical!$C$7:$C$1442,MATCH(B485,Historical!$B$7:$B$1449,0))/INDEX(Historical!$F$7:$F$1442,MATCH(B485,Historical!$B$7:$B$1449,0)))^(1/3)-1)*100)</f>
        <v>6.7952311637486718</v>
      </c>
      <c r="U485" s="795">
        <f>IF(INDEX(Historical!$H$7:$H$1442,MATCH(B485,Historical!$B$7:$B$1449,0))=0,"n/a",((INDEX(Historical!$C$7:$C$1442,MATCH(B485,Historical!$B$7:$B$1449,0))/INDEX(Historical!$H$7:$H$1442,MATCH(B485,Historical!$B$7:$B$1449,0)))^(1/5)-1)*100)</f>
        <v>6.0747179811308616</v>
      </c>
      <c r="V485" s="795">
        <f>IF(INDEX(Historical!$O$7:$O$1442,MATCH(B485,Historical!$B$7:$B$1449,0))=0,"n/a",((INDEX(Historical!$C$7:$C$1442,MATCH(B485,Historical!$B$7:$B$1449,0))/INDEX(Historical!$O$7:$O$1442,MATCH(B485,Historical!$B$7:$B$1449,0)))^(1/10)-1)*100)</f>
        <v>9.9350215205921799</v>
      </c>
      <c r="W485" s="796">
        <f>IF(OR(U485&lt;=0,U485="n/a",V485&lt;=0,V485="n/a"),"n/a",U485/V485)</f>
        <v>0.61144487392804114</v>
      </c>
      <c r="X485" s="797">
        <f>IF(OR(AJ485&lt;=0,AJ485="n/a",U485&lt;=0,U485="n/a"),"n/a",U485/AJ485)</f>
        <v>0.97979322276304215</v>
      </c>
      <c r="Y485" s="918"/>
      <c r="Z485" s="738">
        <f>IF(OR(AC485&lt;0.01,AC485="n/a"),"n/a",M485/AC485*100)</f>
        <v>61.620185922974755</v>
      </c>
      <c r="AA485" s="999">
        <f>IF(OR(AC485&lt;0.01,AC485="n/a"),"n/a",I485/AC485)</f>
        <v>23.742363877822044</v>
      </c>
      <c r="AB485" s="1000">
        <v>12</v>
      </c>
      <c r="AC485" s="978">
        <v>7.53</v>
      </c>
      <c r="AD485" s="978">
        <v>2.5499999999999998</v>
      </c>
      <c r="AE485" s="978">
        <v>6.62</v>
      </c>
      <c r="AF485" s="978" t="s">
        <v>137</v>
      </c>
      <c r="AG485" s="981">
        <v>-101</v>
      </c>
      <c r="AH485" s="978">
        <v>32.800000000000004</v>
      </c>
      <c r="AI485" s="978">
        <v>6.13</v>
      </c>
      <c r="AJ485" s="978">
        <v>6.2</v>
      </c>
      <c r="AK485" s="978">
        <v>9.3000000000000007</v>
      </c>
      <c r="AL485" s="991">
        <v>140350</v>
      </c>
      <c r="AM485" s="985">
        <v>0.06</v>
      </c>
      <c r="AN485" s="978" t="s">
        <v>137</v>
      </c>
      <c r="AO485" s="838">
        <f>IF(U485="n/a","n/a",IF(AA485&lt;0,"n/a",IF(AA485="n/a","n/a",J485+U485-AA485)))</f>
        <v>-15.072277287227037</v>
      </c>
      <c r="AP485" s="839">
        <f>IF(U485="n/a","n/a",J485+U485)</f>
        <v>8.6700865905950071</v>
      </c>
      <c r="AQ485" s="1001" t="str">
        <f>IF(OR(AC485&lt;0.01,AF485="n/a"),"n/a",(I485/SQRT(22.5*AC485*(I485/AF485))-1)*100)</f>
        <v>n/a</v>
      </c>
      <c r="AR485" s="738">
        <f>INDEX(Historical!$C$7:$C$1442,MATCH(B485,Historical!$B$7:$B$1449,0))*IF(AH485="n/a",1.03,IF(AH485&lt;0,1.01,IF(AH485&gt;10,1.1,(1+AH485/100))))</f>
        <v>4.6090000000000009</v>
      </c>
      <c r="AS485" s="999">
        <f>IF($AI485="n/a",1.03*AR485,IF($AI485&lt;0,1.01*AR485,IF($AI485&gt;10,1.1*AR485,(1+$AI485/100)*AR485)))</f>
        <v>4.8915317000000007</v>
      </c>
      <c r="AT485" s="999">
        <f>IF($AK485="n/a",1.03*AS485,IF($AK485&lt;0,1.01*AS485,IF($AK485&gt;10,1.1*AS485,(1+$AK485/100)*AS485)))</f>
        <v>5.3464441481000007</v>
      </c>
      <c r="AU485" s="999">
        <f>IF($AK485="n/a",1.03*AT485,IF($AK485&lt;0,1.01*AT485,IF($AK485&gt;10,1.1*AT485,(1+$AK485/100)*AT485)))</f>
        <v>5.843663453873301</v>
      </c>
      <c r="AV485" s="999">
        <f>IF($AK485="n/a",1.03*AU485,IF($AK485&lt;0,1.01*AU485,IF($AK485&gt;10,1.1*AU485,(1+$AK485/100)*AU485)))</f>
        <v>6.3871241550835176</v>
      </c>
      <c r="AW485" s="738">
        <f>SUM(AR485:AV485)</f>
        <v>27.077763457056818</v>
      </c>
      <c r="AX485" s="846">
        <f>AW485/I485*100</f>
        <v>15.145857174771685</v>
      </c>
      <c r="AY485" s="1080">
        <v>0.56999999999999995</v>
      </c>
      <c r="AZ485" s="985">
        <v>21.75</v>
      </c>
      <c r="BA485" s="985">
        <v>-6.34</v>
      </c>
      <c r="BB485" s="985">
        <v>-1.67</v>
      </c>
      <c r="BC485" s="985">
        <v>6.23</v>
      </c>
      <c r="BE485" s="700">
        <v>1976</v>
      </c>
      <c r="BF485" s="1013">
        <f>IF(BE485&gt;2008,0,IF(BE485&gt;2001,1,IF(BE485&gt;1990,2,IF(BE485&gt;1980,3,IF(BE485&gt;1973,4,IF(BE485&gt;1970,5,IF(BE485&gt;1960,6,IF(BE485&gt;1958,7,IF(BE485&gt;1953,8,9)))))))))</f>
        <v>4</v>
      </c>
      <c r="BG485" s="995">
        <v>15.5</v>
      </c>
    </row>
    <row r="486" spans="1:59" ht="11.25" customHeight="1" x14ac:dyDescent="0.2">
      <c r="A486" s="984" t="s">
        <v>683</v>
      </c>
      <c r="B486" s="988" t="s">
        <v>684</v>
      </c>
      <c r="C486" s="1070" t="s">
        <v>4252</v>
      </c>
      <c r="D486" s="1070" t="s">
        <v>4388</v>
      </c>
      <c r="E486" s="828">
        <v>17</v>
      </c>
      <c r="F486" s="1148">
        <v>193</v>
      </c>
      <c r="G486" s="1136" t="s">
        <v>106</v>
      </c>
      <c r="H486" s="1136" t="s">
        <v>106</v>
      </c>
      <c r="I486" s="987">
        <v>80.37</v>
      </c>
      <c r="J486" s="738">
        <f>(M486/I486)*100</f>
        <v>1.8141097424412094</v>
      </c>
      <c r="K486" s="990">
        <v>0.36449999999999999</v>
      </c>
      <c r="L486" s="1000">
        <v>4</v>
      </c>
      <c r="M486" s="729">
        <f>K486*L486</f>
        <v>1.458</v>
      </c>
      <c r="N486" s="983" t="s">
        <v>798</v>
      </c>
      <c r="O486" s="831">
        <v>0.36399999999999999</v>
      </c>
      <c r="P486" s="973">
        <v>43424</v>
      </c>
      <c r="Q486" s="973">
        <v>43439</v>
      </c>
      <c r="R486" s="729">
        <f>(K486-O486)/O486*100</f>
        <v>0.13736263736263749</v>
      </c>
      <c r="S486" s="795">
        <f>IF(INDEX(Historical!$D$7:$D$1442,MATCH(B486,Historical!$B$7:$B$1449,0))=0,"n/a",(INDEX(Historical!$C$7:$C$1442,MATCH(B486,Historical!$B$7:$B$1449,0))/INDEX(Historical!$D$7:$D$1442,MATCH(B486,Historical!$B$7:$B$1449,0))-1)*100)</f>
        <v>0.55286800276435066</v>
      </c>
      <c r="T486" s="795">
        <f>IF(INDEX(Historical!$F$7:$F$1442,MATCH(B486,Historical!$B$7:$B$1449,0))=0,"n/a",((INDEX(Historical!$C$7:$C$1442,MATCH(B486,Historical!$B$7:$B$1449,0))/INDEX(Historical!$F$7:$F$1442,MATCH(B486,Historical!$B$7:$B$1449,0)))^(1/3)-1)*100)</f>
        <v>0.53254072000277208</v>
      </c>
      <c r="U486" s="795">
        <f>IF(INDEX(Historical!$H$7:$H$1442,MATCH(B486,Historical!$B$7:$B$1449,0))=0,"n/a",((INDEX(Historical!$C$7:$C$1442,MATCH(B486,Historical!$B$7:$B$1449,0))/INDEX(Historical!$H$7:$H$1442,MATCH(B486,Historical!$B$7:$B$1449,0)))^(1/5)-1)*100)</f>
        <v>0.55908446688530677</v>
      </c>
      <c r="V486" s="795">
        <f>IF(INDEX(Historical!$O$7:$O$1442,MATCH(B486,Historical!$B$7:$B$1449,0))=0,"n/a",((INDEX(Historical!$C$7:$C$1442,MATCH(B486,Historical!$B$7:$B$1449,0))/INDEX(Historical!$O$7:$O$1442,MATCH(B486,Historical!$B$7:$B$1449,0)))^(1/10)-1)*100)</f>
        <v>0.92510433393966363</v>
      </c>
      <c r="W486" s="796">
        <f>IF(OR(U486&lt;=0,U486="n/a",V486&lt;=0,V486="n/a"),"n/a",U486/V486)</f>
        <v>0.60434747344051565</v>
      </c>
      <c r="X486" s="797">
        <f>IF(OR(AJ486&lt;=0,AJ486="n/a",U486&lt;=0,U486="n/a"),"n/a",U486/AJ486)</f>
        <v>1.4712749128560704E-2</v>
      </c>
      <c r="Y486" s="989"/>
      <c r="Z486" s="738">
        <f>IF(OR(AC486&lt;0.01,AC486="n/a"),"n/a",M486/AC486*100)</f>
        <v>64.229074889867846</v>
      </c>
      <c r="AA486" s="999">
        <f>IF(OR(AC486&lt;0.01,AC486="n/a"),"n/a",I486/AC486)</f>
        <v>35.405286343612339</v>
      </c>
      <c r="AB486" s="1000">
        <v>3</v>
      </c>
      <c r="AC486" s="978">
        <v>2.27</v>
      </c>
      <c r="AD486" s="978">
        <v>2.83</v>
      </c>
      <c r="AE486" s="978">
        <v>4.08</v>
      </c>
      <c r="AF486" s="978">
        <v>3.66</v>
      </c>
      <c r="AG486" s="978">
        <v>0.70000000000000007</v>
      </c>
      <c r="AH486" s="978">
        <v>327.09999999999997</v>
      </c>
      <c r="AI486" s="978">
        <v>8.92</v>
      </c>
      <c r="AJ486" s="978">
        <v>38</v>
      </c>
      <c r="AK486" s="978">
        <v>12.5</v>
      </c>
      <c r="AL486" s="991">
        <v>18950</v>
      </c>
      <c r="AM486" s="985">
        <v>2.1999999999999997</v>
      </c>
      <c r="AN486" s="978">
        <v>2.11</v>
      </c>
      <c r="AO486" s="838">
        <f>IF(U486="n/a","n/a",IF(AA486&lt;0,"n/a",IF(AA486="n/a","n/a",J486+U486-AA486)))</f>
        <v>-33.032092134285826</v>
      </c>
      <c r="AP486" s="839">
        <f>IF(U486="n/a","n/a",J486+U486)</f>
        <v>2.3731942093265159</v>
      </c>
      <c r="AQ486" s="1001">
        <f>IF(OR(AC486&lt;0.01,AF486="n/a"),"n/a",(I486/SQRT(22.5*AC486*(I486/AF486))-1)*100)</f>
        <v>139.98458100249428</v>
      </c>
      <c r="AR486" s="738">
        <f>INDEX(Historical!$C$7:$C$1442,MATCH(B486,Historical!$B$7:$B$1449,0))*IF(AH486="n/a",1.03,IF(AH486&lt;0,1.01,IF(AH486&gt;10,1.1,(1+AH486/100))))</f>
        <v>1.6005000000000003</v>
      </c>
      <c r="AS486" s="999">
        <f>IF($AI486="n/a",1.03*AR486,IF($AI486&lt;0,1.01*AR486,IF($AI486&gt;10,1.1*AR486,(1+$AI486/100)*AR486)))</f>
        <v>1.7432646000000003</v>
      </c>
      <c r="AT486" s="999">
        <f>IF($AK486="n/a",1.03*AS486,IF($AK486&lt;0,1.01*AS486,IF($AK486&gt;10,1.1*AS486,(1+$AK486/100)*AS486)))</f>
        <v>1.9175910600000003</v>
      </c>
      <c r="AU486" s="999">
        <f>IF($AK486="n/a",1.03*AT486,IF($AK486&lt;0,1.01*AT486,IF($AK486&gt;10,1.1*AT486,(1+$AK486/100)*AT486)))</f>
        <v>2.1093501660000005</v>
      </c>
      <c r="AV486" s="999">
        <f>IF($AK486="n/a",1.03*AU486,IF($AK486&lt;0,1.01*AU486,IF($AK486&gt;10,1.1*AU486,(1+$AK486/100)*AU486)))</f>
        <v>2.3202851826000006</v>
      </c>
      <c r="AW486" s="738">
        <f>SUM(AR486:AV486)</f>
        <v>9.6909910086000028</v>
      </c>
      <c r="AX486" s="846">
        <f>AW486/I486*100</f>
        <v>12.057970646509894</v>
      </c>
      <c r="AY486" s="1080">
        <v>1.17</v>
      </c>
      <c r="AZ486" s="985">
        <v>32.409999999999997</v>
      </c>
      <c r="BA486" s="985">
        <v>-22.869999999999997</v>
      </c>
      <c r="BB486" s="985">
        <v>9.06</v>
      </c>
      <c r="BC486" s="985">
        <v>-3</v>
      </c>
      <c r="BE486" s="700">
        <v>2002</v>
      </c>
      <c r="BF486" s="1013">
        <f>IF(BE486&gt;2008,0,IF(BE486&gt;2001,1,IF(BE486&gt;1990,2,IF(BE486&gt;1980,3,IF(BE486&gt;1973,4,IF(BE486&gt;1970,5,IF(BE486&gt;1960,6,IF(BE486&gt;1958,7,IF(BE486&gt;1953,8,9)))))))))</f>
        <v>1</v>
      </c>
      <c r="BG486" s="995">
        <v>0.2</v>
      </c>
    </row>
    <row r="487" spans="1:59" ht="11.25" customHeight="1" x14ac:dyDescent="0.2">
      <c r="A487" s="984" t="s">
        <v>679</v>
      </c>
      <c r="B487" s="988" t="s">
        <v>680</v>
      </c>
      <c r="C487" s="1070" t="s">
        <v>154</v>
      </c>
      <c r="D487" s="1070" t="s">
        <v>4383</v>
      </c>
      <c r="E487" s="828">
        <v>11</v>
      </c>
      <c r="F487" s="1148">
        <v>314</v>
      </c>
      <c r="G487" s="1148" t="s">
        <v>115</v>
      </c>
      <c r="H487" s="1148" t="s">
        <v>115</v>
      </c>
      <c r="I487" s="987">
        <v>128.25</v>
      </c>
      <c r="J487" s="738">
        <f>(M487/I487)*100</f>
        <v>1.2163742690058481</v>
      </c>
      <c r="K487" s="990">
        <v>0.39</v>
      </c>
      <c r="L487" s="1000">
        <v>4</v>
      </c>
      <c r="M487" s="729">
        <f>K487*L487</f>
        <v>1.56</v>
      </c>
      <c r="N487" s="983" t="s">
        <v>164</v>
      </c>
      <c r="O487" s="831">
        <v>0.34</v>
      </c>
      <c r="P487" s="973">
        <v>43343</v>
      </c>
      <c r="Q487" s="973">
        <v>43374</v>
      </c>
      <c r="R487" s="729">
        <f>(K487-O487)/O487*100</f>
        <v>14.705882352941172</v>
      </c>
      <c r="S487" s="795">
        <f>IF(INDEX(Historical!$D$7:$D$1442,MATCH(B487,Historical!$B$7:$B$1449,0))=0,"n/a",(INDEX(Historical!$C$7:$C$1442,MATCH(B487,Historical!$B$7:$B$1449,0))/INDEX(Historical!$D$7:$D$1442,MATCH(B487,Historical!$B$7:$B$1449,0))-1)*100)</f>
        <v>19.491525423728785</v>
      </c>
      <c r="T487" s="795">
        <f>IF(INDEX(Historical!$F$7:$F$1442,MATCH(B487,Historical!$B$7:$B$1449,0))=0,"n/a",((INDEX(Historical!$C$7:$C$1442,MATCH(B487,Historical!$B$7:$B$1449,0))/INDEX(Historical!$F$7:$F$1442,MATCH(B487,Historical!$B$7:$B$1449,0)))^(1/3)-1)*100)</f>
        <v>10.678158464107224</v>
      </c>
      <c r="U487" s="795">
        <f>IF(INDEX(Historical!$H$7:$H$1442,MATCH(B487,Historical!$B$7:$B$1449,0))=0,"n/a",((INDEX(Historical!$C$7:$C$1442,MATCH(B487,Historical!$B$7:$B$1449,0))/INDEX(Historical!$H$7:$H$1442,MATCH(B487,Historical!$B$7:$B$1449,0)))^(1/5)-1)*100)</f>
        <v>9.8872457196067742</v>
      </c>
      <c r="V487" s="795">
        <f>IF(INDEX(Historical!$O$7:$O$1442,MATCH(B487,Historical!$B$7:$B$1449,0))=0,"n/a",((INDEX(Historical!$C$7:$C$1442,MATCH(B487,Historical!$B$7:$B$1449,0))/INDEX(Historical!$O$7:$O$1442,MATCH(B487,Historical!$B$7:$B$1449,0)))^(1/10)-1)*100)</f>
        <v>12.87479699002767</v>
      </c>
      <c r="W487" s="796">
        <f>IF(OR(U487&lt;=0,U487="n/a",V487&lt;=0,V487="n/a"),"n/a",U487/V487)</f>
        <v>0.76795352402566497</v>
      </c>
      <c r="X487" s="797" t="str">
        <f>IF(OR(AJ487&lt;=0,AJ487="n/a",U487&lt;=0,U487="n/a"),"n/a",U487/AJ487)</f>
        <v>n/a</v>
      </c>
      <c r="Y487" s="752"/>
      <c r="Z487" s="738" t="str">
        <f>IF(OR(AC487&lt;0.01,AC487="n/a"),"n/a",M487/AC487*100)</f>
        <v>n/a</v>
      </c>
      <c r="AA487" s="999" t="str">
        <f>IF(OR(AC487&lt;0.01,AC487="n/a"),"n/a",I487/AC487)</f>
        <v>n/a</v>
      </c>
      <c r="AB487" s="1000">
        <v>3</v>
      </c>
      <c r="AC487" s="978">
        <v>-7.99</v>
      </c>
      <c r="AD487" s="978" t="s">
        <v>137</v>
      </c>
      <c r="AE487" s="978">
        <v>0.12</v>
      </c>
      <c r="AF487" s="978">
        <v>2.72</v>
      </c>
      <c r="AG487" s="978">
        <v>1.2</v>
      </c>
      <c r="AH487" s="978">
        <v>-116.5</v>
      </c>
      <c r="AI487" s="978">
        <v>5.54</v>
      </c>
      <c r="AJ487" s="978">
        <v>-21.8</v>
      </c>
      <c r="AK487" s="978">
        <v>5.96</v>
      </c>
      <c r="AL487" s="991">
        <v>25390</v>
      </c>
      <c r="AM487" s="985">
        <v>0.28999999999999998</v>
      </c>
      <c r="AN487" s="978">
        <v>0.97</v>
      </c>
      <c r="AO487" s="838" t="str">
        <f>IF(U487="n/a","n/a",IF(AA487&lt;0,"n/a",IF(AA487="n/a","n/a",J487+U487-AA487)))</f>
        <v>n/a</v>
      </c>
      <c r="AP487" s="839">
        <f>IF(U487="n/a","n/a",J487+U487)</f>
        <v>11.103619988612623</v>
      </c>
      <c r="AQ487" s="1001" t="str">
        <f>IF(OR(AC487&lt;0.01,AF487="n/a"),"n/a",(I487/SQRT(22.5*AC487*(I487/AF487))-1)*100)</f>
        <v>n/a</v>
      </c>
      <c r="AR487" s="738">
        <f>INDEX(Historical!$C$7:$C$1442,MATCH(B487,Historical!$B$7:$B$1449,0))*IF(AH487="n/a",1.03,IF(AH487&lt;0,1.01,IF(AH487&gt;10,1.1,(1+AH487/100))))</f>
        <v>1.4240999999999999</v>
      </c>
      <c r="AS487" s="999">
        <f>IF($AI487="n/a",1.03*AR487,IF($AI487&lt;0,1.01*AR487,IF($AI487&gt;10,1.1*AR487,(1+$AI487/100)*AR487)))</f>
        <v>1.5029951399999997</v>
      </c>
      <c r="AT487" s="999">
        <f>IF($AK487="n/a",1.03*AS487,IF($AK487&lt;0,1.01*AS487,IF($AK487&gt;10,1.1*AS487,(1+$AK487/100)*AS487)))</f>
        <v>1.5925736503439998</v>
      </c>
      <c r="AU487" s="999">
        <f>IF($AK487="n/a",1.03*AT487,IF($AK487&lt;0,1.01*AT487,IF($AK487&gt;10,1.1*AT487,(1+$AK487/100)*AT487)))</f>
        <v>1.6874910399045022</v>
      </c>
      <c r="AV487" s="999">
        <f>IF($AK487="n/a",1.03*AU487,IF($AK487&lt;0,1.01*AU487,IF($AK487&gt;10,1.1*AU487,(1+$AK487/100)*AU487)))</f>
        <v>1.7880655058828108</v>
      </c>
      <c r="AW487" s="738">
        <f>SUM(AR487:AV487)</f>
        <v>7.9952253361313126</v>
      </c>
      <c r="AX487" s="846">
        <f>AW487/I487*100</f>
        <v>6.2340938293421546</v>
      </c>
      <c r="AY487" s="1080">
        <v>1.21</v>
      </c>
      <c r="AZ487" s="985">
        <v>20.87</v>
      </c>
      <c r="BA487" s="985">
        <v>-26.3</v>
      </c>
      <c r="BB487" s="985">
        <v>6.59</v>
      </c>
      <c r="BC487" s="985">
        <v>-3.0300000000000002</v>
      </c>
      <c r="BE487" s="700">
        <v>2008</v>
      </c>
      <c r="BF487" s="1013">
        <f>IF(BE487&gt;2008,0,IF(BE487&gt;2001,1,IF(BE487&gt;1990,2,IF(BE487&gt;1980,3,IF(BE487&gt;1973,4,IF(BE487&gt;1970,5,IF(BE487&gt;1960,6,IF(BE487&gt;1958,7,IF(BE487&gt;1953,8,9)))))))))</f>
        <v>1</v>
      </c>
      <c r="BG487" s="995">
        <v>0.2</v>
      </c>
    </row>
    <row r="488" spans="1:59" ht="11.25" customHeight="1" x14ac:dyDescent="0.2">
      <c r="A488" s="976" t="s">
        <v>1488</v>
      </c>
      <c r="B488" s="988" t="s">
        <v>1489</v>
      </c>
      <c r="C488" s="1070" t="s">
        <v>108</v>
      </c>
      <c r="D488" s="1070" t="s">
        <v>4397</v>
      </c>
      <c r="E488" s="828">
        <v>9</v>
      </c>
      <c r="F488" s="1148">
        <v>347</v>
      </c>
      <c r="G488" s="1071" t="s">
        <v>106</v>
      </c>
      <c r="H488" s="1071" t="s">
        <v>106</v>
      </c>
      <c r="I488" s="987">
        <v>158.51</v>
      </c>
      <c r="J488" s="738">
        <f>(M488/I488)*100</f>
        <v>1.1103400416377518</v>
      </c>
      <c r="K488" s="990">
        <v>0.44</v>
      </c>
      <c r="L488" s="1000">
        <v>4</v>
      </c>
      <c r="M488" s="729">
        <f>K488*L488</f>
        <v>1.76</v>
      </c>
      <c r="N488" s="983" t="s">
        <v>111</v>
      </c>
      <c r="O488" s="831">
        <v>0.38</v>
      </c>
      <c r="P488" s="694">
        <v>43147</v>
      </c>
      <c r="Q488" s="694">
        <v>43171</v>
      </c>
      <c r="R488" s="729">
        <f>(K488-O488)/O488*100</f>
        <v>15.789473684210526</v>
      </c>
      <c r="S488" s="795">
        <f>IF(INDEX(Historical!$D$7:$D$1442,MATCH(B488,Historical!$B$7:$B$1449,0))=0,"n/a",(INDEX(Historical!$C$7:$C$1442,MATCH(B488,Historical!$B$7:$B$1449,0))/INDEX(Historical!$D$7:$D$1442,MATCH(B488,Historical!$B$7:$B$1449,0))-1)*100)</f>
        <v>15.789473684210531</v>
      </c>
      <c r="T488" s="795">
        <f>IF(INDEX(Historical!$F$7:$F$1442,MATCH(B488,Historical!$B$7:$B$1449,0))=0,"n/a",((INDEX(Historical!$C$7:$C$1442,MATCH(B488,Historical!$B$7:$B$1449,0))/INDEX(Historical!$F$7:$F$1442,MATCH(B488,Historical!$B$7:$B$1449,0)))^(1/3)-1)*100)</f>
        <v>8.9744250818549531</v>
      </c>
      <c r="U488" s="795">
        <f>IF(INDEX(Historical!$H$7:$H$1442,MATCH(B488,Historical!$B$7:$B$1449,0))=0,"n/a",((INDEX(Historical!$C$7:$C$1442,MATCH(B488,Historical!$B$7:$B$1449,0))/INDEX(Historical!$H$7:$H$1442,MATCH(B488,Historical!$B$7:$B$1449,0)))^(1/5)-1)*100)</f>
        <v>14.354703364926591</v>
      </c>
      <c r="V488" s="795">
        <f>IF(INDEX(Historical!$O$7:$O$1442,MATCH(B488,Historical!$B$7:$B$1449,0))=0,"n/a",((INDEX(Historical!$C$7:$C$1442,MATCH(B488,Historical!$B$7:$B$1449,0))/INDEX(Historical!$O$7:$O$1442,MATCH(B488,Historical!$B$7:$B$1449,0)))^(1/10)-1)*100)</f>
        <v>15.969895987933814</v>
      </c>
      <c r="W488" s="796">
        <f>IF(OR(U488&lt;=0,U488="n/a",V488&lt;=0,V488="n/a"),"n/a",U488/V488)</f>
        <v>0.89886016638883592</v>
      </c>
      <c r="X488" s="797">
        <f>IF(OR(AJ488&lt;=0,AJ488="n/a",U488&lt;=0,U488="n/a"),"n/a",U488/AJ488)</f>
        <v>2.8709406729853182</v>
      </c>
      <c r="Y488" s="749"/>
      <c r="Z488" s="738">
        <f>IF(OR(AC488&lt;0.01,AC488="n/a"),"n/a",M488/AC488*100)</f>
        <v>40.835266821345712</v>
      </c>
      <c r="AA488" s="999">
        <f>IF(OR(AC488&lt;0.01,AC488="n/a"),"n/a",I488/AC488)</f>
        <v>36.777262180974482</v>
      </c>
      <c r="AB488" s="1000">
        <v>12</v>
      </c>
      <c r="AC488" s="978">
        <v>4.3099999999999996</v>
      </c>
      <c r="AD488" s="978">
        <v>2.71</v>
      </c>
      <c r="AE488" s="978">
        <v>6.68</v>
      </c>
      <c r="AF488" s="978">
        <v>75.84</v>
      </c>
      <c r="AG488" s="981">
        <v>842.6</v>
      </c>
      <c r="AH488" s="978">
        <v>184.3</v>
      </c>
      <c r="AI488" s="978">
        <v>6.68</v>
      </c>
      <c r="AJ488" s="978">
        <v>5</v>
      </c>
      <c r="AK488" s="978">
        <v>13.600000000000001</v>
      </c>
      <c r="AL488" s="991">
        <v>30400</v>
      </c>
      <c r="AM488" s="986">
        <v>0.1</v>
      </c>
      <c r="AN488" s="978">
        <v>12.38</v>
      </c>
      <c r="AO488" s="838">
        <f>IF(U488="n/a","n/a",IF(AA488&lt;0,"n/a",IF(AA488="n/a","n/a",J488+U488-AA488)))</f>
        <v>-21.312218774410141</v>
      </c>
      <c r="AP488" s="839">
        <f>IF(U488="n/a","n/a",J488+U488)</f>
        <v>15.465043406564343</v>
      </c>
      <c r="AQ488" s="1001">
        <f>IF(OR(AC488&lt;0.01,AF488="n/a"),"n/a",(I488/SQRT(22.5*AC488*(I488/AF488))-1)*100)</f>
        <v>1013.3907298189225</v>
      </c>
      <c r="AR488" s="738">
        <f>INDEX(Historical!$C$7:$C$1442,MATCH(B488,Historical!$B$7:$B$1449,0))*IF(AH488="n/a",1.03,IF(AH488&lt;0,1.01,IF(AH488&gt;10,1.1,(1+AH488/100))))</f>
        <v>1.9360000000000002</v>
      </c>
      <c r="AS488" s="999">
        <f>IF($AI488="n/a",1.03*AR488,IF($AI488&lt;0,1.01*AR488,IF($AI488&gt;10,1.1*AR488,(1+$AI488/100)*AR488)))</f>
        <v>2.0653248</v>
      </c>
      <c r="AT488" s="999">
        <f>IF($AK488="n/a",1.03*AS488,IF($AK488&lt;0,1.01*AS488,IF($AK488&gt;10,1.1*AS488,(1+$AK488/100)*AS488)))</f>
        <v>2.2718572800000003</v>
      </c>
      <c r="AU488" s="999">
        <f>IF($AK488="n/a",1.03*AT488,IF($AK488&lt;0,1.01*AT488,IF($AK488&gt;10,1.1*AT488,(1+$AK488/100)*AT488)))</f>
        <v>2.4990430080000006</v>
      </c>
      <c r="AV488" s="999">
        <f>IF($AK488="n/a",1.03*AU488,IF($AK488&lt;0,1.01*AU488,IF($AK488&gt;10,1.1*AU488,(1+$AK488/100)*AU488)))</f>
        <v>2.7489473088000009</v>
      </c>
      <c r="AW488" s="738">
        <f>SUM(AR488:AV488)</f>
        <v>11.521172396800001</v>
      </c>
      <c r="AX488" s="846">
        <f>AW488/I488*100</f>
        <v>7.2684199083969476</v>
      </c>
      <c r="AY488" s="1080">
        <v>1.24</v>
      </c>
      <c r="AZ488" s="985">
        <v>22.63</v>
      </c>
      <c r="BA488" s="985">
        <v>-15.67</v>
      </c>
      <c r="BB488" s="985">
        <v>7.0000000000000009</v>
      </c>
      <c r="BC488" s="985">
        <v>-3.4000000000000004</v>
      </c>
      <c r="BE488" s="700">
        <v>2010</v>
      </c>
      <c r="BF488" s="1013">
        <f>IF(BE488&gt;2008,0,IF(BE488&gt;2001,1,IF(BE488&gt;1990,2,IF(BE488&gt;1980,3,IF(BE488&gt;1973,4,IF(BE488&gt;1970,5,IF(BE488&gt;1960,6,IF(BE488&gt;1958,7,IF(BE488&gt;1953,8,9)))))))))</f>
        <v>0</v>
      </c>
      <c r="BG488" s="995">
        <v>12.5</v>
      </c>
    </row>
    <row r="489" spans="1:59" ht="11.25" customHeight="1" x14ac:dyDescent="0.2">
      <c r="A489" s="984" t="s">
        <v>3884</v>
      </c>
      <c r="B489" s="988" t="s">
        <v>3885</v>
      </c>
      <c r="C489" s="1070" t="s">
        <v>4405</v>
      </c>
      <c r="D489" s="1070" t="s">
        <v>1784</v>
      </c>
      <c r="E489" s="828">
        <v>5</v>
      </c>
      <c r="F489" s="1148">
        <v>791</v>
      </c>
      <c r="G489" s="1273" t="s">
        <v>106</v>
      </c>
      <c r="H489" s="1273" t="s">
        <v>106</v>
      </c>
      <c r="I489" s="987">
        <v>44.57</v>
      </c>
      <c r="J489" s="738">
        <f>(M489/I489)*100</f>
        <v>1.3461969934933811</v>
      </c>
      <c r="K489" s="990">
        <v>0.15</v>
      </c>
      <c r="L489" s="1000">
        <v>4</v>
      </c>
      <c r="M489" s="729">
        <f>K489*L489</f>
        <v>0.6</v>
      </c>
      <c r="N489" s="983" t="s">
        <v>149</v>
      </c>
      <c r="O489" s="831">
        <v>0.125</v>
      </c>
      <c r="P489" s="694">
        <v>43161</v>
      </c>
      <c r="Q489" s="694">
        <v>43174</v>
      </c>
      <c r="R489" s="729">
        <f>(K489-O489)/O489*100</f>
        <v>19.999999999999996</v>
      </c>
      <c r="S489" s="795">
        <f>IF(INDEX(Historical!$D$7:$D$1442,MATCH(B489,Historical!$B$7:$B$1449,0))=0,"n/a",(INDEX(Historical!$C$7:$C$1442,MATCH(B489,Historical!$B$7:$B$1449,0))/INDEX(Historical!$D$7:$D$1442,MATCH(B489,Historical!$B$7:$B$1449,0))-1)*100)</f>
        <v>19.999999999999996</v>
      </c>
      <c r="T489" s="795">
        <f>IF(INDEX(Historical!$F$7:$F$1442,MATCH(B489,Historical!$B$7:$B$1449,0))=0,"n/a",((INDEX(Historical!$C$7:$C$1442,MATCH(B489,Historical!$B$7:$B$1449,0))/INDEX(Historical!$F$7:$F$1442,MATCH(B489,Historical!$B$7:$B$1449,0)))^(1/3)-1)*100)</f>
        <v>13.533091689267751</v>
      </c>
      <c r="U489" s="795">
        <f>IF(INDEX(Historical!$H$7:$H$1442,MATCH(B489,Historical!$B$7:$B$1449,0))=0,"n/a",((INDEX(Historical!$C$7:$C$1442,MATCH(B489,Historical!$B$7:$B$1449,0))/INDEX(Historical!$H$7:$H$1442,MATCH(B489,Historical!$B$7:$B$1449,0)))^(1/5)-1)*100)</f>
        <v>12.030033714161736</v>
      </c>
      <c r="V489" s="795">
        <f>IF(INDEX(Historical!$O$7:$O$1442,MATCH(B489,Historical!$B$7:$B$1449,0))=0,"n/a",((INDEX(Historical!$C$7:$C$1442,MATCH(B489,Historical!$B$7:$B$1449,0))/INDEX(Historical!$O$7:$O$1442,MATCH(B489,Historical!$B$7:$B$1449,0)))^(1/10)-1)*100)</f>
        <v>5.8442410876291984</v>
      </c>
      <c r="W489" s="796">
        <f>IF(OR(U489&lt;=0,U489="n/a",V489&lt;=0,V489="n/a"),"n/a",U489/V489)</f>
        <v>2.0584424108762929</v>
      </c>
      <c r="X489" s="797">
        <f>IF(OR(AJ489&lt;=0,AJ489="n/a",U489&lt;=0,U489="n/a"),"n/a",U489/AJ489)</f>
        <v>0.61377723031437426</v>
      </c>
      <c r="Y489" s="989"/>
      <c r="Z489" s="738">
        <f>IF(OR(AC489&lt;0.01,AC489="n/a"),"n/a",M489/AC489*100)</f>
        <v>29.702970297029701</v>
      </c>
      <c r="AA489" s="999">
        <f>IF(OR(AC489&lt;0.01,AC489="n/a"),"n/a",I489/AC489)</f>
        <v>22.064356435643564</v>
      </c>
      <c r="AB489" s="1000">
        <v>12</v>
      </c>
      <c r="AC489" s="978">
        <v>2.02</v>
      </c>
      <c r="AD489" s="978">
        <v>1.47</v>
      </c>
      <c r="AE489" s="978">
        <v>1.82</v>
      </c>
      <c r="AF489" s="978">
        <v>2.6</v>
      </c>
      <c r="AG489" s="978">
        <v>17.2</v>
      </c>
      <c r="AH489" s="978">
        <v>13.600000000000001</v>
      </c>
      <c r="AI489" s="978">
        <v>4.2700000000000005</v>
      </c>
      <c r="AJ489" s="978">
        <v>19.600000000000001</v>
      </c>
      <c r="AK489" s="978">
        <v>15</v>
      </c>
      <c r="AL489" s="991">
        <v>1260</v>
      </c>
      <c r="AM489" s="985">
        <v>3.3000000000000003</v>
      </c>
      <c r="AN489" s="978">
        <v>0.63</v>
      </c>
      <c r="AO489" s="838">
        <f>IF(U489="n/a","n/a",IF(AA489&lt;0,"n/a",IF(AA489="n/a","n/a",J489+U489-AA489)))</f>
        <v>-8.6881257279884476</v>
      </c>
      <c r="AP489" s="839">
        <f>IF(U489="n/a","n/a",J489+U489)</f>
        <v>13.376230707655116</v>
      </c>
      <c r="AQ489" s="1001">
        <f>IF(OR(AC489&lt;0.01,AF489="n/a"),"n/a",(I489/SQRT(22.5*AC489*(I489/AF489))-1)*100)</f>
        <v>59.676515677684726</v>
      </c>
      <c r="AR489" s="738">
        <f>INDEX(Historical!$C$7:$C$1442,MATCH(B489,Historical!$B$7:$B$1449,0))*IF(AH489="n/a",1.03,IF(AH489&lt;0,1.01,IF(AH489&gt;10,1.1,(1+AH489/100))))</f>
        <v>0.66</v>
      </c>
      <c r="AS489" s="999">
        <f>IF($AI489="n/a",1.03*AR489,IF($AI489&lt;0,1.01*AR489,IF($AI489&gt;10,1.1*AR489,(1+$AI489/100)*AR489)))</f>
        <v>0.68818199999999996</v>
      </c>
      <c r="AT489" s="999">
        <f>IF($AK489="n/a",1.03*AS489,IF($AK489&lt;0,1.01*AS489,IF($AK489&gt;10,1.1*AS489,(1+$AK489/100)*AS489)))</f>
        <v>0.75700020000000001</v>
      </c>
      <c r="AU489" s="999">
        <f>IF($AK489="n/a",1.03*AT489,IF($AK489&lt;0,1.01*AT489,IF($AK489&gt;10,1.1*AT489,(1+$AK489/100)*AT489)))</f>
        <v>0.8327002200000001</v>
      </c>
      <c r="AV489" s="999">
        <f>IF($AK489="n/a",1.03*AU489,IF($AK489&lt;0,1.01*AU489,IF($AK489&gt;10,1.1*AU489,(1+$AK489/100)*AU489)))</f>
        <v>0.91597024200000021</v>
      </c>
      <c r="AW489" s="738">
        <f>SUM(AR489:AV489)</f>
        <v>3.853852662</v>
      </c>
      <c r="AX489" s="846">
        <f>AW489/I489*100</f>
        <v>8.6467414449181064</v>
      </c>
      <c r="AY489" s="1080">
        <v>0.71</v>
      </c>
      <c r="AZ489" s="985">
        <v>89.259999999999991</v>
      </c>
      <c r="BA489" s="985">
        <v>-2.73</v>
      </c>
      <c r="BB489" s="985">
        <v>6.88</v>
      </c>
      <c r="BC489" s="985">
        <v>17.96</v>
      </c>
      <c r="BE489" s="700">
        <v>2014</v>
      </c>
      <c r="BF489" s="1013">
        <f>IF(BE489&gt;2008,0,IF(BE489&gt;2001,1,IF(BE489&gt;1990,2,IF(BE489&gt;1980,3,IF(BE489&gt;1973,4,IF(BE489&gt;1970,5,IF(BE489&gt;1960,6,IF(BE489&gt;1958,7,IF(BE489&gt;1953,8,9)))))))))</f>
        <v>0</v>
      </c>
      <c r="BG489" s="995">
        <v>7.9</v>
      </c>
    </row>
    <row r="490" spans="1:59" ht="11.25" customHeight="1" x14ac:dyDescent="0.2">
      <c r="A490" s="984" t="s">
        <v>287</v>
      </c>
      <c r="B490" s="988" t="s">
        <v>288</v>
      </c>
      <c r="C490" s="1070" t="s">
        <v>108</v>
      </c>
      <c r="D490" s="1070" t="s">
        <v>118</v>
      </c>
      <c r="E490" s="828">
        <v>32</v>
      </c>
      <c r="F490" s="1148">
        <v>89</v>
      </c>
      <c r="G490" s="1092" t="s">
        <v>106</v>
      </c>
      <c r="H490" s="1092" t="s">
        <v>106</v>
      </c>
      <c r="I490" s="978">
        <v>51.7</v>
      </c>
      <c r="J490" s="738">
        <f>(M490/I490)*100</f>
        <v>4.8549323017408117</v>
      </c>
      <c r="K490" s="997">
        <v>0.62749999999999995</v>
      </c>
      <c r="L490" s="1000">
        <v>4</v>
      </c>
      <c r="M490" s="729">
        <f>K490*L490</f>
        <v>2.5099999999999998</v>
      </c>
      <c r="N490" s="983" t="s">
        <v>289</v>
      </c>
      <c r="O490" s="832">
        <v>0.625</v>
      </c>
      <c r="P490" s="973">
        <v>43446</v>
      </c>
      <c r="Q490" s="973">
        <v>43461</v>
      </c>
      <c r="R490" s="729">
        <f>(K490-O490)/O490*100</f>
        <v>0.39999999999999153</v>
      </c>
      <c r="S490" s="795">
        <f>IF(INDEX(Historical!$D$7:$D$1442,MATCH(B490,Historical!$B$7:$B$1449,0))=0,"n/a",(INDEX(Historical!$C$7:$C$1442,MATCH(B490,Historical!$B$7:$B$1449,0))/INDEX(Historical!$D$7:$D$1442,MATCH(B490,Historical!$B$7:$B$1449,0))-1)*100)</f>
        <v>0.40120361083249012</v>
      </c>
      <c r="T490" s="795">
        <f>IF(INDEX(Historical!$F$7:$F$1442,MATCH(B490,Historical!$B$7:$B$1449,0))=0,"n/a",((INDEX(Historical!$C$7:$C$1442,MATCH(B490,Historical!$B$7:$B$1449,0))/INDEX(Historical!$F$7:$F$1442,MATCH(B490,Historical!$B$7:$B$1449,0)))^(1/3)-1)*100)</f>
        <v>0.40282408703211647</v>
      </c>
      <c r="U490" s="795">
        <f>IF(INDEX(Historical!$H$7:$H$1442,MATCH(B490,Historical!$B$7:$B$1449,0))=0,"n/a",((INDEX(Historical!$C$7:$C$1442,MATCH(B490,Historical!$B$7:$B$1449,0))/INDEX(Historical!$H$7:$H$1442,MATCH(B490,Historical!$B$7:$B$1449,0)))^(1/5)-1)*100)</f>
        <v>0.40446214426967941</v>
      </c>
      <c r="V490" s="795">
        <f>IF(INDEX(Historical!$O$7:$O$1442,MATCH(B490,Historical!$B$7:$B$1449,0))=0,"n/a",((INDEX(Historical!$C$7:$C$1442,MATCH(B490,Historical!$B$7:$B$1449,0))/INDEX(Historical!$O$7:$O$1442,MATCH(B490,Historical!$B$7:$B$1449,0)))^(1/10)-1)*100)</f>
        <v>0.76010470547180908</v>
      </c>
      <c r="W490" s="796">
        <f>IF(OR(U490&lt;=0,U490="n/a",V490&lt;=0,V490="n/a"),"n/a",U490/V490)</f>
        <v>0.53211372243594168</v>
      </c>
      <c r="X490" s="797">
        <f>IF(OR(AJ490&lt;=0,AJ490="n/a",U490&lt;=0,U490="n/a"),"n/a",U490/AJ490)</f>
        <v>0.16178485770787177</v>
      </c>
      <c r="Y490" s="988"/>
      <c r="Z490" s="738">
        <f>IF(OR(AC490&lt;0.01,AC490="n/a"),"n/a",M490/AC490*100)</f>
        <v>164.05228758169932</v>
      </c>
      <c r="AA490" s="999">
        <f>IF(OR(AC490&lt;0.01,AC490="n/a"),"n/a",I490/AC490)</f>
        <v>33.790849673202615</v>
      </c>
      <c r="AB490" s="1000">
        <v>12</v>
      </c>
      <c r="AC490" s="978">
        <v>1.53</v>
      </c>
      <c r="AD490" s="978">
        <v>0.89</v>
      </c>
      <c r="AE490" s="978">
        <v>0.86</v>
      </c>
      <c r="AF490" s="978">
        <v>1.65</v>
      </c>
      <c r="AG490" s="978">
        <v>5.6000000000000005</v>
      </c>
      <c r="AH490" s="978">
        <v>82.6</v>
      </c>
      <c r="AI490" s="978">
        <v>64.12</v>
      </c>
      <c r="AJ490" s="978">
        <v>2.5</v>
      </c>
      <c r="AK490" s="978">
        <v>37.9</v>
      </c>
      <c r="AL490" s="991">
        <v>2940</v>
      </c>
      <c r="AM490" s="985">
        <v>0.1</v>
      </c>
      <c r="AN490" s="978">
        <v>0.21</v>
      </c>
      <c r="AO490" s="838">
        <f>IF(U490="n/a","n/a",IF(AA490&lt;0,"n/a",IF(AA490="n/a","n/a",J490+U490-AA490)))</f>
        <v>-28.531455227192126</v>
      </c>
      <c r="AP490" s="839">
        <f>IF(U490="n/a","n/a",J490+U490)</f>
        <v>5.2593944460104911</v>
      </c>
      <c r="AQ490" s="1001">
        <f>IF(OR(AC490&lt;0.01,AF490="n/a"),"n/a",(I490/SQRT(22.5*AC490*(I490/AF490))-1)*100)</f>
        <v>57.416506208895555</v>
      </c>
      <c r="AR490" s="738">
        <f>INDEX(Historical!$C$7:$C$1442,MATCH(B490,Historical!$B$7:$B$1449,0))*IF(AH490="n/a",1.03,IF(AH490&lt;0,1.01,IF(AH490&gt;10,1.1,(1+AH490/100))))</f>
        <v>2.7527500000000003</v>
      </c>
      <c r="AS490" s="999">
        <f>IF($AI490="n/a",1.03*AR490,IF($AI490&lt;0,1.01*AR490,IF($AI490&gt;10,1.1*AR490,(1+$AI490/100)*AR490)))</f>
        <v>3.0280250000000004</v>
      </c>
      <c r="AT490" s="999">
        <f>IF($AK490="n/a",1.03*AS490,IF($AK490&lt;0,1.01*AS490,IF($AK490&gt;10,1.1*AS490,(1+$AK490/100)*AS490)))</f>
        <v>3.3308275000000007</v>
      </c>
      <c r="AU490" s="999">
        <f>IF($AK490="n/a",1.03*AT490,IF($AK490&lt;0,1.01*AT490,IF($AK490&gt;10,1.1*AT490,(1+$AK490/100)*AT490)))</f>
        <v>3.6639102500000011</v>
      </c>
      <c r="AV490" s="999">
        <f>IF($AK490="n/a",1.03*AU490,IF($AK490&lt;0,1.01*AU490,IF($AK490&gt;10,1.1*AU490,(1+$AK490/100)*AU490)))</f>
        <v>4.030301275000002</v>
      </c>
      <c r="AW490" s="738">
        <f>SUM(AR490:AV490)</f>
        <v>16.805814025000004</v>
      </c>
      <c r="AX490" s="846">
        <f>AW490/I490*100</f>
        <v>32.50641010638298</v>
      </c>
      <c r="AY490" s="1080">
        <v>0.3</v>
      </c>
      <c r="AZ490" s="985">
        <v>24.87</v>
      </c>
      <c r="BA490" s="985">
        <v>-16.38</v>
      </c>
      <c r="BB490" s="985">
        <v>-3.65</v>
      </c>
      <c r="BC490" s="985">
        <v>1.8399999999999999</v>
      </c>
      <c r="BE490" s="700">
        <v>1988</v>
      </c>
      <c r="BF490" s="1013">
        <f>IF(BE490&gt;2008,0,IF(BE490&gt;2001,1,IF(BE490&gt;1990,2,IF(BE490&gt;1980,3,IF(BE490&gt;1973,4,IF(BE490&gt;1970,5,IF(BE490&gt;1960,6,IF(BE490&gt;1958,7,IF(BE490&gt;1953,8,9)))))))))</f>
        <v>3</v>
      </c>
      <c r="BG490" s="995">
        <v>1.7999999999999998</v>
      </c>
    </row>
    <row r="491" spans="1:59" ht="11.25" customHeight="1" x14ac:dyDescent="0.2">
      <c r="A491" s="798" t="s">
        <v>3896</v>
      </c>
      <c r="B491" s="890" t="s">
        <v>3897</v>
      </c>
      <c r="C491" s="1070" t="s">
        <v>128</v>
      </c>
      <c r="D491" s="1070" t="s">
        <v>4389</v>
      </c>
      <c r="E491" s="828">
        <v>7</v>
      </c>
      <c r="F491" s="1148">
        <v>627</v>
      </c>
      <c r="G491" s="1073" t="s">
        <v>106</v>
      </c>
      <c r="H491" s="1073" t="s">
        <v>106</v>
      </c>
      <c r="I491" s="996">
        <v>46.26</v>
      </c>
      <c r="J491" s="738">
        <f>(M491/I491)*100</f>
        <v>2.2481625594466066</v>
      </c>
      <c r="K491" s="976">
        <v>0.26</v>
      </c>
      <c r="L491" s="1273">
        <v>4</v>
      </c>
      <c r="M491" s="729">
        <f>K491*L491</f>
        <v>1.04</v>
      </c>
      <c r="N491" s="1273" t="s">
        <v>127</v>
      </c>
      <c r="O491" s="676">
        <v>0.22</v>
      </c>
      <c r="P491" s="718">
        <v>43370</v>
      </c>
      <c r="Q491" s="718">
        <v>43385</v>
      </c>
      <c r="R491" s="729">
        <f>(K491-O491)/O491*100</f>
        <v>18.181818181818183</v>
      </c>
      <c r="S491" s="795">
        <f>IF(INDEX(Historical!$D$7:$D$1442,MATCH(B491,Historical!$B$7:$B$1449,0))=0,"n/a",(INDEX(Historical!$C$7:$C$1442,MATCH(B491,Historical!$B$7:$B$1449,0))/INDEX(Historical!$D$7:$D$1442,MATCH(B491,Historical!$B$7:$B$1449,0))-1)*100)</f>
        <v>12.195121951219523</v>
      </c>
      <c r="T491" s="795">
        <f>IF(INDEX(Historical!$F$7:$F$1442,MATCH(B491,Historical!$B$7:$B$1449,0))=0,"n/a",((INDEX(Historical!$C$7:$C$1442,MATCH(B491,Historical!$B$7:$B$1449,0))/INDEX(Historical!$F$7:$F$1442,MATCH(B491,Historical!$B$7:$B$1449,0)))^(1/3)-1)*100)</f>
        <v>12.858935886850031</v>
      </c>
      <c r="U491" s="795">
        <f>IF(INDEX(Historical!$H$7:$H$1442,MATCH(B491,Historical!$B$7:$B$1449,0))=0,"n/a",((INDEX(Historical!$C$7:$C$1442,MATCH(B491,Historical!$B$7:$B$1449,0))/INDEX(Historical!$H$7:$H$1442,MATCH(B491,Historical!$B$7:$B$1449,0)))^(1/5)-1)*100)</f>
        <v>11.244567910677539</v>
      </c>
      <c r="V491" s="795" t="str">
        <f>IF(INDEX(Historical!$O$7:$O$1442,MATCH(B491,Historical!$B$7:$B$1449,0))=0,"n/a",((INDEX(Historical!$C$7:$C$1442,MATCH(B491,Historical!$B$7:$B$1449,0))/INDEX(Historical!$O$7:$O$1442,MATCH(B491,Historical!$B$7:$B$1449,0)))^(1/10)-1)*100)</f>
        <v>n/a</v>
      </c>
      <c r="W491" s="796" t="str">
        <f>IF(OR(U491&lt;=0,U491="n/a",V491&lt;=0,V491="n/a"),"n/a",U491/V491)</f>
        <v>n/a</v>
      </c>
      <c r="X491" s="797">
        <f>IF(OR(AJ491&lt;=0,AJ491="n/a",U491&lt;=0,U491="n/a"),"n/a",U491/AJ491)</f>
        <v>0.694109130288737</v>
      </c>
      <c r="Y491" s="739"/>
      <c r="Z491" s="738">
        <f>IF(OR(AC491&lt;0.01,AC491="n/a"),"n/a",M491/AC491*100)</f>
        <v>46.846846846846844</v>
      </c>
      <c r="AA491" s="999">
        <f>IF(OR(AC491&lt;0.01,AC491="n/a"),"n/a",I491/AC491)</f>
        <v>20.837837837837835</v>
      </c>
      <c r="AB491" s="1000">
        <v>12</v>
      </c>
      <c r="AC491" s="995">
        <v>2.2200000000000002</v>
      </c>
      <c r="AD491" s="995">
        <v>2.62</v>
      </c>
      <c r="AE491" s="978">
        <v>2.59</v>
      </c>
      <c r="AF491" s="978">
        <v>2.66</v>
      </c>
      <c r="AG491" s="978">
        <v>13.5</v>
      </c>
      <c r="AH491" s="978">
        <v>77.3</v>
      </c>
      <c r="AI491" s="978">
        <v>2.4299999999999997</v>
      </c>
      <c r="AJ491" s="775">
        <v>16.2</v>
      </c>
      <c r="AK491" s="775">
        <v>7.9600000000000009</v>
      </c>
      <c r="AL491" s="995">
        <v>67740</v>
      </c>
      <c r="AM491" s="995">
        <v>0.1</v>
      </c>
      <c r="AN491" s="995">
        <v>0.79</v>
      </c>
      <c r="AO491" s="838">
        <f>IF(U491="n/a","n/a",IF(AA491&lt;0,"n/a",IF(AA491="n/a","n/a",J491+U491-AA491)))</f>
        <v>-7.3451073677136893</v>
      </c>
      <c r="AP491" s="839">
        <f>IF(U491="n/a","n/a",J491+U491)</f>
        <v>13.492730470124146</v>
      </c>
      <c r="AQ491" s="1001">
        <f>IF(OR(AC491&lt;0.01,AF491="n/a"),"n/a",(I491/SQRT(22.5*AC491*(I491/AF491))-1)*100)</f>
        <v>56.955264183635947</v>
      </c>
      <c r="AR491" s="738">
        <f>INDEX(Historical!$C$7:$C$1442,MATCH(B491,Historical!$B$7:$B$1449,0))*IF(AH491="n/a",1.03,IF(AH491&lt;0,1.01,IF(AH491&gt;10,1.1,(1+AH491/100))))</f>
        <v>1.0120000000000002</v>
      </c>
      <c r="AS491" s="999">
        <f>IF($AI491="n/a",1.03*AR491,IF($AI491&lt;0,1.01*AR491,IF($AI491&gt;10,1.1*AR491,(1+$AI491/100)*AR491)))</f>
        <v>1.0365916000000002</v>
      </c>
      <c r="AT491" s="999">
        <f>IF($AK491="n/a",1.03*AS491,IF($AK491&lt;0,1.01*AS491,IF($AK491&gt;10,1.1*AS491,(1+$AK491/100)*AS491)))</f>
        <v>1.1191042913600002</v>
      </c>
      <c r="AU491" s="999">
        <f>IF($AK491="n/a",1.03*AT491,IF($AK491&lt;0,1.01*AT491,IF($AK491&gt;10,1.1*AT491,(1+$AK491/100)*AT491)))</f>
        <v>1.2081849929522563</v>
      </c>
      <c r="AV491" s="999">
        <f>IF($AK491="n/a",1.03*AU491,IF($AK491&lt;0,1.01*AU491,IF($AK491&gt;10,1.1*AU491,(1+$AK491/100)*AU491)))</f>
        <v>1.304356518391256</v>
      </c>
      <c r="AW491" s="738">
        <f>SUM(AR491:AV491)</f>
        <v>5.6802374027035132</v>
      </c>
      <c r="AX491" s="846">
        <f>AW491/I491*100</f>
        <v>12.278939478390647</v>
      </c>
      <c r="AY491" s="824">
        <v>0.84</v>
      </c>
      <c r="AZ491" s="978">
        <v>23.62</v>
      </c>
      <c r="BA491" s="978">
        <v>-0.6</v>
      </c>
      <c r="BB491" s="978">
        <v>8.14</v>
      </c>
      <c r="BC491" s="978">
        <v>10.459999999999999</v>
      </c>
      <c r="BE491" s="700">
        <v>2012</v>
      </c>
      <c r="BF491" s="1013">
        <f>IF(BE491&gt;2008,0,IF(BE491&gt;2001,1,IF(BE491&gt;1990,2,IF(BE491&gt;1980,3,IF(BE491&gt;1973,4,IF(BE491&gt;1970,5,IF(BE491&gt;1960,6,IF(BE491&gt;1958,7,IF(BE491&gt;1953,8,9)))))))))</f>
        <v>0</v>
      </c>
      <c r="BG491" s="995">
        <v>5.5</v>
      </c>
    </row>
    <row r="492" spans="1:59" ht="11.25" customHeight="1" x14ac:dyDescent="0.2">
      <c r="A492" s="976" t="s">
        <v>681</v>
      </c>
      <c r="B492" s="988" t="s">
        <v>682</v>
      </c>
      <c r="C492" s="1070" t="s">
        <v>4405</v>
      </c>
      <c r="D492" s="1070" t="s">
        <v>523</v>
      </c>
      <c r="E492" s="828">
        <v>25</v>
      </c>
      <c r="F492" s="1148">
        <v>116</v>
      </c>
      <c r="G492" s="1148" t="s">
        <v>106</v>
      </c>
      <c r="H492" s="1148" t="s">
        <v>106</v>
      </c>
      <c r="I492" s="978">
        <v>54.27</v>
      </c>
      <c r="J492" s="738">
        <f>(M492/I492)*100</f>
        <v>4.0169522756587428</v>
      </c>
      <c r="K492" s="997">
        <v>0.54500000000000004</v>
      </c>
      <c r="L492" s="1000">
        <v>4</v>
      </c>
      <c r="M492" s="729">
        <f>K492*L492</f>
        <v>2.1800000000000002</v>
      </c>
      <c r="N492" s="983" t="s">
        <v>149</v>
      </c>
      <c r="O492" s="832">
        <v>0.52</v>
      </c>
      <c r="P492" s="694">
        <v>43158</v>
      </c>
      <c r="Q492" s="694">
        <v>43174</v>
      </c>
      <c r="R492" s="729">
        <f>(K492-O492)/O492*100</f>
        <v>4.8076923076923119</v>
      </c>
      <c r="S492" s="795">
        <f>IF(INDEX(Historical!$D$7:$D$1442,MATCH(B492,Historical!$B$7:$B$1449,0))=0,"n/a",(INDEX(Historical!$C$7:$C$1442,MATCH(B492,Historical!$B$7:$B$1449,0))/INDEX(Historical!$D$7:$D$1442,MATCH(B492,Historical!$B$7:$B$1449,0))-1)*100)</f>
        <v>4.8076923076923128</v>
      </c>
      <c r="T492" s="795">
        <f>IF(INDEX(Historical!$F$7:$F$1442,MATCH(B492,Historical!$B$7:$B$1449,0))=0,"n/a",((INDEX(Historical!$C$7:$C$1442,MATCH(B492,Historical!$B$7:$B$1449,0))/INDEX(Historical!$F$7:$F$1442,MATCH(B492,Historical!$B$7:$B$1449,0)))^(1/3)-1)*100)</f>
        <v>6.0071441310801887</v>
      </c>
      <c r="U492" s="795">
        <f>IF(INDEX(Historical!$H$7:$H$1442,MATCH(B492,Historical!$B$7:$B$1449,0))=0,"n/a",((INDEX(Historical!$C$7:$C$1442,MATCH(B492,Historical!$B$7:$B$1449,0))/INDEX(Historical!$H$7:$H$1442,MATCH(B492,Historical!$B$7:$B$1449,0)))^(1/5)-1)*100)</f>
        <v>5.9872875752360999</v>
      </c>
      <c r="V492" s="795">
        <f>IF(INDEX(Historical!$O$7:$O$1442,MATCH(B492,Historical!$B$7:$B$1449,0))=0,"n/a",((INDEX(Historical!$C$7:$C$1442,MATCH(B492,Historical!$B$7:$B$1449,0))/INDEX(Historical!$O$7:$O$1442,MATCH(B492,Historical!$B$7:$B$1449,0)))^(1/10)-1)*100)</f>
        <v>9.7477952199753091</v>
      </c>
      <c r="W492" s="796">
        <f>IF(OR(U492&lt;=0,U492="n/a",V492&lt;=0,V492="n/a"),"n/a",U492/V492)</f>
        <v>0.6142196712305642</v>
      </c>
      <c r="X492" s="797" t="str">
        <f>IF(OR(AJ492&lt;=0,AJ492="n/a",U492&lt;=0,U492="n/a"),"n/a",U492/AJ492)</f>
        <v>n/a</v>
      </c>
      <c r="Y492" s="989"/>
      <c r="Z492" s="738" t="str">
        <f>IF(OR(AC492&lt;0.01,AC492="n/a"),"n/a",M492/AC492*100)</f>
        <v>n/a</v>
      </c>
      <c r="AA492" s="999" t="str">
        <f>IF(OR(AC492&lt;0.01,AC492="n/a"),"n/a",I492/AC492)</f>
        <v>n/a</v>
      </c>
      <c r="AB492" s="1000">
        <v>6</v>
      </c>
      <c r="AC492" s="978">
        <v>-1.97</v>
      </c>
      <c r="AD492" s="978" t="s">
        <v>137</v>
      </c>
      <c r="AE492" s="978">
        <v>0.96</v>
      </c>
      <c r="AF492" s="978">
        <v>2.27</v>
      </c>
      <c r="AG492" s="978">
        <v>2.8000000000000003</v>
      </c>
      <c r="AH492" s="978">
        <v>-127.89999999999999</v>
      </c>
      <c r="AI492" s="978">
        <v>124.16</v>
      </c>
      <c r="AJ492" s="978">
        <v>-19.400000000000002</v>
      </c>
      <c r="AK492" s="978">
        <v>27.200000000000003</v>
      </c>
      <c r="AL492" s="991">
        <v>2510</v>
      </c>
      <c r="AM492" s="985">
        <v>0.4</v>
      </c>
      <c r="AN492" s="978">
        <v>3.21</v>
      </c>
      <c r="AO492" s="838" t="str">
        <f>IF(U492="n/a","n/a",IF(AA492&lt;0,"n/a",IF(AA492="n/a","n/a",J492+U492-AA492)))</f>
        <v>n/a</v>
      </c>
      <c r="AP492" s="839">
        <f>IF(U492="n/a","n/a",J492+U492)</f>
        <v>10.004239850894843</v>
      </c>
      <c r="AQ492" s="1001" t="str">
        <f>IF(OR(AC492&lt;0.01,AF492="n/a"),"n/a",(I492/SQRT(22.5*AC492*(I492/AF492))-1)*100)</f>
        <v>n/a</v>
      </c>
      <c r="AR492" s="738">
        <f>INDEX(Historical!$C$7:$C$1442,MATCH(B492,Historical!$B$7:$B$1449,0))*IF(AH492="n/a",1.03,IF(AH492&lt;0,1.01,IF(AH492&gt;10,1.1,(1+AH492/100))))</f>
        <v>2.2018</v>
      </c>
      <c r="AS492" s="999">
        <f>IF($AI492="n/a",1.03*AR492,IF($AI492&lt;0,1.01*AR492,IF($AI492&gt;10,1.1*AR492,(1+$AI492/100)*AR492)))</f>
        <v>2.42198</v>
      </c>
      <c r="AT492" s="999">
        <f>IF($AK492="n/a",1.03*AS492,IF($AK492&lt;0,1.01*AS492,IF($AK492&gt;10,1.1*AS492,(1+$AK492/100)*AS492)))</f>
        <v>2.6641780000000002</v>
      </c>
      <c r="AU492" s="999">
        <f>IF($AK492="n/a",1.03*AT492,IF($AK492&lt;0,1.01*AT492,IF($AK492&gt;10,1.1*AT492,(1+$AK492/100)*AT492)))</f>
        <v>2.9305958000000003</v>
      </c>
      <c r="AV492" s="999">
        <f>IF($AK492="n/a",1.03*AU492,IF($AK492&lt;0,1.01*AU492,IF($AK492&gt;10,1.1*AU492,(1+$AK492/100)*AU492)))</f>
        <v>3.2236553800000007</v>
      </c>
      <c r="AW492" s="738">
        <f>SUM(AR492:AV492)</f>
        <v>13.442209180000001</v>
      </c>
      <c r="AX492" s="846">
        <f>AW492/I492*100</f>
        <v>24.769134291505434</v>
      </c>
      <c r="AY492" s="1080">
        <v>1.17</v>
      </c>
      <c r="AZ492" s="985">
        <v>14.74</v>
      </c>
      <c r="BA492" s="985">
        <v>-21.740000000000002</v>
      </c>
      <c r="BB492" s="985">
        <v>-0.13</v>
      </c>
      <c r="BC492" s="985">
        <v>2.94</v>
      </c>
      <c r="BE492" s="700">
        <v>1994</v>
      </c>
      <c r="BF492" s="1013">
        <f>IF(BE492&gt;2008,0,IF(BE492&gt;2001,1,IF(BE492&gt;1990,2,IF(BE492&gt;1980,3,IF(BE492&gt;1973,4,IF(BE492&gt;1970,5,IF(BE492&gt;1960,6,IF(BE492&gt;1958,7,IF(BE492&gt;1953,8,9)))))))))</f>
        <v>2</v>
      </c>
      <c r="BG492" s="995">
        <v>0.5</v>
      </c>
    </row>
    <row r="493" spans="1:59" ht="11.25" customHeight="1" x14ac:dyDescent="0.2">
      <c r="A493" s="984" t="s">
        <v>283</v>
      </c>
      <c r="B493" s="988" t="s">
        <v>284</v>
      </c>
      <c r="C493" s="1070" t="s">
        <v>154</v>
      </c>
      <c r="D493" s="1070" t="s">
        <v>4386</v>
      </c>
      <c r="E493" s="828">
        <v>41</v>
      </c>
      <c r="F493" s="1148">
        <v>65</v>
      </c>
      <c r="G493" s="1119" t="s">
        <v>115</v>
      </c>
      <c r="H493" s="1119" t="s">
        <v>115</v>
      </c>
      <c r="I493" s="978">
        <v>88.39</v>
      </c>
      <c r="J493" s="738">
        <f>(M493/I493)*100</f>
        <v>2.2626994003846588</v>
      </c>
      <c r="K493" s="990">
        <v>0.5</v>
      </c>
      <c r="L493" s="1000">
        <v>4</v>
      </c>
      <c r="M493" s="729">
        <f>K493*L493</f>
        <v>2</v>
      </c>
      <c r="N493" s="983" t="s">
        <v>285</v>
      </c>
      <c r="O493" s="831">
        <v>0.46</v>
      </c>
      <c r="P493" s="973">
        <v>43286</v>
      </c>
      <c r="Q493" s="973">
        <v>43306</v>
      </c>
      <c r="R493" s="729">
        <f>(K493-O493)/O493*100</f>
        <v>8.6956521739130395</v>
      </c>
      <c r="S493" s="795">
        <f>IF(INDEX(Historical!$D$7:$D$1442,MATCH(B493,Historical!$B$7:$B$1449,0))=0,"n/a",(INDEX(Historical!$C$7:$C$1442,MATCH(B493,Historical!$B$7:$B$1449,0))/INDEX(Historical!$D$7:$D$1442,MATCH(B493,Historical!$B$7:$B$1449,0))-1)*100)</f>
        <v>7.8651685393258397</v>
      </c>
      <c r="T493" s="795">
        <f>IF(INDEX(Historical!$F$7:$F$1442,MATCH(B493,Historical!$B$7:$B$1449,0))=0,"n/a",((INDEX(Historical!$C$7:$C$1442,MATCH(B493,Historical!$B$7:$B$1449,0))/INDEX(Historical!$F$7:$F$1442,MATCH(B493,Historical!$B$7:$B$1449,0)))^(1/3)-1)*100)</f>
        <v>11.907764570617285</v>
      </c>
      <c r="U493" s="795">
        <f>IF(INDEX(Historical!$H$7:$H$1442,MATCH(B493,Historical!$B$7:$B$1449,0))=0,"n/a",((INDEX(Historical!$C$7:$C$1442,MATCH(B493,Historical!$B$7:$B$1449,0))/INDEX(Historical!$H$7:$H$1442,MATCH(B493,Historical!$B$7:$B$1449,0)))^(1/5)-1)*100)</f>
        <v>12.195514544619957</v>
      </c>
      <c r="V493" s="795">
        <f>IF(INDEX(Historical!$O$7:$O$1442,MATCH(B493,Historical!$B$7:$B$1449,0))=0,"n/a",((INDEX(Historical!$C$7:$C$1442,MATCH(B493,Historical!$B$7:$B$1449,0))/INDEX(Historical!$O$7:$O$1442,MATCH(B493,Historical!$B$7:$B$1449,0)))^(1/10)-1)*100)</f>
        <v>11.877337196268623</v>
      </c>
      <c r="W493" s="796">
        <f>IF(OR(U493&lt;=0,U493="n/a",V493&lt;=0,V493="n/a"),"n/a",U493/V493)</f>
        <v>1.0267886095253145</v>
      </c>
      <c r="X493" s="797">
        <f>IF(OR(AJ493&lt;=0,AJ493="n/a",U493&lt;=0,U493="n/a"),"n/a",U493/AJ493)</f>
        <v>3.2093459327947258</v>
      </c>
      <c r="Y493" s="751" t="s">
        <v>286</v>
      </c>
      <c r="Z493" s="738">
        <f>IF(OR(AC493&lt;0.01,AC493="n/a"),"n/a",M493/AC493*100)</f>
        <v>57.971014492753625</v>
      </c>
      <c r="AA493" s="999">
        <f>IF(OR(AC493&lt;0.01,AC493="n/a"),"n/a",I493/AC493)</f>
        <v>25.620289855072464</v>
      </c>
      <c r="AB493" s="1000">
        <v>4</v>
      </c>
      <c r="AC493" s="978">
        <v>3.45</v>
      </c>
      <c r="AD493" s="978">
        <v>3.11</v>
      </c>
      <c r="AE493" s="978">
        <v>3.92</v>
      </c>
      <c r="AF493" s="978">
        <v>2.4</v>
      </c>
      <c r="AG493" s="978" t="s">
        <v>137</v>
      </c>
      <c r="AH493" s="978">
        <v>40.400000000000006</v>
      </c>
      <c r="AI493" s="978">
        <v>7.06</v>
      </c>
      <c r="AJ493" s="978">
        <v>3.8</v>
      </c>
      <c r="AK493" s="978">
        <v>8.24</v>
      </c>
      <c r="AL493" s="991">
        <v>119000</v>
      </c>
      <c r="AM493" s="985">
        <v>0.1</v>
      </c>
      <c r="AN493" s="978">
        <v>0.5</v>
      </c>
      <c r="AO493" s="838">
        <f>IF(U493="n/a","n/a",IF(AA493&lt;0,"n/a",IF(AA493="n/a","n/a",J493+U493-AA493)))</f>
        <v>-11.162075910067848</v>
      </c>
      <c r="AP493" s="839">
        <f>IF(U493="n/a","n/a",J493+U493)</f>
        <v>14.458213945004616</v>
      </c>
      <c r="AQ493" s="1001">
        <f>IF(OR(AC493&lt;0.01,AF493="n/a"),"n/a",(I493/SQRT(22.5*AC493*(I493/AF493))-1)*100)</f>
        <v>65.312761693536416</v>
      </c>
      <c r="AR493" s="738">
        <f>INDEX(Historical!$C$7:$C$1442,MATCH(B493,Historical!$B$7:$B$1449,0))*IF(AH493="n/a",1.03,IF(AH493&lt;0,1.01,IF(AH493&gt;10,1.1,(1+AH493/100))))</f>
        <v>2.1120000000000001</v>
      </c>
      <c r="AS493" s="999">
        <f>IF($AI493="n/a",1.03*AR493,IF($AI493&lt;0,1.01*AR493,IF($AI493&gt;10,1.1*AR493,(1+$AI493/100)*AR493)))</f>
        <v>2.2611072000000001</v>
      </c>
      <c r="AT493" s="999">
        <f>IF($AK493="n/a",1.03*AS493,IF($AK493&lt;0,1.01*AS493,IF($AK493&gt;10,1.1*AS493,(1+$AK493/100)*AS493)))</f>
        <v>2.4474224332800003</v>
      </c>
      <c r="AU493" s="999">
        <f>IF($AK493="n/a",1.03*AT493,IF($AK493&lt;0,1.01*AT493,IF($AK493&gt;10,1.1*AT493,(1+$AK493/100)*AT493)))</f>
        <v>2.6490900417822725</v>
      </c>
      <c r="AV493" s="999">
        <f>IF($AK493="n/a",1.03*AU493,IF($AK493&lt;0,1.01*AU493,IF($AK493&gt;10,1.1*AU493,(1+$AK493/100)*AU493)))</f>
        <v>2.8673750612251316</v>
      </c>
      <c r="AW493" s="738">
        <f>SUM(AR493:AV493)</f>
        <v>12.336994736287405</v>
      </c>
      <c r="AX493" s="846">
        <f>AW493/I493*100</f>
        <v>13.957455296173102</v>
      </c>
      <c r="AY493" s="1080">
        <v>0.88</v>
      </c>
      <c r="AZ493" s="985">
        <v>15.68</v>
      </c>
      <c r="BA493" s="985">
        <v>-11.74</v>
      </c>
      <c r="BB493" s="985">
        <v>-2.0299999999999998</v>
      </c>
      <c r="BC493" s="985">
        <v>-1.7500000000000002</v>
      </c>
      <c r="BE493" s="700">
        <v>1978</v>
      </c>
      <c r="BF493" s="1013">
        <f>IF(BE493&gt;2008,0,IF(BE493&gt;2001,1,IF(BE493&gt;1990,2,IF(BE493&gt;1980,3,IF(BE493&gt;1973,4,IF(BE493&gt;1970,5,IF(BE493&gt;1960,6,IF(BE493&gt;1958,7,IF(BE493&gt;1953,8,9)))))))))</f>
        <v>4</v>
      </c>
      <c r="BG493" s="995" t="s">
        <v>137</v>
      </c>
    </row>
    <row r="494" spans="1:59" s="874" customFormat="1" ht="11.25" customHeight="1" x14ac:dyDescent="0.2">
      <c r="A494" s="853" t="s">
        <v>281</v>
      </c>
      <c r="B494" s="882" t="s">
        <v>282</v>
      </c>
      <c r="C494" s="1070" t="s">
        <v>131</v>
      </c>
      <c r="D494" s="1070" t="s">
        <v>4390</v>
      </c>
      <c r="E494" s="854">
        <v>28</v>
      </c>
      <c r="F494" s="1148">
        <v>98</v>
      </c>
      <c r="G494" s="1272" t="s">
        <v>37</v>
      </c>
      <c r="H494" s="1272" t="s">
        <v>37</v>
      </c>
      <c r="I494" s="867">
        <v>25.71</v>
      </c>
      <c r="J494" s="856">
        <f>(M494/I494)*100</f>
        <v>3.1505250875145858</v>
      </c>
      <c r="K494" s="880">
        <v>0.20250000000000001</v>
      </c>
      <c r="L494" s="858">
        <v>4</v>
      </c>
      <c r="M494" s="859">
        <f>K494*L494</f>
        <v>0.81</v>
      </c>
      <c r="N494" s="860" t="s">
        <v>146</v>
      </c>
      <c r="O494" s="881">
        <v>0.19750000000000001</v>
      </c>
      <c r="P494" s="862">
        <v>43446</v>
      </c>
      <c r="Q494" s="862">
        <v>43466</v>
      </c>
      <c r="R494" s="859">
        <f>(K494-O494)/O494*100</f>
        <v>2.5316455696202551</v>
      </c>
      <c r="S494" s="795">
        <f>IF(INDEX(Historical!$D$7:$D$1442,MATCH(B494,Historical!$B$7:$B$1449,0))=0,"n/a",(INDEX(Historical!$C$7:$C$1442,MATCH(B494,Historical!$B$7:$B$1449,0))/INDEX(Historical!$D$7:$D$1442,MATCH(B494,Historical!$B$7:$B$1449,0))-1)*100)</f>
        <v>2.5974025974025983</v>
      </c>
      <c r="T494" s="795">
        <f>IF(INDEX(Historical!$F$7:$F$1442,MATCH(B494,Historical!$B$7:$B$1449,0))=0,"n/a",((INDEX(Historical!$C$7:$C$1442,MATCH(B494,Historical!$B$7:$B$1449,0))/INDEX(Historical!$F$7:$F$1442,MATCH(B494,Historical!$B$7:$B$1449,0)))^(1/3)-1)*100)</f>
        <v>2.6679153188025717</v>
      </c>
      <c r="U494" s="795">
        <f>IF(INDEX(Historical!$H$7:$H$1442,MATCH(B494,Historical!$B$7:$B$1449,0))=0,"n/a",((INDEX(Historical!$C$7:$C$1442,MATCH(B494,Historical!$B$7:$B$1449,0))/INDEX(Historical!$H$7:$H$1442,MATCH(B494,Historical!$B$7:$B$1449,0)))^(1/5)-1)*100)</f>
        <v>2.7437943119875463</v>
      </c>
      <c r="V494" s="795">
        <f>IF(INDEX(Historical!$O$7:$O$1442,MATCH(B494,Historical!$B$7:$B$1449,0))=0,"n/a",((INDEX(Historical!$C$7:$C$1442,MATCH(B494,Historical!$B$7:$B$1449,0))/INDEX(Historical!$O$7:$O$1442,MATCH(B494,Historical!$B$7:$B$1449,0)))^(1/10)-1)*100)</f>
        <v>2.9621275417430537</v>
      </c>
      <c r="W494" s="863">
        <f>IF(OR(U494&lt;=0,U494="n/a",V494&lt;=0,V494="n/a"),"n/a",U494/V494)</f>
        <v>0.92629175257354723</v>
      </c>
      <c r="X494" s="864">
        <f>IF(OR(AJ494&lt;=0,AJ494="n/a",U494&lt;=0,U494="n/a"),"n/a",U494/AJ494)</f>
        <v>3.531266810794783E-2</v>
      </c>
      <c r="Y494" s="886"/>
      <c r="Z494" s="856">
        <f>IF(OR(AC494&lt;0.01,AC494="n/a"),"n/a",M494/AC494*100)</f>
        <v>59.124087591240873</v>
      </c>
      <c r="AA494" s="866">
        <f>IF(OR(AC494&lt;0.01,AC494="n/a"),"n/a",I494/AC494)</f>
        <v>18.766423357664234</v>
      </c>
      <c r="AB494" s="858">
        <v>12</v>
      </c>
      <c r="AC494" s="867">
        <v>1.37</v>
      </c>
      <c r="AD494" s="867">
        <v>2.67</v>
      </c>
      <c r="AE494" s="867">
        <v>1.1299999999999999</v>
      </c>
      <c r="AF494" s="867">
        <v>2</v>
      </c>
      <c r="AG494" s="867">
        <v>12.6</v>
      </c>
      <c r="AH494" s="876">
        <v>5.3</v>
      </c>
      <c r="AI494" s="876">
        <v>10.059999999999999</v>
      </c>
      <c r="AJ494" s="867">
        <v>77.7</v>
      </c>
      <c r="AK494" s="867">
        <v>7.0000000000000009</v>
      </c>
      <c r="AL494" s="868">
        <v>5070</v>
      </c>
      <c r="AM494" s="869">
        <v>0.4</v>
      </c>
      <c r="AN494" s="867">
        <v>0.76</v>
      </c>
      <c r="AO494" s="870">
        <f>IF(U494="n/a","n/a",IF(AA494&lt;0,"n/a",IF(AA494="n/a","n/a",J494+U494-AA494)))</f>
        <v>-12.872103958162102</v>
      </c>
      <c r="AP494" s="871">
        <f>IF(U494="n/a","n/a",J494+U494)</f>
        <v>5.8943193995021321</v>
      </c>
      <c r="AQ494" s="872">
        <f>IF(OR(AC494&lt;0.01,AF494="n/a"),"n/a",(I494/SQRT(22.5*AC494*(I494/AF494))-1)*100)</f>
        <v>29.155972400863629</v>
      </c>
      <c r="AR494" s="738">
        <f>INDEX(Historical!$C$7:$C$1442,MATCH(B494,Historical!$B$7:$B$1449,0))*IF(AH494="n/a",1.03,IF(AH494&lt;0,1.01,IF(AH494&gt;10,1.1,(1+AH494/100))))</f>
        <v>0.83187</v>
      </c>
      <c r="AS494" s="866">
        <f>IF($AI494="n/a",1.03*AR494,IF($AI494&lt;0,1.01*AR494,IF($AI494&gt;10,1.1*AR494,(1+$AI494/100)*AR494)))</f>
        <v>0.91505700000000012</v>
      </c>
      <c r="AT494" s="866">
        <f>IF($AK494="n/a",1.03*AS494,IF($AK494&lt;0,1.01*AS494,IF($AK494&gt;10,1.1*AS494,(1+$AK494/100)*AS494)))</f>
        <v>0.97911099000000024</v>
      </c>
      <c r="AU494" s="866">
        <f>IF($AK494="n/a",1.03*AT494,IF($AK494&lt;0,1.01*AT494,IF($AK494&gt;10,1.1*AT494,(1+$AK494/100)*AT494)))</f>
        <v>1.0476487593000003</v>
      </c>
      <c r="AV494" s="866">
        <f>IF($AK494="n/a",1.03*AU494,IF($AK494&lt;0,1.01*AU494,IF($AK494&gt;10,1.1*AU494,(1+$AK494/100)*AU494)))</f>
        <v>1.1209841724510003</v>
      </c>
      <c r="AW494" s="856">
        <f>SUM(AR494:AV494)</f>
        <v>4.8946709217510014</v>
      </c>
      <c r="AX494" s="873">
        <f>AW494/I494*100</f>
        <v>19.038004363092188</v>
      </c>
      <c r="AY494" s="1081">
        <v>0.72</v>
      </c>
      <c r="AZ494" s="869">
        <v>13.11</v>
      </c>
      <c r="BA494" s="869">
        <v>-13.200000000000001</v>
      </c>
      <c r="BB494" s="869">
        <v>2.41</v>
      </c>
      <c r="BC494" s="869">
        <v>-4.72</v>
      </c>
      <c r="BD494" s="1033"/>
      <c r="BE494" s="700">
        <v>1992</v>
      </c>
      <c r="BF494" s="1013">
        <f>IF(BE494&gt;2008,0,IF(BE494&gt;2001,1,IF(BE494&gt;1990,2,IF(BE494&gt;1980,3,IF(BE494&gt;1973,4,IF(BE494&gt;1970,5,IF(BE494&gt;1960,6,IF(BE494&gt;1958,7,IF(BE494&gt;1953,8,9)))))))))</f>
        <v>2</v>
      </c>
      <c r="BG494" s="931">
        <v>4.8</v>
      </c>
    </row>
    <row r="495" spans="1:59" ht="11.25" customHeight="1" x14ac:dyDescent="0.2">
      <c r="A495" s="984" t="s">
        <v>1472</v>
      </c>
      <c r="B495" s="988" t="s">
        <v>1473</v>
      </c>
      <c r="C495" s="1070" t="s">
        <v>123</v>
      </c>
      <c r="D495" s="1070" t="s">
        <v>4233</v>
      </c>
      <c r="E495" s="828">
        <v>8</v>
      </c>
      <c r="F495" s="1148">
        <v>476</v>
      </c>
      <c r="G495" s="1273" t="s">
        <v>106</v>
      </c>
      <c r="H495" s="1273" t="s">
        <v>106</v>
      </c>
      <c r="I495" s="987">
        <v>54.57</v>
      </c>
      <c r="J495" s="738">
        <f>(M495/I495)*100</f>
        <v>2.4189114898295769</v>
      </c>
      <c r="K495" s="990">
        <v>0.33</v>
      </c>
      <c r="L495" s="1000">
        <v>4</v>
      </c>
      <c r="M495" s="729">
        <f>K495*L495</f>
        <v>1.32</v>
      </c>
      <c r="N495" s="983" t="s">
        <v>357</v>
      </c>
      <c r="O495" s="831">
        <v>0.3</v>
      </c>
      <c r="P495" s="694">
        <v>43174</v>
      </c>
      <c r="Q495" s="694">
        <v>43190</v>
      </c>
      <c r="R495" s="729">
        <f>(K495-O495)/O495*100</f>
        <v>10.000000000000009</v>
      </c>
      <c r="S495" s="795">
        <f>IF(INDEX(Historical!$D$7:$D$1442,MATCH(B495,Historical!$B$7:$B$1449,0))=0,"n/a",(INDEX(Historical!$C$7:$C$1442,MATCH(B495,Historical!$B$7:$B$1449,0))/INDEX(Historical!$D$7:$D$1442,MATCH(B495,Historical!$B$7:$B$1449,0))-1)*100)</f>
        <v>12.340425531914923</v>
      </c>
      <c r="T495" s="795">
        <f>IF(INDEX(Historical!$F$7:$F$1442,MATCH(B495,Historical!$B$7:$B$1449,0))=0,"n/a",((INDEX(Historical!$C$7:$C$1442,MATCH(B495,Historical!$B$7:$B$1449,0))/INDEX(Historical!$F$7:$F$1442,MATCH(B495,Historical!$B$7:$B$1449,0)))^(1/3)-1)*100)</f>
        <v>7.0833187114252683</v>
      </c>
      <c r="U495" s="795">
        <f>IF(INDEX(Historical!$H$7:$H$1442,MATCH(B495,Historical!$B$7:$B$1449,0))=0,"n/a",((INDEX(Historical!$C$7:$C$1442,MATCH(B495,Historical!$B$7:$B$1449,0))/INDEX(Historical!$H$7:$H$1442,MATCH(B495,Historical!$B$7:$B$1449,0)))^(1/5)-1)*100)</f>
        <v>10.953461268949427</v>
      </c>
      <c r="V495" s="795">
        <f>IF(INDEX(Historical!$O$7:$O$1442,MATCH(B495,Historical!$B$7:$B$1449,0))=0,"n/a",((INDEX(Historical!$C$7:$C$1442,MATCH(B495,Historical!$B$7:$B$1449,0))/INDEX(Historical!$O$7:$O$1442,MATCH(B495,Historical!$B$7:$B$1449,0)))^(1/10)-1)*100)</f>
        <v>8.1139800821938621</v>
      </c>
      <c r="W495" s="796">
        <f>IF(OR(U495&lt;=0,U495="n/a",V495&lt;=0,V495="n/a"),"n/a",U495/V495)</f>
        <v>1.3499492429106166</v>
      </c>
      <c r="X495" s="797">
        <f>IF(OR(AJ495&lt;=0,AJ495="n/a",U495&lt;=0,U495="n/a"),"n/a",U495/AJ495)</f>
        <v>0.23011473254095438</v>
      </c>
      <c r="Y495" s="752"/>
      <c r="Z495" s="738">
        <f>IF(OR(AC495&lt;0.01,AC495="n/a"),"n/a",M495/AC495*100)</f>
        <v>22.797927461139896</v>
      </c>
      <c r="AA495" s="999">
        <f>IF(OR(AC495&lt;0.01,AC495="n/a"),"n/a",I495/AC495)</f>
        <v>9.4248704663212433</v>
      </c>
      <c r="AB495" s="1000">
        <v>12</v>
      </c>
      <c r="AC495" s="978">
        <v>5.79</v>
      </c>
      <c r="AD495" s="978">
        <v>0.42</v>
      </c>
      <c r="AE495" s="978">
        <v>1.1299999999999999</v>
      </c>
      <c r="AF495" s="978">
        <v>2.97</v>
      </c>
      <c r="AG495" s="978">
        <v>31.6</v>
      </c>
      <c r="AH495" s="980">
        <v>60.5</v>
      </c>
      <c r="AI495" s="980">
        <v>-16</v>
      </c>
      <c r="AJ495" s="978">
        <v>47.599999999999994</v>
      </c>
      <c r="AK495" s="978">
        <v>22.2</v>
      </c>
      <c r="AL495" s="991">
        <v>4330</v>
      </c>
      <c r="AM495" s="985">
        <v>0.5</v>
      </c>
      <c r="AN495" s="978">
        <v>1</v>
      </c>
      <c r="AO495" s="838">
        <f>IF(U495="n/a","n/a",IF(AA495&lt;0,"n/a",IF(AA495="n/a","n/a",J495+U495-AA495)))</f>
        <v>3.9475022924577612</v>
      </c>
      <c r="AP495" s="839">
        <f>IF(U495="n/a","n/a",J495+U495)</f>
        <v>13.372372758779004</v>
      </c>
      <c r="AQ495" s="1001">
        <f>IF(OR(AC495&lt;0.01,AF495="n/a"),"n/a",(I495/SQRT(22.5*AC495*(I495/AF495))-1)*100)</f>
        <v>11.538464287186766</v>
      </c>
      <c r="AR495" s="738">
        <f>INDEX(Historical!$C$7:$C$1442,MATCH(B495,Historical!$B$7:$B$1449,0))*IF(AH495="n/a",1.03,IF(AH495&lt;0,1.01,IF(AH495&gt;10,1.1,(1+AH495/100))))</f>
        <v>1.4520000000000002</v>
      </c>
      <c r="AS495" s="999">
        <f>IF($AI495="n/a",1.03*AR495,IF($AI495&lt;0,1.01*AR495,IF($AI495&gt;10,1.1*AR495,(1+$AI495/100)*AR495)))</f>
        <v>1.4665200000000003</v>
      </c>
      <c r="AT495" s="999">
        <f>IF($AK495="n/a",1.03*AS495,IF($AK495&lt;0,1.01*AS495,IF($AK495&gt;10,1.1*AS495,(1+$AK495/100)*AS495)))</f>
        <v>1.6131720000000005</v>
      </c>
      <c r="AU495" s="999">
        <f>IF($AK495="n/a",1.03*AT495,IF($AK495&lt;0,1.01*AT495,IF($AK495&gt;10,1.1*AT495,(1+$AK495/100)*AT495)))</f>
        <v>1.7744892000000008</v>
      </c>
      <c r="AV495" s="999">
        <f>IF($AK495="n/a",1.03*AU495,IF($AK495&lt;0,1.01*AU495,IF($AK495&gt;10,1.1*AU495,(1+$AK495/100)*AU495)))</f>
        <v>1.951938120000001</v>
      </c>
      <c r="AW495" s="738">
        <f>SUM(AR495:AV495)</f>
        <v>8.2581193200000023</v>
      </c>
      <c r="AX495" s="846">
        <f>AW495/I495*100</f>
        <v>15.1330755360088</v>
      </c>
      <c r="AY495" s="1080">
        <v>1.68</v>
      </c>
      <c r="AZ495" s="985">
        <v>19.989999999999998</v>
      </c>
      <c r="BA495" s="985">
        <v>-34.43</v>
      </c>
      <c r="BB495" s="985">
        <v>1.17</v>
      </c>
      <c r="BC495" s="985">
        <v>-17.78</v>
      </c>
      <c r="BE495" s="700">
        <v>2011</v>
      </c>
      <c r="BF495" s="1013">
        <f>IF(BE495&gt;2008,0,IF(BE495&gt;2001,1,IF(BE495&gt;1990,2,IF(BE495&gt;1980,3,IF(BE495&gt;1973,4,IF(BE495&gt;1970,5,IF(BE495&gt;1960,6,IF(BE495&gt;1958,7,IF(BE495&gt;1953,8,9)))))))))</f>
        <v>0</v>
      </c>
      <c r="BG495" s="995">
        <v>10.199999999999999</v>
      </c>
    </row>
    <row r="496" spans="1:59" ht="11.25" customHeight="1" x14ac:dyDescent="0.2">
      <c r="A496" s="984" t="s">
        <v>1474</v>
      </c>
      <c r="B496" s="988" t="s">
        <v>1475</v>
      </c>
      <c r="C496" s="1070" t="s">
        <v>108</v>
      </c>
      <c r="D496" s="1070" t="s">
        <v>118</v>
      </c>
      <c r="E496" s="828">
        <v>6</v>
      </c>
      <c r="F496" s="1148">
        <v>722</v>
      </c>
      <c r="G496" s="1148" t="s">
        <v>106</v>
      </c>
      <c r="H496" s="1148" t="s">
        <v>106</v>
      </c>
      <c r="I496" s="987">
        <v>45.67</v>
      </c>
      <c r="J496" s="738">
        <f>(M496/I496)*100</f>
        <v>3.6785636084957303</v>
      </c>
      <c r="K496" s="990">
        <v>0.42</v>
      </c>
      <c r="L496" s="1000">
        <v>4</v>
      </c>
      <c r="M496" s="729">
        <f>K496*L496</f>
        <v>1.68</v>
      </c>
      <c r="N496" s="983" t="s">
        <v>263</v>
      </c>
      <c r="O496" s="831">
        <v>0.4</v>
      </c>
      <c r="P496" s="973">
        <v>43224</v>
      </c>
      <c r="Q496" s="973">
        <v>43264</v>
      </c>
      <c r="R496" s="729">
        <f>(K496-O496)/O496*100</f>
        <v>4.9999999999999902</v>
      </c>
      <c r="S496" s="795">
        <f>IF(INDEX(Historical!$D$7:$D$1442,MATCH(B496,Historical!$B$7:$B$1449,0))=0,"n/a",(INDEX(Historical!$C$7:$C$1442,MATCH(B496,Historical!$B$7:$B$1449,0))/INDEX(Historical!$D$7:$D$1442,MATCH(B496,Historical!$B$7:$B$1449,0))-1)*100)</f>
        <v>3.7499999999999867</v>
      </c>
      <c r="T496" s="795">
        <f>IF(INDEX(Historical!$F$7:$F$1442,MATCH(B496,Historical!$B$7:$B$1449,0))=0,"n/a",((INDEX(Historical!$C$7:$C$1442,MATCH(B496,Historical!$B$7:$B$1449,0))/INDEX(Historical!$F$7:$F$1442,MATCH(B496,Historical!$B$7:$B$1449,0)))^(1/3)-1)*100)</f>
        <v>4.0172471646771957</v>
      </c>
      <c r="U496" s="795">
        <f>IF(INDEX(Historical!$H$7:$H$1442,MATCH(B496,Historical!$B$7:$B$1449,0))=0,"n/a",((INDEX(Historical!$C$7:$C$1442,MATCH(B496,Historical!$B$7:$B$1449,0))/INDEX(Historical!$H$7:$H$1442,MATCH(B496,Historical!$B$7:$B$1449,0)))^(1/5)-1)*100)</f>
        <v>13.020115211642702</v>
      </c>
      <c r="V496" s="795">
        <f>IF(INDEX(Historical!$O$7:$O$1442,MATCH(B496,Historical!$B$7:$B$1449,0))=0,"n/a",((INDEX(Historical!$C$7:$C$1442,MATCH(B496,Historical!$B$7:$B$1449,0))/INDEX(Historical!$O$7:$O$1442,MATCH(B496,Historical!$B$7:$B$1449,0)))^(1/10)-1)*100)</f>
        <v>9.669709936208859</v>
      </c>
      <c r="W496" s="796">
        <f>IF(OR(U496&lt;=0,U496="n/a",V496&lt;=0,V496="n/a"),"n/a",U496/V496)</f>
        <v>1.3464845685689115</v>
      </c>
      <c r="X496" s="797">
        <f>IF(OR(AJ496&lt;=0,AJ496="n/a",U496&lt;=0,U496="n/a"),"n/a",U496/AJ496)</f>
        <v>0.40943758527178309</v>
      </c>
      <c r="Y496" s="757"/>
      <c r="Z496" s="738">
        <f>IF(OR(AC496&lt;0.01,AC496="n/a"),"n/a",M496/AC496*100)</f>
        <v>34.854771784232362</v>
      </c>
      <c r="AA496" s="999">
        <f>IF(OR(AC496&lt;0.01,AC496="n/a"),"n/a",I496/AC496)</f>
        <v>9.4751037344398341</v>
      </c>
      <c r="AB496" s="1000">
        <v>12</v>
      </c>
      <c r="AC496" s="978">
        <v>4.82</v>
      </c>
      <c r="AD496" s="978">
        <v>0.56999999999999995</v>
      </c>
      <c r="AE496" s="978">
        <v>0.65</v>
      </c>
      <c r="AF496" s="978">
        <v>0.88</v>
      </c>
      <c r="AG496" s="978">
        <v>9.6</v>
      </c>
      <c r="AH496" s="978">
        <v>35.699999999999996</v>
      </c>
      <c r="AI496" s="978">
        <v>3.05</v>
      </c>
      <c r="AJ496" s="978">
        <v>31.8</v>
      </c>
      <c r="AK496" s="978">
        <v>16.689999999999998</v>
      </c>
      <c r="AL496" s="991">
        <v>44620</v>
      </c>
      <c r="AM496" s="985">
        <v>0.1</v>
      </c>
      <c r="AN496" s="978">
        <v>0.33</v>
      </c>
      <c r="AO496" s="838">
        <f>IF(U496="n/a","n/a",IF(AA496&lt;0,"n/a",IF(AA496="n/a","n/a",J496+U496-AA496)))</f>
        <v>7.2235750856985987</v>
      </c>
      <c r="AP496" s="839">
        <f>IF(U496="n/a","n/a",J496+U496)</f>
        <v>16.698678820138433</v>
      </c>
      <c r="AQ496" s="1001">
        <f>IF(OR(AC496&lt;0.01,AF496="n/a"),"n/a",(I496/SQRT(22.5*AC496*(I496/AF496))-1)*100)</f>
        <v>-39.124566946346896</v>
      </c>
      <c r="AR496" s="738">
        <f>INDEX(Historical!$C$7:$C$1442,MATCH(B496,Historical!$B$7:$B$1449,0))*IF(AH496="n/a",1.03,IF(AH496&lt;0,1.01,IF(AH496&gt;10,1.1,(1+AH496/100))))</f>
        <v>1.8260000000000001</v>
      </c>
      <c r="AS496" s="999">
        <f>IF($AI496="n/a",1.03*AR496,IF($AI496&lt;0,1.01*AR496,IF($AI496&gt;10,1.1*AR496,(1+$AI496/100)*AR496)))</f>
        <v>1.8816930000000001</v>
      </c>
      <c r="AT496" s="999">
        <f>IF($AK496="n/a",1.03*AS496,IF($AK496&lt;0,1.01*AS496,IF($AK496&gt;10,1.1*AS496,(1+$AK496/100)*AS496)))</f>
        <v>2.0698623</v>
      </c>
      <c r="AU496" s="999">
        <f>IF($AK496="n/a",1.03*AT496,IF($AK496&lt;0,1.01*AT496,IF($AK496&gt;10,1.1*AT496,(1+$AK496/100)*AT496)))</f>
        <v>2.2768485300000001</v>
      </c>
      <c r="AV496" s="999">
        <f>IF($AK496="n/a",1.03*AU496,IF($AK496&lt;0,1.01*AU496,IF($AK496&gt;10,1.1*AU496,(1+$AK496/100)*AU496)))</f>
        <v>2.5045333830000005</v>
      </c>
      <c r="AW496" s="738">
        <f>SUM(AR496:AV496)</f>
        <v>10.558937213</v>
      </c>
      <c r="AX496" s="846">
        <f>AW496/I496*100</f>
        <v>23.120072723888764</v>
      </c>
      <c r="AY496" s="1080">
        <v>1.19</v>
      </c>
      <c r="AZ496" s="985">
        <v>20.95</v>
      </c>
      <c r="BA496" s="985">
        <v>-7.7399999999999993</v>
      </c>
      <c r="BB496" s="985">
        <v>7.48</v>
      </c>
      <c r="BC496" s="985">
        <v>1.66</v>
      </c>
      <c r="BE496" s="700">
        <v>2013</v>
      </c>
      <c r="BF496" s="1013">
        <f>IF(BE496&gt;2008,0,IF(BE496&gt;2001,1,IF(BE496&gt;1990,2,IF(BE496&gt;1980,3,IF(BE496&gt;1973,4,IF(BE496&gt;1970,5,IF(BE496&gt;1960,6,IF(BE496&gt;1958,7,IF(BE496&gt;1953,8,9)))))))))</f>
        <v>0</v>
      </c>
      <c r="BG496" s="995">
        <v>0.70000000000000007</v>
      </c>
    </row>
    <row r="497" spans="1:59" ht="11.25" customHeight="1" x14ac:dyDescent="0.2">
      <c r="A497" s="798" t="s">
        <v>4226</v>
      </c>
      <c r="B497" s="890" t="s">
        <v>4223</v>
      </c>
      <c r="C497" s="1070" t="s">
        <v>108</v>
      </c>
      <c r="D497" s="1070" t="s">
        <v>118</v>
      </c>
      <c r="E497" s="828">
        <v>5</v>
      </c>
      <c r="F497" s="1148">
        <v>854</v>
      </c>
      <c r="G497" s="1073" t="s">
        <v>106</v>
      </c>
      <c r="H497" s="1073" t="s">
        <v>106</v>
      </c>
      <c r="I497" s="996">
        <v>16.079999999999998</v>
      </c>
      <c r="J497" s="738">
        <f>(M497/I497)*100</f>
        <v>6.2189054726368171</v>
      </c>
      <c r="K497" s="976">
        <v>0.25</v>
      </c>
      <c r="L497" s="1273">
        <v>4</v>
      </c>
      <c r="M497" s="729">
        <f>K497*L497</f>
        <v>1</v>
      </c>
      <c r="N497" s="1273" t="s">
        <v>327</v>
      </c>
      <c r="O497" s="676">
        <v>0.22</v>
      </c>
      <c r="P497" s="718">
        <v>43423</v>
      </c>
      <c r="Q497" s="718">
        <v>43453</v>
      </c>
      <c r="R497" s="729">
        <f>(K497-O497)/O497*100</f>
        <v>13.636363636363635</v>
      </c>
      <c r="S497" s="795">
        <f>IF(INDEX(Historical!$D$7:$D$1442,MATCH(B497,Historical!$B$7:$B$1449,0))=0,"n/a",(INDEX(Historical!$C$7:$C$1442,MATCH(B497,Historical!$B$7:$B$1449,0))/INDEX(Historical!$D$7:$D$1442,MATCH(B497,Historical!$B$7:$B$1449,0))-1)*100)</f>
        <v>10.975609756097571</v>
      </c>
      <c r="T497" s="795">
        <f>IF(INDEX(Historical!$F$7:$F$1442,MATCH(B497,Historical!$B$7:$B$1449,0))=0,"n/a",((INDEX(Historical!$C$7:$C$1442,MATCH(B497,Historical!$B$7:$B$1449,0))/INDEX(Historical!$F$7:$F$1442,MATCH(B497,Historical!$B$7:$B$1449,0)))^(1/3)-1)*100)</f>
        <v>11.301022021030827</v>
      </c>
      <c r="U497" s="795">
        <f>IF(INDEX(Historical!$H$7:$H$1442,MATCH(B497,Historical!$B$7:$B$1449,0))=0,"n/a",((INDEX(Historical!$C$7:$C$1442,MATCH(B497,Historical!$B$7:$B$1449,0))/INDEX(Historical!$H$7:$H$1442,MATCH(B497,Historical!$B$7:$B$1449,0)))^(1/5)-1)*100)</f>
        <v>11.842691472014465</v>
      </c>
      <c r="V497" s="795">
        <f>IF(INDEX(Historical!$O$7:$O$1442,MATCH(B497,Historical!$B$7:$B$1449,0))=0,"n/a",((INDEX(Historical!$C$7:$C$1442,MATCH(B497,Historical!$B$7:$B$1449,0))/INDEX(Historical!$O$7:$O$1442,MATCH(B497,Historical!$B$7:$B$1449,0)))^(1/10)-1)*100)</f>
        <v>-0.9386734904589189</v>
      </c>
      <c r="W497" s="796" t="str">
        <f>IF(OR(U497&lt;=0,U497="n/a",V497&lt;=0,V497="n/a"),"n/a",U497/V497)</f>
        <v>n/a</v>
      </c>
      <c r="X497" s="797">
        <f>IF(OR(AJ497&lt;=0,AJ497="n/a",U497&lt;=0,U497="n/a"),"n/a",U497/AJ497)</f>
        <v>1.6679847143682347</v>
      </c>
      <c r="Y497" s="739" t="s">
        <v>4453</v>
      </c>
      <c r="Z497" s="738">
        <f>IF(OR(AC497&lt;0.01,AC497="n/a"),"n/a",M497/AC497*100)</f>
        <v>91.743119266055047</v>
      </c>
      <c r="AA497" s="999">
        <f>IF(OR(AC497&lt;0.01,AC497="n/a"),"n/a",I497/AC497)</f>
        <v>14.752293577981648</v>
      </c>
      <c r="AB497" s="1000">
        <v>12</v>
      </c>
      <c r="AC497" s="995">
        <v>1.0900000000000001</v>
      </c>
      <c r="AD497" s="995">
        <v>1.67</v>
      </c>
      <c r="AE497" s="978">
        <v>0.89</v>
      </c>
      <c r="AF497" s="978">
        <v>1.05</v>
      </c>
      <c r="AG497" s="978">
        <v>6.2</v>
      </c>
      <c r="AH497" s="978">
        <v>-13.5</v>
      </c>
      <c r="AI497" s="978">
        <v>4.6399999999999997</v>
      </c>
      <c r="AJ497" s="775">
        <v>7.1</v>
      </c>
      <c r="AK497" s="775">
        <v>8.82</v>
      </c>
      <c r="AL497" s="995">
        <v>31260</v>
      </c>
      <c r="AM497" s="995">
        <v>0.01</v>
      </c>
      <c r="AN497" s="995">
        <v>0.33</v>
      </c>
      <c r="AO497" s="838">
        <f>IF(U497="n/a","n/a",IF(AA497&lt;0,"n/a",IF(AA497="n/a","n/a",J497+U497-AA497)))</f>
        <v>3.3093033666696332</v>
      </c>
      <c r="AP497" s="839">
        <f>IF(U497="n/a","n/a",J497+U497)</f>
        <v>18.061596944651281</v>
      </c>
      <c r="AQ497" s="1001">
        <f>IF(OR(AC497&lt;0.01,AF497="n/a"),"n/a",(I497/SQRT(22.5*AC497*(I497/AF497))-1)*100)</f>
        <v>-17.027693356609831</v>
      </c>
      <c r="AR497" s="738">
        <f>INDEX(Historical!$C$7:$C$1442,MATCH(B497,Historical!$B$7:$B$1449,0))*IF(AH497="n/a",1.03,IF(AH497&lt;0,1.01,IF(AH497&gt;10,1.1,(1+AH497/100))))</f>
        <v>0.91910000000000003</v>
      </c>
      <c r="AS497" s="999">
        <f>IF($AI497="n/a",1.03*AR497,IF($AI497&lt;0,1.01*AR497,IF($AI497&gt;10,1.1*AR497,(1+$AI497/100)*AR497)))</f>
        <v>0.96174623999999997</v>
      </c>
      <c r="AT497" s="999">
        <f>IF($AK497="n/a",1.03*AS497,IF($AK497&lt;0,1.01*AS497,IF($AK497&gt;10,1.1*AS497,(1+$AK497/100)*AS497)))</f>
        <v>1.0465722583679999</v>
      </c>
      <c r="AU497" s="999">
        <f>IF($AK497="n/a",1.03*AT497,IF($AK497&lt;0,1.01*AT497,IF($AK497&gt;10,1.1*AT497,(1+$AK497/100)*AT497)))</f>
        <v>1.1388799315560576</v>
      </c>
      <c r="AV497" s="999">
        <f>IF($AK497="n/a",1.03*AU497,IF($AK497&lt;0,1.01*AU497,IF($AK497&gt;10,1.1*AU497,(1+$AK497/100)*AU497)))</f>
        <v>1.239329141519302</v>
      </c>
      <c r="AW497" s="738">
        <f>SUM(AR497:AV497)</f>
        <v>5.3056275714433587</v>
      </c>
      <c r="AX497" s="846">
        <f>AW497/I497*100</f>
        <v>32.995196339821888</v>
      </c>
      <c r="AY497" s="824">
        <v>1.32</v>
      </c>
      <c r="AZ497" s="978">
        <v>20.630000000000003</v>
      </c>
      <c r="BA497" s="978">
        <v>-25.729999999999997</v>
      </c>
      <c r="BB497" s="978">
        <v>4.47</v>
      </c>
      <c r="BC497" s="978">
        <v>-7.46</v>
      </c>
      <c r="BE497" s="700">
        <v>2014</v>
      </c>
      <c r="BF497" s="1013">
        <f>IF(BE497&gt;2008,0,IF(BE497&gt;2001,1,IF(BE497&gt;1990,2,IF(BE497&gt;1980,3,IF(BE497&gt;1973,4,IF(BE497&gt;1970,5,IF(BE497&gt;1960,6,IF(BE497&gt;1958,7,IF(BE497&gt;1953,8,9)))))))))</f>
        <v>0</v>
      </c>
      <c r="BG497" s="995">
        <v>0.3</v>
      </c>
    </row>
    <row r="498" spans="1:59" ht="11.25" customHeight="1" x14ac:dyDescent="0.2">
      <c r="A498" s="993" t="s">
        <v>1436</v>
      </c>
      <c r="B498" s="988" t="s">
        <v>1437</v>
      </c>
      <c r="C498" s="1070" t="s">
        <v>108</v>
      </c>
      <c r="D498" s="1070" t="s">
        <v>4401</v>
      </c>
      <c r="E498" s="829">
        <v>6</v>
      </c>
      <c r="F498" s="1148">
        <v>674</v>
      </c>
      <c r="G498" s="1118" t="s">
        <v>106</v>
      </c>
      <c r="H498" s="1118" t="s">
        <v>106</v>
      </c>
      <c r="I498" s="987">
        <v>15.75</v>
      </c>
      <c r="J498" s="738">
        <f>(M498/I498)*100</f>
        <v>3.0476190476190474</v>
      </c>
      <c r="K498" s="990">
        <v>0.12</v>
      </c>
      <c r="L498" s="1000">
        <v>4</v>
      </c>
      <c r="M498" s="729">
        <f>K498*L498</f>
        <v>0.48</v>
      </c>
      <c r="N498" s="983" t="s">
        <v>625</v>
      </c>
      <c r="O498" s="831">
        <v>0.1</v>
      </c>
      <c r="P498" s="979">
        <v>42831</v>
      </c>
      <c r="Q498" s="979">
        <v>42843</v>
      </c>
      <c r="R498" s="729">
        <f>(K498-O498)/O498*100</f>
        <v>19.999999999999989</v>
      </c>
      <c r="S498" s="795">
        <f>IF(INDEX(Historical!$D$7:$D$1442,MATCH(B498,Historical!$B$7:$B$1449,0))=0,"n/a",(INDEX(Historical!$C$7:$C$1442,MATCH(B498,Historical!$B$7:$B$1449,0))/INDEX(Historical!$D$7:$D$1442,MATCH(B498,Historical!$B$7:$B$1449,0))-1)*100)</f>
        <v>4.3478260869565188</v>
      </c>
      <c r="T498" s="795">
        <f>IF(INDEX(Historical!$F$7:$F$1442,MATCH(B498,Historical!$B$7:$B$1449,0))=0,"n/a",((INDEX(Historical!$C$7:$C$1442,MATCH(B498,Historical!$B$7:$B$1449,0))/INDEX(Historical!$F$7:$F$1442,MATCH(B498,Historical!$B$7:$B$1449,0)))^(1/3)-1)*100)</f>
        <v>13.881354888032128</v>
      </c>
      <c r="U498" s="795">
        <f>IF(INDEX(Historical!$H$7:$H$1442,MATCH(B498,Historical!$B$7:$B$1449,0))=0,"n/a",((INDEX(Historical!$C$7:$C$1442,MATCH(B498,Historical!$B$7:$B$1449,0))/INDEX(Historical!$H$7:$H$1442,MATCH(B498,Historical!$B$7:$B$1449,0)))^(1/5)-1)*100)</f>
        <v>24.573093961551741</v>
      </c>
      <c r="V498" s="795" t="str">
        <f>IF(INDEX(Historical!$O$7:$O$1442,MATCH(B498,Historical!$B$7:$B$1449,0))=0,"n/a",((INDEX(Historical!$C$7:$C$1442,MATCH(B498,Historical!$B$7:$B$1449,0))/INDEX(Historical!$O$7:$O$1442,MATCH(B498,Historical!$B$7:$B$1449,0)))^(1/10)-1)*100)</f>
        <v>n/a</v>
      </c>
      <c r="W498" s="796" t="str">
        <f>IF(OR(U498&lt;=0,U498="n/a",V498&lt;=0,V498="n/a"),"n/a",U498/V498)</f>
        <v>n/a</v>
      </c>
      <c r="X498" s="797" t="str">
        <f>IF(OR(AJ498&lt;=0,AJ498="n/a",U498&lt;=0,U498="n/a"),"n/a",U498/AJ498)</f>
        <v>n/a</v>
      </c>
      <c r="Y498" s="763" t="s">
        <v>4457</v>
      </c>
      <c r="Z498" s="738">
        <f>IF(OR(AC498&lt;0.01,AC498="n/a"),"n/a",M498/AC498*100)</f>
        <v>53.333333333333336</v>
      </c>
      <c r="AA498" s="999">
        <f>IF(OR(AC498&lt;0.01,AC498="n/a"),"n/a",I498/AC498)</f>
        <v>17.5</v>
      </c>
      <c r="AB498" s="1000">
        <v>12</v>
      </c>
      <c r="AC498" s="978">
        <v>0.9</v>
      </c>
      <c r="AD498" s="978">
        <v>1.75</v>
      </c>
      <c r="AE498" s="978">
        <v>3.36</v>
      </c>
      <c r="AF498" s="978">
        <v>1.1299999999999999</v>
      </c>
      <c r="AG498" s="978">
        <v>4.3</v>
      </c>
      <c r="AH498" s="978">
        <v>66</v>
      </c>
      <c r="AI498" s="978">
        <v>12.78</v>
      </c>
      <c r="AJ498" s="978">
        <v>-4.1000000000000005</v>
      </c>
      <c r="AK498" s="978">
        <v>10</v>
      </c>
      <c r="AL498" s="991">
        <v>170.1</v>
      </c>
      <c r="AM498" s="985">
        <v>4.99</v>
      </c>
      <c r="AN498" s="978">
        <v>0</v>
      </c>
      <c r="AO498" s="838">
        <f>IF(U498="n/a","n/a",IF(AA498&lt;0,"n/a",IF(AA498="n/a","n/a",J498+U498-AA498)))</f>
        <v>10.120713009170789</v>
      </c>
      <c r="AP498" s="839">
        <f>IF(U498="n/a","n/a",J498+U498)</f>
        <v>27.620713009170789</v>
      </c>
      <c r="AQ498" s="1001">
        <f>IF(OR(AC498&lt;0.01,AF498="n/a"),"n/a",(I498/SQRT(22.5*AC498*(I498/AF498))-1)*100)</f>
        <v>-6.2509259304984415</v>
      </c>
      <c r="AR498" s="738">
        <f>INDEX(Historical!$C$7:$C$1442,MATCH(B498,Historical!$B$7:$B$1449,0))*IF(AH498="n/a",1.03,IF(AH498&lt;0,1.01,IF(AH498&gt;10,1.1,(1+AH498/100))))</f>
        <v>0.52800000000000002</v>
      </c>
      <c r="AS498" s="999">
        <f>IF($AI498="n/a",1.03*AR498,IF($AI498&lt;0,1.01*AR498,IF($AI498&gt;10,1.1*AR498,(1+$AI498/100)*AR498)))</f>
        <v>0.58080000000000009</v>
      </c>
      <c r="AT498" s="999">
        <f>IF($AK498="n/a",1.03*AS498,IF($AK498&lt;0,1.01*AS498,IF($AK498&gt;10,1.1*AS498,(1+$AK498/100)*AS498)))</f>
        <v>0.63888000000000011</v>
      </c>
      <c r="AU498" s="999">
        <f>IF($AK498="n/a",1.03*AT498,IF($AK498&lt;0,1.01*AT498,IF($AK498&gt;10,1.1*AT498,(1+$AK498/100)*AT498)))</f>
        <v>0.70276800000000017</v>
      </c>
      <c r="AV498" s="999">
        <f>IF($AK498="n/a",1.03*AU498,IF($AK498&lt;0,1.01*AU498,IF($AK498&gt;10,1.1*AU498,(1+$AK498/100)*AU498)))</f>
        <v>0.7730448000000002</v>
      </c>
      <c r="AW498" s="738">
        <f>SUM(AR498:AV498)</f>
        <v>3.2234928000000003</v>
      </c>
      <c r="AX498" s="846">
        <f>AW498/I498*100</f>
        <v>20.466620952380953</v>
      </c>
      <c r="AY498" s="1080">
        <v>0.77</v>
      </c>
      <c r="AZ498" s="985">
        <v>25.019999999999996</v>
      </c>
      <c r="BA498" s="985">
        <v>-10.41</v>
      </c>
      <c r="BB498" s="985">
        <v>9.629999999999999</v>
      </c>
      <c r="BC498" s="985">
        <v>0.32</v>
      </c>
      <c r="BE498" s="700">
        <v>2014</v>
      </c>
      <c r="BF498" s="1013">
        <f>IF(BE498&gt;2008,0,IF(BE498&gt;2001,1,IF(BE498&gt;1990,2,IF(BE498&gt;1980,3,IF(BE498&gt;1973,4,IF(BE498&gt;1970,5,IF(BE498&gt;1960,6,IF(BE498&gt;1958,7,IF(BE498&gt;1953,8,9)))))))))</f>
        <v>0</v>
      </c>
      <c r="BG498" s="995">
        <v>0.4</v>
      </c>
    </row>
    <row r="499" spans="1:59" ht="11.25" customHeight="1" x14ac:dyDescent="0.2">
      <c r="A499" s="994" t="s">
        <v>3898</v>
      </c>
      <c r="B499" s="988" t="s">
        <v>3899</v>
      </c>
      <c r="C499" s="1070" t="s">
        <v>108</v>
      </c>
      <c r="D499" s="1070" t="s">
        <v>4401</v>
      </c>
      <c r="E499" s="828">
        <v>5</v>
      </c>
      <c r="F499" s="1148">
        <v>857</v>
      </c>
      <c r="G499" s="1120" t="s">
        <v>106</v>
      </c>
      <c r="H499" s="1120" t="s">
        <v>106</v>
      </c>
      <c r="I499" s="987">
        <v>29</v>
      </c>
      <c r="J499" s="738">
        <f>(M499/I499)*100</f>
        <v>2.7586206896551726</v>
      </c>
      <c r="K499" s="990">
        <v>0.2</v>
      </c>
      <c r="L499" s="1000">
        <v>4</v>
      </c>
      <c r="M499" s="729">
        <f>K499*L499</f>
        <v>0.8</v>
      </c>
      <c r="N499" s="983" t="s">
        <v>327</v>
      </c>
      <c r="O499" s="831">
        <v>0.18</v>
      </c>
      <c r="P499" s="973">
        <v>43447</v>
      </c>
      <c r="Q499" s="973">
        <v>43462</v>
      </c>
      <c r="R499" s="729">
        <f>(K499-O499)/O499*100</f>
        <v>11.111111111111121</v>
      </c>
      <c r="S499" s="795">
        <f>IF(INDEX(Historical!$D$7:$D$1442,MATCH(B499,Historical!$B$7:$B$1449,0))=0,"n/a",(INDEX(Historical!$C$7:$C$1442,MATCH(B499,Historical!$B$7:$B$1449,0))/INDEX(Historical!$D$7:$D$1442,MATCH(B499,Historical!$B$7:$B$1449,0))-1)*100)</f>
        <v>12.12121212121211</v>
      </c>
      <c r="T499" s="795">
        <f>IF(INDEX(Historical!$F$7:$F$1442,MATCH(B499,Historical!$B$7:$B$1449,0))=0,"n/a",((INDEX(Historical!$C$7:$C$1442,MATCH(B499,Historical!$B$7:$B$1449,0))/INDEX(Historical!$F$7:$F$1442,MATCH(B499,Historical!$B$7:$B$1449,0)))^(1/3)-1)*100)</f>
        <v>15.521679473813489</v>
      </c>
      <c r="U499" s="795">
        <f>IF(INDEX(Historical!$H$7:$H$1442,MATCH(B499,Historical!$B$7:$B$1449,0))=0,"n/a",((INDEX(Historical!$C$7:$C$1442,MATCH(B499,Historical!$B$7:$B$1449,0))/INDEX(Historical!$H$7:$H$1442,MATCH(B499,Historical!$B$7:$B$1449,0)))^(1/5)-1)*100)</f>
        <v>25.257602729679007</v>
      </c>
      <c r="V499" s="795">
        <f>IF(INDEX(Historical!$O$7:$O$1442,MATCH(B499,Historical!$B$7:$B$1449,0))=0,"n/a",((INDEX(Historical!$C$7:$C$1442,MATCH(B499,Historical!$B$7:$B$1449,0))/INDEX(Historical!$O$7:$O$1442,MATCH(B499,Historical!$B$7:$B$1449,0)))^(1/10)-1)*100)</f>
        <v>1.4624101940841294</v>
      </c>
      <c r="W499" s="796">
        <f>IF(OR(U499&lt;=0,U499="n/a",V499&lt;=0,V499="n/a"),"n/a",U499/V499)</f>
        <v>17.271216264665885</v>
      </c>
      <c r="X499" s="797">
        <f>IF(OR(AJ499&lt;=0,AJ499="n/a",U499&lt;=0,U499="n/a"),"n/a",U499/AJ499)</f>
        <v>1.3801968704742626</v>
      </c>
      <c r="Y499" s="989"/>
      <c r="Z499" s="738">
        <f>IF(OR(AC499&lt;0.01,AC499="n/a"),"n/a",M499/AC499*100)</f>
        <v>38.834951456310677</v>
      </c>
      <c r="AA499" s="999">
        <f>IF(OR(AC499&lt;0.01,AC499="n/a"),"n/a",I499/AC499)</f>
        <v>14.077669902912621</v>
      </c>
      <c r="AB499" s="1000">
        <v>12</v>
      </c>
      <c r="AC499" s="978">
        <v>2.06</v>
      </c>
      <c r="AD499" s="978">
        <v>2.82</v>
      </c>
      <c r="AE499" s="978">
        <v>3.35</v>
      </c>
      <c r="AF499" s="978">
        <v>1.29</v>
      </c>
      <c r="AG499" s="978">
        <v>8.3000000000000007</v>
      </c>
      <c r="AH499" s="978">
        <v>8.6</v>
      </c>
      <c r="AI499" s="978">
        <v>18.39</v>
      </c>
      <c r="AJ499" s="978">
        <v>18.3</v>
      </c>
      <c r="AK499" s="978">
        <v>5</v>
      </c>
      <c r="AL499" s="991">
        <v>245.92</v>
      </c>
      <c r="AM499" s="985">
        <v>6.1</v>
      </c>
      <c r="AN499" s="978">
        <v>0.09</v>
      </c>
      <c r="AO499" s="838">
        <f>IF(U499="n/a","n/a",IF(AA499&lt;0,"n/a",IF(AA499="n/a","n/a",J499+U499-AA499)))</f>
        <v>13.93855351642156</v>
      </c>
      <c r="AP499" s="839">
        <f>IF(U499="n/a","n/a",J499+U499)</f>
        <v>28.016223419334182</v>
      </c>
      <c r="AQ499" s="1001">
        <f>IF(OR(AC499&lt;0.01,AF499="n/a"),"n/a",(I499/SQRT(22.5*AC499*(I499/AF499))-1)*100)</f>
        <v>-10.160156884580228</v>
      </c>
      <c r="AR499" s="738">
        <f>INDEX(Historical!$C$7:$C$1442,MATCH(B499,Historical!$B$7:$B$1449,0))*IF(AH499="n/a",1.03,IF(AH499&lt;0,1.01,IF(AH499&gt;10,1.1,(1+AH499/100))))</f>
        <v>0.80364000000000002</v>
      </c>
      <c r="AS499" s="999">
        <f>IF($AI499="n/a",1.03*AR499,IF($AI499&lt;0,1.01*AR499,IF($AI499&gt;10,1.1*AR499,(1+$AI499/100)*AR499)))</f>
        <v>0.88400400000000012</v>
      </c>
      <c r="AT499" s="999">
        <f>IF($AK499="n/a",1.03*AS499,IF($AK499&lt;0,1.01*AS499,IF($AK499&gt;10,1.1*AS499,(1+$AK499/100)*AS499)))</f>
        <v>0.92820420000000015</v>
      </c>
      <c r="AU499" s="999">
        <f>IF($AK499="n/a",1.03*AT499,IF($AK499&lt;0,1.01*AT499,IF($AK499&gt;10,1.1*AT499,(1+$AK499/100)*AT499)))</f>
        <v>0.97461441000000015</v>
      </c>
      <c r="AV499" s="999">
        <f>IF($AK499="n/a",1.03*AU499,IF($AK499&lt;0,1.01*AU499,IF($AK499&gt;10,1.1*AU499,(1+$AK499/100)*AU499)))</f>
        <v>1.0233451305000003</v>
      </c>
      <c r="AW499" s="738">
        <f>SUM(AR499:AV499)</f>
        <v>4.6138077405000004</v>
      </c>
      <c r="AX499" s="846">
        <f>AW499/I499*100</f>
        <v>15.909681863793104</v>
      </c>
      <c r="AY499" s="1080">
        <v>0.65</v>
      </c>
      <c r="AZ499" s="985">
        <v>19.439999999999998</v>
      </c>
      <c r="BA499" s="985">
        <v>-27.500000000000004</v>
      </c>
      <c r="BB499" s="985">
        <v>-4.22</v>
      </c>
      <c r="BC499" s="985">
        <v>-18.62</v>
      </c>
      <c r="BE499" s="700">
        <v>2014</v>
      </c>
      <c r="BF499" s="1013">
        <f>IF(BE499&gt;2008,0,IF(BE499&gt;2001,1,IF(BE499&gt;1990,2,IF(BE499&gt;1980,3,IF(BE499&gt;1973,4,IF(BE499&gt;1970,5,IF(BE499&gt;1960,6,IF(BE499&gt;1958,7,IF(BE499&gt;1953,8,9)))))))))</f>
        <v>0</v>
      </c>
      <c r="BG499" s="995">
        <v>0.8</v>
      </c>
    </row>
    <row r="500" spans="1:59" ht="11.25" customHeight="1" x14ac:dyDescent="0.2">
      <c r="A500" s="976" t="s">
        <v>1442</v>
      </c>
      <c r="B500" s="988" t="s">
        <v>1443</v>
      </c>
      <c r="C500" s="1070" t="s">
        <v>247</v>
      </c>
      <c r="D500" s="1070" t="s">
        <v>4396</v>
      </c>
      <c r="E500" s="828">
        <v>8</v>
      </c>
      <c r="F500" s="1148">
        <v>463</v>
      </c>
      <c r="G500" s="1148" t="s">
        <v>106</v>
      </c>
      <c r="H500" s="1148" t="s">
        <v>106</v>
      </c>
      <c r="I500" s="987">
        <v>52.91</v>
      </c>
      <c r="J500" s="738">
        <f>(M500/I500)*100</f>
        <v>2.4948024948024949</v>
      </c>
      <c r="K500" s="990">
        <v>0.33</v>
      </c>
      <c r="L500" s="1000">
        <v>4</v>
      </c>
      <c r="M500" s="729">
        <f>K500*L500</f>
        <v>1.32</v>
      </c>
      <c r="N500" s="983" t="s">
        <v>598</v>
      </c>
      <c r="O500" s="831">
        <v>0.27500000000000002</v>
      </c>
      <c r="P500" s="694">
        <v>43167</v>
      </c>
      <c r="Q500" s="694">
        <v>43182</v>
      </c>
      <c r="R500" s="729">
        <f>(K500-O500)/O500*100</f>
        <v>19.999999999999996</v>
      </c>
      <c r="S500" s="795">
        <f>IF(INDEX(Historical!$D$7:$D$1442,MATCH(B500,Historical!$B$7:$B$1449,0))=0,"n/a",(INDEX(Historical!$C$7:$C$1442,MATCH(B500,Historical!$B$7:$B$1449,0))/INDEX(Historical!$D$7:$D$1442,MATCH(B500,Historical!$B$7:$B$1449,0))-1)*100)</f>
        <v>19.999999999999996</v>
      </c>
      <c r="T500" s="795">
        <f>IF(INDEX(Historical!$F$7:$F$1442,MATCH(B500,Historical!$B$7:$B$1449,0))=0,"n/a",((INDEX(Historical!$C$7:$C$1442,MATCH(B500,Historical!$B$7:$B$1449,0))/INDEX(Historical!$F$7:$F$1442,MATCH(B500,Historical!$B$7:$B$1449,0)))^(1/3)-1)*100)</f>
        <v>14.471424255333186</v>
      </c>
      <c r="U500" s="795">
        <f>IF(INDEX(Historical!$H$7:$H$1442,MATCH(B500,Historical!$B$7:$B$1449,0))=0,"n/a",((INDEX(Historical!$C$7:$C$1442,MATCH(B500,Historical!$B$7:$B$1449,0))/INDEX(Historical!$H$7:$H$1442,MATCH(B500,Historical!$B$7:$B$1449,0)))^(1/5)-1)*100)</f>
        <v>15.578962436501453</v>
      </c>
      <c r="V500" s="795">
        <f>IF(INDEX(Historical!$O$7:$O$1442,MATCH(B500,Historical!$B$7:$B$1449,0))=0,"n/a",((INDEX(Historical!$C$7:$C$1442,MATCH(B500,Historical!$B$7:$B$1449,0))/INDEX(Historical!$O$7:$O$1442,MATCH(B500,Historical!$B$7:$B$1449,0)))^(1/10)-1)*100)</f>
        <v>15.405455039564163</v>
      </c>
      <c r="W500" s="796">
        <f>IF(OR(U500&lt;=0,U500="n/a",V500&lt;=0,V500="n/a"),"n/a",U500/V500)</f>
        <v>1.0112627245668298</v>
      </c>
      <c r="X500" s="797">
        <f>IF(OR(AJ500&lt;=0,AJ500="n/a",U500&lt;=0,U500="n/a"),"n/a",U500/AJ500)</f>
        <v>1.1207886644965073</v>
      </c>
      <c r="Y500" s="989" t="s">
        <v>826</v>
      </c>
      <c r="Z500" s="738">
        <f>IF(OR(AC500&lt;0.01,AC500="n/a"),"n/a",M500/AC500*100)</f>
        <v>19.730941704035875</v>
      </c>
      <c r="AA500" s="999">
        <f>IF(OR(AC500&lt;0.01,AC500="n/a"),"n/a",I500/AC500)</f>
        <v>7.9088191330343784</v>
      </c>
      <c r="AB500" s="1000">
        <v>12</v>
      </c>
      <c r="AC500" s="978">
        <v>6.69</v>
      </c>
      <c r="AD500" s="978">
        <v>1.82</v>
      </c>
      <c r="AE500" s="978">
        <v>0.41</v>
      </c>
      <c r="AF500" s="978">
        <v>1.64</v>
      </c>
      <c r="AG500" s="978">
        <v>21.2</v>
      </c>
      <c r="AH500" s="978">
        <v>13</v>
      </c>
      <c r="AI500" s="978">
        <v>6.0699999999999994</v>
      </c>
      <c r="AJ500" s="978">
        <v>13.900000000000002</v>
      </c>
      <c r="AK500" s="978">
        <v>4.3499999999999996</v>
      </c>
      <c r="AL500" s="991">
        <v>16880</v>
      </c>
      <c r="AM500" s="985">
        <v>1.6</v>
      </c>
      <c r="AN500" s="978">
        <v>0.42</v>
      </c>
      <c r="AO500" s="838">
        <f>IF(U500="n/a","n/a",IF(AA500&lt;0,"n/a",IF(AA500="n/a","n/a",J500+U500-AA500)))</f>
        <v>10.164945798269571</v>
      </c>
      <c r="AP500" s="839">
        <f>IF(U500="n/a","n/a",J500+U500)</f>
        <v>18.073764931303948</v>
      </c>
      <c r="AQ500" s="1001">
        <f>IF(OR(AC500&lt;0.01,AF500="n/a"),"n/a",(I500/SQRT(22.5*AC500*(I500/AF500))-1)*100)</f>
        <v>-24.074705201095114</v>
      </c>
      <c r="AR500" s="738">
        <f>INDEX(Historical!$C$7:$C$1442,MATCH(B500,Historical!$B$7:$B$1449,0))*IF(AH500="n/a",1.03,IF(AH500&lt;0,1.01,IF(AH500&gt;10,1.1,(1+AH500/100))))</f>
        <v>1.4520000000000002</v>
      </c>
      <c r="AS500" s="999">
        <f>IF($AI500="n/a",1.03*AR500,IF($AI500&lt;0,1.01*AR500,IF($AI500&gt;10,1.1*AR500,(1+$AI500/100)*AR500)))</f>
        <v>1.5401364000000002</v>
      </c>
      <c r="AT500" s="999">
        <f>IF($AK500="n/a",1.03*AS500,IF($AK500&lt;0,1.01*AS500,IF($AK500&gt;10,1.1*AS500,(1+$AK500/100)*AS500)))</f>
        <v>1.6071323334000003</v>
      </c>
      <c r="AU500" s="999">
        <f>IF($AK500="n/a",1.03*AT500,IF($AK500&lt;0,1.01*AT500,IF($AK500&gt;10,1.1*AT500,(1+$AK500/100)*AT500)))</f>
        <v>1.6770425899029004</v>
      </c>
      <c r="AV500" s="999">
        <f>IF($AK500="n/a",1.03*AU500,IF($AK500&lt;0,1.01*AU500,IF($AK500&gt;10,1.1*AU500,(1+$AK500/100)*AU500)))</f>
        <v>1.7499939425636768</v>
      </c>
      <c r="AW500" s="738">
        <f>SUM(AR500:AV500)</f>
        <v>8.0263052658665774</v>
      </c>
      <c r="AX500" s="846">
        <f>AW500/I500*100</f>
        <v>15.169732122219953</v>
      </c>
      <c r="AY500" s="1080">
        <v>1.39</v>
      </c>
      <c r="AZ500" s="985">
        <v>23.39</v>
      </c>
      <c r="BA500" s="985">
        <v>-21.58</v>
      </c>
      <c r="BB500" s="985">
        <v>9.92</v>
      </c>
      <c r="BC500" s="985">
        <v>-3.51</v>
      </c>
      <c r="BE500" s="700">
        <v>2011</v>
      </c>
      <c r="BF500" s="1013">
        <f>IF(BE500&gt;2008,0,IF(BE500&gt;2001,1,IF(BE500&gt;1990,2,IF(BE500&gt;1980,3,IF(BE500&gt;1973,4,IF(BE500&gt;1970,5,IF(BE500&gt;1960,6,IF(BE500&gt;1958,7,IF(BE500&gt;1953,8,9)))))))))</f>
        <v>0</v>
      </c>
      <c r="BG500" s="995">
        <v>9.1</v>
      </c>
    </row>
    <row r="501" spans="1:59" ht="11.25" customHeight="1" x14ac:dyDescent="0.2">
      <c r="A501" s="976" t="s">
        <v>290</v>
      </c>
      <c r="B501" s="988" t="s">
        <v>291</v>
      </c>
      <c r="C501" s="1070" t="s">
        <v>131</v>
      </c>
      <c r="D501" s="1070" t="s">
        <v>4391</v>
      </c>
      <c r="E501" s="828">
        <v>43</v>
      </c>
      <c r="F501" s="1148">
        <v>60</v>
      </c>
      <c r="G501" s="1118" t="s">
        <v>37</v>
      </c>
      <c r="H501" s="1118" t="s">
        <v>37</v>
      </c>
      <c r="I501" s="978">
        <v>64.31</v>
      </c>
      <c r="J501" s="738">
        <f>(M501/I501)*100</f>
        <v>2.0992069662571922</v>
      </c>
      <c r="K501" s="990">
        <v>0.33750000000000002</v>
      </c>
      <c r="L501" s="1000">
        <v>4</v>
      </c>
      <c r="M501" s="729">
        <f>K501*L501</f>
        <v>1.35</v>
      </c>
      <c r="N501" s="983" t="s">
        <v>149</v>
      </c>
      <c r="O501" s="831">
        <v>0.32250000000000001</v>
      </c>
      <c r="P501" s="973">
        <v>43342</v>
      </c>
      <c r="Q501" s="973">
        <v>43358</v>
      </c>
      <c r="R501" s="729">
        <f>(K501-O501)/O501*100</f>
        <v>4.6511627906976782</v>
      </c>
      <c r="S501" s="795">
        <f>IF(INDEX(Historical!$D$7:$D$1442,MATCH(B501,Historical!$B$7:$B$1449,0))=0,"n/a",(INDEX(Historical!$C$7:$C$1442,MATCH(B501,Historical!$B$7:$B$1449,0))/INDEX(Historical!$D$7:$D$1442,MATCH(B501,Historical!$B$7:$B$1449,0))-1)*100)</f>
        <v>4.7619047619047672</v>
      </c>
      <c r="T501" s="795">
        <f>IF(INDEX(Historical!$F$7:$F$1442,MATCH(B501,Historical!$B$7:$B$1449,0))=0,"n/a",((INDEX(Historical!$C$7:$C$1442,MATCH(B501,Historical!$B$7:$B$1449,0))/INDEX(Historical!$F$7:$F$1442,MATCH(B501,Historical!$B$7:$B$1449,0)))^(1/3)-1)*100)</f>
        <v>4.5515917149420382</v>
      </c>
      <c r="U501" s="795">
        <f>IF(INDEX(Historical!$H$7:$H$1442,MATCH(B501,Historical!$B$7:$B$1449,0))=0,"n/a",((INDEX(Historical!$C$7:$C$1442,MATCH(B501,Historical!$B$7:$B$1449,0))/INDEX(Historical!$H$7:$H$1442,MATCH(B501,Historical!$B$7:$B$1449,0)))^(1/5)-1)*100)</f>
        <v>4.2836891288649426</v>
      </c>
      <c r="V501" s="795">
        <f>IF(INDEX(Historical!$O$7:$O$1442,MATCH(B501,Historical!$B$7:$B$1449,0))=0,"n/a",((INDEX(Historical!$C$7:$C$1442,MATCH(B501,Historical!$B$7:$B$1449,0))/INDEX(Historical!$O$7:$O$1442,MATCH(B501,Historical!$B$7:$B$1449,0)))^(1/10)-1)*100)</f>
        <v>3.2832223307625474</v>
      </c>
      <c r="W501" s="796">
        <f>IF(OR(U501&lt;=0,U501="n/a",V501&lt;=0,V501="n/a"),"n/a",U501/V501)</f>
        <v>1.3047210019036484</v>
      </c>
      <c r="X501" s="797">
        <f>IF(OR(AJ501&lt;=0,AJ501="n/a",U501&lt;=0,U501="n/a"),"n/a",U501/AJ501)</f>
        <v>1.2980876148075582</v>
      </c>
      <c r="Y501" s="752"/>
      <c r="Z501" s="738">
        <f>IF(OR(AC501&lt;0.01,AC501="n/a"),"n/a",M501/AC501*100)</f>
        <v>56.962025316455701</v>
      </c>
      <c r="AA501" s="999">
        <f>IF(OR(AC501&lt;0.01,AC501="n/a"),"n/a",I501/AC501)</f>
        <v>27.135021097046412</v>
      </c>
      <c r="AB501" s="1000">
        <v>12</v>
      </c>
      <c r="AC501" s="978">
        <v>2.37</v>
      </c>
      <c r="AD501" s="978">
        <v>6.77</v>
      </c>
      <c r="AE501" s="978">
        <v>4.0999999999999996</v>
      </c>
      <c r="AF501" s="978">
        <v>2.75</v>
      </c>
      <c r="AG501" s="978">
        <v>13.100000000000001</v>
      </c>
      <c r="AH501" s="978">
        <v>0.5</v>
      </c>
      <c r="AI501" s="978" t="s">
        <v>137</v>
      </c>
      <c r="AJ501" s="978">
        <v>3.3000000000000003</v>
      </c>
      <c r="AK501" s="978">
        <v>4</v>
      </c>
      <c r="AL501" s="991">
        <v>2290</v>
      </c>
      <c r="AM501" s="985">
        <v>0.2</v>
      </c>
      <c r="AN501" s="978">
        <v>0.61</v>
      </c>
      <c r="AO501" s="838">
        <f>IF(U501="n/a","n/a",IF(AA501&lt;0,"n/a",IF(AA501="n/a","n/a",J501+U501-AA501)))</f>
        <v>-20.752125001924277</v>
      </c>
      <c r="AP501" s="839">
        <f>IF(U501="n/a","n/a",J501+U501)</f>
        <v>6.3828960951221347</v>
      </c>
      <c r="AQ501" s="1001">
        <f>IF(OR(AC501&lt;0.01,AF501="n/a"),"n/a",(I501/SQRT(22.5*AC501*(I501/AF501))-1)*100)</f>
        <v>82.112673324178488</v>
      </c>
      <c r="AR501" s="738">
        <f>INDEX(Historical!$C$7:$C$1442,MATCH(B501,Historical!$B$7:$B$1449,0))*IF(AH501="n/a",1.03,IF(AH501&lt;0,1.01,IF(AH501&gt;10,1.1,(1+AH501/100))))</f>
        <v>1.3266</v>
      </c>
      <c r="AS501" s="999">
        <f>IF($AI501="n/a",1.03*AR501,IF($AI501&lt;0,1.01*AR501,IF($AI501&gt;10,1.1*AR501,(1+$AI501/100)*AR501)))</f>
        <v>1.366398</v>
      </c>
      <c r="AT501" s="999">
        <f>IF($AK501="n/a",1.03*AS501,IF($AK501&lt;0,1.01*AS501,IF($AK501&gt;10,1.1*AS501,(1+$AK501/100)*AS501)))</f>
        <v>1.4210539200000001</v>
      </c>
      <c r="AU501" s="999">
        <f>IF($AK501="n/a",1.03*AT501,IF($AK501&lt;0,1.01*AT501,IF($AK501&gt;10,1.1*AT501,(1+$AK501/100)*AT501)))</f>
        <v>1.4778960768000002</v>
      </c>
      <c r="AV501" s="999">
        <f>IF($AK501="n/a",1.03*AU501,IF($AK501&lt;0,1.01*AU501,IF($AK501&gt;10,1.1*AU501,(1+$AK501/100)*AU501)))</f>
        <v>1.5370119198720003</v>
      </c>
      <c r="AW501" s="738">
        <f>SUM(AR501:AV501)</f>
        <v>7.1289599166720015</v>
      </c>
      <c r="AX501" s="846">
        <f>AW501/I501*100</f>
        <v>11.085305421663817</v>
      </c>
      <c r="AY501" s="1080">
        <v>0.39</v>
      </c>
      <c r="AZ501" s="985">
        <v>25.97</v>
      </c>
      <c r="BA501" s="985">
        <v>-6.7299999999999995</v>
      </c>
      <c r="BB501" s="985">
        <v>2.0699999999999998</v>
      </c>
      <c r="BC501" s="985">
        <v>3.0700000000000003</v>
      </c>
      <c r="BE501" s="700">
        <v>1976</v>
      </c>
      <c r="BF501" s="1013">
        <f>IF(BE501&gt;2008,0,IF(BE501&gt;2001,1,IF(BE501&gt;1990,2,IF(BE501&gt;1980,3,IF(BE501&gt;1973,4,IF(BE501&gt;1970,5,IF(BE501&gt;1960,6,IF(BE501&gt;1958,7,IF(BE501&gt;1953,8,9)))))))))</f>
        <v>4</v>
      </c>
      <c r="BG501" s="995">
        <v>5.5</v>
      </c>
    </row>
    <row r="502" spans="1:59" ht="11.25" customHeight="1" x14ac:dyDescent="0.2">
      <c r="A502" s="984" t="s">
        <v>278</v>
      </c>
      <c r="B502" s="988" t="s">
        <v>279</v>
      </c>
      <c r="C502" s="1070" t="s">
        <v>112</v>
      </c>
      <c r="D502" s="1070" t="s">
        <v>4384</v>
      </c>
      <c r="E502" s="828">
        <v>26</v>
      </c>
      <c r="F502" s="1148">
        <v>107</v>
      </c>
      <c r="G502" s="1041" t="s">
        <v>106</v>
      </c>
      <c r="H502" s="1041" t="s">
        <v>106</v>
      </c>
      <c r="I502" s="978">
        <v>50.4</v>
      </c>
      <c r="J502" s="738">
        <f>(M502/I502)*100</f>
        <v>2.6984126984126986</v>
      </c>
      <c r="K502" s="997">
        <v>0.34</v>
      </c>
      <c r="L502" s="1000">
        <v>4</v>
      </c>
      <c r="M502" s="729">
        <f>K502*L502</f>
        <v>1.36</v>
      </c>
      <c r="N502" s="983" t="s">
        <v>725</v>
      </c>
      <c r="O502" s="832">
        <v>0.26</v>
      </c>
      <c r="P502" s="973">
        <v>43203</v>
      </c>
      <c r="Q502" s="973">
        <v>43220</v>
      </c>
      <c r="R502" s="729">
        <f>(K502-O502)/O502*100</f>
        <v>30.769230769230777</v>
      </c>
      <c r="S502" s="795">
        <f>IF(INDEX(Historical!$D$7:$D$1442,MATCH(B502,Historical!$B$7:$B$1449,0))=0,"n/a",(INDEX(Historical!$C$7:$C$1442,MATCH(B502,Historical!$B$7:$B$1449,0))/INDEX(Historical!$D$7:$D$1442,MATCH(B502,Historical!$B$7:$B$1449,0))-1)*100)</f>
        <v>23.671497584541058</v>
      </c>
      <c r="T502" s="795">
        <f>IF(INDEX(Historical!$F$7:$F$1442,MATCH(B502,Historical!$B$7:$B$1449,0))=0,"n/a",((INDEX(Historical!$C$7:$C$1442,MATCH(B502,Historical!$B$7:$B$1449,0))/INDEX(Historical!$F$7:$F$1442,MATCH(B502,Historical!$B$7:$B$1449,0)))^(1/3)-1)*100)</f>
        <v>8.7582713977603976</v>
      </c>
      <c r="U502" s="795">
        <f>IF(INDEX(Historical!$H$7:$H$1442,MATCH(B502,Historical!$B$7:$B$1449,0))=0,"n/a",((INDEX(Historical!$C$7:$C$1442,MATCH(B502,Historical!$B$7:$B$1449,0))/INDEX(Historical!$H$7:$H$1442,MATCH(B502,Historical!$B$7:$B$1449,0)))^(1/5)-1)*100)</f>
        <v>6.0330660435381933</v>
      </c>
      <c r="V502" s="795">
        <f>IF(INDEX(Historical!$O$7:$O$1442,MATCH(B502,Historical!$B$7:$B$1449,0))=0,"n/a",((INDEX(Historical!$C$7:$C$1442,MATCH(B502,Historical!$B$7:$B$1449,0))/INDEX(Historical!$O$7:$O$1442,MATCH(B502,Historical!$B$7:$B$1449,0)))^(1/10)-1)*100)</f>
        <v>5.0779367632917571</v>
      </c>
      <c r="W502" s="796">
        <f>IF(OR(U502&lt;=0,U502="n/a",V502&lt;=0,V502="n/a"),"n/a",U502/V502)</f>
        <v>1.188093969021244</v>
      </c>
      <c r="X502" s="797">
        <f>IF(OR(AJ502&lt;=0,AJ502="n/a",U502&lt;=0,U502="n/a"),"n/a",U502/AJ502)</f>
        <v>1.7237331552966264</v>
      </c>
      <c r="Y502" s="988"/>
      <c r="Z502" s="738">
        <f>IF(OR(AC502&lt;0.01,AC502="n/a"),"n/a",M502/AC502*100)</f>
        <v>47.386759581881535</v>
      </c>
      <c r="AA502" s="999">
        <f>IF(OR(AC502&lt;0.01,AC502="n/a"),"n/a",I502/AC502)</f>
        <v>17.560975609756095</v>
      </c>
      <c r="AB502" s="1000">
        <v>12</v>
      </c>
      <c r="AC502" s="978">
        <v>2.87</v>
      </c>
      <c r="AD502" s="978">
        <v>1.76</v>
      </c>
      <c r="AE502" s="978">
        <v>2.5</v>
      </c>
      <c r="AF502" s="978">
        <v>2.2000000000000002</v>
      </c>
      <c r="AG502" s="978">
        <v>32.200000000000003</v>
      </c>
      <c r="AH502" s="978">
        <v>32.800000000000004</v>
      </c>
      <c r="AI502" s="978">
        <v>7.61</v>
      </c>
      <c r="AJ502" s="978">
        <v>3.5000000000000004</v>
      </c>
      <c r="AK502" s="978">
        <v>10</v>
      </c>
      <c r="AL502" s="991">
        <v>1220</v>
      </c>
      <c r="AM502" s="985">
        <v>0.1</v>
      </c>
      <c r="AN502" s="978">
        <v>0.56000000000000005</v>
      </c>
      <c r="AO502" s="838">
        <f>IF(U502="n/a","n/a",IF(AA502&lt;0,"n/a",IF(AA502="n/a","n/a",J502+U502-AA502)))</f>
        <v>-8.8294968678052044</v>
      </c>
      <c r="AP502" s="839">
        <f>IF(U502="n/a","n/a",J502+U502)</f>
        <v>8.731478741950891</v>
      </c>
      <c r="AQ502" s="1001">
        <f>IF(OR(AC502&lt;0.01,AF502="n/a"),"n/a",(I502/SQRT(22.5*AC502*(I502/AF502))-1)*100)</f>
        <v>31.037138656630759</v>
      </c>
      <c r="AR502" s="738">
        <f>INDEX(Historical!$C$7:$C$1442,MATCH(B502,Historical!$B$7:$B$1449,0))*IF(AH502="n/a",1.03,IF(AH502&lt;0,1.01,IF(AH502&gt;10,1.1,(1+AH502/100))))</f>
        <v>1.4080000000000001</v>
      </c>
      <c r="AS502" s="999">
        <f>IF($AI502="n/a",1.03*AR502,IF($AI502&lt;0,1.01*AR502,IF($AI502&gt;10,1.1*AR502,(1+$AI502/100)*AR502)))</f>
        <v>1.5151488000000002</v>
      </c>
      <c r="AT502" s="999">
        <f>IF($AK502="n/a",1.03*AS502,IF($AK502&lt;0,1.01*AS502,IF($AK502&gt;10,1.1*AS502,(1+$AK502/100)*AS502)))</f>
        <v>1.6666636800000003</v>
      </c>
      <c r="AU502" s="999">
        <f>IF($AK502="n/a",1.03*AT502,IF($AK502&lt;0,1.01*AT502,IF($AK502&gt;10,1.1*AT502,(1+$AK502/100)*AT502)))</f>
        <v>1.8333300480000005</v>
      </c>
      <c r="AV502" s="999">
        <f>IF($AK502="n/a",1.03*AU502,IF($AK502&lt;0,1.01*AU502,IF($AK502&gt;10,1.1*AU502,(1+$AK502/100)*AU502)))</f>
        <v>2.0166630528000007</v>
      </c>
      <c r="AW502" s="738">
        <f>SUM(AR502:AV502)</f>
        <v>8.4398055808000016</v>
      </c>
      <c r="AX502" s="846">
        <f>AW502/I502*100</f>
        <v>16.745645993650797</v>
      </c>
      <c r="AY502" s="1080">
        <v>0.56000000000000005</v>
      </c>
      <c r="AZ502" s="985">
        <v>12.6</v>
      </c>
      <c r="BA502" s="985">
        <v>-26.729999999999997</v>
      </c>
      <c r="BB502" s="985">
        <v>-1.66</v>
      </c>
      <c r="BC502" s="985">
        <v>-10.96</v>
      </c>
      <c r="BE502" s="700">
        <v>1993</v>
      </c>
      <c r="BF502" s="1013">
        <f>IF(BE502&gt;2008,0,IF(BE502&gt;2001,1,IF(BE502&gt;1990,2,IF(BE502&gt;1980,3,IF(BE502&gt;1973,4,IF(BE502&gt;1970,5,IF(BE502&gt;1960,6,IF(BE502&gt;1958,7,IF(BE502&gt;1953,8,9)))))))))</f>
        <v>2</v>
      </c>
      <c r="BG502" s="995">
        <v>14.799999999999999</v>
      </c>
    </row>
    <row r="503" spans="1:59" ht="11.25" customHeight="1" x14ac:dyDescent="0.2">
      <c r="A503" s="984" t="s">
        <v>3892</v>
      </c>
      <c r="B503" s="988" t="s">
        <v>3893</v>
      </c>
      <c r="C503" s="1070" t="s">
        <v>112</v>
      </c>
      <c r="D503" s="1070" t="s">
        <v>4384</v>
      </c>
      <c r="E503" s="828">
        <v>5</v>
      </c>
      <c r="F503" s="1148">
        <v>790</v>
      </c>
      <c r="G503" s="1148" t="s">
        <v>106</v>
      </c>
      <c r="H503" s="1148" t="s">
        <v>106</v>
      </c>
      <c r="I503" s="987">
        <v>37.79</v>
      </c>
      <c r="J503" s="738">
        <f>(M503/I503)*100</f>
        <v>2.6462026991267531</v>
      </c>
      <c r="K503" s="990">
        <v>0.25</v>
      </c>
      <c r="L503" s="1000">
        <v>4</v>
      </c>
      <c r="M503" s="729">
        <f>K503*L503</f>
        <v>1</v>
      </c>
      <c r="N503" s="983" t="s">
        <v>136</v>
      </c>
      <c r="O503" s="831">
        <v>0.22700000000000001</v>
      </c>
      <c r="P503" s="694">
        <v>43158</v>
      </c>
      <c r="Q503" s="694">
        <v>43173</v>
      </c>
      <c r="R503" s="729">
        <f>(K503-O503)/O503*100</f>
        <v>10.132158590308366</v>
      </c>
      <c r="S503" s="795">
        <f>IF(INDEX(Historical!$D$7:$D$1442,MATCH(B503,Historical!$B$7:$B$1449,0))=0,"n/a",(INDEX(Historical!$C$7:$C$1442,MATCH(B503,Historical!$B$7:$B$1449,0))/INDEX(Historical!$D$7:$D$1442,MATCH(B503,Historical!$B$7:$B$1449,0))-1)*100)</f>
        <v>10.132158590308361</v>
      </c>
      <c r="T503" s="795">
        <f>IF(INDEX(Historical!$F$7:$F$1442,MATCH(B503,Historical!$B$7:$B$1449,0))=0,"n/a",((INDEX(Historical!$C$7:$C$1442,MATCH(B503,Historical!$B$7:$B$1449,0))/INDEX(Historical!$F$7:$F$1442,MATCH(B503,Historical!$B$7:$B$1449,0)))^(1/3)-1)*100)</f>
        <v>10.162250801492224</v>
      </c>
      <c r="U503" s="795" t="str">
        <f>IF(INDEX(Historical!$H$7:$H$1442,MATCH(B503,Historical!$B$7:$B$1449,0))=0,"n/a",((INDEX(Historical!$C$7:$C$1442,MATCH(B503,Historical!$B$7:$B$1449,0))/INDEX(Historical!$H$7:$H$1442,MATCH(B503,Historical!$B$7:$B$1449,0)))^(1/5)-1)*100)</f>
        <v>n/a</v>
      </c>
      <c r="V503" s="795" t="str">
        <f>IF(INDEX(Historical!$O$7:$O$1442,MATCH(B503,Historical!$B$7:$B$1449,0))=0,"n/a",((INDEX(Historical!$C$7:$C$1442,MATCH(B503,Historical!$B$7:$B$1449,0))/INDEX(Historical!$O$7:$O$1442,MATCH(B503,Historical!$B$7:$B$1449,0)))^(1/10)-1)*100)</f>
        <v>n/a</v>
      </c>
      <c r="W503" s="796" t="str">
        <f>IF(OR(U503&lt;=0,U503="n/a",V503&lt;=0,V503="n/a"),"n/a",U503/V503)</f>
        <v>n/a</v>
      </c>
      <c r="X503" s="797" t="str">
        <f>IF(OR(AJ503&lt;=0,AJ503="n/a",U503&lt;=0,U503="n/a"),"n/a",U503/AJ503)</f>
        <v>n/a</v>
      </c>
      <c r="Y503" s="749"/>
      <c r="Z503" s="738" t="str">
        <f>IF(OR(AC503&lt;0.01,AC503="n/a"),"n/a",M503/AC503*100)</f>
        <v>n/a</v>
      </c>
      <c r="AA503" s="999" t="str">
        <f>IF(OR(AC503&lt;0.01,AC503="n/a"),"n/a",I503/AC503)</f>
        <v>n/a</v>
      </c>
      <c r="AB503" s="1000">
        <v>12</v>
      </c>
      <c r="AC503" s="978">
        <v>-0.12</v>
      </c>
      <c r="AD503" s="978" t="s">
        <v>137</v>
      </c>
      <c r="AE503" s="978">
        <v>2.93</v>
      </c>
      <c r="AF503" s="978">
        <v>2.0699999999999998</v>
      </c>
      <c r="AG503" s="978">
        <v>8.2000000000000011</v>
      </c>
      <c r="AH503" s="978">
        <v>1.3</v>
      </c>
      <c r="AI503" s="978">
        <v>17.580000000000002</v>
      </c>
      <c r="AJ503" s="978">
        <v>7.1999999999999993</v>
      </c>
      <c r="AK503" s="978">
        <v>16</v>
      </c>
      <c r="AL503" s="991">
        <v>1700</v>
      </c>
      <c r="AM503" s="985">
        <v>0.5</v>
      </c>
      <c r="AN503" s="978">
        <v>1.1299999999999999</v>
      </c>
      <c r="AO503" s="838" t="str">
        <f>IF(U503="n/a","n/a",IF(AA503&lt;0,"n/a",IF(AA503="n/a","n/a",J503+U503-AA503)))</f>
        <v>n/a</v>
      </c>
      <c r="AP503" s="839" t="str">
        <f>IF(U503="n/a","n/a",J503+U503)</f>
        <v>n/a</v>
      </c>
      <c r="AQ503" s="1001" t="str">
        <f>IF(OR(AC503&lt;0.01,AF503="n/a"),"n/a",(I503/SQRT(22.5*AC503*(I503/AF503))-1)*100)</f>
        <v>n/a</v>
      </c>
      <c r="AR503" s="738">
        <f>INDEX(Historical!$C$7:$C$1442,MATCH(B503,Historical!$B$7:$B$1449,0))*IF(AH503="n/a",1.03,IF(AH503&lt;0,1.01,IF(AH503&gt;10,1.1,(1+AH503/100))))</f>
        <v>1.0129999999999999</v>
      </c>
      <c r="AS503" s="999">
        <f>IF($AI503="n/a",1.03*AR503,IF($AI503&lt;0,1.01*AR503,IF($AI503&gt;10,1.1*AR503,(1+$AI503/100)*AR503)))</f>
        <v>1.1143000000000001</v>
      </c>
      <c r="AT503" s="999">
        <f>IF($AK503="n/a",1.03*AS503,IF($AK503&lt;0,1.01*AS503,IF($AK503&gt;10,1.1*AS503,(1+$AK503/100)*AS503)))</f>
        <v>1.2257300000000002</v>
      </c>
      <c r="AU503" s="999">
        <f>IF($AK503="n/a",1.03*AT503,IF($AK503&lt;0,1.01*AT503,IF($AK503&gt;10,1.1*AT503,(1+$AK503/100)*AT503)))</f>
        <v>1.3483030000000003</v>
      </c>
      <c r="AV503" s="999">
        <f>IF($AK503="n/a",1.03*AU503,IF($AK503&lt;0,1.01*AU503,IF($AK503&gt;10,1.1*AU503,(1+$AK503/100)*AU503)))</f>
        <v>1.4831333000000004</v>
      </c>
      <c r="AW503" s="738">
        <f>SUM(AR503:AV503)</f>
        <v>6.1844663000000013</v>
      </c>
      <c r="AX503" s="846">
        <f>AW503/I503*100</f>
        <v>16.36535141571845</v>
      </c>
      <c r="AY503" s="1080">
        <v>1.79</v>
      </c>
      <c r="AZ503" s="985">
        <v>28.28</v>
      </c>
      <c r="BA503" s="985">
        <v>-25.019999999999996</v>
      </c>
      <c r="BB503" s="985">
        <v>7.08</v>
      </c>
      <c r="BC503" s="985">
        <v>-9.98</v>
      </c>
      <c r="BE503" s="700">
        <v>2014</v>
      </c>
      <c r="BF503" s="1013">
        <f>IF(BE503&gt;2008,0,IF(BE503&gt;2001,1,IF(BE503&gt;1990,2,IF(BE503&gt;1980,3,IF(BE503&gt;1973,4,IF(BE503&gt;1970,5,IF(BE503&gt;1960,6,IF(BE503&gt;1958,7,IF(BE503&gt;1953,8,9)))))))))</f>
        <v>0</v>
      </c>
      <c r="BG503" s="995">
        <v>3.4000000000000004</v>
      </c>
    </row>
    <row r="504" spans="1:59" s="874" customFormat="1" ht="11.25" customHeight="1" x14ac:dyDescent="0.2">
      <c r="A504" s="733" t="s">
        <v>274</v>
      </c>
      <c r="B504" s="882" t="s">
        <v>275</v>
      </c>
      <c r="C504" s="1070" t="s">
        <v>128</v>
      </c>
      <c r="D504" s="1070" t="s">
        <v>4389</v>
      </c>
      <c r="E504" s="854">
        <v>33</v>
      </c>
      <c r="F504" s="1148">
        <v>84</v>
      </c>
      <c r="G504" s="1272" t="s">
        <v>37</v>
      </c>
      <c r="H504" s="1272" t="s">
        <v>37</v>
      </c>
      <c r="I504" s="867">
        <v>123.64</v>
      </c>
      <c r="J504" s="856">
        <f>(M504/I504)*100</f>
        <v>1.8440634098997086</v>
      </c>
      <c r="K504" s="880">
        <v>0.56999999999999995</v>
      </c>
      <c r="L504" s="858">
        <v>4</v>
      </c>
      <c r="M504" s="859">
        <f>K504*L504</f>
        <v>2.2799999999999998</v>
      </c>
      <c r="N504" s="860" t="s">
        <v>220</v>
      </c>
      <c r="O504" s="881">
        <v>0.52</v>
      </c>
      <c r="P504" s="862">
        <v>43462</v>
      </c>
      <c r="Q504" s="862">
        <v>43479</v>
      </c>
      <c r="R504" s="859">
        <f>(K504-O504)/O504*100</f>
        <v>9.6153846153846025</v>
      </c>
      <c r="S504" s="795">
        <f>IF(INDEX(Historical!$D$7:$D$1442,MATCH(B504,Historical!$B$7:$B$1449,0))=0,"n/a",(INDEX(Historical!$C$7:$C$1442,MATCH(B504,Historical!$B$7:$B$1449,0))/INDEX(Historical!$D$7:$D$1442,MATCH(B504,Historical!$B$7:$B$1449,0))-1)*100)</f>
        <v>10.638297872340431</v>
      </c>
      <c r="T504" s="795">
        <f>IF(INDEX(Historical!$F$7:$F$1442,MATCH(B504,Historical!$B$7:$B$1449,0))=0,"n/a",((INDEX(Historical!$C$7:$C$1442,MATCH(B504,Historical!$B$7:$B$1449,0))/INDEX(Historical!$F$7:$F$1442,MATCH(B504,Historical!$B$7:$B$1449,0)))^(1/3)-1)*100)</f>
        <v>9.1392883061105934</v>
      </c>
      <c r="U504" s="795">
        <f>IF(INDEX(Historical!$H$7:$H$1442,MATCH(B504,Historical!$B$7:$B$1449,0))=0,"n/a",((INDEX(Historical!$C$7:$C$1442,MATCH(B504,Historical!$B$7:$B$1449,0))/INDEX(Historical!$H$7:$H$1442,MATCH(B504,Historical!$B$7:$B$1449,0)))^(1/5)-1)*100)</f>
        <v>8.8691633250776114</v>
      </c>
      <c r="V504" s="795">
        <f>IF(INDEX(Historical!$O$7:$O$1442,MATCH(B504,Historical!$B$7:$B$1449,0))=0,"n/a",((INDEX(Historical!$C$7:$C$1442,MATCH(B504,Historical!$B$7:$B$1449,0))/INDEX(Historical!$O$7:$O$1442,MATCH(B504,Historical!$B$7:$B$1449,0)))^(1/10)-1)*100)</f>
        <v>8.9828262537239301</v>
      </c>
      <c r="W504" s="863">
        <f>IF(OR(U504&lt;=0,U504="n/a",V504&lt;=0,V504="n/a"),"n/a",U504/V504)</f>
        <v>0.98734664064116806</v>
      </c>
      <c r="X504" s="864">
        <f>IF(OR(AJ504&lt;=0,AJ504="n/a",U504&lt;=0,U504="n/a"),"n/a",U504/AJ504)</f>
        <v>0.86108381796870026</v>
      </c>
      <c r="Y504" s="882" t="s">
        <v>4018</v>
      </c>
      <c r="Z504" s="856">
        <f>IF(OR(AC504&lt;0.01,AC504="n/a"),"n/a",M504/AC504*100)</f>
        <v>51.700680272108833</v>
      </c>
      <c r="AA504" s="866">
        <f>IF(OR(AC504&lt;0.01,AC504="n/a"),"n/a",I504/AC504)</f>
        <v>28.036281179138321</v>
      </c>
      <c r="AB504" s="858">
        <v>11</v>
      </c>
      <c r="AC504" s="1155">
        <v>4.41</v>
      </c>
      <c r="AD504" s="1155">
        <v>3.04</v>
      </c>
      <c r="AE504" s="1155">
        <v>3.09</v>
      </c>
      <c r="AF504" s="1155">
        <v>5.14</v>
      </c>
      <c r="AG504" s="867">
        <v>30.2</v>
      </c>
      <c r="AH504" s="1155">
        <v>27.6</v>
      </c>
      <c r="AI504" s="1155">
        <v>8.43</v>
      </c>
      <c r="AJ504" s="867">
        <v>10.299999999999999</v>
      </c>
      <c r="AK504" s="867">
        <v>9.2299999999999986</v>
      </c>
      <c r="AL504" s="1157">
        <v>16660</v>
      </c>
      <c r="AM504" s="869">
        <v>0.1</v>
      </c>
      <c r="AN504" s="867">
        <v>1.48</v>
      </c>
      <c r="AO504" s="870">
        <f>IF(U504="n/a","n/a",IF(AA504&lt;0,"n/a",IF(AA504="n/a","n/a",J504+U504-AA504)))</f>
        <v>-17.323054444161002</v>
      </c>
      <c r="AP504" s="871">
        <f>IF(U504="n/a","n/a",J504+U504)</f>
        <v>10.71322673497732</v>
      </c>
      <c r="AQ504" s="872">
        <f>IF(OR(AC504&lt;0.01,AF504="n/a"),"n/a",(I504/SQRT(22.5*AC504*(I504/AF504))-1)*100)</f>
        <v>153.07573329453152</v>
      </c>
      <c r="AR504" s="738">
        <f>INDEX(Historical!$C$7:$C$1442,MATCH(B504,Historical!$B$7:$B$1449,0))*IF(AH504="n/a",1.03,IF(AH504&lt;0,1.01,IF(AH504&gt;10,1.1,(1+AH504/100))))</f>
        <v>2.2880000000000003</v>
      </c>
      <c r="AS504" s="866">
        <f>IF($AI504="n/a",1.03*AR504,IF($AI504&lt;0,1.01*AR504,IF($AI504&gt;10,1.1*AR504,(1+$AI504/100)*AR504)))</f>
        <v>2.4808784000000004</v>
      </c>
      <c r="AT504" s="866">
        <f>IF($AK504="n/a",1.03*AS504,IF($AK504&lt;0,1.01*AS504,IF($AK504&gt;10,1.1*AS504,(1+$AK504/100)*AS504)))</f>
        <v>2.7098634763200007</v>
      </c>
      <c r="AU504" s="866">
        <f>IF($AK504="n/a",1.03*AT504,IF($AK504&lt;0,1.01*AT504,IF($AK504&gt;10,1.1*AT504,(1+$AK504/100)*AT504)))</f>
        <v>2.9599838751843368</v>
      </c>
      <c r="AV504" s="866">
        <f>IF($AK504="n/a",1.03*AU504,IF($AK504&lt;0,1.01*AU504,IF($AK504&gt;10,1.1*AU504,(1+$AK504/100)*AU504)))</f>
        <v>3.2331903868638512</v>
      </c>
      <c r="AW504" s="856">
        <f>SUM(AR504:AV504)</f>
        <v>13.671916138368189</v>
      </c>
      <c r="AX504" s="873">
        <f>AW504/I504*100</f>
        <v>11.057842234202676</v>
      </c>
      <c r="AY504" s="1081">
        <v>0.28999999999999998</v>
      </c>
      <c r="AZ504" s="869">
        <v>24.27</v>
      </c>
      <c r="BA504" s="869">
        <v>-20.74</v>
      </c>
      <c r="BB504" s="869">
        <v>-12.839999999999998</v>
      </c>
      <c r="BC504" s="869">
        <v>-1.78</v>
      </c>
      <c r="BD504" s="1033"/>
      <c r="BE504" s="700">
        <v>1987</v>
      </c>
      <c r="BF504" s="1013">
        <f>IF(BE504&gt;2008,0,IF(BE504&gt;2001,1,IF(BE504&gt;1990,2,IF(BE504&gt;1980,3,IF(BE504&gt;1973,4,IF(BE504&gt;1970,5,IF(BE504&gt;1960,6,IF(BE504&gt;1958,7,IF(BE504&gt;1953,8,9)))))))))</f>
        <v>3</v>
      </c>
      <c r="BG504" s="931">
        <v>9</v>
      </c>
    </row>
    <row r="505" spans="1:59" ht="11.25" customHeight="1" x14ac:dyDescent="0.2">
      <c r="A505" s="984" t="s">
        <v>1484</v>
      </c>
      <c r="B505" s="988" t="s">
        <v>1485</v>
      </c>
      <c r="C505" s="1070" t="s">
        <v>4252</v>
      </c>
      <c r="D505" s="1070" t="s">
        <v>4388</v>
      </c>
      <c r="E505" s="828">
        <v>8</v>
      </c>
      <c r="F505" s="1148">
        <v>504</v>
      </c>
      <c r="G505" s="1133" t="s">
        <v>106</v>
      </c>
      <c r="H505" s="1133" t="s">
        <v>106</v>
      </c>
      <c r="I505" s="987">
        <v>81.63</v>
      </c>
      <c r="J505" s="738">
        <f>(M505/I505)*100</f>
        <v>0.98003185103515877</v>
      </c>
      <c r="K505" s="990">
        <v>0.2</v>
      </c>
      <c r="L505" s="1000">
        <v>4</v>
      </c>
      <c r="M505" s="729">
        <f>K505*L505</f>
        <v>0.8</v>
      </c>
      <c r="N505" s="983" t="s">
        <v>250</v>
      </c>
      <c r="O505" s="831">
        <v>0.18</v>
      </c>
      <c r="P505" s="973">
        <v>43244</v>
      </c>
      <c r="Q505" s="973">
        <v>43259</v>
      </c>
      <c r="R505" s="729">
        <f>(K505-O505)/O505*100</f>
        <v>11.111111111111121</v>
      </c>
      <c r="S505" s="795">
        <f>IF(INDEX(Historical!$D$7:$D$1442,MATCH(B505,Historical!$B$7:$B$1449,0))=0,"n/a",(INDEX(Historical!$C$7:$C$1442,MATCH(B505,Historical!$B$7:$B$1449,0))/INDEX(Historical!$D$7:$D$1442,MATCH(B505,Historical!$B$7:$B$1449,0))-1)*100)</f>
        <v>10.638297872340452</v>
      </c>
      <c r="T505" s="795">
        <f>IF(INDEX(Historical!$F$7:$F$1442,MATCH(B505,Historical!$B$7:$B$1449,0))=0,"n/a",((INDEX(Historical!$C$7:$C$1442,MATCH(B505,Historical!$B$7:$B$1449,0))/INDEX(Historical!$F$7:$F$1442,MATCH(B505,Historical!$B$7:$B$1449,0)))^(1/3)-1)*100)</f>
        <v>4.9373944420962212</v>
      </c>
      <c r="U505" s="795">
        <f>IF(INDEX(Historical!$H$7:$H$1442,MATCH(B505,Historical!$B$7:$B$1449,0))=0,"n/a",((INDEX(Historical!$C$7:$C$1442,MATCH(B505,Historical!$B$7:$B$1449,0))/INDEX(Historical!$H$7:$H$1442,MATCH(B505,Historical!$B$7:$B$1449,0)))^(1/5)-1)*100)</f>
        <v>4.0358274630921898</v>
      </c>
      <c r="V505" s="795" t="str">
        <f>IF(INDEX(Historical!$O$7:$O$1442,MATCH(B505,Historical!$B$7:$B$1449,0))=0,"n/a",((INDEX(Historical!$C$7:$C$1442,MATCH(B505,Historical!$B$7:$B$1449,0))/INDEX(Historical!$O$7:$O$1442,MATCH(B505,Historical!$B$7:$B$1449,0)))^(1/10)-1)*100)</f>
        <v>n/a</v>
      </c>
      <c r="W505" s="796" t="str">
        <f>IF(OR(U505&lt;=0,U505="n/a",V505&lt;=0,V505="n/a"),"n/a",U505/V505)</f>
        <v>n/a</v>
      </c>
      <c r="X505" s="797">
        <f>IF(OR(AJ505&lt;=0,AJ505="n/a",U505&lt;=0,U505="n/a"),"n/a",U505/AJ505)</f>
        <v>8.3384864939921283E-2</v>
      </c>
      <c r="Y505" s="989"/>
      <c r="Z505" s="738">
        <f>IF(OR(AC505&lt;0.01,AC505="n/a"),"n/a",M505/AC505*100)</f>
        <v>10.596026490066226</v>
      </c>
      <c r="AA505" s="999">
        <f>IF(OR(AC505&lt;0.01,AC505="n/a"),"n/a",I505/AC505)</f>
        <v>10.811920529801323</v>
      </c>
      <c r="AB505" s="1000">
        <v>12</v>
      </c>
      <c r="AC505" s="978">
        <v>7.55</v>
      </c>
      <c r="AD505" s="978">
        <v>0.86</v>
      </c>
      <c r="AE505" s="978">
        <v>2.09</v>
      </c>
      <c r="AF505" s="978">
        <v>2.46</v>
      </c>
      <c r="AG505" s="978">
        <v>23.1</v>
      </c>
      <c r="AH505" s="978">
        <v>234.60000000000002</v>
      </c>
      <c r="AI505" s="978">
        <v>-1.26</v>
      </c>
      <c r="AJ505" s="978">
        <v>48.4</v>
      </c>
      <c r="AK505" s="978">
        <v>12.58</v>
      </c>
      <c r="AL505" s="991">
        <v>4450</v>
      </c>
      <c r="AM505" s="985">
        <v>0.4</v>
      </c>
      <c r="AN505" s="978">
        <v>0.19</v>
      </c>
      <c r="AO505" s="838">
        <f>IF(U505="n/a","n/a",IF(AA505&lt;0,"n/a",IF(AA505="n/a","n/a",J505+U505-AA505)))</f>
        <v>-5.7960612156739746</v>
      </c>
      <c r="AP505" s="839">
        <f>IF(U505="n/a","n/a",J505+U505)</f>
        <v>5.0158593141273489</v>
      </c>
      <c r="AQ505" s="1001">
        <f>IF(OR(AC505&lt;0.01,AF505="n/a"),"n/a",(I505/SQRT(22.5*AC505*(I505/AF505))-1)*100)</f>
        <v>8.724574556917819</v>
      </c>
      <c r="AR505" s="738">
        <f>INDEX(Historical!$C$7:$C$1442,MATCH(B505,Historical!$B$7:$B$1449,0))*IF(AH505="n/a",1.03,IF(AH505&lt;0,1.01,IF(AH505&gt;10,1.1,(1+AH505/100))))</f>
        <v>0.8580000000000001</v>
      </c>
      <c r="AS505" s="999">
        <f>IF($AI505="n/a",1.03*AR505,IF($AI505&lt;0,1.01*AR505,IF($AI505&gt;10,1.1*AR505,(1+$AI505/100)*AR505)))</f>
        <v>0.86658000000000013</v>
      </c>
      <c r="AT505" s="999">
        <f>IF($AK505="n/a",1.03*AS505,IF($AK505&lt;0,1.01*AS505,IF($AK505&gt;10,1.1*AS505,(1+$AK505/100)*AS505)))</f>
        <v>0.95323800000000025</v>
      </c>
      <c r="AU505" s="999">
        <f>IF($AK505="n/a",1.03*AT505,IF($AK505&lt;0,1.01*AT505,IF($AK505&gt;10,1.1*AT505,(1+$AK505/100)*AT505)))</f>
        <v>1.0485618000000003</v>
      </c>
      <c r="AV505" s="999">
        <f>IF($AK505="n/a",1.03*AU505,IF($AK505&lt;0,1.01*AU505,IF($AK505&gt;10,1.1*AU505,(1+$AK505/100)*AU505)))</f>
        <v>1.1534179800000004</v>
      </c>
      <c r="AW505" s="738">
        <f>SUM(AR505:AV505)</f>
        <v>4.8797977800000005</v>
      </c>
      <c r="AX505" s="846">
        <f>AW505/I505*100</f>
        <v>5.9779465637633233</v>
      </c>
      <c r="AY505" s="1080">
        <v>1.21</v>
      </c>
      <c r="AZ505" s="985">
        <v>44.81</v>
      </c>
      <c r="BA505" s="985">
        <v>-36.370000000000005</v>
      </c>
      <c r="BB505" s="985">
        <v>15.72</v>
      </c>
      <c r="BC505" s="985">
        <v>-7.24</v>
      </c>
      <c r="BE505" s="700">
        <v>2011</v>
      </c>
      <c r="BF505" s="1013">
        <f>IF(BE505&gt;2008,0,IF(BE505&gt;2001,1,IF(BE505&gt;1990,2,IF(BE505&gt;1980,3,IF(BE505&gt;1973,4,IF(BE505&gt;1970,5,IF(BE505&gt;1960,6,IF(BE505&gt;1958,7,IF(BE505&gt;1953,8,9)))))))))</f>
        <v>0</v>
      </c>
      <c r="BG505" s="995">
        <v>15.9</v>
      </c>
    </row>
    <row r="506" spans="1:59" ht="11.25" customHeight="1" x14ac:dyDescent="0.2">
      <c r="A506" s="976" t="s">
        <v>1456</v>
      </c>
      <c r="B506" s="988" t="s">
        <v>1457</v>
      </c>
      <c r="C506" s="1070" t="s">
        <v>108</v>
      </c>
      <c r="D506" s="1070" t="s">
        <v>4397</v>
      </c>
      <c r="E506" s="828">
        <v>11</v>
      </c>
      <c r="F506" s="1148">
        <v>318</v>
      </c>
      <c r="G506" s="1273" t="s">
        <v>106</v>
      </c>
      <c r="H506" s="1273" t="s">
        <v>106</v>
      </c>
      <c r="I506" s="987">
        <v>214.77</v>
      </c>
      <c r="J506" s="738">
        <f>(M506/I506)*100</f>
        <v>0.94985333147087569</v>
      </c>
      <c r="K506" s="990">
        <v>0.51</v>
      </c>
      <c r="L506" s="1000">
        <v>4</v>
      </c>
      <c r="M506" s="729">
        <f>K506*L506</f>
        <v>2.04</v>
      </c>
      <c r="N506" s="983" t="s">
        <v>517</v>
      </c>
      <c r="O506" s="831">
        <v>0.42</v>
      </c>
      <c r="P506" s="973">
        <v>43508</v>
      </c>
      <c r="Q506" s="973">
        <v>43523</v>
      </c>
      <c r="R506" s="729">
        <f>(K506-O506)/O506*100</f>
        <v>21.428571428571434</v>
      </c>
      <c r="S506" s="795">
        <f>IF(INDEX(Historical!$D$7:$D$1442,MATCH(B506,Historical!$B$7:$B$1449,0))=0,"n/a",(INDEX(Historical!$C$7:$C$1442,MATCH(B506,Historical!$B$7:$B$1449,0))/INDEX(Historical!$D$7:$D$1442,MATCH(B506,Historical!$B$7:$B$1449,0))-1)*100)</f>
        <v>27.27272727272727</v>
      </c>
      <c r="T506" s="795">
        <f>IF(INDEX(Historical!$F$7:$F$1442,MATCH(B506,Historical!$B$7:$B$1449,0))=0,"n/a",((INDEX(Historical!$C$7:$C$1442,MATCH(B506,Historical!$B$7:$B$1449,0))/INDEX(Historical!$F$7:$F$1442,MATCH(B506,Historical!$B$7:$B$1449,0)))^(1/3)-1)*100)</f>
        <v>28.057916498749425</v>
      </c>
      <c r="U506" s="795">
        <f>IF(INDEX(Historical!$H$7:$H$1442,MATCH(B506,Historical!$B$7:$B$1449,0))=0,"n/a",((INDEX(Historical!$C$7:$C$1442,MATCH(B506,Historical!$B$7:$B$1449,0))/INDEX(Historical!$H$7:$H$1442,MATCH(B506,Historical!$B$7:$B$1449,0)))^(1/5)-1)*100)</f>
        <v>26.433216777748171</v>
      </c>
      <c r="V506" s="795" t="str">
        <f>IF(INDEX(Historical!$O$7:$O$1442,MATCH(B506,Historical!$B$7:$B$1449,0))=0,"n/a",((INDEX(Historical!$C$7:$C$1442,MATCH(B506,Historical!$B$7:$B$1449,0))/INDEX(Historical!$O$7:$O$1442,MATCH(B506,Historical!$B$7:$B$1449,0)))^(1/10)-1)*100)</f>
        <v>n/a</v>
      </c>
      <c r="W506" s="796" t="str">
        <f>IF(OR(U506&lt;=0,U506="n/a",V506&lt;=0,V506="n/a"),"n/a",U506/V506)</f>
        <v>n/a</v>
      </c>
      <c r="X506" s="797">
        <f>IF(OR(AJ506&lt;=0,AJ506="n/a",U506&lt;=0,U506="n/a"),"n/a",U506/AJ506)</f>
        <v>1.2708277296994313</v>
      </c>
      <c r="Y506" s="988"/>
      <c r="Z506" s="738">
        <f>IF(OR(AC506&lt;0.01,AC506="n/a"),"n/a",M506/AC506*100)</f>
        <v>44.835164835164839</v>
      </c>
      <c r="AA506" s="999">
        <f>IF(OR(AC506&lt;0.01,AC506="n/a"),"n/a",I506/AC506)</f>
        <v>47.202197802197809</v>
      </c>
      <c r="AB506" s="1000">
        <v>12</v>
      </c>
      <c r="AC506" s="978">
        <v>4.55</v>
      </c>
      <c r="AD506" s="978">
        <v>1.84</v>
      </c>
      <c r="AE506" s="978">
        <v>19.04</v>
      </c>
      <c r="AF506" s="978">
        <v>13.71</v>
      </c>
      <c r="AG506" s="978">
        <v>29.299999999999997</v>
      </c>
      <c r="AH506" s="978">
        <v>25.6</v>
      </c>
      <c r="AI506" s="978">
        <v>14.49</v>
      </c>
      <c r="AJ506" s="978">
        <v>20.8</v>
      </c>
      <c r="AK506" s="978">
        <v>25.7</v>
      </c>
      <c r="AL506" s="991">
        <v>8050.0000000000009</v>
      </c>
      <c r="AM506" s="985">
        <v>3.5000000000000004</v>
      </c>
      <c r="AN506" s="978">
        <v>0</v>
      </c>
      <c r="AO506" s="838">
        <f>IF(U506="n/a","n/a",IF(AA506&lt;0,"n/a",IF(AA506="n/a","n/a",J506+U506-AA506)))</f>
        <v>-19.819127692978761</v>
      </c>
      <c r="AP506" s="839">
        <f>IF(U506="n/a","n/a",J506+U506)</f>
        <v>27.383070109219048</v>
      </c>
      <c r="AQ506" s="1001">
        <f>IF(OR(AC506&lt;0.01,AF506="n/a"),"n/a",(I506/SQRT(22.5*AC506*(I506/AF506))-1)*100)</f>
        <v>436.30096520025512</v>
      </c>
      <c r="AR506" s="738">
        <f>INDEX(Historical!$C$7:$C$1442,MATCH(B506,Historical!$B$7:$B$1449,0))*IF(AH506="n/a",1.03,IF(AH506&lt;0,1.01,IF(AH506&gt;10,1.1,(1+AH506/100))))</f>
        <v>1.8480000000000001</v>
      </c>
      <c r="AS506" s="999">
        <f>IF($AI506="n/a",1.03*AR506,IF($AI506&lt;0,1.01*AR506,IF($AI506&gt;10,1.1*AR506,(1+$AI506/100)*AR506)))</f>
        <v>2.0328000000000004</v>
      </c>
      <c r="AT506" s="999">
        <f>IF($AK506="n/a",1.03*AS506,IF($AK506&lt;0,1.01*AS506,IF($AK506&gt;10,1.1*AS506,(1+$AK506/100)*AS506)))</f>
        <v>2.2360800000000007</v>
      </c>
      <c r="AU506" s="999">
        <f>IF($AK506="n/a",1.03*AT506,IF($AK506&lt;0,1.01*AT506,IF($AK506&gt;10,1.1*AT506,(1+$AK506/100)*AT506)))</f>
        <v>2.4596880000000012</v>
      </c>
      <c r="AV506" s="999">
        <f>IF($AK506="n/a",1.03*AU506,IF($AK506&lt;0,1.01*AU506,IF($AK506&gt;10,1.1*AU506,(1+$AK506/100)*AU506)))</f>
        <v>2.7056568000000016</v>
      </c>
      <c r="AW506" s="738">
        <f>SUM(AR506:AV506)</f>
        <v>11.282224800000005</v>
      </c>
      <c r="AX506" s="846">
        <f>AW506/I506*100</f>
        <v>5.2531660846486954</v>
      </c>
      <c r="AY506" s="1080">
        <v>0.12</v>
      </c>
      <c r="AZ506" s="985">
        <v>24.8</v>
      </c>
      <c r="BA506" s="985">
        <v>-7.16</v>
      </c>
      <c r="BB506" s="985">
        <v>-0.31</v>
      </c>
      <c r="BC506" s="985">
        <v>5.74</v>
      </c>
      <c r="BE506" s="700">
        <v>2009</v>
      </c>
      <c r="BF506" s="1013">
        <f>IF(BE506&gt;2008,0,IF(BE506&gt;2001,1,IF(BE506&gt;1990,2,IF(BE506&gt;1980,3,IF(BE506&gt;1973,4,IF(BE506&gt;1970,5,IF(BE506&gt;1960,6,IF(BE506&gt;1958,7,IF(BE506&gt;1953,8,9)))))))))</f>
        <v>0</v>
      </c>
      <c r="BG506" s="995">
        <v>26.400000000000002</v>
      </c>
    </row>
    <row r="507" spans="1:59" ht="11.25" customHeight="1" x14ac:dyDescent="0.2">
      <c r="A507" s="976" t="s">
        <v>1448</v>
      </c>
      <c r="B507" s="988" t="s">
        <v>1449</v>
      </c>
      <c r="C507" s="1070" t="s">
        <v>108</v>
      </c>
      <c r="D507" s="1070" t="s">
        <v>4401</v>
      </c>
      <c r="E507" s="828">
        <v>9</v>
      </c>
      <c r="F507" s="1148">
        <v>341</v>
      </c>
      <c r="G507" s="1133" t="s">
        <v>106</v>
      </c>
      <c r="H507" s="1133" t="s">
        <v>106</v>
      </c>
      <c r="I507" s="987">
        <v>25.8</v>
      </c>
      <c r="J507" s="738">
        <f>(M507/I507)*100</f>
        <v>3.8759689922480618</v>
      </c>
      <c r="K507" s="990">
        <v>0.25</v>
      </c>
      <c r="L507" s="1000">
        <v>4</v>
      </c>
      <c r="M507" s="729">
        <f>K507*L507</f>
        <v>1</v>
      </c>
      <c r="N507" s="983" t="s">
        <v>190</v>
      </c>
      <c r="O507" s="833">
        <v>0.23809523809523808</v>
      </c>
      <c r="P507" s="979">
        <v>43083</v>
      </c>
      <c r="Q507" s="979">
        <v>43103</v>
      </c>
      <c r="R507" s="729">
        <f>(K507-O507)/O507*100</f>
        <v>5.0000000000000062</v>
      </c>
      <c r="S507" s="795">
        <f>IF(INDEX(Historical!$D$7:$D$1442,MATCH(B507,Historical!$B$7:$B$1449,0))=0,"n/a",(INDEX(Historical!$C$7:$C$1442,MATCH(B507,Historical!$B$7:$B$1449,0))/INDEX(Historical!$D$7:$D$1442,MATCH(B507,Historical!$B$7:$B$1449,0))-1)*100)</f>
        <v>5.0000000000000044</v>
      </c>
      <c r="T507" s="795">
        <f>IF(INDEX(Historical!$F$7:$F$1442,MATCH(B507,Historical!$B$7:$B$1449,0))=0,"n/a",((INDEX(Historical!$C$7:$C$1442,MATCH(B507,Historical!$B$7:$B$1449,0))/INDEX(Historical!$F$7:$F$1442,MATCH(B507,Historical!$B$7:$B$1449,0)))^(1/3)-1)*100)</f>
        <v>9.4879784971972256</v>
      </c>
      <c r="U507" s="795">
        <f>IF(INDEX(Historical!$H$7:$H$1442,MATCH(B507,Historical!$B$7:$B$1449,0))=0,"n/a",((INDEX(Historical!$C$7:$C$1442,MATCH(B507,Historical!$B$7:$B$1449,0))/INDEX(Historical!$H$7:$H$1442,MATCH(B507,Historical!$B$7:$B$1449,0)))^(1/5)-1)*100)</f>
        <v>11.842691472014465</v>
      </c>
      <c r="V507" s="795">
        <f>IF(INDEX(Historical!$O$7:$O$1442,MATCH(B507,Historical!$B$7:$B$1449,0))=0,"n/a",((INDEX(Historical!$C$7:$C$1442,MATCH(B507,Historical!$B$7:$B$1449,0))/INDEX(Historical!$O$7:$O$1442,MATCH(B507,Historical!$B$7:$B$1449,0)))^(1/10)-1)*100)</f>
        <v>12.616994313374752</v>
      </c>
      <c r="W507" s="796">
        <f>IF(OR(U507&lt;=0,U507="n/a",V507&lt;=0,V507="n/a"),"n/a",U507/V507)</f>
        <v>0.93863016641455721</v>
      </c>
      <c r="X507" s="797" t="str">
        <f>IF(OR(AJ507&lt;=0,AJ507="n/a",U507&lt;=0,U507="n/a"),"n/a",U507/AJ507)</f>
        <v>n/a</v>
      </c>
      <c r="Y507" s="758" t="s">
        <v>440</v>
      </c>
      <c r="Z507" s="738" t="str">
        <f>IF(OR(AC507&lt;0.01,AC507="n/a"),"n/a",M507/AC507*100)</f>
        <v>n/a</v>
      </c>
      <c r="AA507" s="999" t="str">
        <f>IF(OR(AC507&lt;0.01,AC507="n/a"),"n/a",I507/AC507)</f>
        <v>n/a</v>
      </c>
      <c r="AB507" s="1000">
        <v>12</v>
      </c>
      <c r="AC507" s="978" t="s">
        <v>137</v>
      </c>
      <c r="AD507" s="978" t="s">
        <v>137</v>
      </c>
      <c r="AE507" s="978" t="s">
        <v>137</v>
      </c>
      <c r="AF507" s="980" t="s">
        <v>137</v>
      </c>
      <c r="AG507" s="978" t="s">
        <v>137</v>
      </c>
      <c r="AH507" s="978" t="s">
        <v>137</v>
      </c>
      <c r="AI507" s="978" t="s">
        <v>137</v>
      </c>
      <c r="AJ507" s="978" t="s">
        <v>137</v>
      </c>
      <c r="AK507" s="978" t="s">
        <v>137</v>
      </c>
      <c r="AL507" s="991" t="s">
        <v>137</v>
      </c>
      <c r="AM507" s="985" t="s">
        <v>137</v>
      </c>
      <c r="AN507" s="978" t="s">
        <v>137</v>
      </c>
      <c r="AO507" s="838" t="str">
        <f>IF(U507="n/a","n/a",IF(AA507&lt;0,"n/a",IF(AA507="n/a","n/a",J507+U507-AA507)))</f>
        <v>n/a</v>
      </c>
      <c r="AP507" s="839">
        <f>IF(U507="n/a","n/a",J507+U507)</f>
        <v>15.718660464262527</v>
      </c>
      <c r="AQ507" s="1001" t="str">
        <f>IF(OR(AC507&lt;0.01,AF507="n/a"),"n/a",(I507/SQRT(22.5*AC507*(I507/AF507))-1)*100)</f>
        <v>n/a</v>
      </c>
      <c r="AR507" s="738">
        <f>INDEX(Historical!$C$7:$C$1442,MATCH(B507,Historical!$B$7:$B$1449,0))*IF(AH507="n/a",1.03,IF(AH507&lt;0,1.01,IF(AH507&gt;10,1.1,(1+AH507/100))))</f>
        <v>1.03</v>
      </c>
      <c r="AS507" s="999">
        <f>IF($AI507="n/a",1.03*AR507,IF($AI507&lt;0,1.01*AR507,IF($AI507&gt;10,1.1*AR507,(1+$AI507/100)*AR507)))</f>
        <v>1.0609</v>
      </c>
      <c r="AT507" s="999">
        <f>IF($AK507="n/a",1.03*AS507,IF($AK507&lt;0,1.01*AS507,IF($AK507&gt;10,1.1*AS507,(1+$AK507/100)*AS507)))</f>
        <v>1.092727</v>
      </c>
      <c r="AU507" s="999">
        <f>IF($AK507="n/a",1.03*AT507,IF($AK507&lt;0,1.01*AT507,IF($AK507&gt;10,1.1*AT507,(1+$AK507/100)*AT507)))</f>
        <v>1.1255088100000001</v>
      </c>
      <c r="AV507" s="999">
        <f>IF($AK507="n/a",1.03*AU507,IF($AK507&lt;0,1.01*AU507,IF($AK507&gt;10,1.1*AU507,(1+$AK507/100)*AU507)))</f>
        <v>1.1592740743000001</v>
      </c>
      <c r="AW507" s="738">
        <f>SUM(AR507:AV507)</f>
        <v>5.4684098842999997</v>
      </c>
      <c r="AX507" s="846">
        <f>AW507/I507*100</f>
        <v>21.195387148449608</v>
      </c>
      <c r="AY507" s="1080" t="s">
        <v>137</v>
      </c>
      <c r="AZ507" s="985" t="s">
        <v>137</v>
      </c>
      <c r="BA507" s="985" t="s">
        <v>137</v>
      </c>
      <c r="BB507" s="985" t="s">
        <v>137</v>
      </c>
      <c r="BC507" s="985" t="s">
        <v>137</v>
      </c>
      <c r="BD507" s="1032" t="s">
        <v>4326</v>
      </c>
      <c r="BE507" s="700">
        <v>2010</v>
      </c>
      <c r="BF507" s="1013">
        <f>IF(BE507&gt;2008,0,IF(BE507&gt;2001,1,IF(BE507&gt;1990,2,IF(BE507&gt;1980,3,IF(BE507&gt;1973,4,IF(BE507&gt;1970,5,IF(BE507&gt;1960,6,IF(BE507&gt;1958,7,IF(BE507&gt;1953,8,9)))))))))</f>
        <v>0</v>
      </c>
      <c r="BG507" s="995" t="s">
        <v>137</v>
      </c>
    </row>
    <row r="508" spans="1:59" ht="11.25" customHeight="1" x14ac:dyDescent="0.2">
      <c r="A508" s="984" t="s">
        <v>1289</v>
      </c>
      <c r="B508" s="988" t="s">
        <v>1290</v>
      </c>
      <c r="C508" s="1070" t="s">
        <v>112</v>
      </c>
      <c r="D508" s="1070" t="s">
        <v>4384</v>
      </c>
      <c r="E508" s="828">
        <v>7</v>
      </c>
      <c r="F508" s="1148">
        <v>630</v>
      </c>
      <c r="G508" s="1148" t="s">
        <v>106</v>
      </c>
      <c r="H508" s="1148" t="s">
        <v>106</v>
      </c>
      <c r="I508" s="978">
        <v>34.229999999999997</v>
      </c>
      <c r="J508" s="738">
        <f>(M508/I508)*100</f>
        <v>2.3079170318434126</v>
      </c>
      <c r="K508" s="990">
        <v>0.19750000000000001</v>
      </c>
      <c r="L508" s="1000">
        <v>4</v>
      </c>
      <c r="M508" s="729">
        <f>K508*L508</f>
        <v>0.79</v>
      </c>
      <c r="N508" s="983" t="s">
        <v>493</v>
      </c>
      <c r="O508" s="831">
        <v>0.18</v>
      </c>
      <c r="P508" s="973">
        <v>43342</v>
      </c>
      <c r="Q508" s="973">
        <v>43388</v>
      </c>
      <c r="R508" s="729">
        <f>(K508-O508)/O508*100</f>
        <v>9.7222222222222303</v>
      </c>
      <c r="S508" s="795">
        <f>IF(INDEX(Historical!$D$7:$D$1442,MATCH(B508,Historical!$B$7:$B$1449,0))=0,"n/a",(INDEX(Historical!$C$7:$C$1442,MATCH(B508,Historical!$B$7:$B$1449,0))/INDEX(Historical!$D$7:$D$1442,MATCH(B508,Historical!$B$7:$B$1449,0))-1)*100)</f>
        <v>6.8840579710145011</v>
      </c>
      <c r="T508" s="795">
        <f>IF(INDEX(Historical!$F$7:$F$1442,MATCH(B508,Historical!$B$7:$B$1449,0))=0,"n/a",((INDEX(Historical!$C$7:$C$1442,MATCH(B508,Historical!$B$7:$B$1449,0))/INDEX(Historical!$F$7:$F$1442,MATCH(B508,Historical!$B$7:$B$1449,0)))^(1/3)-1)*100)</f>
        <v>9.1269589693240061</v>
      </c>
      <c r="U508" s="795">
        <f>IF(INDEX(Historical!$H$7:$H$1442,MATCH(B508,Historical!$B$7:$B$1449,0))=0,"n/a",((INDEX(Historical!$C$7:$C$1442,MATCH(B508,Historical!$B$7:$B$1449,0))/INDEX(Historical!$H$7:$H$1442,MATCH(B508,Historical!$B$7:$B$1449,0)))^(1/5)-1)*100)</f>
        <v>9.1977482660523524</v>
      </c>
      <c r="V508" s="795">
        <f>IF(INDEX(Historical!$O$7:$O$1442,MATCH(B508,Historical!$B$7:$B$1449,0))=0,"n/a",((INDEX(Historical!$C$7:$C$1442,MATCH(B508,Historical!$B$7:$B$1449,0))/INDEX(Historical!$O$7:$O$1442,MATCH(B508,Historical!$B$7:$B$1449,0)))^(1/10)-1)*100)</f>
        <v>7.6767493355860195</v>
      </c>
      <c r="W508" s="796">
        <f>IF(OR(U508&lt;=0,U508="n/a",V508&lt;=0,V508="n/a"),"n/a",U508/V508)</f>
        <v>1.19813059720677</v>
      </c>
      <c r="X508" s="797">
        <f>IF(OR(AJ508&lt;=0,AJ508="n/a",U508&lt;=0,U508="n/a"),"n/a",U508/AJ508)</f>
        <v>0.85960264168713585</v>
      </c>
      <c r="Y508" s="988"/>
      <c r="Z508" s="738">
        <f>IF(OR(AC508&lt;0.01,AC508="n/a"),"n/a",M508/AC508*100)</f>
        <v>37.799043062200958</v>
      </c>
      <c r="AA508" s="999">
        <f>IF(OR(AC508&lt;0.01,AC508="n/a"),"n/a",I508/AC508)</f>
        <v>16.37799043062201</v>
      </c>
      <c r="AB508" s="1000">
        <v>5</v>
      </c>
      <c r="AC508" s="978">
        <v>2.09</v>
      </c>
      <c r="AD508" s="978" t="s">
        <v>137</v>
      </c>
      <c r="AE508" s="978">
        <v>0.81</v>
      </c>
      <c r="AF508" s="978">
        <v>2.95</v>
      </c>
      <c r="AG508" s="978">
        <v>20.399999999999999</v>
      </c>
      <c r="AH508" s="978">
        <v>-5.8000000000000007</v>
      </c>
      <c r="AI508" s="978">
        <v>15.25</v>
      </c>
      <c r="AJ508" s="978">
        <v>10.7</v>
      </c>
      <c r="AK508" s="978" t="s">
        <v>137</v>
      </c>
      <c r="AL508" s="991">
        <v>2009.9999999999998</v>
      </c>
      <c r="AM508" s="985">
        <v>0.3</v>
      </c>
      <c r="AN508" s="978">
        <v>0.41</v>
      </c>
      <c r="AO508" s="838">
        <f>IF(U508="n/a","n/a",IF(AA508&lt;0,"n/a",IF(AA508="n/a","n/a",J508+U508-AA508)))</f>
        <v>-4.8723251327262442</v>
      </c>
      <c r="AP508" s="839">
        <f>IF(U508="n/a","n/a",J508+U508)</f>
        <v>11.505665297895765</v>
      </c>
      <c r="AQ508" s="1001">
        <f>IF(OR(AC508&lt;0.01,AF508="n/a"),"n/a",(I508/SQRT(22.5*AC508*(I508/AF508))-1)*100)</f>
        <v>46.537931032412104</v>
      </c>
      <c r="AR508" s="738">
        <f>INDEX(Historical!$C$7:$C$1442,MATCH(B508,Historical!$B$7:$B$1449,0))*IF(AH508="n/a",1.03,IF(AH508&lt;0,1.01,IF(AH508&gt;10,1.1,(1+AH508/100))))</f>
        <v>0.74487500000000006</v>
      </c>
      <c r="AS508" s="999">
        <f>IF($AI508="n/a",1.03*AR508,IF($AI508&lt;0,1.01*AR508,IF($AI508&gt;10,1.1*AR508,(1+$AI508/100)*AR508)))</f>
        <v>0.8193625000000001</v>
      </c>
      <c r="AT508" s="999">
        <f>IF($AK508="n/a",1.03*AS508,IF($AK508&lt;0,1.01*AS508,IF($AK508&gt;10,1.1*AS508,(1+$AK508/100)*AS508)))</f>
        <v>0.84394337500000016</v>
      </c>
      <c r="AU508" s="999">
        <f>IF($AK508="n/a",1.03*AT508,IF($AK508&lt;0,1.01*AT508,IF($AK508&gt;10,1.1*AT508,(1+$AK508/100)*AT508)))</f>
        <v>0.86926167625000017</v>
      </c>
      <c r="AV508" s="999">
        <f>IF($AK508="n/a",1.03*AU508,IF($AK508&lt;0,1.01*AU508,IF($AK508&gt;10,1.1*AU508,(1+$AK508/100)*AU508)))</f>
        <v>0.89533952653750015</v>
      </c>
      <c r="AW508" s="738">
        <f>SUM(AR508:AV508)</f>
        <v>4.1727820777875007</v>
      </c>
      <c r="AX508" s="846">
        <f>AW508/I508*100</f>
        <v>12.190423832274323</v>
      </c>
      <c r="AY508" s="1080">
        <v>1.44</v>
      </c>
      <c r="AZ508" s="985">
        <v>19.43</v>
      </c>
      <c r="BA508" s="985">
        <v>-17.22</v>
      </c>
      <c r="BB508" s="985">
        <v>5.76</v>
      </c>
      <c r="BC508" s="985">
        <v>-1.34</v>
      </c>
      <c r="BE508" s="700">
        <v>2012</v>
      </c>
      <c r="BF508" s="1013">
        <f>IF(BE508&gt;2008,0,IF(BE508&gt;2001,1,IF(BE508&gt;1990,2,IF(BE508&gt;1980,3,IF(BE508&gt;1973,4,IF(BE508&gt;1970,5,IF(BE508&gt;1960,6,IF(BE508&gt;1958,7,IF(BE508&gt;1953,8,9)))))))))</f>
        <v>0</v>
      </c>
      <c r="BG508" s="995">
        <v>9.3000000000000007</v>
      </c>
    </row>
    <row r="509" spans="1:59" ht="11.25" customHeight="1" x14ac:dyDescent="0.2">
      <c r="A509" s="976" t="s">
        <v>1460</v>
      </c>
      <c r="B509" s="988" t="s">
        <v>1461</v>
      </c>
      <c r="C509" s="1070" t="s">
        <v>108</v>
      </c>
      <c r="D509" s="1070" t="s">
        <v>118</v>
      </c>
      <c r="E509" s="828">
        <v>9</v>
      </c>
      <c r="F509" s="1148">
        <v>381</v>
      </c>
      <c r="G509" s="1273" t="s">
        <v>115</v>
      </c>
      <c r="H509" s="1273" t="s">
        <v>115</v>
      </c>
      <c r="I509" s="987">
        <v>88.19</v>
      </c>
      <c r="J509" s="738">
        <f>(M509/I509)*100</f>
        <v>1.8822995804512983</v>
      </c>
      <c r="K509" s="990">
        <v>0.41499999999999998</v>
      </c>
      <c r="L509" s="1000">
        <v>4</v>
      </c>
      <c r="M509" s="729">
        <f>K509*L509</f>
        <v>1.66</v>
      </c>
      <c r="N509" s="983" t="s">
        <v>107</v>
      </c>
      <c r="O509" s="831">
        <v>0.375</v>
      </c>
      <c r="P509" s="973">
        <v>43291</v>
      </c>
      <c r="Q509" s="973">
        <v>43327</v>
      </c>
      <c r="R509" s="729">
        <f>(K509-O509)/O509*100</f>
        <v>10.666666666666663</v>
      </c>
      <c r="S509" s="795">
        <f>IF(INDEX(Historical!$D$7:$D$1442,MATCH(B509,Historical!$B$7:$B$1449,0))=0,"n/a",(INDEX(Historical!$C$7:$C$1442,MATCH(B509,Historical!$B$7:$B$1449,0))/INDEX(Historical!$D$7:$D$1442,MATCH(B509,Historical!$B$7:$B$1449,0))-1)*100)</f>
        <v>10.489510489510479</v>
      </c>
      <c r="T509" s="795">
        <f>IF(INDEX(Historical!$F$7:$F$1442,MATCH(B509,Historical!$B$7:$B$1449,0))=0,"n/a",((INDEX(Historical!$C$7:$C$1442,MATCH(B509,Historical!$B$7:$B$1449,0))/INDEX(Historical!$F$7:$F$1442,MATCH(B509,Historical!$B$7:$B$1449,0)))^(1/3)-1)*100)</f>
        <v>10.219480540253834</v>
      </c>
      <c r="U509" s="795">
        <f>IF(INDEX(Historical!$H$7:$H$1442,MATCH(B509,Historical!$B$7:$B$1449,0))=0,"n/a",((INDEX(Historical!$C$7:$C$1442,MATCH(B509,Historical!$B$7:$B$1449,0))/INDEX(Historical!$H$7:$H$1442,MATCH(B509,Historical!$B$7:$B$1449,0)))^(1/5)-1)*100)</f>
        <v>10.478347805926491</v>
      </c>
      <c r="V509" s="795">
        <f>IF(INDEX(Historical!$O$7:$O$1442,MATCH(B509,Historical!$B$7:$B$1449,0))=0,"n/a",((INDEX(Historical!$C$7:$C$1442,MATCH(B509,Historical!$B$7:$B$1449,0))/INDEX(Historical!$O$7:$O$1442,MATCH(B509,Historical!$B$7:$B$1449,0)))^(1/10)-1)*100)</f>
        <v>7.0426149595711474</v>
      </c>
      <c r="W509" s="796">
        <f>IF(OR(U509&lt;=0,U509="n/a",V509&lt;=0,V509="n/a"),"n/a",U509/V509)</f>
        <v>1.4878490256926611</v>
      </c>
      <c r="X509" s="797">
        <f>IF(OR(AJ509&lt;=0,AJ509="n/a",U509&lt;=0,U509="n/a"),"n/a",U509/AJ509)</f>
        <v>0.87319565049387426</v>
      </c>
      <c r="Y509" s="752"/>
      <c r="Z509" s="738">
        <f>IF(OR(AC509&lt;0.01,AC509="n/a"),"n/a",M509/AC509*100)</f>
        <v>43.229166666666671</v>
      </c>
      <c r="AA509" s="999">
        <f>IF(OR(AC509&lt;0.01,AC509="n/a"),"n/a",I509/AC509)</f>
        <v>22.966145833333332</v>
      </c>
      <c r="AB509" s="1000">
        <v>12</v>
      </c>
      <c r="AC509" s="978">
        <v>3.84</v>
      </c>
      <c r="AD509" s="978">
        <v>2.2400000000000002</v>
      </c>
      <c r="AE509" s="978">
        <v>2.98</v>
      </c>
      <c r="AF509" s="978">
        <v>5.96</v>
      </c>
      <c r="AG509" s="978">
        <v>20</v>
      </c>
      <c r="AH509" s="978">
        <v>11.4</v>
      </c>
      <c r="AI509" s="978">
        <v>7.84</v>
      </c>
      <c r="AJ509" s="978">
        <v>12</v>
      </c>
      <c r="AK509" s="978">
        <v>10.26</v>
      </c>
      <c r="AL509" s="991">
        <v>44450</v>
      </c>
      <c r="AM509" s="985">
        <v>0.18</v>
      </c>
      <c r="AN509" s="978">
        <v>0.83</v>
      </c>
      <c r="AO509" s="838">
        <f>IF(U509="n/a","n/a",IF(AA509&lt;0,"n/a",IF(AA509="n/a","n/a",J509+U509-AA509)))</f>
        <v>-10.605498446955544</v>
      </c>
      <c r="AP509" s="839">
        <f>IF(U509="n/a","n/a",J509+U509)</f>
        <v>12.360647386377789</v>
      </c>
      <c r="AQ509" s="1001">
        <f>IF(OR(AC509&lt;0.01,AF509="n/a"),"n/a",(I509/SQRT(22.5*AC509*(I509/AF509))-1)*100)</f>
        <v>146.64705252347642</v>
      </c>
      <c r="AR509" s="738">
        <f>INDEX(Historical!$C$7:$C$1442,MATCH(B509,Historical!$B$7:$B$1449,0))*IF(AH509="n/a",1.03,IF(AH509&lt;0,1.01,IF(AH509&gt;10,1.1,(1+AH509/100))))</f>
        <v>1.7380000000000002</v>
      </c>
      <c r="AS509" s="999">
        <f>IF($AI509="n/a",1.03*AR509,IF($AI509&lt;0,1.01*AR509,IF($AI509&gt;10,1.1*AR509,(1+$AI509/100)*AR509)))</f>
        <v>1.8742592000000002</v>
      </c>
      <c r="AT509" s="999">
        <f>IF($AK509="n/a",1.03*AS509,IF($AK509&lt;0,1.01*AS509,IF($AK509&gt;10,1.1*AS509,(1+$AK509/100)*AS509)))</f>
        <v>2.0616851200000004</v>
      </c>
      <c r="AU509" s="999">
        <f>IF($AK509="n/a",1.03*AT509,IF($AK509&lt;0,1.01*AT509,IF($AK509&gt;10,1.1*AT509,(1+$AK509/100)*AT509)))</f>
        <v>2.2678536320000005</v>
      </c>
      <c r="AV509" s="999">
        <f>IF($AK509="n/a",1.03*AU509,IF($AK509&lt;0,1.01*AU509,IF($AK509&gt;10,1.1*AU509,(1+$AK509/100)*AU509)))</f>
        <v>2.4946389952000008</v>
      </c>
      <c r="AW509" s="738">
        <f>SUM(AR509:AV509)</f>
        <v>10.436436947200001</v>
      </c>
      <c r="AX509" s="846">
        <f>AW509/I509*100</f>
        <v>11.834036678988548</v>
      </c>
      <c r="AY509" s="1080">
        <v>0.82</v>
      </c>
      <c r="AZ509" s="985">
        <v>18.690000000000001</v>
      </c>
      <c r="BA509" s="985">
        <v>-1.5599999999999998</v>
      </c>
      <c r="BB509" s="985">
        <v>6.36</v>
      </c>
      <c r="BC509" s="985">
        <v>6.03</v>
      </c>
      <c r="BE509" s="700">
        <v>2010</v>
      </c>
      <c r="BF509" s="1013">
        <f>IF(BE509&gt;2008,0,IF(BE509&gt;2001,1,IF(BE509&gt;1990,2,IF(BE509&gt;1980,3,IF(BE509&gt;1973,4,IF(BE509&gt;1970,5,IF(BE509&gt;1960,6,IF(BE509&gt;1958,7,IF(BE509&gt;1953,8,9)))))))))</f>
        <v>0</v>
      </c>
      <c r="BG509" s="995">
        <v>7.3</v>
      </c>
    </row>
    <row r="510" spans="1:59" ht="11.25" customHeight="1" x14ac:dyDescent="0.2">
      <c r="A510" s="976" t="s">
        <v>109</v>
      </c>
      <c r="B510" s="988" t="s">
        <v>110</v>
      </c>
      <c r="C510" s="1070" t="s">
        <v>112</v>
      </c>
      <c r="D510" s="1070" t="s">
        <v>4423</v>
      </c>
      <c r="E510" s="828">
        <v>60</v>
      </c>
      <c r="F510" s="1148">
        <v>8</v>
      </c>
      <c r="G510" s="1088" t="s">
        <v>37</v>
      </c>
      <c r="H510" s="1088" t="s">
        <v>37</v>
      </c>
      <c r="I510" s="978">
        <v>200.3</v>
      </c>
      <c r="J510" s="738">
        <f>(M510/I510)*100</f>
        <v>2.7159261108337498</v>
      </c>
      <c r="K510" s="990">
        <v>1.36</v>
      </c>
      <c r="L510" s="1000">
        <v>4</v>
      </c>
      <c r="M510" s="729">
        <f>K510*L510</f>
        <v>5.44</v>
      </c>
      <c r="N510" s="983" t="s">
        <v>111</v>
      </c>
      <c r="O510" s="831">
        <v>1.175</v>
      </c>
      <c r="P510" s="694">
        <v>43146</v>
      </c>
      <c r="Q510" s="694">
        <v>43171</v>
      </c>
      <c r="R510" s="729">
        <f>(K510-O510)/O510*100</f>
        <v>15.744680851063833</v>
      </c>
      <c r="S510" s="795">
        <f>IF(INDEX(Historical!$D$7:$D$1442,MATCH(B510,Historical!$B$7:$B$1449,0))=0,"n/a",(INDEX(Historical!$C$7:$C$1442,MATCH(B510,Historical!$B$7:$B$1449,0))/INDEX(Historical!$D$7:$D$1442,MATCH(B510,Historical!$B$7:$B$1449,0))-1)*100)</f>
        <v>15.744680851063841</v>
      </c>
      <c r="T510" s="795">
        <f>IF(INDEX(Historical!$F$7:$F$1442,MATCH(B510,Historical!$B$7:$B$1449,0))=0,"n/a",((INDEX(Historical!$C$7:$C$1442,MATCH(B510,Historical!$B$7:$B$1449,0))/INDEX(Historical!$F$7:$F$1442,MATCH(B510,Historical!$B$7:$B$1449,0)))^(1/3)-1)*100)</f>
        <v>9.8849835900442162</v>
      </c>
      <c r="U510" s="795">
        <f>IF(INDEX(Historical!$H$7:$H$1442,MATCH(B510,Historical!$B$7:$B$1449,0))=0,"n/a",((INDEX(Historical!$C$7:$C$1442,MATCH(B510,Historical!$B$7:$B$1449,0))/INDEX(Historical!$H$7:$H$1442,MATCH(B510,Historical!$B$7:$B$1449,0)))^(1/5)-1)*100)</f>
        <v>16.453631622684096</v>
      </c>
      <c r="V510" s="795">
        <f>IF(INDEX(Historical!$O$7:$O$1442,MATCH(B510,Historical!$B$7:$B$1449,0))=0,"n/a",((INDEX(Historical!$C$7:$C$1442,MATCH(B510,Historical!$B$7:$B$1449,0))/INDEX(Historical!$O$7:$O$1442,MATCH(B510,Historical!$B$7:$B$1449,0)))^(1/10)-1)*100)</f>
        <v>10.524075385601739</v>
      </c>
      <c r="W510" s="796">
        <f>IF(OR(U510&lt;=0,U510="n/a",V510&lt;=0,V510="n/a"),"n/a",U510/V510)</f>
        <v>1.5634277615679888</v>
      </c>
      <c r="X510" s="797">
        <f>IF(OR(AJ510&lt;=0,AJ510="n/a",U510&lt;=0,U510="n/a"),"n/a",U510/AJ510)</f>
        <v>2.1368352756732594</v>
      </c>
      <c r="Y510" s="988"/>
      <c r="Z510" s="738">
        <f>IF(OR(AC510&lt;0.01,AC510="n/a"),"n/a",M510/AC510*100)</f>
        <v>59.91189427312775</v>
      </c>
      <c r="AA510" s="999">
        <f>IF(OR(AC510&lt;0.01,AC510="n/a"),"n/a",I510/AC510)</f>
        <v>22.059471365638768</v>
      </c>
      <c r="AB510" s="1000">
        <v>12</v>
      </c>
      <c r="AC510" s="978">
        <v>9.08</v>
      </c>
      <c r="AD510" s="978">
        <v>2.4500000000000002</v>
      </c>
      <c r="AE510" s="978">
        <v>3.57</v>
      </c>
      <c r="AF510" s="978">
        <v>11.45</v>
      </c>
      <c r="AG510" s="978">
        <v>41.9</v>
      </c>
      <c r="AH510" s="978">
        <v>12.4</v>
      </c>
      <c r="AI510" s="978">
        <v>7.95</v>
      </c>
      <c r="AJ510" s="978">
        <v>7.7</v>
      </c>
      <c r="AK510" s="978">
        <v>9.01</v>
      </c>
      <c r="AL510" s="991">
        <v>117300</v>
      </c>
      <c r="AM510" s="985">
        <v>7.7399999999999993</v>
      </c>
      <c r="AN510" s="978">
        <v>1.45</v>
      </c>
      <c r="AO510" s="838">
        <f>IF(U510="n/a","n/a",IF(AA510&lt;0,"n/a",IF(AA510="n/a","n/a",J510+U510-AA510)))</f>
        <v>-2.8899136321209227</v>
      </c>
      <c r="AP510" s="839">
        <f>IF(U510="n/a","n/a",J510+U510)</f>
        <v>19.169557733517845</v>
      </c>
      <c r="AQ510" s="1001">
        <f>IF(OR(AC510&lt;0.01,AF510="n/a"),"n/a",(I510/SQRT(22.5*AC510*(I510/AF510))-1)*100)</f>
        <v>235.04954667535625</v>
      </c>
      <c r="AR510" s="738">
        <f>INDEX(Historical!$C$7:$C$1442,MATCH(B510,Historical!$B$7:$B$1449,0))*IF(AH510="n/a",1.03,IF(AH510&lt;0,1.01,IF(AH510&gt;10,1.1,(1+AH510/100))))</f>
        <v>5.9840000000000009</v>
      </c>
      <c r="AS510" s="999">
        <f>IF($AI510="n/a",1.03*AR510,IF($AI510&lt;0,1.01*AR510,IF($AI510&gt;10,1.1*AR510,(1+$AI510/100)*AR510)))</f>
        <v>6.4597280000000001</v>
      </c>
      <c r="AT510" s="999">
        <f>IF($AK510="n/a",1.03*AS510,IF($AK510&lt;0,1.01*AS510,IF($AK510&gt;10,1.1*AS510,(1+$AK510/100)*AS510)))</f>
        <v>7.0417494928000002</v>
      </c>
      <c r="AU510" s="999">
        <f>IF($AK510="n/a",1.03*AT510,IF($AK510&lt;0,1.01*AT510,IF($AK510&gt;10,1.1*AT510,(1+$AK510/100)*AT510)))</f>
        <v>7.6762111221012805</v>
      </c>
      <c r="AV510" s="999">
        <f>IF($AK510="n/a",1.03*AU510,IF($AK510&lt;0,1.01*AU510,IF($AK510&gt;10,1.1*AU510,(1+$AK510/100)*AU510)))</f>
        <v>8.3678377442026068</v>
      </c>
      <c r="AW510" s="738">
        <f>SUM(AR510:AV510)</f>
        <v>35.529526359103883</v>
      </c>
      <c r="AX510" s="846">
        <f>AW510/I510*100</f>
        <v>17.738155945633491</v>
      </c>
      <c r="AY510" s="1080">
        <v>1.04</v>
      </c>
      <c r="AZ510" s="985">
        <v>13.25</v>
      </c>
      <c r="BA510" s="985">
        <v>-20.87</v>
      </c>
      <c r="BB510" s="985">
        <v>2.5100000000000002</v>
      </c>
      <c r="BC510" s="985">
        <v>-0.44999999999999996</v>
      </c>
      <c r="BE510" s="700">
        <v>1959</v>
      </c>
      <c r="BF510" s="1013">
        <f>IF(BE510&gt;2008,0,IF(BE510&gt;2001,1,IF(BE510&gt;1990,2,IF(BE510&gt;1980,3,IF(BE510&gt;1973,4,IF(BE510&gt;1970,5,IF(BE510&gt;1960,6,IF(BE510&gt;1958,7,IF(BE510&gt;1953,8,9)))))))))</f>
        <v>7</v>
      </c>
      <c r="BG510" s="995">
        <v>12</v>
      </c>
    </row>
    <row r="511" spans="1:59" ht="11.25" customHeight="1" x14ac:dyDescent="0.2">
      <c r="A511" s="976" t="s">
        <v>673</v>
      </c>
      <c r="B511" s="988" t="s">
        <v>674</v>
      </c>
      <c r="C511" s="1070" t="s">
        <v>179</v>
      </c>
      <c r="D511" s="1070" t="s">
        <v>4399</v>
      </c>
      <c r="E511" s="828">
        <v>19</v>
      </c>
      <c r="F511" s="1148">
        <v>175</v>
      </c>
      <c r="G511" s="1088" t="s">
        <v>106</v>
      </c>
      <c r="H511" s="1088" t="s">
        <v>106</v>
      </c>
      <c r="I511" s="987">
        <v>61.45</v>
      </c>
      <c r="J511" s="738">
        <f>(M511/I511)*100</f>
        <v>6.4930838079739619</v>
      </c>
      <c r="K511" s="997">
        <v>0.99750000000000005</v>
      </c>
      <c r="L511" s="1000">
        <v>4</v>
      </c>
      <c r="M511" s="729">
        <f>K511*L511</f>
        <v>3.99</v>
      </c>
      <c r="N511" s="983" t="s">
        <v>107</v>
      </c>
      <c r="O511" s="832">
        <v>0.97750000000000004</v>
      </c>
      <c r="P511" s="973">
        <v>43502</v>
      </c>
      <c r="Q511" s="973">
        <v>43510</v>
      </c>
      <c r="R511" s="729">
        <f>(K511-O511)/O511*100</f>
        <v>2.0460358056266004</v>
      </c>
      <c r="S511" s="795">
        <f>IF(INDEX(Historical!$D$7:$D$1442,MATCH(B511,Historical!$B$7:$B$1449,0))=0,"n/a",(INDEX(Historical!$C$7:$C$1442,MATCH(B511,Historical!$B$7:$B$1449,0))/INDEX(Historical!$D$7:$D$1442,MATCH(B511,Historical!$B$7:$B$1449,0))-1)*100)</f>
        <v>7.6650106458481249</v>
      </c>
      <c r="T511" s="795">
        <f>IF(INDEX(Historical!$F$7:$F$1442,MATCH(B511,Historical!$B$7:$B$1449,0))=0,"n/a",((INDEX(Historical!$C$7:$C$1442,MATCH(B511,Historical!$B$7:$B$1449,0))/INDEX(Historical!$F$7:$F$1442,MATCH(B511,Historical!$B$7:$B$1449,0)))^(1/3)-1)*100)</f>
        <v>9.1680811549087693</v>
      </c>
      <c r="U511" s="795">
        <f>IF(INDEX(Historical!$H$7:$H$1442,MATCH(B511,Historical!$B$7:$B$1449,0))=0,"n/a",((INDEX(Historical!$C$7:$C$1442,MATCH(B511,Historical!$B$7:$B$1449,0))/INDEX(Historical!$H$7:$H$1442,MATCH(B511,Historical!$B$7:$B$1449,0)))^(1/5)-1)*100)</f>
        <v>12.575717597746516</v>
      </c>
      <c r="V511" s="795">
        <f>IF(INDEX(Historical!$O$7:$O$1442,MATCH(B511,Historical!$B$7:$B$1449,0))=0,"n/a",((INDEX(Historical!$C$7:$C$1442,MATCH(B511,Historical!$B$7:$B$1449,0))/INDEX(Historical!$O$7:$O$1442,MATCH(B511,Historical!$B$7:$B$1449,0)))^(1/10)-1)*100)</f>
        <v>10.791577584678326</v>
      </c>
      <c r="W511" s="796">
        <f>IF(OR(U511&lt;=0,U511="n/a",V511&lt;=0,V511="n/a"),"n/a",U511/V511)</f>
        <v>1.1653270802223836</v>
      </c>
      <c r="X511" s="797">
        <f>IF(OR(AJ511&lt;=0,AJ511="n/a",U511&lt;=0,U511="n/a"),"n/a",U511/AJ511)</f>
        <v>0.86135052039359705</v>
      </c>
      <c r="Y511" s="989"/>
      <c r="Z511" s="738">
        <f>IF(OR(AC511&lt;0.01,AC511="n/a"),"n/a",M511/AC511*100)</f>
        <v>72.413793103448285</v>
      </c>
      <c r="AA511" s="999">
        <f>IF(OR(AC511&lt;0.01,AC511="n/a"),"n/a",I511/AC511)</f>
        <v>11.152450090744102</v>
      </c>
      <c r="AB511" s="1000">
        <v>12</v>
      </c>
      <c r="AC511" s="978">
        <v>5.51</v>
      </c>
      <c r="AD511" s="978">
        <v>1.44</v>
      </c>
      <c r="AE511" s="978">
        <v>5.33</v>
      </c>
      <c r="AF511" s="978">
        <v>5.51</v>
      </c>
      <c r="AG511" s="978">
        <v>56.100000000000009</v>
      </c>
      <c r="AH511" s="978">
        <v>8.2000000000000011</v>
      </c>
      <c r="AI511" s="978">
        <v>-16.950000000000003</v>
      </c>
      <c r="AJ511" s="978">
        <v>14.6</v>
      </c>
      <c r="AK511" s="978">
        <v>7.7399999999999993</v>
      </c>
      <c r="AL511" s="991">
        <v>14030</v>
      </c>
      <c r="AM511" s="985">
        <v>0.1</v>
      </c>
      <c r="AN511" s="978">
        <v>1.68</v>
      </c>
      <c r="AO511" s="838">
        <f>IF(U511="n/a","n/a",IF(AA511&lt;0,"n/a",IF(AA511="n/a","n/a",J511+U511-AA511)))</f>
        <v>7.9163513149763762</v>
      </c>
      <c r="AP511" s="839">
        <f>IF(U511="n/a","n/a",J511+U511)</f>
        <v>19.068801405720478</v>
      </c>
      <c r="AQ511" s="1001">
        <f>IF(OR(AC511&lt;0.01,AF511="n/a"),"n/a",(I511/SQRT(22.5*AC511*(I511/AF511))-1)*100)</f>
        <v>65.260736749873899</v>
      </c>
      <c r="AR511" s="738">
        <f>INDEX(Historical!$C$7:$C$1442,MATCH(B511,Historical!$B$7:$B$1449,0))*IF(AH511="n/a",1.03,IF(AH511&lt;0,1.01,IF(AH511&gt;10,1.1,(1+AH511/100))))</f>
        <v>4.103485</v>
      </c>
      <c r="AS511" s="999">
        <f>IF($AI511="n/a",1.03*AR511,IF($AI511&lt;0,1.01*AR511,IF($AI511&gt;10,1.1*AR511,(1+$AI511/100)*AR511)))</f>
        <v>4.14451985</v>
      </c>
      <c r="AT511" s="999">
        <f>IF($AK511="n/a",1.03*AS511,IF($AK511&lt;0,1.01*AS511,IF($AK511&gt;10,1.1*AS511,(1+$AK511/100)*AS511)))</f>
        <v>4.4653056863899998</v>
      </c>
      <c r="AU511" s="999">
        <f>IF($AK511="n/a",1.03*AT511,IF($AK511&lt;0,1.01*AT511,IF($AK511&gt;10,1.1*AT511,(1+$AK511/100)*AT511)))</f>
        <v>4.8109203465165855</v>
      </c>
      <c r="AV511" s="999">
        <f>IF($AK511="n/a",1.03*AU511,IF($AK511&lt;0,1.01*AU511,IF($AK511&gt;10,1.1*AU511,(1+$AK511/100)*AU511)))</f>
        <v>5.1832855813369685</v>
      </c>
      <c r="AW511" s="738">
        <f>SUM(AR511:AV511)</f>
        <v>22.707516464243554</v>
      </c>
      <c r="AX511" s="846">
        <f>AW511/I511*100</f>
        <v>36.952833953203502</v>
      </c>
      <c r="AY511" s="1080">
        <v>0.84</v>
      </c>
      <c r="AZ511" s="985">
        <v>13.270000000000001</v>
      </c>
      <c r="BA511" s="985">
        <v>-15.709999999999999</v>
      </c>
      <c r="BB511" s="985">
        <v>2.46</v>
      </c>
      <c r="BC511" s="985">
        <v>-6.78</v>
      </c>
      <c r="BE511" s="700">
        <v>2001</v>
      </c>
      <c r="BF511" s="1013">
        <f>IF(BE511&gt;2008,0,IF(BE511&gt;2001,1,IF(BE511&gt;1990,2,IF(BE511&gt;1980,3,IF(BE511&gt;1973,4,IF(BE511&gt;1970,5,IF(BE511&gt;1960,6,IF(BE511&gt;1958,7,IF(BE511&gt;1953,8,9)))))))))</f>
        <v>2</v>
      </c>
      <c r="BG511" s="995">
        <v>16.8</v>
      </c>
    </row>
    <row r="512" spans="1:59" ht="11.25" customHeight="1" x14ac:dyDescent="0.2">
      <c r="A512" s="993" t="s">
        <v>4055</v>
      </c>
      <c r="B512" s="988" t="s">
        <v>4056</v>
      </c>
      <c r="C512" s="1070" t="s">
        <v>108</v>
      </c>
      <c r="D512" s="1070" t="s">
        <v>4401</v>
      </c>
      <c r="E512" s="828">
        <v>6</v>
      </c>
      <c r="F512" s="1148">
        <v>756</v>
      </c>
      <c r="G512" s="1041" t="s">
        <v>106</v>
      </c>
      <c r="H512" s="1041" t="s">
        <v>106</v>
      </c>
      <c r="I512" s="987">
        <v>32.32</v>
      </c>
      <c r="J512" s="738">
        <f>(M512/I512)*100</f>
        <v>3.0940594059405941</v>
      </c>
      <c r="K512" s="990">
        <v>0.25</v>
      </c>
      <c r="L512" s="1000">
        <v>4</v>
      </c>
      <c r="M512" s="729">
        <f>K512*L512</f>
        <v>1</v>
      </c>
      <c r="N512" s="983" t="s">
        <v>164</v>
      </c>
      <c r="O512" s="831">
        <v>0.13</v>
      </c>
      <c r="P512" s="973">
        <v>43454</v>
      </c>
      <c r="Q512" s="973">
        <v>43467</v>
      </c>
      <c r="R512" s="729">
        <f>(K512-O512)/O512*100</f>
        <v>92.307692307692307</v>
      </c>
      <c r="S512" s="795">
        <f>IF(INDEX(Historical!$D$7:$D$1442,MATCH(B512,Historical!$B$7:$B$1449,0))=0,"n/a",(INDEX(Historical!$C$7:$C$1442,MATCH(B512,Historical!$B$7:$B$1449,0))/INDEX(Historical!$D$7:$D$1442,MATCH(B512,Historical!$B$7:$B$1449,0))-1)*100)</f>
        <v>56.574923547400616</v>
      </c>
      <c r="T512" s="795">
        <f>IF(INDEX(Historical!$F$7:$F$1442,MATCH(B512,Historical!$B$7:$B$1449,0))=0,"n/a",((INDEX(Historical!$C$7:$C$1442,MATCH(B512,Historical!$B$7:$B$1449,0))/INDEX(Historical!$F$7:$F$1442,MATCH(B512,Historical!$B$7:$B$1449,0)))^(1/3)-1)*100)</f>
        <v>26.99221961596805</v>
      </c>
      <c r="U512" s="795" t="str">
        <f>IF(INDEX(Historical!$H$7:$H$1442,MATCH(B512,Historical!$B$7:$B$1449,0))=0,"n/a",((INDEX(Historical!$C$7:$C$1442,MATCH(B512,Historical!$B$7:$B$1449,0))/INDEX(Historical!$H$7:$H$1442,MATCH(B512,Historical!$B$7:$B$1449,0)))^(1/5)-1)*100)</f>
        <v>n/a</v>
      </c>
      <c r="V512" s="795">
        <f>IF(INDEX(Historical!$O$7:$O$1442,MATCH(B512,Historical!$B$7:$B$1449,0))=0,"n/a",((INDEX(Historical!$C$7:$C$1442,MATCH(B512,Historical!$B$7:$B$1449,0))/INDEX(Historical!$O$7:$O$1442,MATCH(B512,Historical!$B$7:$B$1449,0)))^(1/10)-1)*100)</f>
        <v>-4.968169983507309</v>
      </c>
      <c r="W512" s="796" t="str">
        <f>IF(OR(U512&lt;=0,U512="n/a",V512&lt;=0,V512="n/a"),"n/a",U512/V512)</f>
        <v>n/a</v>
      </c>
      <c r="X512" s="797" t="str">
        <f>IF(OR(AJ512&lt;=0,AJ512="n/a",U512&lt;=0,U512="n/a"),"n/a",U512/AJ512)</f>
        <v>n/a</v>
      </c>
      <c r="Y512" s="989"/>
      <c r="Z512" s="738" t="str">
        <f>IF(OR(AC512&lt;0.01,AC512="n/a"),"n/a",M512/AC512*100)</f>
        <v>n/a</v>
      </c>
      <c r="AA512" s="999" t="str">
        <f>IF(OR(AC512&lt;0.01,AC512="n/a"),"n/a",I512/AC512)</f>
        <v>n/a</v>
      </c>
      <c r="AB512" s="1000">
        <v>12</v>
      </c>
      <c r="AC512" s="978" t="s">
        <v>137</v>
      </c>
      <c r="AD512" s="978" t="s">
        <v>137</v>
      </c>
      <c r="AE512" s="978" t="s">
        <v>137</v>
      </c>
      <c r="AF512" s="978" t="s">
        <v>137</v>
      </c>
      <c r="AG512" s="978" t="s">
        <v>137</v>
      </c>
      <c r="AH512" s="978" t="s">
        <v>137</v>
      </c>
      <c r="AI512" s="978" t="s">
        <v>137</v>
      </c>
      <c r="AJ512" s="978" t="s">
        <v>137</v>
      </c>
      <c r="AK512" s="978" t="s">
        <v>137</v>
      </c>
      <c r="AL512" s="991" t="s">
        <v>137</v>
      </c>
      <c r="AM512" s="985" t="s">
        <v>137</v>
      </c>
      <c r="AN512" s="978" t="s">
        <v>137</v>
      </c>
      <c r="AO512" s="838" t="str">
        <f>IF(U512="n/a","n/a",IF(AA512&lt;0,"n/a",IF(AA512="n/a","n/a",J512+U512-AA512)))</f>
        <v>n/a</v>
      </c>
      <c r="AP512" s="839" t="str">
        <f>IF(U512="n/a","n/a",J512+U512)</f>
        <v>n/a</v>
      </c>
      <c r="AQ512" s="1001" t="str">
        <f>IF(OR(AC512&lt;0.01,AF512="n/a"),"n/a",(I512/SQRT(22.5*AC512*(I512/AF512))-1)*100)</f>
        <v>n/a</v>
      </c>
      <c r="AR512" s="738">
        <f>INDEX(Historical!$C$7:$C$1442,MATCH(B512,Historical!$B$7:$B$1449,0))*IF(AH512="n/a",1.03,IF(AH512&lt;0,1.01,IF(AH512&gt;10,1.1,(1+AH512/100))))</f>
        <v>0.65920000000000001</v>
      </c>
      <c r="AS512" s="999">
        <f>IF($AI512="n/a",1.03*AR512,IF($AI512&lt;0,1.01*AR512,IF($AI512&gt;10,1.1*AR512,(1+$AI512/100)*AR512)))</f>
        <v>0.67897600000000002</v>
      </c>
      <c r="AT512" s="999">
        <f>IF($AK512="n/a",1.03*AS512,IF($AK512&lt;0,1.01*AS512,IF($AK512&gt;10,1.1*AS512,(1+$AK512/100)*AS512)))</f>
        <v>0.69934528000000007</v>
      </c>
      <c r="AU512" s="999">
        <f>IF($AK512="n/a",1.03*AT512,IF($AK512&lt;0,1.01*AT512,IF($AK512&gt;10,1.1*AT512,(1+$AK512/100)*AT512)))</f>
        <v>0.72032563840000008</v>
      </c>
      <c r="AV512" s="999">
        <f>IF($AK512="n/a",1.03*AU512,IF($AK512&lt;0,1.01*AU512,IF($AK512&gt;10,1.1*AU512,(1+$AK512/100)*AU512)))</f>
        <v>0.74193540755200005</v>
      </c>
      <c r="AW512" s="738">
        <f>SUM(AR512:AV512)</f>
        <v>3.4997823259520002</v>
      </c>
      <c r="AX512" s="846">
        <f>AW512/I512*100</f>
        <v>10.828534424356437</v>
      </c>
      <c r="AY512" s="1080" t="s">
        <v>137</v>
      </c>
      <c r="AZ512" s="985" t="s">
        <v>137</v>
      </c>
      <c r="BA512" s="985" t="s">
        <v>137</v>
      </c>
      <c r="BB512" s="985" t="s">
        <v>137</v>
      </c>
      <c r="BC512" s="985" t="s">
        <v>137</v>
      </c>
      <c r="BD512" s="1032" t="s">
        <v>4326</v>
      </c>
      <c r="BE512" s="700">
        <v>2014</v>
      </c>
      <c r="BF512" s="1013">
        <f>IF(BE512&gt;2008,0,IF(BE512&gt;2001,1,IF(BE512&gt;1990,2,IF(BE512&gt;1980,3,IF(BE512&gt;1973,4,IF(BE512&gt;1970,5,IF(BE512&gt;1960,6,IF(BE512&gt;1958,7,IF(BE512&gt;1953,8,9)))))))))</f>
        <v>0</v>
      </c>
      <c r="BG512" s="995" t="s">
        <v>137</v>
      </c>
    </row>
    <row r="513" spans="1:59" ht="11.25" customHeight="1" x14ac:dyDescent="0.2">
      <c r="A513" s="984" t="s">
        <v>4186</v>
      </c>
      <c r="B513" s="988" t="s">
        <v>689</v>
      </c>
      <c r="C513" s="1070" t="s">
        <v>247</v>
      </c>
      <c r="D513" s="1070" t="s">
        <v>4379</v>
      </c>
      <c r="E513" s="828">
        <v>14</v>
      </c>
      <c r="F513" s="1148">
        <v>264</v>
      </c>
      <c r="G513" s="1119" t="s">
        <v>106</v>
      </c>
      <c r="H513" s="1119" t="s">
        <v>106</v>
      </c>
      <c r="I513" s="987">
        <v>71.66</v>
      </c>
      <c r="J513" s="738">
        <f>(M513/I513)*100</f>
        <v>1.1163829193413344</v>
      </c>
      <c r="K513" s="990">
        <v>0.2</v>
      </c>
      <c r="L513" s="1000">
        <v>4</v>
      </c>
      <c r="M513" s="729">
        <f>K513*L513</f>
        <v>0.8</v>
      </c>
      <c r="N513" s="983" t="s">
        <v>111</v>
      </c>
      <c r="O513" s="831">
        <v>0.18</v>
      </c>
      <c r="P513" s="973">
        <v>43252</v>
      </c>
      <c r="Q513" s="973">
        <v>43265</v>
      </c>
      <c r="R513" s="729">
        <f>(K513-O513)/O513*100</f>
        <v>11.111111111111121</v>
      </c>
      <c r="S513" s="795">
        <f>IF(INDEX(Historical!$D$7:$D$1442,MATCH(B513,Historical!$B$7:$B$1449,0))=0,"n/a",(INDEX(Historical!$C$7:$C$1442,MATCH(B513,Historical!$B$7:$B$1449,0))/INDEX(Historical!$D$7:$D$1442,MATCH(B513,Historical!$B$7:$B$1449,0))-1)*100)</f>
        <v>9.8591549295774517</v>
      </c>
      <c r="T513" s="795">
        <f>IF(INDEX(Historical!$F$7:$F$1442,MATCH(B513,Historical!$B$7:$B$1449,0))=0,"n/a",((INDEX(Historical!$C$7:$C$1442,MATCH(B513,Historical!$B$7:$B$1449,0))/INDEX(Historical!$F$7:$F$1442,MATCH(B513,Historical!$B$7:$B$1449,0)))^(1/3)-1)*100)</f>
        <v>10.37961367337601</v>
      </c>
      <c r="U513" s="795">
        <f>IF(INDEX(Historical!$H$7:$H$1442,MATCH(B513,Historical!$B$7:$B$1449,0))=0,"n/a",((INDEX(Historical!$C$7:$C$1442,MATCH(B513,Historical!$B$7:$B$1449,0))/INDEX(Historical!$H$7:$H$1442,MATCH(B513,Historical!$B$7:$B$1449,0)))^(1/5)-1)*100)</f>
        <v>12.648452347095173</v>
      </c>
      <c r="V513" s="795">
        <f>IF(INDEX(Historical!$O$7:$O$1442,MATCH(B513,Historical!$B$7:$B$1449,0))=0,"n/a",((INDEX(Historical!$C$7:$C$1442,MATCH(B513,Historical!$B$7:$B$1449,0))/INDEX(Historical!$O$7:$O$1442,MATCH(B513,Historical!$B$7:$B$1449,0)))^(1/10)-1)*100)</f>
        <v>17.164882683060824</v>
      </c>
      <c r="W513" s="796">
        <f>IF(OR(U513&lt;=0,U513="n/a",V513&lt;=0,V513="n/a"),"n/a",U513/V513)</f>
        <v>0.73687962688945763</v>
      </c>
      <c r="X513" s="797">
        <f>IF(OR(AJ513&lt;=0,AJ513="n/a",U513&lt;=0,U513="n/a"),"n/a",U513/AJ513)</f>
        <v>1.3455800369250184</v>
      </c>
      <c r="Y513" s="749"/>
      <c r="Z513" s="738">
        <f>IF(OR(AC513&lt;0.01,AC513="n/a"),"n/a",M513/AC513*100)</f>
        <v>35.398230088495581</v>
      </c>
      <c r="AA513" s="999">
        <f>IF(OR(AC513&lt;0.01,AC513="n/a"),"n/a",I513/AC513)</f>
        <v>31.707964601769913</v>
      </c>
      <c r="AB513" s="1000">
        <v>3</v>
      </c>
      <c r="AC513" s="978">
        <v>2.2599999999999998</v>
      </c>
      <c r="AD513" s="978">
        <v>1.76</v>
      </c>
      <c r="AE513" s="978">
        <v>2.02</v>
      </c>
      <c r="AF513" s="978">
        <v>3.56</v>
      </c>
      <c r="AG513" s="978">
        <v>11.200000000000001</v>
      </c>
      <c r="AH513" s="978">
        <v>11.600000000000001</v>
      </c>
      <c r="AI513" s="978">
        <v>12.120000000000001</v>
      </c>
      <c r="AJ513" s="978">
        <v>9.4</v>
      </c>
      <c r="AK513" s="978">
        <v>18</v>
      </c>
      <c r="AL513" s="991">
        <v>2380</v>
      </c>
      <c r="AM513" s="985">
        <v>2.4</v>
      </c>
      <c r="AN513" s="978">
        <v>0.6</v>
      </c>
      <c r="AO513" s="838">
        <f>IF(U513="n/a","n/a",IF(AA513&lt;0,"n/a",IF(AA513="n/a","n/a",J513+U513-AA513)))</f>
        <v>-17.943129335333406</v>
      </c>
      <c r="AP513" s="839">
        <f>IF(U513="n/a","n/a",J513+U513)</f>
        <v>13.764835266436506</v>
      </c>
      <c r="AQ513" s="1001">
        <f>IF(OR(AC513&lt;0.01,AF513="n/a"),"n/a",(I513/SQRT(22.5*AC513*(I513/AF513))-1)*100)</f>
        <v>123.98447761922245</v>
      </c>
      <c r="AR513" s="738">
        <f>INDEX(Historical!$C$7:$C$1442,MATCH(B513,Historical!$B$7:$B$1449,0))*IF(AH513="n/a",1.03,IF(AH513&lt;0,1.01,IF(AH513&gt;10,1.1,(1+AH513/100))))</f>
        <v>0.8580000000000001</v>
      </c>
      <c r="AS513" s="999">
        <f>IF($AI513="n/a",1.03*AR513,IF($AI513&lt;0,1.01*AR513,IF($AI513&gt;10,1.1*AR513,(1+$AI513/100)*AR513)))</f>
        <v>0.94380000000000019</v>
      </c>
      <c r="AT513" s="999">
        <f>IF($AK513="n/a",1.03*AS513,IF($AK513&lt;0,1.01*AS513,IF($AK513&gt;10,1.1*AS513,(1+$AK513/100)*AS513)))</f>
        <v>1.0381800000000003</v>
      </c>
      <c r="AU513" s="999">
        <f>IF($AK513="n/a",1.03*AT513,IF($AK513&lt;0,1.01*AT513,IF($AK513&gt;10,1.1*AT513,(1+$AK513/100)*AT513)))</f>
        <v>1.1419980000000005</v>
      </c>
      <c r="AV513" s="999">
        <f>IF($AK513="n/a",1.03*AU513,IF($AK513&lt;0,1.01*AU513,IF($AK513&gt;10,1.1*AU513,(1+$AK513/100)*AU513)))</f>
        <v>1.2561978000000007</v>
      </c>
      <c r="AW513" s="738">
        <f>SUM(AR513:AV513)</f>
        <v>5.2381758000000023</v>
      </c>
      <c r="AX513" s="846">
        <f>AW513/I513*100</f>
        <v>7.3097624895339139</v>
      </c>
      <c r="AY513" s="1080">
        <v>0.81</v>
      </c>
      <c r="AZ513" s="985">
        <v>42.61</v>
      </c>
      <c r="BA513" s="985">
        <v>-15.07</v>
      </c>
      <c r="BB513" s="985">
        <v>-2.88</v>
      </c>
      <c r="BC513" s="985">
        <v>7.0499999999999989</v>
      </c>
      <c r="BE513" s="700">
        <v>2005</v>
      </c>
      <c r="BF513" s="1013">
        <f>IF(BE513&gt;2008,0,IF(BE513&gt;2001,1,IF(BE513&gt;1990,2,IF(BE513&gt;1980,3,IF(BE513&gt;1973,4,IF(BE513&gt;1970,5,IF(BE513&gt;1960,6,IF(BE513&gt;1958,7,IF(BE513&gt;1953,8,9)))))))))</f>
        <v>1</v>
      </c>
      <c r="BG513" s="995">
        <v>5.7</v>
      </c>
    </row>
    <row r="514" spans="1:59" s="874" customFormat="1" ht="11.25" customHeight="1" x14ac:dyDescent="0.2">
      <c r="A514" s="733" t="s">
        <v>124</v>
      </c>
      <c r="B514" s="882" t="s">
        <v>125</v>
      </c>
      <c r="C514" s="1070" t="s">
        <v>128</v>
      </c>
      <c r="D514" s="1070" t="s">
        <v>126</v>
      </c>
      <c r="E514" s="854">
        <v>49</v>
      </c>
      <c r="F514" s="1148">
        <v>30</v>
      </c>
      <c r="G514" s="1272" t="s">
        <v>115</v>
      </c>
      <c r="H514" s="1272" t="s">
        <v>115</v>
      </c>
      <c r="I514" s="867">
        <v>49.35</v>
      </c>
      <c r="J514" s="856">
        <f>(M514/I514)*100</f>
        <v>6.4842958459979743</v>
      </c>
      <c r="K514" s="857">
        <v>0.8</v>
      </c>
      <c r="L514" s="858">
        <v>4</v>
      </c>
      <c r="M514" s="859">
        <f>K514*L514</f>
        <v>3.2</v>
      </c>
      <c r="N514" s="860" t="s">
        <v>127</v>
      </c>
      <c r="O514" s="861">
        <v>0.7</v>
      </c>
      <c r="P514" s="862">
        <v>43356</v>
      </c>
      <c r="Q514" s="862">
        <v>43383</v>
      </c>
      <c r="R514" s="859">
        <f>(K514-O514)/O514*100</f>
        <v>14.285714285714299</v>
      </c>
      <c r="S514" s="795">
        <f>IF(INDEX(Historical!$D$7:$D$1442,MATCH(B514,Historical!$B$7:$B$1449,0))=0,"n/a",(INDEX(Historical!$C$7:$C$1442,MATCH(B514,Historical!$B$7:$B$1449,0))/INDEX(Historical!$D$7:$D$1442,MATCH(B514,Historical!$B$7:$B$1449,0))-1)*100)</f>
        <v>14.859437751004002</v>
      </c>
      <c r="T514" s="795">
        <f>IF(INDEX(Historical!$F$7:$F$1442,MATCH(B514,Historical!$B$7:$B$1449,0))=0,"n/a",((INDEX(Historical!$C$7:$C$1442,MATCH(B514,Historical!$B$7:$B$1449,0))/INDEX(Historical!$F$7:$F$1442,MATCH(B514,Historical!$B$7:$B$1449,0)))^(1/3)-1)*100)</f>
        <v>10.408463547578739</v>
      </c>
      <c r="U514" s="795">
        <f>IF(INDEX(Historical!$H$7:$H$1442,MATCH(B514,Historical!$B$7:$B$1449,0))=0,"n/a",((INDEX(Historical!$C$7:$C$1442,MATCH(B514,Historical!$B$7:$B$1449,0))/INDEX(Historical!$H$7:$H$1442,MATCH(B514,Historical!$B$7:$B$1449,0)))^(1/5)-1)*100)</f>
        <v>9.7030508754273104</v>
      </c>
      <c r="V514" s="795">
        <f>IF(INDEX(Historical!$O$7:$O$1442,MATCH(B514,Historical!$B$7:$B$1449,0))=0,"n/a",((INDEX(Historical!$C$7:$C$1442,MATCH(B514,Historical!$B$7:$B$1449,0))/INDEX(Historical!$O$7:$O$1442,MATCH(B514,Historical!$B$7:$B$1449,0)))^(1/10)-1)*100)</f>
        <v>9.455509929680094</v>
      </c>
      <c r="W514" s="863">
        <f>IF(OR(U514&lt;=0,U514="n/a",V514&lt;=0,V514="n/a"),"n/a",U514/V514)</f>
        <v>1.0261795447932645</v>
      </c>
      <c r="X514" s="864">
        <f>IF(OR(AJ514&lt;=0,AJ514="n/a",U514&lt;=0,U514="n/a"),"n/a",U514/AJ514)</f>
        <v>0.83646990305407842</v>
      </c>
      <c r="Y514" s="1154"/>
      <c r="Z514" s="856">
        <f>IF(OR(AC514&lt;0.01,AC514="n/a"),"n/a",M514/AC514*100)</f>
        <v>81.632653061224488</v>
      </c>
      <c r="AA514" s="866">
        <f>IF(OR(AC514&lt;0.01,AC514="n/a"),"n/a",I514/AC514)</f>
        <v>12.589285714285715</v>
      </c>
      <c r="AB514" s="858">
        <v>12</v>
      </c>
      <c r="AC514" s="867">
        <v>3.92</v>
      </c>
      <c r="AD514" s="867">
        <v>1.5</v>
      </c>
      <c r="AE514" s="867">
        <v>3.67</v>
      </c>
      <c r="AF514" s="867">
        <v>6</v>
      </c>
      <c r="AG514" s="876">
        <v>68.7</v>
      </c>
      <c r="AH514" s="867">
        <v>-51.1</v>
      </c>
      <c r="AI514" s="867">
        <v>6.11</v>
      </c>
      <c r="AJ514" s="867">
        <v>11.600000000000001</v>
      </c>
      <c r="AK514" s="867">
        <v>8.4</v>
      </c>
      <c r="AL514" s="868">
        <v>92930</v>
      </c>
      <c r="AM514" s="869">
        <v>0.11</v>
      </c>
      <c r="AN514" s="867">
        <v>0.9</v>
      </c>
      <c r="AO514" s="870">
        <f>IF(U514="n/a","n/a",IF(AA514&lt;0,"n/a",IF(AA514="n/a","n/a",J514+U514-AA514)))</f>
        <v>3.5980610071395702</v>
      </c>
      <c r="AP514" s="871">
        <f>IF(U514="n/a","n/a",J514+U514)</f>
        <v>16.187346721425286</v>
      </c>
      <c r="AQ514" s="872">
        <f>IF(OR(AC514&lt;0.01,AF514="n/a"),"n/a",(I514/SQRT(22.5*AC514*(I514/AF514))-1)*100)</f>
        <v>83.22507626258087</v>
      </c>
      <c r="AR514" s="738">
        <f>INDEX(Historical!$C$7:$C$1442,MATCH(B514,Historical!$B$7:$B$1449,0))*IF(AH514="n/a",1.03,IF(AH514&lt;0,1.01,IF(AH514&gt;10,1.1,(1+AH514/100))))</f>
        <v>2.8885999999999998</v>
      </c>
      <c r="AS514" s="866">
        <f>IF($AI514="n/a",1.03*AR514,IF($AI514&lt;0,1.01*AR514,IF($AI514&gt;10,1.1*AR514,(1+$AI514/100)*AR514)))</f>
        <v>3.0650934599999995</v>
      </c>
      <c r="AT514" s="866">
        <f>IF($AK514="n/a",1.03*AS514,IF($AK514&lt;0,1.01*AS514,IF($AK514&gt;10,1.1*AS514,(1+$AK514/100)*AS514)))</f>
        <v>3.3225613106399998</v>
      </c>
      <c r="AU514" s="866">
        <f>IF($AK514="n/a",1.03*AT514,IF($AK514&lt;0,1.01*AT514,IF($AK514&gt;10,1.1*AT514,(1+$AK514/100)*AT514)))</f>
        <v>3.6016564607337602</v>
      </c>
      <c r="AV514" s="866">
        <f>IF($AK514="n/a",1.03*AU514,IF($AK514&lt;0,1.01*AU514,IF($AK514&gt;10,1.1*AU514,(1+$AK514/100)*AU514)))</f>
        <v>3.9041956034353964</v>
      </c>
      <c r="AW514" s="856">
        <f>SUM(AR514:AV514)</f>
        <v>16.782106834809156</v>
      </c>
      <c r="AX514" s="873">
        <f>AW514/I514*100</f>
        <v>34.006295511264753</v>
      </c>
      <c r="AY514" s="1081">
        <v>0.34</v>
      </c>
      <c r="AZ514" s="869">
        <v>16.39</v>
      </c>
      <c r="BA514" s="869">
        <v>-30.159999999999997</v>
      </c>
      <c r="BB514" s="869">
        <v>-2.79</v>
      </c>
      <c r="BC514" s="869">
        <v>-13.4</v>
      </c>
      <c r="BD514" s="1033"/>
      <c r="BE514" s="700">
        <v>1970</v>
      </c>
      <c r="BF514" s="1013">
        <f>IF(BE514&gt;2008,0,IF(BE514&gt;2001,1,IF(BE514&gt;1990,2,IF(BE514&gt;1980,3,IF(BE514&gt;1973,4,IF(BE514&gt;1970,5,IF(BE514&gt;1960,6,IF(BE514&gt;1958,7,IF(BE514&gt;1953,8,9)))))))))</f>
        <v>6</v>
      </c>
      <c r="BG514" s="931">
        <v>24.5</v>
      </c>
    </row>
    <row r="515" spans="1:59" ht="11.25" customHeight="1" x14ac:dyDescent="0.2">
      <c r="A515" s="976" t="s">
        <v>1480</v>
      </c>
      <c r="B515" s="988" t="s">
        <v>1481</v>
      </c>
      <c r="C515" s="1070" t="s">
        <v>108</v>
      </c>
      <c r="D515" s="1070" t="s">
        <v>4401</v>
      </c>
      <c r="E515" s="828">
        <v>9</v>
      </c>
      <c r="F515" s="1148">
        <v>442</v>
      </c>
      <c r="G515" s="1273" t="s">
        <v>106</v>
      </c>
      <c r="H515" s="1273" t="s">
        <v>106</v>
      </c>
      <c r="I515" s="987">
        <v>27.71</v>
      </c>
      <c r="J515" s="738">
        <f>(M515/I515)*100</f>
        <v>2.9231324431613137</v>
      </c>
      <c r="K515" s="990">
        <v>0.20250000000000001</v>
      </c>
      <c r="L515" s="1000">
        <v>4</v>
      </c>
      <c r="M515" s="729">
        <f>K515*L515</f>
        <v>0.81</v>
      </c>
      <c r="N515" s="983" t="s">
        <v>149</v>
      </c>
      <c r="O515" s="831">
        <v>0.19500000000000001</v>
      </c>
      <c r="P515" s="973">
        <v>43523</v>
      </c>
      <c r="Q515" s="973">
        <v>43539</v>
      </c>
      <c r="R515" s="729">
        <f>(K515-O515)/O515*100</f>
        <v>3.8461538461538494</v>
      </c>
      <c r="S515" s="795">
        <f>IF(INDEX(Historical!$D$7:$D$1442,MATCH(B515,Historical!$B$7:$B$1449,0))=0,"n/a",(INDEX(Historical!$C$7:$C$1442,MATCH(B515,Historical!$B$7:$B$1449,0))/INDEX(Historical!$D$7:$D$1442,MATCH(B515,Historical!$B$7:$B$1449,0))-1)*100)</f>
        <v>16.417910447761198</v>
      </c>
      <c r="T515" s="795">
        <f>IF(INDEX(Historical!$F$7:$F$1442,MATCH(B515,Historical!$B$7:$B$1449,0))=0,"n/a",((INDEX(Historical!$C$7:$C$1442,MATCH(B515,Historical!$B$7:$B$1449,0))/INDEX(Historical!$F$7:$F$1442,MATCH(B515,Historical!$B$7:$B$1449,0)))^(1/3)-1)*100)</f>
        <v>9.1392883061105934</v>
      </c>
      <c r="U515" s="795">
        <f>IF(INDEX(Historical!$H$7:$H$1442,MATCH(B515,Historical!$B$7:$B$1449,0))=0,"n/a",((INDEX(Historical!$C$7:$C$1442,MATCH(B515,Historical!$B$7:$B$1449,0))/INDEX(Historical!$H$7:$H$1442,MATCH(B515,Historical!$B$7:$B$1449,0)))^(1/5)-1)*100)</f>
        <v>9.3011973943858628</v>
      </c>
      <c r="V515" s="795">
        <f>IF(INDEX(Historical!$O$7:$O$1442,MATCH(B515,Historical!$B$7:$B$1449,0))=0,"n/a",((INDEX(Historical!$C$7:$C$1442,MATCH(B515,Historical!$B$7:$B$1449,0))/INDEX(Historical!$O$7:$O$1442,MATCH(B515,Historical!$B$7:$B$1449,0)))^(1/10)-1)*100)</f>
        <v>5.4800556934348377</v>
      </c>
      <c r="W515" s="796">
        <f>IF(OR(U515&lt;=0,U515="n/a",V515&lt;=0,V515="n/a"),"n/a",U515/V515)</f>
        <v>1.6972815450632721</v>
      </c>
      <c r="X515" s="797" t="str">
        <f>IF(OR(AJ515&lt;=0,AJ515="n/a",U515&lt;=0,U515="n/a"),"n/a",U515/AJ515)</f>
        <v>n/a</v>
      </c>
      <c r="Y515" s="989"/>
      <c r="Z515" s="738">
        <f>IF(OR(AC515&lt;0.01,AC515="n/a"),"n/a",M515/AC515*100)</f>
        <v>40.7035175879397</v>
      </c>
      <c r="AA515" s="999">
        <f>IF(OR(AC515&lt;0.01,AC515="n/a"),"n/a",I515/AC515)</f>
        <v>13.924623115577891</v>
      </c>
      <c r="AB515" s="1000">
        <v>12</v>
      </c>
      <c r="AC515" s="978">
        <v>1.99</v>
      </c>
      <c r="AD515" s="978">
        <v>1.74</v>
      </c>
      <c r="AE515" s="978">
        <v>2.63</v>
      </c>
      <c r="AF515" s="978">
        <v>0.97</v>
      </c>
      <c r="AG515" s="978">
        <v>6</v>
      </c>
      <c r="AH515" s="978">
        <v>2</v>
      </c>
      <c r="AI515" s="978">
        <v>4.46</v>
      </c>
      <c r="AJ515" s="978">
        <v>-1.3</v>
      </c>
      <c r="AK515" s="978">
        <v>8</v>
      </c>
      <c r="AL515" s="991">
        <v>331.69</v>
      </c>
      <c r="AM515" s="985">
        <v>1.3</v>
      </c>
      <c r="AN515" s="978">
        <v>0.09</v>
      </c>
      <c r="AO515" s="838">
        <f>IF(U515="n/a","n/a",IF(AA515&lt;0,"n/a",IF(AA515="n/a","n/a",J515+U515-AA515)))</f>
        <v>-1.7002932780307134</v>
      </c>
      <c r="AP515" s="839">
        <f>IF(U515="n/a","n/a",J515+U515)</f>
        <v>12.224329837547177</v>
      </c>
      <c r="AQ515" s="1001">
        <f>IF(OR(AC515&lt;0.01,AF515="n/a"),"n/a",(I515/SQRT(22.5*AC515*(I515/AF515))-1)*100)</f>
        <v>-22.520585036022332</v>
      </c>
      <c r="AR515" s="738">
        <f>INDEX(Historical!$C$7:$C$1442,MATCH(B515,Historical!$B$7:$B$1449,0))*IF(AH515="n/a",1.03,IF(AH515&lt;0,1.01,IF(AH515&gt;10,1.1,(1+AH515/100))))</f>
        <v>0.79560000000000008</v>
      </c>
      <c r="AS515" s="999">
        <f>IF($AI515="n/a",1.03*AR515,IF($AI515&lt;0,1.01*AR515,IF($AI515&gt;10,1.1*AR515,(1+$AI515/100)*AR515)))</f>
        <v>0.83108376000000006</v>
      </c>
      <c r="AT515" s="999">
        <f>IF($AK515="n/a",1.03*AS515,IF($AK515&lt;0,1.01*AS515,IF($AK515&gt;10,1.1*AS515,(1+$AK515/100)*AS515)))</f>
        <v>0.89757046080000014</v>
      </c>
      <c r="AU515" s="999">
        <f>IF($AK515="n/a",1.03*AT515,IF($AK515&lt;0,1.01*AT515,IF($AK515&gt;10,1.1*AT515,(1+$AK515/100)*AT515)))</f>
        <v>0.96937609766400024</v>
      </c>
      <c r="AV515" s="999">
        <f>IF($AK515="n/a",1.03*AU515,IF($AK515&lt;0,1.01*AU515,IF($AK515&gt;10,1.1*AU515,(1+$AK515/100)*AU515)))</f>
        <v>1.0469261854771204</v>
      </c>
      <c r="AW515" s="738">
        <f>SUM(AR515:AV515)</f>
        <v>4.5405565039411204</v>
      </c>
      <c r="AX515" s="846">
        <f>AW515/I515*100</f>
        <v>16.385985218120247</v>
      </c>
      <c r="AY515" s="1080">
        <v>0.99</v>
      </c>
      <c r="AZ515" s="985">
        <v>16.45</v>
      </c>
      <c r="BA515" s="985">
        <v>-21.279999999999998</v>
      </c>
      <c r="BB515" s="985">
        <v>4.68</v>
      </c>
      <c r="BC515" s="985">
        <v>-11.73</v>
      </c>
      <c r="BE515" s="700">
        <v>2011</v>
      </c>
      <c r="BF515" s="1013">
        <f>IF(BE515&gt;2008,0,IF(BE515&gt;2001,1,IF(BE515&gt;1990,2,IF(BE515&gt;1980,3,IF(BE515&gt;1973,4,IF(BE515&gt;1970,5,IF(BE515&gt;1960,6,IF(BE515&gt;1958,7,IF(BE515&gt;1953,8,9)))))))))</f>
        <v>0</v>
      </c>
      <c r="BG515" s="995">
        <v>0.6</v>
      </c>
    </row>
    <row r="516" spans="1:59" ht="11.25" customHeight="1" x14ac:dyDescent="0.2">
      <c r="A516" s="976" t="s">
        <v>1490</v>
      </c>
      <c r="B516" s="988" t="s">
        <v>1491</v>
      </c>
      <c r="C516" s="1070" t="s">
        <v>108</v>
      </c>
      <c r="D516" s="1070" t="s">
        <v>4397</v>
      </c>
      <c r="E516" s="828">
        <v>9</v>
      </c>
      <c r="F516" s="1148">
        <v>423</v>
      </c>
      <c r="G516" s="1136" t="s">
        <v>106</v>
      </c>
      <c r="H516" s="1136" t="s">
        <v>106</v>
      </c>
      <c r="I516" s="987">
        <v>124.15</v>
      </c>
      <c r="J516" s="738">
        <f>(M516/I516)*100</f>
        <v>0.90213451469995987</v>
      </c>
      <c r="K516" s="990">
        <v>0.28000000000000003</v>
      </c>
      <c r="L516" s="1000">
        <v>4</v>
      </c>
      <c r="M516" s="729">
        <f>K516*L516</f>
        <v>1.1200000000000001</v>
      </c>
      <c r="N516" s="983" t="s">
        <v>161</v>
      </c>
      <c r="O516" s="831">
        <v>0.25</v>
      </c>
      <c r="P516" s="973">
        <v>43468</v>
      </c>
      <c r="Q516" s="973">
        <v>43496</v>
      </c>
      <c r="R516" s="729">
        <f>(K516-O516)/O516*100</f>
        <v>12.000000000000011</v>
      </c>
      <c r="S516" s="795">
        <f>IF(INDEX(Historical!$D$7:$D$1442,MATCH(B516,Historical!$B$7:$B$1449,0))=0,"n/a",(INDEX(Historical!$C$7:$C$1442,MATCH(B516,Historical!$B$7:$B$1449,0))/INDEX(Historical!$D$7:$D$1442,MATCH(B516,Historical!$B$7:$B$1449,0))-1)*100)</f>
        <v>8.6956521739130377</v>
      </c>
      <c r="T516" s="795">
        <f>IF(INDEX(Historical!$F$7:$F$1442,MATCH(B516,Historical!$B$7:$B$1449,0))=0,"n/a",((INDEX(Historical!$C$7:$C$1442,MATCH(B516,Historical!$B$7:$B$1449,0))/INDEX(Historical!$F$7:$F$1442,MATCH(B516,Historical!$B$7:$B$1449,0)))^(1/3)-1)*100)</f>
        <v>9.5793708422175161</v>
      </c>
      <c r="U516" s="795">
        <f>IF(INDEX(Historical!$H$7:$H$1442,MATCH(B516,Historical!$B$7:$B$1449,0))=0,"n/a",((INDEX(Historical!$C$7:$C$1442,MATCH(B516,Historical!$B$7:$B$1449,0))/INDEX(Historical!$H$7:$H$1442,MATCH(B516,Historical!$B$7:$B$1449,0)))^(1/5)-1)*100)</f>
        <v>14.869835499703509</v>
      </c>
      <c r="V516" s="795" t="str">
        <f>IF(INDEX(Historical!$O$7:$O$1442,MATCH(B516,Historical!$B$7:$B$1449,0))=0,"n/a",((INDEX(Historical!$C$7:$C$1442,MATCH(B516,Historical!$B$7:$B$1449,0))/INDEX(Historical!$O$7:$O$1442,MATCH(B516,Historical!$B$7:$B$1449,0)))^(1/10)-1)*100)</f>
        <v>n/a</v>
      </c>
      <c r="W516" s="796" t="str">
        <f>IF(OR(U516&lt;=0,U516="n/a",V516&lt;=0,V516="n/a"),"n/a",U516/V516)</f>
        <v>n/a</v>
      </c>
      <c r="X516" s="797">
        <f>IF(OR(AJ516&lt;=0,AJ516="n/a",U516&lt;=0,U516="n/a"),"n/a",U516/AJ516)</f>
        <v>2.124262214243358</v>
      </c>
      <c r="Y516" s="749"/>
      <c r="Z516" s="738">
        <f>IF(OR(AC516&lt;0.01,AC516="n/a"),"n/a",M516/AC516*100)</f>
        <v>28.498727735368956</v>
      </c>
      <c r="AA516" s="999">
        <f>IF(OR(AC516&lt;0.01,AC516="n/a"),"n/a",I516/AC516)</f>
        <v>31.590330788804071</v>
      </c>
      <c r="AB516" s="1000">
        <v>12</v>
      </c>
      <c r="AC516" s="978">
        <v>3.93</v>
      </c>
      <c r="AD516" s="978">
        <v>1.97</v>
      </c>
      <c r="AE516" s="978">
        <v>5.3</v>
      </c>
      <c r="AF516" s="978">
        <v>5.7</v>
      </c>
      <c r="AG516" s="978">
        <v>20.7</v>
      </c>
      <c r="AH516" s="978">
        <v>-21</v>
      </c>
      <c r="AI516" s="978" t="s">
        <v>137</v>
      </c>
      <c r="AJ516" s="978">
        <v>7.0000000000000009</v>
      </c>
      <c r="AK516" s="978">
        <v>16</v>
      </c>
      <c r="AL516" s="991">
        <v>5300</v>
      </c>
      <c r="AM516" s="985">
        <v>53.1</v>
      </c>
      <c r="AN516" s="978">
        <v>0.1</v>
      </c>
      <c r="AO516" s="838">
        <f>IF(U516="n/a","n/a",IF(AA516&lt;0,"n/a",IF(AA516="n/a","n/a",J516+U516-AA516)))</f>
        <v>-15.818360774400603</v>
      </c>
      <c r="AP516" s="839">
        <f>IF(U516="n/a","n/a",J516+U516)</f>
        <v>15.771970014403468</v>
      </c>
      <c r="AQ516" s="1001">
        <f>IF(OR(AC516&lt;0.01,AF516="n/a"),"n/a",(I516/SQRT(22.5*AC516*(I516/AF516))-1)*100)</f>
        <v>182.89368674168688</v>
      </c>
      <c r="AR516" s="738">
        <f>INDEX(Historical!$C$7:$C$1442,MATCH(B516,Historical!$B$7:$B$1449,0))*IF(AH516="n/a",1.03,IF(AH516&lt;0,1.01,IF(AH516&gt;10,1.1,(1+AH516/100))))</f>
        <v>1.01</v>
      </c>
      <c r="AS516" s="999">
        <f>IF($AI516="n/a",1.03*AR516,IF($AI516&lt;0,1.01*AR516,IF($AI516&gt;10,1.1*AR516,(1+$AI516/100)*AR516)))</f>
        <v>1.0403</v>
      </c>
      <c r="AT516" s="999">
        <f>IF($AK516="n/a",1.03*AS516,IF($AK516&lt;0,1.01*AS516,IF($AK516&gt;10,1.1*AS516,(1+$AK516/100)*AS516)))</f>
        <v>1.1443300000000001</v>
      </c>
      <c r="AU516" s="999">
        <f>IF($AK516="n/a",1.03*AT516,IF($AK516&lt;0,1.01*AT516,IF($AK516&gt;10,1.1*AT516,(1+$AK516/100)*AT516)))</f>
        <v>1.2587630000000001</v>
      </c>
      <c r="AV516" s="999">
        <f>IF($AK516="n/a",1.03*AU516,IF($AK516&lt;0,1.01*AU516,IF($AK516&gt;10,1.1*AU516,(1+$AK516/100)*AU516)))</f>
        <v>1.3846393000000001</v>
      </c>
      <c r="AW516" s="738">
        <f>SUM(AR516:AV516)</f>
        <v>5.8380323000000001</v>
      </c>
      <c r="AX516" s="846">
        <f>AW516/I516*100</f>
        <v>4.7024021747885625</v>
      </c>
      <c r="AY516" s="1080">
        <v>0.82</v>
      </c>
      <c r="AZ516" s="985">
        <v>37.940000000000005</v>
      </c>
      <c r="BA516" s="985">
        <v>-13.99</v>
      </c>
      <c r="BB516" s="985">
        <v>9.2200000000000006</v>
      </c>
      <c r="BC516" s="985">
        <v>1.4000000000000001</v>
      </c>
      <c r="BE516" s="700">
        <v>2011</v>
      </c>
      <c r="BF516" s="1013">
        <f>IF(BE516&gt;2008,0,IF(BE516&gt;2001,1,IF(BE516&gt;1990,2,IF(BE516&gt;1980,3,IF(BE516&gt;1973,4,IF(BE516&gt;1970,5,IF(BE516&gt;1960,6,IF(BE516&gt;1958,7,IF(BE516&gt;1953,8,9)))))))))</f>
        <v>0</v>
      </c>
      <c r="BG516" s="995">
        <v>12.6</v>
      </c>
    </row>
    <row r="517" spans="1:59" ht="11.25" customHeight="1" x14ac:dyDescent="0.2">
      <c r="A517" s="984" t="s">
        <v>1476</v>
      </c>
      <c r="B517" s="988" t="s">
        <v>1477</v>
      </c>
      <c r="C517" s="1070" t="s">
        <v>108</v>
      </c>
      <c r="D517" s="1070" t="s">
        <v>4401</v>
      </c>
      <c r="E517" s="828">
        <v>5</v>
      </c>
      <c r="F517" s="1148">
        <v>782</v>
      </c>
      <c r="G517" s="1118" t="s">
        <v>37</v>
      </c>
      <c r="H517" s="1118" t="s">
        <v>37</v>
      </c>
      <c r="I517" s="987">
        <v>23.15</v>
      </c>
      <c r="J517" s="738">
        <f>(M517/I517)*100</f>
        <v>2.5917926565874732</v>
      </c>
      <c r="K517" s="990">
        <v>0.15</v>
      </c>
      <c r="L517" s="1000">
        <v>4</v>
      </c>
      <c r="M517" s="729">
        <f>K517*L517</f>
        <v>0.6</v>
      </c>
      <c r="N517" s="983" t="s">
        <v>467</v>
      </c>
      <c r="O517" s="831">
        <v>0.13</v>
      </c>
      <c r="P517" s="979">
        <v>43089</v>
      </c>
      <c r="Q517" s="979">
        <v>43112</v>
      </c>
      <c r="R517" s="729">
        <f>(K517-O517)/O517*100</f>
        <v>15.384615384615378</v>
      </c>
      <c r="S517" s="795">
        <f>IF(INDEX(Historical!$D$7:$D$1442,MATCH(B517,Historical!$B$7:$B$1449,0))=0,"n/a",(INDEX(Historical!$C$7:$C$1442,MATCH(B517,Historical!$B$7:$B$1449,0))/INDEX(Historical!$D$7:$D$1442,MATCH(B517,Historical!$B$7:$B$1449,0))-1)*100)</f>
        <v>15.384615384615374</v>
      </c>
      <c r="T517" s="795">
        <f>IF(INDEX(Historical!$F$7:$F$1442,MATCH(B517,Historical!$B$7:$B$1449,0))=0,"n/a",((INDEX(Historical!$C$7:$C$1442,MATCH(B517,Historical!$B$7:$B$1449,0))/INDEX(Historical!$F$7:$F$1442,MATCH(B517,Historical!$B$7:$B$1449,0)))^(1/3)-1)*100)</f>
        <v>10.891823393038823</v>
      </c>
      <c r="U517" s="795">
        <f>IF(INDEX(Historical!$H$7:$H$1442,MATCH(B517,Historical!$B$7:$B$1449,0))=0,"n/a",((INDEX(Historical!$C$7:$C$1442,MATCH(B517,Historical!$B$7:$B$1449,0))/INDEX(Historical!$H$7:$H$1442,MATCH(B517,Historical!$B$7:$B$1449,0)))^(1/5)-1)*100)</f>
        <v>24.573093961551741</v>
      </c>
      <c r="V517" s="795">
        <f>IF(INDEX(Historical!$O$7:$O$1442,MATCH(B517,Historical!$B$7:$B$1449,0))=0,"n/a",((INDEX(Historical!$C$7:$C$1442,MATCH(B517,Historical!$B$7:$B$1449,0))/INDEX(Historical!$O$7:$O$1442,MATCH(B517,Historical!$B$7:$B$1449,0)))^(1/10)-1)*100)</f>
        <v>-2.8358342136926562</v>
      </c>
      <c r="W517" s="796" t="str">
        <f>IF(OR(U517&lt;=0,U517="n/a",V517&lt;=0,V517="n/a"),"n/a",U517/V517)</f>
        <v>n/a</v>
      </c>
      <c r="X517" s="797">
        <f>IF(OR(AJ517&lt;=0,AJ517="n/a",U517&lt;=0,U517="n/a"),"n/a",U517/AJ517)</f>
        <v>2.7610217934327799</v>
      </c>
      <c r="Y517" s="767"/>
      <c r="Z517" s="738">
        <f>IF(OR(AC517&lt;0.01,AC517="n/a"),"n/a",M517/AC517*100)</f>
        <v>46.511627906976742</v>
      </c>
      <c r="AA517" s="999">
        <f>IF(OR(AC517&lt;0.01,AC517="n/a"),"n/a",I517/AC517)</f>
        <v>17.945736434108525</v>
      </c>
      <c r="AB517" s="1000">
        <v>12</v>
      </c>
      <c r="AC517" s="978">
        <v>1.29</v>
      </c>
      <c r="AD517" s="978" t="s">
        <v>137</v>
      </c>
      <c r="AE517" s="978">
        <v>3.38</v>
      </c>
      <c r="AF517" s="978">
        <v>0.82</v>
      </c>
      <c r="AG517" s="978">
        <v>4.5</v>
      </c>
      <c r="AH517" s="978">
        <v>5.6000000000000005</v>
      </c>
      <c r="AI517" s="978" t="s">
        <v>137</v>
      </c>
      <c r="AJ517" s="978">
        <v>8.9</v>
      </c>
      <c r="AK517" s="978" t="s">
        <v>137</v>
      </c>
      <c r="AL517" s="991">
        <v>194.46</v>
      </c>
      <c r="AM517" s="985">
        <v>4.2</v>
      </c>
      <c r="AN517" s="978">
        <v>0.21</v>
      </c>
      <c r="AO517" s="838">
        <f>IF(U517="n/a","n/a",IF(AA517&lt;0,"n/a",IF(AA517="n/a","n/a",J517+U517-AA517)))</f>
        <v>9.2191501840306884</v>
      </c>
      <c r="AP517" s="839">
        <f>IF(U517="n/a","n/a",J517+U517)</f>
        <v>27.164886618139214</v>
      </c>
      <c r="AQ517" s="1001">
        <f>IF(OR(AC517&lt;0.01,AF517="n/a"),"n/a",(I517/SQRT(22.5*AC517*(I517/AF517))-1)*100)</f>
        <v>-19.128348941825692</v>
      </c>
      <c r="AR517" s="738">
        <f>INDEX(Historical!$C$7:$C$1442,MATCH(B517,Historical!$B$7:$B$1449,0))*IF(AH517="n/a",1.03,IF(AH517&lt;0,1.01,IF(AH517&gt;10,1.1,(1+AH517/100))))</f>
        <v>0.63360000000000005</v>
      </c>
      <c r="AS517" s="999">
        <f>IF($AI517="n/a",1.03*AR517,IF($AI517&lt;0,1.01*AR517,IF($AI517&gt;10,1.1*AR517,(1+$AI517/100)*AR517)))</f>
        <v>0.65260800000000008</v>
      </c>
      <c r="AT517" s="999">
        <f>IF($AK517="n/a",1.03*AS517,IF($AK517&lt;0,1.01*AS517,IF($AK517&gt;10,1.1*AS517,(1+$AK517/100)*AS517)))</f>
        <v>0.67218624000000005</v>
      </c>
      <c r="AU517" s="999">
        <f>IF($AK517="n/a",1.03*AT517,IF($AK517&lt;0,1.01*AT517,IF($AK517&gt;10,1.1*AT517,(1+$AK517/100)*AT517)))</f>
        <v>0.6923518272000001</v>
      </c>
      <c r="AV517" s="999">
        <f>IF($AK517="n/a",1.03*AU517,IF($AK517&lt;0,1.01*AU517,IF($AK517&gt;10,1.1*AU517,(1+$AK517/100)*AU517)))</f>
        <v>0.71312238201600009</v>
      </c>
      <c r="AW517" s="738">
        <f>SUM(AR517:AV517)</f>
        <v>3.3638684492160005</v>
      </c>
      <c r="AX517" s="846">
        <f>AW517/I517*100</f>
        <v>14.530749240673869</v>
      </c>
      <c r="AY517" s="1080">
        <v>0.61</v>
      </c>
      <c r="AZ517" s="985">
        <v>6.7299999999999995</v>
      </c>
      <c r="BA517" s="985">
        <v>-37.01</v>
      </c>
      <c r="BB517" s="985">
        <v>-5.19</v>
      </c>
      <c r="BC517" s="985">
        <v>-22.93</v>
      </c>
      <c r="BE517" s="700">
        <v>2014</v>
      </c>
      <c r="BF517" s="1013">
        <f>IF(BE517&gt;2008,0,IF(BE517&gt;2001,1,IF(BE517&gt;1990,2,IF(BE517&gt;1980,3,IF(BE517&gt;1973,4,IF(BE517&gt;1970,5,IF(BE517&gt;1960,6,IF(BE517&gt;1958,7,IF(BE517&gt;1953,8,9)))))))))</f>
        <v>0</v>
      </c>
      <c r="BG517" s="995">
        <v>0.4</v>
      </c>
    </row>
    <row r="518" spans="1:59" ht="11.25" customHeight="1" x14ac:dyDescent="0.2">
      <c r="A518" s="984" t="s">
        <v>1454</v>
      </c>
      <c r="B518" s="988" t="s">
        <v>1455</v>
      </c>
      <c r="C518" s="1070" t="s">
        <v>179</v>
      </c>
      <c r="D518" s="1070" t="s">
        <v>4399</v>
      </c>
      <c r="E518" s="828">
        <v>9</v>
      </c>
      <c r="F518" s="1148">
        <v>439</v>
      </c>
      <c r="G518" s="1120" t="s">
        <v>37</v>
      </c>
      <c r="H518" s="1120" t="s">
        <v>37</v>
      </c>
      <c r="I518" s="987">
        <v>66.260000000000005</v>
      </c>
      <c r="J518" s="738">
        <f>(M518/I518)*100</f>
        <v>3.1995170540295805</v>
      </c>
      <c r="K518" s="990">
        <v>0.53</v>
      </c>
      <c r="L518" s="1000">
        <v>4</v>
      </c>
      <c r="M518" s="729">
        <f>K518*L518</f>
        <v>2.12</v>
      </c>
      <c r="N518" s="983" t="s">
        <v>111</v>
      </c>
      <c r="O518" s="831">
        <v>0.46</v>
      </c>
      <c r="P518" s="973">
        <v>43515</v>
      </c>
      <c r="Q518" s="973">
        <v>43535</v>
      </c>
      <c r="R518" s="729">
        <f>(K518-O518)/O518*100</f>
        <v>15.217391304347828</v>
      </c>
      <c r="S518" s="795">
        <f>IF(INDEX(Historical!$D$7:$D$1442,MATCH(B518,Historical!$B$7:$B$1449,0))=0,"n/a",(INDEX(Historical!$C$7:$C$1442,MATCH(B518,Historical!$B$7:$B$1449,0))/INDEX(Historical!$D$7:$D$1442,MATCH(B518,Historical!$B$7:$B$1449,0))-1)*100)</f>
        <v>21.052631578947366</v>
      </c>
      <c r="T518" s="795">
        <f>IF(INDEX(Historical!$F$7:$F$1442,MATCH(B518,Historical!$B$7:$B$1449,0))=0,"n/a",((INDEX(Historical!$C$7:$C$1442,MATCH(B518,Historical!$B$7:$B$1449,0))/INDEX(Historical!$F$7:$F$1442,MATCH(B518,Historical!$B$7:$B$1449,0)))^(1/3)-1)*100)</f>
        <v>17.301704780226679</v>
      </c>
      <c r="U518" s="795">
        <f>IF(INDEX(Historical!$H$7:$H$1442,MATCH(B518,Historical!$B$7:$B$1449,0))=0,"n/a",((INDEX(Historical!$C$7:$C$1442,MATCH(B518,Historical!$B$7:$B$1449,0))/INDEX(Historical!$H$7:$H$1442,MATCH(B518,Historical!$B$7:$B$1449,0)))^(1/5)-1)*100)</f>
        <v>19.032462870372502</v>
      </c>
      <c r="V518" s="795" t="str">
        <f>IF(INDEX(Historical!$O$7:$O$1442,MATCH(B518,Historical!$B$7:$B$1449,0))=0,"n/a",((INDEX(Historical!$C$7:$C$1442,MATCH(B518,Historical!$B$7:$B$1449,0))/INDEX(Historical!$O$7:$O$1442,MATCH(B518,Historical!$B$7:$B$1449,0)))^(1/10)-1)*100)</f>
        <v>n/a</v>
      </c>
      <c r="W518" s="796" t="str">
        <f>IF(OR(U518&lt;=0,U518="n/a",V518&lt;=0,V518="n/a"),"n/a",U518/V518)</f>
        <v>n/a</v>
      </c>
      <c r="X518" s="797" t="str">
        <f>IF(OR(AJ518&lt;=0,AJ518="n/a",U518&lt;=0,U518="n/a"),"n/a",U518/AJ518)</f>
        <v>n/a</v>
      </c>
      <c r="Y518" s="989"/>
      <c r="Z518" s="738">
        <f>IF(OR(AC518&lt;0.01,AC518="n/a"),"n/a",M518/AC518*100)</f>
        <v>42.315369261477045</v>
      </c>
      <c r="AA518" s="999">
        <f>IF(OR(AC518&lt;0.01,AC518="n/a"),"n/a",I518/AC518)</f>
        <v>13.225548902195611</v>
      </c>
      <c r="AB518" s="1000">
        <v>12</v>
      </c>
      <c r="AC518" s="978">
        <v>5.01</v>
      </c>
      <c r="AD518" s="978">
        <v>0.38</v>
      </c>
      <c r="AE518" s="978">
        <v>0.53</v>
      </c>
      <c r="AF518" s="978">
        <v>1.97</v>
      </c>
      <c r="AG518" s="978">
        <v>26</v>
      </c>
      <c r="AH518" s="978">
        <v>70.3</v>
      </c>
      <c r="AI518" s="978">
        <v>10.24</v>
      </c>
      <c r="AJ518" s="978">
        <v>-5.3</v>
      </c>
      <c r="AK518" s="978">
        <v>35.22</v>
      </c>
      <c r="AL518" s="991">
        <v>45080</v>
      </c>
      <c r="AM518" s="985">
        <v>0.4</v>
      </c>
      <c r="AN518" s="978">
        <v>1.22</v>
      </c>
      <c r="AO518" s="838">
        <f>IF(U518="n/a","n/a",IF(AA518&lt;0,"n/a",IF(AA518="n/a","n/a",J518+U518-AA518)))</f>
        <v>9.0064310222064723</v>
      </c>
      <c r="AP518" s="839">
        <f>IF(U518="n/a","n/a",J518+U518)</f>
        <v>22.231979924402083</v>
      </c>
      <c r="AQ518" s="1001">
        <f>IF(OR(AC518&lt;0.01,AF518="n/a"),"n/a",(I518/SQRT(22.5*AC518*(I518/AF518))-1)*100)</f>
        <v>7.6090275794231221</v>
      </c>
      <c r="AR518" s="738">
        <f>INDEX(Historical!$C$7:$C$1442,MATCH(B518,Historical!$B$7:$B$1449,0))*IF(AH518="n/a",1.03,IF(AH518&lt;0,1.01,IF(AH518&gt;10,1.1,(1+AH518/100))))</f>
        <v>2.0240000000000005</v>
      </c>
      <c r="AS518" s="999">
        <f>IF($AI518="n/a",1.03*AR518,IF($AI518&lt;0,1.01*AR518,IF($AI518&gt;10,1.1*AR518,(1+$AI518/100)*AR518)))</f>
        <v>2.2264000000000008</v>
      </c>
      <c r="AT518" s="999">
        <f>IF($AK518="n/a",1.03*AS518,IF($AK518&lt;0,1.01*AS518,IF($AK518&gt;10,1.1*AS518,(1+$AK518/100)*AS518)))</f>
        <v>2.449040000000001</v>
      </c>
      <c r="AU518" s="999">
        <f>IF($AK518="n/a",1.03*AT518,IF($AK518&lt;0,1.01*AT518,IF($AK518&gt;10,1.1*AT518,(1+$AK518/100)*AT518)))</f>
        <v>2.6939440000000014</v>
      </c>
      <c r="AV518" s="999">
        <f>IF($AK518="n/a",1.03*AU518,IF($AK518&lt;0,1.01*AU518,IF($AK518&gt;10,1.1*AU518,(1+$AK518/100)*AU518)))</f>
        <v>2.9633384000000018</v>
      </c>
      <c r="AW518" s="738">
        <f>SUM(AR518:AV518)</f>
        <v>12.356722400000004</v>
      </c>
      <c r="AX518" s="846">
        <f>AW518/I518*100</f>
        <v>18.648841533353462</v>
      </c>
      <c r="AY518" s="1080">
        <v>1.34</v>
      </c>
      <c r="AZ518" s="985">
        <v>22.05</v>
      </c>
      <c r="BA518" s="985">
        <v>-25.09</v>
      </c>
      <c r="BB518" s="985">
        <v>6.2799999999999994</v>
      </c>
      <c r="BC518" s="985">
        <v>-9.92</v>
      </c>
      <c r="BE518" s="700">
        <v>2011</v>
      </c>
      <c r="BF518" s="1013">
        <f>IF(BE518&gt;2008,0,IF(BE518&gt;2001,1,IF(BE518&gt;1990,2,IF(BE518&gt;1980,3,IF(BE518&gt;1973,4,IF(BE518&gt;1970,5,IF(BE518&gt;1960,6,IF(BE518&gt;1958,7,IF(BE518&gt;1953,8,9)))))))))</f>
        <v>0</v>
      </c>
      <c r="BG518" s="995">
        <v>7.5</v>
      </c>
    </row>
    <row r="519" spans="1:59" ht="11.25" customHeight="1" x14ac:dyDescent="0.2">
      <c r="A519" s="984" t="s">
        <v>1494</v>
      </c>
      <c r="B519" s="988" t="s">
        <v>1495</v>
      </c>
      <c r="C519" s="1070" t="s">
        <v>179</v>
      </c>
      <c r="D519" s="1070" t="s">
        <v>4399</v>
      </c>
      <c r="E519" s="828">
        <v>7</v>
      </c>
      <c r="F519" s="1148">
        <v>657</v>
      </c>
      <c r="G519" s="1089" t="s">
        <v>106</v>
      </c>
      <c r="H519" s="1089" t="s">
        <v>106</v>
      </c>
      <c r="I519" s="987">
        <v>35.119999999999997</v>
      </c>
      <c r="J519" s="738">
        <f>(M519/I519)*100</f>
        <v>7.3747152619589968</v>
      </c>
      <c r="K519" s="990">
        <v>0.64749999999999996</v>
      </c>
      <c r="L519" s="1000">
        <v>4</v>
      </c>
      <c r="M519" s="729">
        <f>K519*L519</f>
        <v>2.59</v>
      </c>
      <c r="N519" s="983" t="s">
        <v>107</v>
      </c>
      <c r="O519" s="831">
        <v>0.63749999999999996</v>
      </c>
      <c r="P519" s="973">
        <v>43500</v>
      </c>
      <c r="Q519" s="973">
        <v>43510</v>
      </c>
      <c r="R519" s="729">
        <f>(K519-O519)/O519*100</f>
        <v>1.5686274509803935</v>
      </c>
      <c r="S519" s="795">
        <f>IF(INDEX(Historical!$D$7:$D$1442,MATCH(B519,Historical!$B$7:$B$1449,0))=0,"n/a",(INDEX(Historical!$C$7:$C$1442,MATCH(B519,Historical!$B$7:$B$1449,0))/INDEX(Historical!$D$7:$D$1442,MATCH(B519,Historical!$B$7:$B$1449,0))-1)*100)</f>
        <v>12.669683257918575</v>
      </c>
      <c r="T519" s="795">
        <f>IF(INDEX(Historical!$F$7:$F$1442,MATCH(B519,Historical!$B$7:$B$1449,0))=0,"n/a",((INDEX(Historical!$C$7:$C$1442,MATCH(B519,Historical!$B$7:$B$1449,0))/INDEX(Historical!$F$7:$F$1442,MATCH(B519,Historical!$B$7:$B$1449,0)))^(1/3)-1)*100)</f>
        <v>13.510858634417634</v>
      </c>
      <c r="U519" s="795">
        <f>IF(INDEX(Historical!$H$7:$H$1442,MATCH(B519,Historical!$B$7:$B$1449,0))=0,"n/a",((INDEX(Historical!$C$7:$C$1442,MATCH(B519,Historical!$B$7:$B$1449,0))/INDEX(Historical!$H$7:$H$1442,MATCH(B519,Historical!$B$7:$B$1449,0)))^(1/5)-1)*100)</f>
        <v>19.264817218650322</v>
      </c>
      <c r="V519" s="795" t="str">
        <f>IF(INDEX(Historical!$O$7:$O$1442,MATCH(B519,Historical!$B$7:$B$1449,0))=0,"n/a",((INDEX(Historical!$C$7:$C$1442,MATCH(B519,Historical!$B$7:$B$1449,0))/INDEX(Historical!$O$7:$O$1442,MATCH(B519,Historical!$B$7:$B$1449,0)))^(1/10)-1)*100)</f>
        <v>n/a</v>
      </c>
      <c r="W519" s="796" t="str">
        <f>IF(OR(U519&lt;=0,U519="n/a",V519&lt;=0,V519="n/a"),"n/a",U519/V519)</f>
        <v>n/a</v>
      </c>
      <c r="X519" s="797">
        <f>IF(OR(AJ519&lt;=0,AJ519="n/a",U519&lt;=0,U519="n/a"),"n/a",U519/AJ519)</f>
        <v>0.53365144650000884</v>
      </c>
      <c r="Y519" s="989"/>
      <c r="Z519" s="738">
        <f>IF(OR(AC519&lt;0.01,AC519="n/a"),"n/a",M519/AC519*100)</f>
        <v>123.92344497607655</v>
      </c>
      <c r="AA519" s="999">
        <f>IF(OR(AC519&lt;0.01,AC519="n/a"),"n/a",I519/AC519)</f>
        <v>16.803827751196174</v>
      </c>
      <c r="AB519" s="1000">
        <v>12</v>
      </c>
      <c r="AC519" s="978">
        <v>2.09</v>
      </c>
      <c r="AD519" s="978">
        <v>0.46</v>
      </c>
      <c r="AE519" s="978">
        <v>4.74</v>
      </c>
      <c r="AF519" s="978">
        <v>4.0999999999999996</v>
      </c>
      <c r="AG519" s="978">
        <v>18.8</v>
      </c>
      <c r="AH519" s="978">
        <v>132.1</v>
      </c>
      <c r="AI519" s="978">
        <v>6.54</v>
      </c>
      <c r="AJ519" s="978">
        <v>36.1</v>
      </c>
      <c r="AK519" s="978">
        <v>36.46</v>
      </c>
      <c r="AL519" s="991">
        <v>27470</v>
      </c>
      <c r="AM519" s="985">
        <v>0.1</v>
      </c>
      <c r="AN519" s="978">
        <v>2.04</v>
      </c>
      <c r="AO519" s="838">
        <f>IF(U519="n/a","n/a",IF(AA519&lt;0,"n/a",IF(AA519="n/a","n/a",J519+U519-AA519)))</f>
        <v>9.8357047294131448</v>
      </c>
      <c r="AP519" s="839">
        <f>IF(U519="n/a","n/a",J519+U519)</f>
        <v>26.639532480609319</v>
      </c>
      <c r="AQ519" s="1001">
        <f>IF(OR(AC519&lt;0.01,AF519="n/a"),"n/a",(I519/SQRT(22.5*AC519*(I519/AF519))-1)*100)</f>
        <v>74.986594762639271</v>
      </c>
      <c r="AR519" s="738">
        <f>INDEX(Historical!$C$7:$C$1442,MATCH(B519,Historical!$B$7:$B$1449,0))*IF(AH519="n/a",1.03,IF(AH519&lt;0,1.01,IF(AH519&gt;10,1.1,(1+AH519/100))))</f>
        <v>2.7390000000000003</v>
      </c>
      <c r="AS519" s="999">
        <f>IF($AI519="n/a",1.03*AR519,IF($AI519&lt;0,1.01*AR519,IF($AI519&gt;10,1.1*AR519,(1+$AI519/100)*AR519)))</f>
        <v>2.9181306</v>
      </c>
      <c r="AT519" s="999">
        <f>IF($AK519="n/a",1.03*AS519,IF($AK519&lt;0,1.01*AS519,IF($AK519&gt;10,1.1*AS519,(1+$AK519/100)*AS519)))</f>
        <v>3.2099436600000004</v>
      </c>
      <c r="AU519" s="999">
        <f>IF($AK519="n/a",1.03*AT519,IF($AK519&lt;0,1.01*AT519,IF($AK519&gt;10,1.1*AT519,(1+$AK519/100)*AT519)))</f>
        <v>3.5309380260000007</v>
      </c>
      <c r="AV519" s="999">
        <f>IF($AK519="n/a",1.03*AU519,IF($AK519&lt;0,1.01*AU519,IF($AK519&gt;10,1.1*AU519,(1+$AK519/100)*AU519)))</f>
        <v>3.8840318286000013</v>
      </c>
      <c r="AW519" s="738">
        <f>SUM(AR519:AV519)</f>
        <v>16.282044114600005</v>
      </c>
      <c r="AX519" s="846">
        <f>AW519/I519*100</f>
        <v>46.361173447038738</v>
      </c>
      <c r="AY519" s="1080">
        <v>1.27</v>
      </c>
      <c r="AZ519" s="985">
        <v>24.01</v>
      </c>
      <c r="BA519" s="985">
        <v>-9.9699999999999989</v>
      </c>
      <c r="BB519" s="985">
        <v>6.99</v>
      </c>
      <c r="BC519" s="985">
        <v>1.43</v>
      </c>
      <c r="BE519" s="700">
        <v>2013</v>
      </c>
      <c r="BF519" s="1013">
        <f>IF(BE519&gt;2008,0,IF(BE519&gt;2001,1,IF(BE519&gt;1990,2,IF(BE519&gt;1980,3,IF(BE519&gt;1973,4,IF(BE519&gt;1970,5,IF(BE519&gt;1960,6,IF(BE519&gt;1958,7,IF(BE519&gt;1953,8,9)))))))))</f>
        <v>0</v>
      </c>
      <c r="BG519" s="995">
        <v>6.9</v>
      </c>
    </row>
    <row r="520" spans="1:59" ht="11.25" customHeight="1" x14ac:dyDescent="0.2">
      <c r="A520" s="984" t="s">
        <v>3888</v>
      </c>
      <c r="B520" s="988" t="s">
        <v>3889</v>
      </c>
      <c r="C520" s="1070" t="s">
        <v>4381</v>
      </c>
      <c r="D520" s="1070" t="s">
        <v>4382</v>
      </c>
      <c r="E520" s="828">
        <v>5</v>
      </c>
      <c r="F520" s="1148">
        <v>803</v>
      </c>
      <c r="G520" s="1073" t="s">
        <v>106</v>
      </c>
      <c r="H520" s="1073" t="s">
        <v>106</v>
      </c>
      <c r="I520" s="987">
        <v>18.2</v>
      </c>
      <c r="J520" s="738">
        <f>(M520/I520)*100</f>
        <v>5.4945054945054945</v>
      </c>
      <c r="K520" s="990">
        <v>0.25</v>
      </c>
      <c r="L520" s="1000">
        <v>4</v>
      </c>
      <c r="M520" s="729">
        <f>K520*L520</f>
        <v>1</v>
      </c>
      <c r="N520" s="983" t="s">
        <v>467</v>
      </c>
      <c r="O520" s="831">
        <v>0.24</v>
      </c>
      <c r="P520" s="694">
        <v>43173</v>
      </c>
      <c r="Q520" s="694">
        <v>43202</v>
      </c>
      <c r="R520" s="729">
        <f>(K520-O520)/O520*100</f>
        <v>4.1666666666666705</v>
      </c>
      <c r="S520" s="795">
        <f>IF(INDEX(Historical!$D$7:$D$1442,MATCH(B520,Historical!$B$7:$B$1449,0))=0,"n/a",(INDEX(Historical!$C$7:$C$1442,MATCH(B520,Historical!$B$7:$B$1449,0))/INDEX(Historical!$D$7:$D$1442,MATCH(B520,Historical!$B$7:$B$1449,0))-1)*100)</f>
        <v>4.2105263157894868</v>
      </c>
      <c r="T520" s="795">
        <f>IF(INDEX(Historical!$F$7:$F$1442,MATCH(B520,Historical!$B$7:$B$1449,0))=0,"n/a",((INDEX(Historical!$C$7:$C$1442,MATCH(B520,Historical!$B$7:$B$1449,0))/INDEX(Historical!$F$7:$F$1442,MATCH(B520,Historical!$B$7:$B$1449,0)))^(1/3)-1)*100)</f>
        <v>4.4011575622509014</v>
      </c>
      <c r="U520" s="795">
        <f>IF(INDEX(Historical!$H$7:$H$1442,MATCH(B520,Historical!$B$7:$B$1449,0))=0,"n/a",((INDEX(Historical!$C$7:$C$1442,MATCH(B520,Historical!$B$7:$B$1449,0))/INDEX(Historical!$H$7:$H$1442,MATCH(B520,Historical!$B$7:$B$1449,0)))^(1/5)-1)*100)</f>
        <v>4.353985782494485</v>
      </c>
      <c r="V520" s="795">
        <f>IF(INDEX(Historical!$O$7:$O$1442,MATCH(B520,Historical!$B$7:$B$1449,0))=0,"n/a",((INDEX(Historical!$C$7:$C$1442,MATCH(B520,Historical!$B$7:$B$1449,0))/INDEX(Historical!$O$7:$O$1442,MATCH(B520,Historical!$B$7:$B$1449,0)))^(1/10)-1)*100)</f>
        <v>-0.86633923554794157</v>
      </c>
      <c r="W520" s="796" t="str">
        <f>IF(OR(U520&lt;=0,U520="n/a",V520&lt;=0,V520="n/a"),"n/a",U520/V520)</f>
        <v>n/a</v>
      </c>
      <c r="X520" s="797">
        <f>IF(OR(AJ520&lt;=0,AJ520="n/a",U520&lt;=0,U520="n/a"),"n/a",U520/AJ520)</f>
        <v>0.50045813591890631</v>
      </c>
      <c r="Y520" s="989"/>
      <c r="Z520" s="738">
        <f>IF(OR(AC520&lt;0.01,AC520="n/a"),"n/a",M520/AC520*100)</f>
        <v>36.363636363636367</v>
      </c>
      <c r="AA520" s="999">
        <f>IF(OR(AC520&lt;0.01,AC520="n/a"),"n/a",I520/AC520)</f>
        <v>6.6181818181818182</v>
      </c>
      <c r="AB520" s="1000">
        <v>12</v>
      </c>
      <c r="AC520" s="978">
        <v>2.75</v>
      </c>
      <c r="AD520" s="978">
        <v>1.06</v>
      </c>
      <c r="AE520" s="978">
        <v>8.16</v>
      </c>
      <c r="AF520" s="978">
        <v>1.49</v>
      </c>
      <c r="AG520" s="978">
        <v>25.3</v>
      </c>
      <c r="AH520" s="978">
        <v>-4.3</v>
      </c>
      <c r="AI520" s="978">
        <v>-62.83</v>
      </c>
      <c r="AJ520" s="978">
        <v>8.6999999999999993</v>
      </c>
      <c r="AK520" s="978">
        <v>6.21</v>
      </c>
      <c r="AL520" s="991">
        <v>6600</v>
      </c>
      <c r="AM520" s="985">
        <v>1.3</v>
      </c>
      <c r="AN520" s="978">
        <v>0.9</v>
      </c>
      <c r="AO520" s="838">
        <f>IF(U520="n/a","n/a",IF(AA520&lt;0,"n/a",IF(AA520="n/a","n/a",J520+U520-AA520)))</f>
        <v>3.2303094588181613</v>
      </c>
      <c r="AP520" s="839">
        <f>IF(U520="n/a","n/a",J520+U520)</f>
        <v>9.8484912769999795</v>
      </c>
      <c r="AQ520" s="1001">
        <f>IF(OR(AC520&lt;0.01,AF520="n/a"),"n/a",(I520/SQRT(22.5*AC520*(I520/AF520))-1)*100)</f>
        <v>-33.797982880375386</v>
      </c>
      <c r="AR520" s="738">
        <f>INDEX(Historical!$C$7:$C$1442,MATCH(B520,Historical!$B$7:$B$1449,0))*IF(AH520="n/a",1.03,IF(AH520&lt;0,1.01,IF(AH520&gt;10,1.1,(1+AH520/100))))</f>
        <v>0.99990000000000001</v>
      </c>
      <c r="AS520" s="999">
        <f>IF($AI520="n/a",1.03*AR520,IF($AI520&lt;0,1.01*AR520,IF($AI520&gt;10,1.1*AR520,(1+$AI520/100)*AR520)))</f>
        <v>1.0098990000000001</v>
      </c>
      <c r="AT520" s="999">
        <f>IF($AK520="n/a",1.03*AS520,IF($AK520&lt;0,1.01*AS520,IF($AK520&gt;10,1.1*AS520,(1+$AK520/100)*AS520)))</f>
        <v>1.0726137279000001</v>
      </c>
      <c r="AU520" s="999">
        <f>IF($AK520="n/a",1.03*AT520,IF($AK520&lt;0,1.01*AT520,IF($AK520&gt;10,1.1*AT520,(1+$AK520/100)*AT520)))</f>
        <v>1.13922304040259</v>
      </c>
      <c r="AV520" s="999">
        <f>IF($AK520="n/a",1.03*AU520,IF($AK520&lt;0,1.01*AU520,IF($AK520&gt;10,1.1*AU520,(1+$AK520/100)*AU520)))</f>
        <v>1.2099687912115908</v>
      </c>
      <c r="AW520" s="738">
        <f>SUM(AR520:AV520)</f>
        <v>5.4316045595141809</v>
      </c>
      <c r="AX520" s="846">
        <f>AW520/I520*100</f>
        <v>29.843981096231765</v>
      </c>
      <c r="AY520" s="1080">
        <v>0.71</v>
      </c>
      <c r="AZ520" s="985">
        <v>53.98</v>
      </c>
      <c r="BA520" s="985">
        <v>0.72</v>
      </c>
      <c r="BB520" s="985">
        <v>8.9700000000000006</v>
      </c>
      <c r="BC520" s="985">
        <v>22.439999999999998</v>
      </c>
      <c r="BE520" s="700">
        <v>2014</v>
      </c>
      <c r="BF520" s="1013">
        <f>IF(BE520&gt;2008,0,IF(BE520&gt;2001,1,IF(BE520&gt;1990,2,IF(BE520&gt;1980,3,IF(BE520&gt;1973,4,IF(BE520&gt;1970,5,IF(BE520&gt;1960,6,IF(BE520&gt;1958,7,IF(BE520&gt;1953,8,9)))))))))</f>
        <v>0</v>
      </c>
      <c r="BG520" s="995">
        <v>11.3</v>
      </c>
    </row>
    <row r="521" spans="1:59" ht="11.25" customHeight="1" x14ac:dyDescent="0.2">
      <c r="A521" s="984" t="s">
        <v>1470</v>
      </c>
      <c r="B521" s="988" t="s">
        <v>1471</v>
      </c>
      <c r="C521" s="1070" t="s">
        <v>154</v>
      </c>
      <c r="D521" s="1070" t="s">
        <v>4411</v>
      </c>
      <c r="E521" s="828">
        <v>8</v>
      </c>
      <c r="F521" s="1148">
        <v>558</v>
      </c>
      <c r="G521" s="1073" t="s">
        <v>115</v>
      </c>
      <c r="H521" s="1073" t="s">
        <v>115</v>
      </c>
      <c r="I521" s="987">
        <v>74.430000000000007</v>
      </c>
      <c r="J521" s="738">
        <f>(M521/I521)*100</f>
        <v>2.9557973935241169</v>
      </c>
      <c r="K521" s="990">
        <v>0.55000000000000004</v>
      </c>
      <c r="L521" s="1000">
        <v>4</v>
      </c>
      <c r="M521" s="729">
        <f>K521*L521</f>
        <v>2.2000000000000002</v>
      </c>
      <c r="N521" s="983" t="s">
        <v>601</v>
      </c>
      <c r="O521" s="831">
        <v>0.48</v>
      </c>
      <c r="P521" s="973">
        <v>43448</v>
      </c>
      <c r="Q521" s="973">
        <v>43473</v>
      </c>
      <c r="R521" s="729">
        <f>(K521-O521)/O521*100</f>
        <v>14.583333333333348</v>
      </c>
      <c r="S521" s="795">
        <f>IF(INDEX(Historical!$D$7:$D$1442,MATCH(B521,Historical!$B$7:$B$1449,0))=0,"n/a",(INDEX(Historical!$C$7:$C$1442,MATCH(B521,Historical!$B$7:$B$1449,0))/INDEX(Historical!$D$7:$D$1442,MATCH(B521,Historical!$B$7:$B$1449,0))-1)*100)</f>
        <v>2.1276595744680771</v>
      </c>
      <c r="T521" s="795">
        <f>IF(INDEX(Historical!$F$7:$F$1442,MATCH(B521,Historical!$B$7:$B$1449,0))=0,"n/a",((INDEX(Historical!$C$7:$C$1442,MATCH(B521,Historical!$B$7:$B$1449,0))/INDEX(Historical!$F$7:$F$1442,MATCH(B521,Historical!$B$7:$B$1449,0)))^(1/3)-1)*100)</f>
        <v>2.1745909858070789</v>
      </c>
      <c r="U521" s="795">
        <f>IF(INDEX(Historical!$H$7:$H$1442,MATCH(B521,Historical!$B$7:$B$1449,0))=0,"n/a",((INDEX(Historical!$C$7:$C$1442,MATCH(B521,Historical!$B$7:$B$1449,0))/INDEX(Historical!$H$7:$H$1442,MATCH(B521,Historical!$B$7:$B$1449,0)))^(1/5)-1)*100)</f>
        <v>2.2243967495911177</v>
      </c>
      <c r="V521" s="795">
        <f>IF(INDEX(Historical!$O$7:$O$1442,MATCH(B521,Historical!$B$7:$B$1449,0))=0,"n/a",((INDEX(Historical!$C$7:$C$1442,MATCH(B521,Historical!$B$7:$B$1449,0))/INDEX(Historical!$O$7:$O$1442,MATCH(B521,Historical!$B$7:$B$1449,0)))^(1/10)-1)*100)</f>
        <v>2.3636502037103657</v>
      </c>
      <c r="W521" s="796">
        <f>IF(OR(U521&lt;=0,U521="n/a",V521&lt;=0,V521="n/a"),"n/a",U521/V521)</f>
        <v>0.94108542207275281</v>
      </c>
      <c r="X521" s="797" t="str">
        <f>IF(OR(AJ521&lt;=0,AJ521="n/a",U521&lt;=0,U521="n/a"),"n/a",U521/AJ521)</f>
        <v>n/a</v>
      </c>
      <c r="Y521" s="749"/>
      <c r="Z521" s="738">
        <f>IF(OR(AC521&lt;0.01,AC521="n/a"),"n/a",M521/AC521*100)</f>
        <v>99.54751131221721</v>
      </c>
      <c r="AA521" s="999">
        <f>IF(OR(AC521&lt;0.01,AC521="n/a"),"n/a",I521/AC521)</f>
        <v>33.678733031674213</v>
      </c>
      <c r="AB521" s="1000">
        <v>12</v>
      </c>
      <c r="AC521" s="978">
        <v>2.21</v>
      </c>
      <c r="AD521" s="978">
        <v>3.47</v>
      </c>
      <c r="AE521" s="978">
        <v>4.6500000000000004</v>
      </c>
      <c r="AF521" s="978">
        <v>6.11</v>
      </c>
      <c r="AG521" s="978">
        <v>10.100000000000001</v>
      </c>
      <c r="AH521" s="978">
        <v>29.2</v>
      </c>
      <c r="AI521" s="978">
        <v>8.24</v>
      </c>
      <c r="AJ521" s="978">
        <v>-1.9</v>
      </c>
      <c r="AK521" s="978">
        <v>9.73</v>
      </c>
      <c r="AL521" s="991">
        <v>194130</v>
      </c>
      <c r="AM521" s="985">
        <v>6.9999999999999993E-2</v>
      </c>
      <c r="AN521" s="978">
        <v>0.73</v>
      </c>
      <c r="AO521" s="838">
        <f>IF(U521="n/a","n/a",IF(AA521&lt;0,"n/a",IF(AA521="n/a","n/a",J521+U521-AA521)))</f>
        <v>-28.498538888558979</v>
      </c>
      <c r="AP521" s="839">
        <f>IF(U521="n/a","n/a",J521+U521)</f>
        <v>5.1801941431152345</v>
      </c>
      <c r="AQ521" s="1001">
        <f>IF(OR(AC521&lt;0.01,AF521="n/a"),"n/a",(I521/SQRT(22.5*AC521*(I521/AF521))-1)*100)</f>
        <v>202.4177087874242</v>
      </c>
      <c r="AR521" s="738">
        <f>INDEX(Historical!$C$7:$C$1442,MATCH(B521,Historical!$B$7:$B$1449,0))*IF(AH521="n/a",1.03,IF(AH521&lt;0,1.01,IF(AH521&gt;10,1.1,(1+AH521/100))))</f>
        <v>2.1120000000000001</v>
      </c>
      <c r="AS521" s="999">
        <f>IF($AI521="n/a",1.03*AR521,IF($AI521&lt;0,1.01*AR521,IF($AI521&gt;10,1.1*AR521,(1+$AI521/100)*AR521)))</f>
        <v>2.2860288</v>
      </c>
      <c r="AT521" s="999">
        <f>IF($AK521="n/a",1.03*AS521,IF($AK521&lt;0,1.01*AS521,IF($AK521&gt;10,1.1*AS521,(1+$AK521/100)*AS521)))</f>
        <v>2.5084594022399997</v>
      </c>
      <c r="AU521" s="999">
        <f>IF($AK521="n/a",1.03*AT521,IF($AK521&lt;0,1.01*AT521,IF($AK521&gt;10,1.1*AT521,(1+$AK521/100)*AT521)))</f>
        <v>2.7525325020779516</v>
      </c>
      <c r="AV521" s="999">
        <f>IF($AK521="n/a",1.03*AU521,IF($AK521&lt;0,1.01*AU521,IF($AK521&gt;10,1.1*AU521,(1+$AK521/100)*AU521)))</f>
        <v>3.0203539145301361</v>
      </c>
      <c r="AW521" s="738">
        <f>SUM(AR521:AV521)</f>
        <v>12.679374618848087</v>
      </c>
      <c r="AX521" s="846">
        <f>AW521/I521*100</f>
        <v>17.035301113594095</v>
      </c>
      <c r="AY521" s="1080">
        <v>0.68</v>
      </c>
      <c r="AZ521" s="985">
        <v>40.89</v>
      </c>
      <c r="BA521" s="985">
        <v>-7.1800000000000006</v>
      </c>
      <c r="BB521" s="985">
        <v>-1.37</v>
      </c>
      <c r="BC521" s="985">
        <v>9.5200000000000014</v>
      </c>
      <c r="BE521" s="700">
        <v>2012</v>
      </c>
      <c r="BF521" s="1013">
        <f>IF(BE521&gt;2008,0,IF(BE521&gt;2001,1,IF(BE521&gt;1990,2,IF(BE521&gt;1980,3,IF(BE521&gt;1973,4,IF(BE521&gt;1970,5,IF(BE521&gt;1960,6,IF(BE521&gt;1958,7,IF(BE521&gt;1953,8,9)))))))))</f>
        <v>0</v>
      </c>
      <c r="BG521" s="995">
        <v>3.9</v>
      </c>
    </row>
    <row r="522" spans="1:59" ht="11.25" customHeight="1" x14ac:dyDescent="0.2">
      <c r="A522" s="976" t="s">
        <v>4250</v>
      </c>
      <c r="B522" s="988" t="s">
        <v>4246</v>
      </c>
      <c r="C522" s="1070" t="s">
        <v>108</v>
      </c>
      <c r="D522" s="1070" t="s">
        <v>4397</v>
      </c>
      <c r="E522" s="828">
        <v>5</v>
      </c>
      <c r="F522" s="1148">
        <v>827</v>
      </c>
      <c r="G522" s="1148" t="s">
        <v>106</v>
      </c>
      <c r="H522" s="1148" t="s">
        <v>106</v>
      </c>
      <c r="I522" s="992">
        <v>42.3</v>
      </c>
      <c r="J522" s="738">
        <f>(M522/I522)*100</f>
        <v>2.8368794326241136</v>
      </c>
      <c r="K522" s="997">
        <v>0.3</v>
      </c>
      <c r="L522" s="700">
        <v>4</v>
      </c>
      <c r="M522" s="729">
        <f>K522*L522</f>
        <v>1.2</v>
      </c>
      <c r="N522" s="700" t="s">
        <v>560</v>
      </c>
      <c r="O522" s="832">
        <v>0.25</v>
      </c>
      <c r="P522" s="718">
        <v>43311</v>
      </c>
      <c r="Q522" s="718">
        <v>43327</v>
      </c>
      <c r="R522" s="729">
        <f>(K522-O522)/O522*100</f>
        <v>19.999999999999996</v>
      </c>
      <c r="S522" s="795">
        <f>IF(INDEX(Historical!$D$7:$D$1442,MATCH(B522,Historical!$B$7:$B$1449,0))=0,"n/a",(INDEX(Historical!$C$7:$C$1442,MATCH(B522,Historical!$B$7:$B$1449,0))/INDEX(Historical!$D$7:$D$1442,MATCH(B522,Historical!$B$7:$B$1449,0))-1)*100)</f>
        <v>22.222222222222232</v>
      </c>
      <c r="T522" s="795">
        <f>IF(INDEX(Historical!$F$7:$F$1442,MATCH(B522,Historical!$B$7:$B$1449,0))=0,"n/a",((INDEX(Historical!$C$7:$C$1442,MATCH(B522,Historical!$B$7:$B$1449,0))/INDEX(Historical!$F$7:$F$1442,MATCH(B522,Historical!$B$7:$B$1449,0)))^(1/3)-1)*100)</f>
        <v>25.99210498948732</v>
      </c>
      <c r="U522" s="795">
        <f>IF(INDEX(Historical!$H$7:$H$1442,MATCH(B522,Historical!$B$7:$B$1449,0))=0,"n/a",((INDEX(Historical!$C$7:$C$1442,MATCH(B522,Historical!$B$7:$B$1449,0))/INDEX(Historical!$H$7:$H$1442,MATCH(B522,Historical!$B$7:$B$1449,0)))^(1/5)-1)*100)</f>
        <v>40.628238838763522</v>
      </c>
      <c r="V522" s="795">
        <f>IF(INDEX(Historical!$O$7:$O$1442,MATCH(B522,Historical!$B$7:$B$1449,0))=0,"n/a",((INDEX(Historical!$C$7:$C$1442,MATCH(B522,Historical!$B$7:$B$1449,0))/INDEX(Historical!$O$7:$O$1442,MATCH(B522,Historical!$B$7:$B$1449,0)))^(1/10)-1)*100)</f>
        <v>0.1836598351406149</v>
      </c>
      <c r="W522" s="796">
        <f>IF(OR(U522&lt;=0,U522="n/a",V522&lt;=0,V522="n/a"),"n/a",U522/V522)</f>
        <v>221.21461019311843</v>
      </c>
      <c r="X522" s="797">
        <f>IF(OR(AJ522&lt;=0,AJ522="n/a",U522&lt;=0,U522="n/a"),"n/a",U522/AJ522)</f>
        <v>0.15447999558465217</v>
      </c>
      <c r="Y522" s="988"/>
      <c r="Z522" s="738">
        <f>IF(OR(AC522&lt;0.01,AC522="n/a"),"n/a",M522/AC522*100)</f>
        <v>25.423728813559322</v>
      </c>
      <c r="AA522" s="999">
        <f>IF(OR(AC522&lt;0.01,AC522="n/a"),"n/a",I522/AC522)</f>
        <v>8.9618644067796609</v>
      </c>
      <c r="AB522" s="1273">
        <v>12</v>
      </c>
      <c r="AC522" s="992">
        <v>4.72</v>
      </c>
      <c r="AD522" s="992">
        <v>0.66</v>
      </c>
      <c r="AE522" s="992">
        <v>1.42</v>
      </c>
      <c r="AF522" s="992">
        <v>1.02</v>
      </c>
      <c r="AG522" s="992">
        <v>10</v>
      </c>
      <c r="AH522" s="992">
        <v>23.7</v>
      </c>
      <c r="AI522" s="992">
        <v>9.0499999999999989</v>
      </c>
      <c r="AJ522" s="992">
        <v>263</v>
      </c>
      <c r="AK522" s="992">
        <v>13.62</v>
      </c>
      <c r="AL522" s="992">
        <v>71190</v>
      </c>
      <c r="AM522" s="992">
        <v>24.2</v>
      </c>
      <c r="AN522" s="992">
        <v>6.08</v>
      </c>
      <c r="AO522" s="838">
        <f>IF(U522="n/a","n/a",IF(AA522&lt;0,"n/a",IF(AA522="n/a","n/a",J522+U522-AA522)))</f>
        <v>34.503253864607977</v>
      </c>
      <c r="AP522" s="839">
        <f>IF(U522="n/a","n/a",J522+U522)</f>
        <v>43.465118271387638</v>
      </c>
      <c r="AQ522" s="1001">
        <f>IF(OR(AC522&lt;0.01,AF522="n/a"),"n/a",(I522/SQRT(22.5*AC522*(I522/AF522))-1)*100)</f>
        <v>-36.26059410061324</v>
      </c>
      <c r="AR522" s="738">
        <f>INDEX(Historical!$C$7:$C$1442,MATCH(B522,Historical!$B$7:$B$1449,0))*IF(AH522="n/a",1.03,IF(AH522&lt;0,1.01,IF(AH522&gt;10,1.1,(1+AH522/100))))</f>
        <v>1.2100000000000002</v>
      </c>
      <c r="AS522" s="999">
        <f>IF($AI522="n/a",1.03*AR522,IF($AI522&lt;0,1.01*AR522,IF($AI522&gt;10,1.1*AR522,(1+$AI522/100)*AR522)))</f>
        <v>1.3195050000000001</v>
      </c>
      <c r="AT522" s="999">
        <f>IF($AK522="n/a",1.03*AS522,IF($AK522&lt;0,1.01*AS522,IF($AK522&gt;10,1.1*AS522,(1+$AK522/100)*AS522)))</f>
        <v>1.4514555000000002</v>
      </c>
      <c r="AU522" s="999">
        <f>IF($AK522="n/a",1.03*AT522,IF($AK522&lt;0,1.01*AT522,IF($AK522&gt;10,1.1*AT522,(1+$AK522/100)*AT522)))</f>
        <v>1.5966010500000003</v>
      </c>
      <c r="AV522" s="999">
        <f>IF($AK522="n/a",1.03*AU522,IF($AK522&lt;0,1.01*AU522,IF($AK522&gt;10,1.1*AU522,(1+$AK522/100)*AU522)))</f>
        <v>1.7562611550000005</v>
      </c>
      <c r="AW522" s="738">
        <f>SUM(AR522:AV522)</f>
        <v>7.3338227050000011</v>
      </c>
      <c r="AX522" s="846">
        <f>AW522/I522*100</f>
        <v>17.337642328605206</v>
      </c>
      <c r="AY522" s="824">
        <v>1.23</v>
      </c>
      <c r="AZ522" s="995">
        <v>15.129999999999999</v>
      </c>
      <c r="BA522" s="995">
        <v>-28.76</v>
      </c>
      <c r="BB522" s="995">
        <v>1.01</v>
      </c>
      <c r="BC522" s="995">
        <v>-10.75</v>
      </c>
      <c r="BE522" s="700">
        <v>2014</v>
      </c>
      <c r="BF522" s="1013">
        <f>IF(BE522&gt;2008,0,IF(BE522&gt;2001,1,IF(BE522&gt;1990,2,IF(BE522&gt;1980,3,IF(BE522&gt;1973,4,IF(BE522&gt;1970,5,IF(BE522&gt;1960,6,IF(BE522&gt;1958,7,IF(BE522&gt;1953,8,9)))))))))</f>
        <v>0</v>
      </c>
      <c r="BG522" s="995">
        <v>0.8</v>
      </c>
    </row>
    <row r="523" spans="1:59" ht="11.25" customHeight="1" x14ac:dyDescent="0.2">
      <c r="A523" s="976" t="s">
        <v>294</v>
      </c>
      <c r="B523" s="988" t="s">
        <v>295</v>
      </c>
      <c r="C523" s="1070" t="s">
        <v>112</v>
      </c>
      <c r="D523" s="1070" t="s">
        <v>4384</v>
      </c>
      <c r="E523" s="828">
        <v>47</v>
      </c>
      <c r="F523" s="1148">
        <v>35</v>
      </c>
      <c r="G523" s="1092" t="s">
        <v>106</v>
      </c>
      <c r="H523" s="1092" t="s">
        <v>106</v>
      </c>
      <c r="I523" s="978">
        <v>100.18</v>
      </c>
      <c r="J523" s="738">
        <f>(M523/I523)*100</f>
        <v>1.5172689159512875</v>
      </c>
      <c r="K523" s="990">
        <v>0.38</v>
      </c>
      <c r="L523" s="1000">
        <v>4</v>
      </c>
      <c r="M523" s="729">
        <f>K523*L523</f>
        <v>1.52</v>
      </c>
      <c r="N523" s="983" t="s">
        <v>296</v>
      </c>
      <c r="O523" s="831">
        <v>0.35</v>
      </c>
      <c r="P523" s="973">
        <v>43238</v>
      </c>
      <c r="Q523" s="973">
        <v>43261</v>
      </c>
      <c r="R523" s="729">
        <f>(K523-O523)/O523*100</f>
        <v>8.5714285714285801</v>
      </c>
      <c r="S523" s="795">
        <f>IF(INDEX(Historical!$D$7:$D$1442,MATCH(B523,Historical!$B$7:$B$1449,0))=0,"n/a",(INDEX(Historical!$C$7:$C$1442,MATCH(B523,Historical!$B$7:$B$1449,0))/INDEX(Historical!$D$7:$D$1442,MATCH(B523,Historical!$B$7:$B$1449,0))-1)*100)</f>
        <v>7.9710144927536364</v>
      </c>
      <c r="T523" s="795">
        <f>IF(INDEX(Historical!$F$7:$F$1442,MATCH(B523,Historical!$B$7:$B$1449,0))=0,"n/a",((INDEX(Historical!$C$7:$C$1442,MATCH(B523,Historical!$B$7:$B$1449,0))/INDEX(Historical!$F$7:$F$1442,MATCH(B523,Historical!$B$7:$B$1449,0)))^(1/3)-1)*100)</f>
        <v>5.469652673292047</v>
      </c>
      <c r="U523" s="795">
        <f>IF(INDEX(Historical!$H$7:$H$1442,MATCH(B523,Historical!$B$7:$B$1449,0))=0,"n/a",((INDEX(Historical!$C$7:$C$1442,MATCH(B523,Historical!$B$7:$B$1449,0))/INDEX(Historical!$H$7:$H$1442,MATCH(B523,Historical!$B$7:$B$1449,0)))^(1/5)-1)*100)</f>
        <v>4.7757678435632389</v>
      </c>
      <c r="V523" s="795">
        <f>IF(INDEX(Historical!$O$7:$O$1442,MATCH(B523,Historical!$B$7:$B$1449,0))=0,"n/a",((INDEX(Historical!$C$7:$C$1442,MATCH(B523,Historical!$B$7:$B$1449,0))/INDEX(Historical!$O$7:$O$1442,MATCH(B523,Historical!$B$7:$B$1449,0)))^(1/10)-1)*100)</f>
        <v>4.7142632556182562</v>
      </c>
      <c r="W523" s="796">
        <f>IF(OR(U523&lt;=0,U523="n/a",V523&lt;=0,V523="n/a"),"n/a",U523/V523)</f>
        <v>1.0130464898988583</v>
      </c>
      <c r="X523" s="797" t="str">
        <f>IF(OR(AJ523&lt;=0,AJ523="n/a",U523&lt;=0,U523="n/a"),"n/a",U523/AJ523)</f>
        <v>n/a</v>
      </c>
      <c r="Y523" s="752"/>
      <c r="Z523" s="738">
        <f>IF(OR(AC523&lt;0.01,AC523="n/a"),"n/a",M523/AC523*100)</f>
        <v>70.697674418604649</v>
      </c>
      <c r="AA523" s="999">
        <f>IF(OR(AC523&lt;0.01,AC523="n/a"),"n/a",I523/AC523)</f>
        <v>46.595348837209308</v>
      </c>
      <c r="AB523" s="1000">
        <v>12</v>
      </c>
      <c r="AC523" s="978">
        <v>2.15</v>
      </c>
      <c r="AD523" s="978">
        <v>2.59</v>
      </c>
      <c r="AE523" s="978">
        <v>2.84</v>
      </c>
      <c r="AF523" s="978">
        <v>5.91</v>
      </c>
      <c r="AG523" s="978">
        <v>10.6</v>
      </c>
      <c r="AH523" s="978">
        <v>-51.2</v>
      </c>
      <c r="AI523" s="978">
        <v>8.49</v>
      </c>
      <c r="AJ523" s="978">
        <v>-12.6</v>
      </c>
      <c r="AK523" s="978">
        <v>18</v>
      </c>
      <c r="AL523" s="991">
        <v>3820</v>
      </c>
      <c r="AM523" s="985">
        <v>1.5</v>
      </c>
      <c r="AN523" s="978">
        <v>0.6</v>
      </c>
      <c r="AO523" s="838">
        <f>IF(U523="n/a","n/a",IF(AA523&lt;0,"n/a",IF(AA523="n/a","n/a",J523+U523-AA523)))</f>
        <v>-40.302312077694779</v>
      </c>
      <c r="AP523" s="839">
        <f>IF(U523="n/a","n/a",J523+U523)</f>
        <v>6.2930367595145267</v>
      </c>
      <c r="AQ523" s="1001">
        <f>IF(OR(AC523&lt;0.01,AF523="n/a"),"n/a",(I523/SQRT(22.5*AC523*(I523/AF523))-1)*100)</f>
        <v>249.84346444146004</v>
      </c>
      <c r="AR523" s="738">
        <f>INDEX(Historical!$C$7:$C$1442,MATCH(B523,Historical!$B$7:$B$1449,0))*IF(AH523="n/a",1.03,IF(AH523&lt;0,1.01,IF(AH523&gt;10,1.1,(1+AH523/100))))</f>
        <v>1.5048999999999999</v>
      </c>
      <c r="AS523" s="999">
        <f>IF($AI523="n/a",1.03*AR523,IF($AI523&lt;0,1.01*AR523,IF($AI523&gt;10,1.1*AR523,(1+$AI523/100)*AR523)))</f>
        <v>1.6326660099999999</v>
      </c>
      <c r="AT523" s="999">
        <f>IF($AK523="n/a",1.03*AS523,IF($AK523&lt;0,1.01*AS523,IF($AK523&gt;10,1.1*AS523,(1+$AK523/100)*AS523)))</f>
        <v>1.795932611</v>
      </c>
      <c r="AU523" s="999">
        <f>IF($AK523="n/a",1.03*AT523,IF($AK523&lt;0,1.01*AT523,IF($AK523&gt;10,1.1*AT523,(1+$AK523/100)*AT523)))</f>
        <v>1.9755258721000002</v>
      </c>
      <c r="AV523" s="999">
        <f>IF($AK523="n/a",1.03*AU523,IF($AK523&lt;0,1.01*AU523,IF($AK523&gt;10,1.1*AU523,(1+$AK523/100)*AU523)))</f>
        <v>2.1730784593100005</v>
      </c>
      <c r="AW523" s="738">
        <f>SUM(AR523:AV523)</f>
        <v>9.0821029524100005</v>
      </c>
      <c r="AX523" s="846">
        <f>AW523/I523*100</f>
        <v>9.065784540237571</v>
      </c>
      <c r="AY523" s="1080">
        <v>1.32</v>
      </c>
      <c r="AZ523" s="985">
        <v>40.17</v>
      </c>
      <c r="BA523" s="985">
        <v>-9.6100000000000012</v>
      </c>
      <c r="BB523" s="985">
        <v>0.2</v>
      </c>
      <c r="BC523" s="985">
        <v>1.71</v>
      </c>
      <c r="BE523" s="700">
        <v>1972</v>
      </c>
      <c r="BF523" s="1013">
        <f>IF(BE523&gt;2008,0,IF(BE523&gt;2001,1,IF(BE523&gt;1990,2,IF(BE523&gt;1980,3,IF(BE523&gt;1973,4,IF(BE523&gt;1970,5,IF(BE523&gt;1960,6,IF(BE523&gt;1958,7,IF(BE523&gt;1953,8,9)))))))))</f>
        <v>5</v>
      </c>
      <c r="BG523" s="995">
        <v>4</v>
      </c>
    </row>
    <row r="524" spans="1:59" s="874" customFormat="1" ht="11.25" customHeight="1" x14ac:dyDescent="0.2">
      <c r="A524" s="877" t="s">
        <v>4271</v>
      </c>
      <c r="B524" s="882" t="s">
        <v>4268</v>
      </c>
      <c r="C524" s="1070" t="s">
        <v>108</v>
      </c>
      <c r="D524" s="1070" t="s">
        <v>4397</v>
      </c>
      <c r="E524" s="854">
        <v>5</v>
      </c>
      <c r="F524" s="1148">
        <v>832</v>
      </c>
      <c r="G524" s="1272" t="s">
        <v>106</v>
      </c>
      <c r="H524" s="1272" t="s">
        <v>106</v>
      </c>
      <c r="I524" s="855">
        <v>170.27</v>
      </c>
      <c r="J524" s="856">
        <f>(M524/I524)*100</f>
        <v>1.3625418453045162</v>
      </c>
      <c r="K524" s="857">
        <v>0.57999999999999996</v>
      </c>
      <c r="L524" s="858">
        <v>4</v>
      </c>
      <c r="M524" s="859">
        <f>K524*L524</f>
        <v>2.3199999999999998</v>
      </c>
      <c r="N524" s="860" t="s">
        <v>520</v>
      </c>
      <c r="O524" s="861">
        <v>0.38</v>
      </c>
      <c r="P524" s="862">
        <v>43327</v>
      </c>
      <c r="Q524" s="862">
        <v>43342</v>
      </c>
      <c r="R524" s="859">
        <f>(K524-O524)/O524*100</f>
        <v>52.631578947368411</v>
      </c>
      <c r="S524" s="795">
        <f>IF(INDEX(Historical!$D$7:$D$1442,MATCH(B524,Historical!$B$7:$B$1449,0))=0,"n/a",(INDEX(Historical!$C$7:$C$1442,MATCH(B524,Historical!$B$7:$B$1449,0))/INDEX(Historical!$D$7:$D$1442,MATCH(B524,Historical!$B$7:$B$1449,0))-1)*100)</f>
        <v>45.454545454545439</v>
      </c>
      <c r="T524" s="795">
        <f>IF(INDEX(Historical!$F$7:$F$1442,MATCH(B524,Historical!$B$7:$B$1449,0))=0,"n/a",((INDEX(Historical!$C$7:$C$1442,MATCH(B524,Historical!$B$7:$B$1449,0))/INDEX(Historical!$F$7:$F$1442,MATCH(B524,Historical!$B$7:$B$1449,0)))^(1/3)-1)*100)</f>
        <v>33.886590016433907</v>
      </c>
      <c r="U524" s="795" t="str">
        <f>IF(INDEX(Historical!$H$7:$H$1442,MATCH(B524,Historical!$B$7:$B$1449,0))=0,"n/a",((INDEX(Historical!$C$7:$C$1442,MATCH(B524,Historical!$B$7:$B$1449,0))/INDEX(Historical!$H$7:$H$1442,MATCH(B524,Historical!$B$7:$B$1449,0)))^(1/5)-1)*100)</f>
        <v>n/a</v>
      </c>
      <c r="V524" s="795" t="str">
        <f>IF(INDEX(Historical!$O$7:$O$1442,MATCH(B524,Historical!$B$7:$B$1449,0))=0,"n/a",((INDEX(Historical!$C$7:$C$1442,MATCH(B524,Historical!$B$7:$B$1449,0))/INDEX(Historical!$O$7:$O$1442,MATCH(B524,Historical!$B$7:$B$1449,0)))^(1/10)-1)*100)</f>
        <v>n/a</v>
      </c>
      <c r="W524" s="863" t="str">
        <f>IF(OR(U524&lt;=0,U524="n/a",V524&lt;=0,V524="n/a"),"n/a",U524/V524)</f>
        <v>n/a</v>
      </c>
      <c r="X524" s="864" t="str">
        <f>IF(OR(AJ524&lt;=0,AJ524="n/a",U524&lt;=0,U524="n/a"),"n/a",U524/AJ524)</f>
        <v>n/a</v>
      </c>
      <c r="Y524" s="865"/>
      <c r="Z524" s="856">
        <f>IF(OR(AC524&lt;0.01,AC524="n/a"),"n/a",M524/AC524*100)</f>
        <v>47.058823529411761</v>
      </c>
      <c r="AA524" s="866">
        <f>IF(OR(AC524&lt;0.01,AC524="n/a"),"n/a",I524/AC524)</f>
        <v>34.537525354969581</v>
      </c>
      <c r="AB524" s="858">
        <v>12</v>
      </c>
      <c r="AC524" s="867">
        <v>4.93</v>
      </c>
      <c r="AD524" s="867">
        <v>1.82</v>
      </c>
      <c r="AE524" s="867">
        <v>10.52</v>
      </c>
      <c r="AF524" s="867">
        <v>39.97</v>
      </c>
      <c r="AG524" s="867">
        <v>108.7</v>
      </c>
      <c r="AH524" s="867">
        <v>36.299999999999997</v>
      </c>
      <c r="AI524" s="867">
        <v>12.41</v>
      </c>
      <c r="AJ524" s="867">
        <v>22.7</v>
      </c>
      <c r="AK524" s="867">
        <v>19</v>
      </c>
      <c r="AL524" s="868">
        <v>14800</v>
      </c>
      <c r="AM524" s="869">
        <v>0.1</v>
      </c>
      <c r="AN524" s="867">
        <v>6.8</v>
      </c>
      <c r="AO524" s="870" t="str">
        <f>IF(U524="n/a","n/a",IF(AA524&lt;0,"n/a",IF(AA524="n/a","n/a",J524+U524-AA524)))</f>
        <v>n/a</v>
      </c>
      <c r="AP524" s="871" t="str">
        <f>IF(U524="n/a","n/a",J524+U524)</f>
        <v>n/a</v>
      </c>
      <c r="AQ524" s="872">
        <f>IF(OR(AC524&lt;0.01,AF524="n/a"),"n/a",(I524/SQRT(22.5*AC524*(I524/AF524))-1)*100)</f>
        <v>683.2879102966856</v>
      </c>
      <c r="AR524" s="738">
        <f>INDEX(Historical!$C$7:$C$1442,MATCH(B524,Historical!$B$7:$B$1449,0))*IF(AH524="n/a",1.03,IF(AH524&lt;0,1.01,IF(AH524&gt;10,1.1,(1+AH524/100))))</f>
        <v>2.1120000000000001</v>
      </c>
      <c r="AS524" s="866">
        <f>IF($AI524="n/a",1.03*AR524,IF($AI524&lt;0,1.01*AR524,IF($AI524&gt;10,1.1*AR524,(1+$AI524/100)*AR524)))</f>
        <v>2.3232000000000004</v>
      </c>
      <c r="AT524" s="866">
        <f>IF($AK524="n/a",1.03*AS524,IF($AK524&lt;0,1.01*AS524,IF($AK524&gt;10,1.1*AS524,(1+$AK524/100)*AS524)))</f>
        <v>2.5555200000000005</v>
      </c>
      <c r="AU524" s="866">
        <f>IF($AK524="n/a",1.03*AT524,IF($AK524&lt;0,1.01*AT524,IF($AK524&gt;10,1.1*AT524,(1+$AK524/100)*AT524)))</f>
        <v>2.8110720000000007</v>
      </c>
      <c r="AV524" s="866">
        <f>IF($AK524="n/a",1.03*AU524,IF($AK524&lt;0,1.01*AU524,IF($AK524&gt;10,1.1*AU524,(1+$AK524/100)*AU524)))</f>
        <v>3.0921792000000008</v>
      </c>
      <c r="AW524" s="856">
        <f>SUM(AR524:AV524)</f>
        <v>12.893971200000001</v>
      </c>
      <c r="AX524" s="873">
        <f>AW524/I524*100</f>
        <v>7.5726617724790044</v>
      </c>
      <c r="AY524" s="1081">
        <v>1.07</v>
      </c>
      <c r="AZ524" s="869">
        <v>29.720000000000002</v>
      </c>
      <c r="BA524" s="869">
        <v>-7.57</v>
      </c>
      <c r="BB524" s="869">
        <v>12.049999999999999</v>
      </c>
      <c r="BC524" s="869">
        <v>5.48</v>
      </c>
      <c r="BD524" s="1033"/>
      <c r="BE524" s="700">
        <v>2014</v>
      </c>
      <c r="BF524" s="1013">
        <f>IF(BE524&gt;2008,0,IF(BE524&gt;2001,1,IF(BE524&gt;1990,2,IF(BE524&gt;1980,3,IF(BE524&gt;1973,4,IF(BE524&gt;1970,5,IF(BE524&gt;1960,6,IF(BE524&gt;1958,7,IF(BE524&gt;1953,8,9)))))))))</f>
        <v>0</v>
      </c>
      <c r="BG524" s="931">
        <v>11.799999999999999</v>
      </c>
    </row>
    <row r="525" spans="1:59" ht="11.25" customHeight="1" x14ac:dyDescent="0.2">
      <c r="A525" s="976" t="s">
        <v>292</v>
      </c>
      <c r="B525" s="988" t="s">
        <v>293</v>
      </c>
      <c r="C525" s="1070" t="s">
        <v>131</v>
      </c>
      <c r="D525" s="1070" t="s">
        <v>4403</v>
      </c>
      <c r="E525" s="828">
        <v>46</v>
      </c>
      <c r="F525" s="1148">
        <v>45</v>
      </c>
      <c r="G525" s="1119" t="s">
        <v>37</v>
      </c>
      <c r="H525" s="1119" t="s">
        <v>37</v>
      </c>
      <c r="I525" s="978">
        <v>56.2</v>
      </c>
      <c r="J525" s="738">
        <f>(M525/I525)*100</f>
        <v>1.7081850533807827</v>
      </c>
      <c r="K525" s="990">
        <v>0.24</v>
      </c>
      <c r="L525" s="1000">
        <v>4</v>
      </c>
      <c r="M525" s="729">
        <f>K525*L525</f>
        <v>0.96</v>
      </c>
      <c r="N525" s="983" t="s">
        <v>119</v>
      </c>
      <c r="O525" s="831">
        <v>0.22375</v>
      </c>
      <c r="P525" s="973">
        <v>43418</v>
      </c>
      <c r="Q525" s="973">
        <v>43437</v>
      </c>
      <c r="R525" s="729">
        <f>(K525-O525)/O525*100</f>
        <v>7.2625698324022281</v>
      </c>
      <c r="S525" s="795">
        <f>IF(INDEX(Historical!$D$7:$D$1442,MATCH(B525,Historical!$B$7:$B$1449,0))=0,"n/a",(INDEX(Historical!$C$7:$C$1442,MATCH(B525,Historical!$B$7:$B$1449,0))/INDEX(Historical!$D$7:$D$1442,MATCH(B525,Historical!$B$7:$B$1449,0))-1)*100)</f>
        <v>6.2682215743440128</v>
      </c>
      <c r="T525" s="795">
        <f>IF(INDEX(Historical!$F$7:$F$1442,MATCH(B525,Historical!$B$7:$B$1449,0))=0,"n/a",((INDEX(Historical!$C$7:$C$1442,MATCH(B525,Historical!$B$7:$B$1449,0))/INDEX(Historical!$F$7:$F$1442,MATCH(B525,Historical!$B$7:$B$1449,0)))^(1/3)-1)*100)</f>
        <v>5.4901660750877879</v>
      </c>
      <c r="U525" s="795">
        <f>IF(INDEX(Historical!$H$7:$H$1442,MATCH(B525,Historical!$B$7:$B$1449,0))=0,"n/a",((INDEX(Historical!$C$7:$C$1442,MATCH(B525,Historical!$B$7:$B$1449,0))/INDEX(Historical!$H$7:$H$1442,MATCH(B525,Historical!$B$7:$B$1449,0)))^(1/5)-1)*100)</f>
        <v>3.9025502799553857</v>
      </c>
      <c r="V525" s="795">
        <f>IF(INDEX(Historical!$O$7:$O$1442,MATCH(B525,Historical!$B$7:$B$1449,0))=0,"n/a",((INDEX(Historical!$C$7:$C$1442,MATCH(B525,Historical!$B$7:$B$1449,0))/INDEX(Historical!$O$7:$O$1442,MATCH(B525,Historical!$B$7:$B$1449,0)))^(1/10)-1)*100)</f>
        <v>2.6358589590341319</v>
      </c>
      <c r="W525" s="796">
        <f>IF(OR(U525&lt;=0,U525="n/a",V525&lt;=0,V525="n/a"),"n/a",U525/V525)</f>
        <v>1.4805611152219664</v>
      </c>
      <c r="X525" s="797">
        <f>IF(OR(AJ525&lt;=0,AJ525="n/a",U525&lt;=0,U525="n/a"),"n/a",U525/AJ525)</f>
        <v>0.44856899769602138</v>
      </c>
      <c r="Y525" s="988"/>
      <c r="Z525" s="738">
        <f>IF(OR(AC525&lt;0.01,AC525="n/a"),"n/a",M525/AC525*100)</f>
        <v>52.747252747252752</v>
      </c>
      <c r="AA525" s="999">
        <f>IF(OR(AC525&lt;0.01,AC525="n/a"),"n/a",I525/AC525)</f>
        <v>30.87912087912088</v>
      </c>
      <c r="AB525" s="1000">
        <v>12</v>
      </c>
      <c r="AC525" s="978">
        <v>1.82</v>
      </c>
      <c r="AD525" s="978">
        <v>11.42</v>
      </c>
      <c r="AE525" s="978">
        <v>6.98</v>
      </c>
      <c r="AF525" s="978">
        <v>3.76</v>
      </c>
      <c r="AG525" s="978">
        <v>13</v>
      </c>
      <c r="AH525" s="978">
        <v>-2.7</v>
      </c>
      <c r="AI525" s="978">
        <v>4.5900000000000007</v>
      </c>
      <c r="AJ525" s="978">
        <v>8.6999999999999993</v>
      </c>
      <c r="AK525" s="978">
        <v>2.7</v>
      </c>
      <c r="AL525" s="995">
        <v>952.03</v>
      </c>
      <c r="AM525" s="985">
        <v>1.2</v>
      </c>
      <c r="AN525" s="978">
        <v>0.8</v>
      </c>
      <c r="AO525" s="838">
        <f>IF(U525="n/a","n/a",IF(AA525&lt;0,"n/a",IF(AA525="n/a","n/a",J525+U525-AA525)))</f>
        <v>-25.26838554578471</v>
      </c>
      <c r="AP525" s="839">
        <f>IF(U525="n/a","n/a",J525+U525)</f>
        <v>5.6107353333361685</v>
      </c>
      <c r="AQ525" s="1001">
        <f>IF(OR(AC525&lt;0.01,AF525="n/a"),"n/a",(I525/SQRT(22.5*AC525*(I525/AF525))-1)*100)</f>
        <v>127.16170892657503</v>
      </c>
      <c r="AR525" s="738">
        <f>INDEX(Historical!$C$7:$C$1442,MATCH(B525,Historical!$B$7:$B$1449,0))*IF(AH525="n/a",1.03,IF(AH525&lt;0,1.01,IF(AH525&gt;10,1.1,(1+AH525/100))))</f>
        <v>0.92036249999999997</v>
      </c>
      <c r="AS525" s="999">
        <f>IF($AI525="n/a",1.03*AR525,IF($AI525&lt;0,1.01*AR525,IF($AI525&gt;10,1.1*AR525,(1+$AI525/100)*AR525)))</f>
        <v>0.96260713875000004</v>
      </c>
      <c r="AT525" s="999">
        <f>IF($AK525="n/a",1.03*AS525,IF($AK525&lt;0,1.01*AS525,IF($AK525&gt;10,1.1*AS525,(1+$AK525/100)*AS525)))</f>
        <v>0.98859753149624996</v>
      </c>
      <c r="AU525" s="999">
        <f>IF($AK525="n/a",1.03*AT525,IF($AK525&lt;0,1.01*AT525,IF($AK525&gt;10,1.1*AT525,(1+$AK525/100)*AT525)))</f>
        <v>1.0152896648466487</v>
      </c>
      <c r="AV525" s="999">
        <f>IF($AK525="n/a",1.03*AU525,IF($AK525&lt;0,1.01*AU525,IF($AK525&gt;10,1.1*AU525,(1+$AK525/100)*AU525)))</f>
        <v>1.0427024857975082</v>
      </c>
      <c r="AW525" s="738">
        <f>SUM(AR525:AV525)</f>
        <v>4.9295593208904069</v>
      </c>
      <c r="AX525" s="846">
        <f>AW525/I525*100</f>
        <v>8.7714578663530371</v>
      </c>
      <c r="AY525" s="1080">
        <v>0.45</v>
      </c>
      <c r="AZ525" s="985">
        <v>65.290000000000006</v>
      </c>
      <c r="BA525" s="985">
        <v>-6.81</v>
      </c>
      <c r="BB525" s="985">
        <v>5.7299999999999995</v>
      </c>
      <c r="BC525" s="985">
        <v>20.3</v>
      </c>
      <c r="BE525" s="700">
        <v>1974</v>
      </c>
      <c r="BF525" s="1013">
        <f>IF(BE525&gt;2008,0,IF(BE525&gt;2001,1,IF(BE525&gt;1990,2,IF(BE525&gt;1980,3,IF(BE525&gt;1973,4,IF(BE525&gt;1970,5,IF(BE525&gt;1960,6,IF(BE525&gt;1958,7,IF(BE525&gt;1953,8,9)))))))))</f>
        <v>4</v>
      </c>
      <c r="BG525" s="995">
        <v>4.3</v>
      </c>
    </row>
    <row r="526" spans="1:59" ht="11.25" customHeight="1" x14ac:dyDescent="0.2">
      <c r="A526" s="984" t="s">
        <v>685</v>
      </c>
      <c r="B526" s="988" t="s">
        <v>686</v>
      </c>
      <c r="C526" s="1070" t="s">
        <v>4252</v>
      </c>
      <c r="D526" s="1070" t="s">
        <v>4431</v>
      </c>
      <c r="E526" s="828">
        <v>17</v>
      </c>
      <c r="F526" s="1148">
        <v>194</v>
      </c>
      <c r="G526" s="1136" t="s">
        <v>37</v>
      </c>
      <c r="H526" s="1136" t="s">
        <v>115</v>
      </c>
      <c r="I526" s="987">
        <v>104.43</v>
      </c>
      <c r="J526" s="738">
        <f>(M526/I526)*100</f>
        <v>1.761945801015034</v>
      </c>
      <c r="K526" s="990">
        <v>0.46</v>
      </c>
      <c r="L526" s="1000">
        <v>4</v>
      </c>
      <c r="M526" s="729">
        <f>K526*L526</f>
        <v>1.84</v>
      </c>
      <c r="N526" s="983" t="s">
        <v>136</v>
      </c>
      <c r="O526" s="831">
        <v>0.42</v>
      </c>
      <c r="P526" s="973">
        <v>43418</v>
      </c>
      <c r="Q526" s="973">
        <v>43447</v>
      </c>
      <c r="R526" s="729">
        <f>(K526-O526)/O526*100</f>
        <v>9.5238095238095326</v>
      </c>
      <c r="S526" s="795">
        <f>IF(INDEX(Historical!$D$7:$D$1442,MATCH(B526,Historical!$B$7:$B$1449,0))=0,"n/a",(INDEX(Historical!$C$7:$C$1442,MATCH(B526,Historical!$B$7:$B$1449,0))/INDEX(Historical!$D$7:$D$1442,MATCH(B526,Historical!$B$7:$B$1449,0))-1)*100)</f>
        <v>8.1761006289308149</v>
      </c>
      <c r="T526" s="795">
        <f>IF(INDEX(Historical!$F$7:$F$1442,MATCH(B526,Historical!$B$7:$B$1449,0))=0,"n/a",((INDEX(Historical!$C$7:$C$1442,MATCH(B526,Historical!$B$7:$B$1449,0))/INDEX(Historical!$F$7:$F$1442,MATCH(B526,Historical!$B$7:$B$1449,0)))^(1/3)-1)*100)</f>
        <v>10.064241629820891</v>
      </c>
      <c r="U526" s="795">
        <f>IF(INDEX(Historical!$H$7:$H$1442,MATCH(B526,Historical!$B$7:$B$1449,0))=0,"n/a",((INDEX(Historical!$C$7:$C$1442,MATCH(B526,Historical!$B$7:$B$1449,0))/INDEX(Historical!$H$7:$H$1442,MATCH(B526,Historical!$B$7:$B$1449,0)))^(1/5)-1)*100)</f>
        <v>12.137622091418399</v>
      </c>
      <c r="V526" s="795">
        <f>IF(INDEX(Historical!$O$7:$O$1442,MATCH(B526,Historical!$B$7:$B$1449,0))=0,"n/a",((INDEX(Historical!$C$7:$C$1442,MATCH(B526,Historical!$B$7:$B$1449,0))/INDEX(Historical!$O$7:$O$1442,MATCH(B526,Historical!$B$7:$B$1449,0)))^(1/10)-1)*100)</f>
        <v>14.097745081381818</v>
      </c>
      <c r="W526" s="796">
        <f>IF(OR(U526&lt;=0,U526="n/a",V526&lt;=0,V526="n/a"),"n/a",U526/V526)</f>
        <v>0.86096194968427575</v>
      </c>
      <c r="X526" s="797">
        <f>IF(OR(AJ526&lt;=0,AJ526="n/a",U526&lt;=0,U526="n/a"),"n/a",U526/AJ526)</f>
        <v>1.4279555401668704</v>
      </c>
      <c r="Y526" s="988" t="s">
        <v>153</v>
      </c>
      <c r="Z526" s="738">
        <f>IF(OR(AC526&lt;0.01,AC526="n/a"),"n/a",M526/AC526*100)</f>
        <v>43.914081145584724</v>
      </c>
      <c r="AA526" s="999">
        <f>IF(OR(AC526&lt;0.01,AC526="n/a"),"n/a",I526/AC526)</f>
        <v>24.923627684964199</v>
      </c>
      <c r="AB526" s="1000">
        <v>6</v>
      </c>
      <c r="AC526" s="978">
        <v>4.1900000000000004</v>
      </c>
      <c r="AD526" s="978">
        <v>1.74</v>
      </c>
      <c r="AE526" s="978">
        <v>6.91</v>
      </c>
      <c r="AF526" s="978">
        <v>9.32</v>
      </c>
      <c r="AG526" s="978">
        <v>23.1</v>
      </c>
      <c r="AH526" s="978">
        <v>19.3</v>
      </c>
      <c r="AI526" s="978">
        <v>13.28</v>
      </c>
      <c r="AJ526" s="978">
        <v>8.5</v>
      </c>
      <c r="AK526" s="978">
        <v>14.35</v>
      </c>
      <c r="AL526" s="991">
        <v>794370</v>
      </c>
      <c r="AM526" s="985">
        <v>0.1</v>
      </c>
      <c r="AN526" s="978">
        <v>0.94</v>
      </c>
      <c r="AO526" s="838">
        <f>IF(U526="n/a","n/a",IF(AA526&lt;0,"n/a",IF(AA526="n/a","n/a",J526+U526-AA526)))</f>
        <v>-11.024059792530766</v>
      </c>
      <c r="AP526" s="839">
        <f>IF(U526="n/a","n/a",J526+U526)</f>
        <v>13.899567892433433</v>
      </c>
      <c r="AQ526" s="1001">
        <f>IF(OR(AC526&lt;0.01,AF526="n/a"),"n/a",(I526/SQRT(22.5*AC526*(I526/AF526))-1)*100)</f>
        <v>221.30858135918453</v>
      </c>
      <c r="AR526" s="738">
        <f>INDEX(Historical!$C$7:$C$1442,MATCH(B526,Historical!$B$7:$B$1449,0))*IF(AH526="n/a",1.03,IF(AH526&lt;0,1.01,IF(AH526&gt;10,1.1,(1+AH526/100))))</f>
        <v>1.8920000000000001</v>
      </c>
      <c r="AS526" s="999">
        <f>IF($AI526="n/a",1.03*AR526,IF($AI526&lt;0,1.01*AR526,IF($AI526&gt;10,1.1*AR526,(1+$AI526/100)*AR526)))</f>
        <v>2.0812000000000004</v>
      </c>
      <c r="AT526" s="999">
        <f>IF($AK526="n/a",1.03*AS526,IF($AK526&lt;0,1.01*AS526,IF($AK526&gt;10,1.1*AS526,(1+$AK526/100)*AS526)))</f>
        <v>2.2893200000000005</v>
      </c>
      <c r="AU526" s="999">
        <f>IF($AK526="n/a",1.03*AT526,IF($AK526&lt;0,1.01*AT526,IF($AK526&gt;10,1.1*AT526,(1+$AK526/100)*AT526)))</f>
        <v>2.5182520000000008</v>
      </c>
      <c r="AV526" s="999">
        <f>IF($AK526="n/a",1.03*AU526,IF($AK526&lt;0,1.01*AU526,IF($AK526&gt;10,1.1*AU526,(1+$AK526/100)*AU526)))</f>
        <v>2.7700772000000011</v>
      </c>
      <c r="AW526" s="738">
        <f>SUM(AR526:AV526)</f>
        <v>11.550849200000002</v>
      </c>
      <c r="AX526" s="846">
        <f>AW526/I526*100</f>
        <v>11.060853394618405</v>
      </c>
      <c r="AY526" s="1080">
        <v>1.24</v>
      </c>
      <c r="AZ526" s="985">
        <v>24.57</v>
      </c>
      <c r="BA526" s="985">
        <v>-10.11</v>
      </c>
      <c r="BB526" s="985">
        <v>-0.35000000000000003</v>
      </c>
      <c r="BC526" s="985">
        <v>-0.3</v>
      </c>
      <c r="BE526" s="700">
        <v>2002</v>
      </c>
      <c r="BF526" s="1013">
        <f>IF(BE526&gt;2008,0,IF(BE526&gt;2001,1,IF(BE526&gt;1990,2,IF(BE526&gt;1980,3,IF(BE526&gt;1973,4,IF(BE526&gt;1970,5,IF(BE526&gt;1960,6,IF(BE526&gt;1958,7,IF(BE526&gt;1953,8,9)))))))))</f>
        <v>1</v>
      </c>
      <c r="BG526" s="995">
        <v>7.3999999999999995</v>
      </c>
    </row>
    <row r="527" spans="1:59" ht="11.25" customHeight="1" x14ac:dyDescent="0.2">
      <c r="A527" s="984" t="s">
        <v>1492</v>
      </c>
      <c r="B527" s="988" t="s">
        <v>1493</v>
      </c>
      <c r="C527" s="1070" t="s">
        <v>4252</v>
      </c>
      <c r="D527" s="1070" t="s">
        <v>4422</v>
      </c>
      <c r="E527" s="828">
        <v>9</v>
      </c>
      <c r="F527" s="1148">
        <v>420</v>
      </c>
      <c r="G527" s="1148" t="s">
        <v>106</v>
      </c>
      <c r="H527" s="1148" t="s">
        <v>106</v>
      </c>
      <c r="I527" s="987">
        <v>116.91</v>
      </c>
      <c r="J527" s="738">
        <f>(M527/I527)*100</f>
        <v>1.9502181164998715</v>
      </c>
      <c r="K527" s="990">
        <v>0.56999999999999995</v>
      </c>
      <c r="L527" s="1000">
        <v>4</v>
      </c>
      <c r="M527" s="729">
        <f>K527*L527</f>
        <v>2.2799999999999998</v>
      </c>
      <c r="N527" s="983" t="s">
        <v>467</v>
      </c>
      <c r="O527" s="831">
        <v>0.52</v>
      </c>
      <c r="P527" s="973">
        <v>43447</v>
      </c>
      <c r="Q527" s="973">
        <v>43480</v>
      </c>
      <c r="R527" s="729">
        <f>(K527-O527)/O527*100</f>
        <v>9.6153846153846025</v>
      </c>
      <c r="S527" s="795">
        <f>IF(INDEX(Historical!$D$7:$D$1442,MATCH(B527,Historical!$B$7:$B$1449,0))=0,"n/a",(INDEX(Historical!$C$7:$C$1442,MATCH(B527,Historical!$B$7:$B$1449,0))/INDEX(Historical!$D$7:$D$1442,MATCH(B527,Historical!$B$7:$B$1449,0))-1)*100)</f>
        <v>10.638297872340431</v>
      </c>
      <c r="T527" s="795">
        <f>IF(INDEX(Historical!$F$7:$F$1442,MATCH(B527,Historical!$B$7:$B$1449,0))=0,"n/a",((INDEX(Historical!$C$7:$C$1442,MATCH(B527,Historical!$B$7:$B$1449,0))/INDEX(Historical!$F$7:$F$1442,MATCH(B527,Historical!$B$7:$B$1449,0)))^(1/3)-1)*100)</f>
        <v>15.21476602058922</v>
      </c>
      <c r="U527" s="795">
        <f>IF(INDEX(Historical!$H$7:$H$1442,MATCH(B527,Historical!$B$7:$B$1449,0))=0,"n/a",((INDEX(Historical!$C$7:$C$1442,MATCH(B527,Historical!$B$7:$B$1449,0))/INDEX(Historical!$H$7:$H$1442,MATCH(B527,Historical!$B$7:$B$1449,0)))^(1/5)-1)*100)</f>
        <v>13.796097158262377</v>
      </c>
      <c r="V527" s="795">
        <f>IF(INDEX(Historical!$O$7:$O$1442,MATCH(B527,Historical!$B$7:$B$1449,0))=0,"n/a",((INDEX(Historical!$C$7:$C$1442,MATCH(B527,Historical!$B$7:$B$1449,0))/INDEX(Historical!$O$7:$O$1442,MATCH(B527,Historical!$B$7:$B$1449,0)))^(1/10)-1)*100)</f>
        <v>9.9100123746509894</v>
      </c>
      <c r="W527" s="796">
        <f>IF(OR(U527&lt;=0,U527="n/a",V527&lt;=0,V527="n/a"),"n/a",U527/V527)</f>
        <v>1.3921372281584308</v>
      </c>
      <c r="X527" s="797">
        <f>IF(OR(AJ527&lt;=0,AJ527="n/a",U527&lt;=0,U527="n/a"),"n/a",U527/AJ527)</f>
        <v>1.0451588756259376</v>
      </c>
      <c r="Y527" s="749"/>
      <c r="Z527" s="738">
        <f>IF(OR(AC527&lt;0.01,AC527="n/a"),"n/a",M527/AC527*100)</f>
        <v>47.698744769874466</v>
      </c>
      <c r="AA527" s="999">
        <f>IF(OR(AC527&lt;0.01,AC527="n/a"),"n/a",I527/AC527)</f>
        <v>24.458158995815896</v>
      </c>
      <c r="AB527" s="1000">
        <v>12</v>
      </c>
      <c r="AC527" s="978">
        <v>4.78</v>
      </c>
      <c r="AD527" s="978">
        <v>1.67</v>
      </c>
      <c r="AE527" s="978">
        <v>2.68</v>
      </c>
      <c r="AF527" s="978" t="s">
        <v>137</v>
      </c>
      <c r="AG527" s="981">
        <v>2</v>
      </c>
      <c r="AH527" s="980">
        <v>29.4</v>
      </c>
      <c r="AI527" s="980">
        <v>7.31</v>
      </c>
      <c r="AJ527" s="978">
        <v>13.200000000000001</v>
      </c>
      <c r="AK527" s="978">
        <v>14.62</v>
      </c>
      <c r="AL527" s="991">
        <v>18890</v>
      </c>
      <c r="AM527" s="985">
        <v>0.1</v>
      </c>
      <c r="AN527" s="978" t="s">
        <v>137</v>
      </c>
      <c r="AO527" s="838">
        <f>IF(U527="n/a","n/a",IF(AA527&lt;0,"n/a",IF(AA527="n/a","n/a",J527+U527-AA527)))</f>
        <v>-8.711843721053647</v>
      </c>
      <c r="AP527" s="839">
        <f>IF(U527="n/a","n/a",J527+U527)</f>
        <v>15.746315274762249</v>
      </c>
      <c r="AQ527" s="1001" t="str">
        <f>IF(OR(AC527&lt;0.01,AF527="n/a"),"n/a",(I527/SQRT(22.5*AC527*(I527/AF527))-1)*100)</f>
        <v>n/a</v>
      </c>
      <c r="AR527" s="738">
        <f>INDEX(Historical!$C$7:$C$1442,MATCH(B527,Historical!$B$7:$B$1449,0))*IF(AH527="n/a",1.03,IF(AH527&lt;0,1.01,IF(AH527&gt;10,1.1,(1+AH527/100))))</f>
        <v>2.2880000000000003</v>
      </c>
      <c r="AS527" s="999">
        <f>IF($AI527="n/a",1.03*AR527,IF($AI527&lt;0,1.01*AR527,IF($AI527&gt;10,1.1*AR527,(1+$AI527/100)*AR527)))</f>
        <v>2.4552528000000002</v>
      </c>
      <c r="AT527" s="999">
        <f>IF($AK527="n/a",1.03*AS527,IF($AK527&lt;0,1.01*AS527,IF($AK527&gt;10,1.1*AS527,(1+$AK527/100)*AS527)))</f>
        <v>2.7007780800000005</v>
      </c>
      <c r="AU527" s="999">
        <f>IF($AK527="n/a",1.03*AT527,IF($AK527&lt;0,1.01*AT527,IF($AK527&gt;10,1.1*AT527,(1+$AK527/100)*AT527)))</f>
        <v>2.9708558880000009</v>
      </c>
      <c r="AV527" s="999">
        <f>IF($AK527="n/a",1.03*AU527,IF($AK527&lt;0,1.01*AU527,IF($AK527&gt;10,1.1*AU527,(1+$AK527/100)*AU527)))</f>
        <v>3.2679414768000012</v>
      </c>
      <c r="AW527" s="738">
        <f>SUM(AR527:AV527)</f>
        <v>13.682828244800003</v>
      </c>
      <c r="AX527" s="846">
        <f>AW527/I527*100</f>
        <v>11.703727863142593</v>
      </c>
      <c r="AY527" s="1080">
        <v>0.55000000000000004</v>
      </c>
      <c r="AZ527" s="985">
        <v>20.599999999999998</v>
      </c>
      <c r="BA527" s="985">
        <v>-12.73</v>
      </c>
      <c r="BB527" s="985">
        <v>-3.18</v>
      </c>
      <c r="BC527" s="985">
        <v>-2.23</v>
      </c>
      <c r="BE527" s="700">
        <v>2011</v>
      </c>
      <c r="BF527" s="1013">
        <f>IF(BE527&gt;2008,0,IF(BE527&gt;2001,1,IF(BE527&gt;1990,2,IF(BE527&gt;1980,3,IF(BE527&gt;1973,4,IF(BE527&gt;1970,5,IF(BE527&gt;1960,6,IF(BE527&gt;1958,7,IF(BE527&gt;1953,8,9)))))))))</f>
        <v>0</v>
      </c>
      <c r="BG527" s="995">
        <v>-0.4</v>
      </c>
    </row>
    <row r="528" spans="1:59" ht="11.25" customHeight="1" x14ac:dyDescent="0.2">
      <c r="A528" s="984" t="s">
        <v>690</v>
      </c>
      <c r="B528" s="988" t="s">
        <v>691</v>
      </c>
      <c r="C528" s="1070" t="s">
        <v>112</v>
      </c>
      <c r="D528" s="1070" t="s">
        <v>4394</v>
      </c>
      <c r="E528" s="828">
        <v>16</v>
      </c>
      <c r="F528" s="1148">
        <v>217</v>
      </c>
      <c r="G528" s="1078" t="s">
        <v>106</v>
      </c>
      <c r="H528" s="1078" t="s">
        <v>106</v>
      </c>
      <c r="I528" s="987">
        <v>83.49</v>
      </c>
      <c r="J528" s="738">
        <f>(M528/I528)*100</f>
        <v>3.018325547969817</v>
      </c>
      <c r="K528" s="990">
        <v>0.63</v>
      </c>
      <c r="L528" s="1000">
        <v>4</v>
      </c>
      <c r="M528" s="729">
        <f>K528*L528</f>
        <v>2.52</v>
      </c>
      <c r="N528" s="983" t="s">
        <v>725</v>
      </c>
      <c r="O528" s="831">
        <v>0.57999999999999996</v>
      </c>
      <c r="P528" s="973">
        <v>43413</v>
      </c>
      <c r="Q528" s="973">
        <v>43431</v>
      </c>
      <c r="R528" s="729">
        <f>(K528-O528)/O528*100</f>
        <v>8.6206896551724235</v>
      </c>
      <c r="S528" s="795">
        <f>IF(INDEX(Historical!$D$7:$D$1442,MATCH(B528,Historical!$B$7:$B$1449,0))=0,"n/a",(INDEX(Historical!$C$7:$C$1442,MATCH(B528,Historical!$B$7:$B$1449,0))/INDEX(Historical!$D$7:$D$1442,MATCH(B528,Historical!$B$7:$B$1449,0))-1)*100)</f>
        <v>29.508196721311485</v>
      </c>
      <c r="T528" s="795">
        <f>IF(INDEX(Historical!$F$7:$F$1442,MATCH(B528,Historical!$B$7:$B$1449,0))=0,"n/a",((INDEX(Historical!$C$7:$C$1442,MATCH(B528,Historical!$B$7:$B$1449,0))/INDEX(Historical!$F$7:$F$1442,MATCH(B528,Historical!$B$7:$B$1449,0)))^(1/3)-1)*100)</f>
        <v>13.288783635834456</v>
      </c>
      <c r="U528" s="795">
        <f>IF(INDEX(Historical!$H$7:$H$1442,MATCH(B528,Historical!$B$7:$B$1449,0))=0,"n/a",((INDEX(Historical!$C$7:$C$1442,MATCH(B528,Historical!$B$7:$B$1449,0))/INDEX(Historical!$H$7:$H$1442,MATCH(B528,Historical!$B$7:$B$1449,0)))^(1/5)-1)*100)</f>
        <v>14.016747231069825</v>
      </c>
      <c r="V528" s="795">
        <f>IF(INDEX(Historical!$O$7:$O$1442,MATCH(B528,Historical!$B$7:$B$1449,0))=0,"n/a",((INDEX(Historical!$C$7:$C$1442,MATCH(B528,Historical!$B$7:$B$1449,0))/INDEX(Historical!$O$7:$O$1442,MATCH(B528,Historical!$B$7:$B$1449,0)))^(1/10)-1)*100)</f>
        <v>12.04525655621287</v>
      </c>
      <c r="W528" s="796">
        <f>IF(OR(U528&lt;=0,U528="n/a",V528&lt;=0,V528="n/a"),"n/a",U528/V528)</f>
        <v>1.1636736142278408</v>
      </c>
      <c r="X528" s="797">
        <f>IF(OR(AJ528&lt;=0,AJ528="n/a",U528&lt;=0,U528="n/a"),"n/a",U528/AJ528)</f>
        <v>2.2248805128682263</v>
      </c>
      <c r="Y528" s="751"/>
      <c r="Z528" s="738">
        <f>IF(OR(AC528&lt;0.01,AC528="n/a"),"n/a",M528/AC528*100)</f>
        <v>54.310344827586206</v>
      </c>
      <c r="AA528" s="999">
        <f>IF(OR(AC528&lt;0.01,AC528="n/a"),"n/a",I528/AC528)</f>
        <v>17.993534482758619</v>
      </c>
      <c r="AB528" s="1000">
        <v>8</v>
      </c>
      <c r="AC528" s="978">
        <v>4.6399999999999997</v>
      </c>
      <c r="AD528" s="978">
        <v>1.59</v>
      </c>
      <c r="AE528" s="978">
        <v>1.4</v>
      </c>
      <c r="AF528" s="978">
        <v>3.37</v>
      </c>
      <c r="AG528" s="978" t="s">
        <v>137</v>
      </c>
      <c r="AH528" s="978">
        <v>25.5</v>
      </c>
      <c r="AI528" s="978">
        <v>9.43</v>
      </c>
      <c r="AJ528" s="978">
        <v>6.3</v>
      </c>
      <c r="AK528" s="978">
        <v>11.3</v>
      </c>
      <c r="AL528" s="991">
        <v>4560</v>
      </c>
      <c r="AM528" s="985">
        <v>0.6</v>
      </c>
      <c r="AN528" s="978">
        <v>0.38</v>
      </c>
      <c r="AO528" s="838">
        <f>IF(U528="n/a","n/a",IF(AA528&lt;0,"n/a",IF(AA528="n/a","n/a",J528+U528-AA528)))</f>
        <v>-0.95846170371897799</v>
      </c>
      <c r="AP528" s="839">
        <f>IF(U528="n/a","n/a",J528+U528)</f>
        <v>17.035072779039641</v>
      </c>
      <c r="AQ528" s="1001">
        <f>IF(OR(AC528&lt;0.01,AF528="n/a"),"n/a",(I528/SQRT(22.5*AC528*(I528/AF528))-1)*100)</f>
        <v>64.165514320011852</v>
      </c>
      <c r="AR528" s="738">
        <f>INDEX(Historical!$C$7:$C$1442,MATCH(B528,Historical!$B$7:$B$1449,0))*IF(AH528="n/a",1.03,IF(AH528&lt;0,1.01,IF(AH528&gt;10,1.1,(1+AH528/100))))</f>
        <v>2.6070000000000002</v>
      </c>
      <c r="AS528" s="999">
        <f>IF($AI528="n/a",1.03*AR528,IF($AI528&lt;0,1.01*AR528,IF($AI528&gt;10,1.1*AR528,(1+$AI528/100)*AR528)))</f>
        <v>2.8528401000000003</v>
      </c>
      <c r="AT528" s="999">
        <f>IF($AK528="n/a",1.03*AS528,IF($AK528&lt;0,1.01*AS528,IF($AK528&gt;10,1.1*AS528,(1+$AK528/100)*AS528)))</f>
        <v>3.1381241100000006</v>
      </c>
      <c r="AU528" s="999">
        <f>IF($AK528="n/a",1.03*AT528,IF($AK528&lt;0,1.01*AT528,IF($AK528&gt;10,1.1*AT528,(1+$AK528/100)*AT528)))</f>
        <v>3.4519365210000008</v>
      </c>
      <c r="AV528" s="999">
        <f>IF($AK528="n/a",1.03*AU528,IF($AK528&lt;0,1.01*AU528,IF($AK528&gt;10,1.1*AU528,(1+$AK528/100)*AU528)))</f>
        <v>3.7971301731000011</v>
      </c>
      <c r="AW528" s="738">
        <f>SUM(AR528:AV528)</f>
        <v>15.847030904100002</v>
      </c>
      <c r="AX528" s="846">
        <f>AW528/I528*100</f>
        <v>18.980753268774709</v>
      </c>
      <c r="AY528" s="1080">
        <v>0.83</v>
      </c>
      <c r="AZ528" s="985">
        <v>13.930000000000001</v>
      </c>
      <c r="BA528" s="985">
        <v>-13.55</v>
      </c>
      <c r="BB528" s="985">
        <v>2.4899999999999998</v>
      </c>
      <c r="BC528" s="985">
        <v>-2.2800000000000002</v>
      </c>
      <c r="BE528" s="700">
        <v>2003</v>
      </c>
      <c r="BF528" s="1013">
        <f>IF(BE528&gt;2008,0,IF(BE528&gt;2001,1,IF(BE528&gt;1990,2,IF(BE528&gt;1980,3,IF(BE528&gt;1973,4,IF(BE528&gt;1970,5,IF(BE528&gt;1960,6,IF(BE528&gt;1958,7,IF(BE528&gt;1953,8,9)))))))))</f>
        <v>1</v>
      </c>
      <c r="BG528" s="995" t="s">
        <v>137</v>
      </c>
    </row>
    <row r="529" spans="1:59" ht="11.25" customHeight="1" x14ac:dyDescent="0.2">
      <c r="A529" s="984" t="s">
        <v>1774</v>
      </c>
      <c r="B529" s="988" t="s">
        <v>1775</v>
      </c>
      <c r="C529" s="1070" t="s">
        <v>247</v>
      </c>
      <c r="D529" s="1070" t="s">
        <v>4415</v>
      </c>
      <c r="E529" s="828">
        <v>8</v>
      </c>
      <c r="F529" s="1148">
        <v>483</v>
      </c>
      <c r="G529" s="1071" t="s">
        <v>106</v>
      </c>
      <c r="H529" s="1071" t="s">
        <v>106</v>
      </c>
      <c r="I529" s="987">
        <v>188.26</v>
      </c>
      <c r="J529" s="738">
        <f>(M529/I529)*100</f>
        <v>3.1233400616169127</v>
      </c>
      <c r="K529" s="990">
        <v>1.47</v>
      </c>
      <c r="L529" s="1000">
        <v>4</v>
      </c>
      <c r="M529" s="729">
        <f>K529*L529</f>
        <v>5.88</v>
      </c>
      <c r="N529" s="983" t="s">
        <v>927</v>
      </c>
      <c r="O529" s="831">
        <v>1.0529999999999999</v>
      </c>
      <c r="P529" s="694">
        <v>43185</v>
      </c>
      <c r="Q529" s="694">
        <v>43201</v>
      </c>
      <c r="R529" s="729">
        <f>(K529-O529)/O529*100</f>
        <v>39.601139601139607</v>
      </c>
      <c r="S529" s="795">
        <f>IF(INDEX(Historical!$D$7:$D$1442,MATCH(B529,Historical!$B$7:$B$1449,0))=0,"n/a",(INDEX(Historical!$C$7:$C$1442,MATCH(B529,Historical!$B$7:$B$1449,0))/INDEX(Historical!$D$7:$D$1442,MATCH(B529,Historical!$B$7:$B$1449,0))-1)*100)</f>
        <v>37.641723356009081</v>
      </c>
      <c r="T529" s="795">
        <f>IF(INDEX(Historical!$F$7:$F$1442,MATCH(B529,Historical!$B$7:$B$1449,0))=0,"n/a",((INDEX(Historical!$C$7:$C$1442,MATCH(B529,Historical!$B$7:$B$1449,0))/INDEX(Historical!$F$7:$F$1442,MATCH(B529,Historical!$B$7:$B$1449,0)))^(1/3)-1)*100)</f>
        <v>33.764274408406393</v>
      </c>
      <c r="U529" s="795">
        <f>IF(INDEX(Historical!$H$7:$H$1442,MATCH(B529,Historical!$B$7:$B$1449,0))=0,"n/a",((INDEX(Historical!$C$7:$C$1442,MATCH(B529,Historical!$B$7:$B$1449,0))/INDEX(Historical!$H$7:$H$1442,MATCH(B529,Historical!$B$7:$B$1449,0)))^(1/5)-1)*100)</f>
        <v>46.483678124948405</v>
      </c>
      <c r="V529" s="795" t="str">
        <f>IF(INDEX(Historical!$O$7:$O$1442,MATCH(B529,Historical!$B$7:$B$1449,0))=0,"n/a",((INDEX(Historical!$C$7:$C$1442,MATCH(B529,Historical!$B$7:$B$1449,0))/INDEX(Historical!$O$7:$O$1442,MATCH(B529,Historical!$B$7:$B$1449,0)))^(1/10)-1)*100)</f>
        <v>n/a</v>
      </c>
      <c r="W529" s="796" t="str">
        <f>IF(OR(U529&lt;=0,U529="n/a",V529&lt;=0,V529="n/a"),"n/a",U529/V529)</f>
        <v>n/a</v>
      </c>
      <c r="X529" s="797">
        <f>IF(OR(AJ529&lt;=0,AJ529="n/a",U529&lt;=0,U529="n/a"),"n/a",U529/AJ529)</f>
        <v>0.9390642045444122</v>
      </c>
      <c r="Y529" s="989"/>
      <c r="Z529" s="738">
        <f>IF(OR(AC529&lt;0.01,AC529="n/a"),"n/a",M529/AC529*100)</f>
        <v>108.08823529411764</v>
      </c>
      <c r="AA529" s="999">
        <f>IF(OR(AC529&lt;0.01,AC529="n/a"),"n/a",I529/AC529)</f>
        <v>34.606617647058819</v>
      </c>
      <c r="AB529" s="1000">
        <v>7</v>
      </c>
      <c r="AC529" s="978">
        <v>5.44</v>
      </c>
      <c r="AD529" s="978">
        <v>38.42</v>
      </c>
      <c r="AE529" s="978">
        <v>3.85</v>
      </c>
      <c r="AF529" s="978">
        <v>5.69</v>
      </c>
      <c r="AG529" s="978">
        <v>18.899999999999999</v>
      </c>
      <c r="AH529" s="978">
        <v>46.9</v>
      </c>
      <c r="AI529" s="978">
        <v>14.05</v>
      </c>
      <c r="AJ529" s="978">
        <v>49.5</v>
      </c>
      <c r="AK529" s="978">
        <v>0.89999999999999991</v>
      </c>
      <c r="AL529" s="991">
        <v>7740</v>
      </c>
      <c r="AM529" s="985">
        <v>1.2</v>
      </c>
      <c r="AN529" s="978">
        <v>1.1499999999999999</v>
      </c>
      <c r="AO529" s="838">
        <f>IF(U529="n/a","n/a",IF(AA529&lt;0,"n/a",IF(AA529="n/a","n/a",J529+U529-AA529)))</f>
        <v>15.000400539506501</v>
      </c>
      <c r="AP529" s="839">
        <f>IF(U529="n/a","n/a",J529+U529)</f>
        <v>49.60701818656532</v>
      </c>
      <c r="AQ529" s="1001">
        <f>IF(OR(AC529&lt;0.01,AF529="n/a"),"n/a",(I529/SQRT(22.5*AC529*(I529/AF529))-1)*100)</f>
        <v>195.83152443523187</v>
      </c>
      <c r="AR529" s="738">
        <f>INDEX(Historical!$C$7:$C$1442,MATCH(B529,Historical!$B$7:$B$1449,0))*IF(AH529="n/a",1.03,IF(AH529&lt;0,1.01,IF(AH529&gt;10,1.1,(1+AH529/100))))</f>
        <v>6.0093000000000005</v>
      </c>
      <c r="AS529" s="999">
        <f>IF($AI529="n/a",1.03*AR529,IF($AI529&lt;0,1.01*AR529,IF($AI529&gt;10,1.1*AR529,(1+$AI529/100)*AR529)))</f>
        <v>6.6102300000000014</v>
      </c>
      <c r="AT529" s="999">
        <f>IF($AK529="n/a",1.03*AS529,IF($AK529&lt;0,1.01*AS529,IF($AK529&gt;10,1.1*AS529,(1+$AK529/100)*AS529)))</f>
        <v>6.6697220700000006</v>
      </c>
      <c r="AU529" s="999">
        <f>IF($AK529="n/a",1.03*AT529,IF($AK529&lt;0,1.01*AT529,IF($AK529&gt;10,1.1*AT529,(1+$AK529/100)*AT529)))</f>
        <v>6.72974956863</v>
      </c>
      <c r="AV529" s="999">
        <f>IF($AK529="n/a",1.03*AU529,IF($AK529&lt;0,1.01*AU529,IF($AK529&gt;10,1.1*AU529,(1+$AK529/100)*AU529)))</f>
        <v>6.7903173147476696</v>
      </c>
      <c r="AW529" s="738">
        <f>SUM(AR529:AV529)</f>
        <v>32.809318953377669</v>
      </c>
      <c r="AX529" s="846">
        <f>AW529/I529*100</f>
        <v>17.427663313172033</v>
      </c>
      <c r="AY529" s="1080">
        <v>0.71</v>
      </c>
      <c r="AZ529" s="985">
        <v>4.82</v>
      </c>
      <c r="BA529" s="985">
        <v>-37.82</v>
      </c>
      <c r="BB529" s="985">
        <v>-16.04</v>
      </c>
      <c r="BC529" s="985">
        <v>-26.25</v>
      </c>
      <c r="BE529" s="700">
        <v>2011</v>
      </c>
      <c r="BF529" s="1013">
        <f>IF(BE529&gt;2008,0,IF(BE529&gt;2001,1,IF(BE529&gt;1990,2,IF(BE529&gt;1980,3,IF(BE529&gt;1973,4,IF(BE529&gt;1970,5,IF(BE529&gt;1960,6,IF(BE529&gt;1958,7,IF(BE529&gt;1953,8,9)))))))))</f>
        <v>0</v>
      </c>
      <c r="BG529" s="995">
        <v>7.3</v>
      </c>
    </row>
    <row r="530" spans="1:59" ht="11.25" customHeight="1" x14ac:dyDescent="0.2">
      <c r="A530" s="984" t="s">
        <v>1464</v>
      </c>
      <c r="B530" s="988" t="s">
        <v>1465</v>
      </c>
      <c r="C530" s="1070" t="s">
        <v>123</v>
      </c>
      <c r="D530" s="1070" t="s">
        <v>4418</v>
      </c>
      <c r="E530" s="828">
        <v>6</v>
      </c>
      <c r="F530" s="1148">
        <v>720</v>
      </c>
      <c r="G530" s="1118" t="s">
        <v>106</v>
      </c>
      <c r="H530" s="1118" t="s">
        <v>106</v>
      </c>
      <c r="I530" s="987">
        <v>46.93</v>
      </c>
      <c r="J530" s="738">
        <f>(M530/I530)*100</f>
        <v>0.89494992542083951</v>
      </c>
      <c r="K530" s="990">
        <v>0.105</v>
      </c>
      <c r="L530" s="1000">
        <v>4</v>
      </c>
      <c r="M530" s="729">
        <f>K530*L530</f>
        <v>0.42</v>
      </c>
      <c r="N530" s="983" t="s">
        <v>1004</v>
      </c>
      <c r="O530" s="831">
        <v>0.1</v>
      </c>
      <c r="P530" s="973">
        <v>43235</v>
      </c>
      <c r="Q530" s="973">
        <v>43252</v>
      </c>
      <c r="R530" s="729">
        <f>(K530-O530)/O530*100</f>
        <v>4.9999999999999902</v>
      </c>
      <c r="S530" s="795">
        <f>IF(INDEX(Historical!$D$7:$D$1442,MATCH(B530,Historical!$B$7:$B$1449,0))=0,"n/a",(INDEX(Historical!$C$7:$C$1442,MATCH(B530,Historical!$B$7:$B$1449,0))/INDEX(Historical!$D$7:$D$1442,MATCH(B530,Historical!$B$7:$B$1449,0))-1)*100)</f>
        <v>5.0632911392404889</v>
      </c>
      <c r="T530" s="795">
        <f>IF(INDEX(Historical!$F$7:$F$1442,MATCH(B530,Historical!$B$7:$B$1449,0))=0,"n/a",((INDEX(Historical!$C$7:$C$1442,MATCH(B530,Historical!$B$7:$B$1449,0))/INDEX(Historical!$F$7:$F$1442,MATCH(B530,Historical!$B$7:$B$1449,0)))^(1/3)-1)*100)</f>
        <v>5.343218065147215</v>
      </c>
      <c r="U530" s="795">
        <f>IF(INDEX(Historical!$H$7:$H$1442,MATCH(B530,Historical!$B$7:$B$1449,0))=0,"n/a",((INDEX(Historical!$C$7:$C$1442,MATCH(B530,Historical!$B$7:$B$1449,0))/INDEX(Historical!$H$7:$H$1442,MATCH(B530,Historical!$B$7:$B$1449,0)))^(1/5)-1)*100)</f>
        <v>5.6689783679528372</v>
      </c>
      <c r="V530" s="795" t="str">
        <f>IF(INDEX(Historical!$O$7:$O$1442,MATCH(B530,Historical!$B$7:$B$1449,0))=0,"n/a",((INDEX(Historical!$C$7:$C$1442,MATCH(B530,Historical!$B$7:$B$1449,0))/INDEX(Historical!$O$7:$O$1442,MATCH(B530,Historical!$B$7:$B$1449,0)))^(1/10)-1)*100)</f>
        <v>n/a</v>
      </c>
      <c r="W530" s="796" t="str">
        <f>IF(OR(U530&lt;=0,U530="n/a",V530&lt;=0,V530="n/a"),"n/a",U530/V530)</f>
        <v>n/a</v>
      </c>
      <c r="X530" s="797">
        <f>IF(OR(AJ530&lt;=0,AJ530="n/a",U530&lt;=0,U530="n/a"),"n/a",U530/AJ530)</f>
        <v>1.7178722327129807</v>
      </c>
      <c r="Y530" s="989"/>
      <c r="Z530" s="738">
        <f>IF(OR(AC530&lt;0.01,AC530="n/a"),"n/a",M530/AC530*100)</f>
        <v>17.647058823529413</v>
      </c>
      <c r="AA530" s="999">
        <f>IF(OR(AC530&lt;0.01,AC530="n/a"),"n/a",I530/AC530)</f>
        <v>19.718487394957982</v>
      </c>
      <c r="AB530" s="1000">
        <v>12</v>
      </c>
      <c r="AC530" s="978">
        <v>2.38</v>
      </c>
      <c r="AD530" s="978">
        <v>1.64</v>
      </c>
      <c r="AE530" s="978">
        <v>0.77</v>
      </c>
      <c r="AF530" s="978">
        <v>1.77</v>
      </c>
      <c r="AG530" s="978">
        <v>6.5</v>
      </c>
      <c r="AH530" s="978">
        <v>10.199999999999999</v>
      </c>
      <c r="AI530" s="978">
        <v>8.2000000000000011</v>
      </c>
      <c r="AJ530" s="978">
        <v>3.3000000000000003</v>
      </c>
      <c r="AK530" s="978">
        <v>12</v>
      </c>
      <c r="AL530" s="991">
        <v>937.19</v>
      </c>
      <c r="AM530" s="985">
        <v>0.70000000000000007</v>
      </c>
      <c r="AN530" s="978">
        <v>0.04</v>
      </c>
      <c r="AO530" s="838">
        <f>IF(U530="n/a","n/a",IF(AA530&lt;0,"n/a",IF(AA530="n/a","n/a",J530+U530-AA530)))</f>
        <v>-13.154559101584306</v>
      </c>
      <c r="AP530" s="839">
        <f>IF(U530="n/a","n/a",J530+U530)</f>
        <v>6.5639282933736762</v>
      </c>
      <c r="AQ530" s="1001">
        <f>IF(OR(AC530&lt;0.01,AF530="n/a"),"n/a",(I530/SQRT(22.5*AC530*(I530/AF530))-1)*100)</f>
        <v>24.546685024934646</v>
      </c>
      <c r="AR530" s="738">
        <f>INDEX(Historical!$C$7:$C$1442,MATCH(B530,Historical!$B$7:$B$1449,0))*IF(AH530="n/a",1.03,IF(AH530&lt;0,1.01,IF(AH530&gt;10,1.1,(1+AH530/100))))</f>
        <v>0.45650000000000002</v>
      </c>
      <c r="AS530" s="999">
        <f>IF($AI530="n/a",1.03*AR530,IF($AI530&lt;0,1.01*AR530,IF($AI530&gt;10,1.1*AR530,(1+$AI530/100)*AR530)))</f>
        <v>0.49393300000000007</v>
      </c>
      <c r="AT530" s="999">
        <f>IF($AK530="n/a",1.03*AS530,IF($AK530&lt;0,1.01*AS530,IF($AK530&gt;10,1.1*AS530,(1+$AK530/100)*AS530)))</f>
        <v>0.54332630000000015</v>
      </c>
      <c r="AU530" s="999">
        <f>IF($AK530="n/a",1.03*AT530,IF($AK530&lt;0,1.01*AT530,IF($AK530&gt;10,1.1*AT530,(1+$AK530/100)*AT530)))</f>
        <v>0.59765893000000025</v>
      </c>
      <c r="AV530" s="999">
        <f>IF($AK530="n/a",1.03*AU530,IF($AK530&lt;0,1.01*AU530,IF($AK530&gt;10,1.1*AU530,(1+$AK530/100)*AU530)))</f>
        <v>0.65742482300000038</v>
      </c>
      <c r="AW530" s="738">
        <f>SUM(AR530:AV530)</f>
        <v>2.7488430530000008</v>
      </c>
      <c r="AX530" s="846">
        <f>AW530/I530*100</f>
        <v>5.8573259173236751</v>
      </c>
      <c r="AY530" s="1080">
        <v>1.03</v>
      </c>
      <c r="AZ530" s="985">
        <v>10.42</v>
      </c>
      <c r="BA530" s="985">
        <v>-27.91</v>
      </c>
      <c r="BB530" s="985">
        <v>-2.2999999999999998</v>
      </c>
      <c r="BC530" s="985">
        <v>-14.82</v>
      </c>
      <c r="BE530" s="700">
        <v>2013</v>
      </c>
      <c r="BF530" s="1013">
        <f>IF(BE530&gt;2008,0,IF(BE530&gt;2001,1,IF(BE530&gt;1990,2,IF(BE530&gt;1980,3,IF(BE530&gt;1973,4,IF(BE530&gt;1970,5,IF(BE530&gt;1960,6,IF(BE530&gt;1958,7,IF(BE530&gt;1953,8,9)))))))))</f>
        <v>0</v>
      </c>
      <c r="BG530" s="995">
        <v>4.3</v>
      </c>
    </row>
    <row r="531" spans="1:59" ht="11.25" customHeight="1" x14ac:dyDescent="0.2">
      <c r="A531" s="984" t="s">
        <v>677</v>
      </c>
      <c r="B531" s="988" t="s">
        <v>678</v>
      </c>
      <c r="C531" s="1070" t="s">
        <v>4252</v>
      </c>
      <c r="D531" s="1070" t="s">
        <v>4388</v>
      </c>
      <c r="E531" s="828">
        <v>17</v>
      </c>
      <c r="F531" s="1148">
        <v>190</v>
      </c>
      <c r="G531" s="1148" t="s">
        <v>106</v>
      </c>
      <c r="H531" s="1148" t="s">
        <v>106</v>
      </c>
      <c r="I531" s="987">
        <v>54.27</v>
      </c>
      <c r="J531" s="738">
        <f>(M531/I531)*100</f>
        <v>3.3904551317486638</v>
      </c>
      <c r="K531" s="990">
        <v>0.46</v>
      </c>
      <c r="L531" s="1000">
        <v>4</v>
      </c>
      <c r="M531" s="729">
        <f>K531*L531</f>
        <v>1.84</v>
      </c>
      <c r="N531" s="983" t="s">
        <v>149</v>
      </c>
      <c r="O531" s="831">
        <v>0.42</v>
      </c>
      <c r="P531" s="973">
        <v>43341</v>
      </c>
      <c r="Q531" s="973">
        <v>43356</v>
      </c>
      <c r="R531" s="729">
        <f>(K531-O531)/O531*100</f>
        <v>9.5238095238095326</v>
      </c>
      <c r="S531" s="795">
        <f>IF(INDEX(Historical!$D$7:$D$1442,MATCH(B531,Historical!$B$7:$B$1449,0))=0,"n/a",(INDEX(Historical!$C$7:$C$1442,MATCH(B531,Historical!$B$7:$B$1449,0))/INDEX(Historical!$D$7:$D$1442,MATCH(B531,Historical!$B$7:$B$1449,0))-1)*100)</f>
        <v>27.536231884057983</v>
      </c>
      <c r="T531" s="795">
        <f>IF(INDEX(Historical!$F$7:$F$1442,MATCH(B531,Historical!$B$7:$B$1449,0))=0,"n/a",((INDEX(Historical!$C$7:$C$1442,MATCH(B531,Historical!$B$7:$B$1449,0))/INDEX(Historical!$F$7:$F$1442,MATCH(B531,Historical!$B$7:$B$1449,0)))^(1/3)-1)*100)</f>
        <v>14.90834232364584</v>
      </c>
      <c r="U531" s="795">
        <f>IF(INDEX(Historical!$H$7:$H$1442,MATCH(B531,Historical!$B$7:$B$1449,0))=0,"n/a",((INDEX(Historical!$C$7:$C$1442,MATCH(B531,Historical!$B$7:$B$1449,0))/INDEX(Historical!$H$7:$H$1442,MATCH(B531,Historical!$B$7:$B$1449,0)))^(1/5)-1)*100)</f>
        <v>11.970220528043152</v>
      </c>
      <c r="V531" s="795">
        <f>IF(INDEX(Historical!$O$7:$O$1442,MATCH(B531,Historical!$B$7:$B$1449,0))=0,"n/a",((INDEX(Historical!$C$7:$C$1442,MATCH(B531,Historical!$B$7:$B$1449,0))/INDEX(Historical!$O$7:$O$1442,MATCH(B531,Historical!$B$7:$B$1449,0)))^(1/10)-1)*100)</f>
        <v>8.5478176819006269</v>
      </c>
      <c r="W531" s="796">
        <f>IF(OR(U531&lt;=0,U531="n/a",V531&lt;=0,V531="n/a"),"n/a",U531/V531)</f>
        <v>1.4003832292058838</v>
      </c>
      <c r="X531" s="797">
        <f>IF(OR(AJ531&lt;=0,AJ531="n/a",U531&lt;=0,U531="n/a"),"n/a",U531/AJ531)</f>
        <v>1.1187121988825377</v>
      </c>
      <c r="Y531" s="988"/>
      <c r="Z531" s="738">
        <f>IF(OR(AC531&lt;0.01,AC531="n/a"),"n/a",M531/AC531*100)</f>
        <v>68.656716417910445</v>
      </c>
      <c r="AA531" s="999">
        <f>IF(OR(AC531&lt;0.01,AC531="n/a"),"n/a",I531/AC531)</f>
        <v>20.25</v>
      </c>
      <c r="AB531" s="1000">
        <v>6</v>
      </c>
      <c r="AC531" s="978">
        <v>2.68</v>
      </c>
      <c r="AD531" s="978">
        <v>1.48</v>
      </c>
      <c r="AE531" s="978">
        <v>5.93</v>
      </c>
      <c r="AF531" s="978">
        <v>7.89</v>
      </c>
      <c r="AG531" s="978" t="s">
        <v>137</v>
      </c>
      <c r="AH531" s="978">
        <v>26.6</v>
      </c>
      <c r="AI531" s="978">
        <v>6.54</v>
      </c>
      <c r="AJ531" s="978">
        <v>10.7</v>
      </c>
      <c r="AK531" s="978">
        <v>13.639999999999999</v>
      </c>
      <c r="AL531" s="991">
        <v>15090</v>
      </c>
      <c r="AM531" s="985">
        <v>0.3</v>
      </c>
      <c r="AN531" s="978">
        <v>0.78</v>
      </c>
      <c r="AO531" s="838">
        <f>IF(U531="n/a","n/a",IF(AA531&lt;0,"n/a",IF(AA531="n/a","n/a",J531+U531-AA531)))</f>
        <v>-4.8893243402081836</v>
      </c>
      <c r="AP531" s="839">
        <f>IF(U531="n/a","n/a",J531+U531)</f>
        <v>15.360675659791816</v>
      </c>
      <c r="AQ531" s="1001">
        <f>IF(OR(AC531&lt;0.01,AF531="n/a"),"n/a",(I531/SQRT(22.5*AC531*(I531/AF531))-1)*100)</f>
        <v>166.47701589442946</v>
      </c>
      <c r="AR531" s="738">
        <f>INDEX(Historical!$C$7:$C$1442,MATCH(B531,Historical!$B$7:$B$1449,0))*IF(AH531="n/a",1.03,IF(AH531&lt;0,1.01,IF(AH531&gt;10,1.1,(1+AH531/100))))</f>
        <v>1.9360000000000002</v>
      </c>
      <c r="AS531" s="999">
        <f>IF($AI531="n/a",1.03*AR531,IF($AI531&lt;0,1.01*AR531,IF($AI531&gt;10,1.1*AR531,(1+$AI531/100)*AR531)))</f>
        <v>2.0626144000000002</v>
      </c>
      <c r="AT531" s="999">
        <f>IF($AK531="n/a",1.03*AS531,IF($AK531&lt;0,1.01*AS531,IF($AK531&gt;10,1.1*AS531,(1+$AK531/100)*AS531)))</f>
        <v>2.2688758400000002</v>
      </c>
      <c r="AU531" s="999">
        <f>IF($AK531="n/a",1.03*AT531,IF($AK531&lt;0,1.01*AT531,IF($AK531&gt;10,1.1*AT531,(1+$AK531/100)*AT531)))</f>
        <v>2.4957634240000006</v>
      </c>
      <c r="AV531" s="999">
        <f>IF($AK531="n/a",1.03*AU531,IF($AK531&lt;0,1.01*AU531,IF($AK531&gt;10,1.1*AU531,(1+$AK531/100)*AU531)))</f>
        <v>2.7453397664000008</v>
      </c>
      <c r="AW531" s="738">
        <f>SUM(AR531:AV531)</f>
        <v>11.508593430400001</v>
      </c>
      <c r="AX531" s="846">
        <f>AW531/I531*100</f>
        <v>21.206179160493829</v>
      </c>
      <c r="AY531" s="1080">
        <v>1.38</v>
      </c>
      <c r="AZ531" s="985">
        <v>16.36</v>
      </c>
      <c r="BA531" s="985">
        <v>-15.73</v>
      </c>
      <c r="BB531" s="985">
        <v>3.4799999999999995</v>
      </c>
      <c r="BC531" s="985">
        <v>-3.7800000000000002</v>
      </c>
      <c r="BE531" s="700">
        <v>2002</v>
      </c>
      <c r="BF531" s="1013">
        <f>IF(BE531&gt;2008,0,IF(BE531&gt;2001,1,IF(BE531&gt;1990,2,IF(BE531&gt;1980,3,IF(BE531&gt;1973,4,IF(BE531&gt;1970,5,IF(BE531&gt;1960,6,IF(BE531&gt;1958,7,IF(BE531&gt;1953,8,9)))))))))</f>
        <v>1</v>
      </c>
      <c r="BG531" s="995" t="s">
        <v>137</v>
      </c>
    </row>
    <row r="532" spans="1:59" ht="11.25" customHeight="1" x14ac:dyDescent="0.2">
      <c r="A532" s="976" t="s">
        <v>692</v>
      </c>
      <c r="B532" s="988" t="s">
        <v>693</v>
      </c>
      <c r="C532" s="1070" t="s">
        <v>108</v>
      </c>
      <c r="D532" s="1070" t="s">
        <v>4401</v>
      </c>
      <c r="E532" s="828">
        <v>17</v>
      </c>
      <c r="F532" s="1148">
        <v>191</v>
      </c>
      <c r="G532" s="1118" t="s">
        <v>37</v>
      </c>
      <c r="H532" s="1118" t="s">
        <v>106</v>
      </c>
      <c r="I532" s="987">
        <v>32.549999999999997</v>
      </c>
      <c r="J532" s="738">
        <f>(M532/I532)*100</f>
        <v>4.0552995391705071</v>
      </c>
      <c r="K532" s="997">
        <v>0.33</v>
      </c>
      <c r="L532" s="1000">
        <v>4</v>
      </c>
      <c r="M532" s="729">
        <f>K532*L532</f>
        <v>1.32</v>
      </c>
      <c r="N532" s="983" t="s">
        <v>149</v>
      </c>
      <c r="O532" s="832">
        <v>0.32</v>
      </c>
      <c r="P532" s="973">
        <v>43347</v>
      </c>
      <c r="Q532" s="973">
        <v>43358</v>
      </c>
      <c r="R532" s="729">
        <f>(K532-O532)/O532*100</f>
        <v>3.1250000000000027</v>
      </c>
      <c r="S532" s="795">
        <f>IF(INDEX(Historical!$D$7:$D$1442,MATCH(B532,Historical!$B$7:$B$1449,0))=0,"n/a",(INDEX(Historical!$C$7:$C$1442,MATCH(B532,Historical!$B$7:$B$1449,0))/INDEX(Historical!$D$7:$D$1442,MATCH(B532,Historical!$B$7:$B$1449,0))-1)*100)</f>
        <v>6.5573770491803351</v>
      </c>
      <c r="T532" s="795">
        <f>IF(INDEX(Historical!$F$7:$F$1442,MATCH(B532,Historical!$B$7:$B$1449,0))=0,"n/a",((INDEX(Historical!$C$7:$C$1442,MATCH(B532,Historical!$B$7:$B$1449,0))/INDEX(Historical!$F$7:$F$1442,MATCH(B532,Historical!$B$7:$B$1449,0)))^(1/3)-1)*100)</f>
        <v>9.1392883061105934</v>
      </c>
      <c r="U532" s="795">
        <f>IF(INDEX(Historical!$H$7:$H$1442,MATCH(B532,Historical!$B$7:$B$1449,0))=0,"n/a",((INDEX(Historical!$C$7:$C$1442,MATCH(B532,Historical!$B$7:$B$1449,0))/INDEX(Historical!$H$7:$H$1442,MATCH(B532,Historical!$B$7:$B$1449,0)))^(1/5)-1)*100)</f>
        <v>10.197228772148016</v>
      </c>
      <c r="V532" s="795">
        <f>IF(INDEX(Historical!$O$7:$O$1442,MATCH(B532,Historical!$B$7:$B$1449,0))=0,"n/a",((INDEX(Historical!$C$7:$C$1442,MATCH(B532,Historical!$B$7:$B$1449,0))/INDEX(Historical!$O$7:$O$1442,MATCH(B532,Historical!$B$7:$B$1449,0)))^(1/10)-1)*100)</f>
        <v>8.9828262537239301</v>
      </c>
      <c r="W532" s="796">
        <f>IF(OR(U532&lt;=0,U532="n/a",V532&lt;=0,V532="n/a"),"n/a",U532/V532)</f>
        <v>1.1351915849335994</v>
      </c>
      <c r="X532" s="797" t="str">
        <f>IF(OR(AJ532&lt;=0,AJ532="n/a",U532&lt;=0,U532="n/a"),"n/a",U532/AJ532)</f>
        <v>n/a</v>
      </c>
      <c r="Y532" s="989"/>
      <c r="Z532" s="738" t="str">
        <f>IF(OR(AC532&lt;0.01,AC532="n/a"),"n/a",M532/AC532*100)</f>
        <v>n/a</v>
      </c>
      <c r="AA532" s="999" t="str">
        <f>IF(OR(AC532&lt;0.01,AC532="n/a"),"n/a",I532/AC532)</f>
        <v>n/a</v>
      </c>
      <c r="AB532" s="1000">
        <v>12</v>
      </c>
      <c r="AC532" s="978" t="s">
        <v>137</v>
      </c>
      <c r="AD532" s="978" t="s">
        <v>137</v>
      </c>
      <c r="AE532" s="978" t="s">
        <v>137</v>
      </c>
      <c r="AF532" s="978" t="s">
        <v>137</v>
      </c>
      <c r="AG532" s="978" t="s">
        <v>137</v>
      </c>
      <c r="AH532" s="978" t="s">
        <v>137</v>
      </c>
      <c r="AI532" s="978" t="s">
        <v>137</v>
      </c>
      <c r="AJ532" s="978" t="s">
        <v>137</v>
      </c>
      <c r="AK532" s="978" t="s">
        <v>137</v>
      </c>
      <c r="AL532" s="991" t="s">
        <v>137</v>
      </c>
      <c r="AM532" s="985" t="s">
        <v>137</v>
      </c>
      <c r="AN532" s="978" t="s">
        <v>137</v>
      </c>
      <c r="AO532" s="838" t="str">
        <f>IF(U532="n/a","n/a",IF(AA532&lt;0,"n/a",IF(AA532="n/a","n/a",J532+U532-AA532)))</f>
        <v>n/a</v>
      </c>
      <c r="AP532" s="839">
        <f>IF(U532="n/a","n/a",J532+U532)</f>
        <v>14.252528311318523</v>
      </c>
      <c r="AQ532" s="1001" t="str">
        <f>IF(OR(AC532&lt;0.01,AF532="n/a"),"n/a",(I532/SQRT(22.5*AC532*(I532/AF532))-1)*100)</f>
        <v>n/a</v>
      </c>
      <c r="AR532" s="738">
        <f>INDEX(Historical!$C$7:$C$1442,MATCH(B532,Historical!$B$7:$B$1449,0))*IF(AH532="n/a",1.03,IF(AH532&lt;0,1.01,IF(AH532&gt;10,1.1,(1+AH532/100))))</f>
        <v>1.3390000000000002</v>
      </c>
      <c r="AS532" s="999">
        <f>IF($AI532="n/a",1.03*AR532,IF($AI532&lt;0,1.01*AR532,IF($AI532&gt;10,1.1*AR532,(1+$AI532/100)*AR532)))</f>
        <v>1.3791700000000002</v>
      </c>
      <c r="AT532" s="999">
        <f>IF($AK532="n/a",1.03*AS532,IF($AK532&lt;0,1.01*AS532,IF($AK532&gt;10,1.1*AS532,(1+$AK532/100)*AS532)))</f>
        <v>1.4205451000000002</v>
      </c>
      <c r="AU532" s="999">
        <f>IF($AK532="n/a",1.03*AT532,IF($AK532&lt;0,1.01*AT532,IF($AK532&gt;10,1.1*AT532,(1+$AK532/100)*AT532)))</f>
        <v>1.4631614530000003</v>
      </c>
      <c r="AV532" s="999">
        <f>IF($AK532="n/a",1.03*AU532,IF($AK532&lt;0,1.01*AU532,IF($AK532&gt;10,1.1*AU532,(1+$AK532/100)*AU532)))</f>
        <v>1.5070562965900003</v>
      </c>
      <c r="AW532" s="738">
        <f>SUM(AR532:AV532)</f>
        <v>7.1089328495900013</v>
      </c>
      <c r="AX532" s="846">
        <f>AW532/I532*100</f>
        <v>21.840039476466981</v>
      </c>
      <c r="AY532" s="1080" t="s">
        <v>137</v>
      </c>
      <c r="AZ532" s="985" t="s">
        <v>137</v>
      </c>
      <c r="BA532" s="985" t="s">
        <v>137</v>
      </c>
      <c r="BB532" s="985" t="s">
        <v>137</v>
      </c>
      <c r="BC532" s="985" t="s">
        <v>137</v>
      </c>
      <c r="BD532" s="1032" t="s">
        <v>4326</v>
      </c>
      <c r="BE532" s="700">
        <v>2002</v>
      </c>
      <c r="BF532" s="1013">
        <f>IF(BE532&gt;2008,0,IF(BE532&gt;2001,1,IF(BE532&gt;1990,2,IF(BE532&gt;1980,3,IF(BE532&gt;1973,4,IF(BE532&gt;1970,5,IF(BE532&gt;1960,6,IF(BE532&gt;1958,7,IF(BE532&gt;1953,8,9)))))))))</f>
        <v>1</v>
      </c>
      <c r="BG532" s="995" t="s">
        <v>137</v>
      </c>
    </row>
    <row r="533" spans="1:59" ht="11.25" customHeight="1" x14ac:dyDescent="0.2">
      <c r="A533" s="984" t="s">
        <v>3900</v>
      </c>
      <c r="B533" s="988" t="s">
        <v>3901</v>
      </c>
      <c r="C533" s="1070" t="s">
        <v>108</v>
      </c>
      <c r="D533" s="1070" t="s">
        <v>4393</v>
      </c>
      <c r="E533" s="828">
        <v>5</v>
      </c>
      <c r="F533" s="1148">
        <v>797</v>
      </c>
      <c r="G533" s="1148" t="s">
        <v>106</v>
      </c>
      <c r="H533" s="1148" t="s">
        <v>106</v>
      </c>
      <c r="I533" s="987">
        <v>40</v>
      </c>
      <c r="J533" s="738">
        <f>(M533/I533)*100</f>
        <v>5</v>
      </c>
      <c r="K533" s="990">
        <v>0.5</v>
      </c>
      <c r="L533" s="1000">
        <v>4</v>
      </c>
      <c r="M533" s="729">
        <f>K533*L533</f>
        <v>2</v>
      </c>
      <c r="N533" s="983" t="s">
        <v>320</v>
      </c>
      <c r="O533" s="831">
        <v>0.32</v>
      </c>
      <c r="P533" s="694">
        <v>43174</v>
      </c>
      <c r="Q533" s="694">
        <v>43189</v>
      </c>
      <c r="R533" s="729">
        <f>(K533-O533)/O533*100</f>
        <v>56.25</v>
      </c>
      <c r="S533" s="795">
        <f>IF(INDEX(Historical!$D$7:$D$1442,MATCH(B533,Historical!$B$7:$B$1449,0))=0,"n/a",(INDEX(Historical!$C$7:$C$1442,MATCH(B533,Historical!$B$7:$B$1449,0))/INDEX(Historical!$D$7:$D$1442,MATCH(B533,Historical!$B$7:$B$1449,0))-1)*100)</f>
        <v>56.25</v>
      </c>
      <c r="T533" s="795">
        <f>IF(INDEX(Historical!$F$7:$F$1442,MATCH(B533,Historical!$B$7:$B$1449,0))=0,"n/a",((INDEX(Historical!$C$7:$C$1442,MATCH(B533,Historical!$B$7:$B$1449,0))/INDEX(Historical!$F$7:$F$1442,MATCH(B533,Historical!$B$7:$B$1449,0)))^(1/3)-1)*100)</f>
        <v>35.72088082974534</v>
      </c>
      <c r="U533" s="795" t="str">
        <f>IF(INDEX(Historical!$H$7:$H$1442,MATCH(B533,Historical!$B$7:$B$1449,0))=0,"n/a",((INDEX(Historical!$C$7:$C$1442,MATCH(B533,Historical!$B$7:$B$1449,0))/INDEX(Historical!$H$7:$H$1442,MATCH(B533,Historical!$B$7:$B$1449,0)))^(1/5)-1)*100)</f>
        <v>n/a</v>
      </c>
      <c r="V533" s="795">
        <f>IF(INDEX(Historical!$O$7:$O$1442,MATCH(B533,Historical!$B$7:$B$1449,0))=0,"n/a",((INDEX(Historical!$C$7:$C$1442,MATCH(B533,Historical!$B$7:$B$1449,0))/INDEX(Historical!$O$7:$O$1442,MATCH(B533,Historical!$B$7:$B$1449,0)))^(1/10)-1)*100)</f>
        <v>8.3125420397767602</v>
      </c>
      <c r="W533" s="796" t="str">
        <f>IF(OR(U533&lt;=0,U533="n/a",V533&lt;=0,V533="n/a"),"n/a",U533/V533)</f>
        <v>n/a</v>
      </c>
      <c r="X533" s="797" t="str">
        <f>IF(OR(AJ533&lt;=0,AJ533="n/a",U533&lt;=0,U533="n/a"),"n/a",U533/AJ533)</f>
        <v>n/a</v>
      </c>
      <c r="Y533" s="989"/>
      <c r="Z533" s="738" t="str">
        <f>IF(OR(AC533&lt;0.01,AC533="n/a"),"n/a",M533/AC533*100)</f>
        <v>n/a</v>
      </c>
      <c r="AA533" s="999" t="str">
        <f>IF(OR(AC533&lt;0.01,AC533="n/a"),"n/a",I533/AC533)</f>
        <v>n/a</v>
      </c>
      <c r="AB533" s="1000">
        <v>12</v>
      </c>
      <c r="AC533" s="978" t="s">
        <v>137</v>
      </c>
      <c r="AD533" s="978" t="s">
        <v>137</v>
      </c>
      <c r="AE533" s="978" t="s">
        <v>137</v>
      </c>
      <c r="AF533" s="978" t="s">
        <v>137</v>
      </c>
      <c r="AG533" s="978" t="s">
        <v>137</v>
      </c>
      <c r="AH533" s="978" t="s">
        <v>137</v>
      </c>
      <c r="AI533" s="978" t="s">
        <v>137</v>
      </c>
      <c r="AJ533" s="978" t="s">
        <v>137</v>
      </c>
      <c r="AK533" s="978" t="s">
        <v>137</v>
      </c>
      <c r="AL533" s="991" t="s">
        <v>137</v>
      </c>
      <c r="AM533" s="985" t="s">
        <v>137</v>
      </c>
      <c r="AN533" s="978" t="s">
        <v>137</v>
      </c>
      <c r="AO533" s="838" t="str">
        <f>IF(U533="n/a","n/a",IF(AA533&lt;0,"n/a",IF(AA533="n/a","n/a",J533+U533-AA533)))</f>
        <v>n/a</v>
      </c>
      <c r="AP533" s="839" t="str">
        <f>IF(U533="n/a","n/a",J533+U533)</f>
        <v>n/a</v>
      </c>
      <c r="AQ533" s="1001" t="str">
        <f>IF(OR(AC533&lt;0.01,AF533="n/a"),"n/a",(I533/SQRT(22.5*AC533*(I533/AF533))-1)*100)</f>
        <v>n/a</v>
      </c>
      <c r="AR533" s="738">
        <f>INDEX(Historical!$C$7:$C$1442,MATCH(B533,Historical!$B$7:$B$1449,0))*IF(AH533="n/a",1.03,IF(AH533&lt;0,1.01,IF(AH533&gt;10,1.1,(1+AH533/100))))</f>
        <v>2.06</v>
      </c>
      <c r="AS533" s="999">
        <f>IF($AI533="n/a",1.03*AR533,IF($AI533&lt;0,1.01*AR533,IF($AI533&gt;10,1.1*AR533,(1+$AI533/100)*AR533)))</f>
        <v>2.1217999999999999</v>
      </c>
      <c r="AT533" s="999">
        <f>IF($AK533="n/a",1.03*AS533,IF($AK533&lt;0,1.01*AS533,IF($AK533&gt;10,1.1*AS533,(1+$AK533/100)*AS533)))</f>
        <v>2.185454</v>
      </c>
      <c r="AU533" s="999">
        <f>IF($AK533="n/a",1.03*AT533,IF($AK533&lt;0,1.01*AT533,IF($AK533&gt;10,1.1*AT533,(1+$AK533/100)*AT533)))</f>
        <v>2.2510176200000003</v>
      </c>
      <c r="AV533" s="999">
        <f>IF($AK533="n/a",1.03*AU533,IF($AK533&lt;0,1.01*AU533,IF($AK533&gt;10,1.1*AU533,(1+$AK533/100)*AU533)))</f>
        <v>2.3185481486000001</v>
      </c>
      <c r="AW533" s="738">
        <f>SUM(AR533:AV533)</f>
        <v>10.936819768599999</v>
      </c>
      <c r="AX533" s="846">
        <f>AW533/I533*100</f>
        <v>27.342049421499997</v>
      </c>
      <c r="AY533" s="1080" t="s">
        <v>137</v>
      </c>
      <c r="AZ533" s="985" t="s">
        <v>137</v>
      </c>
      <c r="BA533" s="985" t="s">
        <v>137</v>
      </c>
      <c r="BB533" s="985" t="s">
        <v>137</v>
      </c>
      <c r="BC533" s="985" t="s">
        <v>137</v>
      </c>
      <c r="BD533" s="1032" t="s">
        <v>4326</v>
      </c>
      <c r="BE533" s="700">
        <v>2014</v>
      </c>
      <c r="BF533" s="1013">
        <f>IF(BE533&gt;2008,0,IF(BE533&gt;2001,1,IF(BE533&gt;1990,2,IF(BE533&gt;1980,3,IF(BE533&gt;1973,4,IF(BE533&gt;1970,5,IF(BE533&gt;1960,6,IF(BE533&gt;1958,7,IF(BE533&gt;1953,8,9)))))))))</f>
        <v>0</v>
      </c>
      <c r="BG533" s="995" t="s">
        <v>137</v>
      </c>
    </row>
    <row r="534" spans="1:59" s="874" customFormat="1" ht="11.25" customHeight="1" x14ac:dyDescent="0.2">
      <c r="A534" s="853" t="s">
        <v>2553</v>
      </c>
      <c r="B534" s="882" t="s">
        <v>2554</v>
      </c>
      <c r="C534" s="1070" t="s">
        <v>4252</v>
      </c>
      <c r="D534" s="1070" t="s">
        <v>4400</v>
      </c>
      <c r="E534" s="854">
        <v>6</v>
      </c>
      <c r="F534" s="1148">
        <v>778</v>
      </c>
      <c r="G534" s="1272" t="s">
        <v>106</v>
      </c>
      <c r="H534" s="1272" t="s">
        <v>106</v>
      </c>
      <c r="I534" s="855">
        <v>44.22</v>
      </c>
      <c r="J534" s="856">
        <f>(M534/I534)*100</f>
        <v>2.261420171867933</v>
      </c>
      <c r="K534" s="857">
        <v>0.25</v>
      </c>
      <c r="L534" s="858">
        <v>4</v>
      </c>
      <c r="M534" s="859">
        <f>K534*L534</f>
        <v>1</v>
      </c>
      <c r="N534" s="860" t="s">
        <v>305</v>
      </c>
      <c r="O534" s="861">
        <v>0.23</v>
      </c>
      <c r="P534" s="862">
        <v>43504</v>
      </c>
      <c r="Q534" s="862">
        <v>43528</v>
      </c>
      <c r="R534" s="859">
        <f>(K534-O534)/O534*100</f>
        <v>8.6956521739130395</v>
      </c>
      <c r="S534" s="795">
        <f>IF(INDEX(Historical!$D$7:$D$1442,MATCH(B534,Historical!$B$7:$B$1449,0))=0,"n/a",(INDEX(Historical!$C$7:$C$1442,MATCH(B534,Historical!$B$7:$B$1449,0))/INDEX(Historical!$D$7:$D$1442,MATCH(B534,Historical!$B$7:$B$1449,0))-1)*100)</f>
        <v>9.5238095238095344</v>
      </c>
      <c r="T534" s="795">
        <f>IF(INDEX(Historical!$F$7:$F$1442,MATCH(B534,Historical!$B$7:$B$1449,0))=0,"n/a",((INDEX(Historical!$C$7:$C$1442,MATCH(B534,Historical!$B$7:$B$1449,0))/INDEX(Historical!$F$7:$F$1442,MATCH(B534,Historical!$B$7:$B$1449,0)))^(1/3)-1)*100)</f>
        <v>6.5756716652330516</v>
      </c>
      <c r="U534" s="795">
        <f>IF(INDEX(Historical!$H$7:$H$1442,MATCH(B534,Historical!$B$7:$B$1449,0))=0,"n/a",((INDEX(Historical!$C$7:$C$1442,MATCH(B534,Historical!$B$7:$B$1449,0))/INDEX(Historical!$H$7:$H$1442,MATCH(B534,Historical!$B$7:$B$1449,0)))^(1/5)-1)*100)</f>
        <v>10.438362870438155</v>
      </c>
      <c r="V534" s="795">
        <f>IF(INDEX(Historical!$O$7:$O$1442,MATCH(B534,Historical!$B$7:$B$1449,0))=0,"n/a",((INDEX(Historical!$C$7:$C$1442,MATCH(B534,Historical!$B$7:$B$1449,0))/INDEX(Historical!$O$7:$O$1442,MATCH(B534,Historical!$B$7:$B$1449,0)))^(1/10)-1)*100)</f>
        <v>12.110067771001809</v>
      </c>
      <c r="W534" s="863">
        <f>IF(OR(U534&lt;=0,U534="n/a",V534&lt;=0,V534="n/a"),"n/a",U534/V534)</f>
        <v>0.86195742813540333</v>
      </c>
      <c r="X534" s="864">
        <f>IF(OR(AJ534&lt;=0,AJ534="n/a",U534&lt;=0,U534="n/a"),"n/a",U534/AJ534)</f>
        <v>2.130278136824113</v>
      </c>
      <c r="Y534" s="875"/>
      <c r="Z534" s="856">
        <f>IF(OR(AC534&lt;0.01,AC534="n/a"),"n/a",M534/AC534*100)</f>
        <v>91.743119266055047</v>
      </c>
      <c r="AA534" s="866">
        <f>IF(OR(AC534&lt;0.01,AC534="n/a"),"n/a",I534/AC534)</f>
        <v>40.568807339449535</v>
      </c>
      <c r="AB534" s="858">
        <v>12</v>
      </c>
      <c r="AC534" s="867">
        <v>1.0900000000000001</v>
      </c>
      <c r="AD534" s="867">
        <v>0.73</v>
      </c>
      <c r="AE534" s="867">
        <v>4.32</v>
      </c>
      <c r="AF534" s="867">
        <v>4.8899999999999997</v>
      </c>
      <c r="AG534" s="867">
        <v>6.4</v>
      </c>
      <c r="AH534" s="867">
        <v>45.2</v>
      </c>
      <c r="AI534" s="867">
        <v>14.96</v>
      </c>
      <c r="AJ534" s="867">
        <v>4.9000000000000004</v>
      </c>
      <c r="AK534" s="867">
        <v>55.410000000000004</v>
      </c>
      <c r="AL534" s="868">
        <v>5820</v>
      </c>
      <c r="AM534" s="869">
        <v>4.8</v>
      </c>
      <c r="AN534" s="867">
        <v>0</v>
      </c>
      <c r="AO534" s="870">
        <f>IF(U534="n/a","n/a",IF(AA534&lt;0,"n/a",IF(AA534="n/a","n/a",J534+U534-AA534)))</f>
        <v>-27.869024297143447</v>
      </c>
      <c r="AP534" s="871">
        <f>IF(U534="n/a","n/a",J534+U534)</f>
        <v>12.699783042306088</v>
      </c>
      <c r="AQ534" s="872">
        <f>IF(OR(AC534&lt;0.01,AF534="n/a"),"n/a",(I534/SQRT(22.5*AC534*(I534/AF534))-1)*100)</f>
        <v>196.93356375526773</v>
      </c>
      <c r="AR534" s="738">
        <f>INDEX(Historical!$C$7:$C$1442,MATCH(B534,Historical!$B$7:$B$1449,0))*IF(AH534="n/a",1.03,IF(AH534&lt;0,1.01,IF(AH534&gt;10,1.1,(1+AH534/100))))</f>
        <v>1.0120000000000002</v>
      </c>
      <c r="AS534" s="866">
        <f>IF($AI534="n/a",1.03*AR534,IF($AI534&lt;0,1.01*AR534,IF($AI534&gt;10,1.1*AR534,(1+$AI534/100)*AR534)))</f>
        <v>1.1132000000000004</v>
      </c>
      <c r="AT534" s="866">
        <f>IF($AK534="n/a",1.03*AS534,IF($AK534&lt;0,1.01*AS534,IF($AK534&gt;10,1.1*AS534,(1+$AK534/100)*AS534)))</f>
        <v>1.2245200000000005</v>
      </c>
      <c r="AU534" s="866">
        <f>IF($AK534="n/a",1.03*AT534,IF($AK534&lt;0,1.01*AT534,IF($AK534&gt;10,1.1*AT534,(1+$AK534/100)*AT534)))</f>
        <v>1.3469720000000007</v>
      </c>
      <c r="AV534" s="866">
        <f>IF($AK534="n/a",1.03*AU534,IF($AK534&lt;0,1.01*AU534,IF($AK534&gt;10,1.1*AU534,(1+$AK534/100)*AU534)))</f>
        <v>1.4816692000000009</v>
      </c>
      <c r="AW534" s="856">
        <f>SUM(AR534:AV534)</f>
        <v>6.1783612000000021</v>
      </c>
      <c r="AX534" s="873">
        <f>AW534/I534*100</f>
        <v>13.971870646766174</v>
      </c>
      <c r="AY534" s="1081">
        <v>0.82</v>
      </c>
      <c r="AZ534" s="869">
        <v>14.030000000000001</v>
      </c>
      <c r="BA534" s="869">
        <v>-17.45</v>
      </c>
      <c r="BB534" s="869">
        <v>-4.34</v>
      </c>
      <c r="BC534" s="869">
        <v>-2.4699999999999998</v>
      </c>
      <c r="BD534" s="1033"/>
      <c r="BE534" s="700">
        <v>2014</v>
      </c>
      <c r="BF534" s="1013">
        <f>IF(BE534&gt;2008,0,IF(BE534&gt;2001,1,IF(BE534&gt;1990,2,IF(BE534&gt;1980,3,IF(BE534&gt;1973,4,IF(BE534&gt;1970,5,IF(BE534&gt;1960,6,IF(BE534&gt;1958,7,IF(BE534&gt;1953,8,9)))))))))</f>
        <v>0</v>
      </c>
      <c r="BG534" s="931">
        <v>4.7</v>
      </c>
    </row>
    <row r="535" spans="1:59" ht="11.25" customHeight="1" x14ac:dyDescent="0.2">
      <c r="A535" s="993" t="s">
        <v>4163</v>
      </c>
      <c r="B535" s="988" t="s">
        <v>4164</v>
      </c>
      <c r="C535" s="1070" t="s">
        <v>108</v>
      </c>
      <c r="D535" s="1070" t="s">
        <v>4401</v>
      </c>
      <c r="E535" s="828">
        <v>6</v>
      </c>
      <c r="F535" s="1148">
        <v>752</v>
      </c>
      <c r="G535" s="1148" t="s">
        <v>106</v>
      </c>
      <c r="H535" s="1148" t="s">
        <v>106</v>
      </c>
      <c r="I535" s="987">
        <v>35.619999999999997</v>
      </c>
      <c r="J535" s="738">
        <f>(M535/I535)*100</f>
        <v>2.9197080291970807</v>
      </c>
      <c r="K535" s="990">
        <v>0.26</v>
      </c>
      <c r="L535" s="1000">
        <v>4</v>
      </c>
      <c r="M535" s="729">
        <f>K535*L535</f>
        <v>1.04</v>
      </c>
      <c r="N535" s="983" t="s">
        <v>149</v>
      </c>
      <c r="O535" s="831">
        <v>0.25</v>
      </c>
      <c r="P535" s="973">
        <v>43433</v>
      </c>
      <c r="Q535" s="973">
        <v>43448</v>
      </c>
      <c r="R535" s="729">
        <f>(K535-O535)/O535*100</f>
        <v>4.0000000000000036</v>
      </c>
      <c r="S535" s="795">
        <f>IF(INDEX(Historical!$D$7:$D$1442,MATCH(B535,Historical!$B$7:$B$1449,0))=0,"n/a",(INDEX(Historical!$C$7:$C$1442,MATCH(B535,Historical!$B$7:$B$1449,0))/INDEX(Historical!$D$7:$D$1442,MATCH(B535,Historical!$B$7:$B$1449,0))-1)*100)</f>
        <v>7.6086956521739024</v>
      </c>
      <c r="T535" s="795">
        <f>IF(INDEX(Historical!$F$7:$F$1442,MATCH(B535,Historical!$B$7:$B$1449,0))=0,"n/a",((INDEX(Historical!$C$7:$C$1442,MATCH(B535,Historical!$B$7:$B$1449,0))/INDEX(Historical!$F$7:$F$1442,MATCH(B535,Historical!$B$7:$B$1449,0)))^(1/3)-1)*100)</f>
        <v>4.4011575622509014</v>
      </c>
      <c r="U535" s="795">
        <f>IF(INDEX(Historical!$H$7:$H$1442,MATCH(B535,Historical!$B$7:$B$1449,0))=0,"n/a",((INDEX(Historical!$C$7:$C$1442,MATCH(B535,Historical!$B$7:$B$1449,0))/INDEX(Historical!$H$7:$H$1442,MATCH(B535,Historical!$B$7:$B$1449,0)))^(1/5)-1)*100)</f>
        <v>3.3406482938779236</v>
      </c>
      <c r="V535" s="795">
        <f>IF(INDEX(Historical!$O$7:$O$1442,MATCH(B535,Historical!$B$7:$B$1449,0))=0,"n/a",((INDEX(Historical!$C$7:$C$1442,MATCH(B535,Historical!$B$7:$B$1449,0))/INDEX(Historical!$O$7:$O$1442,MATCH(B535,Historical!$B$7:$B$1449,0)))^(1/10)-1)*100)</f>
        <v>2.1537986481630966</v>
      </c>
      <c r="W535" s="796">
        <f>IF(OR(U535&lt;=0,U535="n/a",V535&lt;=0,V535="n/a"),"n/a",U535/V535)</f>
        <v>1.5510494895737128</v>
      </c>
      <c r="X535" s="797">
        <f>IF(OR(AJ535&lt;=0,AJ535="n/a",U535&lt;=0,U535="n/a"),"n/a",U535/AJ535)</f>
        <v>0.8351620734694809</v>
      </c>
      <c r="Y535" s="989"/>
      <c r="Z535" s="738">
        <f>IF(OR(AC535&lt;0.01,AC535="n/a"),"n/a",M535/AC535*100)</f>
        <v>43.153526970954353</v>
      </c>
      <c r="AA535" s="999">
        <f>IF(OR(AC535&lt;0.01,AC535="n/a"),"n/a",I535/AC535)</f>
        <v>14.780082987551864</v>
      </c>
      <c r="AB535" s="1000">
        <v>12</v>
      </c>
      <c r="AC535" s="978">
        <v>2.41</v>
      </c>
      <c r="AD535" s="978">
        <v>2.96</v>
      </c>
      <c r="AE535" s="978">
        <v>4.67</v>
      </c>
      <c r="AF535" s="978">
        <v>1.57</v>
      </c>
      <c r="AG535" s="978">
        <v>10.5</v>
      </c>
      <c r="AH535" s="978">
        <v>9.7000000000000011</v>
      </c>
      <c r="AI535" s="978">
        <v>3.0300000000000002</v>
      </c>
      <c r="AJ535" s="978">
        <v>4</v>
      </c>
      <c r="AK535" s="978">
        <v>5</v>
      </c>
      <c r="AL535" s="991">
        <v>1560</v>
      </c>
      <c r="AM535" s="985">
        <v>0.70000000000000007</v>
      </c>
      <c r="AN535" s="978">
        <v>0.18</v>
      </c>
      <c r="AO535" s="838">
        <f>IF(U535="n/a","n/a",IF(AA535&lt;0,"n/a",IF(AA535="n/a","n/a",J535+U535-AA535)))</f>
        <v>-8.5197266644768597</v>
      </c>
      <c r="AP535" s="839">
        <f>IF(U535="n/a","n/a",J535+U535)</f>
        <v>6.2603563230750048</v>
      </c>
      <c r="AQ535" s="1001">
        <f>IF(OR(AC535&lt;0.01,AF535="n/a"),"n/a",(I535/SQRT(22.5*AC535*(I535/AF535))-1)*100)</f>
        <v>1.5539928433396355</v>
      </c>
      <c r="AR535" s="738">
        <f>INDEX(Historical!$C$7:$C$1442,MATCH(B535,Historical!$B$7:$B$1449,0))*IF(AH535="n/a",1.03,IF(AH535&lt;0,1.01,IF(AH535&gt;10,1.1,(1+AH535/100))))</f>
        <v>1.0860300000000001</v>
      </c>
      <c r="AS535" s="999">
        <f>IF($AI535="n/a",1.03*AR535,IF($AI535&lt;0,1.01*AR535,IF($AI535&gt;10,1.1*AR535,(1+$AI535/100)*AR535)))</f>
        <v>1.118936709</v>
      </c>
      <c r="AT535" s="999">
        <f>IF($AK535="n/a",1.03*AS535,IF($AK535&lt;0,1.01*AS535,IF($AK535&gt;10,1.1*AS535,(1+$AK535/100)*AS535)))</f>
        <v>1.1748835444500001</v>
      </c>
      <c r="AU535" s="999">
        <f>IF($AK535="n/a",1.03*AT535,IF($AK535&lt;0,1.01*AT535,IF($AK535&gt;10,1.1*AT535,(1+$AK535/100)*AT535)))</f>
        <v>1.2336277216725002</v>
      </c>
      <c r="AV535" s="999">
        <f>IF($AK535="n/a",1.03*AU535,IF($AK535&lt;0,1.01*AU535,IF($AK535&gt;10,1.1*AU535,(1+$AK535/100)*AU535)))</f>
        <v>1.2953091077561254</v>
      </c>
      <c r="AW535" s="738">
        <f>SUM(AR535:AV535)</f>
        <v>5.9087870828786251</v>
      </c>
      <c r="AX535" s="846">
        <f>AW535/I535*100</f>
        <v>16.58839720066992</v>
      </c>
      <c r="AY535" s="1080">
        <v>0.85</v>
      </c>
      <c r="AZ535" s="985">
        <v>17.32</v>
      </c>
      <c r="BA535" s="985">
        <v>-14.95</v>
      </c>
      <c r="BB535" s="985">
        <v>-1.49</v>
      </c>
      <c r="BC535" s="985">
        <v>-6.29</v>
      </c>
      <c r="BE535" s="700">
        <v>2013</v>
      </c>
      <c r="BF535" s="1013">
        <f>IF(BE535&gt;2008,0,IF(BE535&gt;2001,1,IF(BE535&gt;1990,2,IF(BE535&gt;1980,3,IF(BE535&gt;1973,4,IF(BE535&gt;1970,5,IF(BE535&gt;1960,6,IF(BE535&gt;1958,7,IF(BE535&gt;1953,8,9)))))))))</f>
        <v>0</v>
      </c>
      <c r="BG535" s="995">
        <v>1.0999999999999999</v>
      </c>
    </row>
    <row r="536" spans="1:59" ht="11.25" customHeight="1" x14ac:dyDescent="0.2">
      <c r="A536" s="984" t="s">
        <v>297</v>
      </c>
      <c r="B536" s="889" t="s">
        <v>298</v>
      </c>
      <c r="C536" s="1070" t="s">
        <v>179</v>
      </c>
      <c r="D536" s="1070" t="s">
        <v>4399</v>
      </c>
      <c r="E536" s="829">
        <v>33</v>
      </c>
      <c r="F536" s="1148">
        <v>81</v>
      </c>
      <c r="G536" s="1136" t="s">
        <v>106</v>
      </c>
      <c r="H536" s="1136" t="s">
        <v>106</v>
      </c>
      <c r="I536" s="978">
        <v>34.08</v>
      </c>
      <c r="J536" s="738">
        <f>(M536/I536)*100</f>
        <v>1.9366197183098595</v>
      </c>
      <c r="K536" s="990">
        <v>0.16500000000000001</v>
      </c>
      <c r="L536" s="1000">
        <v>4</v>
      </c>
      <c r="M536" s="729">
        <f>K536*L536</f>
        <v>0.66</v>
      </c>
      <c r="N536" s="983" t="s">
        <v>149</v>
      </c>
      <c r="O536" s="836">
        <v>8.5933965000000015E-2</v>
      </c>
      <c r="P536" s="979">
        <v>43069</v>
      </c>
      <c r="Q536" s="979">
        <v>43084</v>
      </c>
      <c r="R536" s="729">
        <f>(K536-O536)/O536*100</f>
        <v>92.007898157614378</v>
      </c>
      <c r="S536" s="795">
        <f>IF(INDEX(Historical!$D$7:$D$1442,MATCH(B536,Historical!$B$7:$B$1449,0))=0,"n/a",(INDEX(Historical!$C$7:$C$1442,MATCH(B536,Historical!$B$7:$B$1449,0))/INDEX(Historical!$D$7:$D$1442,MATCH(B536,Historical!$B$7:$B$1449,0))-1)*100)</f>
        <v>56.685810230337033</v>
      </c>
      <c r="T536" s="795">
        <f>IF(INDEX(Historical!$F$7:$F$1442,MATCH(B536,Historical!$B$7:$B$1449,0))=0,"n/a",((INDEX(Historical!$C$7:$C$1442,MATCH(B536,Historical!$B$7:$B$1449,0))/INDEX(Historical!$F$7:$F$1442,MATCH(B536,Historical!$B$7:$B$1449,0)))^(1/3)-1)*100)</f>
        <v>26.050072660197188</v>
      </c>
      <c r="U536" s="795">
        <f>IF(INDEX(Historical!$H$7:$H$1442,MATCH(B536,Historical!$B$7:$B$1449,0))=0,"n/a",((INDEX(Historical!$C$7:$C$1442,MATCH(B536,Historical!$B$7:$B$1449,0))/INDEX(Historical!$H$7:$H$1442,MATCH(B536,Historical!$B$7:$B$1449,0)))^(1/5)-1)*100)</f>
        <v>15.917529946169019</v>
      </c>
      <c r="V536" s="795">
        <f>IF(INDEX(Historical!$O$7:$O$1442,MATCH(B536,Historical!$B$7:$B$1449,0))=0,"n/a",((INDEX(Historical!$C$7:$C$1442,MATCH(B536,Historical!$B$7:$B$1449,0))/INDEX(Historical!$O$7:$O$1442,MATCH(B536,Historical!$B$7:$B$1449,0)))^(1/10)-1)*100)</f>
        <v>12.379414795633203</v>
      </c>
      <c r="W536" s="796">
        <f>IF(OR(U536&lt;=0,U536="n/a",V536&lt;=0,V536="n/a"),"n/a",U536/V536)</f>
        <v>1.2858063332512191</v>
      </c>
      <c r="X536" s="797" t="str">
        <f>IF(OR(AJ536&lt;=0,AJ536="n/a",U536&lt;=0,U536="n/a"),"n/a",U536/AJ536)</f>
        <v>n/a</v>
      </c>
      <c r="Y536" s="763" t="s">
        <v>4466</v>
      </c>
      <c r="Z536" s="738">
        <f>IF(OR(AC536&lt;0.01,AC536="n/a"),"n/a",M536/AC536*100)</f>
        <v>15.102974828375288</v>
      </c>
      <c r="AA536" s="999">
        <f>IF(OR(AC536&lt;0.01,AC536="n/a"),"n/a",I536/AC536)</f>
        <v>7.7986270022883293</v>
      </c>
      <c r="AB536" s="1000">
        <v>12</v>
      </c>
      <c r="AC536" s="978">
        <v>4.37</v>
      </c>
      <c r="AD536" s="978" t="s">
        <v>137</v>
      </c>
      <c r="AE536" s="978">
        <v>1.91</v>
      </c>
      <c r="AF536" s="978">
        <v>0.98</v>
      </c>
      <c r="AG536" s="978">
        <v>14.799999999999999</v>
      </c>
      <c r="AH536" s="978">
        <v>754.6</v>
      </c>
      <c r="AI536" s="978" t="s">
        <v>137</v>
      </c>
      <c r="AJ536" s="978">
        <v>-6</v>
      </c>
      <c r="AK536" s="978" t="s">
        <v>137</v>
      </c>
      <c r="AL536" s="991">
        <v>234.13</v>
      </c>
      <c r="AM536" s="985">
        <v>3</v>
      </c>
      <c r="AN536" s="978">
        <v>7.0000000000000007E-2</v>
      </c>
      <c r="AO536" s="838">
        <f>IF(U536="n/a","n/a",IF(AA536&lt;0,"n/a",IF(AA536="n/a","n/a",J536+U536-AA536)))</f>
        <v>10.055522662190549</v>
      </c>
      <c r="AP536" s="839">
        <f>IF(U536="n/a","n/a",J536+U536)</f>
        <v>17.854149664478879</v>
      </c>
      <c r="AQ536" s="1001">
        <f>IF(OR(AC536&lt;0.01,AF536="n/a"),"n/a",(I536/SQRT(22.5*AC536*(I536/AF536))-1)*100)</f>
        <v>-41.718482204456528</v>
      </c>
      <c r="AR536" s="738">
        <f>INDEX(Historical!$C$7:$C$1442,MATCH(B536,Historical!$B$7:$B$1449,0))*IF(AH536="n/a",1.03,IF(AH536&lt;0,1.01,IF(AH536&gt;10,1.1,(1+AH536/100))))</f>
        <v>0.72600000000000009</v>
      </c>
      <c r="AS536" s="999">
        <f>IF($AI536="n/a",1.03*AR536,IF($AI536&lt;0,1.01*AR536,IF($AI536&gt;10,1.1*AR536,(1+$AI536/100)*AR536)))</f>
        <v>0.74778000000000011</v>
      </c>
      <c r="AT536" s="999">
        <f>IF($AK536="n/a",1.03*AS536,IF($AK536&lt;0,1.01*AS536,IF($AK536&gt;10,1.1*AS536,(1+$AK536/100)*AS536)))</f>
        <v>0.77021340000000016</v>
      </c>
      <c r="AU536" s="999">
        <f>IF($AK536="n/a",1.03*AT536,IF($AK536&lt;0,1.01*AT536,IF($AK536&gt;10,1.1*AT536,(1+$AK536/100)*AT536)))</f>
        <v>0.79331980200000018</v>
      </c>
      <c r="AV536" s="999">
        <f>IF($AK536="n/a",1.03*AU536,IF($AK536&lt;0,1.01*AU536,IF($AK536&gt;10,1.1*AU536,(1+$AK536/100)*AU536)))</f>
        <v>0.81711939606000017</v>
      </c>
      <c r="AW536" s="738">
        <f>SUM(AR536:AV536)</f>
        <v>3.8544325980600007</v>
      </c>
      <c r="AX536" s="846">
        <f>AW536/I536*100</f>
        <v>11.309954806514087</v>
      </c>
      <c r="AY536" s="1080">
        <v>0.62</v>
      </c>
      <c r="AZ536" s="985">
        <v>18.459999999999997</v>
      </c>
      <c r="BA536" s="985">
        <v>-22.720000000000002</v>
      </c>
      <c r="BB536" s="985">
        <v>-1.01</v>
      </c>
      <c r="BC536" s="985">
        <v>-1</v>
      </c>
      <c r="BE536" s="700">
        <v>1987</v>
      </c>
      <c r="BF536" s="1013">
        <f>IF(BE536&gt;2008,0,IF(BE536&gt;2001,1,IF(BE536&gt;1990,2,IF(BE536&gt;1980,3,IF(BE536&gt;1973,4,IF(BE536&gt;1970,5,IF(BE536&gt;1960,6,IF(BE536&gt;1958,7,IF(BE536&gt;1953,8,9)))))))))</f>
        <v>3</v>
      </c>
      <c r="BG536" s="995">
        <v>9.1</v>
      </c>
    </row>
    <row r="537" spans="1:59" ht="11.25" customHeight="1" x14ac:dyDescent="0.2">
      <c r="A537" s="984" t="s">
        <v>1496</v>
      </c>
      <c r="B537" s="988" t="s">
        <v>1497</v>
      </c>
      <c r="C537" s="1070" t="s">
        <v>108</v>
      </c>
      <c r="D537" s="1070" t="s">
        <v>4397</v>
      </c>
      <c r="E537" s="828">
        <v>7</v>
      </c>
      <c r="F537" s="1148">
        <v>611</v>
      </c>
      <c r="G537" s="1119" t="s">
        <v>106</v>
      </c>
      <c r="H537" s="1119" t="s">
        <v>106</v>
      </c>
      <c r="I537" s="987">
        <v>88.04</v>
      </c>
      <c r="J537" s="738">
        <f>(M537/I537)*100</f>
        <v>1.9990913221263062</v>
      </c>
      <c r="K537" s="990">
        <v>0.44</v>
      </c>
      <c r="L537" s="1000">
        <v>4</v>
      </c>
      <c r="M537" s="729">
        <f>K537*L537</f>
        <v>1.76</v>
      </c>
      <c r="N537" s="983" t="s">
        <v>152</v>
      </c>
      <c r="O537" s="831">
        <v>0.38</v>
      </c>
      <c r="P537" s="973">
        <v>43265</v>
      </c>
      <c r="Q537" s="973">
        <v>43280</v>
      </c>
      <c r="R537" s="729">
        <f>(K537-O537)/O537*100</f>
        <v>15.789473684210526</v>
      </c>
      <c r="S537" s="795">
        <f>IF(INDEX(Historical!$D$7:$D$1442,MATCH(B537,Historical!$B$7:$B$1449,0))=0,"n/a",(INDEX(Historical!$C$7:$C$1442,MATCH(B537,Historical!$B$7:$B$1449,0))/INDEX(Historical!$D$7:$D$1442,MATCH(B537,Historical!$B$7:$B$1449,0))-1)*100)</f>
        <v>16.438356164383539</v>
      </c>
      <c r="T537" s="795">
        <f>IF(INDEX(Historical!$F$7:$F$1442,MATCH(B537,Historical!$B$7:$B$1449,0))=0,"n/a",((INDEX(Historical!$C$7:$C$1442,MATCH(B537,Historical!$B$7:$B$1449,0))/INDEX(Historical!$F$7:$F$1442,MATCH(B537,Historical!$B$7:$B$1449,0)))^(1/3)-1)*100)</f>
        <v>23.614325642206314</v>
      </c>
      <c r="U537" s="795">
        <f>IF(INDEX(Historical!$H$7:$H$1442,MATCH(B537,Historical!$B$7:$B$1449,0))=0,"n/a",((INDEX(Historical!$C$7:$C$1442,MATCH(B537,Historical!$B$7:$B$1449,0))/INDEX(Historical!$H$7:$H$1442,MATCH(B537,Historical!$B$7:$B$1449,0)))^(1/5)-1)*100)</f>
        <v>26.732824917687136</v>
      </c>
      <c r="V537" s="795" t="str">
        <f>IF(INDEX(Historical!$O$7:$O$1442,MATCH(B537,Historical!$B$7:$B$1449,0))=0,"n/a",((INDEX(Historical!$C$7:$C$1442,MATCH(B537,Historical!$B$7:$B$1449,0))/INDEX(Historical!$O$7:$O$1442,MATCH(B537,Historical!$B$7:$B$1449,0)))^(1/10)-1)*100)</f>
        <v>n/a</v>
      </c>
      <c r="W537" s="796" t="str">
        <f>IF(OR(U537&lt;=0,U537="n/a",V537&lt;=0,V537="n/a"),"n/a",U537/V537)</f>
        <v>n/a</v>
      </c>
      <c r="X537" s="797">
        <f>IF(OR(AJ537&lt;=0,AJ537="n/a",U537&lt;=0,U537="n/a"),"n/a",U537/AJ537)</f>
        <v>2.009986835916326</v>
      </c>
      <c r="Y537" s="752"/>
      <c r="Z537" s="738">
        <f>IF(OR(AC537&lt;0.01,AC537="n/a"),"n/a",M537/AC537*100)</f>
        <v>44.783715012722645</v>
      </c>
      <c r="AA537" s="999">
        <f>IF(OR(AC537&lt;0.01,AC537="n/a"),"n/a",I537/AC537)</f>
        <v>22.40203562340967</v>
      </c>
      <c r="AB537" s="1000">
        <v>12</v>
      </c>
      <c r="AC537" s="978">
        <v>3.93</v>
      </c>
      <c r="AD537" s="978">
        <v>1.88</v>
      </c>
      <c r="AE537" s="978">
        <v>3.44</v>
      </c>
      <c r="AF537" s="978">
        <v>2.58</v>
      </c>
      <c r="AG537" s="978">
        <v>13.200000000000001</v>
      </c>
      <c r="AH537" s="978">
        <v>496.3</v>
      </c>
      <c r="AI537" s="978">
        <v>7.53</v>
      </c>
      <c r="AJ537" s="978">
        <v>13.3</v>
      </c>
      <c r="AK537" s="978">
        <v>11.92</v>
      </c>
      <c r="AL537" s="991">
        <v>14320</v>
      </c>
      <c r="AM537" s="985">
        <v>0.1</v>
      </c>
      <c r="AN537" s="978">
        <v>0.69</v>
      </c>
      <c r="AO537" s="838">
        <f>IF(U537="n/a","n/a",IF(AA537&lt;0,"n/a",IF(AA537="n/a","n/a",J537+U537-AA537)))</f>
        <v>6.3298806164037735</v>
      </c>
      <c r="AP537" s="839">
        <f>IF(U537="n/a","n/a",J537+U537)</f>
        <v>28.731916239813444</v>
      </c>
      <c r="AQ537" s="1001">
        <f>IF(OR(AC537&lt;0.01,AF537="n/a"),"n/a",(I537/SQRT(22.5*AC537*(I537/AF537))-1)*100)</f>
        <v>60.273726838939808</v>
      </c>
      <c r="AR537" s="738">
        <f>INDEX(Historical!$C$7:$C$1442,MATCH(B537,Historical!$B$7:$B$1449,0))*IF(AH537="n/a",1.03,IF(AH537&lt;0,1.01,IF(AH537&gt;10,1.1,(1+AH537/100))))</f>
        <v>1.87</v>
      </c>
      <c r="AS537" s="999">
        <f>IF($AI537="n/a",1.03*AR537,IF($AI537&lt;0,1.01*AR537,IF($AI537&gt;10,1.1*AR537,(1+$AI537/100)*AR537)))</f>
        <v>2.0108109999999999</v>
      </c>
      <c r="AT537" s="999">
        <f>IF($AK537="n/a",1.03*AS537,IF($AK537&lt;0,1.01*AS537,IF($AK537&gt;10,1.1*AS537,(1+$AK537/100)*AS537)))</f>
        <v>2.2118921</v>
      </c>
      <c r="AU537" s="999">
        <f>IF($AK537="n/a",1.03*AT537,IF($AK537&lt;0,1.01*AT537,IF($AK537&gt;10,1.1*AT537,(1+$AK537/100)*AT537)))</f>
        <v>2.4330813100000004</v>
      </c>
      <c r="AV537" s="999">
        <f>IF($AK537="n/a",1.03*AU537,IF($AK537&lt;0,1.01*AU537,IF($AK537&gt;10,1.1*AU537,(1+$AK537/100)*AU537)))</f>
        <v>2.6763894410000004</v>
      </c>
      <c r="AW537" s="738">
        <f>SUM(AR537:AV537)</f>
        <v>11.202173851000001</v>
      </c>
      <c r="AX537" s="846">
        <f>AW537/I537*100</f>
        <v>12.723959394593368</v>
      </c>
      <c r="AY537" s="1080">
        <v>0.61</v>
      </c>
      <c r="AZ537" s="985">
        <v>20.64</v>
      </c>
      <c r="BA537" s="985">
        <v>-9.09</v>
      </c>
      <c r="BB537" s="985">
        <v>3.92</v>
      </c>
      <c r="BC537" s="985">
        <v>-0.89999999999999991</v>
      </c>
      <c r="BE537" s="700">
        <v>2012</v>
      </c>
      <c r="BF537" s="1013">
        <f>IF(BE537&gt;2008,0,IF(BE537&gt;2001,1,IF(BE537&gt;1990,2,IF(BE537&gt;1980,3,IF(BE537&gt;1973,4,IF(BE537&gt;1970,5,IF(BE537&gt;1960,6,IF(BE537&gt;1958,7,IF(BE537&gt;1953,8,9)))))))))</f>
        <v>0</v>
      </c>
      <c r="BG537" s="995">
        <v>4.9000000000000004</v>
      </c>
    </row>
    <row r="538" spans="1:59" ht="11.25" customHeight="1" x14ac:dyDescent="0.2">
      <c r="A538" s="976" t="s">
        <v>303</v>
      </c>
      <c r="B538" s="988" t="s">
        <v>304</v>
      </c>
      <c r="C538" s="1070" t="s">
        <v>112</v>
      </c>
      <c r="D538" s="1070" t="s">
        <v>213</v>
      </c>
      <c r="E538" s="828">
        <v>55</v>
      </c>
      <c r="F538" s="1148">
        <v>17</v>
      </c>
      <c r="G538" s="1085" t="s">
        <v>37</v>
      </c>
      <c r="H538" s="1085" t="s">
        <v>37</v>
      </c>
      <c r="I538" s="978">
        <v>129.63999999999999</v>
      </c>
      <c r="J538" s="738">
        <f>(M538/I538)*100</f>
        <v>1.0799136069114472</v>
      </c>
      <c r="K538" s="990">
        <v>0.35</v>
      </c>
      <c r="L538" s="1000">
        <v>4</v>
      </c>
      <c r="M538" s="729">
        <f>K538*L538</f>
        <v>1.4</v>
      </c>
      <c r="N538" s="983" t="s">
        <v>305</v>
      </c>
      <c r="O538" s="831">
        <v>0.3</v>
      </c>
      <c r="P538" s="973">
        <v>43332</v>
      </c>
      <c r="Q538" s="973">
        <v>43347</v>
      </c>
      <c r="R538" s="729">
        <f>(K538-O538)/O538*100</f>
        <v>16.666666666666664</v>
      </c>
      <c r="S538" s="795">
        <f>IF(INDEX(Historical!$D$7:$D$1442,MATCH(B538,Historical!$B$7:$B$1449,0))=0,"n/a",(INDEX(Historical!$C$7:$C$1442,MATCH(B538,Historical!$B$7:$B$1449,0))/INDEX(Historical!$D$7:$D$1442,MATCH(B538,Historical!$B$7:$B$1449,0))-1)*100)</f>
        <v>9.6491228070175303</v>
      </c>
      <c r="T538" s="795">
        <f>IF(INDEX(Historical!$F$7:$F$1442,MATCH(B538,Historical!$B$7:$B$1449,0))=0,"n/a",((INDEX(Historical!$C$7:$C$1442,MATCH(B538,Historical!$B$7:$B$1449,0))/INDEX(Historical!$F$7:$F$1442,MATCH(B538,Historical!$B$7:$B$1449,0)))^(1/3)-1)*100)</f>
        <v>11.57215834702825</v>
      </c>
      <c r="U538" s="795">
        <f>IF(INDEX(Historical!$H$7:$H$1442,MATCH(B538,Historical!$B$7:$B$1449,0))=0,"n/a",((INDEX(Historical!$C$7:$C$1442,MATCH(B538,Historical!$B$7:$B$1449,0))/INDEX(Historical!$H$7:$H$1442,MATCH(B538,Historical!$B$7:$B$1449,0)))^(1/5)-1)*100)</f>
        <v>14.686920820567927</v>
      </c>
      <c r="V538" s="795">
        <f>IF(INDEX(Historical!$O$7:$O$1442,MATCH(B538,Historical!$B$7:$B$1449,0))=0,"n/a",((INDEX(Historical!$C$7:$C$1442,MATCH(B538,Historical!$B$7:$B$1449,0))/INDEX(Historical!$O$7:$O$1442,MATCH(B538,Historical!$B$7:$B$1449,0)))^(1/10)-1)*100)</f>
        <v>13.099768206017703</v>
      </c>
      <c r="W538" s="796">
        <f>IF(OR(U538&lt;=0,U538="n/a",V538&lt;=0,V538="n/a"),"n/a",U538/V538)</f>
        <v>1.1211588319418604</v>
      </c>
      <c r="X538" s="797">
        <f>IF(OR(AJ538&lt;=0,AJ538="n/a",U538&lt;=0,U538="n/a"),"n/a",U538/AJ538)</f>
        <v>1.2137951091378452</v>
      </c>
      <c r="Y538" s="752"/>
      <c r="Z538" s="738">
        <f>IF(OR(AC538&lt;0.01,AC538="n/a"),"n/a",M538/AC538*100)</f>
        <v>23.178807947019866</v>
      </c>
      <c r="AA538" s="999">
        <f>IF(OR(AC538&lt;0.01,AC538="n/a"),"n/a",I538/AC538)</f>
        <v>21.463576158940395</v>
      </c>
      <c r="AB538" s="1000">
        <v>10</v>
      </c>
      <c r="AC538" s="978">
        <v>6.04</v>
      </c>
      <c r="AD538" s="978">
        <v>1.73</v>
      </c>
      <c r="AE538" s="978">
        <v>3.28</v>
      </c>
      <c r="AF538" s="978">
        <v>5.19</v>
      </c>
      <c r="AG538" s="978">
        <v>27.3</v>
      </c>
      <c r="AH538" s="978">
        <v>18.8</v>
      </c>
      <c r="AI538" s="978">
        <v>9.81</v>
      </c>
      <c r="AJ538" s="978">
        <v>12.1</v>
      </c>
      <c r="AK538" s="978">
        <v>12.4</v>
      </c>
      <c r="AL538" s="991">
        <v>7390</v>
      </c>
      <c r="AM538" s="985">
        <v>1.2</v>
      </c>
      <c r="AN538" s="978">
        <v>0.92</v>
      </c>
      <c r="AO538" s="838">
        <f>IF(U538="n/a","n/a",IF(AA538&lt;0,"n/a",IF(AA538="n/a","n/a",J538+U538-AA538)))</f>
        <v>-5.6967417314610209</v>
      </c>
      <c r="AP538" s="839">
        <f>IF(U538="n/a","n/a",J538+U538)</f>
        <v>15.766834427479374</v>
      </c>
      <c r="AQ538" s="1001">
        <f>IF(OR(AC538&lt;0.01,AF538="n/a"),"n/a",(I538/SQRT(22.5*AC538*(I538/AF538))-1)*100)</f>
        <v>122.50688904680946</v>
      </c>
      <c r="AR538" s="738">
        <f>INDEX(Historical!$C$7:$C$1442,MATCH(B538,Historical!$B$7:$B$1449,0))*IF(AH538="n/a",1.03,IF(AH538&lt;0,1.01,IF(AH538&gt;10,1.1,(1+AH538/100))))</f>
        <v>1.375</v>
      </c>
      <c r="AS538" s="999">
        <f>IF($AI538="n/a",1.03*AR538,IF($AI538&lt;0,1.01*AR538,IF($AI538&gt;10,1.1*AR538,(1+$AI538/100)*AR538)))</f>
        <v>1.5098875</v>
      </c>
      <c r="AT538" s="999">
        <f>IF($AK538="n/a",1.03*AS538,IF($AK538&lt;0,1.01*AS538,IF($AK538&gt;10,1.1*AS538,(1+$AK538/100)*AS538)))</f>
        <v>1.6608762500000003</v>
      </c>
      <c r="AU538" s="999">
        <f>IF($AK538="n/a",1.03*AT538,IF($AK538&lt;0,1.01*AT538,IF($AK538&gt;10,1.1*AT538,(1+$AK538/100)*AT538)))</f>
        <v>1.8269638750000003</v>
      </c>
      <c r="AV538" s="999">
        <f>IF($AK538="n/a",1.03*AU538,IF($AK538&lt;0,1.01*AU538,IF($AK538&gt;10,1.1*AU538,(1+$AK538/100)*AU538)))</f>
        <v>2.0096602625000006</v>
      </c>
      <c r="AW538" s="738">
        <f>SUM(AR538:AV538)</f>
        <v>8.382387887500002</v>
      </c>
      <c r="AX538" s="846">
        <f>AW538/I538*100</f>
        <v>6.4658962415149661</v>
      </c>
      <c r="AY538" s="1080">
        <v>1.1200000000000001</v>
      </c>
      <c r="AZ538" s="985">
        <v>17.68</v>
      </c>
      <c r="BA538" s="985">
        <v>-11.709999999999999</v>
      </c>
      <c r="BB538" s="985">
        <v>7.7299999999999995</v>
      </c>
      <c r="BC538" s="985">
        <v>0.25</v>
      </c>
      <c r="BE538" s="700">
        <v>1964</v>
      </c>
      <c r="BF538" s="1013">
        <f>IF(BE538&gt;2008,0,IF(BE538&gt;2001,1,IF(BE538&gt;1990,2,IF(BE538&gt;1980,3,IF(BE538&gt;1973,4,IF(BE538&gt;1970,5,IF(BE538&gt;1960,6,IF(BE538&gt;1958,7,IF(BE538&gt;1953,8,9)))))))))</f>
        <v>6</v>
      </c>
      <c r="BG538" s="995">
        <v>10.7</v>
      </c>
    </row>
    <row r="539" spans="1:59" ht="11.25" customHeight="1" x14ac:dyDescent="0.2">
      <c r="A539" s="984" t="s">
        <v>705</v>
      </c>
      <c r="B539" s="988" t="s">
        <v>706</v>
      </c>
      <c r="C539" s="1070" t="s">
        <v>131</v>
      </c>
      <c r="D539" s="1070" t="s">
        <v>4391</v>
      </c>
      <c r="E539" s="828">
        <v>24</v>
      </c>
      <c r="F539" s="1148">
        <v>133</v>
      </c>
      <c r="G539" s="1148" t="s">
        <v>37</v>
      </c>
      <c r="H539" s="1148" t="s">
        <v>37</v>
      </c>
      <c r="I539" s="978">
        <v>178.98</v>
      </c>
      <c r="J539" s="738">
        <f>(M539/I539)*100</f>
        <v>2.4807241032517604</v>
      </c>
      <c r="K539" s="997">
        <v>1.1100000000000001</v>
      </c>
      <c r="L539" s="1000">
        <v>4</v>
      </c>
      <c r="M539" s="729">
        <f>K539*L539</f>
        <v>4.4400000000000004</v>
      </c>
      <c r="N539" s="983" t="s">
        <v>149</v>
      </c>
      <c r="O539" s="832">
        <v>0.98250000000000004</v>
      </c>
      <c r="P539" s="694">
        <v>43157</v>
      </c>
      <c r="Q539" s="694">
        <v>43174</v>
      </c>
      <c r="R539" s="729">
        <f>(K539-O539)/O539*100</f>
        <v>12.977099236641227</v>
      </c>
      <c r="S539" s="795">
        <f>IF(INDEX(Historical!$D$7:$D$1442,MATCH(B539,Historical!$B$7:$B$1449,0))=0,"n/a",(INDEX(Historical!$C$7:$C$1442,MATCH(B539,Historical!$B$7:$B$1449,0))/INDEX(Historical!$D$7:$D$1442,MATCH(B539,Historical!$B$7:$B$1449,0))-1)*100)</f>
        <v>12.977099236641232</v>
      </c>
      <c r="T539" s="795">
        <f>IF(INDEX(Historical!$F$7:$F$1442,MATCH(B539,Historical!$B$7:$B$1449,0))=0,"n/a",((INDEX(Historical!$C$7:$C$1442,MATCH(B539,Historical!$B$7:$B$1449,0))/INDEX(Historical!$F$7:$F$1442,MATCH(B539,Historical!$B$7:$B$1449,0)))^(1/3)-1)*100)</f>
        <v>12.965046268916458</v>
      </c>
      <c r="U539" s="795">
        <f>IF(INDEX(Historical!$H$7:$H$1442,MATCH(B539,Historical!$B$7:$B$1449,0))=0,"n/a",((INDEX(Historical!$C$7:$C$1442,MATCH(B539,Historical!$B$7:$B$1449,0))/INDEX(Historical!$H$7:$H$1442,MATCH(B539,Historical!$B$7:$B$1449,0)))^(1/5)-1)*100)</f>
        <v>10.957281717318423</v>
      </c>
      <c r="V539" s="795">
        <f>IF(INDEX(Historical!$O$7:$O$1442,MATCH(B539,Historical!$B$7:$B$1449,0))=0,"n/a",((INDEX(Historical!$C$7:$C$1442,MATCH(B539,Historical!$B$7:$B$1449,0))/INDEX(Historical!$O$7:$O$1442,MATCH(B539,Historical!$B$7:$B$1449,0)))^(1/10)-1)*100)</f>
        <v>9.5711694232714084</v>
      </c>
      <c r="W539" s="796">
        <f>IF(OR(U539&lt;=0,U539="n/a",V539&lt;=0,V539="n/a"),"n/a",U539/V539)</f>
        <v>1.1448216234347302</v>
      </c>
      <c r="X539" s="797">
        <f>IF(OR(AJ539&lt;=0,AJ539="n/a",U539&lt;=0,U539="n/a"),"n/a",U539/AJ539)</f>
        <v>1.0742433056194534</v>
      </c>
      <c r="Y539" s="988"/>
      <c r="Z539" s="738">
        <f>IF(OR(AC539&lt;0.01,AC539="n/a"),"n/a",M539/AC539*100)</f>
        <v>34.6875</v>
      </c>
      <c r="AA539" s="999">
        <f>IF(OR(AC539&lt;0.01,AC539="n/a"),"n/a",I539/AC539)</f>
        <v>13.982812499999998</v>
      </c>
      <c r="AB539" s="1000">
        <v>12</v>
      </c>
      <c r="AC539" s="978">
        <v>12.8</v>
      </c>
      <c r="AD539" s="978">
        <v>1.65</v>
      </c>
      <c r="AE539" s="978">
        <v>5.41</v>
      </c>
      <c r="AF539" s="978">
        <v>2.5</v>
      </c>
      <c r="AG539" s="978">
        <v>25.7</v>
      </c>
      <c r="AH539" s="978">
        <v>18.5</v>
      </c>
      <c r="AI539" s="978">
        <v>7.7200000000000006</v>
      </c>
      <c r="AJ539" s="978">
        <v>10.199999999999999</v>
      </c>
      <c r="AK539" s="978">
        <v>8.4699999999999989</v>
      </c>
      <c r="AL539" s="991">
        <v>88530</v>
      </c>
      <c r="AM539" s="985">
        <v>0.1</v>
      </c>
      <c r="AN539" s="978">
        <v>0.95</v>
      </c>
      <c r="AO539" s="838">
        <f>IF(U539="n/a","n/a",IF(AA539&lt;0,"n/a",IF(AA539="n/a","n/a",J539+U539-AA539)))</f>
        <v>-0.54480667942981498</v>
      </c>
      <c r="AP539" s="839">
        <f>IF(U539="n/a","n/a",J539+U539)</f>
        <v>13.438005820570183</v>
      </c>
      <c r="AQ539" s="1001">
        <f>IF(OR(AC539&lt;0.01,AF539="n/a"),"n/a",(I539/SQRT(22.5*AC539*(I539/AF539))-1)*100)</f>
        <v>24.645330170581726</v>
      </c>
      <c r="AR539" s="738">
        <f>INDEX(Historical!$C$7:$C$1442,MATCH(B539,Historical!$B$7:$B$1449,0))*IF(AH539="n/a",1.03,IF(AH539&lt;0,1.01,IF(AH539&gt;10,1.1,(1+AH539/100))))</f>
        <v>4.8840000000000012</v>
      </c>
      <c r="AS539" s="999">
        <f>IF($AI539="n/a",1.03*AR539,IF($AI539&lt;0,1.01*AR539,IF($AI539&gt;10,1.1*AR539,(1+$AI539/100)*AR539)))</f>
        <v>5.2610448000000014</v>
      </c>
      <c r="AT539" s="999">
        <f>IF($AK539="n/a",1.03*AS539,IF($AK539&lt;0,1.01*AS539,IF($AK539&gt;10,1.1*AS539,(1+$AK539/100)*AS539)))</f>
        <v>5.7066552945600018</v>
      </c>
      <c r="AU539" s="999">
        <f>IF($AK539="n/a",1.03*AT539,IF($AK539&lt;0,1.01*AT539,IF($AK539&gt;10,1.1*AT539,(1+$AK539/100)*AT539)))</f>
        <v>6.1900089980092341</v>
      </c>
      <c r="AV539" s="999">
        <f>IF($AK539="n/a",1.03*AU539,IF($AK539&lt;0,1.01*AU539,IF($AK539&gt;10,1.1*AU539,(1+$AK539/100)*AU539)))</f>
        <v>6.7143027601406162</v>
      </c>
      <c r="AW539" s="738">
        <f>SUM(AR539:AV539)</f>
        <v>28.756011852709854</v>
      </c>
      <c r="AX539" s="846">
        <f>AW539/I539*100</f>
        <v>16.066606242434826</v>
      </c>
      <c r="AY539" s="1080">
        <v>0.27</v>
      </c>
      <c r="AZ539" s="985">
        <v>23.35</v>
      </c>
      <c r="BA539" s="985">
        <v>-2.83</v>
      </c>
      <c r="BB539" s="985">
        <v>1.43</v>
      </c>
      <c r="BC539" s="985">
        <v>5.4399999999999995</v>
      </c>
      <c r="BE539" s="700">
        <v>1995</v>
      </c>
      <c r="BF539" s="1013">
        <f>IF(BE539&gt;2008,0,IF(BE539&gt;2001,1,IF(BE539&gt;1990,2,IF(BE539&gt;1980,3,IF(BE539&gt;1973,4,IF(BE539&gt;1970,5,IF(BE539&gt;1960,6,IF(BE539&gt;1958,7,IF(BE539&gt;1953,8,9)))))))))</f>
        <v>2</v>
      </c>
      <c r="BG539" s="995">
        <v>8.5</v>
      </c>
    </row>
    <row r="540" spans="1:59" ht="11.25" customHeight="1" x14ac:dyDescent="0.2">
      <c r="A540" s="984" t="s">
        <v>3906</v>
      </c>
      <c r="B540" s="988" t="s">
        <v>3907</v>
      </c>
      <c r="C540" s="1070" t="s">
        <v>131</v>
      </c>
      <c r="D540" s="1070" t="s">
        <v>4392</v>
      </c>
      <c r="E540" s="828">
        <v>6</v>
      </c>
      <c r="F540" s="1148">
        <v>772</v>
      </c>
      <c r="G540" s="1273" t="s">
        <v>106</v>
      </c>
      <c r="H540" s="1273" t="s">
        <v>106</v>
      </c>
      <c r="I540" s="987">
        <v>40.159999999999997</v>
      </c>
      <c r="J540" s="738">
        <f>(M540/I540)*100</f>
        <v>4.6314741035856581</v>
      </c>
      <c r="K540" s="990">
        <v>0.46500000000000002</v>
      </c>
      <c r="L540" s="1000">
        <v>4</v>
      </c>
      <c r="M540" s="729">
        <f>K540*L540</f>
        <v>1.86</v>
      </c>
      <c r="N540" s="983" t="s">
        <v>107</v>
      </c>
      <c r="O540" s="831">
        <v>0.45</v>
      </c>
      <c r="P540" s="973">
        <v>43501</v>
      </c>
      <c r="Q540" s="973">
        <v>43510</v>
      </c>
      <c r="R540" s="729">
        <f>(K540-O540)/O540*100</f>
        <v>3.3333333333333361</v>
      </c>
      <c r="S540" s="795">
        <f>IF(INDEX(Historical!$D$7:$D$1442,MATCH(B540,Historical!$B$7:$B$1449,0))=0,"n/a",(INDEX(Historical!$C$7:$C$1442,MATCH(B540,Historical!$B$7:$B$1449,0))/INDEX(Historical!$D$7:$D$1442,MATCH(B540,Historical!$B$7:$B$1449,0))-1)*100)</f>
        <v>14.932885906040273</v>
      </c>
      <c r="T540" s="795">
        <f>IF(INDEX(Historical!$F$7:$F$1442,MATCH(B540,Historical!$B$7:$B$1449,0))=0,"n/a",((INDEX(Historical!$C$7:$C$1442,MATCH(B540,Historical!$B$7:$B$1449,0))/INDEX(Historical!$F$7:$F$1442,MATCH(B540,Historical!$B$7:$B$1449,0)))^(1/3)-1)*100)</f>
        <v>23.687933497096946</v>
      </c>
      <c r="U540" s="795" t="str">
        <f>IF(INDEX(Historical!$H$7:$H$1442,MATCH(B540,Historical!$B$7:$B$1449,0))=0,"n/a",((INDEX(Historical!$C$7:$C$1442,MATCH(B540,Historical!$B$7:$B$1449,0))/INDEX(Historical!$H$7:$H$1442,MATCH(B540,Historical!$B$7:$B$1449,0)))^(1/5)-1)*100)</f>
        <v>n/a</v>
      </c>
      <c r="V540" s="795" t="str">
        <f>IF(INDEX(Historical!$O$7:$O$1442,MATCH(B540,Historical!$B$7:$B$1449,0))=0,"n/a",((INDEX(Historical!$C$7:$C$1442,MATCH(B540,Historical!$B$7:$B$1449,0))/INDEX(Historical!$O$7:$O$1442,MATCH(B540,Historical!$B$7:$B$1449,0)))^(1/10)-1)*100)</f>
        <v>n/a</v>
      </c>
      <c r="W540" s="796" t="str">
        <f>IF(OR(U540&lt;=0,U540="n/a",V540&lt;=0,V540="n/a"),"n/a",U540/V540)</f>
        <v>n/a</v>
      </c>
      <c r="X540" s="797" t="str">
        <f>IF(OR(AJ540&lt;=0,AJ540="n/a",U540&lt;=0,U540="n/a"),"n/a",U540/AJ540)</f>
        <v>n/a</v>
      </c>
      <c r="Y540" s="989"/>
      <c r="Z540" s="738">
        <f>IF(OR(AC540&lt;0.01,AC540="n/a"),"n/a",M540/AC540*100)</f>
        <v>67.883211678832112</v>
      </c>
      <c r="AA540" s="999">
        <f>IF(OR(AC540&lt;0.01,AC540="n/a"),"n/a",I540/AC540)</f>
        <v>14.65693430656934</v>
      </c>
      <c r="AB540" s="1000">
        <v>12</v>
      </c>
      <c r="AC540" s="978">
        <v>2.74</v>
      </c>
      <c r="AD540" s="978">
        <v>0.59</v>
      </c>
      <c r="AE540" s="978">
        <v>2.79</v>
      </c>
      <c r="AF540" s="978">
        <v>1.2</v>
      </c>
      <c r="AG540" s="978">
        <v>3.8</v>
      </c>
      <c r="AH540" s="980">
        <v>-64.5</v>
      </c>
      <c r="AI540" s="980">
        <v>1.1499999999999999</v>
      </c>
      <c r="AJ540" s="978">
        <v>31.1</v>
      </c>
      <c r="AK540" s="978">
        <v>24.8</v>
      </c>
      <c r="AL540" s="991">
        <v>2400</v>
      </c>
      <c r="AM540" s="985">
        <v>0.54</v>
      </c>
      <c r="AN540" s="978">
        <v>1.95</v>
      </c>
      <c r="AO540" s="838" t="str">
        <f>IF(U540="n/a","n/a",IF(AA540&lt;0,"n/a",IF(AA540="n/a","n/a",J540+U540-AA540)))</f>
        <v>n/a</v>
      </c>
      <c r="AP540" s="839" t="str">
        <f>IF(U540="n/a","n/a",J540+U540)</f>
        <v>n/a</v>
      </c>
      <c r="AQ540" s="1001">
        <f>IF(OR(AC540&lt;0.01,AF540="n/a"),"n/a",(I540/SQRT(22.5*AC540*(I540/AF540))-1)*100)</f>
        <v>-11.58602129657147</v>
      </c>
      <c r="AR540" s="738">
        <f>INDEX(Historical!$C$7:$C$1442,MATCH(B540,Historical!$B$7:$B$1449,0))*IF(AH540="n/a",1.03,IF(AH540&lt;0,1.01,IF(AH540&gt;10,1.1,(1+AH540/100))))</f>
        <v>1.729625</v>
      </c>
      <c r="AS540" s="999">
        <f>IF($AI540="n/a",1.03*AR540,IF($AI540&lt;0,1.01*AR540,IF($AI540&gt;10,1.1*AR540,(1+$AI540/100)*AR540)))</f>
        <v>1.7495156875</v>
      </c>
      <c r="AT540" s="999">
        <f>IF($AK540="n/a",1.03*AS540,IF($AK540&lt;0,1.01*AS540,IF($AK540&gt;10,1.1*AS540,(1+$AK540/100)*AS540)))</f>
        <v>1.92446725625</v>
      </c>
      <c r="AU540" s="999">
        <f>IF($AK540="n/a",1.03*AT540,IF($AK540&lt;0,1.01*AT540,IF($AK540&gt;10,1.1*AT540,(1+$AK540/100)*AT540)))</f>
        <v>2.1169139818750002</v>
      </c>
      <c r="AV540" s="999">
        <f>IF($AK540="n/a",1.03*AU540,IF($AK540&lt;0,1.01*AU540,IF($AK540&gt;10,1.1*AU540,(1+$AK540/100)*AU540)))</f>
        <v>2.3286053800625006</v>
      </c>
      <c r="AW540" s="738">
        <f>SUM(AR540:AV540)</f>
        <v>9.8491273056875013</v>
      </c>
      <c r="AX540" s="846">
        <f>AW540/I540*100</f>
        <v>24.524719386672068</v>
      </c>
      <c r="AY540" s="1080">
        <v>1.07</v>
      </c>
      <c r="AZ540" s="985">
        <v>9.01</v>
      </c>
      <c r="BA540" s="985">
        <v>-20.72</v>
      </c>
      <c r="BB540" s="985">
        <v>-8.5</v>
      </c>
      <c r="BC540" s="985">
        <v>-11.31</v>
      </c>
      <c r="BE540" s="700">
        <v>2014</v>
      </c>
      <c r="BF540" s="1013">
        <f>IF(BE540&gt;2008,0,IF(BE540&gt;2001,1,IF(BE540&gt;1990,2,IF(BE540&gt;1980,3,IF(BE540&gt;1973,4,IF(BE540&gt;1970,5,IF(BE540&gt;1960,6,IF(BE540&gt;1958,7,IF(BE540&gt;1953,8,9)))))))))</f>
        <v>0</v>
      </c>
      <c r="BG540" s="995">
        <v>0.8</v>
      </c>
    </row>
    <row r="541" spans="1:59" ht="11.25" customHeight="1" x14ac:dyDescent="0.2">
      <c r="A541" s="984" t="s">
        <v>703</v>
      </c>
      <c r="B541" s="988" t="s">
        <v>704</v>
      </c>
      <c r="C541" s="1070" t="s">
        <v>123</v>
      </c>
      <c r="D541" s="1070" t="s">
        <v>4233</v>
      </c>
      <c r="E541" s="829">
        <v>13</v>
      </c>
      <c r="F541" s="1148">
        <v>280</v>
      </c>
      <c r="G541" s="1133" t="s">
        <v>106</v>
      </c>
      <c r="H541" s="1133" t="s">
        <v>106</v>
      </c>
      <c r="I541" s="987">
        <v>401.09</v>
      </c>
      <c r="J541" s="738">
        <f>(M541/I541)*100</f>
        <v>1.7452442095290333</v>
      </c>
      <c r="K541" s="990">
        <v>1.75</v>
      </c>
      <c r="L541" s="1000">
        <v>4</v>
      </c>
      <c r="M541" s="729">
        <f>K541*L541</f>
        <v>7</v>
      </c>
      <c r="N541" s="983" t="s">
        <v>190</v>
      </c>
      <c r="O541" s="831">
        <v>1.6</v>
      </c>
      <c r="P541" s="979">
        <v>42807</v>
      </c>
      <c r="Q541" s="979">
        <v>42828</v>
      </c>
      <c r="R541" s="729">
        <f>(K541-O541)/O541*100</f>
        <v>9.3749999999999947</v>
      </c>
      <c r="S541" s="795">
        <f>IF(INDEX(Historical!$D$7:$D$1442,MATCH(B541,Historical!$B$7:$B$1449,0))=0,"n/a",(INDEX(Historical!$C$7:$C$1442,MATCH(B541,Historical!$B$7:$B$1449,0))/INDEX(Historical!$D$7:$D$1442,MATCH(B541,Historical!$B$7:$B$1449,0))-1)*100)</f>
        <v>2.1897810218978186</v>
      </c>
      <c r="T541" s="795">
        <f>IF(INDEX(Historical!$F$7:$F$1442,MATCH(B541,Historical!$B$7:$B$1449,0))=0,"n/a",((INDEX(Historical!$C$7:$C$1442,MATCH(B541,Historical!$B$7:$B$1449,0))/INDEX(Historical!$F$7:$F$1442,MATCH(B541,Historical!$B$7:$B$1449,0)))^(1/3)-1)*100)</f>
        <v>7.7217345015941907</v>
      </c>
      <c r="U541" s="795">
        <f>IF(INDEX(Historical!$H$7:$H$1442,MATCH(B541,Historical!$B$7:$B$1449,0))=0,"n/a",((INDEX(Historical!$C$7:$C$1442,MATCH(B541,Historical!$B$7:$B$1449,0))/INDEX(Historical!$H$7:$H$1442,MATCH(B541,Historical!$B$7:$B$1449,0)))^(1/5)-1)*100)</f>
        <v>15.200877980413008</v>
      </c>
      <c r="V541" s="795">
        <f>IF(INDEX(Historical!$O$7:$O$1442,MATCH(B541,Historical!$B$7:$B$1449,0))=0,"n/a",((INDEX(Historical!$C$7:$C$1442,MATCH(B541,Historical!$B$7:$B$1449,0))/INDEX(Historical!$O$7:$O$1442,MATCH(B541,Historical!$B$7:$B$1449,0)))^(1/10)-1)*100)</f>
        <v>24.222654472360073</v>
      </c>
      <c r="W541" s="796">
        <f>IF(OR(U541&lt;=0,U541="n/a",V541&lt;=0,V541="n/a"),"n/a",U541/V541)</f>
        <v>0.62754798396510958</v>
      </c>
      <c r="X541" s="797">
        <f>IF(OR(AJ541&lt;=0,AJ541="n/a",U541&lt;=0,U541="n/a"),"n/a",U541/AJ541)</f>
        <v>13.818979982193644</v>
      </c>
      <c r="Y541" s="763" t="s">
        <v>4456</v>
      </c>
      <c r="Z541" s="738">
        <f>IF(OR(AC541&lt;0.01,AC541="n/a"),"n/a",M541/AC541*100)</f>
        <v>40.626813697040042</v>
      </c>
      <c r="AA541" s="999">
        <f>IF(OR(AC541&lt;0.01,AC541="n/a"),"n/a",I541/AC541)</f>
        <v>23.278583865351131</v>
      </c>
      <c r="AB541" s="1000">
        <v>12</v>
      </c>
      <c r="AC541" s="978">
        <v>17.23</v>
      </c>
      <c r="AD541" s="978">
        <v>3.02</v>
      </c>
      <c r="AE541" s="978">
        <v>1.97</v>
      </c>
      <c r="AF541" s="978">
        <v>8.11</v>
      </c>
      <c r="AG541" s="978">
        <v>29.599999999999998</v>
      </c>
      <c r="AH541" s="978">
        <v>-8.9</v>
      </c>
      <c r="AI541" s="978" t="s">
        <v>137</v>
      </c>
      <c r="AJ541" s="978">
        <v>1.0999999999999999</v>
      </c>
      <c r="AK541" s="978">
        <v>7.7</v>
      </c>
      <c r="AL541" s="991">
        <v>4540</v>
      </c>
      <c r="AM541" s="985">
        <v>1.5</v>
      </c>
      <c r="AN541" s="978">
        <v>1.45</v>
      </c>
      <c r="AO541" s="838">
        <f>IF(U541="n/a","n/a",IF(AA541&lt;0,"n/a",IF(AA541="n/a","n/a",J541+U541-AA541)))</f>
        <v>-6.332461675409089</v>
      </c>
      <c r="AP541" s="839">
        <f>IF(U541="n/a","n/a",J541+U541)</f>
        <v>16.946122189942042</v>
      </c>
      <c r="AQ541" s="1001">
        <f>IF(OR(AC541&lt;0.01,AF541="n/a"),"n/a",(I541/SQRT(22.5*AC541*(I541/AF541))-1)*100)</f>
        <v>189.66594947973942</v>
      </c>
      <c r="AR541" s="738">
        <f>INDEX(Historical!$C$7:$C$1442,MATCH(B541,Historical!$B$7:$B$1449,0))*IF(AH541="n/a",1.03,IF(AH541&lt;0,1.01,IF(AH541&gt;10,1.1,(1+AH541/100))))</f>
        <v>7.07</v>
      </c>
      <c r="AS541" s="999">
        <f>IF($AI541="n/a",1.03*AR541,IF($AI541&lt;0,1.01*AR541,IF($AI541&gt;10,1.1*AR541,(1+$AI541/100)*AR541)))</f>
        <v>7.2821000000000007</v>
      </c>
      <c r="AT541" s="999">
        <f>IF($AK541="n/a",1.03*AS541,IF($AK541&lt;0,1.01*AS541,IF($AK541&gt;10,1.1*AS541,(1+$AK541/100)*AS541)))</f>
        <v>7.8428217</v>
      </c>
      <c r="AU541" s="999">
        <f>IF($AK541="n/a",1.03*AT541,IF($AK541&lt;0,1.01*AT541,IF($AK541&gt;10,1.1*AT541,(1+$AK541/100)*AT541)))</f>
        <v>8.4467189708999992</v>
      </c>
      <c r="AV541" s="999">
        <f>IF($AK541="n/a",1.03*AU541,IF($AK541&lt;0,1.01*AU541,IF($AK541&gt;10,1.1*AU541,(1+$AK541/100)*AU541)))</f>
        <v>9.0971163316592989</v>
      </c>
      <c r="AW541" s="738">
        <f>SUM(AR541:AV541)</f>
        <v>39.738757002559304</v>
      </c>
      <c r="AX541" s="846">
        <f>AW541/I541*100</f>
        <v>9.9076907932282801</v>
      </c>
      <c r="AY541" s="1080">
        <v>0.56000000000000005</v>
      </c>
      <c r="AZ541" s="985">
        <v>13.66</v>
      </c>
      <c r="BA541" s="985">
        <v>-8.35</v>
      </c>
      <c r="BB541" s="985">
        <v>-0.2</v>
      </c>
      <c r="BC541" s="985">
        <v>1.38</v>
      </c>
      <c r="BE541" s="700">
        <v>2006</v>
      </c>
      <c r="BF541" s="1013">
        <f>IF(BE541&gt;2008,0,IF(BE541&gt;2001,1,IF(BE541&gt;1990,2,IF(BE541&gt;1980,3,IF(BE541&gt;1973,4,IF(BE541&gt;1970,5,IF(BE541&gt;1960,6,IF(BE541&gt;1958,7,IF(BE541&gt;1953,8,9)))))))))</f>
        <v>1</v>
      </c>
      <c r="BG541" s="995">
        <v>9.9</v>
      </c>
    </row>
    <row r="542" spans="1:59" ht="11.25" customHeight="1" x14ac:dyDescent="0.2">
      <c r="A542" s="994" t="s">
        <v>4437</v>
      </c>
      <c r="B542" s="988" t="s">
        <v>3905</v>
      </c>
      <c r="C542" s="1070" t="s">
        <v>4405</v>
      </c>
      <c r="D542" s="1070" t="s">
        <v>523</v>
      </c>
      <c r="E542" s="828">
        <v>5</v>
      </c>
      <c r="F542" s="1148">
        <v>843</v>
      </c>
      <c r="G542" s="1273" t="s">
        <v>106</v>
      </c>
      <c r="H542" s="1273" t="s">
        <v>106</v>
      </c>
      <c r="I542" s="987">
        <v>13.67</v>
      </c>
      <c r="J542" s="738">
        <f>(M542/I542)*100</f>
        <v>11.119239209948793</v>
      </c>
      <c r="K542" s="990">
        <v>0.38</v>
      </c>
      <c r="L542" s="1000">
        <v>4</v>
      </c>
      <c r="M542" s="729">
        <f>K542*L542</f>
        <v>1.52</v>
      </c>
      <c r="N542" s="983" t="s">
        <v>327</v>
      </c>
      <c r="O542" s="831">
        <v>0.37</v>
      </c>
      <c r="P542" s="973">
        <v>43412</v>
      </c>
      <c r="Q542" s="973">
        <v>43424</v>
      </c>
      <c r="R542" s="729">
        <f>(K542-O542)/O542*100</f>
        <v>2.7027027027027053</v>
      </c>
      <c r="S542" s="795">
        <f>IF(INDEX(Historical!$D$7:$D$1442,MATCH(B542,Historical!$B$7:$B$1449,0))=0,"n/a",(INDEX(Historical!$C$7:$C$1442,MATCH(B542,Historical!$B$7:$B$1449,0))/INDEX(Historical!$D$7:$D$1442,MATCH(B542,Historical!$B$7:$B$1449,0))-1)*100)</f>
        <v>4.929577464788748</v>
      </c>
      <c r="T542" s="795">
        <f>IF(INDEX(Historical!$F$7:$F$1442,MATCH(B542,Historical!$B$7:$B$1449,0))=0,"n/a",((INDEX(Historical!$C$7:$C$1442,MATCH(B542,Historical!$B$7:$B$1449,0))/INDEX(Historical!$F$7:$F$1442,MATCH(B542,Historical!$B$7:$B$1449,0)))^(1/3)-1)*100)</f>
        <v>4.9217484907025488</v>
      </c>
      <c r="U542" s="795" t="str">
        <f>IF(INDEX(Historical!$H$7:$H$1442,MATCH(B542,Historical!$B$7:$B$1449,0))=0,"n/a",((INDEX(Historical!$C$7:$C$1442,MATCH(B542,Historical!$B$7:$B$1449,0))/INDEX(Historical!$H$7:$H$1442,MATCH(B542,Historical!$B$7:$B$1449,0)))^(1/5)-1)*100)</f>
        <v>n/a</v>
      </c>
      <c r="V542" s="795" t="str">
        <f>IF(INDEX(Historical!$O$7:$O$1442,MATCH(B542,Historical!$B$7:$B$1449,0))=0,"n/a",((INDEX(Historical!$C$7:$C$1442,MATCH(B542,Historical!$B$7:$B$1449,0))/INDEX(Historical!$O$7:$O$1442,MATCH(B542,Historical!$B$7:$B$1449,0)))^(1/10)-1)*100)</f>
        <v>n/a</v>
      </c>
      <c r="W542" s="796" t="str">
        <f>IF(OR(U542&lt;=0,U542="n/a",V542&lt;=0,V542="n/a"),"n/a",U542/V542)</f>
        <v>n/a</v>
      </c>
      <c r="X542" s="797" t="str">
        <f>IF(OR(AJ542&lt;=0,AJ542="n/a",U542&lt;=0,U542="n/a"),"n/a",U542/AJ542)</f>
        <v>n/a</v>
      </c>
      <c r="Y542" s="989"/>
      <c r="Z542" s="738">
        <f>IF(OR(AC542&lt;0.01,AC542="n/a"),"n/a",M542/AC542*100)</f>
        <v>304</v>
      </c>
      <c r="AA542" s="999">
        <f>IF(OR(AC542&lt;0.01,AC542="n/a"),"n/a",I542/AC542)</f>
        <v>27.34</v>
      </c>
      <c r="AB542" s="1000">
        <v>12</v>
      </c>
      <c r="AC542" s="978">
        <v>0.5</v>
      </c>
      <c r="AD542" s="978" t="s">
        <v>137</v>
      </c>
      <c r="AE542" s="978">
        <v>0.54</v>
      </c>
      <c r="AF542" s="978">
        <v>1.1299999999999999</v>
      </c>
      <c r="AG542" s="978">
        <v>4.5</v>
      </c>
      <c r="AH542" s="978">
        <v>-113.79999999999998</v>
      </c>
      <c r="AI542" s="978">
        <v>12.629999999999999</v>
      </c>
      <c r="AJ542" s="978">
        <v>36.199999999999996</v>
      </c>
      <c r="AK542" s="978" t="s">
        <v>137</v>
      </c>
      <c r="AL542" s="991">
        <v>818.83</v>
      </c>
      <c r="AM542" s="985">
        <v>1.0999999999999999</v>
      </c>
      <c r="AN542" s="978">
        <v>0.56000000000000005</v>
      </c>
      <c r="AO542" s="838" t="str">
        <f>IF(U542="n/a","n/a",IF(AA542&lt;0,"n/a",IF(AA542="n/a","n/a",J542+U542-AA542)))</f>
        <v>n/a</v>
      </c>
      <c r="AP542" s="839" t="str">
        <f>IF(U542="n/a","n/a",J542+U542)</f>
        <v>n/a</v>
      </c>
      <c r="AQ542" s="1001">
        <f>IF(OR(AC542&lt;0.01,AF542="n/a"),"n/a",(I542/SQRT(22.5*AC542*(I542/AF542))-1)*100)</f>
        <v>17.178306676430321</v>
      </c>
      <c r="AR542" s="738">
        <f>INDEX(Historical!$C$7:$C$1442,MATCH(B542,Historical!$B$7:$B$1449,0))*IF(AH542="n/a",1.03,IF(AH542&lt;0,1.01,IF(AH542&gt;10,1.1,(1+AH542/100))))</f>
        <v>1.5048999999999999</v>
      </c>
      <c r="AS542" s="999">
        <f>IF($AI542="n/a",1.03*AR542,IF($AI542&lt;0,1.01*AR542,IF($AI542&gt;10,1.1*AR542,(1+$AI542/100)*AR542)))</f>
        <v>1.6553900000000001</v>
      </c>
      <c r="AT542" s="999">
        <f>IF($AK542="n/a",1.03*AS542,IF($AK542&lt;0,1.01*AS542,IF($AK542&gt;10,1.1*AS542,(1+$AK542/100)*AS542)))</f>
        <v>1.7050517000000003</v>
      </c>
      <c r="AU542" s="999">
        <f>IF($AK542="n/a",1.03*AT542,IF($AK542&lt;0,1.01*AT542,IF($AK542&gt;10,1.1*AT542,(1+$AK542/100)*AT542)))</f>
        <v>1.7562032510000003</v>
      </c>
      <c r="AV542" s="999">
        <f>IF($AK542="n/a",1.03*AU542,IF($AK542&lt;0,1.01*AU542,IF($AK542&gt;10,1.1*AU542,(1+$AK542/100)*AU542)))</f>
        <v>1.8088893485300004</v>
      </c>
      <c r="AW542" s="738">
        <f>SUM(AR542:AV542)</f>
        <v>8.4304342995300008</v>
      </c>
      <c r="AX542" s="846">
        <f>AW542/I542*100</f>
        <v>61.671062908046828</v>
      </c>
      <c r="AY542" s="1080">
        <v>1.1499999999999999</v>
      </c>
      <c r="AZ542" s="985">
        <v>25.64</v>
      </c>
      <c r="BA542" s="985">
        <v>-28.43</v>
      </c>
      <c r="BB542" s="985">
        <v>7.1499999999999995</v>
      </c>
      <c r="BC542" s="985">
        <v>-12.839999999999998</v>
      </c>
      <c r="BE542" s="700">
        <v>2014</v>
      </c>
      <c r="BF542" s="1013">
        <f>IF(BE542&gt;2008,0,IF(BE542&gt;2001,1,IF(BE542&gt;1990,2,IF(BE542&gt;1980,3,IF(BE542&gt;1973,4,IF(BE542&gt;1970,5,IF(BE542&gt;1960,6,IF(BE542&gt;1958,7,IF(BE542&gt;1953,8,9)))))))))</f>
        <v>0</v>
      </c>
      <c r="BG542" s="995">
        <v>2.2999999999999998</v>
      </c>
    </row>
    <row r="543" spans="1:59" ht="11.25" customHeight="1" x14ac:dyDescent="0.2">
      <c r="A543" s="984" t="s">
        <v>1514</v>
      </c>
      <c r="B543" s="988" t="s">
        <v>1515</v>
      </c>
      <c r="C543" s="1070" t="s">
        <v>108</v>
      </c>
      <c r="D543" s="1070" t="s">
        <v>4393</v>
      </c>
      <c r="E543" s="829">
        <v>6</v>
      </c>
      <c r="F543" s="1148">
        <v>684</v>
      </c>
      <c r="G543" s="1133" t="s">
        <v>106</v>
      </c>
      <c r="H543" s="1133" t="s">
        <v>106</v>
      </c>
      <c r="I543" s="987">
        <v>14.31</v>
      </c>
      <c r="J543" s="738">
        <f>(M543/I543)*100</f>
        <v>2.7952480782669462</v>
      </c>
      <c r="K543" s="990">
        <v>0.1</v>
      </c>
      <c r="L543" s="1000">
        <v>4</v>
      </c>
      <c r="M543" s="729">
        <f>K543*L543</f>
        <v>0.4</v>
      </c>
      <c r="N543" s="983" t="s">
        <v>443</v>
      </c>
      <c r="O543" s="831">
        <v>0.08</v>
      </c>
      <c r="P543" s="979">
        <v>43046</v>
      </c>
      <c r="Q543" s="979">
        <v>43061</v>
      </c>
      <c r="R543" s="729">
        <f>(K543-O543)/O543*100</f>
        <v>25.000000000000007</v>
      </c>
      <c r="S543" s="795">
        <f>IF(INDEX(Historical!$D$7:$D$1442,MATCH(B543,Historical!$B$7:$B$1449,0))=0,"n/a",(INDEX(Historical!$C$7:$C$1442,MATCH(B543,Historical!$B$7:$B$1449,0))/INDEX(Historical!$D$7:$D$1442,MATCH(B543,Historical!$B$7:$B$1449,0))-1)*100)</f>
        <v>17.647058823529438</v>
      </c>
      <c r="T543" s="795">
        <f>IF(INDEX(Historical!$F$7:$F$1442,MATCH(B543,Historical!$B$7:$B$1449,0))=0,"n/a",((INDEX(Historical!$C$7:$C$1442,MATCH(B543,Historical!$B$7:$B$1449,0))/INDEX(Historical!$F$7:$F$1442,MATCH(B543,Historical!$B$7:$B$1449,0)))^(1/3)-1)*100)</f>
        <v>12.624788044360603</v>
      </c>
      <c r="U543" s="795">
        <f>IF(INDEX(Historical!$H$7:$H$1442,MATCH(B543,Historical!$B$7:$B$1449,0))=0,"n/a",((INDEX(Historical!$C$7:$C$1442,MATCH(B543,Historical!$B$7:$B$1449,0))/INDEX(Historical!$H$7:$H$1442,MATCH(B543,Historical!$B$7:$B$1449,0)))^(1/5)-1)*100)</f>
        <v>10.756634324829006</v>
      </c>
      <c r="V543" s="795">
        <f>IF(INDEX(Historical!$O$7:$O$1442,MATCH(B543,Historical!$B$7:$B$1449,0))=0,"n/a",((INDEX(Historical!$C$7:$C$1442,MATCH(B543,Historical!$B$7:$B$1449,0))/INDEX(Historical!$O$7:$O$1442,MATCH(B543,Historical!$B$7:$B$1449,0)))^(1/10)-1)*100)</f>
        <v>30.233140403018034</v>
      </c>
      <c r="W543" s="796">
        <f>IF(OR(U543&lt;=0,U543="n/a",V543&lt;=0,V543="n/a"),"n/a",U543/V543)</f>
        <v>0.35578951380635343</v>
      </c>
      <c r="X543" s="797">
        <f>IF(OR(AJ543&lt;=0,AJ543="n/a",U543&lt;=0,U543="n/a"),"n/a",U543/AJ543)</f>
        <v>0.51467149879564622</v>
      </c>
      <c r="Y543" s="763" t="s">
        <v>4457</v>
      </c>
      <c r="Z543" s="738">
        <f>IF(OR(AC543&lt;0.01,AC543="n/a"),"n/a",M543/AC543*100)</f>
        <v>48.192771084337352</v>
      </c>
      <c r="AA543" s="999">
        <f>IF(OR(AC543&lt;0.01,AC543="n/a"),"n/a",I543/AC543)</f>
        <v>17.24096385542169</v>
      </c>
      <c r="AB543" s="1000">
        <v>12</v>
      </c>
      <c r="AC543" s="978">
        <v>0.83</v>
      </c>
      <c r="AD543" s="978">
        <v>2.15</v>
      </c>
      <c r="AE543" s="978">
        <v>4.9000000000000004</v>
      </c>
      <c r="AF543" s="978">
        <v>1.02</v>
      </c>
      <c r="AG543" s="978">
        <v>4.3999999999999995</v>
      </c>
      <c r="AH543" s="978">
        <v>31.5</v>
      </c>
      <c r="AI543" s="978">
        <v>-5.01</v>
      </c>
      <c r="AJ543" s="978">
        <v>20.9</v>
      </c>
      <c r="AK543" s="978">
        <v>8</v>
      </c>
      <c r="AL543" s="991">
        <v>700.62</v>
      </c>
      <c r="AM543" s="985">
        <v>1.7999999999999998</v>
      </c>
      <c r="AN543" s="978">
        <v>0.67</v>
      </c>
      <c r="AO543" s="838">
        <f>IF(U543="n/a","n/a",IF(AA543&lt;0,"n/a",IF(AA543="n/a","n/a",J543+U543-AA543)))</f>
        <v>-3.6890814523257376</v>
      </c>
      <c r="AP543" s="839">
        <f>IF(U543="n/a","n/a",J543+U543)</f>
        <v>13.551882403095952</v>
      </c>
      <c r="AQ543" s="1001">
        <f>IF(OR(AC543&lt;0.01,AF543="n/a"),"n/a",(I543/SQRT(22.5*AC543*(I543/AF543))-1)*100)</f>
        <v>-11.592400697350502</v>
      </c>
      <c r="AR543" s="738">
        <f>INDEX(Historical!$C$7:$C$1442,MATCH(B543,Historical!$B$7:$B$1449,0))*IF(AH543="n/a",1.03,IF(AH543&lt;0,1.01,IF(AH543&gt;10,1.1,(1+AH543/100))))</f>
        <v>0.44000000000000006</v>
      </c>
      <c r="AS543" s="999">
        <f>IF($AI543="n/a",1.03*AR543,IF($AI543&lt;0,1.01*AR543,IF($AI543&gt;10,1.1*AR543,(1+$AI543/100)*AR543)))</f>
        <v>0.44440000000000007</v>
      </c>
      <c r="AT543" s="999">
        <f>IF($AK543="n/a",1.03*AS543,IF($AK543&lt;0,1.01*AS543,IF($AK543&gt;10,1.1*AS543,(1+$AK543/100)*AS543)))</f>
        <v>0.4799520000000001</v>
      </c>
      <c r="AU543" s="999">
        <f>IF($AK543="n/a",1.03*AT543,IF($AK543&lt;0,1.01*AT543,IF($AK543&gt;10,1.1*AT543,(1+$AK543/100)*AT543)))</f>
        <v>0.51834816000000017</v>
      </c>
      <c r="AV543" s="999">
        <f>IF($AK543="n/a",1.03*AU543,IF($AK543&lt;0,1.01*AU543,IF($AK543&gt;10,1.1*AU543,(1+$AK543/100)*AU543)))</f>
        <v>0.55981601280000026</v>
      </c>
      <c r="AW543" s="738">
        <f>SUM(AR543:AV543)</f>
        <v>2.4425161728000004</v>
      </c>
      <c r="AX543" s="846">
        <f>AW543/I543*100</f>
        <v>17.068596595387845</v>
      </c>
      <c r="AY543" s="1080">
        <v>0.56999999999999995</v>
      </c>
      <c r="AZ543" s="985">
        <v>12.15</v>
      </c>
      <c r="BA543" s="985">
        <v>-17.43</v>
      </c>
      <c r="BB543" s="985">
        <v>4.12</v>
      </c>
      <c r="BC543" s="985">
        <v>-6.84</v>
      </c>
      <c r="BE543" s="700">
        <v>2014</v>
      </c>
      <c r="BF543" s="1013">
        <f>IF(BE543&gt;2008,0,IF(BE543&gt;2001,1,IF(BE543&gt;1990,2,IF(BE543&gt;1980,3,IF(BE543&gt;1973,4,IF(BE543&gt;1970,5,IF(BE543&gt;1960,6,IF(BE543&gt;1958,7,IF(BE543&gt;1953,8,9)))))))))</f>
        <v>0</v>
      </c>
      <c r="BG543" s="995">
        <v>0.70000000000000007</v>
      </c>
    </row>
    <row r="544" spans="1:59" s="874" customFormat="1" ht="11.25" customHeight="1" x14ac:dyDescent="0.2">
      <c r="A544" s="733" t="s">
        <v>299</v>
      </c>
      <c r="B544" s="882" t="s">
        <v>300</v>
      </c>
      <c r="C544" s="1070" t="s">
        <v>131</v>
      </c>
      <c r="D544" s="1070" t="s">
        <v>4402</v>
      </c>
      <c r="E544" s="854">
        <v>48</v>
      </c>
      <c r="F544" s="1148">
        <v>32</v>
      </c>
      <c r="G544" s="1272" t="s">
        <v>37</v>
      </c>
      <c r="H544" s="1272" t="s">
        <v>37</v>
      </c>
      <c r="I544" s="867">
        <v>57.3</v>
      </c>
      <c r="J544" s="856">
        <f>(M544/I544)*100</f>
        <v>2.9668411867364748</v>
      </c>
      <c r="K544" s="857">
        <v>0.42499999999999999</v>
      </c>
      <c r="L544" s="858">
        <v>4</v>
      </c>
      <c r="M544" s="859">
        <f>K544*L544</f>
        <v>1.7</v>
      </c>
      <c r="N544" s="860" t="s">
        <v>182</v>
      </c>
      <c r="O544" s="861">
        <v>0.41499999999999998</v>
      </c>
      <c r="P544" s="862">
        <v>43279</v>
      </c>
      <c r="Q544" s="862">
        <v>43294</v>
      </c>
      <c r="R544" s="859">
        <f>(K544-O544)/O544*100</f>
        <v>2.4096385542168699</v>
      </c>
      <c r="S544" s="795">
        <f>IF(INDEX(Historical!$D$7:$D$1442,MATCH(B544,Historical!$B$7:$B$1449,0))=0,"n/a",(INDEX(Historical!$C$7:$C$1442,MATCH(B544,Historical!$B$7:$B$1449,0))/INDEX(Historical!$D$7:$D$1442,MATCH(B544,Historical!$B$7:$B$1449,0))-1)*100)</f>
        <v>2.4390243902438824</v>
      </c>
      <c r="T544" s="795">
        <f>IF(INDEX(Historical!$F$7:$F$1442,MATCH(B544,Historical!$B$7:$B$1449,0))=0,"n/a",((INDEX(Historical!$C$7:$C$1442,MATCH(B544,Historical!$B$7:$B$1449,0))/INDEX(Historical!$F$7:$F$1442,MATCH(B544,Historical!$B$7:$B$1449,0)))^(1/3)-1)*100)</f>
        <v>2.501029596576787</v>
      </c>
      <c r="U544" s="795">
        <f>IF(INDEX(Historical!$H$7:$H$1442,MATCH(B544,Historical!$B$7:$B$1449,0))=0,"n/a",((INDEX(Historical!$C$7:$C$1442,MATCH(B544,Historical!$B$7:$B$1449,0))/INDEX(Historical!$H$7:$H$1442,MATCH(B544,Historical!$B$7:$B$1449,0)))^(1/5)-1)*100)</f>
        <v>2.5674393510510152</v>
      </c>
      <c r="V544" s="795">
        <f>IF(INDEX(Historical!$O$7:$O$1442,MATCH(B544,Historical!$B$7:$B$1449,0))=0,"n/a",((INDEX(Historical!$C$7:$C$1442,MATCH(B544,Historical!$B$7:$B$1449,0))/INDEX(Historical!$O$7:$O$1442,MATCH(B544,Historical!$B$7:$B$1449,0)))^(1/10)-1)*100)</f>
        <v>2.8372740444087441</v>
      </c>
      <c r="W544" s="863">
        <f>IF(OR(U544&lt;=0,U544="n/a",V544&lt;=0,V544="n/a"),"n/a",U544/V544)</f>
        <v>0.90489649955051854</v>
      </c>
      <c r="X544" s="864">
        <f>IF(OR(AJ544&lt;=0,AJ544="n/a",U544&lt;=0,U544="n/a"),"n/a",U544/AJ544)</f>
        <v>1.6046495944068844</v>
      </c>
      <c r="Y544" s="882"/>
      <c r="Z544" s="856">
        <f>IF(OR(AC544&lt;0.01,AC544="n/a"),"n/a",M544/AC544*100)</f>
        <v>51.051051051051047</v>
      </c>
      <c r="AA544" s="866">
        <f>IF(OR(AC544&lt;0.01,AC544="n/a"),"n/a",I544/AC544)</f>
        <v>17.207207207207205</v>
      </c>
      <c r="AB544" s="858">
        <v>9</v>
      </c>
      <c r="AC544" s="867">
        <v>3.33</v>
      </c>
      <c r="AD544" s="867">
        <v>2.02</v>
      </c>
      <c r="AE544" s="867">
        <v>3.09</v>
      </c>
      <c r="AF544" s="867">
        <v>2.54</v>
      </c>
      <c r="AG544" s="867">
        <v>20.5</v>
      </c>
      <c r="AH544" s="867">
        <v>1.0999999999999999</v>
      </c>
      <c r="AI544" s="867">
        <v>1.82</v>
      </c>
      <c r="AJ544" s="867">
        <v>1.6</v>
      </c>
      <c r="AK544" s="867">
        <v>8.5</v>
      </c>
      <c r="AL544" s="868">
        <v>4920</v>
      </c>
      <c r="AM544" s="869">
        <v>1.6</v>
      </c>
      <c r="AN544" s="867">
        <v>1.1000000000000001</v>
      </c>
      <c r="AO544" s="870">
        <f>IF(U544="n/a","n/a",IF(AA544&lt;0,"n/a",IF(AA544="n/a","n/a",J544+U544-AA544)))</f>
        <v>-11.672926669419715</v>
      </c>
      <c r="AP544" s="871">
        <f>IF(U544="n/a","n/a",J544+U544)</f>
        <v>5.53428053778749</v>
      </c>
      <c r="AQ544" s="872">
        <f>IF(OR(AC544&lt;0.01,AF544="n/a"),"n/a",(I544/SQRT(22.5*AC544*(I544/AF544))-1)*100)</f>
        <v>39.373688424411824</v>
      </c>
      <c r="AR544" s="738">
        <f>INDEX(Historical!$C$7:$C$1442,MATCH(B544,Historical!$B$7:$B$1449,0))*IF(AH544="n/a",1.03,IF(AH544&lt;0,1.01,IF(AH544&gt;10,1.1,(1+AH544/100))))</f>
        <v>1.6984799999999998</v>
      </c>
      <c r="AS544" s="866">
        <f>IF($AI544="n/a",1.03*AR544,IF($AI544&lt;0,1.01*AR544,IF($AI544&gt;10,1.1*AR544,(1+$AI544/100)*AR544)))</f>
        <v>1.7293923359999999</v>
      </c>
      <c r="AT544" s="866">
        <f>IF($AK544="n/a",1.03*AS544,IF($AK544&lt;0,1.01*AS544,IF($AK544&gt;10,1.1*AS544,(1+$AK544/100)*AS544)))</f>
        <v>1.8763906845599998</v>
      </c>
      <c r="AU544" s="866">
        <f>IF($AK544="n/a",1.03*AT544,IF($AK544&lt;0,1.01*AT544,IF($AK544&gt;10,1.1*AT544,(1+$AK544/100)*AT544)))</f>
        <v>2.0358838927475995</v>
      </c>
      <c r="AV544" s="866">
        <f>IF($AK544="n/a",1.03*AU544,IF($AK544&lt;0,1.01*AU544,IF($AK544&gt;10,1.1*AU544,(1+$AK544/100)*AU544)))</f>
        <v>2.2089340236311452</v>
      </c>
      <c r="AW544" s="856">
        <f>SUM(AR544:AV544)</f>
        <v>9.5490809369387435</v>
      </c>
      <c r="AX544" s="873">
        <f>AW544/I544*100</f>
        <v>16.665062717170585</v>
      </c>
      <c r="AY544" s="1081">
        <v>0.86</v>
      </c>
      <c r="AZ544" s="869">
        <v>18.61</v>
      </c>
      <c r="BA544" s="869">
        <v>-3.1300000000000003</v>
      </c>
      <c r="BB544" s="869">
        <v>5.83</v>
      </c>
      <c r="BC544" s="869">
        <v>5.83</v>
      </c>
      <c r="BD544" s="1033"/>
      <c r="BE544" s="700">
        <v>1971</v>
      </c>
      <c r="BF544" s="1013">
        <f>IF(BE544&gt;2008,0,IF(BE544&gt;2001,1,IF(BE544&gt;1990,2,IF(BE544&gt;1980,3,IF(BE544&gt;1973,4,IF(BE544&gt;1970,5,IF(BE544&gt;1960,6,IF(BE544&gt;1958,7,IF(BE544&gt;1953,8,9)))))))))</f>
        <v>5</v>
      </c>
      <c r="BG544" s="931">
        <v>6.6000000000000005</v>
      </c>
    </row>
    <row r="545" spans="1:59" ht="11.25" customHeight="1" x14ac:dyDescent="0.2">
      <c r="A545" s="984" t="s">
        <v>699</v>
      </c>
      <c r="B545" s="988" t="s">
        <v>700</v>
      </c>
      <c r="C545" s="1070" t="s">
        <v>154</v>
      </c>
      <c r="D545" s="1070" t="s">
        <v>4383</v>
      </c>
      <c r="E545" s="828">
        <v>15</v>
      </c>
      <c r="F545" s="1148">
        <v>245</v>
      </c>
      <c r="G545" s="1148" t="s">
        <v>106</v>
      </c>
      <c r="H545" s="1148" t="s">
        <v>106</v>
      </c>
      <c r="I545" s="987">
        <v>80.33</v>
      </c>
      <c r="J545" s="738">
        <f>(M545/I545)*100</f>
        <v>2.4897298643097221</v>
      </c>
      <c r="K545" s="990">
        <v>0.5</v>
      </c>
      <c r="L545" s="1000">
        <v>4</v>
      </c>
      <c r="M545" s="729">
        <f>K545*L545</f>
        <v>2</v>
      </c>
      <c r="N545" s="983" t="s">
        <v>119</v>
      </c>
      <c r="O545" s="831">
        <v>0.48</v>
      </c>
      <c r="P545" s="973">
        <v>43279</v>
      </c>
      <c r="Q545" s="973">
        <v>43343</v>
      </c>
      <c r="R545" s="729">
        <f>(K545-O545)/O545*100</f>
        <v>4.1666666666666705</v>
      </c>
      <c r="S545" s="795">
        <f>IF(INDEX(Historical!$D$7:$D$1442,MATCH(B545,Historical!$B$7:$B$1449,0))=0,"n/a",(INDEX(Historical!$C$7:$C$1442,MATCH(B545,Historical!$B$7:$B$1449,0))/INDEX(Historical!$D$7:$D$1442,MATCH(B545,Historical!$B$7:$B$1449,0))-1)*100)</f>
        <v>5.3763440860215006</v>
      </c>
      <c r="T545" s="795">
        <f>IF(INDEX(Historical!$F$7:$F$1442,MATCH(B545,Historical!$B$7:$B$1449,0))=0,"n/a",((INDEX(Historical!$C$7:$C$1442,MATCH(B545,Historical!$B$7:$B$1449,0))/INDEX(Historical!$F$7:$F$1442,MATCH(B545,Historical!$B$7:$B$1449,0)))^(1/3)-1)*100)</f>
        <v>9.8157887721507677</v>
      </c>
      <c r="U545" s="795">
        <f>IF(INDEX(Historical!$H$7:$H$1442,MATCH(B545,Historical!$B$7:$B$1449,0))=0,"n/a",((INDEX(Historical!$C$7:$C$1442,MATCH(B545,Historical!$B$7:$B$1449,0))/INDEX(Historical!$H$7:$H$1442,MATCH(B545,Historical!$B$7:$B$1449,0)))^(1/5)-1)*100)</f>
        <v>9.5889781040844788</v>
      </c>
      <c r="V545" s="795">
        <f>IF(INDEX(Historical!$O$7:$O$1442,MATCH(B545,Historical!$B$7:$B$1449,0))=0,"n/a",((INDEX(Historical!$C$7:$C$1442,MATCH(B545,Historical!$B$7:$B$1449,0))/INDEX(Historical!$O$7:$O$1442,MATCH(B545,Historical!$B$7:$B$1449,0)))^(1/10)-1)*100)</f>
        <v>8.093942270920774</v>
      </c>
      <c r="W545" s="796">
        <f>IF(OR(U545&lt;=0,U545="n/a",V545&lt;=0,V545="n/a"),"n/a",U545/V545)</f>
        <v>1.1847104640880552</v>
      </c>
      <c r="X545" s="797">
        <f>IF(OR(AJ545&lt;=0,AJ545="n/a",U545&lt;=0,U545="n/a"),"n/a",U545/AJ545)</f>
        <v>1.3897069716064461</v>
      </c>
      <c r="Y545" s="752"/>
      <c r="Z545" s="738">
        <f>IF(OR(AC545&lt;0.01,AC545="n/a"),"n/a",M545/AC545*100)</f>
        <v>43.01075268817204</v>
      </c>
      <c r="AA545" s="999">
        <f>IF(OR(AC545&lt;0.01,AC545="n/a"),"n/a",I545/AC545)</f>
        <v>17.275268817204299</v>
      </c>
      <c r="AB545" s="1000">
        <v>12</v>
      </c>
      <c r="AC545" s="978">
        <v>4.6500000000000004</v>
      </c>
      <c r="AD545" s="978" t="s">
        <v>137</v>
      </c>
      <c r="AE545" s="978">
        <v>1.22</v>
      </c>
      <c r="AF545" s="978">
        <v>1.7</v>
      </c>
      <c r="AG545" s="978">
        <v>8.7999999999999989</v>
      </c>
      <c r="AH545" s="978">
        <v>27.900000000000002</v>
      </c>
      <c r="AI545" s="978" t="s">
        <v>137</v>
      </c>
      <c r="AJ545" s="978">
        <v>6.9</v>
      </c>
      <c r="AK545" s="978" t="s">
        <v>137</v>
      </c>
      <c r="AL545" s="991">
        <v>1200</v>
      </c>
      <c r="AM545" s="985">
        <v>8.9</v>
      </c>
      <c r="AN545" s="978">
        <v>0.14000000000000001</v>
      </c>
      <c r="AO545" s="838">
        <f>IF(U545="n/a","n/a",IF(AA545&lt;0,"n/a",IF(AA545="n/a","n/a",J545+U545-AA545)))</f>
        <v>-5.1965608488100976</v>
      </c>
      <c r="AP545" s="839">
        <f>IF(U545="n/a","n/a",J545+U545)</f>
        <v>12.078707968394202</v>
      </c>
      <c r="AQ545" s="1001">
        <f>IF(OR(AC545&lt;0.01,AF545="n/a"),"n/a",(I545/SQRT(22.5*AC545*(I545/AF545))-1)*100)</f>
        <v>14.247211469489951</v>
      </c>
      <c r="AR545" s="738">
        <f>INDEX(Historical!$C$7:$C$1442,MATCH(B545,Historical!$B$7:$B$1449,0))*IF(AH545="n/a",1.03,IF(AH545&lt;0,1.01,IF(AH545&gt;10,1.1,(1+AH545/100))))</f>
        <v>2.1560000000000001</v>
      </c>
      <c r="AS545" s="999">
        <f>IF($AI545="n/a",1.03*AR545,IF($AI545&lt;0,1.01*AR545,IF($AI545&gt;10,1.1*AR545,(1+$AI545/100)*AR545)))</f>
        <v>2.2206800000000002</v>
      </c>
      <c r="AT545" s="999">
        <f>IF($AK545="n/a",1.03*AS545,IF($AK545&lt;0,1.01*AS545,IF($AK545&gt;10,1.1*AS545,(1+$AK545/100)*AS545)))</f>
        <v>2.2873004000000003</v>
      </c>
      <c r="AU545" s="999">
        <f>IF($AK545="n/a",1.03*AT545,IF($AK545&lt;0,1.01*AT545,IF($AK545&gt;10,1.1*AT545,(1+$AK545/100)*AT545)))</f>
        <v>2.3559194120000004</v>
      </c>
      <c r="AV545" s="999">
        <f>IF($AK545="n/a",1.03*AU545,IF($AK545&lt;0,1.01*AU545,IF($AK545&gt;10,1.1*AU545,(1+$AK545/100)*AU545)))</f>
        <v>2.4265969943600005</v>
      </c>
      <c r="AW545" s="738">
        <f>SUM(AR545:AV545)</f>
        <v>11.446496806360003</v>
      </c>
      <c r="AX545" s="846">
        <f>AW545/I545*100</f>
        <v>14.24934247026018</v>
      </c>
      <c r="AY545" s="1080">
        <v>0.32</v>
      </c>
      <c r="AZ545" s="985">
        <v>40.93</v>
      </c>
      <c r="BA545" s="985">
        <v>-5.38</v>
      </c>
      <c r="BB545" s="985">
        <v>2.29</v>
      </c>
      <c r="BC545" s="985">
        <v>9.36</v>
      </c>
      <c r="BE545" s="700">
        <v>2004</v>
      </c>
      <c r="BF545" s="1013">
        <f>IF(BE545&gt;2008,0,IF(BE545&gt;2001,1,IF(BE545&gt;1990,2,IF(BE545&gt;1980,3,IF(BE545&gt;1973,4,IF(BE545&gt;1970,5,IF(BE545&gt;1960,6,IF(BE545&gt;1958,7,IF(BE545&gt;1953,8,9)))))))))</f>
        <v>1</v>
      </c>
      <c r="BG545" s="995">
        <v>5.8000000000000007</v>
      </c>
    </row>
    <row r="546" spans="1:59" ht="11.25" customHeight="1" x14ac:dyDescent="0.2">
      <c r="A546" s="976" t="s">
        <v>696</v>
      </c>
      <c r="B546" s="988" t="s">
        <v>697</v>
      </c>
      <c r="C546" s="1070" t="s">
        <v>4381</v>
      </c>
      <c r="D546" s="1070" t="s">
        <v>4382</v>
      </c>
      <c r="E546" s="828">
        <v>16</v>
      </c>
      <c r="F546" s="1148">
        <v>205</v>
      </c>
      <c r="G546" s="1273" t="s">
        <v>115</v>
      </c>
      <c r="H546" s="1273" t="s">
        <v>115</v>
      </c>
      <c r="I546" s="987">
        <v>83.26</v>
      </c>
      <c r="J546" s="738">
        <f>(M546/I546)*100</f>
        <v>4.8042277203939463</v>
      </c>
      <c r="K546" s="990">
        <v>1</v>
      </c>
      <c r="L546" s="1000">
        <v>4</v>
      </c>
      <c r="M546" s="729">
        <f>K546*L546</f>
        <v>4</v>
      </c>
      <c r="N546" s="983" t="s">
        <v>698</v>
      </c>
      <c r="O546" s="831">
        <v>0.95</v>
      </c>
      <c r="P546" s="694">
        <v>43188</v>
      </c>
      <c r="Q546" s="694">
        <v>43230</v>
      </c>
      <c r="R546" s="729">
        <f>(K546-O546)/O546*100</f>
        <v>5.2631578947368478</v>
      </c>
      <c r="S546" s="795">
        <f>IF(INDEX(Historical!$D$7:$D$1442,MATCH(B546,Historical!$B$7:$B$1449,0))=0,"n/a",(INDEX(Historical!$C$7:$C$1442,MATCH(B546,Historical!$B$7:$B$1449,0))/INDEX(Historical!$D$7:$D$1442,MATCH(B546,Historical!$B$7:$B$1449,0))-1)*100)</f>
        <v>5.3333333333333455</v>
      </c>
      <c r="T546" s="795">
        <f>IF(INDEX(Historical!$F$7:$F$1442,MATCH(B546,Historical!$B$7:$B$1449,0))=0,"n/a",((INDEX(Historical!$C$7:$C$1442,MATCH(B546,Historical!$B$7:$B$1449,0))/INDEX(Historical!$F$7:$F$1442,MATCH(B546,Historical!$B$7:$B$1449,0)))^(1/3)-1)*100)</f>
        <v>5.9626970955666714</v>
      </c>
      <c r="U546" s="795">
        <f>IF(INDEX(Historical!$H$7:$H$1442,MATCH(B546,Historical!$B$7:$B$1449,0))=0,"n/a",((INDEX(Historical!$C$7:$C$1442,MATCH(B546,Historical!$B$7:$B$1449,0))/INDEX(Historical!$H$7:$H$1442,MATCH(B546,Historical!$B$7:$B$1449,0)))^(1/5)-1)*100)</f>
        <v>6.8584342779267615</v>
      </c>
      <c r="V546" s="795">
        <f>IF(INDEX(Historical!$O$7:$O$1442,MATCH(B546,Historical!$B$7:$B$1449,0))=0,"n/a",((INDEX(Historical!$C$7:$C$1442,MATCH(B546,Historical!$B$7:$B$1449,0))/INDEX(Historical!$O$7:$O$1442,MATCH(B546,Historical!$B$7:$B$1449,0)))^(1/10)-1)*100)</f>
        <v>6.271268263592078</v>
      </c>
      <c r="W546" s="796">
        <f>IF(OR(U546&lt;=0,U546="n/a",V546&lt;=0,V546="n/a"),"n/a",U546/V546)</f>
        <v>1.0936279536538858</v>
      </c>
      <c r="X546" s="797">
        <f>IF(OR(AJ546&lt;=0,AJ546="n/a",U546&lt;=0,U546="n/a"),"n/a",U546/AJ546)</f>
        <v>0.83639442413740983</v>
      </c>
      <c r="Y546" s="989"/>
      <c r="Z546" s="738">
        <f>IF(OR(AC546&lt;0.01,AC546="n/a"),"n/a",M546/AC546*100)</f>
        <v>108.1081081081081</v>
      </c>
      <c r="AA546" s="999">
        <f>IF(OR(AC546&lt;0.01,AC546="n/a"),"n/a",I546/AC546)</f>
        <v>22.502702702702702</v>
      </c>
      <c r="AB546" s="1000">
        <v>12</v>
      </c>
      <c r="AC546" s="978">
        <v>3.7</v>
      </c>
      <c r="AD546" s="978">
        <v>2.25</v>
      </c>
      <c r="AE546" s="978">
        <v>11.96</v>
      </c>
      <c r="AF546" s="978">
        <v>2.58</v>
      </c>
      <c r="AG546" s="978">
        <v>11.600000000000001</v>
      </c>
      <c r="AH546" s="978">
        <v>0.1</v>
      </c>
      <c r="AI546" s="978">
        <v>3.35</v>
      </c>
      <c r="AJ546" s="978">
        <v>8.2000000000000011</v>
      </c>
      <c r="AK546" s="978">
        <v>10</v>
      </c>
      <c r="AL546" s="991">
        <v>3490</v>
      </c>
      <c r="AM546" s="985">
        <v>0.4</v>
      </c>
      <c r="AN546" s="978">
        <v>0.89</v>
      </c>
      <c r="AO546" s="838">
        <f>IF(U546="n/a","n/a",IF(AA546&lt;0,"n/a",IF(AA546="n/a","n/a",J546+U546-AA546)))</f>
        <v>-10.840040704381995</v>
      </c>
      <c r="AP546" s="839">
        <f>IF(U546="n/a","n/a",J546+U546)</f>
        <v>11.662661998320708</v>
      </c>
      <c r="AQ546" s="1001">
        <f>IF(OR(AC546&lt;0.01,AF546="n/a"),"n/a",(I546/SQRT(22.5*AC546*(I546/AF546))-1)*100)</f>
        <v>60.633430826522236</v>
      </c>
      <c r="AR546" s="738">
        <f>INDEX(Historical!$C$7:$C$1442,MATCH(B546,Historical!$B$7:$B$1449,0))*IF(AH546="n/a",1.03,IF(AH546&lt;0,1.01,IF(AH546&gt;10,1.1,(1+AH546/100))))</f>
        <v>3.9539499999999999</v>
      </c>
      <c r="AS546" s="999">
        <f>IF($AI546="n/a",1.03*AR546,IF($AI546&lt;0,1.01*AR546,IF($AI546&gt;10,1.1*AR546,(1+$AI546/100)*AR546)))</f>
        <v>4.0864073250000006</v>
      </c>
      <c r="AT546" s="999">
        <f>IF($AK546="n/a",1.03*AS546,IF($AK546&lt;0,1.01*AS546,IF($AK546&gt;10,1.1*AS546,(1+$AK546/100)*AS546)))</f>
        <v>4.4950480575000009</v>
      </c>
      <c r="AU546" s="999">
        <f>IF($AK546="n/a",1.03*AT546,IF($AK546&lt;0,1.01*AT546,IF($AK546&gt;10,1.1*AT546,(1+$AK546/100)*AT546)))</f>
        <v>4.9445528632500011</v>
      </c>
      <c r="AV546" s="999">
        <f>IF($AK546="n/a",1.03*AU546,IF($AK546&lt;0,1.01*AU546,IF($AK546&gt;10,1.1*AU546,(1+$AK546/100)*AU546)))</f>
        <v>5.4390081495750016</v>
      </c>
      <c r="AW546" s="738">
        <f>SUM(AR546:AV546)</f>
        <v>22.918966395325008</v>
      </c>
      <c r="AX546" s="846">
        <f>AW546/I546*100</f>
        <v>27.526983419799432</v>
      </c>
      <c r="AY546" s="1080">
        <v>0.51</v>
      </c>
      <c r="AZ546" s="985">
        <v>32.76</v>
      </c>
      <c r="BA546" s="985">
        <v>1.28</v>
      </c>
      <c r="BB546" s="985">
        <v>7.0900000000000007</v>
      </c>
      <c r="BC546" s="985">
        <v>11.19</v>
      </c>
      <c r="BE546" s="700">
        <v>2003</v>
      </c>
      <c r="BF546" s="1013">
        <f>IF(BE546&gt;2008,0,IF(BE546&gt;2001,1,IF(BE546&gt;1990,2,IF(BE546&gt;1980,3,IF(BE546&gt;1973,4,IF(BE546&gt;1970,5,IF(BE546&gt;1960,6,IF(BE546&gt;1958,7,IF(BE546&gt;1953,8,9)))))))))</f>
        <v>1</v>
      </c>
      <c r="BG546" s="995">
        <v>5.8999999999999995</v>
      </c>
    </row>
    <row r="547" spans="1:59" ht="11.25" customHeight="1" x14ac:dyDescent="0.2">
      <c r="A547" s="984" t="s">
        <v>4129</v>
      </c>
      <c r="B547" s="988" t="s">
        <v>3902</v>
      </c>
      <c r="C547" s="1070" t="s">
        <v>128</v>
      </c>
      <c r="D547" s="1070" t="s">
        <v>193</v>
      </c>
      <c r="E547" s="828">
        <v>5</v>
      </c>
      <c r="F547" s="1148">
        <v>844</v>
      </c>
      <c r="G547" s="1273" t="s">
        <v>106</v>
      </c>
      <c r="H547" s="1273" t="s">
        <v>106</v>
      </c>
      <c r="I547" s="987">
        <v>16.39</v>
      </c>
      <c r="J547" s="738">
        <f>(M547/I547)*100</f>
        <v>3.9048200122025625</v>
      </c>
      <c r="K547" s="990">
        <v>0.16</v>
      </c>
      <c r="L547" s="1000">
        <v>4</v>
      </c>
      <c r="M547" s="729">
        <f>K547*L547</f>
        <v>0.64</v>
      </c>
      <c r="N547" s="983" t="s">
        <v>228</v>
      </c>
      <c r="O547" s="831">
        <v>0.15</v>
      </c>
      <c r="P547" s="973">
        <v>43413</v>
      </c>
      <c r="Q547" s="973">
        <v>43427</v>
      </c>
      <c r="R547" s="729">
        <f>(K547-O547)/O547*100</f>
        <v>6.6666666666666732</v>
      </c>
      <c r="S547" s="795">
        <f>IF(INDEX(Historical!$D$7:$D$1442,MATCH(B547,Historical!$B$7:$B$1449,0))=0,"n/a",(INDEX(Historical!$C$7:$C$1442,MATCH(B547,Historical!$B$7:$B$1449,0))/INDEX(Historical!$D$7:$D$1442,MATCH(B547,Historical!$B$7:$B$1449,0))-1)*100)</f>
        <v>38.095238095238095</v>
      </c>
      <c r="T547" s="795">
        <f>IF(INDEX(Historical!$F$7:$F$1442,MATCH(B547,Historical!$B$7:$B$1449,0))=0,"n/a",((INDEX(Historical!$C$7:$C$1442,MATCH(B547,Historical!$B$7:$B$1449,0))/INDEX(Historical!$F$7:$F$1442,MATCH(B547,Historical!$B$7:$B$1449,0)))^(1/3)-1)*100)</f>
        <v>60.607807189026744</v>
      </c>
      <c r="U547" s="795" t="str">
        <f>IF(INDEX(Historical!$H$7:$H$1442,MATCH(B547,Historical!$B$7:$B$1449,0))=0,"n/a",((INDEX(Historical!$C$7:$C$1442,MATCH(B547,Historical!$B$7:$B$1449,0))/INDEX(Historical!$H$7:$H$1442,MATCH(B547,Historical!$B$7:$B$1449,0)))^(1/5)-1)*100)</f>
        <v>n/a</v>
      </c>
      <c r="V547" s="795" t="str">
        <f>IF(INDEX(Historical!$O$7:$O$1442,MATCH(B547,Historical!$B$7:$B$1449,0))=0,"n/a",((INDEX(Historical!$C$7:$C$1442,MATCH(B547,Historical!$B$7:$B$1449,0))/INDEX(Historical!$O$7:$O$1442,MATCH(B547,Historical!$B$7:$B$1449,0)))^(1/10)-1)*100)</f>
        <v>n/a</v>
      </c>
      <c r="W547" s="796" t="str">
        <f>IF(OR(U547&lt;=0,U547="n/a",V547&lt;=0,V547="n/a"),"n/a",U547/V547)</f>
        <v>n/a</v>
      </c>
      <c r="X547" s="797" t="str">
        <f>IF(OR(AJ547&lt;=0,AJ547="n/a",U547&lt;=0,U547="n/a"),"n/a",U547/AJ547)</f>
        <v>n/a</v>
      </c>
      <c r="Y547" s="988"/>
      <c r="Z547" s="738">
        <f>IF(OR(AC547&lt;0.01,AC547="n/a"),"n/a",M547/AC547*100)</f>
        <v>17.112299465240639</v>
      </c>
      <c r="AA547" s="999">
        <f>IF(OR(AC547&lt;0.01,AC547="n/a"),"n/a",I547/AC547)</f>
        <v>4.3823529411764701</v>
      </c>
      <c r="AB547" s="1000">
        <v>12</v>
      </c>
      <c r="AC547" s="978">
        <v>3.74</v>
      </c>
      <c r="AD547" s="978" t="s">
        <v>137</v>
      </c>
      <c r="AE547" s="978">
        <v>0.95</v>
      </c>
      <c r="AF547" s="978">
        <v>2.1</v>
      </c>
      <c r="AG547" s="978">
        <v>23.1</v>
      </c>
      <c r="AH547" s="978">
        <v>-16.7</v>
      </c>
      <c r="AI547" s="978" t="s">
        <v>137</v>
      </c>
      <c r="AJ547" s="978">
        <v>77.100000000000009</v>
      </c>
      <c r="AK547" s="978" t="s">
        <v>137</v>
      </c>
      <c r="AL547" s="991">
        <v>186.35</v>
      </c>
      <c r="AM547" s="985">
        <v>35.85</v>
      </c>
      <c r="AN547" s="978">
        <v>0</v>
      </c>
      <c r="AO547" s="838" t="str">
        <f>IF(U547="n/a","n/a",IF(AA547&lt;0,"n/a",IF(AA547="n/a","n/a",J547+U547-AA547)))</f>
        <v>n/a</v>
      </c>
      <c r="AP547" s="839" t="str">
        <f>IF(U547="n/a","n/a",J547+U547)</f>
        <v>n/a</v>
      </c>
      <c r="AQ547" s="1001">
        <f>IF(OR(AC547&lt;0.01,AF547="n/a"),"n/a",(I547/SQRT(22.5*AC547*(I547/AF547))-1)*100)</f>
        <v>-36.045359211145801</v>
      </c>
      <c r="AR547" s="738">
        <f>INDEX(Historical!$C$7:$C$1442,MATCH(B547,Historical!$B$7:$B$1449,0))*IF(AH547="n/a",1.03,IF(AH547&lt;0,1.01,IF(AH547&gt;10,1.1,(1+AH547/100))))</f>
        <v>0.58579999999999999</v>
      </c>
      <c r="AS547" s="999">
        <f>IF($AI547="n/a",1.03*AR547,IF($AI547&lt;0,1.01*AR547,IF($AI547&gt;10,1.1*AR547,(1+$AI547/100)*AR547)))</f>
        <v>0.60337399999999997</v>
      </c>
      <c r="AT547" s="999">
        <f>IF($AK547="n/a",1.03*AS547,IF($AK547&lt;0,1.01*AS547,IF($AK547&gt;10,1.1*AS547,(1+$AK547/100)*AS547)))</f>
        <v>0.62147521999999999</v>
      </c>
      <c r="AU547" s="999">
        <f>IF($AK547="n/a",1.03*AT547,IF($AK547&lt;0,1.01*AT547,IF($AK547&gt;10,1.1*AT547,(1+$AK547/100)*AT547)))</f>
        <v>0.64011947660000001</v>
      </c>
      <c r="AV547" s="999">
        <f>IF($AK547="n/a",1.03*AU547,IF($AK547&lt;0,1.01*AU547,IF($AK547&gt;10,1.1*AU547,(1+$AK547/100)*AU547)))</f>
        <v>0.65932306089800008</v>
      </c>
      <c r="AW547" s="738">
        <f>SUM(AR547:AV547)</f>
        <v>3.110091757498</v>
      </c>
      <c r="AX547" s="846">
        <f>AW547/I547*100</f>
        <v>18.975544585100671</v>
      </c>
      <c r="AY547" s="1080">
        <v>1.82</v>
      </c>
      <c r="AZ547" s="985">
        <v>22.31</v>
      </c>
      <c r="BA547" s="985">
        <v>-39.35</v>
      </c>
      <c r="BB547" s="985">
        <v>-15.5</v>
      </c>
      <c r="BC547" s="985">
        <v>-24.36</v>
      </c>
      <c r="BE547" s="700">
        <v>2014</v>
      </c>
      <c r="BF547" s="1013">
        <f>IF(BE547&gt;2008,0,IF(BE547&gt;2001,1,IF(BE547&gt;1990,2,IF(BE547&gt;1980,3,IF(BE547&gt;1973,4,IF(BE547&gt;1970,5,IF(BE547&gt;1960,6,IF(BE547&gt;1958,7,IF(BE547&gt;1953,8,9)))))))))</f>
        <v>0</v>
      </c>
      <c r="BG547" s="995">
        <v>13.200000000000001</v>
      </c>
    </row>
    <row r="548" spans="1:59" ht="11.25" customHeight="1" x14ac:dyDescent="0.2">
      <c r="A548" s="984" t="s">
        <v>1510</v>
      </c>
      <c r="B548" s="988" t="s">
        <v>1511</v>
      </c>
      <c r="C548" s="1070" t="s">
        <v>131</v>
      </c>
      <c r="D548" s="1070" t="s">
        <v>4390</v>
      </c>
      <c r="E548" s="828">
        <v>7</v>
      </c>
      <c r="F548" s="1148">
        <v>582</v>
      </c>
      <c r="G548" s="1089" t="s">
        <v>37</v>
      </c>
      <c r="H548" s="1089" t="s">
        <v>37</v>
      </c>
      <c r="I548" s="987">
        <v>27.28</v>
      </c>
      <c r="J548" s="738">
        <f>(M548/I548)*100</f>
        <v>2.8592375366568912</v>
      </c>
      <c r="K548" s="990">
        <v>0.19500000000000001</v>
      </c>
      <c r="L548" s="1000">
        <v>4</v>
      </c>
      <c r="M548" s="729">
        <f>K548*L548</f>
        <v>0.78</v>
      </c>
      <c r="N548" s="983" t="s">
        <v>1248</v>
      </c>
      <c r="O548" s="831">
        <v>0.17499999999999999</v>
      </c>
      <c r="P548" s="694">
        <v>43139</v>
      </c>
      <c r="Q548" s="694">
        <v>43151</v>
      </c>
      <c r="R548" s="729">
        <f>(K548-O548)/O548*100</f>
        <v>11.428571428571439</v>
      </c>
      <c r="S548" s="795">
        <f>IF(INDEX(Historical!$D$7:$D$1442,MATCH(B548,Historical!$B$7:$B$1449,0))=0,"n/a",(INDEX(Historical!$C$7:$C$1442,MATCH(B548,Historical!$B$7:$B$1449,0))/INDEX(Historical!$D$7:$D$1442,MATCH(B548,Historical!$B$7:$B$1449,0))-1)*100)</f>
        <v>11.428571428571432</v>
      </c>
      <c r="T548" s="795">
        <f>IF(INDEX(Historical!$F$7:$F$1442,MATCH(B548,Historical!$B$7:$B$1449,0))=0,"n/a",((INDEX(Historical!$C$7:$C$1442,MATCH(B548,Historical!$B$7:$B$1449,0))/INDEX(Historical!$F$7:$F$1442,MATCH(B548,Historical!$B$7:$B$1449,0)))^(1/3)-1)*100)</f>
        <v>14.89127877948726</v>
      </c>
      <c r="U548" s="795">
        <f>IF(INDEX(Historical!$H$7:$H$1442,MATCH(B548,Historical!$B$7:$B$1449,0))=0,"n/a",((INDEX(Historical!$C$7:$C$1442,MATCH(B548,Historical!$B$7:$B$1449,0))/INDEX(Historical!$H$7:$H$1442,MATCH(B548,Historical!$B$7:$B$1449,0)))^(1/5)-1)*100)</f>
        <v>15.16307146417617</v>
      </c>
      <c r="V548" s="795">
        <f>IF(INDEX(Historical!$O$7:$O$1442,MATCH(B548,Historical!$B$7:$B$1449,0))=0,"n/a",((INDEX(Historical!$C$7:$C$1442,MATCH(B548,Historical!$B$7:$B$1449,0))/INDEX(Historical!$O$7:$O$1442,MATCH(B548,Historical!$B$7:$B$1449,0)))^(1/10)-1)*100)</f>
        <v>7.9943495153367294</v>
      </c>
      <c r="W548" s="796">
        <f>IF(OR(U548&lt;=0,U548="n/a",V548&lt;=0,V548="n/a"),"n/a",U548/V548)</f>
        <v>1.8967236089798967</v>
      </c>
      <c r="X548" s="797" t="str">
        <f>IF(OR(AJ548&lt;=0,AJ548="n/a",U548&lt;=0,U548="n/a"),"n/a",U548/AJ548)</f>
        <v>n/a</v>
      </c>
      <c r="Y548" s="741"/>
      <c r="Z548" s="738" t="str">
        <f>IF(OR(AC548&lt;0.01,AC548="n/a"),"n/a",M548/AC548*100)</f>
        <v>n/a</v>
      </c>
      <c r="AA548" s="999" t="str">
        <f>IF(OR(AC548&lt;0.01,AC548="n/a"),"n/a",I548/AC548)</f>
        <v>n/a</v>
      </c>
      <c r="AB548" s="1000">
        <v>12</v>
      </c>
      <c r="AC548" s="978">
        <v>-0.28999999999999998</v>
      </c>
      <c r="AD548" s="978" t="s">
        <v>137</v>
      </c>
      <c r="AE548" s="978">
        <v>2.06</v>
      </c>
      <c r="AF548" s="978">
        <v>2.12</v>
      </c>
      <c r="AG548" s="978">
        <v>-2.1</v>
      </c>
      <c r="AH548" s="978">
        <v>-61.7</v>
      </c>
      <c r="AI548" s="978">
        <v>5.01</v>
      </c>
      <c r="AJ548" s="978">
        <v>-22.2</v>
      </c>
      <c r="AK548" s="978">
        <v>6.05</v>
      </c>
      <c r="AL548" s="991">
        <v>10340</v>
      </c>
      <c r="AM548" s="985">
        <v>0.2</v>
      </c>
      <c r="AN548" s="978">
        <v>1.87</v>
      </c>
      <c r="AO548" s="838" t="str">
        <f>IF(U548="n/a","n/a",IF(AA548&lt;0,"n/a",IF(AA548="n/a","n/a",J548+U548-AA548)))</f>
        <v>n/a</v>
      </c>
      <c r="AP548" s="839">
        <f>IF(U548="n/a","n/a",J548+U548)</f>
        <v>18.022309000833062</v>
      </c>
      <c r="AQ548" s="1001" t="str">
        <f>IF(OR(AC548&lt;0.01,AF548="n/a"),"n/a",(I548/SQRT(22.5*AC548*(I548/AF548))-1)*100)</f>
        <v>n/a</v>
      </c>
      <c r="AR548" s="738">
        <f>INDEX(Historical!$C$7:$C$1442,MATCH(B548,Historical!$B$7:$B$1449,0))*IF(AH548="n/a",1.03,IF(AH548&lt;0,1.01,IF(AH548&gt;10,1.1,(1+AH548/100))))</f>
        <v>0.78780000000000006</v>
      </c>
      <c r="AS548" s="999">
        <f>IF($AI548="n/a",1.03*AR548,IF($AI548&lt;0,1.01*AR548,IF($AI548&gt;10,1.1*AR548,(1+$AI548/100)*AR548)))</f>
        <v>0.82726878000000004</v>
      </c>
      <c r="AT548" s="999">
        <f>IF($AK548="n/a",1.03*AS548,IF($AK548&lt;0,1.01*AS548,IF($AK548&gt;10,1.1*AS548,(1+$AK548/100)*AS548)))</f>
        <v>0.87731854119000008</v>
      </c>
      <c r="AU548" s="999">
        <f>IF($AK548="n/a",1.03*AT548,IF($AK548&lt;0,1.01*AT548,IF($AK548&gt;10,1.1*AT548,(1+$AK548/100)*AT548)))</f>
        <v>0.9303963129319951</v>
      </c>
      <c r="AV548" s="999">
        <f>IF($AK548="n/a",1.03*AU548,IF($AK548&lt;0,1.01*AU548,IF($AK548&gt;10,1.1*AU548,(1+$AK548/100)*AU548)))</f>
        <v>0.98668528986438075</v>
      </c>
      <c r="AW548" s="738">
        <f>SUM(AR548:AV548)</f>
        <v>4.4094689239863758</v>
      </c>
      <c r="AX548" s="846">
        <f>AW548/I548*100</f>
        <v>16.163742389979383</v>
      </c>
      <c r="AY548" s="1080">
        <v>0.24</v>
      </c>
      <c r="AZ548" s="985">
        <v>21.57</v>
      </c>
      <c r="BA548" s="985">
        <v>-2.9499999999999997</v>
      </c>
      <c r="BB548" s="985">
        <v>4</v>
      </c>
      <c r="BC548" s="985">
        <v>6.03</v>
      </c>
      <c r="BE548" s="700">
        <v>2012</v>
      </c>
      <c r="BF548" s="1013">
        <f>IF(BE548&gt;2008,0,IF(BE548&gt;2001,1,IF(BE548&gt;1990,2,IF(BE548&gt;1980,3,IF(BE548&gt;1973,4,IF(BE548&gt;1970,5,IF(BE548&gt;1960,6,IF(BE548&gt;1958,7,IF(BE548&gt;1953,8,9)))))))))</f>
        <v>0</v>
      </c>
      <c r="BG548" s="995">
        <v>-0.5</v>
      </c>
    </row>
    <row r="549" spans="1:59" ht="11.25" customHeight="1" x14ac:dyDescent="0.2">
      <c r="A549" s="976" t="s">
        <v>709</v>
      </c>
      <c r="B549" s="988" t="s">
        <v>710</v>
      </c>
      <c r="C549" s="1070" t="s">
        <v>108</v>
      </c>
      <c r="D549" s="1070" t="s">
        <v>4393</v>
      </c>
      <c r="E549" s="828">
        <v>24</v>
      </c>
      <c r="F549" s="1148">
        <v>139</v>
      </c>
      <c r="G549" s="1073" t="s">
        <v>106</v>
      </c>
      <c r="H549" s="1073" t="s">
        <v>106</v>
      </c>
      <c r="I549" s="978">
        <v>36.299999999999997</v>
      </c>
      <c r="J549" s="738">
        <f>(M549/I549)*100</f>
        <v>2.7548209366391188</v>
      </c>
      <c r="K549" s="997">
        <v>0.25</v>
      </c>
      <c r="L549" s="1000">
        <v>4</v>
      </c>
      <c r="M549" s="729">
        <f>K549*L549</f>
        <v>1</v>
      </c>
      <c r="N549" s="983" t="s">
        <v>711</v>
      </c>
      <c r="O549" s="832">
        <v>0.24</v>
      </c>
      <c r="P549" s="973">
        <v>43409</v>
      </c>
      <c r="Q549" s="973">
        <v>43424</v>
      </c>
      <c r="R549" s="729">
        <f>(K549-O549)/O549*100</f>
        <v>4.1666666666666705</v>
      </c>
      <c r="S549" s="795">
        <f>IF(INDEX(Historical!$D$7:$D$1442,MATCH(B549,Historical!$B$7:$B$1449,0))=0,"n/a",(INDEX(Historical!$C$7:$C$1442,MATCH(B549,Historical!$B$7:$B$1449,0))/INDEX(Historical!$D$7:$D$1442,MATCH(B549,Historical!$B$7:$B$1449,0))-1)*100)</f>
        <v>7.7777777777777724</v>
      </c>
      <c r="T549" s="795">
        <f>IF(INDEX(Historical!$F$7:$F$1442,MATCH(B549,Historical!$B$7:$B$1449,0))=0,"n/a",((INDEX(Historical!$C$7:$C$1442,MATCH(B549,Historical!$B$7:$B$1449,0))/INDEX(Historical!$F$7:$F$1442,MATCH(B549,Historical!$B$7:$B$1449,0)))^(1/3)-1)*100)</f>
        <v>6.1929221960223879</v>
      </c>
      <c r="U549" s="795">
        <f>IF(INDEX(Historical!$H$7:$H$1442,MATCH(B549,Historical!$B$7:$B$1449,0))=0,"n/a",((INDEX(Historical!$C$7:$C$1442,MATCH(B549,Historical!$B$7:$B$1449,0))/INDEX(Historical!$H$7:$H$1442,MATCH(B549,Historical!$B$7:$B$1449,0)))^(1/5)-1)*100)</f>
        <v>4.8629472762032666</v>
      </c>
      <c r="V549" s="795">
        <f>IF(INDEX(Historical!$O$7:$O$1442,MATCH(B549,Historical!$B$7:$B$1449,0))=0,"n/a",((INDEX(Historical!$C$7:$C$1442,MATCH(B549,Historical!$B$7:$B$1449,0))/INDEX(Historical!$O$7:$O$1442,MATCH(B549,Historical!$B$7:$B$1449,0)))^(1/10)-1)*100)</f>
        <v>3.9256572754381214</v>
      </c>
      <c r="W549" s="796">
        <f>IF(OR(U549&lt;=0,U549="n/a",V549&lt;=0,V549="n/a"),"n/a",U549/V549)</f>
        <v>1.238760017750286</v>
      </c>
      <c r="X549" s="797" t="str">
        <f>IF(OR(AJ549&lt;=0,AJ549="n/a",U549&lt;=0,U549="n/a"),"n/a",U549/AJ549)</f>
        <v>n/a</v>
      </c>
      <c r="Y549" s="753"/>
      <c r="Z549" s="738" t="str">
        <f>IF(OR(AC549&lt;0.01,AC549="n/a"),"n/a",M549/AC549*100)</f>
        <v>n/a</v>
      </c>
      <c r="AA549" s="999" t="str">
        <f>IF(OR(AC549&lt;0.01,AC549="n/a"),"n/a",I549/AC549)</f>
        <v>n/a</v>
      </c>
      <c r="AB549" s="1000">
        <v>12</v>
      </c>
      <c r="AC549" s="978" t="s">
        <v>137</v>
      </c>
      <c r="AD549" s="978" t="s">
        <v>137</v>
      </c>
      <c r="AE549" s="978" t="s">
        <v>137</v>
      </c>
      <c r="AF549" s="978" t="s">
        <v>137</v>
      </c>
      <c r="AG549" s="978" t="s">
        <v>137</v>
      </c>
      <c r="AH549" s="978" t="s">
        <v>137</v>
      </c>
      <c r="AI549" s="978" t="s">
        <v>137</v>
      </c>
      <c r="AJ549" s="978" t="s">
        <v>137</v>
      </c>
      <c r="AK549" s="978" t="s">
        <v>137</v>
      </c>
      <c r="AL549" s="991" t="s">
        <v>137</v>
      </c>
      <c r="AM549" s="985" t="s">
        <v>137</v>
      </c>
      <c r="AN549" s="978" t="s">
        <v>137</v>
      </c>
      <c r="AO549" s="838" t="str">
        <f>IF(U549="n/a","n/a",IF(AA549&lt;0,"n/a",IF(AA549="n/a","n/a",J549+U549-AA549)))</f>
        <v>n/a</v>
      </c>
      <c r="AP549" s="839">
        <f>IF(U549="n/a","n/a",J549+U549)</f>
        <v>7.6177682128423854</v>
      </c>
      <c r="AQ549" s="1001" t="str">
        <f>IF(OR(AC549&lt;0.01,AF549="n/a"),"n/a",(I549/SQRT(22.5*AC549*(I549/AF549))-1)*100)</f>
        <v>n/a</v>
      </c>
      <c r="AR549" s="738">
        <f>INDEX(Historical!$C$7:$C$1442,MATCH(B549,Historical!$B$7:$B$1449,0))*IF(AH549="n/a",1.03,IF(AH549&lt;0,1.01,IF(AH549&gt;10,1.1,(1+AH549/100))))</f>
        <v>0.99909999999999999</v>
      </c>
      <c r="AS549" s="999">
        <f>IF($AI549="n/a",1.03*AR549,IF($AI549&lt;0,1.01*AR549,IF($AI549&gt;10,1.1*AR549,(1+$AI549/100)*AR549)))</f>
        <v>1.0290729999999999</v>
      </c>
      <c r="AT549" s="999">
        <f>IF($AK549="n/a",1.03*AS549,IF($AK549&lt;0,1.01*AS549,IF($AK549&gt;10,1.1*AS549,(1+$AK549/100)*AS549)))</f>
        <v>1.0599451899999999</v>
      </c>
      <c r="AU549" s="999">
        <f>IF($AK549="n/a",1.03*AT549,IF($AK549&lt;0,1.01*AT549,IF($AK549&gt;10,1.1*AT549,(1+$AK549/100)*AT549)))</f>
        <v>1.0917435457</v>
      </c>
      <c r="AV549" s="999">
        <f>IF($AK549="n/a",1.03*AU549,IF($AK549&lt;0,1.01*AU549,IF($AK549&gt;10,1.1*AU549,(1+$AK549/100)*AU549)))</f>
        <v>1.124495852071</v>
      </c>
      <c r="AW549" s="738">
        <f>SUM(AR549:AV549)</f>
        <v>5.3043575877709994</v>
      </c>
      <c r="AX549" s="846">
        <f>AW549/I549*100</f>
        <v>14.612555338212122</v>
      </c>
      <c r="AY549" s="1080" t="s">
        <v>137</v>
      </c>
      <c r="AZ549" s="985" t="s">
        <v>137</v>
      </c>
      <c r="BA549" s="985" t="s">
        <v>137</v>
      </c>
      <c r="BB549" s="985" t="s">
        <v>137</v>
      </c>
      <c r="BC549" s="985" t="s">
        <v>137</v>
      </c>
      <c r="BD549" s="1032" t="s">
        <v>4326</v>
      </c>
      <c r="BE549" s="700">
        <v>1996</v>
      </c>
      <c r="BF549" s="1013">
        <f>IF(BE549&gt;2008,0,IF(BE549&gt;2001,1,IF(BE549&gt;1990,2,IF(BE549&gt;1980,3,IF(BE549&gt;1973,4,IF(BE549&gt;1970,5,IF(BE549&gt;1960,6,IF(BE549&gt;1958,7,IF(BE549&gt;1953,8,9)))))))))</f>
        <v>2</v>
      </c>
      <c r="BG549" s="995" t="s">
        <v>137</v>
      </c>
    </row>
    <row r="550" spans="1:59" ht="11.25" customHeight="1" x14ac:dyDescent="0.2">
      <c r="A550" s="976" t="s">
        <v>701</v>
      </c>
      <c r="B550" s="988" t="s">
        <v>702</v>
      </c>
      <c r="C550" s="1070" t="s">
        <v>131</v>
      </c>
      <c r="D550" s="1070" t="s">
        <v>4402</v>
      </c>
      <c r="E550" s="828">
        <v>23</v>
      </c>
      <c r="F550" s="1148">
        <v>147</v>
      </c>
      <c r="G550" s="1089" t="s">
        <v>37</v>
      </c>
      <c r="H550" s="1089" t="s">
        <v>37</v>
      </c>
      <c r="I550" s="978">
        <v>48.5</v>
      </c>
      <c r="J550" s="738">
        <f>(M550/I550)*100</f>
        <v>2.4123711340206184</v>
      </c>
      <c r="K550" s="997">
        <v>0.29249999999999998</v>
      </c>
      <c r="L550" s="1000">
        <v>4</v>
      </c>
      <c r="M550" s="729">
        <f>K550*L550</f>
        <v>1.17</v>
      </c>
      <c r="N550" s="983" t="s">
        <v>164</v>
      </c>
      <c r="O550" s="832">
        <v>0.27250000000000002</v>
      </c>
      <c r="P550" s="973">
        <v>43363</v>
      </c>
      <c r="Q550" s="973">
        <v>43374</v>
      </c>
      <c r="R550" s="729">
        <f>(K550-O550)/O550*100</f>
        <v>7.339449541284389</v>
      </c>
      <c r="S550" s="795">
        <f>IF(INDEX(Historical!$D$7:$D$1442,MATCH(B550,Historical!$B$7:$B$1449,0))=0,"n/a",(INDEX(Historical!$C$7:$C$1442,MATCH(B550,Historical!$B$7:$B$1449,0))/INDEX(Historical!$D$7:$D$1442,MATCH(B550,Historical!$B$7:$B$1449,0))-1)*100)</f>
        <v>6.9879518072289093</v>
      </c>
      <c r="T550" s="795">
        <f>IF(INDEX(Historical!$F$7:$F$1442,MATCH(B550,Historical!$B$7:$B$1449,0))=0,"n/a",((INDEX(Historical!$C$7:$C$1442,MATCH(B550,Historical!$B$7:$B$1449,0))/INDEX(Historical!$F$7:$F$1442,MATCH(B550,Historical!$B$7:$B$1449,0)))^(1/3)-1)*100)</f>
        <v>6.6515802889484332</v>
      </c>
      <c r="U550" s="795">
        <f>IF(INDEX(Historical!$H$7:$H$1442,MATCH(B550,Historical!$B$7:$B$1449,0))=0,"n/a",((INDEX(Historical!$C$7:$C$1442,MATCH(B550,Historical!$B$7:$B$1449,0))/INDEX(Historical!$H$7:$H$1442,MATCH(B550,Historical!$B$7:$B$1449,0)))^(1/5)-1)*100)</f>
        <v>6.5044102740563714</v>
      </c>
      <c r="V550" s="795">
        <f>IF(INDEX(Historical!$O$7:$O$1442,MATCH(B550,Historical!$B$7:$B$1449,0))=0,"n/a",((INDEX(Historical!$C$7:$C$1442,MATCH(B550,Historical!$B$7:$B$1449,0))/INDEX(Historical!$O$7:$O$1442,MATCH(B550,Historical!$B$7:$B$1449,0)))^(1/10)-1)*100)</f>
        <v>7.3396490345766674</v>
      </c>
      <c r="W550" s="796">
        <f>IF(OR(U550&lt;=0,U550="n/a",V550&lt;=0,V550="n/a"),"n/a",U550/V550)</f>
        <v>0.88620181202322701</v>
      </c>
      <c r="X550" s="797">
        <f>IF(OR(AJ550&lt;=0,AJ550="n/a",U550&lt;=0,U550="n/a"),"n/a",U550/AJ550)</f>
        <v>0.21187004150020755</v>
      </c>
      <c r="Y550" s="752"/>
      <c r="Z550" s="738">
        <f>IF(OR(AC550&lt;0.01,AC550="n/a"),"n/a",M550/AC550*100)</f>
        <v>22.159090909090907</v>
      </c>
      <c r="AA550" s="999">
        <f>IF(OR(AC550&lt;0.01,AC550="n/a"),"n/a",I550/AC550)</f>
        <v>9.1856060606060606</v>
      </c>
      <c r="AB550" s="1000">
        <v>9</v>
      </c>
      <c r="AC550" s="978">
        <v>5.28</v>
      </c>
      <c r="AD550" s="978">
        <v>1.53</v>
      </c>
      <c r="AE550" s="978">
        <v>1.5</v>
      </c>
      <c r="AF550" s="978">
        <v>3.02</v>
      </c>
      <c r="AG550" s="978">
        <v>16.400000000000002</v>
      </c>
      <c r="AH550" s="978">
        <v>245.1</v>
      </c>
      <c r="AI550" s="978">
        <v>7.33</v>
      </c>
      <c r="AJ550" s="978">
        <v>30.7</v>
      </c>
      <c r="AK550" s="978">
        <v>6</v>
      </c>
      <c r="AL550" s="991">
        <v>4370</v>
      </c>
      <c r="AM550" s="985">
        <v>1.0999999999999999</v>
      </c>
      <c r="AN550" s="978">
        <v>1.03</v>
      </c>
      <c r="AO550" s="838">
        <f>IF(U550="n/a","n/a",IF(AA550&lt;0,"n/a",IF(AA550="n/a","n/a",J550+U550-AA550)))</f>
        <v>-0.26882465252907117</v>
      </c>
      <c r="AP550" s="839">
        <f>IF(U550="n/a","n/a",J550+U550)</f>
        <v>8.9167814080769894</v>
      </c>
      <c r="AQ550" s="1001">
        <f>IF(OR(AC550&lt;0.01,AF550="n/a"),"n/a",(I550/SQRT(22.5*AC550*(I550/AF550))-1)*100)</f>
        <v>11.03659117212028</v>
      </c>
      <c r="AR550" s="738">
        <f>INDEX(Historical!$C$7:$C$1442,MATCH(B550,Historical!$B$7:$B$1449,0))*IF(AH550="n/a",1.03,IF(AH550&lt;0,1.01,IF(AH550&gt;10,1.1,(1+AH550/100))))</f>
        <v>1.2210000000000003</v>
      </c>
      <c r="AS550" s="999">
        <f>IF($AI550="n/a",1.03*AR550,IF($AI550&lt;0,1.01*AR550,IF($AI550&gt;10,1.1*AR550,(1+$AI550/100)*AR550)))</f>
        <v>1.3104993000000003</v>
      </c>
      <c r="AT550" s="999">
        <f>IF($AK550="n/a",1.03*AS550,IF($AK550&lt;0,1.01*AS550,IF($AK550&gt;10,1.1*AS550,(1+$AK550/100)*AS550)))</f>
        <v>1.3891292580000003</v>
      </c>
      <c r="AU550" s="999">
        <f>IF($AK550="n/a",1.03*AT550,IF($AK550&lt;0,1.01*AT550,IF($AK550&gt;10,1.1*AT550,(1+$AK550/100)*AT550)))</f>
        <v>1.4724770134800005</v>
      </c>
      <c r="AV550" s="999">
        <f>IF($AK550="n/a",1.03*AU550,IF($AK550&lt;0,1.01*AU550,IF($AK550&gt;10,1.1*AU550,(1+$AK550/100)*AU550)))</f>
        <v>1.5608256342888005</v>
      </c>
      <c r="AW550" s="738">
        <f>SUM(AR550:AV550)</f>
        <v>6.9539312057688019</v>
      </c>
      <c r="AX550" s="846">
        <f>AW550/I550*100</f>
        <v>14.338002486121241</v>
      </c>
      <c r="AY550" s="1080">
        <v>0.34</v>
      </c>
      <c r="AZ550" s="985">
        <v>36.43</v>
      </c>
      <c r="BA550" s="985">
        <v>-6.419999999999999</v>
      </c>
      <c r="BB550" s="985">
        <v>2.5700000000000003</v>
      </c>
      <c r="BC550" s="985">
        <v>6.67</v>
      </c>
      <c r="BE550" s="700">
        <v>1996</v>
      </c>
      <c r="BF550" s="1013">
        <f>IF(BE550&gt;2008,0,IF(BE550&gt;2001,1,IF(BE550&gt;1990,2,IF(BE550&gt;1980,3,IF(BE550&gt;1973,4,IF(BE550&gt;1970,5,IF(BE550&gt;1960,6,IF(BE550&gt;1958,7,IF(BE550&gt;1953,8,9)))))))))</f>
        <v>2</v>
      </c>
      <c r="BG550" s="995">
        <v>5.7</v>
      </c>
    </row>
    <row r="551" spans="1:59" ht="11.25" customHeight="1" x14ac:dyDescent="0.2">
      <c r="A551" s="984" t="s">
        <v>707</v>
      </c>
      <c r="B551" s="988" t="s">
        <v>708</v>
      </c>
      <c r="C551" s="1070" t="s">
        <v>247</v>
      </c>
      <c r="D551" s="1070" t="s">
        <v>4420</v>
      </c>
      <c r="E551" s="828">
        <v>17</v>
      </c>
      <c r="F551" s="1148">
        <v>196</v>
      </c>
      <c r="G551" s="1148" t="s">
        <v>115</v>
      </c>
      <c r="H551" s="1148" t="s">
        <v>115</v>
      </c>
      <c r="I551" s="987">
        <v>81.88</v>
      </c>
      <c r="J551" s="738">
        <f>(M551/I551)*100</f>
        <v>1.0747435271128483</v>
      </c>
      <c r="K551" s="990">
        <v>0.22</v>
      </c>
      <c r="L551" s="1000">
        <v>4</v>
      </c>
      <c r="M551" s="729">
        <f>K551*L551</f>
        <v>0.88</v>
      </c>
      <c r="N551" s="983" t="s">
        <v>164</v>
      </c>
      <c r="O551" s="831">
        <v>0.2</v>
      </c>
      <c r="P551" s="973">
        <v>43434</v>
      </c>
      <c r="Q551" s="973">
        <v>43467</v>
      </c>
      <c r="R551" s="729">
        <f>(K551-O551)/O551*100</f>
        <v>9.9999999999999947</v>
      </c>
      <c r="S551" s="795">
        <f>IF(INDEX(Historical!$D$7:$D$1442,MATCH(B551,Historical!$B$7:$B$1449,0))=0,"n/a",(INDEX(Historical!$C$7:$C$1442,MATCH(B551,Historical!$B$7:$B$1449,0))/INDEX(Historical!$D$7:$D$1442,MATCH(B551,Historical!$B$7:$B$1449,0))-1)*100)</f>
        <v>11.111111111111116</v>
      </c>
      <c r="T551" s="795">
        <f>IF(INDEX(Historical!$F$7:$F$1442,MATCH(B551,Historical!$B$7:$B$1449,0))=0,"n/a",((INDEX(Historical!$C$7:$C$1442,MATCH(B551,Historical!$B$7:$B$1449,0))/INDEX(Historical!$F$7:$F$1442,MATCH(B551,Historical!$B$7:$B$1449,0)))^(1/3)-1)*100)</f>
        <v>12.624788044360603</v>
      </c>
      <c r="U551" s="795">
        <f>IF(INDEX(Historical!$H$7:$H$1442,MATCH(B551,Historical!$B$7:$B$1449,0))=0,"n/a",((INDEX(Historical!$C$7:$C$1442,MATCH(B551,Historical!$B$7:$B$1449,0))/INDEX(Historical!$H$7:$H$1442,MATCH(B551,Historical!$B$7:$B$1449,0)))^(1/5)-1)*100)</f>
        <v>13.754383035188301</v>
      </c>
      <c r="V551" s="795">
        <f>IF(INDEX(Historical!$O$7:$O$1442,MATCH(B551,Historical!$B$7:$B$1449,0))=0,"n/a",((INDEX(Historical!$C$7:$C$1442,MATCH(B551,Historical!$B$7:$B$1449,0))/INDEX(Historical!$O$7:$O$1442,MATCH(B551,Historical!$B$7:$B$1449,0)))^(1/10)-1)*100)</f>
        <v>13.032208304260662</v>
      </c>
      <c r="W551" s="796">
        <f>IF(OR(U551&lt;=0,U551="n/a",V551&lt;=0,V551="n/a"),"n/a",U551/V551)</f>
        <v>1.055414609256325</v>
      </c>
      <c r="X551" s="797">
        <f>IF(OR(AJ551&lt;=0,AJ551="n/a",U551&lt;=0,U551="n/a"),"n/a",U551/AJ551)</f>
        <v>1.1182425231860407</v>
      </c>
      <c r="Y551" s="749"/>
      <c r="Z551" s="738">
        <f>IF(OR(AC551&lt;0.01,AC551="n/a"),"n/a",M551/AC551*100)</f>
        <v>34.24124513618677</v>
      </c>
      <c r="AA551" s="999">
        <f>IF(OR(AC551&lt;0.01,AC551="n/a"),"n/a",I551/AC551)</f>
        <v>31.859922178988327</v>
      </c>
      <c r="AB551" s="1000">
        <v>5</v>
      </c>
      <c r="AC551" s="978">
        <v>2.57</v>
      </c>
      <c r="AD551" s="978">
        <v>2.25</v>
      </c>
      <c r="AE551" s="978">
        <v>3.38</v>
      </c>
      <c r="AF551" s="978">
        <v>14.83</v>
      </c>
      <c r="AG551" s="978">
        <v>23.1</v>
      </c>
      <c r="AH551" s="978">
        <v>-4.5999999999999996</v>
      </c>
      <c r="AI551" s="978">
        <v>18.360000000000003</v>
      </c>
      <c r="AJ551" s="978">
        <v>12.3</v>
      </c>
      <c r="AK551" s="978">
        <v>14.180000000000001</v>
      </c>
      <c r="AL551" s="991">
        <v>128590</v>
      </c>
      <c r="AM551" s="985">
        <v>1.0999999999999999</v>
      </c>
      <c r="AN551" s="978">
        <v>0.4</v>
      </c>
      <c r="AO551" s="838">
        <f>IF(U551="n/a","n/a",IF(AA551&lt;0,"n/a",IF(AA551="n/a","n/a",J551+U551-AA551)))</f>
        <v>-17.030795616687179</v>
      </c>
      <c r="AP551" s="839">
        <f>IF(U551="n/a","n/a",J551+U551)</f>
        <v>14.829126562301148</v>
      </c>
      <c r="AQ551" s="1001">
        <f>IF(OR(AC551&lt;0.01,AF551="n/a"),"n/a",(I551/SQRT(22.5*AC551*(I551/AF551))-1)*100)</f>
        <v>358.2491539250949</v>
      </c>
      <c r="AR551" s="738">
        <f>INDEX(Historical!$C$7:$C$1442,MATCH(B551,Historical!$B$7:$B$1449,0))*IF(AH551="n/a",1.03,IF(AH551&lt;0,1.01,IF(AH551&gt;10,1.1,(1+AH551/100))))</f>
        <v>0.80800000000000005</v>
      </c>
      <c r="AS551" s="999">
        <f>IF($AI551="n/a",1.03*AR551,IF($AI551&lt;0,1.01*AR551,IF($AI551&gt;10,1.1*AR551,(1+$AI551/100)*AR551)))</f>
        <v>0.88880000000000015</v>
      </c>
      <c r="AT551" s="999">
        <f>IF($AK551="n/a",1.03*AS551,IF($AK551&lt;0,1.01*AS551,IF($AK551&gt;10,1.1*AS551,(1+$AK551/100)*AS551)))</f>
        <v>0.97768000000000022</v>
      </c>
      <c r="AU551" s="999">
        <f>IF($AK551="n/a",1.03*AT551,IF($AK551&lt;0,1.01*AT551,IF($AK551&gt;10,1.1*AT551,(1+$AK551/100)*AT551)))</f>
        <v>1.0754480000000004</v>
      </c>
      <c r="AV551" s="999">
        <f>IF($AK551="n/a",1.03*AU551,IF($AK551&lt;0,1.01*AU551,IF($AK551&gt;10,1.1*AU551,(1+$AK551/100)*AU551)))</f>
        <v>1.1829928000000005</v>
      </c>
      <c r="AW551" s="738">
        <f>SUM(AR551:AV551)</f>
        <v>4.9329208000000015</v>
      </c>
      <c r="AX551" s="846">
        <f>AW551/I551*100</f>
        <v>6.0245735222276524</v>
      </c>
      <c r="AY551" s="1080">
        <v>0.67</v>
      </c>
      <c r="AZ551" s="985">
        <v>31.869999999999997</v>
      </c>
      <c r="BA551" s="985">
        <v>-4.83</v>
      </c>
      <c r="BB551" s="985">
        <v>9.34</v>
      </c>
      <c r="BC551" s="985">
        <v>7.9600000000000009</v>
      </c>
      <c r="BE551" s="700">
        <v>2003</v>
      </c>
      <c r="BF551" s="1013">
        <f>IF(BE551&gt;2008,0,IF(BE551&gt;2001,1,IF(BE551&gt;1990,2,IF(BE551&gt;1980,3,IF(BE551&gt;1973,4,IF(BE551&gt;1970,5,IF(BE551&gt;1960,6,IF(BE551&gt;1958,7,IF(BE551&gt;1953,8,9)))))))))</f>
        <v>1</v>
      </c>
      <c r="BG551" s="995">
        <v>9.6</v>
      </c>
    </row>
    <row r="552" spans="1:59" ht="11.25" customHeight="1" x14ac:dyDescent="0.2">
      <c r="A552" s="976" t="s">
        <v>694</v>
      </c>
      <c r="B552" s="988" t="s">
        <v>695</v>
      </c>
      <c r="C552" s="1070" t="s">
        <v>108</v>
      </c>
      <c r="D552" s="1070" t="s">
        <v>4401</v>
      </c>
      <c r="E552" s="828">
        <v>19</v>
      </c>
      <c r="F552" s="1148">
        <v>173</v>
      </c>
      <c r="G552" s="1118" t="s">
        <v>106</v>
      </c>
      <c r="H552" s="1118" t="s">
        <v>106</v>
      </c>
      <c r="I552" s="987">
        <v>34.729999999999997</v>
      </c>
      <c r="J552" s="738">
        <f>(M552/I552)*100</f>
        <v>3.6279873308378923</v>
      </c>
      <c r="K552" s="997">
        <v>0.63</v>
      </c>
      <c r="L552" s="1000">
        <v>2</v>
      </c>
      <c r="M552" s="729">
        <f>K552*L552</f>
        <v>1.26</v>
      </c>
      <c r="N552" s="983" t="s">
        <v>579</v>
      </c>
      <c r="O552" s="832">
        <v>0.58499999999999996</v>
      </c>
      <c r="P552" s="973">
        <v>43427</v>
      </c>
      <c r="Q552" s="973">
        <v>43437</v>
      </c>
      <c r="R552" s="729">
        <f>(K552-O552)/O552*100</f>
        <v>7.6923076923076996</v>
      </c>
      <c r="S552" s="795">
        <f>IF(INDEX(Historical!$D$7:$D$1442,MATCH(B552,Historical!$B$7:$B$1449,0))=0,"n/a",(INDEX(Historical!$C$7:$C$1442,MATCH(B552,Historical!$B$7:$B$1449,0))/INDEX(Historical!$D$7:$D$1442,MATCH(B552,Historical!$B$7:$B$1449,0))-1)*100)</f>
        <v>3.4188034188034289</v>
      </c>
      <c r="T552" s="795">
        <f>IF(INDEX(Historical!$F$7:$F$1442,MATCH(B552,Historical!$B$7:$B$1449,0))=0,"n/a",((INDEX(Historical!$C$7:$C$1442,MATCH(B552,Historical!$B$7:$B$1449,0))/INDEX(Historical!$F$7:$F$1442,MATCH(B552,Historical!$B$7:$B$1449,0)))^(1/3)-1)*100)</f>
        <v>2.0062635129698858</v>
      </c>
      <c r="U552" s="795">
        <f>IF(INDEX(Historical!$H$7:$H$1442,MATCH(B552,Historical!$B$7:$B$1449,0))=0,"n/a",((INDEX(Historical!$C$7:$C$1442,MATCH(B552,Historical!$B$7:$B$1449,0))/INDEX(Historical!$H$7:$H$1442,MATCH(B552,Historical!$B$7:$B$1449,0)))^(1/5)-1)*100)</f>
        <v>1.5578432959528765</v>
      </c>
      <c r="V552" s="795">
        <f>IF(INDEX(Historical!$O$7:$O$1442,MATCH(B552,Historical!$B$7:$B$1449,0))=0,"n/a",((INDEX(Historical!$C$7:$C$1442,MATCH(B552,Historical!$B$7:$B$1449,0))/INDEX(Historical!$O$7:$O$1442,MATCH(B552,Historical!$B$7:$B$1449,0)))^(1/10)-1)*100)</f>
        <v>4.2244323206472645</v>
      </c>
      <c r="W552" s="796">
        <f>IF(OR(U552&lt;=0,U552="n/a",V552&lt;=0,V552="n/a"),"n/a",U552/V552)</f>
        <v>0.36876985538122786</v>
      </c>
      <c r="X552" s="797" t="str">
        <f>IF(OR(AJ552&lt;=0,AJ552="n/a",U552&lt;=0,U552="n/a"),"n/a",U552/AJ552)</f>
        <v>n/a</v>
      </c>
      <c r="Y552" s="989"/>
      <c r="Z552" s="738">
        <f>IF(OR(AC552&lt;0.01,AC552="n/a"),"n/a",M552/AC552*100)</f>
        <v>54.077253218884117</v>
      </c>
      <c r="AA552" s="999">
        <f>IF(OR(AC552&lt;0.01,AC552="n/a"),"n/a",I552/AC552)</f>
        <v>14.905579399141629</v>
      </c>
      <c r="AB552" s="1000">
        <v>12</v>
      </c>
      <c r="AC552" s="978">
        <v>2.33</v>
      </c>
      <c r="AD552" s="978" t="s">
        <v>137</v>
      </c>
      <c r="AE552" s="978">
        <v>5.61</v>
      </c>
      <c r="AF552" s="978">
        <v>1.28</v>
      </c>
      <c r="AG552" s="978">
        <v>7.9</v>
      </c>
      <c r="AH552" s="978">
        <v>4.8</v>
      </c>
      <c r="AI552" s="978">
        <v>3.1399999999999997</v>
      </c>
      <c r="AJ552" s="978">
        <v>-2.5</v>
      </c>
      <c r="AK552" s="978" t="s">
        <v>137</v>
      </c>
      <c r="AL552" s="991">
        <v>238.94</v>
      </c>
      <c r="AM552" s="985">
        <v>1</v>
      </c>
      <c r="AN552" s="978">
        <v>0</v>
      </c>
      <c r="AO552" s="838">
        <f>IF(U552="n/a","n/a",IF(AA552&lt;0,"n/a",IF(AA552="n/a","n/a",J552+U552-AA552)))</f>
        <v>-9.7197487723508615</v>
      </c>
      <c r="AP552" s="839">
        <f>IF(U552="n/a","n/a",J552+U552)</f>
        <v>5.1858306267907688</v>
      </c>
      <c r="AQ552" s="1001">
        <f>IF(OR(AC552&lt;0.01,AF552="n/a"),"n/a",(I552/SQRT(22.5*AC552*(I552/AF552))-1)*100)</f>
        <v>-7.9151559559185962</v>
      </c>
      <c r="AR552" s="738">
        <f>INDEX(Historical!$C$7:$C$1442,MATCH(B552,Historical!$B$7:$B$1449,0))*IF(AH552="n/a",1.03,IF(AH552&lt;0,1.01,IF(AH552&gt;10,1.1,(1+AH552/100))))</f>
        <v>1.2680800000000001</v>
      </c>
      <c r="AS552" s="999">
        <f>IF($AI552="n/a",1.03*AR552,IF($AI552&lt;0,1.01*AR552,IF($AI552&gt;10,1.1*AR552,(1+$AI552/100)*AR552)))</f>
        <v>1.3078977120000002</v>
      </c>
      <c r="AT552" s="999">
        <f>IF($AK552="n/a",1.03*AS552,IF($AK552&lt;0,1.01*AS552,IF($AK552&gt;10,1.1*AS552,(1+$AK552/100)*AS552)))</f>
        <v>1.3471346433600002</v>
      </c>
      <c r="AU552" s="999">
        <f>IF($AK552="n/a",1.03*AT552,IF($AK552&lt;0,1.01*AT552,IF($AK552&gt;10,1.1*AT552,(1+$AK552/100)*AT552)))</f>
        <v>1.3875486826608003</v>
      </c>
      <c r="AV552" s="999">
        <f>IF($AK552="n/a",1.03*AU552,IF($AK552&lt;0,1.01*AU552,IF($AK552&gt;10,1.1*AU552,(1+$AK552/100)*AU552)))</f>
        <v>1.4291751431406243</v>
      </c>
      <c r="AW552" s="738">
        <f>SUM(AR552:AV552)</f>
        <v>6.7398361811614258</v>
      </c>
      <c r="AX552" s="846">
        <f>AW552/I552*100</f>
        <v>19.406381172362298</v>
      </c>
      <c r="AY552" s="1080">
        <v>0.38</v>
      </c>
      <c r="AZ552" s="985">
        <v>3.18</v>
      </c>
      <c r="BA552" s="985">
        <v>-30.19</v>
      </c>
      <c r="BB552" s="985">
        <v>-10.290000000000001</v>
      </c>
      <c r="BC552" s="985">
        <v>-21.86</v>
      </c>
      <c r="BE552" s="700">
        <v>2001</v>
      </c>
      <c r="BF552" s="1013">
        <f>IF(BE552&gt;2008,0,IF(BE552&gt;2001,1,IF(BE552&gt;1990,2,IF(BE552&gt;1980,3,IF(BE552&gt;1973,4,IF(BE552&gt;1970,5,IF(BE552&gt;1960,6,IF(BE552&gt;1958,7,IF(BE552&gt;1953,8,9)))))))))</f>
        <v>2</v>
      </c>
      <c r="BG552" s="995">
        <v>1.2</v>
      </c>
    </row>
    <row r="553" spans="1:59" ht="11.25" customHeight="1" x14ac:dyDescent="0.2">
      <c r="A553" s="994" t="s">
        <v>1508</v>
      </c>
      <c r="B553" s="988" t="s">
        <v>1509</v>
      </c>
      <c r="C553" s="1070" t="s">
        <v>112</v>
      </c>
      <c r="D553" s="1070" t="s">
        <v>4424</v>
      </c>
      <c r="E553" s="828">
        <v>6</v>
      </c>
      <c r="F553" s="1148">
        <v>727</v>
      </c>
      <c r="G553" s="1273" t="s">
        <v>106</v>
      </c>
      <c r="H553" s="1273" t="s">
        <v>106</v>
      </c>
      <c r="I553" s="987">
        <v>25.68</v>
      </c>
      <c r="J553" s="738">
        <f>(M553/I553)*100</f>
        <v>5.4517133956386292</v>
      </c>
      <c r="K553" s="990">
        <v>0.35</v>
      </c>
      <c r="L553" s="1000">
        <v>4</v>
      </c>
      <c r="M553" s="729">
        <f>K553*L553</f>
        <v>1.4</v>
      </c>
      <c r="N553" s="983" t="s">
        <v>327</v>
      </c>
      <c r="O553" s="831">
        <v>0.34</v>
      </c>
      <c r="P553" s="973">
        <v>43256</v>
      </c>
      <c r="Q553" s="973">
        <v>43271</v>
      </c>
      <c r="R553" s="729">
        <f>(K553-O553)/O553*100</f>
        <v>2.9411764705882213</v>
      </c>
      <c r="S553" s="795">
        <f>IF(INDEX(Historical!$D$7:$D$1442,MATCH(B553,Historical!$B$7:$B$1449,0))=0,"n/a",(INDEX(Historical!$C$7:$C$1442,MATCH(B553,Historical!$B$7:$B$1449,0))/INDEX(Historical!$D$7:$D$1442,MATCH(B553,Historical!$B$7:$B$1449,0))-1)*100)</f>
        <v>4.5112781954887105</v>
      </c>
      <c r="T553" s="795">
        <f>IF(INDEX(Historical!$F$7:$F$1442,MATCH(B553,Historical!$B$7:$B$1449,0))=0,"n/a",((INDEX(Historical!$C$7:$C$1442,MATCH(B553,Historical!$B$7:$B$1449,0))/INDEX(Historical!$F$7:$F$1442,MATCH(B553,Historical!$B$7:$B$1449,0)))^(1/3)-1)*100)</f>
        <v>8.4416459500336707</v>
      </c>
      <c r="U553" s="795">
        <f>IF(INDEX(Historical!$H$7:$H$1442,MATCH(B553,Historical!$B$7:$B$1449,0))=0,"n/a",((INDEX(Historical!$C$7:$C$1442,MATCH(B553,Historical!$B$7:$B$1449,0))/INDEX(Historical!$H$7:$H$1442,MATCH(B553,Historical!$B$7:$B$1449,0)))^(1/5)-1)*100)</f>
        <v>14.060812461697925</v>
      </c>
      <c r="V553" s="795" t="str">
        <f>IF(INDEX(Historical!$O$7:$O$1442,MATCH(B553,Historical!$B$7:$B$1449,0))=0,"n/a",((INDEX(Historical!$C$7:$C$1442,MATCH(B553,Historical!$B$7:$B$1449,0))/INDEX(Historical!$O$7:$O$1442,MATCH(B553,Historical!$B$7:$B$1449,0)))^(1/10)-1)*100)</f>
        <v>n/a</v>
      </c>
      <c r="W553" s="796" t="str">
        <f>IF(OR(U553&lt;=0,U553="n/a",V553&lt;=0,V553="n/a"),"n/a",U553/V553)</f>
        <v>n/a</v>
      </c>
      <c r="X553" s="797">
        <f>IF(OR(AJ553&lt;=0,AJ553="n/a",U553&lt;=0,U553="n/a"),"n/a",U553/AJ553)</f>
        <v>0.80347499781130993</v>
      </c>
      <c r="Y553" s="989" t="s">
        <v>810</v>
      </c>
      <c r="Z553" s="738">
        <f>IF(OR(AC553&lt;0.01,AC553="n/a"),"n/a",M553/AC553*100)</f>
        <v>117.64705882352942</v>
      </c>
      <c r="AA553" s="999">
        <f>IF(OR(AC553&lt;0.01,AC553="n/a"),"n/a",I553/AC553)</f>
        <v>21.579831932773111</v>
      </c>
      <c r="AB553" s="1000">
        <v>12</v>
      </c>
      <c r="AC553" s="978">
        <v>1.19</v>
      </c>
      <c r="AD553" s="978">
        <v>2.46</v>
      </c>
      <c r="AE553" s="978">
        <v>1.38</v>
      </c>
      <c r="AF553" s="978">
        <v>2.27</v>
      </c>
      <c r="AG553" s="978">
        <v>7.7</v>
      </c>
      <c r="AH553" s="978">
        <v>7.3999999999999995</v>
      </c>
      <c r="AI553" s="978">
        <v>27.07</v>
      </c>
      <c r="AJ553" s="978">
        <v>17.5</v>
      </c>
      <c r="AK553" s="978">
        <v>8.76</v>
      </c>
      <c r="AL553" s="991">
        <v>9120</v>
      </c>
      <c r="AM553" s="985">
        <v>0.5</v>
      </c>
      <c r="AN553" s="978">
        <v>2.14</v>
      </c>
      <c r="AO553" s="838">
        <f>IF(U553="n/a","n/a",IF(AA553&lt;0,"n/a",IF(AA553="n/a","n/a",J553+U553-AA553)))</f>
        <v>-2.0673060754365551</v>
      </c>
      <c r="AP553" s="839">
        <f>IF(U553="n/a","n/a",J553+U553)</f>
        <v>19.512525857336556</v>
      </c>
      <c r="AQ553" s="1001">
        <f>IF(OR(AC553&lt;0.01,AF553="n/a"),"n/a",(I553/SQRT(22.5*AC553*(I553/AF553))-1)*100)</f>
        <v>47.552203172519356</v>
      </c>
      <c r="AR553" s="738">
        <f>INDEX(Historical!$C$7:$C$1442,MATCH(B553,Historical!$B$7:$B$1449,0))*IF(AH553="n/a",1.03,IF(AH553&lt;0,1.01,IF(AH553&gt;10,1.1,(1+AH553/100))))</f>
        <v>1.4928600000000001</v>
      </c>
      <c r="AS553" s="999">
        <f>IF($AI553="n/a",1.03*AR553,IF($AI553&lt;0,1.01*AR553,IF($AI553&gt;10,1.1*AR553,(1+$AI553/100)*AR553)))</f>
        <v>1.6421460000000001</v>
      </c>
      <c r="AT553" s="999">
        <f>IF($AK553="n/a",1.03*AS553,IF($AK553&lt;0,1.01*AS553,IF($AK553&gt;10,1.1*AS553,(1+$AK553/100)*AS553)))</f>
        <v>1.7859979896</v>
      </c>
      <c r="AU553" s="999">
        <f>IF($AK553="n/a",1.03*AT553,IF($AK553&lt;0,1.01*AT553,IF($AK553&gt;10,1.1*AT553,(1+$AK553/100)*AT553)))</f>
        <v>1.9424514134889599</v>
      </c>
      <c r="AV553" s="999">
        <f>IF($AK553="n/a",1.03*AU553,IF($AK553&lt;0,1.01*AU553,IF($AK553&gt;10,1.1*AU553,(1+$AK553/100)*AU553)))</f>
        <v>2.1126101573105927</v>
      </c>
      <c r="AW553" s="738">
        <f>SUM(AR553:AV553)</f>
        <v>8.9760655603995527</v>
      </c>
      <c r="AX553" s="846">
        <f>AW553/I553*100</f>
        <v>34.953526325543436</v>
      </c>
      <c r="AY553" s="1080">
        <v>0.93</v>
      </c>
      <c r="AZ553" s="985">
        <v>25.09</v>
      </c>
      <c r="BA553" s="985">
        <v>-34.57</v>
      </c>
      <c r="BB553" s="985">
        <v>1.68</v>
      </c>
      <c r="BC553" s="985">
        <v>-6.8900000000000006</v>
      </c>
      <c r="BE553" s="700">
        <v>2013</v>
      </c>
      <c r="BF553" s="1013">
        <f>IF(BE553&gt;2008,0,IF(BE553&gt;2001,1,IF(BE553&gt;1990,2,IF(BE553&gt;1980,3,IF(BE553&gt;1973,4,IF(BE553&gt;1970,5,IF(BE553&gt;1960,6,IF(BE553&gt;1958,7,IF(BE553&gt;1953,8,9)))))))))</f>
        <v>0</v>
      </c>
      <c r="BG553" s="995">
        <v>1.9</v>
      </c>
    </row>
    <row r="554" spans="1:59" s="874" customFormat="1" ht="11.25" customHeight="1" x14ac:dyDescent="0.2">
      <c r="A554" s="853" t="s">
        <v>301</v>
      </c>
      <c r="B554" s="882" t="s">
        <v>302</v>
      </c>
      <c r="C554" s="1070" t="s">
        <v>4381</v>
      </c>
      <c r="D554" s="1070" t="s">
        <v>4382</v>
      </c>
      <c r="E554" s="854">
        <v>29</v>
      </c>
      <c r="F554" s="1148">
        <v>94</v>
      </c>
      <c r="G554" s="1272" t="s">
        <v>37</v>
      </c>
      <c r="H554" s="1272" t="s">
        <v>37</v>
      </c>
      <c r="I554" s="867">
        <v>52.71</v>
      </c>
      <c r="J554" s="856">
        <f>(M554/I554)*100</f>
        <v>3.7943464238284959</v>
      </c>
      <c r="K554" s="880">
        <v>0.5</v>
      </c>
      <c r="L554" s="858">
        <v>4</v>
      </c>
      <c r="M554" s="859">
        <f>K554*L554</f>
        <v>2</v>
      </c>
      <c r="N554" s="860" t="s">
        <v>107</v>
      </c>
      <c r="O554" s="881">
        <v>0.47499999999999998</v>
      </c>
      <c r="P554" s="862">
        <v>43311</v>
      </c>
      <c r="Q554" s="862">
        <v>43327</v>
      </c>
      <c r="R554" s="859">
        <f>(K554-O554)/O554*100</f>
        <v>5.2631578947368478</v>
      </c>
      <c r="S554" s="795">
        <f>IF(INDEX(Historical!$D$7:$D$1442,MATCH(B554,Historical!$B$7:$B$1449,0))=0,"n/a",(INDEX(Historical!$C$7:$C$1442,MATCH(B554,Historical!$B$7:$B$1449,0))/INDEX(Historical!$D$7:$D$1442,MATCH(B554,Historical!$B$7:$B$1449,0))-1)*100)</f>
        <v>4.8387096774193505</v>
      </c>
      <c r="T554" s="795">
        <f>IF(INDEX(Historical!$F$7:$F$1442,MATCH(B554,Historical!$B$7:$B$1449,0))=0,"n/a",((INDEX(Historical!$C$7:$C$1442,MATCH(B554,Historical!$B$7:$B$1449,0))/INDEX(Historical!$F$7:$F$1442,MATCH(B554,Historical!$B$7:$B$1449,0)))^(1/3)-1)*100)</f>
        <v>4.4751091772477825</v>
      </c>
      <c r="U554" s="795">
        <f>IF(INDEX(Historical!$H$7:$H$1442,MATCH(B554,Historical!$B$7:$B$1449,0))=0,"n/a",((INDEX(Historical!$C$7:$C$1442,MATCH(B554,Historical!$B$7:$B$1449,0))/INDEX(Historical!$H$7:$H$1442,MATCH(B554,Historical!$B$7:$B$1449,0)))^(1/5)-1)*100)</f>
        <v>4.0358274630921898</v>
      </c>
      <c r="V554" s="795">
        <f>IF(INDEX(Historical!$O$7:$O$1442,MATCH(B554,Historical!$B$7:$B$1449,0))=0,"n/a",((INDEX(Historical!$C$7:$C$1442,MATCH(B554,Historical!$B$7:$B$1449,0))/INDEX(Historical!$O$7:$O$1442,MATCH(B554,Historical!$B$7:$B$1449,0)))^(1/10)-1)*100)</f>
        <v>2.7962541849970046</v>
      </c>
      <c r="W554" s="863">
        <f>IF(OR(U554&lt;=0,U554="n/a",V554&lt;=0,V554="n/a"),"n/a",U554/V554)</f>
        <v>1.4432977819920592</v>
      </c>
      <c r="X554" s="864">
        <f>IF(OR(AJ554&lt;=0,AJ554="n/a",U554&lt;=0,U554="n/a"),"n/a",U554/AJ554)</f>
        <v>1.1870080773800558</v>
      </c>
      <c r="Y554" s="882"/>
      <c r="Z554" s="856">
        <f>IF(OR(AC554&lt;0.01,AC554="n/a"),"n/a",M554/AC554*100)</f>
        <v>140.84507042253523</v>
      </c>
      <c r="AA554" s="866">
        <f>IF(OR(AC554&lt;0.01,AC554="n/a"),"n/a",I554/AC554)</f>
        <v>37.119718309859159</v>
      </c>
      <c r="AB554" s="858">
        <v>12</v>
      </c>
      <c r="AC554" s="867">
        <v>1.42</v>
      </c>
      <c r="AD554" s="867">
        <v>3.72</v>
      </c>
      <c r="AE554" s="867">
        <v>13.33</v>
      </c>
      <c r="AF554" s="867">
        <v>2.4</v>
      </c>
      <c r="AG554" s="867">
        <v>9.8000000000000007</v>
      </c>
      <c r="AH554" s="867">
        <v>0.70000000000000007</v>
      </c>
      <c r="AI554" s="867">
        <v>-9.35</v>
      </c>
      <c r="AJ554" s="867">
        <v>3.4000000000000004</v>
      </c>
      <c r="AK554" s="867">
        <v>10</v>
      </c>
      <c r="AL554" s="868">
        <v>8180</v>
      </c>
      <c r="AM554" s="869">
        <v>0.70000000000000007</v>
      </c>
      <c r="AN554" s="867">
        <v>0.91</v>
      </c>
      <c r="AO554" s="870">
        <f>IF(U554="n/a","n/a",IF(AA554&lt;0,"n/a",IF(AA554="n/a","n/a",J554+U554-AA554)))</f>
        <v>-29.289544422938473</v>
      </c>
      <c r="AP554" s="871">
        <f>IF(U554="n/a","n/a",J554+U554)</f>
        <v>7.8301738869206856</v>
      </c>
      <c r="AQ554" s="872">
        <f>IF(OR(AC554&lt;0.01,AF554="n/a"),"n/a",(I554/SQRT(22.5*AC554*(I554/AF554))-1)*100)</f>
        <v>98.983331455634982</v>
      </c>
      <c r="AR554" s="738">
        <f>INDEX(Historical!$C$7:$C$1442,MATCH(B554,Historical!$B$7:$B$1449,0))*IF(AH554="n/a",1.03,IF(AH554&lt;0,1.01,IF(AH554&gt;10,1.1,(1+AH554/100))))</f>
        <v>1.9636499999999997</v>
      </c>
      <c r="AS554" s="866">
        <f>IF($AI554="n/a",1.03*AR554,IF($AI554&lt;0,1.01*AR554,IF($AI554&gt;10,1.1*AR554,(1+$AI554/100)*AR554)))</f>
        <v>1.9832864999999997</v>
      </c>
      <c r="AT554" s="866">
        <f>IF($AK554="n/a",1.03*AS554,IF($AK554&lt;0,1.01*AS554,IF($AK554&gt;10,1.1*AS554,(1+$AK554/100)*AS554)))</f>
        <v>2.1816151499999998</v>
      </c>
      <c r="AU554" s="866">
        <f>IF($AK554="n/a",1.03*AT554,IF($AK554&lt;0,1.01*AT554,IF($AK554&gt;10,1.1*AT554,(1+$AK554/100)*AT554)))</f>
        <v>2.3997766650000001</v>
      </c>
      <c r="AV554" s="866">
        <f>IF($AK554="n/a",1.03*AU554,IF($AK554&lt;0,1.01*AU554,IF($AK554&gt;10,1.1*AU554,(1+$AK554/100)*AU554)))</f>
        <v>2.6397543315000003</v>
      </c>
      <c r="AW554" s="856">
        <f>SUM(AR554:AV554)</f>
        <v>11.1680826465</v>
      </c>
      <c r="AX554" s="873">
        <f>AW554/I554*100</f>
        <v>21.187787225384177</v>
      </c>
      <c r="AY554" s="1081">
        <v>0.23</v>
      </c>
      <c r="AZ554" s="869">
        <v>45.410000000000004</v>
      </c>
      <c r="BA554" s="869">
        <v>0.82000000000000006</v>
      </c>
      <c r="BB554" s="869">
        <v>6.7</v>
      </c>
      <c r="BC554" s="869">
        <v>16.88</v>
      </c>
      <c r="BD554" s="1271"/>
      <c r="BE554" s="700">
        <v>1990</v>
      </c>
      <c r="BF554" s="1013">
        <f>IF(BE554&gt;2008,0,IF(BE554&gt;2001,1,IF(BE554&gt;1990,2,IF(BE554&gt;1980,3,IF(BE554&gt;1973,4,IF(BE554&gt;1970,5,IF(BE554&gt;1960,6,IF(BE554&gt;1958,7,IF(BE554&gt;1953,8,9)))))))))</f>
        <v>3</v>
      </c>
      <c r="BG554" s="931">
        <v>4.7</v>
      </c>
    </row>
    <row r="555" spans="1:59" ht="11.25" customHeight="1" x14ac:dyDescent="0.2">
      <c r="A555" s="984" t="s">
        <v>712</v>
      </c>
      <c r="B555" s="988" t="s">
        <v>713</v>
      </c>
      <c r="C555" s="1070" t="s">
        <v>112</v>
      </c>
      <c r="D555" s="1070" t="s">
        <v>4407</v>
      </c>
      <c r="E555" s="828">
        <v>15</v>
      </c>
      <c r="F555" s="1148">
        <v>242</v>
      </c>
      <c r="G555" s="1007" t="s">
        <v>37</v>
      </c>
      <c r="H555" s="1007" t="s">
        <v>37</v>
      </c>
      <c r="I555" s="987">
        <v>275.55</v>
      </c>
      <c r="J555" s="738">
        <f>(M555/I555)*100</f>
        <v>1.7419706042460532</v>
      </c>
      <c r="K555" s="990">
        <v>1.2</v>
      </c>
      <c r="L555" s="1000">
        <v>4</v>
      </c>
      <c r="M555" s="729">
        <f>K555*L555</f>
        <v>4.8</v>
      </c>
      <c r="N555" s="983" t="s">
        <v>714</v>
      </c>
      <c r="O555" s="831">
        <v>1.1000000000000001</v>
      </c>
      <c r="P555" s="973">
        <v>43252</v>
      </c>
      <c r="Q555" s="973">
        <v>43271</v>
      </c>
      <c r="R555" s="729">
        <f>(K555-O555)/O555*100</f>
        <v>9.0909090909090793</v>
      </c>
      <c r="S555" s="795">
        <f>IF(INDEX(Historical!$D$7:$D$1442,MATCH(B555,Historical!$B$7:$B$1449,0))=0,"n/a",(INDEX(Historical!$C$7:$C$1442,MATCH(B555,Historical!$B$7:$B$1449,0))/INDEX(Historical!$D$7:$D$1442,MATCH(B555,Historical!$B$7:$B$1449,0))-1)*100)</f>
        <v>20.512820512820529</v>
      </c>
      <c r="T555" s="795">
        <f>IF(INDEX(Historical!$F$7:$F$1442,MATCH(B555,Historical!$B$7:$B$1449,0))=0,"n/a",((INDEX(Historical!$C$7:$C$1442,MATCH(B555,Historical!$B$7:$B$1449,0))/INDEX(Historical!$F$7:$F$1442,MATCH(B555,Historical!$B$7:$B$1449,0)))^(1/3)-1)*100)</f>
        <v>14.880254240805124</v>
      </c>
      <c r="U555" s="795">
        <f>IF(INDEX(Historical!$H$7:$H$1442,MATCH(B555,Historical!$B$7:$B$1449,0))=0,"n/a",((INDEX(Historical!$C$7:$C$1442,MATCH(B555,Historical!$B$7:$B$1449,0))/INDEX(Historical!$H$7:$H$1442,MATCH(B555,Historical!$B$7:$B$1449,0)))^(1/5)-1)*100)</f>
        <v>14.578776431254514</v>
      </c>
      <c r="V555" s="795">
        <f>IF(INDEX(Historical!$O$7:$O$1442,MATCH(B555,Historical!$B$7:$B$1449,0))=0,"n/a",((INDEX(Historical!$C$7:$C$1442,MATCH(B555,Historical!$B$7:$B$1449,0))/INDEX(Historical!$O$7:$O$1442,MATCH(B555,Historical!$B$7:$B$1449,0)))^(1/10)-1)*100)</f>
        <v>12.726754861394163</v>
      </c>
      <c r="W555" s="796">
        <f>IF(OR(U555&lt;=0,U555="n/a",V555&lt;=0,V555="n/a"),"n/a",U555/V555)</f>
        <v>1.1455219016969005</v>
      </c>
      <c r="X555" s="797">
        <f>IF(OR(AJ555&lt;=0,AJ555="n/a",U555&lt;=0,U555="n/a"),"n/a",U555/AJ555)</f>
        <v>1.3134032820950012</v>
      </c>
      <c r="Y555" s="988"/>
      <c r="Z555" s="738">
        <f>IF(OR(AC555&lt;0.01,AC555="n/a"),"n/a",M555/AC555*100)</f>
        <v>27.586206896551722</v>
      </c>
      <c r="AA555" s="999">
        <f>IF(OR(AC555&lt;0.01,AC555="n/a"),"n/a",I555/AC555)</f>
        <v>15.836206896551726</v>
      </c>
      <c r="AB555" s="1000">
        <v>12</v>
      </c>
      <c r="AC555" s="978">
        <v>17.399999999999999</v>
      </c>
      <c r="AD555" s="978">
        <v>0.65</v>
      </c>
      <c r="AE555" s="978">
        <v>1.68</v>
      </c>
      <c r="AF555" s="978">
        <v>5.27</v>
      </c>
      <c r="AG555" s="978">
        <v>34.200000000000003</v>
      </c>
      <c r="AH555" s="978">
        <v>8.1</v>
      </c>
      <c r="AI555" s="978">
        <v>3.4299999999999997</v>
      </c>
      <c r="AJ555" s="978">
        <v>11.1</v>
      </c>
      <c r="AK555" s="978">
        <v>24.240000000000002</v>
      </c>
      <c r="AL555" s="991">
        <v>47970</v>
      </c>
      <c r="AM555" s="985">
        <v>0.1</v>
      </c>
      <c r="AN555" s="978">
        <v>1.58</v>
      </c>
      <c r="AO555" s="838">
        <f>IF(U555="n/a","n/a",IF(AA555&lt;0,"n/a",IF(AA555="n/a","n/a",J555+U555-AA555)))</f>
        <v>0.48454013894884085</v>
      </c>
      <c r="AP555" s="839">
        <f>IF(U555="n/a","n/a",J555+U555)</f>
        <v>16.320747035500567</v>
      </c>
      <c r="AQ555" s="1001">
        <f>IF(OR(AC555&lt;0.01,AF555="n/a"),"n/a",(I555/SQRT(22.5*AC555*(I555/AF555))-1)*100)</f>
        <v>92.592615924942123</v>
      </c>
      <c r="AR555" s="738">
        <f>INDEX(Historical!$C$7:$C$1442,MATCH(B555,Historical!$B$7:$B$1449,0))*IF(AH555="n/a",1.03,IF(AH555&lt;0,1.01,IF(AH555&gt;10,1.1,(1+AH555/100))))</f>
        <v>5.0807000000000002</v>
      </c>
      <c r="AS555" s="999">
        <f>IF($AI555="n/a",1.03*AR555,IF($AI555&lt;0,1.01*AR555,IF($AI555&gt;10,1.1*AR555,(1+$AI555/100)*AR555)))</f>
        <v>5.2549680099999998</v>
      </c>
      <c r="AT555" s="999">
        <f>IF($AK555="n/a",1.03*AS555,IF($AK555&lt;0,1.01*AS555,IF($AK555&gt;10,1.1*AS555,(1+$AK555/100)*AS555)))</f>
        <v>5.7804648109999999</v>
      </c>
      <c r="AU555" s="999">
        <f>IF($AK555="n/a",1.03*AT555,IF($AK555&lt;0,1.01*AT555,IF($AK555&gt;10,1.1*AT555,(1+$AK555/100)*AT555)))</f>
        <v>6.3585112921000002</v>
      </c>
      <c r="AV555" s="999">
        <f>IF($AK555="n/a",1.03*AU555,IF($AK555&lt;0,1.01*AU555,IF($AK555&gt;10,1.1*AU555,(1+$AK555/100)*AU555)))</f>
        <v>6.9943624213100009</v>
      </c>
      <c r="AW555" s="738">
        <f>SUM(AR555:AV555)</f>
        <v>29.469006534410003</v>
      </c>
      <c r="AX555" s="846">
        <f>AW555/I555*100</f>
        <v>10.694613149849392</v>
      </c>
      <c r="AY555" s="1080">
        <v>0.86</v>
      </c>
      <c r="AZ555" s="985">
        <v>23.22</v>
      </c>
      <c r="BA555" s="985">
        <v>-23.64</v>
      </c>
      <c r="BB555" s="985">
        <v>6.45</v>
      </c>
      <c r="BC555" s="985">
        <v>-7.3599999999999994</v>
      </c>
      <c r="BE555" s="700">
        <v>2004</v>
      </c>
      <c r="BF555" s="1013">
        <f>IF(BE555&gt;2008,0,IF(BE555&gt;2001,1,IF(BE555&gt;1990,2,IF(BE555&gt;1980,3,IF(BE555&gt;1973,4,IF(BE555&gt;1970,5,IF(BE555&gt;1960,6,IF(BE555&gt;1958,7,IF(BE555&gt;1953,8,9)))))))))</f>
        <v>1</v>
      </c>
      <c r="BG555" s="995">
        <v>7.6</v>
      </c>
    </row>
    <row r="556" spans="1:59" ht="11.25" customHeight="1" x14ac:dyDescent="0.2">
      <c r="A556" s="976" t="s">
        <v>1500</v>
      </c>
      <c r="B556" s="988" t="s">
        <v>1501</v>
      </c>
      <c r="C556" s="1070" t="s">
        <v>123</v>
      </c>
      <c r="D556" s="1070" t="s">
        <v>4428</v>
      </c>
      <c r="E556" s="828">
        <v>8</v>
      </c>
      <c r="F556" s="1148">
        <v>456</v>
      </c>
      <c r="G556" s="1136" t="s">
        <v>106</v>
      </c>
      <c r="H556" s="1136" t="s">
        <v>106</v>
      </c>
      <c r="I556" s="987">
        <v>69.67</v>
      </c>
      <c r="J556" s="738">
        <f>(M556/I556)*100</f>
        <v>2.3539543562508971</v>
      </c>
      <c r="K556" s="990">
        <v>0.41</v>
      </c>
      <c r="L556" s="1000">
        <v>4</v>
      </c>
      <c r="M556" s="729">
        <f>K556*L556</f>
        <v>1.64</v>
      </c>
      <c r="N556" s="983" t="s">
        <v>1004</v>
      </c>
      <c r="O556" s="831">
        <v>0.37</v>
      </c>
      <c r="P556" s="694">
        <v>43146</v>
      </c>
      <c r="Q556" s="694">
        <v>43161</v>
      </c>
      <c r="R556" s="729">
        <f>(K556-O556)/O556*100</f>
        <v>10.810810810810805</v>
      </c>
      <c r="S556" s="795">
        <f>IF(INDEX(Historical!$D$7:$D$1442,MATCH(B556,Historical!$B$7:$B$1449,0))=0,"n/a",(INDEX(Historical!$C$7:$C$1442,MATCH(B556,Historical!$B$7:$B$1449,0))/INDEX(Historical!$D$7:$D$1442,MATCH(B556,Historical!$B$7:$B$1449,0))-1)*100)</f>
        <v>10.810810810810811</v>
      </c>
      <c r="T556" s="795">
        <f>IF(INDEX(Historical!$F$7:$F$1442,MATCH(B556,Historical!$B$7:$B$1449,0))=0,"n/a",((INDEX(Historical!$C$7:$C$1442,MATCH(B556,Historical!$B$7:$B$1449,0))/INDEX(Historical!$F$7:$F$1442,MATCH(B556,Historical!$B$7:$B$1449,0)))^(1/3)-1)*100)</f>
        <v>10.973904713454852</v>
      </c>
      <c r="U556" s="795">
        <f>IF(INDEX(Historical!$H$7:$H$1442,MATCH(B556,Historical!$B$7:$B$1449,0))=0,"n/a",((INDEX(Historical!$C$7:$C$1442,MATCH(B556,Historical!$B$7:$B$1449,0))/INDEX(Historical!$H$7:$H$1442,MATCH(B556,Historical!$B$7:$B$1449,0)))^(1/5)-1)*100)</f>
        <v>18.562995052566443</v>
      </c>
      <c r="V556" s="795">
        <f>IF(INDEX(Historical!$O$7:$O$1442,MATCH(B556,Historical!$B$7:$B$1449,0))=0,"n/a",((INDEX(Historical!$C$7:$C$1442,MATCH(B556,Historical!$B$7:$B$1449,0))/INDEX(Historical!$O$7:$O$1442,MATCH(B556,Historical!$B$7:$B$1449,0)))^(1/10)-1)*100)</f>
        <v>15.153829617873171</v>
      </c>
      <c r="W556" s="796">
        <f>IF(OR(U556&lt;=0,U556="n/a",V556&lt;=0,V556="n/a"),"n/a",U556/V556)</f>
        <v>1.224970553362454</v>
      </c>
      <c r="X556" s="797">
        <f>IF(OR(AJ556&lt;=0,AJ556="n/a",U556&lt;=0,U556="n/a"),"n/a",U556/AJ556)</f>
        <v>1.5215569715218396</v>
      </c>
      <c r="Y556" s="763"/>
      <c r="Z556" s="738">
        <f>IF(OR(AC556&lt;0.01,AC556="n/a"),"n/a",M556/AC556*100)</f>
        <v>75.925925925925924</v>
      </c>
      <c r="AA556" s="999">
        <f>IF(OR(AC556&lt;0.01,AC556="n/a"),"n/a",I556/AC556)</f>
        <v>32.254629629629626</v>
      </c>
      <c r="AB556" s="1000">
        <v>12</v>
      </c>
      <c r="AC556" s="978">
        <v>2.16</v>
      </c>
      <c r="AD556" s="978">
        <v>2.81</v>
      </c>
      <c r="AE556" s="978">
        <v>1.1200000000000001</v>
      </c>
      <c r="AF556" s="978">
        <v>2.94</v>
      </c>
      <c r="AG556" s="978">
        <v>10.5</v>
      </c>
      <c r="AH556" s="978">
        <v>1</v>
      </c>
      <c r="AI556" s="978">
        <v>26.950000000000003</v>
      </c>
      <c r="AJ556" s="978">
        <v>12.2</v>
      </c>
      <c r="AK556" s="978">
        <v>11.5</v>
      </c>
      <c r="AL556" s="991">
        <v>1170</v>
      </c>
      <c r="AM556" s="985">
        <v>1.4000000000000001</v>
      </c>
      <c r="AN556" s="978">
        <v>0.63</v>
      </c>
      <c r="AO556" s="838">
        <f>IF(U556="n/a","n/a",IF(AA556&lt;0,"n/a",IF(AA556="n/a","n/a",J556+U556-AA556)))</f>
        <v>-11.337680220812288</v>
      </c>
      <c r="AP556" s="839">
        <f>IF(U556="n/a","n/a",J556+U556)</f>
        <v>20.916949408817338</v>
      </c>
      <c r="AQ556" s="1001">
        <f>IF(OR(AC556&lt;0.01,AF556="n/a"),"n/a",(I556/SQRT(22.5*AC556*(I556/AF556))-1)*100)</f>
        <v>105.29503009745768</v>
      </c>
      <c r="AR556" s="738">
        <f>INDEX(Historical!$C$7:$C$1442,MATCH(B556,Historical!$B$7:$B$1449,0))*IF(AH556="n/a",1.03,IF(AH556&lt;0,1.01,IF(AH556&gt;10,1.1,(1+AH556/100))))</f>
        <v>1.6563999999999999</v>
      </c>
      <c r="AS556" s="999">
        <f>IF($AI556="n/a",1.03*AR556,IF($AI556&lt;0,1.01*AR556,IF($AI556&gt;10,1.1*AR556,(1+$AI556/100)*AR556)))</f>
        <v>1.8220400000000001</v>
      </c>
      <c r="AT556" s="999">
        <f>IF($AK556="n/a",1.03*AS556,IF($AK556&lt;0,1.01*AS556,IF($AK556&gt;10,1.1*AS556,(1+$AK556/100)*AS556)))</f>
        <v>2.0042440000000004</v>
      </c>
      <c r="AU556" s="999">
        <f>IF($AK556="n/a",1.03*AT556,IF($AK556&lt;0,1.01*AT556,IF($AK556&gt;10,1.1*AT556,(1+$AK556/100)*AT556)))</f>
        <v>2.2046684000000005</v>
      </c>
      <c r="AV556" s="999">
        <f>IF($AK556="n/a",1.03*AU556,IF($AK556&lt;0,1.01*AU556,IF($AK556&gt;10,1.1*AU556,(1+$AK556/100)*AU556)))</f>
        <v>2.4251352400000008</v>
      </c>
      <c r="AW556" s="738">
        <f>SUM(AR556:AV556)</f>
        <v>10.112487640000003</v>
      </c>
      <c r="AX556" s="846">
        <f>AW556/I556*100</f>
        <v>14.51483800775083</v>
      </c>
      <c r="AY556" s="1080">
        <v>1.25</v>
      </c>
      <c r="AZ556" s="985">
        <v>22.66</v>
      </c>
      <c r="BA556" s="985">
        <v>-27.54</v>
      </c>
      <c r="BB556" s="985">
        <v>6.88</v>
      </c>
      <c r="BC556" s="985">
        <v>-12.42</v>
      </c>
      <c r="BE556" s="700">
        <v>2011</v>
      </c>
      <c r="BF556" s="1013">
        <f>IF(BE556&gt;2008,0,IF(BE556&gt;2001,1,IF(BE556&gt;1990,2,IF(BE556&gt;1980,3,IF(BE556&gt;1973,4,IF(BE556&gt;1970,5,IF(BE556&gt;1960,6,IF(BE556&gt;1958,7,IF(BE556&gt;1953,8,9)))))))))</f>
        <v>0</v>
      </c>
      <c r="BG556" s="995">
        <v>4.7</v>
      </c>
    </row>
    <row r="557" spans="1:59" ht="11.25" customHeight="1" x14ac:dyDescent="0.2">
      <c r="A557" s="984" t="s">
        <v>1516</v>
      </c>
      <c r="B557" s="988" t="s">
        <v>1517</v>
      </c>
      <c r="C557" s="1070" t="s">
        <v>108</v>
      </c>
      <c r="D557" s="1070" t="s">
        <v>4401</v>
      </c>
      <c r="E557" s="828">
        <v>9</v>
      </c>
      <c r="F557" s="1148">
        <v>389</v>
      </c>
      <c r="G557" s="1118" t="s">
        <v>106</v>
      </c>
      <c r="H557" s="1118" t="s">
        <v>106</v>
      </c>
      <c r="I557" s="987">
        <v>33.130000000000003</v>
      </c>
      <c r="J557" s="738">
        <f>(M557/I557)*100</f>
        <v>3.2598853003320252</v>
      </c>
      <c r="K557" s="990">
        <v>0.27</v>
      </c>
      <c r="L557" s="1000">
        <v>4</v>
      </c>
      <c r="M557" s="729">
        <f>K557*L557</f>
        <v>1.08</v>
      </c>
      <c r="N557" s="983" t="s">
        <v>595</v>
      </c>
      <c r="O557" s="831">
        <v>0.24</v>
      </c>
      <c r="P557" s="973">
        <v>43348</v>
      </c>
      <c r="Q557" s="973">
        <v>43357</v>
      </c>
      <c r="R557" s="729">
        <f>(K557-O557)/O557*100</f>
        <v>12.500000000000011</v>
      </c>
      <c r="S557" s="795">
        <f>IF(INDEX(Historical!$D$7:$D$1442,MATCH(B557,Historical!$B$7:$B$1449,0))=0,"n/a",(INDEX(Historical!$C$7:$C$1442,MATCH(B557,Historical!$B$7:$B$1449,0))/INDEX(Historical!$D$7:$D$1442,MATCH(B557,Historical!$B$7:$B$1449,0))-1)*100)</f>
        <v>18.604651162790709</v>
      </c>
      <c r="T557" s="795">
        <f>IF(INDEX(Historical!$F$7:$F$1442,MATCH(B557,Historical!$B$7:$B$1449,0))=0,"n/a",((INDEX(Historical!$C$7:$C$1442,MATCH(B557,Historical!$B$7:$B$1449,0))/INDEX(Historical!$F$7:$F$1442,MATCH(B557,Historical!$B$7:$B$1449,0)))^(1/3)-1)*100)</f>
        <v>11.290002117788411</v>
      </c>
      <c r="U557" s="795">
        <f>IF(INDEX(Historical!$H$7:$H$1442,MATCH(B557,Historical!$B$7:$B$1449,0))=0,"n/a",((INDEX(Historical!$C$7:$C$1442,MATCH(B557,Historical!$B$7:$B$1449,0))/INDEX(Historical!$H$7:$H$1442,MATCH(B557,Historical!$B$7:$B$1449,0)))^(1/5)-1)*100)</f>
        <v>9.7700948713745017</v>
      </c>
      <c r="V557" s="795">
        <f>IF(INDEX(Historical!$O$7:$O$1442,MATCH(B557,Historical!$B$7:$B$1449,0))=0,"n/a",((INDEX(Historical!$C$7:$C$1442,MATCH(B557,Historical!$B$7:$B$1449,0))/INDEX(Historical!$O$7:$O$1442,MATCH(B557,Historical!$B$7:$B$1449,0)))^(1/10)-1)*100)</f>
        <v>4.4493216110784273</v>
      </c>
      <c r="W557" s="796">
        <f>IF(OR(U557&lt;=0,U557="n/a",V557&lt;=0,V557="n/a"),"n/a",U557/V557)</f>
        <v>2.1958616898018359</v>
      </c>
      <c r="X557" s="797">
        <f>IF(OR(AJ557&lt;=0,AJ557="n/a",U557&lt;=0,U557="n/a"),"n/a",U557/AJ557)</f>
        <v>3.3689982315084483</v>
      </c>
      <c r="Y557" s="988"/>
      <c r="Z557" s="738">
        <f>IF(OR(AC557&lt;0.01,AC557="n/a"),"n/a",M557/AC557*100)</f>
        <v>41.698841698841704</v>
      </c>
      <c r="AA557" s="999">
        <f>IF(OR(AC557&lt;0.01,AC557="n/a"),"n/a",I557/AC557)</f>
        <v>12.791505791505793</v>
      </c>
      <c r="AB557" s="1000">
        <v>12</v>
      </c>
      <c r="AC557" s="978">
        <v>2.59</v>
      </c>
      <c r="AD557" s="978" t="s">
        <v>137</v>
      </c>
      <c r="AE557" s="978">
        <v>3.66</v>
      </c>
      <c r="AF557" s="978">
        <v>1.1200000000000001</v>
      </c>
      <c r="AG557" s="978">
        <v>7.8</v>
      </c>
      <c r="AH557" s="978">
        <v>9.8000000000000007</v>
      </c>
      <c r="AI557" s="978">
        <v>12.879999999999999</v>
      </c>
      <c r="AJ557" s="978">
        <v>2.9000000000000004</v>
      </c>
      <c r="AK557" s="978" t="s">
        <v>137</v>
      </c>
      <c r="AL557" s="991">
        <v>227.93</v>
      </c>
      <c r="AM557" s="985">
        <v>1</v>
      </c>
      <c r="AN557" s="978">
        <v>0.05</v>
      </c>
      <c r="AO557" s="838">
        <f>IF(U557="n/a","n/a",IF(AA557&lt;0,"n/a",IF(AA557="n/a","n/a",J557+U557-AA557)))</f>
        <v>0.23847438020073319</v>
      </c>
      <c r="AP557" s="839">
        <f>IF(U557="n/a","n/a",J557+U557)</f>
        <v>13.029980171706526</v>
      </c>
      <c r="AQ557" s="1001">
        <f>IF(OR(AC557&lt;0.01,AF557="n/a"),"n/a",(I557/SQRT(22.5*AC557*(I557/AF557))-1)*100)</f>
        <v>-20.204465492564506</v>
      </c>
      <c r="AR557" s="738">
        <f>INDEX(Historical!$C$7:$C$1442,MATCH(B557,Historical!$B$7:$B$1449,0))*IF(AH557="n/a",1.03,IF(AH557&lt;0,1.01,IF(AH557&gt;10,1.1,(1+AH557/100))))</f>
        <v>1.1199600000000001</v>
      </c>
      <c r="AS557" s="999">
        <f>IF($AI557="n/a",1.03*AR557,IF($AI557&lt;0,1.01*AR557,IF($AI557&gt;10,1.1*AR557,(1+$AI557/100)*AR557)))</f>
        <v>1.2319560000000003</v>
      </c>
      <c r="AT557" s="999">
        <f>IF($AK557="n/a",1.03*AS557,IF($AK557&lt;0,1.01*AS557,IF($AK557&gt;10,1.1*AS557,(1+$AK557/100)*AS557)))</f>
        <v>1.2689146800000004</v>
      </c>
      <c r="AU557" s="999">
        <f>IF($AK557="n/a",1.03*AT557,IF($AK557&lt;0,1.01*AT557,IF($AK557&gt;10,1.1*AT557,(1+$AK557/100)*AT557)))</f>
        <v>1.3069821204000005</v>
      </c>
      <c r="AV557" s="999">
        <f>IF($AK557="n/a",1.03*AU557,IF($AK557&lt;0,1.01*AU557,IF($AK557&gt;10,1.1*AU557,(1+$AK557/100)*AU557)))</f>
        <v>1.3461915840120005</v>
      </c>
      <c r="AW557" s="738">
        <f>SUM(AR557:AV557)</f>
        <v>6.2740043844120015</v>
      </c>
      <c r="AX557" s="846">
        <f>AW557/I557*100</f>
        <v>18.937532099040148</v>
      </c>
      <c r="AY557" s="1080">
        <v>0.75</v>
      </c>
      <c r="AZ557" s="985">
        <v>11.700000000000001</v>
      </c>
      <c r="BA557" s="985">
        <v>-27.029999999999998</v>
      </c>
      <c r="BB557" s="985">
        <v>-3.6900000000000004</v>
      </c>
      <c r="BC557" s="985">
        <v>-14.32</v>
      </c>
      <c r="BE557" s="700">
        <v>2010</v>
      </c>
      <c r="BF557" s="1013">
        <f>IF(BE557&gt;2008,0,IF(BE557&gt;2001,1,IF(BE557&gt;1990,2,IF(BE557&gt;1980,3,IF(BE557&gt;1973,4,IF(BE557&gt;1970,5,IF(BE557&gt;1960,6,IF(BE557&gt;1958,7,IF(BE557&gt;1953,8,9)))))))))</f>
        <v>0</v>
      </c>
      <c r="BG557" s="995">
        <v>1</v>
      </c>
    </row>
    <row r="558" spans="1:59" ht="11.25" customHeight="1" x14ac:dyDescent="0.2">
      <c r="A558" s="993" t="s">
        <v>1504</v>
      </c>
      <c r="B558" s="988" t="s">
        <v>1505</v>
      </c>
      <c r="C558" s="1070" t="s">
        <v>108</v>
      </c>
      <c r="D558" s="1070" t="s">
        <v>4385</v>
      </c>
      <c r="E558" s="829">
        <v>6</v>
      </c>
      <c r="F558" s="1148">
        <v>677</v>
      </c>
      <c r="G558" s="1119" t="s">
        <v>106</v>
      </c>
      <c r="H558" s="1119" t="s">
        <v>106</v>
      </c>
      <c r="I558" s="987">
        <v>16.98</v>
      </c>
      <c r="J558" s="738">
        <f>(M558/I558)*100</f>
        <v>11.77856301531213</v>
      </c>
      <c r="K558" s="990">
        <v>0.5</v>
      </c>
      <c r="L558" s="1000">
        <v>4</v>
      </c>
      <c r="M558" s="729">
        <f>K558*L558</f>
        <v>2</v>
      </c>
      <c r="N558" s="983" t="s">
        <v>280</v>
      </c>
      <c r="O558" s="831">
        <v>0.48</v>
      </c>
      <c r="P558" s="979">
        <v>42915</v>
      </c>
      <c r="Q558" s="979">
        <v>42944</v>
      </c>
      <c r="R558" s="729">
        <f>(K558-O558)/O558*100</f>
        <v>4.1666666666666705</v>
      </c>
      <c r="S558" s="795">
        <f>IF(INDEX(Historical!$D$7:$D$1442,MATCH(B558,Historical!$B$7:$B$1449,0))=0,"n/a",(INDEX(Historical!$C$7:$C$1442,MATCH(B558,Historical!$B$7:$B$1449,0))/INDEX(Historical!$D$7:$D$1442,MATCH(B558,Historical!$B$7:$B$1449,0))-1)*100)</f>
        <v>3.0927835051546504</v>
      </c>
      <c r="T558" s="795">
        <f>IF(INDEX(Historical!$F$7:$F$1442,MATCH(B558,Historical!$B$7:$B$1449,0))=0,"n/a",((INDEX(Historical!$C$7:$C$1442,MATCH(B558,Historical!$B$7:$B$1449,0))/INDEX(Historical!$F$7:$F$1442,MATCH(B558,Historical!$B$7:$B$1449,0)))^(1/3)-1)*100)</f>
        <v>6.1951073254973732</v>
      </c>
      <c r="U558" s="795">
        <f>IF(INDEX(Historical!$H$7:$H$1442,MATCH(B558,Historical!$B$7:$B$1449,0))=0,"n/a",((INDEX(Historical!$C$7:$C$1442,MATCH(B558,Historical!$B$7:$B$1449,0))/INDEX(Historical!$H$7:$H$1442,MATCH(B558,Historical!$B$7:$B$1449,0)))^(1/5)-1)*100)</f>
        <v>32.485022284631285</v>
      </c>
      <c r="V558" s="795" t="str">
        <f>IF(INDEX(Historical!$O$7:$O$1442,MATCH(B558,Historical!$B$7:$B$1449,0))=0,"n/a",((INDEX(Historical!$C$7:$C$1442,MATCH(B558,Historical!$B$7:$B$1449,0))/INDEX(Historical!$O$7:$O$1442,MATCH(B558,Historical!$B$7:$B$1449,0)))^(1/10)-1)*100)</f>
        <v>n/a</v>
      </c>
      <c r="W558" s="796" t="str">
        <f>IF(OR(U558&lt;=0,U558="n/a",V558&lt;=0,V558="n/a"),"n/a",U558/V558)</f>
        <v>n/a</v>
      </c>
      <c r="X558" s="797">
        <f>IF(OR(AJ558&lt;=0,AJ558="n/a",U558&lt;=0,U558="n/a"),"n/a",U558/AJ558)</f>
        <v>0.5699126716601981</v>
      </c>
      <c r="Y558" s="763" t="s">
        <v>4457</v>
      </c>
      <c r="Z558" s="738">
        <f>IF(OR(AC558&lt;0.01,AC558="n/a"),"n/a",M558/AC558*100)</f>
        <v>53.050397877984089</v>
      </c>
      <c r="AA558" s="999">
        <f>IF(OR(AC558&lt;0.01,AC558="n/a"),"n/a",I558/AC558)</f>
        <v>4.5039787798408488</v>
      </c>
      <c r="AB558" s="1000">
        <v>12</v>
      </c>
      <c r="AC558" s="978">
        <v>3.77</v>
      </c>
      <c r="AD558" s="978" t="s">
        <v>137</v>
      </c>
      <c r="AE558" s="978">
        <v>2.4900000000000002</v>
      </c>
      <c r="AF558" s="978">
        <v>1.01</v>
      </c>
      <c r="AG558" s="978">
        <v>23</v>
      </c>
      <c r="AH558" s="978">
        <v>47.199999999999996</v>
      </c>
      <c r="AI558" s="978">
        <v>-3.49</v>
      </c>
      <c r="AJ558" s="978">
        <v>56.999999999999993</v>
      </c>
      <c r="AK558" s="978">
        <v>-7.3400000000000007</v>
      </c>
      <c r="AL558" s="991">
        <v>6130</v>
      </c>
      <c r="AM558" s="985">
        <v>0.1</v>
      </c>
      <c r="AN558" s="978">
        <v>3.77</v>
      </c>
      <c r="AO558" s="838">
        <f>IF(U558="n/a","n/a",IF(AA558&lt;0,"n/a",IF(AA558="n/a","n/a",J558+U558-AA558)))</f>
        <v>39.759606520102565</v>
      </c>
      <c r="AP558" s="839">
        <f>IF(U558="n/a","n/a",J558+U558)</f>
        <v>44.263585299943415</v>
      </c>
      <c r="AQ558" s="1001">
        <f>IF(OR(AC558&lt;0.01,AF558="n/a"),"n/a",(I558/SQRT(22.5*AC558*(I558/AF558))-1)*100)</f>
        <v>-55.035724957896939</v>
      </c>
      <c r="AR558" s="738">
        <f>INDEX(Historical!$C$7:$C$1442,MATCH(B558,Historical!$B$7:$B$1449,0))*IF(AH558="n/a",1.03,IF(AH558&lt;0,1.01,IF(AH558&gt;10,1.1,(1+AH558/100))))</f>
        <v>2.2000000000000002</v>
      </c>
      <c r="AS558" s="999">
        <f>IF($AI558="n/a",1.03*AR558,IF($AI558&lt;0,1.01*AR558,IF($AI558&gt;10,1.1*AR558,(1+$AI558/100)*AR558)))</f>
        <v>2.2220000000000004</v>
      </c>
      <c r="AT558" s="999">
        <f>IF($AK558="n/a",1.03*AS558,IF($AK558&lt;0,1.01*AS558,IF($AK558&gt;10,1.1*AS558,(1+$AK558/100)*AS558)))</f>
        <v>2.2442200000000003</v>
      </c>
      <c r="AU558" s="999">
        <f>IF($AK558="n/a",1.03*AT558,IF($AK558&lt;0,1.01*AT558,IF($AK558&gt;10,1.1*AT558,(1+$AK558/100)*AT558)))</f>
        <v>2.2666622000000003</v>
      </c>
      <c r="AV558" s="999">
        <f>IF($AK558="n/a",1.03*AU558,IF($AK558&lt;0,1.01*AU558,IF($AK558&gt;10,1.1*AU558,(1+$AK558/100)*AU558)))</f>
        <v>2.2893288220000003</v>
      </c>
      <c r="AW558" s="738">
        <f>SUM(AR558:AV558)</f>
        <v>11.222211022000002</v>
      </c>
      <c r="AX558" s="846">
        <f>AW558/I558*100</f>
        <v>66.090759846878683</v>
      </c>
      <c r="AY558" s="1080">
        <v>1.05</v>
      </c>
      <c r="AZ558" s="985">
        <v>22.509999999999998</v>
      </c>
      <c r="BA558" s="985">
        <v>-9.42</v>
      </c>
      <c r="BB558" s="985">
        <v>6.15</v>
      </c>
      <c r="BC558" s="985">
        <v>-2.71</v>
      </c>
      <c r="BE558" s="700">
        <v>2014</v>
      </c>
      <c r="BF558" s="1013">
        <f>IF(BE558&gt;2008,0,IF(BE558&gt;2001,1,IF(BE558&gt;1990,2,IF(BE558&gt;1980,3,IF(BE558&gt;1973,4,IF(BE558&gt;1970,5,IF(BE558&gt;1960,6,IF(BE558&gt;1958,7,IF(BE558&gt;1953,8,9)))))))))</f>
        <v>0</v>
      </c>
      <c r="BG558" s="995">
        <v>5.0999999999999996</v>
      </c>
    </row>
    <row r="559" spans="1:59" ht="11.25" customHeight="1" x14ac:dyDescent="0.2">
      <c r="A559" s="976" t="s">
        <v>1334</v>
      </c>
      <c r="B559" s="988" t="s">
        <v>1335</v>
      </c>
      <c r="C559" s="1070" t="s">
        <v>112</v>
      </c>
      <c r="D559" s="1070" t="s">
        <v>4424</v>
      </c>
      <c r="E559" s="828">
        <v>8</v>
      </c>
      <c r="F559" s="1148">
        <v>462</v>
      </c>
      <c r="G559" s="1073" t="s">
        <v>106</v>
      </c>
      <c r="H559" s="1073" t="s">
        <v>106</v>
      </c>
      <c r="I559" s="987">
        <v>106.68</v>
      </c>
      <c r="J559" s="738">
        <f>(M559/I559)*100</f>
        <v>0.74990626171728536</v>
      </c>
      <c r="K559" s="990">
        <v>0.2</v>
      </c>
      <c r="L559" s="1000">
        <v>4</v>
      </c>
      <c r="M559" s="729">
        <f>K559*L559</f>
        <v>0.8</v>
      </c>
      <c r="N559" s="983" t="s">
        <v>610</v>
      </c>
      <c r="O559" s="831">
        <v>0.15</v>
      </c>
      <c r="P559" s="694">
        <v>43166</v>
      </c>
      <c r="Q559" s="694">
        <v>43181</v>
      </c>
      <c r="R559" s="729">
        <f>(K559-O559)/O559*100</f>
        <v>33.33333333333335</v>
      </c>
      <c r="S559" s="795">
        <f>IF(INDEX(Historical!$D$7:$D$1442,MATCH(B559,Historical!$B$7:$B$1449,0))=0,"n/a",(INDEX(Historical!$C$7:$C$1442,MATCH(B559,Historical!$B$7:$B$1449,0))/INDEX(Historical!$D$7:$D$1442,MATCH(B559,Historical!$B$7:$B$1449,0))-1)*100)</f>
        <v>39.130434782608717</v>
      </c>
      <c r="T559" s="795">
        <f>IF(INDEX(Historical!$F$7:$F$1442,MATCH(B559,Historical!$B$7:$B$1449,0))=0,"n/a",((INDEX(Historical!$C$7:$C$1442,MATCH(B559,Historical!$B$7:$B$1449,0))/INDEX(Historical!$F$7:$F$1442,MATCH(B559,Historical!$B$7:$B$1449,0)))^(1/3)-1)*100)</f>
        <v>23.47158379972165</v>
      </c>
      <c r="U559" s="795">
        <f>IF(INDEX(Historical!$H$7:$H$1442,MATCH(B559,Historical!$B$7:$B$1449,0))=0,"n/a",((INDEX(Historical!$C$7:$C$1442,MATCH(B559,Historical!$B$7:$B$1449,0))/INDEX(Historical!$H$7:$H$1442,MATCH(B559,Historical!$B$7:$B$1449,0)))^(1/5)-1)*100)</f>
        <v>18.664882623542333</v>
      </c>
      <c r="V559" s="795">
        <f>IF(INDEX(Historical!$O$7:$O$1442,MATCH(B559,Historical!$B$7:$B$1449,0))=0,"n/a",((INDEX(Historical!$C$7:$C$1442,MATCH(B559,Historical!$B$7:$B$1449,0))/INDEX(Historical!$O$7:$O$1442,MATCH(B559,Historical!$B$7:$B$1449,0)))^(1/10)-1)*100)</f>
        <v>12.79448730054995</v>
      </c>
      <c r="W559" s="796">
        <f>IF(OR(U559&lt;=0,U559="n/a",V559&lt;=0,V559="n/a"),"n/a",U559/V559)</f>
        <v>1.4588222400080115</v>
      </c>
      <c r="X559" s="797">
        <f>IF(OR(AJ559&lt;=0,AJ559="n/a",U559&lt;=0,U559="n/a"),"n/a",U559/AJ559)</f>
        <v>3.1635394277190398</v>
      </c>
      <c r="Y559" s="749"/>
      <c r="Z559" s="738">
        <f>IF(OR(AC559&lt;0.01,AC559="n/a"),"n/a",M559/AC559*100)</f>
        <v>26.143790849673206</v>
      </c>
      <c r="AA559" s="999">
        <f>IF(OR(AC559&lt;0.01,AC559="n/a"),"n/a",I559/AC559)</f>
        <v>34.86274509803922</v>
      </c>
      <c r="AB559" s="1000">
        <v>12</v>
      </c>
      <c r="AC559" s="978">
        <v>3.06</v>
      </c>
      <c r="AD559" s="978">
        <v>1.94</v>
      </c>
      <c r="AE559" s="978">
        <v>1.17</v>
      </c>
      <c r="AF559" s="978">
        <v>28.99</v>
      </c>
      <c r="AG559" s="980">
        <v>144.4</v>
      </c>
      <c r="AH559" s="978">
        <v>34.599999999999994</v>
      </c>
      <c r="AI559" s="978">
        <v>16.100000000000001</v>
      </c>
      <c r="AJ559" s="978">
        <v>5.8999999999999995</v>
      </c>
      <c r="AK559" s="978">
        <v>18</v>
      </c>
      <c r="AL559" s="991">
        <v>4330</v>
      </c>
      <c r="AM559" s="985">
        <v>2.1</v>
      </c>
      <c r="AN559" s="978">
        <v>0.69</v>
      </c>
      <c r="AO559" s="838">
        <f>IF(U559="n/a","n/a",IF(AA559&lt;0,"n/a",IF(AA559="n/a","n/a",J559+U559-AA559)))</f>
        <v>-15.447956212779602</v>
      </c>
      <c r="AP559" s="839">
        <f>IF(U559="n/a","n/a",J559+U559)</f>
        <v>19.414788885259618</v>
      </c>
      <c r="AQ559" s="1001">
        <f>IF(OR(AC559&lt;0.01,AF559="n/a"),"n/a",(I559/SQRT(22.5*AC559*(I559/AF559))-1)*100)</f>
        <v>570.21422127295546</v>
      </c>
      <c r="AR559" s="738">
        <f>INDEX(Historical!$C$7:$C$1442,MATCH(B559,Historical!$B$7:$B$1449,0))*IF(AH559="n/a",1.03,IF(AH559&lt;0,1.01,IF(AH559&gt;10,1.1,(1+AH559/100))))</f>
        <v>0.88000000000000012</v>
      </c>
      <c r="AS559" s="999">
        <f>IF($AI559="n/a",1.03*AR559,IF($AI559&lt;0,1.01*AR559,IF($AI559&gt;10,1.1*AR559,(1+$AI559/100)*AR559)))</f>
        <v>0.96800000000000019</v>
      </c>
      <c r="AT559" s="999">
        <f>IF($AK559="n/a",1.03*AS559,IF($AK559&lt;0,1.01*AS559,IF($AK559&gt;10,1.1*AS559,(1+$AK559/100)*AS559)))</f>
        <v>1.0648000000000002</v>
      </c>
      <c r="AU559" s="999">
        <f>IF($AK559="n/a",1.03*AT559,IF($AK559&lt;0,1.01*AT559,IF($AK559&gt;10,1.1*AT559,(1+$AK559/100)*AT559)))</f>
        <v>1.1712800000000003</v>
      </c>
      <c r="AV559" s="999">
        <f>IF($AK559="n/a",1.03*AU559,IF($AK559&lt;0,1.01*AU559,IF($AK559&gt;10,1.1*AU559,(1+$AK559/100)*AU559)))</f>
        <v>1.2884080000000004</v>
      </c>
      <c r="AW559" s="738">
        <f>SUM(AR559:AV559)</f>
        <v>5.3724880000000015</v>
      </c>
      <c r="AX559" s="846">
        <f>AW559/I559*100</f>
        <v>5.0360779902512203</v>
      </c>
      <c r="AY559" s="1080">
        <v>0.91</v>
      </c>
      <c r="AZ559" s="985">
        <v>92.56</v>
      </c>
      <c r="BA559" s="985">
        <v>-11.940000000000001</v>
      </c>
      <c r="BB559" s="985">
        <v>10.54</v>
      </c>
      <c r="BC559" s="985">
        <v>5.91</v>
      </c>
      <c r="BE559" s="700">
        <v>2011</v>
      </c>
      <c r="BF559" s="1013">
        <f>IF(BE559&gt;2008,0,IF(BE559&gt;2001,1,IF(BE559&gt;1990,2,IF(BE559&gt;1980,3,IF(BE559&gt;1973,4,IF(BE559&gt;1970,5,IF(BE559&gt;1960,6,IF(BE559&gt;1958,7,IF(BE559&gt;1953,8,9)))))))))</f>
        <v>0</v>
      </c>
      <c r="BG559" s="995">
        <v>14.6</v>
      </c>
    </row>
    <row r="560" spans="1:59" ht="11.25" customHeight="1" x14ac:dyDescent="0.2">
      <c r="A560" s="984" t="s">
        <v>1502</v>
      </c>
      <c r="B560" s="988" t="s">
        <v>1503</v>
      </c>
      <c r="C560" s="1070" t="s">
        <v>4252</v>
      </c>
      <c r="D560" s="1070" t="s">
        <v>4380</v>
      </c>
      <c r="E560" s="828">
        <v>6</v>
      </c>
      <c r="F560" s="1148">
        <v>731</v>
      </c>
      <c r="G560" s="1089" t="s">
        <v>106</v>
      </c>
      <c r="H560" s="1089" t="s">
        <v>106</v>
      </c>
      <c r="I560" s="987">
        <v>63.77</v>
      </c>
      <c r="J560" s="738">
        <f>(M560/I560)*100</f>
        <v>2.50901677904971</v>
      </c>
      <c r="K560" s="990">
        <v>0.4</v>
      </c>
      <c r="L560" s="1000">
        <v>4</v>
      </c>
      <c r="M560" s="729">
        <f>K560*L560</f>
        <v>1.6</v>
      </c>
      <c r="N560" s="983" t="s">
        <v>285</v>
      </c>
      <c r="O560" s="831">
        <v>0.2</v>
      </c>
      <c r="P560" s="973">
        <v>43286</v>
      </c>
      <c r="Q560" s="973">
        <v>43307</v>
      </c>
      <c r="R560" s="729">
        <f>(K560-O560)/O560*100</f>
        <v>100</v>
      </c>
      <c r="S560" s="795">
        <f>IF(INDEX(Historical!$D$7:$D$1442,MATCH(B560,Historical!$B$7:$B$1449,0))=0,"n/a",(INDEX(Historical!$C$7:$C$1442,MATCH(B560,Historical!$B$7:$B$1449,0))/INDEX(Historical!$D$7:$D$1442,MATCH(B560,Historical!$B$7:$B$1449,0))-1)*100)</f>
        <v>53.846153846153832</v>
      </c>
      <c r="T560" s="795">
        <f>IF(INDEX(Historical!$F$7:$F$1442,MATCH(B560,Historical!$B$7:$B$1449,0))=0,"n/a",((INDEX(Historical!$C$7:$C$1442,MATCH(B560,Historical!$B$7:$B$1449,0))/INDEX(Historical!$F$7:$F$1442,MATCH(B560,Historical!$B$7:$B$1449,0)))^(1/3)-1)*100)</f>
        <v>20.25709773288682</v>
      </c>
      <c r="U560" s="795">
        <f>IF(INDEX(Historical!$H$7:$H$1442,MATCH(B560,Historical!$B$7:$B$1449,0))=0,"n/a",((INDEX(Historical!$C$7:$C$1442,MATCH(B560,Historical!$B$7:$B$1449,0))/INDEX(Historical!$H$7:$H$1442,MATCH(B560,Historical!$B$7:$B$1449,0)))^(1/5)-1)*100)</f>
        <v>31.95079107728942</v>
      </c>
      <c r="V560" s="795" t="str">
        <f>IF(INDEX(Historical!$O$7:$O$1442,MATCH(B560,Historical!$B$7:$B$1449,0))=0,"n/a",((INDEX(Historical!$C$7:$C$1442,MATCH(B560,Historical!$B$7:$B$1449,0))/INDEX(Historical!$O$7:$O$1442,MATCH(B560,Historical!$B$7:$B$1449,0)))^(1/10)-1)*100)</f>
        <v>n/a</v>
      </c>
      <c r="W560" s="796" t="str">
        <f>IF(OR(U560&lt;=0,U560="n/a",V560&lt;=0,V560="n/a"),"n/a",U560/V560)</f>
        <v>n/a</v>
      </c>
      <c r="X560" s="797">
        <f>IF(OR(AJ560&lt;=0,AJ560="n/a",U560&lt;=0,U560="n/a"),"n/a",U560/AJ560)</f>
        <v>1.6136763170348192</v>
      </c>
      <c r="Y560" s="763"/>
      <c r="Z560" s="738">
        <f>IF(OR(AC560&lt;0.01,AC560="n/a"),"n/a",M560/AC560*100)</f>
        <v>38.186157517899758</v>
      </c>
      <c r="AA560" s="999">
        <f>IF(OR(AC560&lt;0.01,AC560="n/a"),"n/a",I560/AC560)</f>
        <v>15.219570405727923</v>
      </c>
      <c r="AB560" s="1000">
        <v>4</v>
      </c>
      <c r="AC560" s="978">
        <v>4.1900000000000004</v>
      </c>
      <c r="AD560" s="978">
        <v>0.88</v>
      </c>
      <c r="AE560" s="978">
        <v>2.67</v>
      </c>
      <c r="AF560" s="978">
        <v>10.75</v>
      </c>
      <c r="AG560" s="978">
        <v>14.6</v>
      </c>
      <c r="AH560" s="978">
        <v>86.8</v>
      </c>
      <c r="AI560" s="978">
        <v>10.96</v>
      </c>
      <c r="AJ560" s="978">
        <v>19.8</v>
      </c>
      <c r="AK560" s="978">
        <v>17.2</v>
      </c>
      <c r="AL560" s="991">
        <v>16450</v>
      </c>
      <c r="AM560" s="985">
        <v>0.19</v>
      </c>
      <c r="AN560" s="978">
        <v>1.17</v>
      </c>
      <c r="AO560" s="838">
        <f>IF(U560="n/a","n/a",IF(AA560&lt;0,"n/a",IF(AA560="n/a","n/a",J560+U560-AA560)))</f>
        <v>19.240237450611211</v>
      </c>
      <c r="AP560" s="839">
        <f>IF(U560="n/a","n/a",J560+U560)</f>
        <v>34.459807856339133</v>
      </c>
      <c r="AQ560" s="1001">
        <f>IF(OR(AC560&lt;0.01,AF560="n/a"),"n/a",(I560/SQRT(22.5*AC560*(I560/AF560))-1)*100)</f>
        <v>169.65853457995945</v>
      </c>
      <c r="AR560" s="738">
        <f>INDEX(Historical!$C$7:$C$1442,MATCH(B560,Historical!$B$7:$B$1449,0))*IF(AH560="n/a",1.03,IF(AH560&lt;0,1.01,IF(AH560&gt;10,1.1,(1+AH560/100))))</f>
        <v>1.32</v>
      </c>
      <c r="AS560" s="999">
        <f>IF($AI560="n/a",1.03*AR560,IF($AI560&lt;0,1.01*AR560,IF($AI560&gt;10,1.1*AR560,(1+$AI560/100)*AR560)))</f>
        <v>1.4520000000000002</v>
      </c>
      <c r="AT560" s="999">
        <f>IF($AK560="n/a",1.03*AS560,IF($AK560&lt;0,1.01*AS560,IF($AK560&gt;10,1.1*AS560,(1+$AK560/100)*AS560)))</f>
        <v>1.5972000000000004</v>
      </c>
      <c r="AU560" s="999">
        <f>IF($AK560="n/a",1.03*AT560,IF($AK560&lt;0,1.01*AT560,IF($AK560&gt;10,1.1*AT560,(1+$AK560/100)*AT560)))</f>
        <v>1.7569200000000005</v>
      </c>
      <c r="AV560" s="999">
        <f>IF($AK560="n/a",1.03*AU560,IF($AK560&lt;0,1.01*AU560,IF($AK560&gt;10,1.1*AU560,(1+$AK560/100)*AU560)))</f>
        <v>1.9326120000000007</v>
      </c>
      <c r="AW560" s="738">
        <f>SUM(AR560:AV560)</f>
        <v>8.0587320000000027</v>
      </c>
      <c r="AX560" s="846">
        <f>AW560/I560*100</f>
        <v>12.637183628665522</v>
      </c>
      <c r="AY560" s="1080">
        <v>1.35</v>
      </c>
      <c r="AZ560" s="985">
        <v>22.63</v>
      </c>
      <c r="BA560" s="985">
        <v>-27.6</v>
      </c>
      <c r="BB560" s="985">
        <v>1.27</v>
      </c>
      <c r="BC560" s="985">
        <v>-13.96</v>
      </c>
      <c r="BE560" s="700">
        <v>2013</v>
      </c>
      <c r="BF560" s="1013">
        <f>IF(BE560&gt;2008,0,IF(BE560&gt;2001,1,IF(BE560&gt;1990,2,IF(BE560&gt;1980,3,IF(BE560&gt;1973,4,IF(BE560&gt;1970,5,IF(BE560&gt;1960,6,IF(BE560&gt;1958,7,IF(BE560&gt;1953,8,9)))))))))</f>
        <v>0</v>
      </c>
      <c r="BG560" s="995">
        <v>3.1</v>
      </c>
    </row>
    <row r="561" spans="1:59" ht="11.25" customHeight="1" x14ac:dyDescent="0.2">
      <c r="A561" s="984" t="s">
        <v>1512</v>
      </c>
      <c r="B561" s="988" t="s">
        <v>1513</v>
      </c>
      <c r="C561" s="1070" t="s">
        <v>108</v>
      </c>
      <c r="D561" s="1070" t="s">
        <v>4397</v>
      </c>
      <c r="E561" s="828">
        <v>8</v>
      </c>
      <c r="F561" s="1148">
        <v>573</v>
      </c>
      <c r="G561" s="1148" t="s">
        <v>106</v>
      </c>
      <c r="H561" s="1148" t="s">
        <v>106</v>
      </c>
      <c r="I561" s="987">
        <v>88.46</v>
      </c>
      <c r="J561" s="738">
        <f>(M561/I561)*100</f>
        <v>2.7130906624463038</v>
      </c>
      <c r="K561" s="990">
        <v>0.6</v>
      </c>
      <c r="L561" s="1000">
        <v>4</v>
      </c>
      <c r="M561" s="729">
        <f>K561*L561</f>
        <v>2.4</v>
      </c>
      <c r="N561" s="983" t="s">
        <v>146</v>
      </c>
      <c r="O561" s="831">
        <v>0.55000000000000004</v>
      </c>
      <c r="P561" s="973">
        <v>43531</v>
      </c>
      <c r="Q561" s="973">
        <v>43556</v>
      </c>
      <c r="R561" s="729">
        <f>(K561-O561)/O561*100</f>
        <v>9.0909090909090793</v>
      </c>
      <c r="S561" s="795">
        <f>IF(INDEX(Historical!$D$7:$D$1442,MATCH(B561,Historical!$B$7:$B$1449,0))=0,"n/a",(INDEX(Historical!$C$7:$C$1442,MATCH(B561,Historical!$B$7:$B$1449,0))/INDEX(Historical!$D$7:$D$1442,MATCH(B561,Historical!$B$7:$B$1449,0))-1)*100)</f>
        <v>24.358974358974361</v>
      </c>
      <c r="T561" s="795">
        <f>IF(INDEX(Historical!$F$7:$F$1442,MATCH(B561,Historical!$B$7:$B$1449,0))=0,"n/a",((INDEX(Historical!$C$7:$C$1442,MATCH(B561,Historical!$B$7:$B$1449,0))/INDEX(Historical!$F$7:$F$1442,MATCH(B561,Historical!$B$7:$B$1449,0)))^(1/3)-1)*100)</f>
        <v>12.023089984572778</v>
      </c>
      <c r="U561" s="795">
        <f>IF(INDEX(Historical!$H$7:$H$1442,MATCH(B561,Historical!$B$7:$B$1449,0))=0,"n/a",((INDEX(Historical!$C$7:$C$1442,MATCH(B561,Historical!$B$7:$B$1449,0))/INDEX(Historical!$H$7:$H$1442,MATCH(B561,Historical!$B$7:$B$1449,0)))^(1/5)-1)*100)</f>
        <v>9.7206520442751021</v>
      </c>
      <c r="V561" s="795">
        <f>IF(INDEX(Historical!$O$7:$O$1442,MATCH(B561,Historical!$B$7:$B$1449,0))=0,"n/a",((INDEX(Historical!$C$7:$C$1442,MATCH(B561,Historical!$B$7:$B$1449,0))/INDEX(Historical!$O$7:$O$1442,MATCH(B561,Historical!$B$7:$B$1449,0)))^(1/10)-1)*100)</f>
        <v>5.6472922994543762</v>
      </c>
      <c r="W561" s="796">
        <f>IF(OR(U561&lt;=0,U561="n/a",V561&lt;=0,V561="n/a"),"n/a",U561/V561)</f>
        <v>1.7212942997858074</v>
      </c>
      <c r="X561" s="797">
        <f>IF(OR(AJ561&lt;=0,AJ561="n/a",U561&lt;=0,U561="n/a"),"n/a",U561/AJ561)</f>
        <v>0.90006037446991682</v>
      </c>
      <c r="Y561" s="752"/>
      <c r="Z561" s="738">
        <f>IF(OR(AC561&lt;0.01,AC561="n/a"),"n/a",M561/AC561*100)</f>
        <v>36.641221374045799</v>
      </c>
      <c r="AA561" s="999">
        <f>IF(OR(AC561&lt;0.01,AC561="n/a"),"n/a",I561/AC561)</f>
        <v>13.505343511450381</v>
      </c>
      <c r="AB561" s="1000">
        <v>12</v>
      </c>
      <c r="AC561" s="978">
        <v>6.55</v>
      </c>
      <c r="AD561" s="978">
        <v>0.95</v>
      </c>
      <c r="AE561" s="978">
        <v>3.15</v>
      </c>
      <c r="AF561" s="978">
        <v>2.08</v>
      </c>
      <c r="AG561" s="978">
        <v>14.499999999999998</v>
      </c>
      <c r="AH561" s="978">
        <v>8.5</v>
      </c>
      <c r="AI561" s="978">
        <v>9.82</v>
      </c>
      <c r="AJ561" s="978">
        <v>10.8</v>
      </c>
      <c r="AK561" s="978">
        <v>14.219999999999999</v>
      </c>
      <c r="AL561" s="991">
        <v>19680</v>
      </c>
      <c r="AM561" s="985">
        <v>0.3</v>
      </c>
      <c r="AN561" s="980">
        <v>12.51</v>
      </c>
      <c r="AO561" s="838">
        <f>IF(U561="n/a","n/a",IF(AA561&lt;0,"n/a",IF(AA561="n/a","n/a",J561+U561-AA561)))</f>
        <v>-1.0716008047289751</v>
      </c>
      <c r="AP561" s="839">
        <f>IF(U561="n/a","n/a",J561+U561)</f>
        <v>12.433742706721405</v>
      </c>
      <c r="AQ561" s="1001">
        <f>IF(OR(AC561&lt;0.01,AF561="n/a"),"n/a",(I561/SQRT(22.5*AC561*(I561/AF561))-1)*100)</f>
        <v>11.736027222530732</v>
      </c>
      <c r="AR561" s="738">
        <f>INDEX(Historical!$C$7:$C$1442,MATCH(B561,Historical!$B$7:$B$1449,0))*IF(AH561="n/a",1.03,IF(AH561&lt;0,1.01,IF(AH561&gt;10,1.1,(1+AH561/100))))</f>
        <v>2.1048999999999998</v>
      </c>
      <c r="AS561" s="999">
        <f>IF($AI561="n/a",1.03*AR561,IF($AI561&lt;0,1.01*AR561,IF($AI561&gt;10,1.1*AR561,(1+$AI561/100)*AR561)))</f>
        <v>2.3116011799999998</v>
      </c>
      <c r="AT561" s="999">
        <f>IF($AK561="n/a",1.03*AS561,IF($AK561&lt;0,1.01*AS561,IF($AK561&gt;10,1.1*AS561,(1+$AK561/100)*AS561)))</f>
        <v>2.5427612979999998</v>
      </c>
      <c r="AU561" s="999">
        <f>IF($AK561="n/a",1.03*AT561,IF($AK561&lt;0,1.01*AT561,IF($AK561&gt;10,1.1*AT561,(1+$AK561/100)*AT561)))</f>
        <v>2.7970374277999999</v>
      </c>
      <c r="AV561" s="999">
        <f>IF($AK561="n/a",1.03*AU561,IF($AK561&lt;0,1.01*AU561,IF($AK561&gt;10,1.1*AU561,(1+$AK561/100)*AU561)))</f>
        <v>3.0767411705800001</v>
      </c>
      <c r="AW561" s="738">
        <f>SUM(AR561:AV561)</f>
        <v>12.833041076379999</v>
      </c>
      <c r="AX561" s="846">
        <f>AW561/I561*100</f>
        <v>14.507168297965181</v>
      </c>
      <c r="AY561" s="1080">
        <v>1.1100000000000001</v>
      </c>
      <c r="AZ561" s="985">
        <v>16.46</v>
      </c>
      <c r="BA561" s="985">
        <v>-23.48</v>
      </c>
      <c r="BB561" s="985">
        <v>-0.57000000000000006</v>
      </c>
      <c r="BC561" s="985">
        <v>-12.17</v>
      </c>
      <c r="BE561" s="700">
        <v>2012</v>
      </c>
      <c r="BF561" s="1013">
        <f>IF(BE561&gt;2008,0,IF(BE561&gt;2001,1,IF(BE561&gt;1990,2,IF(BE561&gt;1980,3,IF(BE561&gt;1973,4,IF(BE561&gt;1970,5,IF(BE561&gt;1960,6,IF(BE561&gt;1958,7,IF(BE561&gt;1953,8,9)))))))))</f>
        <v>0</v>
      </c>
      <c r="BG561" s="995">
        <v>1</v>
      </c>
    </row>
    <row r="562" spans="1:59" ht="11.25" customHeight="1" x14ac:dyDescent="0.2">
      <c r="A562" s="976" t="s">
        <v>308</v>
      </c>
      <c r="B562" s="988" t="s">
        <v>309</v>
      </c>
      <c r="C562" s="1070" t="s">
        <v>123</v>
      </c>
      <c r="D562" s="1070" t="s">
        <v>4418</v>
      </c>
      <c r="E562" s="828">
        <v>46</v>
      </c>
      <c r="F562" s="1148">
        <v>48</v>
      </c>
      <c r="G562" s="1088" t="s">
        <v>37</v>
      </c>
      <c r="H562" s="1088" t="s">
        <v>37</v>
      </c>
      <c r="I562" s="978">
        <v>61.24</v>
      </c>
      <c r="J562" s="738">
        <f>(M562/I562)*100</f>
        <v>2.6126714565643372</v>
      </c>
      <c r="K562" s="990">
        <v>0.4</v>
      </c>
      <c r="L562" s="1000">
        <v>4</v>
      </c>
      <c r="M562" s="729">
        <f>K562*L562</f>
        <v>1.6</v>
      </c>
      <c r="N562" s="983" t="s">
        <v>273</v>
      </c>
      <c r="O562" s="831">
        <v>0.38</v>
      </c>
      <c r="P562" s="973">
        <v>43462</v>
      </c>
      <c r="Q562" s="973">
        <v>43507</v>
      </c>
      <c r="R562" s="729">
        <f>(K562-O562)/O562*100</f>
        <v>5.2631578947368469</v>
      </c>
      <c r="S562" s="795">
        <f>IF(INDEX(Historical!$D$7:$D$1442,MATCH(B562,Historical!$B$7:$B$1449,0))=0,"n/a",(INDEX(Historical!$C$7:$C$1442,MATCH(B562,Historical!$B$7:$B$1449,0))/INDEX(Historical!$D$7:$D$1442,MATCH(B562,Historical!$B$7:$B$1449,0))-1)*100)</f>
        <v>0.66225165562914245</v>
      </c>
      <c r="T562" s="795">
        <f>IF(INDEX(Historical!$F$7:$F$1442,MATCH(B562,Historical!$B$7:$B$1449,0))=0,"n/a",((INDEX(Historical!$C$7:$C$1442,MATCH(B562,Historical!$B$7:$B$1449,0))/INDEX(Historical!$F$7:$F$1442,MATCH(B562,Historical!$B$7:$B$1449,0)))^(1/3)-1)*100)</f>
        <v>0.66668635521671682</v>
      </c>
      <c r="U562" s="795">
        <f>IF(INDEX(Historical!$H$7:$H$1442,MATCH(B562,Historical!$B$7:$B$1449,0))=0,"n/a",((INDEX(Historical!$C$7:$C$1442,MATCH(B562,Historical!$B$7:$B$1449,0))/INDEX(Historical!$H$7:$H$1442,MATCH(B562,Historical!$B$7:$B$1449,0)))^(1/5)-1)*100)</f>
        <v>0.67120120767354408</v>
      </c>
      <c r="V562" s="795">
        <f>IF(INDEX(Historical!$O$7:$O$1442,MATCH(B562,Historical!$B$7:$B$1449,0))=0,"n/a",((INDEX(Historical!$C$7:$C$1442,MATCH(B562,Historical!$B$7:$B$1449,0))/INDEX(Historical!$O$7:$O$1442,MATCH(B562,Historical!$B$7:$B$1449,0)))^(1/10)-1)*100)</f>
        <v>1.4979403088807741</v>
      </c>
      <c r="W562" s="796">
        <f>IF(OR(U562&lt;=0,U562="n/a",V562&lt;=0,V562="n/a"),"n/a",U562/V562)</f>
        <v>0.44808274648477142</v>
      </c>
      <c r="X562" s="797">
        <f>IF(OR(AJ562&lt;=0,AJ562="n/a",U562&lt;=0,U562="n/a"),"n/a",U562/AJ562)</f>
        <v>3.8136432254178648E-2</v>
      </c>
      <c r="Y562" s="768"/>
      <c r="Z562" s="738">
        <f>IF(OR(AC562&lt;0.01,AC562="n/a"),"n/a",M562/AC562*100)</f>
        <v>26.533996683250415</v>
      </c>
      <c r="AA562" s="999">
        <f>IF(OR(AC562&lt;0.01,AC562="n/a"),"n/a",I562/AC562)</f>
        <v>10.155887230514097</v>
      </c>
      <c r="AB562" s="1000">
        <v>12</v>
      </c>
      <c r="AC562" s="978">
        <v>6.03</v>
      </c>
      <c r="AD562" s="978">
        <v>0.95</v>
      </c>
      <c r="AE562" s="978">
        <v>0.81</v>
      </c>
      <c r="AF562" s="978">
        <v>1.98</v>
      </c>
      <c r="AG562" s="978">
        <v>22.3</v>
      </c>
      <c r="AH562" s="978">
        <v>43.1</v>
      </c>
      <c r="AI562" s="978">
        <v>-17.829999999999998</v>
      </c>
      <c r="AJ562" s="978">
        <v>17.599999999999998</v>
      </c>
      <c r="AK562" s="978">
        <v>10.69</v>
      </c>
      <c r="AL562" s="991">
        <v>19350</v>
      </c>
      <c r="AM562" s="985">
        <v>0.1</v>
      </c>
      <c r="AN562" s="978">
        <v>0.44</v>
      </c>
      <c r="AO562" s="838">
        <f>IF(U562="n/a","n/a",IF(AA562&lt;0,"n/a",IF(AA562="n/a","n/a",J562+U562-AA562)))</f>
        <v>-6.8720145662762153</v>
      </c>
      <c r="AP562" s="839">
        <f>IF(U562="n/a","n/a",J562+U562)</f>
        <v>3.2838726642378813</v>
      </c>
      <c r="AQ562" s="1001">
        <f>IF(OR(AC562&lt;0.01,AF562="n/a"),"n/a",(I562/SQRT(22.5*AC562*(I562/AF562))-1)*100)</f>
        <v>-5.463336409346442</v>
      </c>
      <c r="AR562" s="738">
        <f>INDEX(Historical!$C$7:$C$1442,MATCH(B562,Historical!$B$7:$B$1449,0))*IF(AH562="n/a",1.03,IF(AH562&lt;0,1.01,IF(AH562&gt;10,1.1,(1+AH562/100))))</f>
        <v>1.6720000000000002</v>
      </c>
      <c r="AS562" s="999">
        <f>IF($AI562="n/a",1.03*AR562,IF($AI562&lt;0,1.01*AR562,IF($AI562&gt;10,1.1*AR562,(1+$AI562/100)*AR562)))</f>
        <v>1.6887200000000002</v>
      </c>
      <c r="AT562" s="999">
        <f>IF($AK562="n/a",1.03*AS562,IF($AK562&lt;0,1.01*AS562,IF($AK562&gt;10,1.1*AS562,(1+$AK562/100)*AS562)))</f>
        <v>1.8575920000000004</v>
      </c>
      <c r="AU562" s="999">
        <f>IF($AK562="n/a",1.03*AT562,IF($AK562&lt;0,1.01*AT562,IF($AK562&gt;10,1.1*AT562,(1+$AK562/100)*AT562)))</f>
        <v>2.0433512000000005</v>
      </c>
      <c r="AV562" s="999">
        <f>IF($AK562="n/a",1.03*AU562,IF($AK562&lt;0,1.01*AU562,IF($AK562&gt;10,1.1*AU562,(1+$AK562/100)*AU562)))</f>
        <v>2.2476863200000006</v>
      </c>
      <c r="AW562" s="738">
        <f>SUM(AR562:AV562)</f>
        <v>9.5093495200000007</v>
      </c>
      <c r="AX562" s="846">
        <f>AW562/I562*100</f>
        <v>15.528003788373612</v>
      </c>
      <c r="AY562" s="1080">
        <v>1.48</v>
      </c>
      <c r="AZ562" s="985">
        <v>23</v>
      </c>
      <c r="BA562" s="985">
        <v>-12.25</v>
      </c>
      <c r="BB562" s="985">
        <v>7.7799999999999994</v>
      </c>
      <c r="BC562" s="985">
        <v>-0.89999999999999991</v>
      </c>
      <c r="BE562" s="700">
        <v>1974</v>
      </c>
      <c r="BF562" s="1013">
        <f>IF(BE562&gt;2008,0,IF(BE562&gt;2001,1,IF(BE562&gt;1990,2,IF(BE562&gt;1980,3,IF(BE562&gt;1973,4,IF(BE562&gt;1970,5,IF(BE562&gt;1960,6,IF(BE562&gt;1958,7,IF(BE562&gt;1953,8,9)))))))))</f>
        <v>4</v>
      </c>
      <c r="BG562" s="995">
        <v>12.2</v>
      </c>
    </row>
    <row r="563" spans="1:59" ht="11.25" customHeight="1" x14ac:dyDescent="0.2">
      <c r="A563" s="984" t="s">
        <v>719</v>
      </c>
      <c r="B563" s="988" t="s">
        <v>720</v>
      </c>
      <c r="C563" s="1070" t="s">
        <v>128</v>
      </c>
      <c r="D563" s="1070" t="s">
        <v>193</v>
      </c>
      <c r="E563" s="828">
        <v>18</v>
      </c>
      <c r="F563" s="1148">
        <v>176</v>
      </c>
      <c r="G563" s="1073" t="s">
        <v>106</v>
      </c>
      <c r="H563" s="1073" t="s">
        <v>106</v>
      </c>
      <c r="I563" s="987">
        <v>65.650000000000006</v>
      </c>
      <c r="J563" s="738">
        <f>(M563/I563)*100</f>
        <v>2.2239146991622238</v>
      </c>
      <c r="K563" s="990">
        <v>0.36499999999999999</v>
      </c>
      <c r="L563" s="1000">
        <v>4</v>
      </c>
      <c r="M563" s="729">
        <f>K563*L563</f>
        <v>1.46</v>
      </c>
      <c r="N563" s="983" t="s">
        <v>136</v>
      </c>
      <c r="O563" s="831">
        <v>0.36</v>
      </c>
      <c r="P563" s="694">
        <v>43154</v>
      </c>
      <c r="Q563" s="694">
        <v>43173</v>
      </c>
      <c r="R563" s="729">
        <f>(K563-O563)/O563*100</f>
        <v>1.3888888888888902</v>
      </c>
      <c r="S563" s="795">
        <f>IF(INDEX(Historical!$D$7:$D$1442,MATCH(B563,Historical!$B$7:$B$1449,0))=0,"n/a",(INDEX(Historical!$C$7:$C$1442,MATCH(B563,Historical!$B$7:$B$1449,0))/INDEX(Historical!$D$7:$D$1442,MATCH(B563,Historical!$B$7:$B$1449,0))-1)*100)</f>
        <v>1.388888888888884</v>
      </c>
      <c r="T563" s="795">
        <f>IF(INDEX(Historical!$F$7:$F$1442,MATCH(B563,Historical!$B$7:$B$1449,0))=0,"n/a",((INDEX(Historical!$C$7:$C$1442,MATCH(B563,Historical!$B$7:$B$1449,0))/INDEX(Historical!$F$7:$F$1442,MATCH(B563,Historical!$B$7:$B$1449,0)))^(1/3)-1)*100)</f>
        <v>1.4086357131201765</v>
      </c>
      <c r="U563" s="795">
        <f>IF(INDEX(Historical!$H$7:$H$1442,MATCH(B563,Historical!$B$7:$B$1449,0))=0,"n/a",((INDEX(Historical!$C$7:$C$1442,MATCH(B563,Historical!$B$7:$B$1449,0))/INDEX(Historical!$H$7:$H$1442,MATCH(B563,Historical!$B$7:$B$1449,0)))^(1/5)-1)*100)</f>
        <v>4.0002353139918068</v>
      </c>
      <c r="V563" s="795">
        <f>IF(INDEX(Historical!$O$7:$O$1442,MATCH(B563,Historical!$B$7:$B$1449,0))=0,"n/a",((INDEX(Historical!$C$7:$C$1442,MATCH(B563,Historical!$B$7:$B$1449,0))/INDEX(Historical!$O$7:$O$1442,MATCH(B563,Historical!$B$7:$B$1449,0)))^(1/10)-1)*100)</f>
        <v>12.743111905242532</v>
      </c>
      <c r="W563" s="796">
        <f>IF(OR(U563&lt;=0,U563="n/a",V563&lt;=0,V563="n/a"),"n/a",U563/V563)</f>
        <v>0.31391353569971436</v>
      </c>
      <c r="X563" s="797" t="str">
        <f>IF(OR(AJ563&lt;=0,AJ563="n/a",U563&lt;=0,U563="n/a"),"n/a",U563/AJ563)</f>
        <v>n/a</v>
      </c>
      <c r="Y563" s="752"/>
      <c r="Z563" s="738">
        <f>IF(OR(AC563&lt;0.01,AC563="n/a"),"n/a",M563/AC563*100)</f>
        <v>40</v>
      </c>
      <c r="AA563" s="999">
        <f>IF(OR(AC563&lt;0.01,AC563="n/a"),"n/a",I563/AC563)</f>
        <v>17.986301369863014</v>
      </c>
      <c r="AB563" s="1000">
        <v>12</v>
      </c>
      <c r="AC563" s="978">
        <v>3.65</v>
      </c>
      <c r="AD563" s="978">
        <v>2.0699999999999998</v>
      </c>
      <c r="AE563" s="978">
        <v>1.37</v>
      </c>
      <c r="AF563" s="978">
        <v>4.3899999999999997</v>
      </c>
      <c r="AG563" s="978">
        <v>20.100000000000001</v>
      </c>
      <c r="AH563" s="978">
        <v>26.6</v>
      </c>
      <c r="AI563" s="978">
        <v>14.02</v>
      </c>
      <c r="AJ563" s="978">
        <v>-1.7000000000000002</v>
      </c>
      <c r="AK563" s="978">
        <v>8.6999999999999993</v>
      </c>
      <c r="AL563" s="991">
        <v>3640</v>
      </c>
      <c r="AM563" s="985">
        <v>0.5</v>
      </c>
      <c r="AN563" s="978">
        <v>0.54</v>
      </c>
      <c r="AO563" s="838">
        <f>IF(U563="n/a","n/a",IF(AA563&lt;0,"n/a",IF(AA563="n/a","n/a",J563+U563-AA563)))</f>
        <v>-11.762151356708983</v>
      </c>
      <c r="AP563" s="839">
        <f>IF(U563="n/a","n/a",J563+U563)</f>
        <v>6.2241500131540306</v>
      </c>
      <c r="AQ563" s="1001">
        <f>IF(OR(AC563&lt;0.01,AF563="n/a"),"n/a",(I563/SQRT(22.5*AC563*(I563/AF563))-1)*100)</f>
        <v>87.331984590279532</v>
      </c>
      <c r="AR563" s="738">
        <f>INDEX(Historical!$C$7:$C$1442,MATCH(B563,Historical!$B$7:$B$1449,0))*IF(AH563="n/a",1.03,IF(AH563&lt;0,1.01,IF(AH563&gt;10,1.1,(1+AH563/100))))</f>
        <v>1.6060000000000001</v>
      </c>
      <c r="AS563" s="999">
        <f>IF($AI563="n/a",1.03*AR563,IF($AI563&lt;0,1.01*AR563,IF($AI563&gt;10,1.1*AR563,(1+$AI563/100)*AR563)))</f>
        <v>1.7666000000000002</v>
      </c>
      <c r="AT563" s="999">
        <f>IF($AK563="n/a",1.03*AS563,IF($AK563&lt;0,1.01*AS563,IF($AK563&gt;10,1.1*AS563,(1+$AK563/100)*AS563)))</f>
        <v>1.9202942000000001</v>
      </c>
      <c r="AU563" s="999">
        <f>IF($AK563="n/a",1.03*AT563,IF($AK563&lt;0,1.01*AT563,IF($AK563&gt;10,1.1*AT563,(1+$AK563/100)*AT563)))</f>
        <v>2.0873597953999998</v>
      </c>
      <c r="AV563" s="999">
        <f>IF($AK563="n/a",1.03*AU563,IF($AK563&lt;0,1.01*AU563,IF($AK563&gt;10,1.1*AU563,(1+$AK563/100)*AU563)))</f>
        <v>2.2689600975997997</v>
      </c>
      <c r="AW563" s="738">
        <f>SUM(AR563:AV563)</f>
        <v>9.6492140929998005</v>
      </c>
      <c r="AX563" s="846">
        <f>AW563/I563*100</f>
        <v>14.697965107387356</v>
      </c>
      <c r="AY563" s="1080">
        <v>0.67</v>
      </c>
      <c r="AZ563" s="985">
        <v>17.04</v>
      </c>
      <c r="BA563" s="985">
        <v>-25.97</v>
      </c>
      <c r="BB563" s="985">
        <v>4.2299999999999995</v>
      </c>
      <c r="BC563" s="985">
        <v>-10.8</v>
      </c>
      <c r="BE563" s="700">
        <v>2001</v>
      </c>
      <c r="BF563" s="1013">
        <f>IF(BE563&gt;2008,0,IF(BE563&gt;2001,1,IF(BE563&gt;1990,2,IF(BE563&gt;1980,3,IF(BE563&gt;1973,4,IF(BE563&gt;1970,5,IF(BE563&gt;1960,6,IF(BE563&gt;1958,7,IF(BE563&gt;1953,8,9)))))))))</f>
        <v>2</v>
      </c>
      <c r="BG563" s="995">
        <v>9.1999999999999993</v>
      </c>
    </row>
    <row r="564" spans="1:59" s="874" customFormat="1" ht="11.25" customHeight="1" x14ac:dyDescent="0.2">
      <c r="A564" s="853" t="s">
        <v>1520</v>
      </c>
      <c r="B564" s="882" t="s">
        <v>1521</v>
      </c>
      <c r="C564" s="1070" t="s">
        <v>4252</v>
      </c>
      <c r="D564" s="1070" t="s">
        <v>4388</v>
      </c>
      <c r="E564" s="854">
        <v>7</v>
      </c>
      <c r="F564" s="1148">
        <v>648</v>
      </c>
      <c r="G564" s="1272" t="s">
        <v>106</v>
      </c>
      <c r="H564" s="1272" t="s">
        <v>106</v>
      </c>
      <c r="I564" s="855">
        <v>143.75</v>
      </c>
      <c r="J564" s="856">
        <f>(M564/I564)*100</f>
        <v>0.4452173913043479</v>
      </c>
      <c r="K564" s="857">
        <v>0.16</v>
      </c>
      <c r="L564" s="858">
        <v>4</v>
      </c>
      <c r="M564" s="859">
        <f>K564*L564</f>
        <v>0.64</v>
      </c>
      <c r="N564" s="860" t="s">
        <v>149</v>
      </c>
      <c r="O564" s="861">
        <v>0.15</v>
      </c>
      <c r="P564" s="862">
        <v>43433</v>
      </c>
      <c r="Q564" s="862">
        <v>43455</v>
      </c>
      <c r="R564" s="859">
        <f>(K564-O564)/O564*100</f>
        <v>6.6666666666666732</v>
      </c>
      <c r="S564" s="795">
        <f>IF(INDEX(Historical!$D$7:$D$1442,MATCH(B564,Historical!$B$7:$B$1449,0))=0,"n/a",(INDEX(Historical!$C$7:$C$1442,MATCH(B564,Historical!$B$7:$B$1449,0))/INDEX(Historical!$D$7:$D$1442,MATCH(B564,Historical!$B$7:$B$1449,0))-1)*100)</f>
        <v>7.0175438596491002</v>
      </c>
      <c r="T564" s="795">
        <f>IF(INDEX(Historical!$F$7:$F$1442,MATCH(B564,Historical!$B$7:$B$1449,0))=0,"n/a",((INDEX(Historical!$C$7:$C$1442,MATCH(B564,Historical!$B$7:$B$1449,0))/INDEX(Historical!$F$7:$F$1442,MATCH(B564,Historical!$B$7:$B$1449,0)))^(1/3)-1)*100)</f>
        <v>17.606914407753237</v>
      </c>
      <c r="U564" s="795">
        <f>IF(INDEX(Historical!$H$7:$H$1442,MATCH(B564,Historical!$B$7:$B$1449,0))=0,"n/a",((INDEX(Historical!$C$7:$C$1442,MATCH(B564,Historical!$B$7:$B$1449,0))/INDEX(Historical!$H$7:$H$1442,MATCH(B564,Historical!$B$7:$B$1449,0)))^(1/5)-1)*100)</f>
        <v>14.496873612332051</v>
      </c>
      <c r="V564" s="795" t="str">
        <f>IF(INDEX(Historical!$O$7:$O$1442,MATCH(B564,Historical!$B$7:$B$1449,0))=0,"n/a",((INDEX(Historical!$C$7:$C$1442,MATCH(B564,Historical!$B$7:$B$1449,0))/INDEX(Historical!$O$7:$O$1442,MATCH(B564,Historical!$B$7:$B$1449,0)))^(1/10)-1)*100)</f>
        <v>n/a</v>
      </c>
      <c r="W564" s="863" t="str">
        <f>IF(OR(U564&lt;=0,U564="n/a",V564&lt;=0,V564="n/a"),"n/a",U564/V564)</f>
        <v>n/a</v>
      </c>
      <c r="X564" s="864">
        <f>IF(OR(AJ564&lt;=0,AJ564="n/a",U564&lt;=0,U564="n/a"),"n/a",U564/AJ564)</f>
        <v>0.37556667389461268</v>
      </c>
      <c r="Y564" s="1022"/>
      <c r="Z564" s="856">
        <f>IF(OR(AC564&lt;0.01,AC564="n/a"),"n/a",M564/AC564*100)</f>
        <v>8.7912087912087902</v>
      </c>
      <c r="AA564" s="866">
        <f>IF(OR(AC564&lt;0.01,AC564="n/a"),"n/a",I564/AC564)</f>
        <v>19.74587912087912</v>
      </c>
      <c r="AB564" s="858">
        <v>1</v>
      </c>
      <c r="AC564" s="867">
        <v>7.28</v>
      </c>
      <c r="AD564" s="867">
        <v>1.31</v>
      </c>
      <c r="AE564" s="867">
        <v>6.96</v>
      </c>
      <c r="AF564" s="867">
        <v>9.24</v>
      </c>
      <c r="AG564" s="867">
        <v>56.100000000000009</v>
      </c>
      <c r="AH564" s="867">
        <v>79.600000000000009</v>
      </c>
      <c r="AI564" s="867">
        <v>-1.29</v>
      </c>
      <c r="AJ564" s="867">
        <v>38.6</v>
      </c>
      <c r="AK564" s="867">
        <v>15.120000000000001</v>
      </c>
      <c r="AL564" s="868">
        <v>86420</v>
      </c>
      <c r="AM564" s="869">
        <v>0.4</v>
      </c>
      <c r="AN564" s="867">
        <v>0.21</v>
      </c>
      <c r="AO564" s="870">
        <f>IF(U564="n/a","n/a",IF(AA564&lt;0,"n/a",IF(AA564="n/a","n/a",J564+U564-AA564)))</f>
        <v>-4.8037881172427213</v>
      </c>
      <c r="AP564" s="871">
        <f>IF(U564="n/a","n/a",J564+U564)</f>
        <v>14.942091003636399</v>
      </c>
      <c r="AQ564" s="872">
        <f>IF(OR(AC564&lt;0.01,AF564="n/a"),"n/a",(I564/SQRT(22.5*AC564*(I564/AF564))-1)*100)</f>
        <v>184.76260918481481</v>
      </c>
      <c r="AR564" s="738">
        <f>INDEX(Historical!$C$7:$C$1442,MATCH(B564,Historical!$B$7:$B$1449,0))*IF(AH564="n/a",1.03,IF(AH564&lt;0,1.01,IF(AH564&gt;10,1.1,(1+AH564/100))))</f>
        <v>0.67100000000000004</v>
      </c>
      <c r="AS564" s="866">
        <f>IF($AI564="n/a",1.03*AR564,IF($AI564&lt;0,1.01*AR564,IF($AI564&gt;10,1.1*AR564,(1+$AI564/100)*AR564)))</f>
        <v>0.67771000000000003</v>
      </c>
      <c r="AT564" s="866">
        <f>IF($AK564="n/a",1.03*AS564,IF($AK564&lt;0,1.01*AS564,IF($AK564&gt;10,1.1*AS564,(1+$AK564/100)*AS564)))</f>
        <v>0.74548100000000006</v>
      </c>
      <c r="AU564" s="866">
        <f>IF($AK564="n/a",1.03*AT564,IF($AK564&lt;0,1.01*AT564,IF($AK564&gt;10,1.1*AT564,(1+$AK564/100)*AT564)))</f>
        <v>0.82002910000000018</v>
      </c>
      <c r="AV564" s="866">
        <f>IF($AK564="n/a",1.03*AU564,IF($AK564&lt;0,1.01*AU564,IF($AK564&gt;10,1.1*AU564,(1+$AK564/100)*AU564)))</f>
        <v>0.90203201000000022</v>
      </c>
      <c r="AW564" s="856">
        <f>SUM(AR564:AV564)</f>
        <v>3.8162521100000006</v>
      </c>
      <c r="AX564" s="873">
        <f>AW564/I564*100</f>
        <v>2.6547840765217394</v>
      </c>
      <c r="AY564" s="1081">
        <v>2.08</v>
      </c>
      <c r="AZ564" s="869">
        <v>15.5</v>
      </c>
      <c r="BA564" s="869">
        <v>-50.9</v>
      </c>
      <c r="BB564" s="869">
        <v>-2.46</v>
      </c>
      <c r="BC564" s="869">
        <v>-35.61</v>
      </c>
      <c r="BD564" s="1033"/>
      <c r="BE564" s="700">
        <v>2013</v>
      </c>
      <c r="BF564" s="1013">
        <f>IF(BE564&gt;2008,0,IF(BE564&gt;2001,1,IF(BE564&gt;1990,2,IF(BE564&gt;1980,3,IF(BE564&gt;1973,4,IF(BE564&gt;1970,5,IF(BE564&gt;1960,6,IF(BE564&gt;1958,7,IF(BE564&gt;1953,8,9)))))))))</f>
        <v>0</v>
      </c>
      <c r="BG564" s="931">
        <v>38.1</v>
      </c>
    </row>
    <row r="565" spans="1:59" ht="11.25" customHeight="1" x14ac:dyDescent="0.2">
      <c r="A565" s="976" t="s">
        <v>1518</v>
      </c>
      <c r="B565" s="988" t="s">
        <v>1519</v>
      </c>
      <c r="C565" s="1070" t="s">
        <v>108</v>
      </c>
      <c r="D565" s="1070" t="s">
        <v>4393</v>
      </c>
      <c r="E565" s="828">
        <v>10</v>
      </c>
      <c r="F565" s="1148">
        <v>335</v>
      </c>
      <c r="G565" s="1118" t="s">
        <v>37</v>
      </c>
      <c r="H565" s="1118" t="s">
        <v>37</v>
      </c>
      <c r="I565" s="987">
        <v>17.64</v>
      </c>
      <c r="J565" s="738">
        <f>(M565/I565)*100</f>
        <v>4.0816326530612246</v>
      </c>
      <c r="K565" s="990">
        <v>0.18</v>
      </c>
      <c r="L565" s="1000">
        <v>4</v>
      </c>
      <c r="M565" s="729">
        <f>K565*L565</f>
        <v>0.72</v>
      </c>
      <c r="N565" s="983" t="s">
        <v>107</v>
      </c>
      <c r="O565" s="831">
        <v>0.17</v>
      </c>
      <c r="P565" s="973">
        <v>43496</v>
      </c>
      <c r="Q565" s="973">
        <v>43510</v>
      </c>
      <c r="R565" s="729">
        <f>(K565-O565)/O565*100</f>
        <v>5.8823529411764595</v>
      </c>
      <c r="S565" s="795">
        <f>IF(INDEX(Historical!$D$7:$D$1442,MATCH(B565,Historical!$B$7:$B$1449,0))=0,"n/a",(INDEX(Historical!$C$7:$C$1442,MATCH(B565,Historical!$B$7:$B$1449,0))/INDEX(Historical!$D$7:$D$1442,MATCH(B565,Historical!$B$7:$B$1449,0))-1)*100)</f>
        <v>6.25</v>
      </c>
      <c r="T565" s="795">
        <f>IF(INDEX(Historical!$F$7:$F$1442,MATCH(B565,Historical!$B$7:$B$1449,0))=0,"n/a",((INDEX(Historical!$C$7:$C$1442,MATCH(B565,Historical!$B$7:$B$1449,0))/INDEX(Historical!$F$7:$F$1442,MATCH(B565,Historical!$B$7:$B$1449,0)))^(1/3)-1)*100)</f>
        <v>6.6858844342181811</v>
      </c>
      <c r="U565" s="795">
        <f>IF(INDEX(Historical!$H$7:$H$1442,MATCH(B565,Historical!$B$7:$B$1449,0))=0,"n/a",((INDEX(Historical!$C$7:$C$1442,MATCH(B565,Historical!$B$7:$B$1449,0))/INDEX(Historical!$H$7:$H$1442,MATCH(B565,Historical!$B$7:$B$1449,0)))^(1/5)-1)*100)</f>
        <v>6.342724238285391</v>
      </c>
      <c r="V565" s="795">
        <f>IF(INDEX(Historical!$O$7:$O$1442,MATCH(B565,Historical!$B$7:$B$1449,0))=0,"n/a",((INDEX(Historical!$C$7:$C$1442,MATCH(B565,Historical!$B$7:$B$1449,0))/INDEX(Historical!$O$7:$O$1442,MATCH(B565,Historical!$B$7:$B$1449,0)))^(1/10)-1)*100)</f>
        <v>5.6865908080909522</v>
      </c>
      <c r="W565" s="796">
        <f>IF(OR(U565&lt;=0,U565="n/a",V565&lt;=0,V565="n/a"),"n/a",U565/V565)</f>
        <v>1.1153825644111555</v>
      </c>
      <c r="X565" s="797">
        <f>IF(OR(AJ565&lt;=0,AJ565="n/a",U565&lt;=0,U565="n/a"),"n/a",U565/AJ565)</f>
        <v>1.0935731445319639</v>
      </c>
      <c r="Y565" s="749"/>
      <c r="Z565" s="738">
        <f>IF(OR(AC565&lt;0.01,AC565="n/a"),"n/a",M565/AC565*100)</f>
        <v>70.588235294117638</v>
      </c>
      <c r="AA565" s="999">
        <f>IF(OR(AC565&lt;0.01,AC565="n/a"),"n/a",I565/AC565)</f>
        <v>17.294117647058822</v>
      </c>
      <c r="AB565" s="1000">
        <v>12</v>
      </c>
      <c r="AC565" s="978">
        <v>1.02</v>
      </c>
      <c r="AD565" s="978">
        <v>2.4700000000000002</v>
      </c>
      <c r="AE565" s="978">
        <v>4.88</v>
      </c>
      <c r="AF565" s="978">
        <v>1.46</v>
      </c>
      <c r="AG565" s="978">
        <v>7.9</v>
      </c>
      <c r="AH565" s="978">
        <v>80.600000000000009</v>
      </c>
      <c r="AI565" s="978">
        <v>1.3</v>
      </c>
      <c r="AJ565" s="978">
        <v>5.8000000000000007</v>
      </c>
      <c r="AK565" s="978">
        <v>7.0000000000000009</v>
      </c>
      <c r="AL565" s="991">
        <v>1830</v>
      </c>
      <c r="AM565" s="985">
        <v>0.3</v>
      </c>
      <c r="AN565" s="978">
        <v>0.23</v>
      </c>
      <c r="AO565" s="838">
        <f>IF(U565="n/a","n/a",IF(AA565&lt;0,"n/a",IF(AA565="n/a","n/a",J565+U565-AA565)))</f>
        <v>-6.8697607557122069</v>
      </c>
      <c r="AP565" s="839">
        <f>IF(U565="n/a","n/a",J565+U565)</f>
        <v>10.424356891346616</v>
      </c>
      <c r="AQ565" s="1001">
        <f>IF(OR(AC565&lt;0.01,AF565="n/a"),"n/a",(I565/SQRT(22.5*AC565*(I565/AF565))-1)*100)</f>
        <v>5.9337565854894248</v>
      </c>
      <c r="AR565" s="738">
        <f>INDEX(Historical!$C$7:$C$1442,MATCH(B565,Historical!$B$7:$B$1449,0))*IF(AH565="n/a",1.03,IF(AH565&lt;0,1.01,IF(AH565&gt;10,1.1,(1+AH565/100))))</f>
        <v>0.74800000000000011</v>
      </c>
      <c r="AS565" s="999">
        <f>IF($AI565="n/a",1.03*AR565,IF($AI565&lt;0,1.01*AR565,IF($AI565&gt;10,1.1*AR565,(1+$AI565/100)*AR565)))</f>
        <v>0.75772400000000006</v>
      </c>
      <c r="AT565" s="999">
        <f>IF($AK565="n/a",1.03*AS565,IF($AK565&lt;0,1.01*AS565,IF($AK565&gt;10,1.1*AS565,(1+$AK565/100)*AS565)))</f>
        <v>0.81076468000000013</v>
      </c>
      <c r="AU565" s="999">
        <f>IF($AK565="n/a",1.03*AT565,IF($AK565&lt;0,1.01*AT565,IF($AK565&gt;10,1.1*AT565,(1+$AK565/100)*AT565)))</f>
        <v>0.8675182076000002</v>
      </c>
      <c r="AV565" s="999">
        <f>IF($AK565="n/a",1.03*AU565,IF($AK565&lt;0,1.01*AU565,IF($AK565&gt;10,1.1*AU565,(1+$AK565/100)*AU565)))</f>
        <v>0.92824448213200028</v>
      </c>
      <c r="AW565" s="738">
        <f>SUM(AR565:AV565)</f>
        <v>4.1122513697320011</v>
      </c>
      <c r="AX565" s="846">
        <f>AW565/I565*100</f>
        <v>23.312082594852612</v>
      </c>
      <c r="AY565" s="1080">
        <v>0.69</v>
      </c>
      <c r="AZ565" s="985">
        <v>13.81</v>
      </c>
      <c r="BA565" s="985">
        <v>-4.96</v>
      </c>
      <c r="BB565" s="985">
        <v>1.91</v>
      </c>
      <c r="BC565" s="985">
        <v>1.43</v>
      </c>
      <c r="BE565" s="700">
        <v>2010</v>
      </c>
      <c r="BF565" s="1013">
        <f>IF(BE565&gt;2008,0,IF(BE565&gt;2001,1,IF(BE565&gt;1990,2,IF(BE565&gt;1980,3,IF(BE565&gt;1973,4,IF(BE565&gt;1970,5,IF(BE565&gt;1960,6,IF(BE565&gt;1958,7,IF(BE565&gt;1953,8,9)))))))))</f>
        <v>0</v>
      </c>
      <c r="BG565" s="995">
        <v>1</v>
      </c>
    </row>
    <row r="566" spans="1:59" ht="11.25" customHeight="1" x14ac:dyDescent="0.2">
      <c r="A566" s="984" t="s">
        <v>715</v>
      </c>
      <c r="B566" s="988" t="s">
        <v>716</v>
      </c>
      <c r="C566" s="1070" t="s">
        <v>131</v>
      </c>
      <c r="D566" s="1070" t="s">
        <v>4390</v>
      </c>
      <c r="E566" s="828">
        <v>14</v>
      </c>
      <c r="F566" s="1148">
        <v>260</v>
      </c>
      <c r="G566" s="1136" t="s">
        <v>37</v>
      </c>
      <c r="H566" s="1136" t="s">
        <v>37</v>
      </c>
      <c r="I566" s="987">
        <v>63.91</v>
      </c>
      <c r="J566" s="738">
        <f>(M566/I566)*100</f>
        <v>3.4423407917383826</v>
      </c>
      <c r="K566" s="990">
        <v>0.55000000000000004</v>
      </c>
      <c r="L566" s="1000">
        <v>4</v>
      </c>
      <c r="M566" s="729">
        <f>K566*L566</f>
        <v>2.2000000000000002</v>
      </c>
      <c r="N566" s="983" t="s">
        <v>320</v>
      </c>
      <c r="O566" s="831">
        <v>0.52500000000000002</v>
      </c>
      <c r="P566" s="694">
        <v>43173</v>
      </c>
      <c r="Q566" s="694">
        <v>43189</v>
      </c>
      <c r="R566" s="729">
        <f>(K566-O566)/O566*100</f>
        <v>4.7619047619047654</v>
      </c>
      <c r="S566" s="795">
        <f>IF(INDEX(Historical!$D$7:$D$1442,MATCH(B566,Historical!$B$7:$B$1449,0))=0,"n/a",(INDEX(Historical!$C$7:$C$1442,MATCH(B566,Historical!$B$7:$B$1449,0))/INDEX(Historical!$D$7:$D$1442,MATCH(B566,Historical!$B$7:$B$1449,0))-1)*100)</f>
        <v>4.7619047619047672</v>
      </c>
      <c r="T566" s="795">
        <f>IF(INDEX(Historical!$F$7:$F$1442,MATCH(B566,Historical!$B$7:$B$1449,0))=0,"n/a",((INDEX(Historical!$C$7:$C$1442,MATCH(B566,Historical!$B$7:$B$1449,0))/INDEX(Historical!$F$7:$F$1442,MATCH(B566,Historical!$B$7:$B$1449,0)))^(1/3)-1)*100)</f>
        <v>4.6422696369909477</v>
      </c>
      <c r="U566" s="795">
        <f>IF(INDEX(Historical!$H$7:$H$1442,MATCH(B566,Historical!$B$7:$B$1449,0))=0,"n/a",((INDEX(Historical!$C$7:$C$1442,MATCH(B566,Historical!$B$7:$B$1449,0))/INDEX(Historical!$H$7:$H$1442,MATCH(B566,Historical!$B$7:$B$1449,0)))^(1/5)-1)*100)</f>
        <v>7.6752325943092448</v>
      </c>
      <c r="V566" s="795">
        <f>IF(INDEX(Historical!$O$7:$O$1442,MATCH(B566,Historical!$B$7:$B$1449,0))=0,"n/a",((INDEX(Historical!$C$7:$C$1442,MATCH(B566,Historical!$B$7:$B$1449,0))/INDEX(Historical!$O$7:$O$1442,MATCH(B566,Historical!$B$7:$B$1449,0)))^(1/10)-1)*100)</f>
        <v>5.2409779148925528</v>
      </c>
      <c r="W566" s="796">
        <f>IF(OR(U566&lt;=0,U566="n/a",V566&lt;=0,V566="n/a"),"n/a",U566/V566)</f>
        <v>1.4644657388270252</v>
      </c>
      <c r="X566" s="797">
        <f>IF(OR(AJ566&lt;=0,AJ566="n/a",U566&lt;=0,U566="n/a"),"n/a",U566/AJ566)</f>
        <v>1.6330282115551584</v>
      </c>
      <c r="Y566" s="752"/>
      <c r="Z566" s="738">
        <f>IF(OR(AC566&lt;0.01,AC566="n/a"),"n/a",M566/AC566*100)</f>
        <v>56.122448979591844</v>
      </c>
      <c r="AA566" s="999">
        <f>IF(OR(AC566&lt;0.01,AC566="n/a"),"n/a",I566/AC566)</f>
        <v>16.303571428571427</v>
      </c>
      <c r="AB566" s="1000">
        <v>12</v>
      </c>
      <c r="AC566" s="978">
        <v>3.92</v>
      </c>
      <c r="AD566" s="978">
        <v>6.3</v>
      </c>
      <c r="AE566" s="978">
        <v>2.65</v>
      </c>
      <c r="AF566" s="978">
        <v>1.69</v>
      </c>
      <c r="AG566" s="978">
        <v>9.6</v>
      </c>
      <c r="AH566" s="978">
        <v>-1.6</v>
      </c>
      <c r="AI566" s="978">
        <v>0.98</v>
      </c>
      <c r="AJ566" s="978">
        <v>4.7</v>
      </c>
      <c r="AK566" s="978">
        <v>2.59</v>
      </c>
      <c r="AL566" s="991">
        <v>3250</v>
      </c>
      <c r="AM566" s="985">
        <v>0.6</v>
      </c>
      <c r="AN566" s="978">
        <v>1.07</v>
      </c>
      <c r="AO566" s="838">
        <f>IF(U566="n/a","n/a",IF(AA566&lt;0,"n/a",IF(AA566="n/a","n/a",J566+U566-AA566)))</f>
        <v>-5.1859980425237993</v>
      </c>
      <c r="AP566" s="839">
        <f>IF(U566="n/a","n/a",J566+U566)</f>
        <v>11.117573386047628</v>
      </c>
      <c r="AQ566" s="1001">
        <f>IF(OR(AC566&lt;0.01,AF566="n/a"),"n/a",(I566/SQRT(22.5*AC566*(I566/AF566))-1)*100)</f>
        <v>10.660714125626569</v>
      </c>
      <c r="AR566" s="738">
        <f>INDEX(Historical!$C$7:$C$1442,MATCH(B566,Historical!$B$7:$B$1449,0))*IF(AH566="n/a",1.03,IF(AH566&lt;0,1.01,IF(AH566&gt;10,1.1,(1+AH566/100))))</f>
        <v>2.2220000000000004</v>
      </c>
      <c r="AS566" s="999">
        <f>IF($AI566="n/a",1.03*AR566,IF($AI566&lt;0,1.01*AR566,IF($AI566&gt;10,1.1*AR566,(1+$AI566/100)*AR566)))</f>
        <v>2.2437756000000006</v>
      </c>
      <c r="AT566" s="999">
        <f>IF($AK566="n/a",1.03*AS566,IF($AK566&lt;0,1.01*AS566,IF($AK566&gt;10,1.1*AS566,(1+$AK566/100)*AS566)))</f>
        <v>2.3018893880400007</v>
      </c>
      <c r="AU566" s="999">
        <f>IF($AK566="n/a",1.03*AT566,IF($AK566&lt;0,1.01*AT566,IF($AK566&gt;10,1.1*AT566,(1+$AK566/100)*AT566)))</f>
        <v>2.361508323190237</v>
      </c>
      <c r="AV566" s="999">
        <f>IF($AK566="n/a",1.03*AU566,IF($AK566&lt;0,1.01*AU566,IF($AK566&gt;10,1.1*AU566,(1+$AK566/100)*AU566)))</f>
        <v>2.4226713887608642</v>
      </c>
      <c r="AW566" s="738">
        <f>SUM(AR566:AV566)</f>
        <v>11.551844699991104</v>
      </c>
      <c r="AX566" s="846">
        <f>AW566/I566*100</f>
        <v>18.07517555936646</v>
      </c>
      <c r="AY566" s="1080">
        <v>0.32</v>
      </c>
      <c r="AZ566" s="985">
        <v>27.79</v>
      </c>
      <c r="BA566" s="985">
        <v>-2.78</v>
      </c>
      <c r="BB566" s="985">
        <v>3.0700000000000003</v>
      </c>
      <c r="BC566" s="985">
        <v>8.7200000000000006</v>
      </c>
      <c r="BE566" s="700">
        <v>2005</v>
      </c>
      <c r="BF566" s="1013">
        <f>IF(BE566&gt;2008,0,IF(BE566&gt;2001,1,IF(BE566&gt;1990,2,IF(BE566&gt;1980,3,IF(BE566&gt;1973,4,IF(BE566&gt;1970,5,IF(BE566&gt;1960,6,IF(BE566&gt;1958,7,IF(BE566&gt;1953,8,9)))))))))</f>
        <v>1</v>
      </c>
      <c r="BG566" s="995">
        <v>3.3000000000000003</v>
      </c>
    </row>
    <row r="567" spans="1:59" ht="11.25" customHeight="1" x14ac:dyDescent="0.2">
      <c r="A567" s="976" t="s">
        <v>717</v>
      </c>
      <c r="B567" s="988" t="s">
        <v>718</v>
      </c>
      <c r="C567" s="1070" t="s">
        <v>108</v>
      </c>
      <c r="D567" s="1070" t="s">
        <v>4401</v>
      </c>
      <c r="E567" s="828">
        <v>21</v>
      </c>
      <c r="F567" s="1148">
        <v>160</v>
      </c>
      <c r="G567" s="1085" t="s">
        <v>37</v>
      </c>
      <c r="H567" s="1085" t="s">
        <v>37</v>
      </c>
      <c r="I567" s="987">
        <v>29.32</v>
      </c>
      <c r="J567" s="738">
        <f>(M567/I567)*100</f>
        <v>3.2742155525238745</v>
      </c>
      <c r="K567" s="997">
        <v>0.24</v>
      </c>
      <c r="L567" s="1000">
        <v>4</v>
      </c>
      <c r="M567" s="729">
        <f>K567*L567</f>
        <v>0.96</v>
      </c>
      <c r="N567" s="983" t="s">
        <v>140</v>
      </c>
      <c r="O567" s="832">
        <v>0.22</v>
      </c>
      <c r="P567" s="973">
        <v>43479</v>
      </c>
      <c r="Q567" s="973">
        <v>43497</v>
      </c>
      <c r="R567" s="729">
        <f>(K567-O567)/O567*100</f>
        <v>9.0909090909090864</v>
      </c>
      <c r="S567" s="795">
        <f>IF(INDEX(Historical!$D$7:$D$1442,MATCH(B567,Historical!$B$7:$B$1449,0))=0,"n/a",(INDEX(Historical!$C$7:$C$1442,MATCH(B567,Historical!$B$7:$B$1449,0))/INDEX(Historical!$D$7:$D$1442,MATCH(B567,Historical!$B$7:$B$1449,0))-1)*100)</f>
        <v>1.5385396450305011</v>
      </c>
      <c r="T567" s="795">
        <f>IF(INDEX(Historical!$F$7:$F$1442,MATCH(B567,Historical!$B$7:$B$1449,0))=0,"n/a",((INDEX(Historical!$C$7:$C$1442,MATCH(B567,Historical!$B$7:$B$1449,0))/INDEX(Historical!$F$7:$F$1442,MATCH(B567,Historical!$B$7:$B$1449,0)))^(1/3)-1)*100)</f>
        <v>2.3818422453631971</v>
      </c>
      <c r="U567" s="795">
        <f>IF(INDEX(Historical!$H$7:$H$1442,MATCH(B567,Historical!$B$7:$B$1449,0))=0,"n/a",((INDEX(Historical!$C$7:$C$1442,MATCH(B567,Historical!$B$7:$B$1449,0))/INDEX(Historical!$H$7:$H$1442,MATCH(B567,Historical!$B$7:$B$1449,0)))^(1/5)-1)*100)</f>
        <v>2.9098437658536813</v>
      </c>
      <c r="V567" s="795">
        <f>IF(INDEX(Historical!$O$7:$O$1442,MATCH(B567,Historical!$B$7:$B$1449,0))=0,"n/a",((INDEX(Historical!$C$7:$C$1442,MATCH(B567,Historical!$B$7:$B$1449,0))/INDEX(Historical!$O$7:$O$1442,MATCH(B567,Historical!$B$7:$B$1449,0)))^(1/10)-1)*100)</f>
        <v>3.7998346359950252</v>
      </c>
      <c r="W567" s="796">
        <f>IF(OR(U567&lt;=0,U567="n/a",V567&lt;=0,V567="n/a"),"n/a",U567/V567)</f>
        <v>0.76578168383680445</v>
      </c>
      <c r="X567" s="797">
        <f>IF(OR(AJ567&lt;=0,AJ567="n/a",U567&lt;=0,U567="n/a"),"n/a",U567/AJ567)</f>
        <v>0.96994792195122714</v>
      </c>
      <c r="Y567" s="747"/>
      <c r="Z567" s="738">
        <f>IF(OR(AC567&lt;0.01,AC567="n/a"),"n/a",M567/AC567*100)</f>
        <v>44.036697247706421</v>
      </c>
      <c r="AA567" s="999">
        <f>IF(OR(AC567&lt;0.01,AC567="n/a"),"n/a",I567/AC567)</f>
        <v>13.449541284403669</v>
      </c>
      <c r="AB567" s="1000">
        <v>12</v>
      </c>
      <c r="AC567" s="978">
        <v>2.1800000000000002</v>
      </c>
      <c r="AD567" s="978" t="s">
        <v>137</v>
      </c>
      <c r="AE567" s="978">
        <v>4.29</v>
      </c>
      <c r="AF567" s="978">
        <v>1.57</v>
      </c>
      <c r="AG567" s="978">
        <v>8.4</v>
      </c>
      <c r="AH567" s="978">
        <v>55.900000000000006</v>
      </c>
      <c r="AI567" s="978" t="s">
        <v>137</v>
      </c>
      <c r="AJ567" s="978">
        <v>3</v>
      </c>
      <c r="AK567" s="978" t="s">
        <v>137</v>
      </c>
      <c r="AL567" s="991">
        <v>182.37</v>
      </c>
      <c r="AM567" s="985">
        <v>4.3999999999999995</v>
      </c>
      <c r="AN567" s="978">
        <v>0</v>
      </c>
      <c r="AO567" s="838">
        <f>IF(U567="n/a","n/a",IF(AA567&lt;0,"n/a",IF(AA567="n/a","n/a",J567+U567-AA567)))</f>
        <v>-7.2654819660261127</v>
      </c>
      <c r="AP567" s="839">
        <f>IF(U567="n/a","n/a",J567+U567)</f>
        <v>6.1840593183775558</v>
      </c>
      <c r="AQ567" s="1001">
        <f>IF(OR(AC567&lt;0.01,AF567="n/a"),"n/a",(I567/SQRT(22.5*AC567*(I567/AF567))-1)*100)</f>
        <v>-3.124868879770426</v>
      </c>
      <c r="AR567" s="738">
        <f>INDEX(Historical!$C$7:$C$1442,MATCH(B567,Historical!$B$7:$B$1449,0))*IF(AH567="n/a",1.03,IF(AH567&lt;0,1.01,IF(AH567&gt;10,1.1,(1+AH567/100))))</f>
        <v>0.96800000000000008</v>
      </c>
      <c r="AS567" s="999">
        <f>IF($AI567="n/a",1.03*AR567,IF($AI567&lt;0,1.01*AR567,IF($AI567&gt;10,1.1*AR567,(1+$AI567/100)*AR567)))</f>
        <v>0.99704000000000015</v>
      </c>
      <c r="AT567" s="999">
        <f>IF($AK567="n/a",1.03*AS567,IF($AK567&lt;0,1.01*AS567,IF($AK567&gt;10,1.1*AS567,(1+$AK567/100)*AS567)))</f>
        <v>1.0269512000000003</v>
      </c>
      <c r="AU567" s="999">
        <f>IF($AK567="n/a",1.03*AT567,IF($AK567&lt;0,1.01*AT567,IF($AK567&gt;10,1.1*AT567,(1+$AK567/100)*AT567)))</f>
        <v>1.0577597360000004</v>
      </c>
      <c r="AV567" s="999">
        <f>IF($AK567="n/a",1.03*AU567,IF($AK567&lt;0,1.01*AU567,IF($AK567&gt;10,1.1*AU567,(1+$AK567/100)*AU567)))</f>
        <v>1.0894925280800005</v>
      </c>
      <c r="AW567" s="738">
        <f>SUM(AR567:AV567)</f>
        <v>5.1392434640800015</v>
      </c>
      <c r="AX567" s="846">
        <f>AW567/I567*100</f>
        <v>17.52811549822647</v>
      </c>
      <c r="AY567" s="1080">
        <v>0.26</v>
      </c>
      <c r="AZ567" s="985">
        <v>4.42</v>
      </c>
      <c r="BA567" s="985">
        <v>-27.750000000000004</v>
      </c>
      <c r="BB567" s="985">
        <v>-10.029999999999999</v>
      </c>
      <c r="BC567" s="985">
        <v>-15.509999999999998</v>
      </c>
      <c r="BE567" s="700">
        <v>2000</v>
      </c>
      <c r="BF567" s="1013">
        <f>IF(BE567&gt;2008,0,IF(BE567&gt;2001,1,IF(BE567&gt;1990,2,IF(BE567&gt;1980,3,IF(BE567&gt;1973,4,IF(BE567&gt;1970,5,IF(BE567&gt;1960,6,IF(BE567&gt;1958,7,IF(BE567&gt;1953,8,9)))))))))</f>
        <v>2</v>
      </c>
      <c r="BG567" s="995">
        <v>0.89999999999999991</v>
      </c>
    </row>
    <row r="568" spans="1:59" ht="11.25" customHeight="1" x14ac:dyDescent="0.2">
      <c r="A568" s="976" t="s">
        <v>306</v>
      </c>
      <c r="B568" s="988" t="s">
        <v>307</v>
      </c>
      <c r="C568" s="1070" t="s">
        <v>131</v>
      </c>
      <c r="D568" s="1070" t="s">
        <v>4402</v>
      </c>
      <c r="E568" s="828">
        <v>63</v>
      </c>
      <c r="F568" s="1148">
        <v>3</v>
      </c>
      <c r="G568" s="1273" t="s">
        <v>37</v>
      </c>
      <c r="H568" s="1273" t="s">
        <v>37</v>
      </c>
      <c r="I568" s="978">
        <v>62.6</v>
      </c>
      <c r="J568" s="738">
        <f>(M568/I568)*100</f>
        <v>3.0351437699680508</v>
      </c>
      <c r="K568" s="990">
        <v>0.47499999999999998</v>
      </c>
      <c r="L568" s="1000">
        <v>4</v>
      </c>
      <c r="M568" s="729">
        <f>K568*L568</f>
        <v>1.9</v>
      </c>
      <c r="N568" s="983" t="s">
        <v>107</v>
      </c>
      <c r="O568" s="831">
        <v>0.47249999999999998</v>
      </c>
      <c r="P568" s="973">
        <v>43403</v>
      </c>
      <c r="Q568" s="973">
        <v>43419</v>
      </c>
      <c r="R568" s="729">
        <f>(K568-O568)/O568*100</f>
        <v>0.52910052910052963</v>
      </c>
      <c r="S568" s="795">
        <f>IF(INDEX(Historical!$D$7:$D$1442,MATCH(B568,Historical!$B$7:$B$1449,0))=0,"n/a",(INDEX(Historical!$C$7:$C$1442,MATCH(B568,Historical!$B$7:$B$1449,0))/INDEX(Historical!$D$7:$D$1442,MATCH(B568,Historical!$B$7:$B$1449,0))-1)*100)</f>
        <v>0.53120849933601111</v>
      </c>
      <c r="T568" s="795">
        <f>IF(INDEX(Historical!$F$7:$F$1442,MATCH(B568,Historical!$B$7:$B$1449,0))=0,"n/a",((INDEX(Historical!$C$7:$C$1442,MATCH(B568,Historical!$B$7:$B$1449,0))/INDEX(Historical!$F$7:$F$1442,MATCH(B568,Historical!$B$7:$B$1449,0)))^(1/3)-1)*100)</f>
        <v>0.6693639692964215</v>
      </c>
      <c r="U568" s="795">
        <f>IF(INDEX(Historical!$H$7:$H$1442,MATCH(B568,Historical!$B$7:$B$1449,0))=0,"n/a",((INDEX(Historical!$C$7:$C$1442,MATCH(B568,Historical!$B$7:$B$1449,0))/INDEX(Historical!$H$7:$H$1442,MATCH(B568,Historical!$B$7:$B$1449,0)))^(1/5)-1)*100)</f>
        <v>0.72901888375003221</v>
      </c>
      <c r="V568" s="795">
        <f>IF(INDEX(Historical!$O$7:$O$1442,MATCH(B568,Historical!$B$7:$B$1449,0))=0,"n/a",((INDEX(Historical!$C$7:$C$1442,MATCH(B568,Historical!$B$7:$B$1449,0))/INDEX(Historical!$O$7:$O$1442,MATCH(B568,Historical!$B$7:$B$1449,0)))^(1/10)-1)*100)</f>
        <v>2.2160819615437921</v>
      </c>
      <c r="W568" s="796">
        <f>IF(OR(U568&lt;=0,U568="n/a",V568&lt;=0,V568="n/a"),"n/a",U568/V568)</f>
        <v>0.32896747340616178</v>
      </c>
      <c r="X568" s="797" t="str">
        <f>IF(OR(AJ568&lt;=0,AJ568="n/a",U568&lt;=0,U568="n/a"),"n/a",U568/AJ568)</f>
        <v>n/a</v>
      </c>
      <c r="Y568" s="988"/>
      <c r="Z568" s="738" t="str">
        <f>IF(OR(AC568&lt;0.01,AC568="n/a"),"n/a",M568/AC568*100)</f>
        <v>n/a</v>
      </c>
      <c r="AA568" s="999" t="str">
        <f>IF(OR(AC568&lt;0.01,AC568="n/a"),"n/a",I568/AC568)</f>
        <v>n/a</v>
      </c>
      <c r="AB568" s="1000">
        <v>12</v>
      </c>
      <c r="AC568" s="978">
        <v>-1.33</v>
      </c>
      <c r="AD568" s="978" t="s">
        <v>137</v>
      </c>
      <c r="AE568" s="978">
        <v>2.5099999999999998</v>
      </c>
      <c r="AF568" s="978">
        <v>2.4500000000000002</v>
      </c>
      <c r="AG568" s="978">
        <v>-8.2000000000000011</v>
      </c>
      <c r="AH568" s="980">
        <v>-156.29999999999998</v>
      </c>
      <c r="AI568" s="980">
        <v>11.06</v>
      </c>
      <c r="AJ568" s="978">
        <v>-20.599999999999998</v>
      </c>
      <c r="AK568" s="978">
        <v>4</v>
      </c>
      <c r="AL568" s="991">
        <v>1800</v>
      </c>
      <c r="AM568" s="985">
        <v>0.3</v>
      </c>
      <c r="AN568" s="978">
        <v>1.23</v>
      </c>
      <c r="AO568" s="838" t="str">
        <f>IF(U568="n/a","n/a",IF(AA568&lt;0,"n/a",IF(AA568="n/a","n/a",J568+U568-AA568)))</f>
        <v>n/a</v>
      </c>
      <c r="AP568" s="839">
        <f>IF(U568="n/a","n/a",J568+U568)</f>
        <v>3.764162653718083</v>
      </c>
      <c r="AQ568" s="1001" t="str">
        <f>IF(OR(AC568&lt;0.01,AF568="n/a"),"n/a",(I568/SQRT(22.5*AC568*(I568/AF568))-1)*100)</f>
        <v>n/a</v>
      </c>
      <c r="AR568" s="738">
        <f>INDEX(Historical!$C$7:$C$1442,MATCH(B568,Historical!$B$7:$B$1449,0))*IF(AH568="n/a",1.03,IF(AH568&lt;0,1.01,IF(AH568&gt;10,1.1,(1+AH568/100))))</f>
        <v>1.9114250000000002</v>
      </c>
      <c r="AS568" s="999">
        <f>IF($AI568="n/a",1.03*AR568,IF($AI568&lt;0,1.01*AR568,IF($AI568&gt;10,1.1*AR568,(1+$AI568/100)*AR568)))</f>
        <v>2.1025675000000001</v>
      </c>
      <c r="AT568" s="999">
        <f>IF($AK568="n/a",1.03*AS568,IF($AK568&lt;0,1.01*AS568,IF($AK568&gt;10,1.1*AS568,(1+$AK568/100)*AS568)))</f>
        <v>2.1866702</v>
      </c>
      <c r="AU568" s="999">
        <f>IF($AK568="n/a",1.03*AT568,IF($AK568&lt;0,1.01*AT568,IF($AK568&gt;10,1.1*AT568,(1+$AK568/100)*AT568)))</f>
        <v>2.2741370080000003</v>
      </c>
      <c r="AV568" s="999">
        <f>IF($AK568="n/a",1.03*AU568,IF($AK568&lt;0,1.01*AU568,IF($AK568&gt;10,1.1*AU568,(1+$AK568/100)*AU568)))</f>
        <v>2.3651024883200003</v>
      </c>
      <c r="AW568" s="738">
        <f>SUM(AR568:AV568)</f>
        <v>10.839902196320001</v>
      </c>
      <c r="AX568" s="846">
        <f>AW568/I568*100</f>
        <v>17.316137693801917</v>
      </c>
      <c r="AY568" s="1080">
        <v>0.4</v>
      </c>
      <c r="AZ568" s="985">
        <v>21.55</v>
      </c>
      <c r="BA568" s="985">
        <v>-12.83</v>
      </c>
      <c r="BB568" s="985">
        <v>-1.0900000000000001</v>
      </c>
      <c r="BC568" s="985">
        <v>-2.09</v>
      </c>
      <c r="BE568" s="700">
        <v>1957</v>
      </c>
      <c r="BF568" s="1013">
        <f>IF(BE568&gt;2008,0,IF(BE568&gt;2001,1,IF(BE568&gt;1990,2,IF(BE568&gt;1980,3,IF(BE568&gt;1973,4,IF(BE568&gt;1970,5,IF(BE568&gt;1960,6,IF(BE568&gt;1958,7,IF(BE568&gt;1953,8,9)))))))))</f>
        <v>8</v>
      </c>
      <c r="BG568" s="995">
        <v>-2</v>
      </c>
    </row>
    <row r="569" spans="1:59" ht="11.25" customHeight="1" x14ac:dyDescent="0.2">
      <c r="A569" s="984" t="s">
        <v>1506</v>
      </c>
      <c r="B569" s="988" t="s">
        <v>1507</v>
      </c>
      <c r="C569" s="1070" t="s">
        <v>4405</v>
      </c>
      <c r="D569" s="1070" t="s">
        <v>523</v>
      </c>
      <c r="E569" s="828">
        <v>7</v>
      </c>
      <c r="F569" s="1148">
        <v>666</v>
      </c>
      <c r="G569" s="1148" t="s">
        <v>106</v>
      </c>
      <c r="H569" s="1148" t="s">
        <v>106</v>
      </c>
      <c r="I569" s="987">
        <v>83.47</v>
      </c>
      <c r="J569" s="738">
        <f>(M569/I569)*100</f>
        <v>2.1564634000239606</v>
      </c>
      <c r="K569" s="990">
        <v>0.45</v>
      </c>
      <c r="L569" s="1000">
        <v>4</v>
      </c>
      <c r="M569" s="729">
        <f>K569*L569</f>
        <v>1.8</v>
      </c>
      <c r="N569" s="983" t="s">
        <v>1004</v>
      </c>
      <c r="O569" s="831">
        <v>0.375</v>
      </c>
      <c r="P569" s="973">
        <v>43503</v>
      </c>
      <c r="Q569" s="973">
        <v>43518</v>
      </c>
      <c r="R569" s="729">
        <f>(K569-O569)/O569*100</f>
        <v>20.000000000000004</v>
      </c>
      <c r="S569" s="795">
        <f>IF(INDEX(Historical!$D$7:$D$1442,MATCH(B569,Historical!$B$7:$B$1449,0))=0,"n/a",(INDEX(Historical!$C$7:$C$1442,MATCH(B569,Historical!$B$7:$B$1449,0))/INDEX(Historical!$D$7:$D$1442,MATCH(B569,Historical!$B$7:$B$1449,0))-1)*100)</f>
        <v>25</v>
      </c>
      <c r="T569" s="795">
        <f>IF(INDEX(Historical!$F$7:$F$1442,MATCH(B569,Historical!$B$7:$B$1449,0))=0,"n/a",((INDEX(Historical!$C$7:$C$1442,MATCH(B569,Historical!$B$7:$B$1449,0))/INDEX(Historical!$F$7:$F$1442,MATCH(B569,Historical!$B$7:$B$1449,0)))^(1/3)-1)*100)</f>
        <v>25.437066493119676</v>
      </c>
      <c r="U569" s="795">
        <f>IF(INDEX(Historical!$H$7:$H$1442,MATCH(B569,Historical!$B$7:$B$1449,0))=0,"n/a",((INDEX(Historical!$C$7:$C$1442,MATCH(B569,Historical!$B$7:$B$1449,0))/INDEX(Historical!$H$7:$H$1442,MATCH(B569,Historical!$B$7:$B$1449,0)))^(1/5)-1)*100)</f>
        <v>25.594321575479007</v>
      </c>
      <c r="V569" s="795" t="str">
        <f>IF(INDEX(Historical!$O$7:$O$1442,MATCH(B569,Historical!$B$7:$B$1449,0))=0,"n/a",((INDEX(Historical!$C$7:$C$1442,MATCH(B569,Historical!$B$7:$B$1449,0))/INDEX(Historical!$O$7:$O$1442,MATCH(B569,Historical!$B$7:$B$1449,0)))^(1/10)-1)*100)</f>
        <v>n/a</v>
      </c>
      <c r="W569" s="796" t="str">
        <f>IF(OR(U569&lt;=0,U569="n/a",V569&lt;=0,V569="n/a"),"n/a",U569/V569)</f>
        <v>n/a</v>
      </c>
      <c r="X569" s="797" t="str">
        <f>IF(OR(AJ569&lt;=0,AJ569="n/a",U569&lt;=0,U569="n/a"),"n/a",U569/AJ569)</f>
        <v>n/a</v>
      </c>
      <c r="Y569" s="752"/>
      <c r="Z569" s="738">
        <f>IF(OR(AC569&lt;0.01,AC569="n/a"),"n/a",M569/AC569*100)</f>
        <v>29.363784665579118</v>
      </c>
      <c r="AA569" s="999">
        <f>IF(OR(AC569&lt;0.01,AC569="n/a"),"n/a",I569/AC569)</f>
        <v>13.616639477977161</v>
      </c>
      <c r="AB569" s="1000">
        <v>12</v>
      </c>
      <c r="AC569" s="978">
        <v>6.13</v>
      </c>
      <c r="AD569" s="978">
        <v>0.97</v>
      </c>
      <c r="AE569" s="978">
        <v>1.44</v>
      </c>
      <c r="AF569" s="978">
        <v>2.2000000000000002</v>
      </c>
      <c r="AG569" s="978">
        <v>37.799999999999997</v>
      </c>
      <c r="AH569" s="978">
        <v>12.1</v>
      </c>
      <c r="AI569" s="978">
        <v>-21.19</v>
      </c>
      <c r="AJ569" s="978">
        <v>-10.9</v>
      </c>
      <c r="AK569" s="978">
        <v>14.000000000000002</v>
      </c>
      <c r="AL569" s="991">
        <v>3780</v>
      </c>
      <c r="AM569" s="985">
        <v>0.6</v>
      </c>
      <c r="AN569" s="980">
        <v>2.4</v>
      </c>
      <c r="AO569" s="838">
        <f>IF(U569="n/a","n/a",IF(AA569&lt;0,"n/a",IF(AA569="n/a","n/a",J569+U569-AA569)))</f>
        <v>14.134145497525806</v>
      </c>
      <c r="AP569" s="839">
        <f>IF(U569="n/a","n/a",J569+U569)</f>
        <v>27.750784975502967</v>
      </c>
      <c r="AQ569" s="1001">
        <f>IF(OR(AC569&lt;0.01,AF569="n/a"),"n/a",(I569/SQRT(22.5*AC569*(I569/AF569))-1)*100)</f>
        <v>15.386513464865859</v>
      </c>
      <c r="AR569" s="738">
        <f>INDEX(Historical!$C$7:$C$1442,MATCH(B569,Historical!$B$7:$B$1449,0))*IF(AH569="n/a",1.03,IF(AH569&lt;0,1.01,IF(AH569&gt;10,1.1,(1+AH569/100))))</f>
        <v>1.6500000000000001</v>
      </c>
      <c r="AS569" s="999">
        <f>IF($AI569="n/a",1.03*AR569,IF($AI569&lt;0,1.01*AR569,IF($AI569&gt;10,1.1*AR569,(1+$AI569/100)*AR569)))</f>
        <v>1.6665000000000001</v>
      </c>
      <c r="AT569" s="999">
        <f>IF($AK569="n/a",1.03*AS569,IF($AK569&lt;0,1.01*AS569,IF($AK569&gt;10,1.1*AS569,(1+$AK569/100)*AS569)))</f>
        <v>1.8331500000000003</v>
      </c>
      <c r="AU569" s="999">
        <f>IF($AK569="n/a",1.03*AT569,IF($AK569&lt;0,1.01*AT569,IF($AK569&gt;10,1.1*AT569,(1+$AK569/100)*AT569)))</f>
        <v>2.0164650000000006</v>
      </c>
      <c r="AV569" s="999">
        <f>IF($AK569="n/a",1.03*AU569,IF($AK569&lt;0,1.01*AU569,IF($AK569&gt;10,1.1*AU569,(1+$AK569/100)*AU569)))</f>
        <v>2.2181115000000009</v>
      </c>
      <c r="AW569" s="738">
        <f>SUM(AR569:AV569)</f>
        <v>9.3842265000000022</v>
      </c>
      <c r="AX569" s="846">
        <f>AW569/I569*100</f>
        <v>11.242633880436086</v>
      </c>
      <c r="AY569" s="1080">
        <v>1.45</v>
      </c>
      <c r="AZ569" s="985">
        <v>38.42</v>
      </c>
      <c r="BA569" s="985">
        <v>-7.0000000000000009</v>
      </c>
      <c r="BB569" s="985">
        <v>2.8000000000000003</v>
      </c>
      <c r="BC569" s="985">
        <v>9.31</v>
      </c>
      <c r="BE569" s="700">
        <v>2013</v>
      </c>
      <c r="BF569" s="1013">
        <f>IF(BE569&gt;2008,0,IF(BE569&gt;2001,1,IF(BE569&gt;1990,2,IF(BE569&gt;1980,3,IF(BE569&gt;1973,4,IF(BE569&gt;1970,5,IF(BE569&gt;1960,6,IF(BE569&gt;1958,7,IF(BE569&gt;1953,8,9)))))))))</f>
        <v>0</v>
      </c>
      <c r="BG569" s="995">
        <v>8.4</v>
      </c>
    </row>
    <row r="570" spans="1:59" ht="11.25" customHeight="1" x14ac:dyDescent="0.2">
      <c r="A570" s="976" t="s">
        <v>757</v>
      </c>
      <c r="B570" s="988" t="s">
        <v>758</v>
      </c>
      <c r="C570" s="1070" t="s">
        <v>4381</v>
      </c>
      <c r="D570" s="1070" t="s">
        <v>4382</v>
      </c>
      <c r="E570" s="828">
        <v>27</v>
      </c>
      <c r="F570" s="1148">
        <v>105</v>
      </c>
      <c r="G570" s="1148" t="s">
        <v>115</v>
      </c>
      <c r="H570" s="1148" t="s">
        <v>115</v>
      </c>
      <c r="I570" s="978">
        <v>68.69</v>
      </c>
      <c r="J570" s="738">
        <f>(M570/I570)*100</f>
        <v>3.9394380550298447</v>
      </c>
      <c r="K570" s="997">
        <v>0.22550000000000001</v>
      </c>
      <c r="L570" s="1000">
        <v>12</v>
      </c>
      <c r="M570" s="729">
        <f>K570*L570</f>
        <v>2.706</v>
      </c>
      <c r="N570" s="983" t="s">
        <v>759</v>
      </c>
      <c r="O570" s="832">
        <v>0.221</v>
      </c>
      <c r="P570" s="973">
        <v>43496</v>
      </c>
      <c r="Q570" s="973">
        <v>43511</v>
      </c>
      <c r="R570" s="729">
        <f>(K570-O570)/O570*100</f>
        <v>2.0361990950226261</v>
      </c>
      <c r="S570" s="795">
        <f>IF(INDEX(Historical!$D$7:$D$1442,MATCH(B570,Historical!$B$7:$B$1449,0))=0,"n/a",(INDEX(Historical!$C$7:$C$1442,MATCH(B570,Historical!$B$7:$B$1449,0))/INDEX(Historical!$D$7:$D$1442,MATCH(B570,Historical!$B$7:$B$1449,0))-1)*100)</f>
        <v>3.7672583826430017</v>
      </c>
      <c r="T570" s="795">
        <f>IF(INDEX(Historical!$F$7:$F$1442,MATCH(B570,Historical!$B$7:$B$1449,0))=0,"n/a",((INDEX(Historical!$C$7:$C$1442,MATCH(B570,Historical!$B$7:$B$1449,0))/INDEX(Historical!$F$7:$F$1442,MATCH(B570,Historical!$B$7:$B$1449,0)))^(1/3)-1)*100)</f>
        <v>5.0139909898903712</v>
      </c>
      <c r="U570" s="795">
        <f>IF(INDEX(Historical!$H$7:$H$1442,MATCH(B570,Historical!$B$7:$B$1449,0))=0,"n/a",((INDEX(Historical!$C$7:$C$1442,MATCH(B570,Historical!$B$7:$B$1449,0))/INDEX(Historical!$H$7:$H$1442,MATCH(B570,Historical!$B$7:$B$1449,0)))^(1/5)-1)*100)</f>
        <v>4.1412286598989656</v>
      </c>
      <c r="V570" s="795">
        <f>IF(INDEX(Historical!$O$7:$O$1442,MATCH(B570,Historical!$B$7:$B$1449,0))=0,"n/a",((INDEX(Historical!$C$7:$C$1442,MATCH(B570,Historical!$B$7:$B$1449,0))/INDEX(Historical!$O$7:$O$1442,MATCH(B570,Historical!$B$7:$B$1449,0)))^(1/10)-1)*100)</f>
        <v>4.4560019595793143</v>
      </c>
      <c r="W570" s="796">
        <f>IF(OR(U570&lt;=0,U570="n/a",V570&lt;=0,V570="n/a"),"n/a",U570/V570)</f>
        <v>0.92935970348853569</v>
      </c>
      <c r="X570" s="797">
        <f>IF(OR(AJ570&lt;=0,AJ570="n/a",U570&lt;=0,U570="n/a"),"n/a",U570/AJ570)</f>
        <v>0.48720337175281947</v>
      </c>
      <c r="Y570" s="989"/>
      <c r="Z570" s="738">
        <f>IF(OR(AC570&lt;0.01,AC570="n/a"),"n/a",M570/AC570*100)</f>
        <v>227.39495798319328</v>
      </c>
      <c r="AA570" s="999">
        <f>IF(OR(AC570&lt;0.01,AC570="n/a"),"n/a",I570/AC570)</f>
        <v>57.72268907563025</v>
      </c>
      <c r="AB570" s="1000">
        <v>12</v>
      </c>
      <c r="AC570" s="978">
        <v>1.19</v>
      </c>
      <c r="AD570" s="978">
        <v>7.43</v>
      </c>
      <c r="AE570" s="978">
        <v>15.41</v>
      </c>
      <c r="AF570" s="978">
        <v>2.6</v>
      </c>
      <c r="AG570" s="978">
        <v>4.5999999999999996</v>
      </c>
      <c r="AH570" s="978">
        <v>-2.5</v>
      </c>
      <c r="AI570" s="978">
        <v>8.25</v>
      </c>
      <c r="AJ570" s="978">
        <v>8.5</v>
      </c>
      <c r="AK570" s="978">
        <v>7.8</v>
      </c>
      <c r="AL570" s="991">
        <v>19970</v>
      </c>
      <c r="AM570" s="985">
        <v>0.1</v>
      </c>
      <c r="AN570" s="978">
        <v>0.88</v>
      </c>
      <c r="AO570" s="838">
        <f>IF(U570="n/a","n/a",IF(AA570&lt;0,"n/a",IF(AA570="n/a","n/a",J570+U570-AA570)))</f>
        <v>-49.642022360701439</v>
      </c>
      <c r="AP570" s="839">
        <f>IF(U570="n/a","n/a",J570+U570)</f>
        <v>8.0806667149288103</v>
      </c>
      <c r="AQ570" s="1001">
        <f>IF(OR(AC570&lt;0.01,AF570="n/a"),"n/a",(I570/SQRT(22.5*AC570*(I570/AF570))-1)*100)</f>
        <v>158.26686594093042</v>
      </c>
      <c r="AR570" s="738">
        <f>INDEX(Historical!$C$7:$C$1442,MATCH(B570,Historical!$B$7:$B$1449,0))*IF(AH570="n/a",1.03,IF(AH570&lt;0,1.01,IF(AH570&gt;10,1.1,(1+AH570/100))))</f>
        <v>2.6568050000000003</v>
      </c>
      <c r="AS570" s="999">
        <f>IF($AI570="n/a",1.03*AR570,IF($AI570&lt;0,1.01*AR570,IF($AI570&gt;10,1.1*AR570,(1+$AI570/100)*AR570)))</f>
        <v>2.8759914125000003</v>
      </c>
      <c r="AT570" s="999">
        <f>IF($AK570="n/a",1.03*AS570,IF($AK570&lt;0,1.01*AS570,IF($AK570&gt;10,1.1*AS570,(1+$AK570/100)*AS570)))</f>
        <v>3.1003187426750007</v>
      </c>
      <c r="AU570" s="999">
        <f>IF($AK570="n/a",1.03*AT570,IF($AK570&lt;0,1.01*AT570,IF($AK570&gt;10,1.1*AT570,(1+$AK570/100)*AT570)))</f>
        <v>3.3421436046036512</v>
      </c>
      <c r="AV570" s="999">
        <f>IF($AK570="n/a",1.03*AU570,IF($AK570&lt;0,1.01*AU570,IF($AK570&gt;10,1.1*AU570,(1+$AK570/100)*AU570)))</f>
        <v>3.6028308057627361</v>
      </c>
      <c r="AW570" s="738">
        <f>SUM(AR570:AV570)</f>
        <v>15.578089565541388</v>
      </c>
      <c r="AX570" s="846">
        <f>AW570/I570*100</f>
        <v>22.67883180308835</v>
      </c>
      <c r="AY570" s="1080">
        <v>0.16</v>
      </c>
      <c r="AZ570" s="985">
        <v>45.379999999999995</v>
      </c>
      <c r="BA570" s="985">
        <v>1.49</v>
      </c>
      <c r="BB570" s="985">
        <v>7.0000000000000009</v>
      </c>
      <c r="BC570" s="985">
        <v>18.649999999999999</v>
      </c>
      <c r="BE570" s="700">
        <v>1994</v>
      </c>
      <c r="BF570" s="1013">
        <f>IF(BE570&gt;2008,0,IF(BE570&gt;2001,1,IF(BE570&gt;1990,2,IF(BE570&gt;1980,3,IF(BE570&gt;1973,4,IF(BE570&gt;1970,5,IF(BE570&gt;1960,6,IF(BE570&gt;1958,7,IF(BE570&gt;1953,8,9)))))))))</f>
        <v>2</v>
      </c>
      <c r="BG570" s="995">
        <v>2.2999999999999998</v>
      </c>
    </row>
    <row r="571" spans="1:59" ht="11.25" customHeight="1" x14ac:dyDescent="0.2">
      <c r="A571" s="976" t="s">
        <v>1838</v>
      </c>
      <c r="B571" s="988" t="s">
        <v>1839</v>
      </c>
      <c r="C571" s="1070" t="s">
        <v>112</v>
      </c>
      <c r="D571" s="1070" t="s">
        <v>1230</v>
      </c>
      <c r="E571" s="828">
        <v>6</v>
      </c>
      <c r="F571" s="1148">
        <v>763</v>
      </c>
      <c r="G571" s="1148" t="s">
        <v>106</v>
      </c>
      <c r="H571" s="1148" t="s">
        <v>106</v>
      </c>
      <c r="I571" s="987">
        <v>52.39</v>
      </c>
      <c r="J571" s="738">
        <f>(M571/I571)*100</f>
        <v>1.6797098682954763</v>
      </c>
      <c r="K571" s="990">
        <v>0.22</v>
      </c>
      <c r="L571" s="1000">
        <v>4</v>
      </c>
      <c r="M571" s="729">
        <f>K571*L571</f>
        <v>0.88</v>
      </c>
      <c r="N571" s="983" t="s">
        <v>572</v>
      </c>
      <c r="O571" s="831">
        <v>0.21</v>
      </c>
      <c r="P571" s="973">
        <v>43467</v>
      </c>
      <c r="Q571" s="973">
        <v>43483</v>
      </c>
      <c r="R571" s="729">
        <f>(K571-O571)/O571*100</f>
        <v>4.7619047619047663</v>
      </c>
      <c r="S571" s="795">
        <f>IF(INDEX(Historical!$D$7:$D$1442,MATCH(B571,Historical!$B$7:$B$1449,0))=0,"n/a",(INDEX(Historical!$C$7:$C$1442,MATCH(B571,Historical!$B$7:$B$1449,0))/INDEX(Historical!$D$7:$D$1442,MATCH(B571,Historical!$B$7:$B$1449,0))-1)*100)</f>
        <v>4.9999999999999822</v>
      </c>
      <c r="T571" s="795">
        <f>IF(INDEX(Historical!$F$7:$F$1442,MATCH(B571,Historical!$B$7:$B$1449,0))=0,"n/a",((INDEX(Historical!$C$7:$C$1442,MATCH(B571,Historical!$B$7:$B$1449,0))/INDEX(Historical!$F$7:$F$1442,MATCH(B571,Historical!$B$7:$B$1449,0)))^(1/3)-1)*100)</f>
        <v>7.8288138310443234</v>
      </c>
      <c r="U571" s="795" t="str">
        <f>IF(INDEX(Historical!$H$7:$H$1442,MATCH(B571,Historical!$B$7:$B$1449,0))=0,"n/a",((INDEX(Historical!$C$7:$C$1442,MATCH(B571,Historical!$B$7:$B$1449,0))/INDEX(Historical!$H$7:$H$1442,MATCH(B571,Historical!$B$7:$B$1449,0)))^(1/5)-1)*100)</f>
        <v>n/a</v>
      </c>
      <c r="V571" s="795" t="str">
        <f>IF(INDEX(Historical!$O$7:$O$1442,MATCH(B571,Historical!$B$7:$B$1449,0))=0,"n/a",((INDEX(Historical!$C$7:$C$1442,MATCH(B571,Historical!$B$7:$B$1449,0))/INDEX(Historical!$O$7:$O$1442,MATCH(B571,Historical!$B$7:$B$1449,0)))^(1/10)-1)*100)</f>
        <v>n/a</v>
      </c>
      <c r="W571" s="796" t="str">
        <f>IF(OR(U571&lt;=0,U571="n/a",V571&lt;=0,V571="n/a"),"n/a",U571/V571)</f>
        <v>n/a</v>
      </c>
      <c r="X571" s="797" t="str">
        <f>IF(OR(AJ571&lt;=0,AJ571="n/a",U571&lt;=0,U571="n/a"),"n/a",U571/AJ571)</f>
        <v>n/a</v>
      </c>
      <c r="Y571" s="749"/>
      <c r="Z571" s="738">
        <f>IF(OR(AC571&lt;0.01,AC571="n/a"),"n/a",M571/AC571*100)</f>
        <v>21.728395061728396</v>
      </c>
      <c r="AA571" s="999">
        <f>IF(OR(AC571&lt;0.01,AC571="n/a"),"n/a",I571/AC571)</f>
        <v>12.935802469135803</v>
      </c>
      <c r="AB571" s="1000">
        <v>12</v>
      </c>
      <c r="AC571" s="978">
        <v>4.05</v>
      </c>
      <c r="AD571" s="978">
        <v>1.04</v>
      </c>
      <c r="AE571" s="978">
        <v>0.83</v>
      </c>
      <c r="AF571" s="978">
        <v>1.38</v>
      </c>
      <c r="AG571" s="978">
        <v>8.9</v>
      </c>
      <c r="AH571" s="978">
        <v>-3.8</v>
      </c>
      <c r="AI571" s="978">
        <v>13.91</v>
      </c>
      <c r="AJ571" s="978">
        <v>86.6</v>
      </c>
      <c r="AK571" s="978">
        <v>12.4</v>
      </c>
      <c r="AL571" s="991">
        <v>5760</v>
      </c>
      <c r="AM571" s="985">
        <v>1.3</v>
      </c>
      <c r="AN571" s="978">
        <v>0.88</v>
      </c>
      <c r="AO571" s="838" t="str">
        <f>IF(U571="n/a","n/a",IF(AA571&lt;0,"n/a",IF(AA571="n/a","n/a",J571+U571-AA571)))</f>
        <v>n/a</v>
      </c>
      <c r="AP571" s="839" t="str">
        <f>IF(U571="n/a","n/a",J571+U571)</f>
        <v>n/a</v>
      </c>
      <c r="AQ571" s="1001">
        <f>IF(OR(AC571&lt;0.01,AF571="n/a"),"n/a",(I571/SQRT(22.5*AC571*(I571/AF571))-1)*100)</f>
        <v>-10.92722723673285</v>
      </c>
      <c r="AR571" s="738">
        <f>INDEX(Historical!$C$7:$C$1442,MATCH(B571,Historical!$B$7:$B$1449,0))*IF(AH571="n/a",1.03,IF(AH571&lt;0,1.01,IF(AH571&gt;10,1.1,(1+AH571/100))))</f>
        <v>0.84839999999999993</v>
      </c>
      <c r="AS571" s="999">
        <f>IF($AI571="n/a",1.03*AR571,IF($AI571&lt;0,1.01*AR571,IF($AI571&gt;10,1.1*AR571,(1+$AI571/100)*AR571)))</f>
        <v>0.93323999999999996</v>
      </c>
      <c r="AT571" s="999">
        <f>IF($AK571="n/a",1.03*AS571,IF($AK571&lt;0,1.01*AS571,IF($AK571&gt;10,1.1*AS571,(1+$AK571/100)*AS571)))</f>
        <v>1.026564</v>
      </c>
      <c r="AU571" s="999">
        <f>IF($AK571="n/a",1.03*AT571,IF($AK571&lt;0,1.01*AT571,IF($AK571&gt;10,1.1*AT571,(1+$AK571/100)*AT571)))</f>
        <v>1.1292204000000001</v>
      </c>
      <c r="AV571" s="999">
        <f>IF($AK571="n/a",1.03*AU571,IF($AK571&lt;0,1.01*AU571,IF($AK571&gt;10,1.1*AU571,(1+$AK571/100)*AU571)))</f>
        <v>1.2421424400000003</v>
      </c>
      <c r="AW571" s="738">
        <f>SUM(AR571:AV571)</f>
        <v>5.1795668400000006</v>
      </c>
      <c r="AX571" s="846">
        <f>AW571/I571*100</f>
        <v>9.8865562893682011</v>
      </c>
      <c r="AY571" s="1080">
        <v>1.21</v>
      </c>
      <c r="AZ571" s="985">
        <v>28.910000000000004</v>
      </c>
      <c r="BA571" s="985">
        <v>-44.64</v>
      </c>
      <c r="BB571" s="985">
        <v>11.27</v>
      </c>
      <c r="BC571" s="985">
        <v>-8.09</v>
      </c>
      <c r="BE571" s="700">
        <v>2014</v>
      </c>
      <c r="BF571" s="1013">
        <f>IF(BE571&gt;2008,0,IF(BE571&gt;2001,1,IF(BE571&gt;1990,2,IF(BE571&gt;1980,3,IF(BE571&gt;1973,4,IF(BE571&gt;1970,5,IF(BE571&gt;1960,6,IF(BE571&gt;1958,7,IF(BE571&gt;1953,8,9)))))))))</f>
        <v>0</v>
      </c>
      <c r="BG571" s="995">
        <v>3.8</v>
      </c>
    </row>
    <row r="572" spans="1:59" ht="11.25" customHeight="1" x14ac:dyDescent="0.2">
      <c r="A572" s="993" t="s">
        <v>4365</v>
      </c>
      <c r="B572" s="662" t="s">
        <v>4361</v>
      </c>
      <c r="C572" s="1070" t="s">
        <v>108</v>
      </c>
      <c r="D572" s="1070" t="s">
        <v>4393</v>
      </c>
      <c r="E572" s="828">
        <v>5</v>
      </c>
      <c r="F572" s="1148">
        <v>841</v>
      </c>
      <c r="G572" s="1148" t="s">
        <v>106</v>
      </c>
      <c r="H572" s="1148" t="s">
        <v>106</v>
      </c>
      <c r="I572" s="987">
        <v>24.01</v>
      </c>
      <c r="J572" s="738">
        <f>(M572/I572)*100</f>
        <v>2.8321532694710538</v>
      </c>
      <c r="K572" s="990">
        <v>0.17</v>
      </c>
      <c r="L572" s="1000">
        <v>4</v>
      </c>
      <c r="M572" s="729">
        <f>K572*L572</f>
        <v>0.68</v>
      </c>
      <c r="N572" s="983" t="s">
        <v>107</v>
      </c>
      <c r="O572" s="831">
        <v>0.15</v>
      </c>
      <c r="P572" s="973">
        <v>43406</v>
      </c>
      <c r="Q572" s="973">
        <v>43420</v>
      </c>
      <c r="R572" s="729">
        <f>(K572-O572)/O572*100</f>
        <v>13.333333333333346</v>
      </c>
      <c r="S572" s="795">
        <f>IF(INDEX(Historical!$D$7:$D$1442,MATCH(B572,Historical!$B$7:$B$1449,0))=0,"n/a",(INDEX(Historical!$C$7:$C$1442,MATCH(B572,Historical!$B$7:$B$1449,0))/INDEX(Historical!$D$7:$D$1442,MATCH(B572,Historical!$B$7:$B$1449,0))-1)*100)</f>
        <v>3.3333333333333437</v>
      </c>
      <c r="T572" s="795">
        <f>IF(INDEX(Historical!$F$7:$F$1442,MATCH(B572,Historical!$B$7:$B$1449,0))=0,"n/a",((INDEX(Historical!$C$7:$C$1442,MATCH(B572,Historical!$B$7:$B$1449,0))/INDEX(Historical!$F$7:$F$1442,MATCH(B572,Historical!$B$7:$B$1449,0)))^(1/3)-1)*100)</f>
        <v>6.0383062071096782</v>
      </c>
      <c r="U572" s="795">
        <f>IF(INDEX(Historical!$H$7:$H$1442,MATCH(B572,Historical!$B$7:$B$1449,0))=0,"n/a",((INDEX(Historical!$C$7:$C$1442,MATCH(B572,Historical!$B$7:$B$1449,0))/INDEX(Historical!$H$7:$H$1442,MATCH(B572,Historical!$B$7:$B$1449,0)))^(1/5)-1)*100)</f>
        <v>5.2519353814266312</v>
      </c>
      <c r="V572" s="795">
        <f>IF(INDEX(Historical!$O$7:$O$1442,MATCH(B572,Historical!$B$7:$B$1449,0))=0,"n/a",((INDEX(Historical!$C$7:$C$1442,MATCH(B572,Historical!$B$7:$B$1449,0))/INDEX(Historical!$O$7:$O$1442,MATCH(B572,Historical!$B$7:$B$1449,0)))^(1/10)-1)*100)</f>
        <v>-2.5167117230349811</v>
      </c>
      <c r="W572" s="796" t="str">
        <f>IF(OR(U572&lt;=0,U572="n/a",V572&lt;=0,V572="n/a"),"n/a",U572/V572)</f>
        <v>n/a</v>
      </c>
      <c r="X572" s="797">
        <f>IF(OR(AJ572&lt;=0,AJ572="n/a",U572&lt;=0,U572="n/a"),"n/a",U572/AJ572)</f>
        <v>1.1936216775969617</v>
      </c>
      <c r="Y572" s="749"/>
      <c r="Z572" s="738">
        <f>IF(OR(AC572&lt;0.01,AC572="n/a"),"n/a",M572/AC572*100)</f>
        <v>50.370370370370367</v>
      </c>
      <c r="AA572" s="999">
        <f>IF(OR(AC572&lt;0.01,AC572="n/a"),"n/a",I572/AC572)</f>
        <v>17.785185185185185</v>
      </c>
      <c r="AB572" s="1000">
        <v>12</v>
      </c>
      <c r="AC572" s="978">
        <v>1.35</v>
      </c>
      <c r="AD572" s="978">
        <v>1.78</v>
      </c>
      <c r="AE572" s="978">
        <v>4.57</v>
      </c>
      <c r="AF572" s="978">
        <v>1.1100000000000001</v>
      </c>
      <c r="AG572" s="978">
        <v>4.8</v>
      </c>
      <c r="AH572" s="978">
        <v>42.1</v>
      </c>
      <c r="AI572" s="978">
        <v>4.54</v>
      </c>
      <c r="AJ572" s="978">
        <v>4.3999999999999995</v>
      </c>
      <c r="AK572" s="978">
        <v>10</v>
      </c>
      <c r="AL572" s="991">
        <v>1150</v>
      </c>
      <c r="AM572" s="985">
        <v>0.5</v>
      </c>
      <c r="AN572" s="978">
        <v>0.1</v>
      </c>
      <c r="AO572" s="838">
        <f>IF(U572="n/a","n/a",IF(AA572&lt;0,"n/a",IF(AA572="n/a","n/a",J572+U572-AA572)))</f>
        <v>-9.7010965342874993</v>
      </c>
      <c r="AP572" s="839">
        <f>IF(U572="n/a","n/a",J572+U572)</f>
        <v>8.0840886508976855</v>
      </c>
      <c r="AQ572" s="1001">
        <f>IF(OR(AC572&lt;0.01,AF572="n/a"),"n/a",(I572/SQRT(22.5*AC572*(I572/AF572))-1)*100)</f>
        <v>-6.3302359810914037</v>
      </c>
      <c r="AR572" s="738">
        <f>INDEX(Historical!$C$7:$C$1442,MATCH(B572,Historical!$B$7:$B$1449,0))*IF(AH572="n/a",1.03,IF(AH572&lt;0,1.01,IF(AH572&gt;10,1.1,(1+AH572/100))))</f>
        <v>0.68200000000000005</v>
      </c>
      <c r="AS572" s="999">
        <f>IF($AI572="n/a",1.03*AR572,IF($AI572&lt;0,1.01*AR572,IF($AI572&gt;10,1.1*AR572,(1+$AI572/100)*AR572)))</f>
        <v>0.71296280000000012</v>
      </c>
      <c r="AT572" s="999">
        <f>IF($AK572="n/a",1.03*AS572,IF($AK572&lt;0,1.01*AS572,IF($AK572&gt;10,1.1*AS572,(1+$AK572/100)*AS572)))</f>
        <v>0.78425908000000022</v>
      </c>
      <c r="AU572" s="999">
        <f>IF($AK572="n/a",1.03*AT572,IF($AK572&lt;0,1.01*AT572,IF($AK572&gt;10,1.1*AT572,(1+$AK572/100)*AT572)))</f>
        <v>0.86268498800000026</v>
      </c>
      <c r="AV572" s="999">
        <f>IF($AK572="n/a",1.03*AU572,IF($AK572&lt;0,1.01*AU572,IF($AK572&gt;10,1.1*AU572,(1+$AK572/100)*AU572)))</f>
        <v>0.94895348680000036</v>
      </c>
      <c r="AW572" s="738">
        <f>SUM(AR572:AV572)</f>
        <v>3.9908603548000006</v>
      </c>
      <c r="AX572" s="846">
        <f>AW572/I572*100</f>
        <v>16.621659120366516</v>
      </c>
      <c r="AY572" s="1080">
        <v>0.75</v>
      </c>
      <c r="AZ572" s="985">
        <v>12.72</v>
      </c>
      <c r="BA572" s="985">
        <v>-22.3</v>
      </c>
      <c r="BB572" s="985">
        <v>1.1299999999999999</v>
      </c>
      <c r="BC572" s="985">
        <v>-11.559999999999999</v>
      </c>
      <c r="BE572" s="700">
        <v>2014</v>
      </c>
      <c r="BF572" s="1013">
        <f>IF(BE572&gt;2008,0,IF(BE572&gt;2001,1,IF(BE572&gt;1990,2,IF(BE572&gt;1980,3,IF(BE572&gt;1973,4,IF(BE572&gt;1970,5,IF(BE572&gt;1960,6,IF(BE572&gt;1958,7,IF(BE572&gt;1953,8,9)))))))))</f>
        <v>0</v>
      </c>
      <c r="BG572" s="995">
        <v>0.6</v>
      </c>
    </row>
    <row r="573" spans="1:59" ht="11.25" customHeight="1" x14ac:dyDescent="0.2">
      <c r="A573" s="984" t="s">
        <v>726</v>
      </c>
      <c r="B573" s="988" t="s">
        <v>727</v>
      </c>
      <c r="C573" s="1070" t="s">
        <v>128</v>
      </c>
      <c r="D573" s="1070" t="s">
        <v>4416</v>
      </c>
      <c r="E573" s="828">
        <v>16</v>
      </c>
      <c r="F573" s="1148">
        <v>212</v>
      </c>
      <c r="G573" s="1133" t="s">
        <v>106</v>
      </c>
      <c r="H573" s="1133" t="s">
        <v>106</v>
      </c>
      <c r="I573" s="987">
        <v>26.54</v>
      </c>
      <c r="J573" s="738">
        <f>(M573/I573)*100</f>
        <v>3.6171816126601355</v>
      </c>
      <c r="K573" s="990">
        <v>0.24</v>
      </c>
      <c r="L573" s="1000">
        <v>4</v>
      </c>
      <c r="M573" s="729">
        <f>K573*L573</f>
        <v>0.96</v>
      </c>
      <c r="N573" s="983" t="s">
        <v>119</v>
      </c>
      <c r="O573" s="831">
        <v>0.23</v>
      </c>
      <c r="P573" s="973">
        <v>43328</v>
      </c>
      <c r="Q573" s="973">
        <v>43343</v>
      </c>
      <c r="R573" s="729">
        <f>(K573-O573)/O573*100</f>
        <v>4.3478260869565135</v>
      </c>
      <c r="S573" s="795">
        <f>IF(INDEX(Historical!$D$7:$D$1442,MATCH(B573,Historical!$B$7:$B$1449,0))=0,"n/a",(INDEX(Historical!$C$7:$C$1442,MATCH(B573,Historical!$B$7:$B$1449,0))/INDEX(Historical!$D$7:$D$1442,MATCH(B573,Historical!$B$7:$B$1449,0))-1)*100)</f>
        <v>4.4444444444444287</v>
      </c>
      <c r="T573" s="795">
        <f>IF(INDEX(Historical!$F$7:$F$1442,MATCH(B573,Historical!$B$7:$B$1449,0))=0,"n/a",((INDEX(Historical!$C$7:$C$1442,MATCH(B573,Historical!$B$7:$B$1449,0))/INDEX(Historical!$F$7:$F$1442,MATCH(B573,Historical!$B$7:$B$1449,0)))^(1/3)-1)*100)</f>
        <v>4.6577355357731998</v>
      </c>
      <c r="U573" s="795">
        <f>IF(INDEX(Historical!$H$7:$H$1442,MATCH(B573,Historical!$B$7:$B$1449,0))=0,"n/a",((INDEX(Historical!$C$7:$C$1442,MATCH(B573,Historical!$B$7:$B$1449,0))/INDEX(Historical!$H$7:$H$1442,MATCH(B573,Historical!$B$7:$B$1449,0)))^(1/5)-1)*100)</f>
        <v>4.9009030249425933</v>
      </c>
      <c r="V573" s="795">
        <f>IF(INDEX(Historical!$O$7:$O$1442,MATCH(B573,Historical!$B$7:$B$1449,0))=0,"n/a",((INDEX(Historical!$C$7:$C$1442,MATCH(B573,Historical!$B$7:$B$1449,0))/INDEX(Historical!$O$7:$O$1442,MATCH(B573,Historical!$B$7:$B$1449,0)))^(1/10)-1)*100)</f>
        <v>5.6996159590350093</v>
      </c>
      <c r="W573" s="796">
        <f>IF(OR(U573&lt;=0,U573="n/a",V573&lt;=0,V573="n/a"),"n/a",U573/V573)</f>
        <v>0.85986548219511194</v>
      </c>
      <c r="X573" s="797" t="str">
        <f>IF(OR(AJ573&lt;=0,AJ573="n/a",U573&lt;=0,U573="n/a"),"n/a",U573/AJ573)</f>
        <v>n/a</v>
      </c>
      <c r="Y573" s="753"/>
      <c r="Z573" s="738">
        <f>IF(OR(AC573&lt;0.01,AC573="n/a"),"n/a",M573/AC573*100)</f>
        <v>69.565217391304344</v>
      </c>
      <c r="AA573" s="999">
        <f>IF(OR(AC573&lt;0.01,AC573="n/a"),"n/a",I573/AC573)</f>
        <v>19.231884057971016</v>
      </c>
      <c r="AB573" s="1000">
        <v>7</v>
      </c>
      <c r="AC573" s="978">
        <v>1.38</v>
      </c>
      <c r="AD573" s="978" t="s">
        <v>137</v>
      </c>
      <c r="AE573" s="978">
        <v>0.74</v>
      </c>
      <c r="AF573" s="978">
        <v>1.44</v>
      </c>
      <c r="AG573" s="978">
        <v>4.5999999999999996</v>
      </c>
      <c r="AH573" s="978">
        <v>13.3</v>
      </c>
      <c r="AI573" s="978" t="s">
        <v>137</v>
      </c>
      <c r="AJ573" s="978">
        <v>-4.3</v>
      </c>
      <c r="AK573" s="978" t="s">
        <v>137</v>
      </c>
      <c r="AL573" s="991">
        <v>197.72</v>
      </c>
      <c r="AM573" s="985">
        <v>4.2</v>
      </c>
      <c r="AN573" s="978">
        <v>0.05</v>
      </c>
      <c r="AO573" s="838">
        <f>IF(U573="n/a","n/a",IF(AA573&lt;0,"n/a",IF(AA573="n/a","n/a",J573+U573-AA573)))</f>
        <v>-10.713799420368286</v>
      </c>
      <c r="AP573" s="839">
        <f>IF(U573="n/a","n/a",J573+U573)</f>
        <v>8.5180846376027297</v>
      </c>
      <c r="AQ573" s="1001">
        <f>IF(OR(AC573&lt;0.01,AF573="n/a"),"n/a",(I573/SQRT(22.5*AC573*(I573/AF573))-1)*100)</f>
        <v>10.943254851754958</v>
      </c>
      <c r="AR573" s="738">
        <f>INDEX(Historical!$C$7:$C$1442,MATCH(B573,Historical!$B$7:$B$1449,0))*IF(AH573="n/a",1.03,IF(AH573&lt;0,1.01,IF(AH573&gt;10,1.1,(1+AH573/100))))</f>
        <v>1.034</v>
      </c>
      <c r="AS573" s="999">
        <f>IF($AI573="n/a",1.03*AR573,IF($AI573&lt;0,1.01*AR573,IF($AI573&gt;10,1.1*AR573,(1+$AI573/100)*AR573)))</f>
        <v>1.0650200000000001</v>
      </c>
      <c r="AT573" s="999">
        <f>IF($AK573="n/a",1.03*AS573,IF($AK573&lt;0,1.01*AS573,IF($AK573&gt;10,1.1*AS573,(1+$AK573/100)*AS573)))</f>
        <v>1.0969706000000001</v>
      </c>
      <c r="AU573" s="999">
        <f>IF($AK573="n/a",1.03*AT573,IF($AK573&lt;0,1.01*AT573,IF($AK573&gt;10,1.1*AT573,(1+$AK573/100)*AT573)))</f>
        <v>1.1298797180000002</v>
      </c>
      <c r="AV573" s="999">
        <f>IF($AK573="n/a",1.03*AU573,IF($AK573&lt;0,1.01*AU573,IF($AK573&gt;10,1.1*AU573,(1+$AK573/100)*AU573)))</f>
        <v>1.1637761095400003</v>
      </c>
      <c r="AW573" s="738">
        <f>SUM(AR573:AV573)</f>
        <v>5.4896464275400012</v>
      </c>
      <c r="AX573" s="846">
        <f>AW573/I573*100</f>
        <v>20.68442512260739</v>
      </c>
      <c r="AY573" s="1080">
        <v>0.96</v>
      </c>
      <c r="AZ573" s="985">
        <v>9.44</v>
      </c>
      <c r="BA573" s="985">
        <v>-43.21</v>
      </c>
      <c r="BB573" s="985">
        <v>-4.63</v>
      </c>
      <c r="BC573" s="985">
        <v>-26.919999999999998</v>
      </c>
      <c r="BE573" s="700">
        <v>2003</v>
      </c>
      <c r="BF573" s="1013">
        <f>IF(BE573&gt;2008,0,IF(BE573&gt;2001,1,IF(BE573&gt;1990,2,IF(BE573&gt;1980,3,IF(BE573&gt;1973,4,IF(BE573&gt;1970,5,IF(BE573&gt;1960,6,IF(BE573&gt;1958,7,IF(BE573&gt;1953,8,9)))))))))</f>
        <v>1</v>
      </c>
      <c r="BG573" s="995">
        <v>3</v>
      </c>
    </row>
    <row r="574" spans="1:59" s="874" customFormat="1" ht="11.25" customHeight="1" x14ac:dyDescent="0.2">
      <c r="A574" s="853" t="s">
        <v>723</v>
      </c>
      <c r="B574" s="882" t="s">
        <v>724</v>
      </c>
      <c r="C574" s="1070" t="s">
        <v>131</v>
      </c>
      <c r="D574" s="1070" t="s">
        <v>4391</v>
      </c>
      <c r="E574" s="854">
        <v>12</v>
      </c>
      <c r="F574" s="1148">
        <v>299</v>
      </c>
      <c r="G574" s="1272" t="s">
        <v>37</v>
      </c>
      <c r="H574" s="1272" t="s">
        <v>37</v>
      </c>
      <c r="I574" s="855">
        <v>40.950000000000003</v>
      </c>
      <c r="J574" s="856">
        <f>(M574/I574)*100</f>
        <v>3.5653235653235651</v>
      </c>
      <c r="K574" s="857">
        <v>0.36499999999999999</v>
      </c>
      <c r="L574" s="858">
        <v>4</v>
      </c>
      <c r="M574" s="859">
        <f>K574*L574</f>
        <v>1.46</v>
      </c>
      <c r="N574" s="860" t="s">
        <v>725</v>
      </c>
      <c r="O574" s="861">
        <v>0.33250000000000002</v>
      </c>
      <c r="P574" s="862">
        <v>43382</v>
      </c>
      <c r="Q574" s="862">
        <v>43403</v>
      </c>
      <c r="R574" s="859">
        <f>(K574-O574)/O574*100</f>
        <v>9.7744360902255547</v>
      </c>
      <c r="S574" s="795">
        <f>IF(INDEX(Historical!$D$7:$D$1442,MATCH(B574,Historical!$B$7:$B$1449,0))=0,"n/a",(INDEX(Historical!$C$7:$C$1442,MATCH(B574,Historical!$B$7:$B$1449,0))/INDEX(Historical!$D$7:$D$1442,MATCH(B574,Historical!$B$7:$B$1449,0))-1)*100)</f>
        <v>9.8790322580645231</v>
      </c>
      <c r="T574" s="795">
        <f>IF(INDEX(Historical!$F$7:$F$1442,MATCH(B574,Historical!$B$7:$B$1449,0))=0,"n/a",((INDEX(Historical!$C$7:$C$1442,MATCH(B574,Historical!$B$7:$B$1449,0))/INDEX(Historical!$F$7:$F$1442,MATCH(B574,Historical!$B$7:$B$1449,0)))^(1/3)-1)*100)</f>
        <v>9.9522738601315766</v>
      </c>
      <c r="U574" s="795">
        <f>IF(INDEX(Historical!$H$7:$H$1442,MATCH(B574,Historical!$B$7:$B$1449,0))=0,"n/a",((INDEX(Historical!$C$7:$C$1442,MATCH(B574,Historical!$B$7:$B$1449,0))/INDEX(Historical!$H$7:$H$1442,MATCH(B574,Historical!$B$7:$B$1449,0)))^(1/5)-1)*100)</f>
        <v>10.288443378735135</v>
      </c>
      <c r="V574" s="795">
        <f>IF(INDEX(Historical!$O$7:$O$1442,MATCH(B574,Historical!$B$7:$B$1449,0))=0,"n/a",((INDEX(Historical!$C$7:$C$1442,MATCH(B574,Historical!$B$7:$B$1449,0))/INDEX(Historical!$O$7:$O$1442,MATCH(B574,Historical!$B$7:$B$1449,0)))^(1/10)-1)*100)</f>
        <v>6.9633929631707225</v>
      </c>
      <c r="W574" s="863">
        <f>IF(OR(U574&lt;=0,U574="n/a",V574&lt;=0,V574="n/a"),"n/a",U574/V574)</f>
        <v>1.4775043478302248</v>
      </c>
      <c r="X574" s="864">
        <f>IF(OR(AJ574&lt;=0,AJ574="n/a",U574&lt;=0,U574="n/a"),"n/a",U574/AJ574)</f>
        <v>12.860554223418918</v>
      </c>
      <c r="Y574" s="875"/>
      <c r="Z574" s="856">
        <f>IF(OR(AC574&lt;0.01,AC574="n/a"),"n/a",M574/AC574*100)</f>
        <v>69.523809523809518</v>
      </c>
      <c r="AA574" s="866">
        <f>IF(OR(AC574&lt;0.01,AC574="n/a"),"n/a",I574/AC574)</f>
        <v>19.5</v>
      </c>
      <c r="AB574" s="858">
        <v>12</v>
      </c>
      <c r="AC574" s="867">
        <v>2.1</v>
      </c>
      <c r="AD574" s="867" t="s">
        <v>137</v>
      </c>
      <c r="AE574" s="867">
        <v>3.69</v>
      </c>
      <c r="AF574" s="867">
        <v>2.0299999999999998</v>
      </c>
      <c r="AG574" s="867">
        <v>10.9</v>
      </c>
      <c r="AH574" s="867">
        <v>10.5</v>
      </c>
      <c r="AI574" s="867">
        <v>3.58</v>
      </c>
      <c r="AJ574" s="867">
        <v>0.8</v>
      </c>
      <c r="AK574" s="867">
        <v>-2.25</v>
      </c>
      <c r="AL574" s="868">
        <v>8340</v>
      </c>
      <c r="AM574" s="869">
        <v>0.19</v>
      </c>
      <c r="AN574" s="867">
        <v>0.78</v>
      </c>
      <c r="AO574" s="870">
        <f>IF(U574="n/a","n/a",IF(AA574&lt;0,"n/a",IF(AA574="n/a","n/a",J574+U574-AA574)))</f>
        <v>-5.6462330559413001</v>
      </c>
      <c r="AP574" s="871">
        <f>IF(U574="n/a","n/a",J574+U574)</f>
        <v>13.8537669440587</v>
      </c>
      <c r="AQ574" s="872">
        <f>IF(OR(AC574&lt;0.01,AF574="n/a"),"n/a",(I574/SQRT(22.5*AC574*(I574/AF574))-1)*100)</f>
        <v>32.639863289032874</v>
      </c>
      <c r="AR574" s="738">
        <f>INDEX(Historical!$C$7:$C$1442,MATCH(B574,Historical!$B$7:$B$1449,0))*IF(AH574="n/a",1.03,IF(AH574&lt;0,1.01,IF(AH574&gt;10,1.1,(1+AH574/100))))</f>
        <v>1.4987500000000002</v>
      </c>
      <c r="AS574" s="866">
        <f>IF($AI574="n/a",1.03*AR574,IF($AI574&lt;0,1.01*AR574,IF($AI574&gt;10,1.1*AR574,(1+$AI574/100)*AR574)))</f>
        <v>1.5524052500000003</v>
      </c>
      <c r="AT574" s="866">
        <f>IF($AK574="n/a",1.03*AS574,IF($AK574&lt;0,1.01*AS574,IF($AK574&gt;10,1.1*AS574,(1+$AK574/100)*AS574)))</f>
        <v>1.5679293025000003</v>
      </c>
      <c r="AU574" s="866">
        <f>IF($AK574="n/a",1.03*AT574,IF($AK574&lt;0,1.01*AT574,IF($AK574&gt;10,1.1*AT574,(1+$AK574/100)*AT574)))</f>
        <v>1.5836085955250003</v>
      </c>
      <c r="AV574" s="866">
        <f>IF($AK574="n/a",1.03*AU574,IF($AK574&lt;0,1.01*AU574,IF($AK574&gt;10,1.1*AU574,(1+$AK574/100)*AU574)))</f>
        <v>1.5994446814802503</v>
      </c>
      <c r="AW574" s="856">
        <f>SUM(AR574:AV574)</f>
        <v>7.8021378295052521</v>
      </c>
      <c r="AX574" s="873">
        <f>AW574/I574*100</f>
        <v>19.052839632491455</v>
      </c>
      <c r="AY574" s="1081">
        <v>0.56999999999999995</v>
      </c>
      <c r="AZ574" s="869">
        <v>38.39</v>
      </c>
      <c r="BA574" s="869">
        <v>-2.0299999999999998</v>
      </c>
      <c r="BB574" s="869">
        <v>2.8899999999999997</v>
      </c>
      <c r="BC574" s="869">
        <v>11.63</v>
      </c>
      <c r="BD574" s="1033"/>
      <c r="BE574" s="700">
        <v>2007</v>
      </c>
      <c r="BF574" s="1013">
        <f>IF(BE574&gt;2008,0,IF(BE574&gt;2001,1,IF(BE574&gt;1990,2,IF(BE574&gt;1980,3,IF(BE574&gt;1973,4,IF(BE574&gt;1970,5,IF(BE574&gt;1960,6,IF(BE574&gt;1958,7,IF(BE574&gt;1953,8,9)))))))))</f>
        <v>1</v>
      </c>
      <c r="BG574" s="931">
        <v>4</v>
      </c>
    </row>
    <row r="575" spans="1:59" ht="11.25" customHeight="1" x14ac:dyDescent="0.2">
      <c r="A575" s="984" t="s">
        <v>3912</v>
      </c>
      <c r="B575" s="988" t="s">
        <v>3913</v>
      </c>
      <c r="C575" s="1070" t="s">
        <v>131</v>
      </c>
      <c r="D575" s="1070" t="s">
        <v>4402</v>
      </c>
      <c r="E575" s="828">
        <v>6</v>
      </c>
      <c r="F575" s="1148">
        <v>779</v>
      </c>
      <c r="G575" s="1148" t="s">
        <v>115</v>
      </c>
      <c r="H575" s="1148" t="s">
        <v>115</v>
      </c>
      <c r="I575" s="987">
        <v>82.15</v>
      </c>
      <c r="J575" s="738">
        <f>(M575/I575)*100</f>
        <v>2.4345709068776626</v>
      </c>
      <c r="K575" s="990">
        <v>0.5</v>
      </c>
      <c r="L575" s="1000">
        <v>4</v>
      </c>
      <c r="M575" s="729">
        <f>K575*L575</f>
        <v>2</v>
      </c>
      <c r="N575" s="983" t="s">
        <v>228</v>
      </c>
      <c r="O575" s="831">
        <v>0.46</v>
      </c>
      <c r="P575" s="973">
        <v>43517</v>
      </c>
      <c r="Q575" s="973">
        <v>43532</v>
      </c>
      <c r="R575" s="729">
        <f>(K575-O575)/O575*100</f>
        <v>8.6956521739130395</v>
      </c>
      <c r="S575" s="795">
        <f>IF(INDEX(Historical!$D$7:$D$1442,MATCH(B575,Historical!$B$7:$B$1449,0))=0,"n/a",(INDEX(Historical!$C$7:$C$1442,MATCH(B575,Historical!$B$7:$B$1449,0))/INDEX(Historical!$D$7:$D$1442,MATCH(B575,Historical!$B$7:$B$1449,0))-1)*100)</f>
        <v>9.5238095238095344</v>
      </c>
      <c r="T575" s="795">
        <f>IF(INDEX(Historical!$F$7:$F$1442,MATCH(B575,Historical!$B$7:$B$1449,0))=0,"n/a",((INDEX(Historical!$C$7:$C$1442,MATCH(B575,Historical!$B$7:$B$1449,0))/INDEX(Historical!$F$7:$F$1442,MATCH(B575,Historical!$B$7:$B$1449,0)))^(1/3)-1)*100)</f>
        <v>15.313156133323268</v>
      </c>
      <c r="U575" s="795" t="str">
        <f>IF(INDEX(Historical!$H$7:$H$1442,MATCH(B575,Historical!$B$7:$B$1449,0))=0,"n/a",((INDEX(Historical!$C$7:$C$1442,MATCH(B575,Historical!$B$7:$B$1449,0))/INDEX(Historical!$H$7:$H$1442,MATCH(B575,Historical!$B$7:$B$1449,0)))^(1/5)-1)*100)</f>
        <v>n/a</v>
      </c>
      <c r="V575" s="795" t="str">
        <f>IF(INDEX(Historical!$O$7:$O$1442,MATCH(B575,Historical!$B$7:$B$1449,0))=0,"n/a",((INDEX(Historical!$C$7:$C$1442,MATCH(B575,Historical!$B$7:$B$1449,0))/INDEX(Historical!$O$7:$O$1442,MATCH(B575,Historical!$B$7:$B$1449,0)))^(1/10)-1)*100)</f>
        <v>n/a</v>
      </c>
      <c r="W575" s="796" t="str">
        <f>IF(OR(U575&lt;=0,U575="n/a",V575&lt;=0,V575="n/a"),"n/a",U575/V575)</f>
        <v>n/a</v>
      </c>
      <c r="X575" s="797" t="str">
        <f>IF(OR(AJ575&lt;=0,AJ575="n/a",U575&lt;=0,U575="n/a"),"n/a",U575/AJ575)</f>
        <v>n/a</v>
      </c>
      <c r="Y575" s="741"/>
      <c r="Z575" s="738">
        <f>IF(OR(AC575&lt;0.01,AC575="n/a"),"n/a",M575/AC575*100)</f>
        <v>59.880239520958092</v>
      </c>
      <c r="AA575" s="999">
        <f>IF(OR(AC575&lt;0.01,AC575="n/a"),"n/a",I575/AC575)</f>
        <v>24.595808383233535</v>
      </c>
      <c r="AB575" s="1000">
        <v>12</v>
      </c>
      <c r="AC575" s="978">
        <v>3.34</v>
      </c>
      <c r="AD575" s="978">
        <v>4.47</v>
      </c>
      <c r="AE575" s="978">
        <v>2.71</v>
      </c>
      <c r="AF575" s="978">
        <v>2.15</v>
      </c>
      <c r="AG575" s="978">
        <v>8.6999999999999993</v>
      </c>
      <c r="AH575" s="978">
        <v>17.899999999999999</v>
      </c>
      <c r="AI575" s="978">
        <v>4.3600000000000003</v>
      </c>
      <c r="AJ575" s="978">
        <v>10.8</v>
      </c>
      <c r="AK575" s="978">
        <v>5.5</v>
      </c>
      <c r="AL575" s="991">
        <v>4420</v>
      </c>
      <c r="AM575" s="985">
        <v>1.54</v>
      </c>
      <c r="AN575" s="978">
        <v>0.73</v>
      </c>
      <c r="AO575" s="838" t="str">
        <f>IF(U575="n/a","n/a",IF(AA575&lt;0,"n/a",IF(AA575="n/a","n/a",J575+U575-AA575)))</f>
        <v>n/a</v>
      </c>
      <c r="AP575" s="839" t="str">
        <f>IF(U575="n/a","n/a",J575+U575)</f>
        <v>n/a</v>
      </c>
      <c r="AQ575" s="1001">
        <f>IF(OR(AC575&lt;0.01,AF575="n/a"),"n/a",(I575/SQRT(22.5*AC575*(I575/AF575))-1)*100)</f>
        <v>53.305777268760203</v>
      </c>
      <c r="AR575" s="738">
        <f>INDEX(Historical!$C$7:$C$1442,MATCH(B575,Historical!$B$7:$B$1449,0))*IF(AH575="n/a",1.03,IF(AH575&lt;0,1.01,IF(AH575&gt;10,1.1,(1+AH575/100))))</f>
        <v>2.0240000000000005</v>
      </c>
      <c r="AS575" s="999">
        <f>IF($AI575="n/a",1.03*AR575,IF($AI575&lt;0,1.01*AR575,IF($AI575&gt;10,1.1*AR575,(1+$AI575/100)*AR575)))</f>
        <v>2.1122464000000005</v>
      </c>
      <c r="AT575" s="999">
        <f>IF($AK575="n/a",1.03*AS575,IF($AK575&lt;0,1.01*AS575,IF($AK575&gt;10,1.1*AS575,(1+$AK575/100)*AS575)))</f>
        <v>2.2284199520000003</v>
      </c>
      <c r="AU575" s="999">
        <f>IF($AK575="n/a",1.03*AT575,IF($AK575&lt;0,1.01*AT575,IF($AK575&gt;10,1.1*AT575,(1+$AK575/100)*AT575)))</f>
        <v>2.3509830493600004</v>
      </c>
      <c r="AV575" s="999">
        <f>IF($AK575="n/a",1.03*AU575,IF($AK575&lt;0,1.01*AU575,IF($AK575&gt;10,1.1*AU575,(1+$AK575/100)*AU575)))</f>
        <v>2.4802871170748002</v>
      </c>
      <c r="AW575" s="738">
        <f>SUM(AR575:AV575)</f>
        <v>11.195936518434802</v>
      </c>
      <c r="AX575" s="846">
        <f>AW575/I575*100</f>
        <v>13.628650661515278</v>
      </c>
      <c r="AY575" s="1080">
        <v>0.35</v>
      </c>
      <c r="AZ575" s="985">
        <v>32.07</v>
      </c>
      <c r="BA575" s="985">
        <v>-6.38</v>
      </c>
      <c r="BB575" s="985">
        <v>0.28999999999999998</v>
      </c>
      <c r="BC575" s="985">
        <v>5.33</v>
      </c>
      <c r="BE575" s="700">
        <v>2014</v>
      </c>
      <c r="BF575" s="1013">
        <f>IF(BE575&gt;2008,0,IF(BE575&gt;2001,1,IF(BE575&gt;1990,2,IF(BE575&gt;1980,3,IF(BE575&gt;1973,4,IF(BE575&gt;1970,5,IF(BE575&gt;1960,6,IF(BE575&gt;1958,7,IF(BE575&gt;1953,8,9)))))))))</f>
        <v>0</v>
      </c>
      <c r="BG575" s="995">
        <v>3.4000000000000004</v>
      </c>
    </row>
    <row r="576" spans="1:59" ht="11.25" customHeight="1" x14ac:dyDescent="0.2">
      <c r="A576" s="984" t="s">
        <v>728</v>
      </c>
      <c r="B576" s="988" t="s">
        <v>729</v>
      </c>
      <c r="C576" s="1070" t="s">
        <v>4381</v>
      </c>
      <c r="D576" s="1070" t="s">
        <v>4382</v>
      </c>
      <c r="E576" s="828">
        <v>16</v>
      </c>
      <c r="F576" s="1148">
        <v>201</v>
      </c>
      <c r="G576" s="1136" t="s">
        <v>37</v>
      </c>
      <c r="H576" s="1136" t="s">
        <v>37</v>
      </c>
      <c r="I576" s="987">
        <v>40.19</v>
      </c>
      <c r="J576" s="738">
        <f>(M576/I576)*100</f>
        <v>6.5687982085095795</v>
      </c>
      <c r="K576" s="990">
        <v>0.66</v>
      </c>
      <c r="L576" s="1000">
        <v>4</v>
      </c>
      <c r="M576" s="729">
        <f>K576*L576</f>
        <v>2.64</v>
      </c>
      <c r="N576" s="983" t="s">
        <v>107</v>
      </c>
      <c r="O576" s="831">
        <v>0.65</v>
      </c>
      <c r="P576" s="979">
        <v>43130</v>
      </c>
      <c r="Q576" s="979">
        <v>43146</v>
      </c>
      <c r="R576" s="729">
        <f>(K576-O576)/O576*100</f>
        <v>1.5384615384615397</v>
      </c>
      <c r="S576" s="795">
        <f>IF(INDEX(Historical!$D$7:$D$1442,MATCH(B576,Historical!$B$7:$B$1449,0))=0,"n/a",(INDEX(Historical!$C$7:$C$1442,MATCH(B576,Historical!$B$7:$B$1449,0))/INDEX(Historical!$D$7:$D$1442,MATCH(B576,Historical!$B$7:$B$1449,0))-1)*100)</f>
        <v>3.937007874015741</v>
      </c>
      <c r="T576" s="795">
        <f>IF(INDEX(Historical!$F$7:$F$1442,MATCH(B576,Historical!$B$7:$B$1449,0))=0,"n/a",((INDEX(Historical!$C$7:$C$1442,MATCH(B576,Historical!$B$7:$B$1449,0))/INDEX(Historical!$F$7:$F$1442,MATCH(B576,Historical!$B$7:$B$1449,0)))^(1/3)-1)*100)</f>
        <v>6.5898401939383122</v>
      </c>
      <c r="U576" s="795">
        <f>IF(INDEX(Historical!$H$7:$H$1442,MATCH(B576,Historical!$B$7:$B$1449,0))=0,"n/a",((INDEX(Historical!$C$7:$C$1442,MATCH(B576,Historical!$B$7:$B$1449,0))/INDEX(Historical!$H$7:$H$1442,MATCH(B576,Historical!$B$7:$B$1449,0)))^(1/5)-1)*100)</f>
        <v>7.2551603577834634</v>
      </c>
      <c r="V576" s="795">
        <f>IF(INDEX(Historical!$O$7:$O$1442,MATCH(B576,Historical!$B$7:$B$1449,0))=0,"n/a",((INDEX(Historical!$C$7:$C$1442,MATCH(B576,Historical!$B$7:$B$1449,0))/INDEX(Historical!$O$7:$O$1442,MATCH(B576,Historical!$B$7:$B$1449,0)))^(1/10)-1)*100)</f>
        <v>8.2943244689550166</v>
      </c>
      <c r="W576" s="796">
        <f>IF(OR(U576&lt;=0,U576="n/a",V576&lt;=0,V576="n/a"),"n/a",U576/V576)</f>
        <v>0.87471383413307979</v>
      </c>
      <c r="X576" s="797" t="str">
        <f>IF(OR(AJ576&lt;=0,AJ576="n/a",U576&lt;=0,U576="n/a"),"n/a",U576/AJ576)</f>
        <v>n/a</v>
      </c>
      <c r="Y576" s="989"/>
      <c r="Z576" s="738">
        <f>IF(OR(AC576&lt;0.01,AC576="n/a"),"n/a",M576/AC576*100)</f>
        <v>195.55555555555554</v>
      </c>
      <c r="AA576" s="999">
        <f>IF(OR(AC576&lt;0.01,AC576="n/a"),"n/a",I576/AC576)</f>
        <v>29.770370370370365</v>
      </c>
      <c r="AB576" s="1000">
        <v>12</v>
      </c>
      <c r="AC576" s="978">
        <v>1.35</v>
      </c>
      <c r="AD576" s="978">
        <v>1.88</v>
      </c>
      <c r="AE576" s="978">
        <v>9.0500000000000007</v>
      </c>
      <c r="AF576" s="978">
        <v>2.33</v>
      </c>
      <c r="AG576" s="978">
        <v>8</v>
      </c>
      <c r="AH576" s="978">
        <v>-73.3</v>
      </c>
      <c r="AI576" s="978">
        <v>13.639999999999999</v>
      </c>
      <c r="AJ576" s="978">
        <v>-15.4</v>
      </c>
      <c r="AK576" s="978">
        <v>15.8</v>
      </c>
      <c r="AL576" s="991">
        <v>8000</v>
      </c>
      <c r="AM576" s="985">
        <v>0.6</v>
      </c>
      <c r="AN576" s="978">
        <v>1.33</v>
      </c>
      <c r="AO576" s="838">
        <f>IF(U576="n/a","n/a",IF(AA576&lt;0,"n/a",IF(AA576="n/a","n/a",J576+U576-AA576)))</f>
        <v>-15.946411804077322</v>
      </c>
      <c r="AP576" s="839">
        <f>IF(U576="n/a","n/a",J576+U576)</f>
        <v>13.823958566293044</v>
      </c>
      <c r="AQ576" s="1001">
        <f>IF(OR(AC576&lt;0.01,AF576="n/a"),"n/a",(I576/SQRT(22.5*AC576*(I576/AF576))-1)*100)</f>
        <v>75.5815264427996</v>
      </c>
      <c r="AR576" s="738">
        <f>INDEX(Historical!$C$7:$C$1442,MATCH(B576,Historical!$B$7:$B$1449,0))*IF(AH576="n/a",1.03,IF(AH576&lt;0,1.01,IF(AH576&gt;10,1.1,(1+AH576/100))))</f>
        <v>2.6664000000000003</v>
      </c>
      <c r="AS576" s="999">
        <f>IF($AI576="n/a",1.03*AR576,IF($AI576&lt;0,1.01*AR576,IF($AI576&gt;10,1.1*AR576,(1+$AI576/100)*AR576)))</f>
        <v>2.9330400000000005</v>
      </c>
      <c r="AT576" s="999">
        <f>IF($AK576="n/a",1.03*AS576,IF($AK576&lt;0,1.01*AS576,IF($AK576&gt;10,1.1*AS576,(1+$AK576/100)*AS576)))</f>
        <v>3.226344000000001</v>
      </c>
      <c r="AU576" s="999">
        <f>IF($AK576="n/a",1.03*AT576,IF($AK576&lt;0,1.01*AT576,IF($AK576&gt;10,1.1*AT576,(1+$AK576/100)*AT576)))</f>
        <v>3.5489784000000015</v>
      </c>
      <c r="AV576" s="999">
        <f>IF($AK576="n/a",1.03*AU576,IF($AK576&lt;0,1.01*AU576,IF($AK576&gt;10,1.1*AU576,(1+$AK576/100)*AU576)))</f>
        <v>3.903876240000002</v>
      </c>
      <c r="AW576" s="738">
        <f>SUM(AR576:AV576)</f>
        <v>16.278638640000004</v>
      </c>
      <c r="AX576" s="846">
        <f>AW576/I576*100</f>
        <v>40.504201642199568</v>
      </c>
      <c r="AY576" s="1080">
        <v>0.43</v>
      </c>
      <c r="AZ576" s="985">
        <v>61.41</v>
      </c>
      <c r="BA576" s="985">
        <v>0.89999999999999991</v>
      </c>
      <c r="BB576" s="985">
        <v>9.65</v>
      </c>
      <c r="BC576" s="985">
        <v>23.630000000000003</v>
      </c>
      <c r="BE576" s="700">
        <v>2003</v>
      </c>
      <c r="BF576" s="1013">
        <f>IF(BE576&gt;2008,0,IF(BE576&gt;2001,1,IF(BE576&gt;1990,2,IF(BE576&gt;1980,3,IF(BE576&gt;1973,4,IF(BE576&gt;1970,5,IF(BE576&gt;1960,6,IF(BE576&gt;1958,7,IF(BE576&gt;1953,8,9)))))))))</f>
        <v>1</v>
      </c>
      <c r="BG576" s="995">
        <v>3.2</v>
      </c>
    </row>
    <row r="577" spans="1:59" ht="11.25" customHeight="1" x14ac:dyDescent="0.2">
      <c r="A577" s="984" t="s">
        <v>730</v>
      </c>
      <c r="B577" s="988" t="s">
        <v>731</v>
      </c>
      <c r="C577" s="1070" t="s">
        <v>179</v>
      </c>
      <c r="D577" s="1070" t="s">
        <v>4399</v>
      </c>
      <c r="E577" s="828">
        <v>17</v>
      </c>
      <c r="F577" s="1148">
        <v>199</v>
      </c>
      <c r="G577" s="1273" t="s">
        <v>37</v>
      </c>
      <c r="H577" s="1273" t="s">
        <v>37</v>
      </c>
      <c r="I577" s="987">
        <v>64.209999999999994</v>
      </c>
      <c r="J577" s="738">
        <f>(M577/I577)*100</f>
        <v>5.3574209624669056</v>
      </c>
      <c r="K577" s="990">
        <v>0.86</v>
      </c>
      <c r="L577" s="1000">
        <v>4</v>
      </c>
      <c r="M577" s="729">
        <f>K577*L577</f>
        <v>3.44</v>
      </c>
      <c r="N577" s="983" t="s">
        <v>107</v>
      </c>
      <c r="O577" s="831">
        <v>0.85499999999999998</v>
      </c>
      <c r="P577" s="973">
        <v>43490</v>
      </c>
      <c r="Q577" s="973">
        <v>43510</v>
      </c>
      <c r="R577" s="729">
        <f>(K577-O577)/O577*100</f>
        <v>0.58479532163742742</v>
      </c>
      <c r="S577" s="795">
        <f>IF(INDEX(Historical!$D$7:$D$1442,MATCH(B577,Historical!$B$7:$B$1449,0))=0,"n/a",(INDEX(Historical!$C$7:$C$1442,MATCH(B577,Historical!$B$7:$B$1449,0))/INDEX(Historical!$D$7:$D$1442,MATCH(B577,Historical!$B$7:$B$1449,0))-1)*100)</f>
        <v>19.301470588235304</v>
      </c>
      <c r="T577" s="795">
        <f>IF(INDEX(Historical!$F$7:$F$1442,MATCH(B577,Historical!$B$7:$B$1449,0))=0,"n/a",((INDEX(Historical!$C$7:$C$1442,MATCH(B577,Historical!$B$7:$B$1449,0))/INDEX(Historical!$F$7:$F$1442,MATCH(B577,Historical!$B$7:$B$1449,0)))^(1/3)-1)*100)</f>
        <v>10.120829938829123</v>
      </c>
      <c r="U577" s="795">
        <f>IF(INDEX(Historical!$H$7:$H$1442,MATCH(B577,Historical!$B$7:$B$1449,0))=0,"n/a",((INDEX(Historical!$C$7:$C$1442,MATCH(B577,Historical!$B$7:$B$1449,0))/INDEX(Historical!$H$7:$H$1442,MATCH(B577,Historical!$B$7:$B$1449,0)))^(1/5)-1)*100)</f>
        <v>20.217544136583896</v>
      </c>
      <c r="V577" s="795">
        <f>IF(INDEX(Historical!$O$7:$O$1442,MATCH(B577,Historical!$B$7:$B$1449,0))=0,"n/a",((INDEX(Historical!$C$7:$C$1442,MATCH(B577,Historical!$B$7:$B$1449,0))/INDEX(Historical!$O$7:$O$1442,MATCH(B577,Historical!$B$7:$B$1449,0)))^(1/10)-1)*100)</f>
        <v>16.896265558942723</v>
      </c>
      <c r="W577" s="796">
        <f>IF(OR(U577&lt;=0,U577="n/a",V577&lt;=0,V577="n/a"),"n/a",U577/V577)</f>
        <v>1.1965687959895559</v>
      </c>
      <c r="X577" s="797">
        <f>IF(OR(AJ577&lt;=0,AJ577="n/a",U577&lt;=0,U577="n/a"),"n/a",U577/AJ577)</f>
        <v>4.3016051354433822</v>
      </c>
      <c r="Y577" s="989"/>
      <c r="Z577" s="738">
        <f>IF(OR(AC577&lt;0.01,AC577="n/a"),"n/a",M577/AC577*100)</f>
        <v>132.30769230769229</v>
      </c>
      <c r="AA577" s="999">
        <f>IF(OR(AC577&lt;0.01,AC577="n/a"),"n/a",I577/AC577)</f>
        <v>24.696153846153845</v>
      </c>
      <c r="AB577" s="1000">
        <v>12</v>
      </c>
      <c r="AC577" s="978">
        <v>2.6</v>
      </c>
      <c r="AD577" s="978">
        <v>0.66</v>
      </c>
      <c r="AE577" s="978">
        <v>2</v>
      </c>
      <c r="AF577" s="978">
        <v>3.98</v>
      </c>
      <c r="AG577" s="980">
        <v>14.399999999999999</v>
      </c>
      <c r="AH577" s="978">
        <v>5.7</v>
      </c>
      <c r="AI577" s="978">
        <v>1.52</v>
      </c>
      <c r="AJ577" s="978">
        <v>4.7</v>
      </c>
      <c r="AK577" s="978">
        <v>37.29</v>
      </c>
      <c r="AL577" s="991">
        <v>26500</v>
      </c>
      <c r="AM577" s="985">
        <v>0.3</v>
      </c>
      <c r="AN577" s="980">
        <v>1.35</v>
      </c>
      <c r="AO577" s="838">
        <f>IF(U577="n/a","n/a",IF(AA577&lt;0,"n/a",IF(AA577="n/a","n/a",J577+U577-AA577)))</f>
        <v>0.87881125289695561</v>
      </c>
      <c r="AP577" s="839">
        <f>IF(U577="n/a","n/a",J577+U577)</f>
        <v>25.5749650990508</v>
      </c>
      <c r="AQ577" s="1001">
        <f>IF(OR(AC577&lt;0.01,AF577="n/a"),"n/a",(I577/SQRT(22.5*AC577*(I577/AF577))-1)*100)</f>
        <v>109.00897621095638</v>
      </c>
      <c r="AR577" s="738">
        <f>INDEX(Historical!$C$7:$C$1442,MATCH(B577,Historical!$B$7:$B$1449,0))*IF(AH577="n/a",1.03,IF(AH577&lt;0,1.01,IF(AH577&gt;10,1.1,(1+AH577/100))))</f>
        <v>3.4299649999999997</v>
      </c>
      <c r="AS577" s="999">
        <f>IF($AI577="n/a",1.03*AR577,IF($AI577&lt;0,1.01*AR577,IF($AI577&gt;10,1.1*AR577,(1+$AI577/100)*AR577)))</f>
        <v>3.4821004680000001</v>
      </c>
      <c r="AT577" s="999">
        <f>IF($AK577="n/a",1.03*AS577,IF($AK577&lt;0,1.01*AS577,IF($AK577&gt;10,1.1*AS577,(1+$AK577/100)*AS577)))</f>
        <v>3.8303105148000003</v>
      </c>
      <c r="AU577" s="999">
        <f>IF($AK577="n/a",1.03*AT577,IF($AK577&lt;0,1.01*AT577,IF($AK577&gt;10,1.1*AT577,(1+$AK577/100)*AT577)))</f>
        <v>4.2133415662800004</v>
      </c>
      <c r="AV577" s="999">
        <f>IF($AK577="n/a",1.03*AU577,IF($AK577&lt;0,1.01*AU577,IF($AK577&gt;10,1.1*AU577,(1+$AK577/100)*AU577)))</f>
        <v>4.6346757229080007</v>
      </c>
      <c r="AW577" s="738">
        <f>SUM(AR577:AV577)</f>
        <v>19.590393271988003</v>
      </c>
      <c r="AX577" s="846">
        <f>AW577/I577*100</f>
        <v>30.509878947185804</v>
      </c>
      <c r="AY577" s="1080">
        <v>1.1299999999999999</v>
      </c>
      <c r="AZ577" s="985">
        <v>27.76</v>
      </c>
      <c r="BA577" s="985">
        <v>-10.81</v>
      </c>
      <c r="BB577" s="985">
        <v>8.34</v>
      </c>
      <c r="BC577" s="985">
        <v>-1.06</v>
      </c>
      <c r="BE577" s="700">
        <v>2003</v>
      </c>
      <c r="BF577" s="1013">
        <f>IF(BE577&gt;2008,0,IF(BE577&gt;2001,1,IF(BE577&gt;1990,2,IF(BE577&gt;1980,3,IF(BE577&gt;1973,4,IF(BE577&gt;1970,5,IF(BE577&gt;1960,6,IF(BE577&gt;1958,7,IF(BE577&gt;1953,8,9)))))))))</f>
        <v>1</v>
      </c>
      <c r="BG577" s="995">
        <v>5.4</v>
      </c>
    </row>
    <row r="578" spans="1:59" ht="11.25" customHeight="1" x14ac:dyDescent="0.2">
      <c r="A578" s="798" t="s">
        <v>3910</v>
      </c>
      <c r="B578" s="890" t="s">
        <v>3911</v>
      </c>
      <c r="C578" s="1070" t="s">
        <v>108</v>
      </c>
      <c r="D578" s="1070" t="s">
        <v>4401</v>
      </c>
      <c r="E578" s="828">
        <v>5</v>
      </c>
      <c r="F578" s="1148">
        <v>819</v>
      </c>
      <c r="G578" s="1089" t="s">
        <v>106</v>
      </c>
      <c r="H578" s="1089" t="s">
        <v>106</v>
      </c>
      <c r="I578" s="996">
        <v>27.01</v>
      </c>
      <c r="J578" s="738">
        <f>(M578/I578)*100</f>
        <v>1.480932987782303</v>
      </c>
      <c r="K578" s="976">
        <v>0.1</v>
      </c>
      <c r="L578" s="1273">
        <v>4</v>
      </c>
      <c r="M578" s="729">
        <f>K578*L578</f>
        <v>0.4</v>
      </c>
      <c r="N578" s="1273" t="s">
        <v>203</v>
      </c>
      <c r="O578" s="676">
        <v>0.08</v>
      </c>
      <c r="P578" s="718">
        <v>43265</v>
      </c>
      <c r="Q578" s="718">
        <v>43280</v>
      </c>
      <c r="R578" s="729">
        <f>(K578-O578)/O578*100</f>
        <v>25.000000000000007</v>
      </c>
      <c r="S578" s="795">
        <f>IF(INDEX(Historical!$D$7:$D$1442,MATCH(B578,Historical!$B$7:$B$1449,0))=0,"n/a",(INDEX(Historical!$C$7:$C$1442,MATCH(B578,Historical!$B$7:$B$1449,0))/INDEX(Historical!$D$7:$D$1442,MATCH(B578,Historical!$B$7:$B$1449,0))-1)*100)</f>
        <v>18.75</v>
      </c>
      <c r="T578" s="795">
        <f>IF(INDEX(Historical!$F$7:$F$1442,MATCH(B578,Historical!$B$7:$B$1449,0))=0,"n/a",((INDEX(Historical!$C$7:$C$1442,MATCH(B578,Historical!$B$7:$B$1449,0))/INDEX(Historical!$F$7:$F$1442,MATCH(B578,Historical!$B$7:$B$1449,0)))^(1/3)-1)*100)</f>
        <v>21.858202395720227</v>
      </c>
      <c r="U578" s="795">
        <f>IF(INDEX(Historical!$H$7:$H$1442,MATCH(B578,Historical!$B$7:$B$1449,0))=0,"n/a",((INDEX(Historical!$C$7:$C$1442,MATCH(B578,Historical!$B$7:$B$1449,0))/INDEX(Historical!$H$7:$H$1442,MATCH(B578,Historical!$B$7:$B$1449,0)))^(1/5)-1)*100)</f>
        <v>18.88654957871243</v>
      </c>
      <c r="V578" s="795">
        <f>IF(INDEX(Historical!$O$7:$O$1442,MATCH(B578,Historical!$B$7:$B$1449,0))=0,"n/a",((INDEX(Historical!$C$7:$C$1442,MATCH(B578,Historical!$B$7:$B$1449,0))/INDEX(Historical!$O$7:$O$1442,MATCH(B578,Historical!$B$7:$B$1449,0)))^(1/10)-1)*100)</f>
        <v>12.217408495208026</v>
      </c>
      <c r="W578" s="796">
        <f>IF(OR(U578&lt;=0,U578="n/a",V578&lt;=0,V578="n/a"),"n/a",U578/V578)</f>
        <v>1.5458719896384088</v>
      </c>
      <c r="X578" s="797">
        <f>IF(OR(AJ578&lt;=0,AJ578="n/a",U578&lt;=0,U578="n/a"),"n/a",U578/AJ578)</f>
        <v>3.7773099157424861</v>
      </c>
      <c r="Y578" s="739"/>
      <c r="Z578" s="738">
        <f>IF(OR(AC578&lt;0.01,AC578="n/a"),"n/a",M578/AC578*100)</f>
        <v>23.391812865497077</v>
      </c>
      <c r="AA578" s="999">
        <f>IF(OR(AC578&lt;0.01,AC578="n/a"),"n/a",I578/AC578)</f>
        <v>15.795321637426902</v>
      </c>
      <c r="AB578" s="1000">
        <v>12</v>
      </c>
      <c r="AC578" s="995">
        <v>1.71</v>
      </c>
      <c r="AD578" s="995" t="s">
        <v>137</v>
      </c>
      <c r="AE578" s="978">
        <v>4.1399999999999997</v>
      </c>
      <c r="AF578" s="978">
        <v>1.27</v>
      </c>
      <c r="AG578" s="978">
        <v>5.8999999999999995</v>
      </c>
      <c r="AH578" s="978">
        <v>16.400000000000002</v>
      </c>
      <c r="AI578" s="978">
        <v>12.91</v>
      </c>
      <c r="AJ578" s="775">
        <v>5</v>
      </c>
      <c r="AK578" s="775" t="s">
        <v>137</v>
      </c>
      <c r="AL578" s="995">
        <v>461.33</v>
      </c>
      <c r="AM578" s="995">
        <v>7.8</v>
      </c>
      <c r="AN578" s="995">
        <v>0.11</v>
      </c>
      <c r="AO578" s="838">
        <f>IF(U578="n/a","n/a",IF(AA578&lt;0,"n/a",IF(AA578="n/a","n/a",J578+U578-AA578)))</f>
        <v>4.5721609290678309</v>
      </c>
      <c r="AP578" s="839">
        <f>IF(U578="n/a","n/a",J578+U578)</f>
        <v>20.367482566494733</v>
      </c>
      <c r="AQ578" s="1001">
        <f>IF(OR(AC578&lt;0.01,AF578="n/a"),"n/a",(I578/SQRT(22.5*AC578*(I578/AF578))-1)*100)</f>
        <v>-5.5776427615856434</v>
      </c>
      <c r="AR578" s="738">
        <f>INDEX(Historical!$C$7:$C$1442,MATCH(B578,Historical!$B$7:$B$1449,0))*IF(AH578="n/a",1.03,IF(AH578&lt;0,1.01,IF(AH578&gt;10,1.1,(1+AH578/100))))</f>
        <v>0.41800000000000004</v>
      </c>
      <c r="AS578" s="999">
        <f>IF($AI578="n/a",1.03*AR578,IF($AI578&lt;0,1.01*AR578,IF($AI578&gt;10,1.1*AR578,(1+$AI578/100)*AR578)))</f>
        <v>0.4598000000000001</v>
      </c>
      <c r="AT578" s="999">
        <f>IF($AK578="n/a",1.03*AS578,IF($AK578&lt;0,1.01*AS578,IF($AK578&gt;10,1.1*AS578,(1+$AK578/100)*AS578)))</f>
        <v>0.47359400000000013</v>
      </c>
      <c r="AU578" s="999">
        <f>IF($AK578="n/a",1.03*AT578,IF($AK578&lt;0,1.01*AT578,IF($AK578&gt;10,1.1*AT578,(1+$AK578/100)*AT578)))</f>
        <v>0.48780182000000016</v>
      </c>
      <c r="AV578" s="999">
        <f>IF($AK578="n/a",1.03*AU578,IF($AK578&lt;0,1.01*AU578,IF($AK578&gt;10,1.1*AU578,(1+$AK578/100)*AU578)))</f>
        <v>0.50243587460000017</v>
      </c>
      <c r="AW578" s="738">
        <f>SUM(AR578:AV578)</f>
        <v>2.3416316946000006</v>
      </c>
      <c r="AX578" s="846">
        <f>AW578/I578*100</f>
        <v>8.6694990544242891</v>
      </c>
      <c r="AY578" s="824">
        <v>0.67</v>
      </c>
      <c r="AZ578" s="978">
        <v>10.199999999999999</v>
      </c>
      <c r="BA578" s="978">
        <v>-24.38</v>
      </c>
      <c r="BB578" s="978">
        <v>-3.85</v>
      </c>
      <c r="BC578" s="978">
        <v>-15.76</v>
      </c>
      <c r="BE578" s="700">
        <v>2014</v>
      </c>
      <c r="BF578" s="1013">
        <f>IF(BE578&gt;2008,0,IF(BE578&gt;2001,1,IF(BE578&gt;1990,2,IF(BE578&gt;1980,3,IF(BE578&gt;1973,4,IF(BE578&gt;1970,5,IF(BE578&gt;1960,6,IF(BE578&gt;1958,7,IF(BE578&gt;1953,8,9)))))))))</f>
        <v>0</v>
      </c>
      <c r="BG578" s="995">
        <v>0.70000000000000007</v>
      </c>
    </row>
    <row r="579" spans="1:59" ht="11.25" customHeight="1" x14ac:dyDescent="0.2">
      <c r="A579" s="976" t="s">
        <v>1527</v>
      </c>
      <c r="B579" s="988" t="s">
        <v>1528</v>
      </c>
      <c r="C579" s="1070" t="s">
        <v>4381</v>
      </c>
      <c r="D579" s="1070" t="s">
        <v>4382</v>
      </c>
      <c r="E579" s="828">
        <v>8</v>
      </c>
      <c r="F579" s="1148">
        <v>451</v>
      </c>
      <c r="G579" s="1073" t="s">
        <v>106</v>
      </c>
      <c r="H579" s="1073" t="s">
        <v>106</v>
      </c>
      <c r="I579" s="987">
        <v>27.2</v>
      </c>
      <c r="J579" s="738">
        <f>(M579/I579)*100</f>
        <v>6.6176470588235299</v>
      </c>
      <c r="K579" s="990">
        <v>0.45</v>
      </c>
      <c r="L579" s="1000">
        <v>4</v>
      </c>
      <c r="M579" s="729">
        <f>K579*L579</f>
        <v>1.8</v>
      </c>
      <c r="N579" s="983" t="s">
        <v>506</v>
      </c>
      <c r="O579" s="831">
        <v>0.43</v>
      </c>
      <c r="P579" s="979">
        <v>43090</v>
      </c>
      <c r="Q579" s="979">
        <v>43105</v>
      </c>
      <c r="R579" s="729">
        <f>(K579-O579)/O579*100</f>
        <v>4.6511627906976782</v>
      </c>
      <c r="S579" s="795">
        <f>IF(INDEX(Historical!$D$7:$D$1442,MATCH(B579,Historical!$B$7:$B$1449,0))=0,"n/a",(INDEX(Historical!$C$7:$C$1442,MATCH(B579,Historical!$B$7:$B$1449,0))/INDEX(Historical!$D$7:$D$1442,MATCH(B579,Historical!$B$7:$B$1449,0))-1)*100)</f>
        <v>4.6511627906976827</v>
      </c>
      <c r="T579" s="795">
        <f>IF(INDEX(Historical!$F$7:$F$1442,MATCH(B579,Historical!$B$7:$B$1449,0))=0,"n/a",((INDEX(Historical!$C$7:$C$1442,MATCH(B579,Historical!$B$7:$B$1449,0))/INDEX(Historical!$F$7:$F$1442,MATCH(B579,Historical!$B$7:$B$1449,0)))^(1/3)-1)*100)</f>
        <v>4.8856246288386806</v>
      </c>
      <c r="U579" s="795">
        <f>IF(INDEX(Historical!$H$7:$H$1442,MATCH(B579,Historical!$B$7:$B$1449,0))=0,"n/a",((INDEX(Historical!$C$7:$C$1442,MATCH(B579,Historical!$B$7:$B$1449,0))/INDEX(Historical!$H$7:$H$1442,MATCH(B579,Historical!$B$7:$B$1449,0)))^(1/5)-1)*100)</f>
        <v>5.1547496797280434</v>
      </c>
      <c r="V579" s="795">
        <f>IF(INDEX(Historical!$O$7:$O$1442,MATCH(B579,Historical!$B$7:$B$1449,0))=0,"n/a",((INDEX(Historical!$C$7:$C$1442,MATCH(B579,Historical!$B$7:$B$1449,0))/INDEX(Historical!$O$7:$O$1442,MATCH(B579,Historical!$B$7:$B$1449,0)))^(1/10)-1)*100)</f>
        <v>2.2565182563572872</v>
      </c>
      <c r="W579" s="796">
        <f>IF(OR(U579&lt;=0,U579="n/a",V579&lt;=0,V579="n/a"),"n/a",U579/V579)</f>
        <v>2.2843819965584462</v>
      </c>
      <c r="X579" s="797">
        <f>IF(OR(AJ579&lt;=0,AJ579="n/a",U579&lt;=0,U579="n/a"),"n/a",U579/AJ579)</f>
        <v>0.49564900766615799</v>
      </c>
      <c r="Y579" s="989" t="s">
        <v>4020</v>
      </c>
      <c r="Z579" s="738">
        <f>IF(OR(AC579&lt;0.01,AC579="n/a"),"n/a",M579/AC579*100)</f>
        <v>141.73228346456693</v>
      </c>
      <c r="AA579" s="999">
        <f>IF(OR(AC579&lt;0.01,AC579="n/a"),"n/a",I579/AC579)</f>
        <v>21.417322834645667</v>
      </c>
      <c r="AB579" s="1000">
        <v>12</v>
      </c>
      <c r="AC579" s="978">
        <v>1.27</v>
      </c>
      <c r="AD579" s="978">
        <v>3.58</v>
      </c>
      <c r="AE579" s="978">
        <v>6.61</v>
      </c>
      <c r="AF579" s="978">
        <v>1.66</v>
      </c>
      <c r="AG579" s="978">
        <v>8.4</v>
      </c>
      <c r="AH579" s="978">
        <v>-7.8</v>
      </c>
      <c r="AI579" s="978" t="s">
        <v>137</v>
      </c>
      <c r="AJ579" s="978">
        <v>10.4</v>
      </c>
      <c r="AK579" s="978">
        <v>6</v>
      </c>
      <c r="AL579" s="991">
        <v>520.61</v>
      </c>
      <c r="AM579" s="985">
        <v>11.3</v>
      </c>
      <c r="AN579" s="978">
        <v>1.32</v>
      </c>
      <c r="AO579" s="838">
        <f>IF(U579="n/a","n/a",IF(AA579&lt;0,"n/a",IF(AA579="n/a","n/a",J579+U579-AA579)))</f>
        <v>-9.6449260960940926</v>
      </c>
      <c r="AP579" s="839">
        <f>IF(U579="n/a","n/a",J579+U579)</f>
        <v>11.772396738551574</v>
      </c>
      <c r="AQ579" s="1001">
        <f>IF(OR(AC579&lt;0.01,AF579="n/a"),"n/a",(I579/SQRT(22.5*AC579*(I579/AF579))-1)*100)</f>
        <v>25.702922984686928</v>
      </c>
      <c r="AR579" s="738">
        <f>INDEX(Historical!$C$7:$C$1442,MATCH(B579,Historical!$B$7:$B$1449,0))*IF(AH579="n/a",1.03,IF(AH579&lt;0,1.01,IF(AH579&gt;10,1.1,(1+AH579/100))))</f>
        <v>1.8180000000000001</v>
      </c>
      <c r="AS579" s="999">
        <f>IF($AI579="n/a",1.03*AR579,IF($AI579&lt;0,1.01*AR579,IF($AI579&gt;10,1.1*AR579,(1+$AI579/100)*AR579)))</f>
        <v>1.8725400000000001</v>
      </c>
      <c r="AT579" s="999">
        <f>IF($AK579="n/a",1.03*AS579,IF($AK579&lt;0,1.01*AS579,IF($AK579&gt;10,1.1*AS579,(1+$AK579/100)*AS579)))</f>
        <v>1.9848924000000001</v>
      </c>
      <c r="AU579" s="999">
        <f>IF($AK579="n/a",1.03*AT579,IF($AK579&lt;0,1.01*AT579,IF($AK579&gt;10,1.1*AT579,(1+$AK579/100)*AT579)))</f>
        <v>2.1039859440000002</v>
      </c>
      <c r="AV579" s="999">
        <f>IF($AK579="n/a",1.03*AU579,IF($AK579&lt;0,1.01*AU579,IF($AK579&gt;10,1.1*AU579,(1+$AK579/100)*AU579)))</f>
        <v>2.2302251006400002</v>
      </c>
      <c r="AW579" s="738">
        <f>SUM(AR579:AV579)</f>
        <v>10.00964344464</v>
      </c>
      <c r="AX579" s="846">
        <f>AW579/I579*100</f>
        <v>36.800159722941181</v>
      </c>
      <c r="AY579" s="1080">
        <v>0.89</v>
      </c>
      <c r="AZ579" s="985">
        <v>29.39</v>
      </c>
      <c r="BA579" s="985">
        <v>-7.61</v>
      </c>
      <c r="BB579" s="985">
        <v>5.24</v>
      </c>
      <c r="BC579" s="985">
        <v>3.47</v>
      </c>
      <c r="BE579" s="700">
        <v>2011</v>
      </c>
      <c r="BF579" s="1013">
        <f>IF(BE579&gt;2008,0,IF(BE579&gt;2001,1,IF(BE579&gt;1990,2,IF(BE579&gt;1980,3,IF(BE579&gt;1973,4,IF(BE579&gt;1970,5,IF(BE579&gt;1960,6,IF(BE579&gt;1958,7,IF(BE579&gt;1953,8,9)))))))))</f>
        <v>0</v>
      </c>
      <c r="BG579" s="995">
        <v>3.4000000000000004</v>
      </c>
    </row>
    <row r="580" spans="1:59" ht="11.25" customHeight="1" x14ac:dyDescent="0.2">
      <c r="A580" s="976" t="s">
        <v>1524</v>
      </c>
      <c r="B580" s="988" t="s">
        <v>1525</v>
      </c>
      <c r="C580" s="1070" t="s">
        <v>4405</v>
      </c>
      <c r="D580" s="1070" t="s">
        <v>523</v>
      </c>
      <c r="E580" s="828">
        <v>9</v>
      </c>
      <c r="F580" s="1148">
        <v>342</v>
      </c>
      <c r="G580" s="1073" t="s">
        <v>37</v>
      </c>
      <c r="H580" s="1073" t="s">
        <v>37</v>
      </c>
      <c r="I580" s="987">
        <v>77.88</v>
      </c>
      <c r="J580" s="738">
        <f>(M580/I580)*100</f>
        <v>3.0816640986132513</v>
      </c>
      <c r="K580" s="990">
        <v>0.6</v>
      </c>
      <c r="L580" s="1000">
        <v>4</v>
      </c>
      <c r="M580" s="729">
        <f>K580*L580</f>
        <v>2.4</v>
      </c>
      <c r="N580" s="983" t="s">
        <v>1526</v>
      </c>
      <c r="O580" s="831">
        <v>0.55000000000000004</v>
      </c>
      <c r="P580" s="979">
        <v>43087</v>
      </c>
      <c r="Q580" s="979">
        <v>43109</v>
      </c>
      <c r="R580" s="729">
        <f>(K580-O580)/O580*100</f>
        <v>9.0909090909090793</v>
      </c>
      <c r="S580" s="795">
        <f>IF(INDEX(Historical!$D$7:$D$1442,MATCH(B580,Historical!$B$7:$B$1449,0))=0,"n/a",(INDEX(Historical!$C$7:$C$1442,MATCH(B580,Historical!$B$7:$B$1449,0))/INDEX(Historical!$D$7:$D$1442,MATCH(B580,Historical!$B$7:$B$1449,0))-1)*100)</f>
        <v>9.0909090909090828</v>
      </c>
      <c r="T580" s="795">
        <f>IF(INDEX(Historical!$F$7:$F$1442,MATCH(B580,Historical!$B$7:$B$1449,0))=0,"n/a",((INDEX(Historical!$C$7:$C$1442,MATCH(B580,Historical!$B$7:$B$1449,0))/INDEX(Historical!$F$7:$F$1442,MATCH(B580,Historical!$B$7:$B$1449,0)))^(1/3)-1)*100)</f>
        <v>6.2658569182611146</v>
      </c>
      <c r="U580" s="795">
        <f>IF(INDEX(Historical!$H$7:$H$1442,MATCH(B580,Historical!$B$7:$B$1449,0))=0,"n/a",((INDEX(Historical!$C$7:$C$1442,MATCH(B580,Historical!$B$7:$B$1449,0))/INDEX(Historical!$H$7:$H$1442,MATCH(B580,Historical!$B$7:$B$1449,0)))^(1/5)-1)*100)</f>
        <v>9.8560543306117623</v>
      </c>
      <c r="V580" s="795">
        <f>IF(INDEX(Historical!$O$7:$O$1442,MATCH(B580,Historical!$B$7:$B$1449,0))=0,"n/a",((INDEX(Historical!$C$7:$C$1442,MATCH(B580,Historical!$B$7:$B$1449,0))/INDEX(Historical!$O$7:$O$1442,MATCH(B580,Historical!$B$7:$B$1449,0)))^(1/10)-1)*100)</f>
        <v>14.869835499703509</v>
      </c>
      <c r="W580" s="796">
        <f>IF(OR(U580&lt;=0,U580="n/a",V580&lt;=0,V580="n/a"),"n/a",U580/V580)</f>
        <v>0.66282201513313865</v>
      </c>
      <c r="X580" s="797">
        <f>IF(OR(AJ580&lt;=0,AJ580="n/a",U580&lt;=0,U580="n/a"),"n/a",U580/AJ580)</f>
        <v>1.3881766662833468</v>
      </c>
      <c r="Y580" s="749"/>
      <c r="Z580" s="738">
        <f>IF(OR(AC580&lt;0.01,AC580="n/a"),"n/a",M580/AC580*100)</f>
        <v>41.811846689895468</v>
      </c>
      <c r="AA580" s="999">
        <f>IF(OR(AC580&lt;0.01,AC580="n/a"),"n/a",I580/AC580)</f>
        <v>13.567944250871079</v>
      </c>
      <c r="AB580" s="1000">
        <v>12</v>
      </c>
      <c r="AC580" s="978">
        <v>5.74</v>
      </c>
      <c r="AD580" s="978">
        <v>2</v>
      </c>
      <c r="AE580" s="978">
        <v>1.1399999999999999</v>
      </c>
      <c r="AF580" s="978">
        <v>7.35</v>
      </c>
      <c r="AG580" s="978">
        <v>47.5</v>
      </c>
      <c r="AH580" s="978">
        <v>6.8000000000000007</v>
      </c>
      <c r="AI580" s="978">
        <v>2.29</v>
      </c>
      <c r="AJ580" s="978">
        <v>7.1</v>
      </c>
      <c r="AK580" s="978">
        <v>6.8000000000000007</v>
      </c>
      <c r="AL580" s="991">
        <v>17520</v>
      </c>
      <c r="AM580" s="985">
        <v>0.3</v>
      </c>
      <c r="AN580" s="978">
        <v>2.04</v>
      </c>
      <c r="AO580" s="838">
        <f>IF(U580="n/a","n/a",IF(AA580&lt;0,"n/a",IF(AA580="n/a","n/a",J580+U580-AA580)))</f>
        <v>-0.63022582164606611</v>
      </c>
      <c r="AP580" s="839">
        <f>IF(U580="n/a","n/a",J580+U580)</f>
        <v>12.937718429225013</v>
      </c>
      <c r="AQ580" s="1001">
        <f>IF(OR(AC580&lt;0.01,AF580="n/a"),"n/a",(I580/SQRT(22.5*AC580*(I580/AF580))-1)*100)</f>
        <v>110.52779203590246</v>
      </c>
      <c r="AR580" s="738">
        <f>INDEX(Historical!$C$7:$C$1442,MATCH(B580,Historical!$B$7:$B$1449,0))*IF(AH580="n/a",1.03,IF(AH580&lt;0,1.01,IF(AH580&gt;10,1.1,(1+AH580/100))))</f>
        <v>2.5632000000000001</v>
      </c>
      <c r="AS580" s="999">
        <f>IF($AI580="n/a",1.03*AR580,IF($AI580&lt;0,1.01*AR580,IF($AI580&gt;10,1.1*AR580,(1+$AI580/100)*AR580)))</f>
        <v>2.6218972799999998</v>
      </c>
      <c r="AT580" s="999">
        <f>IF($AK580="n/a",1.03*AS580,IF($AK580&lt;0,1.01*AS580,IF($AK580&gt;10,1.1*AS580,(1+$AK580/100)*AS580)))</f>
        <v>2.8001862950400001</v>
      </c>
      <c r="AU580" s="999">
        <f>IF($AK580="n/a",1.03*AT580,IF($AK580&lt;0,1.01*AT580,IF($AK580&gt;10,1.1*AT580,(1+$AK580/100)*AT580)))</f>
        <v>2.9905989631027201</v>
      </c>
      <c r="AV580" s="999">
        <f>IF($AK580="n/a",1.03*AU580,IF($AK580&lt;0,1.01*AU580,IF($AK580&gt;10,1.1*AU580,(1+$AK580/100)*AU580)))</f>
        <v>3.193959692593705</v>
      </c>
      <c r="AW580" s="738">
        <f>SUM(AR580:AV580)</f>
        <v>14.169842230736425</v>
      </c>
      <c r="AX580" s="846">
        <f>AW580/I580*100</f>
        <v>18.194455868947646</v>
      </c>
      <c r="AY580" s="1080">
        <v>0.73</v>
      </c>
      <c r="AZ580" s="985">
        <v>18.27</v>
      </c>
      <c r="BA580" s="985">
        <v>-6.5500000000000007</v>
      </c>
      <c r="BB580" s="985">
        <v>3.5900000000000003</v>
      </c>
      <c r="BC580" s="985">
        <v>6.65</v>
      </c>
      <c r="BE580" s="700">
        <v>2010</v>
      </c>
      <c r="BF580" s="1013">
        <f>IF(BE580&gt;2008,0,IF(BE580&gt;2001,1,IF(BE580&gt;1990,2,IF(BE580&gt;1980,3,IF(BE580&gt;1973,4,IF(BE580&gt;1970,5,IF(BE580&gt;1960,6,IF(BE580&gt;1958,7,IF(BE580&gt;1953,8,9)))))))))</f>
        <v>0</v>
      </c>
      <c r="BG580" s="995">
        <v>5.0999999999999996</v>
      </c>
    </row>
    <row r="581" spans="1:59" ht="11.25" customHeight="1" x14ac:dyDescent="0.2">
      <c r="A581" s="976" t="s">
        <v>1531</v>
      </c>
      <c r="B581" s="988" t="s">
        <v>1532</v>
      </c>
      <c r="C581" s="1070" t="s">
        <v>4252</v>
      </c>
      <c r="D581" s="1070" t="s">
        <v>4431</v>
      </c>
      <c r="E581" s="829">
        <v>10</v>
      </c>
      <c r="F581" s="1148">
        <v>319</v>
      </c>
      <c r="G581" s="1041" t="s">
        <v>106</v>
      </c>
      <c r="H581" s="1041" t="s">
        <v>106</v>
      </c>
      <c r="I581" s="987">
        <v>50.23</v>
      </c>
      <c r="J581" s="738">
        <f>(M581/I581)*100</f>
        <v>1.513040015926737</v>
      </c>
      <c r="K581" s="990">
        <v>0.19</v>
      </c>
      <c r="L581" s="1000">
        <v>4</v>
      </c>
      <c r="M581" s="729">
        <f>K581*L581</f>
        <v>0.76</v>
      </c>
      <c r="N581" s="983" t="s">
        <v>285</v>
      </c>
      <c r="O581" s="831">
        <v>0.15</v>
      </c>
      <c r="P581" s="979">
        <v>42835</v>
      </c>
      <c r="Q581" s="979">
        <v>42851</v>
      </c>
      <c r="R581" s="729">
        <f>(K581-O581)/O581*100</f>
        <v>26.666666666666671</v>
      </c>
      <c r="S581" s="795">
        <f>IF(INDEX(Historical!$D$7:$D$1442,MATCH(B581,Historical!$B$7:$B$1449,0))=0,"n/a",(INDEX(Historical!$C$7:$C$1442,MATCH(B581,Historical!$B$7:$B$1449,0))/INDEX(Historical!$D$7:$D$1442,MATCH(B581,Historical!$B$7:$B$1449,0))-1)*100)</f>
        <v>5.5555555555555358</v>
      </c>
      <c r="T581" s="795">
        <f>IF(INDEX(Historical!$F$7:$F$1442,MATCH(B581,Historical!$B$7:$B$1449,0))=0,"n/a",((INDEX(Historical!$C$7:$C$1442,MATCH(B581,Historical!$B$7:$B$1449,0))/INDEX(Historical!$F$7:$F$1442,MATCH(B581,Historical!$B$7:$B$1449,0)))^(1/3)-1)*100)</f>
        <v>10.064241629820891</v>
      </c>
      <c r="U581" s="795">
        <f>IF(INDEX(Historical!$H$7:$H$1442,MATCH(B581,Historical!$B$7:$B$1449,0))=0,"n/a",((INDEX(Historical!$C$7:$C$1442,MATCH(B581,Historical!$B$7:$B$1449,0))/INDEX(Historical!$H$7:$H$1442,MATCH(B581,Historical!$B$7:$B$1449,0)))^(1/5)-1)*100)</f>
        <v>12.593380967869239</v>
      </c>
      <c r="V581" s="795" t="str">
        <f>IF(INDEX(Historical!$O$7:$O$1442,MATCH(B581,Historical!$B$7:$B$1449,0))=0,"n/a",((INDEX(Historical!$C$7:$C$1442,MATCH(B581,Historical!$B$7:$B$1449,0))/INDEX(Historical!$O$7:$O$1442,MATCH(B581,Historical!$B$7:$B$1449,0)))^(1/10)-1)*100)</f>
        <v>n/a</v>
      </c>
      <c r="W581" s="796" t="str">
        <f>IF(OR(U581&lt;=0,U581="n/a",V581&lt;=0,V581="n/a"),"n/a",U581/V581)</f>
        <v>n/a</v>
      </c>
      <c r="X581" s="797">
        <f>IF(OR(AJ581&lt;=0,AJ581="n/a",U581&lt;=0,U581="n/a"),"n/a",U581/AJ581)</f>
        <v>5.247242069945516</v>
      </c>
      <c r="Y581" s="752" t="s">
        <v>4458</v>
      </c>
      <c r="Z581" s="738">
        <f>IF(OR(AC581&lt;0.01,AC581="n/a"),"n/a",M581/AC581*100)</f>
        <v>28.464419475655433</v>
      </c>
      <c r="AA581" s="999">
        <f>IF(OR(AC581&lt;0.01,AC581="n/a"),"n/a",I581/AC581)</f>
        <v>18.812734082397004</v>
      </c>
      <c r="AB581" s="1000">
        <v>5</v>
      </c>
      <c r="AC581" s="978">
        <v>2.67</v>
      </c>
      <c r="AD581" s="978">
        <v>1.88</v>
      </c>
      <c r="AE581" s="978">
        <v>4.4800000000000004</v>
      </c>
      <c r="AF581" s="978">
        <v>6.11</v>
      </c>
      <c r="AG581" s="978">
        <v>9.8000000000000007</v>
      </c>
      <c r="AH581" s="978">
        <v>15</v>
      </c>
      <c r="AI581" s="978">
        <v>7.61</v>
      </c>
      <c r="AJ581" s="978">
        <v>2.4</v>
      </c>
      <c r="AK581" s="978">
        <v>10.029999999999999</v>
      </c>
      <c r="AL581" s="991">
        <v>178100</v>
      </c>
      <c r="AM581" s="985">
        <v>31.6</v>
      </c>
      <c r="AN581" s="978">
        <v>1.9</v>
      </c>
      <c r="AO581" s="838">
        <f>IF(U581="n/a","n/a",IF(AA581&lt;0,"n/a",IF(AA581="n/a","n/a",J581+U581-AA581)))</f>
        <v>-4.7063130986010275</v>
      </c>
      <c r="AP581" s="839">
        <f>IF(U581="n/a","n/a",J581+U581)</f>
        <v>14.106420983795976</v>
      </c>
      <c r="AQ581" s="1001">
        <f>IF(OR(AC581&lt;0.01,AF581="n/a"),"n/a",(I581/SQRT(22.5*AC581*(I581/AF581))-1)*100)</f>
        <v>126.02438928717964</v>
      </c>
      <c r="AR581" s="738">
        <f>INDEX(Historical!$C$7:$C$1442,MATCH(B581,Historical!$B$7:$B$1449,0))*IF(AH581="n/a",1.03,IF(AH581&lt;0,1.01,IF(AH581&gt;10,1.1,(1+AH581/100))))</f>
        <v>0.83600000000000008</v>
      </c>
      <c r="AS581" s="999">
        <f>IF($AI581="n/a",1.03*AR581,IF($AI581&lt;0,1.01*AR581,IF($AI581&gt;10,1.1*AR581,(1+$AI581/100)*AR581)))</f>
        <v>0.89961960000000007</v>
      </c>
      <c r="AT581" s="999">
        <f>IF($AK581="n/a",1.03*AS581,IF($AK581&lt;0,1.01*AS581,IF($AK581&gt;10,1.1*AS581,(1+$AK581/100)*AS581)))</f>
        <v>0.98958156000000019</v>
      </c>
      <c r="AU581" s="999">
        <f>IF($AK581="n/a",1.03*AT581,IF($AK581&lt;0,1.01*AT581,IF($AK581&gt;10,1.1*AT581,(1+$AK581/100)*AT581)))</f>
        <v>1.0885397160000003</v>
      </c>
      <c r="AV581" s="999">
        <f>IF($AK581="n/a",1.03*AU581,IF($AK581&lt;0,1.01*AU581,IF($AK581&gt;10,1.1*AU581,(1+$AK581/100)*AU581)))</f>
        <v>1.1973936876000004</v>
      </c>
      <c r="AW581" s="738">
        <f>SUM(AR581:AV581)</f>
        <v>5.0111345636000006</v>
      </c>
      <c r="AX581" s="846">
        <f>AW581/I581*100</f>
        <v>9.9763777893689056</v>
      </c>
      <c r="AY581" s="1080">
        <v>1.07</v>
      </c>
      <c r="AZ581" s="985">
        <v>18.47</v>
      </c>
      <c r="BA581" s="985">
        <v>-6.08</v>
      </c>
      <c r="BB581" s="985">
        <v>5.59</v>
      </c>
      <c r="BC581" s="985">
        <v>5.3199999999999994</v>
      </c>
      <c r="BE581" s="700">
        <v>2010</v>
      </c>
      <c r="BF581" s="1013">
        <f>IF(BE581&gt;2008,0,IF(BE581&gt;2001,1,IF(BE581&gt;1990,2,IF(BE581&gt;1980,3,IF(BE581&gt;1973,4,IF(BE581&gt;1970,5,IF(BE581&gt;1960,6,IF(BE581&gt;1958,7,IF(BE581&gt;1953,8,9)))))))))</f>
        <v>0</v>
      </c>
      <c r="BG581" s="995">
        <v>3</v>
      </c>
    </row>
    <row r="582" spans="1:59" ht="11.25" customHeight="1" x14ac:dyDescent="0.2">
      <c r="A582" s="984" t="s">
        <v>310</v>
      </c>
      <c r="B582" s="988" t="s">
        <v>311</v>
      </c>
      <c r="C582" s="1070" t="s">
        <v>108</v>
      </c>
      <c r="D582" s="1070" t="s">
        <v>118</v>
      </c>
      <c r="E582" s="828">
        <v>37</v>
      </c>
      <c r="F582" s="1148">
        <v>70</v>
      </c>
      <c r="G582" s="1088" t="s">
        <v>37</v>
      </c>
      <c r="H582" s="1088" t="s">
        <v>115</v>
      </c>
      <c r="I582" s="978">
        <v>20.149999999999999</v>
      </c>
      <c r="J582" s="738">
        <f>(M582/I582)*100</f>
        <v>3.870967741935484</v>
      </c>
      <c r="K582" s="990">
        <v>0.19500000000000001</v>
      </c>
      <c r="L582" s="1000">
        <v>4</v>
      </c>
      <c r="M582" s="729">
        <f>K582*L582</f>
        <v>0.78</v>
      </c>
      <c r="N582" s="983" t="s">
        <v>149</v>
      </c>
      <c r="O582" s="831">
        <v>0.19</v>
      </c>
      <c r="P582" s="694">
        <v>43161</v>
      </c>
      <c r="Q582" s="694">
        <v>43174</v>
      </c>
      <c r="R582" s="729">
        <f>(K582-O582)/O582*100</f>
        <v>2.6315789473684235</v>
      </c>
      <c r="S582" s="795">
        <f>IF(INDEX(Historical!$D$7:$D$1442,MATCH(B582,Historical!$B$7:$B$1449,0))=0,"n/a",(INDEX(Historical!$C$7:$C$1442,MATCH(B582,Historical!$B$7:$B$1449,0))/INDEX(Historical!$D$7:$D$1442,MATCH(B582,Historical!$B$7:$B$1449,0))-1)*100)</f>
        <v>2.6315789473684292</v>
      </c>
      <c r="T582" s="795">
        <f>IF(INDEX(Historical!$F$7:$F$1442,MATCH(B582,Historical!$B$7:$B$1449,0))=0,"n/a",((INDEX(Historical!$C$7:$C$1442,MATCH(B582,Historical!$B$7:$B$1449,0))/INDEX(Historical!$F$7:$F$1442,MATCH(B582,Historical!$B$7:$B$1449,0)))^(1/3)-1)*100)</f>
        <v>1.7702780305301591</v>
      </c>
      <c r="U582" s="795">
        <f>IF(INDEX(Historical!$H$7:$H$1442,MATCH(B582,Historical!$B$7:$B$1449,0))=0,"n/a",((INDEX(Historical!$C$7:$C$1442,MATCH(B582,Historical!$B$7:$B$1449,0))/INDEX(Historical!$H$7:$H$1442,MATCH(B582,Historical!$B$7:$B$1449,0)))^(1/5)-1)*100)</f>
        <v>1.6137364741595661</v>
      </c>
      <c r="V582" s="795">
        <f>IF(INDEX(Historical!$O$7:$O$1442,MATCH(B582,Historical!$B$7:$B$1449,0))=0,"n/a",((INDEX(Historical!$C$7:$C$1442,MATCH(B582,Historical!$B$7:$B$1449,0))/INDEX(Historical!$O$7:$O$1442,MATCH(B582,Historical!$B$7:$B$1449,0)))^(1/10)-1)*100)</f>
        <v>1.5317753086725894</v>
      </c>
      <c r="W582" s="796">
        <f>IF(OR(U582&lt;=0,U582="n/a",V582&lt;=0,V582="n/a"),"n/a",U582/V582)</f>
        <v>1.0535073029464113</v>
      </c>
      <c r="X582" s="797">
        <f>IF(OR(AJ582&lt;=0,AJ582="n/a",U582&lt;=0,U582="n/a"),"n/a",U582/AJ582)</f>
        <v>2.796770319167359E-2</v>
      </c>
      <c r="Y582" s="756"/>
      <c r="Z582" s="738">
        <f>IF(OR(AC582&lt;0.01,AC582="n/a"),"n/a",M582/AC582*100)</f>
        <v>27.956989247311832</v>
      </c>
      <c r="AA582" s="999">
        <f>IF(OR(AC582&lt;0.01,AC582="n/a"),"n/a",I582/AC582)</f>
        <v>7.2222222222222214</v>
      </c>
      <c r="AB582" s="1000">
        <v>12</v>
      </c>
      <c r="AC582" s="978">
        <v>2.79</v>
      </c>
      <c r="AD582" s="978">
        <v>0.72</v>
      </c>
      <c r="AE582" s="978">
        <v>0.97</v>
      </c>
      <c r="AF582" s="978">
        <v>1.1299999999999999</v>
      </c>
      <c r="AG582" s="978">
        <v>10.8</v>
      </c>
      <c r="AH582" s="978">
        <v>32.200000000000003</v>
      </c>
      <c r="AI582" s="978">
        <v>0.89</v>
      </c>
      <c r="AJ582" s="978">
        <v>57.699999999999996</v>
      </c>
      <c r="AK582" s="978">
        <v>10</v>
      </c>
      <c r="AL582" s="991">
        <v>6240</v>
      </c>
      <c r="AM582" s="985">
        <v>5.3900000000000006</v>
      </c>
      <c r="AN582" s="978">
        <v>0.18</v>
      </c>
      <c r="AO582" s="838">
        <f>IF(U582="n/a","n/a",IF(AA582&lt;0,"n/a",IF(AA582="n/a","n/a",J582+U582-AA582)))</f>
        <v>-1.7375180061271713</v>
      </c>
      <c r="AP582" s="839">
        <f>IF(U582="n/a","n/a",J582+U582)</f>
        <v>5.4847042160950501</v>
      </c>
      <c r="AQ582" s="1001">
        <f>IF(OR(AC582&lt;0.01,AF582="n/a"),"n/a",(I582/SQRT(22.5*AC582*(I582/AF582))-1)*100)</f>
        <v>-39.77408785392155</v>
      </c>
      <c r="AR582" s="738">
        <f>INDEX(Historical!$C$7:$C$1442,MATCH(B582,Historical!$B$7:$B$1449,0))*IF(AH582="n/a",1.03,IF(AH582&lt;0,1.01,IF(AH582&gt;10,1.1,(1+AH582/100))))</f>
        <v>0.8580000000000001</v>
      </c>
      <c r="AS582" s="999">
        <f>IF($AI582="n/a",1.03*AR582,IF($AI582&lt;0,1.01*AR582,IF($AI582&gt;10,1.1*AR582,(1+$AI582/100)*AR582)))</f>
        <v>0.86563619999999997</v>
      </c>
      <c r="AT582" s="999">
        <f>IF($AK582="n/a",1.03*AS582,IF($AK582&lt;0,1.01*AS582,IF($AK582&gt;10,1.1*AS582,(1+$AK582/100)*AS582)))</f>
        <v>0.95219982000000003</v>
      </c>
      <c r="AU582" s="999">
        <f>IF($AK582="n/a",1.03*AT582,IF($AK582&lt;0,1.01*AT582,IF($AK582&gt;10,1.1*AT582,(1+$AK582/100)*AT582)))</f>
        <v>1.0474198020000001</v>
      </c>
      <c r="AV582" s="999">
        <f>IF($AK582="n/a",1.03*AU582,IF($AK582&lt;0,1.01*AU582,IF($AK582&gt;10,1.1*AU582,(1+$AK582/100)*AU582)))</f>
        <v>1.1521617822000001</v>
      </c>
      <c r="AW582" s="738">
        <f>SUM(AR582:AV582)</f>
        <v>4.8754176042000008</v>
      </c>
      <c r="AX582" s="846">
        <f>AW582/I582*100</f>
        <v>24.195620864516133</v>
      </c>
      <c r="AY582" s="1080">
        <v>0.99</v>
      </c>
      <c r="AZ582" s="985">
        <v>3.44</v>
      </c>
      <c r="BA582" s="985">
        <v>-12.58</v>
      </c>
      <c r="BB582" s="985">
        <v>-4.8</v>
      </c>
      <c r="BC582" s="985">
        <v>-5.2</v>
      </c>
      <c r="BE582" s="700">
        <v>1982</v>
      </c>
      <c r="BF582" s="1013">
        <f>IF(BE582&gt;2008,0,IF(BE582&gt;2001,1,IF(BE582&gt;1990,2,IF(BE582&gt;1980,3,IF(BE582&gt;1973,4,IF(BE582&gt;1970,5,IF(BE582&gt;1960,6,IF(BE582&gt;1958,7,IF(BE582&gt;1953,8,9)))))))))</f>
        <v>3</v>
      </c>
      <c r="BG582" s="995">
        <v>2.8000000000000003</v>
      </c>
    </row>
    <row r="583" spans="1:59" s="874" customFormat="1" ht="11.25" customHeight="1" x14ac:dyDescent="0.2">
      <c r="A583" s="877" t="s">
        <v>4156</v>
      </c>
      <c r="B583" s="882" t="s">
        <v>4157</v>
      </c>
      <c r="C583" s="1070" t="s">
        <v>108</v>
      </c>
      <c r="D583" s="1070" t="s">
        <v>4385</v>
      </c>
      <c r="E583" s="854">
        <v>6</v>
      </c>
      <c r="F583" s="1148">
        <v>730</v>
      </c>
      <c r="G583" s="1272" t="s">
        <v>106</v>
      </c>
      <c r="H583" s="1272" t="s">
        <v>106</v>
      </c>
      <c r="I583" s="855">
        <v>21.68</v>
      </c>
      <c r="J583" s="856">
        <f>(M583/I583)*100</f>
        <v>3.6900369003690034</v>
      </c>
      <c r="K583" s="857">
        <v>0.2</v>
      </c>
      <c r="L583" s="858">
        <v>4</v>
      </c>
      <c r="M583" s="859">
        <f>K583*L583</f>
        <v>0.8</v>
      </c>
      <c r="N583" s="860" t="s">
        <v>241</v>
      </c>
      <c r="O583" s="861">
        <v>0.16</v>
      </c>
      <c r="P583" s="862">
        <v>43279</v>
      </c>
      <c r="Q583" s="862">
        <v>43294</v>
      </c>
      <c r="R583" s="859">
        <f>(K583-O583)/O583*100</f>
        <v>25.000000000000007</v>
      </c>
      <c r="S583" s="795">
        <f>IF(INDEX(Historical!$D$7:$D$1442,MATCH(B583,Historical!$B$7:$B$1449,0))=0,"n/a",(INDEX(Historical!$C$7:$C$1442,MATCH(B583,Historical!$B$7:$B$1449,0))/INDEX(Historical!$D$7:$D$1442,MATCH(B583,Historical!$B$7:$B$1449,0))-1)*100)</f>
        <v>83.333333333333343</v>
      </c>
      <c r="T583" s="795">
        <f>IF(INDEX(Historical!$F$7:$F$1442,MATCH(B583,Historical!$B$7:$B$1449,0))=0,"n/a",((INDEX(Historical!$C$7:$C$1442,MATCH(B583,Historical!$B$7:$B$1449,0))/INDEX(Historical!$F$7:$F$1442,MATCH(B583,Historical!$B$7:$B$1449,0)))^(1/3)-1)*100)</f>
        <v>33.08485468568265</v>
      </c>
      <c r="U583" s="795">
        <f>IF(INDEX(Historical!$H$7:$H$1442,MATCH(B583,Historical!$B$7:$B$1449,0))=0,"n/a",((INDEX(Historical!$C$7:$C$1442,MATCH(B583,Historical!$B$7:$B$1449,0))/INDEX(Historical!$H$7:$H$1442,MATCH(B583,Historical!$B$7:$B$1449,0)))^(1/5)-1)*100)</f>
        <v>52.016482076493787</v>
      </c>
      <c r="V583" s="795" t="str">
        <f>IF(INDEX(Historical!$O$7:$O$1442,MATCH(B583,Historical!$B$7:$B$1449,0))=0,"n/a",((INDEX(Historical!$C$7:$C$1442,MATCH(B583,Historical!$B$7:$B$1449,0))/INDEX(Historical!$O$7:$O$1442,MATCH(B583,Historical!$B$7:$B$1449,0)))^(1/10)-1)*100)</f>
        <v>n/a</v>
      </c>
      <c r="W583" s="863" t="str">
        <f>IF(OR(U583&lt;=0,U583="n/a",V583&lt;=0,V583="n/a"),"n/a",U583/V583)</f>
        <v>n/a</v>
      </c>
      <c r="X583" s="864">
        <f>IF(OR(AJ583&lt;=0,AJ583="n/a",U583&lt;=0,U583="n/a"),"n/a",U583/AJ583)</f>
        <v>0.96864957311906486</v>
      </c>
      <c r="Y583" s="875"/>
      <c r="Z583" s="856">
        <f>IF(OR(AC583&lt;0.01,AC583="n/a"),"n/a",M583/AC583*100)</f>
        <v>296.2962962962963</v>
      </c>
      <c r="AA583" s="866">
        <f>IF(OR(AC583&lt;0.01,AC583="n/a"),"n/a",I583/AC583)</f>
        <v>80.296296296296291</v>
      </c>
      <c r="AB583" s="858">
        <v>12</v>
      </c>
      <c r="AC583" s="867">
        <v>0.27</v>
      </c>
      <c r="AD583" s="867" t="s">
        <v>137</v>
      </c>
      <c r="AE583" s="867">
        <v>10.83</v>
      </c>
      <c r="AF583" s="867">
        <v>0.97</v>
      </c>
      <c r="AG583" s="867">
        <v>0.3</v>
      </c>
      <c r="AH583" s="867">
        <v>-58.5</v>
      </c>
      <c r="AI583" s="867">
        <v>57.14</v>
      </c>
      <c r="AJ583" s="867">
        <v>53.7</v>
      </c>
      <c r="AK583" s="867" t="s">
        <v>137</v>
      </c>
      <c r="AL583" s="868">
        <v>182.98</v>
      </c>
      <c r="AM583" s="869">
        <v>0.1</v>
      </c>
      <c r="AN583" s="867">
        <v>0.08</v>
      </c>
      <c r="AO583" s="870">
        <f>IF(U583="n/a","n/a",IF(AA583&lt;0,"n/a",IF(AA583="n/a","n/a",J583+U583-AA583)))</f>
        <v>-24.589777319433502</v>
      </c>
      <c r="AP583" s="871">
        <f>IF(U583="n/a","n/a",J583+U583)</f>
        <v>55.706518976862789</v>
      </c>
      <c r="AQ583" s="872">
        <f>IF(OR(AC583&lt;0.01,AF583="n/a"),"n/a",(I583/SQRT(22.5*AC583*(I583/AF583))-1)*100)</f>
        <v>86.055436669835842</v>
      </c>
      <c r="AR583" s="738">
        <f>INDEX(Historical!$C$7:$C$1442,MATCH(B583,Historical!$B$7:$B$1449,0))*IF(AH583="n/a",1.03,IF(AH583&lt;0,1.01,IF(AH583&gt;10,1.1,(1+AH583/100))))</f>
        <v>0.66660000000000008</v>
      </c>
      <c r="AS583" s="866">
        <f>IF($AI583="n/a",1.03*AR583,IF($AI583&lt;0,1.01*AR583,IF($AI583&gt;10,1.1*AR583,(1+$AI583/100)*AR583)))</f>
        <v>0.73326000000000013</v>
      </c>
      <c r="AT583" s="866">
        <f>IF($AK583="n/a",1.03*AS583,IF($AK583&lt;0,1.01*AS583,IF($AK583&gt;10,1.1*AS583,(1+$AK583/100)*AS583)))</f>
        <v>0.7552578000000002</v>
      </c>
      <c r="AU583" s="866">
        <f>IF($AK583="n/a",1.03*AT583,IF($AK583&lt;0,1.01*AT583,IF($AK583&gt;10,1.1*AT583,(1+$AK583/100)*AT583)))</f>
        <v>0.77791553400000024</v>
      </c>
      <c r="AV583" s="866">
        <f>IF($AK583="n/a",1.03*AU583,IF($AK583&lt;0,1.01*AU583,IF($AK583&gt;10,1.1*AU583,(1+$AK583/100)*AU583)))</f>
        <v>0.80125300002000022</v>
      </c>
      <c r="AW583" s="856">
        <f>SUM(AR583:AV583)</f>
        <v>3.734286334020001</v>
      </c>
      <c r="AX583" s="873">
        <f>AW583/I583*100</f>
        <v>17.224567961346867</v>
      </c>
      <c r="AY583" s="1081">
        <v>0.28999999999999998</v>
      </c>
      <c r="AZ583" s="869">
        <v>58.13</v>
      </c>
      <c r="BA583" s="869">
        <v>1.59</v>
      </c>
      <c r="BB583" s="869">
        <v>8.9499999999999993</v>
      </c>
      <c r="BC583" s="869">
        <v>25.040000000000003</v>
      </c>
      <c r="BD583" s="1033"/>
      <c r="BE583" s="700">
        <v>2013</v>
      </c>
      <c r="BF583" s="1013">
        <f>IF(BE583&gt;2008,0,IF(BE583&gt;2001,1,IF(BE583&gt;1990,2,IF(BE583&gt;1980,3,IF(BE583&gt;1973,4,IF(BE583&gt;1970,5,IF(BE583&gt;1960,6,IF(BE583&gt;1958,7,IF(BE583&gt;1953,8,9)))))))))</f>
        <v>0</v>
      </c>
      <c r="BG583" s="931">
        <v>0.3</v>
      </c>
    </row>
    <row r="584" spans="1:59" ht="11.25" customHeight="1" x14ac:dyDescent="0.2">
      <c r="A584" s="984" t="s">
        <v>1533</v>
      </c>
      <c r="B584" s="988" t="s">
        <v>1534</v>
      </c>
      <c r="C584" s="1070" t="s">
        <v>112</v>
      </c>
      <c r="D584" s="1070" t="s">
        <v>213</v>
      </c>
      <c r="E584" s="828">
        <v>6</v>
      </c>
      <c r="F584" s="1148">
        <v>747</v>
      </c>
      <c r="G584" s="1273" t="s">
        <v>106</v>
      </c>
      <c r="H584" s="1273" t="s">
        <v>106</v>
      </c>
      <c r="I584" s="987">
        <v>75.05</v>
      </c>
      <c r="J584" s="738">
        <f>(M584/I584)*100</f>
        <v>1.4390406395736177</v>
      </c>
      <c r="K584" s="990">
        <v>0.27</v>
      </c>
      <c r="L584" s="1000">
        <v>4</v>
      </c>
      <c r="M584" s="729">
        <f>K584*L584</f>
        <v>1.08</v>
      </c>
      <c r="N584" s="983" t="s">
        <v>520</v>
      </c>
      <c r="O584" s="831">
        <v>0.24</v>
      </c>
      <c r="P584" s="973">
        <v>43420</v>
      </c>
      <c r="Q584" s="973">
        <v>43437</v>
      </c>
      <c r="R584" s="729">
        <f>(K584-O584)/O584*100</f>
        <v>12.500000000000011</v>
      </c>
      <c r="S584" s="795">
        <f>IF(INDEX(Historical!$D$7:$D$1442,MATCH(B584,Historical!$B$7:$B$1449,0))=0,"n/a",(INDEX(Historical!$C$7:$C$1442,MATCH(B584,Historical!$B$7:$B$1449,0))/INDEX(Historical!$D$7:$D$1442,MATCH(B584,Historical!$B$7:$B$1449,0))-1)*100)</f>
        <v>13.793103448275868</v>
      </c>
      <c r="T584" s="795">
        <f>IF(INDEX(Historical!$F$7:$F$1442,MATCH(B584,Historical!$B$7:$B$1449,0))=0,"n/a",((INDEX(Historical!$C$7:$C$1442,MATCH(B584,Historical!$B$7:$B$1449,0))/INDEX(Historical!$F$7:$F$1442,MATCH(B584,Historical!$B$7:$B$1449,0)))^(1/3)-1)*100)</f>
        <v>12.248113698841312</v>
      </c>
      <c r="U584" s="795">
        <f>IF(INDEX(Historical!$H$7:$H$1442,MATCH(B584,Historical!$B$7:$B$1449,0))=0,"n/a",((INDEX(Historical!$C$7:$C$1442,MATCH(B584,Historical!$B$7:$B$1449,0))/INDEX(Historical!$H$7:$H$1442,MATCH(B584,Historical!$B$7:$B$1449,0)))^(1/5)-1)*100)</f>
        <v>45.850790433421949</v>
      </c>
      <c r="V584" s="795">
        <f>IF(INDEX(Historical!$O$7:$O$1442,MATCH(B584,Historical!$B$7:$B$1449,0))=0,"n/a",((INDEX(Historical!$C$7:$C$1442,MATCH(B584,Historical!$B$7:$B$1449,0))/INDEX(Historical!$O$7:$O$1442,MATCH(B584,Historical!$B$7:$B$1449,0)))^(1/10)-1)*100)</f>
        <v>9.4857304883770652</v>
      </c>
      <c r="W584" s="796">
        <f>IF(OR(U584&lt;=0,U584="n/a",V584&lt;=0,V584="n/a"),"n/a",U584/V584)</f>
        <v>4.8336594097421655</v>
      </c>
      <c r="X584" s="797">
        <f>IF(OR(AJ584&lt;=0,AJ584="n/a",U584&lt;=0,U584="n/a"),"n/a",U584/AJ584)</f>
        <v>3.9188709772155508</v>
      </c>
      <c r="Y584" s="752"/>
      <c r="Z584" s="738">
        <f>IF(OR(AC584&lt;0.01,AC584="n/a"),"n/a",M584/AC584*100)</f>
        <v>17.504051863857377</v>
      </c>
      <c r="AA584" s="999">
        <f>IF(OR(AC584&lt;0.01,AC584="n/a"),"n/a",I584/AC584)</f>
        <v>12.163695299837926</v>
      </c>
      <c r="AB584" s="1000">
        <v>9</v>
      </c>
      <c r="AC584" s="978">
        <v>6.17</v>
      </c>
      <c r="AD584" s="978">
        <v>1.58</v>
      </c>
      <c r="AE584" s="978">
        <v>0.71</v>
      </c>
      <c r="AF584" s="978">
        <v>2.1800000000000002</v>
      </c>
      <c r="AG584" s="978">
        <v>19.7</v>
      </c>
      <c r="AH584" s="978">
        <v>63.2</v>
      </c>
      <c r="AI584" s="978">
        <v>6.35</v>
      </c>
      <c r="AJ584" s="978">
        <v>11.700000000000001</v>
      </c>
      <c r="AK584" s="978">
        <v>7.71</v>
      </c>
      <c r="AL584" s="991">
        <v>5470</v>
      </c>
      <c r="AM584" s="985">
        <v>1.3</v>
      </c>
      <c r="AN584" s="978">
        <v>0.33</v>
      </c>
      <c r="AO584" s="838">
        <f>IF(U584="n/a","n/a",IF(AA584&lt;0,"n/a",IF(AA584="n/a","n/a",J584+U584-AA584)))</f>
        <v>35.126135773157642</v>
      </c>
      <c r="AP584" s="839">
        <f>IF(U584="n/a","n/a",J584+U584)</f>
        <v>47.289831072995568</v>
      </c>
      <c r="AQ584" s="1001">
        <f>IF(OR(AC584&lt;0.01,AF584="n/a"),"n/a",(I584/SQRT(22.5*AC584*(I584/AF584))-1)*100)</f>
        <v>8.5599798445217488</v>
      </c>
      <c r="AR584" s="738">
        <f>INDEX(Historical!$C$7:$C$1442,MATCH(B584,Historical!$B$7:$B$1449,0))*IF(AH584="n/a",1.03,IF(AH584&lt;0,1.01,IF(AH584&gt;10,1.1,(1+AH584/100))))</f>
        <v>1.089</v>
      </c>
      <c r="AS584" s="999">
        <f>IF($AI584="n/a",1.03*AR584,IF($AI584&lt;0,1.01*AR584,IF($AI584&gt;10,1.1*AR584,(1+$AI584/100)*AR584)))</f>
        <v>1.1581514999999998</v>
      </c>
      <c r="AT584" s="999">
        <f>IF($AK584="n/a",1.03*AS584,IF($AK584&lt;0,1.01*AS584,IF($AK584&gt;10,1.1*AS584,(1+$AK584/100)*AS584)))</f>
        <v>1.2474449806499996</v>
      </c>
      <c r="AU584" s="999">
        <f>IF($AK584="n/a",1.03*AT584,IF($AK584&lt;0,1.01*AT584,IF($AK584&gt;10,1.1*AT584,(1+$AK584/100)*AT584)))</f>
        <v>1.3436229886581146</v>
      </c>
      <c r="AV584" s="999">
        <f>IF($AK584="n/a",1.03*AU584,IF($AK584&lt;0,1.01*AU584,IF($AK584&gt;10,1.1*AU584,(1+$AK584/100)*AU584)))</f>
        <v>1.4472163210836551</v>
      </c>
      <c r="AW584" s="738">
        <f>SUM(AR584:AV584)</f>
        <v>6.2854357903917686</v>
      </c>
      <c r="AX584" s="846">
        <f>AW584/I584*100</f>
        <v>8.3749977220409964</v>
      </c>
      <c r="AY584" s="1080">
        <v>1.85</v>
      </c>
      <c r="AZ584" s="985">
        <v>45.95</v>
      </c>
      <c r="BA584" s="985">
        <v>-20.04</v>
      </c>
      <c r="BB584" s="985">
        <v>13.5</v>
      </c>
      <c r="BC584" s="985">
        <v>7.66</v>
      </c>
      <c r="BE584" s="700">
        <v>2014</v>
      </c>
      <c r="BF584" s="1013">
        <f>IF(BE584&gt;2008,0,IF(BE584&gt;2001,1,IF(BE584&gt;1990,2,IF(BE584&gt;1980,3,IF(BE584&gt;1973,4,IF(BE584&gt;1970,5,IF(BE584&gt;1960,6,IF(BE584&gt;1958,7,IF(BE584&gt;1953,8,9)))))))))</f>
        <v>0</v>
      </c>
      <c r="BG584" s="995">
        <v>9.1</v>
      </c>
    </row>
    <row r="585" spans="1:59" ht="11.25" customHeight="1" x14ac:dyDescent="0.2">
      <c r="A585" s="984" t="s">
        <v>1529</v>
      </c>
      <c r="B585" s="988" t="s">
        <v>1530</v>
      </c>
      <c r="C585" s="1070" t="s">
        <v>4252</v>
      </c>
      <c r="D585" s="1070" t="s">
        <v>4431</v>
      </c>
      <c r="E585" s="828">
        <v>6</v>
      </c>
      <c r="F585" s="1148">
        <v>728</v>
      </c>
      <c r="G585" s="1148" t="s">
        <v>106</v>
      </c>
      <c r="H585" s="1148" t="s">
        <v>106</v>
      </c>
      <c r="I585" s="987">
        <v>35.64</v>
      </c>
      <c r="J585" s="738">
        <f>(M585/I585)*100</f>
        <v>1.7037037037037035</v>
      </c>
      <c r="K585" s="990">
        <v>0.15179999999999999</v>
      </c>
      <c r="L585" s="1000">
        <v>4</v>
      </c>
      <c r="M585" s="729">
        <f>K585*L585</f>
        <v>0.60719999999999996</v>
      </c>
      <c r="N585" s="983" t="s">
        <v>595</v>
      </c>
      <c r="O585" s="831">
        <v>0.13200000000000001</v>
      </c>
      <c r="P585" s="973">
        <v>43258</v>
      </c>
      <c r="Q585" s="973">
        <v>43280</v>
      </c>
      <c r="R585" s="729">
        <f>(K585-O585)/O585*100</f>
        <v>14.999999999999988</v>
      </c>
      <c r="S585" s="795">
        <f>IF(INDEX(Historical!$D$7:$D$1442,MATCH(B585,Historical!$B$7:$B$1449,0))=0,"n/a",(INDEX(Historical!$C$7:$C$1442,MATCH(B585,Historical!$B$7:$B$1449,0))/INDEX(Historical!$D$7:$D$1442,MATCH(B585,Historical!$B$7:$B$1449,0))-1)*100)</f>
        <v>14.95107632093935</v>
      </c>
      <c r="T585" s="795">
        <f>IF(INDEX(Historical!$F$7:$F$1442,MATCH(B585,Historical!$B$7:$B$1449,0))=0,"n/a",((INDEX(Historical!$C$7:$C$1442,MATCH(B585,Historical!$B$7:$B$1449,0))/INDEX(Historical!$F$7:$F$1442,MATCH(B585,Historical!$B$7:$B$1449,0)))^(1/3)-1)*100)</f>
        <v>14.972722307386288</v>
      </c>
      <c r="U585" s="795">
        <f>IF(INDEX(Historical!$H$7:$H$1442,MATCH(B585,Historical!$B$7:$B$1449,0))=0,"n/a",((INDEX(Historical!$C$7:$C$1442,MATCH(B585,Historical!$B$7:$B$1449,0))/INDEX(Historical!$H$7:$H$1442,MATCH(B585,Historical!$B$7:$B$1449,0)))^(1/5)-1)*100)</f>
        <v>21.157494817672351</v>
      </c>
      <c r="V585" s="795" t="str">
        <f>IF(INDEX(Historical!$O$7:$O$1442,MATCH(B585,Historical!$B$7:$B$1449,0))=0,"n/a",((INDEX(Historical!$C$7:$C$1442,MATCH(B585,Historical!$B$7:$B$1449,0))/INDEX(Historical!$O$7:$O$1442,MATCH(B585,Historical!$B$7:$B$1449,0)))^(1/10)-1)*100)</f>
        <v>n/a</v>
      </c>
      <c r="W585" s="796" t="str">
        <f>IF(OR(U585&lt;=0,U585="n/a",V585&lt;=0,V585="n/a"),"n/a",U585/V585)</f>
        <v>n/a</v>
      </c>
      <c r="X585" s="797">
        <f>IF(OR(AJ585&lt;=0,AJ585="n/a",U585&lt;=0,U585="n/a"),"n/a",U585/AJ585)</f>
        <v>2.2997276975730818</v>
      </c>
      <c r="Y585" s="989" t="s">
        <v>826</v>
      </c>
      <c r="Z585" s="738">
        <f>IF(OR(AC585&lt;0.01,AC585="n/a"),"n/a",M585/AC585*100)</f>
        <v>62.597938144329888</v>
      </c>
      <c r="AA585" s="999">
        <f>IF(OR(AC585&lt;0.01,AC585="n/a"),"n/a",I585/AC585)</f>
        <v>36.742268041237118</v>
      </c>
      <c r="AB585" s="1000">
        <v>6</v>
      </c>
      <c r="AC585" s="978">
        <v>0.97</v>
      </c>
      <c r="AD585" s="978">
        <v>3.75</v>
      </c>
      <c r="AE585" s="978">
        <v>3.32</v>
      </c>
      <c r="AF585" s="978">
        <v>2.56</v>
      </c>
      <c r="AG585" s="978">
        <v>6.6000000000000005</v>
      </c>
      <c r="AH585" s="978">
        <v>-75.599999999999994</v>
      </c>
      <c r="AI585" s="978">
        <v>8.57</v>
      </c>
      <c r="AJ585" s="978">
        <v>9.1999999999999993</v>
      </c>
      <c r="AK585" s="978">
        <v>9.75</v>
      </c>
      <c r="AL585" s="991">
        <v>9420</v>
      </c>
      <c r="AM585" s="985">
        <v>2.2999999999999998</v>
      </c>
      <c r="AN585" s="978">
        <v>0.7</v>
      </c>
      <c r="AO585" s="838">
        <f>IF(U585="n/a","n/a",IF(AA585&lt;0,"n/a",IF(AA585="n/a","n/a",J585+U585-AA585)))</f>
        <v>-13.881069519861065</v>
      </c>
      <c r="AP585" s="839">
        <f>IF(U585="n/a","n/a",J585+U585)</f>
        <v>22.861198521376053</v>
      </c>
      <c r="AQ585" s="1001">
        <f>IF(OR(AC585&lt;0.01,AF585="n/a"),"n/a",(I585/SQRT(22.5*AC585*(I585/AF585))-1)*100)</f>
        <v>104.46157605397212</v>
      </c>
      <c r="AR585" s="738">
        <f>INDEX(Historical!$C$7:$C$1442,MATCH(B585,Historical!$B$7:$B$1449,0))*IF(AH585="n/a",1.03,IF(AH585&lt;0,1.01,IF(AH585&gt;10,1.1,(1+AH585/100))))</f>
        <v>0.59327400000000008</v>
      </c>
      <c r="AS585" s="999">
        <f>IF($AI585="n/a",1.03*AR585,IF($AI585&lt;0,1.01*AR585,IF($AI585&gt;10,1.1*AR585,(1+$AI585/100)*AR585)))</f>
        <v>0.64411758180000012</v>
      </c>
      <c r="AT585" s="999">
        <f>IF($AK585="n/a",1.03*AS585,IF($AK585&lt;0,1.01*AS585,IF($AK585&gt;10,1.1*AS585,(1+$AK585/100)*AS585)))</f>
        <v>0.70691904602550004</v>
      </c>
      <c r="AU585" s="999">
        <f>IF($AK585="n/a",1.03*AT585,IF($AK585&lt;0,1.01*AT585,IF($AK585&gt;10,1.1*AT585,(1+$AK585/100)*AT585)))</f>
        <v>0.77584365301298619</v>
      </c>
      <c r="AV585" s="999">
        <f>IF($AK585="n/a",1.03*AU585,IF($AK585&lt;0,1.01*AU585,IF($AK585&gt;10,1.1*AU585,(1+$AK585/100)*AU585)))</f>
        <v>0.85148840918175228</v>
      </c>
      <c r="AW585" s="738">
        <f>SUM(AR585:AV585)</f>
        <v>3.5716426900202389</v>
      </c>
      <c r="AX585" s="846">
        <f>AW585/I585*100</f>
        <v>10.021444135859255</v>
      </c>
      <c r="AY585" s="1080">
        <v>0.52</v>
      </c>
      <c r="AZ585" s="985">
        <v>15</v>
      </c>
      <c r="BA585" s="985">
        <v>-11.59</v>
      </c>
      <c r="BB585" s="985">
        <v>5.96</v>
      </c>
      <c r="BC585" s="985">
        <v>0.06</v>
      </c>
      <c r="BE585" s="700">
        <v>2013</v>
      </c>
      <c r="BF585" s="1013">
        <f>IF(BE585&gt;2008,0,IF(BE585&gt;2001,1,IF(BE585&gt;1990,2,IF(BE585&gt;1980,3,IF(BE585&gt;1973,4,IF(BE585&gt;1970,5,IF(BE585&gt;1960,6,IF(BE585&gt;1958,7,IF(BE585&gt;1953,8,9)))))))))</f>
        <v>0</v>
      </c>
      <c r="BG585" s="995">
        <v>3.1</v>
      </c>
    </row>
    <row r="586" spans="1:59" ht="11.25" customHeight="1" x14ac:dyDescent="0.2">
      <c r="A586" s="976" t="s">
        <v>2641</v>
      </c>
      <c r="B586" s="988" t="s">
        <v>2642</v>
      </c>
      <c r="C586" s="1070" t="s">
        <v>131</v>
      </c>
      <c r="D586" s="1070" t="s">
        <v>4391</v>
      </c>
      <c r="E586" s="828">
        <v>5</v>
      </c>
      <c r="F586" s="1148">
        <v>789</v>
      </c>
      <c r="G586" s="1148" t="s">
        <v>37</v>
      </c>
      <c r="H586" s="1148" t="s">
        <v>37</v>
      </c>
      <c r="I586" s="987">
        <v>48.45</v>
      </c>
      <c r="J586" s="738">
        <f>(M586/I586)*100</f>
        <v>2.7657378740970073</v>
      </c>
      <c r="K586" s="990">
        <v>0.33500000000000002</v>
      </c>
      <c r="L586" s="1000">
        <v>4</v>
      </c>
      <c r="M586" s="729">
        <f>K586*L586</f>
        <v>1.34</v>
      </c>
      <c r="N586" s="983" t="s">
        <v>296</v>
      </c>
      <c r="O586" s="831">
        <v>0.32</v>
      </c>
      <c r="P586" s="694">
        <v>43145</v>
      </c>
      <c r="Q586" s="694">
        <v>43169</v>
      </c>
      <c r="R586" s="729">
        <f>(K586-O586)/O586*100</f>
        <v>4.6875000000000044</v>
      </c>
      <c r="S586" s="795">
        <f>IF(INDEX(Historical!$D$7:$D$1442,MATCH(B586,Historical!$B$7:$B$1449,0))=0,"n/a",(INDEX(Historical!$C$7:$C$1442,MATCH(B586,Historical!$B$7:$B$1449,0))/INDEX(Historical!$D$7:$D$1442,MATCH(B586,Historical!$B$7:$B$1449,0))-1)*100)</f>
        <v>4.6875</v>
      </c>
      <c r="T586" s="795">
        <f>IF(INDEX(Historical!$F$7:$F$1442,MATCH(B586,Historical!$B$7:$B$1449,0))=0,"n/a",((INDEX(Historical!$C$7:$C$1442,MATCH(B586,Historical!$B$7:$B$1449,0))/INDEX(Historical!$F$7:$F$1442,MATCH(B586,Historical!$B$7:$B$1449,0)))^(1/3)-1)*100)</f>
        <v>2.8963325043393606</v>
      </c>
      <c r="U586" s="795">
        <f>IF(INDEX(Historical!$H$7:$H$1442,MATCH(B586,Historical!$B$7:$B$1449,0))=0,"n/a",((INDEX(Historical!$C$7:$C$1442,MATCH(B586,Historical!$B$7:$B$1449,0))/INDEX(Historical!$H$7:$H$1442,MATCH(B586,Historical!$B$7:$B$1449,0)))^(1/5)-1)*100)</f>
        <v>2.4027376750527463</v>
      </c>
      <c r="V586" s="795">
        <f>IF(INDEX(Historical!$O$7:$O$1442,MATCH(B586,Historical!$B$7:$B$1449,0))=0,"n/a",((INDEX(Historical!$C$7:$C$1442,MATCH(B586,Historical!$B$7:$B$1449,0))/INDEX(Historical!$O$7:$O$1442,MATCH(B586,Historical!$B$7:$B$1449,0)))^(1/10)-1)*100)</f>
        <v>1.1942378177002499</v>
      </c>
      <c r="W586" s="796">
        <f>IF(OR(U586&lt;=0,U586="n/a",V586&lt;=0,V586="n/a"),"n/a",U586/V586)</f>
        <v>2.0119423781769958</v>
      </c>
      <c r="X586" s="797">
        <f>IF(OR(AJ586&lt;=0,AJ586="n/a",U586&lt;=0,U586="n/a"),"n/a",U586/AJ586)</f>
        <v>0.20022813958772887</v>
      </c>
      <c r="Y586" s="741"/>
      <c r="Z586" s="738">
        <f>IF(OR(AC586&lt;0.01,AC586="n/a"),"n/a",M586/AC586*100)</f>
        <v>60.633484162895932</v>
      </c>
      <c r="AA586" s="999">
        <f>IF(OR(AC586&lt;0.01,AC586="n/a"),"n/a",I586/AC586)</f>
        <v>21.923076923076923</v>
      </c>
      <c r="AB586" s="1000">
        <v>12</v>
      </c>
      <c r="AC586" s="978">
        <v>2.21</v>
      </c>
      <c r="AD586" s="978">
        <v>2.44</v>
      </c>
      <c r="AE586" s="978">
        <v>2.1800000000000002</v>
      </c>
      <c r="AF586" s="978">
        <v>2.65</v>
      </c>
      <c r="AG586" s="978">
        <v>12.2</v>
      </c>
      <c r="AH586" s="978">
        <v>16</v>
      </c>
      <c r="AI586" s="978">
        <v>5.01</v>
      </c>
      <c r="AJ586" s="978">
        <v>12</v>
      </c>
      <c r="AK586" s="978">
        <v>9</v>
      </c>
      <c r="AL586" s="991">
        <v>1960</v>
      </c>
      <c r="AM586" s="985">
        <v>0.4</v>
      </c>
      <c r="AN586" s="978">
        <v>0.84</v>
      </c>
      <c r="AO586" s="838">
        <f>IF(U586="n/a","n/a",IF(AA586&lt;0,"n/a",IF(AA586="n/a","n/a",J586+U586-AA586)))</f>
        <v>-16.754601373927169</v>
      </c>
      <c r="AP586" s="839">
        <f>IF(U586="n/a","n/a",J586+U586)</f>
        <v>5.168475549149754</v>
      </c>
      <c r="AQ586" s="1001">
        <f>IF(OR(AC586&lt;0.01,AF586="n/a"),"n/a",(I586/SQRT(22.5*AC586*(I586/AF586))-1)*100)</f>
        <v>60.68762497626512</v>
      </c>
      <c r="AR586" s="738">
        <f>INDEX(Historical!$C$7:$C$1442,MATCH(B586,Historical!$B$7:$B$1449,0))*IF(AH586="n/a",1.03,IF(AH586&lt;0,1.01,IF(AH586&gt;10,1.1,(1+AH586/100))))</f>
        <v>1.4740000000000002</v>
      </c>
      <c r="AS586" s="999">
        <f>IF($AI586="n/a",1.03*AR586,IF($AI586&lt;0,1.01*AR586,IF($AI586&gt;10,1.1*AR586,(1+$AI586/100)*AR586)))</f>
        <v>1.5478474000000002</v>
      </c>
      <c r="AT586" s="999">
        <f>IF($AK586="n/a",1.03*AS586,IF($AK586&lt;0,1.01*AS586,IF($AK586&gt;10,1.1*AS586,(1+$AK586/100)*AS586)))</f>
        <v>1.6871536660000004</v>
      </c>
      <c r="AU586" s="999">
        <f>IF($AK586="n/a",1.03*AT586,IF($AK586&lt;0,1.01*AT586,IF($AK586&gt;10,1.1*AT586,(1+$AK586/100)*AT586)))</f>
        <v>1.8389974959400006</v>
      </c>
      <c r="AV586" s="999">
        <f>IF($AK586="n/a",1.03*AU586,IF($AK586&lt;0,1.01*AU586,IF($AK586&gt;10,1.1*AU586,(1+$AK586/100)*AU586)))</f>
        <v>2.0045072705746008</v>
      </c>
      <c r="AW586" s="738">
        <f>SUM(AR586:AV586)</f>
        <v>8.5525058325146031</v>
      </c>
      <c r="AX586" s="846">
        <f>AW586/I586*100</f>
        <v>17.652230820463576</v>
      </c>
      <c r="AY586" s="1080">
        <v>0.38</v>
      </c>
      <c r="AZ586" s="985">
        <v>24.23</v>
      </c>
      <c r="BA586" s="985">
        <v>-6.61</v>
      </c>
      <c r="BB586" s="985">
        <v>-0.04</v>
      </c>
      <c r="BC586" s="985">
        <v>2.4500000000000002</v>
      </c>
      <c r="BE586" s="700">
        <v>2014</v>
      </c>
      <c r="BF586" s="1013">
        <f>IF(BE586&gt;2008,0,IF(BE586&gt;2001,1,IF(BE586&gt;1990,2,IF(BE586&gt;1980,3,IF(BE586&gt;1973,4,IF(BE586&gt;1970,5,IF(BE586&gt;1960,6,IF(BE586&gt;1958,7,IF(BE586&gt;1953,8,9)))))))))</f>
        <v>0</v>
      </c>
      <c r="BG586" s="995">
        <v>4.3</v>
      </c>
    </row>
    <row r="587" spans="1:59" ht="11.25" customHeight="1" x14ac:dyDescent="0.2">
      <c r="A587" s="984" t="s">
        <v>3908</v>
      </c>
      <c r="B587" s="988" t="s">
        <v>3909</v>
      </c>
      <c r="C587" s="1070" t="s">
        <v>108</v>
      </c>
      <c r="D587" s="1070" t="s">
        <v>4401</v>
      </c>
      <c r="E587" s="828">
        <v>6</v>
      </c>
      <c r="F587" s="1148">
        <v>770</v>
      </c>
      <c r="G587" s="1120" t="s">
        <v>106</v>
      </c>
      <c r="H587" s="1120" t="s">
        <v>106</v>
      </c>
      <c r="I587" s="987">
        <v>17.649999999999999</v>
      </c>
      <c r="J587" s="738">
        <f>(M587/I587)*100</f>
        <v>1.5297450424929182</v>
      </c>
      <c r="K587" s="990">
        <v>0.13500000000000001</v>
      </c>
      <c r="L587" s="1000">
        <v>2</v>
      </c>
      <c r="M587" s="729">
        <f>K587*L587</f>
        <v>0.27</v>
      </c>
      <c r="N587" s="983" t="s">
        <v>273</v>
      </c>
      <c r="O587" s="831">
        <v>0.13</v>
      </c>
      <c r="P587" s="973">
        <v>43490</v>
      </c>
      <c r="Q587" s="973">
        <v>43504</v>
      </c>
      <c r="R587" s="729">
        <f>(K587-O587)/O587*100</f>
        <v>3.8461538461538494</v>
      </c>
      <c r="S587" s="795">
        <f>IF(INDEX(Historical!$D$7:$D$1442,MATCH(B587,Historical!$B$7:$B$1449,0))=0,"n/a",(INDEX(Historical!$C$7:$C$1442,MATCH(B587,Historical!$B$7:$B$1449,0))/INDEX(Historical!$D$7:$D$1442,MATCH(B587,Historical!$B$7:$B$1449,0))-1)*100)</f>
        <v>4.0000000000000036</v>
      </c>
      <c r="T587" s="795">
        <f>IF(INDEX(Historical!$F$7:$F$1442,MATCH(B587,Historical!$B$7:$B$1449,0))=0,"n/a",((INDEX(Historical!$C$7:$C$1442,MATCH(B587,Historical!$B$7:$B$1449,0))/INDEX(Historical!$F$7:$F$1442,MATCH(B587,Historical!$B$7:$B$1449,0)))^(1/3)-1)*100)</f>
        <v>7.3786693294802586</v>
      </c>
      <c r="U587" s="795" t="str">
        <f>IF(INDEX(Historical!$H$7:$H$1442,MATCH(B587,Historical!$B$7:$B$1449,0))=0,"n/a",((INDEX(Historical!$C$7:$C$1442,MATCH(B587,Historical!$B$7:$B$1449,0))/INDEX(Historical!$H$7:$H$1442,MATCH(B587,Historical!$B$7:$B$1449,0)))^(1/5)-1)*100)</f>
        <v>n/a</v>
      </c>
      <c r="V587" s="795">
        <f>IF(INDEX(Historical!$O$7:$O$1442,MATCH(B587,Historical!$B$7:$B$1449,0))=0,"n/a",((INDEX(Historical!$C$7:$C$1442,MATCH(B587,Historical!$B$7:$B$1449,0))/INDEX(Historical!$O$7:$O$1442,MATCH(B587,Historical!$B$7:$B$1449,0)))^(1/10)-1)*100)</f>
        <v>13.237743997702346</v>
      </c>
      <c r="W587" s="796" t="str">
        <f>IF(OR(U587&lt;=0,U587="n/a",V587&lt;=0,V587="n/a"),"n/a",U587/V587)</f>
        <v>n/a</v>
      </c>
      <c r="X587" s="797" t="str">
        <f>IF(OR(AJ587&lt;=0,AJ587="n/a",U587&lt;=0,U587="n/a"),"n/a",U587/AJ587)</f>
        <v>n/a</v>
      </c>
      <c r="Y587" s="989"/>
      <c r="Z587" s="738">
        <f>IF(OR(AC587&lt;0.01,AC587="n/a"),"n/a",M587/AC587*100)</f>
        <v>19.014084507042256</v>
      </c>
      <c r="AA587" s="999">
        <f>IF(OR(AC587&lt;0.01,AC587="n/a"),"n/a",I587/AC587)</f>
        <v>12.429577464788732</v>
      </c>
      <c r="AB587" s="1000">
        <v>12</v>
      </c>
      <c r="AC587" s="978">
        <v>1.42</v>
      </c>
      <c r="AD587" s="978" t="s">
        <v>137</v>
      </c>
      <c r="AE587" s="978">
        <v>3.65</v>
      </c>
      <c r="AF587" s="978">
        <v>1.49</v>
      </c>
      <c r="AG587" s="978">
        <v>10.199999999999999</v>
      </c>
      <c r="AH587" s="978">
        <v>31.5</v>
      </c>
      <c r="AI587" s="978" t="s">
        <v>137</v>
      </c>
      <c r="AJ587" s="978">
        <v>12.7</v>
      </c>
      <c r="AK587" s="978" t="s">
        <v>137</v>
      </c>
      <c r="AL587" s="991">
        <v>144.38</v>
      </c>
      <c r="AM587" s="985">
        <v>5.2</v>
      </c>
      <c r="AN587" s="978">
        <v>0</v>
      </c>
      <c r="AO587" s="838" t="str">
        <f>IF(U587="n/a","n/a",IF(AA587&lt;0,"n/a",IF(AA587="n/a","n/a",J587+U587-AA587)))</f>
        <v>n/a</v>
      </c>
      <c r="AP587" s="839" t="str">
        <f>IF(U587="n/a","n/a",J587+U587)</f>
        <v>n/a</v>
      </c>
      <c r="AQ587" s="1001">
        <f>IF(OR(AC587&lt;0.01,AF587="n/a"),"n/a",(I587/SQRT(22.5*AC587*(I587/AF587))-1)*100)</f>
        <v>-9.2743563813645338</v>
      </c>
      <c r="AR587" s="738">
        <f>INDEX(Historical!$C$7:$C$1442,MATCH(B587,Historical!$B$7:$B$1449,0))*IF(AH587="n/a",1.03,IF(AH587&lt;0,1.01,IF(AH587&gt;10,1.1,(1+AH587/100))))</f>
        <v>0.28600000000000003</v>
      </c>
      <c r="AS587" s="999">
        <f>IF($AI587="n/a",1.03*AR587,IF($AI587&lt;0,1.01*AR587,IF($AI587&gt;10,1.1*AR587,(1+$AI587/100)*AR587)))</f>
        <v>0.29458000000000006</v>
      </c>
      <c r="AT587" s="999">
        <f>IF($AK587="n/a",1.03*AS587,IF($AK587&lt;0,1.01*AS587,IF($AK587&gt;10,1.1*AS587,(1+$AK587/100)*AS587)))</f>
        <v>0.30341740000000006</v>
      </c>
      <c r="AU587" s="999">
        <f>IF($AK587="n/a",1.03*AT587,IF($AK587&lt;0,1.01*AT587,IF($AK587&gt;10,1.1*AT587,(1+$AK587/100)*AT587)))</f>
        <v>0.31251992200000006</v>
      </c>
      <c r="AV587" s="999">
        <f>IF($AK587="n/a",1.03*AU587,IF($AK587&lt;0,1.01*AU587,IF($AK587&gt;10,1.1*AU587,(1+$AK587/100)*AU587)))</f>
        <v>0.32189551966000007</v>
      </c>
      <c r="AW587" s="738">
        <f>SUM(AR587:AV587)</f>
        <v>1.5184128416600005</v>
      </c>
      <c r="AX587" s="846">
        <f>AW587/I587*100</f>
        <v>8.6029056184702579</v>
      </c>
      <c r="AY587" s="1080">
        <v>0.35</v>
      </c>
      <c r="AZ587" s="985">
        <v>7.6899999999999995</v>
      </c>
      <c r="BA587" s="985">
        <v>-31.19</v>
      </c>
      <c r="BB587" s="985">
        <v>-2.6599999999999997</v>
      </c>
      <c r="BC587" s="985">
        <v>-11.43</v>
      </c>
      <c r="BE587" s="700">
        <v>2014</v>
      </c>
      <c r="BF587" s="1013">
        <f>IF(BE587&gt;2008,0,IF(BE587&gt;2001,1,IF(BE587&gt;1990,2,IF(BE587&gt;1980,3,IF(BE587&gt;1973,4,IF(BE587&gt;1970,5,IF(BE587&gt;1960,6,IF(BE587&gt;1958,7,IF(BE587&gt;1953,8,9)))))))))</f>
        <v>0</v>
      </c>
      <c r="BG587" s="995">
        <v>0.89999999999999991</v>
      </c>
    </row>
    <row r="588" spans="1:59" ht="11.25" customHeight="1" x14ac:dyDescent="0.2">
      <c r="A588" s="976" t="s">
        <v>1535</v>
      </c>
      <c r="B588" s="988" t="s">
        <v>1536</v>
      </c>
      <c r="C588" s="1070" t="s">
        <v>247</v>
      </c>
      <c r="D588" s="1070" t="s">
        <v>4420</v>
      </c>
      <c r="E588" s="828">
        <v>8</v>
      </c>
      <c r="F588" s="1148">
        <v>492</v>
      </c>
      <c r="G588" s="1118" t="s">
        <v>106</v>
      </c>
      <c r="H588" s="1118" t="s">
        <v>106</v>
      </c>
      <c r="I588" s="987">
        <v>76.58</v>
      </c>
      <c r="J588" s="738">
        <f>(M588/I588)*100</f>
        <v>1.7759206059023245</v>
      </c>
      <c r="K588" s="990">
        <v>0.34</v>
      </c>
      <c r="L588" s="1000">
        <v>4</v>
      </c>
      <c r="M588" s="729">
        <f>K588*L588</f>
        <v>1.36</v>
      </c>
      <c r="N588" s="983" t="s">
        <v>187</v>
      </c>
      <c r="O588" s="831">
        <v>0.27</v>
      </c>
      <c r="P588" s="973">
        <v>43209</v>
      </c>
      <c r="Q588" s="973">
        <v>43224</v>
      </c>
      <c r="R588" s="729">
        <f>(K588-O588)/O588*100</f>
        <v>25.925925925925924</v>
      </c>
      <c r="S588" s="795">
        <f>IF(INDEX(Historical!$D$7:$D$1442,MATCH(B588,Historical!$B$7:$B$1449,0))=0,"n/a",(INDEX(Historical!$C$7:$C$1442,MATCH(B588,Historical!$B$7:$B$1449,0))/INDEX(Historical!$D$7:$D$1442,MATCH(B588,Historical!$B$7:$B$1449,0))-1)*100)</f>
        <v>19.444444444444443</v>
      </c>
      <c r="T588" s="795">
        <f>IF(INDEX(Historical!$F$7:$F$1442,MATCH(B588,Historical!$B$7:$B$1449,0))=0,"n/a",((INDEX(Historical!$C$7:$C$1442,MATCH(B588,Historical!$B$7:$B$1449,0))/INDEX(Historical!$F$7:$F$1442,MATCH(B588,Historical!$B$7:$B$1449,0)))^(1/3)-1)*100)</f>
        <v>10.3501240610526</v>
      </c>
      <c r="U588" s="795">
        <f>IF(INDEX(Historical!$H$7:$H$1442,MATCH(B588,Historical!$B$7:$B$1449,0))=0,"n/a",((INDEX(Historical!$C$7:$C$1442,MATCH(B588,Historical!$B$7:$B$1449,0))/INDEX(Historical!$H$7:$H$1442,MATCH(B588,Historical!$B$7:$B$1449,0)))^(1/5)-1)*100)</f>
        <v>13.330844220540294</v>
      </c>
      <c r="V588" s="795">
        <f>IF(INDEX(Historical!$O$7:$O$1442,MATCH(B588,Historical!$B$7:$B$1449,0))=0,"n/a",((INDEX(Historical!$C$7:$C$1442,MATCH(B588,Historical!$B$7:$B$1449,0))/INDEX(Historical!$O$7:$O$1442,MATCH(B588,Historical!$B$7:$B$1449,0)))^(1/10)-1)*100)</f>
        <v>6.0048464743126528</v>
      </c>
      <c r="W588" s="796">
        <f>IF(OR(U588&lt;=0,U588="n/a",V588&lt;=0,V588="n/a"),"n/a",U588/V588)</f>
        <v>2.2200141631541404</v>
      </c>
      <c r="X588" s="797">
        <f>IF(OR(AJ588&lt;=0,AJ588="n/a",U588&lt;=0,U588="n/a"),"n/a",U588/AJ588)</f>
        <v>1.2118949291400267</v>
      </c>
      <c r="Y588" s="752"/>
      <c r="Z588" s="738">
        <f>IF(OR(AC588&lt;0.01,AC588="n/a"),"n/a",M588/AC588*100)</f>
        <v>36.956521739130437</v>
      </c>
      <c r="AA588" s="999">
        <f>IF(OR(AC588&lt;0.01,AC588="n/a"),"n/a",I588/AC588)</f>
        <v>20.809782608695652</v>
      </c>
      <c r="AB588" s="1000">
        <v>1</v>
      </c>
      <c r="AC588" s="978">
        <v>3.68</v>
      </c>
      <c r="AD588" s="978">
        <v>2.08</v>
      </c>
      <c r="AE588" s="978">
        <v>1.18</v>
      </c>
      <c r="AF588" s="978">
        <v>2.75</v>
      </c>
      <c r="AG588" s="978">
        <v>16.3</v>
      </c>
      <c r="AH588" s="978">
        <v>-2.9000000000000004</v>
      </c>
      <c r="AI588" s="978">
        <v>11.600000000000001</v>
      </c>
      <c r="AJ588" s="978">
        <v>11</v>
      </c>
      <c r="AK588" s="978">
        <v>10</v>
      </c>
      <c r="AL588" s="991">
        <v>1300</v>
      </c>
      <c r="AM588" s="985">
        <v>0.6</v>
      </c>
      <c r="AN588" s="978">
        <v>7.0000000000000007E-2</v>
      </c>
      <c r="AO588" s="838">
        <f>IF(U588="n/a","n/a",IF(AA588&lt;0,"n/a",IF(AA588="n/a","n/a",J588+U588-AA588)))</f>
        <v>-5.703017782253033</v>
      </c>
      <c r="AP588" s="839">
        <f>IF(U588="n/a","n/a",J588+U588)</f>
        <v>15.106764826442619</v>
      </c>
      <c r="AQ588" s="1001">
        <f>IF(OR(AC588&lt;0.01,AF588="n/a"),"n/a",(I588/SQRT(22.5*AC588*(I588/AF588))-1)*100)</f>
        <v>59.480966713778585</v>
      </c>
      <c r="AR588" s="738">
        <f>INDEX(Historical!$C$7:$C$1442,MATCH(B588,Historical!$B$7:$B$1449,0))*IF(AH588="n/a",1.03,IF(AH588&lt;0,1.01,IF(AH588&gt;10,1.1,(1+AH588/100))))</f>
        <v>1.3028999999999999</v>
      </c>
      <c r="AS588" s="999">
        <f>IF($AI588="n/a",1.03*AR588,IF($AI588&lt;0,1.01*AR588,IF($AI588&gt;10,1.1*AR588,(1+$AI588/100)*AR588)))</f>
        <v>1.43319</v>
      </c>
      <c r="AT588" s="999">
        <f>IF($AK588="n/a",1.03*AS588,IF($AK588&lt;0,1.01*AS588,IF($AK588&gt;10,1.1*AS588,(1+$AK588/100)*AS588)))</f>
        <v>1.5765090000000002</v>
      </c>
      <c r="AU588" s="999">
        <f>IF($AK588="n/a",1.03*AT588,IF($AK588&lt;0,1.01*AT588,IF($AK588&gt;10,1.1*AT588,(1+$AK588/100)*AT588)))</f>
        <v>1.7341599000000003</v>
      </c>
      <c r="AV588" s="999">
        <f>IF($AK588="n/a",1.03*AU588,IF($AK588&lt;0,1.01*AU588,IF($AK588&gt;10,1.1*AU588,(1+$AK588/100)*AU588)))</f>
        <v>1.9075758900000004</v>
      </c>
      <c r="AW588" s="738">
        <f>SUM(AR588:AV588)</f>
        <v>7.9543347900000008</v>
      </c>
      <c r="AX588" s="846">
        <f>AW588/I588*100</f>
        <v>10.386961073387308</v>
      </c>
      <c r="AY588" s="1080">
        <v>0.3</v>
      </c>
      <c r="AZ588" s="985">
        <v>20.599999999999998</v>
      </c>
      <c r="BA588" s="985">
        <v>-21.21</v>
      </c>
      <c r="BB588" s="985">
        <v>1.37</v>
      </c>
      <c r="BC588" s="985">
        <v>-8.5299999999999994</v>
      </c>
      <c r="BE588" s="700">
        <v>2011</v>
      </c>
      <c r="BF588" s="1013">
        <f>IF(BE588&gt;2008,0,IF(BE588&gt;2001,1,IF(BE588&gt;1990,2,IF(BE588&gt;1980,3,IF(BE588&gt;1973,4,IF(BE588&gt;1970,5,IF(BE588&gt;1960,6,IF(BE588&gt;1958,7,IF(BE588&gt;1953,8,9)))))))))</f>
        <v>0</v>
      </c>
      <c r="BG588" s="995">
        <v>10.4</v>
      </c>
    </row>
    <row r="589" spans="1:59" ht="11.25" customHeight="1" x14ac:dyDescent="0.2">
      <c r="A589" s="984" t="s">
        <v>721</v>
      </c>
      <c r="B589" s="988" t="s">
        <v>722</v>
      </c>
      <c r="C589" s="1070" t="s">
        <v>179</v>
      </c>
      <c r="D589" s="1070" t="s">
        <v>4399</v>
      </c>
      <c r="E589" s="828">
        <v>15</v>
      </c>
      <c r="F589" s="1148">
        <v>248</v>
      </c>
      <c r="G589" s="1148" t="s">
        <v>37</v>
      </c>
      <c r="H589" s="1148" t="s">
        <v>37</v>
      </c>
      <c r="I589" s="987">
        <v>66.78</v>
      </c>
      <c r="J589" s="738">
        <f>(M589/I589)*100</f>
        <v>4.6720575022461821</v>
      </c>
      <c r="K589" s="990">
        <v>0.78</v>
      </c>
      <c r="L589" s="1000">
        <v>4</v>
      </c>
      <c r="M589" s="729">
        <f>K589*L589</f>
        <v>3.12</v>
      </c>
      <c r="N589" s="983" t="s">
        <v>220</v>
      </c>
      <c r="O589" s="831">
        <v>0.77</v>
      </c>
      <c r="P589" s="973">
        <v>43350</v>
      </c>
      <c r="Q589" s="973">
        <v>43388</v>
      </c>
      <c r="R589" s="729">
        <f>(K589-O589)/O589*100</f>
        <v>1.2987012987012998</v>
      </c>
      <c r="S589" s="795">
        <f>IF(INDEX(Historical!$D$7:$D$1442,MATCH(B589,Historical!$B$7:$B$1449,0))=0,"n/a",(INDEX(Historical!$C$7:$C$1442,MATCH(B589,Historical!$B$7:$B$1449,0))/INDEX(Historical!$D$7:$D$1442,MATCH(B589,Historical!$B$7:$B$1449,0))-1)*100)</f>
        <v>1.3114754098360493</v>
      </c>
      <c r="T589" s="795">
        <f>IF(INDEX(Historical!$F$7:$F$1442,MATCH(B589,Historical!$B$7:$B$1449,0))=0,"n/a",((INDEX(Historical!$C$7:$C$1442,MATCH(B589,Historical!$B$7:$B$1449,0))/INDEX(Historical!$F$7:$F$1442,MATCH(B589,Historical!$B$7:$B$1449,0)))^(1/3)-1)*100)</f>
        <v>1.6725500735793153</v>
      </c>
      <c r="U589" s="795">
        <f>IF(INDEX(Historical!$H$7:$H$1442,MATCH(B589,Historical!$B$7:$B$1449,0))=0,"n/a",((INDEX(Historical!$C$7:$C$1442,MATCH(B589,Historical!$B$7:$B$1449,0))/INDEX(Historical!$H$7:$H$1442,MATCH(B589,Historical!$B$7:$B$1449,0)))^(1/5)-1)*100)</f>
        <v>5.4109461407648718</v>
      </c>
      <c r="V589" s="795">
        <f>IF(INDEX(Historical!$O$7:$O$1442,MATCH(B589,Historical!$B$7:$B$1449,0))=0,"n/a",((INDEX(Historical!$C$7:$C$1442,MATCH(B589,Historical!$B$7:$B$1449,0))/INDEX(Historical!$O$7:$O$1442,MATCH(B589,Historical!$B$7:$B$1449,0)))^(1/10)-1)*100)</f>
        <v>10.219345911703549</v>
      </c>
      <c r="W589" s="796">
        <f>IF(OR(U589&lt;=0,U589="n/a",V589&lt;=0,V589="n/a"),"n/a",U589/V589)</f>
        <v>0.52948067200348592</v>
      </c>
      <c r="X589" s="797" t="str">
        <f>IF(OR(AJ589&lt;=0,AJ589="n/a",U589&lt;=0,U589="n/a"),"n/a",U589/AJ589)</f>
        <v>n/a</v>
      </c>
      <c r="Y589" s="989"/>
      <c r="Z589" s="738">
        <f>IF(OR(AC589&lt;0.01,AC589="n/a"),"n/a",M589/AC589*100)</f>
        <v>61.296660117878197</v>
      </c>
      <c r="AA589" s="999">
        <f>IF(OR(AC589&lt;0.01,AC589="n/a"),"n/a",I589/AC589)</f>
        <v>13.119842829076621</v>
      </c>
      <c r="AB589" s="1000">
        <v>12</v>
      </c>
      <c r="AC589" s="978">
        <v>5.09</v>
      </c>
      <c r="AD589" s="978">
        <v>0.24</v>
      </c>
      <c r="AE589" s="978">
        <v>3.04</v>
      </c>
      <c r="AF589" s="978">
        <v>2.37</v>
      </c>
      <c r="AG589" s="978">
        <v>18.7</v>
      </c>
      <c r="AH589" s="980">
        <v>228.9</v>
      </c>
      <c r="AI589" s="980">
        <v>-28.29</v>
      </c>
      <c r="AJ589" s="978">
        <v>-18.600000000000001</v>
      </c>
      <c r="AK589" s="978">
        <v>54.43</v>
      </c>
      <c r="AL589" s="991">
        <v>50870</v>
      </c>
      <c r="AM589" s="985">
        <v>0.32</v>
      </c>
      <c r="AN589" s="978">
        <v>0.48</v>
      </c>
      <c r="AO589" s="838">
        <f>IF(U589="n/a","n/a",IF(AA589&lt;0,"n/a",IF(AA589="n/a","n/a",J589+U589-AA589)))</f>
        <v>-3.036839186065567</v>
      </c>
      <c r="AP589" s="839">
        <f>IF(U589="n/a","n/a",J589+U589)</f>
        <v>10.083003643011054</v>
      </c>
      <c r="AQ589" s="1001">
        <f>IF(OR(AC589&lt;0.01,AF589="n/a"),"n/a",(I589/SQRT(22.5*AC589*(I589/AF589))-1)*100)</f>
        <v>17.556657744088277</v>
      </c>
      <c r="AR589" s="738">
        <f>INDEX(Historical!$C$7:$C$1442,MATCH(B589,Historical!$B$7:$B$1449,0))*IF(AH589="n/a",1.03,IF(AH589&lt;0,1.01,IF(AH589&gt;10,1.1,(1+AH589/100))))</f>
        <v>3.399</v>
      </c>
      <c r="AS589" s="999">
        <f>IF($AI589="n/a",1.03*AR589,IF($AI589&lt;0,1.01*AR589,IF($AI589&gt;10,1.1*AR589,(1+$AI589/100)*AR589)))</f>
        <v>3.4329900000000002</v>
      </c>
      <c r="AT589" s="999">
        <f>IF($AK589="n/a",1.03*AS589,IF($AK589&lt;0,1.01*AS589,IF($AK589&gt;10,1.1*AS589,(1+$AK589/100)*AS589)))</f>
        <v>3.7762890000000007</v>
      </c>
      <c r="AU589" s="999">
        <f>IF($AK589="n/a",1.03*AT589,IF($AK589&lt;0,1.01*AT589,IF($AK589&gt;10,1.1*AT589,(1+$AK589/100)*AT589)))</f>
        <v>4.1539179000000015</v>
      </c>
      <c r="AV589" s="999">
        <f>IF($AK589="n/a",1.03*AU589,IF($AK589&lt;0,1.01*AU589,IF($AK589&gt;10,1.1*AU589,(1+$AK589/100)*AU589)))</f>
        <v>4.5693096900000016</v>
      </c>
      <c r="AW589" s="738">
        <f>SUM(AR589:AV589)</f>
        <v>19.331506590000004</v>
      </c>
      <c r="AX589" s="846">
        <f>AW589/I589*100</f>
        <v>28.94804820305481</v>
      </c>
      <c r="AY589" s="1080">
        <v>0.9</v>
      </c>
      <c r="AZ589" s="985">
        <v>17.510000000000002</v>
      </c>
      <c r="BA589" s="985">
        <v>-23.830000000000002</v>
      </c>
      <c r="BB589" s="985">
        <v>1.21</v>
      </c>
      <c r="BC589" s="985">
        <v>-12.389999999999999</v>
      </c>
      <c r="BE589" s="700">
        <v>2004</v>
      </c>
      <c r="BF589" s="1013">
        <f>IF(BE589&gt;2008,0,IF(BE589&gt;2001,1,IF(BE589&gt;1990,2,IF(BE589&gt;1980,3,IF(BE589&gt;1973,4,IF(BE589&gt;1970,5,IF(BE589&gt;1960,6,IF(BE589&gt;1958,7,IF(BE589&gt;1953,8,9)))))))))</f>
        <v>1</v>
      </c>
      <c r="BG589" s="995">
        <v>9</v>
      </c>
    </row>
    <row r="590" spans="1:59" ht="11.25" customHeight="1" x14ac:dyDescent="0.2">
      <c r="A590" s="976" t="s">
        <v>4447</v>
      </c>
      <c r="B590" s="988" t="s">
        <v>4244</v>
      </c>
      <c r="C590" s="1070" t="s">
        <v>108</v>
      </c>
      <c r="D590" s="1070" t="s">
        <v>4401</v>
      </c>
      <c r="E590" s="828">
        <v>23</v>
      </c>
      <c r="F590" s="1148">
        <v>149</v>
      </c>
      <c r="G590" s="1120" t="s">
        <v>106</v>
      </c>
      <c r="H590" s="1120" t="s">
        <v>106</v>
      </c>
      <c r="I590" s="987">
        <v>30.34</v>
      </c>
      <c r="J590" s="738">
        <f>(M590/I590)*100</f>
        <v>2.9004614370468031</v>
      </c>
      <c r="K590" s="997">
        <v>0.22</v>
      </c>
      <c r="L590" s="1000">
        <v>4</v>
      </c>
      <c r="M590" s="729">
        <f>K590*L590</f>
        <v>0.88</v>
      </c>
      <c r="N590" s="983" t="s">
        <v>460</v>
      </c>
      <c r="O590" s="832">
        <v>0.2</v>
      </c>
      <c r="P590" s="973">
        <v>43479</v>
      </c>
      <c r="Q590" s="973">
        <v>43487</v>
      </c>
      <c r="R590" s="729">
        <f>(K590-O590)/O590*100</f>
        <v>9.9999999999999947</v>
      </c>
      <c r="S590" s="795">
        <f>IF(INDEX(Historical!$D$7:$D$1442,MATCH(B590,Historical!$B$7:$B$1449,0))=0,"n/a",(INDEX(Historical!$C$7:$C$1442,MATCH(B590,Historical!$B$7:$B$1449,0))/INDEX(Historical!$D$7:$D$1442,MATCH(B590,Historical!$B$7:$B$1449,0))-1)*100)</f>
        <v>11.971830985915499</v>
      </c>
      <c r="T590" s="795">
        <f>IF(INDEX(Historical!$F$7:$F$1442,MATCH(B590,Historical!$B$7:$B$1449,0))=0,"n/a",((INDEX(Historical!$C$7:$C$1442,MATCH(B590,Historical!$B$7:$B$1449,0))/INDEX(Historical!$F$7:$F$1442,MATCH(B590,Historical!$B$7:$B$1449,0)))^(1/3)-1)*100)</f>
        <v>13.066725033322268</v>
      </c>
      <c r="U590" s="795">
        <f>IF(INDEX(Historical!$H$7:$H$1442,MATCH(B590,Historical!$B$7:$B$1449,0))=0,"n/a",((INDEX(Historical!$C$7:$C$1442,MATCH(B590,Historical!$B$7:$B$1449,0))/INDEX(Historical!$H$7:$H$1442,MATCH(B590,Historical!$B$7:$B$1449,0)))^(1/5)-1)*100)</f>
        <v>17.169054553092657</v>
      </c>
      <c r="V590" s="795">
        <f>IF(INDEX(Historical!$O$7:$O$1442,MATCH(B590,Historical!$B$7:$B$1449,0))=0,"n/a",((INDEX(Historical!$C$7:$C$1442,MATCH(B590,Historical!$B$7:$B$1449,0))/INDEX(Historical!$O$7:$O$1442,MATCH(B590,Historical!$B$7:$B$1449,0)))^(1/10)-1)*100)</f>
        <v>20.322185454786457</v>
      </c>
      <c r="W590" s="796">
        <f>IF(OR(U590&lt;=0,U590="n/a",V590&lt;=0,V590="n/a"),"n/a",U590/V590)</f>
        <v>0.84484292259270044</v>
      </c>
      <c r="X590" s="797">
        <f>IF(OR(AJ590&lt;=0,AJ590="n/a",U590&lt;=0,U590="n/a"),"n/a",U590/AJ590)</f>
        <v>0.61982146401056515</v>
      </c>
      <c r="Y590" s="989" t="s">
        <v>4491</v>
      </c>
      <c r="Z590" s="738">
        <f>IF(OR(AC590&lt;0.01,AC590="n/a"),"n/a",M590/AC590*100)</f>
        <v>27.160493827160494</v>
      </c>
      <c r="AA590" s="999">
        <f>IF(OR(AC590&lt;0.01,AC590="n/a"),"n/a",I590/AC590)</f>
        <v>9.364197530864196</v>
      </c>
      <c r="AB590" s="1000">
        <v>12</v>
      </c>
      <c r="AC590" s="978">
        <v>3.24</v>
      </c>
      <c r="AD590" s="978">
        <v>0.78</v>
      </c>
      <c r="AE590" s="978">
        <v>3.55</v>
      </c>
      <c r="AF590" s="978">
        <v>1.07</v>
      </c>
      <c r="AG590" s="978">
        <v>13.200000000000001</v>
      </c>
      <c r="AH590" s="978">
        <v>45.4</v>
      </c>
      <c r="AI590" s="978">
        <v>2.74</v>
      </c>
      <c r="AJ590" s="978">
        <v>27.700000000000003</v>
      </c>
      <c r="AK590" s="978">
        <v>12</v>
      </c>
      <c r="AL590" s="991">
        <v>3910</v>
      </c>
      <c r="AM590" s="985">
        <v>1.4000000000000001</v>
      </c>
      <c r="AN590" s="978">
        <v>0.09</v>
      </c>
      <c r="AO590" s="838">
        <f>IF(U590="n/a","n/a",IF(AA590&lt;0,"n/a",IF(AA590="n/a","n/a",J590+U590-AA590)))</f>
        <v>10.705318459275265</v>
      </c>
      <c r="AP590" s="839">
        <f>IF(U590="n/a","n/a",J590+U590)</f>
        <v>20.069515990139461</v>
      </c>
      <c r="AQ590" s="1001">
        <f>IF(OR(AC590&lt;0.01,AF590="n/a"),"n/a",(I590/SQRT(22.5*AC590*(I590/AF590))-1)*100)</f>
        <v>-33.267727753941379</v>
      </c>
      <c r="AR590" s="738">
        <f>INDEX(Historical!$C$7:$C$1442,MATCH(B590,Historical!$B$7:$B$1449,0))*IF(AH590="n/a",1.03,IF(AH590&lt;0,1.01,IF(AH590&gt;10,1.1,(1+AH590/100))))</f>
        <v>0.87450000000000017</v>
      </c>
      <c r="AS590" s="999">
        <f>IF($AI590="n/a",1.03*AR590,IF($AI590&lt;0,1.01*AR590,IF($AI590&gt;10,1.1*AR590,(1+$AI590/100)*AR590)))</f>
        <v>0.89846130000000024</v>
      </c>
      <c r="AT590" s="999">
        <f>IF($AK590="n/a",1.03*AS590,IF($AK590&lt;0,1.01*AS590,IF($AK590&gt;10,1.1*AS590,(1+$AK590/100)*AS590)))</f>
        <v>0.98830743000000032</v>
      </c>
      <c r="AU590" s="999">
        <f>IF($AK590="n/a",1.03*AT590,IF($AK590&lt;0,1.01*AT590,IF($AK590&gt;10,1.1*AT590,(1+$AK590/100)*AT590)))</f>
        <v>1.0871381730000005</v>
      </c>
      <c r="AV590" s="999">
        <f>IF($AK590="n/a",1.03*AU590,IF($AK590&lt;0,1.01*AU590,IF($AK590&gt;10,1.1*AU590,(1+$AK590/100)*AU590)))</f>
        <v>1.1958519903000007</v>
      </c>
      <c r="AW590" s="738">
        <f>SUM(AR590:AV590)</f>
        <v>5.0442588933000021</v>
      </c>
      <c r="AX590" s="846">
        <f>AW590/I590*100</f>
        <v>16.625770907383</v>
      </c>
      <c r="AY590" s="1080">
        <v>1.88</v>
      </c>
      <c r="AZ590" s="985">
        <v>44.34</v>
      </c>
      <c r="BA590" s="985">
        <v>-43.5</v>
      </c>
      <c r="BB590" s="985">
        <v>17.760000000000002</v>
      </c>
      <c r="BC590" s="985">
        <v>-18.790000000000003</v>
      </c>
      <c r="BE590" s="700">
        <v>1997</v>
      </c>
      <c r="BF590" s="1013">
        <f>IF(BE590&gt;2008,0,IF(BE590&gt;2001,1,IF(BE590&gt;1990,2,IF(BE590&gt;1980,3,IF(BE590&gt;1973,4,IF(BE590&gt;1970,5,IF(BE590&gt;1960,6,IF(BE590&gt;1958,7,IF(BE590&gt;1953,8,9)))))))))</f>
        <v>2</v>
      </c>
      <c r="BG590" s="995">
        <v>2.1</v>
      </c>
    </row>
    <row r="591" spans="1:59" ht="11.25" customHeight="1" x14ac:dyDescent="0.2">
      <c r="A591" s="976" t="s">
        <v>1553</v>
      </c>
      <c r="B591" s="988" t="s">
        <v>1554</v>
      </c>
      <c r="C591" s="1070" t="s">
        <v>247</v>
      </c>
      <c r="D591" s="1070" t="s">
        <v>4379</v>
      </c>
      <c r="E591" s="828">
        <v>9</v>
      </c>
      <c r="F591" s="1148">
        <v>435</v>
      </c>
      <c r="G591" s="1148" t="s">
        <v>106</v>
      </c>
      <c r="H591" s="1148" t="s">
        <v>106</v>
      </c>
      <c r="I591" s="987">
        <v>46.88</v>
      </c>
      <c r="J591" s="738">
        <f>(M591/I591)*100</f>
        <v>3.2423208191126278</v>
      </c>
      <c r="K591" s="990">
        <v>0.38</v>
      </c>
      <c r="L591" s="1000">
        <v>4</v>
      </c>
      <c r="M591" s="729">
        <f>K591*L591</f>
        <v>1.52</v>
      </c>
      <c r="N591" s="983" t="s">
        <v>119</v>
      </c>
      <c r="O591" s="831">
        <v>0.37</v>
      </c>
      <c r="P591" s="973">
        <v>43504</v>
      </c>
      <c r="Q591" s="973">
        <v>43525</v>
      </c>
      <c r="R591" s="729">
        <f>(K591-O591)/O591*100</f>
        <v>2.7027027027027053</v>
      </c>
      <c r="S591" s="795">
        <f>IF(INDEX(Historical!$D$7:$D$1442,MATCH(B591,Historical!$B$7:$B$1449,0))=0,"n/a",(INDEX(Historical!$C$7:$C$1442,MATCH(B591,Historical!$B$7:$B$1449,0))/INDEX(Historical!$D$7:$D$1442,MATCH(B591,Historical!$B$7:$B$1449,0))-1)*100)</f>
        <v>12.698412698412698</v>
      </c>
      <c r="T591" s="795">
        <f>IF(INDEX(Historical!$F$7:$F$1442,MATCH(B591,Historical!$B$7:$B$1449,0))=0,"n/a",((INDEX(Historical!$C$7:$C$1442,MATCH(B591,Historical!$B$7:$B$1449,0))/INDEX(Historical!$F$7:$F$1442,MATCH(B591,Historical!$B$7:$B$1449,0)))^(1/3)-1)*100)</f>
        <v>14.741405029518994</v>
      </c>
      <c r="U591" s="795">
        <f>IF(INDEX(Historical!$H$7:$H$1442,MATCH(B591,Historical!$B$7:$B$1449,0))=0,"n/a",((INDEX(Historical!$C$7:$C$1442,MATCH(B591,Historical!$B$7:$B$1449,0))/INDEX(Historical!$H$7:$H$1442,MATCH(B591,Historical!$B$7:$B$1449,0)))^(1/5)-1)*100)</f>
        <v>18.026446295116184</v>
      </c>
      <c r="V591" s="795">
        <f>IF(INDEX(Historical!$O$7:$O$1442,MATCH(B591,Historical!$B$7:$B$1449,0))=0,"n/a",((INDEX(Historical!$C$7:$C$1442,MATCH(B591,Historical!$B$7:$B$1449,0))/INDEX(Historical!$O$7:$O$1442,MATCH(B591,Historical!$B$7:$B$1449,0)))^(1/10)-1)*100)</f>
        <v>14.709288067146996</v>
      </c>
      <c r="W591" s="796">
        <f>IF(OR(U591&lt;=0,U591="n/a",V591&lt;=0,V591="n/a"),"n/a",U591/V591)</f>
        <v>1.2255145329146158</v>
      </c>
      <c r="X591" s="797">
        <f>IF(OR(AJ591&lt;=0,AJ591="n/a",U591&lt;=0,U591="n/a"),"n/a",U591/AJ591)</f>
        <v>1.2098286104104823</v>
      </c>
      <c r="Y591" s="989"/>
      <c r="Z591" s="738">
        <f>IF(OR(AC591&lt;0.01,AC591="n/a"),"n/a",M591/AC591*100)</f>
        <v>28.25278810408922</v>
      </c>
      <c r="AA591" s="999">
        <f>IF(OR(AC591&lt;0.01,AC591="n/a"),"n/a",I591/AC591)</f>
        <v>8.7137546468401492</v>
      </c>
      <c r="AB591" s="1000">
        <v>12</v>
      </c>
      <c r="AC591" s="978">
        <v>5.38</v>
      </c>
      <c r="AD591" s="978">
        <v>1.98</v>
      </c>
      <c r="AE591" s="978">
        <v>0.17</v>
      </c>
      <c r="AF591" s="978">
        <v>1.54</v>
      </c>
      <c r="AG591" s="978">
        <v>28.299999999999997</v>
      </c>
      <c r="AH591" s="978">
        <v>7.8</v>
      </c>
      <c r="AI591" s="978">
        <v>3.49</v>
      </c>
      <c r="AJ591" s="978">
        <v>14.899999999999999</v>
      </c>
      <c r="AK591" s="978">
        <v>4.3999999999999995</v>
      </c>
      <c r="AL591" s="991">
        <v>3930</v>
      </c>
      <c r="AM591" s="985">
        <v>0.3</v>
      </c>
      <c r="AN591" s="978">
        <v>2.17</v>
      </c>
      <c r="AO591" s="838">
        <f>IF(U591="n/a","n/a",IF(AA591&lt;0,"n/a",IF(AA591="n/a","n/a",J591+U591-AA591)))</f>
        <v>12.555012467388663</v>
      </c>
      <c r="AP591" s="839">
        <f>IF(U591="n/a","n/a",J591+U591)</f>
        <v>21.268767114228812</v>
      </c>
      <c r="AQ591" s="1001">
        <f>IF(OR(AC591&lt;0.01,AF591="n/a"),"n/a",(I591/SQRT(22.5*AC591*(I591/AF591))-1)*100)</f>
        <v>-22.772537538245487</v>
      </c>
      <c r="AR591" s="738">
        <f>INDEX(Historical!$C$7:$C$1442,MATCH(B591,Historical!$B$7:$B$1449,0))*IF(AH591="n/a",1.03,IF(AH591&lt;0,1.01,IF(AH591&gt;10,1.1,(1+AH591/100))))</f>
        <v>1.5307600000000001</v>
      </c>
      <c r="AS591" s="999">
        <f>IF($AI591="n/a",1.03*AR591,IF($AI591&lt;0,1.01*AR591,IF($AI591&gt;10,1.1*AR591,(1+$AI591/100)*AR591)))</f>
        <v>1.584183524</v>
      </c>
      <c r="AT591" s="999">
        <f>IF($AK591="n/a",1.03*AS591,IF($AK591&lt;0,1.01*AS591,IF($AK591&gt;10,1.1*AS591,(1+$AK591/100)*AS591)))</f>
        <v>1.653887599056</v>
      </c>
      <c r="AU591" s="999">
        <f>IF($AK591="n/a",1.03*AT591,IF($AK591&lt;0,1.01*AT591,IF($AK591&gt;10,1.1*AT591,(1+$AK591/100)*AT591)))</f>
        <v>1.7266586534144641</v>
      </c>
      <c r="AV591" s="999">
        <f>IF($AK591="n/a",1.03*AU591,IF($AK591&lt;0,1.01*AU591,IF($AK591&gt;10,1.1*AU591,(1+$AK591/100)*AU591)))</f>
        <v>1.8026316341647006</v>
      </c>
      <c r="AW591" s="738">
        <f>SUM(AR591:AV591)</f>
        <v>8.2981214106351651</v>
      </c>
      <c r="AX591" s="846">
        <f>AW591/I591*100</f>
        <v>17.700770927122793</v>
      </c>
      <c r="AY591" s="1080">
        <v>1.35</v>
      </c>
      <c r="AZ591" s="985">
        <v>21.8</v>
      </c>
      <c r="BA591" s="985">
        <v>-12.920000000000002</v>
      </c>
      <c r="BB591" s="985">
        <v>9.2799999999999994</v>
      </c>
      <c r="BC591" s="985">
        <v>-0.43</v>
      </c>
      <c r="BE591" s="700">
        <v>2011</v>
      </c>
      <c r="BF591" s="1013">
        <f>IF(BE591&gt;2008,0,IF(BE591&gt;2001,1,IF(BE591&gt;1990,2,IF(BE591&gt;1980,3,IF(BE591&gt;1973,4,IF(BE591&gt;1970,5,IF(BE591&gt;1960,6,IF(BE591&gt;1958,7,IF(BE591&gt;1953,8,9)))))))))</f>
        <v>0</v>
      </c>
      <c r="BG591" s="995">
        <v>6.6000000000000005</v>
      </c>
    </row>
    <row r="592" spans="1:59" s="874" customFormat="1" ht="11.25" customHeight="1" x14ac:dyDescent="0.2">
      <c r="A592" s="733" t="s">
        <v>1549</v>
      </c>
      <c r="B592" s="882" t="s">
        <v>1550</v>
      </c>
      <c r="C592" s="1070" t="s">
        <v>4252</v>
      </c>
      <c r="D592" s="1070" t="s">
        <v>4387</v>
      </c>
      <c r="E592" s="854">
        <v>8</v>
      </c>
      <c r="F592" s="1148">
        <v>499</v>
      </c>
      <c r="G592" s="1272" t="s">
        <v>37</v>
      </c>
      <c r="H592" s="1272" t="s">
        <v>37</v>
      </c>
      <c r="I592" s="855">
        <v>70.8</v>
      </c>
      <c r="J592" s="856">
        <f>(M592/I592)*100</f>
        <v>3.1638418079096051</v>
      </c>
      <c r="K592" s="857">
        <v>0.56000000000000005</v>
      </c>
      <c r="L592" s="858">
        <v>4</v>
      </c>
      <c r="M592" s="859">
        <f>K592*L592</f>
        <v>2.2400000000000002</v>
      </c>
      <c r="N592" s="860" t="s">
        <v>649</v>
      </c>
      <c r="O592" s="861">
        <v>0.5</v>
      </c>
      <c r="P592" s="862">
        <v>43228</v>
      </c>
      <c r="Q592" s="862">
        <v>43244</v>
      </c>
      <c r="R592" s="859">
        <f>(K592-O592)/O592*100</f>
        <v>12.000000000000011</v>
      </c>
      <c r="S592" s="795">
        <f>IF(INDEX(Historical!$D$7:$D$1442,MATCH(B592,Historical!$B$7:$B$1449,0))=0,"n/a",(INDEX(Historical!$C$7:$C$1442,MATCH(B592,Historical!$B$7:$B$1449,0))/INDEX(Historical!$D$7:$D$1442,MATCH(B592,Historical!$B$7:$B$1449,0))-1)*100)</f>
        <v>13.541666666666675</v>
      </c>
      <c r="T592" s="795">
        <f>IF(INDEX(Historical!$F$7:$F$1442,MATCH(B592,Historical!$B$7:$B$1449,0))=0,"n/a",((INDEX(Historical!$C$7:$C$1442,MATCH(B592,Historical!$B$7:$B$1449,0))/INDEX(Historical!$F$7:$F$1442,MATCH(B592,Historical!$B$7:$B$1449,0)))^(1/3)-1)*100)</f>
        <v>10.861011548331589</v>
      </c>
      <c r="U592" s="795">
        <f>IF(INDEX(Historical!$H$7:$H$1442,MATCH(B592,Historical!$B$7:$B$1449,0))=0,"n/a",((INDEX(Historical!$C$7:$C$1442,MATCH(B592,Historical!$B$7:$B$1449,0))/INDEX(Historical!$H$7:$H$1442,MATCH(B592,Historical!$B$7:$B$1449,0)))^(1/5)-1)*100)</f>
        <v>9.8964129213460872</v>
      </c>
      <c r="V592" s="795">
        <f>IF(INDEX(Historical!$O$7:$O$1442,MATCH(B592,Historical!$B$7:$B$1449,0))=0,"n/a",((INDEX(Historical!$C$7:$C$1442,MATCH(B592,Historical!$B$7:$B$1449,0))/INDEX(Historical!$O$7:$O$1442,MATCH(B592,Historical!$B$7:$B$1449,0)))^(1/10)-1)*100)</f>
        <v>5.9765229305059897</v>
      </c>
      <c r="W592" s="863">
        <f>IF(OR(U592&lt;=0,U592="n/a",V592&lt;=0,V592="n/a"),"n/a",U592/V592)</f>
        <v>1.6558813605201426</v>
      </c>
      <c r="X592" s="864">
        <f>IF(OR(AJ592&lt;=0,AJ592="n/a",U592&lt;=0,U592="n/a"),"n/a",U592/AJ592)</f>
        <v>1.2217793730056898</v>
      </c>
      <c r="Y592" s="888"/>
      <c r="Z592" s="856">
        <f>IF(OR(AC592&lt;0.01,AC592="n/a"),"n/a",M592/AC592*100)</f>
        <v>93.723849372384933</v>
      </c>
      <c r="AA592" s="866">
        <f>IF(OR(AC592&lt;0.01,AC592="n/a"),"n/a",I592/AC592)</f>
        <v>29.623430962343093</v>
      </c>
      <c r="AB592" s="858">
        <v>5</v>
      </c>
      <c r="AC592" s="867">
        <v>2.39</v>
      </c>
      <c r="AD592" s="867">
        <v>3.13</v>
      </c>
      <c r="AE592" s="867">
        <v>7.27</v>
      </c>
      <c r="AF592" s="867">
        <v>10.49</v>
      </c>
      <c r="AG592" s="867">
        <v>42</v>
      </c>
      <c r="AH592" s="867">
        <v>2</v>
      </c>
      <c r="AI592" s="867">
        <v>8.27</v>
      </c>
      <c r="AJ592" s="867">
        <v>8.1</v>
      </c>
      <c r="AK592" s="867">
        <v>9.4600000000000009</v>
      </c>
      <c r="AL592" s="868">
        <v>25150</v>
      </c>
      <c r="AM592" s="869">
        <v>10.5</v>
      </c>
      <c r="AN592" s="867">
        <v>0.02</v>
      </c>
      <c r="AO592" s="870">
        <f>IF(U592="n/a","n/a",IF(AA592&lt;0,"n/a",IF(AA592="n/a","n/a",J592+U592-AA592)))</f>
        <v>-16.5631762330874</v>
      </c>
      <c r="AP592" s="871">
        <f>IF(U592="n/a","n/a",J592+U592)</f>
        <v>13.060254729255693</v>
      </c>
      <c r="AQ592" s="872">
        <f>IF(OR(AC592&lt;0.01,AF592="n/a"),"n/a",(I592/SQRT(22.5*AC592*(I592/AF592))-1)*100)</f>
        <v>271.63290776127695</v>
      </c>
      <c r="AR592" s="738">
        <f>INDEX(Historical!$C$7:$C$1442,MATCH(B592,Historical!$B$7:$B$1449,0))*IF(AH592="n/a",1.03,IF(AH592&lt;0,1.01,IF(AH592&gt;10,1.1,(1+AH592/100))))</f>
        <v>2.2236000000000002</v>
      </c>
      <c r="AS592" s="866">
        <f>IF($AI592="n/a",1.03*AR592,IF($AI592&lt;0,1.01*AR592,IF($AI592&gt;10,1.1*AR592,(1+$AI592/100)*AR592)))</f>
        <v>2.4074917200000003</v>
      </c>
      <c r="AT592" s="866">
        <f>IF($AK592="n/a",1.03*AS592,IF($AK592&lt;0,1.01*AS592,IF($AK592&gt;10,1.1*AS592,(1+$AK592/100)*AS592)))</f>
        <v>2.6352404367120004</v>
      </c>
      <c r="AU592" s="866">
        <f>IF($AK592="n/a",1.03*AT592,IF($AK592&lt;0,1.01*AT592,IF($AK592&gt;10,1.1*AT592,(1+$AK592/100)*AT592)))</f>
        <v>2.8845341820249555</v>
      </c>
      <c r="AV592" s="866">
        <f>IF($AK592="n/a",1.03*AU592,IF($AK592&lt;0,1.01*AU592,IF($AK592&gt;10,1.1*AU592,(1+$AK592/100)*AU592)))</f>
        <v>3.1574111156445164</v>
      </c>
      <c r="AW592" s="856">
        <f>SUM(AR592:AV592)</f>
        <v>13.308277454381473</v>
      </c>
      <c r="AX592" s="873">
        <f>AW592/I592*100</f>
        <v>18.79700205421112</v>
      </c>
      <c r="AY592" s="1081">
        <v>0.97</v>
      </c>
      <c r="AZ592" s="869">
        <v>19.27</v>
      </c>
      <c r="BA592" s="869">
        <v>-6.87</v>
      </c>
      <c r="BB592" s="869">
        <v>4.8599999999999994</v>
      </c>
      <c r="BC592" s="869">
        <v>3.5700000000000003</v>
      </c>
      <c r="BD592" s="1033"/>
      <c r="BE592" s="700">
        <v>2011</v>
      </c>
      <c r="BF592" s="1013">
        <f>IF(BE592&gt;2008,0,IF(BE592&gt;2001,1,IF(BE592&gt;1990,2,IF(BE592&gt;1980,3,IF(BE592&gt;1973,4,IF(BE592&gt;1970,5,IF(BE592&gt;1960,6,IF(BE592&gt;1958,7,IF(BE592&gt;1953,8,9)))))))))</f>
        <v>0</v>
      </c>
      <c r="BG592" s="931">
        <v>13.4</v>
      </c>
    </row>
    <row r="593" spans="1:59" ht="11.25" customHeight="1" x14ac:dyDescent="0.2">
      <c r="A593" s="976" t="s">
        <v>745</v>
      </c>
      <c r="B593" s="988" t="s">
        <v>746</v>
      </c>
      <c r="C593" s="1070" t="s">
        <v>108</v>
      </c>
      <c r="D593" s="1070" t="s">
        <v>4401</v>
      </c>
      <c r="E593" s="828">
        <v>20</v>
      </c>
      <c r="F593" s="1148">
        <v>164</v>
      </c>
      <c r="G593" s="1133" t="s">
        <v>37</v>
      </c>
      <c r="H593" s="1133" t="s">
        <v>37</v>
      </c>
      <c r="I593" s="987">
        <v>71.14</v>
      </c>
      <c r="J593" s="738">
        <f>(M593/I593)*100</f>
        <v>2.3053134664042729</v>
      </c>
      <c r="K593" s="997">
        <v>0.41</v>
      </c>
      <c r="L593" s="1000">
        <v>4</v>
      </c>
      <c r="M593" s="729">
        <f>K593*L593</f>
        <v>1.64</v>
      </c>
      <c r="N593" s="983" t="s">
        <v>164</v>
      </c>
      <c r="O593" s="832">
        <v>0.36</v>
      </c>
      <c r="P593" s="973">
        <v>43447</v>
      </c>
      <c r="Q593" s="973">
        <v>43102</v>
      </c>
      <c r="R593" s="729">
        <f>(K593-O593)/O593*100</f>
        <v>13.888888888888888</v>
      </c>
      <c r="S593" s="795">
        <f>IF(INDEX(Historical!$D$7:$D$1442,MATCH(B593,Historical!$B$7:$B$1449,0))=0,"n/a",(INDEX(Historical!$C$7:$C$1442,MATCH(B593,Historical!$B$7:$B$1449,0))/INDEX(Historical!$D$7:$D$1442,MATCH(B593,Historical!$B$7:$B$1449,0))-1)*100)</f>
        <v>5.8823529411764497</v>
      </c>
      <c r="T593" s="795">
        <f>IF(INDEX(Historical!$F$7:$F$1442,MATCH(B593,Historical!$B$7:$B$1449,0))=0,"n/a",((INDEX(Historical!$C$7:$C$1442,MATCH(B593,Historical!$B$7:$B$1449,0))/INDEX(Historical!$F$7:$F$1442,MATCH(B593,Historical!$B$7:$B$1449,0)))^(1/3)-1)*100)</f>
        <v>9.7266191355609202</v>
      </c>
      <c r="U593" s="795">
        <f>IF(INDEX(Historical!$H$7:$H$1442,MATCH(B593,Historical!$B$7:$B$1449,0))=0,"n/a",((INDEX(Historical!$C$7:$C$1442,MATCH(B593,Historical!$B$7:$B$1449,0))/INDEX(Historical!$H$7:$H$1442,MATCH(B593,Historical!$B$7:$B$1449,0)))^(1/5)-1)*100)</f>
        <v>10.859472602645347</v>
      </c>
      <c r="V593" s="795">
        <f>IF(INDEX(Historical!$O$7:$O$1442,MATCH(B593,Historical!$B$7:$B$1449,0))=0,"n/a",((INDEX(Historical!$C$7:$C$1442,MATCH(B593,Historical!$B$7:$B$1449,0))/INDEX(Historical!$O$7:$O$1442,MATCH(B593,Historical!$B$7:$B$1449,0)))^(1/10)-1)*100)</f>
        <v>11.157622371784459</v>
      </c>
      <c r="W593" s="796">
        <f>IF(OR(U593&lt;=0,U593="n/a",V593&lt;=0,V593="n/a"),"n/a",U593/V593)</f>
        <v>0.97327837784749938</v>
      </c>
      <c r="X593" s="797">
        <f>IF(OR(AJ593&lt;=0,AJ593="n/a",U593&lt;=0,U593="n/a"),"n/a",U593/AJ593)</f>
        <v>2.7148681506613368</v>
      </c>
      <c r="Y593" s="746"/>
      <c r="Z593" s="738">
        <f>IF(OR(AC593&lt;0.01,AC593="n/a"),"n/a",M593/AC593*100)</f>
        <v>37.272727272727266</v>
      </c>
      <c r="AA593" s="999">
        <f>IF(OR(AC593&lt;0.01,AC593="n/a"),"n/a",I593/AC593)</f>
        <v>16.168181818181818</v>
      </c>
      <c r="AB593" s="1000">
        <v>12</v>
      </c>
      <c r="AC593" s="978">
        <v>4.4000000000000004</v>
      </c>
      <c r="AD593" s="978">
        <v>1.77</v>
      </c>
      <c r="AE593" s="978">
        <v>6.97</v>
      </c>
      <c r="AF593" s="978">
        <v>1.24</v>
      </c>
      <c r="AG593" s="978">
        <v>7.8</v>
      </c>
      <c r="AH593" s="978">
        <v>0</v>
      </c>
      <c r="AI593" s="978">
        <v>5.42</v>
      </c>
      <c r="AJ593" s="978">
        <v>4</v>
      </c>
      <c r="AK593" s="978">
        <v>9.120000000000001</v>
      </c>
      <c r="AL593" s="991">
        <v>4960</v>
      </c>
      <c r="AM593" s="985">
        <v>1.9</v>
      </c>
      <c r="AN593" s="978">
        <v>0</v>
      </c>
      <c r="AO593" s="838">
        <f>IF(U593="n/a","n/a",IF(AA593&lt;0,"n/a",IF(AA593="n/a","n/a",J593+U593-AA593)))</f>
        <v>-3.0033957491321974</v>
      </c>
      <c r="AP593" s="839">
        <f>IF(U593="n/a","n/a",J593+U593)</f>
        <v>13.164786069049621</v>
      </c>
      <c r="AQ593" s="1001">
        <f>IF(OR(AC593&lt;0.01,AF593="n/a"),"n/a",(I593/SQRT(22.5*AC593*(I593/AF593))-1)*100)</f>
        <v>-5.6047424577662097</v>
      </c>
      <c r="AR593" s="738">
        <f>INDEX(Historical!$C$7:$C$1442,MATCH(B593,Historical!$B$7:$B$1449,0))*IF(AH593="n/a",1.03,IF(AH593&lt;0,1.01,IF(AH593&gt;10,1.1,(1+AH593/100))))</f>
        <v>1.44</v>
      </c>
      <c r="AS593" s="999">
        <f>IF($AI593="n/a",1.03*AR593,IF($AI593&lt;0,1.01*AR593,IF($AI593&gt;10,1.1*AR593,(1+$AI593/100)*AR593)))</f>
        <v>1.5180480000000001</v>
      </c>
      <c r="AT593" s="999">
        <f>IF($AK593="n/a",1.03*AS593,IF($AK593&lt;0,1.01*AS593,IF($AK593&gt;10,1.1*AS593,(1+$AK593/100)*AS593)))</f>
        <v>1.6564939776000001</v>
      </c>
      <c r="AU593" s="999">
        <f>IF($AK593="n/a",1.03*AT593,IF($AK593&lt;0,1.01*AT593,IF($AK593&gt;10,1.1*AT593,(1+$AK593/100)*AT593)))</f>
        <v>1.8075662283571199</v>
      </c>
      <c r="AV593" s="999">
        <f>IF($AK593="n/a",1.03*AU593,IF($AK593&lt;0,1.01*AU593,IF($AK593&gt;10,1.1*AU593,(1+$AK593/100)*AU593)))</f>
        <v>1.9724162683832891</v>
      </c>
      <c r="AW593" s="738">
        <f>SUM(AR593:AV593)</f>
        <v>8.3945244743404093</v>
      </c>
      <c r="AX593" s="846">
        <f>AW593/I593*100</f>
        <v>11.800006289486097</v>
      </c>
      <c r="AY593" s="1080">
        <v>1.39</v>
      </c>
      <c r="AZ593" s="985">
        <v>24.79</v>
      </c>
      <c r="BA593" s="985">
        <v>-10.18</v>
      </c>
      <c r="BB593" s="985">
        <v>7.1099999999999994</v>
      </c>
      <c r="BC593" s="985">
        <v>1.5599999999999998</v>
      </c>
      <c r="BE593" s="700">
        <v>2000</v>
      </c>
      <c r="BF593" s="1013">
        <f>IF(BE593&gt;2008,0,IF(BE593&gt;2001,1,IF(BE593&gt;1990,2,IF(BE593&gt;1980,3,IF(BE593&gt;1973,4,IF(BE593&gt;1970,5,IF(BE593&gt;1960,6,IF(BE593&gt;1958,7,IF(BE593&gt;1953,8,9)))))))))</f>
        <v>2</v>
      </c>
      <c r="BG593" s="995">
        <v>1.4000000000000001</v>
      </c>
    </row>
    <row r="594" spans="1:59" ht="11.25" customHeight="1" x14ac:dyDescent="0.2">
      <c r="A594" s="984" t="s">
        <v>316</v>
      </c>
      <c r="B594" s="988" t="s">
        <v>317</v>
      </c>
      <c r="C594" s="1070" t="s">
        <v>108</v>
      </c>
      <c r="D594" s="1070" t="s">
        <v>4401</v>
      </c>
      <c r="E594" s="828">
        <v>26</v>
      </c>
      <c r="F594" s="1148">
        <v>108</v>
      </c>
      <c r="G594" s="1136" t="s">
        <v>37</v>
      </c>
      <c r="H594" s="1136" t="s">
        <v>115</v>
      </c>
      <c r="I594" s="978">
        <v>16.38</v>
      </c>
      <c r="J594" s="738">
        <f>(M594/I594)*100</f>
        <v>4.2735042735042734</v>
      </c>
      <c r="K594" s="997">
        <v>0.17499999999999999</v>
      </c>
      <c r="L594" s="1000">
        <v>4</v>
      </c>
      <c r="M594" s="729">
        <f>K594*L594</f>
        <v>0.7</v>
      </c>
      <c r="N594" s="983" t="s">
        <v>107</v>
      </c>
      <c r="O594" s="832">
        <v>0.17249999999999999</v>
      </c>
      <c r="P594" s="973">
        <v>43220</v>
      </c>
      <c r="Q594" s="973">
        <v>43235</v>
      </c>
      <c r="R594" s="729">
        <f>(K594-O594)/O594*100</f>
        <v>1.4492753623188419</v>
      </c>
      <c r="S594" s="795">
        <f>IF(INDEX(Historical!$D$7:$D$1442,MATCH(B594,Historical!$B$7:$B$1449,0))=0,"n/a",(INDEX(Historical!$C$7:$C$1442,MATCH(B594,Historical!$B$7:$B$1449,0))/INDEX(Historical!$D$7:$D$1442,MATCH(B594,Historical!$B$7:$B$1449,0))-1)*100)</f>
        <v>1.4545454545454639</v>
      </c>
      <c r="T594" s="795">
        <f>IF(INDEX(Historical!$F$7:$F$1442,MATCH(B594,Historical!$B$7:$B$1449,0))=0,"n/a",((INDEX(Historical!$C$7:$C$1442,MATCH(B594,Historical!$B$7:$B$1449,0))/INDEX(Historical!$F$7:$F$1442,MATCH(B594,Historical!$B$7:$B$1449,0)))^(1/3)-1)*100)</f>
        <v>1.73087418261475</v>
      </c>
      <c r="U594" s="795">
        <f>IF(INDEX(Historical!$H$7:$H$1442,MATCH(B594,Historical!$B$7:$B$1449,0))=0,"n/a",((INDEX(Historical!$C$7:$C$1442,MATCH(B594,Historical!$B$7:$B$1449,0))/INDEX(Historical!$H$7:$H$1442,MATCH(B594,Historical!$B$7:$B$1449,0)))^(1/5)-1)*100)</f>
        <v>1.4987953575060553</v>
      </c>
      <c r="V594" s="795">
        <f>IF(INDEX(Historical!$O$7:$O$1442,MATCH(B594,Historical!$B$7:$B$1449,0))=0,"n/a",((INDEX(Historical!$C$7:$C$1442,MATCH(B594,Historical!$B$7:$B$1449,0))/INDEX(Historical!$O$7:$O$1442,MATCH(B594,Historical!$B$7:$B$1449,0)))^(1/10)-1)*100)</f>
        <v>1.803565795420603</v>
      </c>
      <c r="W594" s="796">
        <f>IF(OR(U594&lt;=0,U594="n/a",V594&lt;=0,V594="n/a"),"n/a",U594/V594)</f>
        <v>0.83101784327004646</v>
      </c>
      <c r="X594" s="797">
        <f>IF(OR(AJ594&lt;=0,AJ594="n/a",U594&lt;=0,U594="n/a"),"n/a",U594/AJ594)</f>
        <v>0.26294655394843075</v>
      </c>
      <c r="Y594" s="988"/>
      <c r="Z594" s="738">
        <f>IF(OR(AC594&lt;0.01,AC594="n/a"),"n/a",M594/AC594*100)</f>
        <v>55.999999999999993</v>
      </c>
      <c r="AA594" s="999">
        <f>IF(OR(AC594&lt;0.01,AC594="n/a"),"n/a",I594/AC594)</f>
        <v>13.103999999999999</v>
      </c>
      <c r="AB594" s="1000">
        <v>12</v>
      </c>
      <c r="AC594" s="978">
        <v>1.25</v>
      </c>
      <c r="AD594" s="978">
        <v>0.95</v>
      </c>
      <c r="AE594" s="978">
        <v>3.89</v>
      </c>
      <c r="AF594" s="978">
        <v>0.98</v>
      </c>
      <c r="AG594" s="978">
        <v>7.1</v>
      </c>
      <c r="AH594" s="978">
        <v>3.4000000000000004</v>
      </c>
      <c r="AI594" s="978">
        <v>8.2900000000000009</v>
      </c>
      <c r="AJ594" s="978">
        <v>5.7</v>
      </c>
      <c r="AK594" s="978">
        <v>13.73</v>
      </c>
      <c r="AL594" s="991">
        <v>6050</v>
      </c>
      <c r="AM594" s="985">
        <v>0.1</v>
      </c>
      <c r="AN594" s="978">
        <v>0.16</v>
      </c>
      <c r="AO594" s="838">
        <f>IF(U594="n/a","n/a",IF(AA594&lt;0,"n/a",IF(AA594="n/a","n/a",J594+U594-AA594)))</f>
        <v>-7.3317003689896705</v>
      </c>
      <c r="AP594" s="839">
        <f>IF(U594="n/a","n/a",J594+U594)</f>
        <v>5.7722996310103287</v>
      </c>
      <c r="AQ594" s="1001">
        <f>IF(OR(AC594&lt;0.01,AF594="n/a"),"n/a",(I594/SQRT(22.5*AC594*(I594/AF594))-1)*100)</f>
        <v>-24.451869645900569</v>
      </c>
      <c r="AR594" s="738">
        <f>INDEX(Historical!$C$7:$C$1442,MATCH(B594,Historical!$B$7:$B$1449,0))*IF(AH594="n/a",1.03,IF(AH594&lt;0,1.01,IF(AH594&gt;10,1.1,(1+AH594/100))))</f>
        <v>0.72121500000000005</v>
      </c>
      <c r="AS594" s="999">
        <f>IF($AI594="n/a",1.03*AR594,IF($AI594&lt;0,1.01*AR594,IF($AI594&gt;10,1.1*AR594,(1+$AI594/100)*AR594)))</f>
        <v>0.78100372350000002</v>
      </c>
      <c r="AT594" s="999">
        <f>IF($AK594="n/a",1.03*AS594,IF($AK594&lt;0,1.01*AS594,IF($AK594&gt;10,1.1*AS594,(1+$AK594/100)*AS594)))</f>
        <v>0.85910409585000014</v>
      </c>
      <c r="AU594" s="999">
        <f>IF($AK594="n/a",1.03*AT594,IF($AK594&lt;0,1.01*AT594,IF($AK594&gt;10,1.1*AT594,(1+$AK594/100)*AT594)))</f>
        <v>0.94501450543500021</v>
      </c>
      <c r="AV594" s="999">
        <f>IF($AK594="n/a",1.03*AU594,IF($AK594&lt;0,1.01*AU594,IF($AK594&gt;10,1.1*AU594,(1+$AK594/100)*AU594)))</f>
        <v>1.0395159559785003</v>
      </c>
      <c r="AW594" s="738">
        <f>SUM(AR594:AV594)</f>
        <v>4.3458532807635004</v>
      </c>
      <c r="AX594" s="846">
        <f>AW594/I594*100</f>
        <v>26.531460810521985</v>
      </c>
      <c r="AY594" s="1080">
        <v>1.1100000000000001</v>
      </c>
      <c r="AZ594" s="985">
        <v>19.91</v>
      </c>
      <c r="BA594" s="985">
        <v>-19.149999999999999</v>
      </c>
      <c r="BB594" s="985">
        <v>4.91</v>
      </c>
      <c r="BC594" s="985">
        <v>-5.58</v>
      </c>
      <c r="BE594" s="700">
        <v>1993</v>
      </c>
      <c r="BF594" s="1013">
        <f>IF(BE594&gt;2008,0,IF(BE594&gt;2001,1,IF(BE594&gt;1990,2,IF(BE594&gt;1980,3,IF(BE594&gt;1973,4,IF(BE594&gt;1970,5,IF(BE594&gt;1960,6,IF(BE594&gt;1958,7,IF(BE594&gt;1953,8,9)))))))))</f>
        <v>2</v>
      </c>
      <c r="BG594" s="995">
        <v>0.89999999999999991</v>
      </c>
    </row>
    <row r="595" spans="1:59" ht="11.25" customHeight="1" x14ac:dyDescent="0.2">
      <c r="A595" s="984" t="s">
        <v>3918</v>
      </c>
      <c r="B595" s="988" t="s">
        <v>3919</v>
      </c>
      <c r="C595" s="1070" t="s">
        <v>179</v>
      </c>
      <c r="D595" s="1070" t="s">
        <v>4399</v>
      </c>
      <c r="E595" s="828">
        <v>5</v>
      </c>
      <c r="F595" s="1148">
        <v>847</v>
      </c>
      <c r="G595" s="1148" t="s">
        <v>106</v>
      </c>
      <c r="H595" s="1148" t="s">
        <v>106</v>
      </c>
      <c r="I595" s="987">
        <v>21.95</v>
      </c>
      <c r="J595" s="738">
        <f>(M595/I595)*100</f>
        <v>9.1116173120728927</v>
      </c>
      <c r="K595" s="990">
        <v>0.5</v>
      </c>
      <c r="L595" s="1000">
        <v>4</v>
      </c>
      <c r="M595" s="729">
        <f>K595*L595</f>
        <v>2</v>
      </c>
      <c r="N595" s="983" t="s">
        <v>136</v>
      </c>
      <c r="O595" s="831">
        <v>0.495</v>
      </c>
      <c r="P595" s="973">
        <v>43418</v>
      </c>
      <c r="Q595" s="973">
        <v>43434</v>
      </c>
      <c r="R595" s="729">
        <f>(K595-O595)/O595*100</f>
        <v>1.0101010101010111</v>
      </c>
      <c r="S595" s="795">
        <f>IF(INDEX(Historical!$D$7:$D$1442,MATCH(B595,Historical!$B$7:$B$1449,0))=0,"n/a",(INDEX(Historical!$C$7:$C$1442,MATCH(B595,Historical!$B$7:$B$1449,0))/INDEX(Historical!$D$7:$D$1442,MATCH(B595,Historical!$B$7:$B$1449,0))-1)*100)</f>
        <v>5.9139784946236507</v>
      </c>
      <c r="T595" s="795">
        <f>IF(INDEX(Historical!$F$7:$F$1442,MATCH(B595,Historical!$B$7:$B$1449,0))=0,"n/a",((INDEX(Historical!$C$7:$C$1442,MATCH(B595,Historical!$B$7:$B$1449,0))/INDEX(Historical!$F$7:$F$1442,MATCH(B595,Historical!$B$7:$B$1449,0)))^(1/3)-1)*100)</f>
        <v>11.011484772105717</v>
      </c>
      <c r="U595" s="795" t="str">
        <f>IF(INDEX(Historical!$H$7:$H$1442,MATCH(B595,Historical!$B$7:$B$1449,0))=0,"n/a",((INDEX(Historical!$C$7:$C$1442,MATCH(B595,Historical!$B$7:$B$1449,0))/INDEX(Historical!$H$7:$H$1442,MATCH(B595,Historical!$B$7:$B$1449,0)))^(1/5)-1)*100)</f>
        <v>n/a</v>
      </c>
      <c r="V595" s="795" t="str">
        <f>IF(INDEX(Historical!$O$7:$O$1442,MATCH(B595,Historical!$B$7:$B$1449,0))=0,"n/a",((INDEX(Historical!$C$7:$C$1442,MATCH(B595,Historical!$B$7:$B$1449,0))/INDEX(Historical!$O$7:$O$1442,MATCH(B595,Historical!$B$7:$B$1449,0)))^(1/10)-1)*100)</f>
        <v>n/a</v>
      </c>
      <c r="W595" s="796" t="str">
        <f>IF(OR(U595&lt;=0,U595="n/a",V595&lt;=0,V595="n/a"),"n/a",U595/V595)</f>
        <v>n/a</v>
      </c>
      <c r="X595" s="797" t="str">
        <f>IF(OR(AJ595&lt;=0,AJ595="n/a",U595&lt;=0,U595="n/a"),"n/a",U595/AJ595)</f>
        <v>n/a</v>
      </c>
      <c r="Y595" s="989"/>
      <c r="Z595" s="738">
        <f>IF(OR(AC595&lt;0.01,AC595="n/a"),"n/a",M595/AC595*100)</f>
        <v>116.95906432748538</v>
      </c>
      <c r="AA595" s="999">
        <f>IF(OR(AC595&lt;0.01,AC595="n/a"),"n/a",I595/AC595)</f>
        <v>12.836257309941521</v>
      </c>
      <c r="AB595" s="1000">
        <v>12</v>
      </c>
      <c r="AC595" s="978">
        <v>1.71</v>
      </c>
      <c r="AD595" s="978" t="s">
        <v>137</v>
      </c>
      <c r="AE595" s="978">
        <v>3.68</v>
      </c>
      <c r="AF595" s="978">
        <v>37.200000000000003</v>
      </c>
      <c r="AG595" s="981" t="s">
        <v>137</v>
      </c>
      <c r="AH595" s="978">
        <v>7.8</v>
      </c>
      <c r="AI595" s="978">
        <v>3.94</v>
      </c>
      <c r="AJ595" s="978">
        <v>160</v>
      </c>
      <c r="AK595" s="978">
        <v>-1.6199999999999999</v>
      </c>
      <c r="AL595" s="991">
        <v>993.46</v>
      </c>
      <c r="AM595" s="985">
        <v>0.1</v>
      </c>
      <c r="AN595" s="978">
        <v>0</v>
      </c>
      <c r="AO595" s="838" t="str">
        <f>IF(U595="n/a","n/a",IF(AA595&lt;0,"n/a",IF(AA595="n/a","n/a",J595+U595-AA595)))</f>
        <v>n/a</v>
      </c>
      <c r="AP595" s="839" t="str">
        <f>IF(U595="n/a","n/a",J595+U595)</f>
        <v>n/a</v>
      </c>
      <c r="AQ595" s="1001">
        <f>IF(OR(AC595&lt;0.01,AF595="n/a"),"n/a",(I595/SQRT(22.5*AC595*(I595/AF595))-1)*100)</f>
        <v>360.68006344718225</v>
      </c>
      <c r="AR595" s="738">
        <f>INDEX(Historical!$C$7:$C$1442,MATCH(B595,Historical!$B$7:$B$1449,0))*IF(AH595="n/a",1.03,IF(AH595&lt;0,1.01,IF(AH595&gt;10,1.1,(1+AH595/100))))</f>
        <v>2.1236600000000001</v>
      </c>
      <c r="AS595" s="999">
        <f>IF($AI595="n/a",1.03*AR595,IF($AI595&lt;0,1.01*AR595,IF($AI595&gt;10,1.1*AR595,(1+$AI595/100)*AR595)))</f>
        <v>2.2073322040000005</v>
      </c>
      <c r="AT595" s="999">
        <f>IF($AK595="n/a",1.03*AS595,IF($AK595&lt;0,1.01*AS595,IF($AK595&gt;10,1.1*AS595,(1+$AK595/100)*AS595)))</f>
        <v>2.2294055260400008</v>
      </c>
      <c r="AU595" s="999">
        <f>IF($AK595="n/a",1.03*AT595,IF($AK595&lt;0,1.01*AT595,IF($AK595&gt;10,1.1*AT595,(1+$AK595/100)*AT595)))</f>
        <v>2.2516995813004006</v>
      </c>
      <c r="AV595" s="999">
        <f>IF($AK595="n/a",1.03*AU595,IF($AK595&lt;0,1.01*AU595,IF($AK595&gt;10,1.1*AU595,(1+$AK595/100)*AU595)))</f>
        <v>2.2742165771134046</v>
      </c>
      <c r="AW595" s="738">
        <f>SUM(AR595:AV595)</f>
        <v>11.086313888453807</v>
      </c>
      <c r="AX595" s="846">
        <f>AW595/I595*100</f>
        <v>50.507124776554932</v>
      </c>
      <c r="AY595" s="1080">
        <v>0.8</v>
      </c>
      <c r="AZ595" s="985">
        <v>23.66</v>
      </c>
      <c r="BA595" s="985">
        <v>-3.3000000000000003</v>
      </c>
      <c r="BB595" s="985">
        <v>5.91</v>
      </c>
      <c r="BC595" s="985">
        <v>4.08</v>
      </c>
      <c r="BE595" s="700">
        <v>2014</v>
      </c>
      <c r="BF595" s="1013">
        <f>IF(BE595&gt;2008,0,IF(BE595&gt;2001,1,IF(BE595&gt;1990,2,IF(BE595&gt;1980,3,IF(BE595&gt;1973,4,IF(BE595&gt;1970,5,IF(BE595&gt;1960,6,IF(BE595&gt;1958,7,IF(BE595&gt;1953,8,9)))))))))</f>
        <v>0</v>
      </c>
      <c r="BG595" s="995">
        <v>9.4</v>
      </c>
    </row>
    <row r="596" spans="1:59" ht="11.25" customHeight="1" x14ac:dyDescent="0.2">
      <c r="A596" s="976" t="s">
        <v>1539</v>
      </c>
      <c r="B596" s="988" t="s">
        <v>1540</v>
      </c>
      <c r="C596" s="1070" t="s">
        <v>112</v>
      </c>
      <c r="D596" s="1070" t="s">
        <v>213</v>
      </c>
      <c r="E596" s="828">
        <v>9</v>
      </c>
      <c r="F596" s="1148">
        <v>437</v>
      </c>
      <c r="G596" s="929" t="s">
        <v>106</v>
      </c>
      <c r="H596" s="929" t="s">
        <v>106</v>
      </c>
      <c r="I596" s="987">
        <v>65.52</v>
      </c>
      <c r="J596" s="738">
        <f>(M596/I596)*100</f>
        <v>1.9536019536019535</v>
      </c>
      <c r="K596" s="990">
        <v>0.32</v>
      </c>
      <c r="L596" s="1000">
        <v>4</v>
      </c>
      <c r="M596" s="729">
        <f>K596*L596</f>
        <v>1.28</v>
      </c>
      <c r="N596" s="983" t="s">
        <v>798</v>
      </c>
      <c r="O596" s="831">
        <v>0.28000000000000003</v>
      </c>
      <c r="P596" s="973">
        <v>43507</v>
      </c>
      <c r="Q596" s="973">
        <v>43529</v>
      </c>
      <c r="R596" s="729">
        <f>(K596-O596)/O596*100</f>
        <v>14.285714285714276</v>
      </c>
      <c r="S596" s="795">
        <f>IF(INDEX(Historical!$D$7:$D$1442,MATCH(B596,Historical!$B$7:$B$1449,0))=0,"n/a",(INDEX(Historical!$C$7:$C$1442,MATCH(B596,Historical!$B$7:$B$1449,0))/INDEX(Historical!$D$7:$D$1442,MATCH(B596,Historical!$B$7:$B$1449,0))-1)*100)</f>
        <v>10.1010101010101</v>
      </c>
      <c r="T596" s="795">
        <f>IF(INDEX(Historical!$F$7:$F$1442,MATCH(B596,Historical!$B$7:$B$1449,0))=0,"n/a",((INDEX(Historical!$C$7:$C$1442,MATCH(B596,Historical!$B$7:$B$1449,0))/INDEX(Historical!$F$7:$F$1442,MATCH(B596,Historical!$B$7:$B$1449,0)))^(1/3)-1)*100)</f>
        <v>5.8147532470133934</v>
      </c>
      <c r="U596" s="795">
        <f>IF(INDEX(Historical!$H$7:$H$1442,MATCH(B596,Historical!$B$7:$B$1449,0))=0,"n/a",((INDEX(Historical!$C$7:$C$1442,MATCH(B596,Historical!$B$7:$B$1449,0))/INDEX(Historical!$H$7:$H$1442,MATCH(B596,Historical!$B$7:$B$1449,0)))^(1/5)-1)*100)</f>
        <v>6.3817921122524268</v>
      </c>
      <c r="V596" s="795">
        <f>IF(INDEX(Historical!$O$7:$O$1442,MATCH(B596,Historical!$B$7:$B$1449,0))=0,"n/a",((INDEX(Historical!$C$7:$C$1442,MATCH(B596,Historical!$B$7:$B$1449,0))/INDEX(Historical!$O$7:$O$1442,MATCH(B596,Historical!$B$7:$B$1449,0)))^(1/10)-1)*100)</f>
        <v>4.233999023071866</v>
      </c>
      <c r="W596" s="796">
        <f>IF(OR(U596&lt;=0,U596="n/a",V596&lt;=0,V596="n/a"),"n/a",U596/V596)</f>
        <v>1.5072729297944634</v>
      </c>
      <c r="X596" s="797">
        <f>IF(OR(AJ596&lt;=0,AJ596="n/a",U596&lt;=0,U596="n/a"),"n/a",U596/AJ596)</f>
        <v>0.99715501753944169</v>
      </c>
      <c r="Y596" s="769"/>
      <c r="Z596" s="738">
        <f>IF(OR(AC596&lt;0.01,AC596="n/a"),"n/a",M596/AC596*100)</f>
        <v>22.183708838821492</v>
      </c>
      <c r="AA596" s="670">
        <f>IF(OR(AC596&lt;0.01,AC596="n/a"),"n/a",I596/AC596)</f>
        <v>11.355285961871751</v>
      </c>
      <c r="AB596" s="1000">
        <v>12</v>
      </c>
      <c r="AC596" s="978">
        <v>5.77</v>
      </c>
      <c r="AD596" s="978">
        <v>2.78</v>
      </c>
      <c r="AE596" s="978">
        <v>1</v>
      </c>
      <c r="AF596" s="978">
        <v>2.5099999999999998</v>
      </c>
      <c r="AG596" s="978">
        <v>25.5</v>
      </c>
      <c r="AH596" s="978">
        <v>187</v>
      </c>
      <c r="AI596" s="978">
        <v>0.91</v>
      </c>
      <c r="AJ596" s="978">
        <v>6.4</v>
      </c>
      <c r="AK596" s="978">
        <v>4.08</v>
      </c>
      <c r="AL596" s="991">
        <v>22570</v>
      </c>
      <c r="AM596" s="985">
        <v>1.4000000000000001</v>
      </c>
      <c r="AN596" s="978">
        <v>1.05</v>
      </c>
      <c r="AO596" s="838">
        <f>IF(U596="n/a","n/a",IF(AA596&lt;0,"n/a",IF(AA596="n/a","n/a",J596+U596-AA596)))</f>
        <v>-3.01989189601737</v>
      </c>
      <c r="AP596" s="839">
        <f>IF(U596="n/a","n/a",J596+U596)</f>
        <v>8.3353940658543806</v>
      </c>
      <c r="AQ596" s="672">
        <f>IF(OR(AC596&lt;0.01,AF596="n/a"),"n/a",(I596/SQRT(22.5*AC596*(I596/AF596))-1)*100)</f>
        <v>12.549777164097664</v>
      </c>
      <c r="AR596" s="738">
        <f>INDEX(Historical!$C$7:$C$1442,MATCH(B596,Historical!$B$7:$B$1449,0))*IF(AH596="n/a",1.03,IF(AH596&lt;0,1.01,IF(AH596&gt;10,1.1,(1+AH596/100))))</f>
        <v>1.1990000000000003</v>
      </c>
      <c r="AS596" s="670">
        <f>IF($AI596="n/a",1.03*AR596,IF($AI596&lt;0,1.01*AR596,IF($AI596&gt;10,1.1*AR596,(1+$AI596/100)*AR596)))</f>
        <v>1.2099109000000003</v>
      </c>
      <c r="AT596" s="670">
        <f>IF($AK596="n/a",1.03*AS596,IF($AK596&lt;0,1.01*AS596,IF($AK596&gt;10,1.1*AS596,(1+$AK596/100)*AS596)))</f>
        <v>1.2592752647200003</v>
      </c>
      <c r="AU596" s="670">
        <f>IF($AK596="n/a",1.03*AT596,IF($AK596&lt;0,1.01*AT596,IF($AK596&gt;10,1.1*AT596,(1+$AK596/100)*AT596)))</f>
        <v>1.3106536955205763</v>
      </c>
      <c r="AV596" s="670">
        <f>IF($AK596="n/a",1.03*AU596,IF($AK596&lt;0,1.01*AU596,IF($AK596&gt;10,1.1*AU596,(1+$AK596/100)*AU596)))</f>
        <v>1.3641283662978159</v>
      </c>
      <c r="AW596" s="738">
        <f>SUM(AR596:AV596)</f>
        <v>6.3429682265383933</v>
      </c>
      <c r="AX596" s="846">
        <f>AW596/I596*100</f>
        <v>9.6809649367191586</v>
      </c>
      <c r="AY596" s="1080">
        <v>1.27</v>
      </c>
      <c r="AZ596" s="985">
        <v>25.75</v>
      </c>
      <c r="BA596" s="985">
        <v>-11.89</v>
      </c>
      <c r="BB596" s="985">
        <v>11.95</v>
      </c>
      <c r="BC596" s="985">
        <v>6.83</v>
      </c>
      <c r="BE596" s="700">
        <v>2011</v>
      </c>
      <c r="BF596" s="1013">
        <f>IF(BE596&gt;2008,0,IF(BE596&gt;2001,1,IF(BE596&gt;1990,2,IF(BE596&gt;1980,3,IF(BE596&gt;1973,4,IF(BE596&gt;1970,5,IF(BE596&gt;1960,6,IF(BE596&gt;1958,7,IF(BE596&gt;1953,8,9)))))))))</f>
        <v>0</v>
      </c>
      <c r="BG596" s="995">
        <v>9.1</v>
      </c>
    </row>
    <row r="597" spans="1:59" ht="11.25" customHeight="1" x14ac:dyDescent="0.2">
      <c r="A597" s="976" t="s">
        <v>1547</v>
      </c>
      <c r="B597" s="988" t="s">
        <v>1548</v>
      </c>
      <c r="C597" s="1070" t="s">
        <v>154</v>
      </c>
      <c r="D597" s="1070" t="s">
        <v>4383</v>
      </c>
      <c r="E597" s="829">
        <v>9</v>
      </c>
      <c r="F597" s="1148">
        <v>338</v>
      </c>
      <c r="G597" s="1078" t="s">
        <v>106</v>
      </c>
      <c r="H597" s="1078" t="s">
        <v>106</v>
      </c>
      <c r="I597" s="987">
        <v>22.29</v>
      </c>
      <c r="J597" s="738">
        <f>(M597/I597)*100</f>
        <v>4.6657694033198744</v>
      </c>
      <c r="K597" s="990">
        <v>0.26</v>
      </c>
      <c r="L597" s="1000">
        <v>4</v>
      </c>
      <c r="M597" s="729">
        <f>K597*L597</f>
        <v>1.04</v>
      </c>
      <c r="N597" s="983" t="s">
        <v>280</v>
      </c>
      <c r="O597" s="831">
        <v>0.24</v>
      </c>
      <c r="P597" s="979">
        <v>42837</v>
      </c>
      <c r="Q597" s="979">
        <v>42853</v>
      </c>
      <c r="R597" s="729">
        <f>(K597-O597)/O597*100</f>
        <v>8.333333333333341</v>
      </c>
      <c r="S597" s="795">
        <f>IF(INDEX(Historical!$D$7:$D$1442,MATCH(B597,Historical!$B$7:$B$1449,0))=0,"n/a",(INDEX(Historical!$C$7:$C$1442,MATCH(B597,Historical!$B$7:$B$1449,0))/INDEX(Historical!$D$7:$D$1442,MATCH(B597,Historical!$B$7:$B$1449,0))-1)*100)</f>
        <v>1.9607843137254832</v>
      </c>
      <c r="T597" s="795">
        <f>IF(INDEX(Historical!$F$7:$F$1442,MATCH(B597,Historical!$B$7:$B$1449,0))=0,"n/a",((INDEX(Historical!$C$7:$C$1442,MATCH(B597,Historical!$B$7:$B$1449,0))/INDEX(Historical!$F$7:$F$1442,MATCH(B597,Historical!$B$7:$B$1449,0)))^(1/3)-1)*100)</f>
        <v>6.5397392040924318</v>
      </c>
      <c r="U597" s="795">
        <f>IF(INDEX(Historical!$H$7:$H$1442,MATCH(B597,Historical!$B$7:$B$1449,0))=0,"n/a",((INDEX(Historical!$C$7:$C$1442,MATCH(B597,Historical!$B$7:$B$1449,0))/INDEX(Historical!$H$7:$H$1442,MATCH(B597,Historical!$B$7:$B$1449,0)))^(1/5)-1)*100)</f>
        <v>10.899178727659798</v>
      </c>
      <c r="V597" s="795" t="str">
        <f>IF(INDEX(Historical!$O$7:$O$1442,MATCH(B597,Historical!$B$7:$B$1449,0))=0,"n/a",((INDEX(Historical!$C$7:$C$1442,MATCH(B597,Historical!$B$7:$B$1449,0))/INDEX(Historical!$O$7:$O$1442,MATCH(B597,Historical!$B$7:$B$1449,0)))^(1/10)-1)*100)</f>
        <v>n/a</v>
      </c>
      <c r="W597" s="796" t="str">
        <f>IF(OR(U597&lt;=0,U597="n/a",V597&lt;=0,V597="n/a"),"n/a",U597/V597)</f>
        <v>n/a</v>
      </c>
      <c r="X597" s="797" t="str">
        <f>IF(OR(AJ597&lt;=0,AJ597="n/a",U597&lt;=0,U597="n/a"),"n/a",U597/AJ597)</f>
        <v>n/a</v>
      </c>
      <c r="Y597" s="752" t="s">
        <v>4459</v>
      </c>
      <c r="Z597" s="738">
        <f>IF(OR(AC597&lt;0.01,AC597="n/a"),"n/a",M597/AC597*100)</f>
        <v>123.80952380952381</v>
      </c>
      <c r="AA597" s="999">
        <f>IF(OR(AC597&lt;0.01,AC597="n/a"),"n/a",I597/AC597)</f>
        <v>26.535714285714285</v>
      </c>
      <c r="AB597" s="1000">
        <v>4</v>
      </c>
      <c r="AC597" s="978">
        <v>0.84</v>
      </c>
      <c r="AD597" s="978">
        <v>5.91</v>
      </c>
      <c r="AE597" s="978">
        <v>0.38</v>
      </c>
      <c r="AF597" s="978">
        <v>1.42</v>
      </c>
      <c r="AG597" s="978">
        <v>10.6</v>
      </c>
      <c r="AH597" s="978">
        <v>-26.6</v>
      </c>
      <c r="AI597" s="978">
        <v>8.7200000000000006</v>
      </c>
      <c r="AJ597" s="978">
        <v>-8</v>
      </c>
      <c r="AK597" s="978">
        <v>4.5</v>
      </c>
      <c r="AL597" s="991">
        <v>2080</v>
      </c>
      <c r="AM597" s="985">
        <v>0.5</v>
      </c>
      <c r="AN597" s="978">
        <v>0.56000000000000005</v>
      </c>
      <c r="AO597" s="838">
        <f>IF(U597="n/a","n/a",IF(AA597&lt;0,"n/a",IF(AA597="n/a","n/a",J597+U597-AA597)))</f>
        <v>-10.970766154734612</v>
      </c>
      <c r="AP597" s="839">
        <f>IF(U597="n/a","n/a",J597+U597)</f>
        <v>15.564948130979673</v>
      </c>
      <c r="AQ597" s="1001">
        <f>IF(OR(AC597&lt;0.01,AF597="n/a"),"n/a",(I597/SQRT(22.5*AC597*(I597/AF597))-1)*100)</f>
        <v>29.410139196989228</v>
      </c>
      <c r="AR597" s="738">
        <f>INDEX(Historical!$C$7:$C$1442,MATCH(B597,Historical!$B$7:$B$1449,0))*IF(AH597="n/a",1.03,IF(AH597&lt;0,1.01,IF(AH597&gt;10,1.1,(1+AH597/100))))</f>
        <v>1.0504</v>
      </c>
      <c r="AS597" s="999">
        <f>IF($AI597="n/a",1.03*AR597,IF($AI597&lt;0,1.01*AR597,IF($AI597&gt;10,1.1*AR597,(1+$AI597/100)*AR597)))</f>
        <v>1.1419948799999999</v>
      </c>
      <c r="AT597" s="999">
        <f>IF($AK597="n/a",1.03*AS597,IF($AK597&lt;0,1.01*AS597,IF($AK597&gt;10,1.1*AS597,(1+$AK597/100)*AS597)))</f>
        <v>1.1933846495999998</v>
      </c>
      <c r="AU597" s="999">
        <f>IF($AK597="n/a",1.03*AT597,IF($AK597&lt;0,1.01*AT597,IF($AK597&gt;10,1.1*AT597,(1+$AK597/100)*AT597)))</f>
        <v>1.2470869588319997</v>
      </c>
      <c r="AV597" s="999">
        <f>IF($AK597="n/a",1.03*AU597,IF($AK597&lt;0,1.01*AU597,IF($AK597&gt;10,1.1*AU597,(1+$AK597/100)*AU597)))</f>
        <v>1.3032058719794397</v>
      </c>
      <c r="AW597" s="738">
        <f>SUM(AR597:AV597)</f>
        <v>5.9360723604114396</v>
      </c>
      <c r="AX597" s="846">
        <f>AW597/I597*100</f>
        <v>26.631100764519694</v>
      </c>
      <c r="AY597" s="1080">
        <v>1.33</v>
      </c>
      <c r="AZ597" s="985">
        <v>17.690000000000001</v>
      </c>
      <c r="BA597" s="985">
        <v>-39.479999999999997</v>
      </c>
      <c r="BB597" s="985">
        <v>-0.61</v>
      </c>
      <c r="BC597" s="985">
        <v>-3.35</v>
      </c>
      <c r="BE597" s="700">
        <v>2011</v>
      </c>
      <c r="BF597" s="1013">
        <f>IF(BE597&gt;2008,0,IF(BE597&gt;2001,1,IF(BE597&gt;1990,2,IF(BE597&gt;1980,3,IF(BE597&gt;1973,4,IF(BE597&gt;1970,5,IF(BE597&gt;1960,6,IF(BE597&gt;1958,7,IF(BE597&gt;1953,8,9)))))))))</f>
        <v>0</v>
      </c>
      <c r="BG597" s="995">
        <v>4.5</v>
      </c>
    </row>
    <row r="598" spans="1:59" ht="11.25" customHeight="1" x14ac:dyDescent="0.2">
      <c r="A598" s="984" t="s">
        <v>1555</v>
      </c>
      <c r="B598" s="988" t="s">
        <v>1556</v>
      </c>
      <c r="C598" s="1070" t="s">
        <v>108</v>
      </c>
      <c r="D598" s="1070" t="s">
        <v>4401</v>
      </c>
      <c r="E598" s="828">
        <v>6</v>
      </c>
      <c r="F598" s="1148">
        <v>692</v>
      </c>
      <c r="G598" s="1119" t="s">
        <v>37</v>
      </c>
      <c r="H598" s="1119" t="s">
        <v>115</v>
      </c>
      <c r="I598" s="987">
        <v>26</v>
      </c>
      <c r="J598" s="738">
        <f>(M598/I598)*100</f>
        <v>2</v>
      </c>
      <c r="K598" s="990">
        <v>0.13</v>
      </c>
      <c r="L598" s="1000">
        <v>4</v>
      </c>
      <c r="M598" s="729">
        <f>K598*L598</f>
        <v>0.52</v>
      </c>
      <c r="N598" s="983" t="s">
        <v>149</v>
      </c>
      <c r="O598" s="833">
        <v>0.10909090909090907</v>
      </c>
      <c r="P598" s="694">
        <v>43161</v>
      </c>
      <c r="Q598" s="694">
        <v>43174</v>
      </c>
      <c r="R598" s="729">
        <f>(K598-O598)/O598*100</f>
        <v>19.166666666666693</v>
      </c>
      <c r="S598" s="795">
        <f>IF(INDEX(Historical!$D$7:$D$1442,MATCH(B598,Historical!$B$7:$B$1449,0))=0,"n/a",(INDEX(Historical!$C$7:$C$1442,MATCH(B598,Historical!$B$7:$B$1449,0))/INDEX(Historical!$D$7:$D$1442,MATCH(B598,Historical!$B$7:$B$1449,0))-1)*100)</f>
        <v>19.166666666666686</v>
      </c>
      <c r="T598" s="795">
        <f>IF(INDEX(Historical!$F$7:$F$1442,MATCH(B598,Historical!$B$7:$B$1449,0))=0,"n/a",((INDEX(Historical!$C$7:$C$1442,MATCH(B598,Historical!$B$7:$B$1449,0))/INDEX(Historical!$F$7:$F$1442,MATCH(B598,Historical!$B$7:$B$1449,0)))^(1/3)-1)*100)</f>
        <v>26.885695877421956</v>
      </c>
      <c r="U598" s="795">
        <f>IF(INDEX(Historical!$H$7:$H$1442,MATCH(B598,Historical!$B$7:$B$1449,0))=0,"n/a",((INDEX(Historical!$C$7:$C$1442,MATCH(B598,Historical!$B$7:$B$1449,0))/INDEX(Historical!$H$7:$H$1442,MATCH(B598,Historical!$B$7:$B$1449,0)))^(1/5)-1)*100)</f>
        <v>36.660484645734968</v>
      </c>
      <c r="V598" s="795">
        <f>IF(INDEX(Historical!$O$7:$O$1442,MATCH(B598,Historical!$B$7:$B$1449,0))=0,"n/a",((INDEX(Historical!$C$7:$C$1442,MATCH(B598,Historical!$B$7:$B$1449,0))/INDEX(Historical!$O$7:$O$1442,MATCH(B598,Historical!$B$7:$B$1449,0)))^(1/10)-1)*100)</f>
        <v>1.7689934520530581</v>
      </c>
      <c r="W598" s="796">
        <f>IF(OR(U598&lt;=0,U598="n/a",V598&lt;=0,V598="n/a"),"n/a",U598/V598)</f>
        <v>20.723923315367589</v>
      </c>
      <c r="X598" s="797">
        <f>IF(OR(AJ598&lt;=0,AJ598="n/a",U598&lt;=0,U598="n/a"),"n/a",U598/AJ598)</f>
        <v>2.0366935914297204</v>
      </c>
      <c r="Y598" s="758" t="s">
        <v>440</v>
      </c>
      <c r="Z598" s="738">
        <f>IF(OR(AC598&lt;0.01,AC598="n/a"),"n/a",M598/AC598*100)</f>
        <v>24.880382775119621</v>
      </c>
      <c r="AA598" s="999">
        <f>IF(OR(AC598&lt;0.01,AC598="n/a"),"n/a",I598/AC598)</f>
        <v>12.440191387559809</v>
      </c>
      <c r="AB598" s="1000">
        <v>12</v>
      </c>
      <c r="AC598" s="978">
        <v>2.09</v>
      </c>
      <c r="AD598" s="978" t="s">
        <v>137</v>
      </c>
      <c r="AE598" s="978">
        <v>3.51</v>
      </c>
      <c r="AF598" s="978">
        <v>1.3</v>
      </c>
      <c r="AG598" s="978">
        <v>10.199999999999999</v>
      </c>
      <c r="AH598" s="978">
        <v>19.100000000000001</v>
      </c>
      <c r="AI598" s="978" t="s">
        <v>137</v>
      </c>
      <c r="AJ598" s="978">
        <v>18</v>
      </c>
      <c r="AK598" s="978" t="s">
        <v>137</v>
      </c>
      <c r="AL598" s="991">
        <v>155.22</v>
      </c>
      <c r="AM598" s="985">
        <v>4.7</v>
      </c>
      <c r="AN598" s="978">
        <v>0.17</v>
      </c>
      <c r="AO598" s="838">
        <f>IF(U598="n/a","n/a",IF(AA598&lt;0,"n/a",IF(AA598="n/a","n/a",J598+U598-AA598)))</f>
        <v>26.220293258175161</v>
      </c>
      <c r="AP598" s="839">
        <f>IF(U598="n/a","n/a",J598+U598)</f>
        <v>38.660484645734968</v>
      </c>
      <c r="AQ598" s="1001">
        <f>IF(OR(AC598&lt;0.01,AF598="n/a"),"n/a",(I598/SQRT(22.5*AC598*(I598/AF598))-1)*100)</f>
        <v>-15.219895405616789</v>
      </c>
      <c r="AR598" s="738">
        <f>INDEX(Historical!$C$7:$C$1442,MATCH(B598,Historical!$B$7:$B$1449,0))*IF(AH598="n/a",1.03,IF(AH598&lt;0,1.01,IF(AH598&gt;10,1.1,(1+AH598/100))))</f>
        <v>0.57200000000000006</v>
      </c>
      <c r="AS598" s="999">
        <f>IF($AI598="n/a",1.03*AR598,IF($AI598&lt;0,1.01*AR598,IF($AI598&gt;10,1.1*AR598,(1+$AI598/100)*AR598)))</f>
        <v>0.58916000000000013</v>
      </c>
      <c r="AT598" s="999">
        <f>IF($AK598="n/a",1.03*AS598,IF($AK598&lt;0,1.01*AS598,IF($AK598&gt;10,1.1*AS598,(1+$AK598/100)*AS598)))</f>
        <v>0.60683480000000012</v>
      </c>
      <c r="AU598" s="999">
        <f>IF($AK598="n/a",1.03*AT598,IF($AK598&lt;0,1.01*AT598,IF($AK598&gt;10,1.1*AT598,(1+$AK598/100)*AT598)))</f>
        <v>0.62503984400000012</v>
      </c>
      <c r="AV598" s="999">
        <f>IF($AK598="n/a",1.03*AU598,IF($AK598&lt;0,1.01*AU598,IF($AK598&gt;10,1.1*AU598,(1+$AK598/100)*AU598)))</f>
        <v>0.64379103932000015</v>
      </c>
      <c r="AW598" s="738">
        <f>SUM(AR598:AV598)</f>
        <v>3.0368256833200009</v>
      </c>
      <c r="AX598" s="846">
        <f>AW598/I598*100</f>
        <v>11.680098782000004</v>
      </c>
      <c r="AY598" s="1080">
        <v>0.71</v>
      </c>
      <c r="AZ598" s="985">
        <v>29.81</v>
      </c>
      <c r="BA598" s="985">
        <v>-22.36</v>
      </c>
      <c r="BB598" s="985">
        <v>-1.1599999999999999</v>
      </c>
      <c r="BC598" s="985">
        <v>-11.91</v>
      </c>
      <c r="BE598" s="700">
        <v>2013</v>
      </c>
      <c r="BF598" s="1013">
        <f>IF(BE598&gt;2008,0,IF(BE598&gt;2001,1,IF(BE598&gt;1990,2,IF(BE598&gt;1980,3,IF(BE598&gt;1973,4,IF(BE598&gt;1970,5,IF(BE598&gt;1960,6,IF(BE598&gt;1958,7,IF(BE598&gt;1953,8,9)))))))))</f>
        <v>0</v>
      </c>
      <c r="BG598" s="995">
        <v>1.0999999999999999</v>
      </c>
    </row>
    <row r="599" spans="1:59" ht="11.25" customHeight="1" x14ac:dyDescent="0.2">
      <c r="A599" s="984" t="s">
        <v>1597</v>
      </c>
      <c r="B599" s="988" t="s">
        <v>34</v>
      </c>
      <c r="C599" s="1070" t="s">
        <v>131</v>
      </c>
      <c r="D599" s="1070" t="s">
        <v>4390</v>
      </c>
      <c r="E599" s="828">
        <v>7</v>
      </c>
      <c r="F599" s="1148">
        <v>589</v>
      </c>
      <c r="G599" s="1007" t="s">
        <v>37</v>
      </c>
      <c r="H599" s="1007" t="s">
        <v>37</v>
      </c>
      <c r="I599" s="987">
        <v>54.55</v>
      </c>
      <c r="J599" s="738">
        <f>(M599/I599)*100</f>
        <v>3.2997250229147577</v>
      </c>
      <c r="K599" s="990">
        <v>0.45</v>
      </c>
      <c r="L599" s="1000">
        <v>4</v>
      </c>
      <c r="M599" s="729">
        <f>K599*L599</f>
        <v>1.8</v>
      </c>
      <c r="N599" s="983" t="s">
        <v>320</v>
      </c>
      <c r="O599" s="831">
        <v>0.43</v>
      </c>
      <c r="P599" s="694">
        <v>43166</v>
      </c>
      <c r="Q599" s="694">
        <v>43189</v>
      </c>
      <c r="R599" s="729">
        <f>(K599-O599)/O599*100</f>
        <v>4.6511627906976782</v>
      </c>
      <c r="S599" s="795">
        <f>IF(INDEX(Historical!$D$7:$D$1442,MATCH(B599,Historical!$B$7:$B$1449,0))=0,"n/a",(INDEX(Historical!$C$7:$C$1442,MATCH(B599,Historical!$B$7:$B$1449,0))/INDEX(Historical!$D$7:$D$1442,MATCH(B599,Historical!$B$7:$B$1449,0))-1)*100)</f>
        <v>4.6511627906976827</v>
      </c>
      <c r="T599" s="795">
        <f>IF(INDEX(Historical!$F$7:$F$1442,MATCH(B599,Historical!$B$7:$B$1449,0))=0,"n/a",((INDEX(Historical!$C$7:$C$1442,MATCH(B599,Historical!$B$7:$B$1449,0))/INDEX(Historical!$F$7:$F$1442,MATCH(B599,Historical!$B$7:$B$1449,0)))^(1/3)-1)*100)</f>
        <v>4.8856246288386806</v>
      </c>
      <c r="U599" s="795">
        <f>IF(INDEX(Historical!$H$7:$H$1442,MATCH(B599,Historical!$B$7:$B$1449,0))=0,"n/a",((INDEX(Historical!$C$7:$C$1442,MATCH(B599,Historical!$B$7:$B$1449,0))/INDEX(Historical!$H$7:$H$1442,MATCH(B599,Historical!$B$7:$B$1449,0)))^(1/5)-1)*100)</f>
        <v>4.5639552591273169</v>
      </c>
      <c r="V599" s="795">
        <f>IF(INDEX(Historical!$O$7:$O$1442,MATCH(B599,Historical!$B$7:$B$1449,0))=0,"n/a",((INDEX(Historical!$C$7:$C$1442,MATCH(B599,Historical!$B$7:$B$1449,0))/INDEX(Historical!$O$7:$O$1442,MATCH(B599,Historical!$B$7:$B$1449,0)))^(1/10)-1)*100)</f>
        <v>3.3875584783562118</v>
      </c>
      <c r="W599" s="796">
        <f>IF(OR(U599&lt;=0,U599="n/a",V599&lt;=0,V599="n/a"),"n/a",U599/V599)</f>
        <v>1.3472698075287377</v>
      </c>
      <c r="X599" s="797" t="str">
        <f>IF(OR(AJ599&lt;=0,AJ599="n/a",U599&lt;=0,U599="n/a"),"n/a",U599/AJ599)</f>
        <v>n/a</v>
      </c>
      <c r="Y599" s="741"/>
      <c r="Z599" s="738">
        <f>IF(OR(AC599&lt;0.01,AC599="n/a"),"n/a",M599/AC599*100)</f>
        <v>62.93706293706294</v>
      </c>
      <c r="AA599" s="999">
        <f>IF(OR(AC599&lt;0.01,AC599="n/a"),"n/a",I599/AC599)</f>
        <v>19.073426573426573</v>
      </c>
      <c r="AB599" s="1000">
        <v>12</v>
      </c>
      <c r="AC599" s="978">
        <v>2.86</v>
      </c>
      <c r="AD599" s="978">
        <v>2.65</v>
      </c>
      <c r="AE599" s="978">
        <v>2.99</v>
      </c>
      <c r="AF599" s="978">
        <v>1.91</v>
      </c>
      <c r="AG599" s="978">
        <v>15.5</v>
      </c>
      <c r="AH599" s="978">
        <v>-6.4</v>
      </c>
      <c r="AI599" s="978">
        <v>4.7699999999999996</v>
      </c>
      <c r="AJ599" s="978">
        <v>-8.2000000000000011</v>
      </c>
      <c r="AK599" s="978">
        <v>7.21</v>
      </c>
      <c r="AL599" s="991">
        <v>27880</v>
      </c>
      <c r="AM599" s="985">
        <v>0.1</v>
      </c>
      <c r="AN599" s="978">
        <v>1.03</v>
      </c>
      <c r="AO599" s="838">
        <f>IF(U599="n/a","n/a",IF(AA599&lt;0,"n/a",IF(AA599="n/a","n/a",J599+U599-AA599)))</f>
        <v>-11.209746291384498</v>
      </c>
      <c r="AP599" s="839">
        <f>IF(U599="n/a","n/a",J599+U599)</f>
        <v>7.8636802820420746</v>
      </c>
      <c r="AQ599" s="1001">
        <f>IF(OR(AC599&lt;0.01,AF599="n/a"),"n/a",(I599/SQRT(22.5*AC599*(I599/AF599))-1)*100)</f>
        <v>27.244724414098553</v>
      </c>
      <c r="AR599" s="738">
        <f>INDEX(Historical!$C$7:$C$1442,MATCH(B599,Historical!$B$7:$B$1449,0))*IF(AH599="n/a",1.03,IF(AH599&lt;0,1.01,IF(AH599&gt;10,1.1,(1+AH599/100))))</f>
        <v>1.8180000000000001</v>
      </c>
      <c r="AS599" s="999">
        <f>IF($AI599="n/a",1.03*AR599,IF($AI599&lt;0,1.01*AR599,IF($AI599&gt;10,1.1*AR599,(1+$AI599/100)*AR599)))</f>
        <v>1.9047186000000003</v>
      </c>
      <c r="AT599" s="999">
        <f>IF($AK599="n/a",1.03*AS599,IF($AK599&lt;0,1.01*AS599,IF($AK599&gt;10,1.1*AS599,(1+$AK599/100)*AS599)))</f>
        <v>2.0420488110600004</v>
      </c>
      <c r="AU599" s="999">
        <f>IF($AK599="n/a",1.03*AT599,IF($AK599&lt;0,1.01*AT599,IF($AK599&gt;10,1.1*AT599,(1+$AK599/100)*AT599)))</f>
        <v>2.1892805303374265</v>
      </c>
      <c r="AV599" s="999">
        <f>IF($AK599="n/a",1.03*AU599,IF($AK599&lt;0,1.01*AU599,IF($AK599&gt;10,1.1*AU599,(1+$AK599/100)*AU599)))</f>
        <v>2.347127656574755</v>
      </c>
      <c r="AW599" s="738">
        <f>SUM(AR599:AV599)</f>
        <v>10.301175597972183</v>
      </c>
      <c r="AX599" s="846">
        <f>AW599/I599*100</f>
        <v>18.883914936704276</v>
      </c>
      <c r="AY599" s="1080">
        <v>0.45</v>
      </c>
      <c r="AZ599" s="985">
        <v>18.099999999999998</v>
      </c>
      <c r="BA599" s="985">
        <v>-3.7600000000000002</v>
      </c>
      <c r="BB599" s="985">
        <v>2.67</v>
      </c>
      <c r="BC599" s="985">
        <v>3.81</v>
      </c>
      <c r="BE599" s="700">
        <v>2012</v>
      </c>
      <c r="BF599" s="1013">
        <f>IF(BE599&gt;2008,0,IF(BE599&gt;2001,1,IF(BE599&gt;1990,2,IF(BE599&gt;1980,3,IF(BE599&gt;1973,4,IF(BE599&gt;1970,5,IF(BE599&gt;1960,6,IF(BE599&gt;1958,7,IF(BE599&gt;1953,8,9)))))))))</f>
        <v>0</v>
      </c>
      <c r="BG599" s="995">
        <v>5</v>
      </c>
    </row>
    <row r="600" spans="1:59" ht="11.25" customHeight="1" x14ac:dyDescent="0.2">
      <c r="A600" s="984" t="s">
        <v>1545</v>
      </c>
      <c r="B600" s="988" t="s">
        <v>1546</v>
      </c>
      <c r="C600" s="1070" t="s">
        <v>131</v>
      </c>
      <c r="D600" s="1070" t="s">
        <v>4392</v>
      </c>
      <c r="E600" s="828">
        <v>5</v>
      </c>
      <c r="F600" s="1148">
        <v>783</v>
      </c>
      <c r="G600" s="1148" t="s">
        <v>106</v>
      </c>
      <c r="H600" s="1148" t="s">
        <v>106</v>
      </c>
      <c r="I600" s="987">
        <v>21.28</v>
      </c>
      <c r="J600" s="738">
        <f>(M600/I600)*100</f>
        <v>7.932330827067668</v>
      </c>
      <c r="K600" s="990">
        <v>0.42199999999999999</v>
      </c>
      <c r="L600" s="1000">
        <v>4</v>
      </c>
      <c r="M600" s="729">
        <f>K600*L600</f>
        <v>1.6879999999999999</v>
      </c>
      <c r="N600" s="983" t="s">
        <v>161</v>
      </c>
      <c r="O600" s="831">
        <v>0.42</v>
      </c>
      <c r="P600" s="979">
        <v>43097</v>
      </c>
      <c r="Q600" s="979">
        <v>43131</v>
      </c>
      <c r="R600" s="729">
        <f>(K600-O600)/O600*100</f>
        <v>0.47619047619047666</v>
      </c>
      <c r="S600" s="795">
        <f>IF(INDEX(Historical!$D$7:$D$1442,MATCH(B600,Historical!$B$7:$B$1449,0))=0,"n/a",(INDEX(Historical!$C$7:$C$1442,MATCH(B600,Historical!$B$7:$B$1449,0))/INDEX(Historical!$D$7:$D$1442,MATCH(B600,Historical!$B$7:$B$1449,0))-1)*100)</f>
        <v>0.4761904761904745</v>
      </c>
      <c r="T600" s="795">
        <f>IF(INDEX(Historical!$F$7:$F$1442,MATCH(B600,Historical!$B$7:$B$1449,0))=0,"n/a",((INDEX(Historical!$C$7:$C$1442,MATCH(B600,Historical!$B$7:$B$1449,0))/INDEX(Historical!$F$7:$F$1442,MATCH(B600,Historical!$B$7:$B$1449,0)))^(1/3)-1)*100)</f>
        <v>5.7093505144201862</v>
      </c>
      <c r="U600" s="795">
        <f>IF(INDEX(Historical!$H$7:$H$1442,MATCH(B600,Historical!$B$7:$B$1449,0))=0,"n/a",((INDEX(Historical!$C$7:$C$1442,MATCH(B600,Historical!$B$7:$B$1449,0))/INDEX(Historical!$H$7:$H$1442,MATCH(B600,Historical!$B$7:$B$1449,0)))^(1/5)-1)*100)</f>
        <v>40.121405250166319</v>
      </c>
      <c r="V600" s="795" t="str">
        <f>IF(INDEX(Historical!$O$7:$O$1442,MATCH(B600,Historical!$B$7:$B$1449,0))=0,"n/a",((INDEX(Historical!$C$7:$C$1442,MATCH(B600,Historical!$B$7:$B$1449,0))/INDEX(Historical!$O$7:$O$1442,MATCH(B600,Historical!$B$7:$B$1449,0)))^(1/10)-1)*100)</f>
        <v>n/a</v>
      </c>
      <c r="W600" s="796" t="str">
        <f>IF(OR(U600&lt;=0,U600="n/a",V600&lt;=0,V600="n/a"),"n/a",U600/V600)</f>
        <v>n/a</v>
      </c>
      <c r="X600" s="797" t="str">
        <f>IF(OR(AJ600&lt;=0,AJ600="n/a",U600&lt;=0,U600="n/a"),"n/a",U600/AJ600)</f>
        <v>n/a</v>
      </c>
      <c r="Y600" s="749"/>
      <c r="Z600" s="738">
        <f>IF(OR(AC600&lt;0.01,AC600="n/a"),"n/a",M600/AC600*100)</f>
        <v>108.2051282051282</v>
      </c>
      <c r="AA600" s="999">
        <f>IF(OR(AC600&lt;0.01,AC600="n/a"),"n/a",I600/AC600)</f>
        <v>13.641025641025641</v>
      </c>
      <c r="AB600" s="1000">
        <v>12</v>
      </c>
      <c r="AC600" s="978">
        <v>1.56</v>
      </c>
      <c r="AD600" s="978">
        <v>0.46</v>
      </c>
      <c r="AE600" s="978">
        <v>4.37</v>
      </c>
      <c r="AF600" s="978">
        <v>1.82</v>
      </c>
      <c r="AG600" s="978">
        <v>25.4</v>
      </c>
      <c r="AH600" s="978">
        <v>6.6000000000000005</v>
      </c>
      <c r="AI600" s="978">
        <v>-67.86999999999999</v>
      </c>
      <c r="AJ600" s="978">
        <v>-10.4</v>
      </c>
      <c r="AK600" s="978">
        <v>30</v>
      </c>
      <c r="AL600" s="991">
        <v>2100</v>
      </c>
      <c r="AM600" s="985">
        <v>1.2</v>
      </c>
      <c r="AN600" s="978">
        <v>2.09</v>
      </c>
      <c r="AO600" s="838">
        <f>IF(U600="n/a","n/a",IF(AA600&lt;0,"n/a",IF(AA600="n/a","n/a",J600+U600-AA600)))</f>
        <v>34.412710436208343</v>
      </c>
      <c r="AP600" s="839">
        <f>IF(U600="n/a","n/a",J600+U600)</f>
        <v>48.053736077233985</v>
      </c>
      <c r="AQ600" s="1001">
        <f>IF(OR(AC600&lt;0.01,AF600="n/a"),"n/a",(I600/SQRT(22.5*AC600*(I600/AF600))-1)*100)</f>
        <v>5.0432009892790397</v>
      </c>
      <c r="AR600" s="738">
        <f>INDEX(Historical!$C$7:$C$1442,MATCH(B600,Historical!$B$7:$B$1449,0))*IF(AH600="n/a",1.03,IF(AH600&lt;0,1.01,IF(AH600&gt;10,1.1,(1+AH600/100))))</f>
        <v>1.7994080000000001</v>
      </c>
      <c r="AS600" s="999">
        <f>IF($AI600="n/a",1.03*AR600,IF($AI600&lt;0,1.01*AR600,IF($AI600&gt;10,1.1*AR600,(1+$AI600/100)*AR600)))</f>
        <v>1.8174020800000001</v>
      </c>
      <c r="AT600" s="999">
        <f>IF($AK600="n/a",1.03*AS600,IF($AK600&lt;0,1.01*AS600,IF($AK600&gt;10,1.1*AS600,(1+$AK600/100)*AS600)))</f>
        <v>1.9991422880000003</v>
      </c>
      <c r="AU600" s="999">
        <f>IF($AK600="n/a",1.03*AT600,IF($AK600&lt;0,1.01*AT600,IF($AK600&gt;10,1.1*AT600,(1+$AK600/100)*AT600)))</f>
        <v>2.1990565168000007</v>
      </c>
      <c r="AV600" s="999">
        <f>IF($AK600="n/a",1.03*AU600,IF($AK600&lt;0,1.01*AU600,IF($AK600&gt;10,1.1*AU600,(1+$AK600/100)*AU600)))</f>
        <v>2.4189621684800011</v>
      </c>
      <c r="AW600" s="738">
        <f>SUM(AR600:AV600)</f>
        <v>10.233971053280001</v>
      </c>
      <c r="AX600" s="846">
        <f>AW600/I600*100</f>
        <v>48.091969235338347</v>
      </c>
      <c r="AY600" s="1080">
        <v>1.07</v>
      </c>
      <c r="AZ600" s="985">
        <v>28.349999999999998</v>
      </c>
      <c r="BA600" s="985">
        <v>-1.21</v>
      </c>
      <c r="BB600" s="985">
        <v>6.21</v>
      </c>
      <c r="BC600" s="985">
        <v>11.06</v>
      </c>
      <c r="BE600" s="700">
        <v>2014</v>
      </c>
      <c r="BF600" s="1013">
        <f>IF(BE600&gt;2008,0,IF(BE600&gt;2001,1,IF(BE600&gt;1990,2,IF(BE600&gt;1980,3,IF(BE600&gt;1973,4,IF(BE600&gt;1970,5,IF(BE600&gt;1960,6,IF(BE600&gt;1958,7,IF(BE600&gt;1953,8,9)))))))))</f>
        <v>0</v>
      </c>
      <c r="BG600" s="995">
        <v>5.6000000000000005</v>
      </c>
    </row>
    <row r="601" spans="1:59" ht="11.25" customHeight="1" x14ac:dyDescent="0.2">
      <c r="A601" s="976" t="s">
        <v>318</v>
      </c>
      <c r="B601" s="988" t="s">
        <v>319</v>
      </c>
      <c r="C601" s="1070" t="s">
        <v>128</v>
      </c>
      <c r="D601" s="1070" t="s">
        <v>4409</v>
      </c>
      <c r="E601" s="828">
        <v>46</v>
      </c>
      <c r="F601" s="1148">
        <v>43</v>
      </c>
      <c r="G601" s="1085" t="s">
        <v>115</v>
      </c>
      <c r="H601" s="1085" t="s">
        <v>115</v>
      </c>
      <c r="I601" s="978">
        <v>112.67</v>
      </c>
      <c r="J601" s="738">
        <f>(M601/I601)*100</f>
        <v>3.2928019881068611</v>
      </c>
      <c r="K601" s="990">
        <v>0.92749999999999999</v>
      </c>
      <c r="L601" s="1000">
        <v>4</v>
      </c>
      <c r="M601" s="729">
        <f>K601*L601</f>
        <v>3.71</v>
      </c>
      <c r="N601" s="983" t="s">
        <v>320</v>
      </c>
      <c r="O601" s="831">
        <v>0.80500000000000005</v>
      </c>
      <c r="P601" s="973">
        <v>43252</v>
      </c>
      <c r="Q601" s="973">
        <v>43281</v>
      </c>
      <c r="R601" s="729">
        <f>(K601-O601)/O601*100</f>
        <v>15.217391304347819</v>
      </c>
      <c r="S601" s="795">
        <f>IF(INDEX(Historical!$D$7:$D$1442,MATCH(B601,Historical!$B$7:$B$1449,0))=0,"n/a",(INDEX(Historical!$C$7:$C$1442,MATCH(B601,Historical!$B$7:$B$1449,0))/INDEX(Historical!$D$7:$D$1442,MATCH(B601,Historical!$B$7:$B$1449,0))-1)*100)</f>
        <v>9.3922651933701538</v>
      </c>
      <c r="T601" s="795">
        <f>IF(INDEX(Historical!$F$7:$F$1442,MATCH(B601,Historical!$B$7:$B$1449,0))=0,"n/a",((INDEX(Historical!$C$7:$C$1442,MATCH(B601,Historical!$B$7:$B$1449,0))/INDEX(Historical!$F$7:$F$1442,MATCH(B601,Historical!$B$7:$B$1449,0)))^(1/3)-1)*100)</f>
        <v>7.8450751514282491</v>
      </c>
      <c r="U601" s="795">
        <f>IF(INDEX(Historical!$H$7:$H$1442,MATCH(B601,Historical!$B$7:$B$1449,0))=0,"n/a",((INDEX(Historical!$C$7:$C$1442,MATCH(B601,Historical!$B$7:$B$1449,0))/INDEX(Historical!$H$7:$H$1442,MATCH(B601,Historical!$B$7:$B$1449,0)))^(1/5)-1)*100)</f>
        <v>9.1166550047236292</v>
      </c>
      <c r="V601" s="795">
        <f>IF(INDEX(Historical!$O$7:$O$1442,MATCH(B601,Historical!$B$7:$B$1449,0))=0,"n/a",((INDEX(Historical!$C$7:$C$1442,MATCH(B601,Historical!$B$7:$B$1449,0))/INDEX(Historical!$O$7:$O$1442,MATCH(B601,Historical!$B$7:$B$1449,0)))^(1/10)-1)*100)</f>
        <v>8.0334699791991149</v>
      </c>
      <c r="W601" s="796">
        <f>IF(OR(U601&lt;=0,U601="n/a",V601&lt;=0,V601="n/a"),"n/a",U601/V601)</f>
        <v>1.1348340167236799</v>
      </c>
      <c r="X601" s="797">
        <f>IF(OR(AJ601&lt;=0,AJ601="n/a",U601&lt;=0,U601="n/a"),"n/a",U601/AJ601)</f>
        <v>1.7201235857969113</v>
      </c>
      <c r="Y601" s="757" t="s">
        <v>4022</v>
      </c>
      <c r="Z601" s="738">
        <f>IF(OR(AC601&lt;0.01,AC601="n/a"),"n/a",M601/AC601*100)</f>
        <v>63.96551724137931</v>
      </c>
      <c r="AA601" s="999">
        <f>IF(OR(AC601&lt;0.01,AC601="n/a"),"n/a",I601/AC601)</f>
        <v>19.425862068965518</v>
      </c>
      <c r="AB601" s="1000">
        <v>12</v>
      </c>
      <c r="AC601" s="978">
        <v>5.8</v>
      </c>
      <c r="AD601" s="978">
        <v>3.04</v>
      </c>
      <c r="AE601" s="978">
        <v>2.46</v>
      </c>
      <c r="AF601" s="978">
        <v>15.5</v>
      </c>
      <c r="AG601" s="978">
        <v>46.800000000000004</v>
      </c>
      <c r="AH601" s="978">
        <v>16.600000000000001</v>
      </c>
      <c r="AI601" s="978">
        <v>3.74</v>
      </c>
      <c r="AJ601" s="978">
        <v>5.3</v>
      </c>
      <c r="AK601" s="978">
        <v>6.4</v>
      </c>
      <c r="AL601" s="991">
        <v>159260</v>
      </c>
      <c r="AM601" s="985">
        <v>0.1</v>
      </c>
      <c r="AN601" s="978">
        <v>3.41</v>
      </c>
      <c r="AO601" s="838">
        <f>IF(U601="n/a","n/a",IF(AA601&lt;0,"n/a",IF(AA601="n/a","n/a",J601+U601-AA601)))</f>
        <v>-7.0164050761350278</v>
      </c>
      <c r="AP601" s="839">
        <f>IF(U601="n/a","n/a",J601+U601)</f>
        <v>12.40945699283049</v>
      </c>
      <c r="AQ601" s="1001">
        <f>IF(OR(AC601&lt;0.01,AF601="n/a"),"n/a",(I601/SQRT(22.5*AC601*(I601/AF601))-1)*100)</f>
        <v>265.81772150072868</v>
      </c>
      <c r="AR601" s="738">
        <f>INDEX(Historical!$C$7:$C$1442,MATCH(B601,Historical!$B$7:$B$1449,0))*IF(AH601="n/a",1.03,IF(AH601&lt;0,1.01,IF(AH601&gt;10,1.1,(1+AH601/100))))</f>
        <v>3.8115000000000001</v>
      </c>
      <c r="AS601" s="999">
        <f>IF($AI601="n/a",1.03*AR601,IF($AI601&lt;0,1.01*AR601,IF($AI601&gt;10,1.1*AR601,(1+$AI601/100)*AR601)))</f>
        <v>3.9540501000000003</v>
      </c>
      <c r="AT601" s="999">
        <f>IF($AK601="n/a",1.03*AS601,IF($AK601&lt;0,1.01*AS601,IF($AK601&gt;10,1.1*AS601,(1+$AK601/100)*AS601)))</f>
        <v>4.2071093064000005</v>
      </c>
      <c r="AU601" s="999">
        <f>IF($AK601="n/a",1.03*AT601,IF($AK601&lt;0,1.01*AT601,IF($AK601&gt;10,1.1*AT601,(1+$AK601/100)*AT601)))</f>
        <v>4.4763643020096007</v>
      </c>
      <c r="AV601" s="999">
        <f>IF($AK601="n/a",1.03*AU601,IF($AK601&lt;0,1.01*AU601,IF($AK601&gt;10,1.1*AU601,(1+$AK601/100)*AU601)))</f>
        <v>4.7628516173382156</v>
      </c>
      <c r="AW601" s="738">
        <f>SUM(AR601:AV601)</f>
        <v>21.211875325747819</v>
      </c>
      <c r="AX601" s="846">
        <f>AW601/I601*100</f>
        <v>18.826551278732421</v>
      </c>
      <c r="AY601" s="1080">
        <v>0.64</v>
      </c>
      <c r="AZ601" s="985">
        <v>17.440000000000001</v>
      </c>
      <c r="BA601" s="985">
        <v>-7.6499999999999995</v>
      </c>
      <c r="BB601" s="985">
        <v>0.11</v>
      </c>
      <c r="BC601" s="985">
        <v>2.7</v>
      </c>
      <c r="BE601" s="700">
        <v>1973</v>
      </c>
      <c r="BF601" s="1013">
        <f>IF(BE601&gt;2008,0,IF(BE601&gt;2001,1,IF(BE601&gt;1990,2,IF(BE601&gt;1980,3,IF(BE601&gt;1973,4,IF(BE601&gt;1970,5,IF(BE601&gt;1960,6,IF(BE601&gt;1958,7,IF(BE601&gt;1953,8,9)))))))))</f>
        <v>5</v>
      </c>
      <c r="BG601" s="995">
        <v>6.3</v>
      </c>
    </row>
    <row r="602" spans="1:59" s="874" customFormat="1" ht="11.25" customHeight="1" x14ac:dyDescent="0.2">
      <c r="A602" s="733" t="s">
        <v>1559</v>
      </c>
      <c r="B602" s="882" t="s">
        <v>1560</v>
      </c>
      <c r="C602" s="1070" t="s">
        <v>247</v>
      </c>
      <c r="D602" s="1070" t="s">
        <v>4426</v>
      </c>
      <c r="E602" s="854">
        <v>10</v>
      </c>
      <c r="F602" s="1148">
        <v>321</v>
      </c>
      <c r="G602" s="1272" t="s">
        <v>106</v>
      </c>
      <c r="H602" s="1272" t="s">
        <v>106</v>
      </c>
      <c r="I602" s="855">
        <v>23.68</v>
      </c>
      <c r="J602" s="856">
        <f>(M602/I602)*100</f>
        <v>4.5608108108108114</v>
      </c>
      <c r="K602" s="857">
        <v>0.27</v>
      </c>
      <c r="L602" s="858">
        <v>4</v>
      </c>
      <c r="M602" s="859">
        <f>K602*L602</f>
        <v>1.08</v>
      </c>
      <c r="N602" s="860" t="s">
        <v>975</v>
      </c>
      <c r="O602" s="861">
        <v>0.25</v>
      </c>
      <c r="P602" s="862">
        <v>43314</v>
      </c>
      <c r="Q602" s="862">
        <v>43322</v>
      </c>
      <c r="R602" s="859">
        <f>(K602-O602)/O602*100</f>
        <v>8.0000000000000071</v>
      </c>
      <c r="S602" s="795">
        <f>IF(INDEX(Historical!$D$7:$D$1442,MATCH(B602,Historical!$B$7:$B$1449,0))=0,"n/a",(INDEX(Historical!$C$7:$C$1442,MATCH(B602,Historical!$B$7:$B$1449,0))/INDEX(Historical!$D$7:$D$1442,MATCH(B602,Historical!$B$7:$B$1449,0))-1)*100)</f>
        <v>31.645569620253156</v>
      </c>
      <c r="T602" s="795">
        <f>IF(INDEX(Historical!$F$7:$F$1442,MATCH(B602,Historical!$B$7:$B$1449,0))=0,"n/a",((INDEX(Historical!$C$7:$C$1442,MATCH(B602,Historical!$B$7:$B$1449,0))/INDEX(Historical!$F$7:$F$1442,MATCH(B602,Historical!$B$7:$B$1449,0)))^(1/3)-1)*100)</f>
        <v>13.568615187108213</v>
      </c>
      <c r="U602" s="795">
        <f>IF(INDEX(Historical!$H$7:$H$1442,MATCH(B602,Historical!$B$7:$B$1449,0))=0,"n/a",((INDEX(Historical!$C$7:$C$1442,MATCH(B602,Historical!$B$7:$B$1449,0))/INDEX(Historical!$H$7:$H$1442,MATCH(B602,Historical!$B$7:$B$1449,0)))^(1/5)-1)*100)</f>
        <v>10.197228772148016</v>
      </c>
      <c r="V602" s="795" t="str">
        <f>IF(INDEX(Historical!$O$7:$O$1442,MATCH(B602,Historical!$B$7:$B$1449,0))=0,"n/a",((INDEX(Historical!$C$7:$C$1442,MATCH(B602,Historical!$B$7:$B$1449,0))/INDEX(Historical!$O$7:$O$1442,MATCH(B602,Historical!$B$7:$B$1449,0)))^(1/10)-1)*100)</f>
        <v>n/a</v>
      </c>
      <c r="W602" s="863" t="str">
        <f>IF(OR(U602&lt;=0,U602="n/a",V602&lt;=0,V602="n/a"),"n/a",U602/V602)</f>
        <v>n/a</v>
      </c>
      <c r="X602" s="864">
        <f>IF(OR(AJ602&lt;=0,AJ602="n/a",U602&lt;=0,U602="n/a"),"n/a",U602/AJ602)</f>
        <v>0.69368903211891264</v>
      </c>
      <c r="Y602" s="879"/>
      <c r="Z602" s="856">
        <f>IF(OR(AC602&lt;0.01,AC602="n/a"),"n/a",M602/AC602*100)</f>
        <v>53.731343283582099</v>
      </c>
      <c r="AA602" s="866">
        <f>IF(OR(AC602&lt;0.01,AC602="n/a"),"n/a",I602/AC602)</f>
        <v>11.781094527363186</v>
      </c>
      <c r="AB602" s="858">
        <v>3</v>
      </c>
      <c r="AC602" s="867">
        <v>2.0099999999999998</v>
      </c>
      <c r="AD602" s="867">
        <v>1.59</v>
      </c>
      <c r="AE602" s="867">
        <v>1.68</v>
      </c>
      <c r="AF602" s="867">
        <v>3.74</v>
      </c>
      <c r="AG602" s="867">
        <v>33.900000000000006</v>
      </c>
      <c r="AH602" s="867">
        <v>45.7</v>
      </c>
      <c r="AI602" s="867">
        <v>-0.5</v>
      </c>
      <c r="AJ602" s="867">
        <v>14.7</v>
      </c>
      <c r="AK602" s="867">
        <v>7.39</v>
      </c>
      <c r="AL602" s="868">
        <v>481.65</v>
      </c>
      <c r="AM602" s="869">
        <v>1.6</v>
      </c>
      <c r="AN602" s="867">
        <v>0</v>
      </c>
      <c r="AO602" s="870">
        <f>IF(U602="n/a","n/a",IF(AA602&lt;0,"n/a",IF(AA602="n/a","n/a",J602+U602-AA602)))</f>
        <v>2.9769450555956407</v>
      </c>
      <c r="AP602" s="871">
        <f>IF(U602="n/a","n/a",J602+U602)</f>
        <v>14.758039582958826</v>
      </c>
      <c r="AQ602" s="872">
        <f>IF(OR(AC602&lt;0.01,AF602="n/a"),"n/a",(I602/SQRT(22.5*AC602*(I602/AF602))-1)*100)</f>
        <v>39.93854767534102</v>
      </c>
      <c r="AR602" s="738">
        <f>INDEX(Historical!$C$7:$C$1442,MATCH(B602,Historical!$B$7:$B$1449,0))*IF(AH602="n/a",1.03,IF(AH602&lt;0,1.01,IF(AH602&gt;10,1.1,(1+AH602/100))))</f>
        <v>1.1440000000000001</v>
      </c>
      <c r="AS602" s="866">
        <f>IF($AI602="n/a",1.03*AR602,IF($AI602&lt;0,1.01*AR602,IF($AI602&gt;10,1.1*AR602,(1+$AI602/100)*AR602)))</f>
        <v>1.1554400000000002</v>
      </c>
      <c r="AT602" s="866">
        <f>IF($AK602="n/a",1.03*AS602,IF($AK602&lt;0,1.01*AS602,IF($AK602&gt;10,1.1*AS602,(1+$AK602/100)*AS602)))</f>
        <v>1.2408270160000003</v>
      </c>
      <c r="AU602" s="866">
        <f>IF($AK602="n/a",1.03*AT602,IF($AK602&lt;0,1.01*AT602,IF($AK602&gt;10,1.1*AT602,(1+$AK602/100)*AT602)))</f>
        <v>1.3325241324824004</v>
      </c>
      <c r="AV602" s="866">
        <f>IF($AK602="n/a",1.03*AU602,IF($AK602&lt;0,1.01*AU602,IF($AK602&gt;10,1.1*AU602,(1+$AK602/100)*AU602)))</f>
        <v>1.4309976658728498</v>
      </c>
      <c r="AW602" s="856">
        <f>SUM(AR602:AV602)</f>
        <v>6.3037888143552507</v>
      </c>
      <c r="AX602" s="873">
        <f>AW602/I602*100</f>
        <v>26.620729790351565</v>
      </c>
      <c r="AY602" s="1081">
        <v>0.49</v>
      </c>
      <c r="AZ602" s="869">
        <v>16.939999999999998</v>
      </c>
      <c r="BA602" s="869">
        <v>-50.99</v>
      </c>
      <c r="BB602" s="869">
        <v>0.4</v>
      </c>
      <c r="BC602" s="869">
        <v>-27.860000000000003</v>
      </c>
      <c r="BD602" s="1033"/>
      <c r="BE602" s="700">
        <v>2009</v>
      </c>
      <c r="BF602" s="1013">
        <f>IF(BE602&gt;2008,0,IF(BE602&gt;2001,1,IF(BE602&gt;1990,2,IF(BE602&gt;1980,3,IF(BE602&gt;1973,4,IF(BE602&gt;1970,5,IF(BE602&gt;1960,6,IF(BE602&gt;1958,7,IF(BE602&gt;1953,8,9)))))))))</f>
        <v>0</v>
      </c>
      <c r="BG602" s="931">
        <v>28.4</v>
      </c>
    </row>
    <row r="603" spans="1:59" ht="11.25" customHeight="1" x14ac:dyDescent="0.2">
      <c r="A603" s="976" t="s">
        <v>3920</v>
      </c>
      <c r="B603" s="988" t="s">
        <v>3921</v>
      </c>
      <c r="C603" s="1070" t="s">
        <v>108</v>
      </c>
      <c r="D603" s="1070" t="s">
        <v>4401</v>
      </c>
      <c r="E603" s="828">
        <v>6</v>
      </c>
      <c r="F603" s="1148">
        <v>764</v>
      </c>
      <c r="G603" s="1148" t="s">
        <v>106</v>
      </c>
      <c r="H603" s="1148" t="s">
        <v>106</v>
      </c>
      <c r="I603" s="987">
        <v>46.56</v>
      </c>
      <c r="J603" s="738">
        <f>(M603/I603)*100</f>
        <v>2.5773195876288657</v>
      </c>
      <c r="K603" s="990">
        <v>0.3</v>
      </c>
      <c r="L603" s="1000">
        <v>4</v>
      </c>
      <c r="M603" s="729">
        <f>K603*L603</f>
        <v>1.2</v>
      </c>
      <c r="N603" s="983" t="s">
        <v>4004</v>
      </c>
      <c r="O603" s="831">
        <v>0.25</v>
      </c>
      <c r="P603" s="973">
        <v>43472</v>
      </c>
      <c r="Q603" s="973">
        <v>43487</v>
      </c>
      <c r="R603" s="729">
        <f>(K603-O603)/O603*100</f>
        <v>19.999999999999996</v>
      </c>
      <c r="S603" s="795">
        <f>IF(INDEX(Historical!$D$7:$D$1442,MATCH(B603,Historical!$B$7:$B$1449,0))=0,"n/a",(INDEX(Historical!$C$7:$C$1442,MATCH(B603,Historical!$B$7:$B$1449,0))/INDEX(Historical!$D$7:$D$1442,MATCH(B603,Historical!$B$7:$B$1449,0))-1)*100)</f>
        <v>17.499999999999982</v>
      </c>
      <c r="T603" s="795">
        <f>IF(INDEX(Historical!$F$7:$F$1442,MATCH(B603,Historical!$B$7:$B$1449,0))=0,"n/a",((INDEX(Historical!$C$7:$C$1442,MATCH(B603,Historical!$B$7:$B$1449,0))/INDEX(Historical!$F$7:$F$1442,MATCH(B603,Historical!$B$7:$B$1449,0)))^(1/3)-1)*100)</f>
        <v>26.898554176646329</v>
      </c>
      <c r="U603" s="795" t="str">
        <f>IF(INDEX(Historical!$H$7:$H$1442,MATCH(B603,Historical!$B$7:$B$1449,0))=0,"n/a",((INDEX(Historical!$C$7:$C$1442,MATCH(B603,Historical!$B$7:$B$1449,0))/INDEX(Historical!$H$7:$H$1442,MATCH(B603,Historical!$B$7:$B$1449,0)))^(1/5)-1)*100)</f>
        <v>n/a</v>
      </c>
      <c r="V603" s="795">
        <f>IF(INDEX(Historical!$O$7:$O$1442,MATCH(B603,Historical!$B$7:$B$1449,0))=0,"n/a",((INDEX(Historical!$C$7:$C$1442,MATCH(B603,Historical!$B$7:$B$1449,0))/INDEX(Historical!$O$7:$O$1442,MATCH(B603,Historical!$B$7:$B$1449,0)))^(1/10)-1)*100)</f>
        <v>7.1773462536293131</v>
      </c>
      <c r="W603" s="796" t="str">
        <f>IF(OR(U603&lt;=0,U603="n/a",V603&lt;=0,V603="n/a"),"n/a",U603/V603)</f>
        <v>n/a</v>
      </c>
      <c r="X603" s="797" t="str">
        <f>IF(OR(AJ603&lt;=0,AJ603="n/a",U603&lt;=0,U603="n/a"),"n/a",U603/AJ603)</f>
        <v>n/a</v>
      </c>
      <c r="Y603" s="749"/>
      <c r="Z603" s="738">
        <f>IF(OR(AC603&lt;0.01,AC603="n/a"),"n/a",M603/AC603*100)</f>
        <v>25.862068965517242</v>
      </c>
      <c r="AA603" s="999">
        <f>IF(OR(AC603&lt;0.01,AC603="n/a"),"n/a",I603/AC603)</f>
        <v>10.03448275862069</v>
      </c>
      <c r="AB603" s="1000">
        <v>12</v>
      </c>
      <c r="AC603" s="978">
        <v>4.6399999999999997</v>
      </c>
      <c r="AD603" s="978">
        <v>1</v>
      </c>
      <c r="AE603" s="978">
        <v>3.54</v>
      </c>
      <c r="AF603" s="978">
        <v>1.75</v>
      </c>
      <c r="AG603" s="978">
        <v>14.499999999999998</v>
      </c>
      <c r="AH603" s="978">
        <v>31.8</v>
      </c>
      <c r="AI603" s="978">
        <v>5.0500000000000007</v>
      </c>
      <c r="AJ603" s="978">
        <v>13.700000000000001</v>
      </c>
      <c r="AK603" s="978">
        <v>10</v>
      </c>
      <c r="AL603" s="991">
        <v>691.88</v>
      </c>
      <c r="AM603" s="985">
        <v>1.4000000000000001</v>
      </c>
      <c r="AN603" s="978">
        <v>0.25</v>
      </c>
      <c r="AO603" s="838" t="str">
        <f>IF(U603="n/a","n/a",IF(AA603&lt;0,"n/a",IF(AA603="n/a","n/a",J603+U603-AA603)))</f>
        <v>n/a</v>
      </c>
      <c r="AP603" s="839" t="str">
        <f>IF(U603="n/a","n/a",J603+U603)</f>
        <v>n/a</v>
      </c>
      <c r="AQ603" s="1001">
        <f>IF(OR(AC603&lt;0.01,AF603="n/a"),"n/a",(I603/SQRT(22.5*AC603*(I603/AF603))-1)*100)</f>
        <v>-11.656365814228442</v>
      </c>
      <c r="AR603" s="738">
        <f>INDEX(Historical!$C$7:$C$1442,MATCH(B603,Historical!$B$7:$B$1449,0))*IF(AH603="n/a",1.03,IF(AH603&lt;0,1.01,IF(AH603&gt;10,1.1,(1+AH603/100))))</f>
        <v>1.034</v>
      </c>
      <c r="AS603" s="999">
        <f>IF($AI603="n/a",1.03*AR603,IF($AI603&lt;0,1.01*AR603,IF($AI603&gt;10,1.1*AR603,(1+$AI603/100)*AR603)))</f>
        <v>1.086217</v>
      </c>
      <c r="AT603" s="999">
        <f>IF($AK603="n/a",1.03*AS603,IF($AK603&lt;0,1.01*AS603,IF($AK603&gt;10,1.1*AS603,(1+$AK603/100)*AS603)))</f>
        <v>1.1948387</v>
      </c>
      <c r="AU603" s="999">
        <f>IF($AK603="n/a",1.03*AT603,IF($AK603&lt;0,1.01*AT603,IF($AK603&gt;10,1.1*AT603,(1+$AK603/100)*AT603)))</f>
        <v>1.3143225700000001</v>
      </c>
      <c r="AV603" s="999">
        <f>IF($AK603="n/a",1.03*AU603,IF($AK603&lt;0,1.01*AU603,IF($AK603&gt;10,1.1*AU603,(1+$AK603/100)*AU603)))</f>
        <v>1.4457548270000002</v>
      </c>
      <c r="AW603" s="738">
        <f>SUM(AR603:AV603)</f>
        <v>6.0751330970000001</v>
      </c>
      <c r="AX603" s="846">
        <f>AW603/I603*100</f>
        <v>13.04796627362543</v>
      </c>
      <c r="AY603" s="1080">
        <v>1.24</v>
      </c>
      <c r="AZ603" s="985">
        <v>16.79</v>
      </c>
      <c r="BA603" s="985">
        <v>-32.99</v>
      </c>
      <c r="BB603" s="985">
        <v>0.52</v>
      </c>
      <c r="BC603" s="985">
        <v>-19.559999999999999</v>
      </c>
      <c r="BE603" s="700">
        <v>2014</v>
      </c>
      <c r="BF603" s="1013">
        <f>IF(BE603&gt;2008,0,IF(BE603&gt;2001,1,IF(BE603&gt;1990,2,IF(BE603&gt;1980,3,IF(BE603&gt;1973,4,IF(BE603&gt;1970,5,IF(BE603&gt;1960,6,IF(BE603&gt;1958,7,IF(BE603&gt;1953,8,9)))))))))</f>
        <v>0</v>
      </c>
      <c r="BG603" s="995">
        <v>1.4000000000000001</v>
      </c>
    </row>
    <row r="604" spans="1:59" ht="11.25" customHeight="1" x14ac:dyDescent="0.2">
      <c r="A604" s="976" t="s">
        <v>1561</v>
      </c>
      <c r="B604" s="988" t="s">
        <v>1562</v>
      </c>
      <c r="C604" s="1070" t="s">
        <v>154</v>
      </c>
      <c r="D604" s="1070" t="s">
        <v>4411</v>
      </c>
      <c r="E604" s="828">
        <v>9</v>
      </c>
      <c r="F604" s="1148">
        <v>433</v>
      </c>
      <c r="G604" s="1136" t="s">
        <v>37</v>
      </c>
      <c r="H604" s="1136" t="s">
        <v>37</v>
      </c>
      <c r="I604" s="987">
        <v>42.45</v>
      </c>
      <c r="J604" s="738">
        <f>(M604/I604)*100</f>
        <v>3.3922261484098937</v>
      </c>
      <c r="K604" s="990">
        <v>0.36</v>
      </c>
      <c r="L604" s="1000">
        <v>4</v>
      </c>
      <c r="M604" s="729">
        <f>K604*L604</f>
        <v>1.44</v>
      </c>
      <c r="N604" s="983" t="s">
        <v>119</v>
      </c>
      <c r="O604" s="831">
        <v>0.34</v>
      </c>
      <c r="P604" s="973">
        <v>43496</v>
      </c>
      <c r="Q604" s="973">
        <v>43525</v>
      </c>
      <c r="R604" s="729">
        <f>(K604-O604)/O604*100</f>
        <v>5.8823529411764595</v>
      </c>
      <c r="S604" s="795">
        <f>IF(INDEX(Historical!$D$7:$D$1442,MATCH(B604,Historical!$B$7:$B$1449,0))=0,"n/a",(INDEX(Historical!$C$7:$C$1442,MATCH(B604,Historical!$B$7:$B$1449,0))/INDEX(Historical!$D$7:$D$1442,MATCH(B604,Historical!$B$7:$B$1449,0))-1)*100)</f>
        <v>6.25</v>
      </c>
      <c r="T604" s="795">
        <f>IF(INDEX(Historical!$F$7:$F$1442,MATCH(B604,Historical!$B$7:$B$1449,0))=0,"n/a",((INDEX(Historical!$C$7:$C$1442,MATCH(B604,Historical!$B$7:$B$1449,0))/INDEX(Historical!$F$7:$F$1442,MATCH(B604,Historical!$B$7:$B$1449,0)))^(1/3)-1)*100)</f>
        <v>6.6858844342181811</v>
      </c>
      <c r="U604" s="795">
        <f>IF(INDEX(Historical!$H$7:$H$1442,MATCH(B604,Historical!$B$7:$B$1449,0))=0,"n/a",((INDEX(Historical!$C$7:$C$1442,MATCH(B604,Historical!$B$7:$B$1449,0))/INDEX(Historical!$H$7:$H$1442,MATCH(B604,Historical!$B$7:$B$1449,0)))^(1/5)-1)*100)</f>
        <v>7.2145025900850923</v>
      </c>
      <c r="V604" s="795">
        <f>IF(INDEX(Historical!$O$7:$O$1442,MATCH(B604,Historical!$B$7:$B$1449,0))=0,"n/a",((INDEX(Historical!$C$7:$C$1442,MATCH(B604,Historical!$B$7:$B$1449,0))/INDEX(Historical!$O$7:$O$1442,MATCH(B604,Historical!$B$7:$B$1449,0)))^(1/10)-1)*100)</f>
        <v>0.60808760979120802</v>
      </c>
      <c r="W604" s="796">
        <f>IF(OR(U604&lt;=0,U604="n/a",V604&lt;=0,V604="n/a"),"n/a",U604/V604)</f>
        <v>11.864248627861786</v>
      </c>
      <c r="X604" s="797">
        <f>IF(OR(AJ604&lt;=0,AJ604="n/a",U604&lt;=0,U604="n/a"),"n/a",U604/AJ604)</f>
        <v>0.69370217212356655</v>
      </c>
      <c r="Y604" s="749"/>
      <c r="Z604" s="738">
        <f>IF(OR(AC604&lt;0.01,AC604="n/a"),"n/a",M604/AC604*100)</f>
        <v>60</v>
      </c>
      <c r="AA604" s="999">
        <f>IF(OR(AC604&lt;0.01,AC604="n/a"),"n/a",I604/AC604)</f>
        <v>17.687500000000004</v>
      </c>
      <c r="AB604" s="1000">
        <v>12</v>
      </c>
      <c r="AC604" s="978">
        <v>2.4</v>
      </c>
      <c r="AD604" s="978">
        <v>2.5299999999999998</v>
      </c>
      <c r="AE604" s="978">
        <v>4.6500000000000004</v>
      </c>
      <c r="AF604" s="978">
        <v>3.5</v>
      </c>
      <c r="AG604" s="978">
        <v>33.700000000000003</v>
      </c>
      <c r="AH604" s="978">
        <v>68.2</v>
      </c>
      <c r="AI604" s="978">
        <v>1.5</v>
      </c>
      <c r="AJ604" s="978">
        <v>10.4</v>
      </c>
      <c r="AK604" s="978">
        <v>7.0000000000000009</v>
      </c>
      <c r="AL604" s="991">
        <v>248090</v>
      </c>
      <c r="AM604" s="985">
        <v>0.1</v>
      </c>
      <c r="AN604" s="978">
        <v>0.57999999999999996</v>
      </c>
      <c r="AO604" s="838">
        <f>IF(U604="n/a","n/a",IF(AA604&lt;0,"n/a",IF(AA604="n/a","n/a",J604+U604-AA604)))</f>
        <v>-7.0807712615050171</v>
      </c>
      <c r="AP604" s="839">
        <f>IF(U604="n/a","n/a",J604+U604)</f>
        <v>10.606728738494986</v>
      </c>
      <c r="AQ604" s="1001">
        <f>IF(OR(AC604&lt;0.01,AF604="n/a"),"n/a",(I604/SQRT(22.5*AC604*(I604/AF604))-1)*100)</f>
        <v>65.873110807294168</v>
      </c>
      <c r="AR604" s="738">
        <f>INDEX(Historical!$C$7:$C$1442,MATCH(B604,Historical!$B$7:$B$1449,0))*IF(AH604="n/a",1.03,IF(AH604&lt;0,1.01,IF(AH604&gt;10,1.1,(1+AH604/100))))</f>
        <v>1.4960000000000002</v>
      </c>
      <c r="AS604" s="999">
        <f>IF($AI604="n/a",1.03*AR604,IF($AI604&lt;0,1.01*AR604,IF($AI604&gt;10,1.1*AR604,(1+$AI604/100)*AR604)))</f>
        <v>1.51844</v>
      </c>
      <c r="AT604" s="999">
        <f>IF($AK604="n/a",1.03*AS604,IF($AK604&lt;0,1.01*AS604,IF($AK604&gt;10,1.1*AS604,(1+$AK604/100)*AS604)))</f>
        <v>1.6247308</v>
      </c>
      <c r="AU604" s="999">
        <f>IF($AK604="n/a",1.03*AT604,IF($AK604&lt;0,1.01*AT604,IF($AK604&gt;10,1.1*AT604,(1+$AK604/100)*AT604)))</f>
        <v>1.7384619560000001</v>
      </c>
      <c r="AV604" s="999">
        <f>IF($AK604="n/a",1.03*AU604,IF($AK604&lt;0,1.01*AU604,IF($AK604&gt;10,1.1*AU604,(1+$AK604/100)*AU604)))</f>
        <v>1.8601542929200001</v>
      </c>
      <c r="AW604" s="738">
        <f>SUM(AR604:AV604)</f>
        <v>8.2377870489200014</v>
      </c>
      <c r="AX604" s="846">
        <f>AW604/I604*100</f>
        <v>19.405858772485278</v>
      </c>
      <c r="AY604" s="1080">
        <v>0.78</v>
      </c>
      <c r="AZ604" s="985">
        <v>27.860000000000003</v>
      </c>
      <c r="BA604" s="985">
        <v>-8.6499999999999986</v>
      </c>
      <c r="BB604" s="985">
        <v>-1.41</v>
      </c>
      <c r="BC604" s="985">
        <v>4.7600000000000007</v>
      </c>
      <c r="BE604" s="700">
        <v>2011</v>
      </c>
      <c r="BF604" s="1013">
        <f>IF(BE604&gt;2008,0,IF(BE604&gt;2001,1,IF(BE604&gt;1990,2,IF(BE604&gt;1980,3,IF(BE604&gt;1973,4,IF(BE604&gt;1970,5,IF(BE604&gt;1960,6,IF(BE604&gt;1958,7,IF(BE604&gt;1953,8,9)))))))))</f>
        <v>0</v>
      </c>
      <c r="BG604" s="995">
        <v>14.2</v>
      </c>
    </row>
    <row r="605" spans="1:59" ht="11.25" customHeight="1" x14ac:dyDescent="0.2">
      <c r="A605" s="984" t="s">
        <v>1589</v>
      </c>
      <c r="B605" s="988" t="s">
        <v>1590</v>
      </c>
      <c r="C605" s="1070" t="s">
        <v>108</v>
      </c>
      <c r="D605" s="1070" t="s">
        <v>118</v>
      </c>
      <c r="E605" s="828">
        <v>10</v>
      </c>
      <c r="F605" s="1148">
        <v>326</v>
      </c>
      <c r="G605" s="1273" t="s">
        <v>106</v>
      </c>
      <c r="H605" s="1273" t="s">
        <v>106</v>
      </c>
      <c r="I605" s="987">
        <v>50.07</v>
      </c>
      <c r="J605" s="738">
        <f>(M605/I605)*100</f>
        <v>4.3139604553624933</v>
      </c>
      <c r="K605" s="990">
        <v>0.54</v>
      </c>
      <c r="L605" s="1000">
        <v>4</v>
      </c>
      <c r="M605" s="729">
        <f>K605*L605</f>
        <v>2.16</v>
      </c>
      <c r="N605" s="983" t="s">
        <v>152</v>
      </c>
      <c r="O605" s="831">
        <v>0.53</v>
      </c>
      <c r="P605" s="973">
        <v>43434</v>
      </c>
      <c r="Q605" s="973">
        <v>43462</v>
      </c>
      <c r="R605" s="729">
        <f>(K605-O605)/O605*100</f>
        <v>1.8867924528301903</v>
      </c>
      <c r="S605" s="795">
        <f>IF(INDEX(Historical!$D$7:$D$1442,MATCH(B605,Historical!$B$7:$B$1449,0))=0,"n/a",(INDEX(Historical!$C$7:$C$1442,MATCH(B605,Historical!$B$7:$B$1449,0))/INDEX(Historical!$D$7:$D$1442,MATCH(B605,Historical!$B$7:$B$1449,0))-1)*100)</f>
        <v>12.299465240641716</v>
      </c>
      <c r="T605" s="795">
        <f>IF(INDEX(Historical!$F$7:$F$1442,MATCH(B605,Historical!$B$7:$B$1449,0))=0,"n/a",((INDEX(Historical!$C$7:$C$1442,MATCH(B605,Historical!$B$7:$B$1449,0))/INDEX(Historical!$F$7:$F$1442,MATCH(B605,Historical!$B$7:$B$1449,0)))^(1/3)-1)*100)</f>
        <v>11.868894208139679</v>
      </c>
      <c r="U605" s="795">
        <f>IF(INDEX(Historical!$H$7:$H$1442,MATCH(B605,Historical!$B$7:$B$1449,0))=0,"n/a",((INDEX(Historical!$C$7:$C$1442,MATCH(B605,Historical!$B$7:$B$1449,0))/INDEX(Historical!$H$7:$H$1442,MATCH(B605,Historical!$B$7:$B$1449,0)))^(1/5)-1)*100)</f>
        <v>16.465861577965679</v>
      </c>
      <c r="V605" s="795">
        <f>IF(INDEX(Historical!$O$7:$O$1442,MATCH(B605,Historical!$B$7:$B$1449,0))=0,"n/a",((INDEX(Historical!$C$7:$C$1442,MATCH(B605,Historical!$B$7:$B$1449,0))/INDEX(Historical!$O$7:$O$1442,MATCH(B605,Historical!$B$7:$B$1449,0)))^(1/10)-1)*100)</f>
        <v>16.654280155455027</v>
      </c>
      <c r="W605" s="796">
        <f>IF(OR(U605&lt;=0,U605="n/a",V605&lt;=0,V605="n/a"),"n/a",U605/V605)</f>
        <v>0.98868647724605307</v>
      </c>
      <c r="X605" s="797">
        <f>IF(OR(AJ605&lt;=0,AJ605="n/a",U605&lt;=0,U605="n/a"),"n/a",U605/AJ605)</f>
        <v>0.92504840325649884</v>
      </c>
      <c r="Y605" s="989"/>
      <c r="Z605" s="738">
        <f>IF(OR(AC605&lt;0.01,AC605="n/a"),"n/a",M605/AC605*100)</f>
        <v>40.373831775700943</v>
      </c>
      <c r="AA605" s="999">
        <f>IF(OR(AC605&lt;0.01,AC605="n/a"),"n/a",I605/AC605)</f>
        <v>9.3588785046728979</v>
      </c>
      <c r="AB605" s="1000">
        <v>12</v>
      </c>
      <c r="AC605" s="978">
        <v>5.35</v>
      </c>
      <c r="AD605" s="978">
        <v>1.34</v>
      </c>
      <c r="AE605" s="978">
        <v>1.04</v>
      </c>
      <c r="AF605" s="978">
        <v>1.22</v>
      </c>
      <c r="AG605" s="978">
        <v>17.8</v>
      </c>
      <c r="AH605" s="978">
        <v>30</v>
      </c>
      <c r="AI605" s="978">
        <v>-1.1199999999999999</v>
      </c>
      <c r="AJ605" s="978">
        <v>17.8</v>
      </c>
      <c r="AK605" s="978">
        <v>6.99</v>
      </c>
      <c r="AL605" s="991">
        <v>14260</v>
      </c>
      <c r="AM605" s="985">
        <v>0.4</v>
      </c>
      <c r="AN605" s="978">
        <v>0.28000000000000003</v>
      </c>
      <c r="AO605" s="838">
        <f>IF(U605="n/a","n/a",IF(AA605&lt;0,"n/a",IF(AA605="n/a","n/a",J605+U605-AA605)))</f>
        <v>11.420943528655275</v>
      </c>
      <c r="AP605" s="839">
        <f>IF(U605="n/a","n/a",J605+U605)</f>
        <v>20.779822033328173</v>
      </c>
      <c r="AQ605" s="1001">
        <f>IF(OR(AC605&lt;0.01,AF605="n/a"),"n/a",(I605/SQRT(22.5*AC605*(I605/AF605))-1)*100)</f>
        <v>-28.763830112003298</v>
      </c>
      <c r="AR605" s="738">
        <f>INDEX(Historical!$C$7:$C$1442,MATCH(B605,Historical!$B$7:$B$1449,0))*IF(AH605="n/a",1.03,IF(AH605&lt;0,1.01,IF(AH605&gt;10,1.1,(1+AH605/100))))</f>
        <v>2.3100000000000005</v>
      </c>
      <c r="AS605" s="999">
        <f>IF($AI605="n/a",1.03*AR605,IF($AI605&lt;0,1.01*AR605,IF($AI605&gt;10,1.1*AR605,(1+$AI605/100)*AR605)))</f>
        <v>2.3331000000000004</v>
      </c>
      <c r="AT605" s="999">
        <f>IF($AK605="n/a",1.03*AS605,IF($AK605&lt;0,1.01*AS605,IF($AK605&gt;10,1.1*AS605,(1+$AK605/100)*AS605)))</f>
        <v>2.4961836900000005</v>
      </c>
      <c r="AU605" s="999">
        <f>IF($AK605="n/a",1.03*AT605,IF($AK605&lt;0,1.01*AT605,IF($AK605&gt;10,1.1*AT605,(1+$AK605/100)*AT605)))</f>
        <v>2.6706669299310009</v>
      </c>
      <c r="AV605" s="999">
        <f>IF($AK605="n/a",1.03*AU605,IF($AK605&lt;0,1.01*AU605,IF($AK605&gt;10,1.1*AU605,(1+$AK605/100)*AU605)))</f>
        <v>2.8573465483331781</v>
      </c>
      <c r="AW605" s="738">
        <f>SUM(AR605:AV605)</f>
        <v>12.667297168264179</v>
      </c>
      <c r="AX605" s="846">
        <f>AW605/I605*100</f>
        <v>25.299175490841179</v>
      </c>
      <c r="AY605" s="1080">
        <v>1.48</v>
      </c>
      <c r="AZ605" s="985">
        <v>23.87</v>
      </c>
      <c r="BA605" s="985">
        <v>-27.49</v>
      </c>
      <c r="BB605" s="985">
        <v>8.1100000000000012</v>
      </c>
      <c r="BC605" s="985">
        <v>-6.1899999999999995</v>
      </c>
      <c r="BE605" s="700">
        <v>2009</v>
      </c>
      <c r="BF605" s="1013">
        <f>IF(BE605&gt;2008,0,IF(BE605&gt;2001,1,IF(BE605&gt;1990,2,IF(BE605&gt;1980,3,IF(BE605&gt;1973,4,IF(BE605&gt;1970,5,IF(BE605&gt;1960,6,IF(BE605&gt;1958,7,IF(BE605&gt;1953,8,9)))))))))</f>
        <v>0</v>
      </c>
      <c r="BG605" s="995">
        <v>0.8</v>
      </c>
    </row>
    <row r="606" spans="1:59" ht="11.25" customHeight="1" x14ac:dyDescent="0.2">
      <c r="A606" s="976" t="s">
        <v>1593</v>
      </c>
      <c r="B606" s="988" t="s">
        <v>1594</v>
      </c>
      <c r="C606" s="1070" t="s">
        <v>108</v>
      </c>
      <c r="D606" s="1070" t="s">
        <v>4393</v>
      </c>
      <c r="E606" s="828">
        <v>8</v>
      </c>
      <c r="F606" s="1148">
        <v>523</v>
      </c>
      <c r="G606" s="1148" t="s">
        <v>106</v>
      </c>
      <c r="H606" s="1148" t="s">
        <v>106</v>
      </c>
      <c r="I606" s="987">
        <v>24.71</v>
      </c>
      <c r="J606" s="738">
        <f>(M606/I606)*100</f>
        <v>3.3994334277620393</v>
      </c>
      <c r="K606" s="990">
        <v>0.21</v>
      </c>
      <c r="L606" s="1000">
        <v>4</v>
      </c>
      <c r="M606" s="729">
        <f>K606*L606</f>
        <v>0.84</v>
      </c>
      <c r="N606" s="983" t="s">
        <v>210</v>
      </c>
      <c r="O606" s="831">
        <v>0.2</v>
      </c>
      <c r="P606" s="973">
        <v>43326</v>
      </c>
      <c r="Q606" s="973">
        <v>43343</v>
      </c>
      <c r="R606" s="729">
        <f>(K606-O606)/O606*100</f>
        <v>4.9999999999999902</v>
      </c>
      <c r="S606" s="795">
        <f>IF(INDEX(Historical!$D$7:$D$1442,MATCH(B606,Historical!$B$7:$B$1449,0))=0,"n/a",(INDEX(Historical!$C$7:$C$1442,MATCH(B606,Historical!$B$7:$B$1449,0))/INDEX(Historical!$D$7:$D$1442,MATCH(B606,Historical!$B$7:$B$1449,0))-1)*100)</f>
        <v>5.12820512820511</v>
      </c>
      <c r="T606" s="795">
        <f>IF(INDEX(Historical!$F$7:$F$1442,MATCH(B606,Historical!$B$7:$B$1449,0))=0,"n/a",((INDEX(Historical!$C$7:$C$1442,MATCH(B606,Historical!$B$7:$B$1449,0))/INDEX(Historical!$F$7:$F$1442,MATCH(B606,Historical!$B$7:$B$1449,0)))^(1/3)-1)*100)</f>
        <v>8.0521713396629391</v>
      </c>
      <c r="U606" s="795">
        <f>IF(INDEX(Historical!$H$7:$H$1442,MATCH(B606,Historical!$B$7:$B$1449,0))=0,"n/a",((INDEX(Historical!$C$7:$C$1442,MATCH(B606,Historical!$B$7:$B$1449,0))/INDEX(Historical!$H$7:$H$1442,MATCH(B606,Historical!$B$7:$B$1449,0)))^(1/5)-1)*100)</f>
        <v>7.9257722981303402</v>
      </c>
      <c r="V606" s="795">
        <f>IF(INDEX(Historical!$O$7:$O$1442,MATCH(B606,Historical!$B$7:$B$1449,0))=0,"n/a",((INDEX(Historical!$C$7:$C$1442,MATCH(B606,Historical!$B$7:$B$1449,0))/INDEX(Historical!$O$7:$O$1442,MATCH(B606,Historical!$B$7:$B$1449,0)))^(1/10)-1)*100)</f>
        <v>6.4231520106765583</v>
      </c>
      <c r="W606" s="796">
        <f>IF(OR(U606&lt;=0,U606="n/a",V606&lt;=0,V606="n/a"),"n/a",U606/V606)</f>
        <v>1.2339381482730174</v>
      </c>
      <c r="X606" s="797">
        <f>IF(OR(AJ606&lt;=0,AJ606="n/a",U606&lt;=0,U606="n/a"),"n/a",U606/AJ606)</f>
        <v>1.5241869804096808</v>
      </c>
      <c r="Y606" s="989"/>
      <c r="Z606" s="738">
        <f>IF(OR(AC606&lt;0.01,AC606="n/a"),"n/a",M606/AC606*100)</f>
        <v>51.533742331288344</v>
      </c>
      <c r="AA606" s="999">
        <f>IF(OR(AC606&lt;0.01,AC606="n/a"),"n/a",I606/AC606)</f>
        <v>15.159509202453989</v>
      </c>
      <c r="AB606" s="1000">
        <v>12</v>
      </c>
      <c r="AC606" s="978">
        <v>1.63</v>
      </c>
      <c r="AD606" s="978">
        <v>1.89</v>
      </c>
      <c r="AE606" s="978">
        <v>4.76</v>
      </c>
      <c r="AF606" s="978">
        <v>1.21</v>
      </c>
      <c r="AG606" s="978">
        <v>7.8</v>
      </c>
      <c r="AH606" s="978">
        <v>10.199999999999999</v>
      </c>
      <c r="AI606" s="978">
        <v>3.8</v>
      </c>
      <c r="AJ606" s="978">
        <v>5.2</v>
      </c>
      <c r="AK606" s="978">
        <v>8</v>
      </c>
      <c r="AL606" s="991">
        <v>1660</v>
      </c>
      <c r="AM606" s="985">
        <v>1.0999999999999999</v>
      </c>
      <c r="AN606" s="978">
        <v>1.1499999999999999</v>
      </c>
      <c r="AO606" s="838">
        <f>IF(U606="n/a","n/a",IF(AA606&lt;0,"n/a",IF(AA606="n/a","n/a",J606+U606-AA606)))</f>
        <v>-3.83430347656161</v>
      </c>
      <c r="AP606" s="839">
        <f>IF(U606="n/a","n/a",J606+U606)</f>
        <v>11.32520572589238</v>
      </c>
      <c r="AQ606" s="1001">
        <f>IF(OR(AC606&lt;0.01,AF606="n/a"),"n/a",(I606/SQRT(22.5*AC606*(I606/AF606))-1)*100)</f>
        <v>-9.7090969637722679</v>
      </c>
      <c r="AR606" s="738">
        <f>INDEX(Historical!$C$7:$C$1442,MATCH(B606,Historical!$B$7:$B$1449,0))*IF(AH606="n/a",1.03,IF(AH606&lt;0,1.01,IF(AH606&gt;10,1.1,(1+AH606/100))))</f>
        <v>0.90200000000000002</v>
      </c>
      <c r="AS606" s="999">
        <f>IF($AI606="n/a",1.03*AR606,IF($AI606&lt;0,1.01*AR606,IF($AI606&gt;10,1.1*AR606,(1+$AI606/100)*AR606)))</f>
        <v>0.93627600000000011</v>
      </c>
      <c r="AT606" s="999">
        <f>IF($AK606="n/a",1.03*AS606,IF($AK606&lt;0,1.01*AS606,IF($AK606&gt;10,1.1*AS606,(1+$AK606/100)*AS606)))</f>
        <v>1.0111780800000001</v>
      </c>
      <c r="AU606" s="999">
        <f>IF($AK606="n/a",1.03*AT606,IF($AK606&lt;0,1.01*AT606,IF($AK606&gt;10,1.1*AT606,(1+$AK606/100)*AT606)))</f>
        <v>1.0920723264000001</v>
      </c>
      <c r="AV606" s="999">
        <f>IF($AK606="n/a",1.03*AU606,IF($AK606&lt;0,1.01*AU606,IF($AK606&gt;10,1.1*AU606,(1+$AK606/100)*AU606)))</f>
        <v>1.1794381125120001</v>
      </c>
      <c r="AW606" s="738">
        <f>SUM(AR606:AV606)</f>
        <v>5.1209645189120003</v>
      </c>
      <c r="AX606" s="846">
        <f>AW606/I606*100</f>
        <v>20.724259485681912</v>
      </c>
      <c r="AY606" s="1080">
        <v>0.56000000000000005</v>
      </c>
      <c r="AZ606" s="985">
        <v>11.21</v>
      </c>
      <c r="BA606" s="985">
        <v>-15.14</v>
      </c>
      <c r="BB606" s="985">
        <v>0.98</v>
      </c>
      <c r="BC606" s="985">
        <v>-3.83</v>
      </c>
      <c r="BE606" s="700">
        <v>2011</v>
      </c>
      <c r="BF606" s="1013">
        <f>IF(BE606&gt;2008,0,IF(BE606&gt;2001,1,IF(BE606&gt;1990,2,IF(BE606&gt;1980,3,IF(BE606&gt;1973,4,IF(BE606&gt;1970,5,IF(BE606&gt;1960,6,IF(BE606&gt;1958,7,IF(BE606&gt;1953,8,9)))))))))</f>
        <v>0</v>
      </c>
      <c r="BG606" s="995">
        <v>1</v>
      </c>
    </row>
    <row r="607" spans="1:59" ht="11.25" customHeight="1" x14ac:dyDescent="0.2">
      <c r="A607" s="976" t="s">
        <v>323</v>
      </c>
      <c r="B607" s="988" t="s">
        <v>324</v>
      </c>
      <c r="C607" s="1070" t="s">
        <v>128</v>
      </c>
      <c r="D607" s="1070" t="s">
        <v>4416</v>
      </c>
      <c r="E607" s="828">
        <v>62</v>
      </c>
      <c r="F607" s="1148">
        <v>5</v>
      </c>
      <c r="G607" s="1148" t="s">
        <v>37</v>
      </c>
      <c r="H607" s="1148" t="s">
        <v>115</v>
      </c>
      <c r="I607" s="978">
        <v>96.47</v>
      </c>
      <c r="J607" s="738">
        <f>(M607/I607)*100</f>
        <v>2.9737742303306725</v>
      </c>
      <c r="K607" s="990">
        <v>0.71719999999999995</v>
      </c>
      <c r="L607" s="1000">
        <v>4</v>
      </c>
      <c r="M607" s="729">
        <f>K607*L607</f>
        <v>2.8687999999999998</v>
      </c>
      <c r="N607" s="983" t="s">
        <v>107</v>
      </c>
      <c r="O607" s="831">
        <v>0.68959999999999999</v>
      </c>
      <c r="P607" s="973">
        <v>43209</v>
      </c>
      <c r="Q607" s="973">
        <v>43235</v>
      </c>
      <c r="R607" s="729">
        <f>(K607-O607)/O607*100</f>
        <v>4.0023201856148427</v>
      </c>
      <c r="S607" s="795">
        <f>IF(INDEX(Historical!$D$7:$D$1442,MATCH(B607,Historical!$B$7:$B$1449,0))=0,"n/a",(INDEX(Historical!$C$7:$C$1442,MATCH(B607,Historical!$B$7:$B$1449,0))/INDEX(Historical!$D$7:$D$1442,MATCH(B607,Historical!$B$7:$B$1449,0))-1)*100)</f>
        <v>3.7578059379907325</v>
      </c>
      <c r="T607" s="795">
        <f>IF(INDEX(Historical!$F$7:$F$1442,MATCH(B607,Historical!$B$7:$B$1449,0))=0,"n/a",((INDEX(Historical!$C$7:$C$1442,MATCH(B607,Historical!$B$7:$B$1449,0))/INDEX(Historical!$F$7:$F$1442,MATCH(B607,Historical!$B$7:$B$1449,0)))^(1/3)-1)*100)</f>
        <v>2.5782945017231329</v>
      </c>
      <c r="U607" s="795">
        <f>IF(INDEX(Historical!$H$7:$H$1442,MATCH(B607,Historical!$B$7:$B$1449,0))=0,"n/a",((INDEX(Historical!$C$7:$C$1442,MATCH(B607,Historical!$B$7:$B$1449,0))/INDEX(Historical!$H$7:$H$1442,MATCH(B607,Historical!$B$7:$B$1449,0)))^(1/5)-1)*100)</f>
        <v>3.7239529350821643</v>
      </c>
      <c r="V607" s="795">
        <f>IF(INDEX(Historical!$O$7:$O$1442,MATCH(B607,Historical!$B$7:$B$1449,0))=0,"n/a",((INDEX(Historical!$C$7:$C$1442,MATCH(B607,Historical!$B$7:$B$1449,0))/INDEX(Historical!$O$7:$O$1442,MATCH(B607,Historical!$B$7:$B$1449,0)))^(1/10)-1)*100)</f>
        <v>6.2470818736873879</v>
      </c>
      <c r="W607" s="796">
        <f>IF(OR(U607&lt;=0,U607="n/a",V607&lt;=0,V607="n/a"),"n/a",U607/V607)</f>
        <v>0.59611079386799726</v>
      </c>
      <c r="X607" s="797">
        <f>IF(OR(AJ607&lt;=0,AJ607="n/a",U607&lt;=0,U607="n/a"),"n/a",U607/AJ607)</f>
        <v>2.4826352900547763</v>
      </c>
      <c r="Y607" s="988"/>
      <c r="Z607" s="738">
        <f>IF(OR(AC607&lt;0.01,AC607="n/a"),"n/a",M607/AC607*100)</f>
        <v>69.800486618004854</v>
      </c>
      <c r="AA607" s="999">
        <f>IF(OR(AC607&lt;0.01,AC607="n/a"),"n/a",I607/AC607)</f>
        <v>23.472019464720194</v>
      </c>
      <c r="AB607" s="1000">
        <v>6</v>
      </c>
      <c r="AC607" s="978">
        <v>4.1100000000000003</v>
      </c>
      <c r="AD607" s="978">
        <v>3.37</v>
      </c>
      <c r="AE607" s="978">
        <v>3.63</v>
      </c>
      <c r="AF607" s="978">
        <v>4.55</v>
      </c>
      <c r="AG607" s="978">
        <v>20.100000000000001</v>
      </c>
      <c r="AH607" s="978">
        <v>5.6000000000000005</v>
      </c>
      <c r="AI607" s="978">
        <v>7.1499999999999995</v>
      </c>
      <c r="AJ607" s="978">
        <v>1.5</v>
      </c>
      <c r="AK607" s="978">
        <v>6.97</v>
      </c>
      <c r="AL607" s="991">
        <v>243130</v>
      </c>
      <c r="AM607" s="985">
        <v>0.1</v>
      </c>
      <c r="AN607" s="978">
        <v>0.63</v>
      </c>
      <c r="AO607" s="838">
        <f>IF(U607="n/a","n/a",IF(AA607&lt;0,"n/a",IF(AA607="n/a","n/a",J607+U607-AA607)))</f>
        <v>-16.774292299307358</v>
      </c>
      <c r="AP607" s="839">
        <f>IF(U607="n/a","n/a",J607+U607)</f>
        <v>6.6977271654128367</v>
      </c>
      <c r="AQ607" s="1001">
        <f>IF(OR(AC607&lt;0.01,AF607="n/a"),"n/a",(I607/SQRT(22.5*AC607*(I607/AF607))-1)*100)</f>
        <v>117.86610420620671</v>
      </c>
      <c r="AR607" s="738">
        <f>INDEX(Historical!$C$7:$C$1442,MATCH(B607,Historical!$B$7:$B$1449,0))*IF(AH607="n/a",1.03,IF(AH607&lt;0,1.01,IF(AH607&gt;10,1.1,(1+AH607/100))))</f>
        <v>3.0003072000000004</v>
      </c>
      <c r="AS607" s="999">
        <f>IF($AI607="n/a",1.03*AR607,IF($AI607&lt;0,1.01*AR607,IF($AI607&gt;10,1.1*AR607,(1+$AI607/100)*AR607)))</f>
        <v>3.2148291648000002</v>
      </c>
      <c r="AT607" s="999">
        <f>IF($AK607="n/a",1.03*AS607,IF($AK607&lt;0,1.01*AS607,IF($AK607&gt;10,1.1*AS607,(1+$AK607/100)*AS607)))</f>
        <v>3.4389027575865607</v>
      </c>
      <c r="AU607" s="999">
        <f>IF($AK607="n/a",1.03*AT607,IF($AK607&lt;0,1.01*AT607,IF($AK607&gt;10,1.1*AT607,(1+$AK607/100)*AT607)))</f>
        <v>3.6785942797903441</v>
      </c>
      <c r="AV607" s="999">
        <f>IF($AK607="n/a",1.03*AU607,IF($AK607&lt;0,1.01*AU607,IF($AK607&gt;10,1.1*AU607,(1+$AK607/100)*AU607)))</f>
        <v>3.9349923010917314</v>
      </c>
      <c r="AW607" s="738">
        <f>SUM(AR607:AV607)</f>
        <v>17.267625703268639</v>
      </c>
      <c r="AX607" s="846">
        <f>AW607/I607*100</f>
        <v>17.899477250200725</v>
      </c>
      <c r="AY607" s="1080">
        <v>0.35</v>
      </c>
      <c r="AZ607" s="985">
        <v>36.39</v>
      </c>
      <c r="BA607" s="985">
        <v>-0.44</v>
      </c>
      <c r="BB607" s="985">
        <v>4.33</v>
      </c>
      <c r="BC607" s="985">
        <v>15.8</v>
      </c>
      <c r="BE607" s="700">
        <v>1957</v>
      </c>
      <c r="BF607" s="1013">
        <f>IF(BE607&gt;2008,0,IF(BE607&gt;2001,1,IF(BE607&gt;1990,2,IF(BE607&gt;1980,3,IF(BE607&gt;1973,4,IF(BE607&gt;1970,5,IF(BE607&gt;1960,6,IF(BE607&gt;1958,7,IF(BE607&gt;1953,8,9)))))))))</f>
        <v>8</v>
      </c>
      <c r="BG607" s="995">
        <v>8.6999999999999993</v>
      </c>
    </row>
    <row r="608" spans="1:59" ht="11.25" customHeight="1" x14ac:dyDescent="0.2">
      <c r="A608" s="976" t="s">
        <v>312</v>
      </c>
      <c r="B608" s="988" t="s">
        <v>313</v>
      </c>
      <c r="C608" s="1070" t="s">
        <v>112</v>
      </c>
      <c r="D608" s="1070" t="s">
        <v>213</v>
      </c>
      <c r="E608" s="828">
        <v>62</v>
      </c>
      <c r="F608" s="1148">
        <v>6</v>
      </c>
      <c r="G608" s="1118" t="s">
        <v>37</v>
      </c>
      <c r="H608" s="1118" t="s">
        <v>37</v>
      </c>
      <c r="I608" s="978">
        <v>164.81</v>
      </c>
      <c r="J608" s="738">
        <f>(M608/I608)*100</f>
        <v>1.8445482677022025</v>
      </c>
      <c r="K608" s="990">
        <v>0.76</v>
      </c>
      <c r="L608" s="1000">
        <v>4</v>
      </c>
      <c r="M608" s="729">
        <f>K608*L608</f>
        <v>3.04</v>
      </c>
      <c r="N608" s="983" t="s">
        <v>296</v>
      </c>
      <c r="O608" s="831">
        <v>0.66</v>
      </c>
      <c r="P608" s="973">
        <v>43229</v>
      </c>
      <c r="Q608" s="973">
        <v>43261</v>
      </c>
      <c r="R608" s="729">
        <f>(K608-O608)/O608*100</f>
        <v>15.151515151515147</v>
      </c>
      <c r="S608" s="795">
        <f>IF(INDEX(Historical!$D$7:$D$1442,MATCH(B608,Historical!$B$7:$B$1449,0))=0,"n/a",(INDEX(Historical!$C$7:$C$1442,MATCH(B608,Historical!$B$7:$B$1449,0))/INDEX(Historical!$D$7:$D$1442,MATCH(B608,Historical!$B$7:$B$1449,0))-1)*100)</f>
        <v>11.363636363636353</v>
      </c>
      <c r="T608" s="795">
        <f>IF(INDEX(Historical!$F$7:$F$1442,MATCH(B608,Historical!$B$7:$B$1449,0))=0,"n/a",((INDEX(Historical!$C$7:$C$1442,MATCH(B608,Historical!$B$7:$B$1449,0))/INDEX(Historical!$F$7:$F$1442,MATCH(B608,Historical!$B$7:$B$1449,0)))^(1/3)-1)*100)</f>
        <v>5.2726599609396629</v>
      </c>
      <c r="U608" s="795">
        <f>IF(INDEX(Historical!$H$7:$H$1442,MATCH(B608,Historical!$B$7:$B$1449,0))=0,"n/a",((INDEX(Historical!$C$7:$C$1442,MATCH(B608,Historical!$B$7:$B$1449,0))/INDEX(Historical!$H$7:$H$1442,MATCH(B608,Historical!$B$7:$B$1449,0)))^(1/5)-1)*100)</f>
        <v>10.556801476705168</v>
      </c>
      <c r="V608" s="795">
        <f>IF(INDEX(Historical!$O$7:$O$1442,MATCH(B608,Historical!$B$7:$B$1449,0))=0,"n/a",((INDEX(Historical!$C$7:$C$1442,MATCH(B608,Historical!$B$7:$B$1449,0))/INDEX(Historical!$O$7:$O$1442,MATCH(B608,Historical!$B$7:$B$1449,0)))^(1/10)-1)*100)</f>
        <v>12.319704007936782</v>
      </c>
      <c r="W608" s="796">
        <f>IF(OR(U608&lt;=0,U608="n/a",V608&lt;=0,V608="n/a"),"n/a",U608/V608)</f>
        <v>0.85690382414253696</v>
      </c>
      <c r="X608" s="797">
        <f>IF(OR(AJ608&lt;=0,AJ608="n/a",U608&lt;=0,U608="n/a"),"n/a",U608/AJ608)</f>
        <v>0.94257156042010415</v>
      </c>
      <c r="Y608" s="989" t="s">
        <v>153</v>
      </c>
      <c r="Z608" s="738">
        <f>IF(OR(AC608&lt;0.01,AC608="n/a"),"n/a",M608/AC608*100)</f>
        <v>26.926483613817542</v>
      </c>
      <c r="AA608" s="999">
        <f>IF(OR(AC608&lt;0.01,AC608="n/a"),"n/a",I608/AC608)</f>
        <v>14.597874224977858</v>
      </c>
      <c r="AB608" s="1000">
        <v>6</v>
      </c>
      <c r="AC608" s="978">
        <v>11.29</v>
      </c>
      <c r="AD608" s="978">
        <v>1.76</v>
      </c>
      <c r="AE608" s="978">
        <v>1.51</v>
      </c>
      <c r="AF608" s="978">
        <v>3.58</v>
      </c>
      <c r="AG608" s="978">
        <v>19.7</v>
      </c>
      <c r="AH608" s="978">
        <v>46.300000000000004</v>
      </c>
      <c r="AI608" s="978">
        <v>7.0499999999999989</v>
      </c>
      <c r="AJ608" s="978">
        <v>11.200000000000001</v>
      </c>
      <c r="AK608" s="978">
        <v>8.2900000000000009</v>
      </c>
      <c r="AL608" s="991">
        <v>21810</v>
      </c>
      <c r="AM608" s="985">
        <v>0.3</v>
      </c>
      <c r="AN608" s="978">
        <v>0.84</v>
      </c>
      <c r="AO608" s="838">
        <f>IF(U608="n/a","n/a",IF(AA608&lt;0,"n/a",IF(AA608="n/a","n/a",J608+U608-AA608)))</f>
        <v>-2.1965244805704867</v>
      </c>
      <c r="AP608" s="839">
        <f>IF(U608="n/a","n/a",J608+U608)</f>
        <v>12.401349744407371</v>
      </c>
      <c r="AQ608" s="1001">
        <f>IF(OR(AC608&lt;0.01,AF608="n/a"),"n/a",(I608/SQRT(22.5*AC608*(I608/AF608))-1)*100)</f>
        <v>52.403542865527797</v>
      </c>
      <c r="AR608" s="738">
        <f>INDEX(Historical!$C$7:$C$1442,MATCH(B608,Historical!$B$7:$B$1449,0))*IF(AH608="n/a",1.03,IF(AH608&lt;0,1.01,IF(AH608&gt;10,1.1,(1+AH608/100))))</f>
        <v>3.234</v>
      </c>
      <c r="AS608" s="999">
        <f>IF($AI608="n/a",1.03*AR608,IF($AI608&lt;0,1.01*AR608,IF($AI608&gt;10,1.1*AR608,(1+$AI608/100)*AR608)))</f>
        <v>3.4619970000000002</v>
      </c>
      <c r="AT608" s="999">
        <f>IF($AK608="n/a",1.03*AS608,IF($AK608&lt;0,1.01*AS608,IF($AK608&gt;10,1.1*AS608,(1+$AK608/100)*AS608)))</f>
        <v>3.7489965513000003</v>
      </c>
      <c r="AU608" s="999">
        <f>IF($AK608="n/a",1.03*AT608,IF($AK608&lt;0,1.01*AT608,IF($AK608&gt;10,1.1*AT608,(1+$AK608/100)*AT608)))</f>
        <v>4.0597883654027704</v>
      </c>
      <c r="AV608" s="999">
        <f>IF($AK608="n/a",1.03*AU608,IF($AK608&lt;0,1.01*AU608,IF($AK608&gt;10,1.1*AU608,(1+$AK608/100)*AU608)))</f>
        <v>4.3963448208946598</v>
      </c>
      <c r="AW608" s="738">
        <f>SUM(AR608:AV608)</f>
        <v>18.90112673759743</v>
      </c>
      <c r="AX608" s="846">
        <f>AW608/I608*100</f>
        <v>11.468434401794447</v>
      </c>
      <c r="AY608" s="1080">
        <v>1.45</v>
      </c>
      <c r="AZ608" s="985">
        <v>17.04</v>
      </c>
      <c r="BA608" s="985">
        <v>-20.47</v>
      </c>
      <c r="BB608" s="985">
        <v>4.55</v>
      </c>
      <c r="BC608" s="985">
        <v>-1.2</v>
      </c>
      <c r="BE608" s="700">
        <v>1957</v>
      </c>
      <c r="BF608" s="1013">
        <f>IF(BE608&gt;2008,0,IF(BE608&gt;2001,1,IF(BE608&gt;1990,2,IF(BE608&gt;1980,3,IF(BE608&gt;1973,4,IF(BE608&gt;1970,5,IF(BE608&gt;1960,6,IF(BE608&gt;1958,7,IF(BE608&gt;1953,8,9)))))))))</f>
        <v>8</v>
      </c>
      <c r="BG608" s="995">
        <v>7.3</v>
      </c>
    </row>
    <row r="609" spans="1:59" ht="11.25" customHeight="1" x14ac:dyDescent="0.2">
      <c r="A609" s="976" t="s">
        <v>739</v>
      </c>
      <c r="B609" s="988" t="s">
        <v>740</v>
      </c>
      <c r="C609" s="1070" t="s">
        <v>247</v>
      </c>
      <c r="D609" s="1070" t="s">
        <v>4408</v>
      </c>
      <c r="E609" s="828">
        <v>23</v>
      </c>
      <c r="F609" s="1148">
        <v>143</v>
      </c>
      <c r="G609" s="1148" t="s">
        <v>37</v>
      </c>
      <c r="H609" s="1148" t="s">
        <v>37</v>
      </c>
      <c r="I609" s="978">
        <v>83.88</v>
      </c>
      <c r="J609" s="738">
        <f>(M609/I609)*100</f>
        <v>2.8612303290414878</v>
      </c>
      <c r="K609" s="997">
        <v>0.6</v>
      </c>
      <c r="L609" s="1000">
        <v>4</v>
      </c>
      <c r="M609" s="729">
        <f>K609*L609</f>
        <v>2.4</v>
      </c>
      <c r="N609" s="983" t="s">
        <v>149</v>
      </c>
      <c r="O609" s="832">
        <v>0.57999999999999996</v>
      </c>
      <c r="P609" s="694">
        <v>43159</v>
      </c>
      <c r="Q609" s="694">
        <v>43174</v>
      </c>
      <c r="R609" s="729">
        <f>(K609-O609)/O609*100</f>
        <v>3.4482758620689689</v>
      </c>
      <c r="S609" s="795">
        <f>IF(INDEX(Historical!$D$7:$D$1442,MATCH(B609,Historical!$B$7:$B$1449,0))=0,"n/a",(INDEX(Historical!$C$7:$C$1442,MATCH(B609,Historical!$B$7:$B$1449,0))/INDEX(Historical!$D$7:$D$1442,MATCH(B609,Historical!$B$7:$B$1449,0))-1)*100)</f>
        <v>3.4482758620689724</v>
      </c>
      <c r="T609" s="795">
        <f>IF(INDEX(Historical!$F$7:$F$1442,MATCH(B609,Historical!$B$7:$B$1449,0))=0,"n/a",((INDEX(Historical!$C$7:$C$1442,MATCH(B609,Historical!$B$7:$B$1449,0))/INDEX(Historical!$F$7:$F$1442,MATCH(B609,Historical!$B$7:$B$1449,0)))^(1/3)-1)*100)</f>
        <v>4.2217737766512498</v>
      </c>
      <c r="U609" s="795">
        <f>IF(INDEX(Historical!$H$7:$H$1442,MATCH(B609,Historical!$B$7:$B$1449,0))=0,"n/a",((INDEX(Historical!$C$7:$C$1442,MATCH(B609,Historical!$B$7:$B$1449,0))/INDEX(Historical!$H$7:$H$1442,MATCH(B609,Historical!$B$7:$B$1449,0)))^(1/5)-1)*100)</f>
        <v>7.3940923785779322</v>
      </c>
      <c r="V609" s="795">
        <f>IF(INDEX(Historical!$O$7:$O$1442,MATCH(B609,Historical!$B$7:$B$1449,0))=0,"n/a",((INDEX(Historical!$C$7:$C$1442,MATCH(B609,Historical!$B$7:$B$1449,0))/INDEX(Historical!$O$7:$O$1442,MATCH(B609,Historical!$B$7:$B$1449,0)))^(1/10)-1)*100)</f>
        <v>12.186284523575219</v>
      </c>
      <c r="W609" s="796">
        <f>IF(OR(U609&lt;=0,U609="n/a",V609&lt;=0,V609="n/a"),"n/a",U609/V609)</f>
        <v>0.60675527182001565</v>
      </c>
      <c r="X609" s="797" t="str">
        <f>IF(OR(AJ609&lt;=0,AJ609="n/a",U609&lt;=0,U609="n/a"),"n/a",U609/AJ609)</f>
        <v>n/a</v>
      </c>
      <c r="Y609" s="752"/>
      <c r="Z609" s="738">
        <f>IF(OR(AC609&lt;0.01,AC609="n/a"),"n/a",M609/AC609*100)</f>
        <v>46.875</v>
      </c>
      <c r="AA609" s="999">
        <f>IF(OR(AC609&lt;0.01,AC609="n/a"),"n/a",I609/AC609)</f>
        <v>16.3828125</v>
      </c>
      <c r="AB609" s="1000">
        <v>12</v>
      </c>
      <c r="AC609" s="978">
        <v>5.12</v>
      </c>
      <c r="AD609" s="978">
        <v>1.0900000000000001</v>
      </c>
      <c r="AE609" s="978">
        <v>0.87</v>
      </c>
      <c r="AF609" s="978">
        <v>5.81</v>
      </c>
      <c r="AG609" s="978">
        <v>29.9</v>
      </c>
      <c r="AH609" s="978">
        <v>8.6999999999999993</v>
      </c>
      <c r="AI609" s="978">
        <v>5.9499999999999993</v>
      </c>
      <c r="AJ609" s="978">
        <v>-4.2</v>
      </c>
      <c r="AK609" s="978">
        <v>15</v>
      </c>
      <c r="AL609" s="991">
        <v>5140</v>
      </c>
      <c r="AM609" s="985">
        <v>0.89999999999999991</v>
      </c>
      <c r="AN609" s="978">
        <v>2.08</v>
      </c>
      <c r="AO609" s="838">
        <f>IF(U609="n/a","n/a",IF(AA609&lt;0,"n/a",IF(AA609="n/a","n/a",J609+U609-AA609)))</f>
        <v>-6.1274897923805796</v>
      </c>
      <c r="AP609" s="839">
        <f>IF(U609="n/a","n/a",J609+U609)</f>
        <v>10.25532270761942</v>
      </c>
      <c r="AQ609" s="1001">
        <f>IF(OR(AC609&lt;0.01,AF609="n/a"),"n/a",(I609/SQRT(22.5*AC609*(I609/AF609))-1)*100)</f>
        <v>105.67951405037887</v>
      </c>
      <c r="AR609" s="738">
        <f>INDEX(Historical!$C$7:$C$1442,MATCH(B609,Historical!$B$7:$B$1449,0))*IF(AH609="n/a",1.03,IF(AH609&lt;0,1.01,IF(AH609&gt;10,1.1,(1+AH609/100))))</f>
        <v>2.6088</v>
      </c>
      <c r="AS609" s="999">
        <f>IF($AI609="n/a",1.03*AR609,IF($AI609&lt;0,1.01*AR609,IF($AI609&gt;10,1.1*AR609,(1+$AI609/100)*AR609)))</f>
        <v>2.7640235999999998</v>
      </c>
      <c r="AT609" s="999">
        <f>IF($AK609="n/a",1.03*AS609,IF($AK609&lt;0,1.01*AS609,IF($AK609&gt;10,1.1*AS609,(1+$AK609/100)*AS609)))</f>
        <v>3.0404259599999999</v>
      </c>
      <c r="AU609" s="999">
        <f>IF($AK609="n/a",1.03*AT609,IF($AK609&lt;0,1.01*AT609,IF($AK609&gt;10,1.1*AT609,(1+$AK609/100)*AT609)))</f>
        <v>3.3444685560000003</v>
      </c>
      <c r="AV609" s="999">
        <f>IF($AK609="n/a",1.03*AU609,IF($AK609&lt;0,1.01*AU609,IF($AK609&gt;10,1.1*AU609,(1+$AK609/100)*AU609)))</f>
        <v>3.6789154116000007</v>
      </c>
      <c r="AW609" s="738">
        <f>SUM(AR609:AV609)</f>
        <v>15.436633527600002</v>
      </c>
      <c r="AX609" s="846">
        <f>AW609/I609*100</f>
        <v>18.403235011444924</v>
      </c>
      <c r="AY609" s="1080">
        <v>1.1599999999999999</v>
      </c>
      <c r="AZ609" s="985">
        <v>19.37</v>
      </c>
      <c r="BA609" s="985">
        <v>-36.090000000000003</v>
      </c>
      <c r="BB609" s="985">
        <v>-1.34</v>
      </c>
      <c r="BC609" s="985">
        <v>-18.78</v>
      </c>
      <c r="BE609" s="700">
        <v>1996</v>
      </c>
      <c r="BF609" s="1013">
        <f>IF(BE609&gt;2008,0,IF(BE609&gt;2001,1,IF(BE609&gt;1990,2,IF(BE609&gt;1980,3,IF(BE609&gt;1973,4,IF(BE609&gt;1970,5,IF(BE609&gt;1960,6,IF(BE609&gt;1958,7,IF(BE609&gt;1953,8,9)))))))))</f>
        <v>2</v>
      </c>
      <c r="BG609" s="995">
        <v>8</v>
      </c>
    </row>
    <row r="610" spans="1:59" ht="11.25" customHeight="1" x14ac:dyDescent="0.2">
      <c r="A610" s="984" t="s">
        <v>3916</v>
      </c>
      <c r="B610" s="988" t="s">
        <v>3917</v>
      </c>
      <c r="C610" s="1070" t="s">
        <v>108</v>
      </c>
      <c r="D610" s="1070" t="s">
        <v>4401</v>
      </c>
      <c r="E610" s="828">
        <v>5</v>
      </c>
      <c r="F610" s="1148">
        <v>822</v>
      </c>
      <c r="G610" s="1148" t="s">
        <v>106</v>
      </c>
      <c r="H610" s="1148" t="s">
        <v>106</v>
      </c>
      <c r="I610" s="987">
        <v>19.62</v>
      </c>
      <c r="J610" s="738">
        <f>(M610/I610)*100</f>
        <v>2.8542303771661568</v>
      </c>
      <c r="K610" s="990">
        <v>0.14000000000000001</v>
      </c>
      <c r="L610" s="1000">
        <v>4</v>
      </c>
      <c r="M610" s="729">
        <f>K610*L610</f>
        <v>0.56000000000000005</v>
      </c>
      <c r="N610" s="983" t="s">
        <v>280</v>
      </c>
      <c r="O610" s="831">
        <v>0.12</v>
      </c>
      <c r="P610" s="973">
        <v>43293</v>
      </c>
      <c r="Q610" s="973">
        <v>43309</v>
      </c>
      <c r="R610" s="729">
        <f>(K610-O610)/O610*100</f>
        <v>16.666666666666682</v>
      </c>
      <c r="S610" s="795">
        <f>IF(INDEX(Historical!$D$7:$D$1442,MATCH(B610,Historical!$B$7:$B$1449,0))=0,"n/a",(INDEX(Historical!$C$7:$C$1442,MATCH(B610,Historical!$B$7:$B$1449,0))/INDEX(Historical!$D$7:$D$1442,MATCH(B610,Historical!$B$7:$B$1449,0))-1)*100)</f>
        <v>18.181818181818187</v>
      </c>
      <c r="T610" s="795">
        <f>IF(INDEX(Historical!$F$7:$F$1442,MATCH(B610,Historical!$B$7:$B$1449,0))=0,"n/a",((INDEX(Historical!$C$7:$C$1442,MATCH(B610,Historical!$B$7:$B$1449,0))/INDEX(Historical!$F$7:$F$1442,MATCH(B610,Historical!$B$7:$B$1449,0)))^(1/3)-1)*100)</f>
        <v>29.398934610938454</v>
      </c>
      <c r="U610" s="795" t="str">
        <f>IF(INDEX(Historical!$H$7:$H$1442,MATCH(B610,Historical!$B$7:$B$1449,0))=0,"n/a",((INDEX(Historical!$C$7:$C$1442,MATCH(B610,Historical!$B$7:$B$1449,0))/INDEX(Historical!$H$7:$H$1442,MATCH(B610,Historical!$B$7:$B$1449,0)))^(1/5)-1)*100)</f>
        <v>n/a</v>
      </c>
      <c r="V610" s="795" t="str">
        <f>IF(INDEX(Historical!$O$7:$O$1442,MATCH(B610,Historical!$B$7:$B$1449,0))=0,"n/a",((INDEX(Historical!$C$7:$C$1442,MATCH(B610,Historical!$B$7:$B$1449,0))/INDEX(Historical!$O$7:$O$1442,MATCH(B610,Historical!$B$7:$B$1449,0)))^(1/10)-1)*100)</f>
        <v>n/a</v>
      </c>
      <c r="W610" s="796" t="str">
        <f>IF(OR(U610&lt;=0,U610="n/a",V610&lt;=0,V610="n/a"),"n/a",U610/V610)</f>
        <v>n/a</v>
      </c>
      <c r="X610" s="797" t="str">
        <f>IF(OR(AJ610&lt;=0,AJ610="n/a",U610&lt;=0,U610="n/a"),"n/a",U610/AJ610)</f>
        <v>n/a</v>
      </c>
      <c r="Y610" s="759" t="s">
        <v>4181</v>
      </c>
      <c r="Z610" s="738">
        <f>IF(OR(AC610&lt;0.01,AC610="n/a"),"n/a",M610/AC610*100)</f>
        <v>28.282828282828287</v>
      </c>
      <c r="AA610" s="999">
        <f>IF(OR(AC610&lt;0.01,AC610="n/a"),"n/a",I610/AC610)</f>
        <v>9.9090909090909101</v>
      </c>
      <c r="AB610" s="1000">
        <v>12</v>
      </c>
      <c r="AC610" s="978">
        <v>1.98</v>
      </c>
      <c r="AD610" s="978">
        <v>0.38</v>
      </c>
      <c r="AE610" s="978">
        <v>3.36</v>
      </c>
      <c r="AF610" s="978">
        <v>1.38</v>
      </c>
      <c r="AG610" s="978">
        <v>12</v>
      </c>
      <c r="AH610" s="978">
        <v>-16.8</v>
      </c>
      <c r="AI610" s="978" t="s">
        <v>137</v>
      </c>
      <c r="AJ610" s="978">
        <v>8.6</v>
      </c>
      <c r="AK610" s="978">
        <v>26.3</v>
      </c>
      <c r="AL610" s="991">
        <v>192.67</v>
      </c>
      <c r="AM610" s="985">
        <v>5.2</v>
      </c>
      <c r="AN610" s="978">
        <v>0.09</v>
      </c>
      <c r="AO610" s="838" t="str">
        <f>IF(U610="n/a","n/a",IF(AA610&lt;0,"n/a",IF(AA610="n/a","n/a",J610+U610-AA610)))</f>
        <v>n/a</v>
      </c>
      <c r="AP610" s="839" t="str">
        <f>IF(U610="n/a","n/a",J610+U610)</f>
        <v>n/a</v>
      </c>
      <c r="AQ610" s="1001">
        <f>IF(OR(AC610&lt;0.01,AF610="n/a"),"n/a",(I610/SQRT(22.5*AC610*(I610/AF610))-1)*100)</f>
        <v>-22.041191917938118</v>
      </c>
      <c r="AR610" s="738">
        <f>INDEX(Historical!$C$7:$C$1442,MATCH(B610,Historical!$B$7:$B$1449,0))*IF(AH610="n/a",1.03,IF(AH610&lt;0,1.01,IF(AH610&gt;10,1.1,(1+AH610/100))))</f>
        <v>0.5252</v>
      </c>
      <c r="AS610" s="999">
        <f>IF($AI610="n/a",1.03*AR610,IF($AI610&lt;0,1.01*AR610,IF($AI610&gt;10,1.1*AR610,(1+$AI610/100)*AR610)))</f>
        <v>0.54095599999999999</v>
      </c>
      <c r="AT610" s="999">
        <f>IF($AK610="n/a",1.03*AS610,IF($AK610&lt;0,1.01*AS610,IF($AK610&gt;10,1.1*AS610,(1+$AK610/100)*AS610)))</f>
        <v>0.59505160000000001</v>
      </c>
      <c r="AU610" s="999">
        <f>IF($AK610="n/a",1.03*AT610,IF($AK610&lt;0,1.01*AT610,IF($AK610&gt;10,1.1*AT610,(1+$AK610/100)*AT610)))</f>
        <v>0.65455676000000007</v>
      </c>
      <c r="AV610" s="999">
        <f>IF($AK610="n/a",1.03*AU610,IF($AK610&lt;0,1.01*AU610,IF($AK610&gt;10,1.1*AU610,(1+$AK610/100)*AU610)))</f>
        <v>0.72001243600000009</v>
      </c>
      <c r="AW610" s="738">
        <f>SUM(AR610:AV610)</f>
        <v>3.0357767960000004</v>
      </c>
      <c r="AX610" s="846">
        <f>AW610/I610*100</f>
        <v>15.472868481141694</v>
      </c>
      <c r="AY610" s="1080">
        <v>0.34</v>
      </c>
      <c r="AZ610" s="985">
        <v>17.41</v>
      </c>
      <c r="BA610" s="985">
        <v>-20.89</v>
      </c>
      <c r="BB610" s="985">
        <v>5.71</v>
      </c>
      <c r="BC610" s="985">
        <v>-7.71</v>
      </c>
      <c r="BE610" s="700">
        <v>2014</v>
      </c>
      <c r="BF610" s="1013">
        <f>IF(BE610&gt;2008,0,IF(BE610&gt;2001,1,IF(BE610&gt;1990,2,IF(BE610&gt;1980,3,IF(BE610&gt;1973,4,IF(BE610&gt;1970,5,IF(BE610&gt;1960,6,IF(BE610&gt;1958,7,IF(BE610&gt;1953,8,9)))))))))</f>
        <v>0</v>
      </c>
      <c r="BG610" s="995">
        <v>1.3</v>
      </c>
    </row>
    <row r="611" spans="1:59" ht="11.25" customHeight="1" x14ac:dyDescent="0.2">
      <c r="A611" s="984" t="s">
        <v>1541</v>
      </c>
      <c r="B611" s="988" t="s">
        <v>1542</v>
      </c>
      <c r="C611" s="1070" t="s">
        <v>123</v>
      </c>
      <c r="D611" s="1070" t="s">
        <v>4404</v>
      </c>
      <c r="E611" s="828">
        <v>8</v>
      </c>
      <c r="F611" s="1148">
        <v>513</v>
      </c>
      <c r="G611" s="1052" t="s">
        <v>106</v>
      </c>
      <c r="H611" s="1052" t="s">
        <v>106</v>
      </c>
      <c r="I611" s="987">
        <v>94.32</v>
      </c>
      <c r="J611" s="738">
        <f>(M611/I611)*100</f>
        <v>3.3502968617472435</v>
      </c>
      <c r="K611" s="990">
        <v>0.79</v>
      </c>
      <c r="L611" s="1000">
        <v>4</v>
      </c>
      <c r="M611" s="729">
        <f>K611*L611</f>
        <v>3.16</v>
      </c>
      <c r="N611" s="983" t="s">
        <v>182</v>
      </c>
      <c r="O611" s="831">
        <v>0.63</v>
      </c>
      <c r="P611" s="973">
        <v>43265</v>
      </c>
      <c r="Q611" s="973">
        <v>43294</v>
      </c>
      <c r="R611" s="729">
        <f>(K611-O611)/O611*100</f>
        <v>25.396825396825403</v>
      </c>
      <c r="S611" s="795">
        <f>IF(INDEX(Historical!$D$7:$D$1442,MATCH(B611,Historical!$B$7:$B$1449,0))=0,"n/a",(INDEX(Historical!$C$7:$C$1442,MATCH(B611,Historical!$B$7:$B$1449,0))/INDEX(Historical!$D$7:$D$1442,MATCH(B611,Historical!$B$7:$B$1449,0))-1)*100)</f>
        <v>12.698412698412698</v>
      </c>
      <c r="T611" s="795">
        <f>IF(INDEX(Historical!$F$7:$F$1442,MATCH(B611,Historical!$B$7:$B$1449,0))=0,"n/a",((INDEX(Historical!$C$7:$C$1442,MATCH(B611,Historical!$B$7:$B$1449,0))/INDEX(Historical!$F$7:$F$1442,MATCH(B611,Historical!$B$7:$B$1449,0)))^(1/3)-1)*100)</f>
        <v>11.477741034746503</v>
      </c>
      <c r="U611" s="795">
        <f>IF(INDEX(Historical!$H$7:$H$1442,MATCH(B611,Historical!$B$7:$B$1449,0))=0,"n/a",((INDEX(Historical!$C$7:$C$1442,MATCH(B611,Historical!$B$7:$B$1449,0))/INDEX(Historical!$H$7:$H$1442,MATCH(B611,Historical!$B$7:$B$1449,0)))^(1/5)-1)*100)</f>
        <v>15.823415016251396</v>
      </c>
      <c r="V611" s="795">
        <f>IF(INDEX(Historical!$O$7:$O$1442,MATCH(B611,Historical!$B$7:$B$1449,0))=0,"n/a",((INDEX(Historical!$C$7:$C$1442,MATCH(B611,Historical!$B$7:$B$1449,0))/INDEX(Historical!$O$7:$O$1442,MATCH(B611,Historical!$B$7:$B$1449,0)))^(1/10)-1)*100)</f>
        <v>8.996790356615092</v>
      </c>
      <c r="W611" s="796">
        <f>IF(OR(U611&lt;=0,U611="n/a",V611&lt;=0,V611="n/a"),"n/a",U611/V611)</f>
        <v>1.7587844541266735</v>
      </c>
      <c r="X611" s="797">
        <f>IF(OR(AJ611&lt;=0,AJ611="n/a",U611&lt;=0,U611="n/a"),"n/a",U611/AJ611)</f>
        <v>0.55326625930948936</v>
      </c>
      <c r="Y611" s="752"/>
      <c r="Z611" s="738">
        <f>IF(OR(AC611&lt;0.01,AC611="n/a"),"n/a",M611/AC611*100)</f>
        <v>44.01114206128134</v>
      </c>
      <c r="AA611" s="999">
        <f>IF(OR(AC611&lt;0.01,AC611="n/a"),"n/a",I611/AC611)</f>
        <v>13.136490250696378</v>
      </c>
      <c r="AB611" s="1000">
        <v>12</v>
      </c>
      <c r="AC611" s="978">
        <v>7.18</v>
      </c>
      <c r="AD611" s="978">
        <v>1.24</v>
      </c>
      <c r="AE611" s="978">
        <v>1.27</v>
      </c>
      <c r="AF611" s="978">
        <v>3.49</v>
      </c>
      <c r="AG611" s="978">
        <v>34</v>
      </c>
      <c r="AH611" s="978">
        <v>21.5</v>
      </c>
      <c r="AI611" s="978">
        <v>6.35</v>
      </c>
      <c r="AJ611" s="978">
        <v>28.599999999999998</v>
      </c>
      <c r="AK611" s="978">
        <v>10.61</v>
      </c>
      <c r="AL611" s="991">
        <v>8840</v>
      </c>
      <c r="AM611" s="985">
        <v>1.1900000000000002</v>
      </c>
      <c r="AN611" s="978">
        <v>0.99</v>
      </c>
      <c r="AO611" s="838">
        <f>IF(U611="n/a","n/a",IF(AA611&lt;0,"n/a",IF(AA611="n/a","n/a",J611+U611-AA611)))</f>
        <v>6.0372216273022605</v>
      </c>
      <c r="AP611" s="839">
        <f>IF(U611="n/a","n/a",J611+U611)</f>
        <v>19.173711877998638</v>
      </c>
      <c r="AQ611" s="1001">
        <f>IF(OR(AC611&lt;0.01,AF611="n/a"),"n/a",(I611/SQRT(22.5*AC611*(I611/AF611))-1)*100)</f>
        <v>42.745073431127345</v>
      </c>
      <c r="AR611" s="738">
        <f>INDEX(Historical!$C$7:$C$1442,MATCH(B611,Historical!$B$7:$B$1449,0))*IF(AH611="n/a",1.03,IF(AH611&lt;0,1.01,IF(AH611&gt;10,1.1,(1+AH611/100))))</f>
        <v>3.1240000000000001</v>
      </c>
      <c r="AS611" s="999">
        <f>IF($AI611="n/a",1.03*AR611,IF($AI611&lt;0,1.01*AR611,IF($AI611&gt;10,1.1*AR611,(1+$AI611/100)*AR611)))</f>
        <v>3.3223739999999999</v>
      </c>
      <c r="AT611" s="999">
        <f>IF($AK611="n/a",1.03*AS611,IF($AK611&lt;0,1.01*AS611,IF($AK611&gt;10,1.1*AS611,(1+$AK611/100)*AS611)))</f>
        <v>3.6546114000000003</v>
      </c>
      <c r="AU611" s="999">
        <f>IF($AK611="n/a",1.03*AT611,IF($AK611&lt;0,1.01*AT611,IF($AK611&gt;10,1.1*AT611,(1+$AK611/100)*AT611)))</f>
        <v>4.020072540000001</v>
      </c>
      <c r="AV611" s="999">
        <f>IF($AK611="n/a",1.03*AU611,IF($AK611&lt;0,1.01*AU611,IF($AK611&gt;10,1.1*AU611,(1+$AK611/100)*AU611)))</f>
        <v>4.4220797940000018</v>
      </c>
      <c r="AW611" s="738">
        <f>SUM(AR611:AV611)</f>
        <v>18.543137734000005</v>
      </c>
      <c r="AX611" s="846">
        <f>AW611/I611*100</f>
        <v>19.659815239609845</v>
      </c>
      <c r="AY611" s="1080">
        <v>1.9</v>
      </c>
      <c r="AZ611" s="985">
        <v>21.08</v>
      </c>
      <c r="BA611" s="985">
        <v>-25.11</v>
      </c>
      <c r="BB611" s="985">
        <v>3.8</v>
      </c>
      <c r="BC611" s="985">
        <v>-10.67</v>
      </c>
      <c r="BE611" s="700">
        <v>2011</v>
      </c>
      <c r="BF611" s="1013">
        <f>IF(BE611&gt;2008,0,IF(BE611&gt;2001,1,IF(BE611&gt;1990,2,IF(BE611&gt;1980,3,IF(BE611&gt;1973,4,IF(BE611&gt;1970,5,IF(BE611&gt;1960,6,IF(BE611&gt;1958,7,IF(BE611&gt;1953,8,9)))))))))</f>
        <v>0</v>
      </c>
      <c r="BG611" s="995">
        <v>12.7</v>
      </c>
    </row>
    <row r="612" spans="1:59" s="874" customFormat="1" ht="11.25" customHeight="1" x14ac:dyDescent="0.2">
      <c r="A612" s="733" t="s">
        <v>3834</v>
      </c>
      <c r="B612" s="882" t="s">
        <v>3835</v>
      </c>
      <c r="C612" s="1070" t="s">
        <v>247</v>
      </c>
      <c r="D612" s="1070" t="s">
        <v>4379</v>
      </c>
      <c r="E612" s="854">
        <v>5</v>
      </c>
      <c r="F612" s="1148">
        <v>805</v>
      </c>
      <c r="G612" s="1272" t="s">
        <v>106</v>
      </c>
      <c r="H612" s="1272" t="s">
        <v>106</v>
      </c>
      <c r="I612" s="855">
        <v>96.76</v>
      </c>
      <c r="J612" s="856">
        <f>(M612/I612)*100</f>
        <v>2.066969822240595</v>
      </c>
      <c r="K612" s="857">
        <v>0.5</v>
      </c>
      <c r="L612" s="858">
        <v>4</v>
      </c>
      <c r="M612" s="859">
        <f>K612*L612</f>
        <v>2</v>
      </c>
      <c r="N612" s="860" t="s">
        <v>4108</v>
      </c>
      <c r="O612" s="861">
        <v>0.4</v>
      </c>
      <c r="P612" s="862">
        <v>43203</v>
      </c>
      <c r="Q612" s="862">
        <v>43217</v>
      </c>
      <c r="R612" s="859">
        <f>(K612-O612)/O612*100</f>
        <v>24.999999999999993</v>
      </c>
      <c r="S612" s="795">
        <f>IF(INDEX(Historical!$D$7:$D$1442,MATCH(B612,Historical!$B$7:$B$1449,0))=0,"n/a",(INDEX(Historical!$C$7:$C$1442,MATCH(B612,Historical!$B$7:$B$1449,0))/INDEX(Historical!$D$7:$D$1442,MATCH(B612,Historical!$B$7:$B$1449,0))-1)*100)</f>
        <v>42.857142857142861</v>
      </c>
      <c r="T612" s="795">
        <f>IF(INDEX(Historical!$F$7:$F$1442,MATCH(B612,Historical!$B$7:$B$1449,0))=0,"n/a",((INDEX(Historical!$C$7:$C$1442,MATCH(B612,Historical!$B$7:$B$1449,0))/INDEX(Historical!$F$7:$F$1442,MATCH(B612,Historical!$B$7:$B$1449,0)))^(1/3)-1)*100)</f>
        <v>50.861361205363153</v>
      </c>
      <c r="U612" s="795" t="str">
        <f>IF(INDEX(Historical!$H$7:$H$1442,MATCH(B612,Historical!$B$7:$B$1449,0))=0,"n/a",((INDEX(Historical!$C$7:$C$1442,MATCH(B612,Historical!$B$7:$B$1449,0))/INDEX(Historical!$H$7:$H$1442,MATCH(B612,Historical!$B$7:$B$1449,0)))^(1/5)-1)*100)</f>
        <v>n/a</v>
      </c>
      <c r="V612" s="795" t="str">
        <f>IF(INDEX(Historical!$O$7:$O$1442,MATCH(B612,Historical!$B$7:$B$1449,0))=0,"n/a",((INDEX(Historical!$C$7:$C$1442,MATCH(B612,Historical!$B$7:$B$1449,0))/INDEX(Historical!$O$7:$O$1442,MATCH(B612,Historical!$B$7:$B$1449,0)))^(1/10)-1)*100)</f>
        <v>n/a</v>
      </c>
      <c r="W612" s="863" t="str">
        <f>IF(OR(U612&lt;=0,U612="n/a",V612&lt;=0,V612="n/a"),"n/a",U612/V612)</f>
        <v>n/a</v>
      </c>
      <c r="X612" s="864" t="str">
        <f>IF(OR(AJ612&lt;=0,AJ612="n/a",U612&lt;=0,U612="n/a"),"n/a",U612/AJ612)</f>
        <v>n/a</v>
      </c>
      <c r="Y612" s="879"/>
      <c r="Z612" s="856">
        <f>IF(OR(AC612&lt;0.01,AC612="n/a"),"n/a",M612/AC612*100)</f>
        <v>26.07561929595828</v>
      </c>
      <c r="AA612" s="866">
        <f>IF(OR(AC612&lt;0.01,AC612="n/a"),"n/a",I612/AC612)</f>
        <v>12.615384615384617</v>
      </c>
      <c r="AB612" s="858">
        <v>1</v>
      </c>
      <c r="AC612" s="867">
        <v>7.67</v>
      </c>
      <c r="AD612" s="867">
        <v>0.82</v>
      </c>
      <c r="AE612" s="867">
        <v>0.8</v>
      </c>
      <c r="AF612" s="867">
        <v>4.62</v>
      </c>
      <c r="AG612" s="867">
        <v>21.3</v>
      </c>
      <c r="AH612" s="867">
        <v>39.300000000000004</v>
      </c>
      <c r="AI612" s="867">
        <v>18.63</v>
      </c>
      <c r="AJ612" s="867">
        <v>23.599999999999998</v>
      </c>
      <c r="AK612" s="867">
        <v>15.4</v>
      </c>
      <c r="AL612" s="868">
        <v>1580</v>
      </c>
      <c r="AM612" s="869">
        <v>1.5</v>
      </c>
      <c r="AN612" s="867">
        <v>0.19</v>
      </c>
      <c r="AO612" s="870" t="str">
        <f>IF(U612="n/a","n/a",IF(AA612&lt;0,"n/a",IF(AA612="n/a","n/a",J612+U612-AA612)))</f>
        <v>n/a</v>
      </c>
      <c r="AP612" s="871" t="str">
        <f>IF(U612="n/a","n/a",J612+U612)</f>
        <v>n/a</v>
      </c>
      <c r="AQ612" s="872">
        <f>IF(OR(AC612&lt;0.01,AF612="n/a"),"n/a",(I612/SQRT(22.5*AC612*(I612/AF612))-1)*100)</f>
        <v>60.945921798564839</v>
      </c>
      <c r="AR612" s="738">
        <f>INDEX(Historical!$C$7:$C$1442,MATCH(B612,Historical!$B$7:$B$1449,0))*IF(AH612="n/a",1.03,IF(AH612&lt;0,1.01,IF(AH612&gt;10,1.1,(1+AH612/100))))</f>
        <v>2.2000000000000002</v>
      </c>
      <c r="AS612" s="866">
        <f>IF($AI612="n/a",1.03*AR612,IF($AI612&lt;0,1.01*AR612,IF($AI612&gt;10,1.1*AR612,(1+$AI612/100)*AR612)))</f>
        <v>2.4200000000000004</v>
      </c>
      <c r="AT612" s="866">
        <f>IF($AK612="n/a",1.03*AS612,IF($AK612&lt;0,1.01*AS612,IF($AK612&gt;10,1.1*AS612,(1+$AK612/100)*AS612)))</f>
        <v>2.6620000000000008</v>
      </c>
      <c r="AU612" s="866">
        <f>IF($AK612="n/a",1.03*AT612,IF($AK612&lt;0,1.01*AT612,IF($AK612&gt;10,1.1*AT612,(1+$AK612/100)*AT612)))</f>
        <v>2.9282000000000012</v>
      </c>
      <c r="AV612" s="866">
        <f>IF($AK612="n/a",1.03*AU612,IF($AK612&lt;0,1.01*AU612,IF($AK612&gt;10,1.1*AU612,(1+$AK612/100)*AU612)))</f>
        <v>3.2210200000000015</v>
      </c>
      <c r="AW612" s="856">
        <f>SUM(AR612:AV612)</f>
        <v>13.431220000000005</v>
      </c>
      <c r="AX612" s="873">
        <f>AW612/I612*100</f>
        <v>13.880963207937169</v>
      </c>
      <c r="AY612" s="1081">
        <v>0.63</v>
      </c>
      <c r="AZ612" s="869">
        <v>14.56</v>
      </c>
      <c r="BA612" s="869">
        <v>-39.61</v>
      </c>
      <c r="BB612" s="869">
        <v>-4.96</v>
      </c>
      <c r="BC612" s="869">
        <v>-21.58</v>
      </c>
      <c r="BD612" s="1033"/>
      <c r="BE612" s="700">
        <v>2014</v>
      </c>
      <c r="BF612" s="1013">
        <f>IF(BE612&gt;2008,0,IF(BE612&gt;2001,1,IF(BE612&gt;1990,2,IF(BE612&gt;1980,3,IF(BE612&gt;1973,4,IF(BE612&gt;1970,5,IF(BE612&gt;1960,6,IF(BE612&gt;1958,7,IF(BE612&gt;1953,8,9)))))))))</f>
        <v>0</v>
      </c>
      <c r="BG612" s="931">
        <v>9.1999999999999993</v>
      </c>
    </row>
    <row r="613" spans="1:59" ht="11.25" customHeight="1" x14ac:dyDescent="0.2">
      <c r="A613" s="976" t="s">
        <v>3922</v>
      </c>
      <c r="B613" s="988" t="s">
        <v>3923</v>
      </c>
      <c r="C613" s="1070" t="s">
        <v>4381</v>
      </c>
      <c r="D613" s="1070" t="s">
        <v>4382</v>
      </c>
      <c r="E613" s="828">
        <v>5</v>
      </c>
      <c r="F613" s="1148">
        <v>795</v>
      </c>
      <c r="G613" s="1273" t="s">
        <v>106</v>
      </c>
      <c r="H613" s="1273" t="s">
        <v>106</v>
      </c>
      <c r="I613" s="987">
        <v>69.16</v>
      </c>
      <c r="J613" s="738">
        <f>(M613/I613)*100</f>
        <v>2.776171197223829</v>
      </c>
      <c r="K613" s="990">
        <v>0.48</v>
      </c>
      <c r="L613" s="1000">
        <v>4</v>
      </c>
      <c r="M613" s="729">
        <f>K613*L613</f>
        <v>1.92</v>
      </c>
      <c r="N613" s="983" t="s">
        <v>152</v>
      </c>
      <c r="O613" s="831">
        <v>0.44</v>
      </c>
      <c r="P613" s="694">
        <v>43173</v>
      </c>
      <c r="Q613" s="694">
        <v>43188</v>
      </c>
      <c r="R613" s="729">
        <f>(K613-O613)/O613*100</f>
        <v>9.0909090909090864</v>
      </c>
      <c r="S613" s="795">
        <f>IF(INDEX(Historical!$D$7:$D$1442,MATCH(B613,Historical!$B$7:$B$1449,0))=0,"n/a",(INDEX(Historical!$C$7:$C$1442,MATCH(B613,Historical!$B$7:$B$1449,0))/INDEX(Historical!$D$7:$D$1442,MATCH(B613,Historical!$B$7:$B$1449,0))-1)*100)</f>
        <v>9.0909090909090828</v>
      </c>
      <c r="T613" s="795">
        <f>IF(INDEX(Historical!$F$7:$F$1442,MATCH(B613,Historical!$B$7:$B$1449,0))=0,"n/a",((INDEX(Historical!$C$7:$C$1442,MATCH(B613,Historical!$B$7:$B$1449,0))/INDEX(Historical!$F$7:$F$1442,MATCH(B613,Historical!$B$7:$B$1449,0)))^(1/3)-1)*100)</f>
        <v>8.0983869874452274</v>
      </c>
      <c r="U613" s="795">
        <f>IF(INDEX(Historical!$H$7:$H$1442,MATCH(B613,Historical!$B$7:$B$1449,0))=0,"n/a",((INDEX(Historical!$C$7:$C$1442,MATCH(B613,Historical!$B$7:$B$1449,0))/INDEX(Historical!$H$7:$H$1442,MATCH(B613,Historical!$B$7:$B$1449,0)))^(1/5)-1)*100)</f>
        <v>11.382417860287886</v>
      </c>
      <c r="V613" s="795">
        <f>IF(INDEX(Historical!$O$7:$O$1442,MATCH(B613,Historical!$B$7:$B$1449,0))=0,"n/a",((INDEX(Historical!$C$7:$C$1442,MATCH(B613,Historical!$B$7:$B$1449,0))/INDEX(Historical!$O$7:$O$1442,MATCH(B613,Historical!$B$7:$B$1449,0)))^(1/10)-1)*100)</f>
        <v>2.0981006815159908</v>
      </c>
      <c r="W613" s="796">
        <f>IF(OR(U613&lt;=0,U613="n/a",V613&lt;=0,V613="n/a"),"n/a",U613/V613)</f>
        <v>5.4251056493930863</v>
      </c>
      <c r="X613" s="797">
        <f>IF(OR(AJ613&lt;=0,AJ613="n/a",U613&lt;=0,U613="n/a"),"n/a",U613/AJ613)</f>
        <v>0.18538139837602419</v>
      </c>
      <c r="Y613" s="763"/>
      <c r="Z613" s="738">
        <f>IF(OR(AC613&lt;0.01,AC613="n/a"),"n/a",M613/AC613*100)</f>
        <v>68.32740213523131</v>
      </c>
      <c r="AA613" s="999">
        <f>IF(OR(AC613&lt;0.01,AC613="n/a"),"n/a",I613/AC613)</f>
        <v>24.612099644128111</v>
      </c>
      <c r="AB613" s="1000">
        <v>12</v>
      </c>
      <c r="AC613" s="978">
        <v>2.81</v>
      </c>
      <c r="AD613" s="978" t="s">
        <v>137</v>
      </c>
      <c r="AE613" s="978">
        <v>15.22</v>
      </c>
      <c r="AF613" s="978">
        <v>1.81</v>
      </c>
      <c r="AG613" s="978">
        <v>10.9</v>
      </c>
      <c r="AH613" s="978">
        <v>34.699999999999996</v>
      </c>
      <c r="AI613" s="978">
        <v>10.34</v>
      </c>
      <c r="AJ613" s="978">
        <v>61.4</v>
      </c>
      <c r="AK613" s="978">
        <v>-6.05</v>
      </c>
      <c r="AL613" s="991">
        <v>42690</v>
      </c>
      <c r="AM613" s="985">
        <v>0.67999999999999994</v>
      </c>
      <c r="AN613" s="978">
        <v>0.51</v>
      </c>
      <c r="AO613" s="838">
        <f>IF(U613="n/a","n/a",IF(AA613&lt;0,"n/a",IF(AA613="n/a","n/a",J613+U613-AA613)))</f>
        <v>-10.453510586616396</v>
      </c>
      <c r="AP613" s="839">
        <f>IF(U613="n/a","n/a",J613+U613)</f>
        <v>14.158589057511715</v>
      </c>
      <c r="AQ613" s="1001">
        <f>IF(OR(AC613&lt;0.01,AF613="n/a"),"n/a",(I613/SQRT(22.5*AC613*(I613/AF613))-1)*100)</f>
        <v>40.70915686206051</v>
      </c>
      <c r="AR613" s="738">
        <f>INDEX(Historical!$C$7:$C$1442,MATCH(B613,Historical!$B$7:$B$1449,0))*IF(AH613="n/a",1.03,IF(AH613&lt;0,1.01,IF(AH613&gt;10,1.1,(1+AH613/100))))</f>
        <v>2.1120000000000001</v>
      </c>
      <c r="AS613" s="999">
        <f>IF($AI613="n/a",1.03*AR613,IF($AI613&lt;0,1.01*AR613,IF($AI613&gt;10,1.1*AR613,(1+$AI613/100)*AR613)))</f>
        <v>2.3232000000000004</v>
      </c>
      <c r="AT613" s="999">
        <f>IF($AK613="n/a",1.03*AS613,IF($AK613&lt;0,1.01*AS613,IF($AK613&gt;10,1.1*AS613,(1+$AK613/100)*AS613)))</f>
        <v>2.3464320000000005</v>
      </c>
      <c r="AU613" s="999">
        <f>IF($AK613="n/a",1.03*AT613,IF($AK613&lt;0,1.01*AT613,IF($AK613&gt;10,1.1*AT613,(1+$AK613/100)*AT613)))</f>
        <v>2.3698963200000005</v>
      </c>
      <c r="AV613" s="999">
        <f>IF($AK613="n/a",1.03*AU613,IF($AK613&lt;0,1.01*AU613,IF($AK613&gt;10,1.1*AU613,(1+$AK613/100)*AU613)))</f>
        <v>2.3935952832000007</v>
      </c>
      <c r="AW613" s="738">
        <f>SUM(AR613:AV613)</f>
        <v>11.5451236032</v>
      </c>
      <c r="AX613" s="846">
        <f>AW613/I613*100</f>
        <v>16.693353966454598</v>
      </c>
      <c r="AY613" s="1080">
        <v>0.99</v>
      </c>
      <c r="AZ613" s="985">
        <v>25.27</v>
      </c>
      <c r="BA613" s="985">
        <v>0.3</v>
      </c>
      <c r="BB613" s="985">
        <v>8.49</v>
      </c>
      <c r="BC613" s="985">
        <v>6.54</v>
      </c>
      <c r="BE613" s="700">
        <v>2014</v>
      </c>
      <c r="BF613" s="1013">
        <f>IF(BE613&gt;2008,0,IF(BE613&gt;2001,1,IF(BE613&gt;1990,2,IF(BE613&gt;1980,3,IF(BE613&gt;1973,4,IF(BE613&gt;1970,5,IF(BE613&gt;1960,6,IF(BE613&gt;1958,7,IF(BE613&gt;1953,8,9)))))))))</f>
        <v>0</v>
      </c>
      <c r="BG613" s="995">
        <v>5.8999999999999995</v>
      </c>
    </row>
    <row r="614" spans="1:59" ht="11.25" customHeight="1" x14ac:dyDescent="0.2">
      <c r="A614" s="976" t="s">
        <v>1129</v>
      </c>
      <c r="B614" s="988" t="s">
        <v>1130</v>
      </c>
      <c r="C614" s="1070" t="s">
        <v>112</v>
      </c>
      <c r="D614" s="1070" t="s">
        <v>213</v>
      </c>
      <c r="E614" s="828">
        <v>9</v>
      </c>
      <c r="F614" s="1148">
        <v>363</v>
      </c>
      <c r="G614" s="1136" t="s">
        <v>115</v>
      </c>
      <c r="H614" s="1136" t="s">
        <v>115</v>
      </c>
      <c r="I614" s="987">
        <v>35.4</v>
      </c>
      <c r="J614" s="738">
        <f>(M614/I614)*100</f>
        <v>2.9943502824858763</v>
      </c>
      <c r="K614" s="990">
        <v>0.26500000000000001</v>
      </c>
      <c r="L614" s="1000">
        <v>4</v>
      </c>
      <c r="M614" s="729">
        <f>K614*L614</f>
        <v>1.06</v>
      </c>
      <c r="N614" s="983" t="s">
        <v>320</v>
      </c>
      <c r="O614" s="831">
        <v>0.24</v>
      </c>
      <c r="P614" s="694">
        <v>43180</v>
      </c>
      <c r="Q614" s="694">
        <v>43189</v>
      </c>
      <c r="R614" s="729">
        <f>(K614-O614)/O614*100</f>
        <v>10.416666666666677</v>
      </c>
      <c r="S614" s="795">
        <f>IF(INDEX(Historical!$D$7:$D$1442,MATCH(B614,Historical!$B$7:$B$1449,0))=0,"n/a",(INDEX(Historical!$C$7:$C$1442,MATCH(B614,Historical!$B$7:$B$1449,0))/INDEX(Historical!$D$7:$D$1442,MATCH(B614,Historical!$B$7:$B$1449,0))-1)*100)</f>
        <v>10.416666666666675</v>
      </c>
      <c r="T614" s="795">
        <f>IF(INDEX(Historical!$F$7:$F$1442,MATCH(B614,Historical!$B$7:$B$1449,0))=0,"n/a",((INDEX(Historical!$C$7:$C$1442,MATCH(B614,Historical!$B$7:$B$1449,0))/INDEX(Historical!$F$7:$F$1442,MATCH(B614,Historical!$B$7:$B$1449,0)))^(1/3)-1)*100)</f>
        <v>5.9998586670435561</v>
      </c>
      <c r="U614" s="795">
        <f>IF(INDEX(Historical!$H$7:$H$1442,MATCH(B614,Historical!$B$7:$B$1449,0))=0,"n/a",((INDEX(Historical!$C$7:$C$1442,MATCH(B614,Historical!$B$7:$B$1449,0))/INDEX(Historical!$H$7:$H$1442,MATCH(B614,Historical!$B$7:$B$1449,0)))^(1/5)-1)*100)</f>
        <v>4.8875347432512095</v>
      </c>
      <c r="V614" s="795" t="str">
        <f>IF(INDEX(Historical!$O$7:$O$1442,MATCH(B614,Historical!$B$7:$B$1449,0))=0,"n/a",((INDEX(Historical!$C$7:$C$1442,MATCH(B614,Historical!$B$7:$B$1449,0))/INDEX(Historical!$O$7:$O$1442,MATCH(B614,Historical!$B$7:$B$1449,0)))^(1/10)-1)*100)</f>
        <v>n/a</v>
      </c>
      <c r="W614" s="796" t="str">
        <f>IF(OR(U614&lt;=0,U614="n/a",V614&lt;=0,V614="n/a"),"n/a",U614/V614)</f>
        <v>n/a</v>
      </c>
      <c r="X614" s="797">
        <f>IF(OR(AJ614&lt;=0,AJ614="n/a",U614&lt;=0,U614="n/a"),"n/a",U614/AJ614)</f>
        <v>7.4053556715927421E-2</v>
      </c>
      <c r="Y614" s="749"/>
      <c r="Z614" s="738">
        <f>IF(OR(AC614&lt;0.01,AC614="n/a"),"n/a",M614/AC614*100)</f>
        <v>28.11671087533157</v>
      </c>
      <c r="AA614" s="999">
        <f>IF(OR(AC614&lt;0.01,AC614="n/a"),"n/a",I614/AC614)</f>
        <v>9.3899204244031829</v>
      </c>
      <c r="AB614" s="1000">
        <v>12</v>
      </c>
      <c r="AC614" s="978">
        <v>3.77</v>
      </c>
      <c r="AD614" s="978">
        <v>0.63</v>
      </c>
      <c r="AE614" s="978">
        <v>1.57</v>
      </c>
      <c r="AF614" s="978">
        <v>2.93</v>
      </c>
      <c r="AG614" s="978">
        <v>10.199999999999999</v>
      </c>
      <c r="AH614" s="978">
        <v>99.4</v>
      </c>
      <c r="AI614" s="978">
        <v>3.15</v>
      </c>
      <c r="AJ614" s="978">
        <v>66</v>
      </c>
      <c r="AK614" s="978">
        <v>15</v>
      </c>
      <c r="AL614" s="991">
        <v>801.46</v>
      </c>
      <c r="AM614" s="985">
        <v>1.2</v>
      </c>
      <c r="AN614" s="978">
        <v>1.1399999999999999</v>
      </c>
      <c r="AO614" s="838">
        <f>IF(U614="n/a","n/a",IF(AA614&lt;0,"n/a",IF(AA614="n/a","n/a",J614+U614-AA614)))</f>
        <v>-1.508035398666097</v>
      </c>
      <c r="AP614" s="839">
        <f>IF(U614="n/a","n/a",J614+U614)</f>
        <v>7.8818850257370858</v>
      </c>
      <c r="AQ614" s="1001">
        <f>IF(OR(AC614&lt;0.01,AF614="n/a"),"n/a",(I614/SQRT(22.5*AC614*(I614/AF614))-1)*100)</f>
        <v>10.579216137374313</v>
      </c>
      <c r="AR614" s="738">
        <f>INDEX(Historical!$C$7:$C$1442,MATCH(B614,Historical!$B$7:$B$1449,0))*IF(AH614="n/a",1.03,IF(AH614&lt;0,1.01,IF(AH614&gt;10,1.1,(1+AH614/100))))</f>
        <v>1.1660000000000001</v>
      </c>
      <c r="AS614" s="999">
        <f>IF($AI614="n/a",1.03*AR614,IF($AI614&lt;0,1.01*AR614,IF($AI614&gt;10,1.1*AR614,(1+$AI614/100)*AR614)))</f>
        <v>1.2027290000000002</v>
      </c>
      <c r="AT614" s="999">
        <f>IF($AK614="n/a",1.03*AS614,IF($AK614&lt;0,1.01*AS614,IF($AK614&gt;10,1.1*AS614,(1+$AK614/100)*AS614)))</f>
        <v>1.3230019000000002</v>
      </c>
      <c r="AU614" s="999">
        <f>IF($AK614="n/a",1.03*AT614,IF($AK614&lt;0,1.01*AT614,IF($AK614&gt;10,1.1*AT614,(1+$AK614/100)*AT614)))</f>
        <v>1.4553020900000002</v>
      </c>
      <c r="AV614" s="999">
        <f>IF($AK614="n/a",1.03*AU614,IF($AK614&lt;0,1.01*AU614,IF($AK614&gt;10,1.1*AU614,(1+$AK614/100)*AU614)))</f>
        <v>1.6008322990000003</v>
      </c>
      <c r="AW614" s="738">
        <f>SUM(AR614:AV614)</f>
        <v>6.7478652890000008</v>
      </c>
      <c r="AX614" s="846">
        <f>AW614/I614*100</f>
        <v>19.061766353107348</v>
      </c>
      <c r="AY614" s="1080">
        <v>0.79</v>
      </c>
      <c r="AZ614" s="985">
        <v>5.55</v>
      </c>
      <c r="BA614" s="985">
        <v>-28.48</v>
      </c>
      <c r="BB614" s="985">
        <v>-1.66</v>
      </c>
      <c r="BC614" s="985">
        <v>-17.399999999999999</v>
      </c>
      <c r="BE614" s="700">
        <v>2010</v>
      </c>
      <c r="BF614" s="1013">
        <f>IF(BE614&gt;2008,0,IF(BE614&gt;2001,1,IF(BE614&gt;1990,2,IF(BE614&gt;1980,3,IF(BE614&gt;1973,4,IF(BE614&gt;1970,5,IF(BE614&gt;1960,6,IF(BE614&gt;1958,7,IF(BE614&gt;1953,8,9)))))))))</f>
        <v>0</v>
      </c>
      <c r="BG614" s="995">
        <v>4</v>
      </c>
    </row>
    <row r="615" spans="1:59" ht="11.25" customHeight="1" x14ac:dyDescent="0.2">
      <c r="A615" s="976" t="s">
        <v>737</v>
      </c>
      <c r="B615" s="988" t="s">
        <v>738</v>
      </c>
      <c r="C615" s="1070" t="s">
        <v>128</v>
      </c>
      <c r="D615" s="1070" t="s">
        <v>126</v>
      </c>
      <c r="E615" s="828">
        <v>11</v>
      </c>
      <c r="F615" s="1148">
        <v>312</v>
      </c>
      <c r="G615" s="1148" t="s">
        <v>115</v>
      </c>
      <c r="H615" s="1148" t="s">
        <v>115</v>
      </c>
      <c r="I615" s="987">
        <v>76.72</v>
      </c>
      <c r="J615" s="738">
        <f>(M615/I615)*100</f>
        <v>5.9436913451511986</v>
      </c>
      <c r="K615" s="990">
        <v>1.1399999999999999</v>
      </c>
      <c r="L615" s="1000">
        <v>4</v>
      </c>
      <c r="M615" s="729">
        <f>K615*L615</f>
        <v>4.5599999999999996</v>
      </c>
      <c r="N615" s="983" t="s">
        <v>111</v>
      </c>
      <c r="O615" s="831">
        <v>1.07</v>
      </c>
      <c r="P615" s="973">
        <v>43272</v>
      </c>
      <c r="Q615" s="973">
        <v>43292</v>
      </c>
      <c r="R615" s="729">
        <f>(K615-O615)/O615*100</f>
        <v>6.5420560747663394</v>
      </c>
      <c r="S615" s="795">
        <f>IF(INDEX(Historical!$D$7:$D$1442,MATCH(B615,Historical!$B$7:$B$1449,0))=0,"n/a",(INDEX(Historical!$C$7:$C$1442,MATCH(B615,Historical!$B$7:$B$1449,0))/INDEX(Historical!$D$7:$D$1442,MATCH(B615,Historical!$B$7:$B$1449,0))-1)*100)</f>
        <v>5.4892601431980825</v>
      </c>
      <c r="T615" s="795">
        <f>IF(INDEX(Historical!$F$7:$F$1442,MATCH(B615,Historical!$B$7:$B$1449,0))=0,"n/a",((INDEX(Historical!$C$7:$C$1442,MATCH(B615,Historical!$B$7:$B$1449,0))/INDEX(Historical!$F$7:$F$1442,MATCH(B615,Historical!$B$7:$B$1449,0)))^(1/3)-1)*100)</f>
        <v>3.2124464049385182</v>
      </c>
      <c r="U615" s="795">
        <f>IF(INDEX(Historical!$H$7:$H$1442,MATCH(B615,Historical!$B$7:$B$1449,0))=0,"n/a",((INDEX(Historical!$C$7:$C$1442,MATCH(B615,Historical!$B$7:$B$1449,0))/INDEX(Historical!$H$7:$H$1442,MATCH(B615,Historical!$B$7:$B$1449,0)))^(1/5)-1)*100)</f>
        <v>4.8381547806508607</v>
      </c>
      <c r="V615" s="795">
        <f>IF(INDEX(Historical!$O$7:$O$1442,MATCH(B615,Historical!$B$7:$B$1449,0))=0,"n/a",((INDEX(Historical!$C$7:$C$1442,MATCH(B615,Historical!$B$7:$B$1449,0))/INDEX(Historical!$O$7:$O$1442,MATCH(B615,Historical!$B$7:$B$1449,0)))^(1/10)-1)*100)</f>
        <v>16.022502063149791</v>
      </c>
      <c r="W615" s="796">
        <f>IF(OR(U615&lt;=0,U615="n/a",V615&lt;=0,V615="n/a"),"n/a",U615/V615)</f>
        <v>0.30196000359882308</v>
      </c>
      <c r="X615" s="797" t="str">
        <f>IF(OR(AJ615&lt;=0,AJ615="n/a",U615&lt;=0,U615="n/a"),"n/a",U615/AJ615)</f>
        <v>n/a</v>
      </c>
      <c r="Y615" s="988"/>
      <c r="Z615" s="738">
        <f>IF(OR(AC615&lt;0.01,AC615="n/a"),"n/a",M615/AC615*100)</f>
        <v>85.553470919324567</v>
      </c>
      <c r="AA615" s="999">
        <f>IF(OR(AC615&lt;0.01,AC615="n/a"),"n/a",I615/AC615)</f>
        <v>14.393996247654783</v>
      </c>
      <c r="AB615" s="1000">
        <v>12</v>
      </c>
      <c r="AC615" s="978">
        <v>5.33</v>
      </c>
      <c r="AD615" s="978">
        <v>2.4</v>
      </c>
      <c r="AE615" s="978">
        <v>3.92</v>
      </c>
      <c r="AF615" s="978" t="s">
        <v>137</v>
      </c>
      <c r="AG615" s="978">
        <v>-55.600000000000009</v>
      </c>
      <c r="AH615" s="978">
        <v>9.5</v>
      </c>
      <c r="AI615" s="978">
        <v>5.3</v>
      </c>
      <c r="AJ615" s="978">
        <v>-1</v>
      </c>
      <c r="AK615" s="978">
        <v>5.99</v>
      </c>
      <c r="AL615" s="991">
        <v>119300</v>
      </c>
      <c r="AM615" s="985">
        <v>0.16999999999999998</v>
      </c>
      <c r="AN615" s="978" t="s">
        <v>137</v>
      </c>
      <c r="AO615" s="838">
        <f>IF(U615="n/a","n/a",IF(AA615&lt;0,"n/a",IF(AA615="n/a","n/a",J615+U615-AA615)))</f>
        <v>-3.612150121852725</v>
      </c>
      <c r="AP615" s="839">
        <f>IF(U615="n/a","n/a",J615+U615)</f>
        <v>10.781846125802058</v>
      </c>
      <c r="AQ615" s="1001" t="str">
        <f>IF(OR(AC615&lt;0.01,AF615="n/a"),"n/a",(I615/SQRT(22.5*AC615*(I615/AF615))-1)*100)</f>
        <v>n/a</v>
      </c>
      <c r="AR615" s="738">
        <f>INDEX(Historical!$C$7:$C$1442,MATCH(B615,Historical!$B$7:$B$1449,0))*IF(AH615="n/a",1.03,IF(AH615&lt;0,1.01,IF(AH615&gt;10,1.1,(1+AH615/100))))</f>
        <v>4.8399000000000001</v>
      </c>
      <c r="AS615" s="999">
        <f>IF($AI615="n/a",1.03*AR615,IF($AI615&lt;0,1.01*AR615,IF($AI615&gt;10,1.1*AR615,(1+$AI615/100)*AR615)))</f>
        <v>5.0964146999999995</v>
      </c>
      <c r="AT615" s="999">
        <f>IF($AK615="n/a",1.03*AS615,IF($AK615&lt;0,1.01*AS615,IF($AK615&gt;10,1.1*AS615,(1+$AK615/100)*AS615)))</f>
        <v>5.4016899405299998</v>
      </c>
      <c r="AU615" s="999">
        <f>IF($AK615="n/a",1.03*AT615,IF($AK615&lt;0,1.01*AT615,IF($AK615&gt;10,1.1*AT615,(1+$AK615/100)*AT615)))</f>
        <v>5.7252511679677474</v>
      </c>
      <c r="AV615" s="999">
        <f>IF($AK615="n/a",1.03*AU615,IF($AK615&lt;0,1.01*AU615,IF($AK615&gt;10,1.1*AU615,(1+$AK615/100)*AU615)))</f>
        <v>6.0681937129290162</v>
      </c>
      <c r="AW615" s="738">
        <f>SUM(AR615:AV615)</f>
        <v>27.131449521426763</v>
      </c>
      <c r="AX615" s="846">
        <f>AW615/I615*100</f>
        <v>35.364245987261164</v>
      </c>
      <c r="AY615" s="1080">
        <v>0.89</v>
      </c>
      <c r="AZ615" s="985">
        <v>18.63</v>
      </c>
      <c r="BA615" s="985">
        <v>-30.19</v>
      </c>
      <c r="BB615" s="985">
        <v>0.48</v>
      </c>
      <c r="BC615" s="985">
        <v>-5.72</v>
      </c>
      <c r="BE615" s="700">
        <v>2008</v>
      </c>
      <c r="BF615" s="1013">
        <f>IF(BE615&gt;2008,0,IF(BE615&gt;2001,1,IF(BE615&gt;1990,2,IF(BE615&gt;1980,3,IF(BE615&gt;1973,4,IF(BE615&gt;1970,5,IF(BE615&gt;1960,6,IF(BE615&gt;1958,7,IF(BE615&gt;1953,8,9)))))))))</f>
        <v>1</v>
      </c>
      <c r="BG615" s="995">
        <v>16.100000000000001</v>
      </c>
    </row>
    <row r="616" spans="1:59" ht="11.25" customHeight="1" x14ac:dyDescent="0.2">
      <c r="A616" s="984" t="s">
        <v>1573</v>
      </c>
      <c r="B616" s="988" t="s">
        <v>1574</v>
      </c>
      <c r="C616" s="1070" t="s">
        <v>108</v>
      </c>
      <c r="D616" s="1070" t="s">
        <v>4401</v>
      </c>
      <c r="E616" s="828">
        <v>9</v>
      </c>
      <c r="F616" s="1148">
        <v>359</v>
      </c>
      <c r="G616" s="1118" t="s">
        <v>106</v>
      </c>
      <c r="H616" s="1118" t="s">
        <v>106</v>
      </c>
      <c r="I616" s="987">
        <v>29.01</v>
      </c>
      <c r="J616" s="738">
        <f>(M616/I616)*100</f>
        <v>2.8955532574974145</v>
      </c>
      <c r="K616" s="990">
        <v>0.21</v>
      </c>
      <c r="L616" s="1000">
        <v>4</v>
      </c>
      <c r="M616" s="729">
        <f>K616*L616</f>
        <v>0.84</v>
      </c>
      <c r="N616" s="983" t="s">
        <v>320</v>
      </c>
      <c r="O616" s="831">
        <v>0.2</v>
      </c>
      <c r="P616" s="694">
        <v>43178</v>
      </c>
      <c r="Q616" s="694">
        <v>43189</v>
      </c>
      <c r="R616" s="729">
        <f>(K616-O616)/O616*100</f>
        <v>4.9999999999999902</v>
      </c>
      <c r="S616" s="795">
        <f>IF(INDEX(Historical!$D$7:$D$1442,MATCH(B616,Historical!$B$7:$B$1449,0))=0,"n/a",(INDEX(Historical!$C$7:$C$1442,MATCH(B616,Historical!$B$7:$B$1449,0))/INDEX(Historical!$D$7:$D$1442,MATCH(B616,Historical!$B$7:$B$1449,0))-1)*100)</f>
        <v>4.9999999999999822</v>
      </c>
      <c r="T616" s="795">
        <f>IF(INDEX(Historical!$F$7:$F$1442,MATCH(B616,Historical!$B$7:$B$1449,0))=0,"n/a",((INDEX(Historical!$C$7:$C$1442,MATCH(B616,Historical!$B$7:$B$1449,0))/INDEX(Historical!$F$7:$F$1442,MATCH(B616,Historical!$B$7:$B$1449,0)))^(1/3)-1)*100)</f>
        <v>5.2726599609396629</v>
      </c>
      <c r="U616" s="795">
        <f>IF(INDEX(Historical!$H$7:$H$1442,MATCH(B616,Historical!$B$7:$B$1449,0))=0,"n/a",((INDEX(Historical!$C$7:$C$1442,MATCH(B616,Historical!$B$7:$B$1449,0))/INDEX(Historical!$H$7:$H$1442,MATCH(B616,Historical!$B$7:$B$1449,0)))^(1/5)-1)*100)</f>
        <v>4.6263070955007146</v>
      </c>
      <c r="V616" s="795">
        <f>IF(INDEX(Historical!$O$7:$O$1442,MATCH(B616,Historical!$B$7:$B$1449,0))=0,"n/a",((INDEX(Historical!$C$7:$C$1442,MATCH(B616,Historical!$B$7:$B$1449,0))/INDEX(Historical!$O$7:$O$1442,MATCH(B616,Historical!$B$7:$B$1449,0)))^(1/10)-1)*100)</f>
        <v>3.9538176114951584</v>
      </c>
      <c r="W616" s="796">
        <f>IF(OR(U616&lt;=0,U616="n/a",V616&lt;=0,V616="n/a"),"n/a",U616/V616)</f>
        <v>1.1700861167825216</v>
      </c>
      <c r="X616" s="797" t="str">
        <f>IF(OR(AJ616&lt;=0,AJ616="n/a",U616&lt;=0,U616="n/a"),"n/a",U616/AJ616)</f>
        <v>n/a</v>
      </c>
      <c r="Y616" s="759"/>
      <c r="Z616" s="738" t="str">
        <f>IF(OR(AC616&lt;0.01,AC616="n/a"),"n/a",M616/AC616*100)</f>
        <v>n/a</v>
      </c>
      <c r="AA616" s="999" t="str">
        <f>IF(OR(AC616&lt;0.01,AC616="n/a"),"n/a",I616/AC616)</f>
        <v>n/a</v>
      </c>
      <c r="AB616" s="1000">
        <v>12</v>
      </c>
      <c r="AC616" s="978" t="s">
        <v>137</v>
      </c>
      <c r="AD616" s="978" t="s">
        <v>137</v>
      </c>
      <c r="AE616" s="978" t="s">
        <v>137</v>
      </c>
      <c r="AF616" s="978" t="s">
        <v>137</v>
      </c>
      <c r="AG616" s="978" t="s">
        <v>137</v>
      </c>
      <c r="AH616" s="978" t="s">
        <v>137</v>
      </c>
      <c r="AI616" s="978" t="s">
        <v>137</v>
      </c>
      <c r="AJ616" s="978" t="s">
        <v>137</v>
      </c>
      <c r="AK616" s="978" t="s">
        <v>137</v>
      </c>
      <c r="AL616" s="991" t="s">
        <v>137</v>
      </c>
      <c r="AM616" s="985" t="s">
        <v>137</v>
      </c>
      <c r="AN616" s="978" t="s">
        <v>137</v>
      </c>
      <c r="AO616" s="838" t="str">
        <f>IF(U616="n/a","n/a",IF(AA616&lt;0,"n/a",IF(AA616="n/a","n/a",J616+U616-AA616)))</f>
        <v>n/a</v>
      </c>
      <c r="AP616" s="839">
        <f>IF(U616="n/a","n/a",J616+U616)</f>
        <v>7.5218603529981287</v>
      </c>
      <c r="AQ616" s="1001" t="str">
        <f>IF(OR(AC616&lt;0.01,AF616="n/a"),"n/a",(I616/SQRT(22.5*AC616*(I616/AF616))-1)*100)</f>
        <v>n/a</v>
      </c>
      <c r="AR616" s="738">
        <f>INDEX(Historical!$C$7:$C$1442,MATCH(B616,Historical!$B$7:$B$1449,0))*IF(AH616="n/a",1.03,IF(AH616&lt;0,1.01,IF(AH616&gt;10,1.1,(1+AH616/100))))</f>
        <v>0.86519999999999997</v>
      </c>
      <c r="AS616" s="999">
        <f>IF($AI616="n/a",1.03*AR616,IF($AI616&lt;0,1.01*AR616,IF($AI616&gt;10,1.1*AR616,(1+$AI616/100)*AR616)))</f>
        <v>0.89115599999999995</v>
      </c>
      <c r="AT616" s="999">
        <f>IF($AK616="n/a",1.03*AS616,IF($AK616&lt;0,1.01*AS616,IF($AK616&gt;10,1.1*AS616,(1+$AK616/100)*AS616)))</f>
        <v>0.91789067999999996</v>
      </c>
      <c r="AU616" s="999">
        <f>IF($AK616="n/a",1.03*AT616,IF($AK616&lt;0,1.01*AT616,IF($AK616&gt;10,1.1*AT616,(1+$AK616/100)*AT616)))</f>
        <v>0.94542740039999995</v>
      </c>
      <c r="AV616" s="999">
        <f>IF($AK616="n/a",1.03*AU616,IF($AK616&lt;0,1.01*AU616,IF($AK616&gt;10,1.1*AU616,(1+$AK616/100)*AU616)))</f>
        <v>0.97379022241199997</v>
      </c>
      <c r="AW616" s="738">
        <f>SUM(AR616:AV616)</f>
        <v>4.5934643028119995</v>
      </c>
      <c r="AX616" s="846">
        <f>AW616/I616*100</f>
        <v>15.834072053815923</v>
      </c>
      <c r="AY616" s="1080" t="s">
        <v>137</v>
      </c>
      <c r="AZ616" s="985" t="s">
        <v>137</v>
      </c>
      <c r="BA616" s="985" t="s">
        <v>137</v>
      </c>
      <c r="BB616" s="985" t="s">
        <v>137</v>
      </c>
      <c r="BC616" s="985" t="s">
        <v>137</v>
      </c>
      <c r="BD616" s="1032" t="s">
        <v>4326</v>
      </c>
      <c r="BE616" s="700">
        <v>2010</v>
      </c>
      <c r="BF616" s="1013">
        <f>IF(BE616&gt;2008,0,IF(BE616&gt;2001,1,IF(BE616&gt;1990,2,IF(BE616&gt;1980,3,IF(BE616&gt;1973,4,IF(BE616&gt;1970,5,IF(BE616&gt;1960,6,IF(BE616&gt;1958,7,IF(BE616&gt;1953,8,9)))))))))</f>
        <v>0</v>
      </c>
      <c r="BG616" s="995" t="s">
        <v>137</v>
      </c>
    </row>
    <row r="617" spans="1:59" ht="11.25" customHeight="1" x14ac:dyDescent="0.2">
      <c r="A617" s="976" t="s">
        <v>1575</v>
      </c>
      <c r="B617" s="988" t="s">
        <v>1576</v>
      </c>
      <c r="C617" s="1070" t="s">
        <v>108</v>
      </c>
      <c r="D617" s="1070" t="s">
        <v>4401</v>
      </c>
      <c r="E617" s="828">
        <v>8</v>
      </c>
      <c r="F617" s="1148">
        <v>517</v>
      </c>
      <c r="G617" s="1078" t="s">
        <v>37</v>
      </c>
      <c r="H617" s="1078" t="s">
        <v>115</v>
      </c>
      <c r="I617" s="987">
        <v>122.67</v>
      </c>
      <c r="J617" s="738">
        <f>(M617/I617)*100</f>
        <v>3.09774190918725</v>
      </c>
      <c r="K617" s="990">
        <v>0.95</v>
      </c>
      <c r="L617" s="1000">
        <v>4</v>
      </c>
      <c r="M617" s="729">
        <f>K617*L617</f>
        <v>3.8</v>
      </c>
      <c r="N617" s="983" t="s">
        <v>244</v>
      </c>
      <c r="O617" s="831">
        <v>0.75</v>
      </c>
      <c r="P617" s="973">
        <v>43297</v>
      </c>
      <c r="Q617" s="973">
        <v>43317</v>
      </c>
      <c r="R617" s="729">
        <f>(K617-O617)/O617*100</f>
        <v>26.666666666666661</v>
      </c>
      <c r="S617" s="795">
        <f>IF(INDEX(Historical!$D$7:$D$1442,MATCH(B617,Historical!$B$7:$B$1449,0))=0,"n/a",(INDEX(Historical!$C$7:$C$1442,MATCH(B617,Historical!$B$7:$B$1449,0))/INDEX(Historical!$D$7:$D$1442,MATCH(B617,Historical!$B$7:$B$1449,0))-1)*100)</f>
        <v>30.76923076923077</v>
      </c>
      <c r="T617" s="795">
        <f>IF(INDEX(Historical!$F$7:$F$1442,MATCH(B617,Historical!$B$7:$B$1449,0))=0,"n/a",((INDEX(Historical!$C$7:$C$1442,MATCH(B617,Historical!$B$7:$B$1449,0))/INDEX(Historical!$F$7:$F$1442,MATCH(B617,Historical!$B$7:$B$1449,0)))^(1/3)-1)*100)</f>
        <v>19.150065805814599</v>
      </c>
      <c r="U617" s="795">
        <f>IF(INDEX(Historical!$H$7:$H$1442,MATCH(B617,Historical!$B$7:$B$1449,0))=0,"n/a",((INDEX(Historical!$C$7:$C$1442,MATCH(B617,Historical!$B$7:$B$1449,0))/INDEX(Historical!$H$7:$H$1442,MATCH(B617,Historical!$B$7:$B$1449,0)))^(1/5)-1)*100)</f>
        <v>14.601445099846867</v>
      </c>
      <c r="V617" s="795">
        <f>IF(INDEX(Historical!$O$7:$O$1442,MATCH(B617,Historical!$B$7:$B$1449,0))=0,"n/a",((INDEX(Historical!$C$7:$C$1442,MATCH(B617,Historical!$B$7:$B$1449,0))/INDEX(Historical!$O$7:$O$1442,MATCH(B617,Historical!$B$7:$B$1449,0)))^(1/10)-1)*100)</f>
        <v>2.6795226432171804</v>
      </c>
      <c r="W617" s="796">
        <f>IF(OR(U617&lt;=0,U617="n/a",V617&lt;=0,V617="n/a"),"n/a",U617/V617)</f>
        <v>5.449271024750729</v>
      </c>
      <c r="X617" s="797">
        <f>IF(OR(AJ617&lt;=0,AJ617="n/a",U617&lt;=0,U617="n/a"),"n/a",U617/AJ617)</f>
        <v>1.7382672737912936</v>
      </c>
      <c r="Y617" s="752"/>
      <c r="Z617" s="738">
        <f>IF(OR(AC617&lt;0.01,AC617="n/a"),"n/a",M617/AC617*100)</f>
        <v>35.381750465549345</v>
      </c>
      <c r="AA617" s="999">
        <f>IF(OR(AC617&lt;0.01,AC617="n/a"),"n/a",I617/AC617)</f>
        <v>11.421787709497206</v>
      </c>
      <c r="AB617" s="1000">
        <v>12</v>
      </c>
      <c r="AC617" s="978">
        <v>10.74</v>
      </c>
      <c r="AD617" s="978">
        <v>1.37</v>
      </c>
      <c r="AE617" s="978">
        <v>4.46</v>
      </c>
      <c r="AF617" s="978">
        <v>1.21</v>
      </c>
      <c r="AG617" s="978">
        <v>11.700000000000001</v>
      </c>
      <c r="AH617" s="978">
        <v>8.2000000000000011</v>
      </c>
      <c r="AI617" s="978">
        <v>6.8900000000000006</v>
      </c>
      <c r="AJ617" s="978">
        <v>8.4</v>
      </c>
      <c r="AK617" s="978">
        <v>8.33</v>
      </c>
      <c r="AL617" s="991">
        <v>56100</v>
      </c>
      <c r="AM617" s="985">
        <v>0.22</v>
      </c>
      <c r="AN617" s="978">
        <v>0.81</v>
      </c>
      <c r="AO617" s="838">
        <f>IF(U617="n/a","n/a",IF(AA617&lt;0,"n/a",IF(AA617="n/a","n/a",J617+U617-AA617)))</f>
        <v>6.2773992995369099</v>
      </c>
      <c r="AP617" s="839">
        <f>IF(U617="n/a","n/a",J617+U617)</f>
        <v>17.699187009034116</v>
      </c>
      <c r="AQ617" s="1001">
        <f>IF(OR(AC617&lt;0.01,AF617="n/a"),"n/a",(I617/SQRT(22.5*AC617*(I617/AF617))-1)*100)</f>
        <v>-21.626639649285529</v>
      </c>
      <c r="AR617" s="738">
        <f>INDEX(Historical!$C$7:$C$1442,MATCH(B617,Historical!$B$7:$B$1449,0))*IF(AH617="n/a",1.03,IF(AH617&lt;0,1.01,IF(AH617&gt;10,1.1,(1+AH617/100))))</f>
        <v>3.6788000000000003</v>
      </c>
      <c r="AS617" s="999">
        <f>IF($AI617="n/a",1.03*AR617,IF($AI617&lt;0,1.01*AR617,IF($AI617&gt;10,1.1*AR617,(1+$AI617/100)*AR617)))</f>
        <v>3.9322693200000001</v>
      </c>
      <c r="AT617" s="999">
        <f>IF($AK617="n/a",1.03*AS617,IF($AK617&lt;0,1.01*AS617,IF($AK617&gt;10,1.1*AS617,(1+$AK617/100)*AS617)))</f>
        <v>4.2598273543560001</v>
      </c>
      <c r="AU617" s="999">
        <f>IF($AK617="n/a",1.03*AT617,IF($AK617&lt;0,1.01*AT617,IF($AK617&gt;10,1.1*AT617,(1+$AK617/100)*AT617)))</f>
        <v>4.6146709729738546</v>
      </c>
      <c r="AV617" s="999">
        <f>IF($AK617="n/a",1.03*AU617,IF($AK617&lt;0,1.01*AU617,IF($AK617&gt;10,1.1*AU617,(1+$AK617/100)*AU617)))</f>
        <v>4.9990730650225768</v>
      </c>
      <c r="AW617" s="738">
        <f>SUM(AR617:AV617)</f>
        <v>21.48464071235243</v>
      </c>
      <c r="AX617" s="846">
        <f>AW617/I617*100</f>
        <v>17.514176825917037</v>
      </c>
      <c r="AY617" s="1080">
        <v>1.07</v>
      </c>
      <c r="AZ617" s="985">
        <v>13.11</v>
      </c>
      <c r="BA617" s="985">
        <v>-25.009999999999998</v>
      </c>
      <c r="BB617" s="985">
        <v>-1.03</v>
      </c>
      <c r="BC617" s="985">
        <v>-10.050000000000001</v>
      </c>
      <c r="BE617" s="700">
        <v>2011</v>
      </c>
      <c r="BF617" s="1013">
        <f>IF(BE617&gt;2008,0,IF(BE617&gt;2001,1,IF(BE617&gt;1990,2,IF(BE617&gt;1980,3,IF(BE617&gt;1973,4,IF(BE617&gt;1970,5,IF(BE617&gt;1960,6,IF(BE617&gt;1958,7,IF(BE617&gt;1953,8,9)))))))))</f>
        <v>0</v>
      </c>
      <c r="BG617" s="995">
        <v>1.4000000000000001</v>
      </c>
    </row>
    <row r="618" spans="1:59" ht="11.25" customHeight="1" x14ac:dyDescent="0.2">
      <c r="A618" s="976" t="s">
        <v>1577</v>
      </c>
      <c r="B618" s="988" t="s">
        <v>1578</v>
      </c>
      <c r="C618" s="1070" t="s">
        <v>131</v>
      </c>
      <c r="D618" s="1070" t="s">
        <v>4391</v>
      </c>
      <c r="E618" s="828">
        <v>8</v>
      </c>
      <c r="F618" s="1148">
        <v>566</v>
      </c>
      <c r="G618" s="1148" t="s">
        <v>37</v>
      </c>
      <c r="H618" s="1148" t="s">
        <v>37</v>
      </c>
      <c r="I618" s="987">
        <v>42.59</v>
      </c>
      <c r="J618" s="738">
        <f>(M618/I618)*100</f>
        <v>2.7236440478985675</v>
      </c>
      <c r="K618" s="990">
        <v>0.28999999999999998</v>
      </c>
      <c r="L618" s="1000">
        <v>4</v>
      </c>
      <c r="M618" s="729">
        <f>K618*L618</f>
        <v>1.1599999999999999</v>
      </c>
      <c r="N618" s="983" t="s">
        <v>140</v>
      </c>
      <c r="O618" s="831">
        <v>0.26500000000000001</v>
      </c>
      <c r="P618" s="973">
        <v>43496</v>
      </c>
      <c r="Q618" s="973">
        <v>43511</v>
      </c>
      <c r="R618" s="729">
        <f>(K618-O618)/O618*100</f>
        <v>9.4339622641509298</v>
      </c>
      <c r="S618" s="795">
        <f>IF(INDEX(Historical!$D$7:$D$1442,MATCH(B618,Historical!$B$7:$B$1449,0))=0,"n/a",(INDEX(Historical!$C$7:$C$1442,MATCH(B618,Historical!$B$7:$B$1449,0))/INDEX(Historical!$D$7:$D$1442,MATCH(B618,Historical!$B$7:$B$1449,0))-1)*100)</f>
        <v>9.2783505154639059</v>
      </c>
      <c r="T618" s="795">
        <f>IF(INDEX(Historical!$F$7:$F$1442,MATCH(B618,Historical!$B$7:$B$1449,0))=0,"n/a",((INDEX(Historical!$C$7:$C$1442,MATCH(B618,Historical!$B$7:$B$1449,0))/INDEX(Historical!$F$7:$F$1442,MATCH(B618,Historical!$B$7:$B$1449,0)))^(1/3)-1)*100)</f>
        <v>9.8344617513870922</v>
      </c>
      <c r="U618" s="795">
        <f>IF(INDEX(Historical!$H$7:$H$1442,MATCH(B618,Historical!$B$7:$B$1449,0))=0,"n/a",((INDEX(Historical!$C$7:$C$1442,MATCH(B618,Historical!$B$7:$B$1449,0))/INDEX(Historical!$H$7:$H$1442,MATCH(B618,Historical!$B$7:$B$1449,0)))^(1/5)-1)*100)</f>
        <v>10.617841113805838</v>
      </c>
      <c r="V618" s="795">
        <f>IF(INDEX(Historical!$O$7:$O$1442,MATCH(B618,Historical!$B$7:$B$1449,0))=0,"n/a",((INDEX(Historical!$C$7:$C$1442,MATCH(B618,Historical!$B$7:$B$1449,0))/INDEX(Historical!$O$7:$O$1442,MATCH(B618,Historical!$B$7:$B$1449,0)))^(1/10)-1)*100)</f>
        <v>4.0889797322854582</v>
      </c>
      <c r="W618" s="796">
        <f>IF(OR(U618&lt;=0,U618="n/a",V618&lt;=0,V618="n/a"),"n/a",U618/V618)</f>
        <v>2.5966969290579476</v>
      </c>
      <c r="X618" s="797">
        <f>IF(OR(AJ618&lt;=0,AJ618="n/a",U618&lt;=0,U618="n/a"),"n/a",U618/AJ618)</f>
        <v>13.272301392257297</v>
      </c>
      <c r="Y618" s="749"/>
      <c r="Z618" s="738">
        <f>IF(OR(AC618&lt;0.01,AC618="n/a"),"n/a",M618/AC618*100)</f>
        <v>80.555555555555557</v>
      </c>
      <c r="AA618" s="999">
        <f>IF(OR(AC618&lt;0.01,AC618="n/a"),"n/a",I618/AC618)</f>
        <v>29.576388888888893</v>
      </c>
      <c r="AB618" s="1000">
        <v>12</v>
      </c>
      <c r="AC618" s="978">
        <v>1.44</v>
      </c>
      <c r="AD618" s="978">
        <v>7.23</v>
      </c>
      <c r="AE618" s="978">
        <v>2.4500000000000002</v>
      </c>
      <c r="AF618" s="978">
        <v>1.92</v>
      </c>
      <c r="AG618" s="978">
        <v>5</v>
      </c>
      <c r="AH618" s="978">
        <v>-6.3</v>
      </c>
      <c r="AI618" s="978">
        <v>7.580000000000001</v>
      </c>
      <c r="AJ618" s="978">
        <v>0.8</v>
      </c>
      <c r="AK618" s="978">
        <v>4.1000000000000005</v>
      </c>
      <c r="AL618" s="991">
        <v>3490</v>
      </c>
      <c r="AM618" s="985">
        <v>1</v>
      </c>
      <c r="AN618" s="978">
        <v>1.62</v>
      </c>
      <c r="AO618" s="838">
        <f>IF(U618="n/a","n/a",IF(AA618&lt;0,"n/a",IF(AA618="n/a","n/a",J618+U618-AA618)))</f>
        <v>-16.234903727184488</v>
      </c>
      <c r="AP618" s="839">
        <f>IF(U618="n/a","n/a",J618+U618)</f>
        <v>13.341485161704405</v>
      </c>
      <c r="AQ618" s="1001">
        <f>IF(OR(AC618&lt;0.01,AF618="n/a"),"n/a",(I618/SQRT(22.5*AC618*(I618/AF618))-1)*100)</f>
        <v>58.86635426835516</v>
      </c>
      <c r="AR618" s="738">
        <f>INDEX(Historical!$C$7:$C$1442,MATCH(B618,Historical!$B$7:$B$1449,0))*IF(AH618="n/a",1.03,IF(AH618&lt;0,1.01,IF(AH618&gt;10,1.1,(1+AH618/100))))</f>
        <v>1.0706</v>
      </c>
      <c r="AS618" s="999">
        <f>IF($AI618="n/a",1.03*AR618,IF($AI618&lt;0,1.01*AR618,IF($AI618&gt;10,1.1*AR618,(1+$AI618/100)*AR618)))</f>
        <v>1.1517514800000002</v>
      </c>
      <c r="AT618" s="999">
        <f>IF($AK618="n/a",1.03*AS618,IF($AK618&lt;0,1.01*AS618,IF($AK618&gt;10,1.1*AS618,(1+$AK618/100)*AS618)))</f>
        <v>1.1989732906800001</v>
      </c>
      <c r="AU618" s="999">
        <f>IF($AK618="n/a",1.03*AT618,IF($AK618&lt;0,1.01*AT618,IF($AK618&gt;10,1.1*AT618,(1+$AK618/100)*AT618)))</f>
        <v>1.24813119559788</v>
      </c>
      <c r="AV618" s="999">
        <f>IF($AK618="n/a",1.03*AU618,IF($AK618&lt;0,1.01*AU618,IF($AK618&gt;10,1.1*AU618,(1+$AK618/100)*AU618)))</f>
        <v>1.299304574617393</v>
      </c>
      <c r="AW618" s="738">
        <f>SUM(AR618:AV618)</f>
        <v>5.9687605408952731</v>
      </c>
      <c r="AX618" s="846">
        <f>AW618/I618*100</f>
        <v>14.01446475908728</v>
      </c>
      <c r="AY618" s="1080">
        <v>0.3</v>
      </c>
      <c r="AZ618" s="985">
        <v>26.19</v>
      </c>
      <c r="BA618" s="985">
        <v>-6.09</v>
      </c>
      <c r="BB618" s="985">
        <v>1</v>
      </c>
      <c r="BC618" s="985">
        <v>7.0900000000000007</v>
      </c>
      <c r="BE618" s="700">
        <v>2012</v>
      </c>
      <c r="BF618" s="1013">
        <f>IF(BE618&gt;2008,0,IF(BE618&gt;2001,1,IF(BE618&gt;1990,2,IF(BE618&gt;1980,3,IF(BE618&gt;1973,4,IF(BE618&gt;1970,5,IF(BE618&gt;1960,6,IF(BE618&gt;1958,7,IF(BE618&gt;1953,8,9)))))))))</f>
        <v>0</v>
      </c>
      <c r="BG618" s="995">
        <v>1.3</v>
      </c>
    </row>
    <row r="619" spans="1:59" ht="11.25" customHeight="1" x14ac:dyDescent="0.2">
      <c r="A619" s="984" t="s">
        <v>314</v>
      </c>
      <c r="B619" s="988" t="s">
        <v>315</v>
      </c>
      <c r="C619" s="1070" t="s">
        <v>112</v>
      </c>
      <c r="D619" s="1070" t="s">
        <v>213</v>
      </c>
      <c r="E619" s="828">
        <v>43</v>
      </c>
      <c r="F619" s="1148">
        <v>62</v>
      </c>
      <c r="G619" s="1119" t="s">
        <v>37</v>
      </c>
      <c r="H619" s="1119" t="s">
        <v>37</v>
      </c>
      <c r="I619" s="978">
        <v>41.19</v>
      </c>
      <c r="J619" s="738">
        <f>(M619/I619)*100</f>
        <v>1.7479970866715222</v>
      </c>
      <c r="K619" s="998">
        <v>0.18</v>
      </c>
      <c r="L619" s="1000">
        <v>4</v>
      </c>
      <c r="M619" s="729">
        <f>K619*L619</f>
        <v>0.72</v>
      </c>
      <c r="N619" s="983" t="s">
        <v>273</v>
      </c>
      <c r="O619" s="831">
        <v>0.17499999999999999</v>
      </c>
      <c r="P619" s="973">
        <v>43489</v>
      </c>
      <c r="Q619" s="973">
        <v>43504</v>
      </c>
      <c r="R619" s="729">
        <f>(K619-O619)/O619*100</f>
        <v>2.8571428571428599</v>
      </c>
      <c r="S619" s="795">
        <f>IF(INDEX(Historical!$D$7:$D$1442,MATCH(B619,Historical!$B$7:$B$1449,0))=0,"n/a",(INDEX(Historical!$C$7:$C$1442,MATCH(B619,Historical!$B$7:$B$1449,0))/INDEX(Historical!$D$7:$D$1442,MATCH(B619,Historical!$B$7:$B$1449,0))-1)*100)</f>
        <v>-23.913043478260875</v>
      </c>
      <c r="T619" s="795">
        <f>IF(INDEX(Historical!$F$7:$F$1442,MATCH(B619,Historical!$B$7:$B$1449,0))=0,"n/a",((INDEX(Historical!$C$7:$C$1442,MATCH(B619,Historical!$B$7:$B$1449,0))/INDEX(Historical!$F$7:$F$1442,MATCH(B619,Historical!$B$7:$B$1449,0)))^(1/3)-1)*100)</f>
        <v>-6.3890951597686545</v>
      </c>
      <c r="U619" s="795">
        <f>IF(INDEX(Historical!$H$7:$H$1442,MATCH(B619,Historical!$B$7:$B$1449,0))=0,"n/a",((INDEX(Historical!$C$7:$C$1442,MATCH(B619,Historical!$B$7:$B$1449,0))/INDEX(Historical!$H$7:$H$1442,MATCH(B619,Historical!$B$7:$B$1449,0)))^(1/5)-1)*100)</f>
        <v>1.8084002320198911</v>
      </c>
      <c r="V619" s="795">
        <f>IF(INDEX(Historical!$O$7:$O$1442,MATCH(B619,Historical!$B$7:$B$1449,0))=0,"n/a",((INDEX(Historical!$C$7:$C$1442,MATCH(B619,Historical!$B$7:$B$1449,0))/INDEX(Historical!$O$7:$O$1442,MATCH(B619,Historical!$B$7:$B$1449,0)))^(1/10)-1)*100)</f>
        <v>4.4402826834626152</v>
      </c>
      <c r="W619" s="796">
        <f>IF(OR(U619&lt;=0,U619="n/a",V619&lt;=0,V619="n/a"),"n/a",U619/V619)</f>
        <v>0.40727141962269547</v>
      </c>
      <c r="X619" s="797">
        <f>IF(OR(AJ619&lt;=0,AJ619="n/a",U619&lt;=0,U619="n/a"),"n/a",U619/AJ619)</f>
        <v>3.9398697865357109E-2</v>
      </c>
      <c r="Y619" s="764"/>
      <c r="Z619" s="738">
        <f>IF(OR(AC619&lt;0.01,AC619="n/a"),"n/a",M619/AC619*100)</f>
        <v>26.373626373626376</v>
      </c>
      <c r="AA619" s="999">
        <f>IF(OR(AC619&lt;0.01,AC619="n/a"),"n/a",I619/AC619)</f>
        <v>15.087912087912088</v>
      </c>
      <c r="AB619" s="1000">
        <v>12</v>
      </c>
      <c r="AC619" s="978">
        <v>2.73</v>
      </c>
      <c r="AD619" s="978" t="s">
        <v>137</v>
      </c>
      <c r="AE619" s="978">
        <v>2.06</v>
      </c>
      <c r="AF619" s="978">
        <v>3.82</v>
      </c>
      <c r="AG619" s="978">
        <v>13.100000000000001</v>
      </c>
      <c r="AH619" s="980">
        <v>19.8</v>
      </c>
      <c r="AI619" s="980">
        <v>9.16</v>
      </c>
      <c r="AJ619" s="978">
        <v>45.9</v>
      </c>
      <c r="AK619" s="978" t="s">
        <v>137</v>
      </c>
      <c r="AL619" s="991">
        <v>7180</v>
      </c>
      <c r="AM619" s="985">
        <v>0.2</v>
      </c>
      <c r="AN619" s="978">
        <v>0</v>
      </c>
      <c r="AO619" s="838">
        <f>IF(U619="n/a","n/a",IF(AA619&lt;0,"n/a",IF(AA619="n/a","n/a",J619+U619-AA619)))</f>
        <v>-11.531514769220674</v>
      </c>
      <c r="AP619" s="839">
        <f>IF(U619="n/a","n/a",J619+U619)</f>
        <v>3.5563973186914133</v>
      </c>
      <c r="AQ619" s="1001">
        <f>IF(OR(AC619&lt;0.01,AF619="n/a"),"n/a",(I619/SQRT(22.5*AC619*(I619/AF619))-1)*100)</f>
        <v>60.049748065786886</v>
      </c>
      <c r="AR619" s="738">
        <f>INDEX(Historical!$C$7:$C$1442,MATCH(B619,Historical!$B$7:$B$1449,0))*IF(AH619="n/a",1.03,IF(AH619&lt;0,1.01,IF(AH619&gt;10,1.1,(1+AH619/100))))</f>
        <v>1.1550000000000002</v>
      </c>
      <c r="AS619" s="999">
        <f>IF($AI619="n/a",1.03*AR619,IF($AI619&lt;0,1.01*AR619,IF($AI619&gt;10,1.1*AR619,(1+$AI619/100)*AR619)))</f>
        <v>1.2607980000000001</v>
      </c>
      <c r="AT619" s="999">
        <f>IF($AK619="n/a",1.03*AS619,IF($AK619&lt;0,1.01*AS619,IF($AK619&gt;10,1.1*AS619,(1+$AK619/100)*AS619)))</f>
        <v>1.2986219400000001</v>
      </c>
      <c r="AU619" s="999">
        <f>IF($AK619="n/a",1.03*AT619,IF($AK619&lt;0,1.01*AT619,IF($AK619&gt;10,1.1*AT619,(1+$AK619/100)*AT619)))</f>
        <v>1.3375805982000002</v>
      </c>
      <c r="AV619" s="999">
        <f>IF($AK619="n/a",1.03*AU619,IF($AK619&lt;0,1.01*AU619,IF($AK619&gt;10,1.1*AU619,(1+$AK619/100)*AU619)))</f>
        <v>1.3777080161460002</v>
      </c>
      <c r="AW619" s="738">
        <f>SUM(AR619:AV619)</f>
        <v>6.4297085543460017</v>
      </c>
      <c r="AX619" s="846">
        <f>AW619/I619*100</f>
        <v>15.609877529366356</v>
      </c>
      <c r="AY619" s="1080">
        <v>1.27</v>
      </c>
      <c r="AZ619" s="985">
        <v>16.689999999999998</v>
      </c>
      <c r="BA619" s="985">
        <v>-17.169999999999998</v>
      </c>
      <c r="BB619" s="985">
        <v>3.11</v>
      </c>
      <c r="BC619" s="985">
        <v>-2.96</v>
      </c>
      <c r="BE619" s="700">
        <v>1977</v>
      </c>
      <c r="BF619" s="1013">
        <f>IF(BE619&gt;2008,0,IF(BE619&gt;2001,1,IF(BE619&gt;1990,2,IF(BE619&gt;1980,3,IF(BE619&gt;1973,4,IF(BE619&gt;1970,5,IF(BE619&gt;1960,6,IF(BE619&gt;1958,7,IF(BE619&gt;1953,8,9)))))))))</f>
        <v>4</v>
      </c>
      <c r="BG619" s="995">
        <v>6.9</v>
      </c>
    </row>
    <row r="620" spans="1:59" ht="11.25" customHeight="1" x14ac:dyDescent="0.2">
      <c r="A620" s="984" t="s">
        <v>1571</v>
      </c>
      <c r="B620" s="988" t="s">
        <v>1572</v>
      </c>
      <c r="C620" s="1070" t="s">
        <v>131</v>
      </c>
      <c r="D620" s="1070" t="s">
        <v>4391</v>
      </c>
      <c r="E620" s="828">
        <v>7</v>
      </c>
      <c r="F620" s="1148">
        <v>639</v>
      </c>
      <c r="G620" s="1133" t="s">
        <v>37</v>
      </c>
      <c r="H620" s="1133" t="s">
        <v>37</v>
      </c>
      <c r="I620" s="987">
        <v>88.12</v>
      </c>
      <c r="J620" s="738">
        <f>(M620/I620)*100</f>
        <v>3.3477076713572402</v>
      </c>
      <c r="K620" s="990">
        <v>0.73750000000000004</v>
      </c>
      <c r="L620" s="1000">
        <v>4</v>
      </c>
      <c r="M620" s="729">
        <f>K620*L620</f>
        <v>2.95</v>
      </c>
      <c r="N620" s="983" t="s">
        <v>119</v>
      </c>
      <c r="O620" s="831">
        <v>0.69499999999999995</v>
      </c>
      <c r="P620" s="973">
        <v>43404</v>
      </c>
      <c r="Q620" s="973">
        <v>43437</v>
      </c>
      <c r="R620" s="729">
        <f>(K620-O620)/O620*100</f>
        <v>6.1151079136690791</v>
      </c>
      <c r="S620" s="795">
        <f>IF(INDEX(Historical!$D$7:$D$1442,MATCH(B620,Historical!$B$7:$B$1449,0))=0,"n/a",(INDEX(Historical!$C$7:$C$1442,MATCH(B620,Historical!$B$7:$B$1449,0))/INDEX(Historical!$D$7:$D$1442,MATCH(B620,Historical!$B$7:$B$1449,0))-1)*100)</f>
        <v>6.1090225563909639</v>
      </c>
      <c r="T620" s="795">
        <f>IF(INDEX(Historical!$F$7:$F$1442,MATCH(B620,Historical!$B$7:$B$1449,0))=0,"n/a",((INDEX(Historical!$C$7:$C$1442,MATCH(B620,Historical!$B$7:$B$1449,0))/INDEX(Historical!$F$7:$F$1442,MATCH(B620,Historical!$B$7:$B$1449,0)))^(1/3)-1)*100)</f>
        <v>5.4076916412182596</v>
      </c>
      <c r="U620" s="795">
        <f>IF(INDEX(Historical!$H$7:$H$1442,MATCH(B620,Historical!$B$7:$B$1449,0))=0,"n/a",((INDEX(Historical!$C$7:$C$1442,MATCH(B620,Historical!$B$7:$B$1449,0))/INDEX(Historical!$H$7:$H$1442,MATCH(B620,Historical!$B$7:$B$1449,0)))^(1/5)-1)*100)</f>
        <v>5.0856964165137963</v>
      </c>
      <c r="V620" s="795">
        <f>IF(INDEX(Historical!$O$7:$O$1442,MATCH(B620,Historical!$B$7:$B$1449,0))=0,"n/a",((INDEX(Historical!$C$7:$C$1442,MATCH(B620,Historical!$B$7:$B$1449,0))/INDEX(Historical!$O$7:$O$1442,MATCH(B620,Historical!$B$7:$B$1449,0)))^(1/10)-1)*100)</f>
        <v>3.0010057988484329</v>
      </c>
      <c r="W620" s="796">
        <f>IF(OR(U620&lt;=0,U620="n/a",V620&lt;=0,V620="n/a"),"n/a",U620/V620)</f>
        <v>1.6946639751463712</v>
      </c>
      <c r="X620" s="797">
        <f>IF(OR(AJ620&lt;=0,AJ620="n/a",U620&lt;=0,U620="n/a"),"n/a",U620/AJ620)</f>
        <v>1.0595200867737076</v>
      </c>
      <c r="Y620" s="741"/>
      <c r="Z620" s="738">
        <f>IF(OR(AC620&lt;0.01,AC620="n/a"),"n/a",M620/AC620*100)</f>
        <v>64.270152505446632</v>
      </c>
      <c r="AA620" s="999">
        <f>IF(OR(AC620&lt;0.01,AC620="n/a"),"n/a",I620/AC620)</f>
        <v>19.198257080610023</v>
      </c>
      <c r="AB620" s="1000">
        <v>12</v>
      </c>
      <c r="AC620" s="978">
        <v>4.59</v>
      </c>
      <c r="AD620" s="978">
        <v>4.6100000000000003</v>
      </c>
      <c r="AE620" s="978">
        <v>2.71</v>
      </c>
      <c r="AF620" s="978">
        <v>1.85</v>
      </c>
      <c r="AG620" s="978">
        <v>9.9</v>
      </c>
      <c r="AH620" s="978">
        <v>12.3</v>
      </c>
      <c r="AI620" s="978">
        <v>7.88</v>
      </c>
      <c r="AJ620" s="978">
        <v>4.8</v>
      </c>
      <c r="AK620" s="978">
        <v>4.16</v>
      </c>
      <c r="AL620" s="991">
        <v>9990</v>
      </c>
      <c r="AM620" s="985">
        <v>0.1</v>
      </c>
      <c r="AN620" s="978">
        <v>0.97</v>
      </c>
      <c r="AO620" s="838">
        <f>IF(U620="n/a","n/a",IF(AA620&lt;0,"n/a",IF(AA620="n/a","n/a",J620+U620-AA620)))</f>
        <v>-10.764852992738987</v>
      </c>
      <c r="AP620" s="839">
        <f>IF(U620="n/a","n/a",J620+U620)</f>
        <v>8.4334040878710361</v>
      </c>
      <c r="AQ620" s="1001">
        <f>IF(OR(AC620&lt;0.01,AF620="n/a"),"n/a",(I620/SQRT(22.5*AC620*(I620/AF620))-1)*100)</f>
        <v>25.639299582625384</v>
      </c>
      <c r="AR620" s="738">
        <f>INDEX(Historical!$C$7:$C$1442,MATCH(B620,Historical!$B$7:$B$1449,0))*IF(AH620="n/a",1.03,IF(AH620&lt;0,1.01,IF(AH620&gt;10,1.1,(1+AH620/100))))</f>
        <v>3.1047500000000001</v>
      </c>
      <c r="AS620" s="999">
        <f>IF($AI620="n/a",1.03*AR620,IF($AI620&lt;0,1.01*AR620,IF($AI620&gt;10,1.1*AR620,(1+$AI620/100)*AR620)))</f>
        <v>3.3494043000000002</v>
      </c>
      <c r="AT620" s="999">
        <f>IF($AK620="n/a",1.03*AS620,IF($AK620&lt;0,1.01*AS620,IF($AK620&gt;10,1.1*AS620,(1+$AK620/100)*AS620)))</f>
        <v>3.4887395188800006</v>
      </c>
      <c r="AU620" s="999">
        <f>IF($AK620="n/a",1.03*AT620,IF($AK620&lt;0,1.01*AT620,IF($AK620&gt;10,1.1*AT620,(1+$AK620/100)*AT620)))</f>
        <v>3.6338710828654088</v>
      </c>
      <c r="AV620" s="999">
        <f>IF($AK620="n/a",1.03*AU620,IF($AK620&lt;0,1.01*AU620,IF($AK620&gt;10,1.1*AU620,(1+$AK620/100)*AU620)))</f>
        <v>3.78504011991261</v>
      </c>
      <c r="AW620" s="738">
        <f>SUM(AR620:AV620)</f>
        <v>17.361805021658022</v>
      </c>
      <c r="AX620" s="846">
        <f>AW620/I620*100</f>
        <v>19.702456901563799</v>
      </c>
      <c r="AY620" s="1080">
        <v>0.18</v>
      </c>
      <c r="AZ620" s="985">
        <v>20.03</v>
      </c>
      <c r="BA620" s="985">
        <v>-4.88</v>
      </c>
      <c r="BB620" s="985">
        <v>0.70000000000000007</v>
      </c>
      <c r="BC620" s="985">
        <v>7.3999999999999995</v>
      </c>
      <c r="BE620" s="700">
        <v>2013</v>
      </c>
      <c r="BF620" s="1013">
        <f>IF(BE620&gt;2008,0,IF(BE620&gt;2001,1,IF(BE620&gt;1990,2,IF(BE620&gt;1980,3,IF(BE620&gt;1973,4,IF(BE620&gt;1970,5,IF(BE620&gt;1960,6,IF(BE620&gt;1958,7,IF(BE620&gt;1953,8,9)))))))))</f>
        <v>0</v>
      </c>
      <c r="BG620" s="995">
        <v>2.9000000000000004</v>
      </c>
    </row>
    <row r="621" spans="1:59" ht="11.25" customHeight="1" x14ac:dyDescent="0.2">
      <c r="A621" s="976" t="s">
        <v>1579</v>
      </c>
      <c r="B621" s="988" t="s">
        <v>1580</v>
      </c>
      <c r="C621" s="1070" t="s">
        <v>123</v>
      </c>
      <c r="D621" s="1070" t="s">
        <v>4233</v>
      </c>
      <c r="E621" s="828">
        <v>9</v>
      </c>
      <c r="F621" s="1148">
        <v>411</v>
      </c>
      <c r="G621" s="1118" t="s">
        <v>106</v>
      </c>
      <c r="H621" s="1118" t="s">
        <v>106</v>
      </c>
      <c r="I621" s="987">
        <v>32.369999999999997</v>
      </c>
      <c r="J621" s="738">
        <f>(M621/I621)*100</f>
        <v>2.4096385542168677</v>
      </c>
      <c r="K621" s="990">
        <v>0.19500000000000001</v>
      </c>
      <c r="L621" s="1000">
        <v>4</v>
      </c>
      <c r="M621" s="729">
        <f>K621*L621</f>
        <v>0.78</v>
      </c>
      <c r="N621" s="983" t="s">
        <v>127</v>
      </c>
      <c r="O621" s="831">
        <v>0.17499999999999999</v>
      </c>
      <c r="P621" s="973">
        <v>43447</v>
      </c>
      <c r="Q621" s="973">
        <v>43474</v>
      </c>
      <c r="R621" s="729">
        <f>(K621-O621)/O621*100</f>
        <v>11.428571428571439</v>
      </c>
      <c r="S621" s="795">
        <f>IF(INDEX(Historical!$D$7:$D$1442,MATCH(B621,Historical!$B$7:$B$1449,0))=0,"n/a",(INDEX(Historical!$C$7:$C$1442,MATCH(B621,Historical!$B$7:$B$1449,0))/INDEX(Historical!$D$7:$D$1442,MATCH(B621,Historical!$B$7:$B$1449,0))-1)*100)</f>
        <v>29.629629629629605</v>
      </c>
      <c r="T621" s="795">
        <f>IF(INDEX(Historical!$F$7:$F$1442,MATCH(B621,Historical!$B$7:$B$1449,0))=0,"n/a",((INDEX(Historical!$C$7:$C$1442,MATCH(B621,Historical!$B$7:$B$1449,0))/INDEX(Historical!$F$7:$F$1442,MATCH(B621,Historical!$B$7:$B$1449,0)))^(1/3)-1)*100)</f>
        <v>20.507113208761485</v>
      </c>
      <c r="U621" s="795">
        <f>IF(INDEX(Historical!$H$7:$H$1442,MATCH(B621,Historical!$B$7:$B$1449,0))=0,"n/a",((INDEX(Historical!$C$7:$C$1442,MATCH(B621,Historical!$B$7:$B$1449,0))/INDEX(Historical!$H$7:$H$1442,MATCH(B621,Historical!$B$7:$B$1449,0)))^(1/5)-1)*100)</f>
        <v>24.932100186948468</v>
      </c>
      <c r="V621" s="795" t="str">
        <f>IF(INDEX(Historical!$O$7:$O$1442,MATCH(B621,Historical!$B$7:$B$1449,0))=0,"n/a",((INDEX(Historical!$C$7:$C$1442,MATCH(B621,Historical!$B$7:$B$1449,0))/INDEX(Historical!$O$7:$O$1442,MATCH(B621,Historical!$B$7:$B$1449,0)))^(1/10)-1)*100)</f>
        <v>n/a</v>
      </c>
      <c r="W621" s="796" t="str">
        <f>IF(OR(U621&lt;=0,U621="n/a",V621&lt;=0,V621="n/a"),"n/a",U621/V621)</f>
        <v>n/a</v>
      </c>
      <c r="X621" s="797">
        <f>IF(OR(AJ621&lt;=0,AJ621="n/a",U621&lt;=0,U621="n/a"),"n/a",U621/AJ621)</f>
        <v>0.83946465275920767</v>
      </c>
      <c r="Y621" s="749"/>
      <c r="Z621" s="738">
        <f>IF(OR(AC621&lt;0.01,AC621="n/a"),"n/a",M621/AC621*100)</f>
        <v>33.476394849785407</v>
      </c>
      <c r="AA621" s="999">
        <f>IF(OR(AC621&lt;0.01,AC621="n/a"),"n/a",I621/AC621)</f>
        <v>13.892703862660943</v>
      </c>
      <c r="AB621" s="1000">
        <v>12</v>
      </c>
      <c r="AC621" s="978">
        <v>2.33</v>
      </c>
      <c r="AD621" s="978">
        <v>1.39</v>
      </c>
      <c r="AE621" s="978">
        <v>0.74</v>
      </c>
      <c r="AF621" s="978">
        <v>4.21</v>
      </c>
      <c r="AG621" s="978">
        <v>31.2</v>
      </c>
      <c r="AH621" s="978">
        <v>10.7</v>
      </c>
      <c r="AI621" s="978">
        <v>8.870000000000001</v>
      </c>
      <c r="AJ621" s="978">
        <v>29.7</v>
      </c>
      <c r="AK621" s="978">
        <v>9.9500000000000011</v>
      </c>
      <c r="AL621" s="991">
        <v>2580</v>
      </c>
      <c r="AM621" s="985">
        <v>0.70000000000000007</v>
      </c>
      <c r="AN621" s="978">
        <v>2.1800000000000002</v>
      </c>
      <c r="AO621" s="838">
        <f>IF(U621="n/a","n/a",IF(AA621&lt;0,"n/a",IF(AA621="n/a","n/a",J621+U621-AA621)))</f>
        <v>13.449034878504394</v>
      </c>
      <c r="AP621" s="839">
        <f>IF(U621="n/a","n/a",J621+U621)</f>
        <v>27.341738741165337</v>
      </c>
      <c r="AQ621" s="1001">
        <f>IF(OR(AC621&lt;0.01,AF621="n/a"),"n/a",(I621/SQRT(22.5*AC621*(I621/AF621))-1)*100)</f>
        <v>61.229006573882792</v>
      </c>
      <c r="AR621" s="738">
        <f>INDEX(Historical!$C$7:$C$1442,MATCH(B621,Historical!$B$7:$B$1449,0))*IF(AH621="n/a",1.03,IF(AH621&lt;0,1.01,IF(AH621&gt;10,1.1,(1+AH621/100))))</f>
        <v>0.77</v>
      </c>
      <c r="AS621" s="999">
        <f>IF($AI621="n/a",1.03*AR621,IF($AI621&lt;0,1.01*AR621,IF($AI621&gt;10,1.1*AR621,(1+$AI621/100)*AR621)))</f>
        <v>0.83829900000000002</v>
      </c>
      <c r="AT621" s="999">
        <f>IF($AK621="n/a",1.03*AS621,IF($AK621&lt;0,1.01*AS621,IF($AK621&gt;10,1.1*AS621,(1+$AK621/100)*AS621)))</f>
        <v>0.92170975049999992</v>
      </c>
      <c r="AU621" s="999">
        <f>IF($AK621="n/a",1.03*AT621,IF($AK621&lt;0,1.01*AT621,IF($AK621&gt;10,1.1*AT621,(1+$AK621/100)*AT621)))</f>
        <v>1.0134198706747499</v>
      </c>
      <c r="AV621" s="999">
        <f>IF($AK621="n/a",1.03*AU621,IF($AK621&lt;0,1.01*AU621,IF($AK621&gt;10,1.1*AU621,(1+$AK621/100)*AU621)))</f>
        <v>1.1142551478068874</v>
      </c>
      <c r="AW621" s="738">
        <f>SUM(AR621:AV621)</f>
        <v>4.6576837689816371</v>
      </c>
      <c r="AX621" s="846">
        <f>AW621/I621*100</f>
        <v>14.388890234728569</v>
      </c>
      <c r="AY621" s="1080">
        <v>1.75</v>
      </c>
      <c r="AZ621" s="985">
        <v>23.74</v>
      </c>
      <c r="BA621" s="985">
        <v>-29.17</v>
      </c>
      <c r="BB621" s="985">
        <v>5.12</v>
      </c>
      <c r="BC621" s="985">
        <v>-17.09</v>
      </c>
      <c r="BE621" s="700">
        <v>2011</v>
      </c>
      <c r="BF621" s="1013">
        <f>IF(BE621&gt;2008,0,IF(BE621&gt;2001,1,IF(BE621&gt;1990,2,IF(BE621&gt;1980,3,IF(BE621&gt;1973,4,IF(BE621&gt;1970,5,IF(BE621&gt;1960,6,IF(BE621&gt;1958,7,IF(BE621&gt;1953,8,9)))))))))</f>
        <v>0</v>
      </c>
      <c r="BG621" s="995">
        <v>6.8000000000000007</v>
      </c>
    </row>
    <row r="622" spans="1:59" s="874" customFormat="1" ht="11.25" customHeight="1" x14ac:dyDescent="0.2">
      <c r="A622" s="733" t="s">
        <v>1581</v>
      </c>
      <c r="B622" s="882" t="s">
        <v>1582</v>
      </c>
      <c r="C622" s="1070" t="s">
        <v>247</v>
      </c>
      <c r="D622" s="1070" t="s">
        <v>4421</v>
      </c>
      <c r="E622" s="854">
        <v>8</v>
      </c>
      <c r="F622" s="1148">
        <v>502</v>
      </c>
      <c r="G622" s="1272" t="s">
        <v>106</v>
      </c>
      <c r="H622" s="1272" t="s">
        <v>106</v>
      </c>
      <c r="I622" s="855">
        <v>149.91</v>
      </c>
      <c r="J622" s="856">
        <f>(M622/I622)*100</f>
        <v>1.2007204322593557</v>
      </c>
      <c r="K622" s="857">
        <v>0.45</v>
      </c>
      <c r="L622" s="858">
        <v>4</v>
      </c>
      <c r="M622" s="859">
        <f>K622*L622</f>
        <v>1.8</v>
      </c>
      <c r="N622" s="860" t="s">
        <v>210</v>
      </c>
      <c r="O622" s="861">
        <v>0.37</v>
      </c>
      <c r="P622" s="862">
        <v>43237</v>
      </c>
      <c r="Q622" s="862">
        <v>43252</v>
      </c>
      <c r="R622" s="859">
        <f>(K622-O622)/O622*100</f>
        <v>21.621621621621625</v>
      </c>
      <c r="S622" s="795">
        <f>IF(INDEX(Historical!$D$7:$D$1442,MATCH(B622,Historical!$B$7:$B$1449,0))=0,"n/a",(INDEX(Historical!$C$7:$C$1442,MATCH(B622,Historical!$B$7:$B$1449,0))/INDEX(Historical!$D$7:$D$1442,MATCH(B622,Historical!$B$7:$B$1449,0))-1)*100)</f>
        <v>21.126760563380277</v>
      </c>
      <c r="T622" s="795">
        <f>IF(INDEX(Historical!$F$7:$F$1442,MATCH(B622,Historical!$B$7:$B$1449,0))=0,"n/a",((INDEX(Historical!$C$7:$C$1442,MATCH(B622,Historical!$B$7:$B$1449,0))/INDEX(Historical!$F$7:$F$1442,MATCH(B622,Historical!$B$7:$B$1449,0)))^(1/3)-1)*100)</f>
        <v>19.814528297901845</v>
      </c>
      <c r="U622" s="795">
        <f>IF(INDEX(Historical!$H$7:$H$1442,MATCH(B622,Historical!$B$7:$B$1449,0))=0,"n/a",((INDEX(Historical!$C$7:$C$1442,MATCH(B622,Historical!$B$7:$B$1449,0))/INDEX(Historical!$H$7:$H$1442,MATCH(B622,Historical!$B$7:$B$1449,0)))^(1/5)-1)*100)</f>
        <v>18.697375750709845</v>
      </c>
      <c r="V622" s="795">
        <f>IF(INDEX(Historical!$O$7:$O$1442,MATCH(B622,Historical!$B$7:$B$1449,0))=0,"n/a",((INDEX(Historical!$C$7:$C$1442,MATCH(B622,Historical!$B$7:$B$1449,0))/INDEX(Historical!$O$7:$O$1442,MATCH(B622,Historical!$B$7:$B$1449,0)))^(1/10)-1)*100)</f>
        <v>12.926489361423243</v>
      </c>
      <c r="W622" s="863">
        <f>IF(OR(U622&lt;=0,U622="n/a",V622&lt;=0,V622="n/a"),"n/a",U622/V622)</f>
        <v>1.4464387992697201</v>
      </c>
      <c r="X622" s="864">
        <f>IF(OR(AJ622&lt;=0,AJ622="n/a",U622&lt;=0,U622="n/a"),"n/a",U622/AJ622)</f>
        <v>0.93956662063868557</v>
      </c>
      <c r="Y622" s="885"/>
      <c r="Z622" s="856">
        <f>IF(OR(AC622&lt;0.01,AC622="n/a"),"n/a",M622/AC622*100)</f>
        <v>32.5497287522604</v>
      </c>
      <c r="AA622" s="866">
        <f>IF(OR(AC622&lt;0.01,AC622="n/a"),"n/a",I622/AC622)</f>
        <v>27.108499095840866</v>
      </c>
      <c r="AB622" s="858">
        <v>12</v>
      </c>
      <c r="AC622" s="867">
        <v>5.53</v>
      </c>
      <c r="AD622" s="867">
        <v>1.59</v>
      </c>
      <c r="AE622" s="867">
        <v>2.06</v>
      </c>
      <c r="AF622" s="867">
        <v>16.260000000000002</v>
      </c>
      <c r="AG622" s="867">
        <v>83.899999999999991</v>
      </c>
      <c r="AH622" s="867">
        <v>22.1</v>
      </c>
      <c r="AI622" s="867">
        <v>9.9599999999999991</v>
      </c>
      <c r="AJ622" s="867">
        <v>19.900000000000002</v>
      </c>
      <c r="AK622" s="867">
        <v>17</v>
      </c>
      <c r="AL622" s="868">
        <v>6120</v>
      </c>
      <c r="AM622" s="869">
        <v>0.70000000000000007</v>
      </c>
      <c r="AN622" s="867">
        <v>1.56</v>
      </c>
      <c r="AO622" s="870">
        <f>IF(U622="n/a","n/a",IF(AA622&lt;0,"n/a",IF(AA622="n/a","n/a",J622+U622-AA622)))</f>
        <v>-7.2104029128716647</v>
      </c>
      <c r="AP622" s="871">
        <f>IF(U622="n/a","n/a",J622+U622)</f>
        <v>19.898096182969201</v>
      </c>
      <c r="AQ622" s="872">
        <f>IF(OR(AC622&lt;0.01,AF622="n/a"),"n/a",(I622/SQRT(22.5*AC622*(I622/AF622))-1)*100)</f>
        <v>342.61053624973351</v>
      </c>
      <c r="AR622" s="738">
        <f>INDEX(Historical!$C$7:$C$1442,MATCH(B622,Historical!$B$7:$B$1449,0))*IF(AH622="n/a",1.03,IF(AH622&lt;0,1.01,IF(AH622&gt;10,1.1,(1+AH622/100))))</f>
        <v>1.8920000000000001</v>
      </c>
      <c r="AS622" s="866">
        <f>IF($AI622="n/a",1.03*AR622,IF($AI622&lt;0,1.01*AR622,IF($AI622&gt;10,1.1*AR622,(1+$AI622/100)*AR622)))</f>
        <v>2.0804431999999999</v>
      </c>
      <c r="AT622" s="866">
        <f>IF($AK622="n/a",1.03*AS622,IF($AK622&lt;0,1.01*AS622,IF($AK622&gt;10,1.1*AS622,(1+$AK622/100)*AS622)))</f>
        <v>2.2884875200000003</v>
      </c>
      <c r="AU622" s="866">
        <f>IF($AK622="n/a",1.03*AT622,IF($AK622&lt;0,1.01*AT622,IF($AK622&gt;10,1.1*AT622,(1+$AK622/100)*AT622)))</f>
        <v>2.5173362720000005</v>
      </c>
      <c r="AV622" s="866">
        <f>IF($AK622="n/a",1.03*AU622,IF($AK622&lt;0,1.01*AU622,IF($AK622&gt;10,1.1*AU622,(1+$AK622/100)*AU622)))</f>
        <v>2.7690698992000007</v>
      </c>
      <c r="AW622" s="856">
        <f>SUM(AR622:AV622)</f>
        <v>11.547336891200001</v>
      </c>
      <c r="AX622" s="873">
        <f>AW622/I622*100</f>
        <v>7.7028463019144828</v>
      </c>
      <c r="AY622" s="1081">
        <v>0.98</v>
      </c>
      <c r="AZ622" s="869">
        <v>21.01</v>
      </c>
      <c r="BA622" s="869">
        <v>-14.760000000000002</v>
      </c>
      <c r="BB622" s="869">
        <v>-0.71000000000000008</v>
      </c>
      <c r="BC622" s="869">
        <v>-1.9300000000000002</v>
      </c>
      <c r="BD622" s="1033"/>
      <c r="BE622" s="700">
        <v>2011</v>
      </c>
      <c r="BF622" s="1013">
        <f>IF(BE622&gt;2008,0,IF(BE622&gt;2001,1,IF(BE622&gt;1990,2,IF(BE622&gt;1980,3,IF(BE622&gt;1973,4,IF(BE622&gt;1970,5,IF(BE622&gt;1960,6,IF(BE622&gt;1958,7,IF(BE622&gt;1953,8,9)))))))))</f>
        <v>0</v>
      </c>
      <c r="BG622" s="931">
        <v>18.8</v>
      </c>
    </row>
    <row r="623" spans="1:59" ht="11.25" customHeight="1" x14ac:dyDescent="0.2">
      <c r="A623" s="984" t="s">
        <v>741</v>
      </c>
      <c r="B623" s="988" t="s">
        <v>742</v>
      </c>
      <c r="C623" s="1070" t="s">
        <v>131</v>
      </c>
      <c r="D623" s="1070" t="s">
        <v>4391</v>
      </c>
      <c r="E623" s="828">
        <v>13</v>
      </c>
      <c r="F623" s="1148">
        <v>288</v>
      </c>
      <c r="G623" s="1273" t="s">
        <v>106</v>
      </c>
      <c r="H623" s="1273" t="s">
        <v>106</v>
      </c>
      <c r="I623" s="987">
        <v>48.32</v>
      </c>
      <c r="J623" s="738">
        <f>(M623/I623)*100</f>
        <v>3.0008278145695364</v>
      </c>
      <c r="K623" s="990">
        <v>0.36249999999999999</v>
      </c>
      <c r="L623" s="1000">
        <v>4</v>
      </c>
      <c r="M623" s="729">
        <f>K623*L623</f>
        <v>1.45</v>
      </c>
      <c r="N623" s="983" t="s">
        <v>220</v>
      </c>
      <c r="O623" s="831">
        <v>0.34</v>
      </c>
      <c r="P623" s="973">
        <v>43273</v>
      </c>
      <c r="Q623" s="973">
        <v>43297</v>
      </c>
      <c r="R623" s="729">
        <f>(K623-O623)/O623*100</f>
        <v>6.6176470588235183</v>
      </c>
      <c r="S623" s="795">
        <f>IF(INDEX(Historical!$D$7:$D$1442,MATCH(B623,Historical!$B$7:$B$1449,0))=0,"n/a",(INDEX(Historical!$C$7:$C$1442,MATCH(B623,Historical!$B$7:$B$1449,0))/INDEX(Historical!$D$7:$D$1442,MATCH(B623,Historical!$B$7:$B$1449,0))-1)*100)</f>
        <v>6.4393939393939448</v>
      </c>
      <c r="T623" s="795">
        <f>IF(INDEX(Historical!$F$7:$F$1442,MATCH(B623,Historical!$B$7:$B$1449,0))=0,"n/a",((INDEX(Historical!$C$7:$C$1442,MATCH(B623,Historical!$B$7:$B$1449,0))/INDEX(Historical!$F$7:$F$1442,MATCH(B623,Historical!$B$7:$B$1449,0)))^(1/3)-1)*100)</f>
        <v>6.5956408753060192</v>
      </c>
      <c r="U623" s="795">
        <f>IF(INDEX(Historical!$H$7:$H$1442,MATCH(B623,Historical!$B$7:$B$1449,0))=0,"n/a",((INDEX(Historical!$C$7:$C$1442,MATCH(B623,Historical!$B$7:$B$1449,0))/INDEX(Historical!$H$7:$H$1442,MATCH(B623,Historical!$B$7:$B$1449,0)))^(1/5)-1)*100)</f>
        <v>5.2082908223901825</v>
      </c>
      <c r="V623" s="795">
        <f>IF(INDEX(Historical!$O$7:$O$1442,MATCH(B623,Historical!$B$7:$B$1449,0))=0,"n/a",((INDEX(Historical!$C$7:$C$1442,MATCH(B623,Historical!$B$7:$B$1449,0))/INDEX(Historical!$O$7:$O$1442,MATCH(B623,Historical!$B$7:$B$1449,0)))^(1/10)-1)*100)</f>
        <v>3.8820494608564404</v>
      </c>
      <c r="W623" s="796">
        <f>IF(OR(U623&lt;=0,U623="n/a",V623&lt;=0,V623="n/a"),"n/a",U623/V623)</f>
        <v>1.3416343286984171</v>
      </c>
      <c r="X623" s="797">
        <f>IF(OR(AJ623&lt;=0,AJ623="n/a",U623&lt;=0,U623="n/a"),"n/a",U623/AJ623)</f>
        <v>1.2400692434262339</v>
      </c>
      <c r="Y623" s="988"/>
      <c r="Z623" s="738">
        <f>IF(OR(AC623&lt;0.01,AC623="n/a"),"n/a",M623/AC623*100)</f>
        <v>58.232931726907623</v>
      </c>
      <c r="AA623" s="999">
        <f>IF(OR(AC623&lt;0.01,AC623="n/a"),"n/a",I623/AC623)</f>
        <v>19.405622489959839</v>
      </c>
      <c r="AB623" s="1000">
        <v>12</v>
      </c>
      <c r="AC623" s="978">
        <v>2.4900000000000002</v>
      </c>
      <c r="AD623" s="978">
        <v>3.85</v>
      </c>
      <c r="AE623" s="978">
        <v>2.2000000000000002</v>
      </c>
      <c r="AF623" s="978">
        <v>1.73</v>
      </c>
      <c r="AG623" s="978">
        <v>8.4</v>
      </c>
      <c r="AH623" s="978">
        <v>5.6000000000000005</v>
      </c>
      <c r="AI623" s="978">
        <v>4</v>
      </c>
      <c r="AJ623" s="978">
        <v>4.2</v>
      </c>
      <c r="AK623" s="978">
        <v>5.0500000000000007</v>
      </c>
      <c r="AL623" s="991">
        <v>4350</v>
      </c>
      <c r="AM623" s="985">
        <v>0.61</v>
      </c>
      <c r="AN623" s="978">
        <v>0.98</v>
      </c>
      <c r="AO623" s="838">
        <f>IF(U623="n/a","n/a",IF(AA623&lt;0,"n/a",IF(AA623="n/a","n/a",J623+U623-AA623)))</f>
        <v>-11.19650385300012</v>
      </c>
      <c r="AP623" s="839">
        <f>IF(U623="n/a","n/a",J623+U623)</f>
        <v>8.2091186369597189</v>
      </c>
      <c r="AQ623" s="1001">
        <f>IF(OR(AC623&lt;0.01,AF623="n/a"),"n/a",(I623/SQRT(22.5*AC623*(I623/AF623))-1)*100)</f>
        <v>22.150593590462964</v>
      </c>
      <c r="AR623" s="738">
        <f>INDEX(Historical!$C$7:$C$1442,MATCH(B623,Historical!$B$7:$B$1449,0))*IF(AH623="n/a",1.03,IF(AH623&lt;0,1.01,IF(AH623&gt;10,1.1,(1+AH623/100))))</f>
        <v>1.4836800000000001</v>
      </c>
      <c r="AS623" s="999">
        <f>IF($AI623="n/a",1.03*AR623,IF($AI623&lt;0,1.01*AR623,IF($AI623&gt;10,1.1*AR623,(1+$AI623/100)*AR623)))</f>
        <v>1.5430272000000003</v>
      </c>
      <c r="AT623" s="999">
        <f>IF($AK623="n/a",1.03*AS623,IF($AK623&lt;0,1.01*AS623,IF($AK623&gt;10,1.1*AS623,(1+$AK623/100)*AS623)))</f>
        <v>1.6209500736000002</v>
      </c>
      <c r="AU623" s="999">
        <f>IF($AK623="n/a",1.03*AT623,IF($AK623&lt;0,1.01*AT623,IF($AK623&gt;10,1.1*AT623,(1+$AK623/100)*AT623)))</f>
        <v>1.7028080523168001</v>
      </c>
      <c r="AV623" s="999">
        <f>IF($AK623="n/a",1.03*AU623,IF($AK623&lt;0,1.01*AU623,IF($AK623&gt;10,1.1*AU623,(1+$AK623/100)*AU623)))</f>
        <v>1.7887998589587986</v>
      </c>
      <c r="AW623" s="738">
        <f>SUM(AR623:AV623)</f>
        <v>8.1392651848755992</v>
      </c>
      <c r="AX623" s="846">
        <f>AW623/I623*100</f>
        <v>16.844505763401489</v>
      </c>
      <c r="AY623" s="1080">
        <v>0.28000000000000003</v>
      </c>
      <c r="AZ623" s="985">
        <v>23.830000000000002</v>
      </c>
      <c r="BA623" s="985">
        <v>-4.1300000000000008</v>
      </c>
      <c r="BB623" s="985">
        <v>2.9000000000000004</v>
      </c>
      <c r="BC623" s="985">
        <v>7.8</v>
      </c>
      <c r="BE623" s="700">
        <v>2006</v>
      </c>
      <c r="BF623" s="1013">
        <f>IF(BE623&gt;2008,0,IF(BE623&gt;2001,1,IF(BE623&gt;1990,2,IF(BE623&gt;1980,3,IF(BE623&gt;1973,4,IF(BE623&gt;1970,5,IF(BE623&gt;1960,6,IF(BE623&gt;1958,7,IF(BE623&gt;1953,8,9)))))))))</f>
        <v>1</v>
      </c>
      <c r="BG623" s="995">
        <v>2.6</v>
      </c>
    </row>
    <row r="624" spans="1:59" ht="11.25" customHeight="1" x14ac:dyDescent="0.2">
      <c r="A624" s="976" t="s">
        <v>1583</v>
      </c>
      <c r="B624" s="988" t="s">
        <v>1584</v>
      </c>
      <c r="C624" s="1070" t="s">
        <v>4252</v>
      </c>
      <c r="D624" s="1070" t="s">
        <v>4388</v>
      </c>
      <c r="E624" s="828">
        <v>6</v>
      </c>
      <c r="F624" s="1148">
        <v>705</v>
      </c>
      <c r="G624" s="1148" t="s">
        <v>106</v>
      </c>
      <c r="H624" s="1148" t="s">
        <v>106</v>
      </c>
      <c r="I624" s="987">
        <v>66</v>
      </c>
      <c r="J624" s="738">
        <f>(M624/I624)*100</f>
        <v>0.96969696969696972</v>
      </c>
      <c r="K624" s="990">
        <v>0.16</v>
      </c>
      <c r="L624" s="1000">
        <v>4</v>
      </c>
      <c r="M624" s="729">
        <f>K624*L624</f>
        <v>0.64</v>
      </c>
      <c r="N624" s="983" t="s">
        <v>320</v>
      </c>
      <c r="O624" s="831">
        <v>0.14000000000000001</v>
      </c>
      <c r="P624" s="694">
        <v>43158</v>
      </c>
      <c r="Q624" s="694">
        <v>43189</v>
      </c>
      <c r="R624" s="729">
        <f>(K624-O624)/O624*100</f>
        <v>14.285714285714276</v>
      </c>
      <c r="S624" s="795">
        <f>IF(INDEX(Historical!$D$7:$D$1442,MATCH(B624,Historical!$B$7:$B$1449,0))=0,"n/a",(INDEX(Historical!$C$7:$C$1442,MATCH(B624,Historical!$B$7:$B$1449,0))/INDEX(Historical!$D$7:$D$1442,MATCH(B624,Historical!$B$7:$B$1449,0))-1)*100)</f>
        <v>14.285714285714279</v>
      </c>
      <c r="T624" s="795">
        <f>IF(INDEX(Historical!$F$7:$F$1442,MATCH(B624,Historical!$B$7:$B$1449,0))=0,"n/a",((INDEX(Historical!$C$7:$C$1442,MATCH(B624,Historical!$B$7:$B$1449,0))/INDEX(Historical!$F$7:$F$1442,MATCH(B624,Historical!$B$7:$B$1449,0)))^(1/3)-1)*100)</f>
        <v>10.064241629820891</v>
      </c>
      <c r="U624" s="795">
        <f>IF(INDEX(Historical!$H$7:$H$1442,MATCH(B624,Historical!$B$7:$B$1449,0))=0,"n/a",((INDEX(Historical!$C$7:$C$1442,MATCH(B624,Historical!$B$7:$B$1449,0))/INDEX(Historical!$H$7:$H$1442,MATCH(B624,Historical!$B$7:$B$1449,0)))^(1/5)-1)*100)</f>
        <v>14.869835499703509</v>
      </c>
      <c r="V624" s="795">
        <f>IF(INDEX(Historical!$O$7:$O$1442,MATCH(B624,Historical!$B$7:$B$1449,0))=0,"n/a",((INDEX(Historical!$C$7:$C$1442,MATCH(B624,Historical!$B$7:$B$1449,0))/INDEX(Historical!$O$7:$O$1442,MATCH(B624,Historical!$B$7:$B$1449,0)))^(1/10)-1)*100)</f>
        <v>38.300578436247832</v>
      </c>
      <c r="W624" s="796">
        <f>IF(OR(U624&lt;=0,U624="n/a",V624&lt;=0,V624="n/a"),"n/a",U624/V624)</f>
        <v>0.38824049418613044</v>
      </c>
      <c r="X624" s="797">
        <f>IF(OR(AJ624&lt;=0,AJ624="n/a",U624&lt;=0,U624="n/a"),"n/a",U624/AJ624)</f>
        <v>0.48913932564814178</v>
      </c>
      <c r="Y624" s="742"/>
      <c r="Z624" s="738">
        <f>IF(OR(AC624&lt;0.01,AC624="n/a"),"n/a",M624/AC624*100)</f>
        <v>28.318584070796465</v>
      </c>
      <c r="AA624" s="999">
        <f>IF(OR(AC624&lt;0.01,AC624="n/a"),"n/a",I624/AC624)</f>
        <v>29.203539823008853</v>
      </c>
      <c r="AB624" s="1000">
        <v>12</v>
      </c>
      <c r="AC624" s="978">
        <v>2.2599999999999998</v>
      </c>
      <c r="AD624" s="978">
        <v>4.07</v>
      </c>
      <c r="AE624" s="978">
        <v>4.5</v>
      </c>
      <c r="AF624" s="978">
        <v>3.65</v>
      </c>
      <c r="AG624" s="978">
        <v>5.7</v>
      </c>
      <c r="AH624" s="978">
        <v>29.099999999999998</v>
      </c>
      <c r="AI624" s="978">
        <v>-0.3</v>
      </c>
      <c r="AJ624" s="978">
        <v>30.4</v>
      </c>
      <c r="AK624" s="978">
        <v>7.1800000000000006</v>
      </c>
      <c r="AL624" s="991">
        <v>1940</v>
      </c>
      <c r="AM624" s="985">
        <v>1.4000000000000001</v>
      </c>
      <c r="AN624" s="978">
        <v>0</v>
      </c>
      <c r="AO624" s="838">
        <f>IF(U624="n/a","n/a",IF(AA624&lt;0,"n/a",IF(AA624="n/a","n/a",J624+U624-AA624)))</f>
        <v>-13.364007353608375</v>
      </c>
      <c r="AP624" s="839">
        <f>IF(U624="n/a","n/a",J624+U624)</f>
        <v>15.839532469400478</v>
      </c>
      <c r="AQ624" s="1001">
        <f>IF(OR(AC624&lt;0.01,AF624="n/a"),"n/a",(I624/SQRT(22.5*AC624*(I624/AF624))-1)*100)</f>
        <v>117.65714155165364</v>
      </c>
      <c r="AR624" s="738">
        <f>INDEX(Historical!$C$7:$C$1442,MATCH(B624,Historical!$B$7:$B$1449,0))*IF(AH624="n/a",1.03,IF(AH624&lt;0,1.01,IF(AH624&gt;10,1.1,(1+AH624/100))))</f>
        <v>0.70400000000000007</v>
      </c>
      <c r="AS624" s="999">
        <f>IF($AI624="n/a",1.03*AR624,IF($AI624&lt;0,1.01*AR624,IF($AI624&gt;10,1.1*AR624,(1+$AI624/100)*AR624)))</f>
        <v>0.71104000000000012</v>
      </c>
      <c r="AT624" s="999">
        <f>IF($AK624="n/a",1.03*AS624,IF($AK624&lt;0,1.01*AS624,IF($AK624&gt;10,1.1*AS624,(1+$AK624/100)*AS624)))</f>
        <v>0.76209267200000019</v>
      </c>
      <c r="AU624" s="999">
        <f>IF($AK624="n/a",1.03*AT624,IF($AK624&lt;0,1.01*AT624,IF($AK624&gt;10,1.1*AT624,(1+$AK624/100)*AT624)))</f>
        <v>0.81681092584960024</v>
      </c>
      <c r="AV624" s="999">
        <f>IF($AK624="n/a",1.03*AU624,IF($AK624&lt;0,1.01*AU624,IF($AK624&gt;10,1.1*AU624,(1+$AK624/100)*AU624)))</f>
        <v>0.87545795032560159</v>
      </c>
      <c r="AW624" s="738">
        <f>SUM(AR624:AV624)</f>
        <v>3.8694015481752024</v>
      </c>
      <c r="AX624" s="846">
        <f>AW624/I624*100</f>
        <v>5.8627296184472764</v>
      </c>
      <c r="AY624" s="1080">
        <v>0.99</v>
      </c>
      <c r="AZ624" s="985">
        <v>39.39</v>
      </c>
      <c r="BA624" s="985">
        <v>-18.010000000000002</v>
      </c>
      <c r="BB624" s="985">
        <v>7.9200000000000008</v>
      </c>
      <c r="BC624" s="985">
        <v>-1.9</v>
      </c>
      <c r="BE624" s="700">
        <v>2013</v>
      </c>
      <c r="BF624" s="1013">
        <f>IF(BE624&gt;2008,0,IF(BE624&gt;2001,1,IF(BE624&gt;1990,2,IF(BE624&gt;1980,3,IF(BE624&gt;1973,4,IF(BE624&gt;1970,5,IF(BE624&gt;1960,6,IF(BE624&gt;1958,7,IF(BE624&gt;1953,8,9)))))))))</f>
        <v>0</v>
      </c>
      <c r="BG624" s="995">
        <v>5</v>
      </c>
    </row>
    <row r="625" spans="1:59" ht="11.25" customHeight="1" x14ac:dyDescent="0.2">
      <c r="A625" s="976" t="s">
        <v>1567</v>
      </c>
      <c r="B625" s="988" t="s">
        <v>1568</v>
      </c>
      <c r="C625" s="1070" t="s">
        <v>108</v>
      </c>
      <c r="D625" s="1070" t="s">
        <v>4401</v>
      </c>
      <c r="E625" s="828">
        <v>7</v>
      </c>
      <c r="F625" s="1148">
        <v>640</v>
      </c>
      <c r="G625" s="1148" t="s">
        <v>106</v>
      </c>
      <c r="H625" s="1148" t="s">
        <v>106</v>
      </c>
      <c r="I625" s="987">
        <v>29</v>
      </c>
      <c r="J625" s="738">
        <f>(M625/I625)*100</f>
        <v>1.7241379310344827</v>
      </c>
      <c r="K625" s="990">
        <v>0.125</v>
      </c>
      <c r="L625" s="1000">
        <v>4</v>
      </c>
      <c r="M625" s="729">
        <f>K625*L625</f>
        <v>0.5</v>
      </c>
      <c r="N625" s="983" t="s">
        <v>1004</v>
      </c>
      <c r="O625" s="831">
        <v>0.11</v>
      </c>
      <c r="P625" s="973">
        <v>43455</v>
      </c>
      <c r="Q625" s="973">
        <v>43441</v>
      </c>
      <c r="R625" s="729">
        <f>(K625-O625)/O625*100</f>
        <v>13.636363636363635</v>
      </c>
      <c r="S625" s="795">
        <f>IF(INDEX(Historical!$D$7:$D$1442,MATCH(B625,Historical!$B$7:$B$1449,0))=0,"n/a",(INDEX(Historical!$C$7:$C$1442,MATCH(B625,Historical!$B$7:$B$1449,0))/INDEX(Historical!$D$7:$D$1442,MATCH(B625,Historical!$B$7:$B$1449,0))-1)*100)</f>
        <v>11.250000000000004</v>
      </c>
      <c r="T625" s="795">
        <f>IF(INDEX(Historical!$F$7:$F$1442,MATCH(B625,Historical!$B$7:$B$1449,0))=0,"n/a",((INDEX(Historical!$C$7:$C$1442,MATCH(B625,Historical!$B$7:$B$1449,0))/INDEX(Historical!$F$7:$F$1442,MATCH(B625,Historical!$B$7:$B$1449,0)))^(1/3)-1)*100)</f>
        <v>9.3856532240373269</v>
      </c>
      <c r="U625" s="795">
        <f>IF(INDEX(Historical!$H$7:$H$1442,MATCH(B625,Historical!$B$7:$B$1449,0))=0,"n/a",((INDEX(Historical!$C$7:$C$1442,MATCH(B625,Historical!$B$7:$B$1449,0))/INDEX(Historical!$H$7:$H$1442,MATCH(B625,Historical!$B$7:$B$1449,0)))^(1/5)-1)*100)</f>
        <v>14.613427058925254</v>
      </c>
      <c r="V625" s="795">
        <f>IF(INDEX(Historical!$O$7:$O$1442,MATCH(B625,Historical!$B$7:$B$1449,0))=0,"n/a",((INDEX(Historical!$C$7:$C$1442,MATCH(B625,Historical!$B$7:$B$1449,0))/INDEX(Historical!$O$7:$O$1442,MATCH(B625,Historical!$B$7:$B$1449,0)))^(1/10)-1)*100)</f>
        <v>-2.9443380282872189</v>
      </c>
      <c r="W625" s="796" t="str">
        <f>IF(OR(U625&lt;=0,U625="n/a",V625&lt;=0,V625="n/a"),"n/a",U625/V625)</f>
        <v>n/a</v>
      </c>
      <c r="X625" s="797" t="str">
        <f>IF(OR(AJ625&lt;=0,AJ625="n/a",U625&lt;=0,U625="n/a"),"n/a",U625/AJ625)</f>
        <v>n/a</v>
      </c>
      <c r="Y625" s="752"/>
      <c r="Z625" s="738" t="str">
        <f>IF(OR(AC625&lt;0.01,AC625="n/a"),"n/a",M625/AC625*100)</f>
        <v>n/a</v>
      </c>
      <c r="AA625" s="999" t="str">
        <f>IF(OR(AC625&lt;0.01,AC625="n/a"),"n/a",I625/AC625)</f>
        <v>n/a</v>
      </c>
      <c r="AB625" s="1000">
        <v>12</v>
      </c>
      <c r="AC625" s="978" t="s">
        <v>137</v>
      </c>
      <c r="AD625" s="978" t="s">
        <v>137</v>
      </c>
      <c r="AE625" s="978" t="s">
        <v>137</v>
      </c>
      <c r="AF625" s="978" t="s">
        <v>137</v>
      </c>
      <c r="AG625" s="978" t="s">
        <v>137</v>
      </c>
      <c r="AH625" s="978" t="s">
        <v>137</v>
      </c>
      <c r="AI625" s="978" t="s">
        <v>137</v>
      </c>
      <c r="AJ625" s="978" t="s">
        <v>137</v>
      </c>
      <c r="AK625" s="978" t="s">
        <v>137</v>
      </c>
      <c r="AL625" s="991" t="s">
        <v>137</v>
      </c>
      <c r="AM625" s="985" t="s">
        <v>137</v>
      </c>
      <c r="AN625" s="978" t="s">
        <v>137</v>
      </c>
      <c r="AO625" s="838" t="str">
        <f>IF(U625="n/a","n/a",IF(AA625&lt;0,"n/a",IF(AA625="n/a","n/a",J625+U625-AA625)))</f>
        <v>n/a</v>
      </c>
      <c r="AP625" s="839">
        <f>IF(U625="n/a","n/a",J625+U625)</f>
        <v>16.337564989959738</v>
      </c>
      <c r="AQ625" s="1001" t="str">
        <f>IF(OR(AC625&lt;0.01,AF625="n/a"),"n/a",(I625/SQRT(22.5*AC625*(I625/AF625))-1)*100)</f>
        <v>n/a</v>
      </c>
      <c r="AR625" s="738">
        <f>INDEX(Historical!$C$7:$C$1442,MATCH(B625,Historical!$B$7:$B$1449,0))*IF(AH625="n/a",1.03,IF(AH625&lt;0,1.01,IF(AH625&gt;10,1.1,(1+AH625/100))))</f>
        <v>0.45835000000000004</v>
      </c>
      <c r="AS625" s="999">
        <f>IF($AI625="n/a",1.03*AR625,IF($AI625&lt;0,1.01*AR625,IF($AI625&gt;10,1.1*AR625,(1+$AI625/100)*AR625)))</f>
        <v>0.47210050000000003</v>
      </c>
      <c r="AT625" s="999">
        <f>IF($AK625="n/a",1.03*AS625,IF($AK625&lt;0,1.01*AS625,IF($AK625&gt;10,1.1*AS625,(1+$AK625/100)*AS625)))</f>
        <v>0.48626351500000004</v>
      </c>
      <c r="AU625" s="999">
        <f>IF($AK625="n/a",1.03*AT625,IF($AK625&lt;0,1.01*AT625,IF($AK625&gt;10,1.1*AT625,(1+$AK625/100)*AT625)))</f>
        <v>0.50085142045000008</v>
      </c>
      <c r="AV625" s="999">
        <f>IF($AK625="n/a",1.03*AU625,IF($AK625&lt;0,1.01*AU625,IF($AK625&gt;10,1.1*AU625,(1+$AK625/100)*AU625)))</f>
        <v>0.51587696306350006</v>
      </c>
      <c r="AW625" s="738">
        <f>SUM(AR625:AV625)</f>
        <v>2.4334423985135003</v>
      </c>
      <c r="AX625" s="846">
        <f>AW625/I625*100</f>
        <v>8.3911806845293118</v>
      </c>
      <c r="AY625" s="1080" t="s">
        <v>137</v>
      </c>
      <c r="AZ625" s="985" t="s">
        <v>137</v>
      </c>
      <c r="BA625" s="985" t="s">
        <v>137</v>
      </c>
      <c r="BB625" s="985" t="s">
        <v>137</v>
      </c>
      <c r="BC625" s="985" t="s">
        <v>137</v>
      </c>
      <c r="BD625" s="1032" t="s">
        <v>4326</v>
      </c>
      <c r="BE625" s="700">
        <v>2012</v>
      </c>
      <c r="BF625" s="1013">
        <f>IF(BE625&gt;2008,0,IF(BE625&gt;2001,1,IF(BE625&gt;1990,2,IF(BE625&gt;1980,3,IF(BE625&gt;1973,4,IF(BE625&gt;1970,5,IF(BE625&gt;1960,6,IF(BE625&gt;1958,7,IF(BE625&gt;1953,8,9)))))))))</f>
        <v>0</v>
      </c>
      <c r="BG625" s="995" t="s">
        <v>137</v>
      </c>
    </row>
    <row r="626" spans="1:59" ht="11.25" customHeight="1" x14ac:dyDescent="0.2">
      <c r="A626" s="976" t="s">
        <v>321</v>
      </c>
      <c r="B626" s="988" t="s">
        <v>322</v>
      </c>
      <c r="C626" s="1070" t="s">
        <v>123</v>
      </c>
      <c r="D626" s="1070" t="s">
        <v>4233</v>
      </c>
      <c r="E626" s="828">
        <v>47</v>
      </c>
      <c r="F626" s="1148">
        <v>38</v>
      </c>
      <c r="G626" s="1073" t="s">
        <v>37</v>
      </c>
      <c r="H626" s="1073" t="s">
        <v>115</v>
      </c>
      <c r="I626" s="978">
        <v>105.44</v>
      </c>
      <c r="J626" s="738">
        <f>(M626/I626)*100</f>
        <v>1.8209408194233687</v>
      </c>
      <c r="K626" s="990">
        <v>0.48</v>
      </c>
      <c r="L626" s="1000">
        <v>4</v>
      </c>
      <c r="M626" s="729">
        <f>K626*L626</f>
        <v>1.92</v>
      </c>
      <c r="N626" s="983" t="s">
        <v>111</v>
      </c>
      <c r="O626" s="831">
        <v>0.45</v>
      </c>
      <c r="P626" s="973">
        <v>43321</v>
      </c>
      <c r="Q626" s="973">
        <v>43355</v>
      </c>
      <c r="R626" s="729">
        <f>(K626-O626)/O626*100</f>
        <v>6.6666666666666599</v>
      </c>
      <c r="S626" s="795">
        <f>IF(INDEX(Historical!$D$7:$D$1442,MATCH(B626,Historical!$B$7:$B$1449,0))=0,"n/a",(INDEX(Historical!$C$7:$C$1442,MATCH(B626,Historical!$B$7:$B$1449,0))/INDEX(Historical!$D$7:$D$1442,MATCH(B626,Historical!$B$7:$B$1449,0))-1)*100)</f>
        <v>9.4117647058823408</v>
      </c>
      <c r="T626" s="795">
        <f>IF(INDEX(Historical!$F$7:$F$1442,MATCH(B626,Historical!$B$7:$B$1449,0))=0,"n/a",((INDEX(Historical!$C$7:$C$1442,MATCH(B626,Historical!$B$7:$B$1449,0))/INDEX(Historical!$F$7:$F$1442,MATCH(B626,Historical!$B$7:$B$1449,0)))^(1/3)-1)*100)</f>
        <v>9.5432196662554869</v>
      </c>
      <c r="U626" s="795">
        <f>IF(INDEX(Historical!$H$7:$H$1442,MATCH(B626,Historical!$B$7:$B$1449,0))=0,"n/a",((INDEX(Historical!$C$7:$C$1442,MATCH(B626,Historical!$B$7:$B$1449,0))/INDEX(Historical!$H$7:$H$1442,MATCH(B626,Historical!$B$7:$B$1449,0)))^(1/5)-1)*100)</f>
        <v>8.9796765975817205</v>
      </c>
      <c r="V626" s="795">
        <f>IF(INDEX(Historical!$O$7:$O$1442,MATCH(B626,Historical!$B$7:$B$1449,0))=0,"n/a",((INDEX(Historical!$C$7:$C$1442,MATCH(B626,Historical!$B$7:$B$1449,0))/INDEX(Historical!$O$7:$O$1442,MATCH(B626,Historical!$B$7:$B$1449,0)))^(1/10)-1)*100)</f>
        <v>5.9350474316304691</v>
      </c>
      <c r="W626" s="796">
        <f>IF(OR(U626&lt;=0,U626="n/a",V626&lt;=0,V626="n/a"),"n/a",U626/V626)</f>
        <v>1.5129915474179849</v>
      </c>
      <c r="X626" s="797">
        <f>IF(OR(AJ626&lt;=0,AJ626="n/a",U626&lt;=0,U626="n/a"),"n/a",U626/AJ626)</f>
        <v>0.37571868609128539</v>
      </c>
      <c r="Y626" s="752"/>
      <c r="Z626" s="738">
        <f>IF(OR(AC626&lt;0.01,AC626="n/a"),"n/a",M626/AC626*100)</f>
        <v>35.294117647058819</v>
      </c>
      <c r="AA626" s="999">
        <f>IF(OR(AC626&lt;0.01,AC626="n/a"),"n/a",I626/AC626)</f>
        <v>19.382352941176467</v>
      </c>
      <c r="AB626" s="1000">
        <v>12</v>
      </c>
      <c r="AC626" s="978">
        <v>5.44</v>
      </c>
      <c r="AD626" s="978">
        <v>2.23</v>
      </c>
      <c r="AE626" s="978">
        <v>1.66</v>
      </c>
      <c r="AF626" s="978">
        <v>5.13</v>
      </c>
      <c r="AG626" s="978">
        <v>32.4</v>
      </c>
      <c r="AH626" s="978">
        <v>158.4</v>
      </c>
      <c r="AI626" s="978">
        <v>10.6</v>
      </c>
      <c r="AJ626" s="978">
        <v>23.9</v>
      </c>
      <c r="AK626" s="978">
        <v>8.68</v>
      </c>
      <c r="AL626" s="991">
        <v>25540</v>
      </c>
      <c r="AM626" s="985">
        <v>0.13999999999999999</v>
      </c>
      <c r="AN626" s="978">
        <v>1.01</v>
      </c>
      <c r="AO626" s="838">
        <f>IF(U626="n/a","n/a",IF(AA626&lt;0,"n/a",IF(AA626="n/a","n/a",J626+U626-AA626)))</f>
        <v>-8.5817355241713784</v>
      </c>
      <c r="AP626" s="839">
        <f>IF(U626="n/a","n/a",J626+U626)</f>
        <v>10.800617417005089</v>
      </c>
      <c r="AQ626" s="1001">
        <f>IF(OR(AC626&lt;0.01,AF626="n/a"),"n/a",(I626/SQRT(22.5*AC626*(I626/AF626))-1)*100)</f>
        <v>110.21837385414801</v>
      </c>
      <c r="AR626" s="738">
        <f>INDEX(Historical!$C$7:$C$1442,MATCH(B626,Historical!$B$7:$B$1449,0))*IF(AH626="n/a",1.03,IF(AH626&lt;0,1.01,IF(AH626&gt;10,1.1,(1+AH626/100))))</f>
        <v>2.0460000000000003</v>
      </c>
      <c r="AS626" s="999">
        <f>IF($AI626="n/a",1.03*AR626,IF($AI626&lt;0,1.01*AR626,IF($AI626&gt;10,1.1*AR626,(1+$AI626/100)*AR626)))</f>
        <v>2.2506000000000004</v>
      </c>
      <c r="AT626" s="999">
        <f>IF($AK626="n/a",1.03*AS626,IF($AK626&lt;0,1.01*AS626,IF($AK626&gt;10,1.1*AS626,(1+$AK626/100)*AS626)))</f>
        <v>2.4459520800000005</v>
      </c>
      <c r="AU626" s="999">
        <f>IF($AK626="n/a",1.03*AT626,IF($AK626&lt;0,1.01*AT626,IF($AK626&gt;10,1.1*AT626,(1+$AK626/100)*AT626)))</f>
        <v>2.6582607205440008</v>
      </c>
      <c r="AV626" s="999">
        <f>IF($AK626="n/a",1.03*AU626,IF($AK626&lt;0,1.01*AU626,IF($AK626&gt;10,1.1*AU626,(1+$AK626/100)*AU626)))</f>
        <v>2.8889977510872198</v>
      </c>
      <c r="AW626" s="738">
        <f>SUM(AR626:AV626)</f>
        <v>12.289810551631223</v>
      </c>
      <c r="AX626" s="846">
        <f>AW626/I626*100</f>
        <v>11.655738383565273</v>
      </c>
      <c r="AY626" s="1080">
        <v>1.22</v>
      </c>
      <c r="AZ626" s="985">
        <v>11.73</v>
      </c>
      <c r="BA626" s="985">
        <v>-11.450000000000001</v>
      </c>
      <c r="BB626" s="985">
        <v>2.33</v>
      </c>
      <c r="BC626" s="985">
        <v>-0.15</v>
      </c>
      <c r="BE626" s="700">
        <v>1972</v>
      </c>
      <c r="BF626" s="1013">
        <f>IF(BE626&gt;2008,0,IF(BE626&gt;2001,1,IF(BE626&gt;1990,2,IF(BE626&gt;1980,3,IF(BE626&gt;1973,4,IF(BE626&gt;1970,5,IF(BE626&gt;1960,6,IF(BE626&gt;1958,7,IF(BE626&gt;1953,8,9)))))))))</f>
        <v>5</v>
      </c>
      <c r="BG626" s="995">
        <v>10</v>
      </c>
    </row>
    <row r="627" spans="1:59" ht="11.25" customHeight="1" x14ac:dyDescent="0.2">
      <c r="A627" s="984" t="s">
        <v>743</v>
      </c>
      <c r="B627" s="988" t="s">
        <v>744</v>
      </c>
      <c r="C627" s="1070" t="s">
        <v>131</v>
      </c>
      <c r="D627" s="1070" t="s">
        <v>4391</v>
      </c>
      <c r="E627" s="828">
        <v>17</v>
      </c>
      <c r="F627" s="1148">
        <v>183</v>
      </c>
      <c r="G627" s="1273" t="s">
        <v>37</v>
      </c>
      <c r="H627" s="1273" t="s">
        <v>37</v>
      </c>
      <c r="I627" s="987">
        <v>31.32</v>
      </c>
      <c r="J627" s="738">
        <f>(M627/I627)*100</f>
        <v>5.236270753512132</v>
      </c>
      <c r="K627" s="990">
        <v>0.41</v>
      </c>
      <c r="L627" s="1000">
        <v>4</v>
      </c>
      <c r="M627" s="729">
        <f>K627*L627</f>
        <v>1.64</v>
      </c>
      <c r="N627" s="983" t="s">
        <v>164</v>
      </c>
      <c r="O627" s="831">
        <v>0.39500000000000002</v>
      </c>
      <c r="P627" s="694">
        <v>43167</v>
      </c>
      <c r="Q627" s="694">
        <v>43192</v>
      </c>
      <c r="R627" s="729">
        <f>(K627-O627)/O627*100</f>
        <v>3.7974683544303689</v>
      </c>
      <c r="S627" s="795">
        <f>IF(INDEX(Historical!$D$7:$D$1442,MATCH(B627,Historical!$B$7:$B$1449,0))=0,"n/a",(INDEX(Historical!$C$7:$C$1442,MATCH(B627,Historical!$B$7:$B$1449,0))/INDEX(Historical!$D$7:$D$1442,MATCH(B627,Historical!$B$7:$B$1449,0))-1)*100)</f>
        <v>3.833865814696491</v>
      </c>
      <c r="T627" s="795">
        <f>IF(INDEX(Historical!$F$7:$F$1442,MATCH(B627,Historical!$B$7:$B$1449,0))=0,"n/a",((INDEX(Historical!$C$7:$C$1442,MATCH(B627,Historical!$B$7:$B$1449,0))/INDEX(Historical!$F$7:$F$1442,MATCH(B627,Historical!$B$7:$B$1449,0)))^(1/3)-1)*100)</f>
        <v>2.818372270192615</v>
      </c>
      <c r="U627" s="795">
        <f>IF(INDEX(Historical!$H$7:$H$1442,MATCH(B627,Historical!$B$7:$B$1449,0))=0,"n/a",((INDEX(Historical!$C$7:$C$1442,MATCH(B627,Historical!$B$7:$B$1449,0))/INDEX(Historical!$H$7:$H$1442,MATCH(B627,Historical!$B$7:$B$1449,0)))^(1/5)-1)*100)</f>
        <v>3.5208440573418098</v>
      </c>
      <c r="V627" s="795">
        <f>IF(INDEX(Historical!$O$7:$O$1442,MATCH(B627,Historical!$B$7:$B$1449,0))=0,"n/a",((INDEX(Historical!$C$7:$C$1442,MATCH(B627,Historical!$B$7:$B$1449,0))/INDEX(Historical!$O$7:$O$1442,MATCH(B627,Historical!$B$7:$B$1449,0)))^(1/10)-1)*100)</f>
        <v>2.6741776967489139</v>
      </c>
      <c r="W627" s="796">
        <f>IF(OR(U627&lt;=0,U627="n/a",V627&lt;=0,V627="n/a"),"n/a",U627/V627)</f>
        <v>1.3166081153179223</v>
      </c>
      <c r="X627" s="797" t="str">
        <f>IF(OR(AJ627&lt;=0,AJ627="n/a",U627&lt;=0,U627="n/a"),"n/a",U627/AJ627)</f>
        <v>n/a</v>
      </c>
      <c r="Y627" s="989"/>
      <c r="Z627" s="738">
        <f>IF(OR(AC627&lt;0.01,AC627="n/a"),"n/a",M627/AC627*100)</f>
        <v>63.320463320463318</v>
      </c>
      <c r="AA627" s="999">
        <f>IF(OR(AC627&lt;0.01,AC627="n/a"),"n/a",I627/AC627)</f>
        <v>12.092664092664094</v>
      </c>
      <c r="AB627" s="1000">
        <v>12</v>
      </c>
      <c r="AC627" s="978">
        <v>2.59</v>
      </c>
      <c r="AD627" s="978">
        <v>3.37</v>
      </c>
      <c r="AE627" s="980">
        <v>2.91</v>
      </c>
      <c r="AF627" s="978">
        <v>1.87</v>
      </c>
      <c r="AG627" s="978">
        <v>13.3</v>
      </c>
      <c r="AH627" s="978">
        <v>-24.6</v>
      </c>
      <c r="AI627" s="978">
        <v>3.34</v>
      </c>
      <c r="AJ627" s="978">
        <v>-3.5999999999999996</v>
      </c>
      <c r="AK627" s="978">
        <v>3.5900000000000003</v>
      </c>
      <c r="AL627" s="991">
        <v>22640</v>
      </c>
      <c r="AM627" s="985">
        <v>0.21</v>
      </c>
      <c r="AN627" s="978">
        <v>1.85</v>
      </c>
      <c r="AO627" s="838">
        <f>IF(U627="n/a","n/a",IF(AA627&lt;0,"n/a",IF(AA627="n/a","n/a",J627+U627-AA627)))</f>
        <v>-3.3355492818101524</v>
      </c>
      <c r="AP627" s="839">
        <f>IF(U627="n/a","n/a",J627+U627)</f>
        <v>8.7571148108539418</v>
      </c>
      <c r="AQ627" s="1001">
        <f>IF(OR(AC627&lt;0.01,AF627="n/a"),"n/a",(I627/SQRT(22.5*AC627*(I627/AF627))-1)*100)</f>
        <v>0.25142138816531823</v>
      </c>
      <c r="AR627" s="738">
        <f>INDEX(Historical!$C$7:$C$1442,MATCH(B627,Historical!$B$7:$B$1449,0))*IF(AH627="n/a",1.03,IF(AH627&lt;0,1.01,IF(AH627&gt;10,1.1,(1+AH627/100))))</f>
        <v>1.6412500000000001</v>
      </c>
      <c r="AS627" s="999">
        <f>IF($AI627="n/a",1.03*AR627,IF($AI627&lt;0,1.01*AR627,IF($AI627&gt;10,1.1*AR627,(1+$AI627/100)*AR627)))</f>
        <v>1.6960677500000003</v>
      </c>
      <c r="AT627" s="999">
        <f>IF($AK627="n/a",1.03*AS627,IF($AK627&lt;0,1.01*AS627,IF($AK627&gt;10,1.1*AS627,(1+$AK627/100)*AS627)))</f>
        <v>1.7569565822250004</v>
      </c>
      <c r="AU627" s="999">
        <f>IF($AK627="n/a",1.03*AT627,IF($AK627&lt;0,1.01*AT627,IF($AK627&gt;10,1.1*AT627,(1+$AK627/100)*AT627)))</f>
        <v>1.8200313235268779</v>
      </c>
      <c r="AV627" s="999">
        <f>IF($AK627="n/a",1.03*AU627,IF($AK627&lt;0,1.01*AU627,IF($AK627&gt;10,1.1*AU627,(1+$AK627/100)*AU627)))</f>
        <v>1.885370448041493</v>
      </c>
      <c r="AW627" s="738">
        <f>SUM(AR627:AV627)</f>
        <v>8.799676103793372</v>
      </c>
      <c r="AX627" s="846">
        <f>AW627/I627*100</f>
        <v>28.096028428459043</v>
      </c>
      <c r="AY627" s="1080">
        <v>0.57999999999999996</v>
      </c>
      <c r="AZ627" s="985">
        <v>23.79</v>
      </c>
      <c r="BA627" s="985">
        <v>-3.51</v>
      </c>
      <c r="BB627" s="985">
        <v>4.8</v>
      </c>
      <c r="BC627" s="985">
        <v>7.24</v>
      </c>
      <c r="BE627" s="700">
        <v>2002</v>
      </c>
      <c r="BF627" s="1013">
        <f>IF(BE627&gt;2008,0,IF(BE627&gt;2001,1,IF(BE627&gt;1990,2,IF(BE627&gt;1980,3,IF(BE627&gt;1973,4,IF(BE627&gt;1970,5,IF(BE627&gt;1960,6,IF(BE627&gt;1958,7,IF(BE627&gt;1953,8,9)))))))))</f>
        <v>1</v>
      </c>
      <c r="BG627" s="995">
        <v>3.5000000000000004</v>
      </c>
    </row>
    <row r="628" spans="1:59" ht="11.25" customHeight="1" x14ac:dyDescent="0.2">
      <c r="A628" s="984" t="s">
        <v>1557</v>
      </c>
      <c r="B628" s="988" t="s">
        <v>1558</v>
      </c>
      <c r="C628" s="1070" t="s">
        <v>108</v>
      </c>
      <c r="D628" s="1070" t="s">
        <v>4401</v>
      </c>
      <c r="E628" s="828">
        <v>7</v>
      </c>
      <c r="F628" s="1148">
        <v>642</v>
      </c>
      <c r="G628" s="1148" t="s">
        <v>106</v>
      </c>
      <c r="H628" s="1148" t="s">
        <v>106</v>
      </c>
      <c r="I628" s="987">
        <v>64.55</v>
      </c>
      <c r="J628" s="738">
        <f>(M628/I628)*100</f>
        <v>3.2842757552285051</v>
      </c>
      <c r="K628" s="990">
        <v>0.53</v>
      </c>
      <c r="L628" s="1000">
        <v>4</v>
      </c>
      <c r="M628" s="729">
        <f>K628*L628</f>
        <v>2.12</v>
      </c>
      <c r="N628" s="983" t="s">
        <v>152</v>
      </c>
      <c r="O628" s="831">
        <v>0.51</v>
      </c>
      <c r="P628" s="973">
        <v>43425</v>
      </c>
      <c r="Q628" s="973">
        <v>43448</v>
      </c>
      <c r="R628" s="729">
        <f>(K628-O628)/O628*100</f>
        <v>3.9215686274509838</v>
      </c>
      <c r="S628" s="795">
        <f>IF(INDEX(Historical!$D$7:$D$1442,MATCH(B628,Historical!$B$7:$B$1449,0))=0,"n/a",(INDEX(Historical!$C$7:$C$1442,MATCH(B628,Historical!$B$7:$B$1449,0))/INDEX(Historical!$D$7:$D$1442,MATCH(B628,Historical!$B$7:$B$1449,0))-1)*100)</f>
        <v>5.1546391752577359</v>
      </c>
      <c r="T628" s="795">
        <f>IF(INDEX(Historical!$F$7:$F$1442,MATCH(B628,Historical!$B$7:$B$1449,0))=0,"n/a",((INDEX(Historical!$C$7:$C$1442,MATCH(B628,Historical!$B$7:$B$1449,0))/INDEX(Historical!$F$7:$F$1442,MATCH(B628,Historical!$B$7:$B$1449,0)))^(1/3)-1)*100)</f>
        <v>7.5879871950279343</v>
      </c>
      <c r="U628" s="795">
        <f>IF(INDEX(Historical!$H$7:$H$1442,MATCH(B628,Historical!$B$7:$B$1449,0))=0,"n/a",((INDEX(Historical!$C$7:$C$1442,MATCH(B628,Historical!$B$7:$B$1449,0))/INDEX(Historical!$H$7:$H$1442,MATCH(B628,Historical!$B$7:$B$1449,0)))^(1/5)-1)*100)</f>
        <v>9.7961838602559368</v>
      </c>
      <c r="V628" s="795" t="str">
        <f>IF(INDEX(Historical!$O$7:$O$1442,MATCH(B628,Historical!$B$7:$B$1449,0))=0,"n/a",((INDEX(Historical!$C$7:$C$1442,MATCH(B628,Historical!$B$7:$B$1449,0))/INDEX(Historical!$O$7:$O$1442,MATCH(B628,Historical!$B$7:$B$1449,0)))^(1/10)-1)*100)</f>
        <v>n/a</v>
      </c>
      <c r="W628" s="796" t="str">
        <f>IF(OR(U628&lt;=0,U628="n/a",V628&lt;=0,V628="n/a"),"n/a",U628/V628)</f>
        <v>n/a</v>
      </c>
      <c r="X628" s="797" t="str">
        <f>IF(OR(AJ628&lt;=0,AJ628="n/a",U628&lt;=0,U628="n/a"),"n/a",U628/AJ628)</f>
        <v>n/a</v>
      </c>
      <c r="Y628" s="747"/>
      <c r="Z628" s="738" t="str">
        <f>IF(OR(AC628&lt;0.01,AC628="n/a"),"n/a",M628/AC628*100)</f>
        <v>n/a</v>
      </c>
      <c r="AA628" s="999" t="str">
        <f>IF(OR(AC628&lt;0.01,AC628="n/a"),"n/a",I628/AC628)</f>
        <v>n/a</v>
      </c>
      <c r="AB628" s="1000">
        <v>12</v>
      </c>
      <c r="AC628" s="978" t="s">
        <v>137</v>
      </c>
      <c r="AD628" s="978" t="s">
        <v>137</v>
      </c>
      <c r="AE628" s="978" t="s">
        <v>137</v>
      </c>
      <c r="AF628" s="978" t="s">
        <v>137</v>
      </c>
      <c r="AG628" s="978" t="s">
        <v>137</v>
      </c>
      <c r="AH628" s="978" t="s">
        <v>137</v>
      </c>
      <c r="AI628" s="978" t="s">
        <v>137</v>
      </c>
      <c r="AJ628" s="978" t="s">
        <v>137</v>
      </c>
      <c r="AK628" s="978" t="s">
        <v>137</v>
      </c>
      <c r="AL628" s="991" t="s">
        <v>137</v>
      </c>
      <c r="AM628" s="985" t="s">
        <v>137</v>
      </c>
      <c r="AN628" s="978" t="s">
        <v>137</v>
      </c>
      <c r="AO628" s="838" t="str">
        <f>IF(U628="n/a","n/a",IF(AA628&lt;0,"n/a",IF(AA628="n/a","n/a",J628+U628-AA628)))</f>
        <v>n/a</v>
      </c>
      <c r="AP628" s="839">
        <f>IF(U628="n/a","n/a",J628+U628)</f>
        <v>13.080459615484441</v>
      </c>
      <c r="AQ628" s="1001" t="str">
        <f>IF(OR(AC628&lt;0.01,AF628="n/a"),"n/a",(I628/SQRT(22.5*AC628*(I628/AF628))-1)*100)</f>
        <v>n/a</v>
      </c>
      <c r="AR628" s="738">
        <f>INDEX(Historical!$C$7:$C$1442,MATCH(B628,Historical!$B$7:$B$1449,0))*IF(AH628="n/a",1.03,IF(AH628&lt;0,1.01,IF(AH628&gt;10,1.1,(1+AH628/100))))</f>
        <v>2.1012</v>
      </c>
      <c r="AS628" s="999">
        <f>IF($AI628="n/a",1.03*AR628,IF($AI628&lt;0,1.01*AR628,IF($AI628&gt;10,1.1*AR628,(1+$AI628/100)*AR628)))</f>
        <v>2.1642359999999998</v>
      </c>
      <c r="AT628" s="999">
        <f>IF($AK628="n/a",1.03*AS628,IF($AK628&lt;0,1.01*AS628,IF($AK628&gt;10,1.1*AS628,(1+$AK628/100)*AS628)))</f>
        <v>2.2291630799999997</v>
      </c>
      <c r="AU628" s="999">
        <f>IF($AK628="n/a",1.03*AT628,IF($AK628&lt;0,1.01*AT628,IF($AK628&gt;10,1.1*AT628,(1+$AK628/100)*AT628)))</f>
        <v>2.2960379723999997</v>
      </c>
      <c r="AV628" s="999">
        <f>IF($AK628="n/a",1.03*AU628,IF($AK628&lt;0,1.01*AU628,IF($AK628&gt;10,1.1*AU628,(1+$AK628/100)*AU628)))</f>
        <v>2.3649191115719996</v>
      </c>
      <c r="AW628" s="738">
        <f>SUM(AR628:AV628)</f>
        <v>11.155556163971998</v>
      </c>
      <c r="AX628" s="846">
        <f>AW628/I628*100</f>
        <v>17.28203898369016</v>
      </c>
      <c r="AY628" s="1080" t="s">
        <v>137</v>
      </c>
      <c r="AZ628" s="985" t="s">
        <v>137</v>
      </c>
      <c r="BA628" s="985" t="s">
        <v>137</v>
      </c>
      <c r="BB628" s="985" t="s">
        <v>137</v>
      </c>
      <c r="BC628" s="985" t="s">
        <v>137</v>
      </c>
      <c r="BD628" s="1032" t="s">
        <v>4326</v>
      </c>
      <c r="BE628" s="700">
        <v>2012</v>
      </c>
      <c r="BF628" s="1013">
        <f>IF(BE628&gt;2008,0,IF(BE628&gt;2001,1,IF(BE628&gt;1990,2,IF(BE628&gt;1980,3,IF(BE628&gt;1973,4,IF(BE628&gt;1970,5,IF(BE628&gt;1960,6,IF(BE628&gt;1958,7,IF(BE628&gt;1953,8,9)))))))))</f>
        <v>0</v>
      </c>
      <c r="BG628" s="995" t="s">
        <v>137</v>
      </c>
    </row>
    <row r="629" spans="1:59" ht="11.25" customHeight="1" x14ac:dyDescent="0.2">
      <c r="A629" s="984" t="s">
        <v>734</v>
      </c>
      <c r="B629" s="988" t="s">
        <v>735</v>
      </c>
      <c r="C629" s="1070" t="s">
        <v>154</v>
      </c>
      <c r="D629" s="1070" t="s">
        <v>4411</v>
      </c>
      <c r="E629" s="828">
        <v>16</v>
      </c>
      <c r="F629" s="1148">
        <v>203</v>
      </c>
      <c r="G629" s="1118" t="s">
        <v>106</v>
      </c>
      <c r="H629" s="1118" t="s">
        <v>106</v>
      </c>
      <c r="I629" s="987">
        <v>46.45</v>
      </c>
      <c r="J629" s="738">
        <f>(M629/I629)*100</f>
        <v>1.6361679224973089</v>
      </c>
      <c r="K629" s="990">
        <v>0.19</v>
      </c>
      <c r="L629" s="1000">
        <v>4</v>
      </c>
      <c r="M629" s="729">
        <f>K629*L629</f>
        <v>0.76</v>
      </c>
      <c r="N629" s="983" t="s">
        <v>327</v>
      </c>
      <c r="O629" s="831">
        <v>0.16</v>
      </c>
      <c r="P629" s="694">
        <v>43160</v>
      </c>
      <c r="Q629" s="694">
        <v>43179</v>
      </c>
      <c r="R629" s="729">
        <f>(K629-O629)/O629*100</f>
        <v>18.75</v>
      </c>
      <c r="S629" s="795">
        <f>IF(INDEX(Historical!$D$7:$D$1442,MATCH(B629,Historical!$B$7:$B$1449,0))=0,"n/a",(INDEX(Historical!$C$7:$C$1442,MATCH(B629,Historical!$B$7:$B$1449,0))/INDEX(Historical!$D$7:$D$1442,MATCH(B629,Historical!$B$7:$B$1449,0))-1)*100)</f>
        <v>18.75</v>
      </c>
      <c r="T629" s="795">
        <f>IF(INDEX(Historical!$F$7:$F$1442,MATCH(B629,Historical!$B$7:$B$1449,0))=0,"n/a",((INDEX(Historical!$C$7:$C$1442,MATCH(B629,Historical!$B$7:$B$1449,0))/INDEX(Historical!$F$7:$F$1442,MATCH(B629,Historical!$B$7:$B$1449,0)))^(1/3)-1)*100)</f>
        <v>14.977941578896626</v>
      </c>
      <c r="U629" s="795">
        <f>IF(INDEX(Historical!$H$7:$H$1442,MATCH(B629,Historical!$B$7:$B$1449,0))=0,"n/a",((INDEX(Historical!$C$7:$C$1442,MATCH(B629,Historical!$B$7:$B$1449,0))/INDEX(Historical!$H$7:$H$1442,MATCH(B629,Historical!$B$7:$B$1449,0)))^(1/5)-1)*100)</f>
        <v>16.118714233316211</v>
      </c>
      <c r="V629" s="795">
        <f>IF(INDEX(Historical!$O$7:$O$1442,MATCH(B629,Historical!$B$7:$B$1449,0))=0,"n/a",((INDEX(Historical!$C$7:$C$1442,MATCH(B629,Historical!$B$7:$B$1449,0))/INDEX(Historical!$O$7:$O$1442,MATCH(B629,Historical!$B$7:$B$1449,0)))^(1/10)-1)*100)</f>
        <v>14.00029446326867</v>
      </c>
      <c r="W629" s="796">
        <f>IF(OR(U629&lt;=0,U629="n/a",V629&lt;=0,V629="n/a"),"n/a",U629/V629)</f>
        <v>1.1513125152906927</v>
      </c>
      <c r="X629" s="797" t="str">
        <f>IF(OR(AJ629&lt;=0,AJ629="n/a",U629&lt;=0,U629="n/a"),"n/a",U629/AJ629)</f>
        <v>n/a</v>
      </c>
      <c r="Y629" s="989" t="s">
        <v>736</v>
      </c>
      <c r="Z629" s="738">
        <f>IF(OR(AC629&lt;0.01,AC629="n/a"),"n/a",M629/AC629*100)</f>
        <v>79.166666666666671</v>
      </c>
      <c r="AA629" s="999">
        <f>IF(OR(AC629&lt;0.01,AC629="n/a"),"n/a",I629/AC629)</f>
        <v>48.385416666666671</v>
      </c>
      <c r="AB629" s="1000">
        <v>6</v>
      </c>
      <c r="AC629" s="978">
        <v>0.96</v>
      </c>
      <c r="AD629" s="978">
        <v>9.64</v>
      </c>
      <c r="AE629" s="978">
        <v>1.32</v>
      </c>
      <c r="AF629" s="978">
        <v>1.1299999999999999</v>
      </c>
      <c r="AG629" s="978">
        <v>2.1</v>
      </c>
      <c r="AH629" s="978">
        <v>103.4</v>
      </c>
      <c r="AI629" s="978">
        <v>1.25</v>
      </c>
      <c r="AJ629" s="978">
        <v>-27.400000000000002</v>
      </c>
      <c r="AK629" s="978">
        <v>5</v>
      </c>
      <c r="AL629" s="991">
        <v>6380</v>
      </c>
      <c r="AM629" s="985">
        <v>0.1</v>
      </c>
      <c r="AN629" s="978">
        <v>0.57999999999999996</v>
      </c>
      <c r="AO629" s="838">
        <f>IF(U629="n/a","n/a",IF(AA629&lt;0,"n/a",IF(AA629="n/a","n/a",J629+U629-AA629)))</f>
        <v>-30.630534510853153</v>
      </c>
      <c r="AP629" s="839">
        <f>IF(U629="n/a","n/a",J629+U629)</f>
        <v>17.754882155813519</v>
      </c>
      <c r="AQ629" s="1001">
        <f>IF(OR(AC629&lt;0.01,AF629="n/a"),"n/a",(I629/SQRT(22.5*AC629*(I629/AF629))-1)*100)</f>
        <v>55.885315156628778</v>
      </c>
      <c r="AR629" s="738">
        <f>INDEX(Historical!$C$7:$C$1442,MATCH(B629,Historical!$B$7:$B$1449,0))*IF(AH629="n/a",1.03,IF(AH629&lt;0,1.01,IF(AH629&gt;10,1.1,(1+AH629/100))))</f>
        <v>0.83600000000000008</v>
      </c>
      <c r="AS629" s="999">
        <f>IF($AI629="n/a",1.03*AR629,IF($AI629&lt;0,1.01*AR629,IF($AI629&gt;10,1.1*AR629,(1+$AI629/100)*AR629)))</f>
        <v>0.84645000000000004</v>
      </c>
      <c r="AT629" s="999">
        <f>IF($AK629="n/a",1.03*AS629,IF($AK629&lt;0,1.01*AS629,IF($AK629&gt;10,1.1*AS629,(1+$AK629/100)*AS629)))</f>
        <v>0.88877250000000008</v>
      </c>
      <c r="AU629" s="999">
        <f>IF($AK629="n/a",1.03*AT629,IF($AK629&lt;0,1.01*AT629,IF($AK629&gt;10,1.1*AT629,(1+$AK629/100)*AT629)))</f>
        <v>0.93321112500000014</v>
      </c>
      <c r="AV629" s="999">
        <f>IF($AK629="n/a",1.03*AU629,IF($AK629&lt;0,1.01*AU629,IF($AK629&gt;10,1.1*AU629,(1+$AK629/100)*AU629)))</f>
        <v>0.97987168125000024</v>
      </c>
      <c r="AW629" s="738">
        <f>SUM(AR629:AV629)</f>
        <v>4.4843053062500005</v>
      </c>
      <c r="AX629" s="846">
        <f>AW629/I629*100</f>
        <v>9.6540480220667391</v>
      </c>
      <c r="AY629" s="1080">
        <v>1.26</v>
      </c>
      <c r="AZ629" s="985">
        <v>28.03</v>
      </c>
      <c r="BA629" s="985">
        <v>-49.669999999999995</v>
      </c>
      <c r="BB629" s="985">
        <v>-9.51</v>
      </c>
      <c r="BC629" s="985">
        <v>-32.33</v>
      </c>
      <c r="BE629" s="700">
        <v>2003</v>
      </c>
      <c r="BF629" s="1013">
        <f>IF(BE629&gt;2008,0,IF(BE629&gt;2001,1,IF(BE629&gt;1990,2,IF(BE629&gt;1980,3,IF(BE629&gt;1973,4,IF(BE629&gt;1970,5,IF(BE629&gt;1960,6,IF(BE629&gt;1958,7,IF(BE629&gt;1953,8,9)))))))))</f>
        <v>1</v>
      </c>
      <c r="BG629" s="995">
        <v>1.0999999999999999</v>
      </c>
    </row>
    <row r="630" spans="1:59" ht="11.25" customHeight="1" x14ac:dyDescent="0.2">
      <c r="A630" s="976" t="s">
        <v>1587</v>
      </c>
      <c r="B630" s="988" t="s">
        <v>1588</v>
      </c>
      <c r="C630" s="1070" t="s">
        <v>108</v>
      </c>
      <c r="D630" s="1070" t="s">
        <v>118</v>
      </c>
      <c r="E630" s="828">
        <v>9</v>
      </c>
      <c r="F630" s="1148">
        <v>350</v>
      </c>
      <c r="G630" s="1273" t="s">
        <v>106</v>
      </c>
      <c r="H630" s="1273" t="s">
        <v>106</v>
      </c>
      <c r="I630" s="987">
        <v>112.37</v>
      </c>
      <c r="J630" s="738">
        <f>(M630/I630)*100</f>
        <v>0.88991723769689413</v>
      </c>
      <c r="K630" s="990">
        <v>0.25</v>
      </c>
      <c r="L630" s="1000">
        <v>4</v>
      </c>
      <c r="M630" s="729">
        <f>K630*L630</f>
        <v>1</v>
      </c>
      <c r="N630" s="983" t="s">
        <v>595</v>
      </c>
      <c r="O630" s="831">
        <v>0.2</v>
      </c>
      <c r="P630" s="694">
        <v>43145</v>
      </c>
      <c r="Q630" s="694">
        <v>43175</v>
      </c>
      <c r="R630" s="729">
        <f>(K630-O630)/O630*100</f>
        <v>24.999999999999993</v>
      </c>
      <c r="S630" s="795">
        <f>IF(INDEX(Historical!$D$7:$D$1442,MATCH(B630,Historical!$B$7:$B$1449,0))=0,"n/a",(INDEX(Historical!$C$7:$C$1442,MATCH(B630,Historical!$B$7:$B$1449,0))/INDEX(Historical!$D$7:$D$1442,MATCH(B630,Historical!$B$7:$B$1449,0))-1)*100)</f>
        <v>28.205128205128194</v>
      </c>
      <c r="T630" s="795">
        <f>IF(INDEX(Historical!$F$7:$F$1442,MATCH(B630,Historical!$B$7:$B$1449,0))=0,"n/a",((INDEX(Historical!$C$7:$C$1442,MATCH(B630,Historical!$B$7:$B$1449,0))/INDEX(Historical!$F$7:$F$1442,MATCH(B630,Historical!$B$7:$B$1449,0)))^(1/3)-1)*100)</f>
        <v>16.039720840319482</v>
      </c>
      <c r="U630" s="795">
        <f>IF(INDEX(Historical!$H$7:$H$1442,MATCH(B630,Historical!$B$7:$B$1449,0))=0,"n/a",((INDEX(Historical!$C$7:$C$1442,MATCH(B630,Historical!$B$7:$B$1449,0))/INDEX(Historical!$H$7:$H$1442,MATCH(B630,Historical!$B$7:$B$1449,0)))^(1/5)-1)*100)</f>
        <v>17.844539784792257</v>
      </c>
      <c r="V630" s="795" t="str">
        <f>IF(INDEX(Historical!$O$7:$O$1442,MATCH(B630,Historical!$B$7:$B$1449,0))=0,"n/a",((INDEX(Historical!$C$7:$C$1442,MATCH(B630,Historical!$B$7:$B$1449,0))/INDEX(Historical!$O$7:$O$1442,MATCH(B630,Historical!$B$7:$B$1449,0)))^(1/10)-1)*100)</f>
        <v>n/a</v>
      </c>
      <c r="W630" s="796" t="str">
        <f>IF(OR(U630&lt;=0,U630="n/a",V630&lt;=0,V630="n/a"),"n/a",U630/V630)</f>
        <v>n/a</v>
      </c>
      <c r="X630" s="797">
        <f>IF(OR(AJ630&lt;=0,AJ630="n/a",U630&lt;=0,U630="n/a"),"n/a",U630/AJ630)</f>
        <v>1.1587363496618348</v>
      </c>
      <c r="Y630" s="989"/>
      <c r="Z630" s="738">
        <f>IF(OR(AC630&lt;0.01,AC630="n/a"),"n/a",M630/AC630*100)</f>
        <v>14.164305949008499</v>
      </c>
      <c r="AA630" s="999">
        <f>IF(OR(AC630&lt;0.01,AC630="n/a"),"n/a",I630/AC630)</f>
        <v>15.916430594900852</v>
      </c>
      <c r="AB630" s="1000">
        <v>12</v>
      </c>
      <c r="AC630" s="978">
        <v>7.06</v>
      </c>
      <c r="AD630" s="978">
        <v>0.9</v>
      </c>
      <c r="AE630" s="978">
        <v>2.63</v>
      </c>
      <c r="AF630" s="978">
        <v>3.38</v>
      </c>
      <c r="AG630" s="978">
        <v>22.3</v>
      </c>
      <c r="AH630" s="978">
        <v>20.7</v>
      </c>
      <c r="AI630" s="978">
        <v>10.4</v>
      </c>
      <c r="AJ630" s="978">
        <v>15.4</v>
      </c>
      <c r="AK630" s="978">
        <v>17.68</v>
      </c>
      <c r="AL630" s="991">
        <v>4880</v>
      </c>
      <c r="AM630" s="985">
        <v>0.6</v>
      </c>
      <c r="AN630" s="978">
        <v>0.88</v>
      </c>
      <c r="AO630" s="838">
        <f>IF(U630="n/a","n/a",IF(AA630&lt;0,"n/a",IF(AA630="n/a","n/a",J630+U630-AA630)))</f>
        <v>2.8180264275883005</v>
      </c>
      <c r="AP630" s="839">
        <f>IF(U630="n/a","n/a",J630+U630)</f>
        <v>18.734457022489153</v>
      </c>
      <c r="AQ630" s="1001">
        <f>IF(OR(AC630&lt;0.01,AF630="n/a"),"n/a",(I630/SQRT(22.5*AC630*(I630/AF630))-1)*100)</f>
        <v>54.628638156448005</v>
      </c>
      <c r="AR630" s="738">
        <f>INDEX(Historical!$C$7:$C$1442,MATCH(B630,Historical!$B$7:$B$1449,0))*IF(AH630="n/a",1.03,IF(AH630&lt;0,1.01,IF(AH630&gt;10,1.1,(1+AH630/100))))</f>
        <v>1.1000000000000001</v>
      </c>
      <c r="AS630" s="999">
        <f>IF($AI630="n/a",1.03*AR630,IF($AI630&lt;0,1.01*AR630,IF($AI630&gt;10,1.1*AR630,(1+$AI630/100)*AR630)))</f>
        <v>1.2100000000000002</v>
      </c>
      <c r="AT630" s="999">
        <f>IF($AK630="n/a",1.03*AS630,IF($AK630&lt;0,1.01*AS630,IF($AK630&gt;10,1.1*AS630,(1+$AK630/100)*AS630)))</f>
        <v>1.3310000000000004</v>
      </c>
      <c r="AU630" s="999">
        <f>IF($AK630="n/a",1.03*AT630,IF($AK630&lt;0,1.01*AT630,IF($AK630&gt;10,1.1*AT630,(1+$AK630/100)*AT630)))</f>
        <v>1.4641000000000006</v>
      </c>
      <c r="AV630" s="999">
        <f>IF($AK630="n/a",1.03*AU630,IF($AK630&lt;0,1.01*AU630,IF($AK630&gt;10,1.1*AU630,(1+$AK630/100)*AU630)))</f>
        <v>1.6105100000000008</v>
      </c>
      <c r="AW630" s="738">
        <f>SUM(AR630:AV630)</f>
        <v>6.7156100000000025</v>
      </c>
      <c r="AX630" s="846">
        <f>AW630/I630*100</f>
        <v>5.9763371006496415</v>
      </c>
      <c r="AY630" s="1080">
        <v>1.36</v>
      </c>
      <c r="AZ630" s="985">
        <v>24.79</v>
      </c>
      <c r="BA630" s="985">
        <v>-12.45</v>
      </c>
      <c r="BB630" s="985">
        <v>6.0600000000000005</v>
      </c>
      <c r="BC630" s="985">
        <v>3.58</v>
      </c>
      <c r="BE630" s="700">
        <v>2010</v>
      </c>
      <c r="BF630" s="1013">
        <f>IF(BE630&gt;2008,0,IF(BE630&gt;2001,1,IF(BE630&gt;1990,2,IF(BE630&gt;1980,3,IF(BE630&gt;1973,4,IF(BE630&gt;1970,5,IF(BE630&gt;1960,6,IF(BE630&gt;1958,7,IF(BE630&gt;1953,8,9)))))))))</f>
        <v>0</v>
      </c>
      <c r="BG630" s="995">
        <v>2.5</v>
      </c>
    </row>
    <row r="631" spans="1:59" ht="11.25" customHeight="1" x14ac:dyDescent="0.2">
      <c r="A631" s="798" t="s">
        <v>4227</v>
      </c>
      <c r="B631" s="890" t="s">
        <v>2698</v>
      </c>
      <c r="C631" s="1070" t="s">
        <v>112</v>
      </c>
      <c r="D631" s="1070" t="s">
        <v>4427</v>
      </c>
      <c r="E631" s="828">
        <v>7</v>
      </c>
      <c r="F631" s="1148">
        <v>581</v>
      </c>
      <c r="G631" s="1119" t="s">
        <v>106</v>
      </c>
      <c r="H631" s="1119" t="s">
        <v>106</v>
      </c>
      <c r="I631" s="996">
        <v>19.95</v>
      </c>
      <c r="J631" s="738">
        <f>(M631/I631)*100</f>
        <v>1.2030075187969926</v>
      </c>
      <c r="K631" s="976">
        <v>0.06</v>
      </c>
      <c r="L631" s="1273">
        <v>4</v>
      </c>
      <c r="M631" s="729">
        <f>K631*L631</f>
        <v>0.24</v>
      </c>
      <c r="N631" s="1273" t="s">
        <v>493</v>
      </c>
      <c r="O631" s="676">
        <v>5.5E-2</v>
      </c>
      <c r="P631" s="1095">
        <v>43097</v>
      </c>
      <c r="Q631" s="1095">
        <v>43115</v>
      </c>
      <c r="R631" s="729">
        <f>(K631-O631)/O631*100</f>
        <v>9.0909090909090864</v>
      </c>
      <c r="S631" s="795">
        <f>IF(INDEX(Historical!$D$7:$D$1442,MATCH(B631,Historical!$B$7:$B$1449,0))=0,"n/a",(INDEX(Historical!$C$7:$C$1442,MATCH(B631,Historical!$B$7:$B$1449,0))/INDEX(Historical!$D$7:$D$1442,MATCH(B631,Historical!$B$7:$B$1449,0))-1)*100)</f>
        <v>6.6666666666666652</v>
      </c>
      <c r="T631" s="795">
        <f>IF(INDEX(Historical!$F$7:$F$1442,MATCH(B631,Historical!$B$7:$B$1449,0))=0,"n/a",((INDEX(Historical!$C$7:$C$1442,MATCH(B631,Historical!$B$7:$B$1449,0))/INDEX(Historical!$F$7:$F$1442,MATCH(B631,Historical!$B$7:$B$1449,0)))^(1/3)-1)*100)</f>
        <v>6.2658569182611146</v>
      </c>
      <c r="U631" s="795">
        <f>IF(INDEX(Historical!$H$7:$H$1442,MATCH(B631,Historical!$B$7:$B$1449,0))=0,"n/a",((INDEX(Historical!$C$7:$C$1442,MATCH(B631,Historical!$B$7:$B$1449,0))/INDEX(Historical!$H$7:$H$1442,MATCH(B631,Historical!$B$7:$B$1449,0)))^(1/5)-1)*100)</f>
        <v>12.195514544619957</v>
      </c>
      <c r="V631" s="795">
        <f>IF(INDEX(Historical!$O$7:$O$1442,MATCH(B631,Historical!$B$7:$B$1449,0))=0,"n/a",((INDEX(Historical!$C$7:$C$1442,MATCH(B631,Historical!$B$7:$B$1449,0))/INDEX(Historical!$O$7:$O$1442,MATCH(B631,Historical!$B$7:$B$1449,0)))^(1/10)-1)*100)</f>
        <v>16.983368811009349</v>
      </c>
      <c r="W631" s="796">
        <f>IF(OR(U631&lt;=0,U631="n/a",V631&lt;=0,V631="n/a"),"n/a",U631/V631)</f>
        <v>0.7180857155215461</v>
      </c>
      <c r="X631" s="797">
        <f>IF(OR(AJ631&lt;=0,AJ631="n/a",U631&lt;=0,U631="n/a"),"n/a",U631/AJ631)</f>
        <v>6.0977572723099787</v>
      </c>
      <c r="Y631" s="739"/>
      <c r="Z631" s="738">
        <f>IF(OR(AC631&lt;0.01,AC631="n/a"),"n/a",M631/AC631*100)</f>
        <v>21.238938053097346</v>
      </c>
      <c r="AA631" s="999">
        <f>IF(OR(AC631&lt;0.01,AC631="n/a"),"n/a",I631/AC631)</f>
        <v>17.654867256637168</v>
      </c>
      <c r="AB631" s="1000">
        <v>12</v>
      </c>
      <c r="AC631" s="995">
        <v>1.1299999999999999</v>
      </c>
      <c r="AD631" s="995">
        <v>1.77</v>
      </c>
      <c r="AE631" s="978">
        <v>0.39</v>
      </c>
      <c r="AF631" s="978">
        <v>1.75</v>
      </c>
      <c r="AG631" s="978">
        <v>11.899999999999999</v>
      </c>
      <c r="AH631" s="978">
        <v>136.69999999999999</v>
      </c>
      <c r="AI631" s="978">
        <v>32.53</v>
      </c>
      <c r="AJ631" s="775">
        <v>2</v>
      </c>
      <c r="AK631" s="775">
        <v>10</v>
      </c>
      <c r="AL631" s="995">
        <v>1020</v>
      </c>
      <c r="AM631" s="995">
        <v>4.3999999999999995</v>
      </c>
      <c r="AN631" s="995">
        <v>0.63</v>
      </c>
      <c r="AO631" s="838">
        <f>IF(U631="n/a","n/a",IF(AA631&lt;0,"n/a",IF(AA631="n/a","n/a",J631+U631-AA631)))</f>
        <v>-4.2563451932202181</v>
      </c>
      <c r="AP631" s="839">
        <f>IF(U631="n/a","n/a",J631+U631)</f>
        <v>13.39852206341695</v>
      </c>
      <c r="AQ631" s="1001">
        <f>IF(OR(AC631&lt;0.01,AF631="n/a"),"n/a",(I631/SQRT(22.5*AC631*(I631/AF631))-1)*100)</f>
        <v>17.181753792256039</v>
      </c>
      <c r="AR631" s="738">
        <f>INDEX(Historical!$C$7:$C$1442,MATCH(B631,Historical!$B$7:$B$1449,0))*IF(AH631="n/a",1.03,IF(AH631&lt;0,1.01,IF(AH631&gt;10,1.1,(1+AH631/100))))</f>
        <v>0.26400000000000001</v>
      </c>
      <c r="AS631" s="999">
        <f>IF($AI631="n/a",1.03*AR631,IF($AI631&lt;0,1.01*AR631,IF($AI631&gt;10,1.1*AR631,(1+$AI631/100)*AR631)))</f>
        <v>0.29040000000000005</v>
      </c>
      <c r="AT631" s="999">
        <f>IF($AK631="n/a",1.03*AS631,IF($AK631&lt;0,1.01*AS631,IF($AK631&gt;10,1.1*AS631,(1+$AK631/100)*AS631)))</f>
        <v>0.31944000000000006</v>
      </c>
      <c r="AU631" s="999">
        <f>IF($AK631="n/a",1.03*AT631,IF($AK631&lt;0,1.01*AT631,IF($AK631&gt;10,1.1*AT631,(1+$AK631/100)*AT631)))</f>
        <v>0.35138400000000009</v>
      </c>
      <c r="AV631" s="999">
        <f>IF($AK631="n/a",1.03*AU631,IF($AK631&lt;0,1.01*AU631,IF($AK631&gt;10,1.1*AU631,(1+$AK631/100)*AU631)))</f>
        <v>0.3865224000000001</v>
      </c>
      <c r="AW631" s="738">
        <f>SUM(AR631:AV631)</f>
        <v>1.6117464000000001</v>
      </c>
      <c r="AX631" s="846">
        <f>AW631/I631*100</f>
        <v>8.0789293233082713</v>
      </c>
      <c r="AY631" s="824">
        <v>1.41</v>
      </c>
      <c r="AZ631" s="978">
        <v>11.95</v>
      </c>
      <c r="BA631" s="978">
        <v>-30.959999999999997</v>
      </c>
      <c r="BB631" s="978">
        <v>-5.99</v>
      </c>
      <c r="BC631" s="978">
        <v>-18.62</v>
      </c>
      <c r="BE631" s="700">
        <v>2012</v>
      </c>
      <c r="BF631" s="1013">
        <f>IF(BE631&gt;2008,0,IF(BE631&gt;2001,1,IF(BE631&gt;1990,2,IF(BE631&gt;1980,3,IF(BE631&gt;1973,4,IF(BE631&gt;1970,5,IF(BE631&gt;1960,6,IF(BE631&gt;1958,7,IF(BE631&gt;1953,8,9)))))))))</f>
        <v>0</v>
      </c>
      <c r="BG631" s="995">
        <v>4.8</v>
      </c>
    </row>
    <row r="632" spans="1:59" s="874" customFormat="1" ht="11.25" customHeight="1" x14ac:dyDescent="0.2">
      <c r="A632" s="853" t="s">
        <v>1591</v>
      </c>
      <c r="B632" s="882" t="s">
        <v>1592</v>
      </c>
      <c r="C632" s="1070" t="s">
        <v>108</v>
      </c>
      <c r="D632" s="1070" t="s">
        <v>4393</v>
      </c>
      <c r="E632" s="1096">
        <v>8</v>
      </c>
      <c r="F632" s="1148">
        <v>447</v>
      </c>
      <c r="G632" s="1272" t="s">
        <v>106</v>
      </c>
      <c r="H632" s="1272" t="s">
        <v>106</v>
      </c>
      <c r="I632" s="855">
        <v>17.100000000000001</v>
      </c>
      <c r="J632" s="856">
        <f>(M632/I632)*100</f>
        <v>3.2748538011695909</v>
      </c>
      <c r="K632" s="857">
        <v>0.14000000000000001</v>
      </c>
      <c r="L632" s="858">
        <v>4</v>
      </c>
      <c r="M632" s="859">
        <f>K632*L632</f>
        <v>0.56000000000000005</v>
      </c>
      <c r="N632" s="860" t="s">
        <v>143</v>
      </c>
      <c r="O632" s="861">
        <v>0.13</v>
      </c>
      <c r="P632" s="883">
        <v>42964</v>
      </c>
      <c r="Q632" s="883">
        <v>42989</v>
      </c>
      <c r="R632" s="859">
        <f>(K632-O632)/O632*100</f>
        <v>7.6923076923076987</v>
      </c>
      <c r="S632" s="795">
        <f>IF(INDEX(Historical!$D$7:$D$1442,MATCH(B632,Historical!$B$7:$B$1449,0))=0,"n/a",(INDEX(Historical!$C$7:$C$1442,MATCH(B632,Historical!$B$7:$B$1449,0))/INDEX(Historical!$D$7:$D$1442,MATCH(B632,Historical!$B$7:$B$1449,0))-1)*100)</f>
        <v>3.7037037037036979</v>
      </c>
      <c r="T632" s="795">
        <f>IF(INDEX(Historical!$F$7:$F$1442,MATCH(B632,Historical!$B$7:$B$1449,0))=0,"n/a",((INDEX(Historical!$C$7:$C$1442,MATCH(B632,Historical!$B$7:$B$1449,0))/INDEX(Historical!$F$7:$F$1442,MATCH(B632,Historical!$B$7:$B$1449,0)))^(1/3)-1)*100)</f>
        <v>6.014041147633864</v>
      </c>
      <c r="U632" s="795">
        <f>IF(INDEX(Historical!$H$7:$H$1442,MATCH(B632,Historical!$B$7:$B$1449,0))=0,"n/a",((INDEX(Historical!$C$7:$C$1442,MATCH(B632,Historical!$B$7:$B$1449,0))/INDEX(Historical!$H$7:$H$1442,MATCH(B632,Historical!$B$7:$B$1449,0)))^(1/5)-1)*100)</f>
        <v>10.494795379650323</v>
      </c>
      <c r="V632" s="795">
        <f>IF(INDEX(Historical!$O$7:$O$1442,MATCH(B632,Historical!$B$7:$B$1449,0))=0,"n/a",((INDEX(Historical!$C$7:$C$1442,MATCH(B632,Historical!$B$7:$B$1449,0))/INDEX(Historical!$O$7:$O$1442,MATCH(B632,Historical!$B$7:$B$1449,0)))^(1/10)-1)*100)</f>
        <v>3.9538176114951584</v>
      </c>
      <c r="W632" s="863">
        <f>IF(OR(U632&lt;=0,U632="n/a",V632&lt;=0,V632="n/a"),"n/a",U632/V632)</f>
        <v>2.6543448410817456</v>
      </c>
      <c r="X632" s="864" t="str">
        <f>IF(OR(AJ632&lt;=0,AJ632="n/a",U632&lt;=0,U632="n/a"),"n/a",U632/AJ632)</f>
        <v>n/a</v>
      </c>
      <c r="Y632" s="1079" t="s">
        <v>4463</v>
      </c>
      <c r="Z632" s="856">
        <f>IF(OR(AC632&lt;0.01,AC632="n/a"),"n/a",M632/AC632*100)</f>
        <v>70.886075949367083</v>
      </c>
      <c r="AA632" s="866">
        <f>IF(OR(AC632&lt;0.01,AC632="n/a"),"n/a",I632/AC632)</f>
        <v>21.645569620253166</v>
      </c>
      <c r="AB632" s="858">
        <v>6</v>
      </c>
      <c r="AC632" s="867">
        <v>0.79</v>
      </c>
      <c r="AD632" s="867" t="s">
        <v>137</v>
      </c>
      <c r="AE632" s="867">
        <v>2.96</v>
      </c>
      <c r="AF632" s="867">
        <v>1.04</v>
      </c>
      <c r="AG632" s="867">
        <v>3.5000000000000004</v>
      </c>
      <c r="AH632" s="867">
        <v>-20.599999999999998</v>
      </c>
      <c r="AI632" s="867">
        <v>23.73</v>
      </c>
      <c r="AJ632" s="867">
        <v>-26.5</v>
      </c>
      <c r="AK632" s="867">
        <v>-13</v>
      </c>
      <c r="AL632" s="868">
        <v>127.22</v>
      </c>
      <c r="AM632" s="869">
        <v>0.2</v>
      </c>
      <c r="AN632" s="867">
        <v>0</v>
      </c>
      <c r="AO632" s="870">
        <f>IF(U632="n/a","n/a",IF(AA632&lt;0,"n/a",IF(AA632="n/a","n/a",J632+U632-AA632)))</f>
        <v>-7.8759204394332514</v>
      </c>
      <c r="AP632" s="871">
        <f>IF(U632="n/a","n/a",J632+U632)</f>
        <v>13.769649180819915</v>
      </c>
      <c r="AQ632" s="872">
        <f>IF(OR(AC632&lt;0.01,AF632="n/a"),"n/a",(I632/SQRT(22.5*AC632*(I632/AF632))-1)*100)</f>
        <v>2.531325189258915E-2</v>
      </c>
      <c r="AR632" s="738">
        <f>INDEX(Historical!$C$7:$C$1442,MATCH(B632,Historical!$B$7:$B$1449,0))*IF(AH632="n/a",1.03,IF(AH632&lt;0,1.01,IF(AH632&gt;10,1.1,(1+AH632/100))))</f>
        <v>0.5656000000000001</v>
      </c>
      <c r="AS632" s="866">
        <f>IF($AI632="n/a",1.03*AR632,IF($AI632&lt;0,1.01*AR632,IF($AI632&gt;10,1.1*AR632,(1+$AI632/100)*AR632)))</f>
        <v>0.62216000000000016</v>
      </c>
      <c r="AT632" s="866">
        <f>IF($AK632="n/a",1.03*AS632,IF($AK632&lt;0,1.01*AS632,IF($AK632&gt;10,1.1*AS632,(1+$AK632/100)*AS632)))</f>
        <v>0.62838160000000021</v>
      </c>
      <c r="AU632" s="866">
        <f>IF($AK632="n/a",1.03*AT632,IF($AK632&lt;0,1.01*AT632,IF($AK632&gt;10,1.1*AT632,(1+$AK632/100)*AT632)))</f>
        <v>0.63466541600000026</v>
      </c>
      <c r="AV632" s="866">
        <f>IF($AK632="n/a",1.03*AU632,IF($AK632&lt;0,1.01*AU632,IF($AK632&gt;10,1.1*AU632,(1+$AK632/100)*AU632)))</f>
        <v>0.64101207016000028</v>
      </c>
      <c r="AW632" s="856">
        <f>SUM(AR632:AV632)</f>
        <v>3.091819086160001</v>
      </c>
      <c r="AX632" s="873">
        <f>AW632/I632*100</f>
        <v>18.080813369356729</v>
      </c>
      <c r="AY632" s="1081">
        <v>0.38</v>
      </c>
      <c r="AZ632" s="869">
        <v>16.559999999999999</v>
      </c>
      <c r="BA632" s="869">
        <v>-13.55</v>
      </c>
      <c r="BB632" s="869">
        <v>3.46</v>
      </c>
      <c r="BC632" s="869">
        <v>-3.91</v>
      </c>
      <c r="BD632" s="1033"/>
      <c r="BE632" s="700">
        <v>2012</v>
      </c>
      <c r="BF632" s="1013">
        <f>IF(BE632&gt;2008,0,IF(BE632&gt;2001,1,IF(BE632&gt;1990,2,IF(BE632&gt;1980,3,IF(BE632&gt;1973,4,IF(BE632&gt;1970,5,IF(BE632&gt;1960,6,IF(BE632&gt;1958,7,IF(BE632&gt;1953,8,9)))))))))</f>
        <v>0</v>
      </c>
      <c r="BG632" s="931">
        <v>0.4</v>
      </c>
    </row>
    <row r="633" spans="1:59" ht="11.25" customHeight="1" x14ac:dyDescent="0.2">
      <c r="A633" s="976" t="s">
        <v>1595</v>
      </c>
      <c r="B633" s="988" t="s">
        <v>1596</v>
      </c>
      <c r="C633" s="1070" t="s">
        <v>108</v>
      </c>
      <c r="D633" s="1070" t="s">
        <v>118</v>
      </c>
      <c r="E633" s="828">
        <v>10</v>
      </c>
      <c r="F633" s="1148">
        <v>320</v>
      </c>
      <c r="G633" s="1273" t="s">
        <v>106</v>
      </c>
      <c r="H633" s="1273" t="s">
        <v>106</v>
      </c>
      <c r="I633" s="987">
        <v>92.14</v>
      </c>
      <c r="J633" s="738">
        <f>(M633/I633)*100</f>
        <v>3.9070978945083565</v>
      </c>
      <c r="K633" s="990">
        <v>0.9</v>
      </c>
      <c r="L633" s="1000">
        <v>4</v>
      </c>
      <c r="M633" s="729">
        <f>K633*L633</f>
        <v>3.6</v>
      </c>
      <c r="N633" s="983" t="s">
        <v>149</v>
      </c>
      <c r="O633" s="831">
        <v>0.75</v>
      </c>
      <c r="P633" s="694">
        <v>43151</v>
      </c>
      <c r="Q633" s="694">
        <v>43174</v>
      </c>
      <c r="R633" s="729">
        <f>(K633-O633)/O633*100</f>
        <v>20.000000000000004</v>
      </c>
      <c r="S633" s="795">
        <f>IF(INDEX(Historical!$D$7:$D$1442,MATCH(B633,Historical!$B$7:$B$1449,0))=0,"n/a",(INDEX(Historical!$C$7:$C$1442,MATCH(B633,Historical!$B$7:$B$1449,0))/INDEX(Historical!$D$7:$D$1442,MATCH(B633,Historical!$B$7:$B$1449,0))-1)*100)</f>
        <v>19.999999999999996</v>
      </c>
      <c r="T633" s="795">
        <f>IF(INDEX(Historical!$F$7:$F$1442,MATCH(B633,Historical!$B$7:$B$1449,0))=0,"n/a",((INDEX(Historical!$C$7:$C$1442,MATCH(B633,Historical!$B$7:$B$1449,0))/INDEX(Historical!$F$7:$F$1442,MATCH(B633,Historical!$B$7:$B$1449,0)))^(1/3)-1)*100)</f>
        <v>13.842447691670268</v>
      </c>
      <c r="U633" s="795">
        <f>IF(INDEX(Historical!$H$7:$H$1442,MATCH(B633,Historical!$B$7:$B$1449,0))=0,"n/a",((INDEX(Historical!$C$7:$C$1442,MATCH(B633,Historical!$B$7:$B$1449,0))/INDEX(Historical!$H$7:$H$1442,MATCH(B633,Historical!$B$7:$B$1449,0)))^(1/5)-1)*100)</f>
        <v>15.784727941305498</v>
      </c>
      <c r="V633" s="795">
        <f>IF(INDEX(Historical!$O$7:$O$1442,MATCH(B633,Historical!$B$7:$B$1449,0))=0,"n/a",((INDEX(Historical!$C$7:$C$1442,MATCH(B633,Historical!$B$7:$B$1449,0))/INDEX(Historical!$O$7:$O$1442,MATCH(B633,Historical!$B$7:$B$1449,0)))^(1/10)-1)*100)</f>
        <v>20.029349024006905</v>
      </c>
      <c r="W633" s="796">
        <f>IF(OR(U633&lt;=0,U633="n/a",V633&lt;=0,V633="n/a"),"n/a",U633/V633)</f>
        <v>0.78807992822862782</v>
      </c>
      <c r="X633" s="797">
        <f>IF(OR(AJ633&lt;=0,AJ633="n/a",U633&lt;=0,U633="n/a"),"n/a",U633/AJ633)</f>
        <v>0.26176994927538139</v>
      </c>
      <c r="Y633" s="752"/>
      <c r="Z633" s="738">
        <f>IF(OR(AC633&lt;0.01,AC633="n/a"),"n/a",M633/AC633*100)</f>
        <v>39.473684210526322</v>
      </c>
      <c r="AA633" s="999">
        <f>IF(OR(AC633&lt;0.01,AC633="n/a"),"n/a",I633/AC633)</f>
        <v>10.103070175438598</v>
      </c>
      <c r="AB633" s="1000">
        <v>12</v>
      </c>
      <c r="AC633" s="978">
        <v>9.1199999999999992</v>
      </c>
      <c r="AD633" s="978">
        <v>1.1599999999999999</v>
      </c>
      <c r="AE633" s="978">
        <v>0.63</v>
      </c>
      <c r="AF633" s="978">
        <v>0.82</v>
      </c>
      <c r="AG633" s="978">
        <v>13.8</v>
      </c>
      <c r="AH633" s="980">
        <v>15.9</v>
      </c>
      <c r="AI633" s="980">
        <v>6.08</v>
      </c>
      <c r="AJ633" s="978">
        <v>60.3</v>
      </c>
      <c r="AK633" s="978">
        <v>8.73</v>
      </c>
      <c r="AL633" s="991">
        <v>38350</v>
      </c>
      <c r="AM633" s="985">
        <v>0.1</v>
      </c>
      <c r="AN633" s="978">
        <v>0.44</v>
      </c>
      <c r="AO633" s="838">
        <f>IF(U633="n/a","n/a",IF(AA633&lt;0,"n/a",IF(AA633="n/a","n/a",J633+U633-AA633)))</f>
        <v>9.5887556603752575</v>
      </c>
      <c r="AP633" s="839">
        <f>IF(U633="n/a","n/a",J633+U633)</f>
        <v>19.691825835813855</v>
      </c>
      <c r="AQ633" s="1001">
        <f>IF(OR(AC633&lt;0.01,AF633="n/a"),"n/a",(I633/SQRT(22.5*AC633*(I633/AF633))-1)*100)</f>
        <v>-39.320449925275859</v>
      </c>
      <c r="AR633" s="738">
        <f>INDEX(Historical!$C$7:$C$1442,MATCH(B633,Historical!$B$7:$B$1449,0))*IF(AH633="n/a",1.03,IF(AH633&lt;0,1.01,IF(AH633&gt;10,1.1,(1+AH633/100))))</f>
        <v>3.9600000000000004</v>
      </c>
      <c r="AS633" s="999">
        <f>IF($AI633="n/a",1.03*AR633,IF($AI633&lt;0,1.01*AR633,IF($AI633&gt;10,1.1*AR633,(1+$AI633/100)*AR633)))</f>
        <v>4.2007680000000001</v>
      </c>
      <c r="AT633" s="999">
        <f>IF($AK633="n/a",1.03*AS633,IF($AK633&lt;0,1.01*AS633,IF($AK633&gt;10,1.1*AS633,(1+$AK633/100)*AS633)))</f>
        <v>4.5674950463999995</v>
      </c>
      <c r="AU633" s="999">
        <f>IF($AK633="n/a",1.03*AT633,IF($AK633&lt;0,1.01*AT633,IF($AK633&gt;10,1.1*AT633,(1+$AK633/100)*AT633)))</f>
        <v>4.9662373639507189</v>
      </c>
      <c r="AV633" s="999">
        <f>IF($AK633="n/a",1.03*AU633,IF($AK633&lt;0,1.01*AU633,IF($AK633&gt;10,1.1*AU633,(1+$AK633/100)*AU633)))</f>
        <v>5.3997898858236164</v>
      </c>
      <c r="AW633" s="738">
        <f>SUM(AR633:AV633)</f>
        <v>23.094290296174336</v>
      </c>
      <c r="AX633" s="846">
        <f>AW633/I633*100</f>
        <v>25.064348053152091</v>
      </c>
      <c r="AY633" s="1080">
        <v>1.41</v>
      </c>
      <c r="AZ633" s="985">
        <v>21.86</v>
      </c>
      <c r="BA633" s="985">
        <v>-24.46</v>
      </c>
      <c r="BB633" s="985">
        <v>5.7</v>
      </c>
      <c r="BC633" s="985">
        <v>-4.1099999999999994</v>
      </c>
      <c r="BE633" s="700">
        <v>2009</v>
      </c>
      <c r="BF633" s="1013">
        <f>IF(BE633&gt;2008,0,IF(BE633&gt;2001,1,IF(BE633&gt;1990,2,IF(BE633&gt;1980,3,IF(BE633&gt;1973,4,IF(BE633&gt;1970,5,IF(BE633&gt;1960,6,IF(BE633&gt;1958,7,IF(BE633&gt;1953,8,9)))))))))</f>
        <v>0</v>
      </c>
      <c r="BG633" s="995">
        <v>0.8</v>
      </c>
    </row>
    <row r="634" spans="1:59" ht="11.25" customHeight="1" x14ac:dyDescent="0.2">
      <c r="A634" s="993" t="s">
        <v>4320</v>
      </c>
      <c r="B634" s="988" t="s">
        <v>3924</v>
      </c>
      <c r="C634" s="1070" t="s">
        <v>4381</v>
      </c>
      <c r="D634" s="1070" t="s">
        <v>4382</v>
      </c>
      <c r="E634" s="828">
        <v>5</v>
      </c>
      <c r="F634" s="1148">
        <v>836</v>
      </c>
      <c r="G634" s="1273" t="s">
        <v>106</v>
      </c>
      <c r="H634" s="1273" t="s">
        <v>106</v>
      </c>
      <c r="I634" s="987">
        <v>145.19</v>
      </c>
      <c r="J634" s="738">
        <f>(M634/I634)*100</f>
        <v>2.8927612094496866</v>
      </c>
      <c r="K634" s="990">
        <v>1.05</v>
      </c>
      <c r="L634" s="1000">
        <v>4</v>
      </c>
      <c r="M634" s="729">
        <f>K634*L634</f>
        <v>4.2</v>
      </c>
      <c r="N634" s="719" t="s">
        <v>111</v>
      </c>
      <c r="O634" s="831">
        <v>0.85</v>
      </c>
      <c r="P634" s="973">
        <v>43354</v>
      </c>
      <c r="Q634" s="973">
        <v>43370</v>
      </c>
      <c r="R634" s="729">
        <f>(K634-O634)/O634*100</f>
        <v>23.529411764705891</v>
      </c>
      <c r="S634" s="795">
        <f>IF(INDEX(Historical!$D$7:$D$1442,MATCH(B634,Historical!$B$7:$B$1449,0))=0,"n/a",(INDEX(Historical!$C$7:$C$1442,MATCH(B634,Historical!$B$7:$B$1449,0))/INDEX(Historical!$D$7:$D$1442,MATCH(B634,Historical!$B$7:$B$1449,0))-1)*100)</f>
        <v>11.764705882352944</v>
      </c>
      <c r="T634" s="795">
        <f>IF(INDEX(Historical!$F$7:$F$1442,MATCH(B634,Historical!$B$7:$B$1449,0))=0,"n/a",((INDEX(Historical!$C$7:$C$1442,MATCH(B634,Historical!$B$7:$B$1449,0))/INDEX(Historical!$F$7:$F$1442,MATCH(B634,Historical!$B$7:$B$1449,0)))^(1/3)-1)*100)</f>
        <v>19.983162620797646</v>
      </c>
      <c r="U634" s="795">
        <f>IF(INDEX(Historical!$H$7:$H$1442,MATCH(B634,Historical!$B$7:$B$1449,0))=0,"n/a",((INDEX(Historical!$C$7:$C$1442,MATCH(B634,Historical!$B$7:$B$1449,0))/INDEX(Historical!$H$7:$H$1442,MATCH(B634,Historical!$B$7:$B$1449,0)))^(1/5)-1)*100)</f>
        <v>16.6417926847523</v>
      </c>
      <c r="V634" s="795">
        <f>IF(INDEX(Historical!$O$7:$O$1442,MATCH(B634,Historical!$B$7:$B$1449,0))=0,"n/a",((INDEX(Historical!$C$7:$C$1442,MATCH(B634,Historical!$B$7:$B$1449,0))/INDEX(Historical!$O$7:$O$1442,MATCH(B634,Historical!$B$7:$B$1449,0)))^(1/10)-1)*100)</f>
        <v>8.0008299434556562</v>
      </c>
      <c r="W634" s="796">
        <f>IF(OR(U634&lt;=0,U634="n/a",V634&lt;=0,V634="n/a"),"n/a",U634/V634)</f>
        <v>2.0800082994345592</v>
      </c>
      <c r="X634" s="797">
        <f>IF(OR(AJ634&lt;=0,AJ634="n/a",U634&lt;=0,U634="n/a"),"n/a",U634/AJ634)</f>
        <v>0.49529144895096128</v>
      </c>
      <c r="Y634" s="749"/>
      <c r="Z634" s="738">
        <f>IF(OR(AC634&lt;0.01,AC634="n/a"),"n/a",M634/AC634*100)</f>
        <v>70.826306913996632</v>
      </c>
      <c r="AA634" s="999">
        <f>IF(OR(AC634&lt;0.01,AC634="n/a"),"n/a",I634/AC634)</f>
        <v>24.483979763912313</v>
      </c>
      <c r="AB634" s="1000">
        <v>12</v>
      </c>
      <c r="AC634" s="978">
        <v>5.93</v>
      </c>
      <c r="AD634" s="978" t="s">
        <v>137</v>
      </c>
      <c r="AE634" s="978">
        <v>9.65</v>
      </c>
      <c r="AF634" s="978">
        <v>4.96</v>
      </c>
      <c r="AG634" s="978">
        <v>21</v>
      </c>
      <c r="AH634" s="978">
        <v>42.6</v>
      </c>
      <c r="AI634" s="978">
        <v>3.05</v>
      </c>
      <c r="AJ634" s="978">
        <v>33.6</v>
      </c>
      <c r="AK634" s="978" t="s">
        <v>137</v>
      </c>
      <c r="AL634" s="991">
        <v>3970</v>
      </c>
      <c r="AM634" s="985">
        <v>0.8</v>
      </c>
      <c r="AN634" s="978">
        <v>0</v>
      </c>
      <c r="AO634" s="838">
        <f>IF(U634="n/a","n/a",IF(AA634&lt;0,"n/a",IF(AA634="n/a","n/a",J634+U634-AA634)))</f>
        <v>-4.9494258697103248</v>
      </c>
      <c r="AP634" s="839">
        <f>IF(U634="n/a","n/a",J634+U634)</f>
        <v>19.534553894201988</v>
      </c>
      <c r="AQ634" s="1001">
        <f>IF(OR(AC634&lt;0.01,AF634="n/a"),"n/a",(I634/SQRT(22.5*AC634*(I634/AF634))-1)*100)</f>
        <v>132.32213232588643</v>
      </c>
      <c r="AR634" s="738">
        <f>INDEX(Historical!$C$7:$C$1442,MATCH(B634,Historical!$B$7:$B$1449,0))*IF(AH634="n/a",1.03,IF(AH634&lt;0,1.01,IF(AH634&gt;10,1.1,(1+AH634/100))))</f>
        <v>4.18</v>
      </c>
      <c r="AS634" s="999">
        <f>IF($AI634="n/a",1.03*AR634,IF($AI634&lt;0,1.01*AR634,IF($AI634&gt;10,1.1*AR634,(1+$AI634/100)*AR634)))</f>
        <v>4.3074899999999996</v>
      </c>
      <c r="AT634" s="999">
        <f>IF($AK634="n/a",1.03*AS634,IF($AK634&lt;0,1.01*AS634,IF($AK634&gt;10,1.1*AS634,(1+$AK634/100)*AS634)))</f>
        <v>4.4367146999999996</v>
      </c>
      <c r="AU634" s="999">
        <f>IF($AK634="n/a",1.03*AT634,IF($AK634&lt;0,1.01*AT634,IF($AK634&gt;10,1.1*AT634,(1+$AK634/100)*AT634)))</f>
        <v>4.5698161409999996</v>
      </c>
      <c r="AV634" s="999">
        <f>IF($AK634="n/a",1.03*AU634,IF($AK634&lt;0,1.01*AU634,IF($AK634&gt;10,1.1*AU634,(1+$AK634/100)*AU634)))</f>
        <v>4.7069106252299999</v>
      </c>
      <c r="AW634" s="738">
        <f>SUM(AR634:AV634)</f>
        <v>22.200931466229996</v>
      </c>
      <c r="AX634" s="846">
        <f>AW634/I634*100</f>
        <v>15.29095079980026</v>
      </c>
      <c r="AY634" s="1080">
        <v>0.52</v>
      </c>
      <c r="AZ634" s="985">
        <v>34.549999999999997</v>
      </c>
      <c r="BA634" s="985">
        <v>0.13</v>
      </c>
      <c r="BB634" s="985">
        <v>6.47</v>
      </c>
      <c r="BC634" s="985">
        <v>12.989999999999998</v>
      </c>
      <c r="BE634" s="700">
        <v>2014</v>
      </c>
      <c r="BF634" s="1013">
        <f>IF(BE634&gt;2008,0,IF(BE634&gt;2001,1,IF(BE634&gt;1990,2,IF(BE634&gt;1980,3,IF(BE634&gt;1973,4,IF(BE634&gt;1970,5,IF(BE634&gt;1960,6,IF(BE634&gt;1958,7,IF(BE634&gt;1953,8,9)))))))))</f>
        <v>0</v>
      </c>
      <c r="BG634" s="995">
        <v>7.9</v>
      </c>
    </row>
    <row r="635" spans="1:59" ht="11.25" customHeight="1" x14ac:dyDescent="0.2">
      <c r="A635" s="984" t="s">
        <v>747</v>
      </c>
      <c r="B635" s="988" t="s">
        <v>748</v>
      </c>
      <c r="C635" s="1070" t="s">
        <v>108</v>
      </c>
      <c r="D635" s="1070" t="s">
        <v>4401</v>
      </c>
      <c r="E635" s="828">
        <v>26</v>
      </c>
      <c r="F635" s="1148">
        <v>114</v>
      </c>
      <c r="G635" s="1119" t="s">
        <v>106</v>
      </c>
      <c r="H635" s="1119" t="s">
        <v>106</v>
      </c>
      <c r="I635" s="987">
        <v>21.5</v>
      </c>
      <c r="J635" s="738">
        <f>(M635/I635)*100</f>
        <v>1.6744186046511627</v>
      </c>
      <c r="K635" s="990">
        <v>0.18</v>
      </c>
      <c r="L635" s="1000">
        <v>2</v>
      </c>
      <c r="M635" s="729">
        <f>K635*L635</f>
        <v>0.36</v>
      </c>
      <c r="N635" s="983" t="s">
        <v>231</v>
      </c>
      <c r="O635" s="835">
        <v>0.1767</v>
      </c>
      <c r="P635" s="973">
        <v>43475</v>
      </c>
      <c r="Q635" s="973">
        <v>43496</v>
      </c>
      <c r="R635" s="729">
        <f>(K635-O635)/O635*100</f>
        <v>1.8675721561969425</v>
      </c>
      <c r="S635" s="795">
        <f>IF(INDEX(Historical!$D$7:$D$1442,MATCH(B635,Historical!$B$7:$B$1449,0))=0,"n/a",(INDEX(Historical!$C$7:$C$1442,MATCH(B635,Historical!$B$7:$B$1449,0))/INDEX(Historical!$D$7:$D$1442,MATCH(B635,Historical!$B$7:$B$1449,0))-1)*100)</f>
        <v>5.2187500000000053</v>
      </c>
      <c r="T635" s="795">
        <f>IF(INDEX(Historical!$F$7:$F$1442,MATCH(B635,Historical!$B$7:$B$1449,0))=0,"n/a",((INDEX(Historical!$C$7:$C$1442,MATCH(B635,Historical!$B$7:$B$1449,0))/INDEX(Historical!$F$7:$F$1442,MATCH(B635,Historical!$B$7:$B$1449,0)))^(1/3)-1)*100)</f>
        <v>7.1972159317675644</v>
      </c>
      <c r="U635" s="795">
        <f>IF(INDEX(Historical!$H$7:$H$1442,MATCH(B635,Historical!$B$7:$B$1449,0))=0,"n/a",((INDEX(Historical!$C$7:$C$1442,MATCH(B635,Historical!$B$7:$B$1449,0))/INDEX(Historical!$H$7:$H$1442,MATCH(B635,Historical!$B$7:$B$1449,0)))^(1/5)-1)*100)</f>
        <v>5.5783156524186639</v>
      </c>
      <c r="V635" s="795">
        <f>IF(INDEX(Historical!$O$7:$O$1442,MATCH(B635,Historical!$B$7:$B$1449,0))=0,"n/a",((INDEX(Historical!$C$7:$C$1442,MATCH(B635,Historical!$B$7:$B$1449,0))/INDEX(Historical!$O$7:$O$1442,MATCH(B635,Historical!$B$7:$B$1449,0)))^(1/10)-1)*100)</f>
        <v>5.2122946531158787</v>
      </c>
      <c r="W635" s="796">
        <f>IF(OR(U635&lt;=0,U635="n/a",V635&lt;=0,V635="n/a"),"n/a",U635/V635)</f>
        <v>1.0702226224075764</v>
      </c>
      <c r="X635" s="797" t="str">
        <f>IF(OR(AJ635&lt;=0,AJ635="n/a",U635&lt;=0,U635="n/a"),"n/a",U635/AJ635)</f>
        <v>n/a</v>
      </c>
      <c r="Y635" s="764" t="s">
        <v>4454</v>
      </c>
      <c r="Z635" s="738" t="str">
        <f>IF(OR(AC635&lt;0.01,AC635="n/a"),"n/a",M635/AC635*100)</f>
        <v>n/a</v>
      </c>
      <c r="AA635" s="999" t="str">
        <f>IF(OR(AC635&lt;0.01,AC635="n/a"),"n/a",I635/AC635)</f>
        <v>n/a</v>
      </c>
      <c r="AB635" s="1000">
        <v>12</v>
      </c>
      <c r="AC635" s="978" t="s">
        <v>137</v>
      </c>
      <c r="AD635" s="978" t="s">
        <v>137</v>
      </c>
      <c r="AE635" s="978" t="s">
        <v>137</v>
      </c>
      <c r="AF635" s="978" t="s">
        <v>137</v>
      </c>
      <c r="AG635" s="978" t="s">
        <v>137</v>
      </c>
      <c r="AH635" s="978" t="s">
        <v>137</v>
      </c>
      <c r="AI635" s="978" t="s">
        <v>137</v>
      </c>
      <c r="AJ635" s="978" t="s">
        <v>137</v>
      </c>
      <c r="AK635" s="978" t="s">
        <v>137</v>
      </c>
      <c r="AL635" s="991" t="s">
        <v>137</v>
      </c>
      <c r="AM635" s="985" t="s">
        <v>137</v>
      </c>
      <c r="AN635" s="978" t="s">
        <v>137</v>
      </c>
      <c r="AO635" s="838" t="str">
        <f>IF(U635="n/a","n/a",IF(AA635&lt;0,"n/a",IF(AA635="n/a","n/a",J635+U635-AA635)))</f>
        <v>n/a</v>
      </c>
      <c r="AP635" s="839">
        <f>IF(U635="n/a","n/a",J635+U635)</f>
        <v>7.252734257069827</v>
      </c>
      <c r="AQ635" s="1001" t="str">
        <f>IF(OR(AC635&lt;0.01,AF635="n/a"),"n/a",(I635/SQRT(22.5*AC635*(I635/AF635))-1)*100)</f>
        <v>n/a</v>
      </c>
      <c r="AR635" s="738">
        <f>INDEX(Historical!$C$7:$C$1442,MATCH(B635,Historical!$B$7:$B$1449,0))*IF(AH635="n/a",1.03,IF(AH635&lt;0,1.01,IF(AH635&gt;10,1.1,(1+AH635/100))))</f>
        <v>0.34680100000000003</v>
      </c>
      <c r="AS635" s="999">
        <f>IF($AI635="n/a",1.03*AR635,IF($AI635&lt;0,1.01*AR635,IF($AI635&gt;10,1.1*AR635,(1+$AI635/100)*AR635)))</f>
        <v>0.35720503000000003</v>
      </c>
      <c r="AT635" s="999">
        <f>IF($AK635="n/a",1.03*AS635,IF($AK635&lt;0,1.01*AS635,IF($AK635&gt;10,1.1*AS635,(1+$AK635/100)*AS635)))</f>
        <v>0.36792118090000003</v>
      </c>
      <c r="AU635" s="999">
        <f>IF($AK635="n/a",1.03*AT635,IF($AK635&lt;0,1.01*AT635,IF($AK635&gt;10,1.1*AT635,(1+$AK635/100)*AT635)))</f>
        <v>0.37895881632700007</v>
      </c>
      <c r="AV635" s="999">
        <f>IF($AK635="n/a",1.03*AU635,IF($AK635&lt;0,1.01*AU635,IF($AK635&gt;10,1.1*AU635,(1+$AK635/100)*AU635)))</f>
        <v>0.39032758081681007</v>
      </c>
      <c r="AW635" s="738">
        <f>SUM(AR635:AV635)</f>
        <v>1.8412136080438104</v>
      </c>
      <c r="AX635" s="846">
        <f>AW635/I635*100</f>
        <v>8.5637842234595833</v>
      </c>
      <c r="AY635" s="1080" t="s">
        <v>137</v>
      </c>
      <c r="AZ635" s="985" t="s">
        <v>137</v>
      </c>
      <c r="BA635" s="985" t="s">
        <v>137</v>
      </c>
      <c r="BB635" s="985" t="s">
        <v>137</v>
      </c>
      <c r="BC635" s="985" t="s">
        <v>137</v>
      </c>
      <c r="BD635" s="1032" t="s">
        <v>4326</v>
      </c>
      <c r="BE635" s="700">
        <v>1994</v>
      </c>
      <c r="BF635" s="1013">
        <f>IF(BE635&gt;2008,0,IF(BE635&gt;2001,1,IF(BE635&gt;1990,2,IF(BE635&gt;1980,3,IF(BE635&gt;1973,4,IF(BE635&gt;1970,5,IF(BE635&gt;1960,6,IF(BE635&gt;1958,7,IF(BE635&gt;1953,8,9)))))))))</f>
        <v>2</v>
      </c>
      <c r="BG635" s="995" t="s">
        <v>137</v>
      </c>
    </row>
    <row r="636" spans="1:59" ht="11.25" customHeight="1" x14ac:dyDescent="0.2">
      <c r="A636" s="984" t="s">
        <v>1563</v>
      </c>
      <c r="B636" s="988" t="s">
        <v>1564</v>
      </c>
      <c r="C636" s="1070" t="s">
        <v>179</v>
      </c>
      <c r="D636" s="1070" t="s">
        <v>4399</v>
      </c>
      <c r="E636" s="828">
        <v>7</v>
      </c>
      <c r="F636" s="1148">
        <v>604</v>
      </c>
      <c r="G636" s="1148" t="s">
        <v>37</v>
      </c>
      <c r="H636" s="1148" t="s">
        <v>37</v>
      </c>
      <c r="I636" s="987">
        <v>95.41</v>
      </c>
      <c r="J636" s="738">
        <f>(M636/I636)*100</f>
        <v>3.3539461272403317</v>
      </c>
      <c r="K636" s="990">
        <v>0.8</v>
      </c>
      <c r="L636" s="1000">
        <v>4</v>
      </c>
      <c r="M636" s="729">
        <f>K636*L636</f>
        <v>3.2</v>
      </c>
      <c r="N636" s="983" t="s">
        <v>119</v>
      </c>
      <c r="O636" s="831">
        <v>0.7</v>
      </c>
      <c r="P636" s="973">
        <v>43238</v>
      </c>
      <c r="Q636" s="973">
        <v>43252</v>
      </c>
      <c r="R636" s="729">
        <f>(K636-O636)/O636*100</f>
        <v>14.285714285714299</v>
      </c>
      <c r="S636" s="795">
        <f>IF(INDEX(Historical!$D$7:$D$1442,MATCH(B636,Historical!$B$7:$B$1449,0))=0,"n/a",(INDEX(Historical!$C$7:$C$1442,MATCH(B636,Historical!$B$7:$B$1449,0))/INDEX(Historical!$D$7:$D$1442,MATCH(B636,Historical!$B$7:$B$1449,0))-1)*100)</f>
        <v>13.553113553113572</v>
      </c>
      <c r="T636" s="795">
        <f>IF(INDEX(Historical!$F$7:$F$1442,MATCH(B636,Historical!$B$7:$B$1449,0))=0,"n/a",((INDEX(Historical!$C$7:$C$1442,MATCH(B636,Historical!$B$7:$B$1449,0))/INDEX(Historical!$F$7:$F$1442,MATCH(B636,Historical!$B$7:$B$1449,0)))^(1/3)-1)*100)</f>
        <v>12.452314898476423</v>
      </c>
      <c r="U636" s="795">
        <f>IF(INDEX(Historical!$H$7:$H$1442,MATCH(B636,Historical!$B$7:$B$1449,0))=0,"n/a",((INDEX(Historical!$C$7:$C$1442,MATCH(B636,Historical!$B$7:$B$1449,0))/INDEX(Historical!$H$7:$H$1442,MATCH(B636,Historical!$B$7:$B$1449,0)))^(1/5)-1)*100)</f>
        <v>18.485561996426014</v>
      </c>
      <c r="V636" s="795" t="str">
        <f>IF(INDEX(Historical!$O$7:$O$1442,MATCH(B636,Historical!$B$7:$B$1449,0))=0,"n/a",((INDEX(Historical!$C$7:$C$1442,MATCH(B636,Historical!$B$7:$B$1449,0))/INDEX(Historical!$O$7:$O$1442,MATCH(B636,Historical!$B$7:$B$1449,0)))^(1/10)-1)*100)</f>
        <v>n/a</v>
      </c>
      <c r="W636" s="796" t="str">
        <f>IF(OR(U636&lt;=0,U636="n/a",V636&lt;=0,V636="n/a"),"n/a",U636/V636)</f>
        <v>n/a</v>
      </c>
      <c r="X636" s="797" t="str">
        <f>IF(OR(AJ636&lt;=0,AJ636="n/a",U636&lt;=0,U636="n/a"),"n/a",U636/AJ636)</f>
        <v>n/a</v>
      </c>
      <c r="Y636" s="989"/>
      <c r="Z636" s="738">
        <f>IF(OR(AC636&lt;0.01,AC636="n/a"),"n/a",M636/AC636*100)</f>
        <v>40.404040404040408</v>
      </c>
      <c r="AA636" s="999">
        <f>IF(OR(AC636&lt;0.01,AC636="n/a"),"n/a",I636/AC636)</f>
        <v>12.046717171717171</v>
      </c>
      <c r="AB636" s="1000">
        <v>12</v>
      </c>
      <c r="AC636" s="978">
        <v>7.92</v>
      </c>
      <c r="AD636" s="978">
        <v>0.28999999999999998</v>
      </c>
      <c r="AE636" s="978">
        <v>0.4</v>
      </c>
      <c r="AF636" s="978">
        <v>1.91</v>
      </c>
      <c r="AG636" s="978">
        <v>28.199999999999996</v>
      </c>
      <c r="AH636" s="978">
        <v>56.999999999999993</v>
      </c>
      <c r="AI636" s="978">
        <v>-8.2600000000000016</v>
      </c>
      <c r="AJ636" s="978">
        <v>-6.4</v>
      </c>
      <c r="AK636" s="978">
        <v>41.010000000000005</v>
      </c>
      <c r="AL636" s="991">
        <v>44470</v>
      </c>
      <c r="AM636" s="985">
        <v>0.1</v>
      </c>
      <c r="AN636" s="978">
        <v>0.49</v>
      </c>
      <c r="AO636" s="838">
        <f>IF(U636="n/a","n/a",IF(AA636&lt;0,"n/a",IF(AA636="n/a","n/a",J636+U636-AA636)))</f>
        <v>9.7927909519491738</v>
      </c>
      <c r="AP636" s="839">
        <f>IF(U636="n/a","n/a",J636+U636)</f>
        <v>21.839508123666345</v>
      </c>
      <c r="AQ636" s="1001">
        <f>IF(OR(AC636&lt;0.01,AF636="n/a"),"n/a",(I636/SQRT(22.5*AC636*(I636/AF636))-1)*100)</f>
        <v>1.125290381079691</v>
      </c>
      <c r="AR636" s="738">
        <f>INDEX(Historical!$C$7:$C$1442,MATCH(B636,Historical!$B$7:$B$1449,0))*IF(AH636="n/a",1.03,IF(AH636&lt;0,1.01,IF(AH636&gt;10,1.1,(1+AH636/100))))</f>
        <v>3.4100000000000006</v>
      </c>
      <c r="AS636" s="999">
        <f>IF($AI636="n/a",1.03*AR636,IF($AI636&lt;0,1.01*AR636,IF($AI636&gt;10,1.1*AR636,(1+$AI636/100)*AR636)))</f>
        <v>3.4441000000000006</v>
      </c>
      <c r="AT636" s="999">
        <f>IF($AK636="n/a",1.03*AS636,IF($AK636&lt;0,1.01*AS636,IF($AK636&gt;10,1.1*AS636,(1+$AK636/100)*AS636)))</f>
        <v>3.7885100000000009</v>
      </c>
      <c r="AU636" s="999">
        <f>IF($AK636="n/a",1.03*AT636,IF($AK636&lt;0,1.01*AT636,IF($AK636&gt;10,1.1*AT636,(1+$AK636/100)*AT636)))</f>
        <v>4.1673610000000014</v>
      </c>
      <c r="AV636" s="999">
        <f>IF($AK636="n/a",1.03*AU636,IF($AK636&lt;0,1.01*AU636,IF($AK636&gt;10,1.1*AU636,(1+$AK636/100)*AU636)))</f>
        <v>4.5840971000000019</v>
      </c>
      <c r="AW636" s="738">
        <f>SUM(AR636:AV636)</f>
        <v>19.394068100000005</v>
      </c>
      <c r="AX636" s="846">
        <f>AW636/I636*100</f>
        <v>20.327081123571958</v>
      </c>
      <c r="AY636" s="1080">
        <v>0.89</v>
      </c>
      <c r="AZ636" s="985">
        <v>21.63</v>
      </c>
      <c r="BA636" s="985">
        <v>-23.04</v>
      </c>
      <c r="BB636" s="985">
        <v>5.59</v>
      </c>
      <c r="BC636" s="985">
        <v>-11.200000000000001</v>
      </c>
      <c r="BE636" s="700">
        <v>2012</v>
      </c>
      <c r="BF636" s="1013">
        <f>IF(BE636&gt;2008,0,IF(BE636&gt;2001,1,IF(BE636&gt;1990,2,IF(BE636&gt;1980,3,IF(BE636&gt;1973,4,IF(BE636&gt;1970,5,IF(BE636&gt;1960,6,IF(BE636&gt;1958,7,IF(BE636&gt;1953,8,9)))))))))</f>
        <v>0</v>
      </c>
      <c r="BG636" s="995">
        <v>12.1</v>
      </c>
    </row>
    <row r="637" spans="1:59" ht="11.25" customHeight="1" x14ac:dyDescent="0.2">
      <c r="A637" s="984" t="s">
        <v>1565</v>
      </c>
      <c r="B637" s="988" t="s">
        <v>1566</v>
      </c>
      <c r="C637" s="1070" t="s">
        <v>179</v>
      </c>
      <c r="D637" s="1070" t="s">
        <v>4399</v>
      </c>
      <c r="E637" s="828">
        <v>7</v>
      </c>
      <c r="F637" s="1148">
        <v>656</v>
      </c>
      <c r="G637" s="1073" t="s">
        <v>106</v>
      </c>
      <c r="H637" s="1073" t="s">
        <v>106</v>
      </c>
      <c r="I637" s="987">
        <v>49.02</v>
      </c>
      <c r="J637" s="738">
        <f>(M637/I637)*100</f>
        <v>6.8135454916360665</v>
      </c>
      <c r="K637" s="990">
        <v>0.83499999999999996</v>
      </c>
      <c r="L637" s="1000">
        <v>4</v>
      </c>
      <c r="M637" s="729">
        <f>K637*L637</f>
        <v>3.34</v>
      </c>
      <c r="N637" s="983" t="s">
        <v>560</v>
      </c>
      <c r="O637" s="831">
        <v>0.79200000000000004</v>
      </c>
      <c r="P637" s="973">
        <v>43496</v>
      </c>
      <c r="Q637" s="973">
        <v>43509</v>
      </c>
      <c r="R637" s="729">
        <f>(K637-O637)/O637*100</f>
        <v>5.4292929292929202</v>
      </c>
      <c r="S637" s="795">
        <f>IF(INDEX(Historical!$D$7:$D$1442,MATCH(B637,Historical!$B$7:$B$1449,0))=0,"n/a",(INDEX(Historical!$C$7:$C$1442,MATCH(B637,Historical!$B$7:$B$1449,0))/INDEX(Historical!$D$7:$D$1442,MATCH(B637,Historical!$B$7:$B$1449,0))-1)*100)</f>
        <v>9.6049896049895889</v>
      </c>
      <c r="T637" s="795">
        <f>IF(INDEX(Historical!$F$7:$F$1442,MATCH(B637,Historical!$B$7:$B$1449,0))=0,"n/a",((INDEX(Historical!$C$7:$C$1442,MATCH(B637,Historical!$B$7:$B$1449,0))/INDEX(Historical!$F$7:$F$1442,MATCH(B637,Historical!$B$7:$B$1449,0)))^(1/3)-1)*100)</f>
        <v>19.673049221064964</v>
      </c>
      <c r="U637" s="795">
        <f>IF(INDEX(Historical!$H$7:$H$1442,MATCH(B637,Historical!$B$7:$B$1449,0))=0,"n/a",((INDEX(Historical!$C$7:$C$1442,MATCH(B637,Historical!$B$7:$B$1449,0))/INDEX(Historical!$H$7:$H$1442,MATCH(B637,Historical!$B$7:$B$1449,0)))^(1/5)-1)*100)</f>
        <v>76.247409150448291</v>
      </c>
      <c r="V637" s="795" t="str">
        <f>IF(INDEX(Historical!$O$7:$O$1442,MATCH(B637,Historical!$B$7:$B$1449,0))=0,"n/a",((INDEX(Historical!$C$7:$C$1442,MATCH(B637,Historical!$B$7:$B$1449,0))/INDEX(Historical!$O$7:$O$1442,MATCH(B637,Historical!$B$7:$B$1449,0)))^(1/10)-1)*100)</f>
        <v>n/a</v>
      </c>
      <c r="W637" s="796" t="str">
        <f>IF(OR(U637&lt;=0,U637="n/a",V637&lt;=0,V637="n/a"),"n/a",U637/V637)</f>
        <v>n/a</v>
      </c>
      <c r="X637" s="797">
        <f>IF(OR(AJ637&lt;=0,AJ637="n/a",U637&lt;=0,U637="n/a"),"n/a",U637/AJ637)</f>
        <v>2.3686675722413257</v>
      </c>
      <c r="Y637" s="989"/>
      <c r="Z637" s="738">
        <f>IF(OR(AC637&lt;0.01,AC637="n/a"),"n/a",M637/AC637*100)</f>
        <v>90.514905149051486</v>
      </c>
      <c r="AA637" s="999">
        <f>IF(OR(AC637&lt;0.01,AC637="n/a"),"n/a",I637/AC637)</f>
        <v>13.284552845528456</v>
      </c>
      <c r="AB637" s="1000">
        <v>12</v>
      </c>
      <c r="AC637" s="978">
        <v>3.69</v>
      </c>
      <c r="AD637" s="978">
        <v>0.77</v>
      </c>
      <c r="AE637" s="978">
        <v>5.28</v>
      </c>
      <c r="AF637" s="978">
        <v>2</v>
      </c>
      <c r="AG637" s="978">
        <v>16.7</v>
      </c>
      <c r="AH637" s="978">
        <v>18.099999999999998</v>
      </c>
      <c r="AI637" s="978">
        <v>-0.52</v>
      </c>
      <c r="AJ637" s="978">
        <v>32.190000000000005</v>
      </c>
      <c r="AK637" s="978">
        <v>17.330000000000002</v>
      </c>
      <c r="AL637" s="991">
        <v>5910</v>
      </c>
      <c r="AM637" s="985">
        <v>0.1</v>
      </c>
      <c r="AN637" s="978">
        <v>0.97</v>
      </c>
      <c r="AO637" s="838">
        <f>IF(U637="n/a","n/a",IF(AA637&lt;0,"n/a",IF(AA637="n/a","n/a",J637+U637-AA637)))</f>
        <v>69.776401796555902</v>
      </c>
      <c r="AP637" s="839">
        <f>IF(U637="n/a","n/a",J637+U637)</f>
        <v>83.060954642084354</v>
      </c>
      <c r="AQ637" s="1001">
        <f>IF(OR(AC637&lt;0.01,AF637="n/a"),"n/a",(I637/SQRT(22.5*AC637*(I637/AF637))-1)*100)</f>
        <v>8.6668828035824319</v>
      </c>
      <c r="AR637" s="738">
        <f>INDEX(Historical!$C$7:$C$1442,MATCH(B637,Historical!$B$7:$B$1449,0))*IF(AH637="n/a",1.03,IF(AH637&lt;0,1.01,IF(AH637&gt;10,1.1,(1+AH637/100))))</f>
        <v>2.8996000000000004</v>
      </c>
      <c r="AS637" s="999">
        <f>IF($AI637="n/a",1.03*AR637,IF($AI637&lt;0,1.01*AR637,IF($AI637&gt;10,1.1*AR637,(1+$AI637/100)*AR637)))</f>
        <v>2.9285960000000006</v>
      </c>
      <c r="AT637" s="999">
        <f>IF($AK637="n/a",1.03*AS637,IF($AK637&lt;0,1.01*AS637,IF($AK637&gt;10,1.1*AS637,(1+$AK637/100)*AS637)))</f>
        <v>3.221455600000001</v>
      </c>
      <c r="AU637" s="999">
        <f>IF($AK637="n/a",1.03*AT637,IF($AK637&lt;0,1.01*AT637,IF($AK637&gt;10,1.1*AT637,(1+$AK637/100)*AT637)))</f>
        <v>3.5436011600000015</v>
      </c>
      <c r="AV637" s="999">
        <f>IF($AK637="n/a",1.03*AU637,IF($AK637&lt;0,1.01*AU637,IF($AK637&gt;10,1.1*AU637,(1+$AK637/100)*AU637)))</f>
        <v>3.897961276000002</v>
      </c>
      <c r="AW637" s="738">
        <f>SUM(AR637:AV637)</f>
        <v>16.491214036000006</v>
      </c>
      <c r="AX637" s="846">
        <f>AW637/I637*100</f>
        <v>33.641807498980022</v>
      </c>
      <c r="AY637" s="1080">
        <v>1.32</v>
      </c>
      <c r="AZ637" s="985">
        <v>20.260000000000002</v>
      </c>
      <c r="BA637" s="985">
        <v>-10.870000000000001</v>
      </c>
      <c r="BB637" s="985">
        <v>4.75</v>
      </c>
      <c r="BC637" s="985">
        <v>-2.6</v>
      </c>
      <c r="BE637" s="700">
        <v>2013</v>
      </c>
      <c r="BF637" s="1013">
        <f>IF(BE637&gt;2008,0,IF(BE637&gt;2001,1,IF(BE637&gt;1990,2,IF(BE637&gt;1980,3,IF(BE637&gt;1973,4,IF(BE637&gt;1970,5,IF(BE637&gt;1960,6,IF(BE637&gt;1958,7,IF(BE637&gt;1953,8,9)))))))))</f>
        <v>0</v>
      </c>
      <c r="BG637" s="995">
        <v>8.7999999999999989</v>
      </c>
    </row>
    <row r="638" spans="1:59" ht="11.25" customHeight="1" x14ac:dyDescent="0.2">
      <c r="A638" s="993" t="s">
        <v>4179</v>
      </c>
      <c r="B638" s="988" t="s">
        <v>4180</v>
      </c>
      <c r="C638" s="1070" t="s">
        <v>108</v>
      </c>
      <c r="D638" s="1070" t="s">
        <v>4401</v>
      </c>
      <c r="E638" s="829">
        <v>6</v>
      </c>
      <c r="F638" s="1148">
        <v>678</v>
      </c>
      <c r="G638" s="1273" t="s">
        <v>106</v>
      </c>
      <c r="H638" s="1273" t="s">
        <v>106</v>
      </c>
      <c r="I638" s="987">
        <v>14.7</v>
      </c>
      <c r="J638" s="738">
        <f>(M638/I638)*100</f>
        <v>1.9047619047619049</v>
      </c>
      <c r="K638" s="990">
        <v>7.0000000000000007E-2</v>
      </c>
      <c r="L638" s="1000">
        <v>4</v>
      </c>
      <c r="M638" s="729">
        <f>K638*L638</f>
        <v>0.28000000000000003</v>
      </c>
      <c r="N638" s="983" t="s">
        <v>140</v>
      </c>
      <c r="O638" s="831">
        <v>6.5000000000000002E-2</v>
      </c>
      <c r="P638" s="979">
        <v>42936</v>
      </c>
      <c r="Q638" s="979">
        <v>42948</v>
      </c>
      <c r="R638" s="729">
        <f>(K638-O638)/O638*100</f>
        <v>7.6923076923076987</v>
      </c>
      <c r="S638" s="795">
        <f>IF(INDEX(Historical!$D$7:$D$1442,MATCH(B638,Historical!$B$7:$B$1449,0))=0,"n/a",(INDEX(Historical!$C$7:$C$1442,MATCH(B638,Historical!$B$7:$B$1449,0))/INDEX(Historical!$D$7:$D$1442,MATCH(B638,Historical!$B$7:$B$1449,0))-1)*100)</f>
        <v>3.7037037037036979</v>
      </c>
      <c r="T638" s="795">
        <f>IF(INDEX(Historical!$F$7:$F$1442,MATCH(B638,Historical!$B$7:$B$1449,0))=0,"n/a",((INDEX(Historical!$C$7:$C$1442,MATCH(B638,Historical!$B$7:$B$1449,0))/INDEX(Historical!$F$7:$F$1442,MATCH(B638,Historical!$B$7:$B$1449,0)))^(1/3)-1)*100)</f>
        <v>8.7843088111080103</v>
      </c>
      <c r="U638" s="795">
        <f>IF(INDEX(Historical!$H$7:$H$1442,MATCH(B638,Historical!$B$7:$B$1449,0))=0,"n/a",((INDEX(Historical!$C$7:$C$1442,MATCH(B638,Historical!$B$7:$B$1449,0))/INDEX(Historical!$H$7:$H$1442,MATCH(B638,Historical!$B$7:$B$1449,0)))^(1/5)-1)*100)</f>
        <v>18.466445254224407</v>
      </c>
      <c r="V638" s="795">
        <f>IF(INDEX(Historical!$O$7:$O$1442,MATCH(B638,Historical!$B$7:$B$1449,0))=0,"n/a",((INDEX(Historical!$C$7:$C$1442,MATCH(B638,Historical!$B$7:$B$1449,0))/INDEX(Historical!$O$7:$O$1442,MATCH(B638,Historical!$B$7:$B$1449,0)))^(1/10)-1)*100)</f>
        <v>-4.7391036908989719</v>
      </c>
      <c r="W638" s="796" t="str">
        <f>IF(OR(U638&lt;=0,U638="n/a",V638&lt;=0,V638="n/a"),"n/a",U638/V638)</f>
        <v>n/a</v>
      </c>
      <c r="X638" s="797" t="str">
        <f>IF(OR(AJ638&lt;=0,AJ638="n/a",U638&lt;=0,U638="n/a"),"n/a",U638/AJ638)</f>
        <v>n/a</v>
      </c>
      <c r="Y638" s="763" t="s">
        <v>4457</v>
      </c>
      <c r="Z638" s="738" t="str">
        <f>IF(OR(AC638&lt;0.01,AC638="n/a"),"n/a",M638/AC638*100)</f>
        <v>n/a</v>
      </c>
      <c r="AA638" s="999" t="str">
        <f>IF(OR(AC638&lt;0.01,AC638="n/a"),"n/a",I638/AC638)</f>
        <v>n/a</v>
      </c>
      <c r="AB638" s="1000">
        <v>12</v>
      </c>
      <c r="AC638" s="978" t="s">
        <v>137</v>
      </c>
      <c r="AD638" s="978" t="s">
        <v>137</v>
      </c>
      <c r="AE638" s="978" t="s">
        <v>137</v>
      </c>
      <c r="AF638" s="978" t="s">
        <v>137</v>
      </c>
      <c r="AG638" s="978" t="s">
        <v>137</v>
      </c>
      <c r="AH638" s="978" t="s">
        <v>137</v>
      </c>
      <c r="AI638" s="978" t="s">
        <v>137</v>
      </c>
      <c r="AJ638" s="978" t="s">
        <v>137</v>
      </c>
      <c r="AK638" s="978" t="s">
        <v>137</v>
      </c>
      <c r="AL638" s="991" t="s">
        <v>137</v>
      </c>
      <c r="AM638" s="985" t="s">
        <v>137</v>
      </c>
      <c r="AN638" s="978" t="s">
        <v>137</v>
      </c>
      <c r="AO638" s="838" t="str">
        <f>IF(U638="n/a","n/a",IF(AA638&lt;0,"n/a",IF(AA638="n/a","n/a",J638+U638-AA638)))</f>
        <v>n/a</v>
      </c>
      <c r="AP638" s="839">
        <f>IF(U638="n/a","n/a",J638+U638)</f>
        <v>20.371207158986312</v>
      </c>
      <c r="AQ638" s="1001" t="str">
        <f>IF(OR(AC638&lt;0.01,AF638="n/a"),"n/a",(I638/SQRT(22.5*AC638*(I638/AF638))-1)*100)</f>
        <v>n/a</v>
      </c>
      <c r="AR638" s="738">
        <f>INDEX(Historical!$C$7:$C$1442,MATCH(B638,Historical!$B$7:$B$1449,0))*IF(AH638="n/a",1.03,IF(AH638&lt;0,1.01,IF(AH638&gt;10,1.1,(1+AH638/100))))</f>
        <v>0.28840000000000005</v>
      </c>
      <c r="AS638" s="999">
        <f>IF($AI638="n/a",1.03*AR638,IF($AI638&lt;0,1.01*AR638,IF($AI638&gt;10,1.1*AR638,(1+$AI638/100)*AR638)))</f>
        <v>0.29705200000000004</v>
      </c>
      <c r="AT638" s="999">
        <f>IF($AK638="n/a",1.03*AS638,IF($AK638&lt;0,1.01*AS638,IF($AK638&gt;10,1.1*AS638,(1+$AK638/100)*AS638)))</f>
        <v>0.30596356000000002</v>
      </c>
      <c r="AU638" s="999">
        <f>IF($AK638="n/a",1.03*AT638,IF($AK638&lt;0,1.01*AT638,IF($AK638&gt;10,1.1*AT638,(1+$AK638/100)*AT638)))</f>
        <v>0.31514246680000002</v>
      </c>
      <c r="AV638" s="999">
        <f>IF($AK638="n/a",1.03*AU638,IF($AK638&lt;0,1.01*AU638,IF($AK638&gt;10,1.1*AU638,(1+$AK638/100)*AU638)))</f>
        <v>0.32459674080400003</v>
      </c>
      <c r="AW638" s="738">
        <f>SUM(AR638:AV638)</f>
        <v>1.5311547676040003</v>
      </c>
      <c r="AX638" s="846">
        <f>AW638/I638*100</f>
        <v>10.416018827238098</v>
      </c>
      <c r="AY638" s="1080" t="s">
        <v>137</v>
      </c>
      <c r="AZ638" s="985" t="s">
        <v>137</v>
      </c>
      <c r="BA638" s="985" t="s">
        <v>137</v>
      </c>
      <c r="BB638" s="985" t="s">
        <v>137</v>
      </c>
      <c r="BC638" s="985" t="s">
        <v>137</v>
      </c>
      <c r="BD638" s="1032" t="s">
        <v>4326</v>
      </c>
      <c r="BE638" s="700">
        <v>2014</v>
      </c>
      <c r="BF638" s="1013">
        <f>IF(BE638&gt;2008,0,IF(BE638&gt;2001,1,IF(BE638&gt;1990,2,IF(BE638&gt;1980,3,IF(BE638&gt;1973,4,IF(BE638&gt;1970,5,IF(BE638&gt;1960,6,IF(BE638&gt;1958,7,IF(BE638&gt;1953,8,9)))))))))</f>
        <v>0</v>
      </c>
      <c r="BG638" s="995" t="s">
        <v>137</v>
      </c>
    </row>
    <row r="639" spans="1:59" ht="11.25" customHeight="1" x14ac:dyDescent="0.2">
      <c r="A639" s="984" t="s">
        <v>1543</v>
      </c>
      <c r="B639" s="988" t="s">
        <v>1544</v>
      </c>
      <c r="C639" s="1070" t="s">
        <v>247</v>
      </c>
      <c r="D639" s="1070" t="s">
        <v>4415</v>
      </c>
      <c r="E639" s="829">
        <v>6</v>
      </c>
      <c r="F639" s="1148">
        <v>679</v>
      </c>
      <c r="G639" s="1133" t="s">
        <v>106</v>
      </c>
      <c r="H639" s="1133" t="s">
        <v>106</v>
      </c>
      <c r="I639" s="987">
        <v>42.29</v>
      </c>
      <c r="J639" s="738">
        <f>(M639/I639)*100</f>
        <v>2.1281626862142353</v>
      </c>
      <c r="K639" s="990">
        <v>0.22500000000000001</v>
      </c>
      <c r="L639" s="1000">
        <v>4</v>
      </c>
      <c r="M639" s="729">
        <f>K639*L639</f>
        <v>0.9</v>
      </c>
      <c r="N639" s="983" t="s">
        <v>238</v>
      </c>
      <c r="O639" s="831">
        <v>0.2</v>
      </c>
      <c r="P639" s="979">
        <v>42950</v>
      </c>
      <c r="Q639" s="979">
        <v>42965</v>
      </c>
      <c r="R639" s="729">
        <f>(K639-O639)/O639*100</f>
        <v>12.499999999999996</v>
      </c>
      <c r="S639" s="795">
        <f>IF(INDEX(Historical!$D$7:$D$1442,MATCH(B639,Historical!$B$7:$B$1449,0))=0,"n/a",(INDEX(Historical!$C$7:$C$1442,MATCH(B639,Historical!$B$7:$B$1449,0))/INDEX(Historical!$D$7:$D$1442,MATCH(B639,Historical!$B$7:$B$1449,0))-1)*100)</f>
        <v>5.8823529411764719</v>
      </c>
      <c r="T639" s="795">
        <f>IF(INDEX(Historical!$F$7:$F$1442,MATCH(B639,Historical!$B$7:$B$1449,0))=0,"n/a",((INDEX(Historical!$C$7:$C$1442,MATCH(B639,Historical!$B$7:$B$1449,0))/INDEX(Historical!$F$7:$F$1442,MATCH(B639,Historical!$B$7:$B$1449,0)))^(1/3)-1)*100)</f>
        <v>12.624788044360603</v>
      </c>
      <c r="U639" s="795">
        <f>IF(INDEX(Historical!$H$7:$H$1442,MATCH(B639,Historical!$B$7:$B$1449,0))=0,"n/a",((INDEX(Historical!$C$7:$C$1442,MATCH(B639,Historical!$B$7:$B$1449,0))/INDEX(Historical!$H$7:$H$1442,MATCH(B639,Historical!$B$7:$B$1449,0)))^(1/5)-1)*100)</f>
        <v>29.19940099556333</v>
      </c>
      <c r="V639" s="795" t="str">
        <f>IF(INDEX(Historical!$O$7:$O$1442,MATCH(B639,Historical!$B$7:$B$1449,0))=0,"n/a",((INDEX(Historical!$C$7:$C$1442,MATCH(B639,Historical!$B$7:$B$1449,0))/INDEX(Historical!$O$7:$O$1442,MATCH(B639,Historical!$B$7:$B$1449,0)))^(1/10)-1)*100)</f>
        <v>n/a</v>
      </c>
      <c r="W639" s="796" t="str">
        <f>IF(OR(U639&lt;=0,U639="n/a",V639&lt;=0,V639="n/a"),"n/a",U639/V639)</f>
        <v>n/a</v>
      </c>
      <c r="X639" s="797">
        <f>IF(OR(AJ639&lt;=0,AJ639="n/a",U639&lt;=0,U639="n/a"),"n/a",U639/AJ639)</f>
        <v>1.8960649997119046</v>
      </c>
      <c r="Y639" s="763" t="s">
        <v>4457</v>
      </c>
      <c r="Z639" s="738">
        <f>IF(OR(AC639&lt;0.01,AC639="n/a"),"n/a",M639/AC639*100)</f>
        <v>84.905660377358487</v>
      </c>
      <c r="AA639" s="999">
        <f>IF(OR(AC639&lt;0.01,AC639="n/a"),"n/a",I639/AC639)</f>
        <v>39.89622641509434</v>
      </c>
      <c r="AB639" s="1000">
        <v>1</v>
      </c>
      <c r="AC639" s="978">
        <v>1.06</v>
      </c>
      <c r="AD639" s="978">
        <v>10.23</v>
      </c>
      <c r="AE639" s="978">
        <v>0.87</v>
      </c>
      <c r="AF639" s="980" t="s">
        <v>137</v>
      </c>
      <c r="AG639" s="981">
        <v>-18.5</v>
      </c>
      <c r="AH639" s="978">
        <v>-3.6999999999999997</v>
      </c>
      <c r="AI639" s="978">
        <v>2.37</v>
      </c>
      <c r="AJ639" s="978">
        <v>15.4</v>
      </c>
      <c r="AK639" s="978">
        <v>3.9</v>
      </c>
      <c r="AL639" s="991">
        <v>1450</v>
      </c>
      <c r="AM639" s="985">
        <v>1.3</v>
      </c>
      <c r="AN639" s="980" t="s">
        <v>137</v>
      </c>
      <c r="AO639" s="838">
        <f>IF(U639="n/a","n/a",IF(AA639&lt;0,"n/a",IF(AA639="n/a","n/a",J639+U639-AA639)))</f>
        <v>-8.5686627333167742</v>
      </c>
      <c r="AP639" s="839">
        <f>IF(U639="n/a","n/a",J639+U639)</f>
        <v>31.327563681777566</v>
      </c>
      <c r="AQ639" s="1001" t="str">
        <f>IF(OR(AC639&lt;0.01,AF639="n/a"),"n/a",(I639/SQRT(22.5*AC639*(I639/AF639))-1)*100)</f>
        <v>n/a</v>
      </c>
      <c r="AR639" s="738">
        <f>INDEX(Historical!$C$7:$C$1442,MATCH(B639,Historical!$B$7:$B$1449,0))*IF(AH639="n/a",1.03,IF(AH639&lt;0,1.01,IF(AH639&gt;10,1.1,(1+AH639/100))))</f>
        <v>0.90900000000000003</v>
      </c>
      <c r="AS639" s="999">
        <f>IF($AI639="n/a",1.03*AR639,IF($AI639&lt;0,1.01*AR639,IF($AI639&gt;10,1.1*AR639,(1+$AI639/100)*AR639)))</f>
        <v>0.93054330000000007</v>
      </c>
      <c r="AT639" s="999">
        <f>IF($AK639="n/a",1.03*AS639,IF($AK639&lt;0,1.01*AS639,IF($AK639&gt;10,1.1*AS639,(1+$AK639/100)*AS639)))</f>
        <v>0.96683448869999999</v>
      </c>
      <c r="AU639" s="999">
        <f>IF($AK639="n/a",1.03*AT639,IF($AK639&lt;0,1.01*AT639,IF($AK639&gt;10,1.1*AT639,(1+$AK639/100)*AT639)))</f>
        <v>1.0045410337592999</v>
      </c>
      <c r="AV639" s="999">
        <f>IF($AK639="n/a",1.03*AU639,IF($AK639&lt;0,1.01*AU639,IF($AK639&gt;10,1.1*AU639,(1+$AK639/100)*AU639)))</f>
        <v>1.0437181340759125</v>
      </c>
      <c r="AW639" s="738">
        <f>SUM(AR639:AV639)</f>
        <v>4.8546369565352121</v>
      </c>
      <c r="AX639" s="846">
        <f>AW639/I639*100</f>
        <v>11.479396917794306</v>
      </c>
      <c r="AY639" s="1080">
        <v>0.57999999999999996</v>
      </c>
      <c r="AZ639" s="985">
        <v>11.14</v>
      </c>
      <c r="BA639" s="985">
        <v>-35.39</v>
      </c>
      <c r="BB639" s="985">
        <v>-7.2499999999999991</v>
      </c>
      <c r="BC639" s="985">
        <v>-14.71</v>
      </c>
      <c r="BE639" s="700">
        <v>2014</v>
      </c>
      <c r="BF639" s="1013">
        <f>IF(BE639&gt;2008,0,IF(BE639&gt;2001,1,IF(BE639&gt;1990,2,IF(BE639&gt;1980,3,IF(BE639&gt;1973,4,IF(BE639&gt;1970,5,IF(BE639&gt;1960,6,IF(BE639&gt;1958,7,IF(BE639&gt;1953,8,9)))))))))</f>
        <v>0</v>
      </c>
      <c r="BG639" s="995">
        <v>7.8</v>
      </c>
    </row>
    <row r="640" spans="1:59" ht="11.25" customHeight="1" x14ac:dyDescent="0.2">
      <c r="A640" s="984" t="s">
        <v>753</v>
      </c>
      <c r="B640" s="988" t="s">
        <v>754</v>
      </c>
      <c r="C640" s="1070" t="s">
        <v>4252</v>
      </c>
      <c r="D640" s="1070" t="s">
        <v>4388</v>
      </c>
      <c r="E640" s="828">
        <v>16</v>
      </c>
      <c r="F640" s="1148">
        <v>209</v>
      </c>
      <c r="G640" s="1148" t="s">
        <v>37</v>
      </c>
      <c r="H640" s="1148" t="s">
        <v>115</v>
      </c>
      <c r="I640" s="987">
        <v>49.52</v>
      </c>
      <c r="J640" s="738">
        <f>(M640/I640)*100</f>
        <v>5.0080775444264942</v>
      </c>
      <c r="K640" s="990">
        <v>0.62</v>
      </c>
      <c r="L640" s="1000">
        <v>4</v>
      </c>
      <c r="M640" s="729">
        <f>K640*L640</f>
        <v>2.48</v>
      </c>
      <c r="N640" s="983" t="s">
        <v>327</v>
      </c>
      <c r="O640" s="831">
        <v>0.56999999999999995</v>
      </c>
      <c r="P640" s="973">
        <v>43249</v>
      </c>
      <c r="Q640" s="973">
        <v>43271</v>
      </c>
      <c r="R640" s="729">
        <f>(K640-O640)/O640*100</f>
        <v>8.771929824561413</v>
      </c>
      <c r="S640" s="795">
        <f>IF(INDEX(Historical!$D$7:$D$1442,MATCH(B640,Historical!$B$7:$B$1449,0))=0,"n/a",(INDEX(Historical!$C$7:$C$1442,MATCH(B640,Historical!$B$7:$B$1449,0))/INDEX(Historical!$D$7:$D$1442,MATCH(B640,Historical!$B$7:$B$1449,0))-1)*100)</f>
        <v>8.4821428571428612</v>
      </c>
      <c r="T640" s="795">
        <f>IF(INDEX(Historical!$F$7:$F$1442,MATCH(B640,Historical!$B$7:$B$1449,0))=0,"n/a",((INDEX(Historical!$C$7:$C$1442,MATCH(B640,Historical!$B$7:$B$1449,0))/INDEX(Historical!$F$7:$F$1442,MATCH(B640,Historical!$B$7:$B$1449,0)))^(1/3)-1)*100)</f>
        <v>9.319535187362149</v>
      </c>
      <c r="U640" s="795">
        <f>IF(INDEX(Historical!$H$7:$H$1442,MATCH(B640,Historical!$B$7:$B$1449,0))=0,"n/a",((INDEX(Historical!$C$7:$C$1442,MATCH(B640,Historical!$B$7:$B$1449,0))/INDEX(Historical!$H$7:$H$1442,MATCH(B640,Historical!$B$7:$B$1449,0)))^(1/5)-1)*100)</f>
        <v>13.326789159551655</v>
      </c>
      <c r="V640" s="795">
        <f>IF(INDEX(Historical!$O$7:$O$1442,MATCH(B640,Historical!$B$7:$B$1449,0))=0,"n/a",((INDEX(Historical!$C$7:$C$1442,MATCH(B640,Historical!$B$7:$B$1449,0))/INDEX(Historical!$O$7:$O$1442,MATCH(B640,Historical!$B$7:$B$1449,0)))^(1/10)-1)*100)</f>
        <v>14.636114721090433</v>
      </c>
      <c r="W640" s="796">
        <f>IF(OR(U640&lt;=0,U640="n/a",V640&lt;=0,V640="n/a"),"n/a",U640/V640)</f>
        <v>0.91054145266762232</v>
      </c>
      <c r="X640" s="797" t="str">
        <f>IF(OR(AJ640&lt;=0,AJ640="n/a",U640&lt;=0,U640="n/a"),"n/a",U640/AJ640)</f>
        <v>n/a</v>
      </c>
      <c r="Y640" s="757"/>
      <c r="Z640" s="738" t="str">
        <f>IF(OR(AC640&lt;0.01,AC640="n/a"),"n/a",M640/AC640*100)</f>
        <v>n/a</v>
      </c>
      <c r="AA640" s="999" t="str">
        <f>IF(OR(AC640&lt;0.01,AC640="n/a"),"n/a",I640/AC640)</f>
        <v>n/a</v>
      </c>
      <c r="AB640" s="1000">
        <v>9</v>
      </c>
      <c r="AC640" s="978">
        <v>-3.02</v>
      </c>
      <c r="AD640" s="978" t="s">
        <v>137</v>
      </c>
      <c r="AE640" s="978">
        <v>2.62</v>
      </c>
      <c r="AF640" s="978">
        <v>75.03</v>
      </c>
      <c r="AG640" s="978">
        <v>-27.1</v>
      </c>
      <c r="AH640" s="978">
        <v>-282.8</v>
      </c>
      <c r="AI640" s="978">
        <v>14.91</v>
      </c>
      <c r="AJ640" s="978">
        <v>-22.6</v>
      </c>
      <c r="AK640" s="978">
        <v>10.73</v>
      </c>
      <c r="AL640" s="991">
        <v>59450</v>
      </c>
      <c r="AM640" s="985">
        <v>0.19</v>
      </c>
      <c r="AN640" s="978">
        <v>17.64</v>
      </c>
      <c r="AO640" s="838" t="str">
        <f>IF(U640="n/a","n/a",IF(AA640&lt;0,"n/a",IF(AA640="n/a","n/a",J640+U640-AA640)))</f>
        <v>n/a</v>
      </c>
      <c r="AP640" s="839">
        <f>IF(U640="n/a","n/a",J640+U640)</f>
        <v>18.33486670397815</v>
      </c>
      <c r="AQ640" s="1001" t="str">
        <f>IF(OR(AC640&lt;0.01,AF640="n/a"),"n/a",(I640/SQRT(22.5*AC640*(I640/AF640))-1)*100)</f>
        <v>n/a</v>
      </c>
      <c r="AR640" s="738">
        <f>INDEX(Historical!$C$7:$C$1442,MATCH(B640,Historical!$B$7:$B$1449,0))*IF(AH640="n/a",1.03,IF(AH640&lt;0,1.01,IF(AH640&gt;10,1.1,(1+AH640/100))))</f>
        <v>2.4543000000000004</v>
      </c>
      <c r="AS640" s="999">
        <f>IF($AI640="n/a",1.03*AR640,IF($AI640&lt;0,1.01*AR640,IF($AI640&gt;10,1.1*AR640,(1+$AI640/100)*AR640)))</f>
        <v>2.6997300000000006</v>
      </c>
      <c r="AT640" s="999">
        <f>IF($AK640="n/a",1.03*AS640,IF($AK640&lt;0,1.01*AS640,IF($AK640&gt;10,1.1*AS640,(1+$AK640/100)*AS640)))</f>
        <v>2.9697030000000009</v>
      </c>
      <c r="AU640" s="999">
        <f>IF($AK640="n/a",1.03*AT640,IF($AK640&lt;0,1.01*AT640,IF($AK640&gt;10,1.1*AT640,(1+$AK640/100)*AT640)))</f>
        <v>3.2666733000000012</v>
      </c>
      <c r="AV640" s="999">
        <f>IF($AK640="n/a",1.03*AU640,IF($AK640&lt;0,1.01*AU640,IF($AK640&gt;10,1.1*AU640,(1+$AK640/100)*AU640)))</f>
        <v>3.5933406300000015</v>
      </c>
      <c r="AW640" s="738">
        <f>SUM(AR640:AV640)</f>
        <v>14.983746930000004</v>
      </c>
      <c r="AX640" s="846">
        <f>AW640/I640*100</f>
        <v>30.257970375605826</v>
      </c>
      <c r="AY640" s="1080">
        <v>1.33</v>
      </c>
      <c r="AZ640" s="985">
        <v>1.9800000000000002</v>
      </c>
      <c r="BA640" s="985">
        <v>-35.270000000000003</v>
      </c>
      <c r="BB640" s="985">
        <v>-11.12</v>
      </c>
      <c r="BC640" s="985">
        <v>-18.060000000000002</v>
      </c>
      <c r="BE640" s="700">
        <v>2003</v>
      </c>
      <c r="BF640" s="1013">
        <f>IF(BE640&gt;2008,0,IF(BE640&gt;2001,1,IF(BE640&gt;1990,2,IF(BE640&gt;1980,3,IF(BE640&gt;1973,4,IF(BE640&gt;1970,5,IF(BE640&gt;1960,6,IF(BE640&gt;1958,7,IF(BE640&gt;1953,8,9)))))))))</f>
        <v>1</v>
      </c>
      <c r="BG640" s="995">
        <v>-8.6999999999999993</v>
      </c>
    </row>
    <row r="641" spans="1:59" ht="11.25" customHeight="1" x14ac:dyDescent="0.2">
      <c r="A641" s="976" t="s">
        <v>1600</v>
      </c>
      <c r="B641" s="988" t="s">
        <v>1601</v>
      </c>
      <c r="C641" s="1070" t="s">
        <v>108</v>
      </c>
      <c r="D641" s="1070" t="s">
        <v>4401</v>
      </c>
      <c r="E641" s="828">
        <v>8</v>
      </c>
      <c r="F641" s="1148">
        <v>472</v>
      </c>
      <c r="G641" s="1089" t="s">
        <v>106</v>
      </c>
      <c r="H641" s="1089" t="s">
        <v>106</v>
      </c>
      <c r="I641" s="987">
        <v>39</v>
      </c>
      <c r="J641" s="738">
        <f>(M641/I641)*100</f>
        <v>3.2820512820512819</v>
      </c>
      <c r="K641" s="990">
        <v>0.32</v>
      </c>
      <c r="L641" s="1000">
        <v>4</v>
      </c>
      <c r="M641" s="729">
        <f>K641*L641</f>
        <v>1.28</v>
      </c>
      <c r="N641" s="983" t="s">
        <v>320</v>
      </c>
      <c r="O641" s="831">
        <v>0.31</v>
      </c>
      <c r="P641" s="694">
        <v>43174</v>
      </c>
      <c r="Q641" s="694">
        <v>43189</v>
      </c>
      <c r="R641" s="729">
        <f>(K641-O641)/O641*100</f>
        <v>3.2258064516129057</v>
      </c>
      <c r="S641" s="795">
        <f>IF(INDEX(Historical!$D$7:$D$1442,MATCH(B641,Historical!$B$7:$B$1449,0))=0,"n/a",(INDEX(Historical!$C$7:$C$1442,MATCH(B641,Historical!$B$7:$B$1449,0))/INDEX(Historical!$D$7:$D$1442,MATCH(B641,Historical!$B$7:$B$1449,0))-1)*100)</f>
        <v>3.2258064516129004</v>
      </c>
      <c r="T641" s="795">
        <f>IF(INDEX(Historical!$F$7:$F$1442,MATCH(B641,Historical!$B$7:$B$1449,0))=0,"n/a",((INDEX(Historical!$C$7:$C$1442,MATCH(B641,Historical!$B$7:$B$1449,0))/INDEX(Historical!$F$7:$F$1442,MATCH(B641,Historical!$B$7:$B$1449,0)))^(1/3)-1)*100)</f>
        <v>3.3357652893651002</v>
      </c>
      <c r="U641" s="795">
        <f>IF(INDEX(Historical!$H$7:$H$1442,MATCH(B641,Historical!$B$7:$B$1449,0))=0,"n/a",((INDEX(Historical!$C$7:$C$1442,MATCH(B641,Historical!$B$7:$B$1449,0))/INDEX(Historical!$H$7:$H$1442,MATCH(B641,Historical!$B$7:$B$1449,0)))^(1/5)-1)*100)</f>
        <v>3.4563715943573214</v>
      </c>
      <c r="V641" s="795">
        <f>IF(INDEX(Historical!$O$7:$O$1442,MATCH(B641,Historical!$B$7:$B$1449,0))=0,"n/a",((INDEX(Historical!$C$7:$C$1442,MATCH(B641,Historical!$B$7:$B$1449,0))/INDEX(Historical!$O$7:$O$1442,MATCH(B641,Historical!$B$7:$B$1449,0)))^(1/10)-1)*100)</f>
        <v>3.3575519102710727</v>
      </c>
      <c r="W641" s="796">
        <f>IF(OR(U641&lt;=0,U641="n/a",V641&lt;=0,V641="n/a"),"n/a",U641/V641)</f>
        <v>1.0294320644109627</v>
      </c>
      <c r="X641" s="797" t="str">
        <f>IF(OR(AJ641&lt;=0,AJ641="n/a",U641&lt;=0,U641="n/a"),"n/a",U641/AJ641)</f>
        <v>n/a</v>
      </c>
      <c r="Y641" s="753"/>
      <c r="Z641" s="738" t="str">
        <f>IF(OR(AC641&lt;0.01,AC641="n/a"),"n/a",M641/AC641*100)</f>
        <v>n/a</v>
      </c>
      <c r="AA641" s="999" t="str">
        <f>IF(OR(AC641&lt;0.01,AC641="n/a"),"n/a",I641/AC641)</f>
        <v>n/a</v>
      </c>
      <c r="AB641" s="1000">
        <v>12</v>
      </c>
      <c r="AC641" s="978" t="s">
        <v>137</v>
      </c>
      <c r="AD641" s="978" t="s">
        <v>137</v>
      </c>
      <c r="AE641" s="978" t="s">
        <v>137</v>
      </c>
      <c r="AF641" s="978" t="s">
        <v>137</v>
      </c>
      <c r="AG641" s="978" t="s">
        <v>137</v>
      </c>
      <c r="AH641" s="978" t="s">
        <v>137</v>
      </c>
      <c r="AI641" s="978" t="s">
        <v>137</v>
      </c>
      <c r="AJ641" s="978" t="s">
        <v>137</v>
      </c>
      <c r="AK641" s="978" t="s">
        <v>137</v>
      </c>
      <c r="AL641" s="991" t="s">
        <v>137</v>
      </c>
      <c r="AM641" s="985" t="s">
        <v>137</v>
      </c>
      <c r="AN641" s="978" t="s">
        <v>137</v>
      </c>
      <c r="AO641" s="838" t="str">
        <f>IF(U641="n/a","n/a",IF(AA641&lt;0,"n/a",IF(AA641="n/a","n/a",J641+U641-AA641)))</f>
        <v>n/a</v>
      </c>
      <c r="AP641" s="839">
        <f>IF(U641="n/a","n/a",J641+U641)</f>
        <v>6.7384228764086034</v>
      </c>
      <c r="AQ641" s="1001" t="str">
        <f>IF(OR(AC641&lt;0.01,AF641="n/a"),"n/a",(I641/SQRT(22.5*AC641*(I641/AF641))-1)*100)</f>
        <v>n/a</v>
      </c>
      <c r="AR641" s="738">
        <f>INDEX(Historical!$C$7:$C$1442,MATCH(B641,Historical!$B$7:$B$1449,0))*IF(AH641="n/a",1.03,IF(AH641&lt;0,1.01,IF(AH641&gt;10,1.1,(1+AH641/100))))</f>
        <v>1.3184</v>
      </c>
      <c r="AS641" s="999">
        <f>IF($AI641="n/a",1.03*AR641,IF($AI641&lt;0,1.01*AR641,IF($AI641&gt;10,1.1*AR641,(1+$AI641/100)*AR641)))</f>
        <v>1.357952</v>
      </c>
      <c r="AT641" s="999">
        <f>IF($AK641="n/a",1.03*AS641,IF($AK641&lt;0,1.01*AS641,IF($AK641&gt;10,1.1*AS641,(1+$AK641/100)*AS641)))</f>
        <v>1.3986905600000001</v>
      </c>
      <c r="AU641" s="999">
        <f>IF($AK641="n/a",1.03*AT641,IF($AK641&lt;0,1.01*AT641,IF($AK641&gt;10,1.1*AT641,(1+$AK641/100)*AT641)))</f>
        <v>1.4406512768000002</v>
      </c>
      <c r="AV641" s="999">
        <f>IF($AK641="n/a",1.03*AU641,IF($AK641&lt;0,1.01*AU641,IF($AK641&gt;10,1.1*AU641,(1+$AK641/100)*AU641)))</f>
        <v>1.4838708151040001</v>
      </c>
      <c r="AW641" s="738">
        <f>SUM(AR641:AV641)</f>
        <v>6.9995646519040005</v>
      </c>
      <c r="AX641" s="846">
        <f>AW641/I641*100</f>
        <v>17.947601671548718</v>
      </c>
      <c r="AY641" s="1080" t="s">
        <v>137</v>
      </c>
      <c r="AZ641" s="985" t="s">
        <v>137</v>
      </c>
      <c r="BA641" s="985" t="s">
        <v>137</v>
      </c>
      <c r="BB641" s="985" t="s">
        <v>137</v>
      </c>
      <c r="BC641" s="985" t="s">
        <v>137</v>
      </c>
      <c r="BD641" s="1032" t="s">
        <v>4326</v>
      </c>
      <c r="BE641" s="700">
        <v>2011</v>
      </c>
      <c r="BF641" s="1013">
        <f>IF(BE641&gt;2008,0,IF(BE641&gt;2001,1,IF(BE641&gt;1990,2,IF(BE641&gt;1980,3,IF(BE641&gt;1973,4,IF(BE641&gt;1970,5,IF(BE641&gt;1960,6,IF(BE641&gt;1958,7,IF(BE641&gt;1953,8,9)))))))))</f>
        <v>0</v>
      </c>
      <c r="BG641" s="995" t="s">
        <v>137</v>
      </c>
    </row>
    <row r="642" spans="1:59" s="874" customFormat="1" ht="11.25" customHeight="1" x14ac:dyDescent="0.2">
      <c r="A642" s="853" t="s">
        <v>749</v>
      </c>
      <c r="B642" s="882" t="s">
        <v>750</v>
      </c>
      <c r="C642" s="1070" t="s">
        <v>108</v>
      </c>
      <c r="D642" s="1070" t="s">
        <v>4393</v>
      </c>
      <c r="E642" s="854">
        <v>11</v>
      </c>
      <c r="F642" s="1148">
        <v>308</v>
      </c>
      <c r="G642" s="1272" t="s">
        <v>106</v>
      </c>
      <c r="H642" s="1272" t="s">
        <v>106</v>
      </c>
      <c r="I642" s="855">
        <v>12.15</v>
      </c>
      <c r="J642" s="856">
        <f>(M642/I642)*100</f>
        <v>2.3045267489711936</v>
      </c>
      <c r="K642" s="857">
        <v>7.0000000000000007E-2</v>
      </c>
      <c r="L642" s="858">
        <v>4</v>
      </c>
      <c r="M642" s="859">
        <f>K642*L642</f>
        <v>0.28000000000000003</v>
      </c>
      <c r="N642" s="860" t="s">
        <v>567</v>
      </c>
      <c r="O642" s="861">
        <v>0.05</v>
      </c>
      <c r="P642" s="862">
        <v>43210</v>
      </c>
      <c r="Q642" s="862">
        <v>43227</v>
      </c>
      <c r="R642" s="859">
        <f>(K642-O642)/O642*100</f>
        <v>40.000000000000007</v>
      </c>
      <c r="S642" s="795">
        <f>IF(INDEX(Historical!$D$7:$D$1442,MATCH(B642,Historical!$B$7:$B$1449,0))=0,"n/a",(INDEX(Historical!$C$7:$C$1442,MATCH(B642,Historical!$B$7:$B$1449,0))/INDEX(Historical!$D$7:$D$1442,MATCH(B642,Historical!$B$7:$B$1449,0))-1)*100)</f>
        <v>36.842105263157876</v>
      </c>
      <c r="T642" s="795">
        <f>IF(INDEX(Historical!$F$7:$F$1442,MATCH(B642,Historical!$B$7:$B$1449,0))=0,"n/a",((INDEX(Historical!$C$7:$C$1442,MATCH(B642,Historical!$B$7:$B$1449,0))/INDEX(Historical!$F$7:$F$1442,MATCH(B642,Historical!$B$7:$B$1449,0)))^(1/3)-1)*100)</f>
        <v>23.508852616895837</v>
      </c>
      <c r="U642" s="795">
        <f>IF(INDEX(Historical!$H$7:$H$1442,MATCH(B642,Historical!$B$7:$B$1449,0))=0,"n/a",((INDEX(Historical!$C$7:$C$1442,MATCH(B642,Historical!$B$7:$B$1449,0))/INDEX(Historical!$H$7:$H$1442,MATCH(B642,Historical!$B$7:$B$1449,0)))^(1/5)-1)*100)</f>
        <v>22.306615529984054</v>
      </c>
      <c r="V642" s="795">
        <f>IF(INDEX(Historical!$O$7:$O$1442,MATCH(B642,Historical!$B$7:$B$1449,0))=0,"n/a",((INDEX(Historical!$C$7:$C$1442,MATCH(B642,Historical!$B$7:$B$1449,0))/INDEX(Historical!$O$7:$O$1442,MATCH(B642,Historical!$B$7:$B$1449,0)))^(1/10)-1)*100)</f>
        <v>21.365208974215811</v>
      </c>
      <c r="W642" s="863">
        <f>IF(OR(U642&lt;=0,U642="n/a",V642&lt;=0,V642="n/a"),"n/a",U642/V642)</f>
        <v>1.0440625952643086</v>
      </c>
      <c r="X642" s="864" t="str">
        <f>IF(OR(AJ642&lt;=0,AJ642="n/a",U642&lt;=0,U642="n/a"),"n/a",U642/AJ642)</f>
        <v>n/a</v>
      </c>
      <c r="Y642" s="875"/>
      <c r="Z642" s="856" t="str">
        <f>IF(OR(AC642&lt;0.01,AC642="n/a"),"n/a",M642/AC642*100)</f>
        <v>n/a</v>
      </c>
      <c r="AA642" s="866" t="str">
        <f>IF(OR(AC642&lt;0.01,AC642="n/a"),"n/a",I642/AC642)</f>
        <v>n/a</v>
      </c>
      <c r="AB642" s="858">
        <v>12</v>
      </c>
      <c r="AC642" s="867" t="s">
        <v>137</v>
      </c>
      <c r="AD642" s="867" t="s">
        <v>137</v>
      </c>
      <c r="AE642" s="867" t="s">
        <v>137</v>
      </c>
      <c r="AF642" s="867" t="s">
        <v>137</v>
      </c>
      <c r="AG642" s="867" t="s">
        <v>137</v>
      </c>
      <c r="AH642" s="867" t="s">
        <v>137</v>
      </c>
      <c r="AI642" s="867" t="s">
        <v>137</v>
      </c>
      <c r="AJ642" s="867" t="s">
        <v>137</v>
      </c>
      <c r="AK642" s="867" t="s">
        <v>137</v>
      </c>
      <c r="AL642" s="868" t="s">
        <v>137</v>
      </c>
      <c r="AM642" s="869" t="s">
        <v>137</v>
      </c>
      <c r="AN642" s="867" t="s">
        <v>137</v>
      </c>
      <c r="AO642" s="870" t="str">
        <f>IF(U642="n/a","n/a",IF(AA642&lt;0,"n/a",IF(AA642="n/a","n/a",J642+U642-AA642)))</f>
        <v>n/a</v>
      </c>
      <c r="AP642" s="871">
        <f>IF(U642="n/a","n/a",J642+U642)</f>
        <v>24.611142278955249</v>
      </c>
      <c r="AQ642" s="872" t="str">
        <f>IF(OR(AC642&lt;0.01,AF642="n/a"),"n/a",(I642/SQRT(22.5*AC642*(I642/AF642))-1)*100)</f>
        <v>n/a</v>
      </c>
      <c r="AR642" s="738">
        <f>INDEX(Historical!$C$7:$C$1442,MATCH(B642,Historical!$B$7:$B$1449,0))*IF(AH642="n/a",1.03,IF(AH642&lt;0,1.01,IF(AH642&gt;10,1.1,(1+AH642/100))))</f>
        <v>0.26780000000000004</v>
      </c>
      <c r="AS642" s="866">
        <f>IF($AI642="n/a",1.03*AR642,IF($AI642&lt;0,1.01*AR642,IF($AI642&gt;10,1.1*AR642,(1+$AI642/100)*AR642)))</f>
        <v>0.27583400000000002</v>
      </c>
      <c r="AT642" s="866">
        <f>IF($AK642="n/a",1.03*AS642,IF($AK642&lt;0,1.01*AS642,IF($AK642&gt;10,1.1*AS642,(1+$AK642/100)*AS642)))</f>
        <v>0.28410902000000005</v>
      </c>
      <c r="AU642" s="866">
        <f>IF($AK642="n/a",1.03*AT642,IF($AK642&lt;0,1.01*AT642,IF($AK642&gt;10,1.1*AT642,(1+$AK642/100)*AT642)))</f>
        <v>0.29263229060000007</v>
      </c>
      <c r="AV642" s="866">
        <f>IF($AK642="n/a",1.03*AU642,IF($AK642&lt;0,1.01*AU642,IF($AK642&gt;10,1.1*AU642,(1+$AK642/100)*AU642)))</f>
        <v>0.30141125931800006</v>
      </c>
      <c r="AW642" s="856">
        <f>SUM(AR642:AV642)</f>
        <v>1.4217865699180001</v>
      </c>
      <c r="AX642" s="873">
        <f>AW642/I642*100</f>
        <v>11.701947077514403</v>
      </c>
      <c r="AY642" s="1081" t="s">
        <v>137</v>
      </c>
      <c r="AZ642" s="869" t="s">
        <v>137</v>
      </c>
      <c r="BA642" s="869" t="s">
        <v>137</v>
      </c>
      <c r="BB642" s="869" t="s">
        <v>137</v>
      </c>
      <c r="BC642" s="869" t="s">
        <v>137</v>
      </c>
      <c r="BD642" s="1033" t="s">
        <v>4326</v>
      </c>
      <c r="BE642" s="700">
        <v>2008</v>
      </c>
      <c r="BF642" s="1013">
        <f>IF(BE642&gt;2008,0,IF(BE642&gt;2001,1,IF(BE642&gt;1990,2,IF(BE642&gt;1980,3,IF(BE642&gt;1973,4,IF(BE642&gt;1970,5,IF(BE642&gt;1960,6,IF(BE642&gt;1958,7,IF(BE642&gt;1953,8,9)))))))))</f>
        <v>1</v>
      </c>
      <c r="BG642" s="931" t="s">
        <v>137</v>
      </c>
    </row>
    <row r="643" spans="1:59" ht="11.25" customHeight="1" x14ac:dyDescent="0.2">
      <c r="A643" s="976" t="s">
        <v>3925</v>
      </c>
      <c r="B643" s="988" t="s">
        <v>3926</v>
      </c>
      <c r="C643" s="1070" t="s">
        <v>4381</v>
      </c>
      <c r="D643" s="1070" t="s">
        <v>4382</v>
      </c>
      <c r="E643" s="828">
        <v>5</v>
      </c>
      <c r="F643" s="1148">
        <v>801</v>
      </c>
      <c r="G643" s="1148" t="s">
        <v>106</v>
      </c>
      <c r="H643" s="1148" t="s">
        <v>106</v>
      </c>
      <c r="I643" s="987">
        <v>42.11</v>
      </c>
      <c r="J643" s="738">
        <f>(M643/I643)*100</f>
        <v>3.8945618617905486</v>
      </c>
      <c r="K643" s="990">
        <v>0.41</v>
      </c>
      <c r="L643" s="1000">
        <v>4</v>
      </c>
      <c r="M643" s="729">
        <f>K643*L643</f>
        <v>1.64</v>
      </c>
      <c r="N643" s="983" t="s">
        <v>506</v>
      </c>
      <c r="O643" s="831">
        <v>0.39</v>
      </c>
      <c r="P643" s="694">
        <v>43180</v>
      </c>
      <c r="Q643" s="694">
        <v>43195</v>
      </c>
      <c r="R643" s="729">
        <f>(K643-O643)/O643*100</f>
        <v>5.128205128205118</v>
      </c>
      <c r="S643" s="795">
        <f>IF(INDEX(Historical!$D$7:$D$1442,MATCH(B643,Historical!$B$7:$B$1449,0))=0,"n/a",(INDEX(Historical!$C$7:$C$1442,MATCH(B643,Historical!$B$7:$B$1449,0))/INDEX(Historical!$D$7:$D$1442,MATCH(B643,Historical!$B$7:$B$1449,0))-1)*100)</f>
        <v>5.8823529411764719</v>
      </c>
      <c r="T643" s="795">
        <f>IF(INDEX(Historical!$F$7:$F$1442,MATCH(B643,Historical!$B$7:$B$1449,0))=0,"n/a",((INDEX(Historical!$C$7:$C$1442,MATCH(B643,Historical!$B$7:$B$1449,0))/INDEX(Historical!$F$7:$F$1442,MATCH(B643,Historical!$B$7:$B$1449,0)))^(1/3)-1)*100)</f>
        <v>10.215636926059734</v>
      </c>
      <c r="U643" s="795" t="str">
        <f>IF(INDEX(Historical!$H$7:$H$1442,MATCH(B643,Historical!$B$7:$B$1449,0))=0,"n/a",((INDEX(Historical!$C$7:$C$1442,MATCH(B643,Historical!$B$7:$B$1449,0))/INDEX(Historical!$H$7:$H$1442,MATCH(B643,Historical!$B$7:$B$1449,0)))^(1/5)-1)*100)</f>
        <v>n/a</v>
      </c>
      <c r="V643" s="795" t="str">
        <f>IF(INDEX(Historical!$O$7:$O$1442,MATCH(B643,Historical!$B$7:$B$1449,0))=0,"n/a",((INDEX(Historical!$C$7:$C$1442,MATCH(B643,Historical!$B$7:$B$1449,0))/INDEX(Historical!$O$7:$O$1442,MATCH(B643,Historical!$B$7:$B$1449,0)))^(1/10)-1)*100)</f>
        <v>n/a</v>
      </c>
      <c r="W643" s="796" t="str">
        <f>IF(OR(U643&lt;=0,U643="n/a",V643&lt;=0,V643="n/a"),"n/a",U643/V643)</f>
        <v>n/a</v>
      </c>
      <c r="X643" s="797" t="str">
        <f>IF(OR(AJ643&lt;=0,AJ643="n/a",U643&lt;=0,U643="n/a"),"n/a",U643/AJ643)</f>
        <v>n/a</v>
      </c>
      <c r="Y643" s="989"/>
      <c r="Z643" s="738" t="str">
        <f>IF(OR(AC643&lt;0.01,AC643="n/a"),"n/a",M643/AC643*100)</f>
        <v>n/a</v>
      </c>
      <c r="AA643" s="999" t="str">
        <f>IF(OR(AC643&lt;0.01,AC643="n/a"),"n/a",I643/AC643)</f>
        <v>n/a</v>
      </c>
      <c r="AB643" s="1000">
        <v>12</v>
      </c>
      <c r="AC643" s="978">
        <v>-0.77</v>
      </c>
      <c r="AD643" s="978" t="s">
        <v>137</v>
      </c>
      <c r="AE643" s="978">
        <v>4.76</v>
      </c>
      <c r="AF643" s="978">
        <v>2.61</v>
      </c>
      <c r="AG643" s="978">
        <v>-2.6</v>
      </c>
      <c r="AH643" s="980">
        <v>-106.69999999999999</v>
      </c>
      <c r="AI643" s="980">
        <v>178.6</v>
      </c>
      <c r="AJ643" s="978">
        <v>41.3</v>
      </c>
      <c r="AK643" s="978" t="s">
        <v>137</v>
      </c>
      <c r="AL643" s="991">
        <v>2180</v>
      </c>
      <c r="AM643" s="985">
        <v>1.0999999999999999</v>
      </c>
      <c r="AN643" s="978">
        <v>1.45</v>
      </c>
      <c r="AO643" s="838" t="str">
        <f>IF(U643="n/a","n/a",IF(AA643&lt;0,"n/a",IF(AA643="n/a","n/a",J643+U643-AA643)))</f>
        <v>n/a</v>
      </c>
      <c r="AP643" s="839" t="str">
        <f>IF(U643="n/a","n/a",J643+U643)</f>
        <v>n/a</v>
      </c>
      <c r="AQ643" s="1001" t="str">
        <f>IF(OR(AC643&lt;0.01,AF643="n/a"),"n/a",(I643/SQRT(22.5*AC643*(I643/AF643))-1)*100)</f>
        <v>n/a</v>
      </c>
      <c r="AR643" s="738">
        <f>INDEX(Historical!$C$7:$C$1442,MATCH(B643,Historical!$B$7:$B$1449,0))*IF(AH643="n/a",1.03,IF(AH643&lt;0,1.01,IF(AH643&gt;10,1.1,(1+AH643/100))))</f>
        <v>1.6362000000000001</v>
      </c>
      <c r="AS643" s="999">
        <f>IF($AI643="n/a",1.03*AR643,IF($AI643&lt;0,1.01*AR643,IF($AI643&gt;10,1.1*AR643,(1+$AI643/100)*AR643)))</f>
        <v>1.7998200000000002</v>
      </c>
      <c r="AT643" s="999">
        <f>IF($AK643="n/a",1.03*AS643,IF($AK643&lt;0,1.01*AS643,IF($AK643&gt;10,1.1*AS643,(1+$AK643/100)*AS643)))</f>
        <v>1.8538146000000002</v>
      </c>
      <c r="AU643" s="999">
        <f>IF($AK643="n/a",1.03*AT643,IF($AK643&lt;0,1.01*AT643,IF($AK643&gt;10,1.1*AT643,(1+$AK643/100)*AT643)))</f>
        <v>1.9094290380000003</v>
      </c>
      <c r="AV643" s="999">
        <f>IF($AK643="n/a",1.03*AU643,IF($AK643&lt;0,1.01*AU643,IF($AK643&gt;10,1.1*AU643,(1+$AK643/100)*AU643)))</f>
        <v>1.9667119091400003</v>
      </c>
      <c r="AW643" s="738">
        <f>SUM(AR643:AV643)</f>
        <v>9.1659755471400022</v>
      </c>
      <c r="AX643" s="846">
        <f>AW643/I643*100</f>
        <v>21.766743165851345</v>
      </c>
      <c r="AY643" s="1080">
        <v>0.79</v>
      </c>
      <c r="AZ643" s="985">
        <v>33.339999999999996</v>
      </c>
      <c r="BA643" s="985">
        <v>-15.950000000000001</v>
      </c>
      <c r="BB643" s="985">
        <v>8.48</v>
      </c>
      <c r="BC643" s="985">
        <v>4.9000000000000004</v>
      </c>
      <c r="BE643" s="700">
        <v>2014</v>
      </c>
      <c r="BF643" s="1013">
        <f>IF(BE643&gt;2008,0,IF(BE643&gt;2001,1,IF(BE643&gt;1990,2,IF(BE643&gt;1980,3,IF(BE643&gt;1973,4,IF(BE643&gt;1970,5,IF(BE643&gt;1960,6,IF(BE643&gt;1958,7,IF(BE643&gt;1953,8,9)))))))))</f>
        <v>0</v>
      </c>
      <c r="BG643" s="995">
        <v>-0.89999999999999991</v>
      </c>
    </row>
    <row r="644" spans="1:59" ht="11.25" customHeight="1" x14ac:dyDescent="0.2">
      <c r="A644" s="984" t="s">
        <v>784</v>
      </c>
      <c r="B644" s="988" t="s">
        <v>785</v>
      </c>
      <c r="C644" s="1070" t="s">
        <v>112</v>
      </c>
      <c r="D644" s="1070" t="s">
        <v>4419</v>
      </c>
      <c r="E644" s="828">
        <v>14</v>
      </c>
      <c r="F644" s="1148">
        <v>271</v>
      </c>
      <c r="G644" s="1148" t="s">
        <v>115</v>
      </c>
      <c r="H644" s="1148" t="s">
        <v>115</v>
      </c>
      <c r="I644" s="987">
        <v>57.91</v>
      </c>
      <c r="J644" s="738">
        <f>(M644/I644)*100</f>
        <v>3.7299257468485587</v>
      </c>
      <c r="K644" s="990">
        <v>0.54</v>
      </c>
      <c r="L644" s="1000">
        <v>4</v>
      </c>
      <c r="M644" s="729">
        <f>K644*L644</f>
        <v>2.16</v>
      </c>
      <c r="N644" s="983" t="s">
        <v>595</v>
      </c>
      <c r="O644" s="831">
        <v>0.52</v>
      </c>
      <c r="P644" s="973">
        <v>43329</v>
      </c>
      <c r="Q644" s="973">
        <v>43364</v>
      </c>
      <c r="R644" s="729">
        <f>(K644-O644)/O644*100</f>
        <v>3.8461538461538494</v>
      </c>
      <c r="S644" s="795">
        <f>IF(INDEX(Historical!$D$7:$D$1442,MATCH(B644,Historical!$B$7:$B$1449,0))=0,"n/a",(INDEX(Historical!$C$7:$C$1442,MATCH(B644,Historical!$B$7:$B$1449,0))/INDEX(Historical!$D$7:$D$1442,MATCH(B644,Historical!$B$7:$B$1449,0))-1)*100)</f>
        <v>17.777777777777782</v>
      </c>
      <c r="T644" s="795">
        <f>IF(INDEX(Historical!$F$7:$F$1442,MATCH(B644,Historical!$B$7:$B$1449,0))=0,"n/a",((INDEX(Historical!$C$7:$C$1442,MATCH(B644,Historical!$B$7:$B$1449,0))/INDEX(Historical!$F$7:$F$1442,MATCH(B644,Historical!$B$7:$B$1449,0)))^(1/3)-1)*100)</f>
        <v>10.765306656385331</v>
      </c>
      <c r="U644" s="795">
        <f>IF(INDEX(Historical!$H$7:$H$1442,MATCH(B644,Historical!$B$7:$B$1449,0))=0,"n/a",((INDEX(Historical!$C$7:$C$1442,MATCH(B644,Historical!$B$7:$B$1449,0))/INDEX(Historical!$H$7:$H$1442,MATCH(B644,Historical!$B$7:$B$1449,0)))^(1/5)-1)*100)</f>
        <v>10.275364441874446</v>
      </c>
      <c r="V644" s="795">
        <f>IF(INDEX(Historical!$O$7:$O$1442,MATCH(B644,Historical!$B$7:$B$1449,0))=0,"n/a",((INDEX(Historical!$C$7:$C$1442,MATCH(B644,Historical!$B$7:$B$1449,0))/INDEX(Historical!$O$7:$O$1442,MATCH(B644,Historical!$B$7:$B$1449,0)))^(1/10)-1)*100)</f>
        <v>8.7063223523018873</v>
      </c>
      <c r="W644" s="796">
        <f>IF(OR(U644&lt;=0,U644="n/a",V644&lt;=0,V644="n/a"),"n/a",U644/V644)</f>
        <v>1.1802186992487953</v>
      </c>
      <c r="X644" s="797" t="str">
        <f>IF(OR(AJ644&lt;=0,AJ644="n/a",U644&lt;=0,U644="n/a"),"n/a",U644/AJ644)</f>
        <v>n/a</v>
      </c>
      <c r="Y644" s="988"/>
      <c r="Z644" s="738">
        <f>IF(OR(AC644&lt;0.01,AC644="n/a"),"n/a",M644/AC644*100)</f>
        <v>53.598014888337467</v>
      </c>
      <c r="AA644" s="999">
        <f>IF(OR(AC644&lt;0.01,AC644="n/a"),"n/a",I644/AC644)</f>
        <v>14.3697270471464</v>
      </c>
      <c r="AB644" s="1000">
        <v>12</v>
      </c>
      <c r="AC644" s="978">
        <v>4.03</v>
      </c>
      <c r="AD644" s="978">
        <v>0.98</v>
      </c>
      <c r="AE644" s="978">
        <v>0.37</v>
      </c>
      <c r="AF644" s="978">
        <v>1.04</v>
      </c>
      <c r="AG644" s="978">
        <v>28.1</v>
      </c>
      <c r="AH644" s="978">
        <v>-35.4</v>
      </c>
      <c r="AI644" s="978">
        <v>6.4799999999999995</v>
      </c>
      <c r="AJ644" s="978">
        <v>-4</v>
      </c>
      <c r="AK644" s="978">
        <v>14.610000000000001</v>
      </c>
      <c r="AL644" s="991">
        <v>3020</v>
      </c>
      <c r="AM644" s="985">
        <v>0.70000000000000007</v>
      </c>
      <c r="AN644" s="978">
        <v>2.15</v>
      </c>
      <c r="AO644" s="838">
        <f>IF(U644="n/a","n/a",IF(AA644&lt;0,"n/a",IF(AA644="n/a","n/a",J644+U644-AA644)))</f>
        <v>-0.36443685842339413</v>
      </c>
      <c r="AP644" s="839">
        <f>IF(U644="n/a","n/a",J644+U644)</f>
        <v>14.005290188723006</v>
      </c>
      <c r="AQ644" s="1001">
        <f>IF(OR(AC644&lt;0.01,AF644="n/a"),"n/a",(I644/SQRT(22.5*AC644*(I644/AF644))-1)*100)</f>
        <v>-18.501489777672731</v>
      </c>
      <c r="AR644" s="738">
        <f>INDEX(Historical!$C$7:$C$1442,MATCH(B644,Historical!$B$7:$B$1449,0))*IF(AH644="n/a",1.03,IF(AH644&lt;0,1.01,IF(AH644&gt;10,1.1,(1+AH644/100))))</f>
        <v>2.1412</v>
      </c>
      <c r="AS644" s="999">
        <f>IF($AI644="n/a",1.03*AR644,IF($AI644&lt;0,1.01*AR644,IF($AI644&gt;10,1.1*AR644,(1+$AI644/100)*AR644)))</f>
        <v>2.27994976</v>
      </c>
      <c r="AT644" s="999">
        <f>IF($AK644="n/a",1.03*AS644,IF($AK644&lt;0,1.01*AS644,IF($AK644&gt;10,1.1*AS644,(1+$AK644/100)*AS644)))</f>
        <v>2.5079447360000002</v>
      </c>
      <c r="AU644" s="999">
        <f>IF($AK644="n/a",1.03*AT644,IF($AK644&lt;0,1.01*AT644,IF($AK644&gt;10,1.1*AT644,(1+$AK644/100)*AT644)))</f>
        <v>2.7587392096000003</v>
      </c>
      <c r="AV644" s="999">
        <f>IF($AK644="n/a",1.03*AU644,IF($AK644&lt;0,1.01*AU644,IF($AK644&gt;10,1.1*AU644,(1+$AK644/100)*AU644)))</f>
        <v>3.0346131305600004</v>
      </c>
      <c r="AW644" s="738">
        <f>SUM(AR644:AV644)</f>
        <v>12.722446836160001</v>
      </c>
      <c r="AX644" s="846">
        <f>AW644/I644*100</f>
        <v>21.96934352643758</v>
      </c>
      <c r="AY644" s="1080">
        <v>1.64</v>
      </c>
      <c r="AZ644" s="985">
        <v>29.26</v>
      </c>
      <c r="BA644" s="985">
        <v>-34.760000000000005</v>
      </c>
      <c r="BB644" s="985">
        <v>10.489999999999998</v>
      </c>
      <c r="BC644" s="985">
        <v>-12.64</v>
      </c>
      <c r="BE644" s="700">
        <v>2005</v>
      </c>
      <c r="BF644" s="1013">
        <f>IF(BE644&gt;2008,0,IF(BE644&gt;2001,1,IF(BE644&gt;1990,2,IF(BE644&gt;1980,3,IF(BE644&gt;1973,4,IF(BE644&gt;1970,5,IF(BE644&gt;1960,6,IF(BE644&gt;1958,7,IF(BE644&gt;1953,8,9)))))))))</f>
        <v>1</v>
      </c>
      <c r="BG644" s="995">
        <v>6.7</v>
      </c>
    </row>
    <row r="645" spans="1:59" ht="11.25" customHeight="1" x14ac:dyDescent="0.2">
      <c r="A645" s="984" t="s">
        <v>772</v>
      </c>
      <c r="B645" s="988" t="s">
        <v>773</v>
      </c>
      <c r="C645" s="1070" t="s">
        <v>112</v>
      </c>
      <c r="D645" s="1070" t="s">
        <v>4384</v>
      </c>
      <c r="E645" s="828">
        <v>18</v>
      </c>
      <c r="F645" s="1148">
        <v>179</v>
      </c>
      <c r="G645" s="1092" t="s">
        <v>106</v>
      </c>
      <c r="H645" s="1092" t="s">
        <v>106</v>
      </c>
      <c r="I645" s="987">
        <v>35.96</v>
      </c>
      <c r="J645" s="738">
        <f>(M645/I645)*100</f>
        <v>2.0022246941045605</v>
      </c>
      <c r="K645" s="990">
        <v>0.18</v>
      </c>
      <c r="L645" s="1000">
        <v>4</v>
      </c>
      <c r="M645" s="729">
        <f>K645*L645</f>
        <v>0.72</v>
      </c>
      <c r="N645" s="983" t="s">
        <v>598</v>
      </c>
      <c r="O645" s="831">
        <v>0.17</v>
      </c>
      <c r="P645" s="973">
        <v>43340</v>
      </c>
      <c r="Q645" s="973">
        <v>43362</v>
      </c>
      <c r="R645" s="729">
        <f>(K645-O645)/O645*100</f>
        <v>5.8823529411764595</v>
      </c>
      <c r="S645" s="795">
        <f>IF(INDEX(Historical!$D$7:$D$1442,MATCH(B645,Historical!$B$7:$B$1449,0))=0,"n/a",(INDEX(Historical!$C$7:$C$1442,MATCH(B645,Historical!$B$7:$B$1449,0))/INDEX(Historical!$D$7:$D$1442,MATCH(B645,Historical!$B$7:$B$1449,0))-1)*100)</f>
        <v>2.9411764705882248</v>
      </c>
      <c r="T645" s="795">
        <f>IF(INDEX(Historical!$F$7:$F$1442,MATCH(B645,Historical!$B$7:$B$1449,0))=0,"n/a",((INDEX(Historical!$C$7:$C$1442,MATCH(B645,Historical!$B$7:$B$1449,0))/INDEX(Historical!$F$7:$F$1442,MATCH(B645,Historical!$B$7:$B$1449,0)))^(1/3)-1)*100)</f>
        <v>5.2726599609396629</v>
      </c>
      <c r="U645" s="795">
        <f>IF(INDEX(Historical!$H$7:$H$1442,MATCH(B645,Historical!$B$7:$B$1449,0))=0,"n/a",((INDEX(Historical!$C$7:$C$1442,MATCH(B645,Historical!$B$7:$B$1449,0))/INDEX(Historical!$H$7:$H$1442,MATCH(B645,Historical!$B$7:$B$1449,0)))^(1/5)-1)*100)</f>
        <v>6.7483896919149133</v>
      </c>
      <c r="V645" s="795">
        <f>IF(INDEX(Historical!$O$7:$O$1442,MATCH(B645,Historical!$B$7:$B$1449,0))=0,"n/a",((INDEX(Historical!$C$7:$C$1442,MATCH(B645,Historical!$B$7:$B$1449,0))/INDEX(Historical!$O$7:$O$1442,MATCH(B645,Historical!$B$7:$B$1449,0)))^(1/10)-1)*100)</f>
        <v>7.4884777101442701</v>
      </c>
      <c r="W645" s="796">
        <f>IF(OR(U645&lt;=0,U645="n/a",V645&lt;=0,V645="n/a"),"n/a",U645/V645)</f>
        <v>0.90116976415289374</v>
      </c>
      <c r="X645" s="797" t="str">
        <f>IF(OR(AJ645&lt;=0,AJ645="n/a",U645&lt;=0,U645="n/a"),"n/a",U645/AJ645)</f>
        <v>n/a</v>
      </c>
      <c r="Y645" s="742" t="s">
        <v>4267</v>
      </c>
      <c r="Z645" s="738">
        <f>IF(OR(AC645&lt;0.01,AC645="n/a"),"n/a",M645/AC645*100)</f>
        <v>69.230769230769226</v>
      </c>
      <c r="AA645" s="999">
        <f>IF(OR(AC645&lt;0.01,AC645="n/a"),"n/a",I645/AC645)</f>
        <v>34.576923076923073</v>
      </c>
      <c r="AB645" s="1000">
        <v>12</v>
      </c>
      <c r="AC645" s="978">
        <v>1.04</v>
      </c>
      <c r="AD645" s="978">
        <v>2.89</v>
      </c>
      <c r="AE645" s="978">
        <v>3.9</v>
      </c>
      <c r="AF645" s="978">
        <v>4.78</v>
      </c>
      <c r="AG645" s="978">
        <v>15.9</v>
      </c>
      <c r="AH645" s="978">
        <v>-29.4</v>
      </c>
      <c r="AI645" s="978">
        <v>23.84</v>
      </c>
      <c r="AJ645" s="978">
        <v>-4.1000000000000005</v>
      </c>
      <c r="AK645" s="978">
        <v>12</v>
      </c>
      <c r="AL645" s="991">
        <v>3870</v>
      </c>
      <c r="AM645" s="985">
        <v>14.299999999999999</v>
      </c>
      <c r="AN645" s="978">
        <v>0.93</v>
      </c>
      <c r="AO645" s="838">
        <f>IF(U645="n/a","n/a",IF(AA645&lt;0,"n/a",IF(AA645="n/a","n/a",J645+U645-AA645)))</f>
        <v>-25.826308690903598</v>
      </c>
      <c r="AP645" s="839">
        <f>IF(U645="n/a","n/a",J645+U645)</f>
        <v>8.7506143860194747</v>
      </c>
      <c r="AQ645" s="1001">
        <f>IF(OR(AC645&lt;0.01,AF645="n/a"),"n/a",(I645/SQRT(22.5*AC645*(I645/AF645))-1)*100)</f>
        <v>171.02906142469689</v>
      </c>
      <c r="AR645" s="738">
        <f>INDEX(Historical!$C$7:$C$1442,MATCH(B645,Historical!$B$7:$B$1449,0))*IF(AH645="n/a",1.03,IF(AH645&lt;0,1.01,IF(AH645&gt;10,1.1,(1+AH645/100))))</f>
        <v>0.70699999999999996</v>
      </c>
      <c r="AS645" s="999">
        <f>IF($AI645="n/a",1.03*AR645,IF($AI645&lt;0,1.01*AR645,IF($AI645&gt;10,1.1*AR645,(1+$AI645/100)*AR645)))</f>
        <v>0.77770000000000006</v>
      </c>
      <c r="AT645" s="999">
        <f>IF($AK645="n/a",1.03*AS645,IF($AK645&lt;0,1.01*AS645,IF($AK645&gt;10,1.1*AS645,(1+$AK645/100)*AS645)))</f>
        <v>0.85547000000000017</v>
      </c>
      <c r="AU645" s="999">
        <f>IF($AK645="n/a",1.03*AT645,IF($AK645&lt;0,1.01*AT645,IF($AK645&gt;10,1.1*AT645,(1+$AK645/100)*AT645)))</f>
        <v>0.94101700000000021</v>
      </c>
      <c r="AV645" s="999">
        <f>IF($AK645="n/a",1.03*AU645,IF($AK645&lt;0,1.01*AU645,IF($AK645&gt;10,1.1*AU645,(1+$AK645/100)*AU645)))</f>
        <v>1.0351187000000004</v>
      </c>
      <c r="AW645" s="738">
        <f>SUM(AR645:AV645)</f>
        <v>4.3163057000000009</v>
      </c>
      <c r="AX645" s="846">
        <f>AW645/I645*100</f>
        <v>12.003074805339269</v>
      </c>
      <c r="AY645" s="1080">
        <v>0.77</v>
      </c>
      <c r="AZ645" s="985">
        <v>20.11</v>
      </c>
      <c r="BA645" s="985">
        <v>-7.2499999999999991</v>
      </c>
      <c r="BB645" s="985">
        <v>5.65</v>
      </c>
      <c r="BC645" s="985">
        <v>4.09</v>
      </c>
      <c r="BE645" s="700">
        <v>2001</v>
      </c>
      <c r="BF645" s="1013">
        <f>IF(BE645&gt;2008,0,IF(BE645&gt;2001,1,IF(BE645&gt;1990,2,IF(BE645&gt;1980,3,IF(BE645&gt;1973,4,IF(BE645&gt;1970,5,IF(BE645&gt;1960,6,IF(BE645&gt;1958,7,IF(BE645&gt;1953,8,9)))))))))</f>
        <v>2</v>
      </c>
      <c r="BG645" s="995">
        <v>5.8000000000000007</v>
      </c>
    </row>
    <row r="646" spans="1:59" ht="11.25" customHeight="1" x14ac:dyDescent="0.2">
      <c r="A646" s="984" t="s">
        <v>760</v>
      </c>
      <c r="B646" s="988" t="s">
        <v>761</v>
      </c>
      <c r="C646" s="1070" t="s">
        <v>112</v>
      </c>
      <c r="D646" s="1070" t="s">
        <v>4425</v>
      </c>
      <c r="E646" s="828">
        <v>14</v>
      </c>
      <c r="F646" s="1148">
        <v>266</v>
      </c>
      <c r="G646" s="1148" t="s">
        <v>106</v>
      </c>
      <c r="H646" s="1148" t="s">
        <v>106</v>
      </c>
      <c r="I646" s="987">
        <v>76.760000000000005</v>
      </c>
      <c r="J646" s="738">
        <f>(M646/I646)*100</f>
        <v>1.4590932777488277</v>
      </c>
      <c r="K646" s="990">
        <v>0.28000000000000003</v>
      </c>
      <c r="L646" s="1000">
        <v>4</v>
      </c>
      <c r="M646" s="729">
        <f>K646*L646</f>
        <v>1.1200000000000001</v>
      </c>
      <c r="N646" s="983" t="s">
        <v>241</v>
      </c>
      <c r="O646" s="831">
        <v>0.26</v>
      </c>
      <c r="P646" s="973">
        <v>43279</v>
      </c>
      <c r="Q646" s="973">
        <v>43294</v>
      </c>
      <c r="R646" s="729">
        <f>(K646-O646)/O646*100</f>
        <v>7.6923076923076987</v>
      </c>
      <c r="S646" s="795">
        <f>IF(INDEX(Historical!$D$7:$D$1442,MATCH(B646,Historical!$B$7:$B$1449,0))=0,"n/a",(INDEX(Historical!$C$7:$C$1442,MATCH(B646,Historical!$B$7:$B$1449,0))/INDEX(Historical!$D$7:$D$1442,MATCH(B646,Historical!$B$7:$B$1449,0))-1)*100)</f>
        <v>8.0000000000000071</v>
      </c>
      <c r="T646" s="795">
        <f>IF(INDEX(Historical!$F$7:$F$1442,MATCH(B646,Historical!$B$7:$B$1449,0))=0,"n/a",((INDEX(Historical!$C$7:$C$1442,MATCH(B646,Historical!$B$7:$B$1449,0))/INDEX(Historical!$F$7:$F$1442,MATCH(B646,Historical!$B$7:$B$1449,0)))^(1/3)-1)*100)</f>
        <v>6.2658569182611146</v>
      </c>
      <c r="U646" s="795">
        <f>IF(INDEX(Historical!$H$7:$H$1442,MATCH(B646,Historical!$B$7:$B$1449,0))=0,"n/a",((INDEX(Historical!$C$7:$C$1442,MATCH(B646,Historical!$B$7:$B$1449,0))/INDEX(Historical!$H$7:$H$1442,MATCH(B646,Historical!$B$7:$B$1449,0)))^(1/5)-1)*100)</f>
        <v>6.7249181879538877</v>
      </c>
      <c r="V646" s="795">
        <f>IF(INDEX(Historical!$O$7:$O$1442,MATCH(B646,Historical!$B$7:$B$1449,0))=0,"n/a",((INDEX(Historical!$C$7:$C$1442,MATCH(B646,Historical!$B$7:$B$1449,0))/INDEX(Historical!$O$7:$O$1442,MATCH(B646,Historical!$B$7:$B$1449,0)))^(1/10)-1)*100)</f>
        <v>5.7068683258444386</v>
      </c>
      <c r="W646" s="796">
        <f>IF(OR(U646&lt;=0,U646="n/a",V646&lt;=0,V646="n/a"),"n/a",U646/V646)</f>
        <v>1.1783902841246665</v>
      </c>
      <c r="X646" s="797">
        <f>IF(OR(AJ646&lt;=0,AJ646="n/a",U646&lt;=0,U646="n/a"),"n/a",U646/AJ646)</f>
        <v>22.416393959846292</v>
      </c>
      <c r="Y646" s="988"/>
      <c r="Z646" s="738">
        <f>IF(OR(AC646&lt;0.01,AC646="n/a"),"n/a",M646/AC646*100)</f>
        <v>21.917808219178085</v>
      </c>
      <c r="AA646" s="999">
        <f>IF(OR(AC646&lt;0.01,AC646="n/a"),"n/a",I646/AC646)</f>
        <v>15.021526418786692</v>
      </c>
      <c r="AB646" s="1000">
        <v>12</v>
      </c>
      <c r="AC646" s="978">
        <v>5.1100000000000003</v>
      </c>
      <c r="AD646" s="978">
        <v>1.38</v>
      </c>
      <c r="AE646" s="978">
        <v>0.93</v>
      </c>
      <c r="AF646" s="978">
        <v>1.43</v>
      </c>
      <c r="AG646" s="978">
        <v>9.7000000000000011</v>
      </c>
      <c r="AH646" s="978">
        <v>4.5</v>
      </c>
      <c r="AI646" s="978">
        <v>9.7000000000000011</v>
      </c>
      <c r="AJ646" s="978">
        <v>0.3</v>
      </c>
      <c r="AK646" s="978">
        <v>10.9</v>
      </c>
      <c r="AL646" s="991">
        <v>3330</v>
      </c>
      <c r="AM646" s="985">
        <v>0.2</v>
      </c>
      <c r="AN646" s="978">
        <v>0.55000000000000004</v>
      </c>
      <c r="AO646" s="838">
        <f>IF(U646="n/a","n/a",IF(AA646&lt;0,"n/a",IF(AA646="n/a","n/a",J646+U646-AA646)))</f>
        <v>-6.8375149530839767</v>
      </c>
      <c r="AP646" s="839">
        <f>IF(U646="n/a","n/a",J646+U646)</f>
        <v>8.1840114657027154</v>
      </c>
      <c r="AQ646" s="1001">
        <f>IF(OR(AC646&lt;0.01,AF646="n/a"),"n/a",(I646/SQRT(22.5*AC646*(I646/AF646))-1)*100)</f>
        <v>-2.2911745624560664</v>
      </c>
      <c r="AR646" s="738">
        <f>INDEX(Historical!$C$7:$C$1442,MATCH(B646,Historical!$B$7:$B$1449,0))*IF(AH646="n/a",1.03,IF(AH646&lt;0,1.01,IF(AH646&gt;10,1.1,(1+AH646/100))))</f>
        <v>1.1286</v>
      </c>
      <c r="AS646" s="999">
        <f>IF($AI646="n/a",1.03*AR646,IF($AI646&lt;0,1.01*AR646,IF($AI646&gt;10,1.1*AR646,(1+$AI646/100)*AR646)))</f>
        <v>1.2380742</v>
      </c>
      <c r="AT646" s="999">
        <f>IF($AK646="n/a",1.03*AS646,IF($AK646&lt;0,1.01*AS646,IF($AK646&gt;10,1.1*AS646,(1+$AK646/100)*AS646)))</f>
        <v>1.3618816200000001</v>
      </c>
      <c r="AU646" s="999">
        <f>IF($AK646="n/a",1.03*AT646,IF($AK646&lt;0,1.01*AT646,IF($AK646&gt;10,1.1*AT646,(1+$AK646/100)*AT646)))</f>
        <v>1.4980697820000002</v>
      </c>
      <c r="AV646" s="999">
        <f>IF($AK646="n/a",1.03*AU646,IF($AK646&lt;0,1.01*AU646,IF($AK646&gt;10,1.1*AU646,(1+$AK646/100)*AU646)))</f>
        <v>1.6478767602000004</v>
      </c>
      <c r="AW646" s="738">
        <f>SUM(AR646:AV646)</f>
        <v>6.8745023622000012</v>
      </c>
      <c r="AX646" s="846">
        <f>AW646/I646*100</f>
        <v>8.955839450495052</v>
      </c>
      <c r="AY646" s="1080">
        <v>1.53</v>
      </c>
      <c r="AZ646" s="985">
        <v>16.239999999999998</v>
      </c>
      <c r="BA646" s="985">
        <v>-11.52</v>
      </c>
      <c r="BB646" s="985">
        <v>4.24</v>
      </c>
      <c r="BC646" s="985">
        <v>-2.16</v>
      </c>
      <c r="BE646" s="700">
        <v>2005</v>
      </c>
      <c r="BF646" s="1013">
        <f>IF(BE646&gt;2008,0,IF(BE646&gt;2001,1,IF(BE646&gt;1990,2,IF(BE646&gt;1980,3,IF(BE646&gt;1973,4,IF(BE646&gt;1970,5,IF(BE646&gt;1960,6,IF(BE646&gt;1958,7,IF(BE646&gt;1953,8,9)))))))))</f>
        <v>1</v>
      </c>
      <c r="BG646" s="995">
        <v>5</v>
      </c>
    </row>
    <row r="647" spans="1:59" ht="11.25" customHeight="1" x14ac:dyDescent="0.2">
      <c r="A647" s="976" t="s">
        <v>765</v>
      </c>
      <c r="B647" s="988" t="s">
        <v>766</v>
      </c>
      <c r="C647" s="1070" t="s">
        <v>108</v>
      </c>
      <c r="D647" s="1070" t="s">
        <v>4401</v>
      </c>
      <c r="E647" s="828">
        <v>21</v>
      </c>
      <c r="F647" s="1148">
        <v>162</v>
      </c>
      <c r="G647" s="1133" t="s">
        <v>37</v>
      </c>
      <c r="H647" s="1133" t="s">
        <v>115</v>
      </c>
      <c r="I647" s="987">
        <v>41.69</v>
      </c>
      <c r="J647" s="738">
        <f>(M647/I647)*100</f>
        <v>2.5329815303430081</v>
      </c>
      <c r="K647" s="997">
        <v>0.26400000000000001</v>
      </c>
      <c r="L647" s="1000">
        <v>4</v>
      </c>
      <c r="M647" s="729">
        <f>K647*L647</f>
        <v>1.056</v>
      </c>
      <c r="N647" s="983" t="s">
        <v>460</v>
      </c>
      <c r="O647" s="832">
        <v>0.24199999999999999</v>
      </c>
      <c r="P647" s="973">
        <v>43538</v>
      </c>
      <c r="Q647" s="973">
        <v>43574</v>
      </c>
      <c r="R647" s="729">
        <f>(K647-O647)/O647*100</f>
        <v>9.0909090909090988</v>
      </c>
      <c r="S647" s="795">
        <f>IF(INDEX(Historical!$D$7:$D$1442,MATCH(B647,Historical!$B$7:$B$1449,0))=0,"n/a",(INDEX(Historical!$C$7:$C$1442,MATCH(B647,Historical!$B$7:$B$1449,0))/INDEX(Historical!$D$7:$D$1442,MATCH(B647,Historical!$B$7:$B$1449,0))-1)*100)</f>
        <v>10.256410256410241</v>
      </c>
      <c r="T647" s="795">
        <f>IF(INDEX(Historical!$F$7:$F$1442,MATCH(B647,Historical!$B$7:$B$1449,0))=0,"n/a",((INDEX(Historical!$C$7:$C$1442,MATCH(B647,Historical!$B$7:$B$1449,0))/INDEX(Historical!$F$7:$F$1442,MATCH(B647,Historical!$B$7:$B$1449,0)))^(1/3)-1)*100)</f>
        <v>7.1026304014222053</v>
      </c>
      <c r="U647" s="795">
        <f>IF(INDEX(Historical!$H$7:$H$1442,MATCH(B647,Historical!$B$7:$B$1449,0))=0,"n/a",((INDEX(Historical!$C$7:$C$1442,MATCH(B647,Historical!$B$7:$B$1449,0))/INDEX(Historical!$H$7:$H$1442,MATCH(B647,Historical!$B$7:$B$1449,0)))^(1/5)-1)*100)</f>
        <v>6.7631434549900948</v>
      </c>
      <c r="V647" s="795">
        <f>IF(INDEX(Historical!$O$7:$O$1442,MATCH(B647,Historical!$B$7:$B$1449,0))=0,"n/a",((INDEX(Historical!$C$7:$C$1442,MATCH(B647,Historical!$B$7:$B$1449,0))/INDEX(Historical!$O$7:$O$1442,MATCH(B647,Historical!$B$7:$B$1449,0)))^(1/10)-1)*100)</f>
        <v>7.1773462536293131</v>
      </c>
      <c r="W647" s="796">
        <f>IF(OR(U647&lt;=0,U647="n/a",V647&lt;=0,V647="n/a"),"n/a",U647/V647)</f>
        <v>0.94229025826505564</v>
      </c>
      <c r="X647" s="797" t="str">
        <f>IF(OR(AJ647&lt;=0,AJ647="n/a",U647&lt;=0,U647="n/a"),"n/a",U647/AJ647)</f>
        <v>n/a</v>
      </c>
      <c r="Y647" s="759"/>
      <c r="Z647" s="738">
        <f>IF(OR(AC647&lt;0.01,AC647="n/a"),"n/a",M647/AC647*100)</f>
        <v>31.058823529411768</v>
      </c>
      <c r="AA647" s="999">
        <f>IF(OR(AC647&lt;0.01,AC647="n/a"),"n/a",I647/AC647)</f>
        <v>12.261764705882353</v>
      </c>
      <c r="AB647" s="1000">
        <v>12</v>
      </c>
      <c r="AC647" s="978">
        <v>3.4</v>
      </c>
      <c r="AD647" s="978">
        <v>1.23</v>
      </c>
      <c r="AE647" s="978">
        <v>2.95</v>
      </c>
      <c r="AF647" s="978">
        <v>1.29</v>
      </c>
      <c r="AG647" s="978">
        <v>10</v>
      </c>
      <c r="AH647" s="978">
        <v>12.9</v>
      </c>
      <c r="AI647" s="978">
        <v>6.11</v>
      </c>
      <c r="AJ647" s="978">
        <v>-15.299999999999999</v>
      </c>
      <c r="AK647" s="978">
        <v>10</v>
      </c>
      <c r="AL647" s="991">
        <v>737.08</v>
      </c>
      <c r="AM647" s="985">
        <v>2.5</v>
      </c>
      <c r="AN647" s="978">
        <v>0.06</v>
      </c>
      <c r="AO647" s="838">
        <f>IF(U647="n/a","n/a",IF(AA647&lt;0,"n/a",IF(AA647="n/a","n/a",J647+U647-AA647)))</f>
        <v>-2.96563972054925</v>
      </c>
      <c r="AP647" s="839">
        <f>IF(U647="n/a","n/a",J647+U647)</f>
        <v>9.2961249853331029</v>
      </c>
      <c r="AQ647" s="1001">
        <f>IF(OR(AC647&lt;0.01,AF647="n/a"),"n/a",(I647/SQRT(22.5*AC647*(I647/AF647))-1)*100)</f>
        <v>-16.154437020361367</v>
      </c>
      <c r="AR647" s="738">
        <f>INDEX(Historical!$C$7:$C$1442,MATCH(B647,Historical!$B$7:$B$1449,0))*IF(AH647="n/a",1.03,IF(AH647&lt;0,1.01,IF(AH647&gt;10,1.1,(1+AH647/100))))</f>
        <v>1.0406</v>
      </c>
      <c r="AS647" s="999">
        <f>IF($AI647="n/a",1.03*AR647,IF($AI647&lt;0,1.01*AR647,IF($AI647&gt;10,1.1*AR647,(1+$AI647/100)*AR647)))</f>
        <v>1.1041806599999999</v>
      </c>
      <c r="AT647" s="999">
        <f>IF($AK647="n/a",1.03*AS647,IF($AK647&lt;0,1.01*AS647,IF($AK647&gt;10,1.1*AS647,(1+$AK647/100)*AS647)))</f>
        <v>1.214598726</v>
      </c>
      <c r="AU647" s="999">
        <f>IF($AK647="n/a",1.03*AT647,IF($AK647&lt;0,1.01*AT647,IF($AK647&gt;10,1.1*AT647,(1+$AK647/100)*AT647)))</f>
        <v>1.3360585986</v>
      </c>
      <c r="AV647" s="999">
        <f>IF($AK647="n/a",1.03*AU647,IF($AK647&lt;0,1.01*AU647,IF($AK647&gt;10,1.1*AU647,(1+$AK647/100)*AU647)))</f>
        <v>1.46966445846</v>
      </c>
      <c r="AW647" s="738">
        <f>SUM(AR647:AV647)</f>
        <v>6.1651024430600003</v>
      </c>
      <c r="AX647" s="846">
        <f>AW647/I647*100</f>
        <v>14.787964603166229</v>
      </c>
      <c r="AY647" s="1080">
        <v>0.51</v>
      </c>
      <c r="AZ647" s="985">
        <v>18.54</v>
      </c>
      <c r="BA647" s="985">
        <v>-17.77</v>
      </c>
      <c r="BB647" s="985">
        <v>2.02</v>
      </c>
      <c r="BC647" s="985">
        <v>-6.64</v>
      </c>
      <c r="BE647" s="700">
        <v>1999</v>
      </c>
      <c r="BF647" s="1013">
        <f>IF(BE647&gt;2008,0,IF(BE647&gt;2001,1,IF(BE647&gt;1990,2,IF(BE647&gt;1980,3,IF(BE647&gt;1973,4,IF(BE647&gt;1970,5,IF(BE647&gt;1960,6,IF(BE647&gt;1958,7,IF(BE647&gt;1953,8,9)))))))))</f>
        <v>2</v>
      </c>
      <c r="BG647" s="995">
        <v>1.3</v>
      </c>
    </row>
    <row r="648" spans="1:59" ht="11.25" customHeight="1" x14ac:dyDescent="0.2">
      <c r="A648" s="984" t="s">
        <v>1622</v>
      </c>
      <c r="B648" s="988" t="s">
        <v>1623</v>
      </c>
      <c r="C648" s="1070" t="s">
        <v>247</v>
      </c>
      <c r="D648" s="1070" t="s">
        <v>4415</v>
      </c>
      <c r="E648" s="828">
        <v>8</v>
      </c>
      <c r="F648" s="1148">
        <v>536</v>
      </c>
      <c r="G648" s="930" t="s">
        <v>106</v>
      </c>
      <c r="H648" s="930" t="s">
        <v>106</v>
      </c>
      <c r="I648" s="987">
        <v>120.05</v>
      </c>
      <c r="J648" s="738">
        <f>(M648/I648)*100</f>
        <v>2.3323615160349855</v>
      </c>
      <c r="K648" s="990">
        <v>0.7</v>
      </c>
      <c r="L648" s="1000">
        <v>4</v>
      </c>
      <c r="M648" s="729">
        <f>K648*L648</f>
        <v>2.8</v>
      </c>
      <c r="N648" s="983" t="s">
        <v>927</v>
      </c>
      <c r="O648" s="831">
        <v>0.6</v>
      </c>
      <c r="P648" s="973">
        <v>43363</v>
      </c>
      <c r="Q648" s="973">
        <v>43384</v>
      </c>
      <c r="R648" s="729">
        <f>(K648-O648)/O648*100</f>
        <v>16.666666666666664</v>
      </c>
      <c r="S648" s="795">
        <f>IF(INDEX(Historical!$D$7:$D$1442,MATCH(B648,Historical!$B$7:$B$1449,0))=0,"n/a",(INDEX(Historical!$C$7:$C$1442,MATCH(B648,Historical!$B$7:$B$1449,0))/INDEX(Historical!$D$7:$D$1442,MATCH(B648,Historical!$B$7:$B$1449,0))-1)*100)</f>
        <v>22.549019607843146</v>
      </c>
      <c r="T648" s="795">
        <f>IF(INDEX(Historical!$F$7:$F$1442,MATCH(B648,Historical!$B$7:$B$1449,0))=0,"n/a",((INDEX(Historical!$C$7:$C$1442,MATCH(B648,Historical!$B$7:$B$1449,0))/INDEX(Historical!$F$7:$F$1442,MATCH(B648,Historical!$B$7:$B$1449,0)))^(1/3)-1)*100)</f>
        <v>25.163185563879221</v>
      </c>
      <c r="U648" s="795">
        <f>IF(INDEX(Historical!$H$7:$H$1442,MATCH(B648,Historical!$B$7:$B$1449,0))=0,"n/a",((INDEX(Historical!$C$7:$C$1442,MATCH(B648,Historical!$B$7:$B$1449,0))/INDEX(Historical!$H$7:$H$1442,MATCH(B648,Historical!$B$7:$B$1449,0)))^(1/5)-1)*100)</f>
        <v>32.593438978292191</v>
      </c>
      <c r="V648" s="795">
        <f>IF(INDEX(Historical!$O$7:$O$1442,MATCH(B648,Historical!$B$7:$B$1449,0))=0,"n/a",((INDEX(Historical!$C$7:$C$1442,MATCH(B648,Historical!$B$7:$B$1449,0))/INDEX(Historical!$O$7:$O$1442,MATCH(B648,Historical!$B$7:$B$1449,0)))^(1/10)-1)*100)</f>
        <v>15.339715498651451</v>
      </c>
      <c r="W648" s="796">
        <f>IF(OR(U648&lt;=0,U648="n/a",V648&lt;=0,V648="n/a"),"n/a",U648/V648)</f>
        <v>2.1247746727217693</v>
      </c>
      <c r="X648" s="797">
        <f>IF(OR(AJ648&lt;=0,AJ648="n/a",U648&lt;=0,U648="n/a"),"n/a",U648/AJ648)</f>
        <v>0.22293733911280569</v>
      </c>
      <c r="Y648" s="752"/>
      <c r="Z648" s="738">
        <f>IF(OR(AC648&lt;0.01,AC648="n/a"),"n/a",M648/AC648*100)</f>
        <v>33.2541567695962</v>
      </c>
      <c r="AA648" s="670">
        <f>IF(OR(AC648&lt;0.01,AC648="n/a"),"n/a",I648/AC648)</f>
        <v>14.25771971496437</v>
      </c>
      <c r="AB648" s="671">
        <v>12</v>
      </c>
      <c r="AC648" s="978">
        <v>8.42</v>
      </c>
      <c r="AD648" s="978">
        <v>1.19</v>
      </c>
      <c r="AE648" s="631">
        <v>2.69</v>
      </c>
      <c r="AF648" s="631">
        <v>2.21</v>
      </c>
      <c r="AG648" s="978">
        <v>16.400000000000002</v>
      </c>
      <c r="AH648" s="978">
        <v>27</v>
      </c>
      <c r="AI648" s="978">
        <v>12.4</v>
      </c>
      <c r="AJ648" s="978">
        <v>146.19999999999999</v>
      </c>
      <c r="AK648" s="978">
        <v>12</v>
      </c>
      <c r="AL648" s="991">
        <v>24640</v>
      </c>
      <c r="AM648" s="985">
        <v>0.5</v>
      </c>
      <c r="AN648" s="978">
        <v>0.87</v>
      </c>
      <c r="AO648" s="838">
        <f>IF(U648="n/a","n/a",IF(AA648&lt;0,"n/a",IF(AA648="n/a","n/a",J648+U648-AA648)))</f>
        <v>20.668080779362807</v>
      </c>
      <c r="AP648" s="839">
        <f>IF(U648="n/a","n/a",J648+U648)</f>
        <v>34.925800494327177</v>
      </c>
      <c r="AQ648" s="672">
        <f>IF(OR(AC648&lt;0.01,AF648="n/a"),"n/a",(I648/SQRT(22.5*AC648*(I648/AF648))-1)*100)</f>
        <v>18.339550203023379</v>
      </c>
      <c r="AR648" s="738">
        <f>INDEX(Historical!$C$7:$C$1442,MATCH(B648,Historical!$B$7:$B$1449,0))*IF(AH648="n/a",1.03,IF(AH648&lt;0,1.01,IF(AH648&gt;10,1.1,(1+AH648/100))))</f>
        <v>2.75</v>
      </c>
      <c r="AS648" s="670">
        <f>IF($AI648="n/a",1.03*AR648,IF($AI648&lt;0,1.01*AR648,IF($AI648&gt;10,1.1*AR648,(1+$AI648/100)*AR648)))</f>
        <v>3.0250000000000004</v>
      </c>
      <c r="AT648" s="670">
        <f>IF($AK648="n/a",1.03*AS648,IF($AK648&lt;0,1.01*AS648,IF($AK648&gt;10,1.1*AS648,(1+$AK648/100)*AS648)))</f>
        <v>3.3275000000000006</v>
      </c>
      <c r="AU648" s="670">
        <f>IF($AK648="n/a",1.03*AT648,IF($AK648&lt;0,1.01*AT648,IF($AK648&gt;10,1.1*AT648,(1+$AK648/100)*AT648)))</f>
        <v>3.6602500000000009</v>
      </c>
      <c r="AV648" s="670">
        <f>IF($AK648="n/a",1.03*AU648,IF($AK648&lt;0,1.01*AU648,IF($AK648&gt;10,1.1*AU648,(1+$AK648/100)*AU648)))</f>
        <v>4.0262750000000009</v>
      </c>
      <c r="AW648" s="738">
        <f>SUM(AR648:AV648)</f>
        <v>16.789025000000002</v>
      </c>
      <c r="AX648" s="846">
        <f>AW648/I648*100</f>
        <v>13.985027072053313</v>
      </c>
      <c r="AY648" s="1080">
        <v>1.47</v>
      </c>
      <c r="AZ648" s="985">
        <v>34.160000000000004</v>
      </c>
      <c r="BA648" s="985">
        <v>-10.95</v>
      </c>
      <c r="BB648" s="985">
        <v>13.700000000000001</v>
      </c>
      <c r="BC648" s="985">
        <v>7.68</v>
      </c>
      <c r="BE648" s="700">
        <v>2011</v>
      </c>
      <c r="BF648" s="1013">
        <f>IF(BE648&gt;2008,0,IF(BE648&gt;2001,1,IF(BE648&gt;1990,2,IF(BE648&gt;1980,3,IF(BE648&gt;1973,4,IF(BE648&gt;1970,5,IF(BE648&gt;1960,6,IF(BE648&gt;1958,7,IF(BE648&gt;1953,8,9)))))))))</f>
        <v>0</v>
      </c>
      <c r="BG648" s="995">
        <v>7.3</v>
      </c>
    </row>
    <row r="649" spans="1:59" ht="11.25" customHeight="1" x14ac:dyDescent="0.2">
      <c r="A649" s="984" t="s">
        <v>1167</v>
      </c>
      <c r="B649" s="988" t="s">
        <v>1168</v>
      </c>
      <c r="C649" s="1070" t="s">
        <v>108</v>
      </c>
      <c r="D649" s="1070" t="s">
        <v>118</v>
      </c>
      <c r="E649" s="828">
        <v>6</v>
      </c>
      <c r="F649" s="1148">
        <v>749</v>
      </c>
      <c r="G649" s="1118" t="s">
        <v>106</v>
      </c>
      <c r="H649" s="1118" t="s">
        <v>106</v>
      </c>
      <c r="I649" s="987">
        <v>219.05</v>
      </c>
      <c r="J649" s="738">
        <f>(M649/I649)*100</f>
        <v>2.5564939511527043</v>
      </c>
      <c r="K649" s="990">
        <v>1.4</v>
      </c>
      <c r="L649" s="1000">
        <v>4</v>
      </c>
      <c r="M649" s="729">
        <f>K649*L649</f>
        <v>5.6</v>
      </c>
      <c r="N649" s="983" t="s">
        <v>263</v>
      </c>
      <c r="O649" s="831">
        <v>1.3</v>
      </c>
      <c r="P649" s="973">
        <v>43431</v>
      </c>
      <c r="Q649" s="973">
        <v>43446</v>
      </c>
      <c r="R649" s="729">
        <f>(K649-O649)/O649*100</f>
        <v>7.6923076923076819</v>
      </c>
      <c r="S649" s="795">
        <f>IF(INDEX(Historical!$D$7:$D$1442,MATCH(B649,Historical!$B$7:$B$1449,0))=0,"n/a",(INDEX(Historical!$C$7:$C$1442,MATCH(B649,Historical!$B$7:$B$1449,0))/INDEX(Historical!$D$7:$D$1442,MATCH(B649,Historical!$B$7:$B$1449,0))-1)*100)</f>
        <v>4.9504950495049549</v>
      </c>
      <c r="T649" s="795">
        <f>IF(INDEX(Historical!$F$7:$F$1442,MATCH(B649,Historical!$B$7:$B$1449,0))=0,"n/a",((INDEX(Historical!$C$7:$C$1442,MATCH(B649,Historical!$B$7:$B$1449,0))/INDEX(Historical!$F$7:$F$1442,MATCH(B649,Historical!$B$7:$B$1449,0)))^(1/3)-1)*100)</f>
        <v>9.8344617513870922</v>
      </c>
      <c r="U649" s="795">
        <f>IF(INDEX(Historical!$H$7:$H$1442,MATCH(B649,Historical!$B$7:$B$1449,0))=0,"n/a",((INDEX(Historical!$C$7:$C$1442,MATCH(B649,Historical!$B$7:$B$1449,0))/INDEX(Historical!$H$7:$H$1442,MATCH(B649,Historical!$B$7:$B$1449,0)))^(1/5)-1)*100)</f>
        <v>19.334591543070822</v>
      </c>
      <c r="V649" s="795">
        <f>IF(INDEX(Historical!$O$7:$O$1442,MATCH(B649,Historical!$B$7:$B$1449,0))=0,"n/a",((INDEX(Historical!$C$7:$C$1442,MATCH(B649,Historical!$B$7:$B$1449,0))/INDEX(Historical!$O$7:$O$1442,MATCH(B649,Historical!$B$7:$B$1449,0)))^(1/10)-1)*100)</f>
        <v>10.68721596482507</v>
      </c>
      <c r="W649" s="796">
        <f>IF(OR(U649&lt;=0,U649="n/a",V649&lt;=0,V649="n/a"),"n/a",U649/V649)</f>
        <v>1.8091326690418663</v>
      </c>
      <c r="X649" s="797" t="str">
        <f>IF(OR(AJ649&lt;=0,AJ649="n/a",U649&lt;=0,U649="n/a"),"n/a",U649/AJ649)</f>
        <v>n/a</v>
      </c>
      <c r="Y649" s="989" t="s">
        <v>477</v>
      </c>
      <c r="Z649" s="738">
        <f>IF(OR(AC649&lt;0.01,AC649="n/a"),"n/a",M649/AC649*100)</f>
        <v>21.815348656018696</v>
      </c>
      <c r="AA649" s="999">
        <f>IF(OR(AC649&lt;0.01,AC649="n/a"),"n/a",I649/AC649)</f>
        <v>8.533307362680171</v>
      </c>
      <c r="AB649" s="1000">
        <v>12</v>
      </c>
      <c r="AC649" s="978">
        <v>25.67</v>
      </c>
      <c r="AD649" s="978">
        <v>0.22</v>
      </c>
      <c r="AE649" s="978">
        <v>1.21</v>
      </c>
      <c r="AF649" s="978">
        <v>1.06</v>
      </c>
      <c r="AG649" s="978">
        <v>8.3000000000000007</v>
      </c>
      <c r="AH649" s="978">
        <v>-51.2</v>
      </c>
      <c r="AI649" s="978">
        <v>286.49</v>
      </c>
      <c r="AJ649" s="978">
        <v>-6</v>
      </c>
      <c r="AK649" s="978">
        <v>39.65</v>
      </c>
      <c r="AL649" s="991">
        <v>9000</v>
      </c>
      <c r="AM649" s="985">
        <v>1.2</v>
      </c>
      <c r="AN649" s="978">
        <v>0.08</v>
      </c>
      <c r="AO649" s="838">
        <f>IF(U649="n/a","n/a",IF(AA649&lt;0,"n/a",IF(AA649="n/a","n/a",J649+U649-AA649)))</f>
        <v>13.357778131543354</v>
      </c>
      <c r="AP649" s="839">
        <f>IF(U649="n/a","n/a",J649+U649)</f>
        <v>21.891085494223525</v>
      </c>
      <c r="AQ649" s="1001">
        <f>IF(OR(AC649&lt;0.01,AF649="n/a"),"n/a",(I649/SQRT(22.5*AC649*(I649/AF649))-1)*100)</f>
        <v>-36.595458261376258</v>
      </c>
      <c r="AR649" s="738">
        <f>INDEX(Historical!$C$7:$C$1442,MATCH(B649,Historical!$B$7:$B$1449,0))*IF(AH649="n/a",1.03,IF(AH649&lt;0,1.01,IF(AH649&gt;10,1.1,(1+AH649/100))))</f>
        <v>5.3529999999999998</v>
      </c>
      <c r="AS649" s="999">
        <f>IF($AI649="n/a",1.03*AR649,IF($AI649&lt;0,1.01*AR649,IF($AI649&gt;10,1.1*AR649,(1+$AI649/100)*AR649)))</f>
        <v>5.8883000000000001</v>
      </c>
      <c r="AT649" s="999">
        <f>IF($AK649="n/a",1.03*AS649,IF($AK649&lt;0,1.01*AS649,IF($AK649&gt;10,1.1*AS649,(1+$AK649/100)*AS649)))</f>
        <v>6.4771300000000007</v>
      </c>
      <c r="AU649" s="999">
        <f>IF($AK649="n/a",1.03*AT649,IF($AK649&lt;0,1.01*AT649,IF($AK649&gt;10,1.1*AT649,(1+$AK649/100)*AT649)))</f>
        <v>7.1248430000000011</v>
      </c>
      <c r="AV649" s="999">
        <f>IF($AK649="n/a",1.03*AU649,IF($AK649&lt;0,1.01*AU649,IF($AK649&gt;10,1.1*AU649,(1+$AK649/100)*AU649)))</f>
        <v>7.8373273000000019</v>
      </c>
      <c r="AW649" s="738">
        <f>SUM(AR649:AV649)</f>
        <v>32.680600300000002</v>
      </c>
      <c r="AX649" s="846">
        <f>AW649/I649*100</f>
        <v>14.919242319105228</v>
      </c>
      <c r="AY649" s="1080">
        <v>0.34</v>
      </c>
      <c r="AZ649" s="985">
        <v>8.93</v>
      </c>
      <c r="BA649" s="985">
        <v>-17.299999999999997</v>
      </c>
      <c r="BB649" s="985">
        <v>1.18</v>
      </c>
      <c r="BC649" s="985">
        <v>-1.72</v>
      </c>
      <c r="BE649" s="700">
        <v>2014</v>
      </c>
      <c r="BF649" s="1013">
        <f>IF(BE649&gt;2008,0,IF(BE649&gt;2001,1,IF(BE649&gt;1990,2,IF(BE649&gt;1980,3,IF(BE649&gt;1973,4,IF(BE649&gt;1970,5,IF(BE649&gt;1960,6,IF(BE649&gt;1958,7,IF(BE649&gt;1953,8,9)))))))))</f>
        <v>0</v>
      </c>
      <c r="BG649" s="995">
        <v>2.9000000000000004</v>
      </c>
    </row>
    <row r="650" spans="1:59" ht="11.25" customHeight="1" x14ac:dyDescent="0.2">
      <c r="A650" s="976" t="s">
        <v>1616</v>
      </c>
      <c r="B650" s="988" t="s">
        <v>1617</v>
      </c>
      <c r="C650" s="1070" t="s">
        <v>112</v>
      </c>
      <c r="D650" s="1070" t="s">
        <v>4424</v>
      </c>
      <c r="E650" s="828">
        <v>9</v>
      </c>
      <c r="F650" s="1148">
        <v>391</v>
      </c>
      <c r="G650" s="1089" t="s">
        <v>106</v>
      </c>
      <c r="H650" s="1089" t="s">
        <v>106</v>
      </c>
      <c r="I650" s="987">
        <v>16.71</v>
      </c>
      <c r="J650" s="738">
        <f>(M650/I650)*100</f>
        <v>3.1119090365050868</v>
      </c>
      <c r="K650" s="990">
        <v>0.13</v>
      </c>
      <c r="L650" s="1000">
        <v>4</v>
      </c>
      <c r="M650" s="729">
        <f>K650*L650</f>
        <v>0.52</v>
      </c>
      <c r="N650" s="983" t="s">
        <v>714</v>
      </c>
      <c r="O650" s="831">
        <v>0.12</v>
      </c>
      <c r="P650" s="973">
        <v>43334</v>
      </c>
      <c r="Q650" s="973">
        <v>43363</v>
      </c>
      <c r="R650" s="729">
        <f>(K650-O650)/O650*100</f>
        <v>8.333333333333341</v>
      </c>
      <c r="S650" s="795">
        <f>IF(INDEX(Historical!$D$7:$D$1442,MATCH(B650,Historical!$B$7:$B$1449,0))=0,"n/a",(INDEX(Historical!$C$7:$C$1442,MATCH(B650,Historical!$B$7:$B$1449,0))/INDEX(Historical!$D$7:$D$1442,MATCH(B650,Historical!$B$7:$B$1449,0))-1)*100)</f>
        <v>8.6956521739130608</v>
      </c>
      <c r="T650" s="795">
        <f>IF(INDEX(Historical!$F$7:$F$1442,MATCH(B650,Historical!$B$7:$B$1449,0))=0,"n/a",((INDEX(Historical!$C$7:$C$1442,MATCH(B650,Historical!$B$7:$B$1449,0))/INDEX(Historical!$F$7:$F$1442,MATCH(B650,Historical!$B$7:$B$1449,0)))^(1/3)-1)*100)</f>
        <v>11.57215834702825</v>
      </c>
      <c r="U650" s="795">
        <f>IF(INDEX(Historical!$H$7:$H$1442,MATCH(B650,Historical!$B$7:$B$1449,0))=0,"n/a",((INDEX(Historical!$C$7:$C$1442,MATCH(B650,Historical!$B$7:$B$1449,0))/INDEX(Historical!$H$7:$H$1442,MATCH(B650,Historical!$B$7:$B$1449,0)))^(1/5)-1)*100)</f>
        <v>13.972304907201583</v>
      </c>
      <c r="V650" s="795" t="str">
        <f>IF(INDEX(Historical!$O$7:$O$1442,MATCH(B650,Historical!$B$7:$B$1449,0))=0,"n/a",((INDEX(Historical!$C$7:$C$1442,MATCH(B650,Historical!$B$7:$B$1449,0))/INDEX(Historical!$O$7:$O$1442,MATCH(B650,Historical!$B$7:$B$1449,0)))^(1/10)-1)*100)</f>
        <v>n/a</v>
      </c>
      <c r="W650" s="796" t="str">
        <f>IF(OR(U650&lt;=0,U650="n/a",V650&lt;=0,V650="n/a"),"n/a",U650/V650)</f>
        <v>n/a</v>
      </c>
      <c r="X650" s="797">
        <f>IF(OR(AJ650&lt;=0,AJ650="n/a",U650&lt;=0,U650="n/a"),"n/a",U650/AJ650)</f>
        <v>4.6574349690671939</v>
      </c>
      <c r="Y650" s="752"/>
      <c r="Z650" s="738">
        <f>IF(OR(AC650&lt;0.01,AC650="n/a"),"n/a",M650/AC650*100)</f>
        <v>69.333333333333343</v>
      </c>
      <c r="AA650" s="999">
        <f>IF(OR(AC650&lt;0.01,AC650="n/a"),"n/a",I650/AC650)</f>
        <v>22.28</v>
      </c>
      <c r="AB650" s="1000">
        <v>5</v>
      </c>
      <c r="AC650" s="978">
        <v>0.75</v>
      </c>
      <c r="AD650" s="978">
        <v>2.8</v>
      </c>
      <c r="AE650" s="978">
        <v>0.73</v>
      </c>
      <c r="AF650" s="978">
        <v>1.91</v>
      </c>
      <c r="AG650" s="978">
        <v>9.1999999999999993</v>
      </c>
      <c r="AH650" s="978">
        <v>3.6999999999999997</v>
      </c>
      <c r="AI650" s="978">
        <v>13</v>
      </c>
      <c r="AJ650" s="978">
        <v>3</v>
      </c>
      <c r="AK650" s="978">
        <v>8</v>
      </c>
      <c r="AL650" s="991">
        <v>531.04</v>
      </c>
      <c r="AM650" s="985">
        <v>0.4</v>
      </c>
      <c r="AN650" s="978">
        <v>0.21</v>
      </c>
      <c r="AO650" s="838">
        <f>IF(U650="n/a","n/a",IF(AA650&lt;0,"n/a",IF(AA650="n/a","n/a",J650+U650-AA650)))</f>
        <v>-5.1957860562933327</v>
      </c>
      <c r="AP650" s="839">
        <f>IF(U650="n/a","n/a",J650+U650)</f>
        <v>17.084213943706668</v>
      </c>
      <c r="AQ650" s="1001">
        <f>IF(OR(AC650&lt;0.01,AF650="n/a"),"n/a",(I650/SQRT(22.5*AC650*(I650/AF650))-1)*100)</f>
        <v>37.525431991484545</v>
      </c>
      <c r="AR650" s="738">
        <f>INDEX(Historical!$C$7:$C$1442,MATCH(B650,Historical!$B$7:$B$1449,0))*IF(AH650="n/a",1.03,IF(AH650&lt;0,1.01,IF(AH650&gt;10,1.1,(1+AH650/100))))</f>
        <v>0.51849999999999996</v>
      </c>
      <c r="AS650" s="999">
        <f>IF($AI650="n/a",1.03*AR650,IF($AI650&lt;0,1.01*AR650,IF($AI650&gt;10,1.1*AR650,(1+$AI650/100)*AR650)))</f>
        <v>0.57035000000000002</v>
      </c>
      <c r="AT650" s="999">
        <f>IF($AK650="n/a",1.03*AS650,IF($AK650&lt;0,1.01*AS650,IF($AK650&gt;10,1.1*AS650,(1+$AK650/100)*AS650)))</f>
        <v>0.61597800000000003</v>
      </c>
      <c r="AU650" s="999">
        <f>IF($AK650="n/a",1.03*AT650,IF($AK650&lt;0,1.01*AT650,IF($AK650&gt;10,1.1*AT650,(1+$AK650/100)*AT650)))</f>
        <v>0.66525624000000005</v>
      </c>
      <c r="AV650" s="999">
        <f>IF($AK650="n/a",1.03*AU650,IF($AK650&lt;0,1.01*AU650,IF($AK650&gt;10,1.1*AU650,(1+$AK650/100)*AU650)))</f>
        <v>0.7184767392000001</v>
      </c>
      <c r="AW650" s="738">
        <f>SUM(AR650:AV650)</f>
        <v>3.0885609792000004</v>
      </c>
      <c r="AX650" s="846">
        <f>AW650/I650*100</f>
        <v>18.483309271095155</v>
      </c>
      <c r="AY650" s="1080">
        <v>1.17</v>
      </c>
      <c r="AZ650" s="985">
        <v>31.369999999999997</v>
      </c>
      <c r="BA650" s="985">
        <v>-14.31</v>
      </c>
      <c r="BB650" s="985">
        <v>6.7299999999999995</v>
      </c>
      <c r="BC650" s="985">
        <v>2.46</v>
      </c>
      <c r="BE650" s="700">
        <v>2010</v>
      </c>
      <c r="BF650" s="1013">
        <f>IF(BE650&gt;2008,0,IF(BE650&gt;2001,1,IF(BE650&gt;1990,2,IF(BE650&gt;1980,3,IF(BE650&gt;1973,4,IF(BE650&gt;1970,5,IF(BE650&gt;1960,6,IF(BE650&gt;1958,7,IF(BE650&gt;1953,8,9)))))))))</f>
        <v>0</v>
      </c>
      <c r="BG650" s="995">
        <v>5.8999999999999995</v>
      </c>
    </row>
    <row r="651" spans="1:59" ht="11.25" customHeight="1" x14ac:dyDescent="0.2">
      <c r="A651" s="984" t="s">
        <v>3929</v>
      </c>
      <c r="B651" s="988" t="s">
        <v>3930</v>
      </c>
      <c r="C651" s="1070" t="s">
        <v>4381</v>
      </c>
      <c r="D651" s="1070" t="s">
        <v>4382</v>
      </c>
      <c r="E651" s="828">
        <v>5</v>
      </c>
      <c r="F651" s="1148">
        <v>786</v>
      </c>
      <c r="G651" s="1088" t="s">
        <v>106</v>
      </c>
      <c r="H651" s="1088" t="s">
        <v>106</v>
      </c>
      <c r="I651" s="987">
        <v>65</v>
      </c>
      <c r="J651" s="738">
        <f>(M651/I651)*100</f>
        <v>3.4153846153846161</v>
      </c>
      <c r="K651" s="990">
        <v>0.55500000000000005</v>
      </c>
      <c r="L651" s="1000">
        <v>4</v>
      </c>
      <c r="M651" s="729">
        <f>K651*L651</f>
        <v>2.2200000000000002</v>
      </c>
      <c r="N651" s="983" t="s">
        <v>1004</v>
      </c>
      <c r="O651" s="831">
        <v>0.53</v>
      </c>
      <c r="P651" s="694">
        <v>43147</v>
      </c>
      <c r="Q651" s="694">
        <v>43161</v>
      </c>
      <c r="R651" s="729">
        <f>(K651-O651)/O651*100</f>
        <v>4.7169811320754755</v>
      </c>
      <c r="S651" s="795">
        <f>IF(INDEX(Historical!$D$7:$D$1442,MATCH(B651,Historical!$B$7:$B$1449,0))=0,"n/a",(INDEX(Historical!$C$7:$C$1442,MATCH(B651,Historical!$B$7:$B$1449,0))/INDEX(Historical!$D$7:$D$1442,MATCH(B651,Historical!$B$7:$B$1449,0))-1)*100)</f>
        <v>5.7142857142857162</v>
      </c>
      <c r="T651" s="795">
        <f>IF(INDEX(Historical!$F$7:$F$1442,MATCH(B651,Historical!$B$7:$B$1449,0))=0,"n/a",((INDEX(Historical!$C$7:$C$1442,MATCH(B651,Historical!$B$7:$B$1449,0))/INDEX(Historical!$F$7:$F$1442,MATCH(B651,Historical!$B$7:$B$1449,0)))^(1/3)-1)*100)</f>
        <v>4.5964829148398945</v>
      </c>
      <c r="U651" s="795">
        <f>IF(INDEX(Historical!$H$7:$H$1442,MATCH(B651,Historical!$B$7:$B$1449,0))=0,"n/a",((INDEX(Historical!$C$7:$C$1442,MATCH(B651,Historical!$B$7:$B$1449,0))/INDEX(Historical!$H$7:$H$1442,MATCH(B651,Historical!$B$7:$B$1449,0)))^(1/5)-1)*100)</f>
        <v>3.7137289336648172</v>
      </c>
      <c r="V651" s="795">
        <f>IF(INDEX(Historical!$O$7:$O$1442,MATCH(B651,Historical!$B$7:$B$1449,0))=0,"n/a",((INDEX(Historical!$C$7:$C$1442,MATCH(B651,Historical!$B$7:$B$1449,0))/INDEX(Historical!$O$7:$O$1442,MATCH(B651,Historical!$B$7:$B$1449,0)))^(1/10)-1)*100)</f>
        <v>-2.6366523942927822</v>
      </c>
      <c r="W651" s="796" t="str">
        <f>IF(OR(U651&lt;=0,U651="n/a",V651&lt;=0,V651="n/a"),"n/a",U651/V651)</f>
        <v>n/a</v>
      </c>
      <c r="X651" s="797">
        <f>IF(OR(AJ651&lt;=0,AJ651="n/a",U651&lt;=0,U651="n/a"),"n/a",U651/AJ651)</f>
        <v>8.6769367608991066E-2</v>
      </c>
      <c r="Y651" s="770"/>
      <c r="Z651" s="738">
        <f>IF(OR(AC651&lt;0.01,AC651="n/a"),"n/a",M651/AC651*100)</f>
        <v>154.16666666666669</v>
      </c>
      <c r="AA651" s="999">
        <f>IF(OR(AC651&lt;0.01,AC651="n/a"),"n/a",I651/AC651)</f>
        <v>45.138888888888893</v>
      </c>
      <c r="AB651" s="1000">
        <v>12</v>
      </c>
      <c r="AC651" s="978">
        <v>1.44</v>
      </c>
      <c r="AD651" s="978">
        <v>4.96</v>
      </c>
      <c r="AE651" s="978">
        <v>9.7899999999999991</v>
      </c>
      <c r="AF651" s="978">
        <v>1.69</v>
      </c>
      <c r="AG651" s="978">
        <v>3.9</v>
      </c>
      <c r="AH651" s="978">
        <v>-33.900000000000006</v>
      </c>
      <c r="AI651" s="978">
        <v>12.01</v>
      </c>
      <c r="AJ651" s="978">
        <v>42.8</v>
      </c>
      <c r="AK651" s="978">
        <v>9.1</v>
      </c>
      <c r="AL651" s="991">
        <v>10780</v>
      </c>
      <c r="AM651" s="985">
        <v>0.5</v>
      </c>
      <c r="AN651" s="978">
        <v>0.56999999999999995</v>
      </c>
      <c r="AO651" s="838">
        <f>IF(U651="n/a","n/a",IF(AA651&lt;0,"n/a",IF(AA651="n/a","n/a",J651+U651-AA651)))</f>
        <v>-38.009775339839457</v>
      </c>
      <c r="AP651" s="839">
        <f>IF(U651="n/a","n/a",J651+U651)</f>
        <v>7.1291135490494337</v>
      </c>
      <c r="AQ651" s="1001">
        <f>IF(OR(AC651&lt;0.01,AF651="n/a"),"n/a",(I651/SQRT(22.5*AC651*(I651/AF651))-1)*100)</f>
        <v>84.131260213072807</v>
      </c>
      <c r="AR651" s="738">
        <f>INDEX(Historical!$C$7:$C$1442,MATCH(B651,Historical!$B$7:$B$1449,0))*IF(AH651="n/a",1.03,IF(AH651&lt;0,1.01,IF(AH651&gt;10,1.1,(1+AH651/100))))</f>
        <v>2.2422000000000004</v>
      </c>
      <c r="AS651" s="999">
        <f>IF($AI651="n/a",1.03*AR651,IF($AI651&lt;0,1.01*AR651,IF($AI651&gt;10,1.1*AR651,(1+$AI651/100)*AR651)))</f>
        <v>2.4664200000000007</v>
      </c>
      <c r="AT651" s="999">
        <f>IF($AK651="n/a",1.03*AS651,IF($AK651&lt;0,1.01*AS651,IF($AK651&gt;10,1.1*AS651,(1+$AK651/100)*AS651)))</f>
        <v>2.6908642200000008</v>
      </c>
      <c r="AU651" s="999">
        <f>IF($AK651="n/a",1.03*AT651,IF($AK651&lt;0,1.01*AT651,IF($AK651&gt;10,1.1*AT651,(1+$AK651/100)*AT651)))</f>
        <v>2.9357328640200007</v>
      </c>
      <c r="AV651" s="999">
        <f>IF($AK651="n/a",1.03*AU651,IF($AK651&lt;0,1.01*AU651,IF($AK651&gt;10,1.1*AU651,(1+$AK651/100)*AU651)))</f>
        <v>3.2028845546458204</v>
      </c>
      <c r="AW651" s="738">
        <f>SUM(AR651:AV651)</f>
        <v>13.538101638665824</v>
      </c>
      <c r="AX651" s="846">
        <f>AW651/I651*100</f>
        <v>20.827848674870499</v>
      </c>
      <c r="AY651" s="1080">
        <v>0.53</v>
      </c>
      <c r="AZ651" s="985">
        <v>18.459999999999997</v>
      </c>
      <c r="BA651" s="985">
        <v>-2.78</v>
      </c>
      <c r="BB651" s="985">
        <v>6.370000000000001</v>
      </c>
      <c r="BC651" s="985">
        <v>5.37</v>
      </c>
      <c r="BE651" s="700">
        <v>2014</v>
      </c>
      <c r="BF651" s="1013">
        <f>IF(BE651&gt;2008,0,IF(BE651&gt;2001,1,IF(BE651&gt;1990,2,IF(BE651&gt;1980,3,IF(BE651&gt;1973,4,IF(BE651&gt;1970,5,IF(BE651&gt;1960,6,IF(BE651&gt;1958,7,IF(BE651&gt;1953,8,9)))))))))</f>
        <v>0</v>
      </c>
      <c r="BG651" s="995">
        <v>2.2999999999999998</v>
      </c>
    </row>
    <row r="652" spans="1:59" s="874" customFormat="1" ht="11.25" customHeight="1" x14ac:dyDescent="0.2">
      <c r="A652" s="1149" t="s">
        <v>4165</v>
      </c>
      <c r="B652" s="1150" t="s">
        <v>4166</v>
      </c>
      <c r="C652" s="1070" t="s">
        <v>4381</v>
      </c>
      <c r="D652" s="1070" t="s">
        <v>4382</v>
      </c>
      <c r="E652" s="854">
        <v>6</v>
      </c>
      <c r="F652" s="1148">
        <v>711</v>
      </c>
      <c r="G652" s="1272" t="s">
        <v>106</v>
      </c>
      <c r="H652" s="1272" t="s">
        <v>106</v>
      </c>
      <c r="I652" s="1151">
        <v>33.6</v>
      </c>
      <c r="J652" s="856">
        <f>(M652/I652)*100</f>
        <v>1.9047619047619047</v>
      </c>
      <c r="K652" s="733">
        <v>0.16</v>
      </c>
      <c r="L652" s="1272">
        <v>4</v>
      </c>
      <c r="M652" s="859">
        <f>K652*L652</f>
        <v>0.64</v>
      </c>
      <c r="N652" s="1272" t="s">
        <v>493</v>
      </c>
      <c r="O652" s="1152">
        <v>0.14499999999999999</v>
      </c>
      <c r="P652" s="1261">
        <v>43187</v>
      </c>
      <c r="Q652" s="1261">
        <v>43206</v>
      </c>
      <c r="R652" s="859">
        <f>(K652-O652)/O652*100</f>
        <v>10.344827586206906</v>
      </c>
      <c r="S652" s="795">
        <f>IF(INDEX(Historical!$D$7:$D$1442,MATCH(B652,Historical!$B$7:$B$1449,0))=0,"n/a",(INDEX(Historical!$C$7:$C$1442,MATCH(B652,Historical!$B$7:$B$1449,0))/INDEX(Historical!$D$7:$D$1442,MATCH(B652,Historical!$B$7:$B$1449,0))-1)*100)</f>
        <v>7.7586206896551824</v>
      </c>
      <c r="T652" s="795">
        <f>IF(INDEX(Historical!$F$7:$F$1442,MATCH(B652,Historical!$B$7:$B$1449,0))=0,"n/a",((INDEX(Historical!$C$7:$C$1442,MATCH(B652,Historical!$B$7:$B$1449,0))/INDEX(Historical!$F$7:$F$1442,MATCH(B652,Historical!$B$7:$B$1449,0)))^(1/3)-1)*100)</f>
        <v>7.0130183618327457</v>
      </c>
      <c r="U652" s="795">
        <f>IF(INDEX(Historical!$H$7:$H$1442,MATCH(B652,Historical!$B$7:$B$1449,0))=0,"n/a",((INDEX(Historical!$C$7:$C$1442,MATCH(B652,Historical!$B$7:$B$1449,0))/INDEX(Historical!$H$7:$H$1442,MATCH(B652,Historical!$B$7:$B$1449,0)))^(1/5)-1)*100)</f>
        <v>24.374728155491532</v>
      </c>
      <c r="V652" s="795" t="str">
        <f>IF(INDEX(Historical!$O$7:$O$1442,MATCH(B652,Historical!$B$7:$B$1449,0))=0,"n/a",((INDEX(Historical!$C$7:$C$1442,MATCH(B652,Historical!$B$7:$B$1449,0))/INDEX(Historical!$O$7:$O$1442,MATCH(B652,Historical!$B$7:$B$1449,0)))^(1/10)-1)*100)</f>
        <v>n/a</v>
      </c>
      <c r="W652" s="863" t="str">
        <f>IF(OR(U652&lt;=0,U652="n/a",V652&lt;=0,V652="n/a"),"n/a",U652/V652)</f>
        <v>n/a</v>
      </c>
      <c r="X652" s="864">
        <f>IF(OR(AJ652&lt;=0,AJ652="n/a",U652&lt;=0,U652="n/a"),"n/a",U652/AJ652)</f>
        <v>0.66416153012238499</v>
      </c>
      <c r="Y652" s="1153"/>
      <c r="Z652" s="856">
        <f>IF(OR(AC652&lt;0.01,AC652="n/a"),"n/a",M652/AC652*100)</f>
        <v>145.45454545454547</v>
      </c>
      <c r="AA652" s="866">
        <f>IF(OR(AC652&lt;0.01,AC652="n/a"),"n/a",I652/AC652)</f>
        <v>76.36363636363636</v>
      </c>
      <c r="AB652" s="858">
        <v>12</v>
      </c>
      <c r="AC652" s="931">
        <v>0.44</v>
      </c>
      <c r="AD652" s="931">
        <v>7.71</v>
      </c>
      <c r="AE652" s="867">
        <v>15.21</v>
      </c>
      <c r="AF652" s="867">
        <v>1.93</v>
      </c>
      <c r="AG652" s="867">
        <v>2.6</v>
      </c>
      <c r="AH652" s="867">
        <v>32.6</v>
      </c>
      <c r="AI652" s="867">
        <v>-39.06</v>
      </c>
      <c r="AJ652" s="1156">
        <v>36.700000000000003</v>
      </c>
      <c r="AK652" s="1156">
        <v>10</v>
      </c>
      <c r="AL652" s="931">
        <v>3060</v>
      </c>
      <c r="AM652" s="931">
        <v>0.1</v>
      </c>
      <c r="AN652" s="931">
        <v>0.47</v>
      </c>
      <c r="AO652" s="870">
        <f>IF(U652="n/a","n/a",IF(AA652&lt;0,"n/a",IF(AA652="n/a","n/a",J652+U652-AA652)))</f>
        <v>-50.084146303382923</v>
      </c>
      <c r="AP652" s="871">
        <f>IF(U652="n/a","n/a",J652+U652)</f>
        <v>26.279490060253437</v>
      </c>
      <c r="AQ652" s="872">
        <f>IF(OR(AC652&lt;0.01,AF652="n/a"),"n/a",(I652/SQRT(22.5*AC652*(I652/AF652))-1)*100)</f>
        <v>155.93559795978032</v>
      </c>
      <c r="AR652" s="738">
        <f>INDEX(Historical!$C$7:$C$1442,MATCH(B652,Historical!$B$7:$B$1449,0))*IF(AH652="n/a",1.03,IF(AH652&lt;0,1.01,IF(AH652&gt;10,1.1,(1+AH652/100))))</f>
        <v>0.6875</v>
      </c>
      <c r="AS652" s="866">
        <f>IF($AI652="n/a",1.03*AR652,IF($AI652&lt;0,1.01*AR652,IF($AI652&gt;10,1.1*AR652,(1+$AI652/100)*AR652)))</f>
        <v>0.69437499999999996</v>
      </c>
      <c r="AT652" s="866">
        <f>IF($AK652="n/a",1.03*AS652,IF($AK652&lt;0,1.01*AS652,IF($AK652&gt;10,1.1*AS652,(1+$AK652/100)*AS652)))</f>
        <v>0.76381250000000001</v>
      </c>
      <c r="AU652" s="866">
        <f>IF($AK652="n/a",1.03*AT652,IF($AK652&lt;0,1.01*AT652,IF($AK652&gt;10,1.1*AT652,(1+$AK652/100)*AT652)))</f>
        <v>0.84019375000000007</v>
      </c>
      <c r="AV652" s="866">
        <f>IF($AK652="n/a",1.03*AU652,IF($AK652&lt;0,1.01*AU652,IF($AK652&gt;10,1.1*AU652,(1+$AK652/100)*AU652)))</f>
        <v>0.92421312500000019</v>
      </c>
      <c r="AW652" s="856">
        <f>SUM(AR652:AV652)</f>
        <v>3.9100943750000003</v>
      </c>
      <c r="AX652" s="873">
        <f>AW652/I652*100</f>
        <v>11.637185639880952</v>
      </c>
      <c r="AY652" s="932">
        <v>0.86</v>
      </c>
      <c r="AZ652" s="867">
        <v>27.66</v>
      </c>
      <c r="BA652" s="867">
        <v>-0.86</v>
      </c>
      <c r="BB652" s="867">
        <v>6.8500000000000005</v>
      </c>
      <c r="BC652" s="867">
        <v>7.1400000000000006</v>
      </c>
      <c r="BD652" s="1033"/>
      <c r="BE652" s="700">
        <v>2013</v>
      </c>
      <c r="BF652" s="1013">
        <f>IF(BE652&gt;2008,0,IF(BE652&gt;2001,1,IF(BE652&gt;1990,2,IF(BE652&gt;1980,3,IF(BE652&gt;1973,4,IF(BE652&gt;1970,5,IF(BE652&gt;1960,6,IF(BE652&gt;1958,7,IF(BE652&gt;1953,8,9)))))))))</f>
        <v>0</v>
      </c>
      <c r="BG652" s="931">
        <v>1.5</v>
      </c>
    </row>
    <row r="653" spans="1:59" ht="11.25" customHeight="1" x14ac:dyDescent="0.2">
      <c r="A653" s="984" t="s">
        <v>1608</v>
      </c>
      <c r="B653" s="988" t="s">
        <v>1609</v>
      </c>
      <c r="C653" s="1070" t="s">
        <v>108</v>
      </c>
      <c r="D653" s="1070" t="s">
        <v>4401</v>
      </c>
      <c r="E653" s="828">
        <v>6</v>
      </c>
      <c r="F653" s="1148">
        <v>737</v>
      </c>
      <c r="G653" s="1148" t="s">
        <v>115</v>
      </c>
      <c r="H653" s="1148" t="s">
        <v>115</v>
      </c>
      <c r="I653" s="987">
        <v>15.17</v>
      </c>
      <c r="J653" s="738">
        <f>(M653/I653)*100</f>
        <v>3.6914963744232039</v>
      </c>
      <c r="K653" s="990">
        <v>0.14000000000000001</v>
      </c>
      <c r="L653" s="1000">
        <v>4</v>
      </c>
      <c r="M653" s="729">
        <f>K653*L653</f>
        <v>0.56000000000000005</v>
      </c>
      <c r="N653" s="983" t="s">
        <v>152</v>
      </c>
      <c r="O653" s="831">
        <v>0.09</v>
      </c>
      <c r="P653" s="973">
        <v>43349</v>
      </c>
      <c r="Q653" s="973">
        <v>43374</v>
      </c>
      <c r="R653" s="729">
        <f>(K653-O653)/O653*100</f>
        <v>55.555555555555578</v>
      </c>
      <c r="S653" s="795">
        <f>IF(INDEX(Historical!$D$7:$D$1442,MATCH(B653,Historical!$B$7:$B$1449,0))=0,"n/a",(INDEX(Historical!$C$7:$C$1442,MATCH(B653,Historical!$B$7:$B$1449,0))/INDEX(Historical!$D$7:$D$1442,MATCH(B653,Historical!$B$7:$B$1449,0))-1)*100)</f>
        <v>30.15873015873014</v>
      </c>
      <c r="T653" s="795">
        <f>IF(INDEX(Historical!$F$7:$F$1442,MATCH(B653,Historical!$B$7:$B$1449,0))=0,"n/a",((INDEX(Historical!$C$7:$C$1442,MATCH(B653,Historical!$B$7:$B$1449,0))/INDEX(Historical!$F$7:$F$1442,MATCH(B653,Historical!$B$7:$B$1449,0)))^(1/3)-1)*100)</f>
        <v>23.06098642720351</v>
      </c>
      <c r="U653" s="795">
        <f>IF(INDEX(Historical!$H$7:$H$1442,MATCH(B653,Historical!$B$7:$B$1449,0))=0,"n/a",((INDEX(Historical!$C$7:$C$1442,MATCH(B653,Historical!$B$7:$B$1449,0))/INDEX(Historical!$H$7:$H$1442,MATCH(B653,Historical!$B$7:$B$1449,0)))^(1/5)-1)*100)</f>
        <v>38.656034031107048</v>
      </c>
      <c r="V653" s="795">
        <f>IF(INDEX(Historical!$O$7:$O$1442,MATCH(B653,Historical!$B$7:$B$1449,0))=0,"n/a",((INDEX(Historical!$C$7:$C$1442,MATCH(B653,Historical!$B$7:$B$1449,0))/INDEX(Historical!$O$7:$O$1442,MATCH(B653,Historical!$B$7:$B$1449,0)))^(1/10)-1)*100)</f>
        <v>-10.476672292265354</v>
      </c>
      <c r="W653" s="796" t="str">
        <f>IF(OR(U653&lt;=0,U653="n/a",V653&lt;=0,V653="n/a"),"n/a",U653/V653)</f>
        <v>n/a</v>
      </c>
      <c r="X653" s="797">
        <f>IF(OR(AJ653&lt;=0,AJ653="n/a",U653&lt;=0,U653="n/a"),"n/a",U653/AJ653)</f>
        <v>6.0400053173604755</v>
      </c>
      <c r="Y653" s="989"/>
      <c r="Z653" s="738">
        <f>IF(OR(AC653&lt;0.01,AC653="n/a"),"n/a",M653/AC653*100)</f>
        <v>40.875912408759127</v>
      </c>
      <c r="AA653" s="999">
        <f>IF(OR(AC653&lt;0.01,AC653="n/a"),"n/a",I653/AC653)</f>
        <v>11.072992700729927</v>
      </c>
      <c r="AB653" s="1000">
        <v>12</v>
      </c>
      <c r="AC653" s="978">
        <v>1.37</v>
      </c>
      <c r="AD653" s="978">
        <v>1.23</v>
      </c>
      <c r="AE653" s="978">
        <v>3.54</v>
      </c>
      <c r="AF653" s="978">
        <v>1.18</v>
      </c>
      <c r="AG653" s="978">
        <v>9.1999999999999993</v>
      </c>
      <c r="AH653" s="978">
        <v>19.100000000000001</v>
      </c>
      <c r="AI653" s="978">
        <v>7.7200000000000006</v>
      </c>
      <c r="AJ653" s="978">
        <v>6.4</v>
      </c>
      <c r="AK653" s="978">
        <v>9</v>
      </c>
      <c r="AL653" s="991">
        <v>15540</v>
      </c>
      <c r="AM653" s="985">
        <v>0.1</v>
      </c>
      <c r="AN653" s="978">
        <v>0.39</v>
      </c>
      <c r="AO653" s="838">
        <f>IF(U653="n/a","n/a",IF(AA653&lt;0,"n/a",IF(AA653="n/a","n/a",J653+U653-AA653)))</f>
        <v>31.274537704800323</v>
      </c>
      <c r="AP653" s="839">
        <f>IF(U653="n/a","n/a",J653+U653)</f>
        <v>42.34753040553025</v>
      </c>
      <c r="AQ653" s="1001">
        <f>IF(OR(AC653&lt;0.01,AF653="n/a"),"n/a",(I653/SQRT(22.5*AC653*(I653/AF653))-1)*100)</f>
        <v>-23.795213370342061</v>
      </c>
      <c r="AR653" s="738">
        <f>INDEX(Historical!$C$7:$C$1442,MATCH(B653,Historical!$B$7:$B$1449,0))*IF(AH653="n/a",1.03,IF(AH653&lt;0,1.01,IF(AH653&gt;10,1.1,(1+AH653/100))))</f>
        <v>0.45100000000000001</v>
      </c>
      <c r="AS653" s="999">
        <f>IF($AI653="n/a",1.03*AR653,IF($AI653&lt;0,1.01*AR653,IF($AI653&gt;10,1.1*AR653,(1+$AI653/100)*AR653)))</f>
        <v>0.4858172</v>
      </c>
      <c r="AT653" s="999">
        <f>IF($AK653="n/a",1.03*AS653,IF($AK653&lt;0,1.01*AS653,IF($AK653&gt;10,1.1*AS653,(1+$AK653/100)*AS653)))</f>
        <v>0.52954074800000006</v>
      </c>
      <c r="AU653" s="999">
        <f>IF($AK653="n/a",1.03*AT653,IF($AK653&lt;0,1.01*AT653,IF($AK653&gt;10,1.1*AT653,(1+$AK653/100)*AT653)))</f>
        <v>0.57719941532000008</v>
      </c>
      <c r="AV653" s="999">
        <f>IF($AK653="n/a",1.03*AU653,IF($AK653&lt;0,1.01*AU653,IF($AK653&gt;10,1.1*AU653,(1+$AK653/100)*AU653)))</f>
        <v>0.62914736269880012</v>
      </c>
      <c r="AW653" s="738">
        <f>SUM(AR653:AV653)</f>
        <v>2.6727047260188002</v>
      </c>
      <c r="AX653" s="846">
        <f>AW653/I653*100</f>
        <v>17.618356796432433</v>
      </c>
      <c r="AY653" s="1080">
        <v>1.54</v>
      </c>
      <c r="AZ653" s="985">
        <v>22.439999999999998</v>
      </c>
      <c r="BA653" s="985">
        <v>-24.94</v>
      </c>
      <c r="BB653" s="985">
        <v>2.23</v>
      </c>
      <c r="BC653" s="985">
        <v>-13.59</v>
      </c>
      <c r="BE653" s="700">
        <v>2013</v>
      </c>
      <c r="BF653" s="1013">
        <f>IF(BE653&gt;2008,0,IF(BE653&gt;2001,1,IF(BE653&gt;1990,2,IF(BE653&gt;1980,3,IF(BE653&gt;1973,4,IF(BE653&gt;1970,5,IF(BE653&gt;1960,6,IF(BE653&gt;1958,7,IF(BE653&gt;1953,8,9)))))))))</f>
        <v>0</v>
      </c>
      <c r="BG653" s="995">
        <v>1.0999999999999999</v>
      </c>
    </row>
    <row r="654" spans="1:59" ht="11.25" customHeight="1" x14ac:dyDescent="0.2">
      <c r="A654" s="976" t="s">
        <v>1610</v>
      </c>
      <c r="B654" s="988" t="s">
        <v>1611</v>
      </c>
      <c r="C654" s="1070" t="s">
        <v>108</v>
      </c>
      <c r="D654" s="1070" t="s">
        <v>118</v>
      </c>
      <c r="E654" s="828">
        <v>10</v>
      </c>
      <c r="F654" s="1148">
        <v>323</v>
      </c>
      <c r="G654" s="1136" t="s">
        <v>106</v>
      </c>
      <c r="H654" s="1136" t="s">
        <v>106</v>
      </c>
      <c r="I654" s="987">
        <v>144.44999999999999</v>
      </c>
      <c r="J654" s="738">
        <f>(M654/I654)*100</f>
        <v>1.6614745586708204</v>
      </c>
      <c r="K654" s="990">
        <v>0.6</v>
      </c>
      <c r="L654" s="1000">
        <v>4</v>
      </c>
      <c r="M654" s="729">
        <f>K654*L654</f>
        <v>2.4</v>
      </c>
      <c r="N654" s="983" t="s">
        <v>805</v>
      </c>
      <c r="O654" s="831">
        <v>0.5</v>
      </c>
      <c r="P654" s="973">
        <v>43318</v>
      </c>
      <c r="Q654" s="973">
        <v>43340</v>
      </c>
      <c r="R654" s="729">
        <f>(K654-O654)/O654*100</f>
        <v>19.999999999999996</v>
      </c>
      <c r="S654" s="795">
        <f>IF(INDEX(Historical!$D$7:$D$1442,MATCH(B654,Historical!$B$7:$B$1449,0))=0,"n/a",(INDEX(Historical!$C$7:$C$1442,MATCH(B654,Historical!$B$7:$B$1449,0))/INDEX(Historical!$D$7:$D$1442,MATCH(B654,Historical!$B$7:$B$1449,0))-1)*100)</f>
        <v>20.879120879120894</v>
      </c>
      <c r="T654" s="795">
        <f>IF(INDEX(Historical!$F$7:$F$1442,MATCH(B654,Historical!$B$7:$B$1449,0))=0,"n/a",((INDEX(Historical!$C$7:$C$1442,MATCH(B654,Historical!$B$7:$B$1449,0))/INDEX(Historical!$F$7:$F$1442,MATCH(B654,Historical!$B$7:$B$1449,0)))^(1/3)-1)*100)</f>
        <v>16.260329205681458</v>
      </c>
      <c r="U654" s="795">
        <f>IF(INDEX(Historical!$H$7:$H$1442,MATCH(B654,Historical!$B$7:$B$1449,0))=0,"n/a",((INDEX(Historical!$C$7:$C$1442,MATCH(B654,Historical!$B$7:$B$1449,0))/INDEX(Historical!$H$7:$H$1442,MATCH(B654,Historical!$B$7:$B$1449,0)))^(1/5)-1)*100)</f>
        <v>15.292162467409565</v>
      </c>
      <c r="V654" s="795">
        <f>IF(INDEX(Historical!$O$7:$O$1442,MATCH(B654,Historical!$B$7:$B$1449,0))=0,"n/a",((INDEX(Historical!$C$7:$C$1442,MATCH(B654,Historical!$B$7:$B$1449,0))/INDEX(Historical!$O$7:$O$1442,MATCH(B654,Historical!$B$7:$B$1449,0)))^(1/10)-1)*100)</f>
        <v>37.663249629231728</v>
      </c>
      <c r="W654" s="796">
        <f>IF(OR(U654&lt;=0,U654="n/a",V654&lt;=0,V654="n/a"),"n/a",U654/V654)</f>
        <v>0.40602344773619314</v>
      </c>
      <c r="X654" s="797">
        <f>IF(OR(AJ654&lt;=0,AJ654="n/a",U654&lt;=0,U654="n/a"),"n/a",U654/AJ654)</f>
        <v>2.1538256996351501</v>
      </c>
      <c r="Y654" s="989"/>
      <c r="Z654" s="738">
        <f>IF(OR(AC654&lt;0.01,AC654="n/a"),"n/a",M654/AC654*100)</f>
        <v>21.543985637342907</v>
      </c>
      <c r="AA654" s="999">
        <f>IF(OR(AC654&lt;0.01,AC654="n/a"),"n/a",I654/AC654)</f>
        <v>12.966786355475762</v>
      </c>
      <c r="AB654" s="1000">
        <v>12</v>
      </c>
      <c r="AC654" s="978">
        <v>11.14</v>
      </c>
      <c r="AD654" s="978">
        <v>1.27</v>
      </c>
      <c r="AE654" s="978">
        <v>0.7</v>
      </c>
      <c r="AF654" s="978">
        <v>1.07</v>
      </c>
      <c r="AG654" s="978">
        <v>20.399999999999999</v>
      </c>
      <c r="AH654" s="978">
        <v>11.1</v>
      </c>
      <c r="AI654" s="978">
        <v>10.08</v>
      </c>
      <c r="AJ654" s="978">
        <v>7.1</v>
      </c>
      <c r="AK654" s="978">
        <v>10.220000000000001</v>
      </c>
      <c r="AL654" s="991">
        <v>9000</v>
      </c>
      <c r="AM654" s="985">
        <v>0.2</v>
      </c>
      <c r="AN654" s="978">
        <v>0.41</v>
      </c>
      <c r="AO654" s="838">
        <f>IF(U654="n/a","n/a",IF(AA654&lt;0,"n/a",IF(AA654="n/a","n/a",J654+U654-AA654)))</f>
        <v>3.9868506706046247</v>
      </c>
      <c r="AP654" s="839">
        <f>IF(U654="n/a","n/a",J654+U654)</f>
        <v>16.953637026080386</v>
      </c>
      <c r="AQ654" s="1001">
        <f>IF(OR(AC654&lt;0.01,AF654="n/a"),"n/a",(I654/SQRT(22.5*AC654*(I654/AF654))-1)*100)</f>
        <v>-21.47339757096023</v>
      </c>
      <c r="AR654" s="738">
        <f>INDEX(Historical!$C$7:$C$1442,MATCH(B654,Historical!$B$7:$B$1449,0))*IF(AH654="n/a",1.03,IF(AH654&lt;0,1.01,IF(AH654&gt;10,1.1,(1+AH654/100))))</f>
        <v>2.4200000000000004</v>
      </c>
      <c r="AS654" s="999">
        <f>IF($AI654="n/a",1.03*AR654,IF($AI654&lt;0,1.01*AR654,IF($AI654&gt;10,1.1*AR654,(1+$AI654/100)*AR654)))</f>
        <v>2.6620000000000008</v>
      </c>
      <c r="AT654" s="999">
        <f>IF($AK654="n/a",1.03*AS654,IF($AK654&lt;0,1.01*AS654,IF($AK654&gt;10,1.1*AS654,(1+$AK654/100)*AS654)))</f>
        <v>2.9282000000000012</v>
      </c>
      <c r="AU654" s="999">
        <f>IF($AK654="n/a",1.03*AT654,IF($AK654&lt;0,1.01*AT654,IF($AK654&gt;10,1.1*AT654,(1+$AK654/100)*AT654)))</f>
        <v>3.2210200000000015</v>
      </c>
      <c r="AV654" s="999">
        <f>IF($AK654="n/a",1.03*AU654,IF($AK654&lt;0,1.01*AU654,IF($AK654&gt;10,1.1*AU654,(1+$AK654/100)*AU654)))</f>
        <v>3.5431220000000021</v>
      </c>
      <c r="AW654" s="738">
        <f>SUM(AR654:AV654)</f>
        <v>14.774342000000004</v>
      </c>
      <c r="AX654" s="846">
        <f>AW654/I654*100</f>
        <v>10.227997230875738</v>
      </c>
      <c r="AY654" s="1080">
        <v>0.71</v>
      </c>
      <c r="AZ654" s="985">
        <v>12.989999999999998</v>
      </c>
      <c r="BA654" s="985">
        <v>-11.379999999999999</v>
      </c>
      <c r="BB654" s="985">
        <v>0.73</v>
      </c>
      <c r="BC654" s="985">
        <v>0.42</v>
      </c>
      <c r="BE654" s="700">
        <v>2009</v>
      </c>
      <c r="BF654" s="1013">
        <f>IF(BE654&gt;2008,0,IF(BE654&gt;2001,1,IF(BE654&gt;1990,2,IF(BE654&gt;1980,3,IF(BE654&gt;1973,4,IF(BE654&gt;1970,5,IF(BE654&gt;1960,6,IF(BE654&gt;1958,7,IF(BE654&gt;1953,8,9)))))))))</f>
        <v>0</v>
      </c>
      <c r="BG654" s="995">
        <v>3</v>
      </c>
    </row>
    <row r="655" spans="1:59" ht="11.25" customHeight="1" x14ac:dyDescent="0.2">
      <c r="A655" s="984" t="s">
        <v>770</v>
      </c>
      <c r="B655" s="988" t="s">
        <v>771</v>
      </c>
      <c r="C655" s="1070" t="s">
        <v>131</v>
      </c>
      <c r="D655" s="1070" t="s">
        <v>4402</v>
      </c>
      <c r="E655" s="828">
        <v>16</v>
      </c>
      <c r="F655" s="1148">
        <v>225</v>
      </c>
      <c r="G655" s="1073" t="s">
        <v>37</v>
      </c>
      <c r="H655" s="1073" t="s">
        <v>37</v>
      </c>
      <c r="I655" s="987">
        <v>28.13</v>
      </c>
      <c r="J655" s="738">
        <f>(M655/I655)*100</f>
        <v>2.3462495556345537</v>
      </c>
      <c r="K655" s="990">
        <v>0.16500000000000001</v>
      </c>
      <c r="L655" s="1000">
        <v>4</v>
      </c>
      <c r="M655" s="729">
        <f>K655*L655</f>
        <v>0.66</v>
      </c>
      <c r="N655" s="983" t="s">
        <v>140</v>
      </c>
      <c r="O655" s="831">
        <v>0.155</v>
      </c>
      <c r="P655" s="973">
        <v>43479</v>
      </c>
      <c r="Q655" s="973">
        <v>43497</v>
      </c>
      <c r="R655" s="729">
        <f>(K655-O655)/O655*100</f>
        <v>6.4516129032258114</v>
      </c>
      <c r="S655" s="795">
        <f>IF(INDEX(Historical!$D$7:$D$1442,MATCH(B655,Historical!$B$7:$B$1449,0))=0,"n/a",(INDEX(Historical!$C$7:$C$1442,MATCH(B655,Historical!$B$7:$B$1449,0))/INDEX(Historical!$D$7:$D$1442,MATCH(B655,Historical!$B$7:$B$1449,0))-1)*100)</f>
        <v>6.8965517241379448</v>
      </c>
      <c r="T655" s="795">
        <f>IF(INDEX(Historical!$F$7:$F$1442,MATCH(B655,Historical!$B$7:$B$1449,0))=0,"n/a",((INDEX(Historical!$C$7:$C$1442,MATCH(B655,Historical!$B$7:$B$1449,0))/INDEX(Historical!$F$7:$F$1442,MATCH(B655,Historical!$B$7:$B$1449,0)))^(1/3)-1)*100)</f>
        <v>6.4953735209395624</v>
      </c>
      <c r="U655" s="795">
        <f>IF(INDEX(Historical!$H$7:$H$1442,MATCH(B655,Historical!$B$7:$B$1449,0))=0,"n/a",((INDEX(Historical!$C$7:$C$1442,MATCH(B655,Historical!$B$7:$B$1449,0))/INDEX(Historical!$H$7:$H$1442,MATCH(B655,Historical!$B$7:$B$1449,0)))^(1/5)-1)*100)</f>
        <v>5.2519353814266312</v>
      </c>
      <c r="V655" s="795">
        <f>IF(INDEX(Historical!$O$7:$O$1442,MATCH(B655,Historical!$B$7:$B$1449,0))=0,"n/a",((INDEX(Historical!$C$7:$C$1442,MATCH(B655,Historical!$B$7:$B$1449,0))/INDEX(Historical!$O$7:$O$1442,MATCH(B655,Historical!$B$7:$B$1449,0)))^(1/10)-1)*100)</f>
        <v>4.0543625739051459</v>
      </c>
      <c r="W655" s="796">
        <f>IF(OR(U655&lt;=0,U655="n/a",V655&lt;=0,V655="n/a"),"n/a",U655/V655)</f>
        <v>1.2953788137324846</v>
      </c>
      <c r="X655" s="797">
        <f>IF(OR(AJ655&lt;=0,AJ655="n/a",U655&lt;=0,U655="n/a"),"n/a",U655/AJ655)</f>
        <v>0.55283530330806641</v>
      </c>
      <c r="Y655" s="756"/>
      <c r="Z655" s="738">
        <f>IF(OR(AC655&lt;0.01,AC655="n/a"),"n/a",M655/AC655*100)</f>
        <v>66</v>
      </c>
      <c r="AA655" s="999">
        <f>IF(OR(AC655&lt;0.01,AC655="n/a"),"n/a",I655/AC655)</f>
        <v>28.13</v>
      </c>
      <c r="AB655" s="1000">
        <v>9</v>
      </c>
      <c r="AC655" s="978">
        <v>1</v>
      </c>
      <c r="AD655" s="978" t="s">
        <v>137</v>
      </c>
      <c r="AE655" s="978">
        <v>3.54</v>
      </c>
      <c r="AF655" s="978">
        <v>2.83</v>
      </c>
      <c r="AG655" s="978">
        <v>9.7000000000000011</v>
      </c>
      <c r="AH655" s="978">
        <v>10.6</v>
      </c>
      <c r="AI655" s="978">
        <v>6.3100000000000005</v>
      </c>
      <c r="AJ655" s="978">
        <v>9.5</v>
      </c>
      <c r="AK655" s="978" t="s">
        <v>137</v>
      </c>
      <c r="AL655" s="991">
        <v>231.79</v>
      </c>
      <c r="AM655" s="985">
        <v>5.8999999999999995</v>
      </c>
      <c r="AN655" s="978">
        <v>0</v>
      </c>
      <c r="AO655" s="838">
        <f>IF(U655="n/a","n/a",IF(AA655&lt;0,"n/a",IF(AA655="n/a","n/a",J655+U655-AA655)))</f>
        <v>-20.531815062938815</v>
      </c>
      <c r="AP655" s="839">
        <f>IF(U655="n/a","n/a",J655+U655)</f>
        <v>7.5981849370611849</v>
      </c>
      <c r="AQ655" s="1001">
        <f>IF(OR(AC655&lt;0.01,AF655="n/a"),"n/a",(I655/SQRT(22.5*AC655*(I655/AF655))-1)*100)</f>
        <v>88.099146433174667</v>
      </c>
      <c r="AR655" s="738">
        <f>INDEX(Historical!$C$7:$C$1442,MATCH(B655,Historical!$B$7:$B$1449,0))*IF(AH655="n/a",1.03,IF(AH655&lt;0,1.01,IF(AH655&gt;10,1.1,(1+AH655/100))))</f>
        <v>0.68200000000000005</v>
      </c>
      <c r="AS655" s="999">
        <f>IF($AI655="n/a",1.03*AR655,IF($AI655&lt;0,1.01*AR655,IF($AI655&gt;10,1.1*AR655,(1+$AI655/100)*AR655)))</f>
        <v>0.72503419999999996</v>
      </c>
      <c r="AT655" s="999">
        <f>IF($AK655="n/a",1.03*AS655,IF($AK655&lt;0,1.01*AS655,IF($AK655&gt;10,1.1*AS655,(1+$AK655/100)*AS655)))</f>
        <v>0.74678522599999997</v>
      </c>
      <c r="AU655" s="999">
        <f>IF($AK655="n/a",1.03*AT655,IF($AK655&lt;0,1.01*AT655,IF($AK655&gt;10,1.1*AT655,(1+$AK655/100)*AT655)))</f>
        <v>0.76918878278000002</v>
      </c>
      <c r="AV655" s="999">
        <f>IF($AK655="n/a",1.03*AU655,IF($AK655&lt;0,1.01*AU655,IF($AK655&gt;10,1.1*AU655,(1+$AK655/100)*AU655)))</f>
        <v>0.79226444626340009</v>
      </c>
      <c r="AW655" s="738">
        <f>SUM(AR655:AV655)</f>
        <v>3.7152726550434005</v>
      </c>
      <c r="AX655" s="846">
        <f>AW655/I655*100</f>
        <v>13.207510327207256</v>
      </c>
      <c r="AY655" s="1080">
        <v>-0.28999999999999998</v>
      </c>
      <c r="AZ655" s="985">
        <v>26.939999999999998</v>
      </c>
      <c r="BA655" s="985">
        <v>-10.209999999999999</v>
      </c>
      <c r="BB655" s="985">
        <v>-1.6099999999999999</v>
      </c>
      <c r="BC655" s="985">
        <v>1.1499999999999999</v>
      </c>
      <c r="BE655" s="700">
        <v>2004</v>
      </c>
      <c r="BF655" s="1013">
        <f>IF(BE655&gt;2008,0,IF(BE655&gt;2001,1,IF(BE655&gt;1990,2,IF(BE655&gt;1980,3,IF(BE655&gt;1973,4,IF(BE655&gt;1970,5,IF(BE655&gt;1960,6,IF(BE655&gt;1958,7,IF(BE655&gt;1953,8,9)))))))))</f>
        <v>1</v>
      </c>
      <c r="BG655" s="995">
        <v>3.5000000000000004</v>
      </c>
    </row>
    <row r="656" spans="1:59" ht="11.25" customHeight="1" x14ac:dyDescent="0.2">
      <c r="A656" s="984" t="s">
        <v>782</v>
      </c>
      <c r="B656" s="988" t="s">
        <v>783</v>
      </c>
      <c r="C656" s="1070" t="s">
        <v>123</v>
      </c>
      <c r="D656" s="1070" t="s">
        <v>4418</v>
      </c>
      <c r="E656" s="828">
        <v>18</v>
      </c>
      <c r="F656" s="1148">
        <v>180</v>
      </c>
      <c r="G656" s="1148" t="s">
        <v>106</v>
      </c>
      <c r="H656" s="1148" t="s">
        <v>106</v>
      </c>
      <c r="I656" s="987">
        <v>87.37</v>
      </c>
      <c r="J656" s="738">
        <f>(M656/I656)*100</f>
        <v>1.2132310861851894</v>
      </c>
      <c r="K656" s="990">
        <v>0.26500000000000001</v>
      </c>
      <c r="L656" s="1000">
        <v>4</v>
      </c>
      <c r="M656" s="729">
        <f>K656*L656</f>
        <v>1.06</v>
      </c>
      <c r="N656" s="983" t="s">
        <v>426</v>
      </c>
      <c r="O656" s="831">
        <v>0.25</v>
      </c>
      <c r="P656" s="973">
        <v>43468</v>
      </c>
      <c r="Q656" s="973">
        <v>43483</v>
      </c>
      <c r="R656" s="729">
        <f>(K656-O656)/O656*100</f>
        <v>6.0000000000000053</v>
      </c>
      <c r="S656" s="795">
        <f>IF(INDEX(Historical!$D$7:$D$1442,MATCH(B656,Historical!$B$7:$B$1449,0))=0,"n/a",(INDEX(Historical!$C$7:$C$1442,MATCH(B656,Historical!$B$7:$B$1449,0))/INDEX(Historical!$D$7:$D$1442,MATCH(B656,Historical!$B$7:$B$1449,0))-1)*100)</f>
        <v>4.1666666666666741</v>
      </c>
      <c r="T656" s="795">
        <f>IF(INDEX(Historical!$F$7:$F$1442,MATCH(B656,Historical!$B$7:$B$1449,0))=0,"n/a",((INDEX(Historical!$C$7:$C$1442,MATCH(B656,Historical!$B$7:$B$1449,0))/INDEX(Historical!$F$7:$F$1442,MATCH(B656,Historical!$B$7:$B$1449,0)))^(1/3)-1)*100)</f>
        <v>4.3532011211615984</v>
      </c>
      <c r="U656" s="795">
        <f>IF(INDEX(Historical!$H$7:$H$1442,MATCH(B656,Historical!$B$7:$B$1449,0))=0,"n/a",((INDEX(Historical!$C$7:$C$1442,MATCH(B656,Historical!$B$7:$B$1449,0))/INDEX(Historical!$H$7:$H$1442,MATCH(B656,Historical!$B$7:$B$1449,0)))^(1/5)-1)*100)</f>
        <v>4.5639552591273169</v>
      </c>
      <c r="V656" s="795">
        <f>IF(INDEX(Historical!$O$7:$O$1442,MATCH(B656,Historical!$B$7:$B$1449,0))=0,"n/a",((INDEX(Historical!$C$7:$C$1442,MATCH(B656,Historical!$B$7:$B$1449,0))/INDEX(Historical!$O$7:$O$1442,MATCH(B656,Historical!$B$7:$B$1449,0)))^(1/10)-1)*100)</f>
        <v>13.575379559642652</v>
      </c>
      <c r="W656" s="796">
        <f>IF(OR(U656&lt;=0,U656="n/a",V656&lt;=0,V656="n/a"),"n/a",U656/V656)</f>
        <v>0.33619356564402791</v>
      </c>
      <c r="X656" s="797" t="str">
        <f>IF(OR(AJ656&lt;=0,AJ656="n/a",U656&lt;=0,U656="n/a"),"n/a",U656/AJ656)</f>
        <v>n/a</v>
      </c>
      <c r="Y656" s="749"/>
      <c r="Z656" s="738" t="str">
        <f>IF(OR(AC656&lt;0.01,AC656="n/a"),"n/a",M656/AC656*100)</f>
        <v>n/a</v>
      </c>
      <c r="AA656" s="999" t="str">
        <f>IF(OR(AC656&lt;0.01,AC656="n/a"),"n/a",I656/AC656)</f>
        <v>n/a</v>
      </c>
      <c r="AB656" s="1000">
        <v>6</v>
      </c>
      <c r="AC656" s="978">
        <v>-1.47</v>
      </c>
      <c r="AD656" s="978" t="s">
        <v>137</v>
      </c>
      <c r="AE656" s="978">
        <v>12.79</v>
      </c>
      <c r="AF656" s="978">
        <v>2.72</v>
      </c>
      <c r="AG656" s="978">
        <v>-5.8999999999999995</v>
      </c>
      <c r="AH656" s="980">
        <v>-181.20000000000002</v>
      </c>
      <c r="AI656" s="980">
        <v>36.980000000000004</v>
      </c>
      <c r="AJ656" s="978">
        <v>-25.900000000000002</v>
      </c>
      <c r="AK656" s="978">
        <v>34.300000000000004</v>
      </c>
      <c r="AL656" s="991">
        <v>5710</v>
      </c>
      <c r="AM656" s="985">
        <v>0.6</v>
      </c>
      <c r="AN656" s="978">
        <v>0.17</v>
      </c>
      <c r="AO656" s="838" t="str">
        <f>IF(U656="n/a","n/a",IF(AA656&lt;0,"n/a",IF(AA656="n/a","n/a",J656+U656-AA656)))</f>
        <v>n/a</v>
      </c>
      <c r="AP656" s="839">
        <f>IF(U656="n/a","n/a",J656+U656)</f>
        <v>5.7771863453125061</v>
      </c>
      <c r="AQ656" s="1001" t="str">
        <f>IF(OR(AC656&lt;0.01,AF656="n/a"),"n/a",(I656/SQRT(22.5*AC656*(I656/AF656))-1)*100)</f>
        <v>n/a</v>
      </c>
      <c r="AR656" s="738">
        <f>INDEX(Historical!$C$7:$C$1442,MATCH(B656,Historical!$B$7:$B$1449,0))*IF(AH656="n/a",1.03,IF(AH656&lt;0,1.01,IF(AH656&gt;10,1.1,(1+AH656/100))))</f>
        <v>1.01</v>
      </c>
      <c r="AS656" s="999">
        <f>IF($AI656="n/a",1.03*AR656,IF($AI656&lt;0,1.01*AR656,IF($AI656&gt;10,1.1*AR656,(1+$AI656/100)*AR656)))</f>
        <v>1.1110000000000002</v>
      </c>
      <c r="AT656" s="999">
        <f>IF($AK656="n/a",1.03*AS656,IF($AK656&lt;0,1.01*AS656,IF($AK656&gt;10,1.1*AS656,(1+$AK656/100)*AS656)))</f>
        <v>1.2221000000000004</v>
      </c>
      <c r="AU656" s="999">
        <f>IF($AK656="n/a",1.03*AT656,IF($AK656&lt;0,1.01*AT656,IF($AK656&gt;10,1.1*AT656,(1+$AK656/100)*AT656)))</f>
        <v>1.3443100000000006</v>
      </c>
      <c r="AV656" s="999">
        <f>IF($AK656="n/a",1.03*AU656,IF($AK656&lt;0,1.01*AU656,IF($AK656&gt;10,1.1*AU656,(1+$AK656/100)*AU656)))</f>
        <v>1.4787410000000007</v>
      </c>
      <c r="AW656" s="738">
        <f>SUM(AR656:AV656)</f>
        <v>6.1661510000000028</v>
      </c>
      <c r="AX656" s="846">
        <f>AW656/I656*100</f>
        <v>7.0575151653885797</v>
      </c>
      <c r="AY656" s="1080">
        <v>0.22</v>
      </c>
      <c r="AZ656" s="985">
        <v>24.529999999999998</v>
      </c>
      <c r="BA656" s="985">
        <v>-11.33</v>
      </c>
      <c r="BB656" s="985">
        <v>9.1</v>
      </c>
      <c r="BC656" s="985">
        <v>5.5</v>
      </c>
      <c r="BE656" s="700">
        <v>2002</v>
      </c>
      <c r="BF656" s="1013">
        <f>IF(BE656&gt;2008,0,IF(BE656&gt;2001,1,IF(BE656&gt;1990,2,IF(BE656&gt;1980,3,IF(BE656&gt;1973,4,IF(BE656&gt;1970,5,IF(BE656&gt;1960,6,IF(BE656&gt;1958,7,IF(BE656&gt;1953,8,9)))))))))</f>
        <v>1</v>
      </c>
      <c r="BG656" s="995">
        <v>-4.5999999999999996</v>
      </c>
    </row>
    <row r="657" spans="1:59" ht="11.25" customHeight="1" x14ac:dyDescent="0.2">
      <c r="A657" s="984" t="s">
        <v>774</v>
      </c>
      <c r="B657" s="988" t="s">
        <v>775</v>
      </c>
      <c r="C657" s="1070" t="s">
        <v>112</v>
      </c>
      <c r="D657" s="1070" t="s">
        <v>4424</v>
      </c>
      <c r="E657" s="828">
        <v>15</v>
      </c>
      <c r="F657" s="1148">
        <v>231</v>
      </c>
      <c r="G657" s="1092" t="s">
        <v>106</v>
      </c>
      <c r="H657" s="1092" t="s">
        <v>106</v>
      </c>
      <c r="I657" s="987">
        <v>64.430000000000007</v>
      </c>
      <c r="J657" s="738">
        <f>(M657/I657)*100</f>
        <v>1.7383206580785349</v>
      </c>
      <c r="K657" s="990">
        <v>0.28000000000000003</v>
      </c>
      <c r="L657" s="1000">
        <v>4</v>
      </c>
      <c r="M657" s="729">
        <f>K657*L657</f>
        <v>1.1200000000000001</v>
      </c>
      <c r="N657" s="983" t="s">
        <v>149</v>
      </c>
      <c r="O657" s="831">
        <v>0.24</v>
      </c>
      <c r="P657" s="694">
        <v>43153</v>
      </c>
      <c r="Q657" s="694">
        <v>43174</v>
      </c>
      <c r="R657" s="729">
        <f>(K657-O657)/O657*100</f>
        <v>16.666666666666682</v>
      </c>
      <c r="S657" s="795">
        <f>IF(INDEX(Historical!$D$7:$D$1442,MATCH(B657,Historical!$B$7:$B$1449,0))=0,"n/a",(INDEX(Historical!$C$7:$C$1442,MATCH(B657,Historical!$B$7:$B$1449,0))/INDEX(Historical!$D$7:$D$1442,MATCH(B657,Historical!$B$7:$B$1449,0))-1)*100)</f>
        <v>16.666666666666675</v>
      </c>
      <c r="T657" s="795">
        <f>IF(INDEX(Historical!$F$7:$F$1442,MATCH(B657,Historical!$B$7:$B$1449,0))=0,"n/a",((INDEX(Historical!$C$7:$C$1442,MATCH(B657,Historical!$B$7:$B$1449,0))/INDEX(Historical!$F$7:$F$1442,MATCH(B657,Historical!$B$7:$B$1449,0)))^(1/3)-1)*100)</f>
        <v>11.868894208139679</v>
      </c>
      <c r="U657" s="795">
        <f>IF(INDEX(Historical!$H$7:$H$1442,MATCH(B657,Historical!$B$7:$B$1449,0))=0,"n/a",((INDEX(Historical!$C$7:$C$1442,MATCH(B657,Historical!$B$7:$B$1449,0))/INDEX(Historical!$H$7:$H$1442,MATCH(B657,Historical!$B$7:$B$1449,0)))^(1/5)-1)*100)</f>
        <v>11.842691472014465</v>
      </c>
      <c r="V657" s="795">
        <f>IF(INDEX(Historical!$O$7:$O$1442,MATCH(B657,Historical!$B$7:$B$1449,0))=0,"n/a",((INDEX(Historical!$C$7:$C$1442,MATCH(B657,Historical!$B$7:$B$1449,0))/INDEX(Historical!$O$7:$O$1442,MATCH(B657,Historical!$B$7:$B$1449,0)))^(1/10)-1)*100)</f>
        <v>9.7934759492371626</v>
      </c>
      <c r="W657" s="796">
        <f>IF(OR(U657&lt;=0,U657="n/a",V657&lt;=0,V657="n/a"),"n/a",U657/V657)</f>
        <v>1.2092429218593139</v>
      </c>
      <c r="X657" s="797">
        <f>IF(OR(AJ657&lt;=0,AJ657="n/a",U657&lt;=0,U657="n/a"),"n/a",U657/AJ657)</f>
        <v>0.97071241573889067</v>
      </c>
      <c r="Y657" s="988"/>
      <c r="Z657" s="738">
        <f>IF(OR(AC657&lt;0.01,AC657="n/a"),"n/a",M657/AC657*100)</f>
        <v>33.038348082595867</v>
      </c>
      <c r="AA657" s="999">
        <f>IF(OR(AC657&lt;0.01,AC657="n/a"),"n/a",I657/AC657)</f>
        <v>19.005899705014752</v>
      </c>
      <c r="AB657" s="1000">
        <v>12</v>
      </c>
      <c r="AC657" s="978">
        <v>3.39</v>
      </c>
      <c r="AD657" s="978">
        <v>0.97</v>
      </c>
      <c r="AE657" s="978">
        <v>1.37</v>
      </c>
      <c r="AF657" s="978">
        <v>6.91</v>
      </c>
      <c r="AG657" s="978">
        <v>33.1</v>
      </c>
      <c r="AH657" s="978">
        <v>0</v>
      </c>
      <c r="AI657" s="978">
        <v>9.9</v>
      </c>
      <c r="AJ657" s="978">
        <v>12.2</v>
      </c>
      <c r="AK657" s="978">
        <v>19.600000000000001</v>
      </c>
      <c r="AL657" s="991">
        <v>7740</v>
      </c>
      <c r="AM657" s="985">
        <v>0.2</v>
      </c>
      <c r="AN657" s="978">
        <v>0</v>
      </c>
      <c r="AO657" s="838">
        <f>IF(U657="n/a","n/a",IF(AA657&lt;0,"n/a",IF(AA657="n/a","n/a",J657+U657-AA657)))</f>
        <v>-5.4248875749217511</v>
      </c>
      <c r="AP657" s="839">
        <f>IF(U657="n/a","n/a",J657+U657)</f>
        <v>13.581012130093001</v>
      </c>
      <c r="AQ657" s="1001">
        <f>IF(OR(AC657&lt;0.01,AF657="n/a"),"n/a",(I657/SQRT(22.5*AC657*(I657/AF657))-1)*100)</f>
        <v>141.597247005702</v>
      </c>
      <c r="AR657" s="738">
        <f>INDEX(Historical!$C$7:$C$1442,MATCH(B657,Historical!$B$7:$B$1449,0))*IF(AH657="n/a",1.03,IF(AH657&lt;0,1.01,IF(AH657&gt;10,1.1,(1+AH657/100))))</f>
        <v>1.1200000000000001</v>
      </c>
      <c r="AS657" s="999">
        <f>IF($AI657="n/a",1.03*AR657,IF($AI657&lt;0,1.01*AR657,IF($AI657&gt;10,1.1*AR657,(1+$AI657/100)*AR657)))</f>
        <v>1.2308800000000002</v>
      </c>
      <c r="AT657" s="999">
        <f>IF($AK657="n/a",1.03*AS657,IF($AK657&lt;0,1.01*AS657,IF($AK657&gt;10,1.1*AS657,(1+$AK657/100)*AS657)))</f>
        <v>1.3539680000000003</v>
      </c>
      <c r="AU657" s="999">
        <f>IF($AK657="n/a",1.03*AT657,IF($AK657&lt;0,1.01*AT657,IF($AK657&gt;10,1.1*AT657,(1+$AK657/100)*AT657)))</f>
        <v>1.4893648000000004</v>
      </c>
      <c r="AV657" s="999">
        <f>IF($AK657="n/a",1.03*AU657,IF($AK657&lt;0,1.01*AU657,IF($AK657&gt;10,1.1*AU657,(1+$AK657/100)*AU657)))</f>
        <v>1.6383012800000005</v>
      </c>
      <c r="AW657" s="738">
        <f>SUM(AR657:AV657)</f>
        <v>6.832514080000001</v>
      </c>
      <c r="AX657" s="846">
        <f>AW657/I657*100</f>
        <v>10.60455390346112</v>
      </c>
      <c r="AY657" s="1080">
        <v>1.23</v>
      </c>
      <c r="AZ657" s="985">
        <v>25.47</v>
      </c>
      <c r="BA657" s="985">
        <v>-19.37</v>
      </c>
      <c r="BB657" s="985">
        <v>9.5699999999999985</v>
      </c>
      <c r="BC657" s="985">
        <v>-1.8800000000000001</v>
      </c>
      <c r="BE657" s="700">
        <v>2004</v>
      </c>
      <c r="BF657" s="1013">
        <f>IF(BE657&gt;2008,0,IF(BE657&gt;2001,1,IF(BE657&gt;1990,2,IF(BE657&gt;1980,3,IF(BE657&gt;1973,4,IF(BE657&gt;1970,5,IF(BE657&gt;1960,6,IF(BE657&gt;1958,7,IF(BE657&gt;1953,8,9)))))))))</f>
        <v>1</v>
      </c>
      <c r="BG657" s="995">
        <v>19</v>
      </c>
    </row>
    <row r="658" spans="1:59" ht="11.25" customHeight="1" x14ac:dyDescent="0.2">
      <c r="A658" s="984" t="s">
        <v>1626</v>
      </c>
      <c r="B658" s="988" t="s">
        <v>1627</v>
      </c>
      <c r="C658" s="1070" t="s">
        <v>4381</v>
      </c>
      <c r="D658" s="1070" t="s">
        <v>4382</v>
      </c>
      <c r="E658" s="828">
        <v>6</v>
      </c>
      <c r="F658" s="1148">
        <v>713</v>
      </c>
      <c r="G658" s="1148" t="s">
        <v>106</v>
      </c>
      <c r="H658" s="1148" t="s">
        <v>106</v>
      </c>
      <c r="I658" s="987">
        <v>80.349999999999994</v>
      </c>
      <c r="J658" s="738">
        <f>(M658/I658)*100</f>
        <v>4.2314872433105162</v>
      </c>
      <c r="K658" s="990">
        <v>0.85</v>
      </c>
      <c r="L658" s="1000">
        <v>4</v>
      </c>
      <c r="M658" s="729">
        <f>K658*L658</f>
        <v>3.4</v>
      </c>
      <c r="N658" s="983" t="s">
        <v>220</v>
      </c>
      <c r="O658" s="831">
        <v>0.8</v>
      </c>
      <c r="P658" s="694">
        <v>43188</v>
      </c>
      <c r="Q658" s="694">
        <v>43206</v>
      </c>
      <c r="R658" s="729">
        <f>(K658-O658)/O658*100</f>
        <v>6.249999999999992</v>
      </c>
      <c r="S658" s="795">
        <f>IF(INDEX(Historical!$D$7:$D$1442,MATCH(B658,Historical!$B$7:$B$1449,0))=0,"n/a",(INDEX(Historical!$C$7:$C$1442,MATCH(B658,Historical!$B$7:$B$1449,0))/INDEX(Historical!$D$7:$D$1442,MATCH(B658,Historical!$B$7:$B$1449,0))-1)*100)</f>
        <v>6.3492063492063489</v>
      </c>
      <c r="T658" s="795">
        <f>IF(INDEX(Historical!$F$7:$F$1442,MATCH(B658,Historical!$B$7:$B$1449,0))=0,"n/a",((INDEX(Historical!$C$7:$C$1442,MATCH(B658,Historical!$B$7:$B$1449,0))/INDEX(Historical!$F$7:$F$1442,MATCH(B658,Historical!$B$7:$B$1449,0)))^(1/3)-1)*100)</f>
        <v>9.5220444541238791</v>
      </c>
      <c r="U658" s="795">
        <f>IF(INDEX(Historical!$H$7:$H$1442,MATCH(B658,Historical!$B$7:$B$1449,0))=0,"n/a",((INDEX(Historical!$C$7:$C$1442,MATCH(B658,Historical!$B$7:$B$1449,0))/INDEX(Historical!$H$7:$H$1442,MATCH(B658,Historical!$B$7:$B$1449,0)))^(1/5)-1)*100)</f>
        <v>17.433149768122114</v>
      </c>
      <c r="V658" s="795" t="str">
        <f>IF(INDEX(Historical!$O$7:$O$1442,MATCH(B658,Historical!$B$7:$B$1449,0))=0,"n/a",((INDEX(Historical!$C$7:$C$1442,MATCH(B658,Historical!$B$7:$B$1449,0))/INDEX(Historical!$O$7:$O$1442,MATCH(B658,Historical!$B$7:$B$1449,0)))^(1/10)-1)*100)</f>
        <v>n/a</v>
      </c>
      <c r="W658" s="796" t="str">
        <f>IF(OR(U658&lt;=0,U658="n/a",V658&lt;=0,V658="n/a"),"n/a",U658/V658)</f>
        <v>n/a</v>
      </c>
      <c r="X658" s="797">
        <f>IF(OR(AJ658&lt;=0,AJ658="n/a",U658&lt;=0,U658="n/a"),"n/a",U658/AJ658)</f>
        <v>0.33654729282089019</v>
      </c>
      <c r="Y658" s="752"/>
      <c r="Z658" s="738">
        <f>IF(OR(AC658&lt;0.01,AC658="n/a"),"n/a",M658/AC658*100)</f>
        <v>99.706744868035173</v>
      </c>
      <c r="AA658" s="999">
        <f>IF(OR(AC658&lt;0.01,AC658="n/a"),"n/a",I658/AC658)</f>
        <v>23.56304985337243</v>
      </c>
      <c r="AB658" s="1000">
        <v>12</v>
      </c>
      <c r="AC658" s="978">
        <v>3.41</v>
      </c>
      <c r="AD658" s="978">
        <v>1.52</v>
      </c>
      <c r="AE658" s="978">
        <v>3.2</v>
      </c>
      <c r="AF658" s="978">
        <v>11.53</v>
      </c>
      <c r="AG658" s="978">
        <v>48.4</v>
      </c>
      <c r="AH658" s="978">
        <v>9.1</v>
      </c>
      <c r="AI658" s="978">
        <v>20.54</v>
      </c>
      <c r="AJ658" s="978">
        <v>51.800000000000004</v>
      </c>
      <c r="AK658" s="978">
        <v>15.509999999999998</v>
      </c>
      <c r="AL658" s="991">
        <v>4030.0000000000005</v>
      </c>
      <c r="AM658" s="985">
        <v>1.4000000000000001</v>
      </c>
      <c r="AN658" s="978">
        <v>0</v>
      </c>
      <c r="AO658" s="838">
        <f>IF(U658="n/a","n/a",IF(AA658&lt;0,"n/a",IF(AA658="n/a","n/a",J658+U658-AA658)))</f>
        <v>-1.8984128419397983</v>
      </c>
      <c r="AP658" s="839">
        <f>IF(U658="n/a","n/a",J658+U658)</f>
        <v>21.664637011432632</v>
      </c>
      <c r="AQ658" s="1001">
        <f>IF(OR(AC658&lt;0.01,AF658="n/a"),"n/a",(I658/SQRT(22.5*AC658*(I658/AF658))-1)*100)</f>
        <v>247.48746727800389</v>
      </c>
      <c r="AR658" s="738">
        <f>INDEX(Historical!$C$7:$C$1442,MATCH(B658,Historical!$B$7:$B$1449,0))*IF(AH658="n/a",1.03,IF(AH658&lt;0,1.01,IF(AH658&gt;10,1.1,(1+AH658/100))))</f>
        <v>3.6548500000000002</v>
      </c>
      <c r="AS658" s="999">
        <f>IF($AI658="n/a",1.03*AR658,IF($AI658&lt;0,1.01*AR658,IF($AI658&gt;10,1.1*AR658,(1+$AI658/100)*AR658)))</f>
        <v>4.0203350000000002</v>
      </c>
      <c r="AT658" s="999">
        <f>IF($AK658="n/a",1.03*AS658,IF($AK658&lt;0,1.01*AS658,IF($AK658&gt;10,1.1*AS658,(1+$AK658/100)*AS658)))</f>
        <v>4.422368500000001</v>
      </c>
      <c r="AU658" s="999">
        <f>IF($AK658="n/a",1.03*AT658,IF($AK658&lt;0,1.01*AT658,IF($AK658&gt;10,1.1*AT658,(1+$AK658/100)*AT658)))</f>
        <v>4.8646053500000015</v>
      </c>
      <c r="AV658" s="999">
        <f>IF($AK658="n/a",1.03*AU658,IF($AK658&lt;0,1.01*AU658,IF($AK658&gt;10,1.1*AU658,(1+$AK658/100)*AU658)))</f>
        <v>5.3510658850000024</v>
      </c>
      <c r="AW658" s="738">
        <f>SUM(AR658:AV658)</f>
        <v>22.313224735000006</v>
      </c>
      <c r="AX658" s="846">
        <f>AW658/I658*100</f>
        <v>27.770037006845062</v>
      </c>
      <c r="AY658" s="1080">
        <v>1.32</v>
      </c>
      <c r="AZ658" s="985">
        <v>24.84</v>
      </c>
      <c r="BA658" s="985">
        <v>-10.74</v>
      </c>
      <c r="BB658" s="985">
        <v>10.100000000000001</v>
      </c>
      <c r="BC658" s="985">
        <v>0.41000000000000003</v>
      </c>
      <c r="BE658" s="700">
        <v>2013</v>
      </c>
      <c r="BF658" s="1013">
        <f>IF(BE658&gt;2008,0,IF(BE658&gt;2001,1,IF(BE658&gt;1990,2,IF(BE658&gt;1980,3,IF(BE658&gt;1973,4,IF(BE658&gt;1970,5,IF(BE658&gt;1960,6,IF(BE658&gt;1958,7,IF(BE658&gt;1953,8,9)))))))))</f>
        <v>0</v>
      </c>
      <c r="BG658" s="995">
        <v>6.9</v>
      </c>
    </row>
    <row r="659" spans="1:59" ht="11.25" customHeight="1" x14ac:dyDescent="0.2">
      <c r="A659" s="984" t="s">
        <v>1606</v>
      </c>
      <c r="B659" s="988" t="s">
        <v>1607</v>
      </c>
      <c r="C659" s="1070" t="s">
        <v>108</v>
      </c>
      <c r="D659" s="1070" t="s">
        <v>4397</v>
      </c>
      <c r="E659" s="828">
        <v>7</v>
      </c>
      <c r="F659" s="1148">
        <v>653</v>
      </c>
      <c r="G659" s="1148" t="s">
        <v>106</v>
      </c>
      <c r="H659" s="1148" t="s">
        <v>106</v>
      </c>
      <c r="I659" s="987">
        <v>80.5</v>
      </c>
      <c r="J659" s="738">
        <f>(M659/I659)*100</f>
        <v>1.68944099378882</v>
      </c>
      <c r="K659" s="990">
        <v>0.34</v>
      </c>
      <c r="L659" s="1000">
        <v>4</v>
      </c>
      <c r="M659" s="729">
        <f>K659*L659</f>
        <v>1.36</v>
      </c>
      <c r="N659" s="983" t="s">
        <v>572</v>
      </c>
      <c r="O659" s="831">
        <v>0.3</v>
      </c>
      <c r="P659" s="973">
        <v>43467</v>
      </c>
      <c r="Q659" s="973">
        <v>43482</v>
      </c>
      <c r="R659" s="729">
        <f>(K659-O659)/O659*100</f>
        <v>13.333333333333346</v>
      </c>
      <c r="S659" s="795">
        <f>IF(INDEX(Historical!$D$7:$D$1442,MATCH(B659,Historical!$B$7:$B$1449,0))=0,"n/a",(INDEX(Historical!$C$7:$C$1442,MATCH(B659,Historical!$B$7:$B$1449,0))/INDEX(Historical!$D$7:$D$1442,MATCH(B659,Historical!$B$7:$B$1449,0))-1)*100)</f>
        <v>25</v>
      </c>
      <c r="T659" s="795">
        <f>IF(INDEX(Historical!$F$7:$F$1442,MATCH(B659,Historical!$B$7:$B$1449,0))=0,"n/a",((INDEX(Historical!$C$7:$C$1442,MATCH(B659,Historical!$B$7:$B$1449,0))/INDEX(Historical!$F$7:$F$1442,MATCH(B659,Historical!$B$7:$B$1449,0)))^(1/3)-1)*100)</f>
        <v>15.173720500186395</v>
      </c>
      <c r="U659" s="795">
        <f>IF(INDEX(Historical!$H$7:$H$1442,MATCH(B659,Historical!$B$7:$B$1449,0))=0,"n/a",((INDEX(Historical!$C$7:$C$1442,MATCH(B659,Historical!$B$7:$B$1449,0))/INDEX(Historical!$H$7:$H$1442,MATCH(B659,Historical!$B$7:$B$1449,0)))^(1/5)-1)*100)</f>
        <v>14.456623939757996</v>
      </c>
      <c r="V659" s="795">
        <f>IF(INDEX(Historical!$O$7:$O$1442,MATCH(B659,Historical!$B$7:$B$1449,0))=0,"n/a",((INDEX(Historical!$C$7:$C$1442,MATCH(B659,Historical!$B$7:$B$1449,0))/INDEX(Historical!$O$7:$O$1442,MATCH(B659,Historical!$B$7:$B$1449,0)))^(1/10)-1)*100)</f>
        <v>9.5958226385217227</v>
      </c>
      <c r="W659" s="796">
        <f>IF(OR(U659&lt;=0,U659="n/a",V659&lt;=0,V659="n/a"),"n/a",U659/V659)</f>
        <v>1.5065538916614554</v>
      </c>
      <c r="X659" s="797">
        <f>IF(OR(AJ659&lt;=0,AJ659="n/a",U659&lt;=0,U659="n/a"),"n/a",U659/AJ659)</f>
        <v>0.71923502187850719</v>
      </c>
      <c r="Y659" s="749"/>
      <c r="Z659" s="738">
        <f>IF(OR(AC659&lt;0.01,AC659="n/a"),"n/a",M659/AC659*100)</f>
        <v>21.118012422360248</v>
      </c>
      <c r="AA659" s="999">
        <f>IF(OR(AC659&lt;0.01,AC659="n/a"),"n/a",I659/AC659)</f>
        <v>12.5</v>
      </c>
      <c r="AB659" s="1000">
        <v>9</v>
      </c>
      <c r="AC659" s="978">
        <v>6.44</v>
      </c>
      <c r="AD659" s="978">
        <v>1.49</v>
      </c>
      <c r="AE659" s="978">
        <v>1.51</v>
      </c>
      <c r="AF659" s="978">
        <v>1.84</v>
      </c>
      <c r="AG659" s="978">
        <v>13</v>
      </c>
      <c r="AH659" s="978">
        <v>49.1</v>
      </c>
      <c r="AI659" s="978">
        <v>8.25</v>
      </c>
      <c r="AJ659" s="978">
        <v>20.100000000000001</v>
      </c>
      <c r="AK659" s="978">
        <v>8.39</v>
      </c>
      <c r="AL659" s="991">
        <v>11300</v>
      </c>
      <c r="AM659" s="985">
        <v>0.5</v>
      </c>
      <c r="AN659" s="978">
        <v>3.55</v>
      </c>
      <c r="AO659" s="838">
        <f>IF(U659="n/a","n/a",IF(AA659&lt;0,"n/a",IF(AA659="n/a","n/a",J659+U659-AA659)))</f>
        <v>3.6460649335468176</v>
      </c>
      <c r="AP659" s="839">
        <f>IF(U659="n/a","n/a",J659+U659)</f>
        <v>16.146064933546818</v>
      </c>
      <c r="AQ659" s="1001">
        <f>IF(OR(AC659&lt;0.01,AF659="n/a"),"n/a",(I659/SQRT(22.5*AC659*(I659/AF659))-1)*100)</f>
        <v>1.1050059206873408</v>
      </c>
      <c r="AR659" s="738">
        <f>INDEX(Historical!$C$7:$C$1442,MATCH(B659,Historical!$B$7:$B$1449,0))*IF(AH659="n/a",1.03,IF(AH659&lt;0,1.01,IF(AH659&gt;10,1.1,(1+AH659/100))))</f>
        <v>1.2100000000000002</v>
      </c>
      <c r="AS659" s="999">
        <f>IF($AI659="n/a",1.03*AR659,IF($AI659&lt;0,1.01*AR659,IF($AI659&gt;10,1.1*AR659,(1+$AI659/100)*AR659)))</f>
        <v>1.3098250000000002</v>
      </c>
      <c r="AT659" s="999">
        <f>IF($AK659="n/a",1.03*AS659,IF($AK659&lt;0,1.01*AS659,IF($AK659&gt;10,1.1*AS659,(1+$AK659/100)*AS659)))</f>
        <v>1.4197193175000005</v>
      </c>
      <c r="AU659" s="999">
        <f>IF($AK659="n/a",1.03*AT659,IF($AK659&lt;0,1.01*AT659,IF($AK659&gt;10,1.1*AT659,(1+$AK659/100)*AT659)))</f>
        <v>1.5388337682382507</v>
      </c>
      <c r="AV659" s="999">
        <f>IF($AK659="n/a",1.03*AU659,IF($AK659&lt;0,1.01*AU659,IF($AK659&gt;10,1.1*AU659,(1+$AK659/100)*AU659)))</f>
        <v>1.6679419213934401</v>
      </c>
      <c r="AW659" s="738">
        <f>SUM(AR659:AV659)</f>
        <v>7.1463200071316919</v>
      </c>
      <c r="AX659" s="846">
        <f>AW659/I659*100</f>
        <v>8.8774161579275681</v>
      </c>
      <c r="AY659" s="1080">
        <v>1.59</v>
      </c>
      <c r="AZ659" s="985">
        <v>16.470000000000002</v>
      </c>
      <c r="BA659" s="985">
        <v>-21.21</v>
      </c>
      <c r="BB659" s="985">
        <v>5.2299999999999995</v>
      </c>
      <c r="BC659" s="985">
        <v>-8.06</v>
      </c>
      <c r="BE659" s="700">
        <v>2013</v>
      </c>
      <c r="BF659" s="1013">
        <f>IF(BE659&gt;2008,0,IF(BE659&gt;2001,1,IF(BE659&gt;1990,2,IF(BE659&gt;1980,3,IF(BE659&gt;1973,4,IF(BE659&gt;1970,5,IF(BE659&gt;1960,6,IF(BE659&gt;1958,7,IF(BE659&gt;1953,8,9)))))))))</f>
        <v>0</v>
      </c>
      <c r="BG659" s="995">
        <v>2.1999999999999997</v>
      </c>
    </row>
    <row r="660" spans="1:59" ht="11.25" customHeight="1" x14ac:dyDescent="0.2">
      <c r="A660" s="976" t="s">
        <v>325</v>
      </c>
      <c r="B660" s="988" t="s">
        <v>326</v>
      </c>
      <c r="C660" s="1070" t="s">
        <v>108</v>
      </c>
      <c r="D660" s="1070" t="s">
        <v>118</v>
      </c>
      <c r="E660" s="828">
        <v>43</v>
      </c>
      <c r="F660" s="1148">
        <v>58</v>
      </c>
      <c r="G660" s="1273" t="s">
        <v>37</v>
      </c>
      <c r="H660" s="1273" t="s">
        <v>37</v>
      </c>
      <c r="I660" s="978">
        <v>66.010000000000005</v>
      </c>
      <c r="J660" s="738">
        <f>(M660/I660)*100</f>
        <v>1.3331313437357974</v>
      </c>
      <c r="K660" s="990">
        <v>0.22</v>
      </c>
      <c r="L660" s="1000">
        <v>4</v>
      </c>
      <c r="M660" s="729">
        <f>K660*L660</f>
        <v>0.88</v>
      </c>
      <c r="N660" s="983" t="s">
        <v>327</v>
      </c>
      <c r="O660" s="831">
        <v>0.21</v>
      </c>
      <c r="P660" s="973">
        <v>43250</v>
      </c>
      <c r="Q660" s="973">
        <v>43271</v>
      </c>
      <c r="R660" s="729">
        <f>(K660-O660)/O660*100</f>
        <v>4.7619047619047663</v>
      </c>
      <c r="S660" s="795">
        <f>IF(INDEX(Historical!$D$7:$D$1442,MATCH(B660,Historical!$B$7:$B$1449,0))=0,"n/a",(INDEX(Historical!$C$7:$C$1442,MATCH(B660,Historical!$B$7:$B$1449,0))/INDEX(Historical!$D$7:$D$1442,MATCH(B660,Historical!$B$7:$B$1449,0))-1)*100)</f>
        <v>4.8192771084337283</v>
      </c>
      <c r="T660" s="795">
        <f>IF(INDEX(Historical!$F$7:$F$1442,MATCH(B660,Historical!$B$7:$B$1449,0))=0,"n/a",((INDEX(Historical!$C$7:$C$1442,MATCH(B660,Historical!$B$7:$B$1449,0))/INDEX(Historical!$F$7:$F$1442,MATCH(B660,Historical!$B$7:$B$1449,0)))^(1/3)-1)*100)</f>
        <v>5.0717574498580165</v>
      </c>
      <c r="U660" s="795">
        <f>IF(INDEX(Historical!$H$7:$H$1442,MATCH(B660,Historical!$B$7:$B$1449,0))=0,"n/a",((INDEX(Historical!$C$7:$C$1442,MATCH(B660,Historical!$B$7:$B$1449,0))/INDEX(Historical!$H$7:$H$1442,MATCH(B660,Historical!$B$7:$B$1449,0)))^(1/5)-1)*100)</f>
        <v>5.3631849129711417</v>
      </c>
      <c r="V660" s="795">
        <f>IF(INDEX(Historical!$O$7:$O$1442,MATCH(B660,Historical!$B$7:$B$1449,0))=0,"n/a",((INDEX(Historical!$C$7:$C$1442,MATCH(B660,Historical!$B$7:$B$1449,0))/INDEX(Historical!$O$7:$O$1442,MATCH(B660,Historical!$B$7:$B$1449,0)))^(1/10)-1)*100)</f>
        <v>6.1274676611179135</v>
      </c>
      <c r="W660" s="796">
        <f>IF(OR(U660&lt;=0,U660="n/a",V660&lt;=0,V660="n/a"),"n/a",U660/V660)</f>
        <v>0.87526939505587964</v>
      </c>
      <c r="X660" s="797" t="str">
        <f>IF(OR(AJ660&lt;=0,AJ660="n/a",U660&lt;=0,U660="n/a"),"n/a",U660/AJ660)</f>
        <v>n/a</v>
      </c>
      <c r="Y660" s="753"/>
      <c r="Z660" s="738">
        <f>IF(OR(AC660&lt;0.01,AC660="n/a"),"n/a",M660/AC660*100)</f>
        <v>61.53846153846154</v>
      </c>
      <c r="AA660" s="999">
        <f>IF(OR(AC660&lt;0.01,AC660="n/a"),"n/a",I660/AC660)</f>
        <v>46.160839160839167</v>
      </c>
      <c r="AB660" s="1000">
        <v>12</v>
      </c>
      <c r="AC660" s="978">
        <v>1.43</v>
      </c>
      <c r="AD660" s="978">
        <v>4.71</v>
      </c>
      <c r="AE660" s="978">
        <v>3.58</v>
      </c>
      <c r="AF660" s="978">
        <v>3.36</v>
      </c>
      <c r="AG660" s="978">
        <v>12.3</v>
      </c>
      <c r="AH660" s="978">
        <v>-37.299999999999997</v>
      </c>
      <c r="AI660" s="978">
        <v>2.5299999999999998</v>
      </c>
      <c r="AJ660" s="978">
        <v>-7.5</v>
      </c>
      <c r="AK660" s="978">
        <v>9.8000000000000007</v>
      </c>
      <c r="AL660" s="991">
        <v>2930</v>
      </c>
      <c r="AM660" s="985">
        <v>3.1</v>
      </c>
      <c r="AN660" s="978">
        <v>0.17</v>
      </c>
      <c r="AO660" s="838">
        <f>IF(U660="n/a","n/a",IF(AA660&lt;0,"n/a",IF(AA660="n/a","n/a",J660+U660-AA660)))</f>
        <v>-39.464522904132224</v>
      </c>
      <c r="AP660" s="839">
        <f>IF(U660="n/a","n/a",J660+U660)</f>
        <v>6.6963162567069396</v>
      </c>
      <c r="AQ660" s="1001">
        <f>IF(OR(AC660&lt;0.01,AF660="n/a"),"n/a",(I660/SQRT(22.5*AC660*(I660/AF660))-1)*100)</f>
        <v>162.55193736386678</v>
      </c>
      <c r="AR660" s="738">
        <f>INDEX(Historical!$C$7:$C$1442,MATCH(B660,Historical!$B$7:$B$1449,0))*IF(AH660="n/a",1.03,IF(AH660&lt;0,1.01,IF(AH660&gt;10,1.1,(1+AH660/100))))</f>
        <v>0.87870000000000004</v>
      </c>
      <c r="AS660" s="999">
        <f>IF($AI660="n/a",1.03*AR660,IF($AI660&lt;0,1.01*AR660,IF($AI660&gt;10,1.1*AR660,(1+$AI660/100)*AR660)))</f>
        <v>0.90093111000000015</v>
      </c>
      <c r="AT660" s="999">
        <f>IF($AK660="n/a",1.03*AS660,IF($AK660&lt;0,1.01*AS660,IF($AK660&gt;10,1.1*AS660,(1+$AK660/100)*AS660)))</f>
        <v>0.9892223587800002</v>
      </c>
      <c r="AU660" s="999">
        <f>IF($AK660="n/a",1.03*AT660,IF($AK660&lt;0,1.01*AT660,IF($AK660&gt;10,1.1*AT660,(1+$AK660/100)*AT660)))</f>
        <v>1.0861661499404403</v>
      </c>
      <c r="AV660" s="999">
        <f>IF($AK660="n/a",1.03*AU660,IF($AK660&lt;0,1.01*AU660,IF($AK660&gt;10,1.1*AU660,(1+$AK660/100)*AU660)))</f>
        <v>1.1926104326346034</v>
      </c>
      <c r="AW660" s="738">
        <f>SUM(AR660:AV660)</f>
        <v>5.0476300513550445</v>
      </c>
      <c r="AX660" s="846">
        <f>AW660/I660*100</f>
        <v>7.6467657193683438</v>
      </c>
      <c r="AY660" s="1080">
        <v>0.97</v>
      </c>
      <c r="AZ660" s="985">
        <v>12.389999999999999</v>
      </c>
      <c r="BA660" s="985">
        <v>-16.37</v>
      </c>
      <c r="BB660" s="985">
        <v>-5.57</v>
      </c>
      <c r="BC660" s="985">
        <v>-6.2399999999999993</v>
      </c>
      <c r="BE660" s="700">
        <v>1976</v>
      </c>
      <c r="BF660" s="1013">
        <f>IF(BE660&gt;2008,0,IF(BE660&gt;2001,1,IF(BE660&gt;1990,2,IF(BE660&gt;1980,3,IF(BE660&gt;1973,4,IF(BE660&gt;1970,5,IF(BE660&gt;1960,6,IF(BE660&gt;1958,7,IF(BE660&gt;1953,8,9)))))))))</f>
        <v>4</v>
      </c>
      <c r="BG660" s="995">
        <v>3.5000000000000004</v>
      </c>
    </row>
    <row r="661" spans="1:59" ht="11.25" customHeight="1" x14ac:dyDescent="0.2">
      <c r="A661" s="984" t="s">
        <v>3927</v>
      </c>
      <c r="B661" s="988" t="s">
        <v>3928</v>
      </c>
      <c r="C661" s="1070" t="s">
        <v>4381</v>
      </c>
      <c r="D661" s="1070" t="s">
        <v>4412</v>
      </c>
      <c r="E661" s="828">
        <v>5</v>
      </c>
      <c r="F661" s="1148">
        <v>794</v>
      </c>
      <c r="G661" s="1062" t="s">
        <v>106</v>
      </c>
      <c r="H661" s="1062" t="s">
        <v>106</v>
      </c>
      <c r="I661" s="987">
        <v>41.72</v>
      </c>
      <c r="J661" s="738">
        <f>(M661/I661)*100</f>
        <v>1.9175455417066156</v>
      </c>
      <c r="K661" s="990">
        <v>0.2</v>
      </c>
      <c r="L661" s="1000">
        <v>4</v>
      </c>
      <c r="M661" s="729">
        <f>K661*L661</f>
        <v>0.8</v>
      </c>
      <c r="N661" s="983" t="s">
        <v>714</v>
      </c>
      <c r="O661" s="831">
        <v>0.18</v>
      </c>
      <c r="P661" s="694">
        <v>43165</v>
      </c>
      <c r="Q661" s="694">
        <v>43180</v>
      </c>
      <c r="R661" s="729">
        <f>(K661-O661)/O661*100</f>
        <v>11.111111111111121</v>
      </c>
      <c r="S661" s="795">
        <f>IF(INDEX(Historical!$D$7:$D$1442,MATCH(B661,Historical!$B$7:$B$1449,0))=0,"n/a",(INDEX(Historical!$C$7:$C$1442,MATCH(B661,Historical!$B$7:$B$1449,0))/INDEX(Historical!$D$7:$D$1442,MATCH(B661,Historical!$B$7:$B$1449,0))-1)*100)</f>
        <v>11.111111111111116</v>
      </c>
      <c r="T661" s="795">
        <f>IF(INDEX(Historical!$F$7:$F$1442,MATCH(B661,Historical!$B$7:$B$1449,0))=0,"n/a",((INDEX(Historical!$C$7:$C$1442,MATCH(B661,Historical!$B$7:$B$1449,0))/INDEX(Historical!$F$7:$F$1442,MATCH(B661,Historical!$B$7:$B$1449,0)))^(1/3)-1)*100)</f>
        <v>16.960709528514649</v>
      </c>
      <c r="U661" s="795" t="str">
        <f>IF(INDEX(Historical!$H$7:$H$1442,MATCH(B661,Historical!$B$7:$B$1449,0))=0,"n/a",((INDEX(Historical!$C$7:$C$1442,MATCH(B661,Historical!$B$7:$B$1449,0))/INDEX(Historical!$H$7:$H$1442,MATCH(B661,Historical!$B$7:$B$1449,0)))^(1/5)-1)*100)</f>
        <v>n/a</v>
      </c>
      <c r="V661" s="795" t="str">
        <f>IF(INDEX(Historical!$O$7:$O$1442,MATCH(B661,Historical!$B$7:$B$1449,0))=0,"n/a",((INDEX(Historical!$C$7:$C$1442,MATCH(B661,Historical!$B$7:$B$1449,0))/INDEX(Historical!$O$7:$O$1442,MATCH(B661,Historical!$B$7:$B$1449,0)))^(1/10)-1)*100)</f>
        <v>n/a</v>
      </c>
      <c r="W661" s="796" t="str">
        <f>IF(OR(U661&lt;=0,U661="n/a",V661&lt;=0,V661="n/a"),"n/a",U661/V661)</f>
        <v>n/a</v>
      </c>
      <c r="X661" s="797" t="str">
        <f>IF(OR(AJ661&lt;=0,AJ661="n/a",U661&lt;=0,U661="n/a"),"n/a",U661/AJ661)</f>
        <v>n/a</v>
      </c>
      <c r="Y661" s="752"/>
      <c r="Z661" s="738">
        <f>IF(OR(AC661&lt;0.01,AC661="n/a"),"n/a",M661/AC661*100)</f>
        <v>24.390243902439028</v>
      </c>
      <c r="AA661" s="999">
        <f>IF(OR(AC661&lt;0.01,AC661="n/a"),"n/a",I661/AC661)</f>
        <v>12.719512195121952</v>
      </c>
      <c r="AB661" s="1000">
        <v>12</v>
      </c>
      <c r="AC661" s="978">
        <v>3.28</v>
      </c>
      <c r="AD661" s="978" t="s">
        <v>137</v>
      </c>
      <c r="AE661" s="978">
        <v>3.5</v>
      </c>
      <c r="AF661" s="978">
        <v>1.56</v>
      </c>
      <c r="AG661" s="978">
        <v>3.6999999999999997</v>
      </c>
      <c r="AH661" s="978">
        <v>139.1</v>
      </c>
      <c r="AI661" s="978">
        <v>2.27</v>
      </c>
      <c r="AJ661" s="978">
        <v>11.799999999999999</v>
      </c>
      <c r="AK661" s="978" t="s">
        <v>137</v>
      </c>
      <c r="AL661" s="991">
        <v>740.36</v>
      </c>
      <c r="AM661" s="985">
        <v>0.3</v>
      </c>
      <c r="AN661" s="978">
        <v>0.48</v>
      </c>
      <c r="AO661" s="838" t="str">
        <f>IF(U661="n/a","n/a",IF(AA661&lt;0,"n/a",IF(AA661="n/a","n/a",J661+U661-AA661)))</f>
        <v>n/a</v>
      </c>
      <c r="AP661" s="839" t="str">
        <f>IF(U661="n/a","n/a",J661+U661)</f>
        <v>n/a</v>
      </c>
      <c r="AQ661" s="1001">
        <f>IF(OR(AC661&lt;0.01,AF661="n/a"),"n/a",(I661/SQRT(22.5*AC661*(I661/AF661))-1)*100)</f>
        <v>-6.0912049453413104</v>
      </c>
      <c r="AR661" s="738">
        <f>INDEX(Historical!$C$7:$C$1442,MATCH(B661,Historical!$B$7:$B$1449,0))*IF(AH661="n/a",1.03,IF(AH661&lt;0,1.01,IF(AH661&gt;10,1.1,(1+AH661/100))))</f>
        <v>0.88000000000000012</v>
      </c>
      <c r="AS661" s="999">
        <f>IF($AI661="n/a",1.03*AR661,IF($AI661&lt;0,1.01*AR661,IF($AI661&gt;10,1.1*AR661,(1+$AI661/100)*AR661)))</f>
        <v>0.89997600000000011</v>
      </c>
      <c r="AT661" s="999">
        <f>IF($AK661="n/a",1.03*AS661,IF($AK661&lt;0,1.01*AS661,IF($AK661&gt;10,1.1*AS661,(1+$AK661/100)*AS661)))</f>
        <v>0.92697528000000018</v>
      </c>
      <c r="AU661" s="999">
        <f>IF($AK661="n/a",1.03*AT661,IF($AK661&lt;0,1.01*AT661,IF($AK661&gt;10,1.1*AT661,(1+$AK661/100)*AT661)))</f>
        <v>0.95478453840000022</v>
      </c>
      <c r="AV661" s="999">
        <f>IF($AK661="n/a",1.03*AU661,IF($AK661&lt;0,1.01*AU661,IF($AK661&gt;10,1.1*AU661,(1+$AK661/100)*AU661)))</f>
        <v>0.98342807455200021</v>
      </c>
      <c r="AW661" s="738">
        <f>SUM(AR661:AV661)</f>
        <v>4.6451638929520005</v>
      </c>
      <c r="AX661" s="846">
        <f>AW661/I661*100</f>
        <v>11.134141641783318</v>
      </c>
      <c r="AY661" s="1080">
        <v>0.71</v>
      </c>
      <c r="AZ661" s="985">
        <v>49.86</v>
      </c>
      <c r="BA661" s="985">
        <v>-31.91</v>
      </c>
      <c r="BB661" s="985">
        <v>26.029999999999998</v>
      </c>
      <c r="BC661" s="985">
        <v>-7.1999999999999993</v>
      </c>
      <c r="BE661" s="700">
        <v>2014</v>
      </c>
      <c r="BF661" s="1013">
        <f>IF(BE661&gt;2008,0,IF(BE661&gt;2001,1,IF(BE661&gt;1990,2,IF(BE661&gt;1980,3,IF(BE661&gt;1973,4,IF(BE661&gt;1970,5,IF(BE661&gt;1960,6,IF(BE661&gt;1958,7,IF(BE661&gt;1953,8,9)))))))))</f>
        <v>0</v>
      </c>
      <c r="BG661" s="995">
        <v>4.1000000000000005</v>
      </c>
    </row>
    <row r="662" spans="1:59" s="874" customFormat="1" ht="11.25" customHeight="1" x14ac:dyDescent="0.2">
      <c r="A662" s="853" t="s">
        <v>1614</v>
      </c>
      <c r="B662" s="882" t="s">
        <v>1615</v>
      </c>
      <c r="C662" s="1070" t="s">
        <v>154</v>
      </c>
      <c r="D662" s="1070" t="s">
        <v>4386</v>
      </c>
      <c r="E662" s="854">
        <v>7</v>
      </c>
      <c r="F662" s="1148">
        <v>624</v>
      </c>
      <c r="G662" s="1272" t="s">
        <v>106</v>
      </c>
      <c r="H662" s="1272" t="s">
        <v>106</v>
      </c>
      <c r="I662" s="855">
        <v>95.17</v>
      </c>
      <c r="J662" s="856">
        <f>(M662/I662)*100</f>
        <v>1.5551119050120836</v>
      </c>
      <c r="K662" s="857">
        <v>0.37</v>
      </c>
      <c r="L662" s="858">
        <v>4</v>
      </c>
      <c r="M662" s="859">
        <f>K662*L662</f>
        <v>1.48</v>
      </c>
      <c r="N662" s="860" t="s">
        <v>714</v>
      </c>
      <c r="O662" s="861">
        <v>0.35</v>
      </c>
      <c r="P662" s="862">
        <v>43327</v>
      </c>
      <c r="Q662" s="862">
        <v>43363</v>
      </c>
      <c r="R662" s="859">
        <f>(K662-O662)/O662*100</f>
        <v>5.7142857142857197</v>
      </c>
      <c r="S662" s="795">
        <f>IF(INDEX(Historical!$D$7:$D$1442,MATCH(B662,Historical!$B$7:$B$1449,0))=0,"n/a",(INDEX(Historical!$C$7:$C$1442,MATCH(B662,Historical!$B$7:$B$1449,0))/INDEX(Historical!$D$7:$D$1442,MATCH(B662,Historical!$B$7:$B$1449,0))-1)*100)</f>
        <v>5.8823529411764719</v>
      </c>
      <c r="T662" s="795">
        <f>IF(INDEX(Historical!$F$7:$F$1442,MATCH(B662,Historical!$B$7:$B$1449,0))=0,"n/a",((INDEX(Historical!$C$7:$C$1442,MATCH(B662,Historical!$B$7:$B$1449,0))/INDEX(Historical!$F$7:$F$1442,MATCH(B662,Historical!$B$7:$B$1449,0)))^(1/3)-1)*100)</f>
        <v>7.4735268605483851</v>
      </c>
      <c r="U662" s="795">
        <f>IF(INDEX(Historical!$H$7:$H$1442,MATCH(B662,Historical!$B$7:$B$1449,0))=0,"n/a",((INDEX(Historical!$C$7:$C$1442,MATCH(B662,Historical!$B$7:$B$1449,0))/INDEX(Historical!$H$7:$H$1442,MATCH(B662,Historical!$B$7:$B$1449,0)))^(1/5)-1)*100)</f>
        <v>11.382417860287909</v>
      </c>
      <c r="V662" s="795" t="str">
        <f>IF(INDEX(Historical!$O$7:$O$1442,MATCH(B662,Historical!$B$7:$B$1449,0))=0,"n/a",((INDEX(Historical!$C$7:$C$1442,MATCH(B662,Historical!$B$7:$B$1449,0))/INDEX(Historical!$O$7:$O$1442,MATCH(B662,Historical!$B$7:$B$1449,0)))^(1/10)-1)*100)</f>
        <v>n/a</v>
      </c>
      <c r="W662" s="863" t="str">
        <f>IF(OR(U662&lt;=0,U662="n/a",V662&lt;=0,V662="n/a"),"n/a",U662/V662)</f>
        <v>n/a</v>
      </c>
      <c r="X662" s="864">
        <f>IF(OR(AJ662&lt;=0,AJ662="n/a",U662&lt;=0,U662="n/a"),"n/a",U662/AJ662)</f>
        <v>1.3391079835632833</v>
      </c>
      <c r="Y662" s="879"/>
      <c r="Z662" s="856">
        <f>IF(OR(AC662&lt;0.01,AC662="n/a"),"n/a",M662/AC662*100)</f>
        <v>44.984802431610944</v>
      </c>
      <c r="AA662" s="866">
        <f>IF(OR(AC662&lt;0.01,AC662="n/a"),"n/a",I662/AC662)</f>
        <v>28.927051671732524</v>
      </c>
      <c r="AB662" s="858">
        <v>6</v>
      </c>
      <c r="AC662" s="867">
        <v>3.29</v>
      </c>
      <c r="AD662" s="867">
        <v>2.91</v>
      </c>
      <c r="AE662" s="867">
        <v>7</v>
      </c>
      <c r="AF662" s="867">
        <v>7.14</v>
      </c>
      <c r="AG662" s="867">
        <v>15.7</v>
      </c>
      <c r="AH662" s="867">
        <v>31.1</v>
      </c>
      <c r="AI662" s="867">
        <v>10.26</v>
      </c>
      <c r="AJ662" s="867">
        <v>8.5</v>
      </c>
      <c r="AK662" s="867">
        <v>9.9599999999999991</v>
      </c>
      <c r="AL662" s="868">
        <v>16820</v>
      </c>
      <c r="AM662" s="869">
        <v>0.70000000000000007</v>
      </c>
      <c r="AN662" s="867">
        <v>0.28000000000000003</v>
      </c>
      <c r="AO662" s="870">
        <f>IF(U662="n/a","n/a",IF(AA662&lt;0,"n/a",IF(AA662="n/a","n/a",J662+U662-AA662)))</f>
        <v>-15.989521906432532</v>
      </c>
      <c r="AP662" s="871">
        <f>IF(U662="n/a","n/a",J662+U662)</f>
        <v>12.937529765299992</v>
      </c>
      <c r="AQ662" s="872">
        <f>IF(OR(AC662&lt;0.01,AF662="n/a"),"n/a",(I662/SQRT(22.5*AC662*(I662/AF662))-1)*100)</f>
        <v>202.97718941360014</v>
      </c>
      <c r="AR662" s="738">
        <f>INDEX(Historical!$C$7:$C$1442,MATCH(B662,Historical!$B$7:$B$1449,0))*IF(AH662="n/a",1.03,IF(AH662&lt;0,1.01,IF(AH662&gt;10,1.1,(1+AH662/100))))</f>
        <v>1.5840000000000001</v>
      </c>
      <c r="AS662" s="866">
        <f>IF($AI662="n/a",1.03*AR662,IF($AI662&lt;0,1.01*AR662,IF($AI662&gt;10,1.1*AR662,(1+$AI662/100)*AR662)))</f>
        <v>1.7424000000000002</v>
      </c>
      <c r="AT662" s="866">
        <f>IF($AK662="n/a",1.03*AS662,IF($AK662&lt;0,1.01*AS662,IF($AK662&gt;10,1.1*AS662,(1+$AK662/100)*AS662)))</f>
        <v>1.9159430399999999</v>
      </c>
      <c r="AU662" s="866">
        <f>IF($AK662="n/a",1.03*AT662,IF($AK662&lt;0,1.01*AT662,IF($AK662&gt;10,1.1*AT662,(1+$AK662/100)*AT662)))</f>
        <v>2.1067709667839996</v>
      </c>
      <c r="AV662" s="866">
        <f>IF($AK662="n/a",1.03*AU662,IF($AK662&lt;0,1.01*AU662,IF($AK662&gt;10,1.1*AU662,(1+$AK662/100)*AU662)))</f>
        <v>2.3166053550756858</v>
      </c>
      <c r="AW662" s="856">
        <f>SUM(AR662:AV662)</f>
        <v>9.6657193618596864</v>
      </c>
      <c r="AX662" s="873">
        <f>AW662/I662*100</f>
        <v>10.156267060901216</v>
      </c>
      <c r="AY662" s="1081">
        <v>0.79</v>
      </c>
      <c r="AZ662" s="869">
        <v>8.5500000000000007</v>
      </c>
      <c r="BA662" s="869">
        <v>-19.689999999999998</v>
      </c>
      <c r="BB662" s="869">
        <v>-13.120000000000001</v>
      </c>
      <c r="BC662" s="869">
        <v>-10.92</v>
      </c>
      <c r="BD662" s="1033"/>
      <c r="BE662" s="700">
        <v>2012</v>
      </c>
      <c r="BF662" s="1013">
        <f>IF(BE662&gt;2008,0,IF(BE662&gt;2001,1,IF(BE662&gt;1990,2,IF(BE662&gt;1980,3,IF(BE662&gt;1973,4,IF(BE662&gt;1970,5,IF(BE662&gt;1960,6,IF(BE662&gt;1958,7,IF(BE662&gt;1953,8,9)))))))))</f>
        <v>0</v>
      </c>
      <c r="BG662" s="931">
        <v>9.5</v>
      </c>
    </row>
    <row r="663" spans="1:59" ht="11.25" customHeight="1" x14ac:dyDescent="0.2">
      <c r="A663" s="976" t="s">
        <v>762</v>
      </c>
      <c r="B663" s="988" t="s">
        <v>763</v>
      </c>
      <c r="C663" s="1070" t="s">
        <v>108</v>
      </c>
      <c r="D663" s="1070" t="s">
        <v>118</v>
      </c>
      <c r="E663" s="828">
        <v>23</v>
      </c>
      <c r="F663" s="1148">
        <v>144</v>
      </c>
      <c r="G663" s="1148" t="s">
        <v>106</v>
      </c>
      <c r="H663" s="1148" t="s">
        <v>106</v>
      </c>
      <c r="I663" s="978">
        <v>138.03</v>
      </c>
      <c r="J663" s="738">
        <f>(M663/I663)*100</f>
        <v>0.95631384481634429</v>
      </c>
      <c r="K663" s="997">
        <v>0.33</v>
      </c>
      <c r="L663" s="1000">
        <v>4</v>
      </c>
      <c r="M663" s="729">
        <f>K663*L663</f>
        <v>1.32</v>
      </c>
      <c r="N663" s="983" t="s">
        <v>152</v>
      </c>
      <c r="O663" s="832">
        <v>0.32</v>
      </c>
      <c r="P663" s="694">
        <v>43173</v>
      </c>
      <c r="Q663" s="694">
        <v>43188</v>
      </c>
      <c r="R663" s="729">
        <f>(K663-O663)/O663*100</f>
        <v>3.1250000000000027</v>
      </c>
      <c r="S663" s="795">
        <f>IF(INDEX(Historical!$D$7:$D$1442,MATCH(B663,Historical!$B$7:$B$1449,0))=0,"n/a",(INDEX(Historical!$C$7:$C$1442,MATCH(B663,Historical!$B$7:$B$1449,0))/INDEX(Historical!$D$7:$D$1442,MATCH(B663,Historical!$B$7:$B$1449,0))-1)*100)</f>
        <v>3.125</v>
      </c>
      <c r="T663" s="795">
        <f>IF(INDEX(Historical!$F$7:$F$1442,MATCH(B663,Historical!$B$7:$B$1449,0))=0,"n/a",((INDEX(Historical!$C$7:$C$1442,MATCH(B663,Historical!$B$7:$B$1449,0))/INDEX(Historical!$F$7:$F$1442,MATCH(B663,Historical!$B$7:$B$1449,0)))^(1/3)-1)*100)</f>
        <v>3.228011545636722</v>
      </c>
      <c r="U663" s="795">
        <f>IF(INDEX(Historical!$H$7:$H$1442,MATCH(B663,Historical!$B$7:$B$1449,0))=0,"n/a",((INDEX(Historical!$C$7:$C$1442,MATCH(B663,Historical!$B$7:$B$1449,0))/INDEX(Historical!$H$7:$H$1442,MATCH(B663,Historical!$B$7:$B$1449,0)))^(1/5)-1)*100)</f>
        <v>3.3406482938779236</v>
      </c>
      <c r="V663" s="795">
        <f>IF(INDEX(Historical!$O$7:$O$1442,MATCH(B663,Historical!$B$7:$B$1449,0))=0,"n/a",((INDEX(Historical!$C$7:$C$1442,MATCH(B663,Historical!$B$7:$B$1449,0))/INDEX(Historical!$O$7:$O$1442,MATCH(B663,Historical!$B$7:$B$1449,0)))^(1/10)-1)*100)</f>
        <v>3.6760900871232183</v>
      </c>
      <c r="W663" s="796">
        <f>IF(OR(U663&lt;=0,U663="n/a",V663&lt;=0,V663="n/a"),"n/a",U663/V663)</f>
        <v>0.90875038823985954</v>
      </c>
      <c r="X663" s="797" t="str">
        <f>IF(OR(AJ663&lt;=0,AJ663="n/a",U663&lt;=0,U663="n/a"),"n/a",U663/AJ663)</f>
        <v>n/a</v>
      </c>
      <c r="Y663" s="989" t="s">
        <v>764</v>
      </c>
      <c r="Z663" s="738">
        <f>IF(OR(AC663&lt;0.01,AC663="n/a"),"n/a",M663/AC663*100)</f>
        <v>16.730038022813691</v>
      </c>
      <c r="AA663" s="999">
        <f>IF(OR(AC663&lt;0.01,AC663="n/a"),"n/a",I663/AC663)</f>
        <v>17.49429657794677</v>
      </c>
      <c r="AB663" s="1000">
        <v>12</v>
      </c>
      <c r="AC663" s="978">
        <v>7.89</v>
      </c>
      <c r="AD663" s="978">
        <v>1.75</v>
      </c>
      <c r="AE663" s="978">
        <v>2.77</v>
      </c>
      <c r="AF663" s="978">
        <v>1.29</v>
      </c>
      <c r="AG663" s="978">
        <v>6.7</v>
      </c>
      <c r="AH663" s="980">
        <v>-145.5</v>
      </c>
      <c r="AI663" s="980">
        <v>69.679999999999993</v>
      </c>
      <c r="AJ663" s="978">
        <v>-19.600000000000001</v>
      </c>
      <c r="AK663" s="978">
        <v>10</v>
      </c>
      <c r="AL663" s="991">
        <v>5570</v>
      </c>
      <c r="AM663" s="985">
        <v>1.0999999999999999</v>
      </c>
      <c r="AN663" s="978">
        <v>0.23</v>
      </c>
      <c r="AO663" s="838">
        <f>IF(U663="n/a","n/a",IF(AA663&lt;0,"n/a",IF(AA663="n/a","n/a",J663+U663-AA663)))</f>
        <v>-13.197334439252501</v>
      </c>
      <c r="AP663" s="839">
        <f>IF(U663="n/a","n/a",J663+U663)</f>
        <v>4.2969621386942682</v>
      </c>
      <c r="AQ663" s="1001">
        <f>IF(OR(AC663&lt;0.01,AF663="n/a"),"n/a",(I663/SQRT(22.5*AC663*(I663/AF663))-1)*100)</f>
        <v>0.15020405049681607</v>
      </c>
      <c r="AR663" s="738">
        <f>INDEX(Historical!$C$7:$C$1442,MATCH(B663,Historical!$B$7:$B$1449,0))*IF(AH663="n/a",1.03,IF(AH663&lt;0,1.01,IF(AH663&gt;10,1.1,(1+AH663/100))))</f>
        <v>1.3332000000000002</v>
      </c>
      <c r="AS663" s="999">
        <f>IF($AI663="n/a",1.03*AR663,IF($AI663&lt;0,1.01*AR663,IF($AI663&gt;10,1.1*AR663,(1+$AI663/100)*AR663)))</f>
        <v>1.4665200000000003</v>
      </c>
      <c r="AT663" s="999">
        <f>IF($AK663="n/a",1.03*AS663,IF($AK663&lt;0,1.01*AS663,IF($AK663&gt;10,1.1*AS663,(1+$AK663/100)*AS663)))</f>
        <v>1.6131720000000005</v>
      </c>
      <c r="AU663" s="999">
        <f>IF($AK663="n/a",1.03*AT663,IF($AK663&lt;0,1.01*AT663,IF($AK663&gt;10,1.1*AT663,(1+$AK663/100)*AT663)))</f>
        <v>1.7744892000000008</v>
      </c>
      <c r="AV663" s="999">
        <f>IF($AK663="n/a",1.03*AU663,IF($AK663&lt;0,1.01*AU663,IF($AK663&gt;10,1.1*AU663,(1+$AK663/100)*AU663)))</f>
        <v>1.951938120000001</v>
      </c>
      <c r="AW663" s="738">
        <f>SUM(AR663:AV663)</f>
        <v>8.139319320000002</v>
      </c>
      <c r="AX663" s="846">
        <f>AW663/I663*100</f>
        <v>5.8967755705281473</v>
      </c>
      <c r="AY663" s="1080">
        <v>0.49</v>
      </c>
      <c r="AZ663" s="985">
        <v>17.62</v>
      </c>
      <c r="BA663" s="985">
        <v>-3.18</v>
      </c>
      <c r="BB663" s="985">
        <v>4.75</v>
      </c>
      <c r="BC663" s="985">
        <v>6.61</v>
      </c>
      <c r="BE663" s="700">
        <v>1996</v>
      </c>
      <c r="BF663" s="1013">
        <f>IF(BE663&gt;2008,0,IF(BE663&gt;2001,1,IF(BE663&gt;1990,2,IF(BE663&gt;1980,3,IF(BE663&gt;1973,4,IF(BE663&gt;1970,5,IF(BE663&gt;1960,6,IF(BE663&gt;1958,7,IF(BE663&gt;1953,8,9)))))))))</f>
        <v>2</v>
      </c>
      <c r="BG663" s="995">
        <v>1.7000000000000002</v>
      </c>
    </row>
    <row r="664" spans="1:59" ht="11.25" customHeight="1" x14ac:dyDescent="0.2">
      <c r="A664" s="976" t="s">
        <v>1618</v>
      </c>
      <c r="B664" s="988" t="s">
        <v>1619</v>
      </c>
      <c r="C664" s="1070" t="s">
        <v>4381</v>
      </c>
      <c r="D664" s="1070" t="s">
        <v>4382</v>
      </c>
      <c r="E664" s="828">
        <v>9</v>
      </c>
      <c r="F664" s="1148">
        <v>356</v>
      </c>
      <c r="G664" s="1148" t="s">
        <v>106</v>
      </c>
      <c r="H664" s="1148" t="s">
        <v>106</v>
      </c>
      <c r="I664" s="987">
        <v>17.57</v>
      </c>
      <c r="J664" s="738">
        <f>(M664/I664)*100</f>
        <v>4.4393853158793402</v>
      </c>
      <c r="K664" s="990">
        <v>0.19500000000000001</v>
      </c>
      <c r="L664" s="1000">
        <v>4</v>
      </c>
      <c r="M664" s="729">
        <f>K664*L664</f>
        <v>0.78</v>
      </c>
      <c r="N664" s="983" t="s">
        <v>152</v>
      </c>
      <c r="O664" s="831">
        <v>0.1875</v>
      </c>
      <c r="P664" s="694">
        <v>43173</v>
      </c>
      <c r="Q664" s="694">
        <v>43188</v>
      </c>
      <c r="R664" s="729">
        <f>(K664-O664)/O664*100</f>
        <v>4.0000000000000036</v>
      </c>
      <c r="S664" s="795">
        <f>IF(INDEX(Historical!$D$7:$D$1442,MATCH(B664,Historical!$B$7:$B$1449,0))=0,"n/a",(INDEX(Historical!$C$7:$C$1442,MATCH(B664,Historical!$B$7:$B$1449,0))/INDEX(Historical!$D$7:$D$1442,MATCH(B664,Historical!$B$7:$B$1449,0))-1)*100)</f>
        <v>4.0000000000000036</v>
      </c>
      <c r="T664" s="795">
        <f>IF(INDEX(Historical!$F$7:$F$1442,MATCH(B664,Historical!$B$7:$B$1449,0))=0,"n/a",((INDEX(Historical!$C$7:$C$1442,MATCH(B664,Historical!$B$7:$B$1449,0))/INDEX(Historical!$F$7:$F$1442,MATCH(B664,Historical!$B$7:$B$1449,0)))^(1/3)-1)*100)</f>
        <v>4.6795619671746724</v>
      </c>
      <c r="U664" s="795">
        <f>IF(INDEX(Historical!$H$7:$H$1442,MATCH(B664,Historical!$B$7:$B$1449,0))=0,"n/a",((INDEX(Historical!$C$7:$C$1442,MATCH(B664,Historical!$B$7:$B$1449,0))/INDEX(Historical!$H$7:$H$1442,MATCH(B664,Historical!$B$7:$B$1449,0)))^(1/5)-1)*100)</f>
        <v>5.387395206178347</v>
      </c>
      <c r="V664" s="795" t="str">
        <f>IF(INDEX(Historical!$O$7:$O$1442,MATCH(B664,Historical!$B$7:$B$1449,0))=0,"n/a",((INDEX(Historical!$C$7:$C$1442,MATCH(B664,Historical!$B$7:$B$1449,0))/INDEX(Historical!$O$7:$O$1442,MATCH(B664,Historical!$B$7:$B$1449,0)))^(1/10)-1)*100)</f>
        <v>n/a</v>
      </c>
      <c r="W664" s="796" t="str">
        <f>IF(OR(U664&lt;=0,U664="n/a",V664&lt;=0,V664="n/a"),"n/a",U664/V664)</f>
        <v>n/a</v>
      </c>
      <c r="X664" s="797">
        <f>IF(OR(AJ664&lt;=0,AJ664="n/a",U664&lt;=0,U664="n/a"),"n/a",U664/AJ664)</f>
        <v>0.3284997076938016</v>
      </c>
      <c r="Y664" s="749"/>
      <c r="Z664" s="738">
        <f>IF(OR(AC664&lt;0.01,AC664="n/a"),"n/a",M664/AC664*100)</f>
        <v>229.41176470588235</v>
      </c>
      <c r="AA664" s="999">
        <f>IF(OR(AC664&lt;0.01,AC664="n/a"),"n/a",I664/AC664)</f>
        <v>51.67647058823529</v>
      </c>
      <c r="AB664" s="1000">
        <v>12</v>
      </c>
      <c r="AC664" s="978">
        <v>0.34</v>
      </c>
      <c r="AD664" s="978">
        <v>6.38</v>
      </c>
      <c r="AE664" s="978">
        <v>6.7</v>
      </c>
      <c r="AF664" s="978">
        <v>1.65</v>
      </c>
      <c r="AG664" s="978">
        <v>3.5999999999999996</v>
      </c>
      <c r="AH664" s="978">
        <v>12</v>
      </c>
      <c r="AI664" s="978">
        <v>1.8499999999999999</v>
      </c>
      <c r="AJ664" s="978">
        <v>16.400000000000002</v>
      </c>
      <c r="AK664" s="978">
        <v>8</v>
      </c>
      <c r="AL664" s="991">
        <v>1960</v>
      </c>
      <c r="AM664" s="985">
        <v>2.1999999999999997</v>
      </c>
      <c r="AN664" s="978">
        <v>1.22</v>
      </c>
      <c r="AO664" s="838">
        <f>IF(U664="n/a","n/a",IF(AA664&lt;0,"n/a",IF(AA664="n/a","n/a",J664+U664-AA664)))</f>
        <v>-41.849690066177601</v>
      </c>
      <c r="AP664" s="839">
        <f>IF(U664="n/a","n/a",J664+U664)</f>
        <v>9.8267805220576872</v>
      </c>
      <c r="AQ664" s="1001">
        <f>IF(OR(AC664&lt;0.01,AF664="n/a"),"n/a",(I664/SQRT(22.5*AC664*(I664/AF664))-1)*100)</f>
        <v>94.669151206277547</v>
      </c>
      <c r="AR664" s="738">
        <f>INDEX(Historical!$C$7:$C$1442,MATCH(B664,Historical!$B$7:$B$1449,0))*IF(AH664="n/a",1.03,IF(AH664&lt;0,1.01,IF(AH664&gt;10,1.1,(1+AH664/100))))</f>
        <v>0.8580000000000001</v>
      </c>
      <c r="AS664" s="999">
        <f>IF($AI664="n/a",1.03*AR664,IF($AI664&lt;0,1.01*AR664,IF($AI664&gt;10,1.1*AR664,(1+$AI664/100)*AR664)))</f>
        <v>0.87387300000000001</v>
      </c>
      <c r="AT664" s="999">
        <f>IF($AK664="n/a",1.03*AS664,IF($AK664&lt;0,1.01*AS664,IF($AK664&gt;10,1.1*AS664,(1+$AK664/100)*AS664)))</f>
        <v>0.94378284000000012</v>
      </c>
      <c r="AU664" s="999">
        <f>IF($AK664="n/a",1.03*AT664,IF($AK664&lt;0,1.01*AT664,IF($AK664&gt;10,1.1*AT664,(1+$AK664/100)*AT664)))</f>
        <v>1.0192854672000002</v>
      </c>
      <c r="AV664" s="999">
        <f>IF($AK664="n/a",1.03*AU664,IF($AK664&lt;0,1.01*AU664,IF($AK664&gt;10,1.1*AU664,(1+$AK664/100)*AU664)))</f>
        <v>1.1008283045760003</v>
      </c>
      <c r="AW664" s="738">
        <f>SUM(AR664:AV664)</f>
        <v>4.7957696117760005</v>
      </c>
      <c r="AX664" s="846">
        <f>AW664/I664*100</f>
        <v>27.295216913921461</v>
      </c>
      <c r="AY664" s="1080">
        <v>0.74</v>
      </c>
      <c r="AZ664" s="985">
        <v>13.8</v>
      </c>
      <c r="BA664" s="985">
        <v>-11.26</v>
      </c>
      <c r="BB664" s="985">
        <v>3.05</v>
      </c>
      <c r="BC664" s="985">
        <v>-2.65</v>
      </c>
      <c r="BE664" s="700">
        <v>2010</v>
      </c>
      <c r="BF664" s="1013">
        <f>IF(BE664&gt;2008,0,IF(BE664&gt;2001,1,IF(BE664&gt;1990,2,IF(BE664&gt;1980,3,IF(BE664&gt;1973,4,IF(BE664&gt;1970,5,IF(BE664&gt;1960,6,IF(BE664&gt;1958,7,IF(BE664&gt;1953,8,9)))))))))</f>
        <v>0</v>
      </c>
      <c r="BG664" s="995">
        <v>1.4000000000000001</v>
      </c>
    </row>
    <row r="665" spans="1:59" ht="11.25" customHeight="1" x14ac:dyDescent="0.2">
      <c r="A665" s="976" t="s">
        <v>1620</v>
      </c>
      <c r="B665" s="988" t="s">
        <v>1621</v>
      </c>
      <c r="C665" s="1070" t="s">
        <v>112</v>
      </c>
      <c r="D665" s="1070" t="s">
        <v>4425</v>
      </c>
      <c r="E665" s="828">
        <v>9</v>
      </c>
      <c r="F665" s="1148">
        <v>402</v>
      </c>
      <c r="G665" s="1148" t="s">
        <v>37</v>
      </c>
      <c r="H665" s="1148" t="s">
        <v>115</v>
      </c>
      <c r="I665" s="987">
        <v>169.52</v>
      </c>
      <c r="J665" s="738">
        <f>(M665/I665)*100</f>
        <v>2.2888154789995276</v>
      </c>
      <c r="K665" s="990">
        <v>0.97</v>
      </c>
      <c r="L665" s="1000">
        <v>4</v>
      </c>
      <c r="M665" s="729">
        <f>K665*L665</f>
        <v>3.88</v>
      </c>
      <c r="N665" s="983" t="s">
        <v>143</v>
      </c>
      <c r="O665" s="831">
        <v>0.92</v>
      </c>
      <c r="P665" s="973">
        <v>43412</v>
      </c>
      <c r="Q665" s="973">
        <v>43444</v>
      </c>
      <c r="R665" s="729">
        <f>(K665-O665)/O665*100</f>
        <v>5.4347826086956443</v>
      </c>
      <c r="S665" s="795">
        <f>IF(INDEX(Historical!$D$7:$D$1442,MATCH(B665,Historical!$B$7:$B$1449,0))=0,"n/a",(INDEX(Historical!$C$7:$C$1442,MATCH(B665,Historical!$B$7:$B$1449,0))/INDEX(Historical!$D$7:$D$1442,MATCH(B665,Historical!$B$7:$B$1449,0))-1)*100)</f>
        <v>17.014446227929358</v>
      </c>
      <c r="T665" s="795">
        <f>IF(INDEX(Historical!$F$7:$F$1442,MATCH(B665,Historical!$B$7:$B$1449,0))=0,"n/a",((INDEX(Historical!$C$7:$C$1442,MATCH(B665,Historical!$B$7:$B$1449,0))/INDEX(Historical!$F$7:$F$1442,MATCH(B665,Historical!$B$7:$B$1449,0)))^(1/3)-1)*100)</f>
        <v>10.864179911052618</v>
      </c>
      <c r="U665" s="795">
        <f>IF(INDEX(Historical!$H$7:$H$1442,MATCH(B665,Historical!$B$7:$B$1449,0))=0,"n/a",((INDEX(Historical!$C$7:$C$1442,MATCH(B665,Historical!$B$7:$B$1449,0))/INDEX(Historical!$H$7:$H$1442,MATCH(B665,Historical!$B$7:$B$1449,0)))^(1/5)-1)*100)</f>
        <v>11.766139250041686</v>
      </c>
      <c r="V665" s="795">
        <f>IF(INDEX(Historical!$O$7:$O$1442,MATCH(B665,Historical!$B$7:$B$1449,0))=0,"n/a",((INDEX(Historical!$C$7:$C$1442,MATCH(B665,Historical!$B$7:$B$1449,0))/INDEX(Historical!$O$7:$O$1442,MATCH(B665,Historical!$B$7:$B$1449,0)))^(1/10)-1)*100)</f>
        <v>12.130550509140935</v>
      </c>
      <c r="W665" s="796">
        <f>IF(OR(U665&lt;=0,U665="n/a",V665&lt;=0,V665="n/a"),"n/a",U665/V665)</f>
        <v>0.96995921505585025</v>
      </c>
      <c r="X665" s="797">
        <f>IF(OR(AJ665&lt;=0,AJ665="n/a",U665&lt;=0,U665="n/a"),"n/a",U665/AJ665)</f>
        <v>1.2256395052126756</v>
      </c>
      <c r="Y665" s="759"/>
      <c r="Z665" s="738">
        <f>IF(OR(AC665&lt;0.01,AC665="n/a"),"n/a",M665/AC665*100)</f>
        <v>44.907407407407405</v>
      </c>
      <c r="AA665" s="999">
        <f>IF(OR(AC665&lt;0.01,AC665="n/a"),"n/a",I665/AC665)</f>
        <v>19.62037037037037</v>
      </c>
      <c r="AB665" s="1000">
        <v>9</v>
      </c>
      <c r="AC665" s="978">
        <v>8.64</v>
      </c>
      <c r="AD665" s="978">
        <v>1.97</v>
      </c>
      <c r="AE665" s="978">
        <v>3.11</v>
      </c>
      <c r="AF665" s="978">
        <v>12.79</v>
      </c>
      <c r="AG665" s="978">
        <v>29.9</v>
      </c>
      <c r="AH665" s="978">
        <v>33.200000000000003</v>
      </c>
      <c r="AI665" s="978">
        <v>8.2000000000000011</v>
      </c>
      <c r="AJ665" s="978">
        <v>9.6</v>
      </c>
      <c r="AK665" s="978">
        <v>9.9699999999999989</v>
      </c>
      <c r="AL665" s="991">
        <v>20700</v>
      </c>
      <c r="AM665" s="986">
        <v>0.70000000000000007</v>
      </c>
      <c r="AN665" s="978">
        <v>1.1000000000000001</v>
      </c>
      <c r="AO665" s="838">
        <f>IF(U665="n/a","n/a",IF(AA665&lt;0,"n/a",IF(AA665="n/a","n/a",J665+U665-AA665)))</f>
        <v>-5.5654156413291567</v>
      </c>
      <c r="AP665" s="839">
        <f>IF(U665="n/a","n/a",J665+U665)</f>
        <v>14.054954729041214</v>
      </c>
      <c r="AQ665" s="1001">
        <f>IF(OR(AC665&lt;0.01,AF665="n/a"),"n/a",(I665/SQRT(22.5*AC665*(I665/AF665))-1)*100)</f>
        <v>233.96243104546087</v>
      </c>
      <c r="AR665" s="738">
        <f>INDEX(Historical!$C$7:$C$1442,MATCH(B665,Historical!$B$7:$B$1449,0))*IF(AH665="n/a",1.03,IF(AH665&lt;0,1.01,IF(AH665&gt;10,1.1,(1+AH665/100))))</f>
        <v>4.0095000000000001</v>
      </c>
      <c r="AS665" s="999">
        <f>IF($AI665="n/a",1.03*AR665,IF($AI665&lt;0,1.01*AR665,IF($AI665&gt;10,1.1*AR665,(1+$AI665/100)*AR665)))</f>
        <v>4.338279</v>
      </c>
      <c r="AT665" s="999">
        <f>IF($AK665="n/a",1.03*AS665,IF($AK665&lt;0,1.01*AS665,IF($AK665&gt;10,1.1*AS665,(1+$AK665/100)*AS665)))</f>
        <v>4.7708054163</v>
      </c>
      <c r="AU665" s="999">
        <f>IF($AK665="n/a",1.03*AT665,IF($AK665&lt;0,1.01*AT665,IF($AK665&gt;10,1.1*AT665,(1+$AK665/100)*AT665)))</f>
        <v>5.2464547163051094</v>
      </c>
      <c r="AV665" s="999">
        <f>IF($AK665="n/a",1.03*AU665,IF($AK665&lt;0,1.01*AU665,IF($AK665&gt;10,1.1*AU665,(1+$AK665/100)*AU665)))</f>
        <v>5.7695262515207286</v>
      </c>
      <c r="AW665" s="738">
        <f>SUM(AR665:AV665)</f>
        <v>24.134565384125835</v>
      </c>
      <c r="AX665" s="846">
        <f>AW665/I665*100</f>
        <v>14.237001760338504</v>
      </c>
      <c r="AY665" s="1080">
        <v>1.33</v>
      </c>
      <c r="AZ665" s="985">
        <v>19.84</v>
      </c>
      <c r="BA665" s="985">
        <v>-16</v>
      </c>
      <c r="BB665" s="985">
        <v>5.84</v>
      </c>
      <c r="BC665" s="985">
        <v>-1.3299999999999998</v>
      </c>
      <c r="BE665" s="700">
        <v>2010</v>
      </c>
      <c r="BF665" s="1013">
        <f>IF(BE665&gt;2008,0,IF(BE665&gt;2001,1,IF(BE665&gt;1990,2,IF(BE665&gt;1980,3,IF(BE665&gt;1973,4,IF(BE665&gt;1970,5,IF(BE665&gt;1960,6,IF(BE665&gt;1958,7,IF(BE665&gt;1953,8,9)))))))))</f>
        <v>0</v>
      </c>
      <c r="BG665" s="995">
        <v>8.3000000000000007</v>
      </c>
    </row>
    <row r="666" spans="1:59" ht="11.25" customHeight="1" x14ac:dyDescent="0.2">
      <c r="A666" s="984" t="s">
        <v>776</v>
      </c>
      <c r="B666" s="988" t="s">
        <v>777</v>
      </c>
      <c r="C666" s="1070" t="s">
        <v>112</v>
      </c>
      <c r="D666" s="1070" t="s">
        <v>4384</v>
      </c>
      <c r="E666" s="828">
        <v>17</v>
      </c>
      <c r="F666" s="1148">
        <v>200</v>
      </c>
      <c r="G666" s="1073" t="s">
        <v>37</v>
      </c>
      <c r="H666" s="1073" t="s">
        <v>106</v>
      </c>
      <c r="I666" s="987">
        <v>37.24</v>
      </c>
      <c r="J666" s="738">
        <f>(M666/I666)*100</f>
        <v>1.1278195488721803</v>
      </c>
      <c r="K666" s="998">
        <v>0.105</v>
      </c>
      <c r="L666" s="1000">
        <v>4</v>
      </c>
      <c r="M666" s="729">
        <f>K666*L666</f>
        <v>0.42</v>
      </c>
      <c r="N666" s="983" t="s">
        <v>228</v>
      </c>
      <c r="O666" s="835">
        <v>9.3299999999999994E-2</v>
      </c>
      <c r="P666" s="973">
        <v>43504</v>
      </c>
      <c r="Q666" s="973">
        <v>43535</v>
      </c>
      <c r="R666" s="729">
        <f>(K666-O666)/O666*100</f>
        <v>12.540192926045018</v>
      </c>
      <c r="S666" s="795">
        <f>IF(INDEX(Historical!$D$7:$D$1442,MATCH(B666,Historical!$B$7:$B$1449,0))=0,"n/a",(INDEX(Historical!$C$7:$C$1442,MATCH(B666,Historical!$B$7:$B$1449,0))/INDEX(Historical!$D$7:$D$1442,MATCH(B666,Historical!$B$7:$B$1449,0))-1)*100)</f>
        <v>21.739130434782595</v>
      </c>
      <c r="T666" s="795">
        <f>IF(INDEX(Historical!$F$7:$F$1442,MATCH(B666,Historical!$B$7:$B$1449,0))=0,"n/a",((INDEX(Historical!$C$7:$C$1442,MATCH(B666,Historical!$B$7:$B$1449,0))/INDEX(Historical!$F$7:$F$1442,MATCH(B666,Historical!$B$7:$B$1449,0)))^(1/3)-1)*100)</f>
        <v>20.507113208761506</v>
      </c>
      <c r="U666" s="795">
        <f>IF(INDEX(Historical!$H$7:$H$1442,MATCH(B666,Historical!$B$7:$B$1449,0))=0,"n/a",((INDEX(Historical!$C$7:$C$1442,MATCH(B666,Historical!$B$7:$B$1449,0))/INDEX(Historical!$H$7:$H$1442,MATCH(B666,Historical!$B$7:$B$1449,0)))^(1/5)-1)*100)</f>
        <v>18.466445254224407</v>
      </c>
      <c r="V666" s="795">
        <f>IF(INDEX(Historical!$O$7:$O$1442,MATCH(B666,Historical!$B$7:$B$1449,0))=0,"n/a",((INDEX(Historical!$C$7:$C$1442,MATCH(B666,Historical!$B$7:$B$1449,0))/INDEX(Historical!$O$7:$O$1442,MATCH(B666,Historical!$B$7:$B$1449,0)))^(1/10)-1)*100)</f>
        <v>17.461894308801895</v>
      </c>
      <c r="W666" s="796">
        <f>IF(OR(U666&lt;=0,U666="n/a",V666&lt;=0,V666="n/a"),"n/a",U666/V666)</f>
        <v>1.0575281769353142</v>
      </c>
      <c r="X666" s="797">
        <f>IF(OR(AJ666&lt;=0,AJ666="n/a",U666&lt;=0,U666="n/a"),"n/a",U666/AJ666)</f>
        <v>1.6057778481934266</v>
      </c>
      <c r="Y666" s="1093" t="s">
        <v>4454</v>
      </c>
      <c r="Z666" s="738">
        <f>IF(OR(AC666&lt;0.01,AC666="n/a"),"n/a",M666/AC666*100)</f>
        <v>59.154929577464785</v>
      </c>
      <c r="AA666" s="999">
        <f>IF(OR(AC666&lt;0.01,AC666="n/a"),"n/a",I666/AC666)</f>
        <v>52.450704225352119</v>
      </c>
      <c r="AB666" s="1000">
        <v>12</v>
      </c>
      <c r="AC666" s="978">
        <v>0.71</v>
      </c>
      <c r="AD666" s="978">
        <v>6.41</v>
      </c>
      <c r="AE666" s="978">
        <v>6.63</v>
      </c>
      <c r="AF666" s="978">
        <v>16.63</v>
      </c>
      <c r="AG666" s="978">
        <v>28.999999999999996</v>
      </c>
      <c r="AH666" s="978">
        <v>14.099999999999998</v>
      </c>
      <c r="AI666" s="978">
        <v>10.440000000000001</v>
      </c>
      <c r="AJ666" s="978">
        <v>11.5</v>
      </c>
      <c r="AK666" s="978">
        <v>8.2000000000000011</v>
      </c>
      <c r="AL666" s="991">
        <v>12080</v>
      </c>
      <c r="AM666" s="985">
        <v>3.3000000000000003</v>
      </c>
      <c r="AN666" s="978">
        <v>0</v>
      </c>
      <c r="AO666" s="838">
        <f>IF(U666="n/a","n/a",IF(AA666&lt;0,"n/a",IF(AA666="n/a","n/a",J666+U666-AA666)))</f>
        <v>-32.856439422255534</v>
      </c>
      <c r="AP666" s="839">
        <f>IF(U666="n/a","n/a",J666+U666)</f>
        <v>19.594264803096586</v>
      </c>
      <c r="AQ666" s="1001">
        <f>IF(OR(AC666&lt;0.01,AF666="n/a"),"n/a",(I666/SQRT(22.5*AC666*(I666/AF666))-1)*100)</f>
        <v>522.63069534484293</v>
      </c>
      <c r="AR666" s="738">
        <f>INDEX(Historical!$C$7:$C$1442,MATCH(B666,Historical!$B$7:$B$1449,0))*IF(AH666="n/a",1.03,IF(AH666&lt;0,1.01,IF(AH666&gt;10,1.1,(1+AH666/100))))</f>
        <v>0.41066666666666674</v>
      </c>
      <c r="AS666" s="999">
        <f>IF($AI666="n/a",1.03*AR666,IF($AI666&lt;0,1.01*AR666,IF($AI666&gt;10,1.1*AR666,(1+$AI666/100)*AR666)))</f>
        <v>0.45173333333333343</v>
      </c>
      <c r="AT666" s="999">
        <f>IF($AK666="n/a",1.03*AS666,IF($AK666&lt;0,1.01*AS666,IF($AK666&gt;10,1.1*AS666,(1+$AK666/100)*AS666)))</f>
        <v>0.48877546666666682</v>
      </c>
      <c r="AU666" s="999">
        <f>IF($AK666="n/a",1.03*AT666,IF($AK666&lt;0,1.01*AT666,IF($AK666&gt;10,1.1*AT666,(1+$AK666/100)*AT666)))</f>
        <v>0.52885505493333351</v>
      </c>
      <c r="AV666" s="999">
        <f>IF($AK666="n/a",1.03*AU666,IF($AK666&lt;0,1.01*AU666,IF($AK666&gt;10,1.1*AU666,(1+$AK666/100)*AU666)))</f>
        <v>0.57222116943786694</v>
      </c>
      <c r="AW666" s="738">
        <f>SUM(AR666:AV666)</f>
        <v>2.4522516910378673</v>
      </c>
      <c r="AX666" s="846">
        <f>AW666/I666*100</f>
        <v>6.5849937997794497</v>
      </c>
      <c r="AY666" s="1080">
        <v>0.49</v>
      </c>
      <c r="AZ666" s="985">
        <v>25.22</v>
      </c>
      <c r="BA666" s="985">
        <v>-13.28</v>
      </c>
      <c r="BB666" s="985">
        <v>-2.37</v>
      </c>
      <c r="BC666" s="985">
        <v>-0.13</v>
      </c>
      <c r="BE666" s="700">
        <v>2003</v>
      </c>
      <c r="BF666" s="1013">
        <f>IF(BE666&gt;2008,0,IF(BE666&gt;2001,1,IF(BE666&gt;1990,2,IF(BE666&gt;1980,3,IF(BE666&gt;1973,4,IF(BE666&gt;1970,5,IF(BE666&gt;1960,6,IF(BE666&gt;1958,7,IF(BE666&gt;1953,8,9)))))))))</f>
        <v>1</v>
      </c>
      <c r="BG666" s="995">
        <v>18.5</v>
      </c>
    </row>
    <row r="667" spans="1:59" ht="11.25" customHeight="1" x14ac:dyDescent="0.2">
      <c r="A667" s="984" t="s">
        <v>778</v>
      </c>
      <c r="B667" s="988" t="s">
        <v>779</v>
      </c>
      <c r="C667" s="1070" t="s">
        <v>112</v>
      </c>
      <c r="D667" s="1070" t="s">
        <v>4423</v>
      </c>
      <c r="E667" s="828">
        <v>26</v>
      </c>
      <c r="F667" s="1148">
        <v>113</v>
      </c>
      <c r="G667" s="1148" t="s">
        <v>106</v>
      </c>
      <c r="H667" s="1148" t="s">
        <v>106</v>
      </c>
      <c r="I667" s="978">
        <v>283.26</v>
      </c>
      <c r="J667" s="738">
        <f>(M667/I667)*100</f>
        <v>0.65311021676198555</v>
      </c>
      <c r="K667" s="997">
        <v>0.46250000000000002</v>
      </c>
      <c r="L667" s="1000">
        <v>4</v>
      </c>
      <c r="M667" s="729">
        <f>K667*L667</f>
        <v>1.85</v>
      </c>
      <c r="N667" s="983" t="s">
        <v>225</v>
      </c>
      <c r="O667" s="832">
        <v>0.41249999999999998</v>
      </c>
      <c r="P667" s="973">
        <v>43473</v>
      </c>
      <c r="Q667" s="973">
        <v>43488</v>
      </c>
      <c r="R667" s="729">
        <f>(K667-O667)/O667*100</f>
        <v>12.121212121212132</v>
      </c>
      <c r="S667" s="795">
        <f>IF(INDEX(Historical!$D$7:$D$1442,MATCH(B667,Historical!$B$7:$B$1449,0))=0,"n/a",(INDEX(Historical!$C$7:$C$1442,MATCH(B667,Historical!$B$7:$B$1449,0))/INDEX(Historical!$D$7:$D$1442,MATCH(B667,Historical!$B$7:$B$1449,0))-1)*100)</f>
        <v>17.857142857142861</v>
      </c>
      <c r="T667" s="795">
        <f>IF(INDEX(Historical!$F$7:$F$1442,MATCH(B667,Historical!$B$7:$B$1449,0))=0,"n/a",((INDEX(Historical!$C$7:$C$1442,MATCH(B667,Historical!$B$7:$B$1449,0))/INDEX(Historical!$F$7:$F$1442,MATCH(B667,Historical!$B$7:$B$1449,0)))^(1/3)-1)*100)</f>
        <v>18.166575046750122</v>
      </c>
      <c r="U667" s="795">
        <f>IF(INDEX(Historical!$H$7:$H$1442,MATCH(B667,Historical!$B$7:$B$1449,0))=0,"n/a",((INDEX(Historical!$C$7:$C$1442,MATCH(B667,Historical!$B$7:$B$1449,0))/INDEX(Historical!$H$7:$H$1442,MATCH(B667,Historical!$B$7:$B$1449,0)))^(1/5)-1)*100)</f>
        <v>20.11244339814311</v>
      </c>
      <c r="V667" s="795">
        <f>IF(INDEX(Historical!$O$7:$O$1442,MATCH(B667,Historical!$B$7:$B$1449,0))=0,"n/a",((INDEX(Historical!$C$7:$C$1442,MATCH(B667,Historical!$B$7:$B$1449,0))/INDEX(Historical!$O$7:$O$1442,MATCH(B667,Historical!$B$7:$B$1449,0)))^(1/10)-1)*100)</f>
        <v>18.989487679239158</v>
      </c>
      <c r="W667" s="796">
        <f>IF(OR(U667&lt;=0,U667="n/a",V667&lt;=0,V667="n/a"),"n/a",U667/V667)</f>
        <v>1.0591356511493282</v>
      </c>
      <c r="X667" s="797">
        <f>IF(OR(AJ667&lt;=0,AJ667="n/a",U667&lt;=0,U667="n/a"),"n/a",U667/AJ667)</f>
        <v>2.3661698115462482</v>
      </c>
      <c r="Y667" s="756"/>
      <c r="Z667" s="738">
        <f>IF(OR(AC667&lt;0.01,AC667="n/a"),"n/a",M667/AC667*100)</f>
        <v>21.070615034168569</v>
      </c>
      <c r="AA667" s="999">
        <f>IF(OR(AC667&lt;0.01,AC667="n/a"),"n/a",I667/AC667)</f>
        <v>32.261958997722097</v>
      </c>
      <c r="AB667" s="1000">
        <v>12</v>
      </c>
      <c r="AC667" s="978">
        <v>8.7799999999999994</v>
      </c>
      <c r="AD667" s="978">
        <v>3.47</v>
      </c>
      <c r="AE667" s="978">
        <v>5.72</v>
      </c>
      <c r="AF667" s="978">
        <v>3.88</v>
      </c>
      <c r="AG667" s="978">
        <v>15.7</v>
      </c>
      <c r="AH667" s="978">
        <v>13.700000000000001</v>
      </c>
      <c r="AI667" s="978">
        <v>4.55</v>
      </c>
      <c r="AJ667" s="978">
        <v>8.5</v>
      </c>
      <c r="AK667" s="978">
        <v>9.3000000000000007</v>
      </c>
      <c r="AL667" s="991">
        <v>28840</v>
      </c>
      <c r="AM667" s="985">
        <v>1.9</v>
      </c>
      <c r="AN667" s="978">
        <v>0.69</v>
      </c>
      <c r="AO667" s="838">
        <f>IF(U667="n/a","n/a",IF(AA667&lt;0,"n/a",IF(AA667="n/a","n/a",J667+U667-AA667)))</f>
        <v>-11.496405382817002</v>
      </c>
      <c r="AP667" s="839">
        <f>IF(U667="n/a","n/a",J667+U667)</f>
        <v>20.765553614905095</v>
      </c>
      <c r="AQ667" s="1001">
        <f>IF(OR(AC667&lt;0.01,AF667="n/a"),"n/a",(I667/SQRT(22.5*AC667*(I667/AF667))-1)*100)</f>
        <v>135.86851413555885</v>
      </c>
      <c r="AR667" s="738">
        <f>INDEX(Historical!$C$7:$C$1442,MATCH(B667,Historical!$B$7:$B$1449,0))*IF(AH667="n/a",1.03,IF(AH667&lt;0,1.01,IF(AH667&gt;10,1.1,(1+AH667/100))))</f>
        <v>1.8149999999999999</v>
      </c>
      <c r="AS667" s="999">
        <f>IF($AI667="n/a",1.03*AR667,IF($AI667&lt;0,1.01*AR667,IF($AI667&gt;10,1.1*AR667,(1+$AI667/100)*AR667)))</f>
        <v>1.8975825000000002</v>
      </c>
      <c r="AT667" s="999">
        <f>IF($AK667="n/a",1.03*AS667,IF($AK667&lt;0,1.01*AS667,IF($AK667&gt;10,1.1*AS667,(1+$AK667/100)*AS667)))</f>
        <v>2.0740576724999999</v>
      </c>
      <c r="AU667" s="999">
        <f>IF($AK667="n/a",1.03*AT667,IF($AK667&lt;0,1.01*AT667,IF($AK667&gt;10,1.1*AT667,(1+$AK667/100)*AT667)))</f>
        <v>2.2669450360424999</v>
      </c>
      <c r="AV667" s="999">
        <f>IF($AK667="n/a",1.03*AU667,IF($AK667&lt;0,1.01*AU667,IF($AK667&gt;10,1.1*AU667,(1+$AK667/100)*AU667)))</f>
        <v>2.4777709243944521</v>
      </c>
      <c r="AW667" s="738">
        <f>SUM(AR667:AV667)</f>
        <v>10.531356132936953</v>
      </c>
      <c r="AX667" s="846">
        <f>AW667/I667*100</f>
        <v>3.7179115063676313</v>
      </c>
      <c r="AY667" s="1080">
        <v>1.1499999999999999</v>
      </c>
      <c r="AZ667" s="985">
        <v>15.340000000000002</v>
      </c>
      <c r="BA667" s="985">
        <v>-9.4</v>
      </c>
      <c r="BB667" s="985">
        <v>2.0099999999999998</v>
      </c>
      <c r="BC667" s="985">
        <v>-0.27</v>
      </c>
      <c r="BE667" s="700">
        <v>1994</v>
      </c>
      <c r="BF667" s="1013">
        <f>IF(BE667&gt;2008,0,IF(BE667&gt;2001,1,IF(BE667&gt;1990,2,IF(BE667&gt;1980,3,IF(BE667&gt;1973,4,IF(BE667&gt;1970,5,IF(BE667&gt;1960,6,IF(BE667&gt;1958,7,IF(BE667&gt;1953,8,9)))))))))</f>
        <v>2</v>
      </c>
      <c r="BG667" s="995">
        <v>7.7</v>
      </c>
    </row>
    <row r="668" spans="1:59" ht="11.25" customHeight="1" x14ac:dyDescent="0.2">
      <c r="A668" s="976" t="s">
        <v>780</v>
      </c>
      <c r="B668" s="988" t="s">
        <v>781</v>
      </c>
      <c r="C668" s="1070" t="s">
        <v>247</v>
      </c>
      <c r="D668" s="1070" t="s">
        <v>4379</v>
      </c>
      <c r="E668" s="828">
        <v>24</v>
      </c>
      <c r="F668" s="1148">
        <v>134</v>
      </c>
      <c r="G668" s="1273" t="s">
        <v>106</v>
      </c>
      <c r="H668" s="1273" t="s">
        <v>106</v>
      </c>
      <c r="I668" s="978">
        <v>92.12</v>
      </c>
      <c r="J668" s="738">
        <f>(M668/I668)*100</f>
        <v>0.97698653929656976</v>
      </c>
      <c r="K668" s="997">
        <v>0.22500000000000001</v>
      </c>
      <c r="L668" s="1000">
        <v>4</v>
      </c>
      <c r="M668" s="729">
        <f>K668*L668</f>
        <v>0.9</v>
      </c>
      <c r="N668" s="983" t="s">
        <v>320</v>
      </c>
      <c r="O668" s="832">
        <v>0.16</v>
      </c>
      <c r="P668" s="694">
        <v>43175</v>
      </c>
      <c r="Q668" s="694">
        <v>43189</v>
      </c>
      <c r="R668" s="729">
        <f>(K668-O668)/O668*100</f>
        <v>40.625</v>
      </c>
      <c r="S668" s="795">
        <f>IF(INDEX(Historical!$D$7:$D$1442,MATCH(B668,Historical!$B$7:$B$1449,0))=0,"n/a",(INDEX(Historical!$C$7:$C$1442,MATCH(B668,Historical!$B$7:$B$1449,0))/INDEX(Historical!$D$7:$D$1442,MATCH(B668,Historical!$B$7:$B$1449,0))-1)*100)</f>
        <v>40.625</v>
      </c>
      <c r="T668" s="795">
        <f>IF(INDEX(Historical!$F$7:$F$1442,MATCH(B668,Historical!$B$7:$B$1449,0))=0,"n/a",((INDEX(Historical!$C$7:$C$1442,MATCH(B668,Historical!$B$7:$B$1449,0))/INDEX(Historical!$F$7:$F$1442,MATCH(B668,Historical!$B$7:$B$1449,0)))^(1/3)-1)*100)</f>
        <v>24.179016861486847</v>
      </c>
      <c r="U668" s="795">
        <f>IF(INDEX(Historical!$H$7:$H$1442,MATCH(B668,Historical!$B$7:$B$1449,0))=0,"n/a",((INDEX(Historical!$C$7:$C$1442,MATCH(B668,Historical!$B$7:$B$1449,0))/INDEX(Historical!$H$7:$H$1442,MATCH(B668,Historical!$B$7:$B$1449,0)))^(1/5)-1)*100)</f>
        <v>21.493409089334857</v>
      </c>
      <c r="V668" s="795">
        <f>IF(INDEX(Historical!$O$7:$O$1442,MATCH(B668,Historical!$B$7:$B$1449,0))=0,"n/a",((INDEX(Historical!$C$7:$C$1442,MATCH(B668,Historical!$B$7:$B$1449,0))/INDEX(Historical!$O$7:$O$1442,MATCH(B668,Historical!$B$7:$B$1449,0)))^(1/10)-1)*100)</f>
        <v>25.213711965523444</v>
      </c>
      <c r="W668" s="796">
        <f>IF(OR(U668&lt;=0,U668="n/a",V668&lt;=0,V668="n/a"),"n/a",U668/V668)</f>
        <v>0.85244921964383391</v>
      </c>
      <c r="X668" s="797">
        <f>IF(OR(AJ668&lt;=0,AJ668="n/a",U668&lt;=0,U668="n/a"),"n/a",U668/AJ668)</f>
        <v>1.5803977271569747</v>
      </c>
      <c r="Y668" s="752"/>
      <c r="Z668" s="738">
        <f>IF(OR(AC668&lt;0.01,AC668="n/a"),"n/a",M668/AC668*100)</f>
        <v>22.277227722772277</v>
      </c>
      <c r="AA668" s="999">
        <f>IF(OR(AC668&lt;0.01,AC668="n/a"),"n/a",I668/AC668)</f>
        <v>22.801980198019802</v>
      </c>
      <c r="AB668" s="1000">
        <v>1</v>
      </c>
      <c r="AC668" s="978">
        <v>4.04</v>
      </c>
      <c r="AD668" s="978">
        <v>1.9</v>
      </c>
      <c r="AE668" s="978">
        <v>2.25</v>
      </c>
      <c r="AF668" s="978">
        <v>10.64</v>
      </c>
      <c r="AG668" s="978">
        <v>50.9</v>
      </c>
      <c r="AH668" s="978">
        <v>17.899999999999999</v>
      </c>
      <c r="AI668" s="978">
        <v>7.7</v>
      </c>
      <c r="AJ668" s="978">
        <v>13.600000000000001</v>
      </c>
      <c r="AK668" s="978">
        <v>12.01</v>
      </c>
      <c r="AL668" s="991">
        <v>33660</v>
      </c>
      <c r="AM668" s="985">
        <v>0.1</v>
      </c>
      <c r="AN668" s="978">
        <v>0.12</v>
      </c>
      <c r="AO668" s="838">
        <f>IF(U668="n/a","n/a",IF(AA668&lt;0,"n/a",IF(AA668="n/a","n/a",J668+U668-AA668)))</f>
        <v>-0.33158456938837588</v>
      </c>
      <c r="AP668" s="839">
        <f>IF(U668="n/a","n/a",J668+U668)</f>
        <v>22.470395628631426</v>
      </c>
      <c r="AQ668" s="1001">
        <f>IF(OR(AC668&lt;0.01,AF668="n/a"),"n/a",(I668/SQRT(22.5*AC668*(I668/AF668))-1)*100)</f>
        <v>228.37178746518452</v>
      </c>
      <c r="AR668" s="738">
        <f>INDEX(Historical!$C$7:$C$1442,MATCH(B668,Historical!$B$7:$B$1449,0))*IF(AH668="n/a",1.03,IF(AH668&lt;0,1.01,IF(AH668&gt;10,1.1,(1+AH668/100))))</f>
        <v>0.9900000000000001</v>
      </c>
      <c r="AS668" s="999">
        <f>IF($AI668="n/a",1.03*AR668,IF($AI668&lt;0,1.01*AR668,IF($AI668&gt;10,1.1*AR668,(1+$AI668/100)*AR668)))</f>
        <v>1.06623</v>
      </c>
      <c r="AT668" s="999">
        <f>IF($AK668="n/a",1.03*AS668,IF($AK668&lt;0,1.01*AS668,IF($AK668&gt;10,1.1*AS668,(1+$AK668/100)*AS668)))</f>
        <v>1.1728530000000001</v>
      </c>
      <c r="AU668" s="999">
        <f>IF($AK668="n/a",1.03*AT668,IF($AK668&lt;0,1.01*AT668,IF($AK668&gt;10,1.1*AT668,(1+$AK668/100)*AT668)))</f>
        <v>1.2901383000000002</v>
      </c>
      <c r="AV668" s="999">
        <f>IF($AK668="n/a",1.03*AU668,IF($AK668&lt;0,1.01*AU668,IF($AK668&gt;10,1.1*AU668,(1+$AK668/100)*AU668)))</f>
        <v>1.4191521300000003</v>
      </c>
      <c r="AW668" s="738">
        <f>SUM(AR668:AV668)</f>
        <v>5.9383734300000004</v>
      </c>
      <c r="AX668" s="846">
        <f>AW668/I668*100</f>
        <v>6.4463454515848895</v>
      </c>
      <c r="AY668" s="1080">
        <v>0.92</v>
      </c>
      <c r="AZ668" s="985">
        <v>24.89</v>
      </c>
      <c r="BA668" s="985">
        <v>-11.72</v>
      </c>
      <c r="BB668" s="985">
        <v>7.71</v>
      </c>
      <c r="BC668" s="985">
        <v>3.92</v>
      </c>
      <c r="BE668" s="700">
        <v>1995</v>
      </c>
      <c r="BF668" s="1013">
        <f>IF(BE668&gt;2008,0,IF(BE668&gt;2001,1,IF(BE668&gt;1990,2,IF(BE668&gt;1980,3,IF(BE668&gt;1973,4,IF(BE668&gt;1970,5,IF(BE668&gt;1960,6,IF(BE668&gt;1958,7,IF(BE668&gt;1953,8,9)))))))))</f>
        <v>2</v>
      </c>
      <c r="BG668" s="995">
        <v>26.700000000000003</v>
      </c>
    </row>
    <row r="669" spans="1:59" ht="11.25" customHeight="1" x14ac:dyDescent="0.2">
      <c r="A669" s="976" t="s">
        <v>328</v>
      </c>
      <c r="B669" s="988" t="s">
        <v>329</v>
      </c>
      <c r="C669" s="1070" t="s">
        <v>123</v>
      </c>
      <c r="D669" s="1070" t="s">
        <v>4233</v>
      </c>
      <c r="E669" s="828">
        <v>45</v>
      </c>
      <c r="F669" s="1148">
        <v>51</v>
      </c>
      <c r="G669" s="1092" t="s">
        <v>37</v>
      </c>
      <c r="H669" s="1092" t="s">
        <v>37</v>
      </c>
      <c r="I669" s="978">
        <v>57.16</v>
      </c>
      <c r="J669" s="738">
        <f>(M669/I669)*100</f>
        <v>2.4492652204338698</v>
      </c>
      <c r="K669" s="990">
        <v>0.35</v>
      </c>
      <c r="L669" s="1000">
        <v>4</v>
      </c>
      <c r="M669" s="729">
        <f>K669*L669</f>
        <v>1.4</v>
      </c>
      <c r="N669" s="983" t="s">
        <v>161</v>
      </c>
      <c r="O669" s="831">
        <v>0.32</v>
      </c>
      <c r="P669" s="973">
        <v>43388</v>
      </c>
      <c r="Q669" s="973">
        <v>43404</v>
      </c>
      <c r="R669" s="729">
        <f>(K669-O669)/O669*100</f>
        <v>9.3749999999999911</v>
      </c>
      <c r="S669" s="795">
        <f>IF(INDEX(Historical!$D$7:$D$1442,MATCH(B669,Historical!$B$7:$B$1449,0))=0,"n/a",(INDEX(Historical!$C$7:$C$1442,MATCH(B669,Historical!$B$7:$B$1449,0))/INDEX(Historical!$D$7:$D$1442,MATCH(B669,Historical!$B$7:$B$1449,0))-1)*100)</f>
        <v>7.3770491803278659</v>
      </c>
      <c r="T669" s="795">
        <f>IF(INDEX(Historical!$F$7:$F$1442,MATCH(B669,Historical!$B$7:$B$1449,0))=0,"n/a",((INDEX(Historical!$C$7:$C$1442,MATCH(B669,Historical!$B$7:$B$1449,0))/INDEX(Historical!$F$7:$F$1442,MATCH(B669,Historical!$B$7:$B$1449,0)))^(1/3)-1)*100)</f>
        <v>7.4829584996367826</v>
      </c>
      <c r="U669" s="795">
        <f>IF(INDEX(Historical!$H$7:$H$1442,MATCH(B669,Historical!$B$7:$B$1449,0))=0,"n/a",((INDEX(Historical!$C$7:$C$1442,MATCH(B669,Historical!$B$7:$B$1449,0))/INDEX(Historical!$H$7:$H$1442,MATCH(B669,Historical!$B$7:$B$1449,0)))^(1/5)-1)*100)</f>
        <v>7.4409996217950747</v>
      </c>
      <c r="V669" s="795">
        <f>IF(INDEX(Historical!$O$7:$O$1442,MATCH(B669,Historical!$B$7:$B$1449,0))=0,"n/a",((INDEX(Historical!$C$7:$C$1442,MATCH(B669,Historical!$B$7:$B$1449,0))/INDEX(Historical!$O$7:$O$1442,MATCH(B669,Historical!$B$7:$B$1449,0)))^(1/10)-1)*100)</f>
        <v>5.4576421538418796</v>
      </c>
      <c r="W669" s="796">
        <f>IF(OR(U669&lt;=0,U669="n/a",V669&lt;=0,V669="n/a"),"n/a",U669/V669)</f>
        <v>1.3634092181285686</v>
      </c>
      <c r="X669" s="797">
        <f>IF(OR(AJ669&lt;=0,AJ669="n/a",U669&lt;=0,U669="n/a"),"n/a",U669/AJ669)</f>
        <v>0.26574998649268122</v>
      </c>
      <c r="Y669" s="746"/>
      <c r="Z669" s="738">
        <f>IF(OR(AC669&lt;0.01,AC669="n/a"),"n/a",M669/AC669*100)</f>
        <v>72.164948453608247</v>
      </c>
      <c r="AA669" s="999">
        <f>IF(OR(AC669&lt;0.01,AC669="n/a"),"n/a",I669/AC669)</f>
        <v>29.463917525773194</v>
      </c>
      <c r="AB669" s="1000">
        <v>5</v>
      </c>
      <c r="AC669" s="978">
        <v>1.94</v>
      </c>
      <c r="AD669" s="978">
        <v>2.92</v>
      </c>
      <c r="AE669" s="978">
        <v>1.37</v>
      </c>
      <c r="AF669" s="978">
        <v>4.8899999999999997</v>
      </c>
      <c r="AG669" s="978">
        <v>15.2</v>
      </c>
      <c r="AH669" s="978">
        <v>87.3</v>
      </c>
      <c r="AI669" s="978">
        <v>34.479999999999997</v>
      </c>
      <c r="AJ669" s="978">
        <v>28.000000000000004</v>
      </c>
      <c r="AK669" s="978">
        <v>10.100000000000001</v>
      </c>
      <c r="AL669" s="991">
        <v>7530</v>
      </c>
      <c r="AM669" s="985">
        <v>0.2</v>
      </c>
      <c r="AN669" s="978">
        <v>1.55</v>
      </c>
      <c r="AO669" s="838">
        <f>IF(U669="n/a","n/a",IF(AA669&lt;0,"n/a",IF(AA669="n/a","n/a",J669+U669-AA669)))</f>
        <v>-19.57365268354425</v>
      </c>
      <c r="AP669" s="839">
        <f>IF(U669="n/a","n/a",J669+U669)</f>
        <v>9.8902648422289445</v>
      </c>
      <c r="AQ669" s="1001">
        <f>IF(OR(AC669&lt;0.01,AF669="n/a"),"n/a",(I669/SQRT(22.5*AC669*(I669/AF669))-1)*100)</f>
        <v>153.05120843289222</v>
      </c>
      <c r="AR669" s="738">
        <f>INDEX(Historical!$C$7:$C$1442,MATCH(B669,Historical!$B$7:$B$1449,0))*IF(AH669="n/a",1.03,IF(AH669&lt;0,1.01,IF(AH669&gt;10,1.1,(1+AH669/100))))</f>
        <v>1.4410000000000003</v>
      </c>
      <c r="AS669" s="999">
        <f>IF($AI669="n/a",1.03*AR669,IF($AI669&lt;0,1.01*AR669,IF($AI669&gt;10,1.1*AR669,(1+$AI669/100)*AR669)))</f>
        <v>1.5851000000000004</v>
      </c>
      <c r="AT669" s="999">
        <f>IF($AK669="n/a",1.03*AS669,IF($AK669&lt;0,1.01*AS669,IF($AK669&gt;10,1.1*AS669,(1+$AK669/100)*AS669)))</f>
        <v>1.7436100000000005</v>
      </c>
      <c r="AU669" s="999">
        <f>IF($AK669="n/a",1.03*AT669,IF($AK669&lt;0,1.01*AT669,IF($AK669&gt;10,1.1*AT669,(1+$AK669/100)*AT669)))</f>
        <v>1.9179710000000008</v>
      </c>
      <c r="AV669" s="999">
        <f>IF($AK669="n/a",1.03*AU669,IF($AK669&lt;0,1.01*AU669,IF($AK669&gt;10,1.1*AU669,(1+$AK669/100)*AU669)))</f>
        <v>2.109768100000001</v>
      </c>
      <c r="AW669" s="738">
        <f>SUM(AR669:AV669)</f>
        <v>8.7974491000000015</v>
      </c>
      <c r="AX669" s="846">
        <f>AW669/I669*100</f>
        <v>15.390918649405183</v>
      </c>
      <c r="AY669" s="1080">
        <v>1.23</v>
      </c>
      <c r="AZ669" s="985">
        <v>23.3</v>
      </c>
      <c r="BA669" s="985">
        <v>-16.100000000000001</v>
      </c>
      <c r="BB669" s="985">
        <v>-2.81</v>
      </c>
      <c r="BC669" s="985">
        <v>-2.63</v>
      </c>
      <c r="BE669" s="700">
        <v>1975</v>
      </c>
      <c r="BF669" s="1013">
        <f>IF(BE669&gt;2008,0,IF(BE669&gt;2001,1,IF(BE669&gt;1990,2,IF(BE669&gt;1980,3,IF(BE669&gt;1973,4,IF(BE669&gt;1970,5,IF(BE669&gt;1960,6,IF(BE669&gt;1958,7,IF(BE669&gt;1953,8,9)))))))))</f>
        <v>4</v>
      </c>
      <c r="BG669" s="995">
        <v>4.7</v>
      </c>
    </row>
    <row r="670" spans="1:59" ht="11.25" customHeight="1" x14ac:dyDescent="0.2">
      <c r="A670" s="976" t="s">
        <v>1612</v>
      </c>
      <c r="B670" s="988" t="s">
        <v>1613</v>
      </c>
      <c r="C670" s="1070" t="s">
        <v>123</v>
      </c>
      <c r="D670" s="1070" t="s">
        <v>4418</v>
      </c>
      <c r="E670" s="828">
        <v>8</v>
      </c>
      <c r="F670" s="1148">
        <v>475</v>
      </c>
      <c r="G670" s="1273" t="s">
        <v>106</v>
      </c>
      <c r="H670" s="1273" t="s">
        <v>106</v>
      </c>
      <c r="I670" s="987">
        <v>81.88</v>
      </c>
      <c r="J670" s="738">
        <f>(M670/I670)*100</f>
        <v>2.442598925256473</v>
      </c>
      <c r="K670" s="990">
        <v>0.5</v>
      </c>
      <c r="L670" s="1000">
        <v>4</v>
      </c>
      <c r="M670" s="729">
        <f>K670*L670</f>
        <v>2</v>
      </c>
      <c r="N670" s="983" t="s">
        <v>320</v>
      </c>
      <c r="O670" s="831">
        <v>0.45</v>
      </c>
      <c r="P670" s="694">
        <v>43174</v>
      </c>
      <c r="Q670" s="694">
        <v>43189</v>
      </c>
      <c r="R670" s="729">
        <f>(K670-O670)/O670*100</f>
        <v>11.111111111111107</v>
      </c>
      <c r="S670" s="795">
        <f>IF(INDEX(Historical!$D$7:$D$1442,MATCH(B670,Historical!$B$7:$B$1449,0))=0,"n/a",(INDEX(Historical!$C$7:$C$1442,MATCH(B670,Historical!$B$7:$B$1449,0))/INDEX(Historical!$D$7:$D$1442,MATCH(B670,Historical!$B$7:$B$1449,0))-1)*100)</f>
        <v>11.111111111111116</v>
      </c>
      <c r="T670" s="795">
        <f>IF(INDEX(Historical!$F$7:$F$1442,MATCH(B670,Historical!$B$7:$B$1449,0))=0,"n/a",((INDEX(Historical!$C$7:$C$1442,MATCH(B670,Historical!$B$7:$B$1449,0))/INDEX(Historical!$F$7:$F$1442,MATCH(B670,Historical!$B$7:$B$1449,0)))^(1/3)-1)*100)</f>
        <v>7.7217345015941907</v>
      </c>
      <c r="U670" s="795">
        <f>IF(INDEX(Historical!$H$7:$H$1442,MATCH(B670,Historical!$B$7:$B$1449,0))=0,"n/a",((INDEX(Historical!$C$7:$C$1442,MATCH(B670,Historical!$B$7:$B$1449,0))/INDEX(Historical!$H$7:$H$1442,MATCH(B670,Historical!$B$7:$B$1449,0)))^(1/5)-1)*100)</f>
        <v>9.681123419972181</v>
      </c>
      <c r="V670" s="795">
        <f>IF(INDEX(Historical!$O$7:$O$1442,MATCH(B670,Historical!$B$7:$B$1449,0))=0,"n/a",((INDEX(Historical!$C$7:$C$1442,MATCH(B670,Historical!$B$7:$B$1449,0))/INDEX(Historical!$O$7:$O$1442,MATCH(B670,Historical!$B$7:$B$1449,0)))^(1/10)-1)*100)</f>
        <v>17.461894308801895</v>
      </c>
      <c r="W670" s="796">
        <f>IF(OR(U670&lt;=0,U670="n/a",V670&lt;=0,V670="n/a"),"n/a",U670/V670)</f>
        <v>0.55441427194369652</v>
      </c>
      <c r="X670" s="797">
        <f>IF(OR(AJ670&lt;=0,AJ670="n/a",U670&lt;=0,U670="n/a"),"n/a",U670/AJ670)</f>
        <v>13.830176314245971</v>
      </c>
      <c r="Y670" s="759"/>
      <c r="Z670" s="738">
        <f>IF(OR(AC670&lt;0.01,AC670="n/a"),"n/a",M670/AC670*100)</f>
        <v>22.805017103762829</v>
      </c>
      <c r="AA670" s="999">
        <f>IF(OR(AC670&lt;0.01,AC670="n/a"),"n/a",I670/AC670)</f>
        <v>9.3363740022805022</v>
      </c>
      <c r="AB670" s="1000">
        <v>12</v>
      </c>
      <c r="AC670" s="978">
        <v>8.77</v>
      </c>
      <c r="AD670" s="978">
        <v>0.91</v>
      </c>
      <c r="AE670" s="978">
        <v>0.51</v>
      </c>
      <c r="AF670" s="978">
        <v>1.18</v>
      </c>
      <c r="AG670" s="978">
        <v>17.599999999999998</v>
      </c>
      <c r="AH670" s="978">
        <v>32.700000000000003</v>
      </c>
      <c r="AI670" s="978">
        <v>-16.580000000000002</v>
      </c>
      <c r="AJ670" s="978">
        <v>0.70000000000000007</v>
      </c>
      <c r="AK670" s="978">
        <v>10.23</v>
      </c>
      <c r="AL670" s="991">
        <v>5630</v>
      </c>
      <c r="AM670" s="985">
        <v>0.70000000000000007</v>
      </c>
      <c r="AN670" s="978">
        <v>0.41</v>
      </c>
      <c r="AO670" s="838">
        <f>IF(U670="n/a","n/a",IF(AA670&lt;0,"n/a",IF(AA670="n/a","n/a",J670+U670-AA670)))</f>
        <v>2.7873483429481514</v>
      </c>
      <c r="AP670" s="839">
        <f>IF(U670="n/a","n/a",J670+U670)</f>
        <v>12.123722345228654</v>
      </c>
      <c r="AQ670" s="1001">
        <f>IF(OR(AC670&lt;0.01,AF670="n/a"),"n/a",(I670/SQRT(22.5*AC670*(I670/AF670))-1)*100)</f>
        <v>-30.025651294552581</v>
      </c>
      <c r="AR670" s="738">
        <f>INDEX(Historical!$C$7:$C$1442,MATCH(B670,Historical!$B$7:$B$1449,0))*IF(AH670="n/a",1.03,IF(AH670&lt;0,1.01,IF(AH670&gt;10,1.1,(1+AH670/100))))</f>
        <v>2.2000000000000002</v>
      </c>
      <c r="AS670" s="999">
        <f>IF($AI670="n/a",1.03*AR670,IF($AI670&lt;0,1.01*AR670,IF($AI670&gt;10,1.1*AR670,(1+$AI670/100)*AR670)))</f>
        <v>2.2220000000000004</v>
      </c>
      <c r="AT670" s="999">
        <f>IF($AK670="n/a",1.03*AS670,IF($AK670&lt;0,1.01*AS670,IF($AK670&gt;10,1.1*AS670,(1+$AK670/100)*AS670)))</f>
        <v>2.4442000000000008</v>
      </c>
      <c r="AU670" s="999">
        <f>IF($AK670="n/a",1.03*AT670,IF($AK670&lt;0,1.01*AT670,IF($AK670&gt;10,1.1*AT670,(1+$AK670/100)*AT670)))</f>
        <v>2.6886200000000011</v>
      </c>
      <c r="AV670" s="999">
        <f>IF($AK670="n/a",1.03*AU670,IF($AK670&lt;0,1.01*AU670,IF($AK670&gt;10,1.1*AU670,(1+$AK670/100)*AU670)))</f>
        <v>2.9574820000000015</v>
      </c>
      <c r="AW670" s="738">
        <f>SUM(AR670:AV670)</f>
        <v>12.512302000000005</v>
      </c>
      <c r="AX670" s="846">
        <f>AW670/I670*100</f>
        <v>15.281267708842217</v>
      </c>
      <c r="AY670" s="1080">
        <v>1.1499999999999999</v>
      </c>
      <c r="AZ670" s="985">
        <v>19.32</v>
      </c>
      <c r="BA670" s="985">
        <v>-15.939999999999998</v>
      </c>
      <c r="BB670" s="985">
        <v>7.66</v>
      </c>
      <c r="BC670" s="985">
        <v>-3.8899999999999997</v>
      </c>
      <c r="BE670" s="700">
        <v>2011</v>
      </c>
      <c r="BF670" s="1013">
        <f>IF(BE670&gt;2008,0,IF(BE670&gt;2001,1,IF(BE670&gt;1990,2,IF(BE670&gt;1980,3,IF(BE670&gt;1973,4,IF(BE670&gt;1970,5,IF(BE670&gt;1960,6,IF(BE670&gt;1958,7,IF(BE670&gt;1953,8,9)))))))))</f>
        <v>0</v>
      </c>
      <c r="BG670" s="995">
        <v>10.4</v>
      </c>
    </row>
    <row r="671" spans="1:59" ht="11.25" customHeight="1" x14ac:dyDescent="0.2">
      <c r="A671" s="984" t="s">
        <v>767</v>
      </c>
      <c r="B671" s="988" t="s">
        <v>768</v>
      </c>
      <c r="C671" s="1070" t="s">
        <v>112</v>
      </c>
      <c r="D671" s="1070" t="s">
        <v>4384</v>
      </c>
      <c r="E671" s="828">
        <v>16</v>
      </c>
      <c r="F671" s="1148">
        <v>216</v>
      </c>
      <c r="G671" s="1092" t="s">
        <v>106</v>
      </c>
      <c r="H671" s="1092" t="s">
        <v>106</v>
      </c>
      <c r="I671" s="987">
        <v>76.709999999999994</v>
      </c>
      <c r="J671" s="738">
        <f>(M671/I671)*100</f>
        <v>1.9554165037152915</v>
      </c>
      <c r="K671" s="990">
        <v>0.375</v>
      </c>
      <c r="L671" s="1000">
        <v>4</v>
      </c>
      <c r="M671" s="729">
        <f>K671*L671</f>
        <v>1.5</v>
      </c>
      <c r="N671" s="983" t="s">
        <v>220</v>
      </c>
      <c r="O671" s="831">
        <v>0.34499999999999997</v>
      </c>
      <c r="P671" s="973">
        <v>43371</v>
      </c>
      <c r="Q671" s="973">
        <v>43388</v>
      </c>
      <c r="R671" s="729">
        <f>(K671-O671)/O671*100</f>
        <v>8.6956521739130519</v>
      </c>
      <c r="S671" s="795">
        <f>IF(INDEX(Historical!$D$7:$D$1442,MATCH(B671,Historical!$B$7:$B$1449,0))=0,"n/a",(INDEX(Historical!$C$7:$C$1442,MATCH(B671,Historical!$B$7:$B$1449,0))/INDEX(Historical!$D$7:$D$1442,MATCH(B671,Historical!$B$7:$B$1449,0))-1)*100)</f>
        <v>8.045977011494255</v>
      </c>
      <c r="T671" s="795">
        <f>IF(INDEX(Historical!$F$7:$F$1442,MATCH(B671,Historical!$B$7:$B$1449,0))=0,"n/a",((INDEX(Historical!$C$7:$C$1442,MATCH(B671,Historical!$B$7:$B$1449,0))/INDEX(Historical!$F$7:$F$1442,MATCH(B671,Historical!$B$7:$B$1449,0)))^(1/3)-1)*100)</f>
        <v>7.3424294788273059</v>
      </c>
      <c r="U671" s="795">
        <f>IF(INDEX(Historical!$H$7:$H$1442,MATCH(B671,Historical!$B$7:$B$1449,0))=0,"n/a",((INDEX(Historical!$C$7:$C$1442,MATCH(B671,Historical!$B$7:$B$1449,0))/INDEX(Historical!$H$7:$H$1442,MATCH(B671,Historical!$B$7:$B$1449,0)))^(1/5)-1)*100)</f>
        <v>7.8793596395122067</v>
      </c>
      <c r="V671" s="795">
        <f>IF(INDEX(Historical!$O$7:$O$1442,MATCH(B671,Historical!$B$7:$B$1449,0))=0,"n/a",((INDEX(Historical!$C$7:$C$1442,MATCH(B671,Historical!$B$7:$B$1449,0))/INDEX(Historical!$O$7:$O$1442,MATCH(B671,Historical!$B$7:$B$1449,0)))^(1/10)-1)*100)</f>
        <v>7.2536565379585749</v>
      </c>
      <c r="W671" s="796">
        <f>IF(OR(U671&lt;=0,U671="n/a",V671&lt;=0,V671="n/a"),"n/a",U671/V671)</f>
        <v>1.0862603706529681</v>
      </c>
      <c r="X671" s="797">
        <f>IF(OR(AJ671&lt;=0,AJ671="n/a",U671&lt;=0,U671="n/a"),"n/a",U671/AJ671)</f>
        <v>0.86586369664969309</v>
      </c>
      <c r="Y671" s="988"/>
      <c r="Z671" s="738">
        <f>IF(OR(AC671&lt;0.01,AC671="n/a"),"n/a",M671/AC671*100)</f>
        <v>53.003533568904594</v>
      </c>
      <c r="AA671" s="999">
        <f>IF(OR(AC671&lt;0.01,AC671="n/a"),"n/a",I671/AC671)</f>
        <v>27.106007067137806</v>
      </c>
      <c r="AB671" s="1000">
        <v>12</v>
      </c>
      <c r="AC671" s="978">
        <v>2.83</v>
      </c>
      <c r="AD671" s="978">
        <v>1.72</v>
      </c>
      <c r="AE671" s="978">
        <v>2.48</v>
      </c>
      <c r="AF671" s="978">
        <v>3.15</v>
      </c>
      <c r="AG671" s="978">
        <v>17.7</v>
      </c>
      <c r="AH671" s="978">
        <v>35.099999999999994</v>
      </c>
      <c r="AI671" s="978">
        <v>6.39</v>
      </c>
      <c r="AJ671" s="978">
        <v>9.1</v>
      </c>
      <c r="AK671" s="978">
        <v>15.75</v>
      </c>
      <c r="AL671" s="991">
        <v>24970</v>
      </c>
      <c r="AM671" s="985">
        <v>0.1</v>
      </c>
      <c r="AN671" s="978">
        <v>1.04</v>
      </c>
      <c r="AO671" s="838">
        <f>IF(U671="n/a","n/a",IF(AA671&lt;0,"n/a",IF(AA671="n/a","n/a",J671+U671-AA671)))</f>
        <v>-17.271230923910309</v>
      </c>
      <c r="AP671" s="839">
        <f>IF(U671="n/a","n/a",J671+U671)</f>
        <v>9.8347761432274989</v>
      </c>
      <c r="AQ671" s="1001">
        <f>IF(OR(AC671&lt;0.01,AF671="n/a"),"n/a",(I671/SQRT(22.5*AC671*(I671/AF671))-1)*100)</f>
        <v>94.803516123279778</v>
      </c>
      <c r="AR671" s="738">
        <f>INDEX(Historical!$C$7:$C$1442,MATCH(B671,Historical!$B$7:$B$1449,0))*IF(AH671="n/a",1.03,IF(AH671&lt;0,1.01,IF(AH671&gt;10,1.1,(1+AH671/100))))</f>
        <v>1.5509999999999999</v>
      </c>
      <c r="AS671" s="999">
        <f>IF($AI671="n/a",1.03*AR671,IF($AI671&lt;0,1.01*AR671,IF($AI671&gt;10,1.1*AR671,(1+$AI671/100)*AR671)))</f>
        <v>1.6501089</v>
      </c>
      <c r="AT671" s="999">
        <f>IF($AK671="n/a",1.03*AS671,IF($AK671&lt;0,1.01*AS671,IF($AK671&gt;10,1.1*AS671,(1+$AK671/100)*AS671)))</f>
        <v>1.8151197900000002</v>
      </c>
      <c r="AU671" s="999">
        <f>IF($AK671="n/a",1.03*AT671,IF($AK671&lt;0,1.01*AT671,IF($AK671&gt;10,1.1*AT671,(1+$AK671/100)*AT671)))</f>
        <v>1.9966317690000004</v>
      </c>
      <c r="AV671" s="999">
        <f>IF($AK671="n/a",1.03*AU671,IF($AK671&lt;0,1.01*AU671,IF($AK671&gt;10,1.1*AU671,(1+$AK671/100)*AU671)))</f>
        <v>2.1962949459000005</v>
      </c>
      <c r="AW671" s="738">
        <f>SUM(AR671:AV671)</f>
        <v>9.2091554049000006</v>
      </c>
      <c r="AX671" s="846">
        <f>AW671/I671*100</f>
        <v>12.005156309346892</v>
      </c>
      <c r="AY671" s="1080">
        <v>0.61</v>
      </c>
      <c r="AZ671" s="985">
        <v>27.3</v>
      </c>
      <c r="BA671" s="985">
        <v>-2.33</v>
      </c>
      <c r="BB671" s="985">
        <v>2.8400000000000003</v>
      </c>
      <c r="BC671" s="985">
        <v>7.21</v>
      </c>
      <c r="BE671" s="700">
        <v>2003</v>
      </c>
      <c r="BF671" s="1013">
        <f>IF(BE671&gt;2008,0,IF(BE671&gt;2001,1,IF(BE671&gt;1990,2,IF(BE671&gt;1980,3,IF(BE671&gt;1973,4,IF(BE671&gt;1970,5,IF(BE671&gt;1960,6,IF(BE671&gt;1958,7,IF(BE671&gt;1953,8,9)))))))))</f>
        <v>1</v>
      </c>
      <c r="BG671" s="995">
        <v>6.6000000000000005</v>
      </c>
    </row>
    <row r="672" spans="1:59" s="874" customFormat="1" ht="11.25" customHeight="1" x14ac:dyDescent="0.2">
      <c r="A672" s="853" t="s">
        <v>755</v>
      </c>
      <c r="B672" s="882" t="s">
        <v>756</v>
      </c>
      <c r="C672" s="1070" t="s">
        <v>112</v>
      </c>
      <c r="D672" s="1070" t="s">
        <v>4407</v>
      </c>
      <c r="E672" s="854">
        <v>14</v>
      </c>
      <c r="F672" s="1148">
        <v>262</v>
      </c>
      <c r="G672" s="1272" t="s">
        <v>37</v>
      </c>
      <c r="H672" s="1272" t="s">
        <v>37</v>
      </c>
      <c r="I672" s="855">
        <v>164.76</v>
      </c>
      <c r="J672" s="856">
        <f>(M672/I672)*100</f>
        <v>2.1060937120660359</v>
      </c>
      <c r="K672" s="857">
        <v>0.86750000000000005</v>
      </c>
      <c r="L672" s="858">
        <v>4</v>
      </c>
      <c r="M672" s="859">
        <f>K672*L672</f>
        <v>3.47</v>
      </c>
      <c r="N672" s="860" t="s">
        <v>698</v>
      </c>
      <c r="O672" s="861">
        <v>0.79749999999999999</v>
      </c>
      <c r="P672" s="862">
        <v>43200</v>
      </c>
      <c r="Q672" s="862">
        <v>43230</v>
      </c>
      <c r="R672" s="859">
        <f>(K672-O672)/O672*100</f>
        <v>8.777429467084648</v>
      </c>
      <c r="S672" s="795">
        <f>IF(INDEX(Historical!$D$7:$D$1442,MATCH(B672,Historical!$B$7:$B$1449,0))=0,"n/a",(INDEX(Historical!$C$7:$C$1442,MATCH(B672,Historical!$B$7:$B$1449,0))/INDEX(Historical!$D$7:$D$1442,MATCH(B672,Historical!$B$7:$B$1449,0))-1)*100)</f>
        <v>8.8000000000000078</v>
      </c>
      <c r="T672" s="795">
        <f>IF(INDEX(Historical!$F$7:$F$1442,MATCH(B672,Historical!$B$7:$B$1449,0))=0,"n/a",((INDEX(Historical!$C$7:$C$1442,MATCH(B672,Historical!$B$7:$B$1449,0))/INDEX(Historical!$F$7:$F$1442,MATCH(B672,Historical!$B$7:$B$1449,0)))^(1/3)-1)*100)</f>
        <v>9.1446387957900157</v>
      </c>
      <c r="U672" s="795">
        <f>IF(INDEX(Historical!$H$7:$H$1442,MATCH(B672,Historical!$B$7:$B$1449,0))=0,"n/a",((INDEX(Historical!$C$7:$C$1442,MATCH(B672,Historical!$B$7:$B$1449,0))/INDEX(Historical!$H$7:$H$1442,MATCH(B672,Historical!$B$7:$B$1449,0)))^(1/5)-1)*100)</f>
        <v>9.5993785007892249</v>
      </c>
      <c r="V672" s="795">
        <f>IF(INDEX(Historical!$O$7:$O$1442,MATCH(B672,Historical!$B$7:$B$1449,0))=0,"n/a",((INDEX(Historical!$C$7:$C$1442,MATCH(B672,Historical!$B$7:$B$1449,0))/INDEX(Historical!$O$7:$O$1442,MATCH(B672,Historical!$B$7:$B$1449,0)))^(1/10)-1)*100)</f>
        <v>11.997023250735438</v>
      </c>
      <c r="W672" s="863">
        <f>IF(OR(U672&lt;=0,U672="n/a",V672&lt;=0,V672="n/a"),"n/a",U672/V672)</f>
        <v>0.80014669473952771</v>
      </c>
      <c r="X672" s="864">
        <f>IF(OR(AJ672&lt;=0,AJ672="n/a",U672&lt;=0,U672="n/a"),"n/a",U672/AJ672)</f>
        <v>1.627013305218513</v>
      </c>
      <c r="Y672" s="882"/>
      <c r="Z672" s="856">
        <f>IF(OR(AC672&lt;0.01,AC672="n/a"),"n/a",M672/AC672*100)</f>
        <v>37.840785169029445</v>
      </c>
      <c r="AA672" s="866">
        <f>IF(OR(AC672&lt;0.01,AC672="n/a"),"n/a",I672/AC672)</f>
        <v>17.967284623773171</v>
      </c>
      <c r="AB672" s="858">
        <v>12</v>
      </c>
      <c r="AC672" s="867">
        <v>9.17</v>
      </c>
      <c r="AD672" s="867">
        <v>0.71</v>
      </c>
      <c r="AE672" s="867">
        <v>1.78</v>
      </c>
      <c r="AF672" s="867">
        <v>4.16</v>
      </c>
      <c r="AG672" s="867">
        <v>23.5</v>
      </c>
      <c r="AH672" s="867">
        <v>-0.4</v>
      </c>
      <c r="AI672" s="867">
        <v>16.5</v>
      </c>
      <c r="AJ672" s="867">
        <v>5.8999999999999995</v>
      </c>
      <c r="AK672" s="867">
        <v>25.480000000000004</v>
      </c>
      <c r="AL672" s="868">
        <v>47070</v>
      </c>
      <c r="AM672" s="869">
        <v>0.1</v>
      </c>
      <c r="AN672" s="867">
        <v>0.45</v>
      </c>
      <c r="AO672" s="870">
        <f>IF(U672="n/a","n/a",IF(AA672&lt;0,"n/a",IF(AA672="n/a","n/a",J672+U672-AA672)))</f>
        <v>-6.2618124109179103</v>
      </c>
      <c r="AP672" s="871">
        <f>IF(U672="n/a","n/a",J672+U672)</f>
        <v>11.705472212855261</v>
      </c>
      <c r="AQ672" s="872">
        <f>IF(OR(AC672&lt;0.01,AF672="n/a"),"n/a",(I672/SQRT(22.5*AC672*(I672/AF672))-1)*100)</f>
        <v>82.262209205305098</v>
      </c>
      <c r="AR672" s="738">
        <f>INDEX(Historical!$C$7:$C$1442,MATCH(B672,Historical!$B$7:$B$1449,0))*IF(AH672="n/a",1.03,IF(AH672&lt;0,1.01,IF(AH672&gt;10,1.1,(1+AH672/100))))</f>
        <v>3.4339999999999997</v>
      </c>
      <c r="AS672" s="866">
        <f>IF($AI672="n/a",1.03*AR672,IF($AI672&lt;0,1.01*AR672,IF($AI672&gt;10,1.1*AR672,(1+$AI672/100)*AR672)))</f>
        <v>3.7774000000000001</v>
      </c>
      <c r="AT672" s="866">
        <f>IF($AK672="n/a",1.03*AS672,IF($AK672&lt;0,1.01*AS672,IF($AK672&gt;10,1.1*AS672,(1+$AK672/100)*AS672)))</f>
        <v>4.1551400000000003</v>
      </c>
      <c r="AU672" s="866">
        <f>IF($AK672="n/a",1.03*AT672,IF($AK672&lt;0,1.01*AT672,IF($AK672&gt;10,1.1*AT672,(1+$AK672/100)*AT672)))</f>
        <v>4.5706540000000011</v>
      </c>
      <c r="AV672" s="866">
        <f>IF($AK672="n/a",1.03*AU672,IF($AK672&lt;0,1.01*AU672,IF($AK672&gt;10,1.1*AU672,(1+$AK672/100)*AU672)))</f>
        <v>5.0277194000000014</v>
      </c>
      <c r="AW672" s="856">
        <f>SUM(AR672:AV672)</f>
        <v>20.964913400000004</v>
      </c>
      <c r="AX672" s="873">
        <f>AW672/I672*100</f>
        <v>12.724516508861377</v>
      </c>
      <c r="AY672" s="1081">
        <v>0.99</v>
      </c>
      <c r="AZ672" s="869">
        <v>14.2</v>
      </c>
      <c r="BA672" s="869">
        <v>-28.29</v>
      </c>
      <c r="BB672" s="869">
        <v>-0.1</v>
      </c>
      <c r="BC672" s="869">
        <v>-14.02</v>
      </c>
      <c r="BD672" s="1033"/>
      <c r="BE672" s="700">
        <v>2005</v>
      </c>
      <c r="BF672" s="1013">
        <f>IF(BE672&gt;2008,0,IF(BE672&gt;2001,1,IF(BE672&gt;1990,2,IF(BE672&gt;1980,3,IF(BE672&gt;1973,4,IF(BE672&gt;1970,5,IF(BE672&gt;1960,6,IF(BE672&gt;1958,7,IF(BE672&gt;1953,8,9)))))))))</f>
        <v>1</v>
      </c>
      <c r="BG672" s="931">
        <v>8.1</v>
      </c>
    </row>
    <row r="673" spans="1:59" ht="11.25" customHeight="1" x14ac:dyDescent="0.2">
      <c r="A673" s="984" t="s">
        <v>1624</v>
      </c>
      <c r="B673" s="988" t="s">
        <v>1625</v>
      </c>
      <c r="C673" s="1070" t="s">
        <v>247</v>
      </c>
      <c r="D673" s="1070" t="s">
        <v>4415</v>
      </c>
      <c r="E673" s="828">
        <v>6</v>
      </c>
      <c r="F673" s="1148">
        <v>697</v>
      </c>
      <c r="G673" s="1133" t="s">
        <v>106</v>
      </c>
      <c r="H673" s="1133" t="s">
        <v>106</v>
      </c>
      <c r="I673" s="987">
        <v>23.1</v>
      </c>
      <c r="J673" s="738">
        <f>(M673/I673)*100</f>
        <v>1.9047619047619047</v>
      </c>
      <c r="K673" s="990">
        <v>0.11</v>
      </c>
      <c r="L673" s="1000">
        <v>4</v>
      </c>
      <c r="M673" s="729">
        <f>K673*L673</f>
        <v>0.44</v>
      </c>
      <c r="N673" s="983" t="s">
        <v>610</v>
      </c>
      <c r="O673" s="831">
        <v>0.09</v>
      </c>
      <c r="P673" s="694">
        <v>43166</v>
      </c>
      <c r="Q673" s="694">
        <v>43181</v>
      </c>
      <c r="R673" s="729">
        <f>(K673-O673)/O673*100</f>
        <v>22.222222222222225</v>
      </c>
      <c r="S673" s="795">
        <f>IF(INDEX(Historical!$D$7:$D$1442,MATCH(B673,Historical!$B$7:$B$1449,0))=0,"n/a",(INDEX(Historical!$C$7:$C$1442,MATCH(B673,Historical!$B$7:$B$1449,0))/INDEX(Historical!$D$7:$D$1442,MATCH(B673,Historical!$B$7:$B$1449,0))-1)*100)</f>
        <v>22.222222222222232</v>
      </c>
      <c r="T673" s="795">
        <f>IF(INDEX(Historical!$F$7:$F$1442,MATCH(B673,Historical!$B$7:$B$1449,0))=0,"n/a",((INDEX(Historical!$C$7:$C$1442,MATCH(B673,Historical!$B$7:$B$1449,0))/INDEX(Historical!$F$7:$F$1442,MATCH(B673,Historical!$B$7:$B$1449,0)))^(1/3)-1)*100)</f>
        <v>22.390341034166038</v>
      </c>
      <c r="U673" s="795">
        <f>IF(INDEX(Historical!$H$7:$H$1442,MATCH(B673,Historical!$B$7:$B$1449,0))=0,"n/a",((INDEX(Historical!$C$7:$C$1442,MATCH(B673,Historical!$B$7:$B$1449,0))/INDEX(Historical!$H$7:$H$1442,MATCH(B673,Historical!$B$7:$B$1449,0)))^(1/5)-1)*100)</f>
        <v>29.674411610965823</v>
      </c>
      <c r="V673" s="795" t="str">
        <f>IF(INDEX(Historical!$O$7:$O$1442,MATCH(B673,Historical!$B$7:$B$1449,0))=0,"n/a",((INDEX(Historical!$C$7:$C$1442,MATCH(B673,Historical!$B$7:$B$1449,0))/INDEX(Historical!$O$7:$O$1442,MATCH(B673,Historical!$B$7:$B$1449,0)))^(1/10)-1)*100)</f>
        <v>n/a</v>
      </c>
      <c r="W673" s="796" t="str">
        <f>IF(OR(U673&lt;=0,U673="n/a",V673&lt;=0,V673="n/a"),"n/a",U673/V673)</f>
        <v>n/a</v>
      </c>
      <c r="X673" s="797">
        <f>IF(OR(AJ673&lt;=0,AJ673="n/a",U673&lt;=0,U673="n/a"),"n/a",U673/AJ673)</f>
        <v>0.98586085086265196</v>
      </c>
      <c r="Y673" s="749"/>
      <c r="Z673" s="738">
        <f>IF(OR(AC673&lt;0.01,AC673="n/a"),"n/a",M673/AC673*100)</f>
        <v>35.772357723577237</v>
      </c>
      <c r="AA673" s="999">
        <f>IF(OR(AC673&lt;0.01,AC673="n/a"),"n/a",I673/AC673)</f>
        <v>18.780487804878049</v>
      </c>
      <c r="AB673" s="1000">
        <v>12</v>
      </c>
      <c r="AC673" s="978">
        <v>1.23</v>
      </c>
      <c r="AD673" s="978">
        <v>1.32</v>
      </c>
      <c r="AE673" s="978">
        <v>1.59</v>
      </c>
      <c r="AF673" s="978">
        <v>7.7</v>
      </c>
      <c r="AG673" s="978">
        <v>42.3</v>
      </c>
      <c r="AH673" s="978">
        <v>5.8000000000000007</v>
      </c>
      <c r="AI673" s="978">
        <v>6.9</v>
      </c>
      <c r="AJ673" s="978">
        <v>30.099999999999998</v>
      </c>
      <c r="AK673" s="978">
        <v>14.180000000000001</v>
      </c>
      <c r="AL673" s="991">
        <v>712.64</v>
      </c>
      <c r="AM673" s="985">
        <v>1.5</v>
      </c>
      <c r="AN673" s="978">
        <v>0.6</v>
      </c>
      <c r="AO673" s="838">
        <f>IF(U673="n/a","n/a",IF(AA673&lt;0,"n/a",IF(AA673="n/a","n/a",J673+U673-AA673)))</f>
        <v>12.798685710849679</v>
      </c>
      <c r="AP673" s="839">
        <f>IF(U673="n/a","n/a",J673+U673)</f>
        <v>31.579173515727728</v>
      </c>
      <c r="AQ673" s="1001">
        <f>IF(OR(AC673&lt;0.01,AF673="n/a"),"n/a",(I673/SQRT(22.5*AC673*(I673/AF673))-1)*100)</f>
        <v>153.51726314006135</v>
      </c>
      <c r="AR673" s="738">
        <f>INDEX(Historical!$C$7:$C$1442,MATCH(B673,Historical!$B$7:$B$1449,0))*IF(AH673="n/a",1.03,IF(AH673&lt;0,1.01,IF(AH673&gt;10,1.1,(1+AH673/100))))</f>
        <v>0.46552000000000004</v>
      </c>
      <c r="AS673" s="999">
        <f>IF($AI673="n/a",1.03*AR673,IF($AI673&lt;0,1.01*AR673,IF($AI673&gt;10,1.1*AR673,(1+$AI673/100)*AR673)))</f>
        <v>0.49764088000000001</v>
      </c>
      <c r="AT673" s="999">
        <f>IF($AK673="n/a",1.03*AS673,IF($AK673&lt;0,1.01*AS673,IF($AK673&gt;10,1.1*AS673,(1+$AK673/100)*AS673)))</f>
        <v>0.54740496800000005</v>
      </c>
      <c r="AU673" s="999">
        <f>IF($AK673="n/a",1.03*AT673,IF($AK673&lt;0,1.01*AT673,IF($AK673&gt;10,1.1*AT673,(1+$AK673/100)*AT673)))</f>
        <v>0.60214546480000009</v>
      </c>
      <c r="AV673" s="999">
        <f>IF($AK673="n/a",1.03*AU673,IF($AK673&lt;0,1.01*AU673,IF($AK673&gt;10,1.1*AU673,(1+$AK673/100)*AU673)))</f>
        <v>0.6623600112800001</v>
      </c>
      <c r="AW673" s="738">
        <f>SUM(AR673:AV673)</f>
        <v>2.7750713240800002</v>
      </c>
      <c r="AX673" s="846">
        <f>AW673/I673*100</f>
        <v>12.013295775238095</v>
      </c>
      <c r="AY673" s="1080">
        <v>0.5</v>
      </c>
      <c r="AZ673" s="985">
        <v>7.19</v>
      </c>
      <c r="BA673" s="985">
        <v>-31.96</v>
      </c>
      <c r="BB673" s="985">
        <v>-2.96</v>
      </c>
      <c r="BC673" s="985">
        <v>-15.939999999999998</v>
      </c>
      <c r="BE673" s="700">
        <v>2013</v>
      </c>
      <c r="BF673" s="1013">
        <f>IF(BE673&gt;2008,0,IF(BE673&gt;2001,1,IF(BE673&gt;1990,2,IF(BE673&gt;1980,3,IF(BE673&gt;1973,4,IF(BE673&gt;1970,5,IF(BE673&gt;1960,6,IF(BE673&gt;1958,7,IF(BE673&gt;1953,8,9)))))))))</f>
        <v>0</v>
      </c>
      <c r="BG673" s="995">
        <v>15.4</v>
      </c>
    </row>
    <row r="674" spans="1:59" ht="11.25" customHeight="1" x14ac:dyDescent="0.2">
      <c r="A674" s="994" t="s">
        <v>4484</v>
      </c>
      <c r="B674" s="988" t="s">
        <v>3991</v>
      </c>
      <c r="C674" s="1070" t="s">
        <v>108</v>
      </c>
      <c r="D674" s="1070" t="s">
        <v>4393</v>
      </c>
      <c r="E674" s="828">
        <v>5</v>
      </c>
      <c r="F674" s="1148">
        <v>860</v>
      </c>
      <c r="G674" s="1085" t="s">
        <v>106</v>
      </c>
      <c r="H674" s="1085" t="s">
        <v>106</v>
      </c>
      <c r="I674" s="987">
        <v>7.45</v>
      </c>
      <c r="J674" s="738">
        <f>(M674/I674)*100</f>
        <v>2.1476510067114094</v>
      </c>
      <c r="K674" s="990">
        <v>0.04</v>
      </c>
      <c r="L674" s="1000">
        <v>4</v>
      </c>
      <c r="M674" s="729">
        <f>K674*L674</f>
        <v>0.16</v>
      </c>
      <c r="N674" s="983" t="s">
        <v>225</v>
      </c>
      <c r="O674" s="831">
        <v>3.5000000000000003E-2</v>
      </c>
      <c r="P674" s="973">
        <v>43472</v>
      </c>
      <c r="Q674" s="973">
        <v>43487</v>
      </c>
      <c r="R674" s="729">
        <f>(K674-O674)/O674*100</f>
        <v>14.285714285714276</v>
      </c>
      <c r="S674" s="795">
        <f>IF(INDEX(Historical!$D$7:$D$1442,MATCH(B674,Historical!$B$7:$B$1449,0))=0,"n/a",(INDEX(Historical!$C$7:$C$1442,MATCH(B674,Historical!$B$7:$B$1449,0))/INDEX(Historical!$D$7:$D$1442,MATCH(B674,Historical!$B$7:$B$1449,0))-1)*100)</f>
        <v>52.941176470588225</v>
      </c>
      <c r="T674" s="795">
        <f>IF(INDEX(Historical!$F$7:$F$1442,MATCH(B674,Historical!$B$7:$B$1449,0))=0,"n/a",((INDEX(Historical!$C$7:$C$1442,MATCH(B674,Historical!$B$7:$B$1449,0))/INDEX(Historical!$F$7:$F$1442,MATCH(B674,Historical!$B$7:$B$1449,0)))^(1/3)-1)*100)</f>
        <v>49.765160329101562</v>
      </c>
      <c r="U674" s="795" t="str">
        <f>IF(INDEX(Historical!$H$7:$H$1442,MATCH(B674,Historical!$B$7:$B$1449,0))=0,"n/a",((INDEX(Historical!$C$7:$C$1442,MATCH(B674,Historical!$B$7:$B$1449,0))/INDEX(Historical!$H$7:$H$1442,MATCH(B674,Historical!$B$7:$B$1449,0)))^(1/5)-1)*100)</f>
        <v>n/a</v>
      </c>
      <c r="V674" s="795" t="str">
        <f>IF(INDEX(Historical!$O$7:$O$1442,MATCH(B674,Historical!$B$7:$B$1449,0))=0,"n/a",((INDEX(Historical!$C$7:$C$1442,MATCH(B674,Historical!$B$7:$B$1449,0))/INDEX(Historical!$O$7:$O$1442,MATCH(B674,Historical!$B$7:$B$1449,0)))^(1/10)-1)*100)</f>
        <v>n/a</v>
      </c>
      <c r="W674" s="796" t="str">
        <f>IF(OR(U674&lt;=0,U674="n/a",V674&lt;=0,V674="n/a"),"n/a",U674/V674)</f>
        <v>n/a</v>
      </c>
      <c r="X674" s="797" t="str">
        <f>IF(OR(AJ674&lt;=0,AJ674="n/a",U674&lt;=0,U674="n/a"),"n/a",U674/AJ674)</f>
        <v>n/a</v>
      </c>
      <c r="Y674" s="989"/>
      <c r="Z674" s="738">
        <f>IF(OR(AC674&lt;0.01,AC674="n/a"),"n/a",M674/AC674*100)</f>
        <v>22.222222222222225</v>
      </c>
      <c r="AA674" s="999">
        <f>IF(OR(AC674&lt;0.01,AC674="n/a"),"n/a",I674/AC674)</f>
        <v>10.347222222222223</v>
      </c>
      <c r="AB674" s="1000">
        <v>3</v>
      </c>
      <c r="AC674" s="978">
        <v>0.72</v>
      </c>
      <c r="AD674" s="978">
        <v>0.86</v>
      </c>
      <c r="AE674" s="978">
        <v>3.42</v>
      </c>
      <c r="AF674" s="978">
        <v>1.37</v>
      </c>
      <c r="AG674" s="978">
        <v>10.100000000000001</v>
      </c>
      <c r="AH674" s="978">
        <v>66.2</v>
      </c>
      <c r="AI674" s="978">
        <v>8</v>
      </c>
      <c r="AJ674" s="978">
        <v>35.9</v>
      </c>
      <c r="AK674" s="978">
        <v>12</v>
      </c>
      <c r="AL674" s="991">
        <v>163.97</v>
      </c>
      <c r="AM674" s="985">
        <v>0.2</v>
      </c>
      <c r="AN674" s="978">
        <v>0.24</v>
      </c>
      <c r="AO674" s="838" t="str">
        <f>IF(U674="n/a","n/a",IF(AA674&lt;0,"n/a",IF(AA674="n/a","n/a",J674+U674-AA674)))</f>
        <v>n/a</v>
      </c>
      <c r="AP674" s="839" t="str">
        <f>IF(U674="n/a","n/a",J674+U674)</f>
        <v>n/a</v>
      </c>
      <c r="AQ674" s="1001">
        <f>IF(OR(AC674&lt;0.01,AF674="n/a"),"n/a",(I674/SQRT(22.5*AC674*(I674/AF674))-1)*100)</f>
        <v>-20.625516430181989</v>
      </c>
      <c r="AR674" s="738">
        <f>INDEX(Historical!$C$7:$C$1442,MATCH(B674,Historical!$B$7:$B$1449,0))*IF(AH674="n/a",1.03,IF(AH674&lt;0,1.01,IF(AH674&gt;10,1.1,(1+AH674/100))))</f>
        <v>0.14300000000000002</v>
      </c>
      <c r="AS674" s="999">
        <f>IF($AI674="n/a",1.03*AR674,IF($AI674&lt;0,1.01*AR674,IF($AI674&gt;10,1.1*AR674,(1+$AI674/100)*AR674)))</f>
        <v>0.15444000000000002</v>
      </c>
      <c r="AT674" s="999">
        <f>IF($AK674="n/a",1.03*AS674,IF($AK674&lt;0,1.01*AS674,IF($AK674&gt;10,1.1*AS674,(1+$AK674/100)*AS674)))</f>
        <v>0.16988400000000003</v>
      </c>
      <c r="AU674" s="999">
        <f>IF($AK674="n/a",1.03*AT674,IF($AK674&lt;0,1.01*AT674,IF($AK674&gt;10,1.1*AT674,(1+$AK674/100)*AT674)))</f>
        <v>0.18687240000000005</v>
      </c>
      <c r="AV674" s="999">
        <f>IF($AK674="n/a",1.03*AU674,IF($AK674&lt;0,1.01*AU674,IF($AK674&gt;10,1.1*AU674,(1+$AK674/100)*AU674)))</f>
        <v>0.20555964000000007</v>
      </c>
      <c r="AW674" s="738">
        <f>SUM(AR674:AV674)</f>
        <v>0.85975604000000017</v>
      </c>
      <c r="AX674" s="846">
        <f>AW674/I674*100</f>
        <v>11.540349530201343</v>
      </c>
      <c r="AY674" s="1080">
        <v>0.64</v>
      </c>
      <c r="AZ674" s="985">
        <v>36.449999999999996</v>
      </c>
      <c r="BA674" s="985">
        <v>-25.430000000000003</v>
      </c>
      <c r="BB674" s="985">
        <v>-2.16</v>
      </c>
      <c r="BC674" s="985">
        <v>-12.83</v>
      </c>
      <c r="BE674" s="700">
        <v>2015</v>
      </c>
      <c r="BF674" s="1013">
        <f>IF(BE674&gt;2008,0,IF(BE674&gt;2001,1,IF(BE674&gt;1990,2,IF(BE674&gt;1980,3,IF(BE674&gt;1973,4,IF(BE674&gt;1970,5,IF(BE674&gt;1960,6,IF(BE674&gt;1958,7,IF(BE674&gt;1953,8,9)))))))))</f>
        <v>0</v>
      </c>
      <c r="BG674" s="995">
        <v>1.0999999999999999</v>
      </c>
    </row>
    <row r="675" spans="1:59" ht="11.25" customHeight="1" x14ac:dyDescent="0.2">
      <c r="A675" s="984" t="s">
        <v>1632</v>
      </c>
      <c r="B675" s="988" t="s">
        <v>1633</v>
      </c>
      <c r="C675" s="1070" t="s">
        <v>128</v>
      </c>
      <c r="D675" s="1070" t="s">
        <v>4389</v>
      </c>
      <c r="E675" s="829">
        <v>6</v>
      </c>
      <c r="F675" s="1148">
        <v>682</v>
      </c>
      <c r="G675" s="1273" t="s">
        <v>115</v>
      </c>
      <c r="H675" s="1273" t="s">
        <v>115</v>
      </c>
      <c r="I675" s="987">
        <v>123.1</v>
      </c>
      <c r="J675" s="738">
        <f>(M675/I675)*100</f>
        <v>1.0398050365556459</v>
      </c>
      <c r="K675" s="990">
        <v>0.32</v>
      </c>
      <c r="L675" s="1000">
        <v>4</v>
      </c>
      <c r="M675" s="729">
        <f>K675*L675</f>
        <v>1.28</v>
      </c>
      <c r="N675" s="983" t="s">
        <v>572</v>
      </c>
      <c r="O675" s="831">
        <v>0.24</v>
      </c>
      <c r="P675" s="979">
        <v>43010</v>
      </c>
      <c r="Q675" s="979">
        <v>43025</v>
      </c>
      <c r="R675" s="729">
        <f>(K675-O675)/O675*100</f>
        <v>33.333333333333343</v>
      </c>
      <c r="S675" s="795">
        <f>IF(INDEX(Historical!$D$7:$D$1442,MATCH(B675,Historical!$B$7:$B$1449,0))=0,"n/a",(INDEX(Historical!$C$7:$C$1442,MATCH(B675,Historical!$B$7:$B$1449,0))/INDEX(Historical!$D$7:$D$1442,MATCH(B675,Historical!$B$7:$B$1449,0))-1)*100)</f>
        <v>23.076923076923084</v>
      </c>
      <c r="T675" s="795">
        <f>IF(INDEX(Historical!$F$7:$F$1442,MATCH(B675,Historical!$B$7:$B$1449,0))=0,"n/a",((INDEX(Historical!$C$7:$C$1442,MATCH(B675,Historical!$B$7:$B$1449,0))/INDEX(Historical!$F$7:$F$1442,MATCH(B675,Historical!$B$7:$B$1449,0)))^(1/3)-1)*100)</f>
        <v>13.30326698854094</v>
      </c>
      <c r="U675" s="795">
        <f>IF(INDEX(Historical!$H$7:$H$1442,MATCH(B675,Historical!$B$7:$B$1449,0))=0,"n/a",((INDEX(Historical!$C$7:$C$1442,MATCH(B675,Historical!$B$7:$B$1449,0))/INDEX(Historical!$H$7:$H$1442,MATCH(B675,Historical!$B$7:$B$1449,0)))^(1/5)-1)*100)</f>
        <v>12.509792619595682</v>
      </c>
      <c r="V675" s="795">
        <f>IF(INDEX(Historical!$O$7:$O$1442,MATCH(B675,Historical!$B$7:$B$1449,0))=0,"n/a",((INDEX(Historical!$C$7:$C$1442,MATCH(B675,Historical!$B$7:$B$1449,0))/INDEX(Historical!$O$7:$O$1442,MATCH(B675,Historical!$B$7:$B$1449,0)))^(1/10)-1)*100)</f>
        <v>8.6180981564665249</v>
      </c>
      <c r="W675" s="796">
        <f>IF(OR(U675&lt;=0,U675="n/a",V675&lt;=0,V675="n/a"),"n/a",U675/V675)</f>
        <v>1.4515723066125736</v>
      </c>
      <c r="X675" s="797" t="str">
        <f>IF(OR(AJ675&lt;=0,AJ675="n/a",U675&lt;=0,U675="n/a"),"n/a",U675/AJ675)</f>
        <v>n/a</v>
      </c>
      <c r="Y675" s="989" t="s">
        <v>4465</v>
      </c>
      <c r="Z675" s="738">
        <f>IF(OR(AC675&lt;0.01,AC675="n/a"),"n/a",M675/AC675*100)</f>
        <v>128</v>
      </c>
      <c r="AA675" s="999">
        <f>IF(OR(AC675&lt;0.01,AC675="n/a"),"n/a",I675/AC675)</f>
        <v>123.1</v>
      </c>
      <c r="AB675" s="1000">
        <v>10</v>
      </c>
      <c r="AC675" s="978">
        <v>1</v>
      </c>
      <c r="AD675" s="978" t="s">
        <v>137</v>
      </c>
      <c r="AE675" s="978">
        <v>0.84</v>
      </c>
      <c r="AF675" s="978">
        <v>1.97</v>
      </c>
      <c r="AG675" s="978">
        <v>4.1000000000000005</v>
      </c>
      <c r="AH675" s="978">
        <v>-91.600000000000009</v>
      </c>
      <c r="AI675" s="978">
        <v>334.5</v>
      </c>
      <c r="AJ675" s="978">
        <v>-28.9</v>
      </c>
      <c r="AK675" s="978" t="s">
        <v>137</v>
      </c>
      <c r="AL675" s="991">
        <v>2700</v>
      </c>
      <c r="AM675" s="985">
        <v>5</v>
      </c>
      <c r="AN675" s="978">
        <v>0</v>
      </c>
      <c r="AO675" s="838">
        <f>IF(U675="n/a","n/a",IF(AA675&lt;0,"n/a",IF(AA675="n/a","n/a",J675+U675-AA675)))</f>
        <v>-109.55040234384867</v>
      </c>
      <c r="AP675" s="839">
        <f>IF(U675="n/a","n/a",J675+U675)</f>
        <v>13.549597656151327</v>
      </c>
      <c r="AQ675" s="1001">
        <f>IF(OR(AC675&lt;0.01,AF675="n/a"),"n/a",(I675/SQRT(22.5*AC675*(I675/AF675))-1)*100)</f>
        <v>228.29999830778078</v>
      </c>
      <c r="AR675" s="738">
        <f>INDEX(Historical!$C$7:$C$1442,MATCH(B675,Historical!$B$7:$B$1449,0))*IF(AH675="n/a",1.03,IF(AH675&lt;0,1.01,IF(AH675&gt;10,1.1,(1+AH675/100))))</f>
        <v>1.2927999999999999</v>
      </c>
      <c r="AS675" s="999">
        <f>IF($AI675="n/a",1.03*AR675,IF($AI675&lt;0,1.01*AR675,IF($AI675&gt;10,1.1*AR675,(1+$AI675/100)*AR675)))</f>
        <v>1.42208</v>
      </c>
      <c r="AT675" s="999">
        <f>IF($AK675="n/a",1.03*AS675,IF($AK675&lt;0,1.01*AS675,IF($AK675&gt;10,1.1*AS675,(1+$AK675/100)*AS675)))</f>
        <v>1.4647424</v>
      </c>
      <c r="AU675" s="999">
        <f>IF($AK675="n/a",1.03*AT675,IF($AK675&lt;0,1.01*AT675,IF($AK675&gt;10,1.1*AT675,(1+$AK675/100)*AT675)))</f>
        <v>1.508684672</v>
      </c>
      <c r="AV675" s="999">
        <f>IF($AK675="n/a",1.03*AU675,IF($AK675&lt;0,1.01*AU675,IF($AK675&gt;10,1.1*AU675,(1+$AK675/100)*AU675)))</f>
        <v>1.5539452121600001</v>
      </c>
      <c r="AW675" s="738">
        <f>SUM(AR675:AV675)</f>
        <v>7.2422522841600001</v>
      </c>
      <c r="AX675" s="846">
        <f>AW675/I675*100</f>
        <v>5.88322687584078</v>
      </c>
      <c r="AY675" s="1080">
        <v>0.67</v>
      </c>
      <c r="AZ675" s="985">
        <v>30.990000000000002</v>
      </c>
      <c r="BA675" s="985">
        <v>-9.82</v>
      </c>
      <c r="BB675" s="985">
        <v>14.67</v>
      </c>
      <c r="BC675" s="985">
        <v>17.2</v>
      </c>
      <c r="BE675" s="700">
        <v>2014</v>
      </c>
      <c r="BF675" s="1013">
        <f>IF(BE675&gt;2008,0,IF(BE675&gt;2001,1,IF(BE675&gt;1990,2,IF(BE675&gt;1980,3,IF(BE675&gt;1973,4,IF(BE675&gt;1970,5,IF(BE675&gt;1960,6,IF(BE675&gt;1958,7,IF(BE675&gt;1953,8,9)))))))))</f>
        <v>0</v>
      </c>
      <c r="BG675" s="995">
        <v>3.5000000000000004</v>
      </c>
    </row>
    <row r="676" spans="1:59" ht="11.25" customHeight="1" x14ac:dyDescent="0.2">
      <c r="A676" s="984" t="s">
        <v>1634</v>
      </c>
      <c r="B676" s="988" t="s">
        <v>1635</v>
      </c>
      <c r="C676" s="1070" t="s">
        <v>108</v>
      </c>
      <c r="D676" s="1070" t="s">
        <v>4401</v>
      </c>
      <c r="E676" s="828">
        <v>8</v>
      </c>
      <c r="F676" s="1148">
        <v>496</v>
      </c>
      <c r="G676" s="1148" t="s">
        <v>106</v>
      </c>
      <c r="H676" s="1148" t="s">
        <v>106</v>
      </c>
      <c r="I676" s="987">
        <v>32.61</v>
      </c>
      <c r="J676" s="738">
        <f>(M676/I676)*100</f>
        <v>3.4345292854952469</v>
      </c>
      <c r="K676" s="990">
        <v>0.28000000000000003</v>
      </c>
      <c r="L676" s="1000">
        <v>4</v>
      </c>
      <c r="M676" s="729">
        <f>K676*L676</f>
        <v>1.1200000000000001</v>
      </c>
      <c r="N676" s="983" t="s">
        <v>975</v>
      </c>
      <c r="O676" s="831">
        <v>0.26</v>
      </c>
      <c r="P676" s="973">
        <v>43228</v>
      </c>
      <c r="Q676" s="973">
        <v>43236</v>
      </c>
      <c r="R676" s="729">
        <f>(K676-O676)/O676*100</f>
        <v>7.6923076923076987</v>
      </c>
      <c r="S676" s="795">
        <f>IF(INDEX(Historical!$D$7:$D$1442,MATCH(B676,Historical!$B$7:$B$1449,0))=0,"n/a",(INDEX(Historical!$C$7:$C$1442,MATCH(B676,Historical!$B$7:$B$1449,0))/INDEX(Historical!$D$7:$D$1442,MATCH(B676,Historical!$B$7:$B$1449,0))-1)*100)</f>
        <v>5.7692307692307709</v>
      </c>
      <c r="T676" s="795">
        <f>IF(INDEX(Historical!$F$7:$F$1442,MATCH(B676,Historical!$B$7:$B$1449,0))=0,"n/a",((INDEX(Historical!$C$7:$C$1442,MATCH(B676,Historical!$B$7:$B$1449,0))/INDEX(Historical!$F$7:$F$1442,MATCH(B676,Historical!$B$7:$B$1449,0)))^(1/3)-1)*100)</f>
        <v>6.917810999860885</v>
      </c>
      <c r="U676" s="795">
        <f>IF(INDEX(Historical!$H$7:$H$1442,MATCH(B676,Historical!$B$7:$B$1449,0))=0,"n/a",((INDEX(Historical!$C$7:$C$1442,MATCH(B676,Historical!$B$7:$B$1449,0))/INDEX(Historical!$H$7:$H$1442,MATCH(B676,Historical!$B$7:$B$1449,0)))^(1/5)-1)*100)</f>
        <v>11.440369201675926</v>
      </c>
      <c r="V676" s="795">
        <f>IF(INDEX(Historical!$O$7:$O$1442,MATCH(B676,Historical!$B$7:$B$1449,0))=0,"n/a",((INDEX(Historical!$C$7:$C$1442,MATCH(B676,Historical!$B$7:$B$1449,0))/INDEX(Historical!$O$7:$O$1442,MATCH(B676,Historical!$B$7:$B$1449,0)))^(1/10)-1)*100)</f>
        <v>1.370629917797217</v>
      </c>
      <c r="W676" s="796">
        <f>IF(OR(U676&lt;=0,U676="n/a",V676&lt;=0,V676="n/a"),"n/a",U676/V676)</f>
        <v>8.3467966466558003</v>
      </c>
      <c r="X676" s="797">
        <f>IF(OR(AJ676&lt;=0,AJ676="n/a",U676&lt;=0,U676="n/a"),"n/a",U676/AJ676)</f>
        <v>1.1000355001611468</v>
      </c>
      <c r="Y676" s="752"/>
      <c r="Z676" s="738">
        <f>IF(OR(AC676&lt;0.01,AC676="n/a"),"n/a",M676/AC676*100)</f>
        <v>39.716312056737593</v>
      </c>
      <c r="AA676" s="999">
        <f>IF(OR(AC676&lt;0.01,AC676="n/a"),"n/a",I676/AC676)</f>
        <v>11.563829787234043</v>
      </c>
      <c r="AB676" s="1000">
        <v>12</v>
      </c>
      <c r="AC676" s="978">
        <v>2.82</v>
      </c>
      <c r="AD676" s="978">
        <v>1.58</v>
      </c>
      <c r="AE676" s="978">
        <v>3.56</v>
      </c>
      <c r="AF676" s="978">
        <v>1.1200000000000001</v>
      </c>
      <c r="AG676" s="978">
        <v>7.6</v>
      </c>
      <c r="AH676" s="978">
        <v>21.5</v>
      </c>
      <c r="AI676" s="978">
        <v>7.55</v>
      </c>
      <c r="AJ676" s="978">
        <v>10.4</v>
      </c>
      <c r="AK676" s="978">
        <v>7.3</v>
      </c>
      <c r="AL676" s="991">
        <v>1150</v>
      </c>
      <c r="AM676" s="985">
        <v>0.1</v>
      </c>
      <c r="AN676" s="978">
        <v>0.04</v>
      </c>
      <c r="AO676" s="838">
        <f>IF(U676="n/a","n/a",IF(AA676&lt;0,"n/a",IF(AA676="n/a","n/a",J676+U676-AA676)))</f>
        <v>3.3110686999371293</v>
      </c>
      <c r="AP676" s="839">
        <f>IF(U676="n/a","n/a",J676+U676)</f>
        <v>14.874898487171173</v>
      </c>
      <c r="AQ676" s="1001">
        <f>IF(OR(AC676&lt;0.01,AF676="n/a"),"n/a",(I676/SQRT(22.5*AC676*(I676/AF676))-1)*100)</f>
        <v>-24.130259694066215</v>
      </c>
      <c r="AR676" s="738">
        <f>INDEX(Historical!$C$7:$C$1442,MATCH(B676,Historical!$B$7:$B$1449,0))*IF(AH676="n/a",1.03,IF(AH676&lt;0,1.01,IF(AH676&gt;10,1.1,(1+AH676/100))))</f>
        <v>1.2100000000000002</v>
      </c>
      <c r="AS676" s="999">
        <f>IF($AI676="n/a",1.03*AR676,IF($AI676&lt;0,1.01*AR676,IF($AI676&gt;10,1.1*AR676,(1+$AI676/100)*AR676)))</f>
        <v>1.301355</v>
      </c>
      <c r="AT676" s="999">
        <f>IF($AK676="n/a",1.03*AS676,IF($AK676&lt;0,1.01*AS676,IF($AK676&gt;10,1.1*AS676,(1+$AK676/100)*AS676)))</f>
        <v>1.3963539149999999</v>
      </c>
      <c r="AU676" s="999">
        <f>IF($AK676="n/a",1.03*AT676,IF($AK676&lt;0,1.01*AT676,IF($AK676&gt;10,1.1*AT676,(1+$AK676/100)*AT676)))</f>
        <v>1.4982877507949999</v>
      </c>
      <c r="AV676" s="999">
        <f>IF($AK676="n/a",1.03*AU676,IF($AK676&lt;0,1.01*AU676,IF($AK676&gt;10,1.1*AU676,(1+$AK676/100)*AU676)))</f>
        <v>1.6076627566030348</v>
      </c>
      <c r="AW676" s="738">
        <f>SUM(AR676:AV676)</f>
        <v>7.0136594223980344</v>
      </c>
      <c r="AX676" s="846">
        <f>AW676/I676*100</f>
        <v>21.507695254210471</v>
      </c>
      <c r="AY676" s="1080">
        <v>0.73</v>
      </c>
      <c r="AZ676" s="985">
        <v>9.16</v>
      </c>
      <c r="BA676" s="985">
        <v>-25.669999999999998</v>
      </c>
      <c r="BB676" s="985">
        <v>-2.2599999999999998</v>
      </c>
      <c r="BC676" s="985">
        <v>-14.46</v>
      </c>
      <c r="BE676" s="700">
        <v>2011</v>
      </c>
      <c r="BF676" s="1013">
        <f>IF(BE676&gt;2008,0,IF(BE676&gt;2001,1,IF(BE676&gt;1990,2,IF(BE676&gt;1980,3,IF(BE676&gt;1973,4,IF(BE676&gt;1970,5,IF(BE676&gt;1960,6,IF(BE676&gt;1958,7,IF(BE676&gt;1953,8,9)))))))))</f>
        <v>0</v>
      </c>
      <c r="BG676" s="995">
        <v>0.89999999999999991</v>
      </c>
    </row>
    <row r="677" spans="1:59" ht="11.25" customHeight="1" x14ac:dyDescent="0.2">
      <c r="A677" s="984" t="s">
        <v>1636</v>
      </c>
      <c r="B677" s="988" t="s">
        <v>1637</v>
      </c>
      <c r="C677" s="1070" t="s">
        <v>108</v>
      </c>
      <c r="D677" s="1070" t="s">
        <v>4401</v>
      </c>
      <c r="E677" s="828">
        <v>6</v>
      </c>
      <c r="F677" s="1148">
        <v>744</v>
      </c>
      <c r="G677" s="1085" t="s">
        <v>106</v>
      </c>
      <c r="H677" s="1085" t="s">
        <v>106</v>
      </c>
      <c r="I677" s="987">
        <v>18.5</v>
      </c>
      <c r="J677" s="738">
        <f>(M677/I677)*100</f>
        <v>1.8378378378378377</v>
      </c>
      <c r="K677" s="990">
        <v>8.5000000000000006E-2</v>
      </c>
      <c r="L677" s="1000">
        <v>4</v>
      </c>
      <c r="M677" s="729">
        <f>K677*L677</f>
        <v>0.34</v>
      </c>
      <c r="N677" s="983" t="s">
        <v>997</v>
      </c>
      <c r="O677" s="831">
        <v>0.08</v>
      </c>
      <c r="P677" s="973">
        <v>43412</v>
      </c>
      <c r="Q677" s="973">
        <v>43427</v>
      </c>
      <c r="R677" s="729">
        <f>(K677-O677)/O677*100</f>
        <v>6.2500000000000053</v>
      </c>
      <c r="S677" s="795">
        <f>IF(INDEX(Historical!$D$7:$D$1442,MATCH(B677,Historical!$B$7:$B$1449,0))=0,"n/a",(INDEX(Historical!$C$7:$C$1442,MATCH(B677,Historical!$B$7:$B$1449,0))/INDEX(Historical!$D$7:$D$1442,MATCH(B677,Historical!$B$7:$B$1449,0))-1)*100)</f>
        <v>14.285714285714279</v>
      </c>
      <c r="T677" s="795">
        <f>IF(INDEX(Historical!$F$7:$F$1442,MATCH(B677,Historical!$B$7:$B$1449,0))=0,"n/a",((INDEX(Historical!$C$7:$C$1442,MATCH(B677,Historical!$B$7:$B$1449,0))/INDEX(Historical!$F$7:$F$1442,MATCH(B677,Historical!$B$7:$B$1449,0)))^(1/3)-1)*100)</f>
        <v>16.960709528514649</v>
      </c>
      <c r="U677" s="795">
        <f>IF(INDEX(Historical!$H$7:$H$1442,MATCH(B677,Historical!$B$7:$B$1449,0))=0,"n/a",((INDEX(Historical!$C$7:$C$1442,MATCH(B677,Historical!$B$7:$B$1449,0))/INDEX(Historical!$H$7:$H$1442,MATCH(B677,Historical!$B$7:$B$1449,0)))^(1/5)-1)*100)</f>
        <v>21.672868378641152</v>
      </c>
      <c r="V677" s="795">
        <f>IF(INDEX(Historical!$O$7:$O$1442,MATCH(B677,Historical!$B$7:$B$1449,0))=0,"n/a",((INDEX(Historical!$C$7:$C$1442,MATCH(B677,Historical!$B$7:$B$1449,0))/INDEX(Historical!$O$7:$O$1442,MATCH(B677,Historical!$B$7:$B$1449,0)))^(1/10)-1)*100)</f>
        <v>-0.60441225376401952</v>
      </c>
      <c r="W677" s="796" t="str">
        <f>IF(OR(U677&lt;=0,U677="n/a",V677&lt;=0,V677="n/a"),"n/a",U677/V677)</f>
        <v>n/a</v>
      </c>
      <c r="X677" s="797">
        <f>IF(OR(AJ677&lt;=0,AJ677="n/a",U677&lt;=0,U677="n/a"),"n/a",U677/AJ677)</f>
        <v>3.6733675218035855</v>
      </c>
      <c r="Y677" s="989"/>
      <c r="Z677" s="738">
        <f>IF(OR(AC677&lt;0.01,AC677="n/a"),"n/a",M677/AC677*100)</f>
        <v>25.185185185185183</v>
      </c>
      <c r="AA677" s="999">
        <f>IF(OR(AC677&lt;0.01,AC677="n/a"),"n/a",I677/AC677)</f>
        <v>13.703703703703702</v>
      </c>
      <c r="AB677" s="1000">
        <v>12</v>
      </c>
      <c r="AC677" s="978">
        <v>1.35</v>
      </c>
      <c r="AD677" s="978" t="s">
        <v>137</v>
      </c>
      <c r="AE677" s="978">
        <v>3.27</v>
      </c>
      <c r="AF677" s="978">
        <v>1.06</v>
      </c>
      <c r="AG677" s="978">
        <v>11</v>
      </c>
      <c r="AH677" s="978">
        <v>7.5</v>
      </c>
      <c r="AI677" s="978">
        <v>2.44</v>
      </c>
      <c r="AJ677" s="978">
        <v>5.8999999999999995</v>
      </c>
      <c r="AK677" s="978" t="s">
        <v>137</v>
      </c>
      <c r="AL677" s="991">
        <v>122.84</v>
      </c>
      <c r="AM677" s="985">
        <v>0.8</v>
      </c>
      <c r="AN677" s="978">
        <v>0.09</v>
      </c>
      <c r="AO677" s="838">
        <f>IF(U677="n/a","n/a",IF(AA677&lt;0,"n/a",IF(AA677="n/a","n/a",J677+U677-AA677)))</f>
        <v>9.8070025127752878</v>
      </c>
      <c r="AP677" s="839">
        <f>IF(U677="n/a","n/a",J677+U677)</f>
        <v>23.51070621647899</v>
      </c>
      <c r="AQ677" s="1001">
        <f>IF(OR(AC677&lt;0.01,AF677="n/a"),"n/a",(I677/SQRT(22.5*AC677*(I677/AF677))-1)*100)</f>
        <v>-19.650967160834476</v>
      </c>
      <c r="AR677" s="738">
        <f>INDEX(Historical!$C$7:$C$1442,MATCH(B677,Historical!$B$7:$B$1449,0))*IF(AH677="n/a",1.03,IF(AH677&lt;0,1.01,IF(AH677&gt;10,1.1,(1+AH677/100))))</f>
        <v>0.34399999999999997</v>
      </c>
      <c r="AS677" s="999">
        <f>IF($AI677="n/a",1.03*AR677,IF($AI677&lt;0,1.01*AR677,IF($AI677&gt;10,1.1*AR677,(1+$AI677/100)*AR677)))</f>
        <v>0.35239359999999997</v>
      </c>
      <c r="AT677" s="999">
        <f>IF($AK677="n/a",1.03*AS677,IF($AK677&lt;0,1.01*AS677,IF($AK677&gt;10,1.1*AS677,(1+$AK677/100)*AS677)))</f>
        <v>0.36296540799999999</v>
      </c>
      <c r="AU677" s="999">
        <f>IF($AK677="n/a",1.03*AT677,IF($AK677&lt;0,1.01*AT677,IF($AK677&gt;10,1.1*AT677,(1+$AK677/100)*AT677)))</f>
        <v>0.37385437024000001</v>
      </c>
      <c r="AV677" s="999">
        <f>IF($AK677="n/a",1.03*AU677,IF($AK677&lt;0,1.01*AU677,IF($AK677&gt;10,1.1*AU677,(1+$AK677/100)*AU677)))</f>
        <v>0.38507000134720004</v>
      </c>
      <c r="AW677" s="738">
        <f>SUM(AR677:AV677)</f>
        <v>1.8182833795872</v>
      </c>
      <c r="AX677" s="846">
        <f>AW677/I677*100</f>
        <v>9.8285588085794604</v>
      </c>
      <c r="AY677" s="1080">
        <v>0.88</v>
      </c>
      <c r="AZ677" s="985">
        <v>15.260000000000002</v>
      </c>
      <c r="BA677" s="985">
        <v>-9.89</v>
      </c>
      <c r="BB677" s="985">
        <v>4.8599999999999994</v>
      </c>
      <c r="BC677" s="985">
        <v>-2.86</v>
      </c>
      <c r="BE677" s="700">
        <v>2013</v>
      </c>
      <c r="BF677" s="1013">
        <f>IF(BE677&gt;2008,0,IF(BE677&gt;2001,1,IF(BE677&gt;1990,2,IF(BE677&gt;1980,3,IF(BE677&gt;1973,4,IF(BE677&gt;1970,5,IF(BE677&gt;1960,6,IF(BE677&gt;1958,7,IF(BE677&gt;1953,8,9)))))))))</f>
        <v>0</v>
      </c>
      <c r="BG677" s="995">
        <v>1.2</v>
      </c>
    </row>
    <row r="678" spans="1:59" ht="11.25" customHeight="1" x14ac:dyDescent="0.2">
      <c r="A678" s="984" t="s">
        <v>1660</v>
      </c>
      <c r="B678" s="988" t="s">
        <v>1661</v>
      </c>
      <c r="C678" s="1070" t="s">
        <v>4405</v>
      </c>
      <c r="D678" s="1070" t="s">
        <v>523</v>
      </c>
      <c r="E678" s="828">
        <v>8</v>
      </c>
      <c r="F678" s="1148">
        <v>552</v>
      </c>
      <c r="G678" s="1148" t="s">
        <v>106</v>
      </c>
      <c r="H678" s="1148" t="s">
        <v>106</v>
      </c>
      <c r="I678" s="987">
        <v>30.81</v>
      </c>
      <c r="J678" s="738">
        <f>(M678/I678)*100</f>
        <v>2.5965595585848753</v>
      </c>
      <c r="K678" s="990">
        <v>0.2</v>
      </c>
      <c r="L678" s="1000">
        <v>4</v>
      </c>
      <c r="M678" s="729">
        <f>K678*L678</f>
        <v>0.8</v>
      </c>
      <c r="N678" s="983" t="s">
        <v>149</v>
      </c>
      <c r="O678" s="831">
        <v>0.18</v>
      </c>
      <c r="P678" s="973">
        <v>43433</v>
      </c>
      <c r="Q678" s="973">
        <v>43451</v>
      </c>
      <c r="R678" s="729">
        <f>(K678-O678)/O678*100</f>
        <v>11.111111111111121</v>
      </c>
      <c r="S678" s="795">
        <f>IF(INDEX(Historical!$D$7:$D$1442,MATCH(B678,Historical!$B$7:$B$1449,0))=0,"n/a",(INDEX(Historical!$C$7:$C$1442,MATCH(B678,Historical!$B$7:$B$1449,0))/INDEX(Historical!$D$7:$D$1442,MATCH(B678,Historical!$B$7:$B$1449,0))-1)*100)</f>
        <v>2.7777777777777901</v>
      </c>
      <c r="T678" s="795">
        <f>IF(INDEX(Historical!$F$7:$F$1442,MATCH(B678,Historical!$B$7:$B$1449,0))=0,"n/a",((INDEX(Historical!$C$7:$C$1442,MATCH(B678,Historical!$B$7:$B$1449,0))/INDEX(Historical!$F$7:$F$1442,MATCH(B678,Historical!$B$7:$B$1449,0)))^(1/3)-1)*100)</f>
        <v>3.8873324124418351</v>
      </c>
      <c r="U678" s="795">
        <f>IF(INDEX(Historical!$H$7:$H$1442,MATCH(B678,Historical!$B$7:$B$1449,0))=0,"n/a",((INDEX(Historical!$C$7:$C$1442,MATCH(B678,Historical!$B$7:$B$1449,0))/INDEX(Historical!$H$7:$H$1442,MATCH(B678,Historical!$B$7:$B$1449,0)))^(1/5)-1)*100)</f>
        <v>4.2836189040638795</v>
      </c>
      <c r="V678" s="795">
        <f>IF(INDEX(Historical!$O$7:$O$1442,MATCH(B678,Historical!$B$7:$B$1449,0))=0,"n/a",((INDEX(Historical!$C$7:$C$1442,MATCH(B678,Historical!$B$7:$B$1449,0))/INDEX(Historical!$O$7:$O$1442,MATCH(B678,Historical!$B$7:$B$1449,0)))^(1/10)-1)*100)</f>
        <v>-0.46106226110628201</v>
      </c>
      <c r="W678" s="796" t="str">
        <f>IF(OR(U678&lt;=0,U678="n/a",V678&lt;=0,V678="n/a"),"n/a",U678/V678)</f>
        <v>n/a</v>
      </c>
      <c r="X678" s="797">
        <f>IF(OR(AJ678&lt;=0,AJ678="n/a",U678&lt;=0,U678="n/a"),"n/a",U678/AJ678)</f>
        <v>0.38246597357713208</v>
      </c>
      <c r="Y678" s="752"/>
      <c r="Z678" s="738">
        <f>IF(OR(AC678&lt;0.01,AC678="n/a"),"n/a",M678/AC678*100)</f>
        <v>26.845637583892618</v>
      </c>
      <c r="AA678" s="999">
        <f>IF(OR(AC678&lt;0.01,AC678="n/a"),"n/a",I678/AC678)</f>
        <v>10.338926174496644</v>
      </c>
      <c r="AB678" s="1000">
        <v>12</v>
      </c>
      <c r="AC678" s="978">
        <v>2.98</v>
      </c>
      <c r="AD678" s="978" t="s">
        <v>137</v>
      </c>
      <c r="AE678" s="978">
        <v>1.03</v>
      </c>
      <c r="AF678" s="978">
        <v>1.94</v>
      </c>
      <c r="AG678" s="978">
        <v>36</v>
      </c>
      <c r="AH678" s="978">
        <v>16.100000000000001</v>
      </c>
      <c r="AI678" s="978">
        <v>-40.08</v>
      </c>
      <c r="AJ678" s="978">
        <v>11.200000000000001</v>
      </c>
      <c r="AK678" s="978" t="s">
        <v>137</v>
      </c>
      <c r="AL678" s="991">
        <v>2970</v>
      </c>
      <c r="AM678" s="986">
        <v>3.18</v>
      </c>
      <c r="AN678" s="978">
        <v>2.4700000000000002</v>
      </c>
      <c r="AO678" s="838">
        <f>IF(U678="n/a","n/a",IF(AA678&lt;0,"n/a",IF(AA678="n/a","n/a",J678+U678-AA678)))</f>
        <v>-3.4587477118478889</v>
      </c>
      <c r="AP678" s="839">
        <f>IF(U678="n/a","n/a",J678+U678)</f>
        <v>6.8801784626487548</v>
      </c>
      <c r="AQ678" s="1001">
        <f>IF(OR(AC678&lt;0.01,AF678="n/a"),"n/a",(I678/SQRT(22.5*AC678*(I678/AF678))-1)*100)</f>
        <v>-5.5836248229895524</v>
      </c>
      <c r="AR678" s="738">
        <f>INDEX(Historical!$C$7:$C$1442,MATCH(B678,Historical!$B$7:$B$1449,0))*IF(AH678="n/a",1.03,IF(AH678&lt;0,1.01,IF(AH678&gt;10,1.1,(1+AH678/100))))</f>
        <v>0.81400000000000006</v>
      </c>
      <c r="AS678" s="999">
        <f>IF($AI678="n/a",1.03*AR678,IF($AI678&lt;0,1.01*AR678,IF($AI678&gt;10,1.1*AR678,(1+$AI678/100)*AR678)))</f>
        <v>0.82214000000000009</v>
      </c>
      <c r="AT678" s="999">
        <f>IF($AK678="n/a",1.03*AS678,IF($AK678&lt;0,1.01*AS678,IF($AK678&gt;10,1.1*AS678,(1+$AK678/100)*AS678)))</f>
        <v>0.84680420000000012</v>
      </c>
      <c r="AU678" s="999">
        <f>IF($AK678="n/a",1.03*AT678,IF($AK678&lt;0,1.01*AT678,IF($AK678&gt;10,1.1*AT678,(1+$AK678/100)*AT678)))</f>
        <v>0.87220832600000009</v>
      </c>
      <c r="AV678" s="999">
        <f>IF($AK678="n/a",1.03*AU678,IF($AK678&lt;0,1.01*AU678,IF($AK678&gt;10,1.1*AU678,(1+$AK678/100)*AU678)))</f>
        <v>0.89837457578000013</v>
      </c>
      <c r="AW678" s="738">
        <f>SUM(AR678:AV678)</f>
        <v>4.2535271017800005</v>
      </c>
      <c r="AX678" s="846">
        <f>AW678/I678*100</f>
        <v>13.805670567283352</v>
      </c>
      <c r="AY678" s="1080">
        <v>1.35</v>
      </c>
      <c r="AZ678" s="985">
        <v>22.63</v>
      </c>
      <c r="BA678" s="985">
        <v>-20.69</v>
      </c>
      <c r="BB678" s="985">
        <v>4.84</v>
      </c>
      <c r="BC678" s="985">
        <v>5.46</v>
      </c>
      <c r="BE678" s="700">
        <v>2012</v>
      </c>
      <c r="BF678" s="1013">
        <f>IF(BE678&gt;2008,0,IF(BE678&gt;2001,1,IF(BE678&gt;1990,2,IF(BE678&gt;1980,3,IF(BE678&gt;1973,4,IF(BE678&gt;1970,5,IF(BE678&gt;1960,6,IF(BE678&gt;1958,7,IF(BE678&gt;1953,8,9)))))))))</f>
        <v>0</v>
      </c>
      <c r="BG678" s="995">
        <v>8.6999999999999993</v>
      </c>
    </row>
    <row r="679" spans="1:59" ht="11.25" customHeight="1" x14ac:dyDescent="0.2">
      <c r="A679" s="984" t="s">
        <v>1630</v>
      </c>
      <c r="B679" s="988" t="s">
        <v>1631</v>
      </c>
      <c r="C679" s="1070" t="s">
        <v>4381</v>
      </c>
      <c r="D679" s="1070" t="s">
        <v>4382</v>
      </c>
      <c r="E679" s="829">
        <v>8</v>
      </c>
      <c r="F679" s="1148">
        <v>450</v>
      </c>
      <c r="G679" s="1133" t="s">
        <v>106</v>
      </c>
      <c r="H679" s="1133" t="s">
        <v>106</v>
      </c>
      <c r="I679" s="987">
        <v>20.54</v>
      </c>
      <c r="J679" s="738">
        <f>(M679/I679)*100</f>
        <v>8.7633885102239546</v>
      </c>
      <c r="K679" s="990">
        <v>0.45</v>
      </c>
      <c r="L679" s="1000">
        <v>4</v>
      </c>
      <c r="M679" s="729">
        <f>K679*L679</f>
        <v>1.8</v>
      </c>
      <c r="N679" s="983" t="s">
        <v>520</v>
      </c>
      <c r="O679" s="831">
        <v>0.43</v>
      </c>
      <c r="P679" s="979">
        <v>43053</v>
      </c>
      <c r="Q679" s="979">
        <v>43069</v>
      </c>
      <c r="R679" s="729">
        <f>(K679-O679)/O679*100</f>
        <v>4.6511627906976782</v>
      </c>
      <c r="S679" s="795">
        <f>IF(INDEX(Historical!$D$7:$D$1442,MATCH(B679,Historical!$B$7:$B$1449,0))=0,"n/a",(INDEX(Historical!$C$7:$C$1442,MATCH(B679,Historical!$B$7:$B$1449,0))/INDEX(Historical!$D$7:$D$1442,MATCH(B679,Historical!$B$7:$B$1449,0))-1)*100)</f>
        <v>4.0462427745664886</v>
      </c>
      <c r="T679" s="795">
        <f>IF(INDEX(Historical!$F$7:$F$1442,MATCH(B679,Historical!$B$7:$B$1449,0))=0,"n/a",((INDEX(Historical!$C$7:$C$1442,MATCH(B679,Historical!$B$7:$B$1449,0))/INDEX(Historical!$F$7:$F$1442,MATCH(B679,Historical!$B$7:$B$1449,0)))^(1/3)-1)*100)</f>
        <v>4.0041911525952045</v>
      </c>
      <c r="U679" s="795">
        <f>IF(INDEX(Historical!$H$7:$H$1442,MATCH(B679,Historical!$B$7:$B$1449,0))=0,"n/a",((INDEX(Historical!$C$7:$C$1442,MATCH(B679,Historical!$B$7:$B$1449,0))/INDEX(Historical!$H$7:$H$1442,MATCH(B679,Historical!$B$7:$B$1449,0)))^(1/5)-1)*100)</f>
        <v>5.7661557194869095</v>
      </c>
      <c r="V679" s="795" t="str">
        <f>IF(INDEX(Historical!$O$7:$O$1442,MATCH(B679,Historical!$B$7:$B$1449,0))=0,"n/a",((INDEX(Historical!$C$7:$C$1442,MATCH(B679,Historical!$B$7:$B$1449,0))/INDEX(Historical!$O$7:$O$1442,MATCH(B679,Historical!$B$7:$B$1449,0)))^(1/10)-1)*100)</f>
        <v>n/a</v>
      </c>
      <c r="W679" s="796" t="str">
        <f>IF(OR(U679&lt;=0,U679="n/a",V679&lt;=0,V679="n/a"),"n/a",U679/V679)</f>
        <v>n/a</v>
      </c>
      <c r="X679" s="797">
        <f>IF(OR(AJ679&lt;=0,AJ679="n/a",U679&lt;=0,U679="n/a"),"n/a",U679/AJ679)</f>
        <v>0.26450255593976646</v>
      </c>
      <c r="Y679" s="763" t="s">
        <v>4463</v>
      </c>
      <c r="Z679" s="738">
        <f>IF(OR(AC679&lt;0.01,AC679="n/a"),"n/a",M679/AC679*100)</f>
        <v>82.568807339449535</v>
      </c>
      <c r="AA679" s="999">
        <f>IF(OR(AC679&lt;0.01,AC679="n/a"),"n/a",I679/AC679)</f>
        <v>9.4220183486238529</v>
      </c>
      <c r="AB679" s="1000">
        <v>12</v>
      </c>
      <c r="AC679" s="978">
        <v>2.1800000000000002</v>
      </c>
      <c r="AD679" s="978">
        <v>1.57</v>
      </c>
      <c r="AE679" s="978">
        <v>5.63</v>
      </c>
      <c r="AF679" s="978">
        <v>1.0900000000000001</v>
      </c>
      <c r="AG679" s="978">
        <v>11.5</v>
      </c>
      <c r="AH679" s="978">
        <v>52.800000000000004</v>
      </c>
      <c r="AI679" s="978">
        <v>-25.27</v>
      </c>
      <c r="AJ679" s="978">
        <v>21.8</v>
      </c>
      <c r="AK679" s="978">
        <v>6</v>
      </c>
      <c r="AL679" s="991">
        <v>3660</v>
      </c>
      <c r="AM679" s="985">
        <v>0.70000000000000007</v>
      </c>
      <c r="AN679" s="978">
        <v>1</v>
      </c>
      <c r="AO679" s="838">
        <f>IF(U679="n/a","n/a",IF(AA679&lt;0,"n/a",IF(AA679="n/a","n/a",J679+U679-AA679)))</f>
        <v>5.1075258810870121</v>
      </c>
      <c r="AP679" s="839">
        <f>IF(U679="n/a","n/a",J679+U679)</f>
        <v>14.529544229710865</v>
      </c>
      <c r="AQ679" s="1001">
        <f>IF(OR(AC679&lt;0.01,AF679="n/a"),"n/a",(I679/SQRT(22.5*AC679*(I679/AF679))-1)*100)</f>
        <v>-32.439327679156094</v>
      </c>
      <c r="AR679" s="738">
        <f>INDEX(Historical!$C$7:$C$1442,MATCH(B679,Historical!$B$7:$B$1449,0))*IF(AH679="n/a",1.03,IF(AH679&lt;0,1.01,IF(AH679&gt;10,1.1,(1+AH679/100))))</f>
        <v>1.9800000000000002</v>
      </c>
      <c r="AS679" s="999">
        <f>IF($AI679="n/a",1.03*AR679,IF($AI679&lt;0,1.01*AR679,IF($AI679&gt;10,1.1*AR679,(1+$AI679/100)*AR679)))</f>
        <v>1.9998000000000002</v>
      </c>
      <c r="AT679" s="999">
        <f>IF($AK679="n/a",1.03*AS679,IF($AK679&lt;0,1.01*AS679,IF($AK679&gt;10,1.1*AS679,(1+$AK679/100)*AS679)))</f>
        <v>2.1197880000000002</v>
      </c>
      <c r="AU679" s="999">
        <f>IF($AK679="n/a",1.03*AT679,IF($AK679&lt;0,1.01*AT679,IF($AK679&gt;10,1.1*AT679,(1+$AK679/100)*AT679)))</f>
        <v>2.2469752800000005</v>
      </c>
      <c r="AV679" s="999">
        <f>IF($AK679="n/a",1.03*AU679,IF($AK679&lt;0,1.01*AU679,IF($AK679&gt;10,1.1*AU679,(1+$AK679/100)*AU679)))</f>
        <v>2.3817937968000007</v>
      </c>
      <c r="AW679" s="738">
        <f>SUM(AR679:AV679)</f>
        <v>10.728357076800002</v>
      </c>
      <c r="AX679" s="846">
        <f>AW679/I679*100</f>
        <v>52.231533966893871</v>
      </c>
      <c r="AY679" s="1080">
        <v>0.9</v>
      </c>
      <c r="AZ679" s="985">
        <v>30.830000000000002</v>
      </c>
      <c r="BA679" s="985">
        <v>-13.81</v>
      </c>
      <c r="BB679" s="985">
        <v>11.17</v>
      </c>
      <c r="BC679" s="985">
        <v>-0.86</v>
      </c>
      <c r="BE679" s="700">
        <v>2012</v>
      </c>
      <c r="BF679" s="1013">
        <f>IF(BE679&gt;2008,0,IF(BE679&gt;2001,1,IF(BE679&gt;1990,2,IF(BE679&gt;1980,3,IF(BE679&gt;1973,4,IF(BE679&gt;1970,5,IF(BE679&gt;1960,6,IF(BE679&gt;1958,7,IF(BE679&gt;1953,8,9)))))))))</f>
        <v>0</v>
      </c>
      <c r="BG679" s="995">
        <v>5.6000000000000005</v>
      </c>
    </row>
    <row r="680" spans="1:59" ht="11.25" customHeight="1" x14ac:dyDescent="0.2">
      <c r="A680" s="976" t="s">
        <v>799</v>
      </c>
      <c r="B680" s="988" t="s">
        <v>800</v>
      </c>
      <c r="C680" s="1070" t="s">
        <v>108</v>
      </c>
      <c r="D680" s="1070" t="s">
        <v>4401</v>
      </c>
      <c r="E680" s="828">
        <v>24</v>
      </c>
      <c r="F680" s="1148">
        <v>137</v>
      </c>
      <c r="G680" s="1092" t="s">
        <v>37</v>
      </c>
      <c r="H680" s="1092" t="s">
        <v>106</v>
      </c>
      <c r="I680" s="978">
        <v>32.99</v>
      </c>
      <c r="J680" s="738">
        <f>(M680/I680)*100</f>
        <v>3.6374658987571986</v>
      </c>
      <c r="K680" s="997">
        <v>0.3</v>
      </c>
      <c r="L680" s="1000">
        <v>4</v>
      </c>
      <c r="M680" s="729">
        <f>K680*L680</f>
        <v>1.2</v>
      </c>
      <c r="N680" s="983" t="s">
        <v>429</v>
      </c>
      <c r="O680" s="832">
        <v>0.28000000000000003</v>
      </c>
      <c r="P680" s="973">
        <v>43243</v>
      </c>
      <c r="Q680" s="973">
        <v>43258</v>
      </c>
      <c r="R680" s="729">
        <f>(K680-O680)/O680*100</f>
        <v>7.1428571428571281</v>
      </c>
      <c r="S680" s="795">
        <f>IF(INDEX(Historical!$D$7:$D$1442,MATCH(B680,Historical!$B$7:$B$1449,0))=0,"n/a",(INDEX(Historical!$C$7:$C$1442,MATCH(B680,Historical!$B$7:$B$1449,0))/INDEX(Historical!$D$7:$D$1442,MATCH(B680,Historical!$B$7:$B$1449,0))-1)*100)</f>
        <v>11.412957698356841</v>
      </c>
      <c r="T680" s="795">
        <f>IF(INDEX(Historical!$F$7:$F$1442,MATCH(B680,Historical!$B$7:$B$1449,0))=0,"n/a",((INDEX(Historical!$C$7:$C$1442,MATCH(B680,Historical!$B$7:$B$1449,0))/INDEX(Historical!$F$7:$F$1442,MATCH(B680,Historical!$B$7:$B$1449,0)))^(1/3)-1)*100)</f>
        <v>12.813372500755605</v>
      </c>
      <c r="U680" s="795">
        <f>IF(INDEX(Historical!$H$7:$H$1442,MATCH(B680,Historical!$B$7:$B$1449,0))=0,"n/a",((INDEX(Historical!$C$7:$C$1442,MATCH(B680,Historical!$B$7:$B$1449,0))/INDEX(Historical!$H$7:$H$1442,MATCH(B680,Historical!$B$7:$B$1449,0)))^(1/5)-1)*100)</f>
        <v>12.08745494260306</v>
      </c>
      <c r="V680" s="795">
        <f>IF(INDEX(Historical!$O$7:$O$1442,MATCH(B680,Historical!$B$7:$B$1449,0))=0,"n/a",((INDEX(Historical!$C$7:$C$1442,MATCH(B680,Historical!$B$7:$B$1449,0))/INDEX(Historical!$O$7:$O$1442,MATCH(B680,Historical!$B$7:$B$1449,0)))^(1/10)-1)*100)</f>
        <v>13.674072956687432</v>
      </c>
      <c r="W680" s="796">
        <f>IF(OR(U680&lt;=0,U680="n/a",V680&lt;=0,V680="n/a"),"n/a",U680/V680)</f>
        <v>0.88396887897922016</v>
      </c>
      <c r="X680" s="797">
        <f>IF(OR(AJ680&lt;=0,AJ680="n/a",U680&lt;=0,U680="n/a"),"n/a",U680/AJ680)</f>
        <v>3.6628651341221392</v>
      </c>
      <c r="Y680" s="747"/>
      <c r="Z680" s="738">
        <f>IF(OR(AC680&lt;0.01,AC680="n/a"),"n/a",M680/AC680*100)</f>
        <v>58.82352941176471</v>
      </c>
      <c r="AA680" s="999">
        <f>IF(OR(AC680&lt;0.01,AC680="n/a"),"n/a",I680/AC680)</f>
        <v>16.171568627450981</v>
      </c>
      <c r="AB680" s="1000">
        <v>12</v>
      </c>
      <c r="AC680" s="978">
        <v>2.04</v>
      </c>
      <c r="AD680" s="978">
        <v>8.1</v>
      </c>
      <c r="AE680" s="978">
        <v>5.26</v>
      </c>
      <c r="AF680" s="978">
        <v>1.54</v>
      </c>
      <c r="AG680" s="978">
        <v>8.9</v>
      </c>
      <c r="AH680" s="978">
        <v>4.2</v>
      </c>
      <c r="AI680" s="978">
        <v>5.08</v>
      </c>
      <c r="AJ680" s="978">
        <v>3.3000000000000003</v>
      </c>
      <c r="AK680" s="978">
        <v>2</v>
      </c>
      <c r="AL680" s="991">
        <v>1160</v>
      </c>
      <c r="AM680" s="985">
        <v>1.2</v>
      </c>
      <c r="AN680" s="978">
        <v>0.21</v>
      </c>
      <c r="AO680" s="838">
        <f>IF(U680="n/a","n/a",IF(AA680&lt;0,"n/a",IF(AA680="n/a","n/a",J680+U680-AA680)))</f>
        <v>-0.44664778609072187</v>
      </c>
      <c r="AP680" s="839">
        <f>IF(U680="n/a","n/a",J680+U680)</f>
        <v>15.724920841360259</v>
      </c>
      <c r="AQ680" s="1001">
        <f>IF(OR(AC680&lt;0.01,AF680="n/a"),"n/a",(I680/SQRT(22.5*AC680*(I680/AF680))-1)*100)</f>
        <v>5.2071304855849432</v>
      </c>
      <c r="AR680" s="738">
        <f>INDEX(Historical!$C$7:$C$1442,MATCH(B680,Historical!$B$7:$B$1449,0))*IF(AH680="n/a",1.03,IF(AH680&lt;0,1.01,IF(AH680&gt;10,1.1,(1+AH680/100))))</f>
        <v>1.2504</v>
      </c>
      <c r="AS680" s="999">
        <f>IF($AI680="n/a",1.03*AR680,IF($AI680&lt;0,1.01*AR680,IF($AI680&gt;10,1.1*AR680,(1+$AI680/100)*AR680)))</f>
        <v>1.3139203199999998</v>
      </c>
      <c r="AT680" s="999">
        <f>IF($AK680="n/a",1.03*AS680,IF($AK680&lt;0,1.01*AS680,IF($AK680&gt;10,1.1*AS680,(1+$AK680/100)*AS680)))</f>
        <v>1.3401987263999999</v>
      </c>
      <c r="AU680" s="999">
        <f>IF($AK680="n/a",1.03*AT680,IF($AK680&lt;0,1.01*AT680,IF($AK680&gt;10,1.1*AT680,(1+$AK680/100)*AT680)))</f>
        <v>1.3670027009279999</v>
      </c>
      <c r="AV680" s="999">
        <f>IF($AK680="n/a",1.03*AU680,IF($AK680&lt;0,1.01*AU680,IF($AK680&gt;10,1.1*AU680,(1+$AK680/100)*AU680)))</f>
        <v>1.3943427549465599</v>
      </c>
      <c r="AW680" s="738">
        <f>SUM(AR680:AV680)</f>
        <v>6.6658645022745606</v>
      </c>
      <c r="AX680" s="846">
        <f>AW680/I680*100</f>
        <v>20.205712343966535</v>
      </c>
      <c r="AY680" s="1080">
        <v>0.85</v>
      </c>
      <c r="AZ680" s="985">
        <v>12.73</v>
      </c>
      <c r="BA680" s="985">
        <v>-11.55</v>
      </c>
      <c r="BB680" s="985">
        <v>0.1</v>
      </c>
      <c r="BC680" s="985">
        <v>-3.11</v>
      </c>
      <c r="BE680" s="700">
        <v>1995</v>
      </c>
      <c r="BF680" s="1013">
        <f>IF(BE680&gt;2008,0,IF(BE680&gt;2001,1,IF(BE680&gt;1990,2,IF(BE680&gt;1980,3,IF(BE680&gt;1973,4,IF(BE680&gt;1970,5,IF(BE680&gt;1960,6,IF(BE680&gt;1958,7,IF(BE680&gt;1953,8,9)))))))))</f>
        <v>2</v>
      </c>
      <c r="BG680" s="995">
        <v>1.0999999999999999</v>
      </c>
    </row>
    <row r="681" spans="1:59" ht="11.25" customHeight="1" x14ac:dyDescent="0.2">
      <c r="A681" s="976" t="s">
        <v>1695</v>
      </c>
      <c r="B681" s="988" t="s">
        <v>1696</v>
      </c>
      <c r="C681" s="1070" t="s">
        <v>247</v>
      </c>
      <c r="D681" s="1070" t="s">
        <v>4415</v>
      </c>
      <c r="E681" s="828">
        <v>9</v>
      </c>
      <c r="F681" s="1148">
        <v>383</v>
      </c>
      <c r="G681" s="1085" t="s">
        <v>115</v>
      </c>
      <c r="H681" s="1085" t="s">
        <v>115</v>
      </c>
      <c r="I681" s="987">
        <v>68.14</v>
      </c>
      <c r="J681" s="738">
        <f>(M681/I681)*100</f>
        <v>2.1132961549750511</v>
      </c>
      <c r="K681" s="990">
        <v>0.36</v>
      </c>
      <c r="L681" s="1000">
        <v>4</v>
      </c>
      <c r="M681" s="729">
        <f>K681*L681</f>
        <v>1.44</v>
      </c>
      <c r="N681" s="983" t="s">
        <v>119</v>
      </c>
      <c r="O681" s="831">
        <v>0.3</v>
      </c>
      <c r="P681" s="973">
        <v>43320</v>
      </c>
      <c r="Q681" s="973">
        <v>43336</v>
      </c>
      <c r="R681" s="729">
        <f>(K681-O681)/O681*100</f>
        <v>20</v>
      </c>
      <c r="S681" s="795">
        <f>IF(INDEX(Historical!$D$7:$D$1442,MATCH(B681,Historical!$B$7:$B$1449,0))=0,"n/a",(INDEX(Historical!$C$7:$C$1442,MATCH(B681,Historical!$B$7:$B$1449,0))/INDEX(Historical!$D$7:$D$1442,MATCH(B681,Historical!$B$7:$B$1449,0))-1)*100)</f>
        <v>25.714285714285712</v>
      </c>
      <c r="T681" s="795">
        <f>IF(INDEX(Historical!$F$7:$F$1442,MATCH(B681,Historical!$B$7:$B$1449,0))=0,"n/a",((INDEX(Historical!$C$7:$C$1442,MATCH(B681,Historical!$B$7:$B$1449,0))/INDEX(Historical!$F$7:$F$1442,MATCH(B681,Historical!$B$7:$B$1449,0)))^(1/3)-1)*100)</f>
        <v>24.744576465260405</v>
      </c>
      <c r="U681" s="795">
        <f>IF(INDEX(Historical!$H$7:$H$1442,MATCH(B681,Historical!$B$7:$B$1449,0))=0,"n/a",((INDEX(Historical!$C$7:$C$1442,MATCH(B681,Historical!$B$7:$B$1449,0))/INDEX(Historical!$H$7:$H$1442,MATCH(B681,Historical!$B$7:$B$1449,0)))^(1/5)-1)*100)</f>
        <v>24.291887720104953</v>
      </c>
      <c r="V681" s="795" t="str">
        <f>IF(INDEX(Historical!$O$7:$O$1442,MATCH(B681,Historical!$B$7:$B$1449,0))=0,"n/a",((INDEX(Historical!$C$7:$C$1442,MATCH(B681,Historical!$B$7:$B$1449,0))/INDEX(Historical!$O$7:$O$1442,MATCH(B681,Historical!$B$7:$B$1449,0)))^(1/10)-1)*100)</f>
        <v>n/a</v>
      </c>
      <c r="W681" s="796" t="str">
        <f>IF(OR(U681&lt;=0,U681="n/a",V681&lt;=0,V681="n/a"),"n/a",U681/V681)</f>
        <v>n/a</v>
      </c>
      <c r="X681" s="797">
        <f>IF(OR(AJ681&lt;=0,AJ681="n/a",U681&lt;=0,U681="n/a"),"n/a",U681/AJ681)</f>
        <v>9.2929945371480319E-2</v>
      </c>
      <c r="Y681" s="752"/>
      <c r="Z681" s="738">
        <f>IF(OR(AC681&lt;0.01,AC681="n/a"),"n/a",M681/AC681*100)</f>
        <v>43.373493975903614</v>
      </c>
      <c r="AA681" s="999">
        <f>IF(OR(AC681&lt;0.01,AC681="n/a"),"n/a",I681/AC681)</f>
        <v>20.524096385542169</v>
      </c>
      <c r="AB681" s="1000">
        <v>9</v>
      </c>
      <c r="AC681" s="978">
        <v>3.32</v>
      </c>
      <c r="AD681" s="978">
        <v>1.67</v>
      </c>
      <c r="AE681" s="978">
        <v>3.69</v>
      </c>
      <c r="AF681" s="978">
        <v>78.319999999999993</v>
      </c>
      <c r="AG681" s="978">
        <v>116.5</v>
      </c>
      <c r="AH681" s="978">
        <v>70</v>
      </c>
      <c r="AI681" s="978">
        <v>11.64</v>
      </c>
      <c r="AJ681" s="978">
        <v>261.39999999999998</v>
      </c>
      <c r="AK681" s="978">
        <v>12.25</v>
      </c>
      <c r="AL681" s="991">
        <v>91150</v>
      </c>
      <c r="AM681" s="985">
        <v>0.1</v>
      </c>
      <c r="AN681" s="978">
        <v>8.07</v>
      </c>
      <c r="AO681" s="838">
        <f>IF(U681="n/a","n/a",IF(AA681&lt;0,"n/a",IF(AA681="n/a","n/a",J681+U681-AA681)))</f>
        <v>5.8810874895378333</v>
      </c>
      <c r="AP681" s="839">
        <f>IF(U681="n/a","n/a",J681+U681)</f>
        <v>26.405183875080002</v>
      </c>
      <c r="AQ681" s="1001">
        <f>IF(OR(AC681&lt;0.01,AF681="n/a"),"n/a",(I681/SQRT(22.5*AC681*(I681/AF681))-1)*100)</f>
        <v>745.23428150376355</v>
      </c>
      <c r="AR681" s="738">
        <f>INDEX(Historical!$C$7:$C$1442,MATCH(B681,Historical!$B$7:$B$1449,0))*IF(AH681="n/a",1.03,IF(AH681&lt;0,1.01,IF(AH681&gt;10,1.1,(1+AH681/100))))</f>
        <v>1.4520000000000002</v>
      </c>
      <c r="AS681" s="999">
        <f>IF($AI681="n/a",1.03*AR681,IF($AI681&lt;0,1.01*AR681,IF($AI681&gt;10,1.1*AR681,(1+$AI681/100)*AR681)))</f>
        <v>1.5972000000000004</v>
      </c>
      <c r="AT681" s="999">
        <f>IF($AK681="n/a",1.03*AS681,IF($AK681&lt;0,1.01*AS681,IF($AK681&gt;10,1.1*AS681,(1+$AK681/100)*AS681)))</f>
        <v>1.7569200000000005</v>
      </c>
      <c r="AU681" s="999">
        <f>IF($AK681="n/a",1.03*AT681,IF($AK681&lt;0,1.01*AT681,IF($AK681&gt;10,1.1*AT681,(1+$AK681/100)*AT681)))</f>
        <v>1.9326120000000007</v>
      </c>
      <c r="AV681" s="999">
        <f>IF($AK681="n/a",1.03*AU681,IF($AK681&lt;0,1.01*AU681,IF($AK681&gt;10,1.1*AU681,(1+$AK681/100)*AU681)))</f>
        <v>2.1258732000000009</v>
      </c>
      <c r="AW681" s="738">
        <f>SUM(AR681:AV681)</f>
        <v>8.8646052000000033</v>
      </c>
      <c r="AX681" s="846">
        <f>AW681/I681*100</f>
        <v>13.009400058702674</v>
      </c>
      <c r="AY681" s="1080">
        <v>0.43</v>
      </c>
      <c r="AZ681" s="985">
        <v>43.85</v>
      </c>
      <c r="BA681" s="985">
        <v>-1.22</v>
      </c>
      <c r="BB681" s="985">
        <v>4.5900000000000007</v>
      </c>
      <c r="BC681" s="985">
        <v>17.34</v>
      </c>
      <c r="BD681" s="732"/>
      <c r="BE681" s="700">
        <v>2010</v>
      </c>
      <c r="BF681" s="1013">
        <f>IF(BE681&gt;2008,0,IF(BE681&gt;2001,1,IF(BE681&gt;1990,2,IF(BE681&gt;1980,3,IF(BE681&gt;1973,4,IF(BE681&gt;1970,5,IF(BE681&gt;1960,6,IF(BE681&gt;1958,7,IF(BE681&gt;1953,8,9)))))))))</f>
        <v>0</v>
      </c>
      <c r="BG681" s="995">
        <v>23.5</v>
      </c>
    </row>
    <row r="682" spans="1:59" s="874" customFormat="1" ht="11.25" customHeight="1" x14ac:dyDescent="0.2">
      <c r="A682" s="853" t="s">
        <v>1646</v>
      </c>
      <c r="B682" s="882" t="s">
        <v>1647</v>
      </c>
      <c r="C682" s="1070" t="s">
        <v>247</v>
      </c>
      <c r="D682" s="1070" t="s">
        <v>4433</v>
      </c>
      <c r="E682" s="854">
        <v>8</v>
      </c>
      <c r="F682" s="1148">
        <v>474</v>
      </c>
      <c r="G682" s="1272" t="s">
        <v>106</v>
      </c>
      <c r="H682" s="1272" t="s">
        <v>106</v>
      </c>
      <c r="I682" s="855">
        <v>42.92</v>
      </c>
      <c r="J682" s="856">
        <f>(M682/I682)*100</f>
        <v>1.5843429636533086</v>
      </c>
      <c r="K682" s="857">
        <v>0.17</v>
      </c>
      <c r="L682" s="858">
        <v>4</v>
      </c>
      <c r="M682" s="859">
        <f>K682*L682</f>
        <v>0.68</v>
      </c>
      <c r="N682" s="860" t="s">
        <v>320</v>
      </c>
      <c r="O682" s="861">
        <v>0.15</v>
      </c>
      <c r="P682" s="878">
        <v>43173</v>
      </c>
      <c r="Q682" s="878">
        <v>43189</v>
      </c>
      <c r="R682" s="859">
        <f>(K682-O682)/O682*100</f>
        <v>13.333333333333346</v>
      </c>
      <c r="S682" s="795">
        <f>IF(INDEX(Historical!$D$7:$D$1442,MATCH(B682,Historical!$B$7:$B$1449,0))=0,"n/a",(INDEX(Historical!$C$7:$C$1442,MATCH(B682,Historical!$B$7:$B$1449,0))/INDEX(Historical!$D$7:$D$1442,MATCH(B682,Historical!$B$7:$B$1449,0))-1)*100)</f>
        <v>17.24137931034484</v>
      </c>
      <c r="T682" s="795">
        <f>IF(INDEX(Historical!$F$7:$F$1442,MATCH(B682,Historical!$B$7:$B$1449,0))=0,"n/a",((INDEX(Historical!$C$7:$C$1442,MATCH(B682,Historical!$B$7:$B$1449,0))/INDEX(Historical!$F$7:$F$1442,MATCH(B682,Historical!$B$7:$B$1449,0)))^(1/3)-1)*100)</f>
        <v>15.616214441920405</v>
      </c>
      <c r="U682" s="795">
        <f>IF(INDEX(Historical!$H$7:$H$1442,MATCH(B682,Historical!$B$7:$B$1449,0))=0,"n/a",((INDEX(Historical!$C$7:$C$1442,MATCH(B682,Historical!$B$7:$B$1449,0))/INDEX(Historical!$H$7:$H$1442,MATCH(B682,Historical!$B$7:$B$1449,0)))^(1/5)-1)*100)</f>
        <v>20.28986284740084</v>
      </c>
      <c r="V682" s="795">
        <f>IF(INDEX(Historical!$O$7:$O$1442,MATCH(B682,Historical!$B$7:$B$1449,0))=0,"n/a",((INDEX(Historical!$C$7:$C$1442,MATCH(B682,Historical!$B$7:$B$1449,0))/INDEX(Historical!$O$7:$O$1442,MATCH(B682,Historical!$B$7:$B$1449,0)))^(1/10)-1)*100)</f>
        <v>15.568344736764761</v>
      </c>
      <c r="W682" s="863">
        <f>IF(OR(U682&lt;=0,U682="n/a",V682&lt;=0,V682="n/a"),"n/a",U682/V682)</f>
        <v>1.3032768216833084</v>
      </c>
      <c r="X682" s="864">
        <f>IF(OR(AJ682&lt;=0,AJ682="n/a",U682&lt;=0,U682="n/a"),"n/a",U682/AJ682)</f>
        <v>0.61671315645595259</v>
      </c>
      <c r="Y682" s="875"/>
      <c r="Z682" s="856">
        <f>IF(OR(AC682&lt;0.01,AC682="n/a"),"n/a",M682/AC682*100)</f>
        <v>24.548736462093864</v>
      </c>
      <c r="AA682" s="866">
        <f>IF(OR(AC682&lt;0.01,AC682="n/a"),"n/a",I682/AC682)</f>
        <v>15.494584837545126</v>
      </c>
      <c r="AB682" s="858">
        <v>12</v>
      </c>
      <c r="AC682" s="867">
        <v>2.77</v>
      </c>
      <c r="AD682" s="867">
        <v>1.28</v>
      </c>
      <c r="AE682" s="867">
        <v>2.4300000000000002</v>
      </c>
      <c r="AF682" s="867">
        <v>5.22</v>
      </c>
      <c r="AG682" s="867">
        <v>34.1</v>
      </c>
      <c r="AH682" s="867">
        <v>219.4</v>
      </c>
      <c r="AI682" s="867">
        <v>9.75</v>
      </c>
      <c r="AJ682" s="867">
        <v>32.9</v>
      </c>
      <c r="AK682" s="867">
        <v>12.1</v>
      </c>
      <c r="AL682" s="868">
        <v>7740</v>
      </c>
      <c r="AM682" s="869">
        <v>2.1</v>
      </c>
      <c r="AN682" s="867">
        <v>2.4300000000000002</v>
      </c>
      <c r="AO682" s="870">
        <f>IF(U682="n/a","n/a",IF(AA682&lt;0,"n/a",IF(AA682="n/a","n/a",J682+U682-AA682)))</f>
        <v>6.3796209735090237</v>
      </c>
      <c r="AP682" s="871">
        <f>IF(U682="n/a","n/a",J682+U682)</f>
        <v>21.87420581105415</v>
      </c>
      <c r="AQ682" s="872">
        <f>IF(OR(AC682&lt;0.01,AF682="n/a"),"n/a",(I682/SQRT(22.5*AC682*(I682/AF682))-1)*100)</f>
        <v>89.598092878342769</v>
      </c>
      <c r="AR682" s="738">
        <f>INDEX(Historical!$C$7:$C$1442,MATCH(B682,Historical!$B$7:$B$1449,0))*IF(AH682="n/a",1.03,IF(AH682&lt;0,1.01,IF(AH682&gt;10,1.1,(1+AH682/100))))</f>
        <v>0.74800000000000011</v>
      </c>
      <c r="AS682" s="866">
        <f>IF($AI682="n/a",1.03*AR682,IF($AI682&lt;0,1.01*AR682,IF($AI682&gt;10,1.1*AR682,(1+$AI682/100)*AR682)))</f>
        <v>0.82093000000000005</v>
      </c>
      <c r="AT682" s="866">
        <f>IF($AK682="n/a",1.03*AS682,IF($AK682&lt;0,1.01*AS682,IF($AK682&gt;10,1.1*AS682,(1+$AK682/100)*AS682)))</f>
        <v>0.90302300000000013</v>
      </c>
      <c r="AU682" s="866">
        <f>IF($AK682="n/a",1.03*AT682,IF($AK682&lt;0,1.01*AT682,IF($AK682&gt;10,1.1*AT682,(1+$AK682/100)*AT682)))</f>
        <v>0.99332530000000019</v>
      </c>
      <c r="AV682" s="866">
        <f>IF($AK682="n/a",1.03*AU682,IF($AK682&lt;0,1.01*AU682,IF($AK682&gt;10,1.1*AU682,(1+$AK682/100)*AU682)))</f>
        <v>1.0926578300000003</v>
      </c>
      <c r="AW682" s="856">
        <f>SUM(AR682:AV682)</f>
        <v>4.5579361300000008</v>
      </c>
      <c r="AX682" s="873">
        <f>AW682/I682*100</f>
        <v>10.619608876980429</v>
      </c>
      <c r="AY682" s="1081">
        <v>1.1399999999999999</v>
      </c>
      <c r="AZ682" s="869">
        <v>21.97</v>
      </c>
      <c r="BA682" s="869">
        <v>-8.86</v>
      </c>
      <c r="BB682" s="869">
        <v>0.53</v>
      </c>
      <c r="BC682" s="869">
        <v>5.83</v>
      </c>
      <c r="BD682" s="1033"/>
      <c r="BE682" s="700">
        <v>2011</v>
      </c>
      <c r="BF682" s="1013">
        <f>IF(BE682&gt;2008,0,IF(BE682&gt;2001,1,IF(BE682&gt;1990,2,IF(BE682&gt;1980,3,IF(BE682&gt;1973,4,IF(BE682&gt;1970,5,IF(BE682&gt;1960,6,IF(BE682&gt;1958,7,IF(BE682&gt;1953,8,9)))))))))</f>
        <v>0</v>
      </c>
      <c r="BG682" s="931">
        <v>3.9</v>
      </c>
    </row>
    <row r="683" spans="1:59" ht="11.25" customHeight="1" x14ac:dyDescent="0.2">
      <c r="A683" s="976" t="s">
        <v>345</v>
      </c>
      <c r="B683" s="988" t="s">
        <v>346</v>
      </c>
      <c r="C683" s="1070" t="s">
        <v>123</v>
      </c>
      <c r="D683" s="1070" t="s">
        <v>4233</v>
      </c>
      <c r="E683" s="828">
        <v>51</v>
      </c>
      <c r="F683" s="1148">
        <v>26</v>
      </c>
      <c r="G683" s="1120" t="s">
        <v>106</v>
      </c>
      <c r="H683" s="1120" t="s">
        <v>106</v>
      </c>
      <c r="I683" s="978">
        <v>87.93</v>
      </c>
      <c r="J683" s="738">
        <f>(M683/I683)*100</f>
        <v>1.1372682815876265</v>
      </c>
      <c r="K683" s="990">
        <v>0.25</v>
      </c>
      <c r="L683" s="1000">
        <v>4</v>
      </c>
      <c r="M683" s="729">
        <f>K683*L683</f>
        <v>1</v>
      </c>
      <c r="N683" s="983" t="s">
        <v>149</v>
      </c>
      <c r="O683" s="831">
        <v>0.22500000000000001</v>
      </c>
      <c r="P683" s="973">
        <v>43433</v>
      </c>
      <c r="Q683" s="973">
        <v>43448</v>
      </c>
      <c r="R683" s="729">
        <f>(K683-O683)/O683*100</f>
        <v>11.111111111111107</v>
      </c>
      <c r="S683" s="795">
        <f>IF(INDEX(Historical!$D$7:$D$1442,MATCH(B683,Historical!$B$7:$B$1449,0))=0,"n/a",(INDEX(Historical!$C$7:$C$1442,MATCH(B683,Historical!$B$7:$B$1449,0))/INDEX(Historical!$D$7:$D$1442,MATCH(B683,Historical!$B$7:$B$1449,0))-1)*100)</f>
        <v>10.119047619047628</v>
      </c>
      <c r="T683" s="795">
        <f>IF(INDEX(Historical!$F$7:$F$1442,MATCH(B683,Historical!$B$7:$B$1449,0))=0,"n/a",((INDEX(Historical!$C$7:$C$1442,MATCH(B683,Historical!$B$7:$B$1449,0))/INDEX(Historical!$F$7:$F$1442,MATCH(B683,Historical!$B$7:$B$1449,0)))^(1/3)-1)*100)</f>
        <v>8.211385478619615</v>
      </c>
      <c r="U683" s="795">
        <f>IF(INDEX(Historical!$H$7:$H$1442,MATCH(B683,Historical!$B$7:$B$1449,0))=0,"n/a",((INDEX(Historical!$C$7:$C$1442,MATCH(B683,Historical!$B$7:$B$1449,0))/INDEX(Historical!$H$7:$H$1442,MATCH(B683,Historical!$B$7:$B$1449,0)))^(1/5)-1)*100)</f>
        <v>7.3113541506014013</v>
      </c>
      <c r="V683" s="795">
        <f>IF(INDEX(Historical!$O$7:$O$1442,MATCH(B683,Historical!$B$7:$B$1449,0))=0,"n/a",((INDEX(Historical!$C$7:$C$1442,MATCH(B683,Historical!$B$7:$B$1449,0))/INDEX(Historical!$O$7:$O$1442,MATCH(B683,Historical!$B$7:$B$1449,0)))^(1/10)-1)*100)</f>
        <v>8.087452285901664</v>
      </c>
      <c r="W683" s="796">
        <f>IF(OR(U683&lt;=0,U683="n/a",V683&lt;=0,V683="n/a"),"n/a",U683/V683)</f>
        <v>0.90403675868936073</v>
      </c>
      <c r="X683" s="797">
        <f>IF(OR(AJ683&lt;=0,AJ683="n/a",U683&lt;=0,U683="n/a"),"n/a",U683/AJ683)</f>
        <v>1.329337118291164</v>
      </c>
      <c r="Y683" s="752"/>
      <c r="Z683" s="738">
        <f>IF(OR(AC683&lt;0.01,AC683="n/a"),"n/a",M683/AC683*100)</f>
        <v>21.276595744680851</v>
      </c>
      <c r="AA683" s="999">
        <f>IF(OR(AC683&lt;0.01,AC683="n/a"),"n/a",I683/AC683)</f>
        <v>18.708510638297874</v>
      </c>
      <c r="AB683" s="1000">
        <v>12</v>
      </c>
      <c r="AC683" s="978">
        <v>4.7</v>
      </c>
      <c r="AD683" s="978">
        <v>4.25</v>
      </c>
      <c r="AE683" s="978">
        <v>0.98</v>
      </c>
      <c r="AF683" s="978">
        <v>2.6</v>
      </c>
      <c r="AG683" s="978">
        <v>12.5</v>
      </c>
      <c r="AH683" s="978">
        <v>22</v>
      </c>
      <c r="AI683" s="978">
        <v>14.39</v>
      </c>
      <c r="AJ683" s="978">
        <v>5.5</v>
      </c>
      <c r="AK683" s="978">
        <v>4.3999999999999995</v>
      </c>
      <c r="AL683" s="991">
        <v>1970</v>
      </c>
      <c r="AM683" s="985">
        <v>2.1999999999999997</v>
      </c>
      <c r="AN683" s="978">
        <v>0.37</v>
      </c>
      <c r="AO683" s="838">
        <f>IF(U683="n/a","n/a",IF(AA683&lt;0,"n/a",IF(AA683="n/a","n/a",J683+U683-AA683)))</f>
        <v>-10.259888206108846</v>
      </c>
      <c r="AP683" s="839">
        <f>IF(U683="n/a","n/a",J683+U683)</f>
        <v>8.448622432189028</v>
      </c>
      <c r="AQ683" s="1001">
        <f>IF(OR(AC683&lt;0.01,AF683="n/a"),"n/a",(I683/SQRT(22.5*AC683*(I683/AF683))-1)*100)</f>
        <v>47.033069083983015</v>
      </c>
      <c r="AR683" s="738">
        <f>INDEX(Historical!$C$7:$C$1442,MATCH(B683,Historical!$B$7:$B$1449,0))*IF(AH683="n/a",1.03,IF(AH683&lt;0,1.01,IF(AH683&gt;10,1.1,(1+AH683/100))))</f>
        <v>1.0175000000000001</v>
      </c>
      <c r="AS683" s="999">
        <f>IF($AI683="n/a",1.03*AR683,IF($AI683&lt;0,1.01*AR683,IF($AI683&gt;10,1.1*AR683,(1+$AI683/100)*AR683)))</f>
        <v>1.1192500000000001</v>
      </c>
      <c r="AT683" s="999">
        <f>IF($AK683="n/a",1.03*AS683,IF($AK683&lt;0,1.01*AS683,IF($AK683&gt;10,1.1*AS683,(1+$AK683/100)*AS683)))</f>
        <v>1.1684970000000001</v>
      </c>
      <c r="AU683" s="999">
        <f>IF($AK683="n/a",1.03*AT683,IF($AK683&lt;0,1.01*AT683,IF($AK683&gt;10,1.1*AT683,(1+$AK683/100)*AT683)))</f>
        <v>1.2199108680000001</v>
      </c>
      <c r="AV683" s="999">
        <f>IF($AK683="n/a",1.03*AU683,IF($AK683&lt;0,1.01*AU683,IF($AK683&gt;10,1.1*AU683,(1+$AK683/100)*AU683)))</f>
        <v>1.2735869461920002</v>
      </c>
      <c r="AW683" s="738">
        <f>SUM(AR683:AV683)</f>
        <v>5.7987448141920011</v>
      </c>
      <c r="AX683" s="846">
        <f>AW683/I683*100</f>
        <v>6.5947285502012969</v>
      </c>
      <c r="AY683" s="1080">
        <v>1.1599999999999999</v>
      </c>
      <c r="AZ683" s="985">
        <v>29.14</v>
      </c>
      <c r="BA683" s="985">
        <v>-3.3300000000000005</v>
      </c>
      <c r="BB683" s="985">
        <v>11.62</v>
      </c>
      <c r="BC683" s="985">
        <v>8.5400000000000009</v>
      </c>
      <c r="BE683" s="700">
        <v>1969</v>
      </c>
      <c r="BF683" s="1013">
        <f>IF(BE683&gt;2008,0,IF(BE683&gt;2001,1,IF(BE683&gt;1990,2,IF(BE683&gt;1980,3,IF(BE683&gt;1973,4,IF(BE683&gt;1970,5,IF(BE683&gt;1960,6,IF(BE683&gt;1958,7,IF(BE683&gt;1953,8,9)))))))))</f>
        <v>6</v>
      </c>
      <c r="BG683" s="995">
        <v>6.5</v>
      </c>
    </row>
    <row r="684" spans="1:59" ht="11.25" customHeight="1" x14ac:dyDescent="0.2">
      <c r="A684" s="976" t="s">
        <v>1701</v>
      </c>
      <c r="B684" s="988" t="s">
        <v>1702</v>
      </c>
      <c r="C684" s="1070" t="s">
        <v>112</v>
      </c>
      <c r="D684" s="1070" t="s">
        <v>4384</v>
      </c>
      <c r="E684" s="828">
        <v>8</v>
      </c>
      <c r="F684" s="1148">
        <v>485</v>
      </c>
      <c r="G684" s="1073" t="s">
        <v>106</v>
      </c>
      <c r="H684" s="1073" t="s">
        <v>106</v>
      </c>
      <c r="I684" s="978">
        <v>16.5</v>
      </c>
      <c r="J684" s="738">
        <f>(M684/I684)*100</f>
        <v>3.2727272727272729</v>
      </c>
      <c r="K684" s="990">
        <v>0.13500000000000001</v>
      </c>
      <c r="L684" s="1000">
        <v>4</v>
      </c>
      <c r="M684" s="729">
        <f>K684*L684</f>
        <v>0.54</v>
      </c>
      <c r="N684" s="983" t="s">
        <v>241</v>
      </c>
      <c r="O684" s="831">
        <v>0.1275</v>
      </c>
      <c r="P684" s="694">
        <v>43188</v>
      </c>
      <c r="Q684" s="694">
        <v>43203</v>
      </c>
      <c r="R684" s="729">
        <f>(K684-O684)/O684*100</f>
        <v>5.8823529411764754</v>
      </c>
      <c r="S684" s="795">
        <f>IF(INDEX(Historical!$D$7:$D$1442,MATCH(B684,Historical!$B$7:$B$1449,0))=0,"n/a",(INDEX(Historical!$C$7:$C$1442,MATCH(B684,Historical!$B$7:$B$1449,0))/INDEX(Historical!$D$7:$D$1442,MATCH(B684,Historical!$B$7:$B$1449,0))-1)*100)</f>
        <v>5.9701492537313383</v>
      </c>
      <c r="T684" s="795">
        <f>IF(INDEX(Historical!$F$7:$F$1442,MATCH(B684,Historical!$B$7:$B$1449,0))=0,"n/a",((INDEX(Historical!$C$7:$C$1442,MATCH(B684,Historical!$B$7:$B$1449,0))/INDEX(Historical!$F$7:$F$1442,MATCH(B684,Historical!$B$7:$B$1449,0)))^(1/3)-1)*100)</f>
        <v>6.3658248576630827</v>
      </c>
      <c r="U684" s="795">
        <f>IF(INDEX(Historical!$H$7:$H$1442,MATCH(B684,Historical!$B$7:$B$1449,0))=0,"n/a",((INDEX(Historical!$C$7:$C$1442,MATCH(B684,Historical!$B$7:$B$1449,0))/INDEX(Historical!$H$7:$H$1442,MATCH(B684,Historical!$B$7:$B$1449,0)))^(1/5)-1)*100)</f>
        <v>6.4267992326247247</v>
      </c>
      <c r="V684" s="795">
        <f>IF(INDEX(Historical!$O$7:$O$1442,MATCH(B684,Historical!$B$7:$B$1449,0))=0,"n/a",((INDEX(Historical!$C$7:$C$1442,MATCH(B684,Historical!$B$7:$B$1449,0))/INDEX(Historical!$O$7:$O$1442,MATCH(B684,Historical!$B$7:$B$1449,0)))^(1/10)-1)*100)</f>
        <v>-1.1863739999355749</v>
      </c>
      <c r="W684" s="796" t="str">
        <f>IF(OR(U684&lt;=0,U684="n/a",V684&lt;=0,V684="n/a"),"n/a",U684/V684)</f>
        <v>n/a</v>
      </c>
      <c r="X684" s="797">
        <f>IF(OR(AJ684&lt;=0,AJ684="n/a",U684&lt;=0,U684="n/a"),"n/a",U684/AJ684)</f>
        <v>0.25402368508398121</v>
      </c>
      <c r="Y684" s="988"/>
      <c r="Z684" s="738">
        <f>IF(OR(AC684&lt;0.01,AC684="n/a"),"n/a",M684/AC684*100)</f>
        <v>48.648648648648646</v>
      </c>
      <c r="AA684" s="999">
        <f>IF(OR(AC684&lt;0.01,AC684="n/a"),"n/a",I684/AC684)</f>
        <v>14.864864864864863</v>
      </c>
      <c r="AB684" s="1000">
        <v>2</v>
      </c>
      <c r="AC684" s="978">
        <v>1.1100000000000001</v>
      </c>
      <c r="AD684" s="978">
        <v>1.49</v>
      </c>
      <c r="AE684" s="978">
        <v>0.57999999999999996</v>
      </c>
      <c r="AF684" s="978">
        <v>2.25</v>
      </c>
      <c r="AG684" s="978">
        <v>12.2</v>
      </c>
      <c r="AH684" s="978">
        <v>-11</v>
      </c>
      <c r="AI684" s="978">
        <v>14.09</v>
      </c>
      <c r="AJ684" s="978">
        <v>25.3</v>
      </c>
      <c r="AK684" s="978">
        <v>10</v>
      </c>
      <c r="AL684" s="991">
        <v>1930</v>
      </c>
      <c r="AM684" s="985">
        <v>1.3</v>
      </c>
      <c r="AN684" s="978">
        <v>0.38</v>
      </c>
      <c r="AO684" s="838">
        <f>IF(U684="n/a","n/a",IF(AA684&lt;0,"n/a",IF(AA684="n/a","n/a",J684+U684-AA684)))</f>
        <v>-5.1653383595128659</v>
      </c>
      <c r="AP684" s="839">
        <f>IF(U684="n/a","n/a",J684+U684)</f>
        <v>9.6995265053519972</v>
      </c>
      <c r="AQ684" s="1001">
        <f>IF(OR(AC684&lt;0.01,AF684="n/a"),"n/a",(I684/SQRT(22.5*AC684*(I684/AF684))-1)*100)</f>
        <v>21.921552093404983</v>
      </c>
      <c r="AR684" s="738">
        <f>INDEX(Historical!$C$7:$C$1442,MATCH(B684,Historical!$B$7:$B$1449,0))*IF(AH684="n/a",1.03,IF(AH684&lt;0,1.01,IF(AH684&gt;10,1.1,(1+AH684/100))))</f>
        <v>0.537825</v>
      </c>
      <c r="AS684" s="999">
        <f>IF($AI684="n/a",1.03*AR684,IF($AI684&lt;0,1.01*AR684,IF($AI684&gt;10,1.1*AR684,(1+$AI684/100)*AR684)))</f>
        <v>0.59160750000000006</v>
      </c>
      <c r="AT684" s="999">
        <f>IF($AK684="n/a",1.03*AS684,IF($AK684&lt;0,1.01*AS684,IF($AK684&gt;10,1.1*AS684,(1+$AK684/100)*AS684)))</f>
        <v>0.65076825000000016</v>
      </c>
      <c r="AU684" s="999">
        <f>IF($AK684="n/a",1.03*AT684,IF($AK684&lt;0,1.01*AT684,IF($AK684&gt;10,1.1*AT684,(1+$AK684/100)*AT684)))</f>
        <v>0.71584507500000027</v>
      </c>
      <c r="AV684" s="999">
        <f>IF($AK684="n/a",1.03*AU684,IF($AK684&lt;0,1.01*AU684,IF($AK684&gt;10,1.1*AU684,(1+$AK684/100)*AU684)))</f>
        <v>0.78742958250000039</v>
      </c>
      <c r="AW684" s="738">
        <f>SUM(AR684:AV684)</f>
        <v>3.283475407500001</v>
      </c>
      <c r="AX684" s="846">
        <f>AW684/I684*100</f>
        <v>19.89985095454546</v>
      </c>
      <c r="AY684" s="1080">
        <v>1.29</v>
      </c>
      <c r="AZ684" s="985">
        <v>25.95</v>
      </c>
      <c r="BA684" s="985">
        <v>-14.729999999999999</v>
      </c>
      <c r="BB684" s="985">
        <v>5.01</v>
      </c>
      <c r="BC684" s="985">
        <v>8.5299999999999994</v>
      </c>
      <c r="BE684" s="700">
        <v>2011</v>
      </c>
      <c r="BF684" s="1013">
        <f>IF(BE684&gt;2008,0,IF(BE684&gt;2001,1,IF(BE684&gt;1990,2,IF(BE684&gt;1980,3,IF(BE684&gt;1973,4,IF(BE684&gt;1970,5,IF(BE684&gt;1960,6,IF(BE684&gt;1958,7,IF(BE684&gt;1953,8,9)))))))))</f>
        <v>0</v>
      </c>
      <c r="BG684" s="995">
        <v>5.4</v>
      </c>
    </row>
    <row r="685" spans="1:59" ht="11.25" customHeight="1" x14ac:dyDescent="0.2">
      <c r="A685" s="984" t="s">
        <v>1650</v>
      </c>
      <c r="B685" s="988" t="s">
        <v>1651</v>
      </c>
      <c r="C685" s="1070" t="s">
        <v>247</v>
      </c>
      <c r="D685" s="1070" t="s">
        <v>4379</v>
      </c>
      <c r="E685" s="828">
        <v>7</v>
      </c>
      <c r="F685" s="1148">
        <v>617</v>
      </c>
      <c r="G685" s="1136" t="s">
        <v>106</v>
      </c>
      <c r="H685" s="1136" t="s">
        <v>106</v>
      </c>
      <c r="I685" s="987">
        <v>36.880000000000003</v>
      </c>
      <c r="J685" s="738">
        <f>(M685/I685)*100</f>
        <v>0.86767895878524948</v>
      </c>
      <c r="K685" s="990">
        <v>0.08</v>
      </c>
      <c r="L685" s="1000">
        <v>4</v>
      </c>
      <c r="M685" s="729">
        <f>K685*L685</f>
        <v>0.32</v>
      </c>
      <c r="N685" s="983" t="s">
        <v>572</v>
      </c>
      <c r="O685" s="831">
        <v>7.4999999999999997E-2</v>
      </c>
      <c r="P685" s="973">
        <v>43287</v>
      </c>
      <c r="Q685" s="973">
        <v>43304</v>
      </c>
      <c r="R685" s="729">
        <f>(K685-O685)/O685*100</f>
        <v>6.6666666666666732</v>
      </c>
      <c r="S685" s="795">
        <f>IF(INDEX(Historical!$D$7:$D$1442,MATCH(B685,Historical!$B$7:$B$1449,0))=0,"n/a",(INDEX(Historical!$C$7:$C$1442,MATCH(B685,Historical!$B$7:$B$1449,0))/INDEX(Historical!$D$7:$D$1442,MATCH(B685,Historical!$B$7:$B$1449,0))-1)*100)</f>
        <v>6.8965517241379226</v>
      </c>
      <c r="T685" s="795">
        <f>IF(INDEX(Historical!$F$7:$F$1442,MATCH(B685,Historical!$B$7:$B$1449,0))=0,"n/a",((INDEX(Historical!$C$7:$C$1442,MATCH(B685,Historical!$B$7:$B$1449,0))/INDEX(Historical!$F$7:$F$1442,MATCH(B685,Historical!$B$7:$B$1449,0)))^(1/3)-1)*100)</f>
        <v>7.4337070988966358</v>
      </c>
      <c r="U685" s="795">
        <f>IF(INDEX(Historical!$H$7:$H$1442,MATCH(B685,Historical!$B$7:$B$1449,0))=0,"n/a",((INDEX(Historical!$C$7:$C$1442,MATCH(B685,Historical!$B$7:$B$1449,0))/INDEX(Historical!$H$7:$H$1442,MATCH(B685,Historical!$B$7:$B$1449,0)))^(1/5)-1)*100)</f>
        <v>6.1516554805442381</v>
      </c>
      <c r="V685" s="795" t="str">
        <f>IF(INDEX(Historical!$O$7:$O$1442,MATCH(B685,Historical!$B$7:$B$1449,0))=0,"n/a",((INDEX(Historical!$C$7:$C$1442,MATCH(B685,Historical!$B$7:$B$1449,0))/INDEX(Historical!$O$7:$O$1442,MATCH(B685,Historical!$B$7:$B$1449,0)))^(1/10)-1)*100)</f>
        <v>n/a</v>
      </c>
      <c r="W685" s="796" t="str">
        <f>IF(OR(U685&lt;=0,U685="n/a",V685&lt;=0,V685="n/a"),"n/a",U685/V685)</f>
        <v>n/a</v>
      </c>
      <c r="X685" s="797" t="str">
        <f>IF(OR(AJ685&lt;=0,AJ685="n/a",U685&lt;=0,U685="n/a"),"n/a",U685/AJ685)</f>
        <v>n/a</v>
      </c>
      <c r="Y685" s="988"/>
      <c r="Z685" s="738">
        <f>IF(OR(AC685&lt;0.01,AC685="n/a"),"n/a",M685/AC685*100)</f>
        <v>13.389121338912133</v>
      </c>
      <c r="AA685" s="999">
        <f>IF(OR(AC685&lt;0.01,AC685="n/a"),"n/a",I685/AC685)</f>
        <v>15.430962343096235</v>
      </c>
      <c r="AB685" s="1000">
        <v>1</v>
      </c>
      <c r="AC685" s="978">
        <v>2.39</v>
      </c>
      <c r="AD685" s="978">
        <v>1.54</v>
      </c>
      <c r="AE685" s="978">
        <v>0.55000000000000004</v>
      </c>
      <c r="AF685" s="978">
        <v>1.8</v>
      </c>
      <c r="AG685" s="978">
        <v>10.7</v>
      </c>
      <c r="AH685" s="978">
        <v>11.3</v>
      </c>
      <c r="AI685" s="978">
        <v>9.83</v>
      </c>
      <c r="AJ685" s="978">
        <v>-0.2</v>
      </c>
      <c r="AK685" s="978">
        <v>10</v>
      </c>
      <c r="AL685" s="991">
        <v>572.38</v>
      </c>
      <c r="AM685" s="985">
        <v>0.2</v>
      </c>
      <c r="AN685" s="978">
        <v>0</v>
      </c>
      <c r="AO685" s="838">
        <f>IF(U685="n/a","n/a",IF(AA685&lt;0,"n/a",IF(AA685="n/a","n/a",J685+U685-AA685)))</f>
        <v>-8.4116279037667478</v>
      </c>
      <c r="AP685" s="839">
        <f>IF(U685="n/a","n/a",J685+U685)</f>
        <v>7.0193344393294872</v>
      </c>
      <c r="AQ685" s="1001">
        <f>IF(OR(AC685&lt;0.01,AF685="n/a"),"n/a",(I685/SQRT(22.5*AC685*(I685/AF685))-1)*100)</f>
        <v>11.107019915381544</v>
      </c>
      <c r="AR685" s="738">
        <f>INDEX(Historical!$C$7:$C$1442,MATCH(B685,Historical!$B$7:$B$1449,0))*IF(AH685="n/a",1.03,IF(AH685&lt;0,1.01,IF(AH685&gt;10,1.1,(1+AH685/100))))</f>
        <v>0.34100000000000003</v>
      </c>
      <c r="AS685" s="999">
        <f>IF($AI685="n/a",1.03*AR685,IF($AI685&lt;0,1.01*AR685,IF($AI685&gt;10,1.1*AR685,(1+$AI685/100)*AR685)))</f>
        <v>0.37452030000000003</v>
      </c>
      <c r="AT685" s="999">
        <f>IF($AK685="n/a",1.03*AS685,IF($AK685&lt;0,1.01*AS685,IF($AK685&gt;10,1.1*AS685,(1+$AK685/100)*AS685)))</f>
        <v>0.41197233000000005</v>
      </c>
      <c r="AU685" s="999">
        <f>IF($AK685="n/a",1.03*AT685,IF($AK685&lt;0,1.01*AT685,IF($AK685&gt;10,1.1*AT685,(1+$AK685/100)*AT685)))</f>
        <v>0.45316956300000011</v>
      </c>
      <c r="AV685" s="999">
        <f>IF($AK685="n/a",1.03*AU685,IF($AK685&lt;0,1.01*AU685,IF($AK685&gt;10,1.1*AU685,(1+$AK685/100)*AU685)))</f>
        <v>0.49848651930000015</v>
      </c>
      <c r="AW685" s="738">
        <f>SUM(AR685:AV685)</f>
        <v>2.0791487123000003</v>
      </c>
      <c r="AX685" s="846">
        <f>AW685/I685*100</f>
        <v>5.6376049682754887</v>
      </c>
      <c r="AY685" s="1080">
        <v>0.81</v>
      </c>
      <c r="AZ685" s="985">
        <v>75.539999999999992</v>
      </c>
      <c r="BA685" s="985">
        <v>-18.04</v>
      </c>
      <c r="BB685" s="985">
        <v>1.3299999999999998</v>
      </c>
      <c r="BC685" s="985">
        <v>7.03</v>
      </c>
      <c r="BE685" s="700">
        <v>2012</v>
      </c>
      <c r="BF685" s="1013">
        <f>IF(BE685&gt;2008,0,IF(BE685&gt;2001,1,IF(BE685&gt;1990,2,IF(BE685&gt;1980,3,IF(BE685&gt;1973,4,IF(BE685&gt;1970,5,IF(BE685&gt;1960,6,IF(BE685&gt;1958,7,IF(BE685&gt;1953,8,9)))))))))</f>
        <v>0</v>
      </c>
      <c r="BG685" s="995">
        <v>7.3999999999999995</v>
      </c>
    </row>
    <row r="686" spans="1:59" ht="11.25" customHeight="1" x14ac:dyDescent="0.2">
      <c r="A686" s="984" t="s">
        <v>332</v>
      </c>
      <c r="B686" s="988" t="s">
        <v>333</v>
      </c>
      <c r="C686" s="1070" t="s">
        <v>108</v>
      </c>
      <c r="D686" s="1070" t="s">
        <v>4397</v>
      </c>
      <c r="E686" s="828">
        <v>28</v>
      </c>
      <c r="F686" s="1148">
        <v>99</v>
      </c>
      <c r="G686" s="1148" t="s">
        <v>106</v>
      </c>
      <c r="H686" s="1148" t="s">
        <v>106</v>
      </c>
      <c r="I686" s="978">
        <v>47.54</v>
      </c>
      <c r="J686" s="738">
        <f>(M686/I686)*100</f>
        <v>1.3883045856121161</v>
      </c>
      <c r="K686" s="997">
        <v>0.33</v>
      </c>
      <c r="L686" s="1000">
        <v>2</v>
      </c>
      <c r="M686" s="729">
        <f>K686*L686</f>
        <v>0.66</v>
      </c>
      <c r="N686" s="983" t="s">
        <v>334</v>
      </c>
      <c r="O686" s="832">
        <v>0.3</v>
      </c>
      <c r="P686" s="973">
        <v>43460</v>
      </c>
      <c r="Q686" s="973">
        <v>43473</v>
      </c>
      <c r="R686" s="729">
        <f>(K686-O686)/O686*100</f>
        <v>10.000000000000009</v>
      </c>
      <c r="S686" s="795">
        <f>IF(INDEX(Historical!$D$7:$D$1442,MATCH(B686,Historical!$B$7:$B$1449,0))=0,"n/a",(INDEX(Historical!$C$7:$C$1442,MATCH(B686,Historical!$B$7:$B$1449,0))/INDEX(Historical!$D$7:$D$1442,MATCH(B686,Historical!$B$7:$B$1449,0))-1)*100)</f>
        <v>3.4482758620689724</v>
      </c>
      <c r="T686" s="795">
        <f>IF(INDEX(Historical!$F$7:$F$1442,MATCH(B686,Historical!$B$7:$B$1449,0))=0,"n/a",((INDEX(Historical!$C$7:$C$1442,MATCH(B686,Historical!$B$7:$B$1449,0))/INDEX(Historical!$F$7:$F$1442,MATCH(B686,Historical!$B$7:$B$1449,0)))^(1/3)-1)*100)</f>
        <v>7.7217345015941907</v>
      </c>
      <c r="U686" s="795">
        <f>IF(INDEX(Historical!$H$7:$H$1442,MATCH(B686,Historical!$B$7:$B$1449,0))=0,"n/a",((INDEX(Historical!$C$7:$C$1442,MATCH(B686,Historical!$B$7:$B$1449,0))/INDEX(Historical!$H$7:$H$1442,MATCH(B686,Historical!$B$7:$B$1449,0)))^(1/5)-1)*100)</f>
        <v>11.382417860287909</v>
      </c>
      <c r="V686" s="795">
        <f>IF(INDEX(Historical!$O$7:$O$1442,MATCH(B686,Historical!$B$7:$B$1449,0))=0,"n/a",((INDEX(Historical!$C$7:$C$1442,MATCH(B686,Historical!$B$7:$B$1449,0))/INDEX(Historical!$O$7:$O$1442,MATCH(B686,Historical!$B$7:$B$1449,0)))^(1/10)-1)*100)</f>
        <v>14.869835499703509</v>
      </c>
      <c r="W686" s="796">
        <f>IF(OR(U686&lt;=0,U686="n/a",V686&lt;=0,V686="n/a"),"n/a",U686/V686)</f>
        <v>0.76547032820335259</v>
      </c>
      <c r="X686" s="797">
        <f>IF(OR(AJ686&lt;=0,AJ686="n/a",U686&lt;=0,U686="n/a"),"n/a",U686/AJ686)</f>
        <v>0.73434953937341352</v>
      </c>
      <c r="Y686" s="989"/>
      <c r="Z686" s="738">
        <f>IF(OR(AC686&lt;0.01,AC686="n/a"),"n/a",M686/AC686*100)</f>
        <v>20.952380952380953</v>
      </c>
      <c r="AA686" s="999">
        <f>IF(OR(AC686&lt;0.01,AC686="n/a"),"n/a",I686/AC686)</f>
        <v>15.092063492063492</v>
      </c>
      <c r="AB686" s="1000">
        <v>12</v>
      </c>
      <c r="AC686" s="978">
        <v>3.15</v>
      </c>
      <c r="AD686" s="978">
        <v>1.26</v>
      </c>
      <c r="AE686" s="978">
        <v>4.5</v>
      </c>
      <c r="AF686" s="978">
        <v>4.5599999999999996</v>
      </c>
      <c r="AG686" s="978">
        <v>32.4</v>
      </c>
      <c r="AH686" s="978">
        <v>19</v>
      </c>
      <c r="AI686" s="978">
        <v>-1.1400000000000001</v>
      </c>
      <c r="AJ686" s="978">
        <v>15.5</v>
      </c>
      <c r="AK686" s="978">
        <v>12</v>
      </c>
      <c r="AL686" s="991">
        <v>7320</v>
      </c>
      <c r="AM686" s="985">
        <v>7.0000000000000009</v>
      </c>
      <c r="AN686" s="978">
        <v>0</v>
      </c>
      <c r="AO686" s="838">
        <f>IF(U686="n/a","n/a",IF(AA686&lt;0,"n/a",IF(AA686="n/a","n/a",J686+U686-AA686)))</f>
        <v>-2.3213410461634663</v>
      </c>
      <c r="AP686" s="839">
        <f>IF(U686="n/a","n/a",J686+U686)</f>
        <v>12.770722445900025</v>
      </c>
      <c r="AQ686" s="1001">
        <f>IF(OR(AC686&lt;0.01,AF686="n/a"),"n/a",(I686/SQRT(22.5*AC686*(I686/AF686))-1)*100)</f>
        <v>74.890199870038487</v>
      </c>
      <c r="AR686" s="738">
        <f>INDEX(Historical!$C$7:$C$1442,MATCH(B686,Historical!$B$7:$B$1449,0))*IF(AH686="n/a",1.03,IF(AH686&lt;0,1.01,IF(AH686&gt;10,1.1,(1+AH686/100))))</f>
        <v>0.66</v>
      </c>
      <c r="AS686" s="999">
        <f>IF($AI686="n/a",1.03*AR686,IF($AI686&lt;0,1.01*AR686,IF($AI686&gt;10,1.1*AR686,(1+$AI686/100)*AR686)))</f>
        <v>0.66660000000000008</v>
      </c>
      <c r="AT686" s="999">
        <f>IF($AK686="n/a",1.03*AS686,IF($AK686&lt;0,1.01*AS686,IF($AK686&gt;10,1.1*AS686,(1+$AK686/100)*AS686)))</f>
        <v>0.73326000000000013</v>
      </c>
      <c r="AU686" s="999">
        <f>IF($AK686="n/a",1.03*AT686,IF($AK686&lt;0,1.01*AT686,IF($AK686&gt;10,1.1*AT686,(1+$AK686/100)*AT686)))</f>
        <v>0.80658600000000025</v>
      </c>
      <c r="AV686" s="999">
        <f>IF($AK686="n/a",1.03*AU686,IF($AK686&lt;0,1.01*AU686,IF($AK686&gt;10,1.1*AU686,(1+$AK686/100)*AU686)))</f>
        <v>0.88724460000000038</v>
      </c>
      <c r="AW686" s="738">
        <f>SUM(AR686:AV686)</f>
        <v>3.7536906000000005</v>
      </c>
      <c r="AX686" s="846">
        <f>AW686/I686*100</f>
        <v>7.8958573832562067</v>
      </c>
      <c r="AY686" s="1080">
        <v>1.27</v>
      </c>
      <c r="AZ686" s="985">
        <v>12.47</v>
      </c>
      <c r="BA686" s="985">
        <v>-39.32</v>
      </c>
      <c r="BB686" s="985">
        <v>-2.77</v>
      </c>
      <c r="BC686" s="985">
        <v>-18.790000000000003</v>
      </c>
      <c r="BE686" s="700">
        <v>1992</v>
      </c>
      <c r="BF686" s="1013">
        <f>IF(BE686&gt;2008,0,IF(BE686&gt;2001,1,IF(BE686&gt;1990,2,IF(BE686&gt;1980,3,IF(BE686&gt;1973,4,IF(BE686&gt;1970,5,IF(BE686&gt;1960,6,IF(BE686&gt;1958,7,IF(BE686&gt;1953,8,9)))))))))</f>
        <v>2</v>
      </c>
      <c r="BG686" s="995">
        <v>27</v>
      </c>
    </row>
    <row r="687" spans="1:59" ht="11.25" customHeight="1" x14ac:dyDescent="0.2">
      <c r="A687" s="984" t="s">
        <v>1670</v>
      </c>
      <c r="B687" s="988" t="s">
        <v>1671</v>
      </c>
      <c r="C687" s="1070" t="s">
        <v>108</v>
      </c>
      <c r="D687" s="1070" t="s">
        <v>4401</v>
      </c>
      <c r="E687" s="828">
        <v>6</v>
      </c>
      <c r="F687" s="1148">
        <v>719</v>
      </c>
      <c r="G687" s="1273" t="s">
        <v>106</v>
      </c>
      <c r="H687" s="1273" t="s">
        <v>106</v>
      </c>
      <c r="I687" s="987">
        <v>33.32</v>
      </c>
      <c r="J687" s="738">
        <f>(M687/I687)*100</f>
        <v>1.6806722689075633</v>
      </c>
      <c r="K687" s="990">
        <v>0.14000000000000001</v>
      </c>
      <c r="L687" s="1000">
        <v>4</v>
      </c>
      <c r="M687" s="729">
        <f>K687*L687</f>
        <v>0.56000000000000005</v>
      </c>
      <c r="N687" s="983" t="s">
        <v>997</v>
      </c>
      <c r="O687" s="831">
        <v>0.12</v>
      </c>
      <c r="P687" s="973">
        <v>43229</v>
      </c>
      <c r="Q687" s="973">
        <v>43245</v>
      </c>
      <c r="R687" s="729">
        <f>(K687-O687)/O687*100</f>
        <v>16.666666666666682</v>
      </c>
      <c r="S687" s="795">
        <f>IF(INDEX(Historical!$D$7:$D$1442,MATCH(B687,Historical!$B$7:$B$1449,0))=0,"n/a",(INDEX(Historical!$C$7:$C$1442,MATCH(B687,Historical!$B$7:$B$1449,0))/INDEX(Historical!$D$7:$D$1442,MATCH(B687,Historical!$B$7:$B$1449,0))-1)*100)</f>
        <v>35.000000000000007</v>
      </c>
      <c r="T687" s="795">
        <f>IF(INDEX(Historical!$F$7:$F$1442,MATCH(B687,Historical!$B$7:$B$1449,0))=0,"n/a",((INDEX(Historical!$C$7:$C$1442,MATCH(B687,Historical!$B$7:$B$1449,0))/INDEX(Historical!$F$7:$F$1442,MATCH(B687,Historical!$B$7:$B$1449,0)))^(1/3)-1)*100)</f>
        <v>32.909280794909158</v>
      </c>
      <c r="U687" s="795">
        <f>IF(INDEX(Historical!$H$7:$H$1442,MATCH(B687,Historical!$B$7:$B$1449,0))=0,"n/a",((INDEX(Historical!$C$7:$C$1442,MATCH(B687,Historical!$B$7:$B$1449,0))/INDEX(Historical!$H$7:$H$1442,MATCH(B687,Historical!$B$7:$B$1449,0)))^(1/5)-1)*100)</f>
        <v>29.19940099556333</v>
      </c>
      <c r="V687" s="795">
        <f>IF(INDEX(Historical!$O$7:$O$1442,MATCH(B687,Historical!$B$7:$B$1449,0))=0,"n/a",((INDEX(Historical!$C$7:$C$1442,MATCH(B687,Historical!$B$7:$B$1449,0))/INDEX(Historical!$O$7:$O$1442,MATCH(B687,Historical!$B$7:$B$1449,0)))^(1/10)-1)*100)</f>
        <v>16.23080652394242</v>
      </c>
      <c r="W687" s="796">
        <f>IF(OR(U687&lt;=0,U687="n/a",V687&lt;=0,V687="n/a"),"n/a",U687/V687)</f>
        <v>1.7990110936564152</v>
      </c>
      <c r="X687" s="797">
        <f>IF(OR(AJ687&lt;=0,AJ687="n/a",U687&lt;=0,U687="n/a"),"n/a",U687/AJ687)</f>
        <v>1.8024321602199587</v>
      </c>
      <c r="Y687" s="989"/>
      <c r="Z687" s="738">
        <f>IF(OR(AC687&lt;0.01,AC687="n/a"),"n/a",M687/AC687*100)</f>
        <v>20.895522388059703</v>
      </c>
      <c r="AA687" s="999">
        <f>IF(OR(AC687&lt;0.01,AC687="n/a"),"n/a",I687/AC687)</f>
        <v>12.432835820895521</v>
      </c>
      <c r="AB687" s="1000">
        <v>12</v>
      </c>
      <c r="AC687" s="978">
        <v>2.68</v>
      </c>
      <c r="AD687" s="978" t="s">
        <v>137</v>
      </c>
      <c r="AE687" s="978">
        <v>2.72</v>
      </c>
      <c r="AF687" s="978">
        <v>1.19</v>
      </c>
      <c r="AG687" s="978">
        <v>9.7000000000000011</v>
      </c>
      <c r="AH687" s="978">
        <v>1</v>
      </c>
      <c r="AI687" s="978" t="s">
        <v>137</v>
      </c>
      <c r="AJ687" s="978">
        <v>16.2</v>
      </c>
      <c r="AK687" s="978" t="s">
        <v>137</v>
      </c>
      <c r="AL687" s="991">
        <v>84.97</v>
      </c>
      <c r="AM687" s="985">
        <v>1.3</v>
      </c>
      <c r="AN687" s="978">
        <v>0</v>
      </c>
      <c r="AO687" s="838">
        <f>IF(U687="n/a","n/a",IF(AA687&lt;0,"n/a",IF(AA687="n/a","n/a",J687+U687-AA687)))</f>
        <v>18.447237443575375</v>
      </c>
      <c r="AP687" s="839">
        <f>IF(U687="n/a","n/a",J687+U687)</f>
        <v>30.880073264470894</v>
      </c>
      <c r="AQ687" s="1001">
        <f>IF(OR(AC687&lt;0.01,AF687="n/a"),"n/a",(I687/SQRT(22.5*AC687*(I687/AF687))-1)*100)</f>
        <v>-18.909996158272325</v>
      </c>
      <c r="AR687" s="738">
        <f>INDEX(Historical!$C$7:$C$1442,MATCH(B687,Historical!$B$7:$B$1449,0))*IF(AH687="n/a",1.03,IF(AH687&lt;0,1.01,IF(AH687&gt;10,1.1,(1+AH687/100))))</f>
        <v>0.5454</v>
      </c>
      <c r="AS687" s="999">
        <f>IF($AI687="n/a",1.03*AR687,IF($AI687&lt;0,1.01*AR687,IF($AI687&gt;10,1.1*AR687,(1+$AI687/100)*AR687)))</f>
        <v>0.56176199999999998</v>
      </c>
      <c r="AT687" s="999">
        <f>IF($AK687="n/a",1.03*AS687,IF($AK687&lt;0,1.01*AS687,IF($AK687&gt;10,1.1*AS687,(1+$AK687/100)*AS687)))</f>
        <v>0.57861485999999995</v>
      </c>
      <c r="AU687" s="999">
        <f>IF($AK687="n/a",1.03*AT687,IF($AK687&lt;0,1.01*AT687,IF($AK687&gt;10,1.1*AT687,(1+$AK687/100)*AT687)))</f>
        <v>0.59597330579999996</v>
      </c>
      <c r="AV687" s="999">
        <f>IF($AK687="n/a",1.03*AU687,IF($AK687&lt;0,1.01*AU687,IF($AK687&gt;10,1.1*AU687,(1+$AK687/100)*AU687)))</f>
        <v>0.61385250497400001</v>
      </c>
      <c r="AW687" s="738">
        <f>SUM(AR687:AV687)</f>
        <v>2.8956026707739997</v>
      </c>
      <c r="AX687" s="846">
        <f>AW687/I687*100</f>
        <v>8.6902841259723882</v>
      </c>
      <c r="AY687" s="1080">
        <v>0.51</v>
      </c>
      <c r="AZ687" s="985">
        <v>4.1099999999999994</v>
      </c>
      <c r="BA687" s="985">
        <v>-18.47</v>
      </c>
      <c r="BB687" s="985">
        <v>-2.21</v>
      </c>
      <c r="BC687" s="985">
        <v>-10.040000000000001</v>
      </c>
      <c r="BE687" s="700">
        <v>2013</v>
      </c>
      <c r="BF687" s="1013">
        <f>IF(BE687&gt;2008,0,IF(BE687&gt;2001,1,IF(BE687&gt;1990,2,IF(BE687&gt;1980,3,IF(BE687&gt;1973,4,IF(BE687&gt;1970,5,IF(BE687&gt;1960,6,IF(BE687&gt;1958,7,IF(BE687&gt;1953,8,9)))))))))</f>
        <v>0</v>
      </c>
      <c r="BG687" s="995">
        <v>1</v>
      </c>
    </row>
    <row r="688" spans="1:59" ht="11.25" customHeight="1" x14ac:dyDescent="0.2">
      <c r="A688" s="993" t="s">
        <v>4119</v>
      </c>
      <c r="B688" s="988" t="s">
        <v>4120</v>
      </c>
      <c r="C688" s="1070" t="s">
        <v>108</v>
      </c>
      <c r="D688" s="1070" t="s">
        <v>4401</v>
      </c>
      <c r="E688" s="828">
        <v>6</v>
      </c>
      <c r="F688" s="1148">
        <v>759</v>
      </c>
      <c r="G688" s="1148" t="s">
        <v>106</v>
      </c>
      <c r="H688" s="1148" t="s">
        <v>106</v>
      </c>
      <c r="I688" s="987">
        <v>33.75</v>
      </c>
      <c r="J688" s="738">
        <f>(M688/I688)*100</f>
        <v>1.7777777777777777</v>
      </c>
      <c r="K688" s="990">
        <v>0.15</v>
      </c>
      <c r="L688" s="1000">
        <v>4</v>
      </c>
      <c r="M688" s="729">
        <f>K688*L688</f>
        <v>0.6</v>
      </c>
      <c r="N688" s="983" t="s">
        <v>241</v>
      </c>
      <c r="O688" s="831">
        <v>0.11</v>
      </c>
      <c r="P688" s="973">
        <v>43465</v>
      </c>
      <c r="Q688" s="973">
        <v>43476</v>
      </c>
      <c r="R688" s="729">
        <f>(K688-O688)/O688*100</f>
        <v>36.36363636363636</v>
      </c>
      <c r="S688" s="795">
        <f>IF(INDEX(Historical!$D$7:$D$1442,MATCH(B688,Historical!$B$7:$B$1449,0))=0,"n/a",(INDEX(Historical!$C$7:$C$1442,MATCH(B688,Historical!$B$7:$B$1449,0))/INDEX(Historical!$D$7:$D$1442,MATCH(B688,Historical!$B$7:$B$1449,0))-1)*100)</f>
        <v>100</v>
      </c>
      <c r="T688" s="795">
        <f>IF(INDEX(Historical!$F$7:$F$1442,MATCH(B688,Historical!$B$7:$B$1449,0))=0,"n/a",((INDEX(Historical!$C$7:$C$1442,MATCH(B688,Historical!$B$7:$B$1449,0))/INDEX(Historical!$F$7:$F$1442,MATCH(B688,Historical!$B$7:$B$1449,0)))^(1/3)-1)*100)</f>
        <v>48.945911122607441</v>
      </c>
      <c r="U688" s="795" t="str">
        <f>IF(INDEX(Historical!$H$7:$H$1442,MATCH(B688,Historical!$B$7:$B$1449,0))=0,"n/a",((INDEX(Historical!$C$7:$C$1442,MATCH(B688,Historical!$B$7:$B$1449,0))/INDEX(Historical!$H$7:$H$1442,MATCH(B688,Historical!$B$7:$B$1449,0)))^(1/5)-1)*100)</f>
        <v>n/a</v>
      </c>
      <c r="V688" s="795" t="str">
        <f>IF(INDEX(Historical!$O$7:$O$1442,MATCH(B688,Historical!$B$7:$B$1449,0))=0,"n/a",((INDEX(Historical!$C$7:$C$1442,MATCH(B688,Historical!$B$7:$B$1449,0))/INDEX(Historical!$O$7:$O$1442,MATCH(B688,Historical!$B$7:$B$1449,0)))^(1/10)-1)*100)</f>
        <v>n/a</v>
      </c>
      <c r="W688" s="796" t="str">
        <f>IF(OR(U688&lt;=0,U688="n/a",V688&lt;=0,V688="n/a"),"n/a",U688/V688)</f>
        <v>n/a</v>
      </c>
      <c r="X688" s="797" t="str">
        <f>IF(OR(AJ688&lt;=0,AJ688="n/a",U688&lt;=0,U688="n/a"),"n/a",U688/AJ688)</f>
        <v>n/a</v>
      </c>
      <c r="Y688" s="752"/>
      <c r="Z688" s="738">
        <f>IF(OR(AC688&lt;0.01,AC688="n/a"),"n/a",M688/AC688*100)</f>
        <v>25.97402597402597</v>
      </c>
      <c r="AA688" s="999">
        <f>IF(OR(AC688&lt;0.01,AC688="n/a"),"n/a",I688/AC688)</f>
        <v>14.61038961038961</v>
      </c>
      <c r="AB688" s="1000">
        <v>12</v>
      </c>
      <c r="AC688" s="978">
        <v>2.31</v>
      </c>
      <c r="AD688" s="978" t="s">
        <v>137</v>
      </c>
      <c r="AE688" s="978">
        <v>5.83</v>
      </c>
      <c r="AF688" s="978">
        <v>2.63</v>
      </c>
      <c r="AG688" s="978">
        <v>17.5</v>
      </c>
      <c r="AH688" s="978">
        <v>16.900000000000002</v>
      </c>
      <c r="AI688" s="978">
        <v>5.88</v>
      </c>
      <c r="AJ688" s="978">
        <v>16.400000000000002</v>
      </c>
      <c r="AK688" s="978" t="s">
        <v>137</v>
      </c>
      <c r="AL688" s="991">
        <v>1800</v>
      </c>
      <c r="AM688" s="985">
        <v>9.8000000000000007</v>
      </c>
      <c r="AN688" s="978">
        <v>0.1</v>
      </c>
      <c r="AO688" s="838" t="str">
        <f>IF(U688="n/a","n/a",IF(AA688&lt;0,"n/a",IF(AA688="n/a","n/a",J688+U688-AA688)))</f>
        <v>n/a</v>
      </c>
      <c r="AP688" s="839" t="str">
        <f>IF(U688="n/a","n/a",J688+U688)</f>
        <v>n/a</v>
      </c>
      <c r="AQ688" s="1001">
        <f>IF(OR(AC688&lt;0.01,AF688="n/a"),"n/a",(I688/SQRT(22.5*AC688*(I688/AF688))-1)*100)</f>
        <v>30.682523995835332</v>
      </c>
      <c r="AR688" s="738">
        <f>INDEX(Historical!$C$7:$C$1442,MATCH(B688,Historical!$B$7:$B$1449,0))*IF(AH688="n/a",1.03,IF(AH688&lt;0,1.01,IF(AH688&gt;10,1.1,(1+AH688/100))))</f>
        <v>0.41800000000000004</v>
      </c>
      <c r="AS688" s="999">
        <f>IF($AI688="n/a",1.03*AR688,IF($AI688&lt;0,1.01*AR688,IF($AI688&gt;10,1.1*AR688,(1+$AI688/100)*AR688)))</f>
        <v>0.44257840000000004</v>
      </c>
      <c r="AT688" s="999">
        <f>IF($AK688="n/a",1.03*AS688,IF($AK688&lt;0,1.01*AS688,IF($AK688&gt;10,1.1*AS688,(1+$AK688/100)*AS688)))</f>
        <v>0.45585575200000006</v>
      </c>
      <c r="AU688" s="999">
        <f>IF($AK688="n/a",1.03*AT688,IF($AK688&lt;0,1.01*AT688,IF($AK688&gt;10,1.1*AT688,(1+$AK688/100)*AT688)))</f>
        <v>0.46953142456000008</v>
      </c>
      <c r="AV688" s="999">
        <f>IF($AK688="n/a",1.03*AU688,IF($AK688&lt;0,1.01*AU688,IF($AK688&gt;10,1.1*AU688,(1+$AK688/100)*AU688)))</f>
        <v>0.4836173672968001</v>
      </c>
      <c r="AW688" s="738">
        <f>SUM(AR688:AV688)</f>
        <v>2.2695829438568005</v>
      </c>
      <c r="AX688" s="846">
        <f>AW688/I688*100</f>
        <v>6.7246902040201491</v>
      </c>
      <c r="AY688" s="1080">
        <v>1.41</v>
      </c>
      <c r="AZ688" s="985">
        <v>12.879999999999999</v>
      </c>
      <c r="BA688" s="985">
        <v>-24.92</v>
      </c>
      <c r="BB688" s="985">
        <v>-2.29</v>
      </c>
      <c r="BC688" s="985">
        <v>-14.91</v>
      </c>
      <c r="BE688" s="700">
        <v>2014</v>
      </c>
      <c r="BF688" s="1013">
        <f>IF(BE688&gt;2008,0,IF(BE688&gt;2001,1,IF(BE688&gt;1990,2,IF(BE688&gt;1980,3,IF(BE688&gt;1973,4,IF(BE688&gt;1970,5,IF(BE688&gt;1960,6,IF(BE688&gt;1958,7,IF(BE688&gt;1953,8,9)))))))))</f>
        <v>0</v>
      </c>
      <c r="BG688" s="995">
        <v>1.6</v>
      </c>
    </row>
    <row r="689" spans="1:59" ht="11.25" customHeight="1" x14ac:dyDescent="0.2">
      <c r="A689" s="984" t="s">
        <v>1656</v>
      </c>
      <c r="B689" s="988" t="s">
        <v>1657</v>
      </c>
      <c r="C689" s="1070" t="s">
        <v>108</v>
      </c>
      <c r="D689" s="1070" t="s">
        <v>4401</v>
      </c>
      <c r="E689" s="828">
        <v>8</v>
      </c>
      <c r="F689" s="1148">
        <v>575</v>
      </c>
      <c r="G689" s="1148" t="s">
        <v>106</v>
      </c>
      <c r="H689" s="1148" t="s">
        <v>106</v>
      </c>
      <c r="I689" s="987">
        <v>24.74</v>
      </c>
      <c r="J689" s="738">
        <f>(M689/I689)*100</f>
        <v>2.586903799514956</v>
      </c>
      <c r="K689" s="990">
        <v>0.16</v>
      </c>
      <c r="L689" s="1000">
        <v>4</v>
      </c>
      <c r="M689" s="729">
        <f>K689*L689</f>
        <v>0.64</v>
      </c>
      <c r="N689" s="983" t="s">
        <v>506</v>
      </c>
      <c r="O689" s="831">
        <v>0.15</v>
      </c>
      <c r="P689" s="973">
        <v>43538</v>
      </c>
      <c r="Q689" s="973">
        <v>43560</v>
      </c>
      <c r="R689" s="729">
        <f>(K689-O689)/O689*100</f>
        <v>6.6666666666666732</v>
      </c>
      <c r="S689" s="795">
        <f>IF(INDEX(Historical!$D$7:$D$1442,MATCH(B689,Historical!$B$7:$B$1449,0))=0,"n/a",(INDEX(Historical!$C$7:$C$1442,MATCH(B689,Historical!$B$7:$B$1449,0))/INDEX(Historical!$D$7:$D$1442,MATCH(B689,Historical!$B$7:$B$1449,0))-1)*100)</f>
        <v>16.161616161616156</v>
      </c>
      <c r="T689" s="795">
        <f>IF(INDEX(Historical!$F$7:$F$1442,MATCH(B689,Historical!$B$7:$B$1449,0))=0,"n/a",((INDEX(Historical!$C$7:$C$1442,MATCH(B689,Historical!$B$7:$B$1449,0))/INDEX(Historical!$F$7:$F$1442,MATCH(B689,Historical!$B$7:$B$1449,0)))^(1/3)-1)*100)</f>
        <v>8.1148830028069838</v>
      </c>
      <c r="U689" s="795">
        <f>IF(INDEX(Historical!$H$7:$H$1442,MATCH(B689,Historical!$B$7:$B$1449,0))=0,"n/a",((INDEX(Historical!$C$7:$C$1442,MATCH(B689,Historical!$B$7:$B$1449,0))/INDEX(Historical!$H$7:$H$1442,MATCH(B689,Historical!$B$7:$B$1449,0)))^(1/5)-1)*100)</f>
        <v>6.7392015019275053</v>
      </c>
      <c r="V689" s="795">
        <f>IF(INDEX(Historical!$O$7:$O$1442,MATCH(B689,Historical!$B$7:$B$1449,0))=0,"n/a",((INDEX(Historical!$C$7:$C$1442,MATCH(B689,Historical!$B$7:$B$1449,0))/INDEX(Historical!$O$7:$O$1442,MATCH(B689,Historical!$B$7:$B$1449,0)))^(1/10)-1)*100)</f>
        <v>3.9585764212371366</v>
      </c>
      <c r="W689" s="796">
        <f>IF(OR(U689&lt;=0,U689="n/a",V689&lt;=0,V689="n/a"),"n/a",U689/V689)</f>
        <v>1.7024305671535744</v>
      </c>
      <c r="X689" s="797">
        <f>IF(OR(AJ689&lt;=0,AJ689="n/a",U689&lt;=0,U689="n/a"),"n/a",U689/AJ689)</f>
        <v>0.92317828793527468</v>
      </c>
      <c r="Y689" s="756"/>
      <c r="Z689" s="738">
        <f>IF(OR(AC689&lt;0.01,AC689="n/a"),"n/a",M689/AC689*100)</f>
        <v>27.467811158798284</v>
      </c>
      <c r="AA689" s="999">
        <f>IF(OR(AC689&lt;0.01,AC689="n/a"),"n/a",I689/AC689)</f>
        <v>10.61802575107296</v>
      </c>
      <c r="AB689" s="1000">
        <v>12</v>
      </c>
      <c r="AC689" s="978">
        <v>2.33</v>
      </c>
      <c r="AD689" s="978">
        <v>2.13</v>
      </c>
      <c r="AE689" s="978">
        <v>3.3</v>
      </c>
      <c r="AF689" s="978">
        <v>1.05</v>
      </c>
      <c r="AG689" s="978">
        <v>7.1999999999999993</v>
      </c>
      <c r="AH689" s="978">
        <v>-25.4</v>
      </c>
      <c r="AI689" s="978">
        <v>7.66</v>
      </c>
      <c r="AJ689" s="978">
        <v>7.3</v>
      </c>
      <c r="AK689" s="978">
        <v>5</v>
      </c>
      <c r="AL689" s="991">
        <v>2240</v>
      </c>
      <c r="AM689" s="985">
        <v>1.3</v>
      </c>
      <c r="AN689" s="978">
        <v>0.17</v>
      </c>
      <c r="AO689" s="838">
        <f>IF(U689="n/a","n/a",IF(AA689&lt;0,"n/a",IF(AA689="n/a","n/a",J689+U689-AA689)))</f>
        <v>-1.2919204496304992</v>
      </c>
      <c r="AP689" s="839">
        <f>IF(U689="n/a","n/a",J689+U689)</f>
        <v>9.3261053014424604</v>
      </c>
      <c r="AQ689" s="1001">
        <f>IF(OR(AC689&lt;0.01,AF689="n/a"),"n/a",(I689/SQRT(22.5*AC689*(I689/AF689))-1)*100)</f>
        <v>-29.607680221248224</v>
      </c>
      <c r="AR689" s="738">
        <f>INDEX(Historical!$C$7:$C$1442,MATCH(B689,Historical!$B$7:$B$1449,0))*IF(AH689="n/a",1.03,IF(AH689&lt;0,1.01,IF(AH689&gt;10,1.1,(1+AH689/100))))</f>
        <v>0.58074999999999999</v>
      </c>
      <c r="AS689" s="999">
        <f>IF($AI689="n/a",1.03*AR689,IF($AI689&lt;0,1.01*AR689,IF($AI689&gt;10,1.1*AR689,(1+$AI689/100)*AR689)))</f>
        <v>0.62523545000000003</v>
      </c>
      <c r="AT689" s="999">
        <f>IF($AK689="n/a",1.03*AS689,IF($AK689&lt;0,1.01*AS689,IF($AK689&gt;10,1.1*AS689,(1+$AK689/100)*AS689)))</f>
        <v>0.65649722250000009</v>
      </c>
      <c r="AU689" s="999">
        <f>IF($AK689="n/a",1.03*AT689,IF($AK689&lt;0,1.01*AT689,IF($AK689&gt;10,1.1*AT689,(1+$AK689/100)*AT689)))</f>
        <v>0.68932208362500014</v>
      </c>
      <c r="AV689" s="999">
        <f>IF($AK689="n/a",1.03*AU689,IF($AK689&lt;0,1.01*AU689,IF($AK689&gt;10,1.1*AU689,(1+$AK689/100)*AU689)))</f>
        <v>0.72378818780625021</v>
      </c>
      <c r="AW689" s="738">
        <f>SUM(AR689:AV689)</f>
        <v>3.2755929439312501</v>
      </c>
      <c r="AX689" s="846">
        <f>AW689/I689*100</f>
        <v>13.240068488000203</v>
      </c>
      <c r="AY689" s="1080">
        <v>1.1100000000000001</v>
      </c>
      <c r="AZ689" s="985">
        <v>9.2799999999999994</v>
      </c>
      <c r="BA689" s="985">
        <v>-26.040000000000003</v>
      </c>
      <c r="BB689" s="985">
        <v>-4.71</v>
      </c>
      <c r="BC689" s="985">
        <v>-14.87</v>
      </c>
      <c r="BE689" s="700">
        <v>2012</v>
      </c>
      <c r="BF689" s="1013">
        <f>IF(BE689&gt;2008,0,IF(BE689&gt;2001,1,IF(BE689&gt;1990,2,IF(BE689&gt;1980,3,IF(BE689&gt;1973,4,IF(BE689&gt;1970,5,IF(BE689&gt;1960,6,IF(BE689&gt;1958,7,IF(BE689&gt;1953,8,9)))))))))</f>
        <v>0</v>
      </c>
      <c r="BG689" s="995">
        <v>1</v>
      </c>
    </row>
    <row r="690" spans="1:59" ht="11.25" customHeight="1" x14ac:dyDescent="0.2">
      <c r="A690" s="984" t="s">
        <v>1680</v>
      </c>
      <c r="B690" s="988" t="s">
        <v>1681</v>
      </c>
      <c r="C690" s="1070" t="s">
        <v>108</v>
      </c>
      <c r="D690" s="1070" t="s">
        <v>4401</v>
      </c>
      <c r="E690" s="828">
        <v>7</v>
      </c>
      <c r="F690" s="1148">
        <v>608</v>
      </c>
      <c r="G690" s="1148" t="s">
        <v>37</v>
      </c>
      <c r="H690" s="1148" t="s">
        <v>37</v>
      </c>
      <c r="I690" s="987">
        <v>21.96</v>
      </c>
      <c r="J690" s="738">
        <f>(M690/I690)*100</f>
        <v>2.1857923497267762</v>
      </c>
      <c r="K690" s="990">
        <v>0.12</v>
      </c>
      <c r="L690" s="1000">
        <v>4</v>
      </c>
      <c r="M690" s="729">
        <f>K690*L690</f>
        <v>0.48</v>
      </c>
      <c r="N690" s="983" t="s">
        <v>595</v>
      </c>
      <c r="O690" s="831">
        <v>0.11</v>
      </c>
      <c r="P690" s="973">
        <v>43255</v>
      </c>
      <c r="Q690" s="973">
        <v>43266</v>
      </c>
      <c r="R690" s="729">
        <f>(K690-O690)/O690*100</f>
        <v>9.0909090909090864</v>
      </c>
      <c r="S690" s="795">
        <f>IF(INDEX(Historical!$D$7:$D$1442,MATCH(B690,Historical!$B$7:$B$1449,0))=0,"n/a",(INDEX(Historical!$C$7:$C$1442,MATCH(B690,Historical!$B$7:$B$1449,0))/INDEX(Historical!$D$7:$D$1442,MATCH(B690,Historical!$B$7:$B$1449,0))-1)*100)</f>
        <v>6.8181818181818121</v>
      </c>
      <c r="T690" s="795">
        <f>IF(INDEX(Historical!$F$7:$F$1442,MATCH(B690,Historical!$B$7:$B$1449,0))=0,"n/a",((INDEX(Historical!$C$7:$C$1442,MATCH(B690,Historical!$B$7:$B$1449,0))/INDEX(Historical!$F$7:$F$1442,MATCH(B690,Historical!$B$7:$B$1449,0)))^(1/3)-1)*100)</f>
        <v>5.5227147245074937</v>
      </c>
      <c r="U690" s="795">
        <f>IF(INDEX(Historical!$H$7:$H$1442,MATCH(B690,Historical!$B$7:$B$1449,0))=0,"n/a",((INDEX(Historical!$C$7:$C$1442,MATCH(B690,Historical!$B$7:$B$1449,0))/INDEX(Historical!$H$7:$H$1442,MATCH(B690,Historical!$B$7:$B$1449,0)))^(1/5)-1)*100)</f>
        <v>18.635201558641533</v>
      </c>
      <c r="V690" s="795">
        <f>IF(INDEX(Historical!$O$7:$O$1442,MATCH(B690,Historical!$B$7:$B$1449,0))=0,"n/a",((INDEX(Historical!$C$7:$C$1442,MATCH(B690,Historical!$B$7:$B$1449,0))/INDEX(Historical!$O$7:$O$1442,MATCH(B690,Historical!$B$7:$B$1449,0)))^(1/10)-1)*100)</f>
        <v>-1.736781898395745</v>
      </c>
      <c r="W690" s="796" t="str">
        <f>IF(OR(U690&lt;=0,U690="n/a",V690&lt;=0,V690="n/a"),"n/a",U690/V690)</f>
        <v>n/a</v>
      </c>
      <c r="X690" s="797">
        <f>IF(OR(AJ690&lt;=0,AJ690="n/a",U690&lt;=0,U690="n/a"),"n/a",U690/AJ690)</f>
        <v>1.1026746484403274</v>
      </c>
      <c r="Y690" s="757"/>
      <c r="Z690" s="738">
        <f>IF(OR(AC690&lt;0.01,AC690="n/a"),"n/a",M690/AC690*100)</f>
        <v>26.086956521739129</v>
      </c>
      <c r="AA690" s="999">
        <f>IF(OR(AC690&lt;0.01,AC690="n/a"),"n/a",I690/AC690)</f>
        <v>11.934782608695652</v>
      </c>
      <c r="AB690" s="1000">
        <v>12</v>
      </c>
      <c r="AC690" s="978">
        <v>1.84</v>
      </c>
      <c r="AD690" s="978" t="s">
        <v>137</v>
      </c>
      <c r="AE690" s="978">
        <v>2.56</v>
      </c>
      <c r="AF690" s="978">
        <v>1.32</v>
      </c>
      <c r="AG690" s="978">
        <v>9.7000000000000011</v>
      </c>
      <c r="AH690" s="978">
        <v>4.8</v>
      </c>
      <c r="AI690" s="978" t="s">
        <v>137</v>
      </c>
      <c r="AJ690" s="978">
        <v>16.900000000000002</v>
      </c>
      <c r="AK690" s="978" t="s">
        <v>137</v>
      </c>
      <c r="AL690" s="991">
        <v>56</v>
      </c>
      <c r="AM690" s="985">
        <v>11</v>
      </c>
      <c r="AN690" s="978">
        <v>0</v>
      </c>
      <c r="AO690" s="838">
        <f>IF(U690="n/a","n/a",IF(AA690&lt;0,"n/a",IF(AA690="n/a","n/a",J690+U690-AA690)))</f>
        <v>8.8862112996726559</v>
      </c>
      <c r="AP690" s="839">
        <f>IF(U690="n/a","n/a",J690+U690)</f>
        <v>20.820993908368308</v>
      </c>
      <c r="AQ690" s="1001">
        <f>IF(OR(AC690&lt;0.01,AF690="n/a"),"n/a",(I690/SQRT(22.5*AC690*(I690/AF690))-1)*100)</f>
        <v>-16.323604699803283</v>
      </c>
      <c r="AR690" s="738">
        <f>INDEX(Historical!$C$7:$C$1442,MATCH(B690,Historical!$B$7:$B$1449,0))*IF(AH690="n/a",1.03,IF(AH690&lt;0,1.01,IF(AH690&gt;10,1.1,(1+AH690/100))))</f>
        <v>0.49256</v>
      </c>
      <c r="AS690" s="999">
        <f>IF($AI690="n/a",1.03*AR690,IF($AI690&lt;0,1.01*AR690,IF($AI690&gt;10,1.1*AR690,(1+$AI690/100)*AR690)))</f>
        <v>0.50733680000000003</v>
      </c>
      <c r="AT690" s="999">
        <f>IF($AK690="n/a",1.03*AS690,IF($AK690&lt;0,1.01*AS690,IF($AK690&gt;10,1.1*AS690,(1+$AK690/100)*AS690)))</f>
        <v>0.5225569040000001</v>
      </c>
      <c r="AU690" s="999">
        <f>IF($AK690="n/a",1.03*AT690,IF($AK690&lt;0,1.01*AT690,IF($AK690&gt;10,1.1*AT690,(1+$AK690/100)*AT690)))</f>
        <v>0.53823361112000012</v>
      </c>
      <c r="AV690" s="999">
        <f>IF($AK690="n/a",1.03*AU690,IF($AK690&lt;0,1.01*AU690,IF($AK690&gt;10,1.1*AU690,(1+$AK690/100)*AU690)))</f>
        <v>0.55438061945360018</v>
      </c>
      <c r="AW690" s="738">
        <f>SUM(AR690:AV690)</f>
        <v>2.6150679345736001</v>
      </c>
      <c r="AX690" s="846">
        <f>AW690/I690*100</f>
        <v>11.908323927930784</v>
      </c>
      <c r="AY690" s="1080">
        <v>0.28999999999999998</v>
      </c>
      <c r="AZ690" s="985">
        <v>10.91</v>
      </c>
      <c r="BA690" s="985">
        <v>-15.67</v>
      </c>
      <c r="BB690" s="985">
        <v>-0.80999999999999994</v>
      </c>
      <c r="BC690" s="985">
        <v>-0.83</v>
      </c>
      <c r="BE690" s="700">
        <v>2012</v>
      </c>
      <c r="BF690" s="1013">
        <f>IF(BE690&gt;2008,0,IF(BE690&gt;2001,1,IF(BE690&gt;1990,2,IF(BE690&gt;1980,3,IF(BE690&gt;1973,4,IF(BE690&gt;1970,5,IF(BE690&gt;1960,6,IF(BE690&gt;1958,7,IF(BE690&gt;1953,8,9)))))))))</f>
        <v>0</v>
      </c>
      <c r="BG690" s="995">
        <v>0.8</v>
      </c>
    </row>
    <row r="691" spans="1:59" ht="11.25" customHeight="1" x14ac:dyDescent="0.2">
      <c r="A691" s="993" t="s">
        <v>4312</v>
      </c>
      <c r="B691" s="988" t="s">
        <v>4269</v>
      </c>
      <c r="C691" s="1070" t="s">
        <v>247</v>
      </c>
      <c r="D691" s="1070" t="s">
        <v>4420</v>
      </c>
      <c r="E691" s="828">
        <v>5</v>
      </c>
      <c r="F691" s="1148">
        <v>831</v>
      </c>
      <c r="G691" s="1073" t="s">
        <v>106</v>
      </c>
      <c r="H691" s="1073" t="s">
        <v>106</v>
      </c>
      <c r="I691" s="987">
        <v>17.77</v>
      </c>
      <c r="J691" s="738">
        <f>(M691/I691)*100</f>
        <v>2.2509848058525606</v>
      </c>
      <c r="K691" s="990">
        <v>0.1</v>
      </c>
      <c r="L691" s="1000">
        <v>4</v>
      </c>
      <c r="M691" s="729">
        <f>K691*L691</f>
        <v>0.4</v>
      </c>
      <c r="N691" s="983" t="s">
        <v>517</v>
      </c>
      <c r="O691" s="831">
        <v>9.5000000000000001E-2</v>
      </c>
      <c r="P691" s="973">
        <v>43326</v>
      </c>
      <c r="Q691" s="973">
        <v>43341</v>
      </c>
      <c r="R691" s="729">
        <f>(K691-O691)/O691*100</f>
        <v>5.2631578947368469</v>
      </c>
      <c r="S691" s="795">
        <f>IF(INDEX(Historical!$D$7:$D$1442,MATCH(B691,Historical!$B$7:$B$1449,0))=0,"n/a",(INDEX(Historical!$C$7:$C$1442,MATCH(B691,Historical!$B$7:$B$1449,0))/INDEX(Historical!$D$7:$D$1442,MATCH(B691,Historical!$B$7:$B$1449,0))-1)*100)</f>
        <v>6.8493150684931559</v>
      </c>
      <c r="T691" s="795">
        <f>IF(INDEX(Historical!$F$7:$F$1442,MATCH(B691,Historical!$B$7:$B$1449,0))=0,"n/a",((INDEX(Historical!$C$7:$C$1442,MATCH(B691,Historical!$B$7:$B$1449,0))/INDEX(Historical!$F$7:$F$1442,MATCH(B691,Historical!$B$7:$B$1449,0)))^(1/3)-1)*100)</f>
        <v>7.3786693294802586</v>
      </c>
      <c r="U691" s="795">
        <f>IF(INDEX(Historical!$H$7:$H$1442,MATCH(B691,Historical!$B$7:$B$1449,0))=0,"n/a",((INDEX(Historical!$C$7:$C$1442,MATCH(B691,Historical!$B$7:$B$1449,0))/INDEX(Historical!$H$7:$H$1442,MATCH(B691,Historical!$B$7:$B$1449,0)))^(1/5)-1)*100)</f>
        <v>42.020869375702929</v>
      </c>
      <c r="V691" s="795">
        <f>IF(INDEX(Historical!$O$7:$O$1442,MATCH(B691,Historical!$B$7:$B$1449,0))=0,"n/a",((INDEX(Historical!$C$7:$C$1442,MATCH(B691,Historical!$B$7:$B$1449,0))/INDEX(Historical!$O$7:$O$1442,MATCH(B691,Historical!$B$7:$B$1449,0)))^(1/10)-1)*100)</f>
        <v>3.7456949716377919</v>
      </c>
      <c r="W691" s="796">
        <f>IF(OR(U691&lt;=0,U691="n/a",V691&lt;=0,V691="n/a"),"n/a",U691/V691)</f>
        <v>11.218444025443281</v>
      </c>
      <c r="X691" s="797">
        <f>IF(OR(AJ691&lt;=0,AJ691="n/a",U691&lt;=0,U691="n/a"),"n/a",U691/AJ691)</f>
        <v>1.0886235589560345</v>
      </c>
      <c r="Y691" s="749"/>
      <c r="Z691" s="738">
        <f>IF(OR(AC691&lt;0.01,AC691="n/a"),"n/a",M691/AC691*100)</f>
        <v>33.613445378151262</v>
      </c>
      <c r="AA691" s="999">
        <f>IF(OR(AC691&lt;0.01,AC691="n/a"),"n/a",I691/AC691)</f>
        <v>14.932773109243698</v>
      </c>
      <c r="AB691" s="1000">
        <v>12</v>
      </c>
      <c r="AC691" s="978">
        <v>1.19</v>
      </c>
      <c r="AD691" s="978" t="s">
        <v>137</v>
      </c>
      <c r="AE691" s="978">
        <v>0.84</v>
      </c>
      <c r="AF691" s="978">
        <v>1.77</v>
      </c>
      <c r="AG691" s="978">
        <v>10.199999999999999</v>
      </c>
      <c r="AH691" s="978">
        <v>28.299999999999997</v>
      </c>
      <c r="AI691" s="978">
        <v>30.7</v>
      </c>
      <c r="AJ691" s="978">
        <v>38.6</v>
      </c>
      <c r="AK691" s="978" t="s">
        <v>137</v>
      </c>
      <c r="AL691" s="991">
        <v>272.77</v>
      </c>
      <c r="AM691" s="985">
        <v>1.0999999999999999</v>
      </c>
      <c r="AN691" s="978">
        <v>0.78</v>
      </c>
      <c r="AO691" s="838">
        <f>IF(U691="n/a","n/a",IF(AA691&lt;0,"n/a",IF(AA691="n/a","n/a",J691+U691-AA691)))</f>
        <v>29.339081072311792</v>
      </c>
      <c r="AP691" s="839">
        <f>IF(U691="n/a","n/a",J691+U691)</f>
        <v>44.27185418155549</v>
      </c>
      <c r="AQ691" s="1001">
        <f>IF(OR(AC691&lt;0.01,AF691="n/a"),"n/a",(I691/SQRT(22.5*AC691*(I691/AF691))-1)*100)</f>
        <v>8.3841079030425814</v>
      </c>
      <c r="AR691" s="738">
        <f>INDEX(Historical!$C$7:$C$1442,MATCH(B691,Historical!$B$7:$B$1449,0))*IF(AH691="n/a",1.03,IF(AH691&lt;0,1.01,IF(AH691&gt;10,1.1,(1+AH691/100))))</f>
        <v>0.42900000000000005</v>
      </c>
      <c r="AS691" s="999">
        <f>IF($AI691="n/a",1.03*AR691,IF($AI691&lt;0,1.01*AR691,IF($AI691&gt;10,1.1*AR691,(1+$AI691/100)*AR691)))</f>
        <v>0.4719000000000001</v>
      </c>
      <c r="AT691" s="999">
        <f>IF($AK691="n/a",1.03*AS691,IF($AK691&lt;0,1.01*AS691,IF($AK691&gt;10,1.1*AS691,(1+$AK691/100)*AS691)))</f>
        <v>0.48605700000000013</v>
      </c>
      <c r="AU691" s="999">
        <f>IF($AK691="n/a",1.03*AT691,IF($AK691&lt;0,1.01*AT691,IF($AK691&gt;10,1.1*AT691,(1+$AK691/100)*AT691)))</f>
        <v>0.50063871000000015</v>
      </c>
      <c r="AV691" s="999">
        <f>IF($AK691="n/a",1.03*AU691,IF($AK691&lt;0,1.01*AU691,IF($AK691&gt;10,1.1*AU691,(1+$AK691/100)*AU691)))</f>
        <v>0.51565787130000018</v>
      </c>
      <c r="AW691" s="738">
        <f>SUM(AR691:AV691)</f>
        <v>2.4032535813000004</v>
      </c>
      <c r="AX691" s="846">
        <f>AW691/I691*100</f>
        <v>13.524218240292631</v>
      </c>
      <c r="AY691" s="1080">
        <v>-0.19</v>
      </c>
      <c r="AZ691" s="985">
        <v>16.14</v>
      </c>
      <c r="BA691" s="985">
        <v>-37.630000000000003</v>
      </c>
      <c r="BB691" s="985">
        <v>-0.89</v>
      </c>
      <c r="BC691" s="985">
        <v>-11.600000000000001</v>
      </c>
      <c r="BE691" s="700">
        <v>2014</v>
      </c>
      <c r="BF691" s="1013">
        <f>IF(BE691&gt;2008,0,IF(BE691&gt;2001,1,IF(BE691&gt;1990,2,IF(BE691&gt;1980,3,IF(BE691&gt;1973,4,IF(BE691&gt;1970,5,IF(BE691&gt;1960,6,IF(BE691&gt;1958,7,IF(BE691&gt;1953,8,9)))))))))</f>
        <v>0</v>
      </c>
      <c r="BG691" s="995">
        <v>5.0999999999999996</v>
      </c>
    </row>
    <row r="692" spans="1:59" ht="11.25" customHeight="1" x14ac:dyDescent="0.2">
      <c r="A692" s="984" t="s">
        <v>1693</v>
      </c>
      <c r="B692" s="988" t="s">
        <v>1694</v>
      </c>
      <c r="C692" s="1070" t="s">
        <v>131</v>
      </c>
      <c r="D692" s="1070" t="s">
        <v>4402</v>
      </c>
      <c r="E692" s="828">
        <v>6</v>
      </c>
      <c r="F692" s="1148">
        <v>716</v>
      </c>
      <c r="G692" s="1273" t="s">
        <v>106</v>
      </c>
      <c r="H692" s="1273" t="s">
        <v>106</v>
      </c>
      <c r="I692" s="987">
        <v>9.15</v>
      </c>
      <c r="J692" s="738">
        <f>(M692/I692)*100</f>
        <v>5.136612021857923</v>
      </c>
      <c r="K692" s="990">
        <v>0.11749999999999999</v>
      </c>
      <c r="L692" s="1000">
        <v>4</v>
      </c>
      <c r="M692" s="729">
        <f>K692*L692</f>
        <v>0.47</v>
      </c>
      <c r="N692" s="983" t="s">
        <v>567</v>
      </c>
      <c r="O692" s="831">
        <v>0.11</v>
      </c>
      <c r="P692" s="973">
        <v>43216</v>
      </c>
      <c r="Q692" s="973">
        <v>43227</v>
      </c>
      <c r="R692" s="729">
        <f>(K692-O692)/O692*100</f>
        <v>6.8181818181818121</v>
      </c>
      <c r="S692" s="795">
        <f>IF(INDEX(Historical!$D$7:$D$1442,MATCH(B692,Historical!$B$7:$B$1449,0))=0,"n/a",(INDEX(Historical!$C$7:$C$1442,MATCH(B692,Historical!$B$7:$B$1449,0))/INDEX(Historical!$D$7:$D$1442,MATCH(B692,Historical!$B$7:$B$1449,0))-1)*100)</f>
        <v>6.9364161849710948</v>
      </c>
      <c r="T692" s="795">
        <f>IF(INDEX(Historical!$F$7:$F$1442,MATCH(B692,Historical!$B$7:$B$1449,0))=0,"n/a",((INDEX(Historical!$C$7:$C$1442,MATCH(B692,Historical!$B$7:$B$1449,0))/INDEX(Historical!$F$7:$F$1442,MATCH(B692,Historical!$B$7:$B$1449,0)))^(1/3)-1)*100)</f>
        <v>7.4802051385038482</v>
      </c>
      <c r="U692" s="795">
        <f>IF(INDEX(Historical!$H$7:$H$1442,MATCH(B692,Historical!$B$7:$B$1449,0))=0,"n/a",((INDEX(Historical!$C$7:$C$1442,MATCH(B692,Historical!$B$7:$B$1449,0))/INDEX(Historical!$H$7:$H$1442,MATCH(B692,Historical!$B$7:$B$1449,0)))^(1/5)-1)*100)</f>
        <v>7.3113541506014013</v>
      </c>
      <c r="V692" s="795" t="str">
        <f>IF(INDEX(Historical!$O$7:$O$1442,MATCH(B692,Historical!$B$7:$B$1449,0))=0,"n/a",((INDEX(Historical!$C$7:$C$1442,MATCH(B692,Historical!$B$7:$B$1449,0))/INDEX(Historical!$O$7:$O$1442,MATCH(B692,Historical!$B$7:$B$1449,0)))^(1/10)-1)*100)</f>
        <v>n/a</v>
      </c>
      <c r="W692" s="796" t="str">
        <f>IF(OR(U692&lt;=0,U692="n/a",V692&lt;=0,V692="n/a"),"n/a",U692/V692)</f>
        <v>n/a</v>
      </c>
      <c r="X692" s="797">
        <f>IF(OR(AJ692&lt;=0,AJ692="n/a",U692&lt;=0,U692="n/a"),"n/a",U692/AJ692)</f>
        <v>1.107780931909303</v>
      </c>
      <c r="Y692" s="989"/>
      <c r="Z692" s="738">
        <f>IF(OR(AC692&lt;0.01,AC692="n/a"),"n/a",M692/AC692*100)</f>
        <v>68.115942028985515</v>
      </c>
      <c r="AA692" s="999">
        <f>IF(OR(AC692&lt;0.01,AC692="n/a"),"n/a",I692/AC692)</f>
        <v>13.260869565217392</v>
      </c>
      <c r="AB692" s="1000">
        <v>9</v>
      </c>
      <c r="AC692" s="978">
        <v>0.69</v>
      </c>
      <c r="AD692" s="978" t="s">
        <v>137</v>
      </c>
      <c r="AE692" s="978">
        <v>0.28999999999999998</v>
      </c>
      <c r="AF692" s="978">
        <v>1.57</v>
      </c>
      <c r="AG692" s="978">
        <v>14.499999999999998</v>
      </c>
      <c r="AH692" s="978">
        <v>44</v>
      </c>
      <c r="AI692" s="978" t="s">
        <v>137</v>
      </c>
      <c r="AJ692" s="978">
        <v>6.6000000000000005</v>
      </c>
      <c r="AK692" s="978" t="s">
        <v>137</v>
      </c>
      <c r="AL692" s="991">
        <v>479.64</v>
      </c>
      <c r="AM692" s="985">
        <v>0.1</v>
      </c>
      <c r="AN692" s="978">
        <v>0.32</v>
      </c>
      <c r="AO692" s="838">
        <f>IF(U692="n/a","n/a",IF(AA692&lt;0,"n/a",IF(AA692="n/a","n/a",J692+U692-AA692)))</f>
        <v>-0.81290339275806822</v>
      </c>
      <c r="AP692" s="839">
        <f>IF(U692="n/a","n/a",J692+U692)</f>
        <v>12.447966172459324</v>
      </c>
      <c r="AQ692" s="1001">
        <f>IF(OR(AC692&lt;0.01,AF692="n/a"),"n/a",(I692/SQRT(22.5*AC692*(I692/AF692))-1)*100)</f>
        <v>-3.8067564918493946</v>
      </c>
      <c r="AR692" s="738">
        <f>INDEX(Historical!$C$7:$C$1442,MATCH(B692,Historical!$B$7:$B$1449,0))*IF(AH692="n/a",1.03,IF(AH692&lt;0,1.01,IF(AH692&gt;10,1.1,(1+AH692/100))))</f>
        <v>0.50875000000000004</v>
      </c>
      <c r="AS692" s="999">
        <f>IF($AI692="n/a",1.03*AR692,IF($AI692&lt;0,1.01*AR692,IF($AI692&gt;10,1.1*AR692,(1+$AI692/100)*AR692)))</f>
        <v>0.5240125000000001</v>
      </c>
      <c r="AT692" s="999">
        <f>IF($AK692="n/a",1.03*AS692,IF($AK692&lt;0,1.01*AS692,IF($AK692&gt;10,1.1*AS692,(1+$AK692/100)*AS692)))</f>
        <v>0.53973287500000011</v>
      </c>
      <c r="AU692" s="999">
        <f>IF($AK692="n/a",1.03*AT692,IF($AK692&lt;0,1.01*AT692,IF($AK692&gt;10,1.1*AT692,(1+$AK692/100)*AT692)))</f>
        <v>0.55592486125000018</v>
      </c>
      <c r="AV692" s="999">
        <f>IF($AK692="n/a",1.03*AU692,IF($AK692&lt;0,1.01*AU692,IF($AK692&gt;10,1.1*AU692,(1+$AK692/100)*AU692)))</f>
        <v>0.57260260708750021</v>
      </c>
      <c r="AW692" s="738">
        <f>SUM(AR692:AV692)</f>
        <v>2.7010228433375003</v>
      </c>
      <c r="AX692" s="846">
        <f>AW692/I692*100</f>
        <v>29.519375337021859</v>
      </c>
      <c r="AY692" s="1080">
        <v>0.21</v>
      </c>
      <c r="AZ692" s="985">
        <v>4.6899999999999995</v>
      </c>
      <c r="BA692" s="985">
        <v>-16.82</v>
      </c>
      <c r="BB692" s="985">
        <v>-3</v>
      </c>
      <c r="BC692" s="985">
        <v>-4.63</v>
      </c>
      <c r="BE692" s="700">
        <v>2013</v>
      </c>
      <c r="BF692" s="1013">
        <f>IF(BE692&gt;2008,0,IF(BE692&gt;2001,1,IF(BE692&gt;1990,2,IF(BE692&gt;1980,3,IF(BE692&gt;1973,4,IF(BE692&gt;1970,5,IF(BE692&gt;1960,6,IF(BE692&gt;1958,7,IF(BE692&gt;1953,8,9)))))))))</f>
        <v>0</v>
      </c>
      <c r="BG692" s="995">
        <v>6.2</v>
      </c>
    </row>
    <row r="693" spans="1:59" ht="11.25" customHeight="1" x14ac:dyDescent="0.2">
      <c r="A693" s="976" t="s">
        <v>1648</v>
      </c>
      <c r="B693" s="988" t="s">
        <v>1649</v>
      </c>
      <c r="C693" s="1070" t="s">
        <v>4405</v>
      </c>
      <c r="D693" s="1070" t="s">
        <v>4434</v>
      </c>
      <c r="E693" s="828">
        <v>6</v>
      </c>
      <c r="F693" s="1148">
        <v>745</v>
      </c>
      <c r="G693" s="1120" t="s">
        <v>106</v>
      </c>
      <c r="H693" s="1120" t="s">
        <v>106</v>
      </c>
      <c r="I693" s="987">
        <v>47.63</v>
      </c>
      <c r="J693" s="738">
        <f>(M693/I693)*100</f>
        <v>0.56686961998740293</v>
      </c>
      <c r="K693" s="990">
        <v>0.27</v>
      </c>
      <c r="L693" s="1000">
        <v>1</v>
      </c>
      <c r="M693" s="729">
        <f>K693*L693</f>
        <v>0.27</v>
      </c>
      <c r="N693" s="983" t="s">
        <v>172</v>
      </c>
      <c r="O693" s="831">
        <v>0.26</v>
      </c>
      <c r="P693" s="973">
        <v>43412</v>
      </c>
      <c r="Q693" s="973">
        <v>43434</v>
      </c>
      <c r="R693" s="729">
        <f>(K693-O693)/O693*100</f>
        <v>3.8461538461538494</v>
      </c>
      <c r="S693" s="795">
        <f>IF(INDEX(Historical!$D$7:$D$1442,MATCH(B693,Historical!$B$7:$B$1449,0))=0,"n/a",(INDEX(Historical!$C$7:$C$1442,MATCH(B693,Historical!$B$7:$B$1449,0))/INDEX(Historical!$D$7:$D$1442,MATCH(B693,Historical!$B$7:$B$1449,0))-1)*100)</f>
        <v>3.8461538461538547</v>
      </c>
      <c r="T693" s="795">
        <f>IF(INDEX(Historical!$F$7:$F$1442,MATCH(B693,Historical!$B$7:$B$1449,0))=0,"n/a",((INDEX(Historical!$C$7:$C$1442,MATCH(B693,Historical!$B$7:$B$1449,0))/INDEX(Historical!$F$7:$F$1442,MATCH(B693,Historical!$B$7:$B$1449,0)))^(1/3)-1)*100)</f>
        <v>4.0041911525952045</v>
      </c>
      <c r="U693" s="795">
        <f>IF(INDEX(Historical!$H$7:$H$1442,MATCH(B693,Historical!$B$7:$B$1449,0))=0,"n/a",((INDEX(Historical!$C$7:$C$1442,MATCH(B693,Historical!$B$7:$B$1449,0))/INDEX(Historical!$H$7:$H$1442,MATCH(B693,Historical!$B$7:$B$1449,0)))^(1/5)-1)*100)</f>
        <v>8.4471771197698544</v>
      </c>
      <c r="V693" s="795">
        <f>IF(INDEX(Historical!$O$7:$O$1442,MATCH(B693,Historical!$B$7:$B$1449,0))=0,"n/a",((INDEX(Historical!$C$7:$C$1442,MATCH(B693,Historical!$B$7:$B$1449,0))/INDEX(Historical!$O$7:$O$1442,MATCH(B693,Historical!$B$7:$B$1449,0)))^(1/10)-1)*100)</f>
        <v>6.0540481614018704</v>
      </c>
      <c r="W693" s="796">
        <f>IF(OR(U693&lt;=0,U693="n/a",V693&lt;=0,V693="n/a"),"n/a",U693/V693)</f>
        <v>1.3952940073429863</v>
      </c>
      <c r="X693" s="797" t="str">
        <f>IF(OR(AJ693&lt;=0,AJ693="n/a",U693&lt;=0,U693="n/a"),"n/a",U693/AJ693)</f>
        <v>n/a</v>
      </c>
      <c r="Y693" s="989"/>
      <c r="Z693" s="738">
        <f>IF(OR(AC693&lt;0.01,AC693="n/a"),"n/a",M693/AC693*100)</f>
        <v>34.615384615384613</v>
      </c>
      <c r="AA693" s="999">
        <f>IF(OR(AC693&lt;0.01,AC693="n/a"),"n/a",I693/AC693)</f>
        <v>61.064102564102562</v>
      </c>
      <c r="AB693" s="1000">
        <v>12</v>
      </c>
      <c r="AC693" s="978">
        <v>0.78</v>
      </c>
      <c r="AD693" s="978">
        <v>2.52</v>
      </c>
      <c r="AE693" s="978">
        <v>3.78</v>
      </c>
      <c r="AF693" s="978">
        <v>5.3</v>
      </c>
      <c r="AG693" s="978">
        <v>9</v>
      </c>
      <c r="AH693" s="980">
        <v>-30.8</v>
      </c>
      <c r="AI693" s="980">
        <v>43.84</v>
      </c>
      <c r="AJ693" s="978">
        <v>-5.6000000000000005</v>
      </c>
      <c r="AK693" s="978">
        <v>24.4</v>
      </c>
      <c r="AL693" s="991">
        <v>2350</v>
      </c>
      <c r="AM693" s="985">
        <v>0.8</v>
      </c>
      <c r="AN693" s="978">
        <v>1.75</v>
      </c>
      <c r="AO693" s="838">
        <f>IF(U693="n/a","n/a",IF(AA693&lt;0,"n/a",IF(AA693="n/a","n/a",J693+U693-AA693)))</f>
        <v>-52.050055824345307</v>
      </c>
      <c r="AP693" s="839">
        <f>IF(U693="n/a","n/a",J693+U693)</f>
        <v>9.0140467397572568</v>
      </c>
      <c r="AQ693" s="1001">
        <f>IF(OR(AC693&lt;0.01,AF693="n/a"),"n/a",(I693/SQRT(22.5*AC693*(I693/AF693))-1)*100)</f>
        <v>279.26229187712039</v>
      </c>
      <c r="AR693" s="738">
        <f>INDEX(Historical!$C$7:$C$1442,MATCH(B693,Historical!$B$7:$B$1449,0))*IF(AH693="n/a",1.03,IF(AH693&lt;0,1.01,IF(AH693&gt;10,1.1,(1+AH693/100))))</f>
        <v>0.2727</v>
      </c>
      <c r="AS693" s="999">
        <f>IF($AI693="n/a",1.03*AR693,IF($AI693&lt;0,1.01*AR693,IF($AI693&gt;10,1.1*AR693,(1+$AI693/100)*AR693)))</f>
        <v>0.29997000000000001</v>
      </c>
      <c r="AT693" s="999">
        <f>IF($AK693="n/a",1.03*AS693,IF($AK693&lt;0,1.01*AS693,IF($AK693&gt;10,1.1*AS693,(1+$AK693/100)*AS693)))</f>
        <v>0.32996700000000007</v>
      </c>
      <c r="AU693" s="999">
        <f>IF($AK693="n/a",1.03*AT693,IF($AK693&lt;0,1.01*AT693,IF($AK693&gt;10,1.1*AT693,(1+$AK693/100)*AT693)))</f>
        <v>0.36296370000000011</v>
      </c>
      <c r="AV693" s="999">
        <f>IF($AK693="n/a",1.03*AU693,IF($AK693&lt;0,1.01*AU693,IF($AK693&gt;10,1.1*AU693,(1+$AK693/100)*AU693)))</f>
        <v>0.39926007000000013</v>
      </c>
      <c r="AW693" s="738">
        <f>SUM(AR693:AV693)</f>
        <v>1.6648607700000004</v>
      </c>
      <c r="AX693" s="846">
        <f>AW693/I693*100</f>
        <v>3.4954036741549448</v>
      </c>
      <c r="AY693" s="1080">
        <v>0.52</v>
      </c>
      <c r="AZ693" s="985">
        <v>59.160000000000004</v>
      </c>
      <c r="BA693" s="985">
        <v>-7.3599999999999994</v>
      </c>
      <c r="BB693" s="985">
        <v>1.6199999999999999</v>
      </c>
      <c r="BC693" s="985">
        <v>23.73</v>
      </c>
      <c r="BE693" s="700">
        <v>2014</v>
      </c>
      <c r="BF693" s="1013">
        <f>IF(BE693&gt;2008,0,IF(BE693&gt;2001,1,IF(BE693&gt;1990,2,IF(BE693&gt;1980,3,IF(BE693&gt;1973,4,IF(BE693&gt;1970,5,IF(BE693&gt;1960,6,IF(BE693&gt;1958,7,IF(BE693&gt;1953,8,9)))))))))</f>
        <v>0</v>
      </c>
      <c r="BG693" s="995">
        <v>2.5</v>
      </c>
    </row>
    <row r="694" spans="1:59" ht="11.25" customHeight="1" x14ac:dyDescent="0.2">
      <c r="A694" s="976" t="s">
        <v>336</v>
      </c>
      <c r="B694" s="988" t="s">
        <v>337</v>
      </c>
      <c r="C694" s="1070" t="s">
        <v>123</v>
      </c>
      <c r="D694" s="1070" t="s">
        <v>4233</v>
      </c>
      <c r="E694" s="828">
        <v>40</v>
      </c>
      <c r="F694" s="1148">
        <v>66</v>
      </c>
      <c r="G694" s="1073" t="s">
        <v>37</v>
      </c>
      <c r="H694" s="1073" t="s">
        <v>37</v>
      </c>
      <c r="I694" s="978">
        <v>421.52</v>
      </c>
      <c r="J694" s="738">
        <f>(M694/I694)*100</f>
        <v>0.81609413550958432</v>
      </c>
      <c r="K694" s="990">
        <v>0.86</v>
      </c>
      <c r="L694" s="1000">
        <v>4</v>
      </c>
      <c r="M694" s="729">
        <f>K694*L694</f>
        <v>3.44</v>
      </c>
      <c r="N694" s="983" t="s">
        <v>228</v>
      </c>
      <c r="O694" s="831">
        <v>0.85</v>
      </c>
      <c r="P694" s="694">
        <v>43154</v>
      </c>
      <c r="Q694" s="694">
        <v>43168</v>
      </c>
      <c r="R694" s="729">
        <f>(K694-O694)/O694*100</f>
        <v>1.176470588235295</v>
      </c>
      <c r="S694" s="795">
        <f>IF(INDEX(Historical!$D$7:$D$1442,MATCH(B694,Historical!$B$7:$B$1449,0))=0,"n/a",(INDEX(Historical!$C$7:$C$1442,MATCH(B694,Historical!$B$7:$B$1449,0))/INDEX(Historical!$D$7:$D$1442,MATCH(B694,Historical!$B$7:$B$1449,0))-1)*100)</f>
        <v>1.1764705882352899</v>
      </c>
      <c r="T694" s="795">
        <f>IF(INDEX(Historical!$F$7:$F$1442,MATCH(B694,Historical!$B$7:$B$1449,0))=0,"n/a",((INDEX(Historical!$C$7:$C$1442,MATCH(B694,Historical!$B$7:$B$1449,0))/INDEX(Historical!$F$7:$F$1442,MATCH(B694,Historical!$B$7:$B$1449,0)))^(1/3)-1)*100)</f>
        <v>8.6778945682743025</v>
      </c>
      <c r="U694" s="795">
        <f>IF(INDEX(Historical!$H$7:$H$1442,MATCH(B694,Historical!$B$7:$B$1449,0))=0,"n/a",((INDEX(Historical!$C$7:$C$1442,MATCH(B694,Historical!$B$7:$B$1449,0))/INDEX(Historical!$H$7:$H$1442,MATCH(B694,Historical!$B$7:$B$1449,0)))^(1/5)-1)*100)</f>
        <v>11.456573996486764</v>
      </c>
      <c r="V694" s="795">
        <f>IF(INDEX(Historical!$O$7:$O$1442,MATCH(B694,Historical!$B$7:$B$1449,0))=0,"n/a",((INDEX(Historical!$C$7:$C$1442,MATCH(B694,Historical!$B$7:$B$1449,0))/INDEX(Historical!$O$7:$O$1442,MATCH(B694,Historical!$B$7:$B$1449,0)))^(1/10)-1)*100)</f>
        <v>9.4064788025759682</v>
      </c>
      <c r="W694" s="796">
        <f>IF(OR(U694&lt;=0,U694="n/a",V694&lt;=0,V694="n/a"),"n/a",U694/V694)</f>
        <v>1.2179450182090854</v>
      </c>
      <c r="X694" s="797">
        <f>IF(OR(AJ694&lt;=0,AJ694="n/a",U694&lt;=0,U694="n/a"),"n/a",U694/AJ694)</f>
        <v>0.7115884469867555</v>
      </c>
      <c r="Y694" s="988"/>
      <c r="Z694" s="738">
        <f>IF(OR(AC694&lt;0.01,AC694="n/a"),"n/a",M694/AC694*100)</f>
        <v>25.576208178438662</v>
      </c>
      <c r="AA694" s="999">
        <f>IF(OR(AC694&lt;0.01,AC694="n/a"),"n/a",I694/AC694)</f>
        <v>31.339776951672864</v>
      </c>
      <c r="AB694" s="1000">
        <v>12</v>
      </c>
      <c r="AC694" s="978">
        <v>13.45</v>
      </c>
      <c r="AD694" s="978">
        <v>1.89</v>
      </c>
      <c r="AE694" s="978">
        <v>2.25</v>
      </c>
      <c r="AF694" s="978">
        <v>9.8699999999999992</v>
      </c>
      <c r="AG694" s="980">
        <v>50.5</v>
      </c>
      <c r="AH694" s="978">
        <v>6</v>
      </c>
      <c r="AI694" s="978">
        <v>15.35</v>
      </c>
      <c r="AJ694" s="978">
        <v>16.100000000000001</v>
      </c>
      <c r="AK694" s="978">
        <v>16.59</v>
      </c>
      <c r="AL694" s="991">
        <v>39210</v>
      </c>
      <c r="AM694" s="985">
        <v>0.2</v>
      </c>
      <c r="AN694" s="978">
        <v>2.4300000000000002</v>
      </c>
      <c r="AO694" s="838">
        <f>IF(U694="n/a","n/a",IF(AA694&lt;0,"n/a",IF(AA694="n/a","n/a",J694+U694-AA694)))</f>
        <v>-19.067108819676516</v>
      </c>
      <c r="AP694" s="839">
        <f>IF(U694="n/a","n/a",J694+U694)</f>
        <v>12.272668131996348</v>
      </c>
      <c r="AQ694" s="1001">
        <f>IF(OR(AC694&lt;0.01,AF694="n/a"),"n/a",(I694/SQRT(22.5*AC694*(I694/AF694))-1)*100)</f>
        <v>270.77911874143024</v>
      </c>
      <c r="AR694" s="738">
        <f>INDEX(Historical!$C$7:$C$1442,MATCH(B694,Historical!$B$7:$B$1449,0))*IF(AH694="n/a",1.03,IF(AH694&lt;0,1.01,IF(AH694&gt;10,1.1,(1+AH694/100))))</f>
        <v>3.6464000000000003</v>
      </c>
      <c r="AS694" s="999">
        <f>IF($AI694="n/a",1.03*AR694,IF($AI694&lt;0,1.01*AR694,IF($AI694&gt;10,1.1*AR694,(1+$AI694/100)*AR694)))</f>
        <v>4.0110400000000004</v>
      </c>
      <c r="AT694" s="999">
        <f>IF($AK694="n/a",1.03*AS694,IF($AK694&lt;0,1.01*AS694,IF($AK694&gt;10,1.1*AS694,(1+$AK694/100)*AS694)))</f>
        <v>4.4121440000000005</v>
      </c>
      <c r="AU694" s="999">
        <f>IF($AK694="n/a",1.03*AT694,IF($AK694&lt;0,1.01*AT694,IF($AK694&gt;10,1.1*AT694,(1+$AK694/100)*AT694)))</f>
        <v>4.8533584000000012</v>
      </c>
      <c r="AV694" s="999">
        <f>IF($AK694="n/a",1.03*AU694,IF($AK694&lt;0,1.01*AU694,IF($AK694&gt;10,1.1*AU694,(1+$AK694/100)*AU694)))</f>
        <v>5.3386942400000015</v>
      </c>
      <c r="AW694" s="738">
        <f>SUM(AR694:AV694)</f>
        <v>22.261636640000006</v>
      </c>
      <c r="AX694" s="846">
        <f>AW694/I694*100</f>
        <v>5.2812764851015386</v>
      </c>
      <c r="AY694" s="1080">
        <v>1.27</v>
      </c>
      <c r="AZ694" s="985">
        <v>18.64</v>
      </c>
      <c r="BA694" s="985">
        <v>-12.120000000000001</v>
      </c>
      <c r="BB694" s="985">
        <v>6.21</v>
      </c>
      <c r="BC694" s="985">
        <v>2.41</v>
      </c>
      <c r="BE694" s="700">
        <v>1979</v>
      </c>
      <c r="BF694" s="1013">
        <f>IF(BE694&gt;2008,0,IF(BE694&gt;2001,1,IF(BE694&gt;1990,2,IF(BE694&gt;1980,3,IF(BE694&gt;1973,4,IF(BE694&gt;1970,5,IF(BE694&gt;1960,6,IF(BE694&gt;1958,7,IF(BE694&gt;1953,8,9)))))))))</f>
        <v>4</v>
      </c>
      <c r="BG694" s="995">
        <v>9.5</v>
      </c>
    </row>
    <row r="695" spans="1:59" ht="11.25" customHeight="1" x14ac:dyDescent="0.2">
      <c r="A695" s="984" t="s">
        <v>1654</v>
      </c>
      <c r="B695" s="988" t="s">
        <v>1655</v>
      </c>
      <c r="C695" s="1070" t="s">
        <v>247</v>
      </c>
      <c r="D695" s="1070" t="s">
        <v>4379</v>
      </c>
      <c r="E695" s="828">
        <v>8</v>
      </c>
      <c r="F695" s="1148">
        <v>500</v>
      </c>
      <c r="G695" s="1148" t="s">
        <v>106</v>
      </c>
      <c r="H695" s="1148" t="s">
        <v>106</v>
      </c>
      <c r="I695" s="987">
        <v>24.36</v>
      </c>
      <c r="J695" s="738">
        <f>(M695/I695)*100</f>
        <v>6.0755336617405584</v>
      </c>
      <c r="K695" s="990">
        <v>0.37</v>
      </c>
      <c r="L695" s="1000">
        <v>4</v>
      </c>
      <c r="M695" s="729">
        <f>K695*L695</f>
        <v>1.48</v>
      </c>
      <c r="N695" s="983" t="s">
        <v>119</v>
      </c>
      <c r="O695" s="831">
        <v>0.31</v>
      </c>
      <c r="P695" s="973">
        <v>43223</v>
      </c>
      <c r="Q695" s="973">
        <v>43252</v>
      </c>
      <c r="R695" s="729">
        <f>(K695-O695)/O695*100</f>
        <v>19.35483870967742</v>
      </c>
      <c r="S695" s="795">
        <f>IF(INDEX(Historical!$D$7:$D$1442,MATCH(B695,Historical!$B$7:$B$1449,0))=0,"n/a",(INDEX(Historical!$C$7:$C$1442,MATCH(B695,Historical!$B$7:$B$1449,0))/INDEX(Historical!$D$7:$D$1442,MATCH(B695,Historical!$B$7:$B$1449,0))-1)*100)</f>
        <v>19.327731092436974</v>
      </c>
      <c r="T695" s="795">
        <f>IF(INDEX(Historical!$F$7:$F$1442,MATCH(B695,Historical!$B$7:$B$1449,0))=0,"n/a",((INDEX(Historical!$C$7:$C$1442,MATCH(B695,Historical!$B$7:$B$1449,0))/INDEX(Historical!$F$7:$F$1442,MATCH(B695,Historical!$B$7:$B$1449,0)))^(1/3)-1)*100)</f>
        <v>19.125029018818694</v>
      </c>
      <c r="U695" s="795">
        <f>IF(INDEX(Historical!$H$7:$H$1442,MATCH(B695,Historical!$B$7:$B$1449,0))=0,"n/a",((INDEX(Historical!$C$7:$C$1442,MATCH(B695,Historical!$B$7:$B$1449,0))/INDEX(Historical!$H$7:$H$1442,MATCH(B695,Historical!$B$7:$B$1449,0)))^(1/5)-1)*100)</f>
        <v>20.02803541355156</v>
      </c>
      <c r="V695" s="795">
        <f>IF(INDEX(Historical!$O$7:$O$1442,MATCH(B695,Historical!$B$7:$B$1449,0))=0,"n/a",((INDEX(Historical!$C$7:$C$1442,MATCH(B695,Historical!$B$7:$B$1449,0))/INDEX(Historical!$O$7:$O$1442,MATCH(B695,Historical!$B$7:$B$1449,0)))^(1/10)-1)*100)</f>
        <v>-0.25004764039051608</v>
      </c>
      <c r="W695" s="796" t="str">
        <f>IF(OR(U695&lt;=0,U695="n/a",V695&lt;=0,V695="n/a"),"n/a",U695/V695)</f>
        <v>n/a</v>
      </c>
      <c r="X695" s="797">
        <f>IF(OR(AJ695&lt;=0,AJ695="n/a",U695&lt;=0,U695="n/a"),"n/a",U695/AJ695)</f>
        <v>3.5136904234300981</v>
      </c>
      <c r="Y695" s="989" t="s">
        <v>477</v>
      </c>
      <c r="Z695" s="738" t="str">
        <f>IF(OR(AC695&lt;0.01,AC695="n/a"),"n/a",M695/AC695*100)</f>
        <v>n/a</v>
      </c>
      <c r="AA695" s="999" t="str">
        <f>IF(OR(AC695&lt;0.01,AC695="n/a"),"n/a",I695/AC695)</f>
        <v>n/a</v>
      </c>
      <c r="AB695" s="1000">
        <v>1</v>
      </c>
      <c r="AC695" s="978">
        <v>-6.84</v>
      </c>
      <c r="AD695" s="978" t="s">
        <v>137</v>
      </c>
      <c r="AE695" s="978">
        <v>0.2</v>
      </c>
      <c r="AF695" s="978">
        <v>0.93</v>
      </c>
      <c r="AG695" s="978">
        <v>-12.9</v>
      </c>
      <c r="AH695" s="978">
        <v>-17.2</v>
      </c>
      <c r="AI695" s="978">
        <v>-10.85</v>
      </c>
      <c r="AJ695" s="978">
        <v>5.7</v>
      </c>
      <c r="AK695" s="978">
        <v>7.0000000000000009</v>
      </c>
      <c r="AL695" s="991">
        <v>1250</v>
      </c>
      <c r="AM695" s="985">
        <v>0.3</v>
      </c>
      <c r="AN695" s="978">
        <v>0.73</v>
      </c>
      <c r="AO695" s="838" t="str">
        <f>IF(U695="n/a","n/a",IF(AA695&lt;0,"n/a",IF(AA695="n/a","n/a",J695+U695-AA695)))</f>
        <v>n/a</v>
      </c>
      <c r="AP695" s="839">
        <f>IF(U695="n/a","n/a",J695+U695)</f>
        <v>26.103569075292118</v>
      </c>
      <c r="AQ695" s="1001" t="str">
        <f>IF(OR(AC695&lt;0.01,AF695="n/a"),"n/a",(I695/SQRT(22.5*AC695*(I695/AF695))-1)*100)</f>
        <v>n/a</v>
      </c>
      <c r="AR695" s="738">
        <f>INDEX(Historical!$C$7:$C$1442,MATCH(B695,Historical!$B$7:$B$1449,0))*IF(AH695="n/a",1.03,IF(AH695&lt;0,1.01,IF(AH695&gt;10,1.1,(1+AH695/100))))</f>
        <v>1.4341999999999999</v>
      </c>
      <c r="AS695" s="999">
        <f>IF($AI695="n/a",1.03*AR695,IF($AI695&lt;0,1.01*AR695,IF($AI695&gt;10,1.1*AR695,(1+$AI695/100)*AR695)))</f>
        <v>1.448542</v>
      </c>
      <c r="AT695" s="999">
        <f>IF($AK695="n/a",1.03*AS695,IF($AK695&lt;0,1.01*AS695,IF($AK695&gt;10,1.1*AS695,(1+$AK695/100)*AS695)))</f>
        <v>1.54993994</v>
      </c>
      <c r="AU695" s="999">
        <f>IF($AK695="n/a",1.03*AT695,IF($AK695&lt;0,1.01*AT695,IF($AK695&gt;10,1.1*AT695,(1+$AK695/100)*AT695)))</f>
        <v>1.6584357358000001</v>
      </c>
      <c r="AV695" s="999">
        <f>IF($AK695="n/a",1.03*AU695,IF($AK695&lt;0,1.01*AU695,IF($AK695&gt;10,1.1*AU695,(1+$AK695/100)*AU695)))</f>
        <v>1.7745262373060002</v>
      </c>
      <c r="AW695" s="738">
        <f>SUM(AR695:AV695)</f>
        <v>7.865643913106001</v>
      </c>
      <c r="AX695" s="846">
        <f>AW695/I695*100</f>
        <v>32.289178625229894</v>
      </c>
      <c r="AY695" s="1080">
        <v>1.23</v>
      </c>
      <c r="AZ695" s="985">
        <v>3.05</v>
      </c>
      <c r="BA695" s="985">
        <v>-65.72</v>
      </c>
      <c r="BB695" s="985">
        <v>-34.21</v>
      </c>
      <c r="BC695" s="985">
        <v>-51.749999999999993</v>
      </c>
      <c r="BE695" s="700">
        <v>2011</v>
      </c>
      <c r="BF695" s="1013">
        <f>IF(BE695&gt;2008,0,IF(BE695&gt;2001,1,IF(BE695&gt;1990,2,IF(BE695&gt;1980,3,IF(BE695&gt;1973,4,IF(BE695&gt;1970,5,IF(BE695&gt;1960,6,IF(BE695&gt;1958,7,IF(BE695&gt;1953,8,9)))))))))</f>
        <v>0</v>
      </c>
      <c r="BG695" s="995">
        <v>-4.5</v>
      </c>
    </row>
    <row r="696" spans="1:59" ht="11.25" customHeight="1" x14ac:dyDescent="0.2">
      <c r="A696" s="993" t="s">
        <v>3933</v>
      </c>
      <c r="B696" s="662" t="s">
        <v>3934</v>
      </c>
      <c r="C696" s="1070" t="s">
        <v>108</v>
      </c>
      <c r="D696" s="1070" t="s">
        <v>118</v>
      </c>
      <c r="E696" s="828">
        <v>5</v>
      </c>
      <c r="F696" s="1148">
        <v>849</v>
      </c>
      <c r="G696" s="1148" t="s">
        <v>106</v>
      </c>
      <c r="H696" s="1148" t="s">
        <v>106</v>
      </c>
      <c r="I696" s="987">
        <v>60.92</v>
      </c>
      <c r="J696" s="738">
        <f>(M696/I696)*100</f>
        <v>1.3131976362442548</v>
      </c>
      <c r="K696" s="990">
        <v>0.2</v>
      </c>
      <c r="L696" s="1000">
        <v>4</v>
      </c>
      <c r="M696" s="729">
        <f>K696*L696</f>
        <v>0.8</v>
      </c>
      <c r="N696" s="983" t="s">
        <v>4366</v>
      </c>
      <c r="O696" s="831">
        <v>0.18</v>
      </c>
      <c r="P696" s="973">
        <v>43418</v>
      </c>
      <c r="Q696" s="973">
        <v>43437</v>
      </c>
      <c r="R696" s="729">
        <f>(K696-O696)/O696*100</f>
        <v>11.111111111111121</v>
      </c>
      <c r="S696" s="795">
        <f>IF(INDEX(Historical!$D$7:$D$1442,MATCH(B696,Historical!$B$7:$B$1449,0))=0,"n/a",(INDEX(Historical!$C$7:$C$1442,MATCH(B696,Historical!$B$7:$B$1449,0))/INDEX(Historical!$D$7:$D$1442,MATCH(B696,Historical!$B$7:$B$1449,0))-1)*100)</f>
        <v>12.12121212121211</v>
      </c>
      <c r="T696" s="795">
        <f>IF(INDEX(Historical!$F$7:$F$1442,MATCH(B696,Historical!$B$7:$B$1449,0))=0,"n/a",((INDEX(Historical!$C$7:$C$1442,MATCH(B696,Historical!$B$7:$B$1449,0))/INDEX(Historical!$F$7:$F$1442,MATCH(B696,Historical!$B$7:$B$1449,0)))^(1/3)-1)*100)</f>
        <v>9.0901707079799934</v>
      </c>
      <c r="U696" s="795">
        <f>IF(INDEX(Historical!$H$7:$H$1442,MATCH(B696,Historical!$B$7:$B$1449,0))=0,"n/a",((INDEX(Historical!$C$7:$C$1442,MATCH(B696,Historical!$B$7:$B$1449,0))/INDEX(Historical!$H$7:$H$1442,MATCH(B696,Historical!$B$7:$B$1449,0)))^(1/5)-1)*100)</f>
        <v>7.3113541506014013</v>
      </c>
      <c r="V696" s="795">
        <f>IF(INDEX(Historical!$O$7:$O$1442,MATCH(B696,Historical!$B$7:$B$1449,0))=0,"n/a",((INDEX(Historical!$C$7:$C$1442,MATCH(B696,Historical!$B$7:$B$1449,0))/INDEX(Historical!$O$7:$O$1442,MATCH(B696,Historical!$B$7:$B$1449,0)))^(1/10)-1)*100)</f>
        <v>4.2086006246927266</v>
      </c>
      <c r="W696" s="796">
        <f>IF(OR(U696&lt;=0,U696="n/a",V696&lt;=0,V696="n/a"),"n/a",U696/V696)</f>
        <v>1.737241140844817</v>
      </c>
      <c r="X696" s="797">
        <f>IF(OR(AJ696&lt;=0,AJ696="n/a",U696&lt;=0,U696="n/a"),"n/a",U696/AJ696)</f>
        <v>0.20197110913263541</v>
      </c>
      <c r="Y696" s="749"/>
      <c r="Z696" s="738">
        <f>IF(OR(AC696&lt;0.01,AC696="n/a"),"n/a",M696/AC696*100)</f>
        <v>25.974025974025977</v>
      </c>
      <c r="AA696" s="999">
        <f>IF(OR(AC696&lt;0.01,AC696="n/a"),"n/a",I696/AC696)</f>
        <v>19.779220779220779</v>
      </c>
      <c r="AB696" s="1000">
        <v>12</v>
      </c>
      <c r="AC696" s="978">
        <v>3.08</v>
      </c>
      <c r="AD696" s="978">
        <v>1.61</v>
      </c>
      <c r="AE696" s="978">
        <v>1.39</v>
      </c>
      <c r="AF696" s="978">
        <v>2.0699999999999998</v>
      </c>
      <c r="AG696" s="978">
        <v>9.6</v>
      </c>
      <c r="AH696" s="978">
        <v>18</v>
      </c>
      <c r="AI696" s="978">
        <v>18.240000000000002</v>
      </c>
      <c r="AJ696" s="978">
        <v>36.199999999999996</v>
      </c>
      <c r="AK696" s="978">
        <v>12.26</v>
      </c>
      <c r="AL696" s="991">
        <v>3590</v>
      </c>
      <c r="AM696" s="985">
        <v>1.4000000000000001</v>
      </c>
      <c r="AN696" s="978">
        <v>0</v>
      </c>
      <c r="AO696" s="838">
        <f>IF(U696="n/a","n/a",IF(AA696&lt;0,"n/a",IF(AA696="n/a","n/a",J696+U696-AA696)))</f>
        <v>-11.154668992375123</v>
      </c>
      <c r="AP696" s="839">
        <f>IF(U696="n/a","n/a",J696+U696)</f>
        <v>8.6245517868456556</v>
      </c>
      <c r="AQ696" s="1001">
        <f>IF(OR(AC696&lt;0.01,AF696="n/a"),"n/a",(I696/SQRT(22.5*AC696*(I696/AF696))-1)*100)</f>
        <v>34.895823200287104</v>
      </c>
      <c r="AR696" s="738">
        <f>INDEX(Historical!$C$7:$C$1442,MATCH(B696,Historical!$B$7:$B$1449,0))*IF(AH696="n/a",1.03,IF(AH696&lt;0,1.01,IF(AH696&gt;10,1.1,(1+AH696/100))))</f>
        <v>0.81400000000000006</v>
      </c>
      <c r="AS696" s="999">
        <f>IF($AI696="n/a",1.03*AR696,IF($AI696&lt;0,1.01*AR696,IF($AI696&gt;10,1.1*AR696,(1+$AI696/100)*AR696)))</f>
        <v>0.89540000000000008</v>
      </c>
      <c r="AT696" s="999">
        <f>IF($AK696="n/a",1.03*AS696,IF($AK696&lt;0,1.01*AS696,IF($AK696&gt;10,1.1*AS696,(1+$AK696/100)*AS696)))</f>
        <v>0.98494000000000015</v>
      </c>
      <c r="AU696" s="999">
        <f>IF($AK696="n/a",1.03*AT696,IF($AK696&lt;0,1.01*AT696,IF($AK696&gt;10,1.1*AT696,(1+$AK696/100)*AT696)))</f>
        <v>1.0834340000000002</v>
      </c>
      <c r="AV696" s="999">
        <f>IF($AK696="n/a",1.03*AU696,IF($AK696&lt;0,1.01*AU696,IF($AK696&gt;10,1.1*AU696,(1+$AK696/100)*AU696)))</f>
        <v>1.1917774000000003</v>
      </c>
      <c r="AW696" s="738">
        <f>SUM(AR696:AV696)</f>
        <v>4.9695514000000012</v>
      </c>
      <c r="AX696" s="846">
        <f>AW696/I696*100</f>
        <v>8.1575039395929103</v>
      </c>
      <c r="AY696" s="1080">
        <v>0.93</v>
      </c>
      <c r="AZ696" s="985">
        <v>13.76</v>
      </c>
      <c r="BA696" s="985">
        <v>-9.3000000000000007</v>
      </c>
      <c r="BB696" s="985">
        <v>-1.1499999999999999</v>
      </c>
      <c r="BC696" s="985">
        <v>0.64</v>
      </c>
      <c r="BE696" s="700">
        <v>2014</v>
      </c>
      <c r="BF696" s="1013">
        <f>IF(BE696&gt;2008,0,IF(BE696&gt;2001,1,IF(BE696&gt;1990,2,IF(BE696&gt;1980,3,IF(BE696&gt;1973,4,IF(BE696&gt;1970,5,IF(BE696&gt;1960,6,IF(BE696&gt;1958,7,IF(BE696&gt;1953,8,9)))))))))</f>
        <v>0</v>
      </c>
      <c r="BG696" s="995">
        <v>2.1</v>
      </c>
    </row>
    <row r="697" spans="1:59" ht="11.25" customHeight="1" x14ac:dyDescent="0.2">
      <c r="A697" s="976" t="s">
        <v>1662</v>
      </c>
      <c r="B697" s="988" t="s">
        <v>1663</v>
      </c>
      <c r="C697" s="1070" t="s">
        <v>247</v>
      </c>
      <c r="D697" s="1070" t="s">
        <v>4415</v>
      </c>
      <c r="E697" s="828">
        <v>9</v>
      </c>
      <c r="F697" s="1148">
        <v>400</v>
      </c>
      <c r="G697" s="1273" t="s">
        <v>106</v>
      </c>
      <c r="H697" s="1273" t="s">
        <v>106</v>
      </c>
      <c r="I697" s="987">
        <v>61.59</v>
      </c>
      <c r="J697" s="738">
        <f>(M697/I697)*100</f>
        <v>5.3255398603669422</v>
      </c>
      <c r="K697" s="990">
        <v>0.82</v>
      </c>
      <c r="L697" s="1000">
        <v>4</v>
      </c>
      <c r="M697" s="729">
        <f>K697*L697</f>
        <v>3.28</v>
      </c>
      <c r="N697" s="983" t="s">
        <v>305</v>
      </c>
      <c r="O697" s="831">
        <v>0.78</v>
      </c>
      <c r="P697" s="973">
        <v>43432</v>
      </c>
      <c r="Q697" s="973">
        <v>43444</v>
      </c>
      <c r="R697" s="729">
        <f>(K697-O697)/O697*100</f>
        <v>5.128205128205118</v>
      </c>
      <c r="S697" s="795">
        <f>IF(INDEX(Historical!$D$7:$D$1442,MATCH(B697,Historical!$B$7:$B$1449,0))=0,"n/a",(INDEX(Historical!$C$7:$C$1442,MATCH(B697,Historical!$B$7:$B$1449,0))/INDEX(Historical!$D$7:$D$1442,MATCH(B697,Historical!$B$7:$B$1449,0))-1)*100)</f>
        <v>12.857142857142879</v>
      </c>
      <c r="T697" s="795">
        <f>IF(INDEX(Historical!$F$7:$F$1442,MATCH(B697,Historical!$B$7:$B$1449,0))=0,"n/a",((INDEX(Historical!$C$7:$C$1442,MATCH(B697,Historical!$B$7:$B$1449,0))/INDEX(Historical!$F$7:$F$1442,MATCH(B697,Historical!$B$7:$B$1449,0)))^(1/3)-1)*100)</f>
        <v>13.873963354624742</v>
      </c>
      <c r="U697" s="795">
        <f>IF(INDEX(Historical!$H$7:$H$1442,MATCH(B697,Historical!$B$7:$B$1449,0))=0,"n/a",((INDEX(Historical!$C$7:$C$1442,MATCH(B697,Historical!$B$7:$B$1449,0))/INDEX(Historical!$H$7:$H$1442,MATCH(B697,Historical!$B$7:$B$1449,0)))^(1/5)-1)*100)</f>
        <v>11.666560374919888</v>
      </c>
      <c r="V697" s="795" t="str">
        <f>IF(INDEX(Historical!$O$7:$O$1442,MATCH(B697,Historical!$B$7:$B$1449,0))=0,"n/a",((INDEX(Historical!$C$7:$C$1442,MATCH(B697,Historical!$B$7:$B$1449,0))/INDEX(Historical!$O$7:$O$1442,MATCH(B697,Historical!$B$7:$B$1449,0)))^(1/10)-1)*100)</f>
        <v>n/a</v>
      </c>
      <c r="W697" s="796" t="str">
        <f>IF(OR(U697&lt;=0,U697="n/a",V697&lt;=0,V697="n/a"),"n/a",U697/V697)</f>
        <v>n/a</v>
      </c>
      <c r="X697" s="797" t="str">
        <f>IF(OR(AJ697&lt;=0,AJ697="n/a",U697&lt;=0,U697="n/a"),"n/a",U697/AJ697)</f>
        <v>n/a</v>
      </c>
      <c r="Y697" s="763"/>
      <c r="Z697" s="738">
        <f>IF(OR(AC697&lt;0.01,AC697="n/a"),"n/a",M697/AC697*100)</f>
        <v>133.87755102040813</v>
      </c>
      <c r="AA697" s="999">
        <f>IF(OR(AC697&lt;0.01,AC697="n/a"),"n/a",I697/AC697)</f>
        <v>25.138775510204081</v>
      </c>
      <c r="AB697" s="1000">
        <v>12</v>
      </c>
      <c r="AC697" s="978">
        <v>2.4500000000000002</v>
      </c>
      <c r="AD697" s="978">
        <v>3.99</v>
      </c>
      <c r="AE697" s="978">
        <v>3.55</v>
      </c>
      <c r="AF697" s="980" t="s">
        <v>137</v>
      </c>
      <c r="AG697" s="981">
        <v>-49.4</v>
      </c>
      <c r="AH697" s="978">
        <v>70.599999999999994</v>
      </c>
      <c r="AI697" s="978">
        <v>9.2799999999999994</v>
      </c>
      <c r="AJ697" s="978">
        <v>-7.3</v>
      </c>
      <c r="AK697" s="978">
        <v>6.3</v>
      </c>
      <c r="AL697" s="991">
        <v>5150</v>
      </c>
      <c r="AM697" s="985">
        <v>4.5</v>
      </c>
      <c r="AN697" s="980" t="s">
        <v>137</v>
      </c>
      <c r="AO697" s="838">
        <f>IF(U697="n/a","n/a",IF(AA697&lt;0,"n/a",IF(AA697="n/a","n/a",J697+U697-AA697)))</f>
        <v>-8.14667527491725</v>
      </c>
      <c r="AP697" s="839">
        <f>IF(U697="n/a","n/a",J697+U697)</f>
        <v>16.992100235286831</v>
      </c>
      <c r="AQ697" s="1001" t="str">
        <f>IF(OR(AC697&lt;0.01,AF697="n/a"),"n/a",(I697/SQRT(22.5*AC697*(I697/AF697))-1)*100)</f>
        <v>n/a</v>
      </c>
      <c r="AR697" s="738">
        <f>INDEX(Historical!$C$7:$C$1442,MATCH(B697,Historical!$B$7:$B$1449,0))*IF(AH697="n/a",1.03,IF(AH697&lt;0,1.01,IF(AH697&gt;10,1.1,(1+AH697/100))))</f>
        <v>3.4760000000000004</v>
      </c>
      <c r="AS697" s="999">
        <f>IF($AI697="n/a",1.03*AR697,IF($AI697&lt;0,1.01*AR697,IF($AI697&gt;10,1.1*AR697,(1+$AI697/100)*AR697)))</f>
        <v>3.7985728000000005</v>
      </c>
      <c r="AT697" s="999">
        <f>IF($AK697="n/a",1.03*AS697,IF($AK697&lt;0,1.01*AS697,IF($AK697&gt;10,1.1*AS697,(1+$AK697/100)*AS697)))</f>
        <v>4.0378828864000003</v>
      </c>
      <c r="AU697" s="999">
        <f>IF($AK697="n/a",1.03*AT697,IF($AK697&lt;0,1.01*AT697,IF($AK697&gt;10,1.1*AT697,(1+$AK697/100)*AT697)))</f>
        <v>4.2922695082431996</v>
      </c>
      <c r="AV697" s="999">
        <f>IF($AK697="n/a",1.03*AU697,IF($AK697&lt;0,1.01*AU697,IF($AK697&gt;10,1.1*AU697,(1+$AK697/100)*AU697)))</f>
        <v>4.5626824872625207</v>
      </c>
      <c r="AW697" s="738">
        <f>SUM(AR697:AV697)</f>
        <v>20.167407681905722</v>
      </c>
      <c r="AX697" s="846">
        <f>AW697/I697*100</f>
        <v>32.744613868981524</v>
      </c>
      <c r="AY697" s="1080">
        <v>1.23</v>
      </c>
      <c r="AZ697" s="985">
        <v>23.7</v>
      </c>
      <c r="BA697" s="985">
        <v>-16.07</v>
      </c>
      <c r="BB697" s="985">
        <v>4.6899999999999995</v>
      </c>
      <c r="BC697" s="985">
        <v>-3.82</v>
      </c>
      <c r="BE697" s="700">
        <v>2010</v>
      </c>
      <c r="BF697" s="1013">
        <f>IF(BE697&gt;2008,0,IF(BE697&gt;2001,1,IF(BE697&gt;1990,2,IF(BE697&gt;1980,3,IF(BE697&gt;1973,4,IF(BE697&gt;1970,5,IF(BE697&gt;1960,6,IF(BE697&gt;1958,7,IF(BE697&gt;1953,8,9)))))))))</f>
        <v>0</v>
      </c>
      <c r="BG697" s="995">
        <v>11.600000000000001</v>
      </c>
    </row>
    <row r="698" spans="1:59" ht="11.25" customHeight="1" x14ac:dyDescent="0.2">
      <c r="A698" s="976" t="s">
        <v>794</v>
      </c>
      <c r="B698" s="988" t="s">
        <v>795</v>
      </c>
      <c r="C698" s="1070" t="s">
        <v>131</v>
      </c>
      <c r="D698" s="1070" t="s">
        <v>4402</v>
      </c>
      <c r="E698" s="828">
        <v>20</v>
      </c>
      <c r="F698" s="1148">
        <v>168</v>
      </c>
      <c r="G698" s="1062" t="s">
        <v>37</v>
      </c>
      <c r="H698" s="1062" t="s">
        <v>37</v>
      </c>
      <c r="I698" s="987">
        <v>29.78</v>
      </c>
      <c r="J698" s="738">
        <f>(M698/I698)*100</f>
        <v>3.8616521155137673</v>
      </c>
      <c r="K698" s="997">
        <v>0.28749999999999998</v>
      </c>
      <c r="L698" s="1000">
        <v>4</v>
      </c>
      <c r="M698" s="729">
        <f>K698*L698</f>
        <v>1.1499999999999999</v>
      </c>
      <c r="N698" s="983" t="s">
        <v>196</v>
      </c>
      <c r="O698" s="832">
        <v>0.28000000000000003</v>
      </c>
      <c r="P698" s="973">
        <v>43441</v>
      </c>
      <c r="Q698" s="973">
        <v>43461</v>
      </c>
      <c r="R698" s="729">
        <f>(K698-O698)/O698*100</f>
        <v>2.6785714285714106</v>
      </c>
      <c r="S698" s="795">
        <f>IF(INDEX(Historical!$D$7:$D$1442,MATCH(B698,Historical!$B$7:$B$1449,0))=0,"n/a",(INDEX(Historical!$C$7:$C$1442,MATCH(B698,Historical!$B$7:$B$1449,0))/INDEX(Historical!$D$7:$D$1442,MATCH(B698,Historical!$B$7:$B$1449,0))-1)*100)</f>
        <v>2.7334851936218429</v>
      </c>
      <c r="T698" s="795">
        <f>IF(INDEX(Historical!$F$7:$F$1442,MATCH(B698,Historical!$B$7:$B$1449,0))=0,"n/a",((INDEX(Historical!$C$7:$C$1442,MATCH(B698,Historical!$B$7:$B$1449,0))/INDEX(Historical!$F$7:$F$1442,MATCH(B698,Historical!$B$7:$B$1449,0)))^(1/3)-1)*100)</f>
        <v>3.9082816633449369</v>
      </c>
      <c r="U698" s="795">
        <f>IF(INDEX(Historical!$H$7:$H$1442,MATCH(B698,Historical!$B$7:$B$1449,0))=0,"n/a",((INDEX(Historical!$C$7:$C$1442,MATCH(B698,Historical!$B$7:$B$1449,0))/INDEX(Historical!$H$7:$H$1442,MATCH(B698,Historical!$B$7:$B$1449,0)))^(1/5)-1)*100)</f>
        <v>4.6103868739079124</v>
      </c>
      <c r="V698" s="795">
        <f>IF(INDEX(Historical!$O$7:$O$1442,MATCH(B698,Historical!$B$7:$B$1449,0))=0,"n/a",((INDEX(Historical!$C$7:$C$1442,MATCH(B698,Historical!$B$7:$B$1449,0))/INDEX(Historical!$O$7:$O$1442,MATCH(B698,Historical!$B$7:$B$1449,0)))^(1/10)-1)*100)</f>
        <v>7.6396505269889392</v>
      </c>
      <c r="W698" s="796">
        <f>IF(OR(U698&lt;=0,U698="n/a",V698&lt;=0,V698="n/a"),"n/a",U698/V698)</f>
        <v>0.60348138407910024</v>
      </c>
      <c r="X698" s="797" t="str">
        <f>IF(OR(AJ698&lt;=0,AJ698="n/a",U698&lt;=0,U698="n/a"),"n/a",U698/AJ698)</f>
        <v>n/a</v>
      </c>
      <c r="Y698" s="752"/>
      <c r="Z698" s="738" t="str">
        <f>IF(OR(AC698&lt;0.01,AC698="n/a"),"n/a",M698/AC698*100)</f>
        <v>n/a</v>
      </c>
      <c r="AA698" s="999" t="str">
        <f>IF(OR(AC698&lt;0.01,AC698="n/a"),"n/a",I698/AC698)</f>
        <v>n/a</v>
      </c>
      <c r="AB698" s="1000">
        <v>12</v>
      </c>
      <c r="AC698" s="978">
        <v>-0.37</v>
      </c>
      <c r="AD698" s="978" t="s">
        <v>137</v>
      </c>
      <c r="AE698" s="978">
        <v>1.82</v>
      </c>
      <c r="AF698" s="978">
        <v>2.06</v>
      </c>
      <c r="AG698" s="978">
        <v>-1.9</v>
      </c>
      <c r="AH698" s="980">
        <v>-113.7</v>
      </c>
      <c r="AI698" s="980">
        <v>-2.5</v>
      </c>
      <c r="AJ698" s="978">
        <v>-16.400000000000002</v>
      </c>
      <c r="AK698" s="978">
        <v>12.7</v>
      </c>
      <c r="AL698" s="991">
        <v>2550</v>
      </c>
      <c r="AM698" s="985">
        <v>0.6</v>
      </c>
      <c r="AN698" s="978">
        <v>2.58</v>
      </c>
      <c r="AO698" s="838" t="str">
        <f>IF(U698="n/a","n/a",IF(AA698&lt;0,"n/a",IF(AA698="n/a","n/a",J698+U698-AA698)))</f>
        <v>n/a</v>
      </c>
      <c r="AP698" s="839">
        <f>IF(U698="n/a","n/a",J698+U698)</f>
        <v>8.4720389894216801</v>
      </c>
      <c r="AQ698" s="1001" t="str">
        <f>IF(OR(AC698&lt;0.01,AF698="n/a"),"n/a",(I698/SQRT(22.5*AC698*(I698/AF698))-1)*100)</f>
        <v>n/a</v>
      </c>
      <c r="AR698" s="738">
        <f>INDEX(Historical!$C$7:$C$1442,MATCH(B698,Historical!$B$7:$B$1449,0))*IF(AH698="n/a",1.03,IF(AH698&lt;0,1.01,IF(AH698&gt;10,1.1,(1+AH698/100))))</f>
        <v>1.1387749999999999</v>
      </c>
      <c r="AS698" s="999">
        <f>IF($AI698="n/a",1.03*AR698,IF($AI698&lt;0,1.01*AR698,IF($AI698&gt;10,1.1*AR698,(1+$AI698/100)*AR698)))</f>
        <v>1.1501627499999998</v>
      </c>
      <c r="AT698" s="999">
        <f>IF($AK698="n/a",1.03*AS698,IF($AK698&lt;0,1.01*AS698,IF($AK698&gt;10,1.1*AS698,(1+$AK698/100)*AS698)))</f>
        <v>1.2651790249999999</v>
      </c>
      <c r="AU698" s="999">
        <f>IF($AK698="n/a",1.03*AT698,IF($AK698&lt;0,1.01*AT698,IF($AK698&gt;10,1.1*AT698,(1+$AK698/100)*AT698)))</f>
        <v>1.3916969275</v>
      </c>
      <c r="AV698" s="999">
        <f>IF($AK698="n/a",1.03*AU698,IF($AK698&lt;0,1.01*AU698,IF($AK698&gt;10,1.1*AU698,(1+$AK698/100)*AU698)))</f>
        <v>1.5308666202500001</v>
      </c>
      <c r="AW698" s="738">
        <f>SUM(AR698:AV698)</f>
        <v>6.4766803227500001</v>
      </c>
      <c r="AX698" s="846">
        <f>AW698/I698*100</f>
        <v>21.748422843351243</v>
      </c>
      <c r="AY698" s="1080">
        <v>0.87</v>
      </c>
      <c r="AZ698" s="985">
        <v>14.71</v>
      </c>
      <c r="BA698" s="985">
        <v>-18.899999999999999</v>
      </c>
      <c r="BB698" s="985">
        <v>-0.02</v>
      </c>
      <c r="BC698" s="985">
        <v>-7.39</v>
      </c>
      <c r="BE698" s="700">
        <v>2000</v>
      </c>
      <c r="BF698" s="1013">
        <f>IF(BE698&gt;2008,0,IF(BE698&gt;2001,1,IF(BE698&gt;1990,2,IF(BE698&gt;1980,3,IF(BE698&gt;1973,4,IF(BE698&gt;1970,5,IF(BE698&gt;1960,6,IF(BE698&gt;1958,7,IF(BE698&gt;1953,8,9)))))))))</f>
        <v>2</v>
      </c>
      <c r="BG698" s="995">
        <v>-0.5</v>
      </c>
    </row>
    <row r="699" spans="1:59" s="874" customFormat="1" ht="11.25" customHeight="1" x14ac:dyDescent="0.2">
      <c r="A699" s="733" t="s">
        <v>643</v>
      </c>
      <c r="B699" s="882" t="s">
        <v>644</v>
      </c>
      <c r="C699" s="1070" t="s">
        <v>128</v>
      </c>
      <c r="D699" s="1070" t="s">
        <v>4389</v>
      </c>
      <c r="E699" s="854">
        <v>21</v>
      </c>
      <c r="F699" s="1148">
        <v>158</v>
      </c>
      <c r="G699" s="1272" t="s">
        <v>37</v>
      </c>
      <c r="H699" s="1272" t="s">
        <v>115</v>
      </c>
      <c r="I699" s="855">
        <v>104.88</v>
      </c>
      <c r="J699" s="856">
        <f>(M699/I699)*100</f>
        <v>3.2418001525553013</v>
      </c>
      <c r="K699" s="880">
        <v>0.85</v>
      </c>
      <c r="L699" s="858">
        <v>4</v>
      </c>
      <c r="M699" s="859">
        <f>K699*L699</f>
        <v>3.4</v>
      </c>
      <c r="N699" s="860" t="s">
        <v>119</v>
      </c>
      <c r="O699" s="881">
        <v>0.78</v>
      </c>
      <c r="P699" s="862">
        <v>43328</v>
      </c>
      <c r="Q699" s="862">
        <v>43347</v>
      </c>
      <c r="R699" s="859">
        <f>(K699-O699)/O699*100</f>
        <v>8.9743589743589673</v>
      </c>
      <c r="S699" s="795">
        <f>IF(INDEX(Historical!$D$7:$D$1442,MATCH(B699,Historical!$B$7:$B$1449,0))=0,"n/a",(INDEX(Historical!$C$7:$C$1442,MATCH(B699,Historical!$B$7:$B$1449,0))/INDEX(Historical!$D$7:$D$1442,MATCH(B699,Historical!$B$7:$B$1449,0))-1)*100)</f>
        <v>6.5359477124182996</v>
      </c>
      <c r="T699" s="795">
        <f>IF(INDEX(Historical!$F$7:$F$1442,MATCH(B699,Historical!$B$7:$B$1449,0))=0,"n/a",((INDEX(Historical!$C$7:$C$1442,MATCH(B699,Historical!$B$7:$B$1449,0))/INDEX(Historical!$F$7:$F$1442,MATCH(B699,Historical!$B$7:$B$1449,0)))^(1/3)-1)*100)</f>
        <v>7.5570221124002579</v>
      </c>
      <c r="U699" s="795">
        <f>IF(INDEX(Historical!$H$7:$H$1442,MATCH(B699,Historical!$B$7:$B$1449,0))=0,"n/a",((INDEX(Historical!$C$7:$C$1442,MATCH(B699,Historical!$B$7:$B$1449,0))/INDEX(Historical!$H$7:$H$1442,MATCH(B699,Historical!$B$7:$B$1449,0)))^(1/5)-1)*100)</f>
        <v>8.182990844871064</v>
      </c>
      <c r="V699" s="795">
        <f>IF(INDEX(Historical!$O$7:$O$1442,MATCH(B699,Historical!$B$7:$B$1449,0))=0,"n/a",((INDEX(Historical!$C$7:$C$1442,MATCH(B699,Historical!$B$7:$B$1449,0))/INDEX(Historical!$O$7:$O$1442,MATCH(B699,Historical!$B$7:$B$1449,0)))^(1/10)-1)*100)</f>
        <v>9.9726538398028808</v>
      </c>
      <c r="W699" s="863">
        <f>IF(OR(U699&lt;=0,U699="n/a",V699&lt;=0,V699="n/a"),"n/a",U699/V699)</f>
        <v>0.82054295439505687</v>
      </c>
      <c r="X699" s="864" t="str">
        <f>IF(OR(AJ699&lt;=0,AJ699="n/a",U699&lt;=0,U699="n/a"),"n/a",U699/AJ699)</f>
        <v>n/a</v>
      </c>
      <c r="Y699" s="875"/>
      <c r="Z699" s="856">
        <f>IF(OR(AC699&lt;0.01,AC699="n/a"),"n/a",M699/AC699*100)</f>
        <v>67.864271457085835</v>
      </c>
      <c r="AA699" s="866">
        <f>IF(OR(AC699&lt;0.01,AC699="n/a"),"n/a",I699/AC699)</f>
        <v>20.934131736526947</v>
      </c>
      <c r="AB699" s="858">
        <v>4</v>
      </c>
      <c r="AC699" s="867">
        <v>5.01</v>
      </c>
      <c r="AD699" s="867">
        <v>2.4900000000000002</v>
      </c>
      <c r="AE699" s="867">
        <v>1.57</v>
      </c>
      <c r="AF699" s="867">
        <v>1.48</v>
      </c>
      <c r="AG699" s="867">
        <v>16.8</v>
      </c>
      <c r="AH699" s="867">
        <v>-1.7999999999999998</v>
      </c>
      <c r="AI699" s="867">
        <v>2.76</v>
      </c>
      <c r="AJ699" s="867">
        <v>0</v>
      </c>
      <c r="AK699" s="867">
        <v>8.4</v>
      </c>
      <c r="AL699" s="868">
        <v>11970</v>
      </c>
      <c r="AM699" s="869">
        <v>1.0999999999999999</v>
      </c>
      <c r="AN699" s="867">
        <v>0.78</v>
      </c>
      <c r="AO699" s="870">
        <f>IF(U699="n/a","n/a",IF(AA699&lt;0,"n/a",IF(AA699="n/a","n/a",J699+U699-AA699)))</f>
        <v>-9.5093407391005815</v>
      </c>
      <c r="AP699" s="871">
        <f>IF(U699="n/a","n/a",J699+U699)</f>
        <v>11.424790997426365</v>
      </c>
      <c r="AQ699" s="872">
        <f>IF(OR(AC699&lt;0.01,AF699="n/a"),"n/a",(I699/SQRT(22.5*AC699*(I699/AF699))-1)*100)</f>
        <v>17.345671643056136</v>
      </c>
      <c r="AR699" s="738">
        <f>INDEX(Historical!$C$7:$C$1442,MATCH(B699,Historical!$B$7:$B$1449,0))*IF(AH699="n/a",1.03,IF(AH699&lt;0,1.01,IF(AH699&gt;10,1.1,(1+AH699/100))))</f>
        <v>3.2925999999999997</v>
      </c>
      <c r="AS699" s="866">
        <f>IF($AI699="n/a",1.03*AR699,IF($AI699&lt;0,1.01*AR699,IF($AI699&gt;10,1.1*AR699,(1+$AI699/100)*AR699)))</f>
        <v>3.3834757600000001</v>
      </c>
      <c r="AT699" s="866">
        <f>IF($AK699="n/a",1.03*AS699,IF($AK699&lt;0,1.01*AS699,IF($AK699&gt;10,1.1*AS699,(1+$AK699/100)*AS699)))</f>
        <v>3.6676877238400003</v>
      </c>
      <c r="AU699" s="866">
        <f>IF($AK699="n/a",1.03*AT699,IF($AK699&lt;0,1.01*AT699,IF($AK699&gt;10,1.1*AT699,(1+$AK699/100)*AT699)))</f>
        <v>3.9757734926425607</v>
      </c>
      <c r="AV699" s="866">
        <f>IF($AK699="n/a",1.03*AU699,IF($AK699&lt;0,1.01*AU699,IF($AK699&gt;10,1.1*AU699,(1+$AK699/100)*AU699)))</f>
        <v>4.3097384660245366</v>
      </c>
      <c r="AW699" s="856">
        <f>SUM(AR699:AV699)</f>
        <v>18.629275442507097</v>
      </c>
      <c r="AX699" s="873">
        <f>AW699/I699*100</f>
        <v>17.762467050445366</v>
      </c>
      <c r="AY699" s="1081">
        <v>0.5</v>
      </c>
      <c r="AZ699" s="869">
        <v>14.85</v>
      </c>
      <c r="BA699" s="869">
        <v>-21.37</v>
      </c>
      <c r="BB699" s="869">
        <v>3.04</v>
      </c>
      <c r="BC699" s="869">
        <v>-2.15</v>
      </c>
      <c r="BD699" s="1033"/>
      <c r="BE699" s="700">
        <v>1998</v>
      </c>
      <c r="BF699" s="1013">
        <f>IF(BE699&gt;2008,0,IF(BE699&gt;2001,1,IF(BE699&gt;1990,2,IF(BE699&gt;1980,3,IF(BE699&gt;1973,4,IF(BE699&gt;1970,5,IF(BE699&gt;1960,6,IF(BE699&gt;1958,7,IF(BE699&gt;1953,8,9)))))))))</f>
        <v>2</v>
      </c>
      <c r="BG699" s="931">
        <v>8.2000000000000011</v>
      </c>
    </row>
    <row r="700" spans="1:59" ht="11.25" customHeight="1" x14ac:dyDescent="0.2">
      <c r="A700" s="976" t="s">
        <v>338</v>
      </c>
      <c r="B700" s="988" t="s">
        <v>339</v>
      </c>
      <c r="C700" s="1070" t="s">
        <v>131</v>
      </c>
      <c r="D700" s="1070" t="s">
        <v>4403</v>
      </c>
      <c r="E700" s="828">
        <v>51</v>
      </c>
      <c r="F700" s="1148">
        <v>22</v>
      </c>
      <c r="G700" s="1118" t="s">
        <v>37</v>
      </c>
      <c r="H700" s="1118" t="s">
        <v>37</v>
      </c>
      <c r="I700" s="978">
        <v>59.95</v>
      </c>
      <c r="J700" s="738">
        <f>(M700/I700)*100</f>
        <v>1.8682235195996666</v>
      </c>
      <c r="K700" s="990">
        <v>0.28000000000000003</v>
      </c>
      <c r="L700" s="1000">
        <v>4</v>
      </c>
      <c r="M700" s="729">
        <f>K700*L700</f>
        <v>1.1200000000000001</v>
      </c>
      <c r="N700" s="983" t="s">
        <v>119</v>
      </c>
      <c r="O700" s="831">
        <v>0.2175</v>
      </c>
      <c r="P700" s="694">
        <v>43140</v>
      </c>
      <c r="Q700" s="694">
        <v>43160</v>
      </c>
      <c r="R700" s="729">
        <f>(K700-O700)/O700*100</f>
        <v>28.735632183908059</v>
      </c>
      <c r="S700" s="795">
        <f>IF(INDEX(Historical!$D$7:$D$1442,MATCH(B700,Historical!$B$7:$B$1449,0))=0,"n/a",(INDEX(Historical!$C$7:$C$1442,MATCH(B700,Historical!$B$7:$B$1449,0))/INDEX(Historical!$D$7:$D$1442,MATCH(B700,Historical!$B$7:$B$1449,0))-1)*100)</f>
        <v>28.735632183908066</v>
      </c>
      <c r="T700" s="795">
        <f>IF(INDEX(Historical!$F$7:$F$1442,MATCH(B700,Historical!$B$7:$B$1449,0))=0,"n/a",((INDEX(Historical!$C$7:$C$1442,MATCH(B700,Historical!$B$7:$B$1449,0))/INDEX(Historical!$F$7:$F$1442,MATCH(B700,Historical!$B$7:$B$1449,0)))^(1/3)-1)*100)</f>
        <v>12.816980888230489</v>
      </c>
      <c r="U700" s="795">
        <f>IF(INDEX(Historical!$H$7:$H$1442,MATCH(B700,Historical!$B$7:$B$1449,0))=0,"n/a",((INDEX(Historical!$C$7:$C$1442,MATCH(B700,Historical!$B$7:$B$1449,0))/INDEX(Historical!$H$7:$H$1442,MATCH(B700,Historical!$B$7:$B$1449,0)))^(1/5)-1)*100)</f>
        <v>8.9379083788233551</v>
      </c>
      <c r="V700" s="795">
        <f>IF(INDEX(Historical!$O$7:$O$1442,MATCH(B700,Historical!$B$7:$B$1449,0))=0,"n/a",((INDEX(Historical!$C$7:$C$1442,MATCH(B700,Historical!$B$7:$B$1449,0))/INDEX(Historical!$O$7:$O$1442,MATCH(B700,Historical!$B$7:$B$1449,0)))^(1/10)-1)*100)</f>
        <v>5.6898339384503061</v>
      </c>
      <c r="W700" s="796">
        <f>IF(OR(U700&lt;=0,U700="n/a",V700&lt;=0,V700="n/a"),"n/a",U700/V700)</f>
        <v>1.5708557535262093</v>
      </c>
      <c r="X700" s="797">
        <f>IF(OR(AJ700&lt;=0,AJ700="n/a",U700&lt;=0,U700="n/a"),"n/a",U700/AJ700)</f>
        <v>0.48841029392477348</v>
      </c>
      <c r="Y700" s="762"/>
      <c r="Z700" s="738">
        <f>IF(OR(AC700&lt;0.01,AC700="n/a"),"n/a",M700/AC700*100)</f>
        <v>45.714285714285715</v>
      </c>
      <c r="AA700" s="999">
        <f>IF(OR(AC700&lt;0.01,AC700="n/a"),"n/a",I700/AC700)</f>
        <v>24.469387755102041</v>
      </c>
      <c r="AB700" s="1000">
        <v>12</v>
      </c>
      <c r="AC700" s="978">
        <v>2.4500000000000002</v>
      </c>
      <c r="AD700" s="978">
        <v>1.75</v>
      </c>
      <c r="AE700" s="978">
        <v>4.21</v>
      </c>
      <c r="AF700" s="978">
        <v>2.6</v>
      </c>
      <c r="AG700" s="978">
        <v>10.199999999999999</v>
      </c>
      <c r="AH700" s="978">
        <v>7.1</v>
      </c>
      <c r="AI700" s="978">
        <v>13.969999999999999</v>
      </c>
      <c r="AJ700" s="978">
        <v>18.3</v>
      </c>
      <c r="AK700" s="978">
        <v>14.000000000000002</v>
      </c>
      <c r="AL700" s="991">
        <v>1650</v>
      </c>
      <c r="AM700" s="985">
        <v>0.3</v>
      </c>
      <c r="AN700" s="978">
        <v>1.07</v>
      </c>
      <c r="AO700" s="838">
        <f>IF(U700="n/a","n/a",IF(AA700&lt;0,"n/a",IF(AA700="n/a","n/a",J700+U700-AA700)))</f>
        <v>-13.663255856679019</v>
      </c>
      <c r="AP700" s="839">
        <f>IF(U700="n/a","n/a",J700+U700)</f>
        <v>10.806131898423022</v>
      </c>
      <c r="AQ700" s="1001">
        <f>IF(OR(AC700&lt;0.01,AF700="n/a"),"n/a",(I700/SQRT(22.5*AC700*(I700/AF700))-1)*100)</f>
        <v>68.153908552406989</v>
      </c>
      <c r="AR700" s="738">
        <f>INDEX(Historical!$C$7:$C$1442,MATCH(B700,Historical!$B$7:$B$1449,0))*IF(AH700="n/a",1.03,IF(AH700&lt;0,1.01,IF(AH700&gt;10,1.1,(1+AH700/100))))</f>
        <v>1.1995200000000001</v>
      </c>
      <c r="AS700" s="999">
        <f>IF($AI700="n/a",1.03*AR700,IF($AI700&lt;0,1.01*AR700,IF($AI700&gt;10,1.1*AR700,(1+$AI700/100)*AR700)))</f>
        <v>1.3194720000000002</v>
      </c>
      <c r="AT700" s="999">
        <f>IF($AK700="n/a",1.03*AS700,IF($AK700&lt;0,1.01*AS700,IF($AK700&gt;10,1.1*AS700,(1+$AK700/100)*AS700)))</f>
        <v>1.4514192000000004</v>
      </c>
      <c r="AU700" s="999">
        <f>IF($AK700="n/a",1.03*AT700,IF($AK700&lt;0,1.01*AT700,IF($AK700&gt;10,1.1*AT700,(1+$AK700/100)*AT700)))</f>
        <v>1.5965611200000005</v>
      </c>
      <c r="AV700" s="999">
        <f>IF($AK700="n/a",1.03*AU700,IF($AK700&lt;0,1.01*AU700,IF($AK700&gt;10,1.1*AU700,(1+$AK700/100)*AU700)))</f>
        <v>1.7562172320000007</v>
      </c>
      <c r="AW700" s="738">
        <f>SUM(AR700:AV700)</f>
        <v>7.3231895520000023</v>
      </c>
      <c r="AX700" s="846">
        <f>AW700/I700*100</f>
        <v>12.215495499582989</v>
      </c>
      <c r="AY700" s="1080">
        <v>0.04</v>
      </c>
      <c r="AZ700" s="985">
        <v>16.950000000000003</v>
      </c>
      <c r="BA700" s="985">
        <v>-12.379999999999999</v>
      </c>
      <c r="BB700" s="985">
        <v>4.1300000000000008</v>
      </c>
      <c r="BC700" s="985">
        <v>-1.37</v>
      </c>
      <c r="BE700" s="700">
        <v>1968</v>
      </c>
      <c r="BF700" s="1013">
        <f>IF(BE700&gt;2008,0,IF(BE700&gt;2001,1,IF(BE700&gt;1990,2,IF(BE700&gt;1980,3,IF(BE700&gt;1973,4,IF(BE700&gt;1970,5,IF(BE700&gt;1960,6,IF(BE700&gt;1958,7,IF(BE700&gt;1953,8,9)))))))))</f>
        <v>6</v>
      </c>
      <c r="BG700" s="995">
        <v>3.2</v>
      </c>
    </row>
    <row r="701" spans="1:59" ht="11.25" customHeight="1" x14ac:dyDescent="0.2">
      <c r="A701" s="976" t="s">
        <v>811</v>
      </c>
      <c r="B701" s="988" t="s">
        <v>812</v>
      </c>
      <c r="C701" s="1070" t="s">
        <v>4381</v>
      </c>
      <c r="D701" s="1070" t="s">
        <v>4382</v>
      </c>
      <c r="E701" s="828">
        <v>25</v>
      </c>
      <c r="F701" s="1148">
        <v>118</v>
      </c>
      <c r="G701" s="1085" t="s">
        <v>37</v>
      </c>
      <c r="H701" s="1085" t="s">
        <v>37</v>
      </c>
      <c r="I701" s="978">
        <v>22.75</v>
      </c>
      <c r="J701" s="738">
        <f>(M701/I701)*100</f>
        <v>6.1538461538461533</v>
      </c>
      <c r="K701" s="997">
        <v>0.35</v>
      </c>
      <c r="L701" s="1000">
        <v>4</v>
      </c>
      <c r="M701" s="729">
        <f>K701*L701</f>
        <v>1.4</v>
      </c>
      <c r="N701" s="983" t="s">
        <v>107</v>
      </c>
      <c r="O701" s="832">
        <v>0.34250000000000003</v>
      </c>
      <c r="P701" s="973">
        <v>43217</v>
      </c>
      <c r="Q701" s="973">
        <v>43235</v>
      </c>
      <c r="R701" s="729">
        <f>(K701-O701)/O701*100</f>
        <v>2.1897810218977956</v>
      </c>
      <c r="S701" s="795">
        <f>IF(INDEX(Historical!$D$7:$D$1442,MATCH(B701,Historical!$B$7:$B$1449,0))=0,"n/a",(INDEX(Historical!$C$7:$C$1442,MATCH(B701,Historical!$B$7:$B$1449,0))/INDEX(Historical!$D$7:$D$1442,MATCH(B701,Historical!$B$7:$B$1449,0))-1)*100)</f>
        <v>2.9574861367837268</v>
      </c>
      <c r="T701" s="795">
        <f>IF(INDEX(Historical!$F$7:$F$1442,MATCH(B701,Historical!$B$7:$B$1449,0))=0,"n/a",((INDEX(Historical!$C$7:$C$1442,MATCH(B701,Historical!$B$7:$B$1449,0))/INDEX(Historical!$F$7:$F$1442,MATCH(B701,Historical!$B$7:$B$1449,0)))^(1/3)-1)*100)</f>
        <v>8.3412133001648172</v>
      </c>
      <c r="U701" s="795">
        <f>IF(INDEX(Historical!$H$7:$H$1442,MATCH(B701,Historical!$B$7:$B$1449,0))=0,"n/a",((INDEX(Historical!$C$7:$C$1442,MATCH(B701,Historical!$B$7:$B$1449,0))/INDEX(Historical!$H$7:$H$1442,MATCH(B701,Historical!$B$7:$B$1449,0)))^(1/5)-1)*100)</f>
        <v>9.4889741340311815</v>
      </c>
      <c r="V701" s="795">
        <f>IF(INDEX(Historical!$O$7:$O$1442,MATCH(B701,Historical!$B$7:$B$1449,0))=0,"n/a",((INDEX(Historical!$C$7:$C$1442,MATCH(B701,Historical!$B$7:$B$1449,0))/INDEX(Historical!$O$7:$O$1442,MATCH(B701,Historical!$B$7:$B$1449,0)))^(1/10)-1)*100)</f>
        <v>6.3832843418241803</v>
      </c>
      <c r="W701" s="796">
        <f>IF(OR(U701&lt;=0,U701="n/a",V701&lt;=0,V701="n/a"),"n/a",U701/V701)</f>
        <v>1.4865347720542672</v>
      </c>
      <c r="X701" s="797">
        <f>IF(OR(AJ701&lt;=0,AJ701="n/a",U701&lt;=0,U701="n/a"),"n/a",U701/AJ701)</f>
        <v>2.1086609186735958</v>
      </c>
      <c r="Y701" s="753"/>
      <c r="Z701" s="738">
        <f>IF(OR(AC701&lt;0.01,AC701="n/a"),"n/a",M701/AC701*100)</f>
        <v>241.37931034482759</v>
      </c>
      <c r="AA701" s="999">
        <f>IF(OR(AC701&lt;0.01,AC701="n/a"),"n/a",I701/AC701)</f>
        <v>39.224137931034484</v>
      </c>
      <c r="AB701" s="1000">
        <v>12</v>
      </c>
      <c r="AC701" s="978">
        <v>0.57999999999999996</v>
      </c>
      <c r="AD701" s="978">
        <v>5.86</v>
      </c>
      <c r="AE701" s="978">
        <v>4.28</v>
      </c>
      <c r="AF701" s="978">
        <v>4.25</v>
      </c>
      <c r="AG701" s="978">
        <v>9.9</v>
      </c>
      <c r="AH701" s="978">
        <v>-66.7</v>
      </c>
      <c r="AI701" s="978">
        <v>33.33</v>
      </c>
      <c r="AJ701" s="978">
        <v>4.5</v>
      </c>
      <c r="AK701" s="978">
        <v>6.7</v>
      </c>
      <c r="AL701" s="991">
        <v>2120</v>
      </c>
      <c r="AM701" s="985">
        <v>0.3</v>
      </c>
      <c r="AN701" s="978">
        <v>3.51</v>
      </c>
      <c r="AO701" s="838">
        <f>IF(U701="n/a","n/a",IF(AA701&lt;0,"n/a",IF(AA701="n/a","n/a",J701+U701-AA701)))</f>
        <v>-23.581317643157149</v>
      </c>
      <c r="AP701" s="839">
        <f>IF(U701="n/a","n/a",J701+U701)</f>
        <v>15.642820287877335</v>
      </c>
      <c r="AQ701" s="1001">
        <f>IF(OR(AC701&lt;0.01,AF701="n/a"),"n/a",(I701/SQRT(22.5*AC701*(I701/AF701))-1)*100)</f>
        <v>172.19485357768295</v>
      </c>
      <c r="AR701" s="738">
        <f>INDEX(Historical!$C$7:$C$1442,MATCH(B701,Historical!$B$7:$B$1449,0))*IF(AH701="n/a",1.03,IF(AH701&lt;0,1.01,IF(AH701&gt;10,1.1,(1+AH701/100))))</f>
        <v>1.406425</v>
      </c>
      <c r="AS701" s="999">
        <f>IF($AI701="n/a",1.03*AR701,IF($AI701&lt;0,1.01*AR701,IF($AI701&gt;10,1.1*AR701,(1+$AI701/100)*AR701)))</f>
        <v>1.5470675000000003</v>
      </c>
      <c r="AT701" s="999">
        <f>IF($AK701="n/a",1.03*AS701,IF($AK701&lt;0,1.01*AS701,IF($AK701&gt;10,1.1*AS701,(1+$AK701/100)*AS701)))</f>
        <v>1.6507210225000002</v>
      </c>
      <c r="AU701" s="999">
        <f>IF($AK701="n/a",1.03*AT701,IF($AK701&lt;0,1.01*AT701,IF($AK701&gt;10,1.1*AT701,(1+$AK701/100)*AT701)))</f>
        <v>1.7613193310075002</v>
      </c>
      <c r="AV701" s="999">
        <f>IF($AK701="n/a",1.03*AU701,IF($AK701&lt;0,1.01*AU701,IF($AK701&gt;10,1.1*AU701,(1+$AK701/100)*AU701)))</f>
        <v>1.8793277261850025</v>
      </c>
      <c r="AW701" s="738">
        <f>SUM(AR701:AV701)</f>
        <v>8.244860579692503</v>
      </c>
      <c r="AX701" s="846">
        <f>AW701/I701*100</f>
        <v>36.241145405241767</v>
      </c>
      <c r="AY701" s="1080">
        <v>0.77</v>
      </c>
      <c r="AZ701" s="985">
        <v>15.129999999999999</v>
      </c>
      <c r="BA701" s="985">
        <v>-10.220000000000001</v>
      </c>
      <c r="BB701" s="985">
        <v>1.51</v>
      </c>
      <c r="BC701" s="985">
        <v>0.52</v>
      </c>
      <c r="BE701" s="700">
        <v>1994</v>
      </c>
      <c r="BF701" s="1013">
        <f>IF(BE701&gt;2008,0,IF(BE701&gt;2001,1,IF(BE701&gt;1990,2,IF(BE701&gt;1980,3,IF(BE701&gt;1973,4,IF(BE701&gt;1970,5,IF(BE701&gt;1960,6,IF(BE701&gt;1958,7,IF(BE701&gt;1953,8,9)))))))))</f>
        <v>2</v>
      </c>
      <c r="BG701" s="995">
        <v>2.1999999999999997</v>
      </c>
    </row>
    <row r="702" spans="1:59" ht="11.25" customHeight="1" x14ac:dyDescent="0.2">
      <c r="A702" s="984" t="s">
        <v>1664</v>
      </c>
      <c r="B702" s="988" t="s">
        <v>1665</v>
      </c>
      <c r="C702" s="1070" t="s">
        <v>4381</v>
      </c>
      <c r="D702" s="1070" t="s">
        <v>4382</v>
      </c>
      <c r="E702" s="828">
        <v>8</v>
      </c>
      <c r="F702" s="1148">
        <v>559</v>
      </c>
      <c r="G702" s="1148" t="s">
        <v>37</v>
      </c>
      <c r="H702" s="1148" t="s">
        <v>37</v>
      </c>
      <c r="I702" s="987">
        <v>92.43</v>
      </c>
      <c r="J702" s="738">
        <f>(M702/I702)*100</f>
        <v>3.6784593746619061</v>
      </c>
      <c r="K702" s="990">
        <v>0.85</v>
      </c>
      <c r="L702" s="1000">
        <v>4</v>
      </c>
      <c r="M702" s="729">
        <f>K702*L702</f>
        <v>3.4</v>
      </c>
      <c r="N702" s="983" t="s">
        <v>220</v>
      </c>
      <c r="O702" s="831">
        <v>0.8125</v>
      </c>
      <c r="P702" s="973">
        <v>43465</v>
      </c>
      <c r="Q702" s="973">
        <v>43480</v>
      </c>
      <c r="R702" s="729">
        <f>(K702-O702)/O702*100</f>
        <v>4.6153846153846132</v>
      </c>
      <c r="S702" s="795">
        <f>IF(INDEX(Historical!$D$7:$D$1442,MATCH(B702,Historical!$B$7:$B$1449,0))=0,"n/a",(INDEX(Historical!$C$7:$C$1442,MATCH(B702,Historical!$B$7:$B$1449,0))/INDEX(Historical!$D$7:$D$1442,MATCH(B702,Historical!$B$7:$B$1449,0))-1)*100)</f>
        <v>4.8387096774193505</v>
      </c>
      <c r="T702" s="795">
        <f>IF(INDEX(Historical!$F$7:$F$1442,MATCH(B702,Historical!$B$7:$B$1449,0))=0,"n/a",((INDEX(Historical!$C$7:$C$1442,MATCH(B702,Historical!$B$7:$B$1449,0))/INDEX(Historical!$F$7:$F$1442,MATCH(B702,Historical!$B$7:$B$1449,0)))^(1/3)-1)*100)</f>
        <v>10.63453285514775</v>
      </c>
      <c r="U702" s="795">
        <f>IF(INDEX(Historical!$H$7:$H$1442,MATCH(B702,Historical!$B$7:$B$1449,0))=0,"n/a",((INDEX(Historical!$C$7:$C$1442,MATCH(B702,Historical!$B$7:$B$1449,0))/INDEX(Historical!$H$7:$H$1442,MATCH(B702,Historical!$B$7:$B$1449,0)))^(1/5)-1)*100)</f>
        <v>19.746240106104928</v>
      </c>
      <c r="V702" s="795">
        <f>IF(INDEX(Historical!$O$7:$O$1442,MATCH(B702,Historical!$B$7:$B$1449,0))=0,"n/a",((INDEX(Historical!$C$7:$C$1442,MATCH(B702,Historical!$B$7:$B$1449,0))/INDEX(Historical!$O$7:$O$1442,MATCH(B702,Historical!$B$7:$B$1449,0)))^(1/10)-1)*100)</f>
        <v>0.31301430492702842</v>
      </c>
      <c r="W702" s="796">
        <f>IF(OR(U702&lt;=0,U702="n/a",V702&lt;=0,V702="n/a"),"n/a",U702/V702)</f>
        <v>63.084145980830741</v>
      </c>
      <c r="X702" s="797" t="str">
        <f>IF(OR(AJ702&lt;=0,AJ702="n/a",U702&lt;=0,U702="n/a"),"n/a",U702/AJ702)</f>
        <v>n/a</v>
      </c>
      <c r="Y702" s="749"/>
      <c r="Z702" s="738">
        <f>IF(OR(AC702&lt;0.01,AC702="n/a"),"n/a",M702/AC702*100)</f>
        <v>128.78787878787878</v>
      </c>
      <c r="AA702" s="999">
        <f>IF(OR(AC702&lt;0.01,AC702="n/a"),"n/a",I702/AC702)</f>
        <v>35.01136363636364</v>
      </c>
      <c r="AB702" s="1000">
        <v>12</v>
      </c>
      <c r="AC702" s="978">
        <v>2.64</v>
      </c>
      <c r="AD702" s="978" t="s">
        <v>137</v>
      </c>
      <c r="AE702" s="978">
        <v>6.44</v>
      </c>
      <c r="AF702" s="978">
        <v>1.32</v>
      </c>
      <c r="AG702" s="978">
        <v>4.5</v>
      </c>
      <c r="AH702" s="978">
        <v>-62.6</v>
      </c>
      <c r="AI702" s="978">
        <v>2.48</v>
      </c>
      <c r="AJ702" s="978">
        <v>-7.9</v>
      </c>
      <c r="AK702" s="978">
        <v>-10.84</v>
      </c>
      <c r="AL702" s="991">
        <v>7910</v>
      </c>
      <c r="AM702" s="985">
        <v>0.3</v>
      </c>
      <c r="AN702" s="978">
        <v>0.93</v>
      </c>
      <c r="AO702" s="838">
        <f>IF(U702="n/a","n/a",IF(AA702&lt;0,"n/a",IF(AA702="n/a","n/a",J702+U702-AA702)))</f>
        <v>-11.586664155596807</v>
      </c>
      <c r="AP702" s="839">
        <f>IF(U702="n/a","n/a",J702+U702)</f>
        <v>23.424699480766833</v>
      </c>
      <c r="AQ702" s="1001">
        <f>IF(OR(AC702&lt;0.01,AF702="n/a"),"n/a",(I702/SQRT(22.5*AC702*(I702/AF702))-1)*100)</f>
        <v>43.317828618773021</v>
      </c>
      <c r="AR702" s="738">
        <f>INDEX(Historical!$C$7:$C$1442,MATCH(B702,Historical!$B$7:$B$1449,0))*IF(AH702="n/a",1.03,IF(AH702&lt;0,1.01,IF(AH702&gt;10,1.1,(1+AH702/100))))</f>
        <v>3.2825000000000002</v>
      </c>
      <c r="AS702" s="999">
        <f>IF($AI702="n/a",1.03*AR702,IF($AI702&lt;0,1.01*AR702,IF($AI702&gt;10,1.1*AR702,(1+$AI702/100)*AR702)))</f>
        <v>3.3639060000000001</v>
      </c>
      <c r="AT702" s="999">
        <f>IF($AK702="n/a",1.03*AS702,IF($AK702&lt;0,1.01*AS702,IF($AK702&gt;10,1.1*AS702,(1+$AK702/100)*AS702)))</f>
        <v>3.3975450600000001</v>
      </c>
      <c r="AU702" s="999">
        <f>IF($AK702="n/a",1.03*AT702,IF($AK702&lt;0,1.01*AT702,IF($AK702&gt;10,1.1*AT702,(1+$AK702/100)*AT702)))</f>
        <v>3.4315205106</v>
      </c>
      <c r="AV702" s="999">
        <f>IF($AK702="n/a",1.03*AU702,IF($AK702&lt;0,1.01*AU702,IF($AK702&gt;10,1.1*AU702,(1+$AK702/100)*AU702)))</f>
        <v>3.465835715706</v>
      </c>
      <c r="AW702" s="738">
        <f>SUM(AR702:AV702)</f>
        <v>16.941307286306003</v>
      </c>
      <c r="AX702" s="846">
        <f>AW702/I702*100</f>
        <v>18.328797237158934</v>
      </c>
      <c r="AY702" s="1080">
        <v>1.31</v>
      </c>
      <c r="AZ702" s="985">
        <v>20.399999999999999</v>
      </c>
      <c r="BA702" s="985">
        <v>-13.239999999999998</v>
      </c>
      <c r="BB702" s="985">
        <v>4.9399999999999995</v>
      </c>
      <c r="BC702" s="985">
        <v>-3.7199999999999998</v>
      </c>
      <c r="BE702" s="700">
        <v>2012</v>
      </c>
      <c r="BF702" s="1013">
        <f>IF(BE702&gt;2008,0,IF(BE702&gt;2001,1,IF(BE702&gt;1990,2,IF(BE702&gt;1980,3,IF(BE702&gt;1973,4,IF(BE702&gt;1970,5,IF(BE702&gt;1960,6,IF(BE702&gt;1958,7,IF(BE702&gt;1953,8,9)))))))))</f>
        <v>0</v>
      </c>
      <c r="BG702" s="995">
        <v>2</v>
      </c>
    </row>
    <row r="703" spans="1:59" ht="11.25" customHeight="1" x14ac:dyDescent="0.2">
      <c r="A703" s="984" t="s">
        <v>792</v>
      </c>
      <c r="B703" s="988" t="s">
        <v>793</v>
      </c>
      <c r="C703" s="1070" t="s">
        <v>123</v>
      </c>
      <c r="D703" s="1070" t="s">
        <v>4404</v>
      </c>
      <c r="E703" s="828">
        <v>15</v>
      </c>
      <c r="F703" s="1148">
        <v>235</v>
      </c>
      <c r="G703" s="1041" t="s">
        <v>106</v>
      </c>
      <c r="H703" s="1041" t="s">
        <v>106</v>
      </c>
      <c r="I703" s="987">
        <v>27.62</v>
      </c>
      <c r="J703" s="738">
        <f>(M703/I703)*100</f>
        <v>1.448225923244026</v>
      </c>
      <c r="K703" s="990">
        <v>0.1</v>
      </c>
      <c r="L703" s="1000">
        <v>4</v>
      </c>
      <c r="M703" s="729">
        <f>K703*L703</f>
        <v>0.4</v>
      </c>
      <c r="N703" s="983" t="s">
        <v>320</v>
      </c>
      <c r="O703" s="831">
        <v>0.09</v>
      </c>
      <c r="P703" s="694">
        <v>43174</v>
      </c>
      <c r="Q703" s="694">
        <v>43189</v>
      </c>
      <c r="R703" s="729">
        <f>(K703-O703)/O703*100</f>
        <v>11.111111111111121</v>
      </c>
      <c r="S703" s="795">
        <f>IF(INDEX(Historical!$D$7:$D$1442,MATCH(B703,Historical!$B$7:$B$1449,0))=0,"n/a",(INDEX(Historical!$C$7:$C$1442,MATCH(B703,Historical!$B$7:$B$1449,0))/INDEX(Historical!$D$7:$D$1442,MATCH(B703,Historical!$B$7:$B$1449,0))-1)*100)</f>
        <v>11.111111111111116</v>
      </c>
      <c r="T703" s="795">
        <f>IF(INDEX(Historical!$F$7:$F$1442,MATCH(B703,Historical!$B$7:$B$1449,0))=0,"n/a",((INDEX(Historical!$C$7:$C$1442,MATCH(B703,Historical!$B$7:$B$1449,0))/INDEX(Historical!$F$7:$F$1442,MATCH(B703,Historical!$B$7:$B$1449,0)))^(1/3)-1)*100)</f>
        <v>7.7217345015941907</v>
      </c>
      <c r="U703" s="795">
        <f>IF(INDEX(Historical!$H$7:$H$1442,MATCH(B703,Historical!$B$7:$B$1449,0))=0,"n/a",((INDEX(Historical!$C$7:$C$1442,MATCH(B703,Historical!$B$7:$B$1449,0))/INDEX(Historical!$H$7:$H$1442,MATCH(B703,Historical!$B$7:$B$1449,0)))^(1/5)-1)*100)</f>
        <v>7.3940923785779322</v>
      </c>
      <c r="V703" s="795">
        <f>IF(INDEX(Historical!$O$7:$O$1442,MATCH(B703,Historical!$B$7:$B$1449,0))=0,"n/a",((INDEX(Historical!$C$7:$C$1442,MATCH(B703,Historical!$B$7:$B$1449,0))/INDEX(Historical!$O$7:$O$1442,MATCH(B703,Historical!$B$7:$B$1449,0)))^(1/10)-1)*100)</f>
        <v>8.9334120568810285</v>
      </c>
      <c r="W703" s="796">
        <f>IF(OR(U703&lt;=0,U703="n/a",V703&lt;=0,V703="n/a"),"n/a",U703/V703)</f>
        <v>0.82768961416960241</v>
      </c>
      <c r="X703" s="797">
        <f>IF(OR(AJ703&lt;=0,AJ703="n/a",U703&lt;=0,U703="n/a"),"n/a",U703/AJ703)</f>
        <v>1.2972091892241986</v>
      </c>
      <c r="Y703" s="749"/>
      <c r="Z703" s="738">
        <f>IF(OR(AC703&lt;0.01,AC703="n/a"),"n/a",M703/AC703*100)</f>
        <v>20.202020202020204</v>
      </c>
      <c r="AA703" s="999">
        <f>IF(OR(AC703&lt;0.01,AC703="n/a"),"n/a",I703/AC703)</f>
        <v>13.94949494949495</v>
      </c>
      <c r="AB703" s="1000">
        <v>12</v>
      </c>
      <c r="AC703" s="978">
        <v>1.98</v>
      </c>
      <c r="AD703" s="978">
        <v>1.02</v>
      </c>
      <c r="AE703" s="978">
        <v>0.69</v>
      </c>
      <c r="AF703" s="978">
        <v>3.35</v>
      </c>
      <c r="AG703" s="978">
        <v>27.700000000000003</v>
      </c>
      <c r="AH703" s="978">
        <v>12</v>
      </c>
      <c r="AI703" s="978">
        <v>7.88</v>
      </c>
      <c r="AJ703" s="978">
        <v>5.7</v>
      </c>
      <c r="AK703" s="978">
        <v>13.74</v>
      </c>
      <c r="AL703" s="991">
        <v>3020</v>
      </c>
      <c r="AM703" s="985">
        <v>0.4</v>
      </c>
      <c r="AN703" s="978">
        <v>3.2</v>
      </c>
      <c r="AO703" s="838">
        <f>IF(U703="n/a","n/a",IF(AA703&lt;0,"n/a",IF(AA703="n/a","n/a",J703+U703-AA703)))</f>
        <v>-5.1071766476729916</v>
      </c>
      <c r="AP703" s="839">
        <f>IF(U703="n/a","n/a",J703+U703)</f>
        <v>8.8423183018219582</v>
      </c>
      <c r="AQ703" s="1001">
        <f>IF(OR(AC703&lt;0.01,AF703="n/a"),"n/a",(I703/SQRT(22.5*AC703*(I703/AF703))-1)*100)</f>
        <v>44.115398330347432</v>
      </c>
      <c r="AR703" s="738">
        <f>INDEX(Historical!$C$7:$C$1442,MATCH(B703,Historical!$B$7:$B$1449,0))*IF(AH703="n/a",1.03,IF(AH703&lt;0,1.01,IF(AH703&gt;10,1.1,(1+AH703/100))))</f>
        <v>0.44000000000000006</v>
      </c>
      <c r="AS703" s="999">
        <f>IF($AI703="n/a",1.03*AR703,IF($AI703&lt;0,1.01*AR703,IF($AI703&gt;10,1.1*AR703,(1+$AI703/100)*AR703)))</f>
        <v>0.47467200000000004</v>
      </c>
      <c r="AT703" s="999">
        <f>IF($AK703="n/a",1.03*AS703,IF($AK703&lt;0,1.01*AS703,IF($AK703&gt;10,1.1*AS703,(1+$AK703/100)*AS703)))</f>
        <v>0.52213920000000014</v>
      </c>
      <c r="AU703" s="999">
        <f>IF($AK703="n/a",1.03*AT703,IF($AK703&lt;0,1.01*AT703,IF($AK703&gt;10,1.1*AT703,(1+$AK703/100)*AT703)))</f>
        <v>0.57435312000000016</v>
      </c>
      <c r="AV703" s="999">
        <f>IF($AK703="n/a",1.03*AU703,IF($AK703&lt;0,1.01*AU703,IF($AK703&gt;10,1.1*AU703,(1+$AK703/100)*AU703)))</f>
        <v>0.63178843200000023</v>
      </c>
      <c r="AW703" s="738">
        <f>SUM(AR703:AV703)</f>
        <v>2.6429527520000002</v>
      </c>
      <c r="AX703" s="846">
        <f>AW703/I703*100</f>
        <v>9.5689817233888483</v>
      </c>
      <c r="AY703" s="1080">
        <v>0.75</v>
      </c>
      <c r="AZ703" s="985">
        <v>24.19</v>
      </c>
      <c r="BA703" s="985">
        <v>-11.05</v>
      </c>
      <c r="BB703" s="985">
        <v>10.489999999999998</v>
      </c>
      <c r="BC703" s="985">
        <v>4.17</v>
      </c>
      <c r="BE703" s="700">
        <v>2004</v>
      </c>
      <c r="BF703" s="1013">
        <f>IF(BE703&gt;2008,0,IF(BE703&gt;2001,1,IF(BE703&gt;1990,2,IF(BE703&gt;1980,3,IF(BE703&gt;1973,4,IF(BE703&gt;1970,5,IF(BE703&gt;1960,6,IF(BE703&gt;1958,7,IF(BE703&gt;1953,8,9)))))))))</f>
        <v>1</v>
      </c>
      <c r="BG703" s="995">
        <v>4.7</v>
      </c>
    </row>
    <row r="704" spans="1:59" ht="11.25" customHeight="1" x14ac:dyDescent="0.2">
      <c r="A704" s="984" t="s">
        <v>1676</v>
      </c>
      <c r="B704" s="988" t="s">
        <v>1677</v>
      </c>
      <c r="C704" s="1070" t="s">
        <v>108</v>
      </c>
      <c r="D704" s="1070" t="s">
        <v>4393</v>
      </c>
      <c r="E704" s="828">
        <v>7</v>
      </c>
      <c r="F704" s="1148">
        <v>621</v>
      </c>
      <c r="G704" s="1078" t="s">
        <v>106</v>
      </c>
      <c r="H704" s="1078" t="s">
        <v>106</v>
      </c>
      <c r="I704" s="987">
        <v>35.21</v>
      </c>
      <c r="J704" s="738">
        <f>(M704/I704)*100</f>
        <v>1.4768531667140017</v>
      </c>
      <c r="K704" s="990">
        <v>0.13</v>
      </c>
      <c r="L704" s="1000">
        <v>4</v>
      </c>
      <c r="M704" s="729">
        <f>K704*L704</f>
        <v>0.52</v>
      </c>
      <c r="N704" s="983" t="s">
        <v>210</v>
      </c>
      <c r="O704" s="831">
        <v>0.11</v>
      </c>
      <c r="P704" s="973">
        <v>43326</v>
      </c>
      <c r="Q704" s="973">
        <v>43343</v>
      </c>
      <c r="R704" s="729">
        <f>(K704-O704)/O704*100</f>
        <v>18.181818181818183</v>
      </c>
      <c r="S704" s="795">
        <f>IF(INDEX(Historical!$D$7:$D$1442,MATCH(B704,Historical!$B$7:$B$1449,0))=0,"n/a",(INDEX(Historical!$C$7:$C$1442,MATCH(B704,Historical!$B$7:$B$1449,0))/INDEX(Historical!$D$7:$D$1442,MATCH(B704,Historical!$B$7:$B$1449,0))-1)*100)</f>
        <v>14.285714285714279</v>
      </c>
      <c r="T704" s="795">
        <f>IF(INDEX(Historical!$F$7:$F$1442,MATCH(B704,Historical!$B$7:$B$1449,0))=0,"n/a",((INDEX(Historical!$C$7:$C$1442,MATCH(B704,Historical!$B$7:$B$1449,0))/INDEX(Historical!$F$7:$F$1442,MATCH(B704,Historical!$B$7:$B$1449,0)))^(1/3)-1)*100)</f>
        <v>11.102644857564847</v>
      </c>
      <c r="U704" s="795">
        <f>IF(INDEX(Historical!$H$7:$H$1442,MATCH(B704,Historical!$B$7:$B$1449,0))=0,"n/a",((INDEX(Historical!$C$7:$C$1442,MATCH(B704,Historical!$B$7:$B$1449,0))/INDEX(Historical!$H$7:$H$1442,MATCH(B704,Historical!$B$7:$B$1449,0)))^(1/5)-1)*100)</f>
        <v>9.1379793477641904</v>
      </c>
      <c r="V704" s="795">
        <f>IF(INDEX(Historical!$O$7:$O$1442,MATCH(B704,Historical!$B$7:$B$1449,0))=0,"n/a",((INDEX(Historical!$C$7:$C$1442,MATCH(B704,Historical!$B$7:$B$1449,0))/INDEX(Historical!$O$7:$O$1442,MATCH(B704,Historical!$B$7:$B$1449,0)))^(1/10)-1)*100)</f>
        <v>8.1139800821938621</v>
      </c>
      <c r="W704" s="796">
        <f>IF(OR(U704&lt;=0,U704="n/a",V704&lt;=0,V704="n/a"),"n/a",U704/V704)</f>
        <v>1.1262018460973913</v>
      </c>
      <c r="X704" s="797">
        <f>IF(OR(AJ704&lt;=0,AJ704="n/a",U704&lt;=0,U704="n/a"),"n/a",U704/AJ704)</f>
        <v>0.7678974241818648</v>
      </c>
      <c r="Y704" s="752"/>
      <c r="Z704" s="738">
        <f>IF(OR(AC704&lt;0.01,AC704="n/a"),"n/a",M704/AC704*100)</f>
        <v>19.188191881918819</v>
      </c>
      <c r="AA704" s="999">
        <f>IF(OR(AC704&lt;0.01,AC704="n/a"),"n/a",I704/AC704)</f>
        <v>12.992619926199263</v>
      </c>
      <c r="AB704" s="1000">
        <v>12</v>
      </c>
      <c r="AC704" s="978">
        <v>2.71</v>
      </c>
      <c r="AD704" s="978" t="s">
        <v>137</v>
      </c>
      <c r="AE704" s="978">
        <v>3.86</v>
      </c>
      <c r="AF704" s="978">
        <v>1.54</v>
      </c>
      <c r="AG704" s="978">
        <v>10.7</v>
      </c>
      <c r="AH704" s="978">
        <v>21.8</v>
      </c>
      <c r="AI704" s="978">
        <v>2.16</v>
      </c>
      <c r="AJ704" s="978">
        <v>11.899999999999999</v>
      </c>
      <c r="AK704" s="978" t="s">
        <v>137</v>
      </c>
      <c r="AL704" s="991">
        <v>311.95999999999998</v>
      </c>
      <c r="AM704" s="985">
        <v>3.6999999999999997</v>
      </c>
      <c r="AN704" s="978">
        <v>7.0000000000000007E-2</v>
      </c>
      <c r="AO704" s="838">
        <f>IF(U704="n/a","n/a",IF(AA704&lt;0,"n/a",IF(AA704="n/a","n/a",J704+U704-AA704)))</f>
        <v>-2.3777874117210711</v>
      </c>
      <c r="AP704" s="839">
        <f>IF(U704="n/a","n/a",J704+U704)</f>
        <v>10.614832514478191</v>
      </c>
      <c r="AQ704" s="1001">
        <f>IF(OR(AC704&lt;0.01,AF704="n/a"),"n/a",(I704/SQRT(22.5*AC704*(I704/AF704))-1)*100)</f>
        <v>-5.6987458871024739</v>
      </c>
      <c r="AR704" s="738">
        <f>INDEX(Historical!$C$7:$C$1442,MATCH(B704,Historical!$B$7:$B$1449,0))*IF(AH704="n/a",1.03,IF(AH704&lt;0,1.01,IF(AH704&gt;10,1.1,(1+AH704/100))))</f>
        <v>0.52800000000000002</v>
      </c>
      <c r="AS704" s="999">
        <f>IF($AI704="n/a",1.03*AR704,IF($AI704&lt;0,1.01*AR704,IF($AI704&gt;10,1.1*AR704,(1+$AI704/100)*AR704)))</f>
        <v>0.53940480000000002</v>
      </c>
      <c r="AT704" s="999">
        <f>IF($AK704="n/a",1.03*AS704,IF($AK704&lt;0,1.01*AS704,IF($AK704&gt;10,1.1*AS704,(1+$AK704/100)*AS704)))</f>
        <v>0.55558694400000008</v>
      </c>
      <c r="AU704" s="999">
        <f>IF($AK704="n/a",1.03*AT704,IF($AK704&lt;0,1.01*AT704,IF($AK704&gt;10,1.1*AT704,(1+$AK704/100)*AT704)))</f>
        <v>0.57225455232000011</v>
      </c>
      <c r="AV704" s="999">
        <f>IF($AK704="n/a",1.03*AU704,IF($AK704&lt;0,1.01*AU704,IF($AK704&gt;10,1.1*AU704,(1+$AK704/100)*AU704)))</f>
        <v>0.58942218888960007</v>
      </c>
      <c r="AW704" s="738">
        <f>SUM(AR704:AV704)</f>
        <v>2.7846684852096004</v>
      </c>
      <c r="AX704" s="846">
        <f>AW704/I704*100</f>
        <v>7.9087432127509238</v>
      </c>
      <c r="AY704" s="1080">
        <v>0.69</v>
      </c>
      <c r="AZ704" s="985">
        <v>16.23</v>
      </c>
      <c r="BA704" s="985">
        <v>-15.14</v>
      </c>
      <c r="BB704" s="985">
        <v>3.92</v>
      </c>
      <c r="BC704" s="985">
        <v>-3.71</v>
      </c>
      <c r="BE704" s="700">
        <v>2012</v>
      </c>
      <c r="BF704" s="1013">
        <f>IF(BE704&gt;2008,0,IF(BE704&gt;2001,1,IF(BE704&gt;1990,2,IF(BE704&gt;1980,3,IF(BE704&gt;1973,4,IF(BE704&gt;1970,5,IF(BE704&gt;1960,6,IF(BE704&gt;1958,7,IF(BE704&gt;1953,8,9)))))))))</f>
        <v>0</v>
      </c>
      <c r="BG704" s="995">
        <v>1.0999999999999999</v>
      </c>
    </row>
    <row r="705" spans="1:59" ht="11.25" customHeight="1" x14ac:dyDescent="0.2">
      <c r="A705" s="984" t="s">
        <v>1640</v>
      </c>
      <c r="B705" s="988" t="s">
        <v>1641</v>
      </c>
      <c r="C705" s="1070" t="s">
        <v>123</v>
      </c>
      <c r="D705" s="1070" t="s">
        <v>4233</v>
      </c>
      <c r="E705" s="828">
        <v>9</v>
      </c>
      <c r="F705" s="1148">
        <v>386</v>
      </c>
      <c r="G705" s="1148" t="s">
        <v>106</v>
      </c>
      <c r="H705" s="1148" t="s">
        <v>106</v>
      </c>
      <c r="I705" s="987">
        <v>74.349999999999994</v>
      </c>
      <c r="J705" s="738">
        <f>(M705/I705)*100</f>
        <v>2.958977807666443</v>
      </c>
      <c r="K705" s="990">
        <v>0.55000000000000004</v>
      </c>
      <c r="L705" s="1000">
        <v>4</v>
      </c>
      <c r="M705" s="729">
        <f>K705*L705</f>
        <v>2.2000000000000002</v>
      </c>
      <c r="N705" s="983" t="s">
        <v>250</v>
      </c>
      <c r="O705" s="831">
        <v>0.53</v>
      </c>
      <c r="P705" s="973">
        <v>43336</v>
      </c>
      <c r="Q705" s="973">
        <v>43353</v>
      </c>
      <c r="R705" s="729">
        <f>(K705-O705)/O705*100</f>
        <v>3.7735849056603805</v>
      </c>
      <c r="S705" s="795">
        <f>IF(INDEX(Historical!$D$7:$D$1442,MATCH(B705,Historical!$B$7:$B$1449,0))=0,"n/a",(INDEX(Historical!$C$7:$C$1442,MATCH(B705,Historical!$B$7:$B$1449,0))/INDEX(Historical!$D$7:$D$1442,MATCH(B705,Historical!$B$7:$B$1449,0))-1)*100)</f>
        <v>4.8543689320388328</v>
      </c>
      <c r="T705" s="795">
        <f>IF(INDEX(Historical!$F$7:$F$1442,MATCH(B705,Historical!$B$7:$B$1449,0))=0,"n/a",((INDEX(Historical!$C$7:$C$1442,MATCH(B705,Historical!$B$7:$B$1449,0))/INDEX(Historical!$F$7:$F$1442,MATCH(B705,Historical!$B$7:$B$1449,0)))^(1/3)-1)*100)</f>
        <v>5.4901660750877879</v>
      </c>
      <c r="U705" s="795">
        <f>IF(INDEX(Historical!$H$7:$H$1442,MATCH(B705,Historical!$B$7:$B$1449,0))=0,"n/a",((INDEX(Historical!$C$7:$C$1442,MATCH(B705,Historical!$B$7:$B$1449,0))/INDEX(Historical!$H$7:$H$1442,MATCH(B705,Historical!$B$7:$B$1449,0)))^(1/5)-1)*100)</f>
        <v>7.2103667067803245</v>
      </c>
      <c r="V705" s="795">
        <f>IF(INDEX(Historical!$O$7:$O$1442,MATCH(B705,Historical!$B$7:$B$1449,0))=0,"n/a",((INDEX(Historical!$C$7:$C$1442,MATCH(B705,Historical!$B$7:$B$1449,0))/INDEX(Historical!$O$7:$O$1442,MATCH(B705,Historical!$B$7:$B$1449,0)))^(1/10)-1)*100)</f>
        <v>15.757296328333958</v>
      </c>
      <c r="W705" s="796">
        <f>IF(OR(U705&lt;=0,U705="n/a",V705&lt;=0,V705="n/a"),"n/a",U705/V705)</f>
        <v>0.45758907851564706</v>
      </c>
      <c r="X705" s="797" t="str">
        <f>IF(OR(AJ705&lt;=0,AJ705="n/a",U705&lt;=0,U705="n/a"),"n/a",U705/AJ705)</f>
        <v>n/a</v>
      </c>
      <c r="Y705" s="752"/>
      <c r="Z705" s="738">
        <f>IF(OR(AC705&lt;0.01,AC705="n/a"),"n/a",M705/AC705*100)</f>
        <v>150.68493150684935</v>
      </c>
      <c r="AA705" s="999">
        <f>IF(OR(AC705&lt;0.01,AC705="n/a"),"n/a",I705/AC705)</f>
        <v>50.92465753424657</v>
      </c>
      <c r="AB705" s="1000">
        <v>9</v>
      </c>
      <c r="AC705" s="978">
        <v>1.46</v>
      </c>
      <c r="AD705" s="978">
        <v>5.6</v>
      </c>
      <c r="AE705" s="978">
        <v>1.55</v>
      </c>
      <c r="AF705" s="978">
        <v>11.6</v>
      </c>
      <c r="AG705" s="978">
        <v>13.600000000000001</v>
      </c>
      <c r="AH705" s="978">
        <v>-54.2</v>
      </c>
      <c r="AI705" s="978">
        <v>12.29</v>
      </c>
      <c r="AJ705" s="978">
        <v>-10</v>
      </c>
      <c r="AK705" s="978">
        <v>9.1</v>
      </c>
      <c r="AL705" s="991">
        <v>4130</v>
      </c>
      <c r="AM705" s="986">
        <v>28.7</v>
      </c>
      <c r="AN705" s="978">
        <v>5.69</v>
      </c>
      <c r="AO705" s="838">
        <f>IF(U705="n/a","n/a",IF(AA705&lt;0,"n/a",IF(AA705="n/a","n/a",J705+U705-AA705)))</f>
        <v>-40.7553130197998</v>
      </c>
      <c r="AP705" s="839">
        <f>IF(U705="n/a","n/a",J705+U705)</f>
        <v>10.169344514446767</v>
      </c>
      <c r="AQ705" s="1001">
        <f>IF(OR(AC705&lt;0.01,AF705="n/a"),"n/a",(I705/SQRT(22.5*AC705*(I705/AF705))-1)*100)</f>
        <v>412.39135537736092</v>
      </c>
      <c r="AR705" s="738">
        <f>INDEX(Historical!$C$7:$C$1442,MATCH(B705,Historical!$B$7:$B$1449,0))*IF(AH705="n/a",1.03,IF(AH705&lt;0,1.01,IF(AH705&gt;10,1.1,(1+AH705/100))))</f>
        <v>2.1816</v>
      </c>
      <c r="AS705" s="999">
        <f>IF($AI705="n/a",1.03*AR705,IF($AI705&lt;0,1.01*AR705,IF($AI705&gt;10,1.1*AR705,(1+$AI705/100)*AR705)))</f>
        <v>2.3997600000000001</v>
      </c>
      <c r="AT705" s="999">
        <f>IF($AK705="n/a",1.03*AS705,IF($AK705&lt;0,1.01*AS705,IF($AK705&gt;10,1.1*AS705,(1+$AK705/100)*AS705)))</f>
        <v>2.61813816</v>
      </c>
      <c r="AU705" s="999">
        <f>IF($AK705="n/a",1.03*AT705,IF($AK705&lt;0,1.01*AT705,IF($AK705&gt;10,1.1*AT705,(1+$AK705/100)*AT705)))</f>
        <v>2.8563887325599997</v>
      </c>
      <c r="AV705" s="999">
        <f>IF($AK705="n/a",1.03*AU705,IF($AK705&lt;0,1.01*AU705,IF($AK705&gt;10,1.1*AU705,(1+$AK705/100)*AU705)))</f>
        <v>3.1163201072229594</v>
      </c>
      <c r="AW705" s="738">
        <f>SUM(AR705:AV705)</f>
        <v>13.17220699978296</v>
      </c>
      <c r="AX705" s="846">
        <f>AW705/I705*100</f>
        <v>17.716485541066522</v>
      </c>
      <c r="AY705" s="1080">
        <v>0.73</v>
      </c>
      <c r="AZ705" s="985">
        <v>28.28</v>
      </c>
      <c r="BA705" s="985">
        <v>-20.05</v>
      </c>
      <c r="BB705" s="985">
        <v>9.1</v>
      </c>
      <c r="BC705" s="985">
        <v>-2.83</v>
      </c>
      <c r="BE705" s="700">
        <v>2010</v>
      </c>
      <c r="BF705" s="1013">
        <f>IF(BE705&gt;2008,0,IF(BE705&gt;2001,1,IF(BE705&gt;1990,2,IF(BE705&gt;1980,3,IF(BE705&gt;1973,4,IF(BE705&gt;1970,5,IF(BE705&gt;1960,6,IF(BE705&gt;1958,7,IF(BE705&gt;1953,8,9)))))))))</f>
        <v>0</v>
      </c>
      <c r="BG705" s="995">
        <v>1.9</v>
      </c>
    </row>
    <row r="706" spans="1:59" ht="11.25" customHeight="1" x14ac:dyDescent="0.2">
      <c r="A706" s="976" t="s">
        <v>1689</v>
      </c>
      <c r="B706" s="988" t="s">
        <v>1690</v>
      </c>
      <c r="C706" s="1070" t="s">
        <v>247</v>
      </c>
      <c r="D706" s="1070" t="s">
        <v>4396</v>
      </c>
      <c r="E706" s="828">
        <v>9</v>
      </c>
      <c r="F706" s="1148">
        <v>345</v>
      </c>
      <c r="G706" s="1148" t="s">
        <v>106</v>
      </c>
      <c r="H706" s="1148" t="s">
        <v>106</v>
      </c>
      <c r="I706" s="987">
        <v>49.16</v>
      </c>
      <c r="J706" s="738">
        <f>(M706/I706)*100</f>
        <v>1.7087062652563059</v>
      </c>
      <c r="K706" s="990">
        <v>0.21</v>
      </c>
      <c r="L706" s="1000">
        <v>4</v>
      </c>
      <c r="M706" s="729">
        <f>K706*L706</f>
        <v>0.84</v>
      </c>
      <c r="N706" s="983" t="s">
        <v>119</v>
      </c>
      <c r="O706" s="831">
        <v>0.19</v>
      </c>
      <c r="P706" s="694">
        <v>43145</v>
      </c>
      <c r="Q706" s="694">
        <v>43160</v>
      </c>
      <c r="R706" s="729">
        <f>(K706-O706)/O706*100</f>
        <v>10.52631578947368</v>
      </c>
      <c r="S706" s="795">
        <f>IF(INDEX(Historical!$D$7:$D$1442,MATCH(B706,Historical!$B$7:$B$1449,0))=0,"n/a",(INDEX(Historical!$C$7:$C$1442,MATCH(B706,Historical!$B$7:$B$1449,0))/INDEX(Historical!$D$7:$D$1442,MATCH(B706,Historical!$B$7:$B$1449,0))-1)*100)</f>
        <v>10.526315789473673</v>
      </c>
      <c r="T706" s="795">
        <f>IF(INDEX(Historical!$F$7:$F$1442,MATCH(B706,Historical!$B$7:$B$1449,0))=0,"n/a",((INDEX(Historical!$C$7:$C$1442,MATCH(B706,Historical!$B$7:$B$1449,0))/INDEX(Historical!$F$7:$F$1442,MATCH(B706,Historical!$B$7:$B$1449,0)))^(1/3)-1)*100)</f>
        <v>11.868894208139679</v>
      </c>
      <c r="U706" s="795">
        <f>IF(INDEX(Historical!$H$7:$H$1442,MATCH(B706,Historical!$B$7:$B$1449,0))=0,"n/a",((INDEX(Historical!$C$7:$C$1442,MATCH(B706,Historical!$B$7:$B$1449,0))/INDEX(Historical!$H$7:$H$1442,MATCH(B706,Historical!$B$7:$B$1449,0)))^(1/5)-1)*100)</f>
        <v>13.80604263098537</v>
      </c>
      <c r="V706" s="795">
        <f>IF(INDEX(Historical!$O$7:$O$1442,MATCH(B706,Historical!$B$7:$B$1449,0))=0,"n/a",((INDEX(Historical!$C$7:$C$1442,MATCH(B706,Historical!$B$7:$B$1449,0))/INDEX(Historical!$O$7:$O$1442,MATCH(B706,Historical!$B$7:$B$1449,0)))^(1/10)-1)*100)</f>
        <v>8.842291989017026</v>
      </c>
      <c r="W706" s="796">
        <f>IF(OR(U706&lt;=0,U706="n/a",V706&lt;=0,V706="n/a"),"n/a",U706/V706)</f>
        <v>1.5613647059081286</v>
      </c>
      <c r="X706" s="797">
        <f>IF(OR(AJ706&lt;=0,AJ706="n/a",U706&lt;=0,U706="n/a"),"n/a",U706/AJ706)</f>
        <v>1.9175059209701906</v>
      </c>
      <c r="Y706" s="749"/>
      <c r="Z706" s="738">
        <f>IF(OR(AC706&lt;0.01,AC706="n/a"),"n/a",M706/AC706*100)</f>
        <v>35.593220338983052</v>
      </c>
      <c r="AA706" s="999">
        <f>IF(OR(AC706&lt;0.01,AC706="n/a"),"n/a",I706/AC706)</f>
        <v>20.83050847457627</v>
      </c>
      <c r="AB706" s="1000">
        <v>12</v>
      </c>
      <c r="AC706" s="978">
        <v>2.36</v>
      </c>
      <c r="AD706" s="978">
        <v>2.97</v>
      </c>
      <c r="AE706" s="978">
        <v>1.02</v>
      </c>
      <c r="AF706" s="978">
        <v>2.33</v>
      </c>
      <c r="AG706" s="978">
        <v>6.7</v>
      </c>
      <c r="AH706" s="978">
        <v>-2.5</v>
      </c>
      <c r="AI706" s="978">
        <v>27.36</v>
      </c>
      <c r="AJ706" s="978">
        <v>7.1999999999999993</v>
      </c>
      <c r="AK706" s="978">
        <v>7.0000000000000009</v>
      </c>
      <c r="AL706" s="991">
        <v>1110</v>
      </c>
      <c r="AM706" s="985">
        <v>5</v>
      </c>
      <c r="AN706" s="978">
        <v>0.11</v>
      </c>
      <c r="AO706" s="838">
        <f>IF(U706="n/a","n/a",IF(AA706&lt;0,"n/a",IF(AA706="n/a","n/a",J706+U706-AA706)))</f>
        <v>-5.3157595783345943</v>
      </c>
      <c r="AP706" s="839">
        <f>IF(U706="n/a","n/a",J706+U706)</f>
        <v>15.514748896241676</v>
      </c>
      <c r="AQ706" s="1001">
        <f>IF(OR(AC706&lt;0.01,AF706="n/a"),"n/a",(I706/SQRT(22.5*AC706*(I706/AF706))-1)*100)</f>
        <v>46.871197911280539</v>
      </c>
      <c r="AR706" s="738">
        <f>INDEX(Historical!$C$7:$C$1442,MATCH(B706,Historical!$B$7:$B$1449,0))*IF(AH706="n/a",1.03,IF(AH706&lt;0,1.01,IF(AH706&gt;10,1.1,(1+AH706/100))))</f>
        <v>0.84839999999999993</v>
      </c>
      <c r="AS706" s="999">
        <f>IF($AI706="n/a",1.03*AR706,IF($AI706&lt;0,1.01*AR706,IF($AI706&gt;10,1.1*AR706,(1+$AI706/100)*AR706)))</f>
        <v>0.93323999999999996</v>
      </c>
      <c r="AT706" s="999">
        <f>IF($AK706="n/a",1.03*AS706,IF($AK706&lt;0,1.01*AS706,IF($AK706&gt;10,1.1*AS706,(1+$AK706/100)*AS706)))</f>
        <v>0.99856679999999998</v>
      </c>
      <c r="AU706" s="999">
        <f>IF($AK706="n/a",1.03*AT706,IF($AK706&lt;0,1.01*AT706,IF($AK706&gt;10,1.1*AT706,(1+$AK706/100)*AT706)))</f>
        <v>1.068466476</v>
      </c>
      <c r="AV706" s="999">
        <f>IF($AK706="n/a",1.03*AU706,IF($AK706&lt;0,1.01*AU706,IF($AK706&gt;10,1.1*AU706,(1+$AK706/100)*AU706)))</f>
        <v>1.1432591293200001</v>
      </c>
      <c r="AW706" s="738">
        <f>SUM(AR706:AV706)</f>
        <v>4.99193240532</v>
      </c>
      <c r="AX706" s="846">
        <f>AW706/I706*100</f>
        <v>10.154459734174125</v>
      </c>
      <c r="AY706" s="1080">
        <v>1.1499999999999999</v>
      </c>
      <c r="AZ706" s="985">
        <v>15.67</v>
      </c>
      <c r="BA706" s="985">
        <v>-13.05</v>
      </c>
      <c r="BB706" s="985">
        <v>-1.83</v>
      </c>
      <c r="BC706" s="985">
        <v>0.72</v>
      </c>
      <c r="BE706" s="700">
        <v>2010</v>
      </c>
      <c r="BF706" s="1013">
        <f>IF(BE706&gt;2008,0,IF(BE706&gt;2001,1,IF(BE706&gt;1990,2,IF(BE706&gt;1980,3,IF(BE706&gt;1973,4,IF(BE706&gt;1970,5,IF(BE706&gt;1960,6,IF(BE706&gt;1958,7,IF(BE706&gt;1953,8,9)))))))))</f>
        <v>0</v>
      </c>
      <c r="BG706" s="995">
        <v>3.6999999999999997</v>
      </c>
    </row>
    <row r="707" spans="1:59" ht="11.25" customHeight="1" x14ac:dyDescent="0.2">
      <c r="A707" s="976" t="s">
        <v>1666</v>
      </c>
      <c r="B707" s="988" t="s">
        <v>1667</v>
      </c>
      <c r="C707" s="1070" t="s">
        <v>112</v>
      </c>
      <c r="D707" s="1070" t="s">
        <v>213</v>
      </c>
      <c r="E707" s="828">
        <v>9</v>
      </c>
      <c r="F707" s="1148">
        <v>403</v>
      </c>
      <c r="G707" s="1273" t="s">
        <v>37</v>
      </c>
      <c r="H707" s="1273" t="s">
        <v>37</v>
      </c>
      <c r="I707" s="987">
        <v>165.99</v>
      </c>
      <c r="J707" s="738">
        <f>(M707/I707)*100</f>
        <v>2.2892945358154106</v>
      </c>
      <c r="K707" s="990">
        <v>0.95</v>
      </c>
      <c r="L707" s="1000">
        <v>4</v>
      </c>
      <c r="M707" s="729">
        <f>K707*L707</f>
        <v>3.8</v>
      </c>
      <c r="N707" s="983" t="s">
        <v>250</v>
      </c>
      <c r="O707" s="831">
        <v>0.82</v>
      </c>
      <c r="P707" s="973">
        <v>43423</v>
      </c>
      <c r="Q707" s="973">
        <v>43444</v>
      </c>
      <c r="R707" s="729">
        <f>(K707-O707)/O707*100</f>
        <v>15.853658536585366</v>
      </c>
      <c r="S707" s="795">
        <f>IF(INDEX(Historical!$D$7:$D$1442,MATCH(B707,Historical!$B$7:$B$1449,0))=0,"n/a",(INDEX(Historical!$C$7:$C$1442,MATCH(B707,Historical!$B$7:$B$1449,0))/INDEX(Historical!$D$7:$D$1442,MATCH(B707,Historical!$B$7:$B$1449,0))-1)*100)</f>
        <v>15.593220338983071</v>
      </c>
      <c r="T707" s="795">
        <f>IF(INDEX(Historical!$F$7:$F$1442,MATCH(B707,Historical!$B$7:$B$1449,0))=0,"n/a",((INDEX(Historical!$C$7:$C$1442,MATCH(B707,Historical!$B$7:$B$1449,0))/INDEX(Historical!$F$7:$F$1442,MATCH(B707,Historical!$B$7:$B$1449,0)))^(1/3)-1)*100)</f>
        <v>15.729452726293779</v>
      </c>
      <c r="U707" s="795">
        <f>IF(INDEX(Historical!$H$7:$H$1442,MATCH(B707,Historical!$B$7:$B$1449,0))=0,"n/a",((INDEX(Historical!$C$7:$C$1442,MATCH(B707,Historical!$B$7:$B$1449,0))/INDEX(Historical!$H$7:$H$1442,MATCH(B707,Historical!$B$7:$B$1449,0)))^(1/5)-1)*100)</f>
        <v>16.632466066704676</v>
      </c>
      <c r="V707" s="795">
        <f>IF(INDEX(Historical!$O$7:$O$1442,MATCH(B707,Historical!$B$7:$B$1449,0))=0,"n/a",((INDEX(Historical!$C$7:$C$1442,MATCH(B707,Historical!$B$7:$B$1449,0))/INDEX(Historical!$O$7:$O$1442,MATCH(B707,Historical!$B$7:$B$1449,0)))^(1/10)-1)*100)</f>
        <v>11.00877579886992</v>
      </c>
      <c r="W707" s="796">
        <f>IF(OR(U707&lt;=0,U707="n/a",V707&lt;=0,V707="n/a"),"n/a",U707/V707)</f>
        <v>1.510837024077831</v>
      </c>
      <c r="X707" s="797">
        <f>IF(OR(AJ707&lt;=0,AJ707="n/a",U707&lt;=0,U707="n/a"),"n/a",U707/AJ707)</f>
        <v>1.2696538982217309</v>
      </c>
      <c r="Y707" s="988"/>
      <c r="Z707" s="738">
        <f>IF(OR(AC707&lt;0.01,AC707="n/a"),"n/a",M707/AC707*100)</f>
        <v>33.868092691622095</v>
      </c>
      <c r="AA707" s="999">
        <f>IF(OR(AC707&lt;0.01,AC707="n/a"),"n/a",I707/AC707)</f>
        <v>14.794117647058824</v>
      </c>
      <c r="AB707" s="1000">
        <v>12</v>
      </c>
      <c r="AC707" s="978">
        <v>11.22</v>
      </c>
      <c r="AD707" s="978">
        <v>1.53</v>
      </c>
      <c r="AE707" s="978">
        <v>2.2599999999999998</v>
      </c>
      <c r="AF707" s="978">
        <v>2.95</v>
      </c>
      <c r="AG707" s="978">
        <v>20.599999999999998</v>
      </c>
      <c r="AH707" s="978">
        <v>4.8</v>
      </c>
      <c r="AI707" s="978">
        <v>6.5699999999999994</v>
      </c>
      <c r="AJ707" s="978">
        <v>13.100000000000001</v>
      </c>
      <c r="AK707" s="978">
        <v>9.7000000000000011</v>
      </c>
      <c r="AL707" s="991">
        <v>9250</v>
      </c>
      <c r="AM707" s="985">
        <v>1.0999999999999999</v>
      </c>
      <c r="AN707" s="978">
        <v>0.35</v>
      </c>
      <c r="AO707" s="838">
        <f>IF(U707="n/a","n/a",IF(AA707&lt;0,"n/a",IF(AA707="n/a","n/a",J707+U707-AA707)))</f>
        <v>4.1276429554612637</v>
      </c>
      <c r="AP707" s="839">
        <f>IF(U707="n/a","n/a",J707+U707)</f>
        <v>18.921760602520088</v>
      </c>
      <c r="AQ707" s="1001">
        <f>IF(OR(AC707&lt;0.01,AF707="n/a"),"n/a",(I707/SQRT(22.5*AC707*(I707/AF707))-1)*100)</f>
        <v>39.272150935295699</v>
      </c>
      <c r="AR707" s="738">
        <f>INDEX(Historical!$C$7:$C$1442,MATCH(B707,Historical!$B$7:$B$1449,0))*IF(AH707="n/a",1.03,IF(AH707&lt;0,1.01,IF(AH707&gt;10,1.1,(1+AH707/100))))</f>
        <v>3.5736800000000004</v>
      </c>
      <c r="AS707" s="999">
        <f>IF($AI707="n/a",1.03*AR707,IF($AI707&lt;0,1.01*AR707,IF($AI707&gt;10,1.1*AR707,(1+$AI707/100)*AR707)))</f>
        <v>3.8084707760000009</v>
      </c>
      <c r="AT707" s="999">
        <f>IF($AK707="n/a",1.03*AS707,IF($AK707&lt;0,1.01*AS707,IF($AK707&gt;10,1.1*AS707,(1+$AK707/100)*AS707)))</f>
        <v>4.1778924412720011</v>
      </c>
      <c r="AU707" s="999">
        <f>IF($AK707="n/a",1.03*AT707,IF($AK707&lt;0,1.01*AT707,IF($AK707&gt;10,1.1*AT707,(1+$AK707/100)*AT707)))</f>
        <v>4.5831480080753852</v>
      </c>
      <c r="AV707" s="999">
        <f>IF($AK707="n/a",1.03*AU707,IF($AK707&lt;0,1.01*AU707,IF($AK707&gt;10,1.1*AU707,(1+$AK707/100)*AU707)))</f>
        <v>5.0277133648586974</v>
      </c>
      <c r="AW707" s="738">
        <f>SUM(AR707:AV707)</f>
        <v>21.170904590206085</v>
      </c>
      <c r="AX707" s="846">
        <f>AW707/I707*100</f>
        <v>12.754325314902154</v>
      </c>
      <c r="AY707" s="1080">
        <v>1.32</v>
      </c>
      <c r="AZ707" s="985">
        <v>22.689999999999998</v>
      </c>
      <c r="BA707" s="985">
        <v>-12.389999999999999</v>
      </c>
      <c r="BB707" s="985">
        <v>6.7100000000000009</v>
      </c>
      <c r="BC707" s="985">
        <v>2.6100000000000003</v>
      </c>
      <c r="BE707" s="700">
        <v>2011</v>
      </c>
      <c r="BF707" s="1013">
        <f>IF(BE707&gt;2008,0,IF(BE707&gt;2001,1,IF(BE707&gt;1990,2,IF(BE707&gt;1980,3,IF(BE707&gt;1973,4,IF(BE707&gt;1970,5,IF(BE707&gt;1960,6,IF(BE707&gt;1958,7,IF(BE707&gt;1953,8,9)))))))))</f>
        <v>0</v>
      </c>
      <c r="BG707" s="995">
        <v>12</v>
      </c>
    </row>
    <row r="708" spans="1:59" ht="11.25" customHeight="1" x14ac:dyDescent="0.2">
      <c r="A708" s="984" t="s">
        <v>2853</v>
      </c>
      <c r="B708" s="988" t="s">
        <v>2854</v>
      </c>
      <c r="C708" s="1070" t="s">
        <v>108</v>
      </c>
      <c r="D708" s="1070" t="s">
        <v>4401</v>
      </c>
      <c r="E708" s="828">
        <v>5</v>
      </c>
      <c r="F708" s="1148">
        <v>800</v>
      </c>
      <c r="G708" s="1133" t="s">
        <v>115</v>
      </c>
      <c r="H708" s="1133" t="s">
        <v>115</v>
      </c>
      <c r="I708" s="987">
        <v>35.42</v>
      </c>
      <c r="J708" s="738">
        <f>(M708/I708)*100</f>
        <v>2.8232636928289101</v>
      </c>
      <c r="K708" s="990">
        <v>0.25</v>
      </c>
      <c r="L708" s="1000">
        <v>4</v>
      </c>
      <c r="M708" s="729">
        <f>K708*L708</f>
        <v>1</v>
      </c>
      <c r="N708" s="983" t="s">
        <v>164</v>
      </c>
      <c r="O708" s="831">
        <v>0.15</v>
      </c>
      <c r="P708" s="694">
        <v>43173</v>
      </c>
      <c r="Q708" s="694">
        <v>43192</v>
      </c>
      <c r="R708" s="729">
        <f>(K708-O708)/O708*100</f>
        <v>66.666666666666671</v>
      </c>
      <c r="S708" s="795">
        <f>IF(INDEX(Historical!$D$7:$D$1442,MATCH(B708,Historical!$B$7:$B$1449,0))=0,"n/a",(INDEX(Historical!$C$7:$C$1442,MATCH(B708,Historical!$B$7:$B$1449,0))/INDEX(Historical!$D$7:$D$1442,MATCH(B708,Historical!$B$7:$B$1449,0))-1)*100)</f>
        <v>57.894736842105289</v>
      </c>
      <c r="T708" s="795">
        <f>IF(INDEX(Historical!$F$7:$F$1442,MATCH(B708,Historical!$B$7:$B$1449,0))=0,"n/a",((INDEX(Historical!$C$7:$C$1442,MATCH(B708,Historical!$B$7:$B$1449,0))/INDEX(Historical!$F$7:$F$1442,MATCH(B708,Historical!$B$7:$B$1449,0)))^(1/3)-1)*100)</f>
        <v>31.037069710444818</v>
      </c>
      <c r="U708" s="795">
        <f>IF(INDEX(Historical!$H$7:$H$1442,MATCH(B708,Historical!$B$7:$B$1449,0))=0,"n/a",((INDEX(Historical!$C$7:$C$1442,MATCH(B708,Historical!$B$7:$B$1449,0))/INDEX(Historical!$H$7:$H$1442,MATCH(B708,Historical!$B$7:$B$1449,0)))^(1/5)-1)*100)</f>
        <v>86.39596365956757</v>
      </c>
      <c r="V708" s="795">
        <f>IF(INDEX(Historical!$O$7:$O$1442,MATCH(B708,Historical!$B$7:$B$1449,0))=0,"n/a",((INDEX(Historical!$C$7:$C$1442,MATCH(B708,Historical!$B$7:$B$1449,0))/INDEX(Historical!$O$7:$O$1442,MATCH(B708,Historical!$B$7:$B$1449,0)))^(1/10)-1)*100)</f>
        <v>-4.2037929784785044</v>
      </c>
      <c r="W708" s="796" t="str">
        <f>IF(OR(U708&lt;=0,U708="n/a",V708&lt;=0,V708="n/a"),"n/a",U708/V708)</f>
        <v>n/a</v>
      </c>
      <c r="X708" s="797" t="str">
        <f>IF(OR(AJ708&lt;=0,AJ708="n/a",U708&lt;=0,U708="n/a"),"n/a",U708/AJ708)</f>
        <v>n/a</v>
      </c>
      <c r="Y708" s="752"/>
      <c r="Z708" s="738">
        <f>IF(OR(AC708&lt;0.01,AC708="n/a"),"n/a",M708/AC708*100)</f>
        <v>28.818443804034583</v>
      </c>
      <c r="AA708" s="999">
        <f>IF(OR(AC708&lt;0.01,AC708="n/a"),"n/a",I708/AC708)</f>
        <v>10.207492795389049</v>
      </c>
      <c r="AB708" s="1000">
        <v>12</v>
      </c>
      <c r="AC708" s="978">
        <v>3.47</v>
      </c>
      <c r="AD708" s="978">
        <v>1.28</v>
      </c>
      <c r="AE708" s="978">
        <v>3.09</v>
      </c>
      <c r="AF708" s="978">
        <v>1.46</v>
      </c>
      <c r="AG708" s="978">
        <v>11.700000000000001</v>
      </c>
      <c r="AH708" s="978">
        <v>35.099999999999994</v>
      </c>
      <c r="AI708" s="978">
        <v>9.93</v>
      </c>
      <c r="AJ708" s="978">
        <v>-15.5</v>
      </c>
      <c r="AK708" s="978">
        <v>8</v>
      </c>
      <c r="AL708" s="991">
        <v>4150</v>
      </c>
      <c r="AM708" s="985">
        <v>0.70000000000000007</v>
      </c>
      <c r="AN708" s="978">
        <v>0.57999999999999996</v>
      </c>
      <c r="AO708" s="838">
        <f>IF(U708="n/a","n/a",IF(AA708&lt;0,"n/a",IF(AA708="n/a","n/a",J708+U708-AA708)))</f>
        <v>79.011734557007443</v>
      </c>
      <c r="AP708" s="839">
        <f>IF(U708="n/a","n/a",J708+U708)</f>
        <v>89.219227352396487</v>
      </c>
      <c r="AQ708" s="1001">
        <f>IF(OR(AC708&lt;0.01,AF708="n/a"),"n/a",(I708/SQRT(22.5*AC708*(I708/AF708))-1)*100)</f>
        <v>-18.614935901350183</v>
      </c>
      <c r="AR708" s="738">
        <f>INDEX(Historical!$C$7:$C$1442,MATCH(B708,Historical!$B$7:$B$1449,0))*IF(AH708="n/a",1.03,IF(AH708&lt;0,1.01,IF(AH708&gt;10,1.1,(1+AH708/100))))</f>
        <v>0.9900000000000001</v>
      </c>
      <c r="AS708" s="999">
        <f>IF($AI708="n/a",1.03*AR708,IF($AI708&lt;0,1.01*AR708,IF($AI708&gt;10,1.1*AR708,(1+$AI708/100)*AR708)))</f>
        <v>1.0883070000000001</v>
      </c>
      <c r="AT708" s="999">
        <f>IF($AK708="n/a",1.03*AS708,IF($AK708&lt;0,1.01*AS708,IF($AK708&gt;10,1.1*AS708,(1+$AK708/100)*AS708)))</f>
        <v>1.1753715600000003</v>
      </c>
      <c r="AU708" s="999">
        <f>IF($AK708="n/a",1.03*AT708,IF($AK708&lt;0,1.01*AT708,IF($AK708&gt;10,1.1*AT708,(1+$AK708/100)*AT708)))</f>
        <v>1.2694012848000005</v>
      </c>
      <c r="AV708" s="999">
        <f>IF($AK708="n/a",1.03*AU708,IF($AK708&lt;0,1.01*AU708,IF($AK708&gt;10,1.1*AU708,(1+$AK708/100)*AU708)))</f>
        <v>1.3709533875840005</v>
      </c>
      <c r="AW708" s="738">
        <f>SUM(AR708:AV708)</f>
        <v>5.8940332323840012</v>
      </c>
      <c r="AX708" s="846">
        <f>AW708/I708*100</f>
        <v>16.640410029316772</v>
      </c>
      <c r="AY708" s="1080">
        <v>1.25</v>
      </c>
      <c r="AZ708" s="985">
        <v>18.34</v>
      </c>
      <c r="BA708" s="985">
        <v>-38.29</v>
      </c>
      <c r="BB708" s="985">
        <v>2.7199999999999998</v>
      </c>
      <c r="BC708" s="985">
        <v>-22.55</v>
      </c>
      <c r="BE708" s="700">
        <v>2014</v>
      </c>
      <c r="BF708" s="1013">
        <f>IF(BE708&gt;2008,0,IF(BE708&gt;2001,1,IF(BE708&gt;1990,2,IF(BE708&gt;1980,3,IF(BE708&gt;1973,4,IF(BE708&gt;1970,5,IF(BE708&gt;1960,6,IF(BE708&gt;1958,7,IF(BE708&gt;1953,8,9)))))))))</f>
        <v>0</v>
      </c>
      <c r="BG708" s="995">
        <v>1</v>
      </c>
    </row>
    <row r="709" spans="1:59" s="874" customFormat="1" ht="11.25" customHeight="1" x14ac:dyDescent="0.2">
      <c r="A709" s="853" t="s">
        <v>4026</v>
      </c>
      <c r="B709" s="882" t="s">
        <v>3944</v>
      </c>
      <c r="C709" s="1070" t="s">
        <v>4252</v>
      </c>
      <c r="D709" s="1070" t="s">
        <v>4400</v>
      </c>
      <c r="E709" s="854">
        <v>6</v>
      </c>
      <c r="F709" s="1148">
        <v>767</v>
      </c>
      <c r="G709" s="1272" t="s">
        <v>106</v>
      </c>
      <c r="H709" s="1272" t="s">
        <v>106</v>
      </c>
      <c r="I709" s="855">
        <v>96.76</v>
      </c>
      <c r="J709" s="856">
        <f>(M709/I709)*100</f>
        <v>1.5502273666804465</v>
      </c>
      <c r="K709" s="857">
        <v>0.375</v>
      </c>
      <c r="L709" s="858">
        <v>4</v>
      </c>
      <c r="M709" s="859">
        <f>K709*L709</f>
        <v>1.5</v>
      </c>
      <c r="N709" s="860" t="s">
        <v>161</v>
      </c>
      <c r="O709" s="861">
        <v>0.35</v>
      </c>
      <c r="P709" s="862">
        <v>43483</v>
      </c>
      <c r="Q709" s="862">
        <v>43496</v>
      </c>
      <c r="R709" s="859">
        <f>(K709-O709)/O709*100</f>
        <v>7.1428571428571495</v>
      </c>
      <c r="S709" s="795">
        <f>IF(INDEX(Historical!$D$7:$D$1442,MATCH(B709,Historical!$B$7:$B$1449,0))=0,"n/a",(INDEX(Historical!$C$7:$C$1442,MATCH(B709,Historical!$B$7:$B$1449,0))/INDEX(Historical!$D$7:$D$1442,MATCH(B709,Historical!$B$7:$B$1449,0))-1)*100)</f>
        <v>33.333333333333329</v>
      </c>
      <c r="T709" s="795">
        <f>IF(INDEX(Historical!$F$7:$F$1442,MATCH(B709,Historical!$B$7:$B$1449,0))=0,"n/a",((INDEX(Historical!$C$7:$C$1442,MATCH(B709,Historical!$B$7:$B$1449,0))/INDEX(Historical!$F$7:$F$1442,MATCH(B709,Historical!$B$7:$B$1449,0)))^(1/3)-1)*100)</f>
        <v>34.530285440582297</v>
      </c>
      <c r="U709" s="795" t="str">
        <f>IF(INDEX(Historical!$H$7:$H$1442,MATCH(B709,Historical!$B$7:$B$1449,0))=0,"n/a",((INDEX(Historical!$C$7:$C$1442,MATCH(B709,Historical!$B$7:$B$1449,0))/INDEX(Historical!$H$7:$H$1442,MATCH(B709,Historical!$B$7:$B$1449,0)))^(1/5)-1)*100)</f>
        <v>n/a</v>
      </c>
      <c r="V709" s="795" t="str">
        <f>IF(INDEX(Historical!$O$7:$O$1442,MATCH(B709,Historical!$B$7:$B$1449,0))=0,"n/a",((INDEX(Historical!$C$7:$C$1442,MATCH(B709,Historical!$B$7:$B$1449,0))/INDEX(Historical!$O$7:$O$1442,MATCH(B709,Historical!$B$7:$B$1449,0)))^(1/10)-1)*100)</f>
        <v>n/a</v>
      </c>
      <c r="W709" s="863" t="str">
        <f>IF(OR(U709&lt;=0,U709="n/a",V709&lt;=0,V709="n/a"),"n/a",U709/V709)</f>
        <v>n/a</v>
      </c>
      <c r="X709" s="864" t="str">
        <f>IF(OR(AJ709&lt;=0,AJ709="n/a",U709&lt;=0,U709="n/a"),"n/a",U709/AJ709)</f>
        <v>n/a</v>
      </c>
      <c r="Y709" s="865"/>
      <c r="Z709" s="856">
        <f>IF(OR(AC709&lt;0.01,AC709="n/a"),"n/a",M709/AC709*100)</f>
        <v>18.963337547408344</v>
      </c>
      <c r="AA709" s="866">
        <f>IF(OR(AC709&lt;0.01,AC709="n/a"),"n/a",I709/AC709)</f>
        <v>12.232616940581543</v>
      </c>
      <c r="AB709" s="858">
        <v>11</v>
      </c>
      <c r="AC709" s="867">
        <v>7.91</v>
      </c>
      <c r="AD709" s="867">
        <v>0.96</v>
      </c>
      <c r="AE709" s="867">
        <v>0.24</v>
      </c>
      <c r="AF709" s="867">
        <v>1.63</v>
      </c>
      <c r="AG709" s="867">
        <v>10</v>
      </c>
      <c r="AH709" s="867">
        <v>27.6</v>
      </c>
      <c r="AI709" s="867">
        <v>5.89</v>
      </c>
      <c r="AJ709" s="867">
        <v>13.5</v>
      </c>
      <c r="AK709" s="867">
        <v>12.75</v>
      </c>
      <c r="AL709" s="868">
        <v>4800</v>
      </c>
      <c r="AM709" s="869">
        <v>11.3</v>
      </c>
      <c r="AN709" s="867">
        <v>0.78</v>
      </c>
      <c r="AO709" s="870" t="str">
        <f>IF(U709="n/a","n/a",IF(AA709&lt;0,"n/a",IF(AA709="n/a","n/a",J709+U709-AA709)))</f>
        <v>n/a</v>
      </c>
      <c r="AP709" s="871" t="str">
        <f>IF(U709="n/a","n/a",J709+U709)</f>
        <v>n/a</v>
      </c>
      <c r="AQ709" s="872">
        <f>IF(OR(AC709&lt;0.01,AF709="n/a"),"n/a",(I709/SQRT(22.5*AC709*(I709/AF709))-1)*100)</f>
        <v>-5.8625930693791855</v>
      </c>
      <c r="AR709" s="738">
        <f>INDEX(Historical!$C$7:$C$1442,MATCH(B709,Historical!$B$7:$B$1449,0))*IF(AH709="n/a",1.03,IF(AH709&lt;0,1.01,IF(AH709&gt;10,1.1,(1+AH709/100))))</f>
        <v>1.54</v>
      </c>
      <c r="AS709" s="866">
        <f>IF($AI709="n/a",1.03*AR709,IF($AI709&lt;0,1.01*AR709,IF($AI709&gt;10,1.1*AR709,(1+$AI709/100)*AR709)))</f>
        <v>1.630706</v>
      </c>
      <c r="AT709" s="866">
        <f>IF($AK709="n/a",1.03*AS709,IF($AK709&lt;0,1.01*AS709,IF($AK709&gt;10,1.1*AS709,(1+$AK709/100)*AS709)))</f>
        <v>1.7937766000000002</v>
      </c>
      <c r="AU709" s="866">
        <f>IF($AK709="n/a",1.03*AT709,IF($AK709&lt;0,1.01*AT709,IF($AK709&gt;10,1.1*AT709,(1+$AK709/100)*AT709)))</f>
        <v>1.9731542600000003</v>
      </c>
      <c r="AV709" s="866">
        <f>IF($AK709="n/a",1.03*AU709,IF($AK709&lt;0,1.01*AU709,IF($AK709&gt;10,1.1*AU709,(1+$AK709/100)*AU709)))</f>
        <v>2.1704696860000006</v>
      </c>
      <c r="AW709" s="856">
        <f>SUM(AR709:AV709)</f>
        <v>9.1081065460000019</v>
      </c>
      <c r="AX709" s="873">
        <f>AW709/I709*100</f>
        <v>9.4130906841670114</v>
      </c>
      <c r="AY709" s="1081">
        <v>0.66</v>
      </c>
      <c r="AZ709" s="869">
        <v>34.72</v>
      </c>
      <c r="BA709" s="869">
        <v>-25</v>
      </c>
      <c r="BB709" s="869">
        <v>16.82</v>
      </c>
      <c r="BC709" s="869">
        <v>3.5900000000000003</v>
      </c>
      <c r="BD709" s="1033"/>
      <c r="BE709" s="700">
        <v>2014</v>
      </c>
      <c r="BF709" s="1013">
        <f>IF(BE709&gt;2008,0,IF(BE709&gt;2001,1,IF(BE709&gt;1990,2,IF(BE709&gt;1980,3,IF(BE709&gt;1973,4,IF(BE709&gt;1970,5,IF(BE709&gt;1960,6,IF(BE709&gt;1958,7,IF(BE709&gt;1953,8,9)))))))))</f>
        <v>0</v>
      </c>
      <c r="BG709" s="931">
        <v>3.1</v>
      </c>
    </row>
    <row r="710" spans="1:59" ht="11.25" customHeight="1" x14ac:dyDescent="0.2">
      <c r="A710" s="976" t="s">
        <v>796</v>
      </c>
      <c r="B710" s="988" t="s">
        <v>797</v>
      </c>
      <c r="C710" s="1070" t="s">
        <v>131</v>
      </c>
      <c r="D710" s="1070" t="s">
        <v>4391</v>
      </c>
      <c r="E710" s="828">
        <v>18</v>
      </c>
      <c r="F710" s="1148">
        <v>177</v>
      </c>
      <c r="G710" s="1273" t="s">
        <v>37</v>
      </c>
      <c r="H710" s="1273" t="s">
        <v>115</v>
      </c>
      <c r="I710" s="987">
        <v>48.6</v>
      </c>
      <c r="J710" s="738">
        <f>(M710/I710)*100</f>
        <v>4.9382716049382713</v>
      </c>
      <c r="K710" s="990">
        <v>0.6</v>
      </c>
      <c r="L710" s="1000">
        <v>4</v>
      </c>
      <c r="M710" s="729">
        <f>K710*L710</f>
        <v>2.4</v>
      </c>
      <c r="N710" s="983" t="s">
        <v>798</v>
      </c>
      <c r="O710" s="831">
        <v>0.57999999999999996</v>
      </c>
      <c r="P710" s="973">
        <v>43238</v>
      </c>
      <c r="Q710" s="973">
        <v>43257</v>
      </c>
      <c r="R710" s="729">
        <f>(K710-O710)/O710*100</f>
        <v>3.4482758620689689</v>
      </c>
      <c r="S710" s="795">
        <f>IF(INDEX(Historical!$D$7:$D$1442,MATCH(B710,Historical!$B$7:$B$1449,0))=0,"n/a",(INDEX(Historical!$C$7:$C$1442,MATCH(B710,Historical!$B$7:$B$1449,0))/INDEX(Historical!$D$7:$D$1442,MATCH(B710,Historical!$B$7:$B$1449,0))-1)*100)</f>
        <v>3.4782608695652195</v>
      </c>
      <c r="T710" s="795">
        <f>IF(INDEX(Historical!$F$7:$F$1442,MATCH(B710,Historical!$B$7:$B$1449,0))=0,"n/a",((INDEX(Historical!$C$7:$C$1442,MATCH(B710,Historical!$B$7:$B$1449,0))/INDEX(Historical!$F$7:$F$1442,MATCH(B710,Historical!$B$7:$B$1449,0)))^(1/3)-1)*100)</f>
        <v>3.4057285912321822</v>
      </c>
      <c r="U710" s="795">
        <f>IF(INDEX(Historical!$H$7:$H$1442,MATCH(B710,Historical!$B$7:$B$1449,0))=0,"n/a",((INDEX(Historical!$C$7:$C$1442,MATCH(B710,Historical!$B$7:$B$1449,0))/INDEX(Historical!$H$7:$H$1442,MATCH(B710,Historical!$B$7:$B$1449,0)))^(1/5)-1)*100)</f>
        <v>3.4113513981932631</v>
      </c>
      <c r="V710" s="795">
        <f>IF(INDEX(Historical!$O$7:$O$1442,MATCH(B710,Historical!$B$7:$B$1449,0))=0,"n/a",((INDEX(Historical!$C$7:$C$1442,MATCH(B710,Historical!$B$7:$B$1449,0))/INDEX(Historical!$O$7:$O$1442,MATCH(B710,Historical!$B$7:$B$1449,0)))^(1/10)-1)*100)</f>
        <v>3.6529174278403742</v>
      </c>
      <c r="W710" s="796">
        <f>IF(OR(U710&lt;=0,U710="n/a",V710&lt;=0,V710="n/a"),"n/a",U710/V710)</f>
        <v>0.93387038321588167</v>
      </c>
      <c r="X710" s="797" t="str">
        <f>IF(OR(AJ710&lt;=0,AJ710="n/a",U710&lt;=0,U710="n/a"),"n/a",U710/AJ710)</f>
        <v>n/a</v>
      </c>
      <c r="Y710" s="988"/>
      <c r="Z710" s="738">
        <f>IF(OR(AC710&lt;0.01,AC710="n/a"),"n/a",M710/AC710*100)</f>
        <v>112.67605633802818</v>
      </c>
      <c r="AA710" s="999">
        <f>IF(OR(AC710&lt;0.01,AC710="n/a"),"n/a",I710/AC710)</f>
        <v>22.816901408450708</v>
      </c>
      <c r="AB710" s="1000">
        <v>12</v>
      </c>
      <c r="AC710" s="978">
        <v>2.13</v>
      </c>
      <c r="AD710" s="978">
        <v>13.63</v>
      </c>
      <c r="AE710" s="978">
        <v>2.12</v>
      </c>
      <c r="AF710" s="978">
        <v>2</v>
      </c>
      <c r="AG710" s="978">
        <v>10</v>
      </c>
      <c r="AH710" s="978">
        <v>-77.600000000000009</v>
      </c>
      <c r="AI710" s="978">
        <v>-0.85000000000000009</v>
      </c>
      <c r="AJ710" s="978">
        <v>-26.5</v>
      </c>
      <c r="AK710" s="978">
        <v>1.68</v>
      </c>
      <c r="AL710" s="991">
        <v>50490</v>
      </c>
      <c r="AM710" s="985">
        <v>6.9999999999999993E-2</v>
      </c>
      <c r="AN710" s="978">
        <v>1.89</v>
      </c>
      <c r="AO710" s="838">
        <f>IF(U710="n/a","n/a",IF(AA710&lt;0,"n/a",IF(AA710="n/a","n/a",J710+U710-AA710)))</f>
        <v>-14.467278405319174</v>
      </c>
      <c r="AP710" s="839">
        <f>IF(U710="n/a","n/a",J710+U710)</f>
        <v>8.3496230031315335</v>
      </c>
      <c r="AQ710" s="1001">
        <f>IF(OR(AC710&lt;0.01,AF710="n/a"),"n/a",(I710/SQRT(22.5*AC710*(I710/AF710))-1)*100)</f>
        <v>42.413798983262431</v>
      </c>
      <c r="AR710" s="738">
        <f>INDEX(Historical!$C$7:$C$1442,MATCH(B710,Historical!$B$7:$B$1449,0))*IF(AH710="n/a",1.03,IF(AH710&lt;0,1.01,IF(AH710&gt;10,1.1,(1+AH710/100))))</f>
        <v>2.4037999999999999</v>
      </c>
      <c r="AS710" s="999">
        <f>IF($AI710="n/a",1.03*AR710,IF($AI710&lt;0,1.01*AR710,IF($AI710&gt;10,1.1*AR710,(1+$AI710/100)*AR710)))</f>
        <v>2.4278379999999999</v>
      </c>
      <c r="AT710" s="999">
        <f>IF($AK710="n/a",1.03*AS710,IF($AK710&lt;0,1.01*AS710,IF($AK710&gt;10,1.1*AS710,(1+$AK710/100)*AS710)))</f>
        <v>2.4686256783999996</v>
      </c>
      <c r="AU710" s="999">
        <f>IF($AK710="n/a",1.03*AT710,IF($AK710&lt;0,1.01*AT710,IF($AK710&gt;10,1.1*AT710,(1+$AK710/100)*AT710)))</f>
        <v>2.5100985897971193</v>
      </c>
      <c r="AV710" s="999">
        <f>IF($AK710="n/a",1.03*AU710,IF($AK710&lt;0,1.01*AU710,IF($AK710&gt;10,1.1*AU710,(1+$AK710/100)*AU710)))</f>
        <v>2.5522682461057107</v>
      </c>
      <c r="AW710" s="738">
        <f>SUM(AR710:AV710)</f>
        <v>12.362630514302829</v>
      </c>
      <c r="AX710" s="846">
        <f>AW710/I710*100</f>
        <v>25.437511346302117</v>
      </c>
      <c r="AY710" s="1080">
        <v>0.15</v>
      </c>
      <c r="AZ710" s="985">
        <v>14.680000000000001</v>
      </c>
      <c r="BA710" s="985">
        <v>-1.68</v>
      </c>
      <c r="BB710" s="985">
        <v>5.19</v>
      </c>
      <c r="BC710" s="985">
        <v>6.6199999999999992</v>
      </c>
      <c r="BE710" s="700">
        <v>2001</v>
      </c>
      <c r="BF710" s="1013">
        <f>IF(BE710&gt;2008,0,IF(BE710&gt;2001,1,IF(BE710&gt;1990,2,IF(BE710&gt;1980,3,IF(BE710&gt;1973,4,IF(BE710&gt;1970,5,IF(BE710&gt;1960,6,IF(BE710&gt;1958,7,IF(BE710&gt;1953,8,9)))))))))</f>
        <v>2</v>
      </c>
      <c r="BG710" s="995">
        <v>2.1999999999999997</v>
      </c>
    </row>
    <row r="711" spans="1:59" ht="11.25" customHeight="1" x14ac:dyDescent="0.2">
      <c r="A711" s="984" t="s">
        <v>1668</v>
      </c>
      <c r="B711" s="988" t="s">
        <v>1669</v>
      </c>
      <c r="C711" s="1070" t="s">
        <v>4381</v>
      </c>
      <c r="D711" s="1070" t="s">
        <v>4382</v>
      </c>
      <c r="E711" s="828">
        <v>8</v>
      </c>
      <c r="F711" s="1148">
        <v>535</v>
      </c>
      <c r="G711" s="1148" t="s">
        <v>106</v>
      </c>
      <c r="H711" s="1148" t="s">
        <v>106</v>
      </c>
      <c r="I711" s="987">
        <v>6.62</v>
      </c>
      <c r="J711" s="738">
        <f>(M711/I711)*100</f>
        <v>7.5528700906344408</v>
      </c>
      <c r="K711" s="990">
        <v>0.125</v>
      </c>
      <c r="L711" s="1000">
        <v>4</v>
      </c>
      <c r="M711" s="729">
        <f>K711*L711</f>
        <v>0.5</v>
      </c>
      <c r="N711" s="983" t="s">
        <v>927</v>
      </c>
      <c r="O711" s="831">
        <v>0.12</v>
      </c>
      <c r="P711" s="973">
        <v>43356</v>
      </c>
      <c r="Q711" s="973">
        <v>43384</v>
      </c>
      <c r="R711" s="729">
        <f>(K711-O711)/O711*100</f>
        <v>4.1666666666666705</v>
      </c>
      <c r="S711" s="795">
        <f>IF(INDEX(Historical!$D$7:$D$1442,MATCH(B711,Historical!$B$7:$B$1449,0))=0,"n/a",(INDEX(Historical!$C$7:$C$1442,MATCH(B711,Historical!$B$7:$B$1449,0))/INDEX(Historical!$D$7:$D$1442,MATCH(B711,Historical!$B$7:$B$1449,0))-1)*100)</f>
        <v>14.634146341463406</v>
      </c>
      <c r="T711" s="795">
        <f>IF(INDEX(Historical!$F$7:$F$1442,MATCH(B711,Historical!$B$7:$B$1449,0))=0,"n/a",((INDEX(Historical!$C$7:$C$1442,MATCH(B711,Historical!$B$7:$B$1449,0))/INDEX(Historical!$F$7:$F$1442,MATCH(B711,Historical!$B$7:$B$1449,0)))^(1/3)-1)*100)</f>
        <v>17.462692973830272</v>
      </c>
      <c r="U711" s="795">
        <f>IF(INDEX(Historical!$H$7:$H$1442,MATCH(B711,Historical!$B$7:$B$1449,0))=0,"n/a",((INDEX(Historical!$C$7:$C$1442,MATCH(B711,Historical!$B$7:$B$1449,0))/INDEX(Historical!$H$7:$H$1442,MATCH(B711,Historical!$B$7:$B$1449,0)))^(1/5)-1)*100)</f>
        <v>27.40719795539961</v>
      </c>
      <c r="V711" s="795">
        <f>IF(INDEX(Historical!$O$7:$O$1442,MATCH(B711,Historical!$B$7:$B$1449,0))=0,"n/a",((INDEX(Historical!$C$7:$C$1442,MATCH(B711,Historical!$B$7:$B$1449,0))/INDEX(Historical!$O$7:$O$1442,MATCH(B711,Historical!$B$7:$B$1449,0)))^(1/10)-1)*100)</f>
        <v>-3.6262197376047633</v>
      </c>
      <c r="W711" s="796" t="str">
        <f>IF(OR(U711&lt;=0,U711="n/a",V711&lt;=0,V711="n/a"),"n/a",U711/V711)</f>
        <v>n/a</v>
      </c>
      <c r="X711" s="797">
        <f>IF(OR(AJ711&lt;=0,AJ711="n/a",U711&lt;=0,U711="n/a"),"n/a",U711/AJ711)</f>
        <v>0.77861357827839806</v>
      </c>
      <c r="Y711" s="989"/>
      <c r="Z711" s="738" t="str">
        <f>IF(OR(AC711&lt;0.01,AC711="n/a"),"n/a",M711/AC711*100)</f>
        <v>n/a</v>
      </c>
      <c r="AA711" s="999" t="str">
        <f>IF(OR(AC711&lt;0.01,AC711="n/a"),"n/a",I711/AC711)</f>
        <v>n/a</v>
      </c>
      <c r="AB711" s="1000">
        <v>12</v>
      </c>
      <c r="AC711" s="978">
        <v>-0.24</v>
      </c>
      <c r="AD711" s="978" t="s">
        <v>137</v>
      </c>
      <c r="AE711" s="978">
        <v>0.55000000000000004</v>
      </c>
      <c r="AF711" s="978">
        <v>1.01</v>
      </c>
      <c r="AG711" s="978">
        <v>-2.4</v>
      </c>
      <c r="AH711" s="980">
        <v>-224.40000000000003</v>
      </c>
      <c r="AI711" s="980">
        <v>32.1</v>
      </c>
      <c r="AJ711" s="978">
        <v>35.199999999999996</v>
      </c>
      <c r="AK711" s="978">
        <v>0</v>
      </c>
      <c r="AL711" s="991">
        <v>94.4</v>
      </c>
      <c r="AM711" s="985">
        <v>13.63</v>
      </c>
      <c r="AN711" s="980">
        <v>4.43</v>
      </c>
      <c r="AO711" s="838" t="str">
        <f>IF(U711="n/a","n/a",IF(AA711&lt;0,"n/a",IF(AA711="n/a","n/a",J711+U711-AA711)))</f>
        <v>n/a</v>
      </c>
      <c r="AP711" s="839">
        <f>IF(U711="n/a","n/a",J711+U711)</f>
        <v>34.960068046034053</v>
      </c>
      <c r="AQ711" s="1001" t="str">
        <f>IF(OR(AC711&lt;0.01,AF711="n/a"),"n/a",(I711/SQRT(22.5*AC711*(I711/AF711))-1)*100)</f>
        <v>n/a</v>
      </c>
      <c r="AR711" s="738">
        <f>INDEX(Historical!$C$7:$C$1442,MATCH(B711,Historical!$B$7:$B$1449,0))*IF(AH711="n/a",1.03,IF(AH711&lt;0,1.01,IF(AH711&gt;10,1.1,(1+AH711/100))))</f>
        <v>0.47469999999999996</v>
      </c>
      <c r="AS711" s="999">
        <f>IF($AI711="n/a",1.03*AR711,IF($AI711&lt;0,1.01*AR711,IF($AI711&gt;10,1.1*AR711,(1+$AI711/100)*AR711)))</f>
        <v>0.52217000000000002</v>
      </c>
      <c r="AT711" s="999">
        <f>IF($AK711="n/a",1.03*AS711,IF($AK711&lt;0,1.01*AS711,IF($AK711&gt;10,1.1*AS711,(1+$AK711/100)*AS711)))</f>
        <v>0.52217000000000002</v>
      </c>
      <c r="AU711" s="999">
        <f>IF($AK711="n/a",1.03*AT711,IF($AK711&lt;0,1.01*AT711,IF($AK711&gt;10,1.1*AT711,(1+$AK711/100)*AT711)))</f>
        <v>0.52217000000000002</v>
      </c>
      <c r="AV711" s="999">
        <f>IF($AK711="n/a",1.03*AU711,IF($AK711&lt;0,1.01*AU711,IF($AK711&gt;10,1.1*AU711,(1+$AK711/100)*AU711)))</f>
        <v>0.52217000000000002</v>
      </c>
      <c r="AW711" s="738">
        <f>SUM(AR711:AV711)</f>
        <v>2.56338</v>
      </c>
      <c r="AX711" s="846">
        <f>AW711/I711*100</f>
        <v>38.721752265861028</v>
      </c>
      <c r="AY711" s="1080">
        <v>0.86</v>
      </c>
      <c r="AZ711" s="985">
        <v>21.92</v>
      </c>
      <c r="BA711" s="985">
        <v>-13.120000000000001</v>
      </c>
      <c r="BB711" s="985">
        <v>3.16</v>
      </c>
      <c r="BC711" s="985">
        <v>-3.1</v>
      </c>
      <c r="BE711" s="700">
        <v>2011</v>
      </c>
      <c r="BF711" s="1013">
        <f>IF(BE711&gt;2008,0,IF(BE711&gt;2001,1,IF(BE711&gt;1990,2,IF(BE711&gt;1980,3,IF(BE711&gt;1973,4,IF(BE711&gt;1970,5,IF(BE711&gt;1960,6,IF(BE711&gt;1958,7,IF(BE711&gt;1953,8,9)))))))))</f>
        <v>0</v>
      </c>
      <c r="BG711" s="995">
        <v>-0.5</v>
      </c>
    </row>
    <row r="712" spans="1:59" ht="11.25" customHeight="1" x14ac:dyDescent="0.2">
      <c r="A712" s="984" t="s">
        <v>1674</v>
      </c>
      <c r="B712" s="988" t="s">
        <v>1675</v>
      </c>
      <c r="C712" s="1070" t="s">
        <v>108</v>
      </c>
      <c r="D712" s="1070" t="s">
        <v>4401</v>
      </c>
      <c r="E712" s="828">
        <v>7</v>
      </c>
      <c r="F712" s="1148">
        <v>616</v>
      </c>
      <c r="G712" s="1136" t="s">
        <v>106</v>
      </c>
      <c r="H712" s="1136" t="s">
        <v>106</v>
      </c>
      <c r="I712" s="987">
        <v>37.909999999999997</v>
      </c>
      <c r="J712" s="738">
        <f>(M712/I712)*100</f>
        <v>2.3212872592983382</v>
      </c>
      <c r="K712" s="990">
        <v>0.22</v>
      </c>
      <c r="L712" s="1000">
        <v>4</v>
      </c>
      <c r="M712" s="729">
        <f>K712*L712</f>
        <v>0.88</v>
      </c>
      <c r="N712" s="983" t="s">
        <v>509</v>
      </c>
      <c r="O712" s="831">
        <v>0.21</v>
      </c>
      <c r="P712" s="973">
        <v>43290</v>
      </c>
      <c r="Q712" s="973">
        <v>43301</v>
      </c>
      <c r="R712" s="729">
        <f>(K712-O712)/O712*100</f>
        <v>4.7619047619047663</v>
      </c>
      <c r="S712" s="795">
        <f>IF(INDEX(Historical!$D$7:$D$1442,MATCH(B712,Historical!$B$7:$B$1449,0))=0,"n/a",(INDEX(Historical!$C$7:$C$1442,MATCH(B712,Historical!$B$7:$B$1449,0))/INDEX(Historical!$D$7:$D$1442,MATCH(B712,Historical!$B$7:$B$1449,0))-1)*100)</f>
        <v>4.8780487804878092</v>
      </c>
      <c r="T712" s="795">
        <f>IF(INDEX(Historical!$F$7:$F$1442,MATCH(B712,Historical!$B$7:$B$1449,0))=0,"n/a",((INDEX(Historical!$C$7:$C$1442,MATCH(B712,Historical!$B$7:$B$1449,0))/INDEX(Historical!$F$7:$F$1442,MATCH(B712,Historical!$B$7:$B$1449,0)))^(1/3)-1)*100)</f>
        <v>11.524149667113504</v>
      </c>
      <c r="U712" s="795">
        <f>IF(INDEX(Historical!$H$7:$H$1442,MATCH(B712,Historical!$B$7:$B$1449,0))=0,"n/a",((INDEX(Historical!$C$7:$C$1442,MATCH(B712,Historical!$B$7:$B$1449,0))/INDEX(Historical!$H$7:$H$1442,MATCH(B712,Historical!$B$7:$B$1449,0)))^(1/5)-1)*100)</f>
        <v>11.907829950363169</v>
      </c>
      <c r="V712" s="795">
        <f>IF(INDEX(Historical!$O$7:$O$1442,MATCH(B712,Historical!$B$7:$B$1449,0))=0,"n/a",((INDEX(Historical!$C$7:$C$1442,MATCH(B712,Historical!$B$7:$B$1449,0))/INDEX(Historical!$O$7:$O$1442,MATCH(B712,Historical!$B$7:$B$1449,0)))^(1/10)-1)*100)</f>
        <v>0.72582807054286658</v>
      </c>
      <c r="W712" s="796">
        <f>IF(OR(U712&lt;=0,U712="n/a",V712&lt;=0,V712="n/a"),"n/a",U712/V712)</f>
        <v>16.405854821041817</v>
      </c>
      <c r="X712" s="797" t="str">
        <f>IF(OR(AJ712&lt;=0,AJ712="n/a",U712&lt;=0,U712="n/a"),"n/a",U712/AJ712)</f>
        <v>n/a</v>
      </c>
      <c r="Y712" s="989"/>
      <c r="Z712" s="738" t="str">
        <f>IF(OR(AC712&lt;0.01,AC712="n/a"),"n/a",M712/AC712*100)</f>
        <v>n/a</v>
      </c>
      <c r="AA712" s="999" t="str">
        <f>IF(OR(AC712&lt;0.01,AC712="n/a"),"n/a",I712/AC712)</f>
        <v>n/a</v>
      </c>
      <c r="AB712" s="1000">
        <v>12</v>
      </c>
      <c r="AC712" s="978" t="s">
        <v>137</v>
      </c>
      <c r="AD712" s="978" t="s">
        <v>137</v>
      </c>
      <c r="AE712" s="978" t="s">
        <v>137</v>
      </c>
      <c r="AF712" s="978" t="s">
        <v>137</v>
      </c>
      <c r="AG712" s="978" t="s">
        <v>137</v>
      </c>
      <c r="AH712" s="978" t="s">
        <v>137</v>
      </c>
      <c r="AI712" s="978" t="s">
        <v>137</v>
      </c>
      <c r="AJ712" s="978" t="s">
        <v>137</v>
      </c>
      <c r="AK712" s="978" t="s">
        <v>137</v>
      </c>
      <c r="AL712" s="991" t="s">
        <v>137</v>
      </c>
      <c r="AM712" s="985" t="s">
        <v>137</v>
      </c>
      <c r="AN712" s="978" t="s">
        <v>137</v>
      </c>
      <c r="AO712" s="838" t="str">
        <f>IF(U712="n/a","n/a",IF(AA712&lt;0,"n/a",IF(AA712="n/a","n/a",J712+U712-AA712)))</f>
        <v>n/a</v>
      </c>
      <c r="AP712" s="839">
        <f>IF(U712="n/a","n/a",J712+U712)</f>
        <v>14.229117209661506</v>
      </c>
      <c r="AQ712" s="1001" t="str">
        <f>IF(OR(AC712&lt;0.01,AF712="n/a"),"n/a",(I712/SQRT(22.5*AC712*(I712/AF712))-1)*100)</f>
        <v>n/a</v>
      </c>
      <c r="AR712" s="738">
        <f>INDEX(Historical!$C$7:$C$1442,MATCH(B712,Historical!$B$7:$B$1449,0))*IF(AH712="n/a",1.03,IF(AH712&lt;0,1.01,IF(AH712&gt;10,1.1,(1+AH712/100))))</f>
        <v>0.88580000000000003</v>
      </c>
      <c r="AS712" s="999">
        <f>IF($AI712="n/a",1.03*AR712,IF($AI712&lt;0,1.01*AR712,IF($AI712&gt;10,1.1*AR712,(1+$AI712/100)*AR712)))</f>
        <v>0.91237400000000002</v>
      </c>
      <c r="AT712" s="999">
        <f>IF($AK712="n/a",1.03*AS712,IF($AK712&lt;0,1.01*AS712,IF($AK712&gt;10,1.1*AS712,(1+$AK712/100)*AS712)))</f>
        <v>0.93974522000000005</v>
      </c>
      <c r="AU712" s="999">
        <f>IF($AK712="n/a",1.03*AT712,IF($AK712&lt;0,1.01*AT712,IF($AK712&gt;10,1.1*AT712,(1+$AK712/100)*AT712)))</f>
        <v>0.96793757660000013</v>
      </c>
      <c r="AV712" s="999">
        <f>IF($AK712="n/a",1.03*AU712,IF($AK712&lt;0,1.01*AU712,IF($AK712&gt;10,1.1*AU712,(1+$AK712/100)*AU712)))</f>
        <v>0.99697570389800017</v>
      </c>
      <c r="AW712" s="738">
        <f>SUM(AR712:AV712)</f>
        <v>4.7028325004980003</v>
      </c>
      <c r="AX712" s="846">
        <f>AW712/I712*100</f>
        <v>12.405255870477449</v>
      </c>
      <c r="AY712" s="1080" t="s">
        <v>137</v>
      </c>
      <c r="AZ712" s="985" t="s">
        <v>137</v>
      </c>
      <c r="BA712" s="985" t="s">
        <v>137</v>
      </c>
      <c r="BB712" s="985" t="s">
        <v>137</v>
      </c>
      <c r="BC712" s="985" t="s">
        <v>137</v>
      </c>
      <c r="BD712" s="1032" t="s">
        <v>4326</v>
      </c>
      <c r="BE712" s="700">
        <v>2012</v>
      </c>
      <c r="BF712" s="1013">
        <f>IF(BE712&gt;2008,0,IF(BE712&gt;2001,1,IF(BE712&gt;1990,2,IF(BE712&gt;1980,3,IF(BE712&gt;1973,4,IF(BE712&gt;1970,5,IF(BE712&gt;1960,6,IF(BE712&gt;1958,7,IF(BE712&gt;1953,8,9)))))))))</f>
        <v>0</v>
      </c>
      <c r="BG712" s="995" t="s">
        <v>137</v>
      </c>
    </row>
    <row r="713" spans="1:59" ht="11.25" customHeight="1" x14ac:dyDescent="0.2">
      <c r="A713" s="976" t="s">
        <v>340</v>
      </c>
      <c r="B713" s="988" t="s">
        <v>341</v>
      </c>
      <c r="C713" s="1070" t="s">
        <v>123</v>
      </c>
      <c r="D713" s="1070" t="s">
        <v>4404</v>
      </c>
      <c r="E713" s="828">
        <v>36</v>
      </c>
      <c r="F713" s="1148">
        <v>74</v>
      </c>
      <c r="G713" s="1073" t="s">
        <v>37</v>
      </c>
      <c r="H713" s="1073" t="s">
        <v>37</v>
      </c>
      <c r="I713" s="978">
        <v>57.58</v>
      </c>
      <c r="J713" s="738">
        <f>(M713/I713)*100</f>
        <v>2.8482111844390414</v>
      </c>
      <c r="K713" s="990">
        <v>0.41</v>
      </c>
      <c r="L713" s="1000">
        <v>4</v>
      </c>
      <c r="M713" s="729">
        <f>K713*L713</f>
        <v>1.64</v>
      </c>
      <c r="N713" s="983" t="s">
        <v>250</v>
      </c>
      <c r="O713" s="831">
        <v>0.39</v>
      </c>
      <c r="P713" s="973">
        <v>43230</v>
      </c>
      <c r="Q713" s="973">
        <v>43259</v>
      </c>
      <c r="R713" s="729">
        <f>(K713-O713)/O713*100</f>
        <v>5.128205128205118</v>
      </c>
      <c r="S713" s="795">
        <f>IF(INDEX(Historical!$D$7:$D$1442,MATCH(B713,Historical!$B$7:$B$1449,0))=0,"n/a",(INDEX(Historical!$C$7:$C$1442,MATCH(B713,Historical!$B$7:$B$1449,0))/INDEX(Historical!$D$7:$D$1442,MATCH(B713,Historical!$B$7:$B$1449,0))-1)*100)</f>
        <v>5.1948051948051965</v>
      </c>
      <c r="T713" s="795">
        <f>IF(INDEX(Historical!$F$7:$F$1442,MATCH(B713,Historical!$B$7:$B$1449,0))=0,"n/a",((INDEX(Historical!$C$7:$C$1442,MATCH(B713,Historical!$B$7:$B$1449,0))/INDEX(Historical!$F$7:$F$1442,MATCH(B713,Historical!$B$7:$B$1449,0)))^(1/3)-1)*100)</f>
        <v>5.7462111719003284</v>
      </c>
      <c r="U713" s="795">
        <f>IF(INDEX(Historical!$H$7:$H$1442,MATCH(B713,Historical!$B$7:$B$1449,0))=0,"n/a",((INDEX(Historical!$C$7:$C$1442,MATCH(B713,Historical!$B$7:$B$1449,0))/INDEX(Historical!$H$7:$H$1442,MATCH(B713,Historical!$B$7:$B$1449,0)))^(1/5)-1)*100)</f>
        <v>5.6627672952967334</v>
      </c>
      <c r="V713" s="795">
        <f>IF(INDEX(Historical!$O$7:$O$1442,MATCH(B713,Historical!$B$7:$B$1449,0))=0,"n/a",((INDEX(Historical!$C$7:$C$1442,MATCH(B713,Historical!$B$7:$B$1449,0))/INDEX(Historical!$O$7:$O$1442,MATCH(B713,Historical!$B$7:$B$1449,0)))^(1/10)-1)*100)</f>
        <v>4.2348927037502815</v>
      </c>
      <c r="W713" s="796">
        <f>IF(OR(U713&lt;=0,U713="n/a",V713&lt;=0,V713="n/a"),"n/a",U713/V713)</f>
        <v>1.3371690126368427</v>
      </c>
      <c r="X713" s="797" t="str">
        <f>IF(OR(AJ713&lt;=0,AJ713="n/a",U713&lt;=0,U713="n/a"),"n/a",U713/AJ713)</f>
        <v>n/a</v>
      </c>
      <c r="Y713" s="988"/>
      <c r="Z713" s="738">
        <f>IF(OR(AC713&lt;0.01,AC713="n/a"),"n/a",M713/AC713*100)</f>
        <v>87.2340425531915</v>
      </c>
      <c r="AA713" s="999">
        <f>IF(OR(AC713&lt;0.01,AC713="n/a"),"n/a",I713/AC713)</f>
        <v>30.627659574468087</v>
      </c>
      <c r="AB713" s="1000">
        <v>12</v>
      </c>
      <c r="AC713" s="978">
        <v>1.88</v>
      </c>
      <c r="AD713" s="978">
        <v>3.96</v>
      </c>
      <c r="AE713" s="978">
        <v>1.08</v>
      </c>
      <c r="AF713" s="978">
        <v>3.2</v>
      </c>
      <c r="AG713" s="978">
        <v>13.700000000000001</v>
      </c>
      <c r="AH713" s="978">
        <v>-56.3</v>
      </c>
      <c r="AI713" s="978">
        <v>5.42</v>
      </c>
      <c r="AJ713" s="978">
        <v>-8.4</v>
      </c>
      <c r="AK713" s="978">
        <v>7.7299999999999995</v>
      </c>
      <c r="AL713" s="991">
        <v>5740</v>
      </c>
      <c r="AM713" s="985">
        <v>0.89999999999999991</v>
      </c>
      <c r="AN713" s="978">
        <v>0.77</v>
      </c>
      <c r="AO713" s="838">
        <f>IF(U713="n/a","n/a",IF(AA713&lt;0,"n/a",IF(AA713="n/a","n/a",J713+U713-AA713)))</f>
        <v>-22.116681094732314</v>
      </c>
      <c r="AP713" s="839">
        <f>IF(U713="n/a","n/a",J713+U713)</f>
        <v>8.5109784797357744</v>
      </c>
      <c r="AQ713" s="1001">
        <f>IF(OR(AC713&lt;0.01,AF713="n/a"),"n/a",(I713/SQRT(22.5*AC713*(I713/AF713))-1)*100)</f>
        <v>108.70873978218003</v>
      </c>
      <c r="AR713" s="738">
        <f>INDEX(Historical!$C$7:$C$1442,MATCH(B713,Historical!$B$7:$B$1449,0))*IF(AH713="n/a",1.03,IF(AH713&lt;0,1.01,IF(AH713&gt;10,1.1,(1+AH713/100))))</f>
        <v>1.6362000000000001</v>
      </c>
      <c r="AS713" s="999">
        <f>IF($AI713="n/a",1.03*AR713,IF($AI713&lt;0,1.01*AR713,IF($AI713&gt;10,1.1*AR713,(1+$AI713/100)*AR713)))</f>
        <v>1.7248820400000002</v>
      </c>
      <c r="AT713" s="999">
        <f>IF($AK713="n/a",1.03*AS713,IF($AK713&lt;0,1.01*AS713,IF($AK713&gt;10,1.1*AS713,(1+$AK713/100)*AS713)))</f>
        <v>1.8582154216920002</v>
      </c>
      <c r="AU713" s="999">
        <f>IF($AK713="n/a",1.03*AT713,IF($AK713&lt;0,1.01*AT713,IF($AK713&gt;10,1.1*AT713,(1+$AK713/100)*AT713)))</f>
        <v>2.0018554737887917</v>
      </c>
      <c r="AV713" s="999">
        <f>IF($AK713="n/a",1.03*AU713,IF($AK713&lt;0,1.01*AU713,IF($AK713&gt;10,1.1*AU713,(1+$AK713/100)*AU713)))</f>
        <v>2.1565989019126652</v>
      </c>
      <c r="AW713" s="738">
        <f>SUM(AR713:AV713)</f>
        <v>9.3777518373934576</v>
      </c>
      <c r="AX713" s="846">
        <f>AW713/I713*100</f>
        <v>16.286474187901106</v>
      </c>
      <c r="AY713" s="1080">
        <v>0.96</v>
      </c>
      <c r="AZ713" s="985">
        <v>23.69</v>
      </c>
      <c r="BA713" s="985">
        <v>-1.8900000000000001</v>
      </c>
      <c r="BB713" s="985">
        <v>5</v>
      </c>
      <c r="BC713" s="985">
        <v>6.16</v>
      </c>
      <c r="BE713" s="700">
        <v>1983</v>
      </c>
      <c r="BF713" s="1013">
        <f>IF(BE713&gt;2008,0,IF(BE713&gt;2001,1,IF(BE713&gt;1990,2,IF(BE713&gt;1980,3,IF(BE713&gt;1973,4,IF(BE713&gt;1970,5,IF(BE713&gt;1960,6,IF(BE713&gt;1958,7,IF(BE713&gt;1953,8,9)))))))))</f>
        <v>3</v>
      </c>
      <c r="BG713" s="995">
        <v>5.2</v>
      </c>
    </row>
    <row r="714" spans="1:59" ht="11.25" customHeight="1" x14ac:dyDescent="0.2">
      <c r="A714" s="976" t="s">
        <v>1658</v>
      </c>
      <c r="B714" s="988" t="s">
        <v>1659</v>
      </c>
      <c r="C714" s="1070" t="s">
        <v>4381</v>
      </c>
      <c r="D714" s="1070" t="s">
        <v>4382</v>
      </c>
      <c r="E714" s="828">
        <v>9</v>
      </c>
      <c r="F714" s="1148">
        <v>384</v>
      </c>
      <c r="G714" s="1092" t="s">
        <v>37</v>
      </c>
      <c r="H714" s="1092" t="s">
        <v>115</v>
      </c>
      <c r="I714" s="987">
        <v>182.12</v>
      </c>
      <c r="J714" s="738">
        <f>(M714/I714)*100</f>
        <v>4.3927081045464531</v>
      </c>
      <c r="K714" s="990">
        <v>2</v>
      </c>
      <c r="L714" s="1000">
        <v>4</v>
      </c>
      <c r="M714" s="729">
        <f>K714*L714</f>
        <v>8</v>
      </c>
      <c r="N714" s="983" t="s">
        <v>517</v>
      </c>
      <c r="O714" s="831">
        <v>1.95</v>
      </c>
      <c r="P714" s="973">
        <v>43328</v>
      </c>
      <c r="Q714" s="973">
        <v>43343</v>
      </c>
      <c r="R714" s="729">
        <f>(K714-O714)/O714*100</f>
        <v>2.5641025641025665</v>
      </c>
      <c r="S714" s="795">
        <f>IF(INDEX(Historical!$D$7:$D$1442,MATCH(B714,Historical!$B$7:$B$1449,0))=0,"n/a",(INDEX(Historical!$C$7:$C$1442,MATCH(B714,Historical!$B$7:$B$1449,0))/INDEX(Historical!$D$7:$D$1442,MATCH(B714,Historical!$B$7:$B$1449,0))-1)*100)</f>
        <v>10.489510489510479</v>
      </c>
      <c r="T714" s="795">
        <f>IF(INDEX(Historical!$F$7:$F$1442,MATCH(B714,Historical!$B$7:$B$1449,0))=0,"n/a",((INDEX(Historical!$C$7:$C$1442,MATCH(B714,Historical!$B$7:$B$1449,0))/INDEX(Historical!$F$7:$F$1442,MATCH(B714,Historical!$B$7:$B$1449,0)))^(1/3)-1)*100)</f>
        <v>9.3009421644871804</v>
      </c>
      <c r="U714" s="795">
        <f>IF(INDEX(Historical!$H$7:$H$1442,MATCH(B714,Historical!$B$7:$B$1449,0))=0,"n/a",((INDEX(Historical!$C$7:$C$1442,MATCH(B714,Historical!$B$7:$B$1449,0))/INDEX(Historical!$H$7:$H$1442,MATCH(B714,Historical!$B$7:$B$1449,0)))^(1/5)-1)*100)</f>
        <v>12.562692719996482</v>
      </c>
      <c r="V714" s="795">
        <f>IF(INDEX(Historical!$O$7:$O$1442,MATCH(B714,Historical!$B$7:$B$1449,0))=0,"n/a",((INDEX(Historical!$C$7:$C$1442,MATCH(B714,Historical!$B$7:$B$1449,0))/INDEX(Historical!$O$7:$O$1442,MATCH(B714,Historical!$B$7:$B$1449,0)))^(1/10)-1)*100)</f>
        <v>8.8459519712352552</v>
      </c>
      <c r="W714" s="796">
        <f>IF(OR(U714&lt;=0,U714="n/a",V714&lt;=0,V714="n/a"),"n/a",U714/V714)</f>
        <v>1.4201628904211898</v>
      </c>
      <c r="X714" s="797">
        <f>IF(OR(AJ714&lt;=0,AJ714="n/a",U714&lt;=0,U714="n/a"),"n/a",U714/AJ714)</f>
        <v>1.5320356975605465</v>
      </c>
      <c r="Y714" s="989"/>
      <c r="Z714" s="738">
        <f>IF(OR(AC714&lt;0.01,AC714="n/a"),"n/a",M714/AC714*100)</f>
        <v>108.1081081081081</v>
      </c>
      <c r="AA714" s="999">
        <f>IF(OR(AC714&lt;0.01,AC714="n/a"),"n/a",I714/AC714)</f>
        <v>24.610810810810811</v>
      </c>
      <c r="AB714" s="1000">
        <v>12</v>
      </c>
      <c r="AC714" s="978">
        <v>7.4</v>
      </c>
      <c r="AD714" s="978">
        <v>2.86</v>
      </c>
      <c r="AE714" s="978">
        <v>10.27</v>
      </c>
      <c r="AF714" s="978">
        <v>16.86</v>
      </c>
      <c r="AG714" s="978">
        <v>66.600000000000009</v>
      </c>
      <c r="AH714" s="978">
        <v>6.3</v>
      </c>
      <c r="AI714" s="978">
        <v>-0.76</v>
      </c>
      <c r="AJ714" s="978">
        <v>8.2000000000000011</v>
      </c>
      <c r="AK714" s="978">
        <v>8.6</v>
      </c>
      <c r="AL714" s="991">
        <v>57750</v>
      </c>
      <c r="AM714" s="985">
        <v>0.5</v>
      </c>
      <c r="AN714" s="978">
        <v>7.09</v>
      </c>
      <c r="AO714" s="838">
        <f>IF(U714="n/a","n/a",IF(AA714&lt;0,"n/a",IF(AA714="n/a","n/a",J714+U714-AA714)))</f>
        <v>-7.6554099862678768</v>
      </c>
      <c r="AP714" s="839">
        <f>IF(U714="n/a","n/a",J714+U714)</f>
        <v>16.955400824542934</v>
      </c>
      <c r="AQ714" s="1001">
        <f>IF(OR(AC714&lt;0.01,AF714="n/a"),"n/a",(I714/SQRT(22.5*AC714*(I714/AF714))-1)*100)</f>
        <v>329.43801532818327</v>
      </c>
      <c r="AR714" s="738">
        <f>INDEX(Historical!$C$7:$C$1442,MATCH(B714,Historical!$B$7:$B$1449,0))*IF(AH714="n/a",1.03,IF(AH714&lt;0,1.01,IF(AH714&gt;10,1.1,(1+AH714/100))))</f>
        <v>8.3977000000000004</v>
      </c>
      <c r="AS714" s="999">
        <f>IF($AI714="n/a",1.03*AR714,IF($AI714&lt;0,1.01*AR714,IF($AI714&gt;10,1.1*AR714,(1+$AI714/100)*AR714)))</f>
        <v>8.4816770000000012</v>
      </c>
      <c r="AT714" s="999">
        <f>IF($AK714="n/a",1.03*AS714,IF($AK714&lt;0,1.01*AS714,IF($AK714&gt;10,1.1*AS714,(1+$AK714/100)*AS714)))</f>
        <v>9.2111012220000017</v>
      </c>
      <c r="AU714" s="999">
        <f>IF($AK714="n/a",1.03*AT714,IF($AK714&lt;0,1.01*AT714,IF($AK714&gt;10,1.1*AT714,(1+$AK714/100)*AT714)))</f>
        <v>10.003255927092003</v>
      </c>
      <c r="AV714" s="999">
        <f>IF($AK714="n/a",1.03*AU714,IF($AK714&lt;0,1.01*AU714,IF($AK714&gt;10,1.1*AU714,(1+$AK714/100)*AU714)))</f>
        <v>10.863535936821915</v>
      </c>
      <c r="AW714" s="738">
        <f>SUM(AR714:AV714)</f>
        <v>46.957270085913919</v>
      </c>
      <c r="AX714" s="846">
        <f>AW714/I714*100</f>
        <v>25.783697609221345</v>
      </c>
      <c r="AY714" s="1080">
        <v>0.53</v>
      </c>
      <c r="AZ714" s="985">
        <v>24.93</v>
      </c>
      <c r="BA714" s="985">
        <v>-4.8899999999999997</v>
      </c>
      <c r="BB714" s="985">
        <v>3.02</v>
      </c>
      <c r="BC714" s="985">
        <v>5.54</v>
      </c>
      <c r="BE714" s="700">
        <v>2010</v>
      </c>
      <c r="BF714" s="1013">
        <f>IF(BE714&gt;2008,0,IF(BE714&gt;2001,1,IF(BE714&gt;1990,2,IF(BE714&gt;1980,3,IF(BE714&gt;1973,4,IF(BE714&gt;1970,5,IF(BE714&gt;1960,6,IF(BE714&gt;1958,7,IF(BE714&gt;1953,8,9)))))))))</f>
        <v>0</v>
      </c>
      <c r="BG714" s="995">
        <v>7.3</v>
      </c>
    </row>
    <row r="715" spans="1:59" ht="11.25" customHeight="1" x14ac:dyDescent="0.2">
      <c r="A715" s="984" t="s">
        <v>330</v>
      </c>
      <c r="B715" s="989" t="s">
        <v>331</v>
      </c>
      <c r="C715" s="1070" t="s">
        <v>108</v>
      </c>
      <c r="D715" s="1070" t="s">
        <v>4397</v>
      </c>
      <c r="E715" s="828">
        <v>45</v>
      </c>
      <c r="F715" s="1148">
        <v>49</v>
      </c>
      <c r="G715" s="1273" t="s">
        <v>37</v>
      </c>
      <c r="H715" s="1273" t="s">
        <v>37</v>
      </c>
      <c r="I715" s="978">
        <v>191.65</v>
      </c>
      <c r="J715" s="738">
        <f>(M715/I715)*100</f>
        <v>1.0435690060005216</v>
      </c>
      <c r="K715" s="990">
        <v>0.5</v>
      </c>
      <c r="L715" s="1000">
        <v>4</v>
      </c>
      <c r="M715" s="729">
        <f>K715*L715</f>
        <v>2</v>
      </c>
      <c r="N715" s="983" t="s">
        <v>111</v>
      </c>
      <c r="O715" s="831">
        <v>0.41</v>
      </c>
      <c r="P715" s="694">
        <v>43154</v>
      </c>
      <c r="Q715" s="694">
        <v>43171</v>
      </c>
      <c r="R715" s="729">
        <f>(K715-O715)/O715*100</f>
        <v>21.951219512195131</v>
      </c>
      <c r="S715" s="795">
        <f>IF(INDEX(Historical!$D$7:$D$1442,MATCH(B715,Historical!$B$7:$B$1449,0))=0,"n/a",(INDEX(Historical!$C$7:$C$1442,MATCH(B715,Historical!$B$7:$B$1449,0))/INDEX(Historical!$D$7:$D$1442,MATCH(B715,Historical!$B$7:$B$1449,0))-1)*100)</f>
        <v>21.95121951219512</v>
      </c>
      <c r="T715" s="795">
        <f>IF(INDEX(Historical!$F$7:$F$1442,MATCH(B715,Historical!$B$7:$B$1449,0))=0,"n/a",((INDEX(Historical!$C$7:$C$1442,MATCH(B715,Historical!$B$7:$B$1449,0))/INDEX(Historical!$F$7:$F$1442,MATCH(B715,Historical!$B$7:$B$1449,0)))^(1/3)-1)*100)</f>
        <v>14.855559430448251</v>
      </c>
      <c r="U715" s="795">
        <f>IF(INDEX(Historical!$H$7:$H$1442,MATCH(B715,Historical!$B$7:$B$1449,0))=0,"n/a",((INDEX(Historical!$C$7:$C$1442,MATCH(B715,Historical!$B$7:$B$1449,0))/INDEX(Historical!$H$7:$H$1442,MATCH(B715,Historical!$B$7:$B$1449,0)))^(1/5)-1)*100)</f>
        <v>12.295510705682089</v>
      </c>
      <c r="V715" s="795">
        <f>IF(INDEX(Historical!$O$7:$O$1442,MATCH(B715,Historical!$B$7:$B$1449,0))=0,"n/a",((INDEX(Historical!$C$7:$C$1442,MATCH(B715,Historical!$B$7:$B$1449,0))/INDEX(Historical!$O$7:$O$1442,MATCH(B715,Historical!$B$7:$B$1449,0)))^(1/10)-1)*100)</f>
        <v>8.5562249642056507</v>
      </c>
      <c r="W715" s="796">
        <f>IF(OR(U715&lt;=0,U715="n/a",V715&lt;=0,V715="n/a"),"n/a",U715/V715)</f>
        <v>1.4370251784074717</v>
      </c>
      <c r="X715" s="797">
        <f>IF(OR(AJ715&lt;=0,AJ715="n/a",U715&lt;=0,U715="n/a"),"n/a",U715/AJ715)</f>
        <v>0.54165245399480566</v>
      </c>
      <c r="Y715" s="759"/>
      <c r="Z715" s="738">
        <f>IF(OR(AC715&lt;0.01,AC715="n/a"),"n/a",M715/AC715*100)</f>
        <v>27.397260273972602</v>
      </c>
      <c r="AA715" s="999">
        <f>IF(OR(AC715&lt;0.01,AC715="n/a"),"n/a",I715/AC715)</f>
        <v>26.253424657534246</v>
      </c>
      <c r="AB715" s="1000">
        <v>12</v>
      </c>
      <c r="AC715" s="978">
        <v>7.3</v>
      </c>
      <c r="AD715" s="978">
        <v>1.89</v>
      </c>
      <c r="AE715" s="978">
        <v>7.63</v>
      </c>
      <c r="AF715" s="981">
        <v>53.24</v>
      </c>
      <c r="AG715" s="980">
        <v>309.90000000000003</v>
      </c>
      <c r="AH715" s="978">
        <v>-20</v>
      </c>
      <c r="AI715" s="978">
        <v>8.64</v>
      </c>
      <c r="AJ715" s="978">
        <v>22.7</v>
      </c>
      <c r="AK715" s="978">
        <v>13.900000000000002</v>
      </c>
      <c r="AL715" s="991">
        <v>48160</v>
      </c>
      <c r="AM715" s="985">
        <v>0.1</v>
      </c>
      <c r="AN715" s="981">
        <v>4.05</v>
      </c>
      <c r="AO715" s="838">
        <f>IF(U715="n/a","n/a",IF(AA715&lt;0,"n/a",IF(AA715="n/a","n/a",J715+U715-AA715)))</f>
        <v>-12.914344945851635</v>
      </c>
      <c r="AP715" s="839">
        <f>IF(U715="n/a","n/a",J715+U715)</f>
        <v>13.339079711682611</v>
      </c>
      <c r="AQ715" s="1001">
        <f>IF(OR(AC715&lt;0.01,AF715="n/a"),"n/a",(I715/SQRT(22.5*AC715*(I715/AF715))-1)*100)</f>
        <v>688.17153484564756</v>
      </c>
      <c r="AR715" s="738">
        <f>INDEX(Historical!$C$7:$C$1442,MATCH(B715,Historical!$B$7:$B$1449,0))*IF(AH715="n/a",1.03,IF(AH715&lt;0,1.01,IF(AH715&gt;10,1.1,(1+AH715/100))))</f>
        <v>2.02</v>
      </c>
      <c r="AS715" s="999">
        <f>IF($AI715="n/a",1.03*AR715,IF($AI715&lt;0,1.01*AR715,IF($AI715&gt;10,1.1*AR715,(1+$AI715/100)*AR715)))</f>
        <v>2.194528</v>
      </c>
      <c r="AT715" s="999">
        <f>IF($AK715="n/a",1.03*AS715,IF($AK715&lt;0,1.01*AS715,IF($AK715&gt;10,1.1*AS715,(1+$AK715/100)*AS715)))</f>
        <v>2.4139808</v>
      </c>
      <c r="AU715" s="999">
        <f>IF($AK715="n/a",1.03*AT715,IF($AK715&lt;0,1.01*AT715,IF($AK715&gt;10,1.1*AT715,(1+$AK715/100)*AT715)))</f>
        <v>2.6553788800000002</v>
      </c>
      <c r="AV715" s="999">
        <f>IF($AK715="n/a",1.03*AU715,IF($AK715&lt;0,1.01*AU715,IF($AK715&gt;10,1.1*AU715,(1+$AK715/100)*AU715)))</f>
        <v>2.9209167680000006</v>
      </c>
      <c r="AW715" s="738">
        <f>SUM(AR715:AV715)</f>
        <v>12.204804448000001</v>
      </c>
      <c r="AX715" s="846">
        <f>AW715/I715*100</f>
        <v>6.3682778231150543</v>
      </c>
      <c r="AY715" s="1080">
        <v>1.1399999999999999</v>
      </c>
      <c r="AZ715" s="985">
        <v>22.32</v>
      </c>
      <c r="BA715" s="985">
        <v>-11.81</v>
      </c>
      <c r="BB715" s="985">
        <v>9</v>
      </c>
      <c r="BC715" s="985">
        <v>-0.84</v>
      </c>
      <c r="BE715" s="700">
        <v>1974</v>
      </c>
      <c r="BF715" s="1013">
        <f>IF(BE715&gt;2008,0,IF(BE715&gt;2001,1,IF(BE715&gt;1990,2,IF(BE715&gt;1980,3,IF(BE715&gt;1973,4,IF(BE715&gt;1970,5,IF(BE715&gt;1960,6,IF(BE715&gt;1958,7,IF(BE715&gt;1953,8,9)))))))))</f>
        <v>4</v>
      </c>
      <c r="BG715" s="995">
        <v>18.7</v>
      </c>
    </row>
    <row r="716" spans="1:59" ht="11.25" customHeight="1" x14ac:dyDescent="0.2">
      <c r="A716" s="984" t="s">
        <v>1682</v>
      </c>
      <c r="B716" s="988" t="s">
        <v>1683</v>
      </c>
      <c r="C716" s="1070" t="s">
        <v>128</v>
      </c>
      <c r="D716" s="1070" t="s">
        <v>4398</v>
      </c>
      <c r="E716" s="828">
        <v>8</v>
      </c>
      <c r="F716" s="1148">
        <v>470</v>
      </c>
      <c r="G716" s="1088" t="s">
        <v>106</v>
      </c>
      <c r="H716" s="1088" t="s">
        <v>106</v>
      </c>
      <c r="I716" s="987">
        <v>20.75</v>
      </c>
      <c r="J716" s="738">
        <f>(M716/I716)*100</f>
        <v>3.4698795180722892</v>
      </c>
      <c r="K716" s="990">
        <v>0.18</v>
      </c>
      <c r="L716" s="1000">
        <v>4</v>
      </c>
      <c r="M716" s="729">
        <f>K716*L716</f>
        <v>0.72</v>
      </c>
      <c r="N716" s="983" t="s">
        <v>152</v>
      </c>
      <c r="O716" s="831">
        <v>0.16500000000000001</v>
      </c>
      <c r="P716" s="694">
        <v>43174</v>
      </c>
      <c r="Q716" s="694">
        <v>43188</v>
      </c>
      <c r="R716" s="729">
        <f>(K716-O716)/O716*100</f>
        <v>9.0909090909090811</v>
      </c>
      <c r="S716" s="795">
        <f>IF(INDEX(Historical!$D$7:$D$1442,MATCH(B716,Historical!$B$7:$B$1449,0))=0,"n/a",(INDEX(Historical!$C$7:$C$1442,MATCH(B716,Historical!$B$7:$B$1449,0))/INDEX(Historical!$D$7:$D$1442,MATCH(B716,Historical!$B$7:$B$1449,0))-1)*100)</f>
        <v>9.0909090909090828</v>
      </c>
      <c r="T716" s="795">
        <f>IF(INDEX(Historical!$F$7:$F$1442,MATCH(B716,Historical!$B$7:$B$1449,0))=0,"n/a",((INDEX(Historical!$C$7:$C$1442,MATCH(B716,Historical!$B$7:$B$1449,0))/INDEX(Historical!$F$7:$F$1442,MATCH(B716,Historical!$B$7:$B$1449,0)))^(1/3)-1)*100)</f>
        <v>10.064241629820891</v>
      </c>
      <c r="U716" s="795">
        <f>IF(INDEX(Historical!$H$7:$H$1442,MATCH(B716,Historical!$B$7:$B$1449,0))=0,"n/a",((INDEX(Historical!$C$7:$C$1442,MATCH(B716,Historical!$B$7:$B$1449,0))/INDEX(Historical!$H$7:$H$1442,MATCH(B716,Historical!$B$7:$B$1449,0)))^(1/5)-1)*100)</f>
        <v>15.518858939380852</v>
      </c>
      <c r="V716" s="795">
        <f>IF(INDEX(Historical!$O$7:$O$1442,MATCH(B716,Historical!$B$7:$B$1449,0))=0,"n/a",((INDEX(Historical!$C$7:$C$1442,MATCH(B716,Historical!$B$7:$B$1449,0))/INDEX(Historical!$O$7:$O$1442,MATCH(B716,Historical!$B$7:$B$1449,0)))^(1/10)-1)*100)</f>
        <v>13.665914413936475</v>
      </c>
      <c r="W716" s="796">
        <f>IF(OR(U716&lt;=0,U716="n/a",V716&lt;=0,V716="n/a"),"n/a",U716/V716)</f>
        <v>1.1355887699365912</v>
      </c>
      <c r="X716" s="797" t="str">
        <f>IF(OR(AJ716&lt;=0,AJ716="n/a",U716&lt;=0,U716="n/a"),"n/a",U716/AJ716)</f>
        <v>n/a</v>
      </c>
      <c r="Y716" s="988"/>
      <c r="Z716" s="738">
        <f>IF(OR(AC716&lt;0.01,AC716="n/a"),"n/a",M716/AC716*100)</f>
        <v>46.451612903225801</v>
      </c>
      <c r="AA716" s="999">
        <f>IF(OR(AC716&lt;0.01,AC716="n/a"),"n/a",I716/AC716)</f>
        <v>13.387096774193548</v>
      </c>
      <c r="AB716" s="1000">
        <v>12</v>
      </c>
      <c r="AC716" s="978">
        <v>1.55</v>
      </c>
      <c r="AD716" s="978">
        <v>6.51</v>
      </c>
      <c r="AE716" s="978">
        <v>0.09</v>
      </c>
      <c r="AF716" s="978">
        <v>0.99</v>
      </c>
      <c r="AG716" s="978" t="s">
        <v>137</v>
      </c>
      <c r="AH716" s="980">
        <v>-239.1</v>
      </c>
      <c r="AI716" s="980">
        <v>2.85</v>
      </c>
      <c r="AJ716" s="978">
        <v>-29.599999999999998</v>
      </c>
      <c r="AK716" s="978">
        <v>2.0500000000000003</v>
      </c>
      <c r="AL716" s="991">
        <v>755.51</v>
      </c>
      <c r="AM716" s="985">
        <v>0.6</v>
      </c>
      <c r="AN716" s="978">
        <v>0.95</v>
      </c>
      <c r="AO716" s="838">
        <f>IF(U716="n/a","n/a",IF(AA716&lt;0,"n/a",IF(AA716="n/a","n/a",J716+U716-AA716)))</f>
        <v>5.6016416832595937</v>
      </c>
      <c r="AP716" s="839">
        <f>IF(U716="n/a","n/a",J716+U716)</f>
        <v>18.988738457453142</v>
      </c>
      <c r="AQ716" s="1001">
        <f>IF(OR(AC716&lt;0.01,AF716="n/a"),"n/a",(I716/SQRT(22.5*AC716*(I716/AF716))-1)*100)</f>
        <v>-23.251563008454944</v>
      </c>
      <c r="AR716" s="738">
        <f>INDEX(Historical!$C$7:$C$1442,MATCH(B716,Historical!$B$7:$B$1449,0))*IF(AH716="n/a",1.03,IF(AH716&lt;0,1.01,IF(AH716&gt;10,1.1,(1+AH716/100))))</f>
        <v>0.72719999999999996</v>
      </c>
      <c r="AS716" s="999">
        <f>IF($AI716="n/a",1.03*AR716,IF($AI716&lt;0,1.01*AR716,IF($AI716&gt;10,1.1*AR716,(1+$AI716/100)*AR716)))</f>
        <v>0.74792519999999996</v>
      </c>
      <c r="AT716" s="999">
        <f>IF($AK716="n/a",1.03*AS716,IF($AK716&lt;0,1.01*AS716,IF($AK716&gt;10,1.1*AS716,(1+$AK716/100)*AS716)))</f>
        <v>0.76325766659999994</v>
      </c>
      <c r="AU716" s="999">
        <f>IF($AK716="n/a",1.03*AT716,IF($AK716&lt;0,1.01*AT716,IF($AK716&gt;10,1.1*AT716,(1+$AK716/100)*AT716)))</f>
        <v>0.77890444876529996</v>
      </c>
      <c r="AV716" s="999">
        <f>IF($AK716="n/a",1.03*AU716,IF($AK716&lt;0,1.01*AU716,IF($AK716&gt;10,1.1*AU716,(1+$AK716/100)*AU716)))</f>
        <v>0.79487198996498853</v>
      </c>
      <c r="AW716" s="738">
        <f>SUM(AR716:AV716)</f>
        <v>3.8121593053302885</v>
      </c>
      <c r="AX716" s="846">
        <f>AW716/I716*100</f>
        <v>18.371852073880909</v>
      </c>
      <c r="AY716" s="1080">
        <v>1.25</v>
      </c>
      <c r="AZ716" s="985">
        <v>29.04</v>
      </c>
      <c r="BA716" s="985">
        <v>-23.119999999999997</v>
      </c>
      <c r="BB716" s="985">
        <v>10.209999999999999</v>
      </c>
      <c r="BC716" s="985">
        <v>0.48</v>
      </c>
      <c r="BE716" s="700">
        <v>2011</v>
      </c>
      <c r="BF716" s="1013">
        <f>IF(BE716&gt;2008,0,IF(BE716&gt;2001,1,IF(BE716&gt;1990,2,IF(BE716&gt;1980,3,IF(BE716&gt;1973,4,IF(BE716&gt;1970,5,IF(BE716&gt;1960,6,IF(BE716&gt;1958,7,IF(BE716&gt;1953,8,9)))))))))</f>
        <v>0</v>
      </c>
      <c r="BG716" s="995" t="s">
        <v>137</v>
      </c>
    </row>
    <row r="717" spans="1:59" ht="11.25" customHeight="1" x14ac:dyDescent="0.2">
      <c r="A717" s="984" t="s">
        <v>806</v>
      </c>
      <c r="B717" s="988" t="s">
        <v>807</v>
      </c>
      <c r="C717" s="1070" t="s">
        <v>131</v>
      </c>
      <c r="D717" s="1070" t="s">
        <v>4402</v>
      </c>
      <c r="E717" s="828">
        <v>16</v>
      </c>
      <c r="F717" s="1148">
        <v>220</v>
      </c>
      <c r="G717" s="1148" t="s">
        <v>37</v>
      </c>
      <c r="H717" s="1148" t="s">
        <v>37</v>
      </c>
      <c r="I717" s="987">
        <v>79.37</v>
      </c>
      <c r="J717" s="738">
        <f>(M717/I717)*100</f>
        <v>2.9860148670782412</v>
      </c>
      <c r="K717" s="990">
        <v>0.59250000000000003</v>
      </c>
      <c r="L717" s="1000">
        <v>4</v>
      </c>
      <c r="M717" s="729">
        <f>K717*L717</f>
        <v>2.37</v>
      </c>
      <c r="N717" s="983" t="s">
        <v>190</v>
      </c>
      <c r="O717" s="831">
        <v>0.5625</v>
      </c>
      <c r="P717" s="973">
        <v>43444</v>
      </c>
      <c r="Q717" s="973">
        <v>43468</v>
      </c>
      <c r="R717" s="729">
        <f>(K717-O717)/O717*100</f>
        <v>5.3333333333333375</v>
      </c>
      <c r="S717" s="795">
        <f>IF(INDEX(Historical!$D$7:$D$1442,MATCH(B717,Historical!$B$7:$B$1449,0))=0,"n/a",(INDEX(Historical!$C$7:$C$1442,MATCH(B717,Historical!$B$7:$B$1449,0))/INDEX(Historical!$D$7:$D$1442,MATCH(B717,Historical!$B$7:$B$1449,0))-1)*100)</f>
        <v>7.1428571428571397</v>
      </c>
      <c r="T717" s="795">
        <f>IF(INDEX(Historical!$F$7:$F$1442,MATCH(B717,Historical!$B$7:$B$1449,0))=0,"n/a",((INDEX(Historical!$C$7:$C$1442,MATCH(B717,Historical!$B$7:$B$1449,0))/INDEX(Historical!$F$7:$F$1442,MATCH(B717,Historical!$B$7:$B$1449,0)))^(1/3)-1)*100)</f>
        <v>6.9354164358780723</v>
      </c>
      <c r="U717" s="795">
        <f>IF(INDEX(Historical!$H$7:$H$1442,MATCH(B717,Historical!$B$7:$B$1449,0))=0,"n/a",((INDEX(Historical!$C$7:$C$1442,MATCH(B717,Historical!$B$7:$B$1449,0))/INDEX(Historical!$H$7:$H$1442,MATCH(B717,Historical!$B$7:$B$1449,0)))^(1/5)-1)*100)</f>
        <v>5.7661557194869095</v>
      </c>
      <c r="V717" s="795">
        <f>IF(INDEX(Historical!$O$7:$O$1442,MATCH(B717,Historical!$B$7:$B$1449,0))=0,"n/a",((INDEX(Historical!$C$7:$C$1442,MATCH(B717,Historical!$B$7:$B$1449,0))/INDEX(Historical!$O$7:$O$1442,MATCH(B717,Historical!$B$7:$B$1449,0)))^(1/10)-1)*100)</f>
        <v>4.1379743992410623</v>
      </c>
      <c r="W717" s="796">
        <f>IF(OR(U717&lt;=0,U717="n/a",V717&lt;=0,V717="n/a"),"n/a",U717/V717)</f>
        <v>1.3934730288675707</v>
      </c>
      <c r="X717" s="797">
        <f>IF(OR(AJ717&lt;=0,AJ717="n/a",U717&lt;=0,U717="n/a"),"n/a",U717/AJ717)</f>
        <v>0.64068396883187884</v>
      </c>
      <c r="Y717" s="746"/>
      <c r="Z717" s="738">
        <f>IF(OR(AC717&lt;0.01,AC717="n/a"),"n/a",M717/AC717*100)</f>
        <v>74.294670846394979</v>
      </c>
      <c r="AA717" s="999">
        <f>IF(OR(AC717&lt;0.01,AC717="n/a"),"n/a",I717/AC717)</f>
        <v>24.880877742946712</v>
      </c>
      <c r="AB717" s="1000">
        <v>9</v>
      </c>
      <c r="AC717" s="978">
        <v>3.19</v>
      </c>
      <c r="AD717" s="978">
        <v>9.24</v>
      </c>
      <c r="AE717" s="978">
        <v>2.06</v>
      </c>
      <c r="AF717" s="978">
        <v>1.77</v>
      </c>
      <c r="AG717" s="978">
        <v>9.7000000000000011</v>
      </c>
      <c r="AH717" s="978">
        <v>-9.1999999999999993</v>
      </c>
      <c r="AI717" s="978">
        <v>4.3900000000000006</v>
      </c>
      <c r="AJ717" s="978">
        <v>9</v>
      </c>
      <c r="AK717" s="978">
        <v>2.7</v>
      </c>
      <c r="AL717" s="991">
        <v>4059.9999999999995</v>
      </c>
      <c r="AM717" s="985">
        <v>0.5</v>
      </c>
      <c r="AN717" s="978">
        <v>1.17</v>
      </c>
      <c r="AO717" s="838">
        <f>IF(U717="n/a","n/a",IF(AA717&lt;0,"n/a",IF(AA717="n/a","n/a",J717+U717-AA717)))</f>
        <v>-16.128707156381562</v>
      </c>
      <c r="AP717" s="839">
        <f>IF(U717="n/a","n/a",J717+U717)</f>
        <v>8.7521705865651498</v>
      </c>
      <c r="AQ717" s="1001">
        <f>IF(OR(AC717&lt;0.01,AF717="n/a"),"n/a",(I717/SQRT(22.5*AC717*(I717/AF717))-1)*100)</f>
        <v>39.90338508336653</v>
      </c>
      <c r="AR717" s="738">
        <f>INDEX(Historical!$C$7:$C$1442,MATCH(B717,Historical!$B$7:$B$1449,0))*IF(AH717="n/a",1.03,IF(AH717&lt;0,1.01,IF(AH717&gt;10,1.1,(1+AH717/100))))</f>
        <v>2.2725</v>
      </c>
      <c r="AS717" s="999">
        <f>IF($AI717="n/a",1.03*AR717,IF($AI717&lt;0,1.01*AR717,IF($AI717&gt;10,1.1*AR717,(1+$AI717/100)*AR717)))</f>
        <v>2.37226275</v>
      </c>
      <c r="AT717" s="999">
        <f>IF($AK717="n/a",1.03*AS717,IF($AK717&lt;0,1.01*AS717,IF($AK717&gt;10,1.1*AS717,(1+$AK717/100)*AS717)))</f>
        <v>2.4363138442499999</v>
      </c>
      <c r="AU717" s="999">
        <f>IF($AK717="n/a",1.03*AT717,IF($AK717&lt;0,1.01*AT717,IF($AK717&gt;10,1.1*AT717,(1+$AK717/100)*AT717)))</f>
        <v>2.5020943180447497</v>
      </c>
      <c r="AV717" s="999">
        <f>IF($AK717="n/a",1.03*AU717,IF($AK717&lt;0,1.01*AU717,IF($AK717&gt;10,1.1*AU717,(1+$AK717/100)*AU717)))</f>
        <v>2.5696508646319578</v>
      </c>
      <c r="AW717" s="738">
        <f>SUM(AR717:AV717)</f>
        <v>12.152821776926707</v>
      </c>
      <c r="AX717" s="846">
        <f>AW717/I717*100</f>
        <v>15.31160611934825</v>
      </c>
      <c r="AY717" s="1080">
        <v>0.22</v>
      </c>
      <c r="AZ717" s="985">
        <v>32.1</v>
      </c>
      <c r="BA717" s="985">
        <v>-2.17</v>
      </c>
      <c r="BB717" s="985">
        <v>3.5999999999999996</v>
      </c>
      <c r="BC717" s="985">
        <v>7.85</v>
      </c>
      <c r="BE717" s="700">
        <v>2004</v>
      </c>
      <c r="BF717" s="1013">
        <f>IF(BE717&gt;2008,0,IF(BE717&gt;2001,1,IF(BE717&gt;1990,2,IF(BE717&gt;1980,3,IF(BE717&gt;1973,4,IF(BE717&gt;1970,5,IF(BE717&gt;1960,6,IF(BE717&gt;1958,7,IF(BE717&gt;1953,8,9)))))))))</f>
        <v>1</v>
      </c>
      <c r="BG717" s="995">
        <v>3.2</v>
      </c>
    </row>
    <row r="718" spans="1:59" ht="11.25" customHeight="1" x14ac:dyDescent="0.2">
      <c r="A718" s="984" t="s">
        <v>104</v>
      </c>
      <c r="B718" s="988" t="s">
        <v>105</v>
      </c>
      <c r="C718" s="1070" t="s">
        <v>108</v>
      </c>
      <c r="D718" s="1070" t="s">
        <v>4401</v>
      </c>
      <c r="E718" s="828">
        <v>32</v>
      </c>
      <c r="F718" s="1148">
        <v>90</v>
      </c>
      <c r="G718" s="1148" t="s">
        <v>106</v>
      </c>
      <c r="H718" s="1148" t="s">
        <v>106</v>
      </c>
      <c r="I718" s="978">
        <v>45.4</v>
      </c>
      <c r="J718" s="738">
        <f>(M718/I718)*100</f>
        <v>2.3788546255506611</v>
      </c>
      <c r="K718" s="997">
        <v>0.27</v>
      </c>
      <c r="L718" s="1000">
        <v>4</v>
      </c>
      <c r="M718" s="729">
        <f>K718*L718</f>
        <v>1.08</v>
      </c>
      <c r="N718" s="983" t="s">
        <v>107</v>
      </c>
      <c r="O718" s="832">
        <v>0.25</v>
      </c>
      <c r="P718" s="973">
        <v>43497</v>
      </c>
      <c r="Q718" s="973">
        <v>43510</v>
      </c>
      <c r="R718" s="729">
        <f>(K718-O718)/O718*100</f>
        <v>8.0000000000000071</v>
      </c>
      <c r="S718" s="795">
        <f>IF(INDEX(Historical!$D$7:$D$1442,MATCH(B718,Historical!$B$7:$B$1449,0))=0,"n/a",(INDEX(Historical!$C$7:$C$1442,MATCH(B718,Historical!$B$7:$B$1449,0))/INDEX(Historical!$D$7:$D$1442,MATCH(B718,Historical!$B$7:$B$1449,0))-1)*100)</f>
        <v>26.315789473684205</v>
      </c>
      <c r="T718" s="795">
        <f>IF(INDEX(Historical!$F$7:$F$1442,MATCH(B718,Historical!$B$7:$B$1449,0))=0,"n/a",((INDEX(Historical!$C$7:$C$1442,MATCH(B718,Historical!$B$7:$B$1449,0))/INDEX(Historical!$F$7:$F$1442,MATCH(B718,Historical!$B$7:$B$1449,0)))^(1/3)-1)*100)</f>
        <v>12.685798233998579</v>
      </c>
      <c r="U718" s="795">
        <f>IF(INDEX(Historical!$H$7:$H$1442,MATCH(B718,Historical!$B$7:$B$1449,0))=0,"n/a",((INDEX(Historical!$C$7:$C$1442,MATCH(B718,Historical!$B$7:$B$1449,0))/INDEX(Historical!$H$7:$H$1442,MATCH(B718,Historical!$B$7:$B$1449,0)))^(1/5)-1)*100)</f>
        <v>9.2021027641427722</v>
      </c>
      <c r="V718" s="795">
        <f>IF(INDEX(Historical!$O$7:$O$1442,MATCH(B718,Historical!$B$7:$B$1449,0))=0,"n/a",((INDEX(Historical!$C$7:$C$1442,MATCH(B718,Historical!$B$7:$B$1449,0))/INDEX(Historical!$O$7:$O$1442,MATCH(B718,Historical!$B$7:$B$1449,0)))^(1/10)-1)*100)</f>
        <v>6.1753233948192987</v>
      </c>
      <c r="W718" s="796">
        <f>IF(OR(U718&lt;=0,U718="n/a",V718&lt;=0,V718="n/a"),"n/a",U718/V718)</f>
        <v>1.4901410300005904</v>
      </c>
      <c r="X718" s="797">
        <f>IF(OR(AJ718&lt;=0,AJ718="n/a",U718&lt;=0,U718="n/a"),"n/a",U718/AJ718)</f>
        <v>1.4378285568973082</v>
      </c>
      <c r="Y718" s="989"/>
      <c r="Z718" s="738">
        <f>IF(OR(AC718&lt;0.01,AC718="n/a"),"n/a",M718/AC718*100)</f>
        <v>36.986301369863014</v>
      </c>
      <c r="AA718" s="999">
        <f>IF(OR(AC718&lt;0.01,AC718="n/a"),"n/a",I718/AC718)</f>
        <v>15.547945205479452</v>
      </c>
      <c r="AB718" s="1000">
        <v>12</v>
      </c>
      <c r="AC718" s="978">
        <v>2.92</v>
      </c>
      <c r="AD718" s="978">
        <v>1.55</v>
      </c>
      <c r="AE718" s="978">
        <v>4.68</v>
      </c>
      <c r="AF718" s="978">
        <v>1.57</v>
      </c>
      <c r="AG718" s="978">
        <v>10.299999999999999</v>
      </c>
      <c r="AH718" s="978">
        <v>12.9</v>
      </c>
      <c r="AI718" s="978">
        <v>6.87</v>
      </c>
      <c r="AJ718" s="978">
        <v>6.4</v>
      </c>
      <c r="AK718" s="978">
        <v>10</v>
      </c>
      <c r="AL718" s="991">
        <v>1150</v>
      </c>
      <c r="AM718" s="985">
        <v>3.2</v>
      </c>
      <c r="AN718" s="978">
        <v>0.17</v>
      </c>
      <c r="AO718" s="838">
        <f>IF(U718="n/a","n/a",IF(AA718&lt;0,"n/a",IF(AA718="n/a","n/a",J718+U718-AA718)))</f>
        <v>-3.9669878157860197</v>
      </c>
      <c r="AP718" s="839">
        <f>IF(U718="n/a","n/a",J718+U718)</f>
        <v>11.580957389693433</v>
      </c>
      <c r="AQ718" s="1001">
        <f>IF(OR(AC718&lt;0.01,AF718="n/a"),"n/a",(I718/SQRT(22.5*AC718*(I718/AF718))-1)*100)</f>
        <v>4.1585841613167585</v>
      </c>
      <c r="AR718" s="738">
        <f>INDEX(Historical!$C$7:$C$1442,MATCH(B718,Historical!$B$7:$B$1449,0))*IF(AH718="n/a",1.03,IF(AH718&lt;0,1.01,IF(AH718&gt;10,1.1,(1+AH718/100))))</f>
        <v>1.056</v>
      </c>
      <c r="AS718" s="999">
        <f>IF($AI718="n/a",1.03*AR718,IF($AI718&lt;0,1.01*AR718,IF($AI718&gt;10,1.1*AR718,(1+$AI718/100)*AR718)))</f>
        <v>1.1285472000000001</v>
      </c>
      <c r="AT718" s="999">
        <f>IF($AK718="n/a",1.03*AS718,IF($AK718&lt;0,1.01*AS718,IF($AK718&gt;10,1.1*AS718,(1+$AK718/100)*AS718)))</f>
        <v>1.2414019200000002</v>
      </c>
      <c r="AU718" s="999">
        <f>IF($AK718="n/a",1.03*AT718,IF($AK718&lt;0,1.01*AT718,IF($AK718&gt;10,1.1*AT718,(1+$AK718/100)*AT718)))</f>
        <v>1.3655421120000002</v>
      </c>
      <c r="AV718" s="999">
        <f>IF($AK718="n/a",1.03*AU718,IF($AK718&lt;0,1.01*AU718,IF($AK718&gt;10,1.1*AU718,(1+$AK718/100)*AU718)))</f>
        <v>1.5020963232000004</v>
      </c>
      <c r="AW718" s="738">
        <f>SUM(AR718:AV718)</f>
        <v>6.2935875552000002</v>
      </c>
      <c r="AX718" s="846">
        <f>AW718/I718*100</f>
        <v>13.86252765462555</v>
      </c>
      <c r="AY718" s="1080">
        <v>1.1100000000000001</v>
      </c>
      <c r="AZ718" s="985">
        <v>18.11</v>
      </c>
      <c r="BA718" s="985">
        <v>-23.48</v>
      </c>
      <c r="BB718" s="985">
        <v>2.88</v>
      </c>
      <c r="BC718" s="985">
        <v>-11.200000000000001</v>
      </c>
      <c r="BE718" s="700">
        <v>1988</v>
      </c>
      <c r="BF718" s="1013">
        <f>IF(BE718&gt;2008,0,IF(BE718&gt;2001,1,IF(BE718&gt;1990,2,IF(BE718&gt;1980,3,IF(BE718&gt;1973,4,IF(BE718&gt;1970,5,IF(BE718&gt;1960,6,IF(BE718&gt;1958,7,IF(BE718&gt;1953,8,9)))))))))</f>
        <v>3</v>
      </c>
      <c r="BG718" s="995">
        <v>1.2</v>
      </c>
    </row>
    <row r="719" spans="1:59" s="874" customFormat="1" ht="11.25" customHeight="1" x14ac:dyDescent="0.2">
      <c r="A719" s="853" t="s">
        <v>786</v>
      </c>
      <c r="B719" s="882" t="s">
        <v>787</v>
      </c>
      <c r="C719" s="1070" t="s">
        <v>131</v>
      </c>
      <c r="D719" s="1070" t="s">
        <v>4390</v>
      </c>
      <c r="E719" s="854">
        <v>15</v>
      </c>
      <c r="F719" s="1148">
        <v>237</v>
      </c>
      <c r="G719" s="1272" t="s">
        <v>37</v>
      </c>
      <c r="H719" s="1272" t="s">
        <v>37</v>
      </c>
      <c r="I719" s="855">
        <v>116.98</v>
      </c>
      <c r="J719" s="856">
        <f>(M719/I719)*100</f>
        <v>3.0603521969567447</v>
      </c>
      <c r="K719" s="857">
        <v>0.89500000000000002</v>
      </c>
      <c r="L719" s="858">
        <v>4</v>
      </c>
      <c r="M719" s="859">
        <f>K719*L719</f>
        <v>3.58</v>
      </c>
      <c r="N719" s="860" t="s">
        <v>493</v>
      </c>
      <c r="O719" s="861">
        <v>0.82250000000000001</v>
      </c>
      <c r="P719" s="878">
        <v>43181</v>
      </c>
      <c r="Q719" s="878">
        <v>43205</v>
      </c>
      <c r="R719" s="859">
        <f>(K719-O719)/O719*100</f>
        <v>8.8145896656534966</v>
      </c>
      <c r="S719" s="795">
        <f>IF(INDEX(Historical!$D$7:$D$1442,MATCH(B719,Historical!$B$7:$B$1449,0))=0,"n/a",(INDEX(Historical!$C$7:$C$1442,MATCH(B719,Historical!$B$7:$B$1449,0))/INDEX(Historical!$D$7:$D$1442,MATCH(B719,Historical!$B$7:$B$1449,0))-1)*100)</f>
        <v>8.8440651667959678</v>
      </c>
      <c r="T719" s="795">
        <f>IF(INDEX(Historical!$F$7:$F$1442,MATCH(B719,Historical!$B$7:$B$1449,0))=0,"n/a",((INDEX(Historical!$C$7:$C$1442,MATCH(B719,Historical!$B$7:$B$1449,0))/INDEX(Historical!$F$7:$F$1442,MATCH(B719,Historical!$B$7:$B$1449,0)))^(1/3)-1)*100)</f>
        <v>8.316894284016719</v>
      </c>
      <c r="U719" s="795">
        <f>IF(INDEX(Historical!$H$7:$H$1442,MATCH(B719,Historical!$B$7:$B$1449,0))=0,"n/a",((INDEX(Historical!$C$7:$C$1442,MATCH(B719,Historical!$B$7:$B$1449,0))/INDEX(Historical!$H$7:$H$1442,MATCH(B719,Historical!$B$7:$B$1449,0)))^(1/5)-1)*100)</f>
        <v>7.0926503045621203</v>
      </c>
      <c r="V719" s="795">
        <f>IF(INDEX(Historical!$O$7:$O$1442,MATCH(B719,Historical!$B$7:$B$1449,0))=0,"n/a",((INDEX(Historical!$C$7:$C$1442,MATCH(B719,Historical!$B$7:$B$1449,0))/INDEX(Historical!$O$7:$O$1442,MATCH(B719,Historical!$B$7:$B$1449,0)))^(1/10)-1)*100)</f>
        <v>10.183002778617013</v>
      </c>
      <c r="W719" s="863">
        <f>IF(OR(U719&lt;=0,U719="n/a",V719&lt;=0,V719="n/a"),"n/a",U719/V719)</f>
        <v>0.69651854750111308</v>
      </c>
      <c r="X719" s="864">
        <f>IF(OR(AJ719&lt;=0,AJ719="n/a",U719&lt;=0,U719="n/a"),"n/a",U719/AJ719)</f>
        <v>1.3907157459925727</v>
      </c>
      <c r="Y719" s="882"/>
      <c r="Z719" s="856">
        <f>IF(OR(AC719&lt;0.01,AC719="n/a"),"n/a",M719/AC719*100)</f>
        <v>211.83431952662724</v>
      </c>
      <c r="AA719" s="866">
        <f>IF(OR(AC719&lt;0.01,AC719="n/a"),"n/a",I719/AC719)</f>
        <v>69.218934911242613</v>
      </c>
      <c r="AB719" s="858">
        <v>12</v>
      </c>
      <c r="AC719" s="867">
        <v>1.69</v>
      </c>
      <c r="AD719" s="867">
        <v>7.99</v>
      </c>
      <c r="AE719" s="867">
        <v>2.82</v>
      </c>
      <c r="AF719" s="867">
        <v>2.23</v>
      </c>
      <c r="AG719" s="867">
        <v>-3.2</v>
      </c>
      <c r="AH719" s="867">
        <v>-18.2</v>
      </c>
      <c r="AI719" s="867">
        <v>11.37</v>
      </c>
      <c r="AJ719" s="867">
        <v>5.0999999999999996</v>
      </c>
      <c r="AK719" s="867">
        <v>8.6900000000000013</v>
      </c>
      <c r="AL719" s="868">
        <v>32080</v>
      </c>
      <c r="AM719" s="869">
        <v>0.1</v>
      </c>
      <c r="AN719" s="867">
        <v>1.79</v>
      </c>
      <c r="AO719" s="870">
        <f>IF(U719="n/a","n/a",IF(AA719&lt;0,"n/a",IF(AA719="n/a","n/a",J719+U719-AA719)))</f>
        <v>-59.06593240972375</v>
      </c>
      <c r="AP719" s="871">
        <f>IF(U719="n/a","n/a",J719+U719)</f>
        <v>10.153002501518865</v>
      </c>
      <c r="AQ719" s="872">
        <f>IF(OR(AC719&lt;0.01,AF719="n/a"),"n/a",(I719/SQRT(22.5*AC719*(I719/AF719))-1)*100)</f>
        <v>161.92299534368749</v>
      </c>
      <c r="AR719" s="738">
        <f>INDEX(Historical!$C$7:$C$1442,MATCH(B719,Historical!$B$7:$B$1449,0))*IF(AH719="n/a",1.03,IF(AH719&lt;0,1.01,IF(AH719&gt;10,1.1,(1+AH719/100))))</f>
        <v>3.5425749999999998</v>
      </c>
      <c r="AS719" s="866">
        <f>IF($AI719="n/a",1.03*AR719,IF($AI719&lt;0,1.01*AR719,IF($AI719&gt;10,1.1*AR719,(1+$AI719/100)*AR719)))</f>
        <v>3.8968324999999999</v>
      </c>
      <c r="AT719" s="866">
        <f>IF($AK719="n/a",1.03*AS719,IF($AK719&lt;0,1.01*AS719,IF($AK719&gt;10,1.1*AS719,(1+$AK719/100)*AS719)))</f>
        <v>4.2354672442499997</v>
      </c>
      <c r="AU719" s="866">
        <f>IF($AK719="n/a",1.03*AT719,IF($AK719&lt;0,1.01*AT719,IF($AK719&gt;10,1.1*AT719,(1+$AK719/100)*AT719)))</f>
        <v>4.603529347775325</v>
      </c>
      <c r="AV719" s="866">
        <f>IF($AK719="n/a",1.03*AU719,IF($AK719&lt;0,1.01*AU719,IF($AK719&gt;10,1.1*AU719,(1+$AK719/100)*AU719)))</f>
        <v>5.0035760480970009</v>
      </c>
      <c r="AW719" s="856">
        <f>SUM(AR719:AV719)</f>
        <v>21.281980140122329</v>
      </c>
      <c r="AX719" s="873">
        <f>AW719/I719*100</f>
        <v>18.192836502070719</v>
      </c>
      <c r="AY719" s="1081">
        <v>0.51</v>
      </c>
      <c r="AZ719" s="869">
        <v>16.420000000000002</v>
      </c>
      <c r="BA719" s="869">
        <v>-8.0500000000000007</v>
      </c>
      <c r="BB719" s="869">
        <v>3.58</v>
      </c>
      <c r="BC719" s="869">
        <v>3.47</v>
      </c>
      <c r="BD719" s="1033"/>
      <c r="BE719" s="700">
        <v>2004</v>
      </c>
      <c r="BF719" s="1013">
        <f>IF(BE719&gt;2008,0,IF(BE719&gt;2001,1,IF(BE719&gt;1990,2,IF(BE719&gt;1980,3,IF(BE719&gt;1973,4,IF(BE719&gt;1970,5,IF(BE719&gt;1960,6,IF(BE719&gt;1958,7,IF(BE719&gt;1953,8,9)))))))))</f>
        <v>1</v>
      </c>
      <c r="BG719" s="931">
        <v>-0.8</v>
      </c>
    </row>
    <row r="720" spans="1:59" ht="11.25" customHeight="1" x14ac:dyDescent="0.2">
      <c r="A720" s="984" t="s">
        <v>3939</v>
      </c>
      <c r="B720" s="988" t="s">
        <v>3940</v>
      </c>
      <c r="C720" s="1070" t="s">
        <v>179</v>
      </c>
      <c r="D720" s="1070" t="s">
        <v>4399</v>
      </c>
      <c r="E720" s="828">
        <v>5</v>
      </c>
      <c r="F720" s="1148">
        <v>825</v>
      </c>
      <c r="G720" s="1073" t="s">
        <v>106</v>
      </c>
      <c r="H720" s="1073" t="s">
        <v>106</v>
      </c>
      <c r="I720" s="987">
        <v>18.45</v>
      </c>
      <c r="J720" s="738">
        <f>(M720/I720)*100</f>
        <v>14.471544715447154</v>
      </c>
      <c r="K720" s="990">
        <v>0.66749999999999998</v>
      </c>
      <c r="L720" s="1000">
        <v>4</v>
      </c>
      <c r="M720" s="729">
        <f>K720*L720</f>
        <v>2.67</v>
      </c>
      <c r="N720" s="983" t="s">
        <v>459</v>
      </c>
      <c r="O720" s="831">
        <v>0.65249999999999997</v>
      </c>
      <c r="P720" s="973">
        <v>43315</v>
      </c>
      <c r="Q720" s="973">
        <v>43322</v>
      </c>
      <c r="R720" s="729">
        <f>(K720-O720)/O720*100</f>
        <v>2.2988505747126458</v>
      </c>
      <c r="S720" s="795">
        <f>IF(INDEX(Historical!$D$7:$D$1442,MATCH(B720,Historical!$B$7:$B$1449,0))=0,"n/a",(INDEX(Historical!$C$7:$C$1442,MATCH(B720,Historical!$B$7:$B$1449,0))/INDEX(Historical!$D$7:$D$1442,MATCH(B720,Historical!$B$7:$B$1449,0))-1)*100)</f>
        <v>9.375</v>
      </c>
      <c r="T720" s="795">
        <f>IF(INDEX(Historical!$F$7:$F$1442,MATCH(B720,Historical!$B$7:$B$1449,0))=0,"n/a",((INDEX(Historical!$C$7:$C$1442,MATCH(B720,Historical!$B$7:$B$1449,0))/INDEX(Historical!$F$7:$F$1442,MATCH(B720,Historical!$B$7:$B$1449,0)))^(1/3)-1)*100)</f>
        <v>10.988000217825089</v>
      </c>
      <c r="U720" s="795" t="str">
        <f>IF(INDEX(Historical!$H$7:$H$1442,MATCH(B720,Historical!$B$7:$B$1449,0))=0,"n/a",((INDEX(Historical!$C$7:$C$1442,MATCH(B720,Historical!$B$7:$B$1449,0))/INDEX(Historical!$H$7:$H$1442,MATCH(B720,Historical!$B$7:$B$1449,0)))^(1/5)-1)*100)</f>
        <v>n/a</v>
      </c>
      <c r="V720" s="795" t="str">
        <f>IF(INDEX(Historical!$O$7:$O$1442,MATCH(B720,Historical!$B$7:$B$1449,0))=0,"n/a",((INDEX(Historical!$C$7:$C$1442,MATCH(B720,Historical!$B$7:$B$1449,0))/INDEX(Historical!$O$7:$O$1442,MATCH(B720,Historical!$B$7:$B$1449,0)))^(1/10)-1)*100)</f>
        <v>n/a</v>
      </c>
      <c r="W720" s="796" t="str">
        <f>IF(OR(U720&lt;=0,U720="n/a",V720&lt;=0,V720="n/a"),"n/a",U720/V720)</f>
        <v>n/a</v>
      </c>
      <c r="X720" s="797" t="str">
        <f>IF(OR(AJ720&lt;=0,AJ720="n/a",U720&lt;=0,U720="n/a"),"n/a",U720/AJ720)</f>
        <v>n/a</v>
      </c>
      <c r="Y720" s="989"/>
      <c r="Z720" s="738">
        <f>IF(OR(AC720&lt;0.01,AC720="n/a"),"n/a",M720/AC720*100)</f>
        <v>264.3564356435644</v>
      </c>
      <c r="AA720" s="999">
        <f>IF(OR(AC720&lt;0.01,AC720="n/a"),"n/a",I720/AC720)</f>
        <v>18.267326732673265</v>
      </c>
      <c r="AB720" s="1000">
        <v>12</v>
      </c>
      <c r="AC720" s="978">
        <v>1.01</v>
      </c>
      <c r="AD720" s="978" t="s">
        <v>137</v>
      </c>
      <c r="AE720" s="978">
        <v>0.11</v>
      </c>
      <c r="AF720" s="978">
        <v>3.37</v>
      </c>
      <c r="AG720" s="978">
        <v>15.299999999999999</v>
      </c>
      <c r="AH720" s="978">
        <v>191.4</v>
      </c>
      <c r="AI720" s="978">
        <v>-27.36</v>
      </c>
      <c r="AJ720" s="978">
        <v>30.5</v>
      </c>
      <c r="AK720" s="978" t="s">
        <v>137</v>
      </c>
      <c r="AL720" s="991">
        <v>412.91</v>
      </c>
      <c r="AM720" s="985">
        <v>0.2</v>
      </c>
      <c r="AN720" s="978">
        <v>5.39</v>
      </c>
      <c r="AO720" s="838" t="str">
        <f>IF(U720="n/a","n/a",IF(AA720&lt;0,"n/a",IF(AA720="n/a","n/a",J720+U720-AA720)))</f>
        <v>n/a</v>
      </c>
      <c r="AP720" s="839" t="str">
        <f>IF(U720="n/a","n/a",J720+U720)</f>
        <v>n/a</v>
      </c>
      <c r="AQ720" s="1001">
        <f>IF(OR(AC720&lt;0.01,AF720="n/a"),"n/a",(I720/SQRT(22.5*AC720*(I720/AF720))-1)*100)</f>
        <v>65.409782176278682</v>
      </c>
      <c r="AR720" s="738">
        <f>INDEX(Historical!$C$7:$C$1442,MATCH(B720,Historical!$B$7:$B$1449,0))*IF(AH720="n/a",1.03,IF(AH720&lt;0,1.01,IF(AH720&gt;10,1.1,(1+AH720/100))))</f>
        <v>2.8875000000000002</v>
      </c>
      <c r="AS720" s="999">
        <f>IF($AI720="n/a",1.03*AR720,IF($AI720&lt;0,1.01*AR720,IF($AI720&gt;10,1.1*AR720,(1+$AI720/100)*AR720)))</f>
        <v>2.9163750000000004</v>
      </c>
      <c r="AT720" s="999">
        <f>IF($AK720="n/a",1.03*AS720,IF($AK720&lt;0,1.01*AS720,IF($AK720&gt;10,1.1*AS720,(1+$AK720/100)*AS720)))</f>
        <v>3.0038662500000006</v>
      </c>
      <c r="AU720" s="999">
        <f>IF($AK720="n/a",1.03*AT720,IF($AK720&lt;0,1.01*AT720,IF($AK720&gt;10,1.1*AT720,(1+$AK720/100)*AT720)))</f>
        <v>3.0939822375000006</v>
      </c>
      <c r="AV720" s="999">
        <f>IF($AK720="n/a",1.03*AU720,IF($AK720&lt;0,1.01*AU720,IF($AK720&gt;10,1.1*AU720,(1+$AK720/100)*AU720)))</f>
        <v>3.1868017046250006</v>
      </c>
      <c r="AW720" s="738">
        <f>SUM(AR720:AV720)</f>
        <v>15.088525192125003</v>
      </c>
      <c r="AX720" s="846">
        <f>AW720/I720*100</f>
        <v>81.780624347560988</v>
      </c>
      <c r="AY720" s="1080">
        <v>1.45</v>
      </c>
      <c r="AZ720" s="985">
        <v>34.08</v>
      </c>
      <c r="BA720" s="985">
        <v>-36.380000000000003</v>
      </c>
      <c r="BB720" s="985">
        <v>6.4399999999999995</v>
      </c>
      <c r="BC720" s="985">
        <v>-19.13</v>
      </c>
      <c r="BE720" s="700">
        <v>2014</v>
      </c>
      <c r="BF720" s="1013">
        <f>IF(BE720&gt;2008,0,IF(BE720&gt;2001,1,IF(BE720&gt;1990,2,IF(BE720&gt;1980,3,IF(BE720&gt;1973,4,IF(BE720&gt;1970,5,IF(BE720&gt;1960,6,IF(BE720&gt;1958,7,IF(BE720&gt;1953,8,9)))))))))</f>
        <v>0</v>
      </c>
      <c r="BG720" s="995">
        <v>2</v>
      </c>
    </row>
    <row r="721" spans="1:59" ht="11.25" customHeight="1" x14ac:dyDescent="0.2">
      <c r="A721" s="976" t="s">
        <v>1672</v>
      </c>
      <c r="B721" s="988" t="s">
        <v>1673</v>
      </c>
      <c r="C721" s="1070" t="s">
        <v>108</v>
      </c>
      <c r="D721" s="1070" t="s">
        <v>4401</v>
      </c>
      <c r="E721" s="828">
        <v>8</v>
      </c>
      <c r="F721" s="1148">
        <v>569</v>
      </c>
      <c r="G721" s="1085" t="s">
        <v>106</v>
      </c>
      <c r="H721" s="1085" t="s">
        <v>106</v>
      </c>
      <c r="I721" s="987">
        <v>66.349999999999994</v>
      </c>
      <c r="J721" s="738">
        <f>(M721/I721)*100</f>
        <v>2.2908816880180862</v>
      </c>
      <c r="K721" s="990">
        <v>0.38</v>
      </c>
      <c r="L721" s="1000">
        <v>4</v>
      </c>
      <c r="M721" s="729">
        <f>K721*L721</f>
        <v>1.52</v>
      </c>
      <c r="N721" s="983" t="s">
        <v>238</v>
      </c>
      <c r="O721" s="831">
        <v>0.36</v>
      </c>
      <c r="P721" s="973">
        <v>43510</v>
      </c>
      <c r="Q721" s="973">
        <v>43518</v>
      </c>
      <c r="R721" s="729">
        <f>(K721-O721)/O721*100</f>
        <v>5.5555555555555607</v>
      </c>
      <c r="S721" s="795">
        <f>IF(INDEX(Historical!$D$7:$D$1442,MATCH(B721,Historical!$B$7:$B$1449,0))=0,"n/a",(INDEX(Historical!$C$7:$C$1442,MATCH(B721,Historical!$B$7:$B$1449,0))/INDEX(Historical!$D$7:$D$1442,MATCH(B721,Historical!$B$7:$B$1449,0))-1)*100)</f>
        <v>4.5454545454545414</v>
      </c>
      <c r="T721" s="795">
        <f>IF(INDEX(Historical!$F$7:$F$1442,MATCH(B721,Historical!$B$7:$B$1449,0))=0,"n/a",((INDEX(Historical!$C$7:$C$1442,MATCH(B721,Historical!$B$7:$B$1449,0))/INDEX(Historical!$F$7:$F$1442,MATCH(B721,Historical!$B$7:$B$1449,0)))^(1/3)-1)*100)</f>
        <v>12.085905216063498</v>
      </c>
      <c r="U721" s="795">
        <f>IF(INDEX(Historical!$H$7:$H$1442,MATCH(B721,Historical!$B$7:$B$1449,0))=0,"n/a",((INDEX(Historical!$C$7:$C$1442,MATCH(B721,Historical!$B$7:$B$1449,0))/INDEX(Historical!$H$7:$H$1442,MATCH(B721,Historical!$B$7:$B$1449,0)))^(1/5)-1)*100)</f>
        <v>13.273800857430285</v>
      </c>
      <c r="V721" s="795">
        <f>IF(INDEX(Historical!$O$7:$O$1442,MATCH(B721,Historical!$B$7:$B$1449,0))=0,"n/a",((INDEX(Historical!$C$7:$C$1442,MATCH(B721,Historical!$B$7:$B$1449,0))/INDEX(Historical!$O$7:$O$1442,MATCH(B721,Historical!$B$7:$B$1449,0)))^(1/10)-1)*100)</f>
        <v>7.3339265781023455</v>
      </c>
      <c r="W721" s="796">
        <f>IF(OR(U721&lt;=0,U721="n/a",V721&lt;=0,V721="n/a"),"n/a",U721/V721)</f>
        <v>1.8099173363779273</v>
      </c>
      <c r="X721" s="797">
        <f>IF(OR(AJ721&lt;=0,AJ721="n/a",U721&lt;=0,U721="n/a"),"n/a",U721/AJ721)</f>
        <v>0.98324450795779883</v>
      </c>
      <c r="Y721" s="989"/>
      <c r="Z721" s="738">
        <f>IF(OR(AC721&lt;0.01,AC721="n/a"),"n/a",M721/AC721*100)</f>
        <v>34.311512415349888</v>
      </c>
      <c r="AA721" s="999">
        <f>IF(OR(AC721&lt;0.01,AC721="n/a"),"n/a",I721/AC721)</f>
        <v>14.977426636568849</v>
      </c>
      <c r="AB721" s="1000">
        <v>12</v>
      </c>
      <c r="AC721" s="978">
        <v>4.43</v>
      </c>
      <c r="AD721" s="978">
        <v>1.25</v>
      </c>
      <c r="AE721" s="978">
        <v>4.46</v>
      </c>
      <c r="AF721" s="978">
        <v>1.03</v>
      </c>
      <c r="AG721" s="978">
        <v>5.7</v>
      </c>
      <c r="AH721" s="978">
        <v>-8.7999999999999989</v>
      </c>
      <c r="AI721" s="978">
        <v>-1.1900000000000002</v>
      </c>
      <c r="AJ721" s="978">
        <v>13.5</v>
      </c>
      <c r="AK721" s="978">
        <v>12</v>
      </c>
      <c r="AL721" s="991">
        <v>2410</v>
      </c>
      <c r="AM721" s="985">
        <v>1.2</v>
      </c>
      <c r="AN721" s="978">
        <v>0.05</v>
      </c>
      <c r="AO721" s="838">
        <f>IF(U721="n/a","n/a",IF(AA721&lt;0,"n/a",IF(AA721="n/a","n/a",J721+U721-AA721)))</f>
        <v>0.58725590887952173</v>
      </c>
      <c r="AP721" s="839">
        <f>IF(U721="n/a","n/a",J721+U721)</f>
        <v>15.56468254544837</v>
      </c>
      <c r="AQ721" s="1001">
        <f>IF(OR(AC721&lt;0.01,AF721="n/a"),"n/a",(I721/SQRT(22.5*AC721*(I721/AF721))-1)*100)</f>
        <v>-17.19702250209728</v>
      </c>
      <c r="AR721" s="738">
        <f>INDEX(Historical!$C$7:$C$1442,MATCH(B721,Historical!$B$7:$B$1449,0))*IF(AH721="n/a",1.03,IF(AH721&lt;0,1.01,IF(AH721&gt;10,1.1,(1+AH721/100))))</f>
        <v>1.3937999999999999</v>
      </c>
      <c r="AS721" s="999">
        <f>IF($AI721="n/a",1.03*AR721,IF($AI721&lt;0,1.01*AR721,IF($AI721&gt;10,1.1*AR721,(1+$AI721/100)*AR721)))</f>
        <v>1.4077379999999999</v>
      </c>
      <c r="AT721" s="999">
        <f>IF($AK721="n/a",1.03*AS721,IF($AK721&lt;0,1.01*AS721,IF($AK721&gt;10,1.1*AS721,(1+$AK721/100)*AS721)))</f>
        <v>1.5485118</v>
      </c>
      <c r="AU721" s="999">
        <f>IF($AK721="n/a",1.03*AT721,IF($AK721&lt;0,1.01*AT721,IF($AK721&gt;10,1.1*AT721,(1+$AK721/100)*AT721)))</f>
        <v>1.7033629800000001</v>
      </c>
      <c r="AV721" s="999">
        <f>IF($AK721="n/a",1.03*AU721,IF($AK721&lt;0,1.01*AU721,IF($AK721&gt;10,1.1*AU721,(1+$AK721/100)*AU721)))</f>
        <v>1.8736992780000001</v>
      </c>
      <c r="AW721" s="738">
        <f>SUM(AR721:AV721)</f>
        <v>7.9271120580000005</v>
      </c>
      <c r="AX721" s="846">
        <f>AW721/I721*100</f>
        <v>11.947418324039189</v>
      </c>
      <c r="AY721" s="1080">
        <v>1.17</v>
      </c>
      <c r="AZ721" s="985">
        <v>17.330000000000002</v>
      </c>
      <c r="BA721" s="985">
        <v>-28.849999999999998</v>
      </c>
      <c r="BB721" s="985">
        <v>2.2599999999999998</v>
      </c>
      <c r="BC721" s="985">
        <v>-15.909999999999998</v>
      </c>
      <c r="BE721" s="700">
        <v>2012</v>
      </c>
      <c r="BF721" s="1013">
        <f>IF(BE721&gt;2008,0,IF(BE721&gt;2001,1,IF(BE721&gt;1990,2,IF(BE721&gt;1980,3,IF(BE721&gt;1973,4,IF(BE721&gt;1970,5,IF(BE721&gt;1960,6,IF(BE721&gt;1958,7,IF(BE721&gt;1953,8,9)))))))))</f>
        <v>0</v>
      </c>
      <c r="BG721" s="995">
        <v>0.89999999999999991</v>
      </c>
    </row>
    <row r="722" spans="1:59" ht="11.25" customHeight="1" x14ac:dyDescent="0.2">
      <c r="A722" s="976" t="s">
        <v>4251</v>
      </c>
      <c r="B722" s="988" t="s">
        <v>3935</v>
      </c>
      <c r="C722" s="1070" t="s">
        <v>112</v>
      </c>
      <c r="D722" s="1070" t="s">
        <v>1230</v>
      </c>
      <c r="E722" s="828">
        <v>5</v>
      </c>
      <c r="F722" s="1148">
        <v>821</v>
      </c>
      <c r="G722" s="1273" t="s">
        <v>106</v>
      </c>
      <c r="H722" s="1273" t="s">
        <v>106</v>
      </c>
      <c r="I722" s="992">
        <v>61.38</v>
      </c>
      <c r="J722" s="738">
        <f>(M722/I722)*100</f>
        <v>1.4336917562724014</v>
      </c>
      <c r="K722" s="997">
        <v>0.22</v>
      </c>
      <c r="L722" s="700">
        <v>4</v>
      </c>
      <c r="M722" s="729">
        <f>K722*L722</f>
        <v>0.88</v>
      </c>
      <c r="N722" s="700" t="s">
        <v>413</v>
      </c>
      <c r="O722" s="832">
        <v>0.21</v>
      </c>
      <c r="P722" s="718">
        <v>43283</v>
      </c>
      <c r="Q722" s="718">
        <v>43306</v>
      </c>
      <c r="R722" s="729">
        <f>(K722-O722)/O722*100</f>
        <v>4.7619047619047663</v>
      </c>
      <c r="S722" s="795">
        <f>IF(INDEX(Historical!$D$7:$D$1442,MATCH(B722,Historical!$B$7:$B$1449,0))=0,"n/a",(INDEX(Historical!$C$7:$C$1442,MATCH(B722,Historical!$B$7:$B$1449,0))/INDEX(Historical!$D$7:$D$1442,MATCH(B722,Historical!$B$7:$B$1449,0))-1)*100)</f>
        <v>10.256410256410241</v>
      </c>
      <c r="T722" s="795">
        <f>IF(INDEX(Historical!$F$7:$F$1442,MATCH(B722,Historical!$B$7:$B$1449,0))=0,"n/a",((INDEX(Historical!$C$7:$C$1442,MATCH(B722,Historical!$B$7:$B$1449,0))/INDEX(Historical!$F$7:$F$1442,MATCH(B722,Historical!$B$7:$B$1449,0)))^(1/3)-1)*100)</f>
        <v>12.749787911711174</v>
      </c>
      <c r="U722" s="795">
        <f>IF(INDEX(Historical!$H$7:$H$1442,MATCH(B722,Historical!$B$7:$B$1449,0))=0,"n/a",((INDEX(Historical!$C$7:$C$1442,MATCH(B722,Historical!$B$7:$B$1449,0))/INDEX(Historical!$H$7:$H$1442,MATCH(B722,Historical!$B$7:$B$1449,0)))^(1/5)-1)*100)</f>
        <v>11.456573996486764</v>
      </c>
      <c r="V722" s="795">
        <f>IF(INDEX(Historical!$O$7:$O$1442,MATCH(B722,Historical!$B$7:$B$1449,0))=0,"n/a",((INDEX(Historical!$C$7:$C$1442,MATCH(B722,Historical!$B$7:$B$1449,0))/INDEX(Historical!$O$7:$O$1442,MATCH(B722,Historical!$B$7:$B$1449,0)))^(1/10)-1)*100)</f>
        <v>7.9552695180010957</v>
      </c>
      <c r="W722" s="796">
        <f>IF(OR(U722&lt;=0,U722="n/a",V722&lt;=0,V722="n/a"),"n/a",U722/V722)</f>
        <v>1.4401239292475201</v>
      </c>
      <c r="X722" s="797">
        <f>IF(OR(AJ722&lt;=0,AJ722="n/a",U722&lt;=0,U722="n/a"),"n/a",U722/AJ722)</f>
        <v>0.64726406759812227</v>
      </c>
      <c r="Y722" s="988"/>
      <c r="Z722" s="738">
        <f>IF(OR(AC722&lt;0.01,AC722="n/a"),"n/a",M722/AC722*100)</f>
        <v>32.352941176470587</v>
      </c>
      <c r="AA722" s="999">
        <f>IF(OR(AC722&lt;0.01,AC722="n/a"),"n/a",I722/AC722)</f>
        <v>22.566176470588236</v>
      </c>
      <c r="AB722" s="1273">
        <v>12</v>
      </c>
      <c r="AC722" s="992">
        <v>2.72</v>
      </c>
      <c r="AD722" s="992">
        <v>4.5199999999999996</v>
      </c>
      <c r="AE722" s="992">
        <v>2.65</v>
      </c>
      <c r="AF722" s="992">
        <v>3.1</v>
      </c>
      <c r="AG722" s="992">
        <v>14.2</v>
      </c>
      <c r="AH722" s="992">
        <v>5.5</v>
      </c>
      <c r="AI722" s="992">
        <v>19.29</v>
      </c>
      <c r="AJ722" s="992">
        <v>17.7</v>
      </c>
      <c r="AK722" s="992">
        <v>5</v>
      </c>
      <c r="AL722" s="992">
        <v>2840</v>
      </c>
      <c r="AM722" s="992">
        <v>9.81</v>
      </c>
      <c r="AN722" s="992">
        <v>0</v>
      </c>
      <c r="AO722" s="838">
        <f>IF(U722="n/a","n/a",IF(AA722&lt;0,"n/a",IF(AA722="n/a","n/a",J722+U722-AA722)))</f>
        <v>-9.6759107178290709</v>
      </c>
      <c r="AP722" s="839">
        <f>IF(U722="n/a","n/a",J722+U722)</f>
        <v>12.890265752759165</v>
      </c>
      <c r="AQ722" s="1001">
        <f>IF(OR(AC722&lt;0.01,AF722="n/a"),"n/a",(I722/SQRT(22.5*AC722*(I722/AF722))-1)*100)</f>
        <v>76.32690228830154</v>
      </c>
      <c r="AR722" s="738">
        <f>INDEX(Historical!$C$7:$C$1442,MATCH(B722,Historical!$B$7:$B$1449,0))*IF(AH722="n/a",1.03,IF(AH722&lt;0,1.01,IF(AH722&gt;10,1.1,(1+AH722/100))))</f>
        <v>0.90729999999999988</v>
      </c>
      <c r="AS722" s="999">
        <f>IF($AI722="n/a",1.03*AR722,IF($AI722&lt;0,1.01*AR722,IF($AI722&gt;10,1.1*AR722,(1+$AI722/100)*AR722)))</f>
        <v>0.99802999999999997</v>
      </c>
      <c r="AT722" s="999">
        <f>IF($AK722="n/a",1.03*AS722,IF($AK722&lt;0,1.01*AS722,IF($AK722&gt;10,1.1*AS722,(1+$AK722/100)*AS722)))</f>
        <v>1.0479315</v>
      </c>
      <c r="AU722" s="999">
        <f>IF($AK722="n/a",1.03*AT722,IF($AK722&lt;0,1.01*AT722,IF($AK722&gt;10,1.1*AT722,(1+$AK722/100)*AT722)))</f>
        <v>1.100328075</v>
      </c>
      <c r="AV722" s="999">
        <f>IF($AK722="n/a",1.03*AU722,IF($AK722&lt;0,1.01*AU722,IF($AK722&gt;10,1.1*AU722,(1+$AK722/100)*AU722)))</f>
        <v>1.15534447875</v>
      </c>
      <c r="AW722" s="738">
        <f>SUM(AR722:AV722)</f>
        <v>5.2089340537500002</v>
      </c>
      <c r="AX722" s="846">
        <f>AW722/I722*100</f>
        <v>8.4863702407135886</v>
      </c>
      <c r="AY722" s="824">
        <v>1.6</v>
      </c>
      <c r="AZ722" s="995">
        <v>23.9</v>
      </c>
      <c r="BA722" s="995">
        <v>-21.67</v>
      </c>
      <c r="BB722" s="995">
        <v>8.9499999999999993</v>
      </c>
      <c r="BC722" s="995">
        <v>-3</v>
      </c>
      <c r="BE722" s="700">
        <v>2014</v>
      </c>
      <c r="BF722" s="1013">
        <f>IF(BE722&gt;2008,0,IF(BE722&gt;2001,1,IF(BE722&gt;1990,2,IF(BE722&gt;1980,3,IF(BE722&gt;1973,4,IF(BE722&gt;1970,5,IF(BE722&gt;1960,6,IF(BE722&gt;1958,7,IF(BE722&gt;1953,8,9)))))))))</f>
        <v>0</v>
      </c>
      <c r="BG722" s="995">
        <v>11.899999999999999</v>
      </c>
    </row>
    <row r="723" spans="1:59" ht="11.25" customHeight="1" x14ac:dyDescent="0.2">
      <c r="A723" s="976" t="s">
        <v>1687</v>
      </c>
      <c r="B723" s="988" t="s">
        <v>1688</v>
      </c>
      <c r="C723" s="1070" t="s">
        <v>4381</v>
      </c>
      <c r="D723" s="1070" t="s">
        <v>4382</v>
      </c>
      <c r="E723" s="828">
        <v>9</v>
      </c>
      <c r="F723" s="1148">
        <v>426</v>
      </c>
      <c r="G723" s="1073" t="s">
        <v>106</v>
      </c>
      <c r="H723" s="1073" t="s">
        <v>106</v>
      </c>
      <c r="I723" s="987">
        <v>27.57</v>
      </c>
      <c r="J723" s="738">
        <f>(M723/I723)*100</f>
        <v>5.1868117519042434</v>
      </c>
      <c r="K723" s="990">
        <v>0.119167</v>
      </c>
      <c r="L723" s="1000">
        <v>12</v>
      </c>
      <c r="M723" s="729">
        <f>K723*L723</f>
        <v>1.4300039999999998</v>
      </c>
      <c r="N723" s="983" t="s">
        <v>1060</v>
      </c>
      <c r="O723" s="831">
        <v>0.11833299999999999</v>
      </c>
      <c r="P723" s="973">
        <v>43495</v>
      </c>
      <c r="Q723" s="973">
        <v>43511</v>
      </c>
      <c r="R723" s="729">
        <f>(K723-O723)/O723*100</f>
        <v>0.70479071772033286</v>
      </c>
      <c r="S723" s="795">
        <f>IF(INDEX(Historical!$D$7:$D$1442,MATCH(B723,Historical!$B$7:$B$1449,0))=0,"n/a",(INDEX(Historical!$C$7:$C$1442,MATCH(B723,Historical!$B$7:$B$1449,0))/INDEX(Historical!$D$7:$D$1442,MATCH(B723,Historical!$B$7:$B$1449,0))-1)*100)</f>
        <v>1.1875282808452736</v>
      </c>
      <c r="T723" s="795">
        <f>IF(INDEX(Historical!$F$7:$F$1442,MATCH(B723,Historical!$B$7:$B$1449,0))=0,"n/a",((INDEX(Historical!$C$7:$C$1442,MATCH(B723,Historical!$B$7:$B$1449,0))/INDEX(Historical!$F$7:$F$1442,MATCH(B723,Historical!$B$7:$B$1449,0)))^(1/3)-1)*100)</f>
        <v>1.4494768918058121</v>
      </c>
      <c r="U723" s="795">
        <f>IF(INDEX(Historical!$H$7:$H$1442,MATCH(B723,Historical!$B$7:$B$1449,0))=0,"n/a",((INDEX(Historical!$C$7:$C$1442,MATCH(B723,Historical!$B$7:$B$1449,0))/INDEX(Historical!$H$7:$H$1442,MATCH(B723,Historical!$B$7:$B$1449,0)))^(1/5)-1)*100)</f>
        <v>3.9490432740466153</v>
      </c>
      <c r="V723" s="795" t="str">
        <f>IF(INDEX(Historical!$O$7:$O$1442,MATCH(B723,Historical!$B$7:$B$1449,0))=0,"n/a",((INDEX(Historical!$C$7:$C$1442,MATCH(B723,Historical!$B$7:$B$1449,0))/INDEX(Historical!$O$7:$O$1442,MATCH(B723,Historical!$B$7:$B$1449,0)))^(1/10)-1)*100)</f>
        <v>n/a</v>
      </c>
      <c r="W723" s="796" t="str">
        <f>IF(OR(U723&lt;=0,U723="n/a",V723&lt;=0,V723="n/a"),"n/a",U723/V723)</f>
        <v>n/a</v>
      </c>
      <c r="X723" s="797">
        <f>IF(OR(AJ723&lt;=0,AJ723="n/a",U723&lt;=0,U723="n/a"),"n/a",U723/AJ723)</f>
        <v>0.19077503739355631</v>
      </c>
      <c r="Y723" s="989"/>
      <c r="Z723" s="738">
        <f>IF(OR(AC723&lt;0.01,AC723="n/a"),"n/a",M723/AC723*100)</f>
        <v>332.55906976744183</v>
      </c>
      <c r="AA723" s="999">
        <f>IF(OR(AC723&lt;0.01,AC723="n/a"),"n/a",I723/AC723)</f>
        <v>64.116279069767444</v>
      </c>
      <c r="AB723" s="1000">
        <v>12</v>
      </c>
      <c r="AC723" s="978">
        <v>0.43</v>
      </c>
      <c r="AD723" s="978">
        <v>9.16</v>
      </c>
      <c r="AE723" s="978">
        <v>8.69</v>
      </c>
      <c r="AF723" s="978">
        <v>2.04</v>
      </c>
      <c r="AG723" s="978">
        <v>4.5999999999999996</v>
      </c>
      <c r="AH723" s="980">
        <v>-17.8</v>
      </c>
      <c r="AI723" s="980">
        <v>-70.5</v>
      </c>
      <c r="AJ723" s="978">
        <v>20.7</v>
      </c>
      <c r="AK723" s="978">
        <v>7.0000000000000009</v>
      </c>
      <c r="AL723" s="991">
        <v>2950</v>
      </c>
      <c r="AM723" s="985">
        <v>0.2</v>
      </c>
      <c r="AN723" s="978">
        <v>0.92</v>
      </c>
      <c r="AO723" s="838">
        <f>IF(U723="n/a","n/a",IF(AA723&lt;0,"n/a",IF(AA723="n/a","n/a",J723+U723-AA723)))</f>
        <v>-54.980424043816583</v>
      </c>
      <c r="AP723" s="839">
        <f>IF(U723="n/a","n/a",J723+U723)</f>
        <v>9.1358550259508586</v>
      </c>
      <c r="AQ723" s="1001">
        <f>IF(OR(AC723&lt;0.01,AF723="n/a"),"n/a",(I723/SQRT(22.5*AC723*(I723/AF723))-1)*100)</f>
        <v>141.10597882104832</v>
      </c>
      <c r="AR723" s="738">
        <f>INDEX(Historical!$C$7:$C$1442,MATCH(B723,Historical!$B$7:$B$1449,0))*IF(AH723="n/a",1.03,IF(AH723&lt;0,1.01,IF(AH723&gt;10,1.1,(1+AH723/100))))</f>
        <v>1.4341999999999999</v>
      </c>
      <c r="AS723" s="999">
        <f>IF($AI723="n/a",1.03*AR723,IF($AI723&lt;0,1.01*AR723,IF($AI723&gt;10,1.1*AR723,(1+$AI723/100)*AR723)))</f>
        <v>1.448542</v>
      </c>
      <c r="AT723" s="999">
        <f>IF($AK723="n/a",1.03*AS723,IF($AK723&lt;0,1.01*AS723,IF($AK723&gt;10,1.1*AS723,(1+$AK723/100)*AS723)))</f>
        <v>1.54993994</v>
      </c>
      <c r="AU723" s="999">
        <f>IF($AK723="n/a",1.03*AT723,IF($AK723&lt;0,1.01*AT723,IF($AK723&gt;10,1.1*AT723,(1+$AK723/100)*AT723)))</f>
        <v>1.6584357358000001</v>
      </c>
      <c r="AV723" s="999">
        <f>IF($AK723="n/a",1.03*AU723,IF($AK723&lt;0,1.01*AU723,IF($AK723&gt;10,1.1*AU723,(1+$AK723/100)*AU723)))</f>
        <v>1.7745262373060002</v>
      </c>
      <c r="AW723" s="738">
        <f>SUM(AR723:AV723)</f>
        <v>7.865643913106001</v>
      </c>
      <c r="AX723" s="846">
        <f>AW723/I723*100</f>
        <v>28.529720395741755</v>
      </c>
      <c r="AY723" s="1080">
        <v>1.08</v>
      </c>
      <c r="AZ723" s="985">
        <v>22.97</v>
      </c>
      <c r="BA723" s="985">
        <v>-5.16</v>
      </c>
      <c r="BB723" s="985">
        <v>5.88</v>
      </c>
      <c r="BC723" s="985">
        <v>3.53</v>
      </c>
      <c r="BE723" s="700">
        <v>2011</v>
      </c>
      <c r="BF723" s="1013">
        <f>IF(BE723&gt;2008,0,IF(BE723&gt;2001,1,IF(BE723&gt;1990,2,IF(BE723&gt;1980,3,IF(BE723&gt;1973,4,IF(BE723&gt;1970,5,IF(BE723&gt;1960,6,IF(BE723&gt;1958,7,IF(BE723&gt;1953,8,9)))))))))</f>
        <v>0</v>
      </c>
      <c r="BG723" s="995">
        <v>2.1</v>
      </c>
    </row>
    <row r="724" spans="1:59" ht="11.25" customHeight="1" x14ac:dyDescent="0.2">
      <c r="A724" s="984" t="s">
        <v>3844</v>
      </c>
      <c r="B724" s="988" t="s">
        <v>3845</v>
      </c>
      <c r="C724" s="1070" t="s">
        <v>247</v>
      </c>
      <c r="D724" s="1070" t="s">
        <v>4415</v>
      </c>
      <c r="E724" s="828">
        <v>5</v>
      </c>
      <c r="F724" s="1148">
        <v>810</v>
      </c>
      <c r="G724" s="1120" t="s">
        <v>106</v>
      </c>
      <c r="H724" s="1120" t="s">
        <v>106</v>
      </c>
      <c r="I724" s="987">
        <v>17.100000000000001</v>
      </c>
      <c r="J724" s="738">
        <f>(M724/I724)*100</f>
        <v>5.1461988304093564</v>
      </c>
      <c r="K724" s="990">
        <v>0.22</v>
      </c>
      <c r="L724" s="1000">
        <v>4</v>
      </c>
      <c r="M724" s="729">
        <f>K724*L724</f>
        <v>0.88</v>
      </c>
      <c r="N724" s="983" t="s">
        <v>997</v>
      </c>
      <c r="O724" s="831">
        <v>0.21</v>
      </c>
      <c r="P724" s="973">
        <v>43230</v>
      </c>
      <c r="Q724" s="973">
        <v>43245</v>
      </c>
      <c r="R724" s="729">
        <f>(K724-O724)/O724*100</f>
        <v>4.7619047619047663</v>
      </c>
      <c r="S724" s="795">
        <f>IF(INDEX(Historical!$D$7:$D$1442,MATCH(B724,Historical!$B$7:$B$1449,0))=0,"n/a",(INDEX(Historical!$C$7:$C$1442,MATCH(B724,Historical!$B$7:$B$1449,0))/INDEX(Historical!$D$7:$D$1442,MATCH(B724,Historical!$B$7:$B$1449,0))-1)*100)</f>
        <v>6.0975609756097615</v>
      </c>
      <c r="T724" s="795">
        <f>IF(INDEX(Historical!$F$7:$F$1442,MATCH(B724,Historical!$B$7:$B$1449,0))=0,"n/a",((INDEX(Historical!$C$7:$C$1442,MATCH(B724,Historical!$B$7:$B$1449,0))/INDEX(Historical!$F$7:$F$1442,MATCH(B724,Historical!$B$7:$B$1449,0)))^(1/3)-1)*100)</f>
        <v>9.6457423731894245</v>
      </c>
      <c r="U724" s="795" t="str">
        <f>IF(INDEX(Historical!$H$7:$H$1442,MATCH(B724,Historical!$B$7:$B$1449,0))=0,"n/a",((INDEX(Historical!$C$7:$C$1442,MATCH(B724,Historical!$B$7:$B$1449,0))/INDEX(Historical!$H$7:$H$1442,MATCH(B724,Historical!$B$7:$B$1449,0)))^(1/5)-1)*100)</f>
        <v>n/a</v>
      </c>
      <c r="V724" s="795" t="str">
        <f>IF(INDEX(Historical!$O$7:$O$1442,MATCH(B724,Historical!$B$7:$B$1449,0))=0,"n/a",((INDEX(Historical!$C$7:$C$1442,MATCH(B724,Historical!$B$7:$B$1449,0))/INDEX(Historical!$O$7:$O$1442,MATCH(B724,Historical!$B$7:$B$1449,0)))^(1/10)-1)*100)</f>
        <v>n/a</v>
      </c>
      <c r="W724" s="796" t="str">
        <f>IF(OR(U724&lt;=0,U724="n/a",V724&lt;=0,V724="n/a"),"n/a",U724/V724)</f>
        <v>n/a</v>
      </c>
      <c r="X724" s="797" t="str">
        <f>IF(OR(AJ724&lt;=0,AJ724="n/a",U724&lt;=0,U724="n/a"),"n/a",U724/AJ724)</f>
        <v>n/a</v>
      </c>
      <c r="Y724" s="752"/>
      <c r="Z724" s="738">
        <f>IF(OR(AC724&lt;0.01,AC724="n/a"),"n/a",M724/AC724*100)</f>
        <v>157.14285714285714</v>
      </c>
      <c r="AA724" s="999">
        <f>IF(OR(AC724&lt;0.01,AC724="n/a"),"n/a",I724/AC724)</f>
        <v>30.535714285714285</v>
      </c>
      <c r="AB724" s="1000">
        <v>12</v>
      </c>
      <c r="AC724" s="978">
        <v>0.56000000000000005</v>
      </c>
      <c r="AD724" s="978">
        <v>7.26</v>
      </c>
      <c r="AE724" s="978">
        <v>2.48</v>
      </c>
      <c r="AF724" s="978">
        <v>3.83</v>
      </c>
      <c r="AG724" s="978">
        <v>12.9</v>
      </c>
      <c r="AH724" s="978">
        <v>22.900000000000002</v>
      </c>
      <c r="AI724" s="978">
        <v>-1.69</v>
      </c>
      <c r="AJ724" s="978">
        <v>32.9</v>
      </c>
      <c r="AK724" s="978">
        <v>4.2</v>
      </c>
      <c r="AL724" s="991">
        <v>3200</v>
      </c>
      <c r="AM724" s="985">
        <v>0.3</v>
      </c>
      <c r="AN724" s="978">
        <v>2.93</v>
      </c>
      <c r="AO724" s="838" t="str">
        <f>IF(U724="n/a","n/a",IF(AA724&lt;0,"n/a",IF(AA724="n/a","n/a",J724+U724-AA724)))</f>
        <v>n/a</v>
      </c>
      <c r="AP724" s="839" t="str">
        <f>IF(U724="n/a","n/a",J724+U724)</f>
        <v>n/a</v>
      </c>
      <c r="AQ724" s="1001">
        <f>IF(OR(AC724&lt;0.01,AF724="n/a"),"n/a",(I724/SQRT(22.5*AC724*(I724/AF724))-1)*100)</f>
        <v>127.98809492728216</v>
      </c>
      <c r="AR724" s="738">
        <f>INDEX(Historical!$C$7:$C$1442,MATCH(B724,Historical!$B$7:$B$1449,0))*IF(AH724="n/a",1.03,IF(AH724&lt;0,1.01,IF(AH724&gt;10,1.1,(1+AH724/100))))</f>
        <v>0.95700000000000007</v>
      </c>
      <c r="AS724" s="999">
        <f>IF($AI724="n/a",1.03*AR724,IF($AI724&lt;0,1.01*AR724,IF($AI724&gt;10,1.1*AR724,(1+$AI724/100)*AR724)))</f>
        <v>0.96657000000000004</v>
      </c>
      <c r="AT724" s="999">
        <f>IF($AK724="n/a",1.03*AS724,IF($AK724&lt;0,1.01*AS724,IF($AK724&gt;10,1.1*AS724,(1+$AK724/100)*AS724)))</f>
        <v>1.0071659400000001</v>
      </c>
      <c r="AU724" s="999">
        <f>IF($AK724="n/a",1.03*AT724,IF($AK724&lt;0,1.01*AT724,IF($AK724&gt;10,1.1*AT724,(1+$AK724/100)*AT724)))</f>
        <v>1.0494669094800002</v>
      </c>
      <c r="AV724" s="999">
        <f>IF($AK724="n/a",1.03*AU724,IF($AK724&lt;0,1.01*AU724,IF($AK724&gt;10,1.1*AU724,(1+$AK724/100)*AU724)))</f>
        <v>1.0935445196781604</v>
      </c>
      <c r="AW724" s="738">
        <f>SUM(AR724:AV724)</f>
        <v>5.0737473691581609</v>
      </c>
      <c r="AX724" s="846">
        <f>AW724/I724*100</f>
        <v>29.671037246538951</v>
      </c>
      <c r="AY724" s="1080">
        <v>1.18</v>
      </c>
      <c r="AZ724" s="985">
        <v>15.78</v>
      </c>
      <c r="BA724" s="985">
        <v>-24.27</v>
      </c>
      <c r="BB724" s="985">
        <v>1.7500000000000002</v>
      </c>
      <c r="BC724" s="985">
        <v>-11.360000000000001</v>
      </c>
      <c r="BE724" s="700">
        <v>2014</v>
      </c>
      <c r="BF724" s="1013">
        <f>IF(BE724&gt;2008,0,IF(BE724&gt;2001,1,IF(BE724&gt;1990,2,IF(BE724&gt;1980,3,IF(BE724&gt;1973,4,IF(BE724&gt;1970,5,IF(BE724&gt;1960,6,IF(BE724&gt;1958,7,IF(BE724&gt;1953,8,9)))))))))</f>
        <v>0</v>
      </c>
      <c r="BG724" s="995">
        <v>2.5</v>
      </c>
    </row>
    <row r="725" spans="1:59" ht="11.25" customHeight="1" x14ac:dyDescent="0.2">
      <c r="A725" s="984" t="s">
        <v>1628</v>
      </c>
      <c r="B725" s="988" t="s">
        <v>1629</v>
      </c>
      <c r="C725" s="1070" t="s">
        <v>108</v>
      </c>
      <c r="D725" s="1070" t="s">
        <v>4401</v>
      </c>
      <c r="E725" s="828">
        <v>6</v>
      </c>
      <c r="F725" s="1148">
        <v>742</v>
      </c>
      <c r="G725" s="1273" t="s">
        <v>115</v>
      </c>
      <c r="H725" s="1273" t="s">
        <v>115</v>
      </c>
      <c r="I725" s="987">
        <v>38.42</v>
      </c>
      <c r="J725" s="738">
        <f>(M725/I725)*100</f>
        <v>2.8110359187922955</v>
      </c>
      <c r="K725" s="990">
        <v>0.27</v>
      </c>
      <c r="L725" s="1000">
        <v>4</v>
      </c>
      <c r="M725" s="729">
        <f>K725*L725</f>
        <v>1.08</v>
      </c>
      <c r="N725" s="983" t="s">
        <v>169</v>
      </c>
      <c r="O725" s="831">
        <v>0.25</v>
      </c>
      <c r="P725" s="973">
        <v>43404</v>
      </c>
      <c r="Q725" s="973">
        <v>43419</v>
      </c>
      <c r="R725" s="729">
        <f>(K725-O725)/O725*100</f>
        <v>8.0000000000000071</v>
      </c>
      <c r="S725" s="795">
        <f>IF(INDEX(Historical!$D$7:$D$1442,MATCH(B725,Historical!$B$7:$B$1449,0))=0,"n/a",(INDEX(Historical!$C$7:$C$1442,MATCH(B725,Historical!$B$7:$B$1449,0))/INDEX(Historical!$D$7:$D$1442,MATCH(B725,Historical!$B$7:$B$1449,0))-1)*100)</f>
        <v>20.731707317073166</v>
      </c>
      <c r="T725" s="795">
        <f>IF(INDEX(Historical!$F$7:$F$1442,MATCH(B725,Historical!$B$7:$B$1449,0))=0,"n/a",((INDEX(Historical!$C$7:$C$1442,MATCH(B725,Historical!$B$7:$B$1449,0))/INDEX(Historical!$F$7:$F$1442,MATCH(B725,Historical!$B$7:$B$1449,0)))^(1/3)-1)*100)</f>
        <v>10.688910179588129</v>
      </c>
      <c r="U725" s="795">
        <f>IF(INDEX(Historical!$H$7:$H$1442,MATCH(B725,Historical!$B$7:$B$1449,0))=0,"n/a",((INDEX(Historical!$C$7:$C$1442,MATCH(B725,Historical!$B$7:$B$1449,0))/INDEX(Historical!$H$7:$H$1442,MATCH(B725,Historical!$B$7:$B$1449,0)))^(1/5)-1)*100)</f>
        <v>10.169422251126825</v>
      </c>
      <c r="V725" s="795">
        <f>IF(INDEX(Historical!$O$7:$O$1442,MATCH(B725,Historical!$B$7:$B$1449,0))=0,"n/a",((INDEX(Historical!$C$7:$C$1442,MATCH(B725,Historical!$B$7:$B$1449,0))/INDEX(Historical!$O$7:$O$1442,MATCH(B725,Historical!$B$7:$B$1449,0)))^(1/10)-1)*100)</f>
        <v>-2.2264574428944361</v>
      </c>
      <c r="W725" s="796" t="str">
        <f>IF(OR(U725&lt;=0,U725="n/a",V725&lt;=0,V725="n/a"),"n/a",U725/V725)</f>
        <v>n/a</v>
      </c>
      <c r="X725" s="797">
        <f>IF(OR(AJ725&lt;=0,AJ725="n/a",U725&lt;=0,U725="n/a"),"n/a",U725/AJ725)</f>
        <v>0.63558889069542657</v>
      </c>
      <c r="Y725" s="752"/>
      <c r="Z725" s="738">
        <f>IF(OR(AC725&lt;0.01,AC725="n/a"),"n/a",M725/AC725*100)</f>
        <v>37.370242214532873</v>
      </c>
      <c r="AA725" s="999">
        <f>IF(OR(AC725&lt;0.01,AC725="n/a"),"n/a",I725/AC725)</f>
        <v>13.294117647058824</v>
      </c>
      <c r="AB725" s="1000">
        <v>12</v>
      </c>
      <c r="AC725" s="978">
        <v>2.89</v>
      </c>
      <c r="AD725" s="978">
        <v>1.33</v>
      </c>
      <c r="AE725" s="978">
        <v>4.79</v>
      </c>
      <c r="AF725" s="978">
        <v>1.45</v>
      </c>
      <c r="AG725" s="978">
        <v>9.7000000000000011</v>
      </c>
      <c r="AH725" s="978">
        <v>20.8</v>
      </c>
      <c r="AI725" s="978">
        <v>7.6899999999999995</v>
      </c>
      <c r="AJ725" s="978">
        <v>16</v>
      </c>
      <c r="AK725" s="978">
        <v>10</v>
      </c>
      <c r="AL725" s="991">
        <v>1350</v>
      </c>
      <c r="AM725" s="985">
        <v>0.2</v>
      </c>
      <c r="AN725" s="978">
        <v>0.1</v>
      </c>
      <c r="AO725" s="838">
        <f>IF(U725="n/a","n/a",IF(AA725&lt;0,"n/a",IF(AA725="n/a","n/a",J725+U725-AA725)))</f>
        <v>-0.31365947713970321</v>
      </c>
      <c r="AP725" s="839">
        <f>IF(U725="n/a","n/a",J725+U725)</f>
        <v>12.980458169919121</v>
      </c>
      <c r="AQ725" s="1001">
        <f>IF(OR(AC725&lt;0.01,AF725="n/a"),"n/a",(I725/SQRT(22.5*AC725*(I725/AF725))-1)*100)</f>
        <v>-7.4401800918027501</v>
      </c>
      <c r="AR725" s="738">
        <f>INDEX(Historical!$C$7:$C$1442,MATCH(B725,Historical!$B$7:$B$1449,0))*IF(AH725="n/a",1.03,IF(AH725&lt;0,1.01,IF(AH725&gt;10,1.1,(1+AH725/100))))</f>
        <v>1.089</v>
      </c>
      <c r="AS725" s="999">
        <f>IF($AI725="n/a",1.03*AR725,IF($AI725&lt;0,1.01*AR725,IF($AI725&gt;10,1.1*AR725,(1+$AI725/100)*AR725)))</f>
        <v>1.1727440999999998</v>
      </c>
      <c r="AT725" s="999">
        <f>IF($AK725="n/a",1.03*AS725,IF($AK725&lt;0,1.01*AS725,IF($AK725&gt;10,1.1*AS725,(1+$AK725/100)*AS725)))</f>
        <v>1.2900185099999999</v>
      </c>
      <c r="AU725" s="999">
        <f>IF($AK725="n/a",1.03*AT725,IF($AK725&lt;0,1.01*AT725,IF($AK725&gt;10,1.1*AT725,(1+$AK725/100)*AT725)))</f>
        <v>1.4190203610000001</v>
      </c>
      <c r="AV725" s="999">
        <f>IF($AK725="n/a",1.03*AU725,IF($AK725&lt;0,1.01*AU725,IF($AK725&gt;10,1.1*AU725,(1+$AK725/100)*AU725)))</f>
        <v>1.5609223971000001</v>
      </c>
      <c r="AW725" s="738">
        <f>SUM(AR725:AV725)</f>
        <v>6.531705368099999</v>
      </c>
      <c r="AX725" s="846">
        <f>AW725/I725*100</f>
        <v>17.000794815460694</v>
      </c>
      <c r="AY725" s="1080">
        <v>0.74</v>
      </c>
      <c r="AZ725" s="985">
        <v>7.9200000000000008</v>
      </c>
      <c r="BA725" s="985">
        <v>-19.57</v>
      </c>
      <c r="BB725" s="985">
        <v>-3.37</v>
      </c>
      <c r="BC725" s="985">
        <v>-10.39</v>
      </c>
      <c r="BE725" s="700">
        <v>2013</v>
      </c>
      <c r="BF725" s="1013">
        <f>IF(BE725&gt;2008,0,IF(BE725&gt;2001,1,IF(BE725&gt;1990,2,IF(BE725&gt;1980,3,IF(BE725&gt;1973,4,IF(BE725&gt;1970,5,IF(BE725&gt;1960,6,IF(BE725&gt;1958,7,IF(BE725&gt;1953,8,9)))))))))</f>
        <v>0</v>
      </c>
      <c r="BG725" s="995">
        <v>1.2</v>
      </c>
    </row>
    <row r="726" spans="1:59" ht="11.25" customHeight="1" x14ac:dyDescent="0.2">
      <c r="A726" s="993" t="s">
        <v>4066</v>
      </c>
      <c r="B726" s="988" t="s">
        <v>4067</v>
      </c>
      <c r="C726" s="1070" t="s">
        <v>108</v>
      </c>
      <c r="D726" s="1070" t="s">
        <v>4393</v>
      </c>
      <c r="E726" s="828">
        <v>5</v>
      </c>
      <c r="F726" s="1148">
        <v>853</v>
      </c>
      <c r="G726" s="1148" t="s">
        <v>106</v>
      </c>
      <c r="H726" s="1148" t="s">
        <v>106</v>
      </c>
      <c r="I726" s="987">
        <v>20</v>
      </c>
      <c r="J726" s="738">
        <f>(M726/I726)*100</f>
        <v>3</v>
      </c>
      <c r="K726" s="990">
        <v>0.15</v>
      </c>
      <c r="L726" s="1000">
        <v>4</v>
      </c>
      <c r="M726" s="729">
        <f>K726*L726</f>
        <v>0.6</v>
      </c>
      <c r="N726" s="983" t="s">
        <v>149</v>
      </c>
      <c r="O726" s="831">
        <v>0.14000000000000001</v>
      </c>
      <c r="P726" s="973">
        <v>43418</v>
      </c>
      <c r="Q726" s="973">
        <v>43448</v>
      </c>
      <c r="R726" s="729">
        <f>(K726-O726)/O726*100</f>
        <v>7.1428571428571281</v>
      </c>
      <c r="S726" s="795">
        <f>IF(INDEX(Historical!$D$7:$D$1442,MATCH(B726,Historical!$B$7:$B$1449,0))=0,"n/a",(INDEX(Historical!$C$7:$C$1442,MATCH(B726,Historical!$B$7:$B$1449,0))/INDEX(Historical!$D$7:$D$1442,MATCH(B726,Historical!$B$7:$B$1449,0))-1)*100)</f>
        <v>18.75</v>
      </c>
      <c r="T726" s="795">
        <f>IF(INDEX(Historical!$F$7:$F$1442,MATCH(B726,Historical!$B$7:$B$1449,0))=0,"n/a",((INDEX(Historical!$C$7:$C$1442,MATCH(B726,Historical!$B$7:$B$1449,0))/INDEX(Historical!$F$7:$F$1442,MATCH(B726,Historical!$B$7:$B$1449,0)))^(1/3)-1)*100)</f>
        <v>59.679417621174856</v>
      </c>
      <c r="U726" s="795" t="str">
        <f>IF(INDEX(Historical!$H$7:$H$1442,MATCH(B726,Historical!$B$7:$B$1449,0))=0,"n/a",((INDEX(Historical!$C$7:$C$1442,MATCH(B726,Historical!$B$7:$B$1449,0))/INDEX(Historical!$H$7:$H$1442,MATCH(B726,Historical!$B$7:$B$1449,0)))^(1/5)-1)*100)</f>
        <v>n/a</v>
      </c>
      <c r="V726" s="795">
        <f>IF(INDEX(Historical!$O$7:$O$1442,MATCH(B726,Historical!$B$7:$B$1449,0))=0,"n/a",((INDEX(Historical!$C$7:$C$1442,MATCH(B726,Historical!$B$7:$B$1449,0))/INDEX(Historical!$O$7:$O$1442,MATCH(B726,Historical!$B$7:$B$1449,0)))^(1/10)-1)*100)</f>
        <v>1.7333537754854023</v>
      </c>
      <c r="W726" s="796" t="str">
        <f>IF(OR(U726&lt;=0,U726="n/a",V726&lt;=0,V726="n/a"),"n/a",U726/V726)</f>
        <v>n/a</v>
      </c>
      <c r="X726" s="797" t="str">
        <f>IF(OR(AJ726&lt;=0,AJ726="n/a",U726&lt;=0,U726="n/a"),"n/a",U726/AJ726)</f>
        <v>n/a</v>
      </c>
      <c r="Y726" s="989"/>
      <c r="Z726" s="738" t="str">
        <f>IF(OR(AC726&lt;0.01,AC726="n/a"),"n/a",M726/AC726*100)</f>
        <v>n/a</v>
      </c>
      <c r="AA726" s="999" t="str">
        <f>IF(OR(AC726&lt;0.01,AC726="n/a"),"n/a",I726/AC726)</f>
        <v>n/a</v>
      </c>
      <c r="AB726" s="1000">
        <v>12</v>
      </c>
      <c r="AC726" s="978" t="s">
        <v>137</v>
      </c>
      <c r="AD726" s="978" t="s">
        <v>137</v>
      </c>
      <c r="AE726" s="978" t="s">
        <v>137</v>
      </c>
      <c r="AF726" s="978" t="s">
        <v>137</v>
      </c>
      <c r="AG726" s="978" t="s">
        <v>137</v>
      </c>
      <c r="AH726" s="978" t="s">
        <v>137</v>
      </c>
      <c r="AI726" s="978" t="s">
        <v>137</v>
      </c>
      <c r="AJ726" s="978" t="s">
        <v>137</v>
      </c>
      <c r="AK726" s="978" t="s">
        <v>137</v>
      </c>
      <c r="AL726" s="991" t="s">
        <v>137</v>
      </c>
      <c r="AM726" s="985" t="s">
        <v>137</v>
      </c>
      <c r="AN726" s="978" t="s">
        <v>137</v>
      </c>
      <c r="AO726" s="838" t="str">
        <f>IF(U726="n/a","n/a",IF(AA726&lt;0,"n/a",IF(AA726="n/a","n/a",J726+U726-AA726)))</f>
        <v>n/a</v>
      </c>
      <c r="AP726" s="839" t="str">
        <f>IF(U726="n/a","n/a",J726+U726)</f>
        <v>n/a</v>
      </c>
      <c r="AQ726" s="1001" t="str">
        <f>IF(OR(AC726&lt;0.01,AF726="n/a"),"n/a",(I726/SQRT(22.5*AC726*(I726/AF726))-1)*100)</f>
        <v>n/a</v>
      </c>
      <c r="AR726" s="738">
        <f>INDEX(Historical!$C$7:$C$1442,MATCH(B726,Historical!$B$7:$B$1449,0))*IF(AH726="n/a",1.03,IF(AH726&lt;0,1.01,IF(AH726&gt;10,1.1,(1+AH726/100))))</f>
        <v>0.58709999999999996</v>
      </c>
      <c r="AS726" s="999">
        <f>IF($AI726="n/a",1.03*AR726,IF($AI726&lt;0,1.01*AR726,IF($AI726&gt;10,1.1*AR726,(1+$AI726/100)*AR726)))</f>
        <v>0.60471299999999995</v>
      </c>
      <c r="AT726" s="999">
        <f>IF($AK726="n/a",1.03*AS726,IF($AK726&lt;0,1.01*AS726,IF($AK726&gt;10,1.1*AS726,(1+$AK726/100)*AS726)))</f>
        <v>0.62285438999999998</v>
      </c>
      <c r="AU726" s="999">
        <f>IF($AK726="n/a",1.03*AT726,IF($AK726&lt;0,1.01*AT726,IF($AK726&gt;10,1.1*AT726,(1+$AK726/100)*AT726)))</f>
        <v>0.64154002170000002</v>
      </c>
      <c r="AV726" s="999">
        <f>IF($AK726="n/a",1.03*AU726,IF($AK726&lt;0,1.01*AU726,IF($AK726&gt;10,1.1*AU726,(1+$AK726/100)*AU726)))</f>
        <v>0.66078622235100004</v>
      </c>
      <c r="AW726" s="738">
        <f>SUM(AR726:AV726)</f>
        <v>3.1169936340510001</v>
      </c>
      <c r="AX726" s="846">
        <f>AW726/I726*100</f>
        <v>15.584968170255001</v>
      </c>
      <c r="AY726" s="1080" t="s">
        <v>137</v>
      </c>
      <c r="AZ726" s="985" t="s">
        <v>137</v>
      </c>
      <c r="BA726" s="985" t="s">
        <v>137</v>
      </c>
      <c r="BB726" s="985" t="s">
        <v>137</v>
      </c>
      <c r="BC726" s="985" t="s">
        <v>137</v>
      </c>
      <c r="BD726" s="1032" t="s">
        <v>4326</v>
      </c>
      <c r="BE726" s="700">
        <v>2014</v>
      </c>
      <c r="BF726" s="1013">
        <f>IF(BE726&gt;2008,0,IF(BE726&gt;2001,1,IF(BE726&gt;1990,2,IF(BE726&gt;1980,3,IF(BE726&gt;1973,4,IF(BE726&gt;1970,5,IF(BE726&gt;1960,6,IF(BE726&gt;1958,7,IF(BE726&gt;1953,8,9)))))))))</f>
        <v>0</v>
      </c>
      <c r="BG726" s="995" t="s">
        <v>137</v>
      </c>
    </row>
    <row r="727" spans="1:59" ht="11.25" customHeight="1" x14ac:dyDescent="0.2">
      <c r="A727" s="984" t="s">
        <v>808</v>
      </c>
      <c r="B727" s="988" t="s">
        <v>809</v>
      </c>
      <c r="C727" s="1070" t="s">
        <v>154</v>
      </c>
      <c r="D727" s="1070" t="s">
        <v>4386</v>
      </c>
      <c r="E727" s="828">
        <v>14</v>
      </c>
      <c r="F727" s="1148">
        <v>272</v>
      </c>
      <c r="G727" s="1273" t="s">
        <v>106</v>
      </c>
      <c r="H727" s="1273" t="s">
        <v>106</v>
      </c>
      <c r="I727" s="987">
        <v>114.06</v>
      </c>
      <c r="J727" s="738">
        <f>(M727/I727)*100</f>
        <v>1.1923549009293355</v>
      </c>
      <c r="K727" s="990">
        <v>0.34</v>
      </c>
      <c r="L727" s="1000">
        <v>4</v>
      </c>
      <c r="M727" s="729">
        <f>K727*L727</f>
        <v>1.36</v>
      </c>
      <c r="N727" s="983" t="s">
        <v>289</v>
      </c>
      <c r="O727" s="831">
        <v>0.31</v>
      </c>
      <c r="P727" s="973">
        <v>43340</v>
      </c>
      <c r="Q727" s="973">
        <v>43370</v>
      </c>
      <c r="R727" s="729">
        <f>(K727-O727)/O727*100</f>
        <v>9.6774193548387171</v>
      </c>
      <c r="S727" s="795">
        <f>IF(INDEX(Historical!$D$7:$D$1442,MATCH(B727,Historical!$B$7:$B$1449,0))=0,"n/a",(INDEX(Historical!$C$7:$C$1442,MATCH(B727,Historical!$B$7:$B$1449,0))/INDEX(Historical!$D$7:$D$1442,MATCH(B727,Historical!$B$7:$B$1449,0))-1)*100)</f>
        <v>10.169491525423723</v>
      </c>
      <c r="T727" s="795">
        <f>IF(INDEX(Historical!$F$7:$F$1442,MATCH(B727,Historical!$B$7:$B$1449,0))=0,"n/a",((INDEX(Historical!$C$7:$C$1442,MATCH(B727,Historical!$B$7:$B$1449,0))/INDEX(Historical!$F$7:$F$1442,MATCH(B727,Historical!$B$7:$B$1449,0)))^(1/3)-1)*100)</f>
        <v>10.63453285514775</v>
      </c>
      <c r="U727" s="795">
        <f>IF(INDEX(Historical!$H$7:$H$1442,MATCH(B727,Historical!$B$7:$B$1449,0))=0,"n/a",((INDEX(Historical!$C$7:$C$1442,MATCH(B727,Historical!$B$7:$B$1449,0))/INDEX(Historical!$H$7:$H$1442,MATCH(B727,Historical!$B$7:$B$1449,0)))^(1/5)-1)*100)</f>
        <v>10.197228772148016</v>
      </c>
      <c r="V727" s="795">
        <f>IF(INDEX(Historical!$O$7:$O$1442,MATCH(B727,Historical!$B$7:$B$1449,0))=0,"n/a",((INDEX(Historical!$C$7:$C$1442,MATCH(B727,Historical!$B$7:$B$1449,0))/INDEX(Historical!$O$7:$O$1442,MATCH(B727,Historical!$B$7:$B$1449,0)))^(1/10)-1)*100)</f>
        <v>16.594625575094412</v>
      </c>
      <c r="W727" s="796">
        <f>IF(OR(U727&lt;=0,U727="n/a",V727&lt;=0,V727="n/a"),"n/a",U727/V727)</f>
        <v>0.614489837447869</v>
      </c>
      <c r="X727" s="797">
        <f>IF(OR(AJ727&lt;=0,AJ727="n/a",U727&lt;=0,U727="n/a"),"n/a",U727/AJ727)</f>
        <v>3.2894286361767793</v>
      </c>
      <c r="Y727" s="988" t="s">
        <v>810</v>
      </c>
      <c r="Z727" s="738">
        <f>IF(OR(AC727&lt;0.01,AC727="n/a"),"n/a",M727/AC727*100)</f>
        <v>39.19308357348703</v>
      </c>
      <c r="AA727" s="999">
        <f>IF(OR(AC727&lt;0.01,AC727="n/a"),"n/a",I727/AC727)</f>
        <v>32.870317002881841</v>
      </c>
      <c r="AB727" s="1000">
        <v>3</v>
      </c>
      <c r="AC727" s="978">
        <v>3.47</v>
      </c>
      <c r="AD727" s="978">
        <v>3.29</v>
      </c>
      <c r="AE727" s="978">
        <v>3.58</v>
      </c>
      <c r="AF727" s="978">
        <v>3.09</v>
      </c>
      <c r="AG727" s="978">
        <v>10.100000000000001</v>
      </c>
      <c r="AH727" s="978">
        <v>148.5</v>
      </c>
      <c r="AI727" s="978">
        <v>11.18</v>
      </c>
      <c r="AJ727" s="978">
        <v>3.1</v>
      </c>
      <c r="AK727" s="978">
        <v>10</v>
      </c>
      <c r="AL727" s="991">
        <v>9640</v>
      </c>
      <c r="AM727" s="985">
        <v>0.2</v>
      </c>
      <c r="AN727" s="978">
        <v>0.41</v>
      </c>
      <c r="AO727" s="838">
        <f>IF(U727="n/a","n/a",IF(AA727&lt;0,"n/a",IF(AA727="n/a","n/a",J727+U727-AA727)))</f>
        <v>-21.48073332980449</v>
      </c>
      <c r="AP727" s="839">
        <f>IF(U727="n/a","n/a",J727+U727)</f>
        <v>11.38958367307735</v>
      </c>
      <c r="AQ727" s="1001">
        <f>IF(OR(AC727&lt;0.01,AF727="n/a"),"n/a",(I727/SQRT(22.5*AC727*(I727/AF727))-1)*100)</f>
        <v>112.46623735852967</v>
      </c>
      <c r="AR727" s="738">
        <f>INDEX(Historical!$C$7:$C$1442,MATCH(B727,Historical!$B$7:$B$1449,0))*IF(AH727="n/a",1.03,IF(AH727&lt;0,1.01,IF(AH727&gt;10,1.1,(1+AH727/100))))</f>
        <v>1.4300000000000002</v>
      </c>
      <c r="AS727" s="999">
        <f>IF($AI727="n/a",1.03*AR727,IF($AI727&lt;0,1.01*AR727,IF($AI727&gt;10,1.1*AR727,(1+$AI727/100)*AR727)))</f>
        <v>1.5730000000000004</v>
      </c>
      <c r="AT727" s="999">
        <f>IF($AK727="n/a",1.03*AS727,IF($AK727&lt;0,1.01*AS727,IF($AK727&gt;10,1.1*AS727,(1+$AK727/100)*AS727)))</f>
        <v>1.7303000000000006</v>
      </c>
      <c r="AU727" s="999">
        <f>IF($AK727="n/a",1.03*AT727,IF($AK727&lt;0,1.01*AT727,IF($AK727&gt;10,1.1*AT727,(1+$AK727/100)*AT727)))</f>
        <v>1.9033300000000009</v>
      </c>
      <c r="AV727" s="999">
        <f>IF($AK727="n/a",1.03*AU727,IF($AK727&lt;0,1.01*AU727,IF($AK727&gt;10,1.1*AU727,(1+$AK727/100)*AU727)))</f>
        <v>2.0936630000000012</v>
      </c>
      <c r="AW727" s="738">
        <f>SUM(AR727:AV727)</f>
        <v>8.7302930000000032</v>
      </c>
      <c r="AX727" s="846">
        <f>AW727/I727*100</f>
        <v>7.6541232684552014</v>
      </c>
      <c r="AY727" s="1080">
        <v>1.07</v>
      </c>
      <c r="AZ727" s="985">
        <v>37.619999999999997</v>
      </c>
      <c r="BA727" s="985">
        <v>-6.25</v>
      </c>
      <c r="BB727" s="985">
        <v>2.1999999999999997</v>
      </c>
      <c r="BC727" s="985">
        <v>4.33</v>
      </c>
      <c r="BE727" s="700">
        <v>2005</v>
      </c>
      <c r="BF727" s="1013">
        <f>IF(BE727&gt;2008,0,IF(BE727&gt;2001,1,IF(BE727&gt;1990,2,IF(BE727&gt;1980,3,IF(BE727&gt;1973,4,IF(BE727&gt;1970,5,IF(BE727&gt;1960,6,IF(BE727&gt;1958,7,IF(BE727&gt;1953,8,9)))))))))</f>
        <v>1</v>
      </c>
      <c r="BG727" s="995">
        <v>6.2</v>
      </c>
    </row>
    <row r="728" spans="1:59" s="874" customFormat="1" ht="11.25" customHeight="1" x14ac:dyDescent="0.2">
      <c r="A728" s="733" t="s">
        <v>1709</v>
      </c>
      <c r="B728" s="882" t="s">
        <v>1710</v>
      </c>
      <c r="C728" s="1070" t="s">
        <v>108</v>
      </c>
      <c r="D728" s="1070" t="s">
        <v>4401</v>
      </c>
      <c r="E728" s="854">
        <v>8</v>
      </c>
      <c r="F728" s="1148">
        <v>529</v>
      </c>
      <c r="G728" s="1272" t="s">
        <v>37</v>
      </c>
      <c r="H728" s="1272" t="s">
        <v>37</v>
      </c>
      <c r="I728" s="855">
        <v>59.42</v>
      </c>
      <c r="J728" s="856">
        <f>(M728/I728)*100</f>
        <v>3.3658700774150119</v>
      </c>
      <c r="K728" s="857">
        <v>0.5</v>
      </c>
      <c r="L728" s="858">
        <v>4</v>
      </c>
      <c r="M728" s="859">
        <f>K728*L728</f>
        <v>2</v>
      </c>
      <c r="N728" s="860" t="s">
        <v>149</v>
      </c>
      <c r="O728" s="861">
        <v>0.4</v>
      </c>
      <c r="P728" s="862">
        <v>43342</v>
      </c>
      <c r="Q728" s="862">
        <v>43360</v>
      </c>
      <c r="R728" s="859">
        <f>(K728-O728)/O728*100</f>
        <v>24.999999999999993</v>
      </c>
      <c r="S728" s="795">
        <f>IF(INDEX(Historical!$D$7:$D$1442,MATCH(B728,Historical!$B$7:$B$1449,0))=0,"n/a",(INDEX(Historical!$C$7:$C$1442,MATCH(B728,Historical!$B$7:$B$1449,0))/INDEX(Historical!$D$7:$D$1442,MATCH(B728,Historical!$B$7:$B$1449,0))-1)*100)</f>
        <v>36.363636363636353</v>
      </c>
      <c r="T728" s="795">
        <f>IF(INDEX(Historical!$F$7:$F$1442,MATCH(B728,Historical!$B$7:$B$1449,0))=0,"n/a",((INDEX(Historical!$C$7:$C$1442,MATCH(B728,Historical!$B$7:$B$1449,0))/INDEX(Historical!$F$7:$F$1442,MATCH(B728,Historical!$B$7:$B$1449,0)))^(1/3)-1)*100)</f>
        <v>25.072421800674839</v>
      </c>
      <c r="U728" s="795">
        <f>IF(INDEX(Historical!$H$7:$H$1442,MATCH(B728,Historical!$B$7:$B$1449,0))=0,"n/a",((INDEX(Historical!$C$7:$C$1442,MATCH(B728,Historical!$B$7:$B$1449,0))/INDEX(Historical!$H$7:$H$1442,MATCH(B728,Historical!$B$7:$B$1449,0)))^(1/5)-1)*100)</f>
        <v>38.75252405774463</v>
      </c>
      <c r="V728" s="795">
        <f>IF(INDEX(Historical!$O$7:$O$1442,MATCH(B728,Historical!$B$7:$B$1449,0))=0,"n/a",((INDEX(Historical!$C$7:$C$1442,MATCH(B728,Historical!$B$7:$B$1449,0))/INDEX(Historical!$O$7:$O$1442,MATCH(B728,Historical!$B$7:$B$1449,0)))^(1/10)-1)*100)</f>
        <v>-4.4913372258047808</v>
      </c>
      <c r="W728" s="863" t="str">
        <f>IF(OR(U728&lt;=0,U728="n/a",V728&lt;=0,V728="n/a"),"n/a",U728/V728)</f>
        <v>n/a</v>
      </c>
      <c r="X728" s="864">
        <f>IF(OR(AJ728&lt;=0,AJ728="n/a",U728&lt;=0,U728="n/a"),"n/a",U728/AJ728)</f>
        <v>27.680374326960447</v>
      </c>
      <c r="Y728" s="879"/>
      <c r="Z728" s="856">
        <f>IF(OR(AC728&lt;0.01,AC728="n/a"),"n/a",M728/AC728*100)</f>
        <v>35.714285714285715</v>
      </c>
      <c r="AA728" s="866">
        <f>IF(OR(AC728&lt;0.01,AC728="n/a"),"n/a",I728/AC728)</f>
        <v>10.610714285714288</v>
      </c>
      <c r="AB728" s="858">
        <v>12</v>
      </c>
      <c r="AC728" s="867">
        <v>5.6</v>
      </c>
      <c r="AD728" s="867">
        <v>1.08</v>
      </c>
      <c r="AE728" s="867">
        <v>3.8</v>
      </c>
      <c r="AF728" s="867">
        <v>1.24</v>
      </c>
      <c r="AG728" s="867">
        <v>11.3</v>
      </c>
      <c r="AH728" s="867">
        <v>7.1</v>
      </c>
      <c r="AI728" s="867">
        <v>6.54</v>
      </c>
      <c r="AJ728" s="867">
        <v>1.4000000000000001</v>
      </c>
      <c r="AK728" s="867">
        <v>9.82</v>
      </c>
      <c r="AL728" s="868">
        <v>27350</v>
      </c>
      <c r="AM728" s="869">
        <v>0.35000000000000003</v>
      </c>
      <c r="AN728" s="867">
        <v>0.65</v>
      </c>
      <c r="AO728" s="870">
        <f>IF(U728="n/a","n/a",IF(AA728&lt;0,"n/a",IF(AA728="n/a","n/a",J728+U728-AA728)))</f>
        <v>31.507679849445353</v>
      </c>
      <c r="AP728" s="871">
        <f>IF(U728="n/a","n/a",J728+U728)</f>
        <v>42.11839413515964</v>
      </c>
      <c r="AQ728" s="872">
        <f>IF(OR(AC728&lt;0.01,AF728="n/a"),"n/a",(I728/SQRT(22.5*AC728*(I728/AF728))-1)*100)</f>
        <v>-23.529858508810509</v>
      </c>
      <c r="AR728" s="738">
        <f>INDEX(Historical!$C$7:$C$1442,MATCH(B728,Historical!$B$7:$B$1449,0))*IF(AH728="n/a",1.03,IF(AH728&lt;0,1.01,IF(AH728&gt;10,1.1,(1+AH728/100))))</f>
        <v>1.9278</v>
      </c>
      <c r="AS728" s="866">
        <f>IF($AI728="n/a",1.03*AR728,IF($AI728&lt;0,1.01*AR728,IF($AI728&gt;10,1.1*AR728,(1+$AI728/100)*AR728)))</f>
        <v>2.0538781199999998</v>
      </c>
      <c r="AT728" s="866">
        <f>IF($AK728="n/a",1.03*AS728,IF($AK728&lt;0,1.01*AS728,IF($AK728&gt;10,1.1*AS728,(1+$AK728/100)*AS728)))</f>
        <v>2.2555689513839998</v>
      </c>
      <c r="AU728" s="866">
        <f>IF($AK728="n/a",1.03*AT728,IF($AK728&lt;0,1.01*AT728,IF($AK728&gt;10,1.1*AT728,(1+$AK728/100)*AT728)))</f>
        <v>2.4770658224099087</v>
      </c>
      <c r="AV728" s="866">
        <f>IF($AK728="n/a",1.03*AU728,IF($AK728&lt;0,1.01*AU728,IF($AK728&gt;10,1.1*AU728,(1+$AK728/100)*AU728)))</f>
        <v>2.7203136861705617</v>
      </c>
      <c r="AW728" s="856">
        <f>SUM(AR728:AV728)</f>
        <v>11.434626579964469</v>
      </c>
      <c r="AX728" s="873">
        <f>AW728/I728*100</f>
        <v>19.243733725958378</v>
      </c>
      <c r="AY728" s="1081">
        <v>1.53</v>
      </c>
      <c r="AZ728" s="869">
        <v>29.03</v>
      </c>
      <c r="BA728" s="869">
        <v>-20.86</v>
      </c>
      <c r="BB728" s="869">
        <v>4.62</v>
      </c>
      <c r="BC728" s="869">
        <v>-9.2200000000000006</v>
      </c>
      <c r="BD728" s="1033"/>
      <c r="BE728" s="700">
        <v>2011</v>
      </c>
      <c r="BF728" s="1013">
        <f>IF(BE728&gt;2008,0,IF(BE728&gt;2001,1,IF(BE728&gt;1990,2,IF(BE728&gt;1980,3,IF(BE728&gt;1973,4,IF(BE728&gt;1970,5,IF(BE728&gt;1960,6,IF(BE728&gt;1958,7,IF(BE728&gt;1953,8,9)))))))))</f>
        <v>0</v>
      </c>
      <c r="BG728" s="931">
        <v>1.2</v>
      </c>
    </row>
    <row r="729" spans="1:59" ht="11.25" customHeight="1" x14ac:dyDescent="0.2">
      <c r="A729" s="994" t="s">
        <v>1699</v>
      </c>
      <c r="B729" s="988" t="s">
        <v>1700</v>
      </c>
      <c r="C729" s="1070" t="s">
        <v>123</v>
      </c>
      <c r="D729" s="1070" t="s">
        <v>4418</v>
      </c>
      <c r="E729" s="828">
        <v>8</v>
      </c>
      <c r="F729" s="1148">
        <v>486</v>
      </c>
      <c r="G729" s="1148" t="s">
        <v>37</v>
      </c>
      <c r="H729" s="1148" t="s">
        <v>115</v>
      </c>
      <c r="I729" s="987">
        <v>36.590000000000003</v>
      </c>
      <c r="J729" s="738">
        <f>(M729/I729)*100</f>
        <v>2.0497403662202784</v>
      </c>
      <c r="K729" s="990">
        <v>0.1875</v>
      </c>
      <c r="L729" s="1000">
        <v>4</v>
      </c>
      <c r="M729" s="729">
        <f>K729*L729</f>
        <v>0.75</v>
      </c>
      <c r="N729" s="983" t="s">
        <v>241</v>
      </c>
      <c r="O729" s="831">
        <v>0.155</v>
      </c>
      <c r="P729" s="694">
        <v>43189</v>
      </c>
      <c r="Q729" s="694">
        <v>43203</v>
      </c>
      <c r="R729" s="729">
        <f>(K729-O729)/O729*100</f>
        <v>20.967741935483872</v>
      </c>
      <c r="S729" s="795">
        <f>IF(INDEX(Historical!$D$7:$D$1442,MATCH(B729,Historical!$B$7:$B$1449,0))=0,"n/a",(INDEX(Historical!$C$7:$C$1442,MATCH(B729,Historical!$B$7:$B$1449,0))/INDEX(Historical!$D$7:$D$1442,MATCH(B729,Historical!$B$7:$B$1449,0))-1)*100)</f>
        <v>18.595041322314067</v>
      </c>
      <c r="T729" s="795">
        <f>IF(INDEX(Historical!$F$7:$F$1442,MATCH(B729,Historical!$B$7:$B$1449,0))=0,"n/a",((INDEX(Historical!$C$7:$C$1442,MATCH(B729,Historical!$B$7:$B$1449,0))/INDEX(Historical!$F$7:$F$1442,MATCH(B729,Historical!$B$7:$B$1449,0)))^(1/3)-1)*100)</f>
        <v>10.798312798765085</v>
      </c>
      <c r="U729" s="795">
        <f>IF(INDEX(Historical!$H$7:$H$1442,MATCH(B729,Historical!$B$7:$B$1449,0))=0,"n/a",((INDEX(Historical!$C$7:$C$1442,MATCH(B729,Historical!$B$7:$B$1449,0))/INDEX(Historical!$H$7:$H$1442,MATCH(B729,Historical!$B$7:$B$1449,0)))^(1/5)-1)*100)</f>
        <v>10.782379709834222</v>
      </c>
      <c r="V729" s="795">
        <f>IF(INDEX(Historical!$O$7:$O$1442,MATCH(B729,Historical!$B$7:$B$1449,0))=0,"n/a",((INDEX(Historical!$C$7:$C$1442,MATCH(B729,Historical!$B$7:$B$1449,0))/INDEX(Historical!$O$7:$O$1442,MATCH(B729,Historical!$B$7:$B$1449,0)))^(1/10)-1)*100)</f>
        <v>6.7035979683061742</v>
      </c>
      <c r="W729" s="796">
        <f>IF(OR(U729&lt;=0,U729="n/a",V729&lt;=0,V729="n/a"),"n/a",U729/V729)</f>
        <v>1.6084466522026009</v>
      </c>
      <c r="X729" s="797">
        <f>IF(OR(AJ729&lt;=0,AJ729="n/a",U729&lt;=0,U729="n/a"),"n/a",U729/AJ729)</f>
        <v>0.37052851236543721</v>
      </c>
      <c r="Y729" s="752"/>
      <c r="Z729" s="738">
        <f>IF(OR(AC729&lt;0.01,AC729="n/a"),"n/a",M729/AC729*100)</f>
        <v>14.018691588785048</v>
      </c>
      <c r="AA729" s="999">
        <f>IF(OR(AC729&lt;0.01,AC729="n/a"),"n/a",I729/AC729)</f>
        <v>6.8392523364485989</v>
      </c>
      <c r="AB729" s="1000">
        <v>12</v>
      </c>
      <c r="AC729" s="978">
        <v>5.35</v>
      </c>
      <c r="AD729" s="978">
        <v>1.58</v>
      </c>
      <c r="AE729" s="978">
        <v>0.7</v>
      </c>
      <c r="AF729" s="978">
        <v>2.12</v>
      </c>
      <c r="AG729" s="978">
        <v>28.7</v>
      </c>
      <c r="AH729" s="980">
        <v>68.300000000000011</v>
      </c>
      <c r="AI729" s="980">
        <v>-12.13</v>
      </c>
      <c r="AJ729" s="978">
        <v>29.099999999999998</v>
      </c>
      <c r="AK729" s="978">
        <v>4.34</v>
      </c>
      <c r="AL729" s="991">
        <v>8230</v>
      </c>
      <c r="AM729" s="985">
        <v>4.3999999999999995</v>
      </c>
      <c r="AN729" s="978">
        <v>0.59</v>
      </c>
      <c r="AO729" s="838">
        <f>IF(U729="n/a","n/a",IF(AA729&lt;0,"n/a",IF(AA729="n/a","n/a",J729+U729-AA729)))</f>
        <v>5.9928677396059022</v>
      </c>
      <c r="AP729" s="839">
        <f>IF(U729="n/a","n/a",J729+U729)</f>
        <v>12.832120076054501</v>
      </c>
      <c r="AQ729" s="1001">
        <f>IF(OR(AC729&lt;0.01,AF729="n/a"),"n/a",(I729/SQRT(22.5*AC729*(I729/AF729))-1)*100)</f>
        <v>-19.724875990210233</v>
      </c>
      <c r="AR729" s="738">
        <f>INDEX(Historical!$C$7:$C$1442,MATCH(B729,Historical!$B$7:$B$1449,0))*IF(AH729="n/a",1.03,IF(AH729&lt;0,1.01,IF(AH729&gt;10,1.1,(1+AH729/100))))</f>
        <v>0.78925000000000012</v>
      </c>
      <c r="AS729" s="999">
        <f>IF($AI729="n/a",1.03*AR729,IF($AI729&lt;0,1.01*AR729,IF($AI729&gt;10,1.1*AR729,(1+$AI729/100)*AR729)))</f>
        <v>0.79714250000000009</v>
      </c>
      <c r="AT729" s="999">
        <f>IF($AK729="n/a",1.03*AS729,IF($AK729&lt;0,1.01*AS729,IF($AK729&gt;10,1.1*AS729,(1+$AK729/100)*AS729)))</f>
        <v>0.83173848450000021</v>
      </c>
      <c r="AU729" s="999">
        <f>IF($AK729="n/a",1.03*AT729,IF($AK729&lt;0,1.01*AT729,IF($AK729&gt;10,1.1*AT729,(1+$AK729/100)*AT729)))</f>
        <v>0.86783593472730025</v>
      </c>
      <c r="AV729" s="999">
        <f>IF($AK729="n/a",1.03*AU729,IF($AK729&lt;0,1.01*AU729,IF($AK729&gt;10,1.1*AU729,(1+$AK729/100)*AU729)))</f>
        <v>0.90550001429446514</v>
      </c>
      <c r="AW729" s="738">
        <f>SUM(AR729:AV729)</f>
        <v>4.1914669335217658</v>
      </c>
      <c r="AX729" s="846">
        <f>AW729/I729*100</f>
        <v>11.455225289756124</v>
      </c>
      <c r="AY729" s="1080">
        <v>1.37</v>
      </c>
      <c r="AZ729" s="985">
        <v>26.57</v>
      </c>
      <c r="BA729" s="985">
        <v>-29.759999999999998</v>
      </c>
      <c r="BB729" s="985">
        <v>8.89</v>
      </c>
      <c r="BC729" s="985">
        <v>-14.29</v>
      </c>
      <c r="BE729" s="700">
        <v>2011</v>
      </c>
      <c r="BF729" s="1013">
        <f>IF(BE729&gt;2008,0,IF(BE729&gt;2001,1,IF(BE729&gt;1990,2,IF(BE729&gt;1980,3,IF(BE729&gt;1973,4,IF(BE729&gt;1970,5,IF(BE729&gt;1960,6,IF(BE729&gt;1958,7,IF(BE729&gt;1953,8,9)))))))))</f>
        <v>0</v>
      </c>
      <c r="BG729" s="995">
        <v>14.399999999999999</v>
      </c>
    </row>
    <row r="730" spans="1:59" ht="11.25" customHeight="1" x14ac:dyDescent="0.2">
      <c r="A730" s="976" t="s">
        <v>1697</v>
      </c>
      <c r="B730" s="988" t="s">
        <v>1698</v>
      </c>
      <c r="C730" s="1070" t="s">
        <v>108</v>
      </c>
      <c r="D730" s="1070" t="s">
        <v>4397</v>
      </c>
      <c r="E730" s="828">
        <v>8</v>
      </c>
      <c r="F730" s="1148">
        <v>540</v>
      </c>
      <c r="G730" s="1088" t="s">
        <v>115</v>
      </c>
      <c r="H730" s="1088" t="s">
        <v>115</v>
      </c>
      <c r="I730" s="987">
        <v>70.900000000000006</v>
      </c>
      <c r="J730" s="738">
        <f>(M730/I730)*100</f>
        <v>2.6516220028208739</v>
      </c>
      <c r="K730" s="990">
        <v>0.47</v>
      </c>
      <c r="L730" s="1000">
        <v>4</v>
      </c>
      <c r="M730" s="729">
        <f>K730*L730</f>
        <v>1.88</v>
      </c>
      <c r="N730" s="983" t="s">
        <v>220</v>
      </c>
      <c r="O730" s="831">
        <v>0.42</v>
      </c>
      <c r="P730" s="973">
        <v>43371</v>
      </c>
      <c r="Q730" s="973">
        <v>43388</v>
      </c>
      <c r="R730" s="729">
        <f>(K730-O730)/O730*100</f>
        <v>11.904761904761903</v>
      </c>
      <c r="S730" s="795">
        <f>IF(INDEX(Historical!$D$7:$D$1442,MATCH(B730,Historical!$B$7:$B$1449,0))=0,"n/a",(INDEX(Historical!$C$7:$C$1442,MATCH(B730,Historical!$B$7:$B$1449,0))/INDEX(Historical!$D$7:$D$1442,MATCH(B730,Historical!$B$7:$B$1449,0))-1)*100)</f>
        <v>14.102564102564097</v>
      </c>
      <c r="T730" s="795">
        <f>IF(INDEX(Historical!$F$7:$F$1442,MATCH(B730,Historical!$B$7:$B$1449,0))=0,"n/a",((INDEX(Historical!$C$7:$C$1442,MATCH(B730,Historical!$B$7:$B$1449,0))/INDEX(Historical!$F$7:$F$1442,MATCH(B730,Historical!$B$7:$B$1449,0)))^(1/3)-1)*100)</f>
        <v>11.618627389613433</v>
      </c>
      <c r="U730" s="795">
        <f>IF(INDEX(Historical!$H$7:$H$1442,MATCH(B730,Historical!$B$7:$B$1449,0))=0,"n/a",((INDEX(Historical!$C$7:$C$1442,MATCH(B730,Historical!$B$7:$B$1449,0))/INDEX(Historical!$H$7:$H$1442,MATCH(B730,Historical!$B$7:$B$1449,0)))^(1/5)-1)*100)</f>
        <v>11.779964179892598</v>
      </c>
      <c r="V730" s="795">
        <f>IF(INDEX(Historical!$O$7:$O$1442,MATCH(B730,Historical!$B$7:$B$1449,0))=0,"n/a",((INDEX(Historical!$C$7:$C$1442,MATCH(B730,Historical!$B$7:$B$1449,0))/INDEX(Historical!$O$7:$O$1442,MATCH(B730,Historical!$B$7:$B$1449,0)))^(1/10)-1)*100)</f>
        <v>6.5931299642276509</v>
      </c>
      <c r="W730" s="796">
        <f>IF(OR(U730&lt;=0,U730="n/a",V730&lt;=0,V730="n/a"),"n/a",U730/V730)</f>
        <v>1.7867028624958339</v>
      </c>
      <c r="X730" s="797">
        <f>IF(OR(AJ730&lt;=0,AJ730="n/a",U730&lt;=0,U730="n/a"),"n/a",U730/AJ730)</f>
        <v>1.6591498844919152</v>
      </c>
      <c r="Y730" s="752"/>
      <c r="Z730" s="738">
        <f>IF(OR(AC730&lt;0.01,AC730="n/a"),"n/a",M730/AC730*100)</f>
        <v>29.329173166926676</v>
      </c>
      <c r="AA730" s="999">
        <f>IF(OR(AC730&lt;0.01,AC730="n/a"),"n/a",I730/AC730)</f>
        <v>11.060842433697349</v>
      </c>
      <c r="AB730" s="1000">
        <v>12</v>
      </c>
      <c r="AC730" s="978">
        <v>6.41</v>
      </c>
      <c r="AD730" s="978">
        <v>1.38</v>
      </c>
      <c r="AE730" s="978">
        <v>7.21</v>
      </c>
      <c r="AF730" s="978">
        <v>1.27</v>
      </c>
      <c r="AG730" s="978">
        <v>11.5</v>
      </c>
      <c r="AH730" s="978">
        <v>19.100000000000001</v>
      </c>
      <c r="AI730" s="978">
        <v>12.989999999999998</v>
      </c>
      <c r="AJ730" s="978">
        <v>7.1</v>
      </c>
      <c r="AK730" s="978">
        <v>7.99</v>
      </c>
      <c r="AL730" s="991">
        <v>26450</v>
      </c>
      <c r="AM730" s="985">
        <v>0.3</v>
      </c>
      <c r="AN730" s="978">
        <v>0.62</v>
      </c>
      <c r="AO730" s="838">
        <f>IF(U730="n/a","n/a",IF(AA730&lt;0,"n/a",IF(AA730="n/a","n/a",J730+U730-AA730)))</f>
        <v>3.3707437490161229</v>
      </c>
      <c r="AP730" s="839">
        <f>IF(U730="n/a","n/a",J730+U730)</f>
        <v>14.431586182713472</v>
      </c>
      <c r="AQ730" s="1001">
        <f>IF(OR(AC730&lt;0.01,AF730="n/a"),"n/a",(I730/SQRT(22.5*AC730*(I730/AF730))-1)*100)</f>
        <v>-20.985880612539653</v>
      </c>
      <c r="AR730" s="738">
        <f>INDEX(Historical!$C$7:$C$1442,MATCH(B730,Historical!$B$7:$B$1449,0))*IF(AH730="n/a",1.03,IF(AH730&lt;0,1.01,IF(AH730&gt;10,1.1,(1+AH730/100))))</f>
        <v>1.9580000000000002</v>
      </c>
      <c r="AS730" s="999">
        <f>IF($AI730="n/a",1.03*AR730,IF($AI730&lt;0,1.01*AR730,IF($AI730&gt;10,1.1*AR730,(1+$AI730/100)*AR730)))</f>
        <v>2.1538000000000004</v>
      </c>
      <c r="AT730" s="999">
        <f>IF($AK730="n/a",1.03*AS730,IF($AK730&lt;0,1.01*AS730,IF($AK730&gt;10,1.1*AS730,(1+$AK730/100)*AS730)))</f>
        <v>2.3258886200000006</v>
      </c>
      <c r="AU730" s="999">
        <f>IF($AK730="n/a",1.03*AT730,IF($AK730&lt;0,1.01*AT730,IF($AK730&gt;10,1.1*AT730,(1+$AK730/100)*AT730)))</f>
        <v>2.511727120738001</v>
      </c>
      <c r="AV730" s="999">
        <f>IF($AK730="n/a",1.03*AU730,IF($AK730&lt;0,1.01*AU730,IF($AK730&gt;10,1.1*AU730,(1+$AK730/100)*AU730)))</f>
        <v>2.7124141176849674</v>
      </c>
      <c r="AW730" s="738">
        <f>SUM(AR730:AV730)</f>
        <v>11.661829858422969</v>
      </c>
      <c r="AX730" s="846">
        <f>AW730/I730*100</f>
        <v>16.448279066887121</v>
      </c>
      <c r="AY730" s="1080">
        <v>1.4</v>
      </c>
      <c r="AZ730" s="985">
        <v>22.52</v>
      </c>
      <c r="BA730" s="985">
        <v>-36.120000000000005</v>
      </c>
      <c r="BB730" s="985">
        <v>5.08</v>
      </c>
      <c r="BC730" s="985">
        <v>-15.45</v>
      </c>
      <c r="BE730" s="700">
        <v>2011</v>
      </c>
      <c r="BF730" s="1013">
        <f>IF(BE730&gt;2008,0,IF(BE730&gt;2001,1,IF(BE730&gt;1990,2,IF(BE730&gt;1980,3,IF(BE730&gt;1973,4,IF(BE730&gt;1970,5,IF(BE730&gt;1960,6,IF(BE730&gt;1958,7,IF(BE730&gt;1953,8,9)))))))))</f>
        <v>0</v>
      </c>
      <c r="BG730" s="995">
        <v>0.89999999999999991</v>
      </c>
    </row>
    <row r="731" spans="1:59" ht="11.25" customHeight="1" x14ac:dyDescent="0.2">
      <c r="A731" s="984" t="s">
        <v>342</v>
      </c>
      <c r="B731" s="988" t="s">
        <v>343</v>
      </c>
      <c r="C731" s="1070" t="s">
        <v>112</v>
      </c>
      <c r="D731" s="1070" t="s">
        <v>213</v>
      </c>
      <c r="E731" s="828">
        <v>51</v>
      </c>
      <c r="F731" s="1148">
        <v>24</v>
      </c>
      <c r="G731" s="1273" t="s">
        <v>115</v>
      </c>
      <c r="H731" s="1273" t="s">
        <v>115</v>
      </c>
      <c r="I731" s="978">
        <v>126.44</v>
      </c>
      <c r="J731" s="738">
        <f>(M731/I731)*100</f>
        <v>2.0879468522619424</v>
      </c>
      <c r="K731" s="990">
        <v>0.66</v>
      </c>
      <c r="L731" s="1000">
        <v>4</v>
      </c>
      <c r="M731" s="729">
        <f>K731*L731</f>
        <v>2.64</v>
      </c>
      <c r="N731" s="983" t="s">
        <v>344</v>
      </c>
      <c r="O731" s="831">
        <v>0.63</v>
      </c>
      <c r="P731" s="973">
        <v>43349</v>
      </c>
      <c r="Q731" s="973">
        <v>43361</v>
      </c>
      <c r="R731" s="729">
        <f>(K731-O731)/O731*100</f>
        <v>4.7619047619047654</v>
      </c>
      <c r="S731" s="795">
        <f>IF(INDEX(Historical!$D$7:$D$1442,MATCH(B731,Historical!$B$7:$B$1449,0))=0,"n/a",(INDEX(Historical!$C$7:$C$1442,MATCH(B731,Historical!$B$7:$B$1449,0))/INDEX(Historical!$D$7:$D$1442,MATCH(B731,Historical!$B$7:$B$1449,0))-1)*100)</f>
        <v>6.6115702479338845</v>
      </c>
      <c r="T731" s="795">
        <f>IF(INDEX(Historical!$F$7:$F$1442,MATCH(B731,Historical!$B$7:$B$1449,0))=0,"n/a",((INDEX(Historical!$C$7:$C$1442,MATCH(B731,Historical!$B$7:$B$1449,0))/INDEX(Historical!$F$7:$F$1442,MATCH(B731,Historical!$B$7:$B$1449,0)))^(1/3)-1)*100)</f>
        <v>6.431122902917763</v>
      </c>
      <c r="U731" s="795">
        <f>IF(INDEX(Historical!$H$7:$H$1442,MATCH(B731,Historical!$B$7:$B$1449,0))=0,"n/a",((INDEX(Historical!$C$7:$C$1442,MATCH(B731,Historical!$B$7:$B$1449,0))/INDEX(Historical!$H$7:$H$1442,MATCH(B731,Historical!$B$7:$B$1449,0)))^(1/5)-1)*100)</f>
        <v>5.4364811125223733</v>
      </c>
      <c r="V731" s="795">
        <f>IF(INDEX(Historical!$O$7:$O$1442,MATCH(B731,Historical!$B$7:$B$1449,0))=0,"n/a",((INDEX(Historical!$C$7:$C$1442,MATCH(B731,Historical!$B$7:$B$1449,0))/INDEX(Historical!$O$7:$O$1442,MATCH(B731,Historical!$B$7:$B$1449,0)))^(1/10)-1)*100)</f>
        <v>7.4298368254117841</v>
      </c>
      <c r="W731" s="796">
        <f>IF(OR(U731&lt;=0,U731="n/a",V731&lt;=0,V731="n/a"),"n/a",U731/V731)</f>
        <v>0.73170935516757696</v>
      </c>
      <c r="X731" s="797">
        <f>IF(OR(AJ731&lt;=0,AJ731="n/a",U731&lt;=0,U731="n/a"),"n/a",U731/AJ731)</f>
        <v>0.22280660297222843</v>
      </c>
      <c r="Y731" s="988"/>
      <c r="Z731" s="738">
        <f>IF(OR(AC731&lt;0.01,AC731="n/a"),"n/a",M731/AC731*100)</f>
        <v>60.273972602739732</v>
      </c>
      <c r="AA731" s="999">
        <f>IF(OR(AC731&lt;0.01,AC731="n/a"),"n/a",I731/AC731)</f>
        <v>28.8675799086758</v>
      </c>
      <c r="AB731" s="1000">
        <v>12</v>
      </c>
      <c r="AC731" s="978">
        <v>4.38</v>
      </c>
      <c r="AD731" s="978">
        <v>3.48</v>
      </c>
      <c r="AE731" s="978">
        <v>1.34</v>
      </c>
      <c r="AF731" s="978">
        <v>2.5499999999999998</v>
      </c>
      <c r="AG731" s="978">
        <v>13.600000000000001</v>
      </c>
      <c r="AH731" s="978">
        <v>25.8</v>
      </c>
      <c r="AI731" s="978">
        <v>8.99</v>
      </c>
      <c r="AJ731" s="978">
        <v>24.4</v>
      </c>
      <c r="AK731" s="978">
        <v>8.3099999999999987</v>
      </c>
      <c r="AL731" s="991">
        <v>18730</v>
      </c>
      <c r="AM731" s="985">
        <v>0.3</v>
      </c>
      <c r="AN731" s="978">
        <v>0.57999999999999996</v>
      </c>
      <c r="AO731" s="838">
        <f>IF(U731="n/a","n/a",IF(AA731&lt;0,"n/a",IF(AA731="n/a","n/a",J731+U731-AA731)))</f>
        <v>-21.343151943891485</v>
      </c>
      <c r="AP731" s="839">
        <f>IF(U731="n/a","n/a",J731+U731)</f>
        <v>7.5244279647843157</v>
      </c>
      <c r="AQ731" s="1001">
        <f>IF(OR(AC731&lt;0.01,AF731="n/a"),"n/a",(I731/SQRT(22.5*AC731*(I731/AF731))-1)*100)</f>
        <v>80.877280395205815</v>
      </c>
      <c r="AR731" s="738">
        <f>INDEX(Historical!$C$7:$C$1442,MATCH(B731,Historical!$B$7:$B$1449,0))*IF(AH731="n/a",1.03,IF(AH731&lt;0,1.01,IF(AH731&gt;10,1.1,(1+AH731/100))))</f>
        <v>2.8380000000000005</v>
      </c>
      <c r="AS731" s="999">
        <f>IF($AI731="n/a",1.03*AR731,IF($AI731&lt;0,1.01*AR731,IF($AI731&gt;10,1.1*AR731,(1+$AI731/100)*AR731)))</f>
        <v>3.0931362000000009</v>
      </c>
      <c r="AT731" s="999">
        <f>IF($AK731="n/a",1.03*AS731,IF($AK731&lt;0,1.01*AS731,IF($AK731&gt;10,1.1*AS731,(1+$AK731/100)*AS731)))</f>
        <v>3.3501758182200008</v>
      </c>
      <c r="AU731" s="999">
        <f>IF($AK731="n/a",1.03*AT731,IF($AK731&lt;0,1.01*AT731,IF($AK731&gt;10,1.1*AT731,(1+$AK731/100)*AT731)))</f>
        <v>3.6285754287140826</v>
      </c>
      <c r="AV731" s="999">
        <f>IF($AK731="n/a",1.03*AU731,IF($AK731&lt;0,1.01*AU731,IF($AK731&gt;10,1.1*AU731,(1+$AK731/100)*AU731)))</f>
        <v>3.9301100468402228</v>
      </c>
      <c r="AW731" s="738">
        <f>SUM(AR731:AV731)</f>
        <v>16.839997493774305</v>
      </c>
      <c r="AX731" s="846">
        <f>AW731/I731*100</f>
        <v>13.318568090615553</v>
      </c>
      <c r="AY731" s="1080">
        <v>1.24</v>
      </c>
      <c r="AZ731" s="985">
        <v>18.82</v>
      </c>
      <c r="BA731" s="985">
        <v>-24.73</v>
      </c>
      <c r="BB731" s="985">
        <v>2.0099999999999998</v>
      </c>
      <c r="BC731" s="985">
        <v>-6.4600000000000009</v>
      </c>
      <c r="BE731" s="700">
        <v>1968</v>
      </c>
      <c r="BF731" s="1013">
        <f>IF(BE731&gt;2008,0,IF(BE731&gt;2001,1,IF(BE731&gt;1990,2,IF(BE731&gt;1980,3,IF(BE731&gt;1973,4,IF(BE731&gt;1970,5,IF(BE731&gt;1960,6,IF(BE731&gt;1958,7,IF(BE731&gt;1953,8,9)))))))))</f>
        <v>6</v>
      </c>
      <c r="BG731" s="995">
        <v>5.0999999999999996</v>
      </c>
    </row>
    <row r="732" spans="1:59" ht="11.25" customHeight="1" x14ac:dyDescent="0.2">
      <c r="A732" s="976" t="s">
        <v>3936</v>
      </c>
      <c r="B732" s="988" t="s">
        <v>4247</v>
      </c>
      <c r="C732" s="1070" t="s">
        <v>4252</v>
      </c>
      <c r="D732" s="1070" t="s">
        <v>4388</v>
      </c>
      <c r="E732" s="828">
        <v>5</v>
      </c>
      <c r="F732" s="1148">
        <v>830</v>
      </c>
      <c r="G732" s="1078" t="s">
        <v>106</v>
      </c>
      <c r="H732" s="1078" t="s">
        <v>106</v>
      </c>
      <c r="I732" s="992">
        <v>73.040000000000006</v>
      </c>
      <c r="J732" s="738">
        <f>(M732/I732)*100</f>
        <v>2.0810514786418399</v>
      </c>
      <c r="K732" s="997">
        <v>0.38</v>
      </c>
      <c r="L732" s="700">
        <v>4</v>
      </c>
      <c r="M732" s="729">
        <f>K732*L732</f>
        <v>1.52</v>
      </c>
      <c r="N732" s="700" t="s">
        <v>149</v>
      </c>
      <c r="O732" s="832">
        <v>0.32</v>
      </c>
      <c r="P732" s="718">
        <v>43318</v>
      </c>
      <c r="Q732" s="718">
        <v>43339</v>
      </c>
      <c r="R732" s="729">
        <f>(K732-O732)/O732*100</f>
        <v>18.75</v>
      </c>
      <c r="S732" s="795">
        <f>IF(INDEX(Historical!$D$7:$D$1442,MATCH(B732,Historical!$B$7:$B$1449,0))=0,"n/a",(INDEX(Historical!$C$7:$C$1442,MATCH(B732,Historical!$B$7:$B$1449,0))/INDEX(Historical!$D$7:$D$1442,MATCH(B732,Historical!$B$7:$B$1449,0))-1)*100)</f>
        <v>16.666666666666675</v>
      </c>
      <c r="T732" s="795">
        <f>IF(INDEX(Historical!$F$7:$F$1442,MATCH(B732,Historical!$B$7:$B$1449,0))=0,"n/a",((INDEX(Historical!$C$7:$C$1442,MATCH(B732,Historical!$B$7:$B$1449,0))/INDEX(Historical!$F$7:$F$1442,MATCH(B732,Historical!$B$7:$B$1449,0)))^(1/3)-1)*100)</f>
        <v>21.528408625133899</v>
      </c>
      <c r="U732" s="795" t="str">
        <f>IF(INDEX(Historical!$H$7:$H$1442,MATCH(B732,Historical!$B$7:$B$1449,0))=0,"n/a",((INDEX(Historical!$C$7:$C$1442,MATCH(B732,Historical!$B$7:$B$1449,0))/INDEX(Historical!$H$7:$H$1442,MATCH(B732,Historical!$B$7:$B$1449,0)))^(1/5)-1)*100)</f>
        <v>n/a</v>
      </c>
      <c r="V732" s="795" t="str">
        <f>IF(INDEX(Historical!$O$7:$O$1442,MATCH(B732,Historical!$B$7:$B$1449,0))=0,"n/a",((INDEX(Historical!$C$7:$C$1442,MATCH(B732,Historical!$B$7:$B$1449,0))/INDEX(Historical!$O$7:$O$1442,MATCH(B732,Historical!$B$7:$B$1449,0)))^(1/10)-1)*100)</f>
        <v>n/a</v>
      </c>
      <c r="W732" s="796" t="str">
        <f>IF(OR(U732&lt;=0,U732="n/a",V732&lt;=0,V732="n/a"),"n/a",U732/V732)</f>
        <v>n/a</v>
      </c>
      <c r="X732" s="797" t="str">
        <f>IF(OR(AJ732&lt;=0,AJ732="n/a",U732&lt;=0,U732="n/a"),"n/a",U732/AJ732)</f>
        <v>n/a</v>
      </c>
      <c r="Y732" s="988"/>
      <c r="Z732" s="738">
        <f>IF(OR(AC732&lt;0.01,AC732="n/a"),"n/a",M732/AC732*100)</f>
        <v>23.974763406940063</v>
      </c>
      <c r="AA732" s="999">
        <f>IF(OR(AC732&lt;0.01,AC732="n/a"),"n/a",I732/AC732)</f>
        <v>11.5205047318612</v>
      </c>
      <c r="AB732" s="1273">
        <v>12</v>
      </c>
      <c r="AC732" s="992">
        <v>6.34</v>
      </c>
      <c r="AD732" s="992">
        <v>1.03</v>
      </c>
      <c r="AE732" s="992">
        <v>3.37</v>
      </c>
      <c r="AF732" s="992">
        <v>3.18</v>
      </c>
      <c r="AG732" s="992">
        <v>22.7</v>
      </c>
      <c r="AH732" s="992">
        <v>17.2</v>
      </c>
      <c r="AI732" s="992">
        <v>9.5</v>
      </c>
      <c r="AJ732" s="992">
        <v>34.4</v>
      </c>
      <c r="AK732" s="992">
        <v>11.18</v>
      </c>
      <c r="AL732" s="992">
        <v>13020</v>
      </c>
      <c r="AM732" s="992">
        <v>0.2</v>
      </c>
      <c r="AN732" s="992">
        <v>0</v>
      </c>
      <c r="AO732" s="838" t="str">
        <f>IF(U732="n/a","n/a",IF(AA732&lt;0,"n/a",IF(AA732="n/a","n/a",J732+U732-AA732)))</f>
        <v>n/a</v>
      </c>
      <c r="AP732" s="839" t="str">
        <f>IF(U732="n/a","n/a",J732+U732)</f>
        <v>n/a</v>
      </c>
      <c r="AQ732" s="1001">
        <f>IF(OR(AC732&lt;0.01,AF732="n/a"),"n/a",(I732/SQRT(22.5*AC732*(I732/AF732))-1)*100)</f>
        <v>27.602168298049822</v>
      </c>
      <c r="AR732" s="738">
        <f>INDEX(Historical!$C$7:$C$1442,MATCH(B732,Historical!$B$7:$B$1449,0))*IF(AH732="n/a",1.03,IF(AH732&lt;0,1.01,IF(AH732&gt;10,1.1,(1+AH732/100))))</f>
        <v>1.54</v>
      </c>
      <c r="AS732" s="999">
        <f>IF($AI732="n/a",1.03*AR732,IF($AI732&lt;0,1.01*AR732,IF($AI732&gt;10,1.1*AR732,(1+$AI732/100)*AR732)))</f>
        <v>1.6862999999999999</v>
      </c>
      <c r="AT732" s="999">
        <f>IF($AK732="n/a",1.03*AS732,IF($AK732&lt;0,1.01*AS732,IF($AK732&gt;10,1.1*AS732,(1+$AK732/100)*AS732)))</f>
        <v>1.85493</v>
      </c>
      <c r="AU732" s="999">
        <f>IF($AK732="n/a",1.03*AT732,IF($AK732&lt;0,1.01*AT732,IF($AK732&gt;10,1.1*AT732,(1+$AK732/100)*AT732)))</f>
        <v>2.0404230000000001</v>
      </c>
      <c r="AV732" s="999">
        <f>IF($AK732="n/a",1.03*AU732,IF($AK732&lt;0,1.01*AU732,IF($AK732&gt;10,1.1*AU732,(1+$AK732/100)*AU732)))</f>
        <v>2.2444653000000003</v>
      </c>
      <c r="AW732" s="738">
        <f>SUM(AR732:AV732)</f>
        <v>9.3661183000000001</v>
      </c>
      <c r="AX732" s="846">
        <f>AW732/I732*100</f>
        <v>12.823272590361444</v>
      </c>
      <c r="AY732" s="824">
        <v>0.69</v>
      </c>
      <c r="AZ732" s="995">
        <v>21.5</v>
      </c>
      <c r="BA732" s="995">
        <v>-37.019999999999996</v>
      </c>
      <c r="BB732" s="995">
        <v>5.9499999999999993</v>
      </c>
      <c r="BC732" s="995">
        <v>-15.909999999999998</v>
      </c>
      <c r="BE732" s="700">
        <v>2014</v>
      </c>
      <c r="BF732" s="1013">
        <f>IF(BE732&gt;2008,0,IF(BE732&gt;2001,1,IF(BE732&gt;1990,2,IF(BE732&gt;1980,3,IF(BE732&gt;1973,4,IF(BE732&gt;1970,5,IF(BE732&gt;1960,6,IF(BE732&gt;1958,7,IF(BE732&gt;1953,8,9)))))))))</f>
        <v>0</v>
      </c>
      <c r="BG732" s="995">
        <v>19.400000000000002</v>
      </c>
    </row>
    <row r="733" spans="1:59" ht="11.25" customHeight="1" x14ac:dyDescent="0.2">
      <c r="A733" s="993" t="s">
        <v>1638</v>
      </c>
      <c r="B733" s="988" t="s">
        <v>1639</v>
      </c>
      <c r="C733" s="1070" t="s">
        <v>123</v>
      </c>
      <c r="D733" s="1070" t="s">
        <v>4428</v>
      </c>
      <c r="E733" s="828">
        <v>7</v>
      </c>
      <c r="F733" s="1148">
        <v>647</v>
      </c>
      <c r="G733" s="1071" t="s">
        <v>106</v>
      </c>
      <c r="H733" s="1071" t="s">
        <v>106</v>
      </c>
      <c r="I733" s="987">
        <v>32.06</v>
      </c>
      <c r="J733" s="738">
        <f>(M733/I733)*100</f>
        <v>5.4897067997504676</v>
      </c>
      <c r="K733" s="990">
        <v>0.44</v>
      </c>
      <c r="L733" s="1000">
        <v>4</v>
      </c>
      <c r="M733" s="729">
        <f>K733*L733</f>
        <v>1.76</v>
      </c>
      <c r="N733" s="983" t="s">
        <v>610</v>
      </c>
      <c r="O733" s="831">
        <v>0.43</v>
      </c>
      <c r="P733" s="973">
        <v>43433</v>
      </c>
      <c r="Q733" s="973">
        <v>43455</v>
      </c>
      <c r="R733" s="729">
        <f>(K733-O733)/O733*100</f>
        <v>2.3255813953488391</v>
      </c>
      <c r="S733" s="795">
        <f>IF(INDEX(Historical!$D$7:$D$1442,MATCH(B733,Historical!$B$7:$B$1449,0))=0,"n/a",(INDEX(Historical!$C$7:$C$1442,MATCH(B733,Historical!$B$7:$B$1449,0))/INDEX(Historical!$D$7:$D$1442,MATCH(B733,Historical!$B$7:$B$1449,0))-1)*100)</f>
        <v>2.3668639053254559</v>
      </c>
      <c r="T733" s="795">
        <f>IF(INDEX(Historical!$F$7:$F$1442,MATCH(B733,Historical!$B$7:$B$1449,0))=0,"n/a",((INDEX(Historical!$C$7:$C$1442,MATCH(B733,Historical!$B$7:$B$1449,0))/INDEX(Historical!$F$7:$F$1442,MATCH(B733,Historical!$B$7:$B$1449,0)))^(1/3)-1)*100)</f>
        <v>3.9541410047541969</v>
      </c>
      <c r="U733" s="795">
        <f>IF(INDEX(Historical!$H$7:$H$1442,MATCH(B733,Historical!$B$7:$B$1449,0))=0,"n/a",((INDEX(Historical!$C$7:$C$1442,MATCH(B733,Historical!$B$7:$B$1449,0))/INDEX(Historical!$H$7:$H$1442,MATCH(B733,Historical!$B$7:$B$1449,0)))^(1/5)-1)*100)</f>
        <v>6.5454999507434497</v>
      </c>
      <c r="V733" s="795">
        <f>IF(INDEX(Historical!$O$7:$O$1442,MATCH(B733,Historical!$B$7:$B$1449,0))=0,"n/a",((INDEX(Historical!$C$7:$C$1442,MATCH(B733,Historical!$B$7:$B$1449,0))/INDEX(Historical!$O$7:$O$1442,MATCH(B733,Historical!$B$7:$B$1449,0)))^(1/10)-1)*100)</f>
        <v>19.149571504830941</v>
      </c>
      <c r="W733" s="796">
        <f>IF(OR(U733&lt;=0,U733="n/a",V733&lt;=0,V733="n/a"),"n/a",U733/V733)</f>
        <v>0.34180921223705657</v>
      </c>
      <c r="X733" s="797" t="str">
        <f>IF(OR(AJ733&lt;=0,AJ733="n/a",U733&lt;=0,U733="n/a"),"n/a",U733/AJ733)</f>
        <v>n/a</v>
      </c>
      <c r="Y733" s="749"/>
      <c r="Z733" s="738">
        <f>IF(OR(AC733&lt;0.01,AC733="n/a"),"n/a",M733/AC733*100)</f>
        <v>48.484848484848484</v>
      </c>
      <c r="AA733" s="999">
        <f>IF(OR(AC733&lt;0.01,AC733="n/a"),"n/a",I733/AC733)</f>
        <v>8.8319559228650153</v>
      </c>
      <c r="AB733" s="1000">
        <v>12</v>
      </c>
      <c r="AC733" s="978">
        <v>3.63</v>
      </c>
      <c r="AD733" s="978">
        <v>1.77</v>
      </c>
      <c r="AE733" s="978">
        <v>0.96</v>
      </c>
      <c r="AF733" s="978">
        <v>1.72</v>
      </c>
      <c r="AG733" s="978">
        <v>10.7</v>
      </c>
      <c r="AH733" s="978">
        <v>3.5000000000000004</v>
      </c>
      <c r="AI733" s="978">
        <v>6.08</v>
      </c>
      <c r="AJ733" s="978">
        <v>-3.2</v>
      </c>
      <c r="AK733" s="978">
        <v>5</v>
      </c>
      <c r="AL733" s="991">
        <v>984.88</v>
      </c>
      <c r="AM733" s="985">
        <v>0.6</v>
      </c>
      <c r="AN733" s="978">
        <v>1.1299999999999999</v>
      </c>
      <c r="AO733" s="838">
        <f>IF(U733="n/a","n/a",IF(AA733&lt;0,"n/a",IF(AA733="n/a","n/a",J733+U733-AA733)))</f>
        <v>3.2032508276289011</v>
      </c>
      <c r="AP733" s="839">
        <f>IF(U733="n/a","n/a",J733+U733)</f>
        <v>12.035206750493916</v>
      </c>
      <c r="AQ733" s="1001">
        <f>IF(OR(AC733&lt;0.01,AF733="n/a"),"n/a",(I733/SQRT(22.5*AC733*(I733/AF733))-1)*100)</f>
        <v>-17.832246965051024</v>
      </c>
      <c r="AR733" s="738">
        <f>INDEX(Historical!$C$7:$C$1442,MATCH(B733,Historical!$B$7:$B$1449,0))*IF(AH733="n/a",1.03,IF(AH733&lt;0,1.01,IF(AH733&gt;10,1.1,(1+AH733/100))))</f>
        <v>1.7905499999999999</v>
      </c>
      <c r="AS733" s="999">
        <f>IF($AI733="n/a",1.03*AR733,IF($AI733&lt;0,1.01*AR733,IF($AI733&gt;10,1.1*AR733,(1+$AI733/100)*AR733)))</f>
        <v>1.8994154399999998</v>
      </c>
      <c r="AT733" s="999">
        <f>IF($AK733="n/a",1.03*AS733,IF($AK733&lt;0,1.01*AS733,IF($AK733&gt;10,1.1*AS733,(1+$AK733/100)*AS733)))</f>
        <v>1.994386212</v>
      </c>
      <c r="AU733" s="999">
        <f>IF($AK733="n/a",1.03*AT733,IF($AK733&lt;0,1.01*AT733,IF($AK733&gt;10,1.1*AT733,(1+$AK733/100)*AT733)))</f>
        <v>2.0941055226</v>
      </c>
      <c r="AV733" s="999">
        <f>IF($AK733="n/a",1.03*AU733,IF($AK733&lt;0,1.01*AU733,IF($AK733&gt;10,1.1*AU733,(1+$AK733/100)*AU733)))</f>
        <v>2.1988107987300003</v>
      </c>
      <c r="AW733" s="738">
        <f>SUM(AR733:AV733)</f>
        <v>9.9772679733300009</v>
      </c>
      <c r="AX733" s="846">
        <f>AW733/I733*100</f>
        <v>31.120611270524019</v>
      </c>
      <c r="AY733" s="1080">
        <v>1.55</v>
      </c>
      <c r="AZ733" s="985">
        <v>31.66</v>
      </c>
      <c r="BA733" s="985">
        <v>-31.130000000000003</v>
      </c>
      <c r="BB733" s="985">
        <v>13.01</v>
      </c>
      <c r="BC733" s="985">
        <v>-14.08</v>
      </c>
      <c r="BE733" s="700">
        <v>2013</v>
      </c>
      <c r="BF733" s="1013">
        <f>IF(BE733&gt;2008,0,IF(BE733&gt;2001,1,IF(BE733&gt;1990,2,IF(BE733&gt;1980,3,IF(BE733&gt;1973,4,IF(BE733&gt;1970,5,IF(BE733&gt;1960,6,IF(BE733&gt;1958,7,IF(BE733&gt;1953,8,9)))))))))</f>
        <v>0</v>
      </c>
      <c r="BG733" s="995">
        <v>3.9</v>
      </c>
    </row>
    <row r="734" spans="1:59" ht="11.25" customHeight="1" x14ac:dyDescent="0.2">
      <c r="A734" s="984" t="s">
        <v>801</v>
      </c>
      <c r="B734" s="988" t="s">
        <v>802</v>
      </c>
      <c r="C734" s="1070" t="s">
        <v>131</v>
      </c>
      <c r="D734" s="1070" t="s">
        <v>4402</v>
      </c>
      <c r="E734" s="828">
        <v>12</v>
      </c>
      <c r="F734" s="1148">
        <v>295</v>
      </c>
      <c r="G734" s="1073" t="s">
        <v>37</v>
      </c>
      <c r="H734" s="1073" t="s">
        <v>37</v>
      </c>
      <c r="I734" s="987">
        <v>78.319999999999993</v>
      </c>
      <c r="J734" s="738">
        <f>(M734/I734)*100</f>
        <v>2.6557711950970382</v>
      </c>
      <c r="K734" s="990">
        <v>0.52</v>
      </c>
      <c r="L734" s="1000">
        <v>4</v>
      </c>
      <c r="M734" s="729">
        <f>K734*L734</f>
        <v>2.08</v>
      </c>
      <c r="N734" s="983" t="s">
        <v>119</v>
      </c>
      <c r="O734" s="831">
        <v>0.495</v>
      </c>
      <c r="P734" s="973">
        <v>43234</v>
      </c>
      <c r="Q734" s="973">
        <v>43252</v>
      </c>
      <c r="R734" s="729">
        <f>(K734-O734)/O734*100</f>
        <v>5.0505050505050555</v>
      </c>
      <c r="S734" s="795">
        <f>IF(INDEX(Historical!$D$7:$D$1442,MATCH(B734,Historical!$B$7:$B$1449,0))=0,"n/a",(INDEX(Historical!$C$7:$C$1442,MATCH(B734,Historical!$B$7:$B$1449,0))/INDEX(Historical!$D$7:$D$1442,MATCH(B734,Historical!$B$7:$B$1449,0))-1)*100)</f>
        <v>6.2015503875969102</v>
      </c>
      <c r="T734" s="795">
        <f>IF(INDEX(Historical!$F$7:$F$1442,MATCH(B734,Historical!$B$7:$B$1449,0))=0,"n/a",((INDEX(Historical!$C$7:$C$1442,MATCH(B734,Historical!$B$7:$B$1449,0))/INDEX(Historical!$F$7:$F$1442,MATCH(B734,Historical!$B$7:$B$1449,0)))^(1/3)-1)*100)</f>
        <v>9.1569970989422433</v>
      </c>
      <c r="U734" s="795">
        <f>IF(INDEX(Historical!$H$7:$H$1442,MATCH(B734,Historical!$B$7:$B$1449,0))=0,"n/a",((INDEX(Historical!$C$7:$C$1442,MATCH(B734,Historical!$B$7:$B$1449,0))/INDEX(Historical!$H$7:$H$1442,MATCH(B734,Historical!$B$7:$B$1449,0)))^(1/5)-1)*100)</f>
        <v>9.8453658643332673</v>
      </c>
      <c r="V734" s="795">
        <f>IF(INDEX(Historical!$O$7:$O$1442,MATCH(B734,Historical!$B$7:$B$1449,0))=0,"n/a",((INDEX(Historical!$C$7:$C$1442,MATCH(B734,Historical!$B$7:$B$1449,0))/INDEX(Historical!$O$7:$O$1442,MATCH(B734,Historical!$B$7:$B$1449,0)))^(1/10)-1)*100)</f>
        <v>8.7281959014441579</v>
      </c>
      <c r="W734" s="796">
        <f>IF(OR(U734&lt;=0,U734="n/a",V734&lt;=0,V734="n/a"),"n/a",U734/V734)</f>
        <v>1.1279955188338822</v>
      </c>
      <c r="X734" s="797">
        <f>IF(OR(AJ734&lt;=0,AJ734="n/a",U734&lt;=0,U734="n/a"),"n/a",U734/AJ734)</f>
        <v>1.697476873160908</v>
      </c>
      <c r="Y734" s="752"/>
      <c r="Z734" s="738">
        <f>IF(OR(AC734&lt;0.01,AC734="n/a"),"n/a",M734/AC734*100)</f>
        <v>55.466666666666661</v>
      </c>
      <c r="AA734" s="999">
        <f>IF(OR(AC734&lt;0.01,AC734="n/a"),"n/a",I734/AC734)</f>
        <v>20.885333333333332</v>
      </c>
      <c r="AB734" s="1000">
        <v>12</v>
      </c>
      <c r="AC734" s="978">
        <v>3.75</v>
      </c>
      <c r="AD734" s="978">
        <v>3.37</v>
      </c>
      <c r="AE734" s="978">
        <v>1.47</v>
      </c>
      <c r="AF734" s="978">
        <v>1.99</v>
      </c>
      <c r="AG734" s="978">
        <v>11.1</v>
      </c>
      <c r="AH734" s="978">
        <v>19.2</v>
      </c>
      <c r="AI734" s="978">
        <v>4.5900000000000007</v>
      </c>
      <c r="AJ734" s="978">
        <v>5.8000000000000007</v>
      </c>
      <c r="AK734" s="978">
        <v>6.2</v>
      </c>
      <c r="AL734" s="991">
        <v>4180</v>
      </c>
      <c r="AM734" s="985">
        <v>0.89999999999999991</v>
      </c>
      <c r="AN734" s="978">
        <v>1.1200000000000001</v>
      </c>
      <c r="AO734" s="838">
        <f>IF(U734="n/a","n/a",IF(AA734&lt;0,"n/a",IF(AA734="n/a","n/a",J734+U734-AA734)))</f>
        <v>-8.3841962739030258</v>
      </c>
      <c r="AP734" s="839">
        <f>IF(U734="n/a","n/a",J734+U734)</f>
        <v>12.501137059430306</v>
      </c>
      <c r="AQ734" s="1001">
        <f>IF(OR(AC734&lt;0.01,AF734="n/a"),"n/a",(I734/SQRT(22.5*AC734*(I734/AF734))-1)*100)</f>
        <v>35.911430854939638</v>
      </c>
      <c r="AR734" s="738">
        <f>INDEX(Historical!$C$7:$C$1442,MATCH(B734,Historical!$B$7:$B$1449,0))*IF(AH734="n/a",1.03,IF(AH734&lt;0,1.01,IF(AH734&gt;10,1.1,(1+AH734/100))))</f>
        <v>2.2605000000000004</v>
      </c>
      <c r="AS734" s="999">
        <f>IF($AI734="n/a",1.03*AR734,IF($AI734&lt;0,1.01*AR734,IF($AI734&gt;10,1.1*AR734,(1+$AI734/100)*AR734)))</f>
        <v>2.3642569500000006</v>
      </c>
      <c r="AT734" s="999">
        <f>IF($AK734="n/a",1.03*AS734,IF($AK734&lt;0,1.01*AS734,IF($AK734&gt;10,1.1*AS734,(1+$AK734/100)*AS734)))</f>
        <v>2.5108408809000009</v>
      </c>
      <c r="AU734" s="999">
        <f>IF($AK734="n/a",1.03*AT734,IF($AK734&lt;0,1.01*AT734,IF($AK734&gt;10,1.1*AT734,(1+$AK734/100)*AT734)))</f>
        <v>2.6665130155158012</v>
      </c>
      <c r="AV734" s="999">
        <f>IF($AK734="n/a",1.03*AU734,IF($AK734&lt;0,1.01*AU734,IF($AK734&gt;10,1.1*AU734,(1+$AK734/100)*AU734)))</f>
        <v>2.831836822477781</v>
      </c>
      <c r="AW734" s="738">
        <f>SUM(AR734:AV734)</f>
        <v>12.633947668893585</v>
      </c>
      <c r="AX734" s="846">
        <f>AW734/I734*100</f>
        <v>16.131189567024499</v>
      </c>
      <c r="AY734" s="1080">
        <v>0.36</v>
      </c>
      <c r="AZ734" s="985">
        <v>25.240000000000002</v>
      </c>
      <c r="BA734" s="985">
        <v>-8.9</v>
      </c>
      <c r="BB734" s="985">
        <v>-0.66</v>
      </c>
      <c r="BC734" s="985">
        <v>0.69</v>
      </c>
      <c r="BE734" s="700">
        <v>2007</v>
      </c>
      <c r="BF734" s="1013">
        <f>IF(BE734&gt;2008,0,IF(BE734&gt;2001,1,IF(BE734&gt;1990,2,IF(BE734&gt;1980,3,IF(BE734&gt;1973,4,IF(BE734&gt;1970,5,IF(BE734&gt;1960,6,IF(BE734&gt;1958,7,IF(BE734&gt;1953,8,9)))))))))</f>
        <v>1</v>
      </c>
      <c r="BG734" s="995">
        <v>3.3000000000000003</v>
      </c>
    </row>
    <row r="735" spans="1:59" ht="11.25" customHeight="1" x14ac:dyDescent="0.2">
      <c r="A735" s="984" t="s">
        <v>1691</v>
      </c>
      <c r="B735" s="988" t="s">
        <v>1692</v>
      </c>
      <c r="C735" s="1070" t="s">
        <v>112</v>
      </c>
      <c r="D735" s="1070" t="s">
        <v>213</v>
      </c>
      <c r="E735" s="828">
        <v>8</v>
      </c>
      <c r="F735" s="1148">
        <v>546</v>
      </c>
      <c r="G735" s="1118" t="s">
        <v>106</v>
      </c>
      <c r="H735" s="1118" t="s">
        <v>106</v>
      </c>
      <c r="I735" s="987">
        <v>74.58</v>
      </c>
      <c r="J735" s="738">
        <f>(M735/I735)*100</f>
        <v>1.0726736390453204</v>
      </c>
      <c r="K735" s="990">
        <v>0.2</v>
      </c>
      <c r="L735" s="1000">
        <v>4</v>
      </c>
      <c r="M735" s="729">
        <f>K735*L735</f>
        <v>0.8</v>
      </c>
      <c r="N735" s="983" t="s">
        <v>517</v>
      </c>
      <c r="O735" s="831">
        <v>0.18</v>
      </c>
      <c r="P735" s="973">
        <v>43411</v>
      </c>
      <c r="Q735" s="973">
        <v>43431</v>
      </c>
      <c r="R735" s="729">
        <f>(K735-O735)/O735*100</f>
        <v>11.111111111111121</v>
      </c>
      <c r="S735" s="795">
        <f>IF(INDEX(Historical!$D$7:$D$1442,MATCH(B735,Historical!$B$7:$B$1449,0))=0,"n/a",(INDEX(Historical!$C$7:$C$1442,MATCH(B735,Historical!$B$7:$B$1449,0))/INDEX(Historical!$D$7:$D$1442,MATCH(B735,Historical!$B$7:$B$1449,0))-1)*100)</f>
        <v>12.121212121212132</v>
      </c>
      <c r="T735" s="795">
        <f>IF(INDEX(Historical!$F$7:$F$1442,MATCH(B735,Historical!$B$7:$B$1449,0))=0,"n/a",((INDEX(Historical!$C$7:$C$1442,MATCH(B735,Historical!$B$7:$B$1449,0))/INDEX(Historical!$F$7:$F$1442,MATCH(B735,Historical!$B$7:$B$1449,0)))^(1/3)-1)*100)</f>
        <v>13.960384306101293</v>
      </c>
      <c r="U735" s="795">
        <f>IF(INDEX(Historical!$H$7:$H$1442,MATCH(B735,Historical!$B$7:$B$1449,0))=0,"n/a",((INDEX(Historical!$C$7:$C$1442,MATCH(B735,Historical!$B$7:$B$1449,0))/INDEX(Historical!$H$7:$H$1442,MATCH(B735,Historical!$B$7:$B$1449,0)))^(1/5)-1)*100)</f>
        <v>16.828973416570705</v>
      </c>
      <c r="V735" s="795">
        <f>IF(INDEX(Historical!$O$7:$O$1442,MATCH(B735,Historical!$B$7:$B$1449,0))=0,"n/a",((INDEX(Historical!$C$7:$C$1442,MATCH(B735,Historical!$B$7:$B$1449,0))/INDEX(Historical!$O$7:$O$1442,MATCH(B735,Historical!$B$7:$B$1449,0)))^(1/10)-1)*100)</f>
        <v>-1.2595178915447813</v>
      </c>
      <c r="W735" s="796" t="str">
        <f>IF(OR(U735&lt;=0,U735="n/a",V735&lt;=0,V735="n/a"),"n/a",U735/V735)</f>
        <v>n/a</v>
      </c>
      <c r="X735" s="797">
        <f>IF(OR(AJ735&lt;=0,AJ735="n/a",U735&lt;=0,U735="n/a"),"n/a",U735/AJ735)</f>
        <v>3.1164765586242043</v>
      </c>
      <c r="Y735" s="989"/>
      <c r="Z735" s="738">
        <f>IF(OR(AC735&lt;0.01,AC735="n/a"),"n/a",M735/AC735*100)</f>
        <v>17.69911504424779</v>
      </c>
      <c r="AA735" s="999">
        <f>IF(OR(AC735&lt;0.01,AC735="n/a"),"n/a",I735/AC735)</f>
        <v>16.5</v>
      </c>
      <c r="AB735" s="1000">
        <v>6</v>
      </c>
      <c r="AC735" s="978">
        <v>4.5199999999999996</v>
      </c>
      <c r="AD735" s="978">
        <v>1.65</v>
      </c>
      <c r="AE735" s="978">
        <v>1.1200000000000001</v>
      </c>
      <c r="AF735" s="978">
        <v>2.06</v>
      </c>
      <c r="AG735" s="978">
        <v>8.6999999999999993</v>
      </c>
      <c r="AH735" s="978">
        <v>22.2</v>
      </c>
      <c r="AI735" s="978">
        <v>14.760000000000002</v>
      </c>
      <c r="AJ735" s="978">
        <v>5.4</v>
      </c>
      <c r="AK735" s="978">
        <v>10</v>
      </c>
      <c r="AL735" s="991">
        <v>948.36</v>
      </c>
      <c r="AM735" s="985">
        <v>1.7000000000000002</v>
      </c>
      <c r="AN735" s="978">
        <v>0.65</v>
      </c>
      <c r="AO735" s="838">
        <f>IF(U735="n/a","n/a",IF(AA735&lt;0,"n/a",IF(AA735="n/a","n/a",J735+U735-AA735)))</f>
        <v>1.4016470556160243</v>
      </c>
      <c r="AP735" s="839">
        <f>IF(U735="n/a","n/a",J735+U735)</f>
        <v>17.901647055616024</v>
      </c>
      <c r="AQ735" s="1001">
        <f>IF(OR(AC735&lt;0.01,AF735="n/a"),"n/a",(I735/SQRT(22.5*AC735*(I735/AF735))-1)*100)</f>
        <v>22.909180562994024</v>
      </c>
      <c r="AR735" s="738">
        <f>INDEX(Historical!$C$7:$C$1442,MATCH(B735,Historical!$B$7:$B$1449,0))*IF(AH735="n/a",1.03,IF(AH735&lt;0,1.01,IF(AH735&gt;10,1.1,(1+AH735/100))))</f>
        <v>0.81400000000000006</v>
      </c>
      <c r="AS735" s="999">
        <f>IF($AI735="n/a",1.03*AR735,IF($AI735&lt;0,1.01*AR735,IF($AI735&gt;10,1.1*AR735,(1+$AI735/100)*AR735)))</f>
        <v>0.89540000000000008</v>
      </c>
      <c r="AT735" s="999">
        <f>IF($AK735="n/a",1.03*AS735,IF($AK735&lt;0,1.01*AS735,IF($AK735&gt;10,1.1*AS735,(1+$AK735/100)*AS735)))</f>
        <v>0.98494000000000015</v>
      </c>
      <c r="AU735" s="999">
        <f>IF($AK735="n/a",1.03*AT735,IF($AK735&lt;0,1.01*AT735,IF($AK735&gt;10,1.1*AT735,(1+$AK735/100)*AT735)))</f>
        <v>1.0834340000000002</v>
      </c>
      <c r="AV735" s="999">
        <f>IF($AK735="n/a",1.03*AU735,IF($AK735&lt;0,1.01*AU735,IF($AK735&gt;10,1.1*AU735,(1+$AK735/100)*AU735)))</f>
        <v>1.1917774000000003</v>
      </c>
      <c r="AW735" s="738">
        <f>SUM(AR735:AV735)</f>
        <v>4.9695514000000012</v>
      </c>
      <c r="AX735" s="846">
        <f>AW735/I735*100</f>
        <v>6.66338348082596</v>
      </c>
      <c r="AY735" s="1080">
        <v>1.69</v>
      </c>
      <c r="AZ735" s="985">
        <v>20.25</v>
      </c>
      <c r="BA735" s="985">
        <v>-34.69</v>
      </c>
      <c r="BB735" s="985">
        <v>1.63</v>
      </c>
      <c r="BC735" s="985">
        <v>-20.93</v>
      </c>
      <c r="BE735" s="700">
        <v>2012</v>
      </c>
      <c r="BF735" s="1013">
        <f>IF(BE735&gt;2008,0,IF(BE735&gt;2001,1,IF(BE735&gt;1990,2,IF(BE735&gt;1980,3,IF(BE735&gt;1973,4,IF(BE735&gt;1970,5,IF(BE735&gt;1960,6,IF(BE735&gt;1958,7,IF(BE735&gt;1953,8,9)))))))))</f>
        <v>0</v>
      </c>
      <c r="BG735" s="995">
        <v>4.1000000000000005</v>
      </c>
    </row>
    <row r="736" spans="1:59" ht="11.25" customHeight="1" x14ac:dyDescent="0.2">
      <c r="A736" s="984" t="s">
        <v>788</v>
      </c>
      <c r="B736" s="988" t="s">
        <v>789</v>
      </c>
      <c r="C736" s="1070" t="s">
        <v>123</v>
      </c>
      <c r="D736" s="1070" t="s">
        <v>4233</v>
      </c>
      <c r="E736" s="828">
        <v>13</v>
      </c>
      <c r="F736" s="1148">
        <v>293</v>
      </c>
      <c r="G736" s="1148" t="s">
        <v>37</v>
      </c>
      <c r="H736" s="1148" t="s">
        <v>37</v>
      </c>
      <c r="I736" s="987">
        <v>62.78</v>
      </c>
      <c r="J736" s="738">
        <f>(M736/I736)*100</f>
        <v>2.2937241159604969</v>
      </c>
      <c r="K736" s="990">
        <v>0.36</v>
      </c>
      <c r="L736" s="1000">
        <v>4</v>
      </c>
      <c r="M736" s="729">
        <f>K736*L736</f>
        <v>1.44</v>
      </c>
      <c r="N736" s="983" t="s">
        <v>119</v>
      </c>
      <c r="O736" s="831">
        <v>0.33</v>
      </c>
      <c r="P736" s="973">
        <v>43406</v>
      </c>
      <c r="Q736" s="973">
        <v>43437</v>
      </c>
      <c r="R736" s="729">
        <f>(K736-O736)/O736*100</f>
        <v>9.0909090909090811</v>
      </c>
      <c r="S736" s="795">
        <f>IF(INDEX(Historical!$D$7:$D$1442,MATCH(B736,Historical!$B$7:$B$1449,0))=0,"n/a",(INDEX(Historical!$C$7:$C$1442,MATCH(B736,Historical!$B$7:$B$1449,0))/INDEX(Historical!$D$7:$D$1442,MATCH(B736,Historical!$B$7:$B$1449,0))-1)*100)</f>
        <v>9.7560975609756184</v>
      </c>
      <c r="T736" s="795">
        <f>IF(INDEX(Historical!$F$7:$F$1442,MATCH(B736,Historical!$B$7:$B$1449,0))=0,"n/a",((INDEX(Historical!$C$7:$C$1442,MATCH(B736,Historical!$B$7:$B$1449,0))/INDEX(Historical!$F$7:$F$1442,MATCH(B736,Historical!$B$7:$B$1449,0)))^(1/3)-1)*100)</f>
        <v>9.085445530570869</v>
      </c>
      <c r="U736" s="795">
        <f>IF(INDEX(Historical!$H$7:$H$1442,MATCH(B736,Historical!$B$7:$B$1449,0))=0,"n/a",((INDEX(Historical!$C$7:$C$1442,MATCH(B736,Historical!$B$7:$B$1449,0))/INDEX(Historical!$H$7:$H$1442,MATCH(B736,Historical!$B$7:$B$1449,0)))^(1/5)-1)*100)</f>
        <v>8.207777041954877</v>
      </c>
      <c r="V736" s="795">
        <f>IF(INDEX(Historical!$O$7:$O$1442,MATCH(B736,Historical!$B$7:$B$1449,0))=0,"n/a",((INDEX(Historical!$C$7:$C$1442,MATCH(B736,Historical!$B$7:$B$1449,0))/INDEX(Historical!$O$7:$O$1442,MATCH(B736,Historical!$B$7:$B$1449,0)))^(1/10)-1)*100)</f>
        <v>6.1965003113958916</v>
      </c>
      <c r="W736" s="796">
        <f>IF(OR(U736&lt;=0,U736="n/a",V736&lt;=0,V736="n/a"),"n/a",U736/V736)</f>
        <v>1.3245826885314727</v>
      </c>
      <c r="X736" s="797" t="str">
        <f>IF(OR(AJ736&lt;=0,AJ736="n/a",U736&lt;=0,U736="n/a"),"n/a",U736/AJ736)</f>
        <v>n/a</v>
      </c>
      <c r="Y736" s="988"/>
      <c r="Z736" s="738">
        <f>IF(OR(AC736&lt;0.01,AC736="n/a"),"n/a",M736/AC736*100)</f>
        <v>37.597911227154043</v>
      </c>
      <c r="AA736" s="999">
        <f>IF(OR(AC736&lt;0.01,AC736="n/a"),"n/a",I736/AC736)</f>
        <v>16.39164490861619</v>
      </c>
      <c r="AB736" s="1000">
        <v>12</v>
      </c>
      <c r="AC736" s="978">
        <v>3.83</v>
      </c>
      <c r="AD736" s="978">
        <v>4.32</v>
      </c>
      <c r="AE736" s="978">
        <v>1.9</v>
      </c>
      <c r="AF736" s="978">
        <v>3.13</v>
      </c>
      <c r="AG736" s="978">
        <v>16.5</v>
      </c>
      <c r="AH736" s="978">
        <v>-10.5</v>
      </c>
      <c r="AI736" s="978">
        <v>0.13999999999999999</v>
      </c>
      <c r="AJ736" s="978">
        <v>-0.5</v>
      </c>
      <c r="AK736" s="978">
        <v>3.8</v>
      </c>
      <c r="AL736" s="991">
        <v>2650</v>
      </c>
      <c r="AM736" s="985">
        <v>0.6</v>
      </c>
      <c r="AN736" s="978">
        <v>0.91</v>
      </c>
      <c r="AO736" s="838">
        <f>IF(U736="n/a","n/a",IF(AA736&lt;0,"n/a",IF(AA736="n/a","n/a",J736+U736-AA736)))</f>
        <v>-5.8901437507008154</v>
      </c>
      <c r="AP736" s="839">
        <f>IF(U736="n/a","n/a",J736+U736)</f>
        <v>10.501501157915374</v>
      </c>
      <c r="AQ736" s="1001">
        <f>IF(OR(AC736&lt;0.01,AF736="n/a"),"n/a",(I736/SQRT(22.5*AC736*(I736/AF736))-1)*100)</f>
        <v>51.005295807014186</v>
      </c>
      <c r="AR736" s="738">
        <f>INDEX(Historical!$C$7:$C$1442,MATCH(B736,Historical!$B$7:$B$1449,0))*IF(AH736="n/a",1.03,IF(AH736&lt;0,1.01,IF(AH736&gt;10,1.1,(1+AH736/100))))</f>
        <v>1.3635000000000002</v>
      </c>
      <c r="AS736" s="999">
        <f>IF($AI736="n/a",1.03*AR736,IF($AI736&lt;0,1.01*AR736,IF($AI736&gt;10,1.1*AR736,(1+$AI736/100)*AR736)))</f>
        <v>1.3654089000000003</v>
      </c>
      <c r="AT736" s="999">
        <f>IF($AK736="n/a",1.03*AS736,IF($AK736&lt;0,1.01*AS736,IF($AK736&gt;10,1.1*AS736,(1+$AK736/100)*AS736)))</f>
        <v>1.4172944382000003</v>
      </c>
      <c r="AU736" s="999">
        <f>IF($AK736="n/a",1.03*AT736,IF($AK736&lt;0,1.01*AT736,IF($AK736&gt;10,1.1*AT736,(1+$AK736/100)*AT736)))</f>
        <v>1.4711516268516005</v>
      </c>
      <c r="AV736" s="999">
        <f>IF($AK736="n/a",1.03*AU736,IF($AK736&lt;0,1.01*AU736,IF($AK736&gt;10,1.1*AU736,(1+$AK736/100)*AU736)))</f>
        <v>1.5270553886719613</v>
      </c>
      <c r="AW736" s="738">
        <f>SUM(AR736:AV736)</f>
        <v>7.144410353723563</v>
      </c>
      <c r="AX736" s="846">
        <f>AW736/I736*100</f>
        <v>11.380073835176113</v>
      </c>
      <c r="AY736" s="1080">
        <v>1.06</v>
      </c>
      <c r="AZ736" s="985">
        <v>20.89</v>
      </c>
      <c r="BA736" s="985">
        <v>-19.919999999999998</v>
      </c>
      <c r="BB736" s="985">
        <v>4.58</v>
      </c>
      <c r="BC736" s="985">
        <v>-7.32</v>
      </c>
      <c r="BD736" s="732"/>
      <c r="BE736" s="700">
        <v>2007</v>
      </c>
      <c r="BF736" s="1013">
        <f>IF(BE736&gt;2008,0,IF(BE736&gt;2001,1,IF(BE736&gt;1990,2,IF(BE736&gt;1980,3,IF(BE736&gt;1973,4,IF(BE736&gt;1970,5,IF(BE736&gt;1960,6,IF(BE736&gt;1958,7,IF(BE736&gt;1953,8,9)))))))))</f>
        <v>1</v>
      </c>
      <c r="BG736" s="995">
        <v>7.7</v>
      </c>
    </row>
    <row r="737" spans="1:59" ht="11.25" customHeight="1" x14ac:dyDescent="0.2">
      <c r="A737" s="976" t="s">
        <v>1703</v>
      </c>
      <c r="B737" s="988" t="s">
        <v>1704</v>
      </c>
      <c r="C737" s="1070" t="s">
        <v>108</v>
      </c>
      <c r="D737" s="1070" t="s">
        <v>4401</v>
      </c>
      <c r="E737" s="828">
        <v>9</v>
      </c>
      <c r="F737" s="1148">
        <v>393</v>
      </c>
      <c r="G737" s="1089" t="s">
        <v>37</v>
      </c>
      <c r="H737" s="1089" t="s">
        <v>37</v>
      </c>
      <c r="I737" s="987">
        <v>34.57</v>
      </c>
      <c r="J737" s="738">
        <f>(M737/I737)*100</f>
        <v>2.8926815157651142</v>
      </c>
      <c r="K737" s="990">
        <v>0.25</v>
      </c>
      <c r="L737" s="1000">
        <v>4</v>
      </c>
      <c r="M737" s="729">
        <f>K737*L737</f>
        <v>1</v>
      </c>
      <c r="N737" s="983" t="s">
        <v>164</v>
      </c>
      <c r="O737" s="831">
        <v>0.23</v>
      </c>
      <c r="P737" s="973">
        <v>43357</v>
      </c>
      <c r="Q737" s="973">
        <v>43374</v>
      </c>
      <c r="R737" s="729">
        <f>(K737-O737)/O737*100</f>
        <v>8.6956521739130395</v>
      </c>
      <c r="S737" s="795">
        <f>IF(INDEX(Historical!$D$7:$D$1442,MATCH(B737,Historical!$B$7:$B$1449,0))=0,"n/a",(INDEX(Historical!$C$7:$C$1442,MATCH(B737,Historical!$B$7:$B$1449,0))/INDEX(Historical!$D$7:$D$1442,MATCH(B737,Historical!$B$7:$B$1449,0))-1)*100)</f>
        <v>19.999999999999996</v>
      </c>
      <c r="T737" s="795">
        <f>IF(INDEX(Historical!$F$7:$F$1442,MATCH(B737,Historical!$B$7:$B$1449,0))=0,"n/a",((INDEX(Historical!$C$7:$C$1442,MATCH(B737,Historical!$B$7:$B$1449,0))/INDEX(Historical!$F$7:$F$1442,MATCH(B737,Historical!$B$7:$B$1449,0)))^(1/3)-1)*100)</f>
        <v>14.471424255333186</v>
      </c>
      <c r="U737" s="795">
        <f>IF(INDEX(Historical!$H$7:$H$1442,MATCH(B737,Historical!$B$7:$B$1449,0))=0,"n/a",((INDEX(Historical!$C$7:$C$1442,MATCH(B737,Historical!$B$7:$B$1449,0))/INDEX(Historical!$H$7:$H$1442,MATCH(B737,Historical!$B$7:$B$1449,0)))^(1/5)-1)*100)</f>
        <v>12.195514544619957</v>
      </c>
      <c r="V737" s="795">
        <f>IF(INDEX(Historical!$O$7:$O$1442,MATCH(B737,Historical!$B$7:$B$1449,0))=0,"n/a",((INDEX(Historical!$C$7:$C$1442,MATCH(B737,Historical!$B$7:$B$1449,0))/INDEX(Historical!$O$7:$O$1442,MATCH(B737,Historical!$B$7:$B$1449,0)))^(1/10)-1)*100)</f>
        <v>7.7917090923967924</v>
      </c>
      <c r="W737" s="796">
        <f>IF(OR(U737&lt;=0,U737="n/a",V737&lt;=0,V737="n/a"),"n/a",U737/V737)</f>
        <v>1.5651912051645294</v>
      </c>
      <c r="X737" s="797">
        <f>IF(OR(AJ737&lt;=0,AJ737="n/a",U737&lt;=0,U737="n/a"),"n/a",U737/AJ737)</f>
        <v>1.3401664334747205</v>
      </c>
      <c r="Y737" s="989"/>
      <c r="Z737" s="738">
        <f>IF(OR(AC737&lt;0.01,AC737="n/a"),"n/a",M737/AC737*100)</f>
        <v>44.444444444444443</v>
      </c>
      <c r="AA737" s="999">
        <f>IF(OR(AC737&lt;0.01,AC737="n/a"),"n/a",I737/AC737)</f>
        <v>15.364444444444445</v>
      </c>
      <c r="AB737" s="1000">
        <v>12</v>
      </c>
      <c r="AC737" s="978">
        <v>2.25</v>
      </c>
      <c r="AD737" s="978">
        <v>1.54</v>
      </c>
      <c r="AE737" s="978">
        <v>6.25</v>
      </c>
      <c r="AF737" s="978">
        <v>2.2200000000000002</v>
      </c>
      <c r="AG737" s="978">
        <v>12.7</v>
      </c>
      <c r="AH737" s="978">
        <v>6.2</v>
      </c>
      <c r="AI737" s="978">
        <v>6.36</v>
      </c>
      <c r="AJ737" s="978">
        <v>9.1</v>
      </c>
      <c r="AK737" s="978">
        <v>10</v>
      </c>
      <c r="AL737" s="991">
        <v>774.71</v>
      </c>
      <c r="AM737" s="985">
        <v>4.5</v>
      </c>
      <c r="AN737" s="978">
        <v>0</v>
      </c>
      <c r="AO737" s="838">
        <f>IF(U737="n/a","n/a",IF(AA737&lt;0,"n/a",IF(AA737="n/a","n/a",J737+U737-AA737)))</f>
        <v>-0.27624838405937346</v>
      </c>
      <c r="AP737" s="839">
        <f>IF(U737="n/a","n/a",J737+U737)</f>
        <v>15.088196060385071</v>
      </c>
      <c r="AQ737" s="1001">
        <f>IF(OR(AC737&lt;0.01,AF737="n/a"),"n/a",(I737/SQRT(22.5*AC737*(I737/AF737))-1)*100)</f>
        <v>23.124267247302587</v>
      </c>
      <c r="AR737" s="738">
        <f>INDEX(Historical!$C$7:$C$1442,MATCH(B737,Historical!$B$7:$B$1449,0))*IF(AH737="n/a",1.03,IF(AH737&lt;0,1.01,IF(AH737&gt;10,1.1,(1+AH737/100))))</f>
        <v>1.01952</v>
      </c>
      <c r="AS737" s="999">
        <f>IF($AI737="n/a",1.03*AR737,IF($AI737&lt;0,1.01*AR737,IF($AI737&gt;10,1.1*AR737,(1+$AI737/100)*AR737)))</f>
        <v>1.0843614720000001</v>
      </c>
      <c r="AT737" s="999">
        <f>IF($AK737="n/a",1.03*AS737,IF($AK737&lt;0,1.01*AS737,IF($AK737&gt;10,1.1*AS737,(1+$AK737/100)*AS737)))</f>
        <v>1.1927976192000003</v>
      </c>
      <c r="AU737" s="999">
        <f>IF($AK737="n/a",1.03*AT737,IF($AK737&lt;0,1.01*AT737,IF($AK737&gt;10,1.1*AT737,(1+$AK737/100)*AT737)))</f>
        <v>1.3120773811200004</v>
      </c>
      <c r="AV737" s="999">
        <f>IF($AK737="n/a",1.03*AU737,IF($AK737&lt;0,1.01*AU737,IF($AK737&gt;10,1.1*AU737,(1+$AK737/100)*AU737)))</f>
        <v>1.4432851192320006</v>
      </c>
      <c r="AW737" s="738">
        <f>SUM(AR737:AV737)</f>
        <v>6.0520415915520021</v>
      </c>
      <c r="AX737" s="846">
        <f>AW737/I737*100</f>
        <v>17.506628844524162</v>
      </c>
      <c r="AY737" s="1080">
        <v>0.45</v>
      </c>
      <c r="AZ737" s="985">
        <v>23.380000000000003</v>
      </c>
      <c r="BA737" s="985">
        <v>-15.68</v>
      </c>
      <c r="BB737" s="985">
        <v>7.8</v>
      </c>
      <c r="BC737" s="985">
        <v>-3.88</v>
      </c>
      <c r="BE737" s="700">
        <v>2010</v>
      </c>
      <c r="BF737" s="1013">
        <f>IF(BE737&gt;2008,0,IF(BE737&gt;2001,1,IF(BE737&gt;1990,2,IF(BE737&gt;1980,3,IF(BE737&gt;1973,4,IF(BE737&gt;1970,5,IF(BE737&gt;1960,6,IF(BE737&gt;1958,7,IF(BE737&gt;1953,8,9)))))))))</f>
        <v>0</v>
      </c>
      <c r="BG737" s="995">
        <v>1.3</v>
      </c>
    </row>
    <row r="738" spans="1:59" s="874" customFormat="1" ht="11.25" customHeight="1" x14ac:dyDescent="0.2">
      <c r="A738" s="733" t="s">
        <v>347</v>
      </c>
      <c r="B738" s="882" t="s">
        <v>348</v>
      </c>
      <c r="C738" s="1070" t="s">
        <v>154</v>
      </c>
      <c r="D738" s="1070" t="s">
        <v>4386</v>
      </c>
      <c r="E738" s="854">
        <v>26</v>
      </c>
      <c r="F738" s="1148">
        <v>115</v>
      </c>
      <c r="G738" s="1272" t="s">
        <v>106</v>
      </c>
      <c r="H738" s="1272" t="s">
        <v>106</v>
      </c>
      <c r="I738" s="867">
        <v>177.57</v>
      </c>
      <c r="J738" s="856">
        <f>(M738/I738)*100</f>
        <v>1.1713690375626515</v>
      </c>
      <c r="K738" s="880">
        <v>0.52</v>
      </c>
      <c r="L738" s="858">
        <v>4</v>
      </c>
      <c r="M738" s="859">
        <f>K738*L738</f>
        <v>2.08</v>
      </c>
      <c r="N738" s="860" t="s">
        <v>161</v>
      </c>
      <c r="O738" s="881">
        <v>0.47</v>
      </c>
      <c r="P738" s="862">
        <v>43462</v>
      </c>
      <c r="Q738" s="862">
        <v>43496</v>
      </c>
      <c r="R738" s="859">
        <f>(K738-O738)/O738*100</f>
        <v>10.638297872340436</v>
      </c>
      <c r="S738" s="795">
        <f>IF(INDEX(Historical!$D$7:$D$1442,MATCH(B738,Historical!$B$7:$B$1449,0))=0,"n/a",(INDEX(Historical!$C$7:$C$1442,MATCH(B738,Historical!$B$7:$B$1449,0))/INDEX(Historical!$D$7:$D$1442,MATCH(B738,Historical!$B$7:$B$1449,0))-1)*100)</f>
        <v>10.588235294117654</v>
      </c>
      <c r="T738" s="795">
        <f>IF(INDEX(Historical!$F$7:$F$1442,MATCH(B738,Historical!$B$7:$B$1449,0))=0,"n/a",((INDEX(Historical!$C$7:$C$1442,MATCH(B738,Historical!$B$7:$B$1449,0))/INDEX(Historical!$F$7:$F$1442,MATCH(B738,Historical!$B$7:$B$1449,0)))^(1/3)-1)*100)</f>
        <v>10.856097931999109</v>
      </c>
      <c r="U738" s="795">
        <f>IF(INDEX(Historical!$H$7:$H$1442,MATCH(B738,Historical!$B$7:$B$1449,0))=0,"n/a",((INDEX(Historical!$C$7:$C$1442,MATCH(B738,Historical!$B$7:$B$1449,0))/INDEX(Historical!$H$7:$H$1442,MATCH(B738,Historical!$B$7:$B$1449,0)))^(1/5)-1)*100)</f>
        <v>12.142542134526657</v>
      </c>
      <c r="V738" s="795">
        <f>IF(INDEX(Historical!$O$7:$O$1442,MATCH(B738,Historical!$B$7:$B$1449,0))=0,"n/a",((INDEX(Historical!$C$7:$C$1442,MATCH(B738,Historical!$B$7:$B$1449,0))/INDEX(Historical!$O$7:$O$1442,MATCH(B738,Historical!$B$7:$B$1449,0)))^(1/10)-1)*100)</f>
        <v>19.004775924371621</v>
      </c>
      <c r="W738" s="863">
        <f>IF(OR(U738&lt;=0,U738="n/a",V738&lt;=0,V738="n/a"),"n/a",U738/V738)</f>
        <v>0.6389205630651571</v>
      </c>
      <c r="X738" s="864">
        <f>IF(OR(AJ738&lt;=0,AJ738="n/a",U738&lt;=0,U738="n/a"),"n/a",U738/AJ738)</f>
        <v>1.6190056179368877</v>
      </c>
      <c r="Y738" s="886"/>
      <c r="Z738" s="856">
        <f>IF(OR(AC738&lt;0.01,AC738="n/a"),"n/a",M738/AC738*100)</f>
        <v>38.095238095238102</v>
      </c>
      <c r="AA738" s="866">
        <f>IF(OR(AC738&lt;0.01,AC738="n/a"),"n/a",I738/AC738)</f>
        <v>32.521978021978022</v>
      </c>
      <c r="AB738" s="858">
        <v>12</v>
      </c>
      <c r="AC738" s="867">
        <v>5.46</v>
      </c>
      <c r="AD738" s="867">
        <v>3.1</v>
      </c>
      <c r="AE738" s="867">
        <v>5.05</v>
      </c>
      <c r="AF738" s="867">
        <v>6.74</v>
      </c>
      <c r="AG738" s="867">
        <v>12.8</v>
      </c>
      <c r="AH738" s="867">
        <v>12</v>
      </c>
      <c r="AI738" s="867">
        <v>9.9599999999999991</v>
      </c>
      <c r="AJ738" s="867">
        <v>7.5</v>
      </c>
      <c r="AK738" s="867">
        <v>10.48</v>
      </c>
      <c r="AL738" s="868">
        <v>67060</v>
      </c>
      <c r="AM738" s="869">
        <v>0.1</v>
      </c>
      <c r="AN738" s="867">
        <v>0.73</v>
      </c>
      <c r="AO738" s="870">
        <f>IF(U738="n/a","n/a",IF(AA738&lt;0,"n/a",IF(AA738="n/a","n/a",J738+U738-AA738)))</f>
        <v>-19.208066849888713</v>
      </c>
      <c r="AP738" s="871">
        <f>IF(U738="n/a","n/a",J738+U738)</f>
        <v>13.313911172089309</v>
      </c>
      <c r="AQ738" s="872">
        <f>IF(OR(AC738&lt;0.01,AF738="n/a"),"n/a",(I738/SQRT(22.5*AC738*(I738/AF738))-1)*100)</f>
        <v>212.12400090571685</v>
      </c>
      <c r="AR738" s="738">
        <f>INDEX(Historical!$C$7:$C$1442,MATCH(B738,Historical!$B$7:$B$1449,0))*IF(AH738="n/a",1.03,IF(AH738&lt;0,1.01,IF(AH738&gt;10,1.1,(1+AH738/100))))</f>
        <v>2.0680000000000001</v>
      </c>
      <c r="AS738" s="866">
        <f>IF($AI738="n/a",1.03*AR738,IF($AI738&lt;0,1.01*AR738,IF($AI738&gt;10,1.1*AR738,(1+$AI738/100)*AR738)))</f>
        <v>2.2739727999999997</v>
      </c>
      <c r="AT738" s="866">
        <f>IF($AK738="n/a",1.03*AS738,IF($AK738&lt;0,1.01*AS738,IF($AK738&gt;10,1.1*AS738,(1+$AK738/100)*AS738)))</f>
        <v>2.5013700800000001</v>
      </c>
      <c r="AU738" s="866">
        <f>IF($AK738="n/a",1.03*AT738,IF($AK738&lt;0,1.01*AT738,IF($AK738&gt;10,1.1*AT738,(1+$AK738/100)*AT738)))</f>
        <v>2.7515070880000003</v>
      </c>
      <c r="AV738" s="866">
        <f>IF($AK738="n/a",1.03*AU738,IF($AK738&lt;0,1.01*AU738,IF($AK738&gt;10,1.1*AU738,(1+$AK738/100)*AU738)))</f>
        <v>3.0266577968000008</v>
      </c>
      <c r="AW738" s="856">
        <f>SUM(AR738:AV738)</f>
        <v>12.6215077648</v>
      </c>
      <c r="AX738" s="873">
        <f>AW738/I738*100</f>
        <v>7.1079054822323604</v>
      </c>
      <c r="AY738" s="1081">
        <v>0.82</v>
      </c>
      <c r="AZ738" s="869">
        <v>22.67</v>
      </c>
      <c r="BA738" s="869">
        <v>-1.9900000000000002</v>
      </c>
      <c r="BB738" s="869">
        <v>8.4599999999999991</v>
      </c>
      <c r="BC738" s="869">
        <v>5.33</v>
      </c>
      <c r="BD738" s="1033"/>
      <c r="BE738" s="700">
        <v>1994</v>
      </c>
      <c r="BF738" s="1013">
        <f>IF(BE738&gt;2008,0,IF(BE738&gt;2001,1,IF(BE738&gt;1990,2,IF(BE738&gt;1980,3,IF(BE738&gt;1973,4,IF(BE738&gt;1970,5,IF(BE738&gt;1960,6,IF(BE738&gt;1958,7,IF(BE738&gt;1953,8,9)))))))))</f>
        <v>2</v>
      </c>
      <c r="BG738" s="931">
        <v>5.6000000000000005</v>
      </c>
    </row>
    <row r="739" spans="1:59" ht="11.25" customHeight="1" x14ac:dyDescent="0.2">
      <c r="A739" s="976" t="s">
        <v>349</v>
      </c>
      <c r="B739" s="988" t="s">
        <v>350</v>
      </c>
      <c r="C739" s="1070" t="s">
        <v>128</v>
      </c>
      <c r="D739" s="1070" t="s">
        <v>4398</v>
      </c>
      <c r="E739" s="828">
        <v>49</v>
      </c>
      <c r="F739" s="1148">
        <v>31</v>
      </c>
      <c r="G739" s="1118" t="s">
        <v>37</v>
      </c>
      <c r="H739" s="1118" t="s">
        <v>115</v>
      </c>
      <c r="I739" s="978">
        <v>63.85</v>
      </c>
      <c r="J739" s="738">
        <f>(M739/I739)*100</f>
        <v>2.4432263116679716</v>
      </c>
      <c r="K739" s="990">
        <v>0.39</v>
      </c>
      <c r="L739" s="1000">
        <v>4</v>
      </c>
      <c r="M739" s="729">
        <f>K739*L739</f>
        <v>1.56</v>
      </c>
      <c r="N739" s="983" t="s">
        <v>285</v>
      </c>
      <c r="O739" s="831">
        <v>0.36</v>
      </c>
      <c r="P739" s="973">
        <v>43468</v>
      </c>
      <c r="Q739" s="973">
        <v>43490</v>
      </c>
      <c r="R739" s="729">
        <f>(K739-O739)/O739*100</f>
        <v>8.333333333333341</v>
      </c>
      <c r="S739" s="795">
        <f>IF(INDEX(Historical!$D$7:$D$1442,MATCH(B739,Historical!$B$7:$B$1449,0))=0,"n/a",(INDEX(Historical!$C$7:$C$1442,MATCH(B739,Historical!$B$7:$B$1449,0))/INDEX(Historical!$D$7:$D$1442,MATCH(B739,Historical!$B$7:$B$1449,0))-1)*100)</f>
        <v>9.0909090909090828</v>
      </c>
      <c r="T739" s="795">
        <f>IF(INDEX(Historical!$F$7:$F$1442,MATCH(B739,Historical!$B$7:$B$1449,0))=0,"n/a",((INDEX(Historical!$C$7:$C$1442,MATCH(B739,Historical!$B$7:$B$1449,0))/INDEX(Historical!$F$7:$F$1442,MATCH(B739,Historical!$B$7:$B$1449,0)))^(1/3)-1)*100)</f>
        <v>6.2658569182611146</v>
      </c>
      <c r="U739" s="795">
        <f>IF(INDEX(Historical!$H$7:$H$1442,MATCH(B739,Historical!$B$7:$B$1449,0))=0,"n/a",((INDEX(Historical!$C$7:$C$1442,MATCH(B739,Historical!$B$7:$B$1449,0))/INDEX(Historical!$H$7:$H$1442,MATCH(B739,Historical!$B$7:$B$1449,0)))^(1/5)-1)*100)</f>
        <v>5.1547496797280434</v>
      </c>
      <c r="V739" s="795">
        <f>IF(INDEX(Historical!$O$7:$O$1442,MATCH(B739,Historical!$B$7:$B$1449,0))=0,"n/a",((INDEX(Historical!$C$7:$C$1442,MATCH(B739,Historical!$B$7:$B$1449,0))/INDEX(Historical!$O$7:$O$1442,MATCH(B739,Historical!$B$7:$B$1449,0)))^(1/10)-1)*100)</f>
        <v>5.0480468452381411</v>
      </c>
      <c r="W739" s="796">
        <f>IF(OR(U739&lt;=0,U739="n/a",V739&lt;=0,V739="n/a"),"n/a",U739/V739)</f>
        <v>1.0211374493464846</v>
      </c>
      <c r="X739" s="797">
        <f>IF(OR(AJ739&lt;=0,AJ739="n/a",U739&lt;=0,U739="n/a"),"n/a",U739/AJ739)</f>
        <v>0.5727499644142271</v>
      </c>
      <c r="Y739" s="746"/>
      <c r="Z739" s="738">
        <f>IF(OR(AC739&lt;0.01,AC739="n/a"),"n/a",M739/AC739*100)</f>
        <v>57.777777777777771</v>
      </c>
      <c r="AA739" s="999">
        <f>IF(OR(AC739&lt;0.01,AC739="n/a"),"n/a",I739/AC739)</f>
        <v>23.648148148148149</v>
      </c>
      <c r="AB739" s="1000">
        <v>6</v>
      </c>
      <c r="AC739" s="978">
        <v>2.7</v>
      </c>
      <c r="AD739" s="978">
        <v>2.09</v>
      </c>
      <c r="AE739" s="978">
        <v>0.56000000000000005</v>
      </c>
      <c r="AF739" s="978">
        <v>12.59</v>
      </c>
      <c r="AG739" s="978">
        <v>61.199999999999996</v>
      </c>
      <c r="AH739" s="978">
        <v>23.7</v>
      </c>
      <c r="AI739" s="978">
        <v>10.31</v>
      </c>
      <c r="AJ739" s="978">
        <v>9</v>
      </c>
      <c r="AK739" s="978">
        <v>11.3</v>
      </c>
      <c r="AL739" s="991">
        <v>33460</v>
      </c>
      <c r="AM739" s="985">
        <v>0.2</v>
      </c>
      <c r="AN739" s="978">
        <v>3.3</v>
      </c>
      <c r="AO739" s="838">
        <f>IF(U739="n/a","n/a",IF(AA739&lt;0,"n/a",IF(AA739="n/a","n/a",J739+U739-AA739)))</f>
        <v>-16.050172156752133</v>
      </c>
      <c r="AP739" s="839">
        <f>IF(U739="n/a","n/a",J739+U739)</f>
        <v>7.597975991396015</v>
      </c>
      <c r="AQ739" s="1001">
        <f>IF(OR(AC739&lt;0.01,AF739="n/a"),"n/a",(I739/SQRT(22.5*AC739*(I739/AF739))-1)*100)</f>
        <v>263.76438356300247</v>
      </c>
      <c r="AR739" s="738">
        <f>INDEX(Historical!$C$7:$C$1442,MATCH(B739,Historical!$B$7:$B$1449,0))*IF(AH739="n/a",1.03,IF(AH739&lt;0,1.01,IF(AH739&gt;10,1.1,(1+AH739/100))))</f>
        <v>1.5840000000000001</v>
      </c>
      <c r="AS739" s="999">
        <f>IF($AI739="n/a",1.03*AR739,IF($AI739&lt;0,1.01*AR739,IF($AI739&gt;10,1.1*AR739,(1+$AI739/100)*AR739)))</f>
        <v>1.7424000000000002</v>
      </c>
      <c r="AT739" s="999">
        <f>IF($AK739="n/a",1.03*AS739,IF($AK739&lt;0,1.01*AS739,IF($AK739&gt;10,1.1*AS739,(1+$AK739/100)*AS739)))</f>
        <v>1.9166400000000003</v>
      </c>
      <c r="AU739" s="999">
        <f>IF($AK739="n/a",1.03*AT739,IF($AK739&lt;0,1.01*AT739,IF($AK739&gt;10,1.1*AT739,(1+$AK739/100)*AT739)))</f>
        <v>2.1083040000000004</v>
      </c>
      <c r="AV739" s="999">
        <f>IF($AK739="n/a",1.03*AU739,IF($AK739&lt;0,1.01*AU739,IF($AK739&gt;10,1.1*AU739,(1+$AK739/100)*AU739)))</f>
        <v>2.3191344000000007</v>
      </c>
      <c r="AW739" s="738">
        <f>SUM(AR739:AV739)</f>
        <v>9.6704784000000021</v>
      </c>
      <c r="AX739" s="846">
        <f>AW739/I739*100</f>
        <v>15.145620046985126</v>
      </c>
      <c r="AY739" s="1080">
        <v>0.54</v>
      </c>
      <c r="AZ739" s="985">
        <v>14.000000000000002</v>
      </c>
      <c r="BA739" s="985">
        <v>-15.959999999999999</v>
      </c>
      <c r="BB739" s="985">
        <v>0.15</v>
      </c>
      <c r="BC739" s="985">
        <v>-5.56</v>
      </c>
      <c r="BE739" s="700">
        <v>1971</v>
      </c>
      <c r="BF739" s="1013">
        <f>IF(BE739&gt;2008,0,IF(BE739&gt;2001,1,IF(BE739&gt;1990,2,IF(BE739&gt;1980,3,IF(BE739&gt;1973,4,IF(BE739&gt;1970,5,IF(BE739&gt;1960,6,IF(BE739&gt;1958,7,IF(BE739&gt;1953,8,9)))))))))</f>
        <v>5</v>
      </c>
      <c r="BG739" s="995">
        <v>8.1</v>
      </c>
    </row>
    <row r="740" spans="1:59" ht="11.25" customHeight="1" x14ac:dyDescent="0.2">
      <c r="A740" s="976" t="s">
        <v>138</v>
      </c>
      <c r="B740" s="988" t="s">
        <v>139</v>
      </c>
      <c r="C740" s="1070" t="s">
        <v>4405</v>
      </c>
      <c r="D740" s="1070" t="s">
        <v>4414</v>
      </c>
      <c r="E740" s="828">
        <v>35</v>
      </c>
      <c r="F740" s="1148">
        <v>80</v>
      </c>
      <c r="G740" s="1148" t="s">
        <v>115</v>
      </c>
      <c r="H740" s="1148" t="s">
        <v>115</v>
      </c>
      <c r="I740" s="978">
        <v>30.06</v>
      </c>
      <c r="J740" s="738">
        <f>(M740/I740)*100</f>
        <v>6.7864271457085827</v>
      </c>
      <c r="K740" s="990">
        <v>0.51</v>
      </c>
      <c r="L740" s="1000">
        <v>4</v>
      </c>
      <c r="M740" s="729">
        <f>K740*L740</f>
        <v>2.04</v>
      </c>
      <c r="N740" s="983" t="s">
        <v>140</v>
      </c>
      <c r="O740" s="831">
        <v>0.5</v>
      </c>
      <c r="P740" s="973">
        <v>43474</v>
      </c>
      <c r="Q740" s="973">
        <v>43497</v>
      </c>
      <c r="R740" s="729">
        <f>(K740-O740)/O740*100</f>
        <v>2.0000000000000018</v>
      </c>
      <c r="S740" s="795">
        <f>IF(INDEX(Historical!$D$7:$D$1442,MATCH(B740,Historical!$B$7:$B$1449,0))=0,"n/a",(INDEX(Historical!$C$7:$C$1442,MATCH(B740,Historical!$B$7:$B$1449,0))/INDEX(Historical!$D$7:$D$1442,MATCH(B740,Historical!$B$7:$B$1449,0))-1)*100)</f>
        <v>2.0408163265306145</v>
      </c>
      <c r="T740" s="795">
        <f>IF(INDEX(Historical!$F$7:$F$1442,MATCH(B740,Historical!$B$7:$B$1449,0))=0,"n/a",((INDEX(Historical!$C$7:$C$1442,MATCH(B740,Historical!$B$7:$B$1449,0))/INDEX(Historical!$F$7:$F$1442,MATCH(B740,Historical!$B$7:$B$1449,0)))^(1/3)-1)*100)</f>
        <v>2.0839302540953009</v>
      </c>
      <c r="U740" s="795">
        <f>IF(INDEX(Historical!$H$7:$H$1442,MATCH(B740,Historical!$B$7:$B$1449,0))=0,"n/a",((INDEX(Historical!$C$7:$C$1442,MATCH(B740,Historical!$B$7:$B$1449,0))/INDEX(Historical!$H$7:$H$1442,MATCH(B740,Historical!$B$7:$B$1449,0)))^(1/5)-1)*100)</f>
        <v>2.1295687600135116</v>
      </c>
      <c r="V740" s="795">
        <f>IF(INDEX(Historical!$O$7:$O$1442,MATCH(B740,Historical!$B$7:$B$1449,0))=0,"n/a",((INDEX(Historical!$C$7:$C$1442,MATCH(B740,Historical!$B$7:$B$1449,0))/INDEX(Historical!$O$7:$O$1442,MATCH(B740,Historical!$B$7:$B$1449,0)))^(1/10)-1)*100)</f>
        <v>2.2565182563572872</v>
      </c>
      <c r="W740" s="796">
        <f>IF(OR(U740&lt;=0,U740="n/a",V740&lt;=0,V740="n/a"),"n/a",U740/V740)</f>
        <v>0.94374098415285546</v>
      </c>
      <c r="X740" s="797">
        <f>IF(OR(AJ740&lt;=0,AJ740="n/a",U740&lt;=0,U740="n/a"),"n/a",U740/AJ740)</f>
        <v>0.60844821714671748</v>
      </c>
      <c r="Y740" s="746"/>
      <c r="Z740" s="738">
        <f>IF(OR(AC740&lt;0.01,AC740="n/a"),"n/a",M740/AC740*100)</f>
        <v>101.49253731343283</v>
      </c>
      <c r="AA740" s="999">
        <f>IF(OR(AC740&lt;0.01,AC740="n/a"),"n/a",I740/AC740)</f>
        <v>14.955223880597016</v>
      </c>
      <c r="AB740" s="1000">
        <v>12</v>
      </c>
      <c r="AC740" s="978">
        <v>2.0099999999999998</v>
      </c>
      <c r="AD740" s="978">
        <v>2.5299999999999998</v>
      </c>
      <c r="AE740" s="978">
        <v>1.33</v>
      </c>
      <c r="AF740" s="978">
        <v>1.19</v>
      </c>
      <c r="AG740" s="978">
        <v>20.5</v>
      </c>
      <c r="AH740" s="978">
        <v>-29.2</v>
      </c>
      <c r="AI740" s="978">
        <v>1.4500000000000002</v>
      </c>
      <c r="AJ740" s="978">
        <v>3.5000000000000004</v>
      </c>
      <c r="AK740" s="978">
        <v>5.93</v>
      </c>
      <c r="AL740" s="991">
        <v>218960</v>
      </c>
      <c r="AM740" s="985">
        <v>0.06</v>
      </c>
      <c r="AN740" s="978">
        <v>1</v>
      </c>
      <c r="AO740" s="838">
        <f>IF(U740="n/a","n/a",IF(AA740&lt;0,"n/a",IF(AA740="n/a","n/a",J740+U740-AA740)))</f>
        <v>-6.0392279748749207</v>
      </c>
      <c r="AP740" s="839">
        <f>IF(U740="n/a","n/a",J740+U740)</f>
        <v>8.9159959057220952</v>
      </c>
      <c r="AQ740" s="1001">
        <f>IF(OR(AC740&lt;0.01,AF740="n/a"),"n/a",(I740/SQRT(22.5*AC740*(I740/AF740))-1)*100)</f>
        <v>-11.063777113633099</v>
      </c>
      <c r="AR740" s="738">
        <f>INDEX(Historical!$C$7:$C$1442,MATCH(B740,Historical!$B$7:$B$1449,0))*IF(AH740="n/a",1.03,IF(AH740&lt;0,1.01,IF(AH740&gt;10,1.1,(1+AH740/100))))</f>
        <v>2.02</v>
      </c>
      <c r="AS740" s="999">
        <f>IF($AI740="n/a",1.03*AR740,IF($AI740&lt;0,1.01*AR740,IF($AI740&gt;10,1.1*AR740,(1+$AI740/100)*AR740)))</f>
        <v>2.0492900000000001</v>
      </c>
      <c r="AT740" s="999">
        <f>IF($AK740="n/a",1.03*AS740,IF($AK740&lt;0,1.01*AS740,IF($AK740&gt;10,1.1*AS740,(1+$AK740/100)*AS740)))</f>
        <v>2.1708128969999998</v>
      </c>
      <c r="AU740" s="999">
        <f>IF($AK740="n/a",1.03*AT740,IF($AK740&lt;0,1.01*AT740,IF($AK740&gt;10,1.1*AT740,(1+$AK740/100)*AT740)))</f>
        <v>2.2995421017920994</v>
      </c>
      <c r="AV740" s="999">
        <f>IF($AK740="n/a",1.03*AU740,IF($AK740&lt;0,1.01*AU740,IF($AK740&gt;10,1.1*AU740,(1+$AK740/100)*AU740)))</f>
        <v>2.4359049484283708</v>
      </c>
      <c r="AW740" s="738">
        <f>SUM(AR740:AV740)</f>
        <v>10.97554994722047</v>
      </c>
      <c r="AX740" s="846">
        <f>AW740/I740*100</f>
        <v>36.51214220632226</v>
      </c>
      <c r="AY740" s="1080">
        <v>0.54</v>
      </c>
      <c r="AZ740" s="985">
        <v>12.16</v>
      </c>
      <c r="BA740" s="985">
        <v>-23.49</v>
      </c>
      <c r="BB740" s="985">
        <v>0.06</v>
      </c>
      <c r="BC740" s="985">
        <v>-5.58</v>
      </c>
      <c r="BE740" s="700">
        <v>1985</v>
      </c>
      <c r="BF740" s="1013">
        <f>IF(BE740&gt;2008,0,IF(BE740&gt;2001,1,IF(BE740&gt;1990,2,IF(BE740&gt;1980,3,IF(BE740&gt;1973,4,IF(BE740&gt;1970,5,IF(BE740&gt;1960,6,IF(BE740&gt;1958,7,IF(BE740&gt;1953,8,9)))))))))</f>
        <v>3</v>
      </c>
      <c r="BG740" s="995">
        <v>6.8000000000000007</v>
      </c>
    </row>
    <row r="741" spans="1:59" ht="11.25" customHeight="1" x14ac:dyDescent="0.2">
      <c r="A741" s="984" t="s">
        <v>1722</v>
      </c>
      <c r="B741" s="988" t="s">
        <v>1723</v>
      </c>
      <c r="C741" s="1070" t="s">
        <v>108</v>
      </c>
      <c r="D741" s="1070" t="s">
        <v>4393</v>
      </c>
      <c r="E741" s="828">
        <v>9</v>
      </c>
      <c r="F741" s="1148">
        <v>382</v>
      </c>
      <c r="G741" s="1273" t="s">
        <v>106</v>
      </c>
      <c r="H741" s="1273" t="s">
        <v>106</v>
      </c>
      <c r="I741" s="987">
        <v>27.58</v>
      </c>
      <c r="J741" s="738">
        <f>(M741/I741)*100</f>
        <v>3.1907179115300943</v>
      </c>
      <c r="K741" s="990">
        <v>0.22</v>
      </c>
      <c r="L741" s="1000">
        <v>4</v>
      </c>
      <c r="M741" s="729">
        <f>K741*L741</f>
        <v>0.88</v>
      </c>
      <c r="N741" s="983" t="s">
        <v>435</v>
      </c>
      <c r="O741" s="831">
        <v>0.2</v>
      </c>
      <c r="P741" s="973">
        <v>43320</v>
      </c>
      <c r="Q741" s="973">
        <v>43335</v>
      </c>
      <c r="R741" s="729">
        <f>(K741-O741)/O741*100</f>
        <v>9.9999999999999947</v>
      </c>
      <c r="S741" s="795">
        <f>IF(INDEX(Historical!$D$7:$D$1442,MATCH(B741,Historical!$B$7:$B$1449,0))=0,"n/a",(INDEX(Historical!$C$7:$C$1442,MATCH(B741,Historical!$B$7:$B$1449,0))/INDEX(Historical!$D$7:$D$1442,MATCH(B741,Historical!$B$7:$B$1449,0))-1)*100)</f>
        <v>4.9999999999999822</v>
      </c>
      <c r="T741" s="795">
        <f>IF(INDEX(Historical!$F$7:$F$1442,MATCH(B741,Historical!$B$7:$B$1449,0))=0,"n/a",((INDEX(Historical!$C$7:$C$1442,MATCH(B741,Historical!$B$7:$B$1449,0))/INDEX(Historical!$F$7:$F$1442,MATCH(B741,Historical!$B$7:$B$1449,0)))^(1/3)-1)*100)</f>
        <v>8.3706762661827092</v>
      </c>
      <c r="U741" s="795">
        <f>IF(INDEX(Historical!$H$7:$H$1442,MATCH(B741,Historical!$B$7:$B$1449,0))=0,"n/a",((INDEX(Historical!$C$7:$C$1442,MATCH(B741,Historical!$B$7:$B$1449,0))/INDEX(Historical!$H$7:$H$1442,MATCH(B741,Historical!$B$7:$B$1449,0)))^(1/5)-1)*100)</f>
        <v>10.066508085209659</v>
      </c>
      <c r="V741" s="795" t="str">
        <f>IF(INDEX(Historical!$O$7:$O$1442,MATCH(B741,Historical!$B$7:$B$1449,0))=0,"n/a",((INDEX(Historical!$C$7:$C$1442,MATCH(B741,Historical!$B$7:$B$1449,0))/INDEX(Historical!$O$7:$O$1442,MATCH(B741,Historical!$B$7:$B$1449,0)))^(1/10)-1)*100)</f>
        <v>n/a</v>
      </c>
      <c r="W741" s="796" t="str">
        <f>IF(OR(U741&lt;=0,U741="n/a",V741&lt;=0,V741="n/a"),"n/a",U741/V741)</f>
        <v>n/a</v>
      </c>
      <c r="X741" s="797">
        <f>IF(OR(AJ741&lt;=0,AJ741="n/a",U741&lt;=0,U741="n/a"),"n/a",U741/AJ741)</f>
        <v>2.3967876393356331</v>
      </c>
      <c r="Y741" s="753"/>
      <c r="Z741" s="738">
        <f>IF(OR(AC741&lt;0.01,AC741="n/a"),"n/a",M741/AC741*100)</f>
        <v>46.073298429319379</v>
      </c>
      <c r="AA741" s="999">
        <f>IF(OR(AC741&lt;0.01,AC741="n/a"),"n/a",I741/AC741)</f>
        <v>14.439790575916231</v>
      </c>
      <c r="AB741" s="1000">
        <v>12</v>
      </c>
      <c r="AC741" s="978">
        <v>1.91</v>
      </c>
      <c r="AD741" s="978">
        <v>3.6</v>
      </c>
      <c r="AE741" s="978">
        <v>3.72</v>
      </c>
      <c r="AF741" s="978">
        <v>1.08</v>
      </c>
      <c r="AG741" s="978">
        <v>6.9</v>
      </c>
      <c r="AH741" s="978">
        <v>1.7000000000000002</v>
      </c>
      <c r="AI741" s="978">
        <v>4.8099999999999996</v>
      </c>
      <c r="AJ741" s="978">
        <v>4.2</v>
      </c>
      <c r="AK741" s="978">
        <v>4</v>
      </c>
      <c r="AL741" s="991">
        <v>264.77</v>
      </c>
      <c r="AM741" s="985">
        <v>17.29</v>
      </c>
      <c r="AN741" s="978">
        <v>0</v>
      </c>
      <c r="AO741" s="838">
        <f>IF(U741="n/a","n/a",IF(AA741&lt;0,"n/a",IF(AA741="n/a","n/a",J741+U741-AA741)))</f>
        <v>-1.1825645791764785</v>
      </c>
      <c r="AP741" s="839">
        <f>IF(U741="n/a","n/a",J741+U741)</f>
        <v>13.257225996739752</v>
      </c>
      <c r="AQ741" s="1001">
        <f>IF(OR(AC741&lt;0.01,AF741="n/a"),"n/a",(I741/SQRT(22.5*AC741*(I741/AF741))-1)*100)</f>
        <v>-16.746774978744583</v>
      </c>
      <c r="AR741" s="738">
        <f>INDEX(Historical!$C$7:$C$1442,MATCH(B741,Historical!$B$7:$B$1449,0))*IF(AH741="n/a",1.03,IF(AH741&lt;0,1.01,IF(AH741&gt;10,1.1,(1+AH741/100))))</f>
        <v>0.85427999999999993</v>
      </c>
      <c r="AS741" s="999">
        <f>IF($AI741="n/a",1.03*AR741,IF($AI741&lt;0,1.01*AR741,IF($AI741&gt;10,1.1*AR741,(1+$AI741/100)*AR741)))</f>
        <v>0.89537086799999999</v>
      </c>
      <c r="AT741" s="999">
        <f>IF($AK741="n/a",1.03*AS741,IF($AK741&lt;0,1.01*AS741,IF($AK741&gt;10,1.1*AS741,(1+$AK741/100)*AS741)))</f>
        <v>0.93118570272000001</v>
      </c>
      <c r="AU741" s="999">
        <f>IF($AK741="n/a",1.03*AT741,IF($AK741&lt;0,1.01*AT741,IF($AK741&gt;10,1.1*AT741,(1+$AK741/100)*AT741)))</f>
        <v>0.9684331308288</v>
      </c>
      <c r="AV741" s="999">
        <f>IF($AK741="n/a",1.03*AU741,IF($AK741&lt;0,1.01*AU741,IF($AK741&gt;10,1.1*AU741,(1+$AK741/100)*AU741)))</f>
        <v>1.0071704560619521</v>
      </c>
      <c r="AW741" s="738">
        <f>SUM(AR741:AV741)</f>
        <v>4.6564401576107519</v>
      </c>
      <c r="AX741" s="846">
        <f>AW741/I741*100</f>
        <v>16.883394335064366</v>
      </c>
      <c r="AY741" s="1080">
        <v>0.37</v>
      </c>
      <c r="AZ741" s="985">
        <v>11.31</v>
      </c>
      <c r="BA741" s="985">
        <v>-12.770000000000001</v>
      </c>
      <c r="BB741" s="985">
        <v>2.36</v>
      </c>
      <c r="BC741" s="985">
        <v>-4.91</v>
      </c>
      <c r="BE741" s="700">
        <v>2010</v>
      </c>
      <c r="BF741" s="1013">
        <f>IF(BE741&gt;2008,0,IF(BE741&gt;2001,1,IF(BE741&gt;1990,2,IF(BE741&gt;1980,3,IF(BE741&gt;1973,4,IF(BE741&gt;1970,5,IF(BE741&gt;1960,6,IF(BE741&gt;1958,7,IF(BE741&gt;1953,8,9)))))))))</f>
        <v>0</v>
      </c>
      <c r="BG741" s="995">
        <v>0.8</v>
      </c>
    </row>
    <row r="742" spans="1:59" ht="11.25" customHeight="1" x14ac:dyDescent="0.2">
      <c r="A742" s="993" t="s">
        <v>1736</v>
      </c>
      <c r="B742" s="988" t="s">
        <v>1737</v>
      </c>
      <c r="C742" s="1070" t="s">
        <v>108</v>
      </c>
      <c r="D742" s="1070" t="s">
        <v>4401</v>
      </c>
      <c r="E742" s="828">
        <v>6</v>
      </c>
      <c r="F742" s="1148">
        <v>755</v>
      </c>
      <c r="G742" s="1133" t="s">
        <v>106</v>
      </c>
      <c r="H742" s="1133" t="s">
        <v>106</v>
      </c>
      <c r="I742" s="987">
        <v>37.72</v>
      </c>
      <c r="J742" s="738">
        <f>(M742/I742)*100</f>
        <v>2.0148462354188759</v>
      </c>
      <c r="K742" s="990">
        <v>0.19</v>
      </c>
      <c r="L742" s="1000">
        <v>4</v>
      </c>
      <c r="M742" s="729">
        <f>K742*L742</f>
        <v>0.76</v>
      </c>
      <c r="N742" s="983" t="s">
        <v>320</v>
      </c>
      <c r="O742" s="831">
        <v>0.17</v>
      </c>
      <c r="P742" s="973">
        <v>43447</v>
      </c>
      <c r="Q742" s="973">
        <v>43462</v>
      </c>
      <c r="R742" s="729">
        <f>(K742-O742)/O742*100</f>
        <v>11.764705882352935</v>
      </c>
      <c r="S742" s="795">
        <f>IF(INDEX(Historical!$D$7:$D$1442,MATCH(B742,Historical!$B$7:$B$1449,0))=0,"n/a",(INDEX(Historical!$C$7:$C$1442,MATCH(B742,Historical!$B$7:$B$1449,0))/INDEX(Historical!$D$7:$D$1442,MATCH(B742,Historical!$B$7:$B$1449,0))-1)*100)</f>
        <v>6.0606060606060552</v>
      </c>
      <c r="T742" s="795">
        <f>IF(INDEX(Historical!$F$7:$F$1442,MATCH(B742,Historical!$B$7:$B$1449,0))=0,"n/a",((INDEX(Historical!$C$7:$C$1442,MATCH(B742,Historical!$B$7:$B$1449,0))/INDEX(Historical!$F$7:$F$1442,MATCH(B742,Historical!$B$7:$B$1449,0)))^(1/3)-1)*100)</f>
        <v>10.415886963424924</v>
      </c>
      <c r="U742" s="795">
        <f>IF(INDEX(Historical!$H$7:$H$1442,MATCH(B742,Historical!$B$7:$B$1449,0))=0,"n/a",((INDEX(Historical!$C$7:$C$1442,MATCH(B742,Historical!$B$7:$B$1449,0))/INDEX(Historical!$H$7:$H$1442,MATCH(B742,Historical!$B$7:$B$1449,0)))^(1/5)-1)*100)</f>
        <v>10.756634324828983</v>
      </c>
      <c r="V742" s="795">
        <f>IF(INDEX(Historical!$O$7:$O$1442,MATCH(B742,Historical!$B$7:$B$1449,0))=0,"n/a",((INDEX(Historical!$C$7:$C$1442,MATCH(B742,Historical!$B$7:$B$1449,0))/INDEX(Historical!$O$7:$O$1442,MATCH(B742,Historical!$B$7:$B$1449,0)))^(1/10)-1)*100)</f>
        <v>3.017135486046052</v>
      </c>
      <c r="W742" s="796">
        <f>IF(OR(U742&lt;=0,U742="n/a",V742&lt;=0,V742="n/a"),"n/a",U742/V742)</f>
        <v>3.5651810714425438</v>
      </c>
      <c r="X742" s="797">
        <f>IF(OR(AJ742&lt;=0,AJ742="n/a",U742&lt;=0,U742="n/a"),"n/a",U742/AJ742)</f>
        <v>0.91157918007025296</v>
      </c>
      <c r="Y742" s="752"/>
      <c r="Z742" s="738">
        <f>IF(OR(AC742&lt;0.01,AC742="n/a"),"n/a",M742/AC742*100)</f>
        <v>34.234234234234236</v>
      </c>
      <c r="AA742" s="999">
        <f>IF(OR(AC742&lt;0.01,AC742="n/a"),"n/a",I742/AC742)</f>
        <v>16.990990990990991</v>
      </c>
      <c r="AB742" s="1000">
        <v>12</v>
      </c>
      <c r="AC742" s="978">
        <v>2.2200000000000002</v>
      </c>
      <c r="AD742" s="978">
        <v>2.42</v>
      </c>
      <c r="AE742" s="978">
        <v>5.54</v>
      </c>
      <c r="AF742" s="978">
        <v>1.41</v>
      </c>
      <c r="AG742" s="978">
        <v>8.3000000000000007</v>
      </c>
      <c r="AH742" s="978">
        <v>6.3</v>
      </c>
      <c r="AI742" s="978">
        <v>20.599999999999998</v>
      </c>
      <c r="AJ742" s="978">
        <v>11.799999999999999</v>
      </c>
      <c r="AK742" s="978">
        <v>7.0000000000000009</v>
      </c>
      <c r="AL742" s="991">
        <v>1150</v>
      </c>
      <c r="AM742" s="985">
        <v>1.6</v>
      </c>
      <c r="AN742" s="978">
        <v>7.0000000000000007E-2</v>
      </c>
      <c r="AO742" s="838">
        <f>IF(U742="n/a","n/a",IF(AA742&lt;0,"n/a",IF(AA742="n/a","n/a",J742+U742-AA742)))</f>
        <v>-4.2195104307431315</v>
      </c>
      <c r="AP742" s="839">
        <f>IF(U742="n/a","n/a",J742+U742)</f>
        <v>12.771480560247859</v>
      </c>
      <c r="AQ742" s="1001">
        <f>IF(OR(AC742&lt;0.01,AF742="n/a"),"n/a",(I742/SQRT(22.5*AC742*(I742/AF742))-1)*100)</f>
        <v>3.1876334048207999</v>
      </c>
      <c r="AR742" s="738">
        <f>INDEX(Historical!$C$7:$C$1442,MATCH(B742,Historical!$B$7:$B$1449,0))*IF(AH742="n/a",1.03,IF(AH742&lt;0,1.01,IF(AH742&gt;10,1.1,(1+AH742/100))))</f>
        <v>0.74409999999999987</v>
      </c>
      <c r="AS742" s="999">
        <f>IF($AI742="n/a",1.03*AR742,IF($AI742&lt;0,1.01*AR742,IF($AI742&gt;10,1.1*AR742,(1+$AI742/100)*AR742)))</f>
        <v>0.81850999999999996</v>
      </c>
      <c r="AT742" s="999">
        <f>IF($AK742="n/a",1.03*AS742,IF($AK742&lt;0,1.01*AS742,IF($AK742&gt;10,1.1*AS742,(1+$AK742/100)*AS742)))</f>
        <v>0.87580570000000002</v>
      </c>
      <c r="AU742" s="999">
        <f>IF($AK742="n/a",1.03*AT742,IF($AK742&lt;0,1.01*AT742,IF($AK742&gt;10,1.1*AT742,(1+$AK742/100)*AT742)))</f>
        <v>0.93711209900000003</v>
      </c>
      <c r="AV742" s="999">
        <f>IF($AK742="n/a",1.03*AU742,IF($AK742&lt;0,1.01*AU742,IF($AK742&gt;10,1.1*AU742,(1+$AK742/100)*AU742)))</f>
        <v>1.0027099459300002</v>
      </c>
      <c r="AW742" s="738">
        <f>SUM(AR742:AV742)</f>
        <v>4.3782377449299998</v>
      </c>
      <c r="AX742" s="846">
        <f>AW742/I742*100</f>
        <v>11.607205050185577</v>
      </c>
      <c r="AY742" s="1080">
        <v>0.8</v>
      </c>
      <c r="AZ742" s="985">
        <v>21.490000000000002</v>
      </c>
      <c r="BA742" s="985">
        <v>-6.59</v>
      </c>
      <c r="BB742" s="985">
        <v>6.29</v>
      </c>
      <c r="BC742" s="985">
        <v>0.8</v>
      </c>
      <c r="BE742" s="700">
        <v>2014</v>
      </c>
      <c r="BF742" s="1013">
        <f>IF(BE742&gt;2008,0,IF(BE742&gt;2001,1,IF(BE742&gt;1990,2,IF(BE742&gt;1980,3,IF(BE742&gt;1973,4,IF(BE742&gt;1970,5,IF(BE742&gt;1960,6,IF(BE742&gt;1958,7,IF(BE742&gt;1953,8,9)))))))))</f>
        <v>0</v>
      </c>
      <c r="BG742" s="995">
        <v>0.89999999999999991</v>
      </c>
    </row>
    <row r="743" spans="1:59" ht="11.25" customHeight="1" x14ac:dyDescent="0.2">
      <c r="A743" s="984" t="s">
        <v>1711</v>
      </c>
      <c r="B743" s="988" t="s">
        <v>1712</v>
      </c>
      <c r="C743" s="1070" t="s">
        <v>4381</v>
      </c>
      <c r="D743" s="1070" t="s">
        <v>4382</v>
      </c>
      <c r="E743" s="828">
        <v>9</v>
      </c>
      <c r="F743" s="1148">
        <v>360</v>
      </c>
      <c r="G743" s="1148" t="s">
        <v>37</v>
      </c>
      <c r="H743" s="1148" t="s">
        <v>115</v>
      </c>
      <c r="I743" s="987">
        <v>49.8</v>
      </c>
      <c r="J743" s="738">
        <f>(M743/I743)*100</f>
        <v>5.2610441767068279</v>
      </c>
      <c r="K743" s="990">
        <v>0.65500000000000003</v>
      </c>
      <c r="L743" s="1000">
        <v>4</v>
      </c>
      <c r="M743" s="729">
        <f>K743*L743</f>
        <v>2.62</v>
      </c>
      <c r="N743" s="983" t="s">
        <v>320</v>
      </c>
      <c r="O743" s="831">
        <v>0.625</v>
      </c>
      <c r="P743" s="694">
        <v>43173</v>
      </c>
      <c r="Q743" s="694">
        <v>43189</v>
      </c>
      <c r="R743" s="729">
        <f>(K743-O743)/O743*100</f>
        <v>4.8000000000000043</v>
      </c>
      <c r="S743" s="795">
        <f>IF(INDEX(Historical!$D$7:$D$1442,MATCH(B743,Historical!$B$7:$B$1449,0))=0,"n/a",(INDEX(Historical!$C$7:$C$1442,MATCH(B743,Historical!$B$7:$B$1449,0))/INDEX(Historical!$D$7:$D$1442,MATCH(B743,Historical!$B$7:$B$1449,0))-1)*100)</f>
        <v>4.8000000000000043</v>
      </c>
      <c r="T743" s="795">
        <f>IF(INDEX(Historical!$F$7:$F$1442,MATCH(B743,Historical!$B$7:$B$1449,0))=0,"n/a",((INDEX(Historical!$C$7:$C$1442,MATCH(B743,Historical!$B$7:$B$1449,0))/INDEX(Historical!$F$7:$F$1442,MATCH(B743,Historical!$B$7:$B$1449,0)))^(1/3)-1)*100)</f>
        <v>5.0503775006565998</v>
      </c>
      <c r="U743" s="795">
        <f>IF(INDEX(Historical!$H$7:$H$1442,MATCH(B743,Historical!$B$7:$B$1449,0))=0,"n/a",((INDEX(Historical!$C$7:$C$1442,MATCH(B743,Historical!$B$7:$B$1449,0))/INDEX(Historical!$H$7:$H$1442,MATCH(B743,Historical!$B$7:$B$1449,0)))^(1/5)-1)*100)</f>
        <v>5.5490330752731909</v>
      </c>
      <c r="V743" s="795">
        <f>IF(INDEX(Historical!$O$7:$O$1442,MATCH(B743,Historical!$B$7:$B$1449,0))=0,"n/a",((INDEX(Historical!$C$7:$C$1442,MATCH(B743,Historical!$B$7:$B$1449,0))/INDEX(Historical!$O$7:$O$1442,MATCH(B743,Historical!$B$7:$B$1449,0)))^(1/10)-1)*100)</f>
        <v>4.669300143315569</v>
      </c>
      <c r="W743" s="796">
        <f>IF(OR(U743&lt;=0,U743="n/a",V743&lt;=0,V743="n/a"),"n/a",U743/V743)</f>
        <v>1.1884078780450689</v>
      </c>
      <c r="X743" s="797" t="str">
        <f>IF(OR(AJ743&lt;=0,AJ743="n/a",U743&lt;=0,U743="n/a"),"n/a",U743/AJ743)</f>
        <v>n/a</v>
      </c>
      <c r="Y743" s="747"/>
      <c r="Z743" s="738">
        <f>IF(OR(AC743&lt;0.01,AC743="n/a"),"n/a",M743/AC743*100)</f>
        <v>211.29032258064515</v>
      </c>
      <c r="AA743" s="999">
        <f>IF(OR(AC743&lt;0.01,AC743="n/a"),"n/a",I743/AC743)</f>
        <v>40.161290322580641</v>
      </c>
      <c r="AB743" s="1000">
        <v>12</v>
      </c>
      <c r="AC743" s="978">
        <v>1.24</v>
      </c>
      <c r="AD743" s="978">
        <v>6.88</v>
      </c>
      <c r="AE743" s="978">
        <v>4.6399999999999997</v>
      </c>
      <c r="AF743" s="980" t="s">
        <v>137</v>
      </c>
      <c r="AG743" s="980">
        <v>-746.1</v>
      </c>
      <c r="AH743" s="978">
        <v>-48.1</v>
      </c>
      <c r="AI743" s="978">
        <v>-40.589999999999996</v>
      </c>
      <c r="AJ743" s="978">
        <v>-7.7</v>
      </c>
      <c r="AK743" s="978">
        <v>5.84</v>
      </c>
      <c r="AL743" s="991">
        <v>3000</v>
      </c>
      <c r="AM743" s="985">
        <v>0.4</v>
      </c>
      <c r="AN743" s="981" t="s">
        <v>137</v>
      </c>
      <c r="AO743" s="838">
        <f>IF(U743="n/a","n/a",IF(AA743&lt;0,"n/a",IF(AA743="n/a","n/a",J743+U743-AA743)))</f>
        <v>-29.351213070600622</v>
      </c>
      <c r="AP743" s="839">
        <f>IF(U743="n/a","n/a",J743+U743)</f>
        <v>10.810077251980019</v>
      </c>
      <c r="AQ743" s="1001" t="str">
        <f>IF(OR(AC743&lt;0.01,AF743="n/a"),"n/a",(I743/SQRT(22.5*AC743*(I743/AF743))-1)*100)</f>
        <v>n/a</v>
      </c>
      <c r="AR743" s="738">
        <f>INDEX(Historical!$C$7:$C$1442,MATCH(B743,Historical!$B$7:$B$1449,0))*IF(AH743="n/a",1.03,IF(AH743&lt;0,1.01,IF(AH743&gt;10,1.1,(1+AH743/100))))</f>
        <v>2.6462000000000003</v>
      </c>
      <c r="AS743" s="999">
        <f>IF($AI743="n/a",1.03*AR743,IF($AI743&lt;0,1.01*AR743,IF($AI743&gt;10,1.1*AR743,(1+$AI743/100)*AR743)))</f>
        <v>2.6726620000000003</v>
      </c>
      <c r="AT743" s="999">
        <f>IF($AK743="n/a",1.03*AS743,IF($AK743&lt;0,1.01*AS743,IF($AK743&gt;10,1.1*AS743,(1+$AK743/100)*AS743)))</f>
        <v>2.8287454608000004</v>
      </c>
      <c r="AU743" s="999">
        <f>IF($AK743="n/a",1.03*AT743,IF($AK743&lt;0,1.01*AT743,IF($AK743&gt;10,1.1*AT743,(1+$AK743/100)*AT743)))</f>
        <v>2.9939441957107205</v>
      </c>
      <c r="AV743" s="999">
        <f>IF($AK743="n/a",1.03*AU743,IF($AK743&lt;0,1.01*AU743,IF($AK743&gt;10,1.1*AU743,(1+$AK743/100)*AU743)))</f>
        <v>3.1687905367402265</v>
      </c>
      <c r="AW743" s="738">
        <f>SUM(AR743:AV743)</f>
        <v>14.310342193250948</v>
      </c>
      <c r="AX743" s="846">
        <f>AW743/I743*100</f>
        <v>28.735626894078209</v>
      </c>
      <c r="AY743" s="1080">
        <v>0.86</v>
      </c>
      <c r="AZ743" s="985">
        <v>14.64</v>
      </c>
      <c r="BA743" s="985">
        <v>-23.97</v>
      </c>
      <c r="BB743" s="985">
        <v>0.53</v>
      </c>
      <c r="BC743" s="985">
        <v>-10.979999999999999</v>
      </c>
      <c r="BE743" s="700">
        <v>2010</v>
      </c>
      <c r="BF743" s="1013">
        <f>IF(BE743&gt;2008,0,IF(BE743&gt;2001,1,IF(BE743&gt;1990,2,IF(BE743&gt;1980,3,IF(BE743&gt;1973,4,IF(BE743&gt;1970,5,IF(BE743&gt;1960,6,IF(BE743&gt;1958,7,IF(BE743&gt;1953,8,9)))))))))</f>
        <v>0</v>
      </c>
      <c r="BG743" s="995">
        <v>1.7999999999999998</v>
      </c>
    </row>
    <row r="744" spans="1:59" ht="11.25" customHeight="1" x14ac:dyDescent="0.2">
      <c r="A744" s="976" t="s">
        <v>355</v>
      </c>
      <c r="B744" s="988" t="s">
        <v>356</v>
      </c>
      <c r="C744" s="1070" t="s">
        <v>4405</v>
      </c>
      <c r="D744" s="1070" t="s">
        <v>4434</v>
      </c>
      <c r="E744" s="828">
        <v>44</v>
      </c>
      <c r="F744" s="1148">
        <v>54</v>
      </c>
      <c r="G744" s="1133" t="s">
        <v>37</v>
      </c>
      <c r="H744" s="1133" t="s">
        <v>37</v>
      </c>
      <c r="I744" s="978">
        <v>36.22</v>
      </c>
      <c r="J744" s="738">
        <f>(M744/I744)*100</f>
        <v>1.7669795692987302</v>
      </c>
      <c r="K744" s="990">
        <v>0.16</v>
      </c>
      <c r="L744" s="1000">
        <v>4</v>
      </c>
      <c r="M744" s="729">
        <f>K744*L744</f>
        <v>0.64</v>
      </c>
      <c r="N744" s="983" t="s">
        <v>152</v>
      </c>
      <c r="O744" s="831">
        <v>0.155</v>
      </c>
      <c r="P744" s="694">
        <v>43174</v>
      </c>
      <c r="Q744" s="694">
        <v>43188</v>
      </c>
      <c r="R744" s="729">
        <f>(K744-O744)/O744*100</f>
        <v>3.2258064516129057</v>
      </c>
      <c r="S744" s="795">
        <f>IF(INDEX(Historical!$D$7:$D$1442,MATCH(B744,Historical!$B$7:$B$1449,0))=0,"n/a",(INDEX(Historical!$C$7:$C$1442,MATCH(B744,Historical!$B$7:$B$1449,0))/INDEX(Historical!$D$7:$D$1442,MATCH(B744,Historical!$B$7:$B$1449,0))-1)*100)</f>
        <v>3.2258064516129004</v>
      </c>
      <c r="T744" s="795">
        <f>IF(INDEX(Historical!$F$7:$F$1442,MATCH(B744,Historical!$B$7:$B$1449,0))=0,"n/a",((INDEX(Historical!$C$7:$C$1442,MATCH(B744,Historical!$B$7:$B$1449,0))/INDEX(Historical!$F$7:$F$1442,MATCH(B744,Historical!$B$7:$B$1449,0)))^(1/3)-1)*100)</f>
        <v>4.3038381993584451</v>
      </c>
      <c r="U744" s="795">
        <f>IF(INDEX(Historical!$H$7:$H$1442,MATCH(B744,Historical!$B$7:$B$1449,0))=0,"n/a",((INDEX(Historical!$C$7:$C$1442,MATCH(B744,Historical!$B$7:$B$1449,0))/INDEX(Historical!$H$7:$H$1442,MATCH(B744,Historical!$B$7:$B$1449,0)))^(1/5)-1)*100)</f>
        <v>4.6458378616732965</v>
      </c>
      <c r="V744" s="795">
        <f>IF(INDEX(Historical!$O$7:$O$1442,MATCH(B744,Historical!$B$7:$B$1449,0))=0,"n/a",((INDEX(Historical!$C$7:$C$1442,MATCH(B744,Historical!$B$7:$B$1449,0))/INDEX(Historical!$O$7:$O$1442,MATCH(B744,Historical!$B$7:$B$1449,0)))^(1/10)-1)*100)</f>
        <v>4.5537494162228631</v>
      </c>
      <c r="W744" s="796">
        <f>IF(OR(U744&lt;=0,U744="n/a",V744&lt;=0,V744="n/a"),"n/a",U744/V744)</f>
        <v>1.0202225544344548</v>
      </c>
      <c r="X744" s="797" t="str">
        <f>IF(OR(AJ744&lt;=0,AJ744="n/a",U744&lt;=0,U744="n/a"),"n/a",U744/AJ744)</f>
        <v>n/a</v>
      </c>
      <c r="Y744" s="988"/>
      <c r="Z744" s="738">
        <f>IF(OR(AC744&lt;0.01,AC744="n/a"),"n/a",M744/AC744*100)</f>
        <v>92.753623188405811</v>
      </c>
      <c r="AA744" s="999">
        <f>IF(OR(AC744&lt;0.01,AC744="n/a"),"n/a",I744/AC744)</f>
        <v>52.492753623188406</v>
      </c>
      <c r="AB744" s="1000">
        <v>12</v>
      </c>
      <c r="AC744" s="978">
        <v>0.69</v>
      </c>
      <c r="AD744" s="978" t="s">
        <v>137</v>
      </c>
      <c r="AE744" s="978">
        <v>0.76</v>
      </c>
      <c r="AF744" s="978">
        <v>0.89</v>
      </c>
      <c r="AG744" s="978">
        <v>9.1</v>
      </c>
      <c r="AH744" s="980">
        <v>-501</v>
      </c>
      <c r="AI744" s="980">
        <v>24.51</v>
      </c>
      <c r="AJ744" s="978">
        <v>-32.4</v>
      </c>
      <c r="AK744" s="978" t="s">
        <v>137</v>
      </c>
      <c r="AL744" s="991">
        <v>3850</v>
      </c>
      <c r="AM744" s="985">
        <v>0.3</v>
      </c>
      <c r="AN744" s="978">
        <v>0.54</v>
      </c>
      <c r="AO744" s="838">
        <f>IF(U744="n/a","n/a",IF(AA744&lt;0,"n/a",IF(AA744="n/a","n/a",J744+U744-AA744)))</f>
        <v>-46.07993619221638</v>
      </c>
      <c r="AP744" s="839">
        <f>IF(U744="n/a","n/a",J744+U744)</f>
        <v>6.4128174309720265</v>
      </c>
      <c r="AQ744" s="1001">
        <f>IF(OR(AC744&lt;0.01,AF744="n/a"),"n/a",(I744/SQRT(22.5*AC744*(I744/AF744))-1)*100)</f>
        <v>44.096496564146889</v>
      </c>
      <c r="AR744" s="738">
        <f>INDEX(Historical!$C$7:$C$1442,MATCH(B744,Historical!$B$7:$B$1449,0))*IF(AH744="n/a",1.03,IF(AH744&lt;0,1.01,IF(AH744&gt;10,1.1,(1+AH744/100))))</f>
        <v>0.64639999999999997</v>
      </c>
      <c r="AS744" s="999">
        <f>IF($AI744="n/a",1.03*AR744,IF($AI744&lt;0,1.01*AR744,IF($AI744&gt;10,1.1*AR744,(1+$AI744/100)*AR744)))</f>
        <v>0.71104000000000001</v>
      </c>
      <c r="AT744" s="999">
        <f>IF($AK744="n/a",1.03*AS744,IF($AK744&lt;0,1.01*AS744,IF($AK744&gt;10,1.1*AS744,(1+$AK744/100)*AS744)))</f>
        <v>0.7323712</v>
      </c>
      <c r="AU744" s="999">
        <f>IF($AK744="n/a",1.03*AT744,IF($AK744&lt;0,1.01*AT744,IF($AK744&gt;10,1.1*AT744,(1+$AK744/100)*AT744)))</f>
        <v>0.754342336</v>
      </c>
      <c r="AV744" s="999">
        <f>IF($AK744="n/a",1.03*AU744,IF($AK744&lt;0,1.01*AU744,IF($AK744&gt;10,1.1*AU744,(1+$AK744/100)*AU744)))</f>
        <v>0.77697260608000007</v>
      </c>
      <c r="AW744" s="738">
        <f>SUM(AR744:AV744)</f>
        <v>3.6211261420800001</v>
      </c>
      <c r="AX744" s="846">
        <f>AW744/I744*100</f>
        <v>9.9975873607951424</v>
      </c>
      <c r="AY744" s="1080">
        <v>0.98</v>
      </c>
      <c r="AZ744" s="985">
        <v>53.87</v>
      </c>
      <c r="BA744" s="985">
        <v>-2.87</v>
      </c>
      <c r="BB744" s="985">
        <v>4.1000000000000005</v>
      </c>
      <c r="BC744" s="985">
        <v>19.62</v>
      </c>
      <c r="BE744" s="700">
        <v>1975</v>
      </c>
      <c r="BF744" s="1013">
        <f>IF(BE744&gt;2008,0,IF(BE744&gt;2001,1,IF(BE744&gt;1990,2,IF(BE744&gt;1980,3,IF(BE744&gt;1973,4,IF(BE744&gt;1970,5,IF(BE744&gt;1960,6,IF(BE744&gt;1958,7,IF(BE744&gt;1953,8,9)))))))))</f>
        <v>4</v>
      </c>
      <c r="BG744" s="995">
        <v>4.3</v>
      </c>
    </row>
    <row r="745" spans="1:59" ht="11.25" customHeight="1" x14ac:dyDescent="0.2">
      <c r="A745" s="976" t="s">
        <v>1715</v>
      </c>
      <c r="B745" s="988" t="s">
        <v>1716</v>
      </c>
      <c r="C745" s="1070" t="s">
        <v>4252</v>
      </c>
      <c r="D745" s="1070" t="s">
        <v>4400</v>
      </c>
      <c r="E745" s="828">
        <v>6</v>
      </c>
      <c r="F745" s="1148">
        <v>721</v>
      </c>
      <c r="G745" s="1148" t="s">
        <v>106</v>
      </c>
      <c r="H745" s="1148" t="s">
        <v>106</v>
      </c>
      <c r="I745" s="987">
        <v>80.95</v>
      </c>
      <c r="J745" s="738">
        <f>(M745/I745)*100</f>
        <v>2.1741815935762814</v>
      </c>
      <c r="K745" s="990">
        <v>0.44</v>
      </c>
      <c r="L745" s="1000">
        <v>4</v>
      </c>
      <c r="M745" s="729">
        <f>K745*L745</f>
        <v>1.76</v>
      </c>
      <c r="N745" s="983" t="s">
        <v>228</v>
      </c>
      <c r="O745" s="831">
        <v>0.4</v>
      </c>
      <c r="P745" s="973">
        <v>43244</v>
      </c>
      <c r="Q745" s="973">
        <v>43259</v>
      </c>
      <c r="R745" s="729">
        <f>(K745-O745)/O745*100</f>
        <v>9.9999999999999947</v>
      </c>
      <c r="S745" s="795">
        <f>IF(INDEX(Historical!$D$7:$D$1442,MATCH(B745,Historical!$B$7:$B$1449,0))=0,"n/a",(INDEX(Historical!$C$7:$C$1442,MATCH(B745,Historical!$B$7:$B$1449,0))/INDEX(Historical!$D$7:$D$1442,MATCH(B745,Historical!$B$7:$B$1449,0))-1)*100)</f>
        <v>9.5541401273885107</v>
      </c>
      <c r="T745" s="795">
        <f>IF(INDEX(Historical!$F$7:$F$1442,MATCH(B745,Historical!$B$7:$B$1449,0))=0,"n/a",((INDEX(Historical!$C$7:$C$1442,MATCH(B745,Historical!$B$7:$B$1449,0))/INDEX(Historical!$F$7:$F$1442,MATCH(B745,Historical!$B$7:$B$1449,0)))^(1/3)-1)*100)</f>
        <v>10.3501240610526</v>
      </c>
      <c r="U745" s="795">
        <f>IF(INDEX(Historical!$H$7:$H$1442,MATCH(B745,Historical!$B$7:$B$1449,0))=0,"n/a",((INDEX(Historical!$C$7:$C$1442,MATCH(B745,Historical!$B$7:$B$1449,0))/INDEX(Historical!$H$7:$H$1442,MATCH(B745,Historical!$B$7:$B$1449,0)))^(1/5)-1)*100)</f>
        <v>12.370274760425982</v>
      </c>
      <c r="V745" s="795">
        <f>IF(INDEX(Historical!$O$7:$O$1442,MATCH(B745,Historical!$B$7:$B$1449,0))=0,"n/a",((INDEX(Historical!$C$7:$C$1442,MATCH(B745,Historical!$B$7:$B$1449,0))/INDEX(Historical!$O$7:$O$1442,MATCH(B745,Historical!$B$7:$B$1449,0)))^(1/10)-1)*100)</f>
        <v>11.483358943118983</v>
      </c>
      <c r="W745" s="796">
        <f>IF(OR(U745&lt;=0,U745="n/a",V745&lt;=0,V745="n/a"),"n/a",U745/V745)</f>
        <v>1.0772348771557345</v>
      </c>
      <c r="X745" s="797">
        <f>IF(OR(AJ745&lt;=0,AJ745="n/a",U745&lt;=0,U745="n/a"),"n/a",U745/AJ745)</f>
        <v>0.46157741643380529</v>
      </c>
      <c r="Y745" s="989" t="s">
        <v>1717</v>
      </c>
      <c r="Z745" s="738">
        <f>IF(OR(AC745&lt;0.01,AC745="n/a"),"n/a",M745/AC745*100)</f>
        <v>20.512820512820511</v>
      </c>
      <c r="AA745" s="999">
        <f>IF(OR(AC745&lt;0.01,AC745="n/a"),"n/a",I745/AC745)</f>
        <v>9.4347319347319356</v>
      </c>
      <c r="AB745" s="1000">
        <v>9</v>
      </c>
      <c r="AC745" s="978">
        <v>8.58</v>
      </c>
      <c r="AD745" s="978">
        <v>0.91</v>
      </c>
      <c r="AE745" s="978">
        <v>2.0299999999999998</v>
      </c>
      <c r="AF745" s="978">
        <v>2.59</v>
      </c>
      <c r="AG745" s="978">
        <v>13.600000000000001</v>
      </c>
      <c r="AH745" s="978">
        <v>107.5</v>
      </c>
      <c r="AI745" s="978">
        <v>11.19</v>
      </c>
      <c r="AJ745" s="978">
        <v>26.8</v>
      </c>
      <c r="AK745" s="978">
        <v>10.4</v>
      </c>
      <c r="AL745" s="991">
        <v>28090</v>
      </c>
      <c r="AM745" s="985">
        <v>0.2</v>
      </c>
      <c r="AN745" s="978">
        <v>0.37</v>
      </c>
      <c r="AO745" s="838">
        <f>IF(U745="n/a","n/a",IF(AA745&lt;0,"n/a",IF(AA745="n/a","n/a",J745+U745-AA745)))</f>
        <v>5.1097244192703286</v>
      </c>
      <c r="AP745" s="839">
        <f>IF(U745="n/a","n/a",J745+U745)</f>
        <v>14.544456354002264</v>
      </c>
      <c r="AQ745" s="1001">
        <f>IF(OR(AC745&lt;0.01,AF745="n/a"),"n/a",(I745/SQRT(22.5*AC745*(I745/AF745))-1)*100)</f>
        <v>4.2133617173189419</v>
      </c>
      <c r="AR745" s="738">
        <f>INDEX(Historical!$C$7:$C$1442,MATCH(B745,Historical!$B$7:$B$1449,0))*IF(AH745="n/a",1.03,IF(AH745&lt;0,1.01,IF(AH745&gt;10,1.1,(1+AH745/100))))</f>
        <v>1.8920000000000001</v>
      </c>
      <c r="AS745" s="999">
        <f>IF($AI745="n/a",1.03*AR745,IF($AI745&lt;0,1.01*AR745,IF($AI745&gt;10,1.1*AR745,(1+$AI745/100)*AR745)))</f>
        <v>2.0812000000000004</v>
      </c>
      <c r="AT745" s="999">
        <f>IF($AK745="n/a",1.03*AS745,IF($AK745&lt;0,1.01*AS745,IF($AK745&gt;10,1.1*AS745,(1+$AK745/100)*AS745)))</f>
        <v>2.2893200000000005</v>
      </c>
      <c r="AU745" s="999">
        <f>IF($AK745="n/a",1.03*AT745,IF($AK745&lt;0,1.01*AT745,IF($AK745&gt;10,1.1*AT745,(1+$AK745/100)*AT745)))</f>
        <v>2.5182520000000008</v>
      </c>
      <c r="AV745" s="999">
        <f>IF($AK745="n/a",1.03*AU745,IF($AK745&lt;0,1.01*AU745,IF($AK745&gt;10,1.1*AU745,(1+$AK745/100)*AU745)))</f>
        <v>2.7700772000000011</v>
      </c>
      <c r="AW745" s="738">
        <f>SUM(AR745:AV745)</f>
        <v>11.550849200000002</v>
      </c>
      <c r="AX745" s="846">
        <f>AW745/I745*100</f>
        <v>14.269115750463252</v>
      </c>
      <c r="AY745" s="1080">
        <v>1.03</v>
      </c>
      <c r="AZ745" s="985">
        <v>15.909999999999998</v>
      </c>
      <c r="BA745" s="985">
        <v>-23.630000000000003</v>
      </c>
      <c r="BB745" s="985">
        <v>6.88</v>
      </c>
      <c r="BC745" s="985">
        <v>-6.68</v>
      </c>
      <c r="BE745" s="700">
        <v>2013</v>
      </c>
      <c r="BF745" s="1013">
        <f>IF(BE745&gt;2008,0,IF(BE745&gt;2001,1,IF(BE745&gt;1990,2,IF(BE745&gt;1980,3,IF(BE745&gt;1973,4,IF(BE745&gt;1970,5,IF(BE745&gt;1960,6,IF(BE745&gt;1958,7,IF(BE745&gt;1953,8,9)))))))))</f>
        <v>0</v>
      </c>
      <c r="BG745" s="995">
        <v>6.9</v>
      </c>
    </row>
    <row r="746" spans="1:59" ht="11.25" customHeight="1" x14ac:dyDescent="0.2">
      <c r="A746" s="993" t="s">
        <v>1718</v>
      </c>
      <c r="B746" s="988" t="s">
        <v>1719</v>
      </c>
      <c r="C746" s="1070" t="s">
        <v>112</v>
      </c>
      <c r="D746" s="1070" t="s">
        <v>213</v>
      </c>
      <c r="E746" s="828">
        <v>6</v>
      </c>
      <c r="F746" s="1148">
        <v>695</v>
      </c>
      <c r="G746" s="1273" t="s">
        <v>106</v>
      </c>
      <c r="H746" s="1273" t="s">
        <v>106</v>
      </c>
      <c r="I746" s="987">
        <v>30.71</v>
      </c>
      <c r="J746" s="738">
        <f>(M746/I746)*100</f>
        <v>1.3025073266037122</v>
      </c>
      <c r="K746" s="990">
        <v>0.1</v>
      </c>
      <c r="L746" s="1000">
        <v>4</v>
      </c>
      <c r="M746" s="729">
        <f>K746*L746</f>
        <v>0.4</v>
      </c>
      <c r="N746" s="983" t="s">
        <v>344</v>
      </c>
      <c r="O746" s="831">
        <v>0.08</v>
      </c>
      <c r="P746" s="694">
        <v>43167</v>
      </c>
      <c r="Q746" s="694">
        <v>43178</v>
      </c>
      <c r="R746" s="729">
        <f>(K746-O746)/O746*100</f>
        <v>25.000000000000007</v>
      </c>
      <c r="S746" s="795">
        <f>IF(INDEX(Historical!$D$7:$D$1442,MATCH(B746,Historical!$B$7:$B$1449,0))=0,"n/a",(INDEX(Historical!$C$7:$C$1442,MATCH(B746,Historical!$B$7:$B$1449,0))/INDEX(Historical!$D$7:$D$1442,MATCH(B746,Historical!$B$7:$B$1449,0))-1)*100)</f>
        <v>25</v>
      </c>
      <c r="T746" s="795">
        <f>IF(INDEX(Historical!$F$7:$F$1442,MATCH(B746,Historical!$B$7:$B$1449,0))=0,"n/a",((INDEX(Historical!$C$7:$C$1442,MATCH(B746,Historical!$B$7:$B$1449,0))/INDEX(Historical!$F$7:$F$1442,MATCH(B746,Historical!$B$7:$B$1449,0)))^(1/3)-1)*100)</f>
        <v>18.563110149668759</v>
      </c>
      <c r="U746" s="795">
        <f>IF(INDEX(Historical!$H$7:$H$1442,MATCH(B746,Historical!$B$7:$B$1449,0))=0,"n/a",((INDEX(Historical!$C$7:$C$1442,MATCH(B746,Historical!$B$7:$B$1449,0))/INDEX(Historical!$H$7:$H$1442,MATCH(B746,Historical!$B$7:$B$1449,0)))^(1/5)-1)*100)</f>
        <v>51.571656651039802</v>
      </c>
      <c r="V746" s="795" t="str">
        <f>IF(INDEX(Historical!$O$7:$O$1442,MATCH(B746,Historical!$B$7:$B$1449,0))=0,"n/a",((INDEX(Historical!$C$7:$C$1442,MATCH(B746,Historical!$B$7:$B$1449,0))/INDEX(Historical!$O$7:$O$1442,MATCH(B746,Historical!$B$7:$B$1449,0)))^(1/10)-1)*100)</f>
        <v>n/a</v>
      </c>
      <c r="W746" s="796" t="str">
        <f>IF(OR(U746&lt;=0,U746="n/a",V746&lt;=0,V746="n/a"),"n/a",U746/V746)</f>
        <v>n/a</v>
      </c>
      <c r="X746" s="797">
        <f>IF(OR(AJ746&lt;=0,AJ746="n/a",U746&lt;=0,U746="n/a"),"n/a",U746/AJ746)</f>
        <v>4.4844918826991131</v>
      </c>
      <c r="Y746" s="762"/>
      <c r="Z746" s="738">
        <f>IF(OR(AC746&lt;0.01,AC746="n/a"),"n/a",M746/AC746*100)</f>
        <v>19.417475728155338</v>
      </c>
      <c r="AA746" s="999">
        <f>IF(OR(AC746&lt;0.01,AC746="n/a"),"n/a",I746/AC746)</f>
        <v>14.907766990291263</v>
      </c>
      <c r="AB746" s="1000">
        <v>12</v>
      </c>
      <c r="AC746" s="978">
        <v>2.06</v>
      </c>
      <c r="AD746" s="978">
        <v>0.4</v>
      </c>
      <c r="AE746" s="978">
        <v>0.44</v>
      </c>
      <c r="AF746" s="978">
        <v>2.3199999999999998</v>
      </c>
      <c r="AG746" s="978">
        <v>11.4</v>
      </c>
      <c r="AH746" s="980">
        <v>165</v>
      </c>
      <c r="AI746" s="980">
        <v>28.12</v>
      </c>
      <c r="AJ746" s="978">
        <v>11.5</v>
      </c>
      <c r="AK746" s="978">
        <v>37.43</v>
      </c>
      <c r="AL746" s="991">
        <v>2190</v>
      </c>
      <c r="AM746" s="985">
        <v>2.2999999999999998</v>
      </c>
      <c r="AN746" s="978">
        <v>1.1599999999999999</v>
      </c>
      <c r="AO746" s="838">
        <f>IF(U746="n/a","n/a",IF(AA746&lt;0,"n/a",IF(AA746="n/a","n/a",J746+U746-AA746)))</f>
        <v>37.966396987352248</v>
      </c>
      <c r="AP746" s="839">
        <f>IF(U746="n/a","n/a",J746+U746)</f>
        <v>52.874163977643512</v>
      </c>
      <c r="AQ746" s="1001">
        <f>IF(OR(AC746&lt;0.01,AF746="n/a"),"n/a",(I746/SQRT(22.5*AC746*(I746/AF746))-1)*100)</f>
        <v>23.982112361198183</v>
      </c>
      <c r="AR746" s="738">
        <f>INDEX(Historical!$C$7:$C$1442,MATCH(B746,Historical!$B$7:$B$1449,0))*IF(AH746="n/a",1.03,IF(AH746&lt;0,1.01,IF(AH746&gt;10,1.1,(1+AH746/100))))</f>
        <v>0.44000000000000006</v>
      </c>
      <c r="AS746" s="999">
        <f>IF($AI746="n/a",1.03*AR746,IF($AI746&lt;0,1.01*AR746,IF($AI746&gt;10,1.1*AR746,(1+$AI746/100)*AR746)))</f>
        <v>0.4840000000000001</v>
      </c>
      <c r="AT746" s="999">
        <f>IF($AK746="n/a",1.03*AS746,IF($AK746&lt;0,1.01*AS746,IF($AK746&gt;10,1.1*AS746,(1+$AK746/100)*AS746)))</f>
        <v>0.5324000000000001</v>
      </c>
      <c r="AU746" s="999">
        <f>IF($AK746="n/a",1.03*AT746,IF($AK746&lt;0,1.01*AT746,IF($AK746&gt;10,1.1*AT746,(1+$AK746/100)*AT746)))</f>
        <v>0.58564000000000016</v>
      </c>
      <c r="AV746" s="999">
        <f>IF($AK746="n/a",1.03*AU746,IF($AK746&lt;0,1.01*AU746,IF($AK746&gt;10,1.1*AU746,(1+$AK746/100)*AU746)))</f>
        <v>0.64420400000000022</v>
      </c>
      <c r="AW746" s="738">
        <f>SUM(AR746:AV746)</f>
        <v>2.6862440000000007</v>
      </c>
      <c r="AX746" s="846">
        <f>AW746/I746*100</f>
        <v>8.7471312276131563</v>
      </c>
      <c r="AY746" s="1080">
        <v>1.61</v>
      </c>
      <c r="AZ746" s="985">
        <v>20.57</v>
      </c>
      <c r="BA746" s="985">
        <v>-36.89</v>
      </c>
      <c r="BB746" s="985">
        <v>4.97</v>
      </c>
      <c r="BC746" s="985">
        <v>-16.189999999999998</v>
      </c>
      <c r="BE746" s="700">
        <v>2013</v>
      </c>
      <c r="BF746" s="1013">
        <f>IF(BE746&gt;2008,0,IF(BE746&gt;2001,1,IF(BE746&gt;1990,2,IF(BE746&gt;1980,3,IF(BE746&gt;1973,4,IF(BE746&gt;1970,5,IF(BE746&gt;1960,6,IF(BE746&gt;1958,7,IF(BE746&gt;1953,8,9)))))))))</f>
        <v>0</v>
      </c>
      <c r="BG746" s="995">
        <v>3.5000000000000004</v>
      </c>
    </row>
    <row r="747" spans="1:59" ht="11.25" customHeight="1" x14ac:dyDescent="0.2">
      <c r="A747" s="993" t="s">
        <v>4272</v>
      </c>
      <c r="B747" s="988" t="s">
        <v>3947</v>
      </c>
      <c r="C747" s="1070" t="s">
        <v>108</v>
      </c>
      <c r="D747" s="1070" t="s">
        <v>4393</v>
      </c>
      <c r="E747" s="828">
        <v>5</v>
      </c>
      <c r="F747" s="1148">
        <v>835</v>
      </c>
      <c r="G747" s="1148" t="s">
        <v>106</v>
      </c>
      <c r="H747" s="1148" t="s">
        <v>106</v>
      </c>
      <c r="I747" s="987">
        <v>16.309999999999999</v>
      </c>
      <c r="J747" s="738">
        <f>(M747/I747)*100</f>
        <v>6.1312078479460457</v>
      </c>
      <c r="K747" s="990">
        <v>0.25</v>
      </c>
      <c r="L747" s="1000">
        <v>4</v>
      </c>
      <c r="M747" s="729">
        <f>K747*L747</f>
        <v>1</v>
      </c>
      <c r="N747" s="983" t="s">
        <v>203</v>
      </c>
      <c r="O747" s="831">
        <v>0.17</v>
      </c>
      <c r="P747" s="973">
        <v>43350</v>
      </c>
      <c r="Q747" s="973">
        <v>43367</v>
      </c>
      <c r="R747" s="729">
        <f>(K747-O747)/O747*100</f>
        <v>47.058823529411754</v>
      </c>
      <c r="S747" s="795">
        <f>IF(INDEX(Historical!$D$7:$D$1442,MATCH(B747,Historical!$B$7:$B$1449,0))=0,"n/a",(INDEX(Historical!$C$7:$C$1442,MATCH(B747,Historical!$B$7:$B$1449,0))/INDEX(Historical!$D$7:$D$1442,MATCH(B747,Historical!$B$7:$B$1449,0))-1)*100)</f>
        <v>42.372881355932201</v>
      </c>
      <c r="T747" s="795">
        <f>IF(INDEX(Historical!$F$7:$F$1442,MATCH(B747,Historical!$B$7:$B$1449,0))=0,"n/a",((INDEX(Historical!$C$7:$C$1442,MATCH(B747,Historical!$B$7:$B$1449,0))/INDEX(Historical!$F$7:$F$1442,MATCH(B747,Historical!$B$7:$B$1449,0)))^(1/3)-1)*100)</f>
        <v>35.186541120788092</v>
      </c>
      <c r="U747" s="795" t="str">
        <f>IF(INDEX(Historical!$H$7:$H$1442,MATCH(B747,Historical!$B$7:$B$1449,0))=0,"n/a",((INDEX(Historical!$C$7:$C$1442,MATCH(B747,Historical!$B$7:$B$1449,0))/INDEX(Historical!$H$7:$H$1442,MATCH(B747,Historical!$B$7:$B$1449,0)))^(1/5)-1)*100)</f>
        <v>n/a</v>
      </c>
      <c r="V747" s="795">
        <f>IF(INDEX(Historical!$O$7:$O$1442,MATCH(B747,Historical!$B$7:$B$1449,0))=0,"n/a",((INDEX(Historical!$C$7:$C$1442,MATCH(B747,Historical!$B$7:$B$1449,0))/INDEX(Historical!$O$7:$O$1442,MATCH(B747,Historical!$B$7:$B$1449,0)))^(1/10)-1)*100)</f>
        <v>15.431656766005775</v>
      </c>
      <c r="W747" s="796" t="str">
        <f>IF(OR(U747&lt;=0,U747="n/a",V747&lt;=0,V747="n/a"),"n/a",U747/V747)</f>
        <v>n/a</v>
      </c>
      <c r="X747" s="797" t="str">
        <f>IF(OR(AJ747&lt;=0,AJ747="n/a",U747&lt;=0,U747="n/a"),"n/a",U747/AJ747)</f>
        <v>n/a</v>
      </c>
      <c r="Y747" s="749"/>
      <c r="Z747" s="738">
        <f>IF(OR(AC747&lt;0.01,AC747="n/a"),"n/a",M747/AC747*100)</f>
        <v>303.030303030303</v>
      </c>
      <c r="AA747" s="999">
        <f>IF(OR(AC747&lt;0.01,AC747="n/a"),"n/a",I747/AC747)</f>
        <v>49.424242424242415</v>
      </c>
      <c r="AB747" s="1000">
        <v>12</v>
      </c>
      <c r="AC747" s="978">
        <v>0.33</v>
      </c>
      <c r="AD747" s="978" t="s">
        <v>137</v>
      </c>
      <c r="AE747" s="978">
        <v>10.29</v>
      </c>
      <c r="AF747" s="978">
        <v>2.56</v>
      </c>
      <c r="AG747" s="978">
        <v>4.9000000000000004</v>
      </c>
      <c r="AH747" s="978">
        <v>4</v>
      </c>
      <c r="AI747" s="978">
        <v>3.06</v>
      </c>
      <c r="AJ747" s="978">
        <v>12.2</v>
      </c>
      <c r="AK747" s="978" t="s">
        <v>137</v>
      </c>
      <c r="AL747" s="991">
        <v>4560</v>
      </c>
      <c r="AM747" s="985">
        <v>0.3</v>
      </c>
      <c r="AN747" s="978">
        <v>0</v>
      </c>
      <c r="AO747" s="838" t="str">
        <f>IF(U747="n/a","n/a",IF(AA747&lt;0,"n/a",IF(AA747="n/a","n/a",J747+U747-AA747)))</f>
        <v>n/a</v>
      </c>
      <c r="AP747" s="839" t="str">
        <f>IF(U747="n/a","n/a",J747+U747)</f>
        <v>n/a</v>
      </c>
      <c r="AQ747" s="1001">
        <f>IF(OR(AC747&lt;0.01,AF747="n/a"),"n/a",(I747/SQRT(22.5*AC747*(I747/AF747))-1)*100)</f>
        <v>137.13667939356134</v>
      </c>
      <c r="AR747" s="738">
        <f>INDEX(Historical!$C$7:$C$1442,MATCH(B747,Historical!$B$7:$B$1449,0))*IF(AH747="n/a",1.03,IF(AH747&lt;0,1.01,IF(AH747&gt;10,1.1,(1+AH747/100))))</f>
        <v>0.87360000000000004</v>
      </c>
      <c r="AS747" s="999">
        <f>IF($AI747="n/a",1.03*AR747,IF($AI747&lt;0,1.01*AR747,IF($AI747&gt;10,1.1*AR747,(1+$AI747/100)*AR747)))</f>
        <v>0.90033216000000005</v>
      </c>
      <c r="AT747" s="999">
        <f>IF($AK747="n/a",1.03*AS747,IF($AK747&lt;0,1.01*AS747,IF($AK747&gt;10,1.1*AS747,(1+$AK747/100)*AS747)))</f>
        <v>0.92734212480000011</v>
      </c>
      <c r="AU747" s="999">
        <f>IF($AK747="n/a",1.03*AT747,IF($AK747&lt;0,1.01*AT747,IF($AK747&gt;10,1.1*AT747,(1+$AK747/100)*AT747)))</f>
        <v>0.95516238854400015</v>
      </c>
      <c r="AV747" s="999">
        <f>IF($AK747="n/a",1.03*AU747,IF($AK747&lt;0,1.01*AU747,IF($AK747&gt;10,1.1*AU747,(1+$AK747/100)*AU747)))</f>
        <v>0.98381726020032023</v>
      </c>
      <c r="AW747" s="738">
        <f>SUM(AR747:AV747)</f>
        <v>4.6402539335443205</v>
      </c>
      <c r="AX747" s="846">
        <f>AW747/I747*100</f>
        <v>28.450361333809447</v>
      </c>
      <c r="AY747" s="1080">
        <v>0.25</v>
      </c>
      <c r="AZ747" s="985">
        <v>14.940000000000001</v>
      </c>
      <c r="BA747" s="985">
        <v>-4.0599999999999996</v>
      </c>
      <c r="BB747" s="985">
        <v>0.83</v>
      </c>
      <c r="BC747" s="985">
        <v>4.43</v>
      </c>
      <c r="BE747" s="700">
        <v>2014</v>
      </c>
      <c r="BF747" s="1013">
        <f>IF(BE747&gt;2008,0,IF(BE747&gt;2001,1,IF(BE747&gt;1990,2,IF(BE747&gt;1980,3,IF(BE747&gt;1973,4,IF(BE747&gt;1970,5,IF(BE747&gt;1960,6,IF(BE747&gt;1958,7,IF(BE747&gt;1953,8,9)))))))))</f>
        <v>0</v>
      </c>
      <c r="BG747" s="995">
        <v>0.6</v>
      </c>
    </row>
    <row r="748" spans="1:59" s="874" customFormat="1" ht="11.25" customHeight="1" x14ac:dyDescent="0.2">
      <c r="A748" s="733" t="s">
        <v>353</v>
      </c>
      <c r="B748" s="882" t="s">
        <v>354</v>
      </c>
      <c r="C748" s="1070" t="s">
        <v>247</v>
      </c>
      <c r="D748" s="1070" t="s">
        <v>4410</v>
      </c>
      <c r="E748" s="854">
        <v>51</v>
      </c>
      <c r="F748" s="1148">
        <v>23</v>
      </c>
      <c r="G748" s="1272" t="s">
        <v>115</v>
      </c>
      <c r="H748" s="1272" t="s">
        <v>115</v>
      </c>
      <c r="I748" s="867">
        <v>73</v>
      </c>
      <c r="J748" s="856">
        <f>(M748/I748)*100</f>
        <v>3.506849315068493</v>
      </c>
      <c r="K748" s="857">
        <v>0.64</v>
      </c>
      <c r="L748" s="858">
        <v>4</v>
      </c>
      <c r="M748" s="859">
        <f>K748*L748</f>
        <v>2.56</v>
      </c>
      <c r="N748" s="860" t="s">
        <v>296</v>
      </c>
      <c r="O748" s="861">
        <v>0.62</v>
      </c>
      <c r="P748" s="862">
        <v>43326</v>
      </c>
      <c r="Q748" s="862">
        <v>43353</v>
      </c>
      <c r="R748" s="859">
        <f>(K748-O748)/O748*100</f>
        <v>3.2258064516129057</v>
      </c>
      <c r="S748" s="795">
        <f>IF(INDEX(Historical!$D$7:$D$1442,MATCH(B748,Historical!$B$7:$B$1449,0))=0,"n/a",(INDEX(Historical!$C$7:$C$1442,MATCH(B748,Historical!$B$7:$B$1449,0))/INDEX(Historical!$D$7:$D$1442,MATCH(B748,Historical!$B$7:$B$1449,0))-1)*100)</f>
        <v>3.2786885245901676</v>
      </c>
      <c r="T748" s="795">
        <f>IF(INDEX(Historical!$F$7:$F$1442,MATCH(B748,Historical!$B$7:$B$1449,0))=0,"n/a",((INDEX(Historical!$C$7:$C$1442,MATCH(B748,Historical!$B$7:$B$1449,0))/INDEX(Historical!$F$7:$F$1442,MATCH(B748,Historical!$B$7:$B$1449,0)))^(1/3)-1)*100)</f>
        <v>5.2726599609396407</v>
      </c>
      <c r="U748" s="795">
        <f>IF(INDEX(Historical!$H$7:$H$1442,MATCH(B748,Historical!$B$7:$B$1449,0))=0,"n/a",((INDEX(Historical!$C$7:$C$1442,MATCH(B748,Historical!$B$7:$B$1449,0))/INDEX(Historical!$H$7:$H$1442,MATCH(B748,Historical!$B$7:$B$1449,0)))^(1/5)-1)*100)</f>
        <v>9.7864370032394454</v>
      </c>
      <c r="V748" s="795">
        <f>IF(INDEX(Historical!$O$7:$O$1442,MATCH(B748,Historical!$B$7:$B$1449,0))=0,"n/a",((INDEX(Historical!$C$7:$C$1442,MATCH(B748,Historical!$B$7:$B$1449,0))/INDEX(Historical!$O$7:$O$1442,MATCH(B748,Historical!$B$7:$B$1449,0)))^(1/10)-1)*100)</f>
        <v>15.431656766005775</v>
      </c>
      <c r="W748" s="863">
        <f>IF(OR(U748&lt;=0,U748="n/a",V748&lt;=0,V748="n/a"),"n/a",U748/V748)</f>
        <v>0.63417928169565563</v>
      </c>
      <c r="X748" s="864" t="str">
        <f>IF(OR(AJ748&lt;=0,AJ748="n/a",U748&lt;=0,U748="n/a"),"n/a",U748/AJ748)</f>
        <v>n/a</v>
      </c>
      <c r="Y748" s="882"/>
      <c r="Z748" s="856">
        <f>IF(OR(AC748&lt;0.01,AC748="n/a"),"n/a",M748/AC748*100)</f>
        <v>49.136276391554709</v>
      </c>
      <c r="AA748" s="866">
        <f>IF(OR(AC748&lt;0.01,AC748="n/a"),"n/a",I748/AC748)</f>
        <v>14.011516314779271</v>
      </c>
      <c r="AB748" s="858">
        <v>1</v>
      </c>
      <c r="AC748" s="867">
        <v>5.21</v>
      </c>
      <c r="AD748" s="867">
        <v>1.75</v>
      </c>
      <c r="AE748" s="867">
        <v>0.51</v>
      </c>
      <c r="AF748" s="867">
        <v>3.46</v>
      </c>
      <c r="AG748" s="867">
        <v>28.799999999999997</v>
      </c>
      <c r="AH748" s="867">
        <v>0.70000000000000007</v>
      </c>
      <c r="AI748" s="867">
        <v>4</v>
      </c>
      <c r="AJ748" s="867">
        <v>-1.6</v>
      </c>
      <c r="AK748" s="867">
        <v>8</v>
      </c>
      <c r="AL748" s="868">
        <v>38390</v>
      </c>
      <c r="AM748" s="869">
        <v>0.13999999999999999</v>
      </c>
      <c r="AN748" s="867">
        <v>1.05</v>
      </c>
      <c r="AO748" s="870">
        <f>IF(U748="n/a","n/a",IF(AA748&lt;0,"n/a",IF(AA748="n/a","n/a",J748+U748-AA748)))</f>
        <v>-0.71822999647133301</v>
      </c>
      <c r="AP748" s="871">
        <f>IF(U748="n/a","n/a",J748+U748)</f>
        <v>13.293286318307938</v>
      </c>
      <c r="AQ748" s="872">
        <f>IF(OR(AC748&lt;0.01,AF748="n/a"),"n/a",(I748/SQRT(22.5*AC748*(I748/AF748))-1)*100)</f>
        <v>46.787596280606557</v>
      </c>
      <c r="AR748" s="738">
        <f>INDEX(Historical!$C$7:$C$1442,MATCH(B748,Historical!$B$7:$B$1449,0))*IF(AH748="n/a",1.03,IF(AH748&lt;0,1.01,IF(AH748&gt;10,1.1,(1+AH748/100))))</f>
        <v>2.5376399999999997</v>
      </c>
      <c r="AS748" s="866">
        <f>IF($AI748="n/a",1.03*AR748,IF($AI748&lt;0,1.01*AR748,IF($AI748&gt;10,1.1*AR748,(1+$AI748/100)*AR748)))</f>
        <v>2.6391455999999995</v>
      </c>
      <c r="AT748" s="866">
        <f>IF($AK748="n/a",1.03*AS748,IF($AK748&lt;0,1.01*AS748,IF($AK748&gt;10,1.1*AS748,(1+$AK748/100)*AS748)))</f>
        <v>2.8502772479999998</v>
      </c>
      <c r="AU748" s="866">
        <f>IF($AK748="n/a",1.03*AT748,IF($AK748&lt;0,1.01*AT748,IF($AK748&gt;10,1.1*AT748,(1+$AK748/100)*AT748)))</f>
        <v>3.0782994278400002</v>
      </c>
      <c r="AV748" s="866">
        <f>IF($AK748="n/a",1.03*AU748,IF($AK748&lt;0,1.01*AU748,IF($AK748&gt;10,1.1*AU748,(1+$AK748/100)*AU748)))</f>
        <v>3.3245633820672005</v>
      </c>
      <c r="AW748" s="856">
        <f>SUM(AR748:AV748)</f>
        <v>14.429925657907198</v>
      </c>
      <c r="AX748" s="873">
        <f>AW748/I748*100</f>
        <v>19.767021449187943</v>
      </c>
      <c r="AY748" s="1081">
        <v>0.67</v>
      </c>
      <c r="AZ748" s="869">
        <v>21.36</v>
      </c>
      <c r="BA748" s="869">
        <v>-19.239999999999998</v>
      </c>
      <c r="BB748" s="869">
        <v>6.03</v>
      </c>
      <c r="BC748" s="869">
        <v>-5.64</v>
      </c>
      <c r="BD748" s="1033"/>
      <c r="BE748" s="700">
        <v>1968</v>
      </c>
      <c r="BF748" s="1013">
        <f>IF(BE748&gt;2008,0,IF(BE748&gt;2001,1,IF(BE748&gt;1990,2,IF(BE748&gt;1980,3,IF(BE748&gt;1973,4,IF(BE748&gt;1970,5,IF(BE748&gt;1960,6,IF(BE748&gt;1958,7,IF(BE748&gt;1953,8,9)))))))))</f>
        <v>6</v>
      </c>
      <c r="BG748" s="931">
        <v>8</v>
      </c>
    </row>
    <row r="749" spans="1:59" ht="11.25" customHeight="1" x14ac:dyDescent="0.2">
      <c r="A749" s="984" t="s">
        <v>234</v>
      </c>
      <c r="B749" s="988" t="s">
        <v>235</v>
      </c>
      <c r="C749" s="1070" t="s">
        <v>108</v>
      </c>
      <c r="D749" s="1070" t="s">
        <v>4401</v>
      </c>
      <c r="E749" s="828">
        <v>30</v>
      </c>
      <c r="F749" s="1148">
        <v>93</v>
      </c>
      <c r="G749" s="1088" t="s">
        <v>106</v>
      </c>
      <c r="H749" s="1088" t="s">
        <v>106</v>
      </c>
      <c r="I749" s="978">
        <v>41.47</v>
      </c>
      <c r="J749" s="738">
        <f>(M749/I749)*100</f>
        <v>2.4596093561610801</v>
      </c>
      <c r="K749" s="997">
        <v>0.51</v>
      </c>
      <c r="L749" s="1000">
        <v>2</v>
      </c>
      <c r="M749" s="729">
        <f>K749*L749</f>
        <v>1.02</v>
      </c>
      <c r="N749" s="983" t="s">
        <v>231</v>
      </c>
      <c r="O749" s="832">
        <v>0.5</v>
      </c>
      <c r="P749" s="979">
        <v>43105</v>
      </c>
      <c r="Q749" s="979">
        <v>43115</v>
      </c>
      <c r="R749" s="729">
        <f>(K749-O749)/O749*100</f>
        <v>2.0000000000000018</v>
      </c>
      <c r="S749" s="795">
        <f>IF(INDEX(Historical!$D$7:$D$1442,MATCH(B749,Historical!$B$7:$B$1449,0))=0,"n/a",(INDEX(Historical!$C$7:$C$1442,MATCH(B749,Historical!$B$7:$B$1449,0))/INDEX(Historical!$D$7:$D$1442,MATCH(B749,Historical!$B$7:$B$1449,0))-1)*100)</f>
        <v>2.0000000000000018</v>
      </c>
      <c r="T749" s="795">
        <f>IF(INDEX(Historical!$F$7:$F$1442,MATCH(B749,Historical!$B$7:$B$1449,0))=0,"n/a",((INDEX(Historical!$C$7:$C$1442,MATCH(B749,Historical!$B$7:$B$1449,0))/INDEX(Historical!$F$7:$F$1442,MATCH(B749,Historical!$B$7:$B$1449,0)))^(1/3)-1)*100)</f>
        <v>1.3424420678672888</v>
      </c>
      <c r="U749" s="795">
        <f>IF(INDEX(Historical!$H$7:$H$1442,MATCH(B749,Historical!$B$7:$B$1449,0))=0,"n/a",((INDEX(Historical!$C$7:$C$1442,MATCH(B749,Historical!$B$7:$B$1449,0))/INDEX(Historical!$H$7:$H$1442,MATCH(B749,Historical!$B$7:$B$1449,0)))^(1/5)-1)*100)</f>
        <v>1.2198729249942586</v>
      </c>
      <c r="V749" s="795">
        <f>IF(INDEX(Historical!$O$7:$O$1442,MATCH(B749,Historical!$B$7:$B$1449,0))=0,"n/a",((INDEX(Historical!$C$7:$C$1442,MATCH(B749,Historical!$B$7:$B$1449,0))/INDEX(Historical!$O$7:$O$1442,MATCH(B749,Historical!$B$7:$B$1449,0)))^(1/10)-1)*100)</f>
        <v>1.487312012861608</v>
      </c>
      <c r="W749" s="796">
        <f>IF(OR(U749&lt;=0,U749="n/a",V749&lt;=0,V749="n/a"),"n/a",U749/V749)</f>
        <v>0.82018629207949911</v>
      </c>
      <c r="X749" s="797">
        <f>IF(OR(AJ749&lt;=0,AJ749="n/a",U749&lt;=0,U749="n/a"),"n/a",U749/AJ749)</f>
        <v>0.38121028906070581</v>
      </c>
      <c r="Y749" s="989"/>
      <c r="Z749" s="738">
        <f>IF(OR(AC749&lt;0.01,AC749="n/a"),"n/a",M749/AC749*100)</f>
        <v>28.099173553719009</v>
      </c>
      <c r="AA749" s="999">
        <f>IF(OR(AC749&lt;0.01,AC749="n/a"),"n/a",I749/AC749)</f>
        <v>11.424242424242424</v>
      </c>
      <c r="AB749" s="1000">
        <v>12</v>
      </c>
      <c r="AC749" s="978">
        <v>3.63</v>
      </c>
      <c r="AD749" s="978" t="s">
        <v>137</v>
      </c>
      <c r="AE749" s="978">
        <v>4.1100000000000003</v>
      </c>
      <c r="AF749" s="978">
        <v>1.19</v>
      </c>
      <c r="AG749" s="978">
        <v>9.1</v>
      </c>
      <c r="AH749" s="978">
        <v>-7.1</v>
      </c>
      <c r="AI749" s="978">
        <v>-1.1299999999999999</v>
      </c>
      <c r="AJ749" s="978">
        <v>3.2</v>
      </c>
      <c r="AK749" s="978" t="s">
        <v>137</v>
      </c>
      <c r="AL749" s="995">
        <v>505.93</v>
      </c>
      <c r="AM749" s="985">
        <v>1.2</v>
      </c>
      <c r="AN749" s="978">
        <v>0</v>
      </c>
      <c r="AO749" s="838">
        <f>IF(U749="n/a","n/a",IF(AA749&lt;0,"n/a",IF(AA749="n/a","n/a",J749+U749-AA749)))</f>
        <v>-7.7447601430870847</v>
      </c>
      <c r="AP749" s="839">
        <f>IF(U749="n/a","n/a",J749+U749)</f>
        <v>3.6794822811553387</v>
      </c>
      <c r="AQ749" s="1001">
        <f>IF(OR(AC749&lt;0.01,AF749="n/a"),"n/a",(I749/SQRT(22.5*AC749*(I749/AF749))-1)*100)</f>
        <v>-22.268700756034686</v>
      </c>
      <c r="AR749" s="738">
        <f>INDEX(Historical!$C$7:$C$1442,MATCH(B749,Historical!$B$7:$B$1449,0))*IF(AH749="n/a",1.03,IF(AH749&lt;0,1.01,IF(AH749&gt;10,1.1,(1+AH749/100))))</f>
        <v>1.0302</v>
      </c>
      <c r="AS749" s="999">
        <f>IF($AI749="n/a",1.03*AR749,IF($AI749&lt;0,1.01*AR749,IF($AI749&gt;10,1.1*AR749,(1+$AI749/100)*AR749)))</f>
        <v>1.040502</v>
      </c>
      <c r="AT749" s="999">
        <f>IF($AK749="n/a",1.03*AS749,IF($AK749&lt;0,1.01*AS749,IF($AK749&gt;10,1.1*AS749,(1+$AK749/100)*AS749)))</f>
        <v>1.0717170600000001</v>
      </c>
      <c r="AU749" s="999">
        <f>IF($AK749="n/a",1.03*AT749,IF($AK749&lt;0,1.01*AT749,IF($AK749&gt;10,1.1*AT749,(1+$AK749/100)*AT749)))</f>
        <v>1.1038685718000001</v>
      </c>
      <c r="AV749" s="999">
        <f>IF($AK749="n/a",1.03*AU749,IF($AK749&lt;0,1.01*AU749,IF($AK749&gt;10,1.1*AU749,(1+$AK749/100)*AU749)))</f>
        <v>1.1369846289540002</v>
      </c>
      <c r="AW749" s="738">
        <f>SUM(AR749:AV749)</f>
        <v>5.3832722607539996</v>
      </c>
      <c r="AX749" s="846">
        <f>AW749/I749*100</f>
        <v>12.981124332659752</v>
      </c>
      <c r="AY749" s="1080">
        <v>0.97</v>
      </c>
      <c r="AZ749" s="985">
        <v>10.85</v>
      </c>
      <c r="BA749" s="985">
        <v>-21.83</v>
      </c>
      <c r="BB749" s="985">
        <v>-2.76</v>
      </c>
      <c r="BC749" s="985">
        <v>-10.199999999999999</v>
      </c>
      <c r="BE749" s="700">
        <v>1989</v>
      </c>
      <c r="BF749" s="1013">
        <f>IF(BE749&gt;2008,0,IF(BE749&gt;2001,1,IF(BE749&gt;1990,2,IF(BE749&gt;1980,3,IF(BE749&gt;1973,4,IF(BE749&gt;1970,5,IF(BE749&gt;1960,6,IF(BE749&gt;1958,7,IF(BE749&gt;1953,8,9)))))))))</f>
        <v>3</v>
      </c>
      <c r="BG749" s="995">
        <v>1.3</v>
      </c>
    </row>
    <row r="750" spans="1:59" ht="11.25" customHeight="1" x14ac:dyDescent="0.2">
      <c r="A750" s="984" t="s">
        <v>606</v>
      </c>
      <c r="B750" s="988" t="s">
        <v>607</v>
      </c>
      <c r="C750" s="1070" t="s">
        <v>108</v>
      </c>
      <c r="D750" s="1070" t="s">
        <v>118</v>
      </c>
      <c r="E750" s="828">
        <v>14</v>
      </c>
      <c r="F750" s="1148">
        <v>279</v>
      </c>
      <c r="G750" s="1119" t="s">
        <v>106</v>
      </c>
      <c r="H750" s="1119" t="s">
        <v>106</v>
      </c>
      <c r="I750" s="987">
        <v>114.04</v>
      </c>
      <c r="J750" s="738">
        <f>(M750/I750)*100</f>
        <v>2.1045247281655555</v>
      </c>
      <c r="K750" s="990">
        <v>0.6</v>
      </c>
      <c r="L750" s="1000">
        <v>4</v>
      </c>
      <c r="M750" s="729">
        <f>K750*L750</f>
        <v>2.4</v>
      </c>
      <c r="N750" s="983" t="s">
        <v>152</v>
      </c>
      <c r="O750" s="831">
        <v>0.54</v>
      </c>
      <c r="P750" s="973">
        <v>43448</v>
      </c>
      <c r="Q750" s="973">
        <v>43462</v>
      </c>
      <c r="R750" s="729">
        <f>(K750-O750)/O750*100</f>
        <v>11.1111111111111</v>
      </c>
      <c r="S750" s="795">
        <f>IF(INDEX(Historical!$D$7:$D$1442,MATCH(B750,Historical!$B$7:$B$1449,0))=0,"n/a",(INDEX(Historical!$C$7:$C$1442,MATCH(B750,Historical!$B$7:$B$1449,0))/INDEX(Historical!$D$7:$D$1442,MATCH(B750,Historical!$B$7:$B$1449,0))-1)*100)</f>
        <v>8.8235294117647189</v>
      </c>
      <c r="T750" s="795">
        <f>IF(INDEX(Historical!$F$7:$F$1442,MATCH(B750,Historical!$B$7:$B$1449,0))=0,"n/a",((INDEX(Historical!$C$7:$C$1442,MATCH(B750,Historical!$B$7:$B$1449,0))/INDEX(Historical!$F$7:$F$1442,MATCH(B750,Historical!$B$7:$B$1449,0)))^(1/3)-1)*100)</f>
        <v>9.5188201829122363</v>
      </c>
      <c r="U750" s="795">
        <f>IF(INDEX(Historical!$H$7:$H$1442,MATCH(B750,Historical!$B$7:$B$1449,0))=0,"n/a",((INDEX(Historical!$C$7:$C$1442,MATCH(B750,Historical!$B$7:$B$1449,0))/INDEX(Historical!$H$7:$H$1442,MATCH(B750,Historical!$B$7:$B$1449,0)))^(1/5)-1)*100)</f>
        <v>10.296774759988491</v>
      </c>
      <c r="V750" s="795">
        <f>IF(INDEX(Historical!$O$7:$O$1442,MATCH(B750,Historical!$B$7:$B$1449,0))=0,"n/a",((INDEX(Historical!$C$7:$C$1442,MATCH(B750,Historical!$B$7:$B$1449,0))/INDEX(Historical!$O$7:$O$1442,MATCH(B750,Historical!$B$7:$B$1449,0)))^(1/10)-1)*100)</f>
        <v>17.304330741852002</v>
      </c>
      <c r="W750" s="796">
        <f>IF(OR(U750&lt;=0,U750="n/a",V750&lt;=0,V750="n/a"),"n/a",U750/V750)</f>
        <v>0.59504033490788877</v>
      </c>
      <c r="X750" s="797">
        <f>IF(OR(AJ750&lt;=0,AJ750="n/a",U750&lt;=0,U750="n/a"),"n/a",U750/AJ750)</f>
        <v>0.26538079278320847</v>
      </c>
      <c r="Y750" s="989"/>
      <c r="Z750" s="738">
        <f>IF(OR(AC750&lt;0.01,AC750="n/a"),"n/a",M750/AC750*100)</f>
        <v>31.746031746031743</v>
      </c>
      <c r="AA750" s="999">
        <f>IF(OR(AC750&lt;0.01,AC750="n/a"),"n/a",I750/AC750)</f>
        <v>15.084656084656086</v>
      </c>
      <c r="AB750" s="1000">
        <v>12</v>
      </c>
      <c r="AC750" s="978">
        <v>7.56</v>
      </c>
      <c r="AD750" s="978" t="s">
        <v>137</v>
      </c>
      <c r="AE750" s="978">
        <v>1.03</v>
      </c>
      <c r="AF750" s="978">
        <v>1.63</v>
      </c>
      <c r="AG750" s="978">
        <v>11.3</v>
      </c>
      <c r="AH750" s="978">
        <v>45</v>
      </c>
      <c r="AI750" s="978">
        <v>21.93</v>
      </c>
      <c r="AJ750" s="980">
        <v>38.800000000000004</v>
      </c>
      <c r="AK750" s="980">
        <v>-1.0999999999999999</v>
      </c>
      <c r="AL750" s="991">
        <v>4880</v>
      </c>
      <c r="AM750" s="985">
        <v>0.2</v>
      </c>
      <c r="AN750" s="978">
        <v>0.26</v>
      </c>
      <c r="AO750" s="838">
        <f>IF(U750="n/a","n/a",IF(AA750&lt;0,"n/a",IF(AA750="n/a","n/a",J750+U750-AA750)))</f>
        <v>-2.6833565965020387</v>
      </c>
      <c r="AP750" s="839">
        <f>IF(U750="n/a","n/a",J750+U750)</f>
        <v>12.401299488154047</v>
      </c>
      <c r="AQ750" s="1001">
        <f>IF(OR(AC750&lt;0.01,AF750="n/a"),"n/a",(I750/SQRT(22.5*AC750*(I750/AF750))-1)*100)</f>
        <v>4.5370522680077796</v>
      </c>
      <c r="AR750" s="738">
        <f>INDEX(Historical!$C$7:$C$1442,MATCH(B750,Historical!$B$7:$B$1449,0))*IF(AH750="n/a",1.03,IF(AH750&lt;0,1.01,IF(AH750&gt;10,1.1,(1+AH750/100))))</f>
        <v>2.4420000000000006</v>
      </c>
      <c r="AS750" s="999">
        <f>IF($AI750="n/a",1.03*AR750,IF($AI750&lt;0,1.01*AR750,IF($AI750&gt;10,1.1*AR750,(1+$AI750/100)*AR750)))</f>
        <v>2.6862000000000008</v>
      </c>
      <c r="AT750" s="999">
        <f>IF($AK750="n/a",1.03*AS750,IF($AK750&lt;0,1.01*AS750,IF($AK750&gt;10,1.1*AS750,(1+$AK750/100)*AS750)))</f>
        <v>2.7130620000000008</v>
      </c>
      <c r="AU750" s="999">
        <f>IF($AK750="n/a",1.03*AT750,IF($AK750&lt;0,1.01*AT750,IF($AK750&gt;10,1.1*AT750,(1+$AK750/100)*AT750)))</f>
        <v>2.7401926200000006</v>
      </c>
      <c r="AV750" s="999">
        <f>IF($AK750="n/a",1.03*AU750,IF($AK750&lt;0,1.01*AU750,IF($AK750&gt;10,1.1*AU750,(1+$AK750/100)*AU750)))</f>
        <v>2.7675945462000007</v>
      </c>
      <c r="AW750" s="738">
        <f>SUM(AR750:AV750)</f>
        <v>13.349049166200004</v>
      </c>
      <c r="AX750" s="846">
        <f>AW750/I750*100</f>
        <v>11.70558502823571</v>
      </c>
      <c r="AY750" s="1080">
        <v>0.76</v>
      </c>
      <c r="AZ750" s="985">
        <v>13.84</v>
      </c>
      <c r="BA750" s="985">
        <v>-9.5</v>
      </c>
      <c r="BB750" s="985">
        <v>5.25</v>
      </c>
      <c r="BC750" s="985">
        <v>0.8</v>
      </c>
      <c r="BE750" s="700">
        <v>2006</v>
      </c>
      <c r="BF750" s="1013">
        <f>IF(BE750&gt;2008,0,IF(BE750&gt;2001,1,IF(BE750&gt;1990,2,IF(BE750&gt;1980,3,IF(BE750&gt;1973,4,IF(BE750&gt;1970,5,IF(BE750&gt;1960,6,IF(BE750&gt;1958,7,IF(BE750&gt;1953,8,9)))))))))</f>
        <v>1</v>
      </c>
      <c r="BG750" s="995">
        <v>2.1999999999999997</v>
      </c>
    </row>
    <row r="751" spans="1:59" ht="11.25" customHeight="1" x14ac:dyDescent="0.2">
      <c r="A751" s="976" t="s">
        <v>1726</v>
      </c>
      <c r="B751" s="988" t="s">
        <v>1727</v>
      </c>
      <c r="C751" s="1070" t="s">
        <v>247</v>
      </c>
      <c r="D751" s="1070" t="s">
        <v>4429</v>
      </c>
      <c r="E751" s="828">
        <v>9</v>
      </c>
      <c r="F751" s="1148">
        <v>395</v>
      </c>
      <c r="G751" s="1136" t="s">
        <v>106</v>
      </c>
      <c r="H751" s="1136" t="s">
        <v>106</v>
      </c>
      <c r="I751" s="987">
        <v>65.12</v>
      </c>
      <c r="J751" s="738">
        <f>(M751/I751)*100</f>
        <v>2.3955773955773956</v>
      </c>
      <c r="K751" s="990">
        <v>0.39</v>
      </c>
      <c r="L751" s="1000">
        <v>4</v>
      </c>
      <c r="M751" s="729">
        <f>K751*L751</f>
        <v>1.56</v>
      </c>
      <c r="N751" s="983" t="s">
        <v>567</v>
      </c>
      <c r="O751" s="831">
        <v>0.37</v>
      </c>
      <c r="P751" s="973">
        <v>43397</v>
      </c>
      <c r="Q751" s="973">
        <v>43413</v>
      </c>
      <c r="R751" s="729">
        <f>(K751-O751)/O751*100</f>
        <v>5.4054054054054106</v>
      </c>
      <c r="S751" s="795">
        <f>IF(INDEX(Historical!$D$7:$D$1442,MATCH(B751,Historical!$B$7:$B$1449,0))=0,"n/a",(INDEX(Historical!$C$7:$C$1442,MATCH(B751,Historical!$B$7:$B$1449,0))/INDEX(Historical!$D$7:$D$1442,MATCH(B751,Historical!$B$7:$B$1449,0))-1)*100)</f>
        <v>10.294117647058831</v>
      </c>
      <c r="T751" s="795">
        <f>IF(INDEX(Historical!$F$7:$F$1442,MATCH(B751,Historical!$B$7:$B$1449,0))=0,"n/a",((INDEX(Historical!$C$7:$C$1442,MATCH(B751,Historical!$B$7:$B$1449,0))/INDEX(Historical!$F$7:$F$1442,MATCH(B751,Historical!$B$7:$B$1449,0)))^(1/3)-1)*100)</f>
        <v>10.557809853526301</v>
      </c>
      <c r="U751" s="795">
        <f>IF(INDEX(Historical!$H$7:$H$1442,MATCH(B751,Historical!$B$7:$B$1449,0))=0,"n/a",((INDEX(Historical!$C$7:$C$1442,MATCH(B751,Historical!$B$7:$B$1449,0))/INDEX(Historical!$H$7:$H$1442,MATCH(B751,Historical!$B$7:$B$1449,0)))^(1/5)-1)*100)</f>
        <v>14.266810914837013</v>
      </c>
      <c r="V751" s="795">
        <f>IF(INDEX(Historical!$O$7:$O$1442,MATCH(B751,Historical!$B$7:$B$1449,0))=0,"n/a",((INDEX(Historical!$C$7:$C$1442,MATCH(B751,Historical!$B$7:$B$1449,0))/INDEX(Historical!$O$7:$O$1442,MATCH(B751,Historical!$B$7:$B$1449,0)))^(1/10)-1)*100)</f>
        <v>18.275099689661545</v>
      </c>
      <c r="W751" s="796">
        <f>IF(OR(U751&lt;=0,U751="n/a",V751&lt;=0,V751="n/a"),"n/a",U751/V751)</f>
        <v>0.78066938933897734</v>
      </c>
      <c r="X751" s="797">
        <f>IF(OR(AJ751&lt;=0,AJ751="n/a",U751&lt;=0,U751="n/a"),"n/a",U751/AJ751)</f>
        <v>0.57527463366278275</v>
      </c>
      <c r="Y751" s="749"/>
      <c r="Z751" s="738">
        <f>IF(OR(AC751&lt;0.01,AC751="n/a"),"n/a",M751/AC751*100)</f>
        <v>24.111282843894902</v>
      </c>
      <c r="AA751" s="999">
        <f>IF(OR(AC751&lt;0.01,AC751="n/a"),"n/a",I751/AC751)</f>
        <v>10.064914992272026</v>
      </c>
      <c r="AB751" s="1000">
        <v>7</v>
      </c>
      <c r="AC751" s="978">
        <v>6.47</v>
      </c>
      <c r="AD751" s="978">
        <v>0.59</v>
      </c>
      <c r="AE751" s="978">
        <v>0.43</v>
      </c>
      <c r="AF751" s="978">
        <v>1.78</v>
      </c>
      <c r="AG751" s="978">
        <v>16.900000000000002</v>
      </c>
      <c r="AH751" s="978">
        <v>21.7</v>
      </c>
      <c r="AI751" s="978">
        <v>17.100000000000001</v>
      </c>
      <c r="AJ751" s="978">
        <v>24.8</v>
      </c>
      <c r="AK751" s="978">
        <v>17</v>
      </c>
      <c r="AL751" s="991">
        <v>3400</v>
      </c>
      <c r="AM751" s="985">
        <v>2.4</v>
      </c>
      <c r="AN751" s="978">
        <v>0</v>
      </c>
      <c r="AO751" s="838">
        <f>IF(U751="n/a","n/a",IF(AA751&lt;0,"n/a",IF(AA751="n/a","n/a",J751+U751-AA751)))</f>
        <v>6.5974733181423808</v>
      </c>
      <c r="AP751" s="839">
        <f>IF(U751="n/a","n/a",J751+U751)</f>
        <v>16.662388310414407</v>
      </c>
      <c r="AQ751" s="1001">
        <f>IF(OR(AC751&lt;0.01,AF751="n/a"),"n/a",(I751/SQRT(22.5*AC751*(I751/AF751))-1)*100)</f>
        <v>-10.767348561329836</v>
      </c>
      <c r="AR751" s="738">
        <f>INDEX(Historical!$C$7:$C$1442,MATCH(B751,Historical!$B$7:$B$1449,0))*IF(AH751="n/a",1.03,IF(AH751&lt;0,1.01,IF(AH751&gt;10,1.1,(1+AH751/100))))</f>
        <v>1.6500000000000001</v>
      </c>
      <c r="AS751" s="999">
        <f>IF($AI751="n/a",1.03*AR751,IF($AI751&lt;0,1.01*AR751,IF($AI751&gt;10,1.1*AR751,(1+$AI751/100)*AR751)))</f>
        <v>1.8150000000000004</v>
      </c>
      <c r="AT751" s="999">
        <f>IF($AK751="n/a",1.03*AS751,IF($AK751&lt;0,1.01*AS751,IF($AK751&gt;10,1.1*AS751,(1+$AK751/100)*AS751)))</f>
        <v>1.9965000000000006</v>
      </c>
      <c r="AU751" s="999">
        <f>IF($AK751="n/a",1.03*AT751,IF($AK751&lt;0,1.01*AT751,IF($AK751&gt;10,1.1*AT751,(1+$AK751/100)*AT751)))</f>
        <v>2.1961500000000007</v>
      </c>
      <c r="AV751" s="999">
        <f>IF($AK751="n/a",1.03*AU751,IF($AK751&lt;0,1.01*AU751,IF($AK751&gt;10,1.1*AU751,(1+$AK751/100)*AU751)))</f>
        <v>2.4157650000000008</v>
      </c>
      <c r="AW751" s="738">
        <f>SUM(AR751:AV751)</f>
        <v>10.073415000000002</v>
      </c>
      <c r="AX751" s="846">
        <f>AW751/I751*100</f>
        <v>15.469003378378382</v>
      </c>
      <c r="AY751" s="1080">
        <v>1.73</v>
      </c>
      <c r="AZ751" s="985">
        <v>36.49</v>
      </c>
      <c r="BA751" s="985">
        <v>-53.839999999999996</v>
      </c>
      <c r="BB751" s="985">
        <v>8.3000000000000007</v>
      </c>
      <c r="BC751" s="985">
        <v>-23.1</v>
      </c>
      <c r="BE751" s="700">
        <v>2011</v>
      </c>
      <c r="BF751" s="1013">
        <f>IF(BE751&gt;2008,0,IF(BE751&gt;2001,1,IF(BE751&gt;1990,2,IF(BE751&gt;1980,3,IF(BE751&gt;1973,4,IF(BE751&gt;1970,5,IF(BE751&gt;1960,6,IF(BE751&gt;1958,7,IF(BE751&gt;1953,8,9)))))))))</f>
        <v>0</v>
      </c>
      <c r="BG751" s="995">
        <v>11.3</v>
      </c>
    </row>
    <row r="752" spans="1:59" ht="11.25" customHeight="1" x14ac:dyDescent="0.2">
      <c r="A752" s="984" t="s">
        <v>821</v>
      </c>
      <c r="B752" s="988" t="s">
        <v>822</v>
      </c>
      <c r="C752" s="1070" t="s">
        <v>108</v>
      </c>
      <c r="D752" s="1070" t="s">
        <v>4401</v>
      </c>
      <c r="E752" s="828">
        <v>17</v>
      </c>
      <c r="F752" s="1148">
        <v>186</v>
      </c>
      <c r="G752" s="1092" t="s">
        <v>106</v>
      </c>
      <c r="H752" s="1092" t="s">
        <v>106</v>
      </c>
      <c r="I752" s="987">
        <v>39.200000000000003</v>
      </c>
      <c r="J752" s="738">
        <f>(M752/I752)*100</f>
        <v>3.3163265306122449</v>
      </c>
      <c r="K752" s="990">
        <v>0.65</v>
      </c>
      <c r="L752" s="1000">
        <v>2</v>
      </c>
      <c r="M752" s="729">
        <f>K752*L752</f>
        <v>1.3</v>
      </c>
      <c r="N752" s="983" t="s">
        <v>823</v>
      </c>
      <c r="O752" s="831">
        <v>0.5</v>
      </c>
      <c r="P752" s="973">
        <v>43265</v>
      </c>
      <c r="Q752" s="973">
        <v>43284</v>
      </c>
      <c r="R752" s="729">
        <f>(K752-O752)/O752*100</f>
        <v>30.000000000000004</v>
      </c>
      <c r="S752" s="795">
        <f>IF(INDEX(Historical!$D$7:$D$1442,MATCH(B752,Historical!$B$7:$B$1449,0))=0,"n/a",(INDEX(Historical!$C$7:$C$1442,MATCH(B752,Historical!$B$7:$B$1449,0))/INDEX(Historical!$D$7:$D$1442,MATCH(B752,Historical!$B$7:$B$1449,0))-1)*100)</f>
        <v>30.000000000000004</v>
      </c>
      <c r="T752" s="795">
        <f>IF(INDEX(Historical!$F$7:$F$1442,MATCH(B752,Historical!$B$7:$B$1449,0))=0,"n/a",((INDEX(Historical!$C$7:$C$1442,MATCH(B752,Historical!$B$7:$B$1449,0))/INDEX(Historical!$F$7:$F$1442,MATCH(B752,Historical!$B$7:$B$1449,0)))^(1/3)-1)*100)</f>
        <v>20.123329994304417</v>
      </c>
      <c r="U752" s="795">
        <f>IF(INDEX(Historical!$H$7:$H$1442,MATCH(B752,Historical!$B$7:$B$1449,0))=0,"n/a",((INDEX(Historical!$C$7:$C$1442,MATCH(B752,Historical!$B$7:$B$1449,0))/INDEX(Historical!$H$7:$H$1442,MATCH(B752,Historical!$B$7:$B$1449,0)))^(1/5)-1)*100)</f>
        <v>16.723531932969316</v>
      </c>
      <c r="V752" s="795">
        <f>IF(INDEX(Historical!$O$7:$O$1442,MATCH(B752,Historical!$B$7:$B$1449,0))=0,"n/a",((INDEX(Historical!$C$7:$C$1442,MATCH(B752,Historical!$B$7:$B$1449,0))/INDEX(Historical!$O$7:$O$1442,MATCH(B752,Historical!$B$7:$B$1449,0)))^(1/10)-1)*100)</f>
        <v>17.923492854605392</v>
      </c>
      <c r="W752" s="796">
        <f>IF(OR(U752&lt;=0,U752="n/a",V752&lt;=0,V752="n/a"),"n/a",U752/V752)</f>
        <v>0.93305094429026147</v>
      </c>
      <c r="X752" s="797" t="str">
        <f>IF(OR(AJ752&lt;=0,AJ752="n/a",U752&lt;=0,U752="n/a"),"n/a",U752/AJ752)</f>
        <v>n/a</v>
      </c>
      <c r="Y752" s="988"/>
      <c r="Z752" s="738" t="str">
        <f>IF(OR(AC752&lt;0.01,AC752="n/a"),"n/a",M752/AC752*100)</f>
        <v>n/a</v>
      </c>
      <c r="AA752" s="999" t="str">
        <f>IF(OR(AC752&lt;0.01,AC752="n/a"),"n/a",I752/AC752)</f>
        <v>n/a</v>
      </c>
      <c r="AB752" s="1000">
        <v>12</v>
      </c>
      <c r="AC752" s="978" t="s">
        <v>137</v>
      </c>
      <c r="AD752" s="978" t="s">
        <v>137</v>
      </c>
      <c r="AE752" s="978" t="s">
        <v>137</v>
      </c>
      <c r="AF752" s="978" t="s">
        <v>137</v>
      </c>
      <c r="AG752" s="978" t="s">
        <v>137</v>
      </c>
      <c r="AH752" s="978" t="s">
        <v>137</v>
      </c>
      <c r="AI752" s="978" t="s">
        <v>137</v>
      </c>
      <c r="AJ752" s="978" t="s">
        <v>137</v>
      </c>
      <c r="AK752" s="978" t="s">
        <v>137</v>
      </c>
      <c r="AL752" s="991" t="s">
        <v>137</v>
      </c>
      <c r="AM752" s="985" t="s">
        <v>137</v>
      </c>
      <c r="AN752" s="978" t="s">
        <v>137</v>
      </c>
      <c r="AO752" s="838" t="str">
        <f>IF(U752="n/a","n/a",IF(AA752&lt;0,"n/a",IF(AA752="n/a","n/a",J752+U752-AA752)))</f>
        <v>n/a</v>
      </c>
      <c r="AP752" s="839">
        <f>IF(U752="n/a","n/a",J752+U752)</f>
        <v>20.03985846358156</v>
      </c>
      <c r="AQ752" s="1001" t="str">
        <f>IF(OR(AC752&lt;0.01,AF752="n/a"),"n/a",(I752/SQRT(22.5*AC752*(I752/AF752))-1)*100)</f>
        <v>n/a</v>
      </c>
      <c r="AR752" s="738">
        <f>INDEX(Historical!$C$7:$C$1442,MATCH(B752,Historical!$B$7:$B$1449,0))*IF(AH752="n/a",1.03,IF(AH752&lt;0,1.01,IF(AH752&gt;10,1.1,(1+AH752/100))))</f>
        <v>1.3390000000000002</v>
      </c>
      <c r="AS752" s="999">
        <f>IF($AI752="n/a",1.03*AR752,IF($AI752&lt;0,1.01*AR752,IF($AI752&gt;10,1.1*AR752,(1+$AI752/100)*AR752)))</f>
        <v>1.3791700000000002</v>
      </c>
      <c r="AT752" s="999">
        <f>IF($AK752="n/a",1.03*AS752,IF($AK752&lt;0,1.01*AS752,IF($AK752&gt;10,1.1*AS752,(1+$AK752/100)*AS752)))</f>
        <v>1.4205451000000002</v>
      </c>
      <c r="AU752" s="999">
        <f>IF($AK752="n/a",1.03*AT752,IF($AK752&lt;0,1.01*AT752,IF($AK752&gt;10,1.1*AT752,(1+$AK752/100)*AT752)))</f>
        <v>1.4631614530000003</v>
      </c>
      <c r="AV752" s="999">
        <f>IF($AK752="n/a",1.03*AU752,IF($AK752&lt;0,1.01*AU752,IF($AK752&gt;10,1.1*AU752,(1+$AK752/100)*AU752)))</f>
        <v>1.5070562965900003</v>
      </c>
      <c r="AW752" s="738">
        <f>SUM(AR752:AV752)</f>
        <v>7.1089328495900013</v>
      </c>
      <c r="AX752" s="846">
        <f>AW752/I752*100</f>
        <v>18.13503277956633</v>
      </c>
      <c r="AY752" s="1080" t="s">
        <v>137</v>
      </c>
      <c r="AZ752" s="985" t="s">
        <v>137</v>
      </c>
      <c r="BA752" s="985" t="s">
        <v>137</v>
      </c>
      <c r="BB752" s="985" t="s">
        <v>137</v>
      </c>
      <c r="BC752" s="985" t="s">
        <v>137</v>
      </c>
      <c r="BD752" s="1032" t="s">
        <v>4326</v>
      </c>
      <c r="BE752" s="700">
        <v>2002</v>
      </c>
      <c r="BF752" s="1013">
        <f>IF(BE752&gt;2008,0,IF(BE752&gt;2001,1,IF(BE752&gt;1990,2,IF(BE752&gt;1980,3,IF(BE752&gt;1973,4,IF(BE752&gt;1970,5,IF(BE752&gt;1960,6,IF(BE752&gt;1958,7,IF(BE752&gt;1953,8,9)))))))))</f>
        <v>1</v>
      </c>
      <c r="BG752" s="995" t="s">
        <v>137</v>
      </c>
    </row>
    <row r="753" spans="1:59" ht="11.25" customHeight="1" x14ac:dyDescent="0.2">
      <c r="A753" s="984" t="s">
        <v>827</v>
      </c>
      <c r="B753" s="988" t="s">
        <v>828</v>
      </c>
      <c r="C753" s="1070" t="s">
        <v>247</v>
      </c>
      <c r="D753" s="1070" t="s">
        <v>4379</v>
      </c>
      <c r="E753" s="828">
        <v>16</v>
      </c>
      <c r="F753" s="1148">
        <v>210</v>
      </c>
      <c r="G753" s="1148" t="s">
        <v>37</v>
      </c>
      <c r="H753" s="1148" t="s">
        <v>115</v>
      </c>
      <c r="I753" s="987">
        <v>88.73</v>
      </c>
      <c r="J753" s="738">
        <f>(M753/I753)*100</f>
        <v>2.4794319846726025</v>
      </c>
      <c r="K753" s="990">
        <v>0.55000000000000004</v>
      </c>
      <c r="L753" s="1000">
        <v>4</v>
      </c>
      <c r="M753" s="729">
        <f>K753*L753</f>
        <v>2.2000000000000002</v>
      </c>
      <c r="N753" s="983" t="s">
        <v>127</v>
      </c>
      <c r="O753" s="831">
        <v>0.5</v>
      </c>
      <c r="P753" s="973">
        <v>43270</v>
      </c>
      <c r="Q753" s="973">
        <v>43291</v>
      </c>
      <c r="R753" s="729">
        <f>(K753-O753)/O753*100</f>
        <v>10.000000000000009</v>
      </c>
      <c r="S753" s="795">
        <f>IF(INDEX(Historical!$D$7:$D$1442,MATCH(B753,Historical!$B$7:$B$1449,0))=0,"n/a",(INDEX(Historical!$C$7:$C$1442,MATCH(B753,Historical!$B$7:$B$1449,0))/INDEX(Historical!$D$7:$D$1442,MATCH(B753,Historical!$B$7:$B$1449,0))-1)*100)</f>
        <v>10.526315789473696</v>
      </c>
      <c r="T753" s="795">
        <f>IF(INDEX(Historical!$F$7:$F$1442,MATCH(B753,Historical!$B$7:$B$1449,0))=0,"n/a",((INDEX(Historical!$C$7:$C$1442,MATCH(B753,Historical!$B$7:$B$1449,0))/INDEX(Historical!$F$7:$F$1442,MATCH(B753,Historical!$B$7:$B$1449,0)))^(1/3)-1)*100)</f>
        <v>10.415886963424924</v>
      </c>
      <c r="U753" s="795">
        <f>IF(INDEX(Historical!$H$7:$H$1442,MATCH(B753,Historical!$B$7:$B$1449,0))=0,"n/a",((INDEX(Historical!$C$7:$C$1442,MATCH(B753,Historical!$B$7:$B$1449,0))/INDEX(Historical!$H$7:$H$1442,MATCH(B753,Historical!$B$7:$B$1449,0)))^(1/5)-1)*100)</f>
        <v>9.7309332149995154</v>
      </c>
      <c r="V753" s="795">
        <f>IF(INDEX(Historical!$O$7:$O$1442,MATCH(B753,Historical!$B$7:$B$1449,0))=0,"n/a",((INDEX(Historical!$C$7:$C$1442,MATCH(B753,Historical!$B$7:$B$1449,0))/INDEX(Historical!$O$7:$O$1442,MATCH(B753,Historical!$B$7:$B$1449,0)))^(1/10)-1)*100)</f>
        <v>12.616994313374752</v>
      </c>
      <c r="W753" s="796">
        <f>IF(OR(U753&lt;=0,U753="n/a",V753&lt;=0,V753="n/a"),"n/a",U753/V753)</f>
        <v>0.77125605142614329</v>
      </c>
      <c r="X753" s="797">
        <f>IF(OR(AJ753&lt;=0,AJ753="n/a",U753&lt;=0,U753="n/a"),"n/a",U753/AJ753)</f>
        <v>1.985904737755003</v>
      </c>
      <c r="Y753" s="988"/>
      <c r="Z753" s="738">
        <f>IF(OR(AC753&lt;0.01,AC753="n/a"),"n/a",M753/AC753*100)</f>
        <v>46.808510638297875</v>
      </c>
      <c r="AA753" s="999">
        <f>IF(OR(AC753&lt;0.01,AC753="n/a"),"n/a",I753/AC753)</f>
        <v>18.878723404255318</v>
      </c>
      <c r="AB753" s="1000">
        <v>1</v>
      </c>
      <c r="AC753" s="978">
        <v>4.7</v>
      </c>
      <c r="AD753" s="978">
        <v>1.83</v>
      </c>
      <c r="AE753" s="978">
        <v>2.44</v>
      </c>
      <c r="AF753" s="978">
        <v>3.61</v>
      </c>
      <c r="AG753" s="978">
        <v>14.099999999999998</v>
      </c>
      <c r="AH753" s="978">
        <v>15.7</v>
      </c>
      <c r="AI753" s="978">
        <v>5.79</v>
      </c>
      <c r="AJ753" s="978">
        <v>4.9000000000000004</v>
      </c>
      <c r="AK753" s="978">
        <v>10.34</v>
      </c>
      <c r="AL753" s="991">
        <v>10850</v>
      </c>
      <c r="AM753" s="985">
        <v>0.2</v>
      </c>
      <c r="AN753" s="978">
        <v>0.32</v>
      </c>
      <c r="AO753" s="838">
        <f>IF(U753="n/a","n/a",IF(AA753&lt;0,"n/a",IF(AA753="n/a","n/a",J753+U753-AA753)))</f>
        <v>-6.6683582045831997</v>
      </c>
      <c r="AP753" s="839">
        <f>IF(U753="n/a","n/a",J753+U753)</f>
        <v>12.210365199672118</v>
      </c>
      <c r="AQ753" s="1001">
        <f>IF(OR(AC753&lt;0.01,AF753="n/a"),"n/a",(I753/SQRT(22.5*AC753*(I753/AF753))-1)*100)</f>
        <v>74.039831315020407</v>
      </c>
      <c r="AR753" s="738">
        <f>INDEX(Historical!$C$7:$C$1442,MATCH(B753,Historical!$B$7:$B$1449,0))*IF(AH753="n/a",1.03,IF(AH753&lt;0,1.01,IF(AH753&gt;10,1.1,(1+AH753/100))))</f>
        <v>2.3100000000000005</v>
      </c>
      <c r="AS753" s="999">
        <f>IF($AI753="n/a",1.03*AR753,IF($AI753&lt;0,1.01*AR753,IF($AI753&gt;10,1.1*AR753,(1+$AI753/100)*AR753)))</f>
        <v>2.4437490000000008</v>
      </c>
      <c r="AT753" s="999">
        <f>IF($AK753="n/a",1.03*AS753,IF($AK753&lt;0,1.01*AS753,IF($AK753&gt;10,1.1*AS753,(1+$AK753/100)*AS753)))</f>
        <v>2.6881239000000012</v>
      </c>
      <c r="AU753" s="999">
        <f>IF($AK753="n/a",1.03*AT753,IF($AK753&lt;0,1.01*AT753,IF($AK753&gt;10,1.1*AT753,(1+$AK753/100)*AT753)))</f>
        <v>2.9569362900000016</v>
      </c>
      <c r="AV753" s="999">
        <f>IF($AK753="n/a",1.03*AU753,IF($AK753&lt;0,1.01*AU753,IF($AK753&gt;10,1.1*AU753,(1+$AK753/100)*AU753)))</f>
        <v>3.2526299190000021</v>
      </c>
      <c r="AW753" s="738">
        <f>SUM(AR753:AV753)</f>
        <v>13.651439109000005</v>
      </c>
      <c r="AX753" s="846">
        <f>AW753/I753*100</f>
        <v>15.385370347120483</v>
      </c>
      <c r="AY753" s="1080">
        <v>1.61</v>
      </c>
      <c r="AZ753" s="985">
        <v>21.48</v>
      </c>
      <c r="BA753" s="985">
        <v>-37.36</v>
      </c>
      <c r="BB753" s="985">
        <v>1.1199999999999999</v>
      </c>
      <c r="BC753" s="985">
        <v>-21.87</v>
      </c>
      <c r="BE753" s="700">
        <v>2003</v>
      </c>
      <c r="BF753" s="1013">
        <f>IF(BE753&gt;2008,0,IF(BE753&gt;2001,1,IF(BE753&gt;1990,2,IF(BE753&gt;1980,3,IF(BE753&gt;1973,4,IF(BE753&gt;1970,5,IF(BE753&gt;1960,6,IF(BE753&gt;1958,7,IF(BE753&gt;1953,8,9)))))))))</f>
        <v>1</v>
      </c>
      <c r="BG753" s="995">
        <v>8.4</v>
      </c>
    </row>
    <row r="754" spans="1:59" ht="11.25" customHeight="1" x14ac:dyDescent="0.2">
      <c r="A754" s="976" t="s">
        <v>1340</v>
      </c>
      <c r="B754" s="988" t="s">
        <v>1341</v>
      </c>
      <c r="C754" s="1070" t="s">
        <v>112</v>
      </c>
      <c r="D754" s="1070" t="s">
        <v>4384</v>
      </c>
      <c r="E754" s="829">
        <v>9</v>
      </c>
      <c r="F754" s="1148">
        <v>339</v>
      </c>
      <c r="G754" s="1089" t="s">
        <v>106</v>
      </c>
      <c r="H754" s="1089" t="s">
        <v>106</v>
      </c>
      <c r="I754" s="987">
        <v>16.41</v>
      </c>
      <c r="J754" s="738">
        <f>(M754/I754)*100</f>
        <v>1.5843997562461913</v>
      </c>
      <c r="K754" s="990">
        <v>6.5000000000000002E-2</v>
      </c>
      <c r="L754" s="1000">
        <v>4</v>
      </c>
      <c r="M754" s="729">
        <f>K754*L754</f>
        <v>0.26</v>
      </c>
      <c r="N754" s="983" t="s">
        <v>997</v>
      </c>
      <c r="O754" s="831">
        <v>0.06</v>
      </c>
      <c r="P754" s="979">
        <v>42956</v>
      </c>
      <c r="Q754" s="979">
        <v>42972</v>
      </c>
      <c r="R754" s="729">
        <f>(K754-O754)/O754*100</f>
        <v>8.333333333333341</v>
      </c>
      <c r="S754" s="795">
        <f>IF(INDEX(Historical!$D$7:$D$1442,MATCH(B754,Historical!$B$7:$B$1449,0))=0,"n/a",(INDEX(Historical!$C$7:$C$1442,MATCH(B754,Historical!$B$7:$B$1449,0))/INDEX(Historical!$D$7:$D$1442,MATCH(B754,Historical!$B$7:$B$1449,0))-1)*100)</f>
        <v>4.0000000000000036</v>
      </c>
      <c r="T754" s="795">
        <f>IF(INDEX(Historical!$F$7:$F$1442,MATCH(B754,Historical!$B$7:$B$1449,0))=0,"n/a",((INDEX(Historical!$C$7:$C$1442,MATCH(B754,Historical!$B$7:$B$1449,0))/INDEX(Historical!$F$7:$F$1442,MATCH(B754,Historical!$B$7:$B$1449,0)))^(1/3)-1)*100)</f>
        <v>13.040381433805571</v>
      </c>
      <c r="U754" s="795">
        <f>IF(INDEX(Historical!$H$7:$H$1442,MATCH(B754,Historical!$B$7:$B$1449,0))=0,"n/a",((INDEX(Historical!$C$7:$C$1442,MATCH(B754,Historical!$B$7:$B$1449,0))/INDEX(Historical!$H$7:$H$1442,MATCH(B754,Historical!$B$7:$B$1449,0)))^(1/5)-1)*100)</f>
        <v>18.772564182493777</v>
      </c>
      <c r="V754" s="795">
        <f>IF(INDEX(Historical!$O$7:$O$1442,MATCH(B754,Historical!$B$7:$B$1449,0))=0,"n/a",((INDEX(Historical!$C$7:$C$1442,MATCH(B754,Historical!$B$7:$B$1449,0))/INDEX(Historical!$O$7:$O$1442,MATCH(B754,Historical!$B$7:$B$1449,0)))^(1/10)-1)*100)</f>
        <v>8.0386652698788641</v>
      </c>
      <c r="W754" s="796">
        <f>IF(OR(U754&lt;=0,U754="n/a",V754&lt;=0,V754="n/a"),"n/a",U754/V754)</f>
        <v>2.3352837258736443</v>
      </c>
      <c r="X754" s="797">
        <f>IF(OR(AJ754&lt;=0,AJ754="n/a",U754&lt;=0,U754="n/a"),"n/a",U754/AJ754)</f>
        <v>0.7220216993266837</v>
      </c>
      <c r="Y754" s="763" t="s">
        <v>4459</v>
      </c>
      <c r="Z754" s="738">
        <f>IF(OR(AC754&lt;0.01,AC754="n/a"),"n/a",M754/AC754*100)</f>
        <v>24.528301886792452</v>
      </c>
      <c r="AA754" s="999">
        <f>IF(OR(AC754&lt;0.01,AC754="n/a"),"n/a",I754/AC754)</f>
        <v>15.481132075471697</v>
      </c>
      <c r="AB754" s="1000">
        <v>12</v>
      </c>
      <c r="AC754" s="978">
        <v>1.06</v>
      </c>
      <c r="AD754" s="978">
        <v>0.47</v>
      </c>
      <c r="AE754" s="978">
        <v>0.87</v>
      </c>
      <c r="AF754" s="978">
        <v>2.77</v>
      </c>
      <c r="AG754" s="978">
        <v>14.099999999999998</v>
      </c>
      <c r="AH754" s="978">
        <v>32.6</v>
      </c>
      <c r="AI754" s="978">
        <v>15.479999999999999</v>
      </c>
      <c r="AJ754" s="978">
        <v>26</v>
      </c>
      <c r="AK754" s="978">
        <v>33.1</v>
      </c>
      <c r="AL754" s="991">
        <v>969.34</v>
      </c>
      <c r="AM754" s="985">
        <v>1</v>
      </c>
      <c r="AN754" s="978">
        <v>1.84</v>
      </c>
      <c r="AO754" s="838">
        <f>IF(U754="n/a","n/a",IF(AA754&lt;0,"n/a",IF(AA754="n/a","n/a",J754+U754-AA754)))</f>
        <v>4.8758318632682727</v>
      </c>
      <c r="AP754" s="839">
        <f>IF(U754="n/a","n/a",J754+U754)</f>
        <v>20.35696393873997</v>
      </c>
      <c r="AQ754" s="1001">
        <f>IF(OR(AC754&lt;0.01,AF754="n/a"),"n/a",(I754/SQRT(22.5*AC754*(I754/AF754))-1)*100)</f>
        <v>38.054314350156474</v>
      </c>
      <c r="AR754" s="738">
        <f>INDEX(Historical!$C$7:$C$1442,MATCH(B754,Historical!$B$7:$B$1449,0))*IF(AH754="n/a",1.03,IF(AH754&lt;0,1.01,IF(AH754&gt;10,1.1,(1+AH754/100))))</f>
        <v>0.28600000000000003</v>
      </c>
      <c r="AS754" s="999">
        <f>IF($AI754="n/a",1.03*AR754,IF($AI754&lt;0,1.01*AR754,IF($AI754&gt;10,1.1*AR754,(1+$AI754/100)*AR754)))</f>
        <v>0.31460000000000005</v>
      </c>
      <c r="AT754" s="999">
        <f>IF($AK754="n/a",1.03*AS754,IF($AK754&lt;0,1.01*AS754,IF($AK754&gt;10,1.1*AS754,(1+$AK754/100)*AS754)))</f>
        <v>0.34606000000000009</v>
      </c>
      <c r="AU754" s="999">
        <f>IF($AK754="n/a",1.03*AT754,IF($AK754&lt;0,1.01*AT754,IF($AK754&gt;10,1.1*AT754,(1+$AK754/100)*AT754)))</f>
        <v>0.38066600000000012</v>
      </c>
      <c r="AV754" s="999">
        <f>IF($AK754="n/a",1.03*AU754,IF($AK754&lt;0,1.01*AU754,IF($AK754&gt;10,1.1*AU754,(1+$AK754/100)*AU754)))</f>
        <v>0.41873260000000018</v>
      </c>
      <c r="AW754" s="738">
        <f>SUM(AR754:AV754)</f>
        <v>1.7460586000000005</v>
      </c>
      <c r="AX754" s="846">
        <f>AW754/I754*100</f>
        <v>10.640210847044488</v>
      </c>
      <c r="AY754" s="1080">
        <v>1.46</v>
      </c>
      <c r="AZ754" s="985">
        <v>22.009999999999998</v>
      </c>
      <c r="BA754" s="985">
        <v>-37.49</v>
      </c>
      <c r="BB754" s="985">
        <v>7.13</v>
      </c>
      <c r="BC754" s="985">
        <v>-20.32</v>
      </c>
      <c r="BE754" s="700">
        <v>2011</v>
      </c>
      <c r="BF754" s="1013">
        <f>IF(BE754&gt;2008,0,IF(BE754&gt;2001,1,IF(BE754&gt;1990,2,IF(BE754&gt;1980,3,IF(BE754&gt;1973,4,IF(BE754&gt;1970,5,IF(BE754&gt;1960,6,IF(BE754&gt;1958,7,IF(BE754&gt;1953,8,9)))))))))</f>
        <v>0</v>
      </c>
      <c r="BG754" s="995">
        <v>5.0999999999999996</v>
      </c>
    </row>
    <row r="755" spans="1:59" ht="11.25" customHeight="1" x14ac:dyDescent="0.2">
      <c r="A755" s="976" t="s">
        <v>829</v>
      </c>
      <c r="B755" s="988" t="s">
        <v>830</v>
      </c>
      <c r="C755" s="1070" t="s">
        <v>247</v>
      </c>
      <c r="D755" s="1070" t="s">
        <v>4379</v>
      </c>
      <c r="E755" s="828">
        <v>22</v>
      </c>
      <c r="F755" s="1148">
        <v>152</v>
      </c>
      <c r="G755" s="1273" t="s">
        <v>106</v>
      </c>
      <c r="H755" s="1273" t="s">
        <v>106</v>
      </c>
      <c r="I755" s="987">
        <v>49.73</v>
      </c>
      <c r="J755" s="738">
        <f>(M755/I755)*100</f>
        <v>1.5684697365775189</v>
      </c>
      <c r="K755" s="997">
        <v>0.19500000000000001</v>
      </c>
      <c r="L755" s="1000">
        <v>4</v>
      </c>
      <c r="M755" s="729">
        <f>K755*L755</f>
        <v>0.78</v>
      </c>
      <c r="N755" s="983" t="s">
        <v>429</v>
      </c>
      <c r="O755" s="1087">
        <v>0.15625</v>
      </c>
      <c r="P755" s="973">
        <v>43236</v>
      </c>
      <c r="Q755" s="973">
        <v>43258</v>
      </c>
      <c r="R755" s="729">
        <f>(K755-O755)/O755*100</f>
        <v>24.800000000000004</v>
      </c>
      <c r="S755" s="795">
        <f>IF(INDEX(Historical!$D$7:$D$1442,MATCH(B755,Historical!$B$7:$B$1449,0))=0,"n/a",(INDEX(Historical!$C$7:$C$1442,MATCH(B755,Historical!$B$7:$B$1449,0))/INDEX(Historical!$D$7:$D$1442,MATCH(B755,Historical!$B$7:$B$1449,0))-1)*100)</f>
        <v>23.799582463465541</v>
      </c>
      <c r="T755" s="795">
        <f>IF(INDEX(Historical!$F$7:$F$1442,MATCH(B755,Historical!$B$7:$B$1449,0))=0,"n/a",((INDEX(Historical!$C$7:$C$1442,MATCH(B755,Historical!$B$7:$B$1449,0))/INDEX(Historical!$F$7:$F$1442,MATCH(B755,Historical!$B$7:$B$1449,0)))^(1/3)-1)*100)</f>
        <v>22.574352348330585</v>
      </c>
      <c r="U755" s="795">
        <f>IF(INDEX(Historical!$H$7:$H$1442,MATCH(B755,Historical!$B$7:$B$1449,0))=0,"n/a",((INDEX(Historical!$C$7:$C$1442,MATCH(B755,Historical!$B$7:$B$1449,0))/INDEX(Historical!$H$7:$H$1442,MATCH(B755,Historical!$B$7:$B$1449,0)))^(1/5)-1)*100)</f>
        <v>21.93444405698839</v>
      </c>
      <c r="V755" s="795">
        <f>IF(INDEX(Historical!$O$7:$O$1442,MATCH(B755,Historical!$B$7:$B$1449,0))=0,"n/a",((INDEX(Historical!$C$7:$C$1442,MATCH(B755,Historical!$B$7:$B$1449,0))/INDEX(Historical!$O$7:$O$1442,MATCH(B755,Historical!$B$7:$B$1449,0)))^(1/10)-1)*100)</f>
        <v>21.58431175102864</v>
      </c>
      <c r="W755" s="796">
        <f>IF(OR(U755&lt;=0,U755="n/a",V755&lt;=0,V755="n/a"),"n/a",U755/V755)</f>
        <v>1.0162216108624851</v>
      </c>
      <c r="X755" s="797">
        <f>IF(OR(AJ755&lt;=0,AJ755="n/a",U755&lt;=0,U755="n/a"),"n/a",U755/AJ755)</f>
        <v>2.4645442760661109</v>
      </c>
      <c r="Y755" s="764" t="s">
        <v>4019</v>
      </c>
      <c r="Z755" s="738">
        <f>IF(OR(AC755&lt;0.01,AC755="n/a"),"n/a",M755/AC755*100)</f>
        <v>32.911392405063289</v>
      </c>
      <c r="AA755" s="999">
        <f>IF(OR(AC755&lt;0.01,AC755="n/a"),"n/a",I755/AC755)</f>
        <v>20.983122362869196</v>
      </c>
      <c r="AB755" s="1000">
        <v>1</v>
      </c>
      <c r="AC755" s="978">
        <v>2.37</v>
      </c>
      <c r="AD755" s="978">
        <v>1.8</v>
      </c>
      <c r="AE755" s="978">
        <v>1.59</v>
      </c>
      <c r="AF755" s="978">
        <v>11.7</v>
      </c>
      <c r="AG755" s="978">
        <v>59.3</v>
      </c>
      <c r="AH755" s="978">
        <v>12.8</v>
      </c>
      <c r="AI755" s="978">
        <v>6.38</v>
      </c>
      <c r="AJ755" s="978">
        <v>8.9</v>
      </c>
      <c r="AK755" s="978">
        <v>11.64</v>
      </c>
      <c r="AL755" s="991">
        <v>61510</v>
      </c>
      <c r="AM755" s="985">
        <v>6.9999999999999993E-2</v>
      </c>
      <c r="AN755" s="978">
        <v>0.42</v>
      </c>
      <c r="AO755" s="838">
        <f>IF(U755="n/a","n/a",IF(AA755&lt;0,"n/a",IF(AA755="n/a","n/a",J755+U755-AA755)))</f>
        <v>2.5197914306967135</v>
      </c>
      <c r="AP755" s="839">
        <f>IF(U755="n/a","n/a",J755+U755)</f>
        <v>23.502913793565909</v>
      </c>
      <c r="AQ755" s="1001">
        <f>IF(OR(AC755&lt;0.01,AF755="n/a"),"n/a",(I755/SQRT(22.5*AC755*(I755/AF755))-1)*100)</f>
        <v>230.321413606384</v>
      </c>
      <c r="AR755" s="738">
        <f>INDEX(Historical!$C$7:$C$1442,MATCH(B755,Historical!$B$7:$B$1449,0))*IF(AH755="n/a",1.03,IF(AH755&lt;0,1.01,IF(AH755&gt;10,1.1,(1+AH755/100))))</f>
        <v>0.81537500000000007</v>
      </c>
      <c r="AS755" s="999">
        <f>IF($AI755="n/a",1.03*AR755,IF($AI755&lt;0,1.01*AR755,IF($AI755&gt;10,1.1*AR755,(1+$AI755/100)*AR755)))</f>
        <v>0.86739592500000018</v>
      </c>
      <c r="AT755" s="999">
        <f>IF($AK755="n/a",1.03*AS755,IF($AK755&lt;0,1.01*AS755,IF($AK755&gt;10,1.1*AS755,(1+$AK755/100)*AS755)))</f>
        <v>0.95413551750000025</v>
      </c>
      <c r="AU755" s="999">
        <f>IF($AK755="n/a",1.03*AT755,IF($AK755&lt;0,1.01*AT755,IF($AK755&gt;10,1.1*AT755,(1+$AK755/100)*AT755)))</f>
        <v>1.0495490692500005</v>
      </c>
      <c r="AV755" s="999">
        <f>IF($AK755="n/a",1.03*AU755,IF($AK755&lt;0,1.01*AU755,IF($AK755&gt;10,1.1*AU755,(1+$AK755/100)*AU755)))</f>
        <v>1.1545039761750007</v>
      </c>
      <c r="AW755" s="738">
        <f>SUM(AR755:AV755)</f>
        <v>4.8409594879250015</v>
      </c>
      <c r="AX755" s="846">
        <f>AW755/I755*100</f>
        <v>9.7344851959079062</v>
      </c>
      <c r="AY755" s="1080">
        <v>0.64</v>
      </c>
      <c r="AZ755" s="985">
        <v>36.58</v>
      </c>
      <c r="BA755" s="985">
        <v>-12.2</v>
      </c>
      <c r="BB755" s="985">
        <v>6.78</v>
      </c>
      <c r="BC755" s="985">
        <v>1.8399999999999999</v>
      </c>
      <c r="BE755" s="700">
        <v>1997</v>
      </c>
      <c r="BF755" s="1013">
        <f>IF(BE755&gt;2008,0,IF(BE755&gt;2001,1,IF(BE755&gt;1990,2,IF(BE755&gt;1980,3,IF(BE755&gt;1973,4,IF(BE755&gt;1970,5,IF(BE755&gt;1960,6,IF(BE755&gt;1958,7,IF(BE755&gt;1953,8,9)))))))))</f>
        <v>2</v>
      </c>
      <c r="BG755" s="995">
        <v>21.6</v>
      </c>
    </row>
    <row r="756" spans="1:59" ht="11.25" customHeight="1" x14ac:dyDescent="0.2">
      <c r="A756" s="798" t="s">
        <v>4228</v>
      </c>
      <c r="B756" s="890" t="s">
        <v>3948</v>
      </c>
      <c r="C756" s="1070" t="s">
        <v>112</v>
      </c>
      <c r="D756" s="1070" t="s">
        <v>213</v>
      </c>
      <c r="E756" s="828">
        <v>5</v>
      </c>
      <c r="F756" s="1148">
        <v>814</v>
      </c>
      <c r="G756" s="1118" t="s">
        <v>106</v>
      </c>
      <c r="H756" s="1118" t="s">
        <v>106</v>
      </c>
      <c r="I756" s="996">
        <v>42.59</v>
      </c>
      <c r="J756" s="738">
        <f>(M756/I756)*100</f>
        <v>2.6297252876262034</v>
      </c>
      <c r="K756" s="976">
        <v>0.28000000000000003</v>
      </c>
      <c r="L756" s="1273">
        <v>4</v>
      </c>
      <c r="M756" s="729">
        <f>K756*L756</f>
        <v>1.1200000000000001</v>
      </c>
      <c r="N756" s="1273" t="s">
        <v>4230</v>
      </c>
      <c r="O756" s="676">
        <v>0.27</v>
      </c>
      <c r="P756" s="718">
        <v>43237</v>
      </c>
      <c r="Q756" s="718">
        <v>43255</v>
      </c>
      <c r="R756" s="729">
        <f>(K756-O756)/O756*100</f>
        <v>3.7037037037037068</v>
      </c>
      <c r="S756" s="795">
        <f>IF(INDEX(Historical!$D$7:$D$1442,MATCH(B756,Historical!$B$7:$B$1449,0))=0,"n/a",(INDEX(Historical!$C$7:$C$1442,MATCH(B756,Historical!$B$7:$B$1449,0))/INDEX(Historical!$D$7:$D$1442,MATCH(B756,Historical!$B$7:$B$1449,0))-1)*100)</f>
        <v>3.7383177570093462</v>
      </c>
      <c r="T756" s="795">
        <f>IF(INDEX(Historical!$F$7:$F$1442,MATCH(B756,Historical!$B$7:$B$1449,0))=0,"n/a",((INDEX(Historical!$C$7:$C$1442,MATCH(B756,Historical!$B$7:$B$1449,0))/INDEX(Historical!$F$7:$F$1442,MATCH(B756,Historical!$B$7:$B$1449,0)))^(1/3)-1)*100)</f>
        <v>2.5247183031277265</v>
      </c>
      <c r="U756" s="795">
        <f>IF(INDEX(Historical!$H$7:$H$1442,MATCH(B756,Historical!$B$7:$B$1449,0))=0,"n/a",((INDEX(Historical!$C$7:$C$1442,MATCH(B756,Historical!$B$7:$B$1449,0))/INDEX(Historical!$H$7:$H$1442,MATCH(B756,Historical!$B$7:$B$1449,0)))^(1/5)-1)*100)</f>
        <v>3.8262169735895801</v>
      </c>
      <c r="V756" s="795">
        <f>IF(INDEX(Historical!$O$7:$O$1442,MATCH(B756,Historical!$B$7:$B$1449,0))=0,"n/a",((INDEX(Historical!$C$7:$C$1442,MATCH(B756,Historical!$B$7:$B$1449,0))/INDEX(Historical!$O$7:$O$1442,MATCH(B756,Historical!$B$7:$B$1449,0)))^(1/10)-1)*100)</f>
        <v>4.7182784501015096</v>
      </c>
      <c r="W756" s="796">
        <f>IF(OR(U756&lt;=0,U756="n/a",V756&lt;=0,V756="n/a"),"n/a",U756/V756)</f>
        <v>0.81093496580458546</v>
      </c>
      <c r="X756" s="797" t="str">
        <f>IF(OR(AJ756&lt;=0,AJ756="n/a",U756&lt;=0,U756="n/a"),"n/a",U756/AJ756)</f>
        <v>n/a</v>
      </c>
      <c r="Y756" s="739"/>
      <c r="Z756" s="738">
        <f>IF(OR(AC756&lt;0.01,AC756="n/a"),"n/a",M756/AC756*100)</f>
        <v>28.644501278772381</v>
      </c>
      <c r="AA756" s="999">
        <f>IF(OR(AC756&lt;0.01,AC756="n/a"),"n/a",I756/AC756)</f>
        <v>10.892583120204604</v>
      </c>
      <c r="AB756" s="1000">
        <v>12</v>
      </c>
      <c r="AC756" s="995">
        <v>3.91</v>
      </c>
      <c r="AD756" s="995">
        <v>4.3600000000000003</v>
      </c>
      <c r="AE756" s="978">
        <v>0.93</v>
      </c>
      <c r="AF756" s="978">
        <v>2.0699999999999998</v>
      </c>
      <c r="AG756" s="978">
        <v>18</v>
      </c>
      <c r="AH756" s="978">
        <v>70.199999999999989</v>
      </c>
      <c r="AI756" s="978">
        <v>15.35</v>
      </c>
      <c r="AJ756" s="775">
        <v>-2</v>
      </c>
      <c r="AK756" s="775">
        <v>2.5</v>
      </c>
      <c r="AL756" s="995">
        <v>3210</v>
      </c>
      <c r="AM756" s="995">
        <v>1</v>
      </c>
      <c r="AN756" s="995">
        <v>1.1000000000000001</v>
      </c>
      <c r="AO756" s="838">
        <f>IF(U756="n/a","n/a",IF(AA756&lt;0,"n/a",IF(AA756="n/a","n/a",J756+U756-AA756)))</f>
        <v>-4.4366408589888202</v>
      </c>
      <c r="AP756" s="839">
        <f>IF(U756="n/a","n/a",J756+U756)</f>
        <v>6.4559422612157835</v>
      </c>
      <c r="AQ756" s="1001">
        <f>IF(OR(AC756&lt;0.01,AF756="n/a"),"n/a",(I756/SQRT(22.5*AC756*(I756/AF756))-1)*100)</f>
        <v>0.10582635685216779</v>
      </c>
      <c r="AR756" s="738">
        <f>INDEX(Historical!$C$7:$C$1442,MATCH(B756,Historical!$B$7:$B$1449,0))*IF(AH756="n/a",1.03,IF(AH756&lt;0,1.01,IF(AH756&gt;10,1.1,(1+AH756/100))))</f>
        <v>1.2210000000000003</v>
      </c>
      <c r="AS756" s="999">
        <f>IF($AI756="n/a",1.03*AR756,IF($AI756&lt;0,1.01*AR756,IF($AI756&gt;10,1.1*AR756,(1+$AI756/100)*AR756)))</f>
        <v>1.3431000000000004</v>
      </c>
      <c r="AT756" s="999">
        <f>IF($AK756="n/a",1.03*AS756,IF($AK756&lt;0,1.01*AS756,IF($AK756&gt;10,1.1*AS756,(1+$AK756/100)*AS756)))</f>
        <v>1.3766775000000002</v>
      </c>
      <c r="AU756" s="999">
        <f>IF($AK756="n/a",1.03*AT756,IF($AK756&lt;0,1.01*AT756,IF($AK756&gt;10,1.1*AT756,(1+$AK756/100)*AT756)))</f>
        <v>1.4110944375000001</v>
      </c>
      <c r="AV756" s="999">
        <f>IF($AK756="n/a",1.03*AU756,IF($AK756&lt;0,1.01*AU756,IF($AK756&gt;10,1.1*AU756,(1+$AK756/100)*AU756)))</f>
        <v>1.4463717984375</v>
      </c>
      <c r="AW756" s="738">
        <f>SUM(AR756:AV756)</f>
        <v>6.7982437359375014</v>
      </c>
      <c r="AX756" s="846">
        <f>AW756/I756*100</f>
        <v>15.962065592715428</v>
      </c>
      <c r="AY756" s="824">
        <v>1.78</v>
      </c>
      <c r="AZ756" s="978">
        <v>25.35</v>
      </c>
      <c r="BA756" s="978">
        <v>-20.09</v>
      </c>
      <c r="BB756" s="978">
        <v>8.02</v>
      </c>
      <c r="BC756" s="978">
        <v>-4.05</v>
      </c>
      <c r="BE756" s="700">
        <v>2014</v>
      </c>
      <c r="BF756" s="1013">
        <f>IF(BE756&gt;2008,0,IF(BE756&gt;2001,1,IF(BE756&gt;1990,2,IF(BE756&gt;1980,3,IF(BE756&gt;1973,4,IF(BE756&gt;1970,5,IF(BE756&gt;1960,6,IF(BE756&gt;1958,7,IF(BE756&gt;1953,8,9)))))))))</f>
        <v>0</v>
      </c>
      <c r="BG756" s="995">
        <v>7.3</v>
      </c>
    </row>
    <row r="757" spans="1:59" ht="11.25" customHeight="1" x14ac:dyDescent="0.2">
      <c r="A757" s="984" t="s">
        <v>833</v>
      </c>
      <c r="B757" s="988" t="s">
        <v>834</v>
      </c>
      <c r="C757" s="1070" t="s">
        <v>179</v>
      </c>
      <c r="D757" s="1070" t="s">
        <v>4399</v>
      </c>
      <c r="E757" s="828">
        <v>14</v>
      </c>
      <c r="F757" s="1148">
        <v>274</v>
      </c>
      <c r="G757" s="1148" t="s">
        <v>106</v>
      </c>
      <c r="H757" s="1148" t="s">
        <v>106</v>
      </c>
      <c r="I757" s="987">
        <v>40.869999999999997</v>
      </c>
      <c r="J757" s="738">
        <f>(M757/I757)*100</f>
        <v>7.8786395889405449</v>
      </c>
      <c r="K757" s="990">
        <v>0.80500000000000005</v>
      </c>
      <c r="L757" s="1000">
        <v>4</v>
      </c>
      <c r="M757" s="729">
        <f>K757*L757</f>
        <v>3.22</v>
      </c>
      <c r="N757" s="983" t="s">
        <v>122</v>
      </c>
      <c r="O757" s="831">
        <v>0.79500000000000004</v>
      </c>
      <c r="P757" s="973">
        <v>43403</v>
      </c>
      <c r="Q757" s="973">
        <v>43412</v>
      </c>
      <c r="R757" s="729">
        <f>(K757-O757)/O757*100</f>
        <v>1.2578616352201268</v>
      </c>
      <c r="S757" s="795">
        <f>IF(INDEX(Historical!$D$7:$D$1442,MATCH(B757,Historical!$B$7:$B$1449,0))=0,"n/a",(INDEX(Historical!$C$7:$C$1442,MATCH(B757,Historical!$B$7:$B$1449,0))/INDEX(Historical!$D$7:$D$1442,MATCH(B757,Historical!$B$7:$B$1449,0))-1)*100)</f>
        <v>7.6791808873720058</v>
      </c>
      <c r="T757" s="795">
        <f>IF(INDEX(Historical!$F$7:$F$1442,MATCH(B757,Historical!$B$7:$B$1449,0))=0,"n/a",((INDEX(Historical!$C$7:$C$1442,MATCH(B757,Historical!$B$7:$B$1449,0))/INDEX(Historical!$F$7:$F$1442,MATCH(B757,Historical!$B$7:$B$1449,0)))^(1/3)-1)*100)</f>
        <v>5.8536673574915765</v>
      </c>
      <c r="U757" s="795">
        <f>IF(INDEX(Historical!$H$7:$H$1442,MATCH(B757,Historical!$B$7:$B$1449,0))=0,"n/a",((INDEX(Historical!$C$7:$C$1442,MATCH(B757,Historical!$B$7:$B$1449,0))/INDEX(Historical!$H$7:$H$1442,MATCH(B757,Historical!$B$7:$B$1449,0)))^(1/5)-1)*100)</f>
        <v>4.1060410752835619</v>
      </c>
      <c r="V757" s="795">
        <f>IF(INDEX(Historical!$O$7:$O$1442,MATCH(B757,Historical!$B$7:$B$1449,0))=0,"n/a",((INDEX(Historical!$C$7:$C$1442,MATCH(B757,Historical!$B$7:$B$1449,0))/INDEX(Historical!$O$7:$O$1442,MATCH(B757,Historical!$B$7:$B$1449,0)))^(1/10)-1)*100)</f>
        <v>3.3925133029448995</v>
      </c>
      <c r="W757" s="796">
        <f>IF(OR(U757&lt;=0,U757="n/a",V757&lt;=0,V757="n/a"),"n/a",U757/V757)</f>
        <v>1.210324237113316</v>
      </c>
      <c r="X757" s="797" t="str">
        <f>IF(OR(AJ757&lt;=0,AJ757="n/a",U757&lt;=0,U757="n/a"),"n/a",U757/AJ757)</f>
        <v>n/a</v>
      </c>
      <c r="Y757" s="989" t="s">
        <v>452</v>
      </c>
      <c r="Z757" s="738">
        <f>IF(OR(AC757&lt;0.01,AC757="n/a"),"n/a",M757/AC757*100)</f>
        <v>191.66666666666669</v>
      </c>
      <c r="AA757" s="999">
        <f>IF(OR(AC757&lt;0.01,AC757="n/a"),"n/a",I757/AC757)</f>
        <v>24.327380952380953</v>
      </c>
      <c r="AB757" s="1000">
        <v>12</v>
      </c>
      <c r="AC757" s="978">
        <v>1.68</v>
      </c>
      <c r="AD757" s="978">
        <v>4.87</v>
      </c>
      <c r="AE757" s="978">
        <v>3.06</v>
      </c>
      <c r="AF757" s="978">
        <v>2.2599999999999998</v>
      </c>
      <c r="AG757" s="978">
        <v>9</v>
      </c>
      <c r="AH757" s="978">
        <v>2.6</v>
      </c>
      <c r="AI757" s="978">
        <v>13.780000000000001</v>
      </c>
      <c r="AJ757" s="978">
        <v>-1</v>
      </c>
      <c r="AK757" s="978">
        <v>5</v>
      </c>
      <c r="AL757" s="991">
        <v>661.69</v>
      </c>
      <c r="AM757" s="985">
        <v>0.2</v>
      </c>
      <c r="AN757" s="978">
        <v>1.97</v>
      </c>
      <c r="AO757" s="838">
        <f>IF(U757="n/a","n/a",IF(AA757&lt;0,"n/a",IF(AA757="n/a","n/a",J757+U757-AA757)))</f>
        <v>-12.342700288156845</v>
      </c>
      <c r="AP757" s="839">
        <f>IF(U757="n/a","n/a",J757+U757)</f>
        <v>11.984680664224108</v>
      </c>
      <c r="AQ757" s="1001">
        <f>IF(OR(AC757&lt;0.01,AF757="n/a"),"n/a",(I757/SQRT(22.5*AC757*(I757/AF757))-1)*100)</f>
        <v>56.318593409429837</v>
      </c>
      <c r="AR757" s="738">
        <f>INDEX(Historical!$C$7:$C$1442,MATCH(B757,Historical!$B$7:$B$1449,0))*IF(AH757="n/a",1.03,IF(AH757&lt;0,1.01,IF(AH757&gt;10,1.1,(1+AH757/100))))</f>
        <v>3.2370299999999999</v>
      </c>
      <c r="AS757" s="999">
        <f>IF($AI757="n/a",1.03*AR757,IF($AI757&lt;0,1.01*AR757,IF($AI757&gt;10,1.1*AR757,(1+$AI757/100)*AR757)))</f>
        <v>3.5607329999999999</v>
      </c>
      <c r="AT757" s="999">
        <f>IF($AK757="n/a",1.03*AS757,IF($AK757&lt;0,1.01*AS757,IF($AK757&gt;10,1.1*AS757,(1+$AK757/100)*AS757)))</f>
        <v>3.7387696500000001</v>
      </c>
      <c r="AU757" s="999">
        <f>IF($AK757="n/a",1.03*AT757,IF($AK757&lt;0,1.01*AT757,IF($AK757&gt;10,1.1*AT757,(1+$AK757/100)*AT757)))</f>
        <v>3.9257081325000001</v>
      </c>
      <c r="AV757" s="999">
        <f>IF($AK757="n/a",1.03*AU757,IF($AK757&lt;0,1.01*AU757,IF($AK757&gt;10,1.1*AU757,(1+$AK757/100)*AU757)))</f>
        <v>4.1219935391250004</v>
      </c>
      <c r="AW757" s="738">
        <f>SUM(AR757:AV757)</f>
        <v>18.584234321625001</v>
      </c>
      <c r="AX757" s="846">
        <f>AW757/I757*100</f>
        <v>45.471578961646692</v>
      </c>
      <c r="AY757" s="1080">
        <v>0.25</v>
      </c>
      <c r="AZ757" s="985">
        <v>20.29</v>
      </c>
      <c r="BA757" s="985">
        <v>-1.66</v>
      </c>
      <c r="BB757" s="985">
        <v>0.91999999999999993</v>
      </c>
      <c r="BC757" s="985">
        <v>4.93</v>
      </c>
      <c r="BE757" s="700">
        <v>2005</v>
      </c>
      <c r="BF757" s="1013">
        <f>IF(BE757&gt;2008,0,IF(BE757&gt;2001,1,IF(BE757&gt;1990,2,IF(BE757&gt;1980,3,IF(BE757&gt;1973,4,IF(BE757&gt;1970,5,IF(BE757&gt;1960,6,IF(BE757&gt;1958,7,IF(BE757&gt;1953,8,9)))))))))</f>
        <v>1</v>
      </c>
      <c r="BG757" s="995">
        <v>2.8000000000000003</v>
      </c>
    </row>
    <row r="758" spans="1:59" s="874" customFormat="1" ht="11.25" customHeight="1" x14ac:dyDescent="0.2">
      <c r="A758" s="853" t="s">
        <v>831</v>
      </c>
      <c r="B758" s="882" t="s">
        <v>832</v>
      </c>
      <c r="C758" s="1070" t="s">
        <v>108</v>
      </c>
      <c r="D758" s="1070" t="s">
        <v>118</v>
      </c>
      <c r="E758" s="854">
        <v>13</v>
      </c>
      <c r="F758" s="1148">
        <v>285</v>
      </c>
      <c r="G758" s="1272" t="s">
        <v>115</v>
      </c>
      <c r="H758" s="1272" t="s">
        <v>115</v>
      </c>
      <c r="I758" s="855">
        <v>83.76</v>
      </c>
      <c r="J758" s="856">
        <f>(M758/I758)*100</f>
        <v>0.76408787010506207</v>
      </c>
      <c r="K758" s="857">
        <v>0.16</v>
      </c>
      <c r="L758" s="858">
        <v>4</v>
      </c>
      <c r="M758" s="859">
        <f>K758*L758</f>
        <v>0.64</v>
      </c>
      <c r="N758" s="860" t="s">
        <v>140</v>
      </c>
      <c r="O758" s="861">
        <v>0.15</v>
      </c>
      <c r="P758" s="862">
        <v>43192</v>
      </c>
      <c r="Q758" s="862">
        <v>43221</v>
      </c>
      <c r="R758" s="859">
        <f>(K758-O758)/O758*100</f>
        <v>6.6666666666666732</v>
      </c>
      <c r="S758" s="795">
        <f>IF(INDEX(Historical!$D$7:$D$1442,MATCH(B758,Historical!$B$7:$B$1449,0))=0,"n/a",(INDEX(Historical!$C$7:$C$1442,MATCH(B758,Historical!$B$7:$B$1449,0))/INDEX(Historical!$D$7:$D$1442,MATCH(B758,Historical!$B$7:$B$1449,0))-1)*100)</f>
        <v>6.7796610169491567</v>
      </c>
      <c r="T758" s="795">
        <f>IF(INDEX(Historical!$F$7:$F$1442,MATCH(B758,Historical!$B$7:$B$1449,0))=0,"n/a",((INDEX(Historical!$C$7:$C$1442,MATCH(B758,Historical!$B$7:$B$1449,0))/INDEX(Historical!$F$7:$F$1442,MATCH(B758,Historical!$B$7:$B$1449,0)))^(1/3)-1)*100)</f>
        <v>5.8198249869532592</v>
      </c>
      <c r="U758" s="795">
        <f>IF(INDEX(Historical!$H$7:$H$1442,MATCH(B758,Historical!$B$7:$B$1449,0))=0,"n/a",((INDEX(Historical!$C$7:$C$1442,MATCH(B758,Historical!$B$7:$B$1449,0))/INDEX(Historical!$H$7:$H$1442,MATCH(B758,Historical!$B$7:$B$1449,0)))^(1/5)-1)*100)</f>
        <v>7.442863557808499</v>
      </c>
      <c r="V758" s="795">
        <f>IF(INDEX(Historical!$O$7:$O$1442,MATCH(B758,Historical!$B$7:$B$1449,0))=0,"n/a",((INDEX(Historical!$C$7:$C$1442,MATCH(B758,Historical!$B$7:$B$1449,0))/INDEX(Historical!$O$7:$O$1442,MATCH(B758,Historical!$B$7:$B$1449,0)))^(1/10)-1)*100)</f>
        <v>9.9299518654954788</v>
      </c>
      <c r="W758" s="863">
        <f>IF(OR(U758&lt;=0,U758="n/a",V758&lt;=0,V758="n/a"),"n/a",U758/V758)</f>
        <v>0.74953672068350141</v>
      </c>
      <c r="X758" s="864">
        <f>IF(OR(AJ758&lt;=0,AJ758="n/a",U758&lt;=0,U758="n/a"),"n/a",U758/AJ758)</f>
        <v>0.18468644064040937</v>
      </c>
      <c r="Y758" s="879"/>
      <c r="Z758" s="856">
        <f>IF(OR(AC758&lt;0.01,AC758="n/a"),"n/a",M758/AC758*100)</f>
        <v>3.0798845043310874</v>
      </c>
      <c r="AA758" s="866">
        <f>IF(OR(AC758&lt;0.01,AC758="n/a"),"n/a",I758/AC758)</f>
        <v>4.0307988450433108</v>
      </c>
      <c r="AB758" s="858">
        <v>12</v>
      </c>
      <c r="AC758" s="867">
        <v>20.78</v>
      </c>
      <c r="AD758" s="867">
        <v>0.28999999999999998</v>
      </c>
      <c r="AE758" s="867">
        <v>2.15</v>
      </c>
      <c r="AF758" s="867">
        <v>1.7</v>
      </c>
      <c r="AG758" s="867">
        <v>27</v>
      </c>
      <c r="AH758" s="867">
        <v>345.1</v>
      </c>
      <c r="AI758" s="867">
        <v>7.61</v>
      </c>
      <c r="AJ758" s="867">
        <v>40.300000000000004</v>
      </c>
      <c r="AK758" s="867">
        <v>13.700000000000001</v>
      </c>
      <c r="AL758" s="868">
        <v>9260</v>
      </c>
      <c r="AM758" s="869">
        <v>1.6</v>
      </c>
      <c r="AN758" s="867">
        <v>0.36</v>
      </c>
      <c r="AO758" s="870">
        <f>IF(U758="n/a","n/a",IF(AA758&lt;0,"n/a",IF(AA758="n/a","n/a",J758+U758-AA758)))</f>
        <v>4.1761525828702499</v>
      </c>
      <c r="AP758" s="871">
        <f>IF(U758="n/a","n/a",J758+U758)</f>
        <v>8.2069514279135607</v>
      </c>
      <c r="AQ758" s="872">
        <f>IF(OR(AC758&lt;0.01,AF758="n/a"),"n/a",(I758/SQRT(22.5*AC758*(I758/AF758))-1)*100)</f>
        <v>-44.814019346401111</v>
      </c>
      <c r="AR758" s="738">
        <f>INDEX(Historical!$C$7:$C$1442,MATCH(B758,Historical!$B$7:$B$1449,0))*IF(AH758="n/a",1.03,IF(AH758&lt;0,1.01,IF(AH758&gt;10,1.1,(1+AH758/100))))</f>
        <v>0.69300000000000006</v>
      </c>
      <c r="AS758" s="866">
        <f>IF($AI758="n/a",1.03*AR758,IF($AI758&lt;0,1.01*AR758,IF($AI758&gt;10,1.1*AR758,(1+$AI758/100)*AR758)))</f>
        <v>0.74573730000000016</v>
      </c>
      <c r="AT758" s="866">
        <f>IF($AK758="n/a",1.03*AS758,IF($AK758&lt;0,1.01*AS758,IF($AK758&gt;10,1.1*AS758,(1+$AK758/100)*AS758)))</f>
        <v>0.82031103000000027</v>
      </c>
      <c r="AU758" s="866">
        <f>IF($AK758="n/a",1.03*AT758,IF($AK758&lt;0,1.01*AT758,IF($AK758&gt;10,1.1*AT758,(1+$AK758/100)*AT758)))</f>
        <v>0.90234213300000032</v>
      </c>
      <c r="AV758" s="866">
        <f>IF($AK758="n/a",1.03*AU758,IF($AK758&lt;0,1.01*AU758,IF($AK758&gt;10,1.1*AU758,(1+$AK758/100)*AU758)))</f>
        <v>0.99257634630000047</v>
      </c>
      <c r="AW758" s="856">
        <f>SUM(AR758:AV758)</f>
        <v>4.1539668093000017</v>
      </c>
      <c r="AX758" s="873">
        <f>AW758/I758*100</f>
        <v>4.9593682059455606</v>
      </c>
      <c r="AY758" s="1081">
        <v>1</v>
      </c>
      <c r="AZ758" s="869">
        <v>20.21</v>
      </c>
      <c r="BA758" s="869">
        <v>-8.7099999999999991</v>
      </c>
      <c r="BB758" s="869">
        <v>4.21</v>
      </c>
      <c r="BC758" s="869">
        <v>-0.77999999999999992</v>
      </c>
      <c r="BD758" s="1033"/>
      <c r="BE758" s="700">
        <v>2006</v>
      </c>
      <c r="BF758" s="1013">
        <f>IF(BE758&gt;2008,0,IF(BE758&gt;2001,1,IF(BE758&gt;1990,2,IF(BE758&gt;1980,3,IF(BE758&gt;1973,4,IF(BE758&gt;1970,5,IF(BE758&gt;1960,6,IF(BE758&gt;1958,7,IF(BE758&gt;1953,8,9)))))))))</f>
        <v>1</v>
      </c>
      <c r="BG758" s="931">
        <v>6.7</v>
      </c>
    </row>
    <row r="759" spans="1:59" ht="11.25" customHeight="1" x14ac:dyDescent="0.2">
      <c r="A759" s="976" t="s">
        <v>360</v>
      </c>
      <c r="B759" s="988" t="s">
        <v>361</v>
      </c>
      <c r="C759" s="1070" t="s">
        <v>108</v>
      </c>
      <c r="D759" s="1070" t="s">
        <v>4401</v>
      </c>
      <c r="E759" s="828">
        <v>32</v>
      </c>
      <c r="F759" s="1148">
        <v>88</v>
      </c>
      <c r="G759" s="1073" t="s">
        <v>37</v>
      </c>
      <c r="H759" s="1073" t="s">
        <v>37</v>
      </c>
      <c r="I759" s="978">
        <v>73.540000000000006</v>
      </c>
      <c r="J759" s="738">
        <f>(M759/I759)*100</f>
        <v>2.7196083763937993</v>
      </c>
      <c r="K759" s="997">
        <v>0.5</v>
      </c>
      <c r="L759" s="1000">
        <v>4</v>
      </c>
      <c r="M759" s="729">
        <f>K759*L759</f>
        <v>2</v>
      </c>
      <c r="N759" s="983" t="s">
        <v>107</v>
      </c>
      <c r="O759" s="832">
        <v>0.48</v>
      </c>
      <c r="P759" s="973">
        <v>43409</v>
      </c>
      <c r="Q759" s="973">
        <v>43419</v>
      </c>
      <c r="R759" s="729">
        <f>(K759-O759)/O759*100</f>
        <v>4.1666666666666705</v>
      </c>
      <c r="S759" s="795">
        <f>IF(INDEX(Historical!$D$7:$D$1442,MATCH(B759,Historical!$B$7:$B$1449,0))=0,"n/a",(INDEX(Historical!$C$7:$C$1442,MATCH(B759,Historical!$B$7:$B$1449,0))/INDEX(Historical!$D$7:$D$1442,MATCH(B759,Historical!$B$7:$B$1449,0))-1)*100)</f>
        <v>6.5934065934065922</v>
      </c>
      <c r="T759" s="795">
        <f>IF(INDEX(Historical!$F$7:$F$1442,MATCH(B759,Historical!$B$7:$B$1449,0))=0,"n/a",((INDEX(Historical!$C$7:$C$1442,MATCH(B759,Historical!$B$7:$B$1449,0))/INDEX(Historical!$F$7:$F$1442,MATCH(B759,Historical!$B$7:$B$1449,0)))^(1/3)-1)*100)</f>
        <v>4.5003157912127056</v>
      </c>
      <c r="U759" s="795">
        <f>IF(INDEX(Historical!$H$7:$H$1442,MATCH(B759,Historical!$B$7:$B$1449,0))=0,"n/a",((INDEX(Historical!$C$7:$C$1442,MATCH(B759,Historical!$B$7:$B$1449,0))/INDEX(Historical!$H$7:$H$1442,MATCH(B759,Historical!$B$7:$B$1449,0)))^(1/5)-1)*100)</f>
        <v>4.7264065169796421</v>
      </c>
      <c r="V759" s="795">
        <f>IF(INDEX(Historical!$O$7:$O$1442,MATCH(B759,Historical!$B$7:$B$1449,0))=0,"n/a",((INDEX(Historical!$C$7:$C$1442,MATCH(B759,Historical!$B$7:$B$1449,0))/INDEX(Historical!$O$7:$O$1442,MATCH(B759,Historical!$B$7:$B$1449,0)))^(1/10)-1)*100)</f>
        <v>4.9209099349787566</v>
      </c>
      <c r="W759" s="796">
        <f>IF(OR(U759&lt;=0,U759="n/a",V759&lt;=0,V759="n/a"),"n/a",U759/V759)</f>
        <v>0.96047409512282522</v>
      </c>
      <c r="X759" s="797">
        <f>IF(OR(AJ759&lt;=0,AJ759="n/a",U759&lt;=0,U759="n/a"),"n/a",U759/AJ759)</f>
        <v>0.37215799346296397</v>
      </c>
      <c r="Y759" s="773"/>
      <c r="Z759" s="738">
        <f>IF(OR(AC759&lt;0.01,AC759="n/a"),"n/a",M759/AC759*100)</f>
        <v>37.950664136622393</v>
      </c>
      <c r="AA759" s="999">
        <f>IF(OR(AC759&lt;0.01,AC759="n/a"),"n/a",I759/AC759)</f>
        <v>13.954459203036055</v>
      </c>
      <c r="AB759" s="1000">
        <v>12</v>
      </c>
      <c r="AC759" s="978">
        <v>5.27</v>
      </c>
      <c r="AD759" s="978">
        <v>1.74</v>
      </c>
      <c r="AE759" s="978">
        <v>4.84</v>
      </c>
      <c r="AF759" s="978">
        <v>1.85</v>
      </c>
      <c r="AG759" s="978">
        <v>10.5</v>
      </c>
      <c r="AH759" s="978">
        <v>12.9</v>
      </c>
      <c r="AI759" s="978">
        <v>6.38</v>
      </c>
      <c r="AJ759" s="978">
        <v>12.7</v>
      </c>
      <c r="AK759" s="978">
        <v>8</v>
      </c>
      <c r="AL759" s="991">
        <v>1190</v>
      </c>
      <c r="AM759" s="985">
        <v>1.7000000000000002</v>
      </c>
      <c r="AN759" s="978">
        <v>1.68</v>
      </c>
      <c r="AO759" s="838">
        <f>IF(U759="n/a","n/a",IF(AA759&lt;0,"n/a",IF(AA759="n/a","n/a",J759+U759-AA759)))</f>
        <v>-6.5084443096626146</v>
      </c>
      <c r="AP759" s="839">
        <f>IF(U759="n/a","n/a",J759+U759)</f>
        <v>7.4460148933734409</v>
      </c>
      <c r="AQ759" s="1001">
        <f>IF(OR(AC759&lt;0.01,AF759="n/a"),"n/a",(I759/SQRT(22.5*AC759*(I759/AF759))-1)*100)</f>
        <v>7.1152017961486402</v>
      </c>
      <c r="AR759" s="738">
        <f>INDEX(Historical!$C$7:$C$1442,MATCH(B759,Historical!$B$7:$B$1449,0))*IF(AH759="n/a",1.03,IF(AH759&lt;0,1.01,IF(AH759&gt;10,1.1,(1+AH759/100))))</f>
        <v>2.1339999999999999</v>
      </c>
      <c r="AS759" s="999">
        <f>IF($AI759="n/a",1.03*AR759,IF($AI759&lt;0,1.01*AR759,IF($AI759&gt;10,1.1*AR759,(1+$AI759/100)*AR759)))</f>
        <v>2.2701492000000001</v>
      </c>
      <c r="AT759" s="999">
        <f>IF($AK759="n/a",1.03*AS759,IF($AK759&lt;0,1.01*AS759,IF($AK759&gt;10,1.1*AS759,(1+$AK759/100)*AS759)))</f>
        <v>2.4517611360000005</v>
      </c>
      <c r="AU759" s="999">
        <f>IF($AK759="n/a",1.03*AT759,IF($AK759&lt;0,1.01*AT759,IF($AK759&gt;10,1.1*AT759,(1+$AK759/100)*AT759)))</f>
        <v>2.6479020268800006</v>
      </c>
      <c r="AV759" s="999">
        <f>IF($AK759="n/a",1.03*AU759,IF($AK759&lt;0,1.01*AU759,IF($AK759&gt;10,1.1*AU759,(1+$AK759/100)*AU759)))</f>
        <v>2.8597341890304011</v>
      </c>
      <c r="AW759" s="738">
        <f>SUM(AR759:AV759)</f>
        <v>12.363546551910403</v>
      </c>
      <c r="AX759" s="846">
        <f>AW759/I759*100</f>
        <v>16.812002382255102</v>
      </c>
      <c r="AY759" s="1080">
        <v>0.87</v>
      </c>
      <c r="AZ759" s="985">
        <v>6.54</v>
      </c>
      <c r="BA759" s="985">
        <v>-20.059999999999999</v>
      </c>
      <c r="BB759" s="985">
        <v>-4.21</v>
      </c>
      <c r="BC759" s="985">
        <v>-9.879999999999999</v>
      </c>
      <c r="BE759" s="700">
        <v>1987</v>
      </c>
      <c r="BF759" s="1013">
        <f>IF(BE759&gt;2008,0,IF(BE759&gt;2001,1,IF(BE759&gt;1990,2,IF(BE759&gt;1980,3,IF(BE759&gt;1973,4,IF(BE759&gt;1970,5,IF(BE759&gt;1960,6,IF(BE759&gt;1958,7,IF(BE759&gt;1953,8,9)))))))))</f>
        <v>3</v>
      </c>
      <c r="BG759" s="995">
        <v>0.89999999999999991</v>
      </c>
    </row>
    <row r="760" spans="1:59" ht="11.25" customHeight="1" x14ac:dyDescent="0.2">
      <c r="A760" s="976" t="s">
        <v>358</v>
      </c>
      <c r="B760" s="988" t="s">
        <v>359</v>
      </c>
      <c r="C760" s="1070" t="s">
        <v>112</v>
      </c>
      <c r="D760" s="1070" t="s">
        <v>213</v>
      </c>
      <c r="E760" s="828">
        <v>47</v>
      </c>
      <c r="F760" s="1148">
        <v>40</v>
      </c>
      <c r="G760" s="1273" t="s">
        <v>37</v>
      </c>
      <c r="H760" s="1273" t="s">
        <v>37</v>
      </c>
      <c r="I760" s="978">
        <v>58.73</v>
      </c>
      <c r="J760" s="738">
        <f>(M760/I760)*100</f>
        <v>1.4983824280606164</v>
      </c>
      <c r="K760" s="990">
        <v>0.22</v>
      </c>
      <c r="L760" s="1000">
        <v>4</v>
      </c>
      <c r="M760" s="729">
        <f>K760*L760</f>
        <v>0.88</v>
      </c>
      <c r="N760" s="983" t="s">
        <v>149</v>
      </c>
      <c r="O760" s="831">
        <v>0.21</v>
      </c>
      <c r="P760" s="973">
        <v>43433</v>
      </c>
      <c r="Q760" s="973">
        <v>43448</v>
      </c>
      <c r="R760" s="729">
        <f>(K760-O760)/O760*100</f>
        <v>4.7619047619047663</v>
      </c>
      <c r="S760" s="795">
        <f>IF(INDEX(Historical!$D$7:$D$1442,MATCH(B760,Historical!$B$7:$B$1449,0))=0,"n/a",(INDEX(Historical!$C$7:$C$1442,MATCH(B760,Historical!$B$7:$B$1449,0))/INDEX(Historical!$D$7:$D$1442,MATCH(B760,Historical!$B$7:$B$1449,0))-1)*100)</f>
        <v>1.1904761904761862</v>
      </c>
      <c r="T760" s="795">
        <f>IF(INDEX(Historical!$F$7:$F$1442,MATCH(B760,Historical!$B$7:$B$1449,0))=0,"n/a",((INDEX(Historical!$C$7:$C$1442,MATCH(B760,Historical!$B$7:$B$1449,0))/INDEX(Historical!$F$7:$F$1442,MATCH(B760,Historical!$B$7:$B$1449,0)))^(1/3)-1)*100)</f>
        <v>2.0413775479336982</v>
      </c>
      <c r="U760" s="795">
        <f>IF(INDEX(Historical!$H$7:$H$1442,MATCH(B760,Historical!$B$7:$B$1449,0))=0,"n/a",((INDEX(Historical!$C$7:$C$1442,MATCH(B760,Historical!$B$7:$B$1449,0))/INDEX(Historical!$H$7:$H$1442,MATCH(B760,Historical!$B$7:$B$1449,0)))^(1/5)-1)*100)</f>
        <v>3.3754197177302991</v>
      </c>
      <c r="V760" s="795">
        <f>IF(INDEX(Historical!$O$7:$O$1442,MATCH(B760,Historical!$B$7:$B$1449,0))=0,"n/a",((INDEX(Historical!$C$7:$C$1442,MATCH(B760,Historical!$B$7:$B$1449,0))/INDEX(Historical!$O$7:$O$1442,MATCH(B760,Historical!$B$7:$B$1449,0)))^(1/10)-1)*100)</f>
        <v>5.0368183639439845</v>
      </c>
      <c r="W760" s="796">
        <f>IF(OR(U760&lt;=0,U760="n/a",V760&lt;=0,V760="n/a"),"n/a",U760/V760)</f>
        <v>0.67014918423368386</v>
      </c>
      <c r="X760" s="797" t="str">
        <f>IF(OR(AJ760&lt;=0,AJ760="n/a",U760&lt;=0,U760="n/a"),"n/a",U760/AJ760)</f>
        <v>n/a</v>
      </c>
      <c r="Y760" s="752"/>
      <c r="Z760" s="738">
        <f>IF(OR(AC760&lt;0.01,AC760="n/a"),"n/a",M760/AC760*100)</f>
        <v>65.185185185185176</v>
      </c>
      <c r="AA760" s="999">
        <f>IF(OR(AC760&lt;0.01,AC760="n/a"),"n/a",I760/AC760)</f>
        <v>43.5037037037037</v>
      </c>
      <c r="AB760" s="1000">
        <v>12</v>
      </c>
      <c r="AC760" s="978">
        <v>1.35</v>
      </c>
      <c r="AD760" s="978">
        <v>2.9</v>
      </c>
      <c r="AE760" s="978">
        <v>0.94</v>
      </c>
      <c r="AF760" s="978">
        <v>3.44</v>
      </c>
      <c r="AG760" s="978">
        <v>7.3999999999999995</v>
      </c>
      <c r="AH760" s="980">
        <v>-108.3</v>
      </c>
      <c r="AI760" s="980">
        <v>18.010000000000002</v>
      </c>
      <c r="AJ760" s="978">
        <v>-16</v>
      </c>
      <c r="AK760" s="978">
        <v>15</v>
      </c>
      <c r="AL760" s="991">
        <v>1050</v>
      </c>
      <c r="AM760" s="985">
        <v>0.4</v>
      </c>
      <c r="AN760" s="978">
        <v>1.1299999999999999</v>
      </c>
      <c r="AO760" s="838">
        <f>IF(U760="n/a","n/a",IF(AA760&lt;0,"n/a",IF(AA760="n/a","n/a",J760+U760-AA760)))</f>
        <v>-38.629901557912781</v>
      </c>
      <c r="AP760" s="839">
        <f>IF(U760="n/a","n/a",J760+U760)</f>
        <v>4.8738021457909158</v>
      </c>
      <c r="AQ760" s="1001">
        <f>IF(OR(AC760&lt;0.01,AF760="n/a"),"n/a",(I760/SQRT(22.5*AC760*(I760/AF760))-1)*100)</f>
        <v>157.89984338519281</v>
      </c>
      <c r="AR760" s="738">
        <f>INDEX(Historical!$C$7:$C$1442,MATCH(B760,Historical!$B$7:$B$1449,0))*IF(AH760="n/a",1.03,IF(AH760&lt;0,1.01,IF(AH760&gt;10,1.1,(1+AH760/100))))</f>
        <v>0.85849999999999993</v>
      </c>
      <c r="AS760" s="999">
        <f>IF($AI760="n/a",1.03*AR760,IF($AI760&lt;0,1.01*AR760,IF($AI760&gt;10,1.1*AR760,(1+$AI760/100)*AR760)))</f>
        <v>0.94435000000000002</v>
      </c>
      <c r="AT760" s="999">
        <f>IF($AK760="n/a",1.03*AS760,IF($AK760&lt;0,1.01*AS760,IF($AK760&gt;10,1.1*AS760,(1+$AK760/100)*AS760)))</f>
        <v>1.0387850000000001</v>
      </c>
      <c r="AU760" s="999">
        <f>IF($AK760="n/a",1.03*AT760,IF($AK760&lt;0,1.01*AT760,IF($AK760&gt;10,1.1*AT760,(1+$AK760/100)*AT760)))</f>
        <v>1.1426635000000003</v>
      </c>
      <c r="AV760" s="999">
        <f>IF($AK760="n/a",1.03*AU760,IF($AK760&lt;0,1.01*AU760,IF($AK760&gt;10,1.1*AU760,(1+$AK760/100)*AU760)))</f>
        <v>1.2569298500000003</v>
      </c>
      <c r="AW760" s="738">
        <f>SUM(AR760:AV760)</f>
        <v>5.241228350000001</v>
      </c>
      <c r="AX760" s="846">
        <f>AW760/I760*100</f>
        <v>8.9242777966967495</v>
      </c>
      <c r="AY760" s="1080">
        <v>1.04</v>
      </c>
      <c r="AZ760" s="985">
        <v>19.93</v>
      </c>
      <c r="BA760" s="985">
        <v>-31.730000000000004</v>
      </c>
      <c r="BB760" s="985">
        <v>5.09</v>
      </c>
      <c r="BC760" s="985">
        <v>-15.8</v>
      </c>
      <c r="BE760" s="700">
        <v>1973</v>
      </c>
      <c r="BF760" s="1013">
        <f>IF(BE760&gt;2008,0,IF(BE760&gt;2001,1,IF(BE760&gt;1990,2,IF(BE760&gt;1980,3,IF(BE760&gt;1973,4,IF(BE760&gt;1970,5,IF(BE760&gt;1960,6,IF(BE760&gt;1958,7,IF(BE760&gt;1953,8,9)))))))))</f>
        <v>5</v>
      </c>
      <c r="BG760" s="995">
        <v>2.2999999999999998</v>
      </c>
    </row>
    <row r="761" spans="1:59" ht="11.25" customHeight="1" x14ac:dyDescent="0.2">
      <c r="A761" s="993" t="s">
        <v>1732</v>
      </c>
      <c r="B761" s="988" t="s">
        <v>1733</v>
      </c>
      <c r="C761" s="1070" t="s">
        <v>108</v>
      </c>
      <c r="D761" s="1070" t="s">
        <v>4401</v>
      </c>
      <c r="E761" s="828">
        <v>7</v>
      </c>
      <c r="F761" s="1148">
        <v>613</v>
      </c>
      <c r="G761" s="1136" t="s">
        <v>37</v>
      </c>
      <c r="H761" s="1136" t="s">
        <v>37</v>
      </c>
      <c r="I761" s="987">
        <v>25.96</v>
      </c>
      <c r="J761" s="738">
        <f>(M761/I761)*100</f>
        <v>2.4653312788906012</v>
      </c>
      <c r="K761" s="990">
        <v>0.16</v>
      </c>
      <c r="L761" s="1000">
        <v>4</v>
      </c>
      <c r="M761" s="729">
        <f>K761*L761</f>
        <v>0.64</v>
      </c>
      <c r="N761" s="983" t="s">
        <v>467</v>
      </c>
      <c r="O761" s="831">
        <v>0.14000000000000001</v>
      </c>
      <c r="P761" s="973">
        <v>43279</v>
      </c>
      <c r="Q761" s="973">
        <v>43291</v>
      </c>
      <c r="R761" s="729">
        <f>(K761-O761)/O761*100</f>
        <v>14.285714285714276</v>
      </c>
      <c r="S761" s="795">
        <f>IF(INDEX(Historical!$D$7:$D$1442,MATCH(B761,Historical!$B$7:$B$1449,0))=0,"n/a",(INDEX(Historical!$C$7:$C$1442,MATCH(B761,Historical!$B$7:$B$1449,0))/INDEX(Historical!$D$7:$D$1442,MATCH(B761,Historical!$B$7:$B$1449,0))-1)*100)</f>
        <v>11.111111111111093</v>
      </c>
      <c r="T761" s="795">
        <f>IF(INDEX(Historical!$F$7:$F$1442,MATCH(B761,Historical!$B$7:$B$1449,0))=0,"n/a",((INDEX(Historical!$C$7:$C$1442,MATCH(B761,Historical!$B$7:$B$1449,0))/INDEX(Historical!$F$7:$F$1442,MATCH(B761,Historical!$B$7:$B$1449,0)))^(1/3)-1)*100)</f>
        <v>9.2608243623279343</v>
      </c>
      <c r="U761" s="795">
        <f>IF(INDEX(Historical!$H$7:$H$1442,MATCH(B761,Historical!$B$7:$B$1449,0))=0,"n/a",((INDEX(Historical!$C$7:$C$1442,MATCH(B761,Historical!$B$7:$B$1449,0))/INDEX(Historical!$H$7:$H$1442,MATCH(B761,Historical!$B$7:$B$1449,0)))^(1/5)-1)*100)</f>
        <v>10.151370567009611</v>
      </c>
      <c r="V761" s="795">
        <f>IF(INDEX(Historical!$O$7:$O$1442,MATCH(B761,Historical!$B$7:$B$1449,0))=0,"n/a",((INDEX(Historical!$C$7:$C$1442,MATCH(B761,Historical!$B$7:$B$1449,0))/INDEX(Historical!$O$7:$O$1442,MATCH(B761,Historical!$B$7:$B$1449,0)))^(1/10)-1)*100)</f>
        <v>6.803084495661138</v>
      </c>
      <c r="W761" s="796">
        <f>IF(OR(U761&lt;=0,U761="n/a",V761&lt;=0,V761="n/a"),"n/a",U761/V761)</f>
        <v>1.4921717602484488</v>
      </c>
      <c r="X761" s="797">
        <f>IF(OR(AJ761&lt;=0,AJ761="n/a",U761&lt;=0,U761="n/a"),"n/a",U761/AJ761)</f>
        <v>1.1535648371601832</v>
      </c>
      <c r="Y761" s="753"/>
      <c r="Z761" s="738">
        <f>IF(OR(AC761&lt;0.01,AC761="n/a"),"n/a",M761/AC761*100)</f>
        <v>36.994219653179194</v>
      </c>
      <c r="AA761" s="999">
        <f>IF(OR(AC761&lt;0.01,AC761="n/a"),"n/a",I761/AC761)</f>
        <v>15.00578034682081</v>
      </c>
      <c r="AB761" s="1000">
        <v>12</v>
      </c>
      <c r="AC761" s="978">
        <v>1.73</v>
      </c>
      <c r="AD761" s="978" t="s">
        <v>137</v>
      </c>
      <c r="AE761" s="978">
        <v>4.83</v>
      </c>
      <c r="AF761" s="978">
        <v>1.26</v>
      </c>
      <c r="AG761" s="978">
        <v>8</v>
      </c>
      <c r="AH761" s="978">
        <v>32.800000000000004</v>
      </c>
      <c r="AI761" s="978">
        <v>1.21</v>
      </c>
      <c r="AJ761" s="978">
        <v>8.7999999999999989</v>
      </c>
      <c r="AK761" s="978" t="s">
        <v>137</v>
      </c>
      <c r="AL761" s="991">
        <v>1870</v>
      </c>
      <c r="AM761" s="985">
        <v>6.5</v>
      </c>
      <c r="AN761" s="978">
        <v>0.17</v>
      </c>
      <c r="AO761" s="838">
        <f>IF(U761="n/a","n/a",IF(AA761&lt;0,"n/a",IF(AA761="n/a","n/a",J761+U761-AA761)))</f>
        <v>-2.389078500920597</v>
      </c>
      <c r="AP761" s="839">
        <f>IF(U761="n/a","n/a",J761+U761)</f>
        <v>12.616701845900213</v>
      </c>
      <c r="AQ761" s="1001">
        <f>IF(OR(AC761&lt;0.01,AF761="n/a"),"n/a",(I761/SQRT(22.5*AC761*(I761/AF761))-1)*100)</f>
        <v>-8.3308285505991115</v>
      </c>
      <c r="AR761" s="738">
        <f>INDEX(Historical!$C$7:$C$1442,MATCH(B761,Historical!$B$7:$B$1449,0))*IF(AH761="n/a",1.03,IF(AH761&lt;0,1.01,IF(AH761&gt;10,1.1,(1+AH761/100))))</f>
        <v>0.66</v>
      </c>
      <c r="AS761" s="999">
        <f>IF($AI761="n/a",1.03*AR761,IF($AI761&lt;0,1.01*AR761,IF($AI761&gt;10,1.1*AR761,(1+$AI761/100)*AR761)))</f>
        <v>0.66798600000000008</v>
      </c>
      <c r="AT761" s="999">
        <f>IF($AK761="n/a",1.03*AS761,IF($AK761&lt;0,1.01*AS761,IF($AK761&gt;10,1.1*AS761,(1+$AK761/100)*AS761)))</f>
        <v>0.68802558000000014</v>
      </c>
      <c r="AU761" s="999">
        <f>IF($AK761="n/a",1.03*AT761,IF($AK761&lt;0,1.01*AT761,IF($AK761&gt;10,1.1*AT761,(1+$AK761/100)*AT761)))</f>
        <v>0.70866634740000012</v>
      </c>
      <c r="AV761" s="999">
        <f>IF($AK761="n/a",1.03*AU761,IF($AK761&lt;0,1.01*AU761,IF($AK761&gt;10,1.1*AU761,(1+$AK761/100)*AU761)))</f>
        <v>0.72992633782200012</v>
      </c>
      <c r="AW761" s="738">
        <f>SUM(AR761:AV761)</f>
        <v>3.4546042652220001</v>
      </c>
      <c r="AX761" s="846">
        <f>AW761/I761*100</f>
        <v>13.307412423813558</v>
      </c>
      <c r="AY761" s="1080">
        <v>1.1200000000000001</v>
      </c>
      <c r="AZ761" s="985">
        <v>13.459999999999999</v>
      </c>
      <c r="BA761" s="985">
        <v>-23.31</v>
      </c>
      <c r="BB761" s="985">
        <v>0.24</v>
      </c>
      <c r="BC761" s="985">
        <v>-13.18</v>
      </c>
      <c r="BE761" s="700">
        <v>2012</v>
      </c>
      <c r="BF761" s="1013">
        <f>IF(BE761&gt;2008,0,IF(BE761&gt;2001,1,IF(BE761&gt;1990,2,IF(BE761&gt;1980,3,IF(BE761&gt;1973,4,IF(BE761&gt;1970,5,IF(BE761&gt;1960,6,IF(BE761&gt;1958,7,IF(BE761&gt;1953,8,9)))))))))</f>
        <v>0</v>
      </c>
      <c r="BG761" s="995">
        <v>1.0999999999999999</v>
      </c>
    </row>
    <row r="762" spans="1:59" ht="11.25" customHeight="1" x14ac:dyDescent="0.2">
      <c r="A762" s="984" t="s">
        <v>818</v>
      </c>
      <c r="B762" s="988" t="s">
        <v>819</v>
      </c>
      <c r="C762" s="1070" t="s">
        <v>179</v>
      </c>
      <c r="D762" s="1070" t="s">
        <v>4399</v>
      </c>
      <c r="E762" s="828">
        <v>15</v>
      </c>
      <c r="F762" s="1148">
        <v>233</v>
      </c>
      <c r="G762" s="1089" t="s">
        <v>106</v>
      </c>
      <c r="H762" s="1089" t="s">
        <v>106</v>
      </c>
      <c r="I762" s="987">
        <v>695.41</v>
      </c>
      <c r="J762" s="738">
        <f>(M762/I762)*100</f>
        <v>0.15099006341582666</v>
      </c>
      <c r="K762" s="990">
        <v>1.05</v>
      </c>
      <c r="L762" s="1000">
        <v>1</v>
      </c>
      <c r="M762" s="729">
        <f>K762*L762</f>
        <v>1.05</v>
      </c>
      <c r="N762" s="983" t="s">
        <v>820</v>
      </c>
      <c r="O762" s="831">
        <v>0.35</v>
      </c>
      <c r="P762" s="694">
        <v>43167</v>
      </c>
      <c r="Q762" s="694">
        <v>43175</v>
      </c>
      <c r="R762" s="729">
        <f>(K762-O762)/O762*100</f>
        <v>200.00000000000006</v>
      </c>
      <c r="S762" s="795">
        <f>IF(INDEX(Historical!$D$7:$D$1442,MATCH(B762,Historical!$B$7:$B$1449,0))=0,"n/a",(INDEX(Historical!$C$7:$C$1442,MATCH(B762,Historical!$B$7:$B$1449,0))/INDEX(Historical!$D$7:$D$1442,MATCH(B762,Historical!$B$7:$B$1449,0))-1)*100)</f>
        <v>200.00000000000006</v>
      </c>
      <c r="T762" s="795">
        <f>IF(INDEX(Historical!$F$7:$F$1442,MATCH(B762,Historical!$B$7:$B$1449,0))=0,"n/a",((INDEX(Historical!$C$7:$C$1442,MATCH(B762,Historical!$B$7:$B$1449,0))/INDEX(Historical!$F$7:$F$1442,MATCH(B762,Historical!$B$7:$B$1449,0)))^(1/3)-1)*100)</f>
        <v>53.55493095225885</v>
      </c>
      <c r="U762" s="795">
        <f>IF(INDEX(Historical!$H$7:$H$1442,MATCH(B762,Historical!$B$7:$B$1449,0))=0,"n/a",((INDEX(Historical!$C$7:$C$1442,MATCH(B762,Historical!$B$7:$B$1449,0))/INDEX(Historical!$H$7:$H$1442,MATCH(B762,Historical!$B$7:$B$1449,0)))^(1/5)-1)*100)</f>
        <v>33.244673837449668</v>
      </c>
      <c r="V762" s="795">
        <f>IF(INDEX(Historical!$O$7:$O$1442,MATCH(B762,Historical!$B$7:$B$1449,0))=0,"n/a",((INDEX(Historical!$C$7:$C$1442,MATCH(B762,Historical!$B$7:$B$1449,0))/INDEX(Historical!$O$7:$O$1442,MATCH(B762,Historical!$B$7:$B$1449,0)))^(1/10)-1)*100)</f>
        <v>19.286605283985047</v>
      </c>
      <c r="W762" s="796">
        <f>IF(OR(U762&lt;=0,U762="n/a",V762&lt;=0,V762="n/a"),"n/a",U762/V762)</f>
        <v>1.7237182670531934</v>
      </c>
      <c r="X762" s="797">
        <f>IF(OR(AJ762&lt;=0,AJ762="n/a",U762&lt;=0,U762="n/a"),"n/a",U762/AJ762)</f>
        <v>0.91836115573065391</v>
      </c>
      <c r="Y762" s="989"/>
      <c r="Z762" s="738">
        <f>IF(OR(AC762&lt;0.01,AC762="n/a"),"n/a",M762/AC762*100)</f>
        <v>4.8209366391184574</v>
      </c>
      <c r="AA762" s="999">
        <f>IF(OR(AC762&lt;0.01,AC762="n/a"),"n/a",I762/AC762)</f>
        <v>31.928833792470154</v>
      </c>
      <c r="AB762" s="1000">
        <v>12</v>
      </c>
      <c r="AC762" s="978">
        <v>21.78</v>
      </c>
      <c r="AD762" s="978" t="s">
        <v>137</v>
      </c>
      <c r="AE762" s="978">
        <v>22.08</v>
      </c>
      <c r="AF762" s="978">
        <v>27.76</v>
      </c>
      <c r="AG762" s="980">
        <v>117.39999999999999</v>
      </c>
      <c r="AH762" s="978">
        <v>120.9</v>
      </c>
      <c r="AI762" s="978" t="s">
        <v>137</v>
      </c>
      <c r="AJ762" s="978">
        <v>36.199999999999996</v>
      </c>
      <c r="AK762" s="978" t="s">
        <v>137</v>
      </c>
      <c r="AL762" s="991">
        <v>5420</v>
      </c>
      <c r="AM762" s="985">
        <v>0.8</v>
      </c>
      <c r="AN762" s="978">
        <v>0</v>
      </c>
      <c r="AO762" s="838">
        <f>IF(U762="n/a","n/a",IF(AA762&lt;0,"n/a",IF(AA762="n/a","n/a",J762+U762-AA762)))</f>
        <v>1.4668301083953388</v>
      </c>
      <c r="AP762" s="839">
        <f>IF(U762="n/a","n/a",J762+U762)</f>
        <v>33.395663900865493</v>
      </c>
      <c r="AQ762" s="1001">
        <f>IF(OR(AC762&lt;0.01,AF762="n/a"),"n/a",(I762/SQRT(22.5*AC762*(I762/AF762))-1)*100)</f>
        <v>527.63911289458247</v>
      </c>
      <c r="AR762" s="738">
        <f>INDEX(Historical!$C$7:$C$1442,MATCH(B762,Historical!$B$7:$B$1449,0))*IF(AH762="n/a",1.03,IF(AH762&lt;0,1.01,IF(AH762&gt;10,1.1,(1+AH762/100))))</f>
        <v>1.1550000000000002</v>
      </c>
      <c r="AS762" s="999">
        <f>IF($AI762="n/a",1.03*AR762,IF($AI762&lt;0,1.01*AR762,IF($AI762&gt;10,1.1*AR762,(1+$AI762/100)*AR762)))</f>
        <v>1.1896500000000003</v>
      </c>
      <c r="AT762" s="999">
        <f>IF($AK762="n/a",1.03*AS762,IF($AK762&lt;0,1.01*AS762,IF($AK762&gt;10,1.1*AS762,(1+$AK762/100)*AS762)))</f>
        <v>1.2253395000000005</v>
      </c>
      <c r="AU762" s="999">
        <f>IF($AK762="n/a",1.03*AT762,IF($AK762&lt;0,1.01*AT762,IF($AK762&gt;10,1.1*AT762,(1+$AK762/100)*AT762)))</f>
        <v>1.2620996850000006</v>
      </c>
      <c r="AV762" s="999">
        <f>IF($AK762="n/a",1.03*AU762,IF($AK762&lt;0,1.01*AU762,IF($AK762&gt;10,1.1*AU762,(1+$AK762/100)*AU762)))</f>
        <v>1.2999626755500007</v>
      </c>
      <c r="AW762" s="738">
        <f>SUM(AR762:AV762)</f>
        <v>6.1320518605500025</v>
      </c>
      <c r="AX762" s="846">
        <f>AW762/I762*100</f>
        <v>0.88178942789865022</v>
      </c>
      <c r="AY762" s="1080">
        <v>1.33</v>
      </c>
      <c r="AZ762" s="985">
        <v>70.03</v>
      </c>
      <c r="BA762" s="985">
        <v>-20.79</v>
      </c>
      <c r="BB762" s="985">
        <v>20.75</v>
      </c>
      <c r="BC762" s="985">
        <v>0.04</v>
      </c>
      <c r="BE762" s="700">
        <v>2004</v>
      </c>
      <c r="BF762" s="1013">
        <f>IF(BE762&gt;2008,0,IF(BE762&gt;2001,1,IF(BE762&gt;1990,2,IF(BE762&gt;1980,3,IF(BE762&gt;1973,4,IF(BE762&gt;1970,5,IF(BE762&gt;1960,6,IF(BE762&gt;1958,7,IF(BE762&gt;1953,8,9)))))))))</f>
        <v>1</v>
      </c>
      <c r="BG762" s="995">
        <v>101.6</v>
      </c>
    </row>
    <row r="763" spans="1:59" ht="11.25" customHeight="1" x14ac:dyDescent="0.2">
      <c r="A763" s="976" t="s">
        <v>362</v>
      </c>
      <c r="B763" s="988" t="s">
        <v>363</v>
      </c>
      <c r="C763" s="1070" t="s">
        <v>128</v>
      </c>
      <c r="D763" s="1070" t="s">
        <v>4389</v>
      </c>
      <c r="E763" s="828">
        <v>52</v>
      </c>
      <c r="F763" s="1148">
        <v>19</v>
      </c>
      <c r="G763" s="1148" t="s">
        <v>106</v>
      </c>
      <c r="H763" s="1148" t="s">
        <v>106</v>
      </c>
      <c r="I763" s="978">
        <v>34.65</v>
      </c>
      <c r="J763" s="738">
        <f>(M763/I763)*100</f>
        <v>1.0389610389610389</v>
      </c>
      <c r="K763" s="990">
        <v>0.09</v>
      </c>
      <c r="L763" s="1000">
        <v>4</v>
      </c>
      <c r="M763" s="729">
        <f>K763*L763</f>
        <v>0.36</v>
      </c>
      <c r="N763" s="983" t="s">
        <v>196</v>
      </c>
      <c r="O763" s="836">
        <v>8.7378640776699018E-2</v>
      </c>
      <c r="P763" s="694">
        <v>43164</v>
      </c>
      <c r="Q763" s="694">
        <v>43186</v>
      </c>
      <c r="R763" s="729">
        <f>(K763-O763)/O763*100</f>
        <v>3.0000000000000093</v>
      </c>
      <c r="S763" s="795">
        <f>IF(INDEX(Historical!$D$7:$D$1442,MATCH(B763,Historical!$B$7:$B$1449,0))=0,"n/a",(INDEX(Historical!$C$7:$C$1442,MATCH(B763,Historical!$B$7:$B$1449,0))/INDEX(Historical!$D$7:$D$1442,MATCH(B763,Historical!$B$7:$B$1449,0))-1)*100)</f>
        <v>2.2499999999999964</v>
      </c>
      <c r="T763" s="795">
        <f>IF(INDEX(Historical!$F$7:$F$1442,MATCH(B763,Historical!$B$7:$B$1449,0))=0,"n/a",((INDEX(Historical!$C$7:$C$1442,MATCH(B763,Historical!$B$7:$B$1449,0))/INDEX(Historical!$F$7:$F$1442,MATCH(B763,Historical!$B$7:$B$1449,0)))^(1/3)-1)*100)</f>
        <v>5.2087157760259517</v>
      </c>
      <c r="U763" s="795">
        <f>IF(INDEX(Historical!$H$7:$H$1442,MATCH(B763,Historical!$B$7:$B$1449,0))=0,"n/a",((INDEX(Historical!$C$7:$C$1442,MATCH(B763,Historical!$B$7:$B$1449,0))/INDEX(Historical!$H$7:$H$1442,MATCH(B763,Historical!$B$7:$B$1449,0)))^(1/5)-1)*100)</f>
        <v>6.080399736393205</v>
      </c>
      <c r="V763" s="795">
        <f>IF(INDEX(Historical!$O$7:$O$1442,MATCH(B763,Historical!$B$7:$B$1449,0))=0,"n/a",((INDEX(Historical!$C$7:$C$1442,MATCH(B763,Historical!$B$7:$B$1449,0))/INDEX(Historical!$O$7:$O$1442,MATCH(B763,Historical!$B$7:$B$1449,0)))^(1/10)-1)*100)</f>
        <v>4.4524926962152378</v>
      </c>
      <c r="W763" s="796">
        <f>IF(OR(U763&lt;=0,U763="n/a",V763&lt;=0,V763="n/a"),"n/a",U763/V763)</f>
        <v>1.3656170040574667</v>
      </c>
      <c r="X763" s="797">
        <f>IF(OR(AJ763&lt;=0,AJ763="n/a",U763&lt;=0,U763="n/a"),"n/a",U763/AJ763)</f>
        <v>1.3218260296506967</v>
      </c>
      <c r="Y763" s="747" t="s">
        <v>364</v>
      </c>
      <c r="Z763" s="738">
        <f>IF(OR(AC763&lt;0.01,AC763="n/a"),"n/a",M763/AC763*100)</f>
        <v>40.909090909090907</v>
      </c>
      <c r="AA763" s="999">
        <f>IF(OR(AC763&lt;0.01,AC763="n/a"),"n/a",I763/AC763)</f>
        <v>39.375</v>
      </c>
      <c r="AB763" s="1000">
        <v>12</v>
      </c>
      <c r="AC763" s="978">
        <v>0.88</v>
      </c>
      <c r="AD763" s="978">
        <v>4.3899999999999997</v>
      </c>
      <c r="AE763" s="978">
        <v>4.46</v>
      </c>
      <c r="AF763" s="978">
        <v>2.98</v>
      </c>
      <c r="AG763" s="978">
        <v>10.5</v>
      </c>
      <c r="AH763" s="978">
        <v>-9</v>
      </c>
      <c r="AI763" s="978" t="s">
        <v>137</v>
      </c>
      <c r="AJ763" s="978">
        <v>4.5999999999999996</v>
      </c>
      <c r="AK763" s="978">
        <v>9</v>
      </c>
      <c r="AL763" s="991">
        <v>2300</v>
      </c>
      <c r="AM763" s="985">
        <v>56.68</v>
      </c>
      <c r="AN763" s="978">
        <v>0.01</v>
      </c>
      <c r="AO763" s="838">
        <f>IF(U763="n/a","n/a",IF(AA763&lt;0,"n/a",IF(AA763="n/a","n/a",J763+U763-AA763)))</f>
        <v>-32.255639224645755</v>
      </c>
      <c r="AP763" s="839">
        <f>IF(U763="n/a","n/a",J763+U763)</f>
        <v>7.1193607753542434</v>
      </c>
      <c r="AQ763" s="1001">
        <f>IF(OR(AC763&lt;0.01,AF763="n/a"),"n/a",(I763/SQRT(22.5*AC763*(I763/AF763))-1)*100)</f>
        <v>128.36374493338471</v>
      </c>
      <c r="AR763" s="738">
        <f>INDEX(Historical!$C$7:$C$1442,MATCH(B763,Historical!$B$7:$B$1449,0))*IF(AH763="n/a",1.03,IF(AH763&lt;0,1.01,IF(AH763&gt;10,1.1,(1+AH763/100))))</f>
        <v>0.36095242718446602</v>
      </c>
      <c r="AS763" s="999">
        <f>IF($AI763="n/a",1.03*AR763,IF($AI763&lt;0,1.01*AR763,IF($AI763&gt;10,1.1*AR763,(1+$AI763/100)*AR763)))</f>
        <v>0.37178100000000003</v>
      </c>
      <c r="AT763" s="999">
        <f>IF($AK763="n/a",1.03*AS763,IF($AK763&lt;0,1.01*AS763,IF($AK763&gt;10,1.1*AS763,(1+$AK763/100)*AS763)))</f>
        <v>0.40524129000000009</v>
      </c>
      <c r="AU763" s="999">
        <f>IF($AK763="n/a",1.03*AT763,IF($AK763&lt;0,1.01*AT763,IF($AK763&gt;10,1.1*AT763,(1+$AK763/100)*AT763)))</f>
        <v>0.44171300610000014</v>
      </c>
      <c r="AV763" s="999">
        <f>IF($AK763="n/a",1.03*AU763,IF($AK763&lt;0,1.01*AU763,IF($AK763&gt;10,1.1*AU763,(1+$AK763/100)*AU763)))</f>
        <v>0.48146717664900018</v>
      </c>
      <c r="AW763" s="738">
        <f>SUM(AR763:AV763)</f>
        <v>2.0611548999334666</v>
      </c>
      <c r="AX763" s="846">
        <f>AW763/I763*100</f>
        <v>5.9484989897069749</v>
      </c>
      <c r="AY763" s="1080">
        <v>0.32</v>
      </c>
      <c r="AZ763" s="985">
        <v>26.229999999999997</v>
      </c>
      <c r="BA763" s="985">
        <v>-3.51</v>
      </c>
      <c r="BB763" s="985">
        <v>2.5100000000000002</v>
      </c>
      <c r="BC763" s="985">
        <v>12.91</v>
      </c>
      <c r="BE763" s="700">
        <v>1967</v>
      </c>
      <c r="BF763" s="1013">
        <f>IF(BE763&gt;2008,0,IF(BE763&gt;2001,1,IF(BE763&gt;1990,2,IF(BE763&gt;1980,3,IF(BE763&gt;1973,4,IF(BE763&gt;1970,5,IF(BE763&gt;1960,6,IF(BE763&gt;1958,7,IF(BE763&gt;1953,8,9)))))))))</f>
        <v>6</v>
      </c>
      <c r="BG763" s="995">
        <v>8.2000000000000011</v>
      </c>
    </row>
    <row r="764" spans="1:59" ht="11.25" customHeight="1" x14ac:dyDescent="0.2">
      <c r="A764" s="984" t="s">
        <v>1746</v>
      </c>
      <c r="B764" s="988" t="s">
        <v>1747</v>
      </c>
      <c r="C764" s="1070" t="s">
        <v>108</v>
      </c>
      <c r="D764" s="1070" t="s">
        <v>4401</v>
      </c>
      <c r="E764" s="828">
        <v>6</v>
      </c>
      <c r="F764" s="1148">
        <v>734</v>
      </c>
      <c r="G764" s="1119" t="s">
        <v>106</v>
      </c>
      <c r="H764" s="1119" t="s">
        <v>106</v>
      </c>
      <c r="I764" s="987">
        <v>16.02</v>
      </c>
      <c r="J764" s="738">
        <f>(M764/I764)*100</f>
        <v>1.3732833957553059</v>
      </c>
      <c r="K764" s="990">
        <v>5.5E-2</v>
      </c>
      <c r="L764" s="1000">
        <v>4</v>
      </c>
      <c r="M764" s="729">
        <f>K764*L764</f>
        <v>0.22</v>
      </c>
      <c r="N764" s="983" t="s">
        <v>805</v>
      </c>
      <c r="O764" s="831">
        <v>4.4999999999999998E-2</v>
      </c>
      <c r="P764" s="973">
        <v>43321</v>
      </c>
      <c r="Q764" s="973">
        <v>43341</v>
      </c>
      <c r="R764" s="729">
        <f>(K764-O764)/O764*100</f>
        <v>22.222222222222225</v>
      </c>
      <c r="S764" s="795">
        <f>IF(INDEX(Historical!$D$7:$D$1442,MATCH(B764,Historical!$B$7:$B$1449,0))=0,"n/a",(INDEX(Historical!$C$7:$C$1442,MATCH(B764,Historical!$B$7:$B$1449,0))/INDEX(Historical!$D$7:$D$1442,MATCH(B764,Historical!$B$7:$B$1449,0))-1)*100)</f>
        <v>17.647058823529438</v>
      </c>
      <c r="T764" s="795">
        <f>IF(INDEX(Historical!$F$7:$F$1442,MATCH(B764,Historical!$B$7:$B$1449,0))=0,"n/a",((INDEX(Historical!$C$7:$C$1442,MATCH(B764,Historical!$B$7:$B$1449,0))/INDEX(Historical!$F$7:$F$1442,MATCH(B764,Historical!$B$7:$B$1449,0)))^(1/3)-1)*100)</f>
        <v>17.34365331805845</v>
      </c>
      <c r="U764" s="795">
        <f>IF(INDEX(Historical!$H$7:$H$1442,MATCH(B764,Historical!$B$7:$B$1449,0))=0,"n/a",((INDEX(Historical!$C$7:$C$1442,MATCH(B764,Historical!$B$7:$B$1449,0))/INDEX(Historical!$H$7:$H$1442,MATCH(B764,Historical!$B$7:$B$1449,0)))^(1/5)-1)*100)</f>
        <v>28.473001824447721</v>
      </c>
      <c r="V764" s="795" t="str">
        <f>IF(INDEX(Historical!$O$7:$O$1442,MATCH(B764,Historical!$B$7:$B$1449,0))=0,"n/a",((INDEX(Historical!$C$7:$C$1442,MATCH(B764,Historical!$B$7:$B$1449,0))/INDEX(Historical!$O$7:$O$1442,MATCH(B764,Historical!$B$7:$B$1449,0)))^(1/10)-1)*100)</f>
        <v>n/a</v>
      </c>
      <c r="W764" s="796" t="str">
        <f>IF(OR(U764&lt;=0,U764="n/a",V764&lt;=0,V764="n/a"),"n/a",U764/V764)</f>
        <v>n/a</v>
      </c>
      <c r="X764" s="797">
        <f>IF(OR(AJ764&lt;=0,AJ764="n/a",U764&lt;=0,U764="n/a"),"n/a",U764/AJ764)</f>
        <v>2.1408272048456931</v>
      </c>
      <c r="Y764" s="752"/>
      <c r="Z764" s="738">
        <f>IF(OR(AC764&lt;0.01,AC764="n/a"),"n/a",M764/AC764*100)</f>
        <v>18.64406779661017</v>
      </c>
      <c r="AA764" s="999">
        <f>IF(OR(AC764&lt;0.01,AC764="n/a"),"n/a",I764/AC764)</f>
        <v>13.576271186440678</v>
      </c>
      <c r="AB764" s="1000">
        <v>12</v>
      </c>
      <c r="AC764" s="978">
        <v>1.18</v>
      </c>
      <c r="AD764" s="978" t="s">
        <v>137</v>
      </c>
      <c r="AE764" s="978">
        <v>3.19</v>
      </c>
      <c r="AF764" s="978">
        <v>1.2</v>
      </c>
      <c r="AG764" s="978">
        <v>7.7</v>
      </c>
      <c r="AH764" s="978">
        <v>-0.70000000000000007</v>
      </c>
      <c r="AI764" s="978">
        <v>5.1400000000000006</v>
      </c>
      <c r="AJ764" s="978">
        <v>13.3</v>
      </c>
      <c r="AK764" s="978" t="s">
        <v>137</v>
      </c>
      <c r="AL764" s="991">
        <v>136.33000000000001</v>
      </c>
      <c r="AM764" s="985">
        <v>6.7</v>
      </c>
      <c r="AN764" s="978">
        <v>0.09</v>
      </c>
      <c r="AO764" s="838">
        <f>IF(U764="n/a","n/a",IF(AA764&lt;0,"n/a",IF(AA764="n/a","n/a",J764+U764-AA764)))</f>
        <v>16.270014033762347</v>
      </c>
      <c r="AP764" s="839">
        <f>IF(U764="n/a","n/a",J764+U764)</f>
        <v>29.846285220203026</v>
      </c>
      <c r="AQ764" s="1001">
        <f>IF(OR(AC764&lt;0.01,AF764="n/a"),"n/a",(I764/SQRT(22.5*AC764*(I764/AF764))-1)*100)</f>
        <v>-14.907826646032273</v>
      </c>
      <c r="AR764" s="738">
        <f>INDEX(Historical!$C$7:$C$1442,MATCH(B764,Historical!$B$7:$B$1449,0))*IF(AH764="n/a",1.03,IF(AH764&lt;0,1.01,IF(AH764&gt;10,1.1,(1+AH764/100))))</f>
        <v>0.20200000000000001</v>
      </c>
      <c r="AS764" s="999">
        <f>IF($AI764="n/a",1.03*AR764,IF($AI764&lt;0,1.01*AR764,IF($AI764&gt;10,1.1*AR764,(1+$AI764/100)*AR764)))</f>
        <v>0.21238280000000004</v>
      </c>
      <c r="AT764" s="999">
        <f>IF($AK764="n/a",1.03*AS764,IF($AK764&lt;0,1.01*AS764,IF($AK764&gt;10,1.1*AS764,(1+$AK764/100)*AS764)))</f>
        <v>0.21875428400000005</v>
      </c>
      <c r="AU764" s="999">
        <f>IF($AK764="n/a",1.03*AT764,IF($AK764&lt;0,1.01*AT764,IF($AK764&gt;10,1.1*AT764,(1+$AK764/100)*AT764)))</f>
        <v>0.22531691252000005</v>
      </c>
      <c r="AV764" s="999">
        <f>IF($AK764="n/a",1.03*AU764,IF($AK764&lt;0,1.01*AU764,IF($AK764&gt;10,1.1*AU764,(1+$AK764/100)*AU764)))</f>
        <v>0.23207641989560007</v>
      </c>
      <c r="AW764" s="738">
        <f>SUM(AR764:AV764)</f>
        <v>1.0905304164156002</v>
      </c>
      <c r="AX764" s="846">
        <f>AW764/I764*100</f>
        <v>6.8073059701348333</v>
      </c>
      <c r="AY764" s="1080">
        <v>0.46</v>
      </c>
      <c r="AZ764" s="985">
        <v>38.82</v>
      </c>
      <c r="BA764" s="985">
        <v>-19.5</v>
      </c>
      <c r="BB764" s="985">
        <v>7.4499999999999993</v>
      </c>
      <c r="BC764" s="985">
        <v>-4.83</v>
      </c>
      <c r="BE764" s="700">
        <v>2013</v>
      </c>
      <c r="BF764" s="1013">
        <f>IF(BE764&gt;2008,0,IF(BE764&gt;2001,1,IF(BE764&gt;1990,2,IF(BE764&gt;1980,3,IF(BE764&gt;1973,4,IF(BE764&gt;1970,5,IF(BE764&gt;1960,6,IF(BE764&gt;1958,7,IF(BE764&gt;1953,8,9)))))))))</f>
        <v>0</v>
      </c>
      <c r="BG764" s="995">
        <v>0.8</v>
      </c>
    </row>
    <row r="765" spans="1:59" ht="11.25" customHeight="1" x14ac:dyDescent="0.2">
      <c r="A765" s="976" t="s">
        <v>824</v>
      </c>
      <c r="B765" s="988" t="s">
        <v>825</v>
      </c>
      <c r="C765" s="1070" t="s">
        <v>108</v>
      </c>
      <c r="D765" s="1070" t="s">
        <v>4397</v>
      </c>
      <c r="E765" s="828">
        <v>25</v>
      </c>
      <c r="F765" s="1148">
        <v>130</v>
      </c>
      <c r="G765" s="1148" t="s">
        <v>106</v>
      </c>
      <c r="H765" s="1148" t="s">
        <v>106</v>
      </c>
      <c r="I765" s="987">
        <v>52.34</v>
      </c>
      <c r="J765" s="738">
        <f>(M765/I765)*100</f>
        <v>2.6748184944593039</v>
      </c>
      <c r="K765" s="990">
        <v>0.35</v>
      </c>
      <c r="L765" s="1000">
        <v>4</v>
      </c>
      <c r="M765" s="729">
        <f>K765*L765</f>
        <v>1.4</v>
      </c>
      <c r="N765" s="983" t="s">
        <v>149</v>
      </c>
      <c r="O765" s="831">
        <v>0.34499999999999997</v>
      </c>
      <c r="P765" s="973">
        <v>43418</v>
      </c>
      <c r="Q765" s="973">
        <v>43451</v>
      </c>
      <c r="R765" s="729">
        <f>(K765-O765)/O765*100</f>
        <v>1.4492753623188419</v>
      </c>
      <c r="S765" s="795">
        <f>IF(INDEX(Historical!$D$7:$D$1442,MATCH(B765,Historical!$B$7:$B$1449,0))=0,"n/a",(INDEX(Historical!$C$7:$C$1442,MATCH(B765,Historical!$B$7:$B$1449,0))/INDEX(Historical!$D$7:$D$1442,MATCH(B765,Historical!$B$7:$B$1449,0))-1)*100)</f>
        <v>0.36231884057971175</v>
      </c>
      <c r="T765" s="795">
        <f>IF(INDEX(Historical!$F$7:$F$1442,MATCH(B765,Historical!$B$7:$B$1449,0))=0,"n/a",((INDEX(Historical!$C$7:$C$1442,MATCH(B765,Historical!$B$7:$B$1449,0))/INDEX(Historical!$F$7:$F$1442,MATCH(B765,Historical!$B$7:$B$1449,0)))^(1/3)-1)*100)</f>
        <v>1.1071010267898806</v>
      </c>
      <c r="U765" s="795">
        <f>IF(INDEX(Historical!$H$7:$H$1442,MATCH(B765,Historical!$B$7:$B$1449,0))=0,"n/a",((INDEX(Historical!$C$7:$C$1442,MATCH(B765,Historical!$B$7:$B$1449,0))/INDEX(Historical!$H$7:$H$1442,MATCH(B765,Historical!$B$7:$B$1449,0)))^(1/5)-1)*100)</f>
        <v>1.2747743528367828</v>
      </c>
      <c r="V765" s="795">
        <f>IF(INDEX(Historical!$O$7:$O$1442,MATCH(B765,Historical!$B$7:$B$1449,0))=0,"n/a",((INDEX(Historical!$C$7:$C$1442,MATCH(B765,Historical!$B$7:$B$1449,0))/INDEX(Historical!$O$7:$O$1442,MATCH(B765,Historical!$B$7:$B$1449,0)))^(1/10)-1)*100)</f>
        <v>2.5185846537669532</v>
      </c>
      <c r="W765" s="796">
        <f>IF(OR(U765&lt;=0,U765="n/a",V765&lt;=0,V765="n/a"),"n/a",U765/V765)</f>
        <v>0.50614711359022624</v>
      </c>
      <c r="X765" s="797" t="str">
        <f>IF(OR(AJ765&lt;=0,AJ765="n/a",U765&lt;=0,U765="n/a"),"n/a",U765/AJ765)</f>
        <v>n/a</v>
      </c>
      <c r="Y765" s="989" t="s">
        <v>826</v>
      </c>
      <c r="Z765" s="738">
        <f>IF(OR(AC765&lt;0.01,AC765="n/a"),"n/a",M765/AC765*100)</f>
        <v>172.83950617283946</v>
      </c>
      <c r="AA765" s="999">
        <f>IF(OR(AC765&lt;0.01,AC765="n/a"),"n/a",I765/AC765)</f>
        <v>64.617283950617278</v>
      </c>
      <c r="AB765" s="1000">
        <v>12</v>
      </c>
      <c r="AC765" s="978">
        <v>0.81</v>
      </c>
      <c r="AD765" s="978">
        <v>1.97</v>
      </c>
      <c r="AE765" s="978">
        <v>3.81</v>
      </c>
      <c r="AF765" s="978">
        <v>2.79</v>
      </c>
      <c r="AG765" s="978">
        <v>9.1</v>
      </c>
      <c r="AH765" s="978">
        <v>13.200000000000001</v>
      </c>
      <c r="AI765" s="978">
        <v>97.21</v>
      </c>
      <c r="AJ765" s="978">
        <v>-8.6999999999999993</v>
      </c>
      <c r="AK765" s="978">
        <v>32.67</v>
      </c>
      <c r="AL765" s="991">
        <v>26390</v>
      </c>
      <c r="AM765" s="985">
        <v>55.000000000000007</v>
      </c>
      <c r="AN765" s="978">
        <v>0.59</v>
      </c>
      <c r="AO765" s="838">
        <f>IF(U765="n/a","n/a",IF(AA765&lt;0,"n/a",IF(AA765="n/a","n/a",J765+U765-AA765)))</f>
        <v>-60.667691103321189</v>
      </c>
      <c r="AP765" s="839">
        <f>IF(U765="n/a","n/a",J765+U765)</f>
        <v>3.9495928472960866</v>
      </c>
      <c r="AQ765" s="1001">
        <f>IF(OR(AC765&lt;0.01,AF765="n/a"),"n/a",(I765/SQRT(22.5*AC765*(I765/AF765))-1)*100)</f>
        <v>183.06436034719283</v>
      </c>
      <c r="AR765" s="738">
        <f>INDEX(Historical!$C$7:$C$1442,MATCH(B765,Historical!$B$7:$B$1449,0))*IF(AH765="n/a",1.03,IF(AH765&lt;0,1.01,IF(AH765&gt;10,1.1,(1+AH765/100))))</f>
        <v>1.5235000000000001</v>
      </c>
      <c r="AS765" s="999">
        <f>IF($AI765="n/a",1.03*AR765,IF($AI765&lt;0,1.01*AR765,IF($AI765&gt;10,1.1*AR765,(1+$AI765/100)*AR765)))</f>
        <v>1.6758500000000003</v>
      </c>
      <c r="AT765" s="999">
        <f>IF($AK765="n/a",1.03*AS765,IF($AK765&lt;0,1.01*AS765,IF($AK765&gt;10,1.1*AS765,(1+$AK765/100)*AS765)))</f>
        <v>1.8434350000000004</v>
      </c>
      <c r="AU765" s="999">
        <f>IF($AK765="n/a",1.03*AT765,IF($AK765&lt;0,1.01*AT765,IF($AK765&gt;10,1.1*AT765,(1+$AK765/100)*AT765)))</f>
        <v>2.0277785000000006</v>
      </c>
      <c r="AV765" s="999">
        <f>IF($AK765="n/a",1.03*AU765,IF($AK765&lt;0,1.01*AU765,IF($AK765&gt;10,1.1*AU765,(1+$AK765/100)*AU765)))</f>
        <v>2.230556350000001</v>
      </c>
      <c r="AW765" s="738">
        <f>SUM(AR765:AV765)</f>
        <v>9.301119850000001</v>
      </c>
      <c r="AX765" s="846">
        <f>AW765/I765*100</f>
        <v>17.770576709973252</v>
      </c>
      <c r="AY765" s="1080">
        <v>0.52</v>
      </c>
      <c r="AZ765" s="985">
        <v>44.05</v>
      </c>
      <c r="BA765" s="985">
        <v>0.57999999999999996</v>
      </c>
      <c r="BB765" s="985">
        <v>5.9700000000000006</v>
      </c>
      <c r="BC765" s="985">
        <v>18.55</v>
      </c>
      <c r="BE765" s="700">
        <v>1995</v>
      </c>
      <c r="BF765" s="1013">
        <f>IF(BE765&gt;2008,0,IF(BE765&gt;2001,1,IF(BE765&gt;1990,2,IF(BE765&gt;1980,3,IF(BE765&gt;1973,4,IF(BE765&gt;1970,5,IF(BE765&gt;1960,6,IF(BE765&gt;1958,7,IF(BE765&gt;1953,8,9)))))))))</f>
        <v>2</v>
      </c>
      <c r="BG765" s="995">
        <v>4.2</v>
      </c>
    </row>
    <row r="766" spans="1:59" ht="11.25" customHeight="1" x14ac:dyDescent="0.2">
      <c r="A766" s="993" t="s">
        <v>1740</v>
      </c>
      <c r="B766" s="988" t="s">
        <v>1741</v>
      </c>
      <c r="C766" s="1070" t="s">
        <v>112</v>
      </c>
      <c r="D766" s="1070" t="s">
        <v>213</v>
      </c>
      <c r="E766" s="829">
        <v>8</v>
      </c>
      <c r="F766" s="1148">
        <v>445</v>
      </c>
      <c r="G766" s="1148" t="s">
        <v>106</v>
      </c>
      <c r="H766" s="1148" t="s">
        <v>106</v>
      </c>
      <c r="I766" s="987">
        <v>23.38</v>
      </c>
      <c r="J766" s="738">
        <f>(M766/I766)*100</f>
        <v>2.2241231822070149</v>
      </c>
      <c r="K766" s="990">
        <v>0.13</v>
      </c>
      <c r="L766" s="1000">
        <v>4</v>
      </c>
      <c r="M766" s="729">
        <f>K766*L766</f>
        <v>0.52</v>
      </c>
      <c r="N766" s="983" t="s">
        <v>161</v>
      </c>
      <c r="O766" s="831">
        <v>0.11</v>
      </c>
      <c r="P766" s="979">
        <v>42928</v>
      </c>
      <c r="Q766" s="979">
        <v>42947</v>
      </c>
      <c r="R766" s="729">
        <f>(K766-O766)/O766*100</f>
        <v>18.181818181818183</v>
      </c>
      <c r="S766" s="795">
        <f>IF(INDEX(Historical!$D$7:$D$1442,MATCH(B766,Historical!$B$7:$B$1449,0))=0,"n/a",(INDEX(Historical!$C$7:$C$1442,MATCH(B766,Historical!$B$7:$B$1449,0))/INDEX(Historical!$D$7:$D$1442,MATCH(B766,Historical!$B$7:$B$1449,0))-1)*100)</f>
        <v>8.3333333333333481</v>
      </c>
      <c r="T766" s="795">
        <f>IF(INDEX(Historical!$F$7:$F$1442,MATCH(B766,Historical!$B$7:$B$1449,0))=0,"n/a",((INDEX(Historical!$C$7:$C$1442,MATCH(B766,Historical!$B$7:$B$1449,0))/INDEX(Historical!$F$7:$F$1442,MATCH(B766,Historical!$B$7:$B$1449,0)))^(1/3)-1)*100)</f>
        <v>7.3786693294802586</v>
      </c>
      <c r="U766" s="795">
        <f>IF(INDEX(Historical!$H$7:$H$1442,MATCH(B766,Historical!$B$7:$B$1449,0))=0,"n/a",((INDEX(Historical!$C$7:$C$1442,MATCH(B766,Historical!$B$7:$B$1449,0))/INDEX(Historical!$H$7:$H$1442,MATCH(B766,Historical!$B$7:$B$1449,0)))^(1/5)-1)*100)</f>
        <v>15.774434135315829</v>
      </c>
      <c r="V766" s="795">
        <f>IF(INDEX(Historical!$O$7:$O$1442,MATCH(B766,Historical!$B$7:$B$1449,0))=0,"n/a",((INDEX(Historical!$C$7:$C$1442,MATCH(B766,Historical!$B$7:$B$1449,0))/INDEX(Historical!$O$7:$O$1442,MATCH(B766,Historical!$B$7:$B$1449,0)))^(1/10)-1)*100)</f>
        <v>13.237743997702346</v>
      </c>
      <c r="W766" s="796">
        <f>IF(OR(U766&lt;=0,U766="n/a",V766&lt;=0,V766="n/a"),"n/a",U766/V766)</f>
        <v>1.1916255623355287</v>
      </c>
      <c r="X766" s="797" t="str">
        <f>IF(OR(AJ766&lt;=0,AJ766="n/a",U766&lt;=0,U766="n/a"),"n/a",U766/AJ766)</f>
        <v>n/a</v>
      </c>
      <c r="Y766" s="763" t="s">
        <v>4463</v>
      </c>
      <c r="Z766" s="738">
        <f>IF(OR(AC766&lt;0.01,AC766="n/a"),"n/a",M766/AC766*100)</f>
        <v>43.333333333333336</v>
      </c>
      <c r="AA766" s="999">
        <f>IF(OR(AC766&lt;0.01,AC766="n/a"),"n/a",I766/AC766)</f>
        <v>19.483333333333334</v>
      </c>
      <c r="AB766" s="1000">
        <v>12</v>
      </c>
      <c r="AC766" s="978">
        <v>1.2</v>
      </c>
      <c r="AD766" s="978">
        <v>1.95</v>
      </c>
      <c r="AE766" s="978">
        <v>0.94</v>
      </c>
      <c r="AF766" s="978">
        <v>0.79</v>
      </c>
      <c r="AG766" s="978">
        <v>14.899999999999999</v>
      </c>
      <c r="AH766" s="978">
        <v>-38.200000000000003</v>
      </c>
      <c r="AI766" s="978">
        <v>38.269999999999996</v>
      </c>
      <c r="AJ766" s="978">
        <v>-2.6</v>
      </c>
      <c r="AK766" s="978">
        <v>10</v>
      </c>
      <c r="AL766" s="991">
        <v>3380</v>
      </c>
      <c r="AM766" s="985">
        <v>1.6</v>
      </c>
      <c r="AN766" s="978">
        <v>0.76</v>
      </c>
      <c r="AO766" s="838">
        <f>IF(U766="n/a","n/a",IF(AA766&lt;0,"n/a",IF(AA766="n/a","n/a",J766+U766-AA766)))</f>
        <v>-1.484776015810489</v>
      </c>
      <c r="AP766" s="839">
        <f>IF(U766="n/a","n/a",J766+U766)</f>
        <v>17.998557317522845</v>
      </c>
      <c r="AQ766" s="1001">
        <f>IF(OR(AC766&lt;0.01,AF766="n/a"),"n/a",(I766/SQRT(22.5*AC766*(I766/AF766))-1)*100)</f>
        <v>-17.290781560851297</v>
      </c>
      <c r="AR766" s="738">
        <f>INDEX(Historical!$C$7:$C$1442,MATCH(B766,Historical!$B$7:$B$1449,0))*IF(AH766="n/a",1.03,IF(AH766&lt;0,1.01,IF(AH766&gt;10,1.1,(1+AH766/100))))</f>
        <v>0.5252</v>
      </c>
      <c r="AS766" s="999">
        <f>IF($AI766="n/a",1.03*AR766,IF($AI766&lt;0,1.01*AR766,IF($AI766&gt;10,1.1*AR766,(1+$AI766/100)*AR766)))</f>
        <v>0.57772000000000001</v>
      </c>
      <c r="AT766" s="999">
        <f>IF($AK766="n/a",1.03*AS766,IF($AK766&lt;0,1.01*AS766,IF($AK766&gt;10,1.1*AS766,(1+$AK766/100)*AS766)))</f>
        <v>0.63549200000000006</v>
      </c>
      <c r="AU766" s="999">
        <f>IF($AK766="n/a",1.03*AT766,IF($AK766&lt;0,1.01*AT766,IF($AK766&gt;10,1.1*AT766,(1+$AK766/100)*AT766)))</f>
        <v>0.69904120000000014</v>
      </c>
      <c r="AV766" s="999">
        <f>IF($AK766="n/a",1.03*AU766,IF($AK766&lt;0,1.01*AU766,IF($AK766&gt;10,1.1*AU766,(1+$AK766/100)*AU766)))</f>
        <v>0.76894532000000027</v>
      </c>
      <c r="AW766" s="738">
        <f>SUM(AR766:AV766)</f>
        <v>3.2063985200000005</v>
      </c>
      <c r="AX766" s="846">
        <f>AW766/I766*100</f>
        <v>13.714279384088968</v>
      </c>
      <c r="AY766" s="1080">
        <v>2.2400000000000002</v>
      </c>
      <c r="AZ766" s="985">
        <v>23.150000000000002</v>
      </c>
      <c r="BA766" s="985">
        <v>-17.45</v>
      </c>
      <c r="BB766" s="985">
        <v>6.92</v>
      </c>
      <c r="BC766" s="985">
        <v>-3.65</v>
      </c>
      <c r="BE766" s="700">
        <v>2012</v>
      </c>
      <c r="BF766" s="1013">
        <f>IF(BE766&gt;2008,0,IF(BE766&gt;2001,1,IF(BE766&gt;1990,2,IF(BE766&gt;1980,3,IF(BE766&gt;1973,4,IF(BE766&gt;1970,5,IF(BE766&gt;1960,6,IF(BE766&gt;1958,7,IF(BE766&gt;1953,8,9)))))))))</f>
        <v>0</v>
      </c>
      <c r="BG766" s="995">
        <v>6.9</v>
      </c>
    </row>
    <row r="767" spans="1:59" ht="11.25" customHeight="1" x14ac:dyDescent="0.2">
      <c r="A767" s="984" t="s">
        <v>1720</v>
      </c>
      <c r="B767" s="988" t="s">
        <v>1721</v>
      </c>
      <c r="C767" s="1070" t="s">
        <v>4381</v>
      </c>
      <c r="D767" s="1070" t="s">
        <v>4382</v>
      </c>
      <c r="E767" s="828">
        <v>8</v>
      </c>
      <c r="F767" s="1148">
        <v>542</v>
      </c>
      <c r="G767" s="1073" t="s">
        <v>106</v>
      </c>
      <c r="H767" s="1073" t="s">
        <v>106</v>
      </c>
      <c r="I767" s="987">
        <v>40.340000000000003</v>
      </c>
      <c r="J767" s="738">
        <f>(M767/I767)*100</f>
        <v>2.3797719385225578</v>
      </c>
      <c r="K767" s="990">
        <v>0.24</v>
      </c>
      <c r="L767" s="1000">
        <v>4</v>
      </c>
      <c r="M767" s="729">
        <f>K767*L767</f>
        <v>0.96</v>
      </c>
      <c r="N767" s="983" t="s">
        <v>460</v>
      </c>
      <c r="O767" s="831">
        <v>0.22</v>
      </c>
      <c r="P767" s="973">
        <v>43377</v>
      </c>
      <c r="Q767" s="973">
        <v>43392</v>
      </c>
      <c r="R767" s="729">
        <f>(K767-O767)/O767*100</f>
        <v>9.0909090909090864</v>
      </c>
      <c r="S767" s="795">
        <f>IF(INDEX(Historical!$D$7:$D$1442,MATCH(B767,Historical!$B$7:$B$1449,0))=0,"n/a",(INDEX(Historical!$C$7:$C$1442,MATCH(B767,Historical!$B$7:$B$1449,0))/INDEX(Historical!$D$7:$D$1442,MATCH(B767,Historical!$B$7:$B$1449,0))-1)*100)</f>
        <v>9.7560975609755971</v>
      </c>
      <c r="T767" s="795">
        <f>IF(INDEX(Historical!$F$7:$F$1442,MATCH(B767,Historical!$B$7:$B$1449,0))=0,"n/a",((INDEX(Historical!$C$7:$C$1442,MATCH(B767,Historical!$B$7:$B$1449,0))/INDEX(Historical!$F$7:$F$1442,MATCH(B767,Historical!$B$7:$B$1449,0)))^(1/3)-1)*100)</f>
        <v>12.035118663929122</v>
      </c>
      <c r="U767" s="795">
        <f>IF(INDEX(Historical!$H$7:$H$1442,MATCH(B767,Historical!$B$7:$B$1449,0))=0,"n/a",((INDEX(Historical!$C$7:$C$1442,MATCH(B767,Historical!$B$7:$B$1449,0))/INDEX(Historical!$H$7:$H$1442,MATCH(B767,Historical!$B$7:$B$1449,0)))^(1/5)-1)*100)</f>
        <v>12.474611314209483</v>
      </c>
      <c r="V767" s="795" t="str">
        <f>IF(INDEX(Historical!$O$7:$O$1442,MATCH(B767,Historical!$B$7:$B$1449,0))=0,"n/a",((INDEX(Historical!$C$7:$C$1442,MATCH(B767,Historical!$B$7:$B$1449,0))/INDEX(Historical!$O$7:$O$1442,MATCH(B767,Historical!$B$7:$B$1449,0)))^(1/10)-1)*100)</f>
        <v>n/a</v>
      </c>
      <c r="W767" s="796" t="str">
        <f>IF(OR(U767&lt;=0,U767="n/a",V767&lt;=0,V767="n/a"),"n/a",U767/V767)</f>
        <v>n/a</v>
      </c>
      <c r="X767" s="797">
        <f>IF(OR(AJ767&lt;=0,AJ767="n/a",U767&lt;=0,U767="n/a"),"n/a",U767/AJ767)</f>
        <v>0.31031371428381793</v>
      </c>
      <c r="Y767" s="989"/>
      <c r="Z767" s="738">
        <f>IF(OR(AC767&lt;0.01,AC767="n/a"),"n/a",M767/AC767*100)</f>
        <v>106.66666666666667</v>
      </c>
      <c r="AA767" s="999">
        <f>IF(OR(AC767&lt;0.01,AC767="n/a"),"n/a",I767/AC767)</f>
        <v>44.822222222222223</v>
      </c>
      <c r="AB767" s="1000">
        <v>12</v>
      </c>
      <c r="AC767" s="978">
        <v>0.9</v>
      </c>
      <c r="AD767" s="978">
        <v>4.46</v>
      </c>
      <c r="AE767" s="978">
        <v>16</v>
      </c>
      <c r="AF767" s="978">
        <v>2.02</v>
      </c>
      <c r="AG767" s="978">
        <v>4.7</v>
      </c>
      <c r="AH767" s="978">
        <v>272.5</v>
      </c>
      <c r="AI767" s="978">
        <v>-19.7</v>
      </c>
      <c r="AJ767" s="978">
        <v>40.200000000000003</v>
      </c>
      <c r="AK767" s="978">
        <v>10</v>
      </c>
      <c r="AL767" s="991">
        <v>2350</v>
      </c>
      <c r="AM767" s="985">
        <v>2.1999999999999997</v>
      </c>
      <c r="AN767" s="978">
        <v>0.41</v>
      </c>
      <c r="AO767" s="838">
        <f>IF(U767="n/a","n/a",IF(AA767&lt;0,"n/a",IF(AA767="n/a","n/a",J767+U767-AA767)))</f>
        <v>-29.967838969490181</v>
      </c>
      <c r="AP767" s="839">
        <f>IF(U767="n/a","n/a",J767+U767)</f>
        <v>14.85438325273204</v>
      </c>
      <c r="AQ767" s="1001">
        <f>IF(OR(AC767&lt;0.01,AF767="n/a"),"n/a",(I767/SQRT(22.5*AC767*(I767/AF767))-1)*100)</f>
        <v>100.60008739212556</v>
      </c>
      <c r="AR767" s="738">
        <f>INDEX(Historical!$C$7:$C$1442,MATCH(B767,Historical!$B$7:$B$1449,0))*IF(AH767="n/a",1.03,IF(AH767&lt;0,1.01,IF(AH767&gt;10,1.1,(1+AH767/100))))</f>
        <v>0.9900000000000001</v>
      </c>
      <c r="AS767" s="999">
        <f>IF($AI767="n/a",1.03*AR767,IF($AI767&lt;0,1.01*AR767,IF($AI767&gt;10,1.1*AR767,(1+$AI767/100)*AR767)))</f>
        <v>0.99990000000000012</v>
      </c>
      <c r="AT767" s="999">
        <f>IF($AK767="n/a",1.03*AS767,IF($AK767&lt;0,1.01*AS767,IF($AK767&gt;10,1.1*AS767,(1+$AK767/100)*AS767)))</f>
        <v>1.0998900000000003</v>
      </c>
      <c r="AU767" s="999">
        <f>IF($AK767="n/a",1.03*AT767,IF($AK767&lt;0,1.01*AT767,IF($AK767&gt;10,1.1*AT767,(1+$AK767/100)*AT767)))</f>
        <v>1.2098790000000004</v>
      </c>
      <c r="AV767" s="999">
        <f>IF($AK767="n/a",1.03*AU767,IF($AK767&lt;0,1.01*AU767,IF($AK767&gt;10,1.1*AU767,(1+$AK767/100)*AU767)))</f>
        <v>1.3308669000000004</v>
      </c>
      <c r="AW767" s="738">
        <f>SUM(AR767:AV767)</f>
        <v>5.6305359000000017</v>
      </c>
      <c r="AX767" s="846">
        <f>AW767/I767*100</f>
        <v>13.957699305899855</v>
      </c>
      <c r="AY767" s="1080">
        <v>0.81</v>
      </c>
      <c r="AZ767" s="985">
        <v>27.82</v>
      </c>
      <c r="BA767" s="985">
        <v>-0.15</v>
      </c>
      <c r="BB767" s="985">
        <v>7.3599999999999994</v>
      </c>
      <c r="BC767" s="985">
        <v>7.86</v>
      </c>
      <c r="BE767" s="700">
        <v>2011</v>
      </c>
      <c r="BF767" s="1013">
        <f>IF(BE767&gt;2008,0,IF(BE767&gt;2001,1,IF(BE767&gt;1990,2,IF(BE767&gt;1980,3,IF(BE767&gt;1973,4,IF(BE767&gt;1970,5,IF(BE767&gt;1960,6,IF(BE767&gt;1958,7,IF(BE767&gt;1953,8,9)))))))))</f>
        <v>0</v>
      </c>
      <c r="BG767" s="995">
        <v>3.1</v>
      </c>
    </row>
    <row r="768" spans="1:59" s="874" customFormat="1" ht="11.25" customHeight="1" x14ac:dyDescent="0.2">
      <c r="A768" s="853" t="s">
        <v>351</v>
      </c>
      <c r="B768" s="882" t="s">
        <v>352</v>
      </c>
      <c r="C768" s="1070" t="s">
        <v>108</v>
      </c>
      <c r="D768" s="1070" t="s">
        <v>4397</v>
      </c>
      <c r="E768" s="854">
        <v>32</v>
      </c>
      <c r="F768" s="1148">
        <v>85</v>
      </c>
      <c r="G768" s="1272" t="s">
        <v>106</v>
      </c>
      <c r="H768" s="1272" t="s">
        <v>106</v>
      </c>
      <c r="I768" s="867">
        <v>93.46</v>
      </c>
      <c r="J768" s="856">
        <f>(M768/I768)*100</f>
        <v>2.9959340894500324</v>
      </c>
      <c r="K768" s="880">
        <v>0.7</v>
      </c>
      <c r="L768" s="858">
        <v>4</v>
      </c>
      <c r="M768" s="859">
        <f>K768*L768</f>
        <v>2.8</v>
      </c>
      <c r="N768" s="860" t="s">
        <v>320</v>
      </c>
      <c r="O768" s="881">
        <v>0.56999999999999995</v>
      </c>
      <c r="P768" s="878">
        <v>43173</v>
      </c>
      <c r="Q768" s="878">
        <v>43188</v>
      </c>
      <c r="R768" s="859">
        <f>(K768-O768)/O768*100</f>
        <v>22.807017543859651</v>
      </c>
      <c r="S768" s="795">
        <f>IF(INDEX(Historical!$D$7:$D$1442,MATCH(B768,Historical!$B$7:$B$1449,0))=0,"n/a",(INDEX(Historical!$C$7:$C$1442,MATCH(B768,Historical!$B$7:$B$1449,0))/INDEX(Historical!$D$7:$D$1442,MATCH(B768,Historical!$B$7:$B$1449,0))-1)*100)</f>
        <v>22.807017543859654</v>
      </c>
      <c r="T768" s="795">
        <f>IF(INDEX(Historical!$F$7:$F$1442,MATCH(B768,Historical!$B$7:$B$1449,0))=0,"n/a",((INDEX(Historical!$C$7:$C$1442,MATCH(B768,Historical!$B$7:$B$1449,0))/INDEX(Historical!$F$7:$F$1442,MATCH(B768,Historical!$B$7:$B$1449,0)))^(1/3)-1)*100)</f>
        <v>10.415886963424924</v>
      </c>
      <c r="U768" s="795">
        <f>IF(INDEX(Historical!$H$7:$H$1442,MATCH(B768,Historical!$B$7:$B$1449,0))=0,"n/a",((INDEX(Historical!$C$7:$C$1442,MATCH(B768,Historical!$B$7:$B$1449,0))/INDEX(Historical!$H$7:$H$1442,MATCH(B768,Historical!$B$7:$B$1449,0)))^(1/5)-1)*100)</f>
        <v>12.995952835136615</v>
      </c>
      <c r="V768" s="795">
        <f>IF(INDEX(Historical!$O$7:$O$1442,MATCH(B768,Historical!$B$7:$B$1449,0))=0,"n/a",((INDEX(Historical!$C$7:$C$1442,MATCH(B768,Historical!$B$7:$B$1449,0))/INDEX(Historical!$O$7:$O$1442,MATCH(B768,Historical!$B$7:$B$1449,0)))^(1/10)-1)*100)</f>
        <v>11.298338178386903</v>
      </c>
      <c r="W768" s="863">
        <f>IF(OR(U768&lt;=0,U768="n/a",V768&lt;=0,V768="n/a"),"n/a",U768/V768)</f>
        <v>1.1502534824101083</v>
      </c>
      <c r="X768" s="864">
        <f>IF(OR(AJ768&lt;=0,AJ768="n/a",U768&lt;=0,U768="n/a"),"n/a",U768/AJ768)</f>
        <v>0.98454188144974353</v>
      </c>
      <c r="Y768" s="865"/>
      <c r="Z768" s="856">
        <f>IF(OR(AC768&lt;0.01,AC768="n/a"),"n/a",M768/AC768*100)</f>
        <v>37.333333333333329</v>
      </c>
      <c r="AA768" s="866">
        <f>IF(OR(AC768&lt;0.01,AC768="n/a"),"n/a",I768/AC768)</f>
        <v>12.461333333333332</v>
      </c>
      <c r="AB768" s="858">
        <v>12</v>
      </c>
      <c r="AC768" s="867">
        <v>7.5</v>
      </c>
      <c r="AD768" s="867">
        <v>1.52</v>
      </c>
      <c r="AE768" s="867">
        <v>4.17</v>
      </c>
      <c r="AF768" s="867">
        <v>3.51</v>
      </c>
      <c r="AG768" s="867">
        <v>29.5</v>
      </c>
      <c r="AH768" s="867">
        <v>31.8</v>
      </c>
      <c r="AI768" s="867">
        <v>-11.63</v>
      </c>
      <c r="AJ768" s="867">
        <v>13.200000000000001</v>
      </c>
      <c r="AK768" s="867">
        <v>8.18</v>
      </c>
      <c r="AL768" s="868">
        <v>22330</v>
      </c>
      <c r="AM768" s="869">
        <v>1.9</v>
      </c>
      <c r="AN768" s="867">
        <v>0</v>
      </c>
      <c r="AO768" s="870">
        <f>IF(U768="n/a","n/a",IF(AA768&lt;0,"n/a",IF(AA768="n/a","n/a",J768+U768-AA768)))</f>
        <v>3.5305535912533159</v>
      </c>
      <c r="AP768" s="871">
        <f>IF(U768="n/a","n/a",J768+U768)</f>
        <v>15.991886924586648</v>
      </c>
      <c r="AQ768" s="872">
        <f>IF(OR(AC768&lt;0.01,AF768="n/a"),"n/a",(I768/SQRT(22.5*AC768*(I768/AF768))-1)*100)</f>
        <v>39.426252908123431</v>
      </c>
      <c r="AR768" s="738">
        <f>INDEX(Historical!$C$7:$C$1442,MATCH(B768,Historical!$B$7:$B$1449,0))*IF(AH768="n/a",1.03,IF(AH768&lt;0,1.01,IF(AH768&gt;10,1.1,(1+AH768/100))))</f>
        <v>3.08</v>
      </c>
      <c r="AS768" s="866">
        <f>IF($AI768="n/a",1.03*AR768,IF($AI768&lt;0,1.01*AR768,IF($AI768&gt;10,1.1*AR768,(1+$AI768/100)*AR768)))</f>
        <v>3.1108000000000002</v>
      </c>
      <c r="AT768" s="866">
        <f>IF($AK768="n/a",1.03*AS768,IF($AK768&lt;0,1.01*AS768,IF($AK768&gt;10,1.1*AS768,(1+$AK768/100)*AS768)))</f>
        <v>3.3652634400000005</v>
      </c>
      <c r="AU768" s="866">
        <f>IF($AK768="n/a",1.03*AT768,IF($AK768&lt;0,1.01*AT768,IF($AK768&gt;10,1.1*AT768,(1+$AK768/100)*AT768)))</f>
        <v>3.640541989392001</v>
      </c>
      <c r="AV768" s="866">
        <f>IF($AK768="n/a",1.03*AU768,IF($AK768&lt;0,1.01*AU768,IF($AK768&gt;10,1.1*AU768,(1+$AK768/100)*AU768)))</f>
        <v>3.9383383241242669</v>
      </c>
      <c r="AW768" s="856">
        <f>SUM(AR768:AV768)</f>
        <v>17.134943753516268</v>
      </c>
      <c r="AX768" s="873">
        <f>AW768/I768*100</f>
        <v>18.333986468560099</v>
      </c>
      <c r="AY768" s="1081">
        <v>1.1000000000000001</v>
      </c>
      <c r="AZ768" s="869">
        <v>10.489999999999998</v>
      </c>
      <c r="BA768" s="869">
        <v>-26.66</v>
      </c>
      <c r="BB768" s="869">
        <v>0.48</v>
      </c>
      <c r="BC768" s="869">
        <v>-13.63</v>
      </c>
      <c r="BD768" s="1033"/>
      <c r="BE768" s="700">
        <v>1987</v>
      </c>
      <c r="BF768" s="1013">
        <f>IF(BE768&gt;2008,0,IF(BE768&gt;2001,1,IF(BE768&gt;1990,2,IF(BE768&gt;1980,3,IF(BE768&gt;1973,4,IF(BE768&gt;1970,5,IF(BE768&gt;1960,6,IF(BE768&gt;1958,7,IF(BE768&gt;1953,8,9)))))))))</f>
        <v>3</v>
      </c>
      <c r="BG768" s="931">
        <v>22.900000000000002</v>
      </c>
    </row>
    <row r="769" spans="1:59" ht="11.25" customHeight="1" x14ac:dyDescent="0.2">
      <c r="A769" s="984" t="s">
        <v>1742</v>
      </c>
      <c r="B769" s="988" t="s">
        <v>1743</v>
      </c>
      <c r="C769" s="1070" t="s">
        <v>108</v>
      </c>
      <c r="D769" s="1070" t="s">
        <v>4401</v>
      </c>
      <c r="E769" s="828">
        <v>6</v>
      </c>
      <c r="F769" s="1148">
        <v>701</v>
      </c>
      <c r="G769" s="1119" t="s">
        <v>106</v>
      </c>
      <c r="H769" s="1119" t="s">
        <v>106</v>
      </c>
      <c r="I769" s="987">
        <v>39.5</v>
      </c>
      <c r="J769" s="738">
        <f>(M769/I769)*100</f>
        <v>2.2278481012658227</v>
      </c>
      <c r="K769" s="990">
        <v>0.22</v>
      </c>
      <c r="L769" s="1000">
        <v>4</v>
      </c>
      <c r="M769" s="729">
        <f>K769*L769</f>
        <v>0.88</v>
      </c>
      <c r="N769" s="983" t="s">
        <v>152</v>
      </c>
      <c r="O769" s="831">
        <v>0.2</v>
      </c>
      <c r="P769" s="694">
        <v>43166</v>
      </c>
      <c r="Q769" s="694">
        <v>43188</v>
      </c>
      <c r="R769" s="729">
        <f>(K769-O769)/O769*100</f>
        <v>9.9999999999999947</v>
      </c>
      <c r="S769" s="795">
        <f>IF(INDEX(Historical!$D$7:$D$1442,MATCH(B769,Historical!$B$7:$B$1449,0))=0,"n/a",(INDEX(Historical!$C$7:$C$1442,MATCH(B769,Historical!$B$7:$B$1449,0))/INDEX(Historical!$D$7:$D$1442,MATCH(B769,Historical!$B$7:$B$1449,0))-1)*100)</f>
        <v>9.9999999999999858</v>
      </c>
      <c r="T769" s="795">
        <f>IF(INDEX(Historical!$F$7:$F$1442,MATCH(B769,Historical!$B$7:$B$1449,0))=0,"n/a",((INDEX(Historical!$C$7:$C$1442,MATCH(B769,Historical!$B$7:$B$1449,0))/INDEX(Historical!$F$7:$F$1442,MATCH(B769,Historical!$B$7:$B$1449,0)))^(1/3)-1)*100)</f>
        <v>13.617128057248994</v>
      </c>
      <c r="U769" s="795">
        <f>IF(INDEX(Historical!$H$7:$H$1442,MATCH(B769,Historical!$B$7:$B$1449,0))=0,"n/a",((INDEX(Historical!$C$7:$C$1442,MATCH(B769,Historical!$B$7:$B$1449,0))/INDEX(Historical!$H$7:$H$1442,MATCH(B769,Historical!$B$7:$B$1449,0)))^(1/5)-1)*100)</f>
        <v>54.488634462894538</v>
      </c>
      <c r="V769" s="795" t="str">
        <f>IF(INDEX(Historical!$O$7:$O$1442,MATCH(B769,Historical!$B$7:$B$1449,0))=0,"n/a",((INDEX(Historical!$C$7:$C$1442,MATCH(B769,Historical!$B$7:$B$1449,0))/INDEX(Historical!$O$7:$O$1442,MATCH(B769,Historical!$B$7:$B$1449,0)))^(1/10)-1)*100)</f>
        <v>n/a</v>
      </c>
      <c r="W769" s="796" t="str">
        <f>IF(OR(U769&lt;=0,U769="n/a",V769&lt;=0,V769="n/a"),"n/a",U769/V769)</f>
        <v>n/a</v>
      </c>
      <c r="X769" s="797" t="str">
        <f>IF(OR(AJ769&lt;=0,AJ769="n/a",U769&lt;=0,U769="n/a"),"n/a",U769/AJ769)</f>
        <v>n/a</v>
      </c>
      <c r="Y769" s="751"/>
      <c r="Z769" s="738" t="str">
        <f>IF(OR(AC769&lt;0.01,AC769="n/a"),"n/a",M769/AC769*100)</f>
        <v>n/a</v>
      </c>
      <c r="AA769" s="999" t="str">
        <f>IF(OR(AC769&lt;0.01,AC769="n/a"),"n/a",I769/AC769)</f>
        <v>n/a</v>
      </c>
      <c r="AB769" s="1000">
        <v>12</v>
      </c>
      <c r="AC769" s="978" t="s">
        <v>137</v>
      </c>
      <c r="AD769" s="978" t="s">
        <v>137</v>
      </c>
      <c r="AE769" s="978" t="s">
        <v>137</v>
      </c>
      <c r="AF769" s="978" t="s">
        <v>137</v>
      </c>
      <c r="AG769" s="978" t="s">
        <v>137</v>
      </c>
      <c r="AH769" s="978" t="s">
        <v>137</v>
      </c>
      <c r="AI769" s="978" t="s">
        <v>137</v>
      </c>
      <c r="AJ769" s="978" t="s">
        <v>137</v>
      </c>
      <c r="AK769" s="978" t="s">
        <v>137</v>
      </c>
      <c r="AL769" s="991" t="s">
        <v>137</v>
      </c>
      <c r="AM769" s="985" t="s">
        <v>137</v>
      </c>
      <c r="AN769" s="978" t="s">
        <v>137</v>
      </c>
      <c r="AO769" s="838" t="str">
        <f>IF(U769="n/a","n/a",IF(AA769&lt;0,"n/a",IF(AA769="n/a","n/a",J769+U769-AA769)))</f>
        <v>n/a</v>
      </c>
      <c r="AP769" s="839">
        <f>IF(U769="n/a","n/a",J769+U769)</f>
        <v>56.716482564160358</v>
      </c>
      <c r="AQ769" s="1001" t="str">
        <f>IF(OR(AC769&lt;0.01,AF769="n/a"),"n/a",(I769/SQRT(22.5*AC769*(I769/AF769))-1)*100)</f>
        <v>n/a</v>
      </c>
      <c r="AR769" s="738">
        <f>INDEX(Historical!$C$7:$C$1442,MATCH(B769,Historical!$B$7:$B$1449,0))*IF(AH769="n/a",1.03,IF(AH769&lt;0,1.01,IF(AH769&gt;10,1.1,(1+AH769/100))))</f>
        <v>0.90639999999999998</v>
      </c>
      <c r="AS769" s="999">
        <f>IF($AI769="n/a",1.03*AR769,IF($AI769&lt;0,1.01*AR769,IF($AI769&gt;10,1.1*AR769,(1+$AI769/100)*AR769)))</f>
        <v>0.93359199999999998</v>
      </c>
      <c r="AT769" s="999">
        <f>IF($AK769="n/a",1.03*AS769,IF($AK769&lt;0,1.01*AS769,IF($AK769&gt;10,1.1*AS769,(1+$AK769/100)*AS769)))</f>
        <v>0.96159976000000003</v>
      </c>
      <c r="AU769" s="999">
        <f>IF($AK769="n/a",1.03*AT769,IF($AK769&lt;0,1.01*AT769,IF($AK769&gt;10,1.1*AT769,(1+$AK769/100)*AT769)))</f>
        <v>0.99044775280000008</v>
      </c>
      <c r="AV769" s="999">
        <f>IF($AK769="n/a",1.03*AU769,IF($AK769&lt;0,1.01*AU769,IF($AK769&gt;10,1.1*AU769,(1+$AK769/100)*AU769)))</f>
        <v>1.020161185384</v>
      </c>
      <c r="AW769" s="738">
        <f>SUM(AR769:AV769)</f>
        <v>4.8122006981840002</v>
      </c>
      <c r="AX769" s="846">
        <f>AW769/I769*100</f>
        <v>12.182786577681014</v>
      </c>
      <c r="AY769" s="1080" t="s">
        <v>137</v>
      </c>
      <c r="AZ769" s="985" t="s">
        <v>137</v>
      </c>
      <c r="BA769" s="985" t="s">
        <v>137</v>
      </c>
      <c r="BB769" s="985" t="s">
        <v>137</v>
      </c>
      <c r="BC769" s="985" t="s">
        <v>137</v>
      </c>
      <c r="BD769" s="1032" t="s">
        <v>4326</v>
      </c>
      <c r="BE769" s="700">
        <v>2013</v>
      </c>
      <c r="BF769" s="1013">
        <f>IF(BE769&gt;2008,0,IF(BE769&gt;2001,1,IF(BE769&gt;1990,2,IF(BE769&gt;1980,3,IF(BE769&gt;1973,4,IF(BE769&gt;1970,5,IF(BE769&gt;1960,6,IF(BE769&gt;1958,7,IF(BE769&gt;1953,8,9)))))))))</f>
        <v>0</v>
      </c>
      <c r="BG769" s="995" t="s">
        <v>137</v>
      </c>
    </row>
    <row r="770" spans="1:59" ht="11.25" customHeight="1" x14ac:dyDescent="0.2">
      <c r="A770" s="984" t="s">
        <v>835</v>
      </c>
      <c r="B770" s="988" t="s">
        <v>836</v>
      </c>
      <c r="C770" s="1070" t="s">
        <v>108</v>
      </c>
      <c r="D770" s="1070" t="s">
        <v>118</v>
      </c>
      <c r="E770" s="828">
        <v>14</v>
      </c>
      <c r="F770" s="1148">
        <v>265</v>
      </c>
      <c r="G770" s="1148" t="s">
        <v>115</v>
      </c>
      <c r="H770" s="1148" t="s">
        <v>115</v>
      </c>
      <c r="I770" s="987">
        <v>125.54</v>
      </c>
      <c r="J770" s="738">
        <f>(M770/I770)*100</f>
        <v>2.4534013063565396</v>
      </c>
      <c r="K770" s="990">
        <v>0.77</v>
      </c>
      <c r="L770" s="1000">
        <v>4</v>
      </c>
      <c r="M770" s="729">
        <f>K770*L770</f>
        <v>3.08</v>
      </c>
      <c r="N770" s="983" t="s">
        <v>152</v>
      </c>
      <c r="O770" s="831">
        <v>0.72</v>
      </c>
      <c r="P770" s="973">
        <v>43258</v>
      </c>
      <c r="Q770" s="973">
        <v>43280</v>
      </c>
      <c r="R770" s="729">
        <f>(K770-O770)/O770*100</f>
        <v>6.94444444444445</v>
      </c>
      <c r="S770" s="795">
        <f>IF(INDEX(Historical!$D$7:$D$1442,MATCH(B770,Historical!$B$7:$B$1449,0))=0,"n/a",(INDEX(Historical!$C$7:$C$1442,MATCH(B770,Historical!$B$7:$B$1449,0))/INDEX(Historical!$D$7:$D$1442,MATCH(B770,Historical!$B$7:$B$1449,0))-1)*100)</f>
        <v>7.0671378091872628</v>
      </c>
      <c r="T770" s="795">
        <f>IF(INDEX(Historical!$F$7:$F$1442,MATCH(B770,Historical!$B$7:$B$1449,0))=0,"n/a",((INDEX(Historical!$C$7:$C$1442,MATCH(B770,Historical!$B$7:$B$1449,0))/INDEX(Historical!$F$7:$F$1442,MATCH(B770,Historical!$B$7:$B$1449,0)))^(1/3)-1)*100)</f>
        <v>8.3815165859775433</v>
      </c>
      <c r="U770" s="795">
        <f>IF(INDEX(Historical!$H$7:$H$1442,MATCH(B770,Historical!$B$7:$B$1449,0))=0,"n/a",((INDEX(Historical!$C$7:$C$1442,MATCH(B770,Historical!$B$7:$B$1449,0))/INDEX(Historical!$H$7:$H$1442,MATCH(B770,Historical!$B$7:$B$1449,0)))^(1/5)-1)*100)</f>
        <v>9.1031554799994918</v>
      </c>
      <c r="V770" s="795">
        <f>IF(INDEX(Historical!$O$7:$O$1442,MATCH(B770,Historical!$B$7:$B$1449,0))=0,"n/a",((INDEX(Historical!$C$7:$C$1442,MATCH(B770,Historical!$B$7:$B$1449,0))/INDEX(Historical!$O$7:$O$1442,MATCH(B770,Historical!$B$7:$B$1449,0)))^(1/10)-1)*100)</f>
        <v>9.7967706266296251</v>
      </c>
      <c r="W770" s="796">
        <f>IF(OR(U770&lt;=0,U770="n/a",V770&lt;=0,V770="n/a"),"n/a",U770/V770)</f>
        <v>0.9291996135190973</v>
      </c>
      <c r="X770" s="797">
        <f>IF(OR(AJ770&lt;=0,AJ770="n/a",U770&lt;=0,U770="n/a"),"n/a",U770/AJ770)</f>
        <v>2.1170129023254631</v>
      </c>
      <c r="Y770" s="988"/>
      <c r="Z770" s="738">
        <f>IF(OR(AC770&lt;0.01,AC770="n/a"),"n/a",M770/AC770*100)</f>
        <v>32.696390658174096</v>
      </c>
      <c r="AA770" s="999">
        <f>IF(OR(AC770&lt;0.01,AC770="n/a"),"n/a",I770/AC770)</f>
        <v>13.326963906581742</v>
      </c>
      <c r="AB770" s="1000">
        <v>12</v>
      </c>
      <c r="AC770" s="978">
        <v>9.42</v>
      </c>
      <c r="AD770" s="978">
        <v>0.78</v>
      </c>
      <c r="AE770" s="978">
        <v>1.1200000000000001</v>
      </c>
      <c r="AF770" s="978">
        <v>1.49</v>
      </c>
      <c r="AG770" s="978">
        <v>8.7999999999999989</v>
      </c>
      <c r="AH770" s="978">
        <v>-24.2</v>
      </c>
      <c r="AI770" s="978">
        <v>6.1899999999999995</v>
      </c>
      <c r="AJ770" s="978">
        <v>4.3</v>
      </c>
      <c r="AK770" s="978">
        <v>17.119999999999997</v>
      </c>
      <c r="AL770" s="991">
        <v>33410</v>
      </c>
      <c r="AM770" s="985">
        <v>0.1</v>
      </c>
      <c r="AN770" s="978">
        <v>0.28999999999999998</v>
      </c>
      <c r="AO770" s="838">
        <f>IF(U770="n/a","n/a",IF(AA770&lt;0,"n/a",IF(AA770="n/a","n/a",J770+U770-AA770)))</f>
        <v>-1.7704071202257108</v>
      </c>
      <c r="AP770" s="839">
        <f>IF(U770="n/a","n/a",J770+U770)</f>
        <v>11.556556786356031</v>
      </c>
      <c r="AQ770" s="1001">
        <f>IF(OR(AC770&lt;0.01,AF770="n/a"),"n/a",(I770/SQRT(22.5*AC770*(I770/AF770))-1)*100)</f>
        <v>-6.0563378737452656</v>
      </c>
      <c r="AR770" s="738">
        <f>INDEX(Historical!$C$7:$C$1442,MATCH(B770,Historical!$B$7:$B$1449,0))*IF(AH770="n/a",1.03,IF(AH770&lt;0,1.01,IF(AH770&gt;10,1.1,(1+AH770/100))))</f>
        <v>3.0602999999999998</v>
      </c>
      <c r="AS770" s="999">
        <f>IF($AI770="n/a",1.03*AR770,IF($AI770&lt;0,1.01*AR770,IF($AI770&gt;10,1.1*AR770,(1+$AI770/100)*AR770)))</f>
        <v>3.2497325699999999</v>
      </c>
      <c r="AT770" s="999">
        <f>IF($AK770="n/a",1.03*AS770,IF($AK770&lt;0,1.01*AS770,IF($AK770&gt;10,1.1*AS770,(1+$AK770/100)*AS770)))</f>
        <v>3.5747058270000003</v>
      </c>
      <c r="AU770" s="999">
        <f>IF($AK770="n/a",1.03*AT770,IF($AK770&lt;0,1.01*AT770,IF($AK770&gt;10,1.1*AT770,(1+$AK770/100)*AT770)))</f>
        <v>3.9321764097000007</v>
      </c>
      <c r="AV770" s="999">
        <f>IF($AK770="n/a",1.03*AU770,IF($AK770&lt;0,1.01*AU770,IF($AK770&gt;10,1.1*AU770,(1+$AK770/100)*AU770)))</f>
        <v>4.3253940506700008</v>
      </c>
      <c r="AW770" s="738">
        <f>SUM(AR770:AV770)</f>
        <v>18.142308857370001</v>
      </c>
      <c r="AX770" s="846">
        <f>AW770/I770*100</f>
        <v>14.451416964608891</v>
      </c>
      <c r="AY770" s="1080">
        <v>1.1000000000000001</v>
      </c>
      <c r="AZ770" s="985">
        <v>13.020000000000001</v>
      </c>
      <c r="BA770" s="985">
        <v>-16.61</v>
      </c>
      <c r="BB770" s="985">
        <v>2.23</v>
      </c>
      <c r="BC770" s="985">
        <v>-1.3599999999999999</v>
      </c>
      <c r="BE770" s="700">
        <v>2005</v>
      </c>
      <c r="BF770" s="1013">
        <f>IF(BE770&gt;2008,0,IF(BE770&gt;2001,1,IF(BE770&gt;1990,2,IF(BE770&gt;1980,3,IF(BE770&gt;1973,4,IF(BE770&gt;1970,5,IF(BE770&gt;1960,6,IF(BE770&gt;1958,7,IF(BE770&gt;1953,8,9)))))))))</f>
        <v>1</v>
      </c>
      <c r="BG770" s="995">
        <v>1.9</v>
      </c>
    </row>
    <row r="771" spans="1:59" ht="11.25" customHeight="1" x14ac:dyDescent="0.2">
      <c r="A771" s="984" t="s">
        <v>1728</v>
      </c>
      <c r="B771" s="988" t="s">
        <v>1729</v>
      </c>
      <c r="C771" s="1070" t="s">
        <v>108</v>
      </c>
      <c r="D771" s="1070" t="s">
        <v>4393</v>
      </c>
      <c r="E771" s="828">
        <v>7</v>
      </c>
      <c r="F771" s="1148">
        <v>667</v>
      </c>
      <c r="G771" s="1136" t="s">
        <v>106</v>
      </c>
      <c r="H771" s="1136" t="s">
        <v>106</v>
      </c>
      <c r="I771" s="987">
        <v>28.12</v>
      </c>
      <c r="J771" s="738">
        <f>(M771/I771)*100</f>
        <v>2.1337126600284493</v>
      </c>
      <c r="K771" s="990">
        <v>0.15</v>
      </c>
      <c r="L771" s="1000">
        <v>4</v>
      </c>
      <c r="M771" s="729">
        <f>K771*L771</f>
        <v>0.6</v>
      </c>
      <c r="N771" s="983" t="s">
        <v>517</v>
      </c>
      <c r="O771" s="831">
        <v>0.13</v>
      </c>
      <c r="P771" s="973">
        <v>43509</v>
      </c>
      <c r="Q771" s="973">
        <v>43524</v>
      </c>
      <c r="R771" s="729">
        <f>(K771-O771)/O771*100</f>
        <v>15.384615384615378</v>
      </c>
      <c r="S771" s="795">
        <f>IF(INDEX(Historical!$D$7:$D$1442,MATCH(B771,Historical!$B$7:$B$1449,0))=0,"n/a",(INDEX(Historical!$C$7:$C$1442,MATCH(B771,Historical!$B$7:$B$1449,0))/INDEX(Historical!$D$7:$D$1442,MATCH(B771,Historical!$B$7:$B$1449,0))-1)*100)</f>
        <v>18.181818181818187</v>
      </c>
      <c r="T771" s="795">
        <f>IF(INDEX(Historical!$F$7:$F$1442,MATCH(B771,Historical!$B$7:$B$1449,0))=0,"n/a",((INDEX(Historical!$C$7:$C$1442,MATCH(B771,Historical!$B$7:$B$1449,0))/INDEX(Historical!$F$7:$F$1442,MATCH(B771,Historical!$B$7:$B$1449,0)))^(1/3)-1)*100)</f>
        <v>25.99210498948732</v>
      </c>
      <c r="U771" s="795">
        <f>IF(INDEX(Historical!$H$7:$H$1442,MATCH(B771,Historical!$B$7:$B$1449,0))=0,"n/a",((INDEX(Historical!$C$7:$C$1442,MATCH(B771,Historical!$B$7:$B$1449,0))/INDEX(Historical!$H$7:$H$1442,MATCH(B771,Historical!$B$7:$B$1449,0)))^(1/5)-1)*100)</f>
        <v>34.080129120845726</v>
      </c>
      <c r="V771" s="795">
        <f>IF(INDEX(Historical!$O$7:$O$1442,MATCH(B771,Historical!$B$7:$B$1449,0))=0,"n/a",((INDEX(Historical!$C$7:$C$1442,MATCH(B771,Historical!$B$7:$B$1449,0))/INDEX(Historical!$O$7:$O$1442,MATCH(B771,Historical!$B$7:$B$1449,0)))^(1/10)-1)*100)</f>
        <v>1.6845724056481437</v>
      </c>
      <c r="W771" s="796">
        <f>IF(OR(U771&lt;=0,U771="n/a",V771&lt;=0,V771="n/a"),"n/a",U771/V771)</f>
        <v>20.230729772480931</v>
      </c>
      <c r="X771" s="797">
        <f>IF(OR(AJ771&lt;=0,AJ771="n/a",U771&lt;=0,U771="n/a"),"n/a",U771/AJ771)</f>
        <v>1.0819088609792293</v>
      </c>
      <c r="Y771" s="749" t="s">
        <v>4206</v>
      </c>
      <c r="Z771" s="738">
        <f>IF(OR(AC771&lt;0.01,AC771="n/a"),"n/a",M771/AC771*100)</f>
        <v>25</v>
      </c>
      <c r="AA771" s="999">
        <f>IF(OR(AC771&lt;0.01,AC771="n/a"),"n/a",I771/AC771)</f>
        <v>11.716666666666667</v>
      </c>
      <c r="AB771" s="1000">
        <v>12</v>
      </c>
      <c r="AC771" s="978">
        <v>2.4</v>
      </c>
      <c r="AD771" s="978">
        <v>0.9</v>
      </c>
      <c r="AE771" s="978">
        <v>5.1100000000000003</v>
      </c>
      <c r="AF771" s="978">
        <v>1.66</v>
      </c>
      <c r="AG771" s="978">
        <v>13.3</v>
      </c>
      <c r="AH771" s="978">
        <v>19.5</v>
      </c>
      <c r="AI771" s="978" t="s">
        <v>137</v>
      </c>
      <c r="AJ771" s="978">
        <v>31.5</v>
      </c>
      <c r="AK771" s="978">
        <v>13</v>
      </c>
      <c r="AL771" s="991">
        <v>230.3</v>
      </c>
      <c r="AM771" s="985">
        <v>1.6</v>
      </c>
      <c r="AN771" s="978">
        <v>0</v>
      </c>
      <c r="AO771" s="838">
        <f>IF(U771="n/a","n/a",IF(AA771&lt;0,"n/a",IF(AA771="n/a","n/a",J771+U771-AA771)))</f>
        <v>24.497175114207508</v>
      </c>
      <c r="AP771" s="839">
        <f>IF(U771="n/a","n/a",J771+U771)</f>
        <v>36.213841780874176</v>
      </c>
      <c r="AQ771" s="1001">
        <f>IF(OR(AC771&lt;0.01,AF771="n/a"),"n/a",(I771/SQRT(22.5*AC771*(I771/AF771))-1)*100)</f>
        <v>-7.0252921688037979</v>
      </c>
      <c r="AR771" s="738">
        <f>INDEX(Historical!$C$7:$C$1442,MATCH(B771,Historical!$B$7:$B$1449,0))*IF(AH771="n/a",1.03,IF(AH771&lt;0,1.01,IF(AH771&gt;10,1.1,(1+AH771/100))))</f>
        <v>0.57200000000000006</v>
      </c>
      <c r="AS771" s="999">
        <f>IF($AI771="n/a",1.03*AR771,IF($AI771&lt;0,1.01*AR771,IF($AI771&gt;10,1.1*AR771,(1+$AI771/100)*AR771)))</f>
        <v>0.58916000000000013</v>
      </c>
      <c r="AT771" s="999">
        <f>IF($AK771="n/a",1.03*AS771,IF($AK771&lt;0,1.01*AS771,IF($AK771&gt;10,1.1*AS771,(1+$AK771/100)*AS771)))</f>
        <v>0.64807600000000021</v>
      </c>
      <c r="AU771" s="999">
        <f>IF($AK771="n/a",1.03*AT771,IF($AK771&lt;0,1.01*AT771,IF($AK771&gt;10,1.1*AT771,(1+$AK771/100)*AT771)))</f>
        <v>0.71288360000000028</v>
      </c>
      <c r="AV771" s="999">
        <f>IF($AK771="n/a",1.03*AU771,IF($AK771&lt;0,1.01*AU771,IF($AK771&gt;10,1.1*AU771,(1+$AK771/100)*AU771)))</f>
        <v>0.78417196000000033</v>
      </c>
      <c r="AW771" s="738">
        <f>SUM(AR771:AV771)</f>
        <v>3.3062915600000009</v>
      </c>
      <c r="AX771" s="846">
        <f>AW771/I771*100</f>
        <v>11.757793598862023</v>
      </c>
      <c r="AY771" s="1080">
        <v>0.92</v>
      </c>
      <c r="AZ771" s="985">
        <v>28.34</v>
      </c>
      <c r="BA771" s="985">
        <v>-28.48</v>
      </c>
      <c r="BB771" s="985">
        <v>9.02</v>
      </c>
      <c r="BC771" s="985">
        <v>-11.200000000000001</v>
      </c>
      <c r="BE771" s="700">
        <v>2013</v>
      </c>
      <c r="BF771" s="1013">
        <f>IF(BE771&gt;2008,0,IF(BE771&gt;2001,1,IF(BE771&gt;1990,2,IF(BE771&gt;1980,3,IF(BE771&gt;1973,4,IF(BE771&gt;1970,5,IF(BE771&gt;1960,6,IF(BE771&gt;1958,7,IF(BE771&gt;1953,8,9)))))))))</f>
        <v>0</v>
      </c>
      <c r="BG771" s="995">
        <v>1.6</v>
      </c>
    </row>
    <row r="772" spans="1:59" ht="11.25" customHeight="1" x14ac:dyDescent="0.2">
      <c r="A772" s="976" t="s">
        <v>1734</v>
      </c>
      <c r="B772" s="988" t="s">
        <v>1735</v>
      </c>
      <c r="C772" s="1070" t="s">
        <v>247</v>
      </c>
      <c r="D772" s="1070" t="s">
        <v>4379</v>
      </c>
      <c r="E772" s="828">
        <v>9</v>
      </c>
      <c r="F772" s="1148">
        <v>374</v>
      </c>
      <c r="G772" s="1148" t="s">
        <v>106</v>
      </c>
      <c r="H772" s="1148" t="s">
        <v>106</v>
      </c>
      <c r="I772" s="987">
        <v>85.4</v>
      </c>
      <c r="J772" s="738">
        <f>(M772/I772)*100</f>
        <v>1.451990632318501</v>
      </c>
      <c r="K772" s="990">
        <v>0.31</v>
      </c>
      <c r="L772" s="1000">
        <v>4</v>
      </c>
      <c r="M772" s="729">
        <f>K772*L772</f>
        <v>1.24</v>
      </c>
      <c r="N772" s="983" t="s">
        <v>798</v>
      </c>
      <c r="O772" s="831">
        <v>0.27</v>
      </c>
      <c r="P772" s="973">
        <v>43245</v>
      </c>
      <c r="Q772" s="973">
        <v>43263</v>
      </c>
      <c r="R772" s="729">
        <f>(K772-O772)/O772*100</f>
        <v>14.814814814814806</v>
      </c>
      <c r="S772" s="795">
        <f>IF(INDEX(Historical!$D$7:$D$1442,MATCH(B772,Historical!$B$7:$B$1449,0))=0,"n/a",(INDEX(Historical!$C$7:$C$1442,MATCH(B772,Historical!$B$7:$B$1449,0))/INDEX(Historical!$D$7:$D$1442,MATCH(B772,Historical!$B$7:$B$1449,0))-1)*100)</f>
        <v>14.285714285714279</v>
      </c>
      <c r="T772" s="795">
        <f>IF(INDEX(Historical!$F$7:$F$1442,MATCH(B772,Historical!$B$7:$B$1449,0))=0,"n/a",((INDEX(Historical!$C$7:$C$1442,MATCH(B772,Historical!$B$7:$B$1449,0))/INDEX(Historical!$F$7:$F$1442,MATCH(B772,Historical!$B$7:$B$1449,0)))^(1/3)-1)*100)</f>
        <v>16.445457431121579</v>
      </c>
      <c r="U772" s="795">
        <f>IF(INDEX(Historical!$H$7:$H$1442,MATCH(B772,Historical!$B$7:$B$1449,0))=0,"n/a",((INDEX(Historical!$C$7:$C$1442,MATCH(B772,Historical!$B$7:$B$1449,0))/INDEX(Historical!$H$7:$H$1442,MATCH(B772,Historical!$B$7:$B$1449,0)))^(1/5)-1)*100)</f>
        <v>19.618136730371273</v>
      </c>
      <c r="V772" s="795" t="str">
        <f>IF(INDEX(Historical!$O$7:$O$1442,MATCH(B772,Historical!$B$7:$B$1449,0))=0,"n/a",((INDEX(Historical!$C$7:$C$1442,MATCH(B772,Historical!$B$7:$B$1449,0))/INDEX(Historical!$O$7:$O$1442,MATCH(B772,Historical!$B$7:$B$1449,0)))^(1/10)-1)*100)</f>
        <v>n/a</v>
      </c>
      <c r="W772" s="796" t="str">
        <f>IF(OR(U772&lt;=0,U772="n/a",V772&lt;=0,V772="n/a"),"n/a",U772/V772)</f>
        <v>n/a</v>
      </c>
      <c r="X772" s="797">
        <f>IF(OR(AJ772&lt;=0,AJ772="n/a",U772&lt;=0,U772="n/a"),"n/a",U772/AJ772)</f>
        <v>1.6485829185185945</v>
      </c>
      <c r="Y772" s="988"/>
      <c r="Z772" s="738">
        <f>IF(OR(AC772&lt;0.01,AC772="n/a"),"n/a",M772/AC772*100)</f>
        <v>30.097087378640776</v>
      </c>
      <c r="AA772" s="999">
        <f>IF(OR(AC772&lt;0.01,AC772="n/a"),"n/a",I772/AC772)</f>
        <v>20.728155339805827</v>
      </c>
      <c r="AB772" s="1000">
        <v>12</v>
      </c>
      <c r="AC772" s="978">
        <v>4.12</v>
      </c>
      <c r="AD772" s="978">
        <v>1.39</v>
      </c>
      <c r="AE772" s="978">
        <v>1.35</v>
      </c>
      <c r="AF772" s="978">
        <v>6.96</v>
      </c>
      <c r="AG772" s="978">
        <v>35.9</v>
      </c>
      <c r="AH772" s="978">
        <v>2.1</v>
      </c>
      <c r="AI772" s="978">
        <v>9.7100000000000009</v>
      </c>
      <c r="AJ772" s="978">
        <v>11.899999999999999</v>
      </c>
      <c r="AK772" s="978">
        <v>14.95</v>
      </c>
      <c r="AL772" s="991">
        <v>10410</v>
      </c>
      <c r="AM772" s="985">
        <v>0.2</v>
      </c>
      <c r="AN772" s="978">
        <v>0.41</v>
      </c>
      <c r="AO772" s="838">
        <f>IF(U772="n/a","n/a",IF(AA772&lt;0,"n/a",IF(AA772="n/a","n/a",J772+U772-AA772)))</f>
        <v>0.34197202288394735</v>
      </c>
      <c r="AP772" s="839">
        <f>IF(U772="n/a","n/a",J772+U772)</f>
        <v>21.070127362689774</v>
      </c>
      <c r="AQ772" s="1001">
        <f>IF(OR(AC772&lt;0.01,AF772="n/a"),"n/a",(I772/SQRT(22.5*AC772*(I772/AF772))-1)*100)</f>
        <v>153.21748330463416</v>
      </c>
      <c r="AR772" s="738">
        <f>INDEX(Historical!$C$7:$C$1442,MATCH(B772,Historical!$B$7:$B$1449,0))*IF(AH772="n/a",1.03,IF(AH772&lt;0,1.01,IF(AH772&gt;10,1.1,(1+AH772/100))))</f>
        <v>1.2251999999999998</v>
      </c>
      <c r="AS772" s="999">
        <f>IF($AI772="n/a",1.03*AR772,IF($AI772&lt;0,1.01*AR772,IF($AI772&gt;10,1.1*AR772,(1+$AI772/100)*AR772)))</f>
        <v>1.3441669199999997</v>
      </c>
      <c r="AT772" s="999">
        <f>IF($AK772="n/a",1.03*AS772,IF($AK772&lt;0,1.01*AS772,IF($AK772&gt;10,1.1*AS772,(1+$AK772/100)*AS772)))</f>
        <v>1.4785836119999998</v>
      </c>
      <c r="AU772" s="999">
        <f>IF($AK772="n/a",1.03*AT772,IF($AK772&lt;0,1.01*AT772,IF($AK772&gt;10,1.1*AT772,(1+$AK772/100)*AT772)))</f>
        <v>1.6264419731999999</v>
      </c>
      <c r="AV772" s="999">
        <f>IF($AK772="n/a",1.03*AU772,IF($AK772&lt;0,1.01*AU772,IF($AK772&gt;10,1.1*AU772,(1+$AK772/100)*AU772)))</f>
        <v>1.7890861705200001</v>
      </c>
      <c r="AW772" s="738">
        <f>SUM(AR772:AV772)</f>
        <v>7.4634786757199985</v>
      </c>
      <c r="AX772" s="846">
        <f>AW772/I772*100</f>
        <v>8.7394363884309119</v>
      </c>
      <c r="AY772" s="1080">
        <v>1.1399999999999999</v>
      </c>
      <c r="AZ772" s="985">
        <v>46.56</v>
      </c>
      <c r="BA772" s="985">
        <v>-12.540000000000001</v>
      </c>
      <c r="BB772" s="985">
        <v>-2.86</v>
      </c>
      <c r="BC772" s="985">
        <v>3.74</v>
      </c>
      <c r="BE772" s="700">
        <v>2010</v>
      </c>
      <c r="BF772" s="1013">
        <f>IF(BE772&gt;2008,0,IF(BE772&gt;2001,1,IF(BE772&gt;1990,2,IF(BE772&gt;1980,3,IF(BE772&gt;1973,4,IF(BE772&gt;1970,5,IF(BE772&gt;1960,6,IF(BE772&gt;1958,7,IF(BE772&gt;1953,8,9)))))))))</f>
        <v>0</v>
      </c>
      <c r="BG772" s="995">
        <v>16.3</v>
      </c>
    </row>
    <row r="773" spans="1:59" ht="11.25" customHeight="1" x14ac:dyDescent="0.2">
      <c r="A773" s="984" t="s">
        <v>1748</v>
      </c>
      <c r="B773" s="988" t="s">
        <v>1749</v>
      </c>
      <c r="C773" s="1070" t="s">
        <v>128</v>
      </c>
      <c r="D773" s="1070" t="s">
        <v>4389</v>
      </c>
      <c r="E773" s="828">
        <v>7</v>
      </c>
      <c r="F773" s="1148">
        <v>643</v>
      </c>
      <c r="G773" s="1120" t="s">
        <v>37</v>
      </c>
      <c r="H773" s="1120" t="s">
        <v>115</v>
      </c>
      <c r="I773" s="987">
        <v>61.92</v>
      </c>
      <c r="J773" s="738">
        <f>(M773/I773)*100</f>
        <v>2.4224806201550386</v>
      </c>
      <c r="K773" s="990">
        <v>0.375</v>
      </c>
      <c r="L773" s="1000">
        <v>4</v>
      </c>
      <c r="M773" s="729">
        <f>K773*L773</f>
        <v>1.5</v>
      </c>
      <c r="N773" s="983" t="s">
        <v>149</v>
      </c>
      <c r="O773" s="831">
        <v>0.3</v>
      </c>
      <c r="P773" s="973">
        <v>43433</v>
      </c>
      <c r="Q773" s="973">
        <v>43448</v>
      </c>
      <c r="R773" s="729">
        <f>(K773-O773)/O773*100</f>
        <v>25.000000000000007</v>
      </c>
      <c r="S773" s="795">
        <f>IF(INDEX(Historical!$D$7:$D$1442,MATCH(B773,Historical!$B$7:$B$1449,0))=0,"n/a",(INDEX(Historical!$C$7:$C$1442,MATCH(B773,Historical!$B$7:$B$1449,0))/INDEX(Historical!$D$7:$D$1442,MATCH(B773,Historical!$B$7:$B$1449,0))-1)*100)</f>
        <v>30.76923076923077</v>
      </c>
      <c r="T773" s="795">
        <f>IF(INDEX(Historical!$F$7:$F$1442,MATCH(B773,Historical!$B$7:$B$1449,0))=0,"n/a",((INDEX(Historical!$C$7:$C$1442,MATCH(B773,Historical!$B$7:$B$1449,0))/INDEX(Historical!$F$7:$F$1442,MATCH(B773,Historical!$B$7:$B$1449,0)))^(1/3)-1)*100)</f>
        <v>41.503079146259104</v>
      </c>
      <c r="U773" s="795">
        <f>IF(INDEX(Historical!$H$7:$H$1442,MATCH(B773,Historical!$B$7:$B$1449,0))=0,"n/a",((INDEX(Historical!$C$7:$C$1442,MATCH(B773,Historical!$B$7:$B$1449,0))/INDEX(Historical!$H$7:$H$1442,MATCH(B773,Historical!$B$7:$B$1449,0)))^(1/5)-1)*100)</f>
        <v>41.470384317198224</v>
      </c>
      <c r="V773" s="795">
        <f>IF(INDEX(Historical!$O$7:$O$1442,MATCH(B773,Historical!$B$7:$B$1449,0))=0,"n/a",((INDEX(Historical!$C$7:$C$1442,MATCH(B773,Historical!$B$7:$B$1449,0))/INDEX(Historical!$O$7:$O$1442,MATCH(B773,Historical!$B$7:$B$1449,0)))^(1/10)-1)*100)</f>
        <v>23.066265010134668</v>
      </c>
      <c r="W773" s="796">
        <f>IF(OR(U773&lt;=0,U773="n/a",V773&lt;=0,V773="n/a"),"n/a",U773/V773)</f>
        <v>1.7978803373228092</v>
      </c>
      <c r="X773" s="797">
        <f>IF(OR(AJ773&lt;=0,AJ773="n/a",U773&lt;=0,U773="n/a"),"n/a",U773/AJ773)</f>
        <v>2.2058715062339482</v>
      </c>
      <c r="Y773" s="989"/>
      <c r="Z773" s="738">
        <f>IF(OR(AC773&lt;0.01,AC773="n/a"),"n/a",M773/AC773*100)</f>
        <v>28.462998102466798</v>
      </c>
      <c r="AA773" s="999">
        <f>IF(OR(AC773&lt;0.01,AC773="n/a"),"n/a",I773/AC773)</f>
        <v>11.749525616698293</v>
      </c>
      <c r="AB773" s="1000">
        <v>9</v>
      </c>
      <c r="AC773" s="978">
        <v>5.27</v>
      </c>
      <c r="AD773" s="978">
        <v>3.67</v>
      </c>
      <c r="AE773" s="978">
        <v>0.56000000000000005</v>
      </c>
      <c r="AF773" s="978">
        <v>1.75</v>
      </c>
      <c r="AG773" s="978">
        <v>24.5</v>
      </c>
      <c r="AH773" s="978">
        <v>14.2</v>
      </c>
      <c r="AI773" s="978">
        <v>4.5</v>
      </c>
      <c r="AJ773" s="978">
        <v>18.8</v>
      </c>
      <c r="AK773" s="978">
        <v>3.2</v>
      </c>
      <c r="AL773" s="991">
        <v>22410</v>
      </c>
      <c r="AM773" s="985">
        <v>1.0999999999999999</v>
      </c>
      <c r="AN773" s="978">
        <v>0.77</v>
      </c>
      <c r="AO773" s="838">
        <f>IF(U773="n/a","n/a",IF(AA773&lt;0,"n/a",IF(AA773="n/a","n/a",J773+U773-AA773)))</f>
        <v>32.143339320654974</v>
      </c>
      <c r="AP773" s="839">
        <f>IF(U773="n/a","n/a",J773+U773)</f>
        <v>43.892864937353266</v>
      </c>
      <c r="AQ773" s="1001">
        <f>IF(OR(AC773&lt;0.01,AF773="n/a"),"n/a",(I773/SQRT(22.5*AC773*(I773/AF773))-1)*100)</f>
        <v>-4.4043938033830221</v>
      </c>
      <c r="AR773" s="738">
        <f>INDEX(Historical!$C$7:$C$1442,MATCH(B773,Historical!$B$7:$B$1449,0))*IF(AH773="n/a",1.03,IF(AH773&lt;0,1.01,IF(AH773&gt;10,1.1,(1+AH773/100))))</f>
        <v>1.4025000000000001</v>
      </c>
      <c r="AS773" s="999">
        <f>IF($AI773="n/a",1.03*AR773,IF($AI773&lt;0,1.01*AR773,IF($AI773&gt;10,1.1*AR773,(1+$AI773/100)*AR773)))</f>
        <v>1.4656125</v>
      </c>
      <c r="AT773" s="999">
        <f>IF($AK773="n/a",1.03*AS773,IF($AK773&lt;0,1.01*AS773,IF($AK773&gt;10,1.1*AS773,(1+$AK773/100)*AS773)))</f>
        <v>1.5125120999999999</v>
      </c>
      <c r="AU773" s="999">
        <f>IF($AK773="n/a",1.03*AT773,IF($AK773&lt;0,1.01*AT773,IF($AK773&gt;10,1.1*AT773,(1+$AK773/100)*AT773)))</f>
        <v>1.5609124872</v>
      </c>
      <c r="AV773" s="999">
        <f>IF($AK773="n/a",1.03*AU773,IF($AK773&lt;0,1.01*AU773,IF($AK773&gt;10,1.1*AU773,(1+$AK773/100)*AU773)))</f>
        <v>1.6108616867904</v>
      </c>
      <c r="AW773" s="738">
        <f>SUM(AR773:AV773)</f>
        <v>7.5523987739904008</v>
      </c>
      <c r="AX773" s="846">
        <f>AW773/I773*100</f>
        <v>12.197026443782946</v>
      </c>
      <c r="AY773" s="1080">
        <v>0.41</v>
      </c>
      <c r="AZ773" s="985">
        <v>24.41</v>
      </c>
      <c r="BA773" s="985">
        <v>-21.529999999999998</v>
      </c>
      <c r="BB773" s="985">
        <v>8.51</v>
      </c>
      <c r="BC773" s="985">
        <v>-1.39</v>
      </c>
      <c r="BE773" s="700">
        <v>2013</v>
      </c>
      <c r="BF773" s="1013">
        <f>IF(BE773&gt;2008,0,IF(BE773&gt;2001,1,IF(BE773&gt;1990,2,IF(BE773&gt;1980,3,IF(BE773&gt;1973,4,IF(BE773&gt;1970,5,IF(BE773&gt;1960,6,IF(BE773&gt;1958,7,IF(BE773&gt;1953,8,9)))))))))</f>
        <v>0</v>
      </c>
      <c r="BG773" s="995">
        <v>10.6</v>
      </c>
    </row>
    <row r="774" spans="1:59" ht="11.25" customHeight="1" x14ac:dyDescent="0.2">
      <c r="A774" s="976" t="s">
        <v>1730</v>
      </c>
      <c r="B774" s="988" t="s">
        <v>1731</v>
      </c>
      <c r="C774" s="1070" t="s">
        <v>112</v>
      </c>
      <c r="D774" s="1070" t="s">
        <v>213</v>
      </c>
      <c r="E774" s="828">
        <v>10</v>
      </c>
      <c r="F774" s="1148">
        <v>327</v>
      </c>
      <c r="G774" s="1273" t="s">
        <v>37</v>
      </c>
      <c r="H774" s="1273" t="s">
        <v>115</v>
      </c>
      <c r="I774" s="987">
        <v>59.5</v>
      </c>
      <c r="J774" s="738">
        <f>(M774/I774)*100</f>
        <v>1.5126050420168067</v>
      </c>
      <c r="K774" s="990">
        <v>0.22500000000000001</v>
      </c>
      <c r="L774" s="1000">
        <v>4</v>
      </c>
      <c r="M774" s="729">
        <f>K774*L774</f>
        <v>0.9</v>
      </c>
      <c r="N774" s="983" t="s">
        <v>127</v>
      </c>
      <c r="O774" s="831">
        <v>0.2</v>
      </c>
      <c r="P774" s="973">
        <v>43453</v>
      </c>
      <c r="Q774" s="973">
        <v>43474</v>
      </c>
      <c r="R774" s="729">
        <f>(K774-O774)/O774*100</f>
        <v>12.499999999999996</v>
      </c>
      <c r="S774" s="795">
        <f>IF(INDEX(Historical!$D$7:$D$1442,MATCH(B774,Historical!$B$7:$B$1449,0))=0,"n/a",(INDEX(Historical!$C$7:$C$1442,MATCH(B774,Historical!$B$7:$B$1449,0))/INDEX(Historical!$D$7:$D$1442,MATCH(B774,Historical!$B$7:$B$1449,0))-1)*100)</f>
        <v>14.285714285714279</v>
      </c>
      <c r="T774" s="795">
        <f>IF(INDEX(Historical!$F$7:$F$1442,MATCH(B774,Historical!$B$7:$B$1449,0))=0,"n/a",((INDEX(Historical!$C$7:$C$1442,MATCH(B774,Historical!$B$7:$B$1449,0))/INDEX(Historical!$F$7:$F$1442,MATCH(B774,Historical!$B$7:$B$1449,0)))^(1/3)-1)*100)</f>
        <v>16.960709528514649</v>
      </c>
      <c r="U774" s="795">
        <f>IF(INDEX(Historical!$H$7:$H$1442,MATCH(B774,Historical!$B$7:$B$1449,0))=0,"n/a",((INDEX(Historical!$C$7:$C$1442,MATCH(B774,Historical!$B$7:$B$1449,0))/INDEX(Historical!$H$7:$H$1442,MATCH(B774,Historical!$B$7:$B$1449,0)))^(1/5)-1)*100)</f>
        <v>23.363417251672082</v>
      </c>
      <c r="V774" s="795">
        <f>IF(INDEX(Historical!$O$7:$O$1442,MATCH(B774,Historical!$B$7:$B$1449,0))=0,"n/a",((INDEX(Historical!$C$7:$C$1442,MATCH(B774,Historical!$B$7:$B$1449,0))/INDEX(Historical!$O$7:$O$1442,MATCH(B774,Historical!$B$7:$B$1449,0)))^(1/10)-1)*100)</f>
        <v>18.222427548378416</v>
      </c>
      <c r="W774" s="796">
        <f>IF(OR(U774&lt;=0,U774="n/a",V774&lt;=0,V774="n/a"),"n/a",U774/V774)</f>
        <v>1.2821243047692159</v>
      </c>
      <c r="X774" s="797">
        <f>IF(OR(AJ774&lt;=0,AJ774="n/a",U774&lt;=0,U774="n/a"),"n/a",U774/AJ774)</f>
        <v>1.5270207354034042</v>
      </c>
      <c r="Y774" s="749"/>
      <c r="Z774" s="738">
        <f>IF(OR(AC774&lt;0.01,AC774="n/a"),"n/a",M774/AC774*100)</f>
        <v>33.707865168539328</v>
      </c>
      <c r="AA774" s="999">
        <f>IF(OR(AC774&lt;0.01,AC774="n/a"),"n/a",I774/AC774)</f>
        <v>22.284644194756556</v>
      </c>
      <c r="AB774" s="1000">
        <v>10</v>
      </c>
      <c r="AC774" s="978">
        <v>2.67</v>
      </c>
      <c r="AD774" s="978">
        <v>1.1399999999999999</v>
      </c>
      <c r="AE774" s="978">
        <v>2.42</v>
      </c>
      <c r="AF774" s="978">
        <v>9.43</v>
      </c>
      <c r="AG774" s="978">
        <v>43.1</v>
      </c>
      <c r="AH774" s="978">
        <v>10.9</v>
      </c>
      <c r="AI774" s="978">
        <v>10.18</v>
      </c>
      <c r="AJ774" s="978">
        <v>15.299999999999999</v>
      </c>
      <c r="AK774" s="978">
        <v>19.5</v>
      </c>
      <c r="AL774" s="991">
        <v>6350</v>
      </c>
      <c r="AM774" s="985">
        <v>0.6</v>
      </c>
      <c r="AN774" s="978">
        <v>0.47</v>
      </c>
      <c r="AO774" s="838">
        <f>IF(U774="n/a","n/a",IF(AA774&lt;0,"n/a",IF(AA774="n/a","n/a",J774+U774-AA774)))</f>
        <v>2.591378098932335</v>
      </c>
      <c r="AP774" s="839">
        <f>IF(U774="n/a","n/a",J774+U774)</f>
        <v>24.876022293688891</v>
      </c>
      <c r="AQ774" s="1001">
        <f>IF(OR(AC774&lt;0.01,AF774="n/a"),"n/a",(I774/SQRT(22.5*AC774*(I774/AF774))-1)*100)</f>
        <v>205.60991458361087</v>
      </c>
      <c r="AR774" s="738">
        <f>INDEX(Historical!$C$7:$C$1442,MATCH(B774,Historical!$B$7:$B$1449,0))*IF(AH774="n/a",1.03,IF(AH774&lt;0,1.01,IF(AH774&gt;10,1.1,(1+AH774/100))))</f>
        <v>0.88000000000000012</v>
      </c>
      <c r="AS774" s="999">
        <f>IF($AI774="n/a",1.03*AR774,IF($AI774&lt;0,1.01*AR774,IF($AI774&gt;10,1.1*AR774,(1+$AI774/100)*AR774)))</f>
        <v>0.96800000000000019</v>
      </c>
      <c r="AT774" s="999">
        <f>IF($AK774="n/a",1.03*AS774,IF($AK774&lt;0,1.01*AS774,IF($AK774&gt;10,1.1*AS774,(1+$AK774/100)*AS774)))</f>
        <v>1.0648000000000002</v>
      </c>
      <c r="AU774" s="999">
        <f>IF($AK774="n/a",1.03*AT774,IF($AK774&lt;0,1.01*AT774,IF($AK774&gt;10,1.1*AT774,(1+$AK774/100)*AT774)))</f>
        <v>1.1712800000000003</v>
      </c>
      <c r="AV774" s="999">
        <f>IF($AK774="n/a",1.03*AU774,IF($AK774&lt;0,1.01*AU774,IF($AK774&gt;10,1.1*AU774,(1+$AK774/100)*AU774)))</f>
        <v>1.2884080000000004</v>
      </c>
      <c r="AW774" s="738">
        <f>SUM(AR774:AV774)</f>
        <v>5.3724880000000015</v>
      </c>
      <c r="AX774" s="846">
        <f>AW774/I774*100</f>
        <v>9.0293915966386589</v>
      </c>
      <c r="AY774" s="1080">
        <v>0.74</v>
      </c>
      <c r="AZ774" s="985">
        <v>12.33</v>
      </c>
      <c r="BA774" s="985">
        <v>-10.65</v>
      </c>
      <c r="BB774" s="985">
        <v>1.7500000000000002</v>
      </c>
      <c r="BC774" s="985">
        <v>-0.05</v>
      </c>
      <c r="BE774" s="700">
        <v>2010</v>
      </c>
      <c r="BF774" s="1013">
        <f>IF(BE774&gt;2008,0,IF(BE774&gt;2001,1,IF(BE774&gt;1990,2,IF(BE774&gt;1980,3,IF(BE774&gt;1973,4,IF(BE774&gt;1970,5,IF(BE774&gt;1960,6,IF(BE774&gt;1958,7,IF(BE774&gt;1953,8,9)))))))))</f>
        <v>0</v>
      </c>
      <c r="BG774" s="995">
        <v>17.399999999999999</v>
      </c>
    </row>
    <row r="775" spans="1:59" ht="11.25" customHeight="1" x14ac:dyDescent="0.2">
      <c r="A775" s="798" t="s">
        <v>3945</v>
      </c>
      <c r="B775" s="890" t="s">
        <v>3946</v>
      </c>
      <c r="C775" s="1070" t="s">
        <v>112</v>
      </c>
      <c r="D775" s="1070" t="s">
        <v>4384</v>
      </c>
      <c r="E775" s="828">
        <v>5</v>
      </c>
      <c r="F775" s="1148">
        <v>813</v>
      </c>
      <c r="G775" s="1118" t="s">
        <v>106</v>
      </c>
      <c r="H775" s="1118" t="s">
        <v>106</v>
      </c>
      <c r="I775" s="996">
        <v>55.19</v>
      </c>
      <c r="J775" s="738">
        <f>(M775/I775)*100</f>
        <v>0.86972277586519298</v>
      </c>
      <c r="K775" s="976">
        <v>0.12</v>
      </c>
      <c r="L775" s="1273">
        <v>4</v>
      </c>
      <c r="M775" s="729">
        <f>K775*L775</f>
        <v>0.48</v>
      </c>
      <c r="N775" s="1273" t="s">
        <v>107</v>
      </c>
      <c r="O775" s="676">
        <v>0.1</v>
      </c>
      <c r="P775" s="718">
        <v>43235</v>
      </c>
      <c r="Q775" s="718">
        <v>43252</v>
      </c>
      <c r="R775" s="729">
        <f>(K775-O775)/O775*100</f>
        <v>19.999999999999989</v>
      </c>
      <c r="S775" s="795">
        <f>IF(INDEX(Historical!$D$7:$D$1442,MATCH(B775,Historical!$B$7:$B$1449,0))=0,"n/a",(INDEX(Historical!$C$7:$C$1442,MATCH(B775,Historical!$B$7:$B$1449,0))/INDEX(Historical!$D$7:$D$1442,MATCH(B775,Historical!$B$7:$B$1449,0))-1)*100)</f>
        <v>17.948717948717952</v>
      </c>
      <c r="T775" s="795">
        <f>IF(INDEX(Historical!$F$7:$F$1442,MATCH(B775,Historical!$B$7:$B$1449,0))=0,"n/a",((INDEX(Historical!$C$7:$C$1442,MATCH(B775,Historical!$B$7:$B$1449,0))/INDEX(Historical!$F$7:$F$1442,MATCH(B775,Historical!$B$7:$B$1449,0)))^(1/3)-1)*100)</f>
        <v>14.059652983739234</v>
      </c>
      <c r="U775" s="795" t="str">
        <f>IF(INDEX(Historical!$H$7:$H$1442,MATCH(B775,Historical!$B$7:$B$1449,0))=0,"n/a",((INDEX(Historical!$C$7:$C$1442,MATCH(B775,Historical!$B$7:$B$1449,0))/INDEX(Historical!$H$7:$H$1442,MATCH(B775,Historical!$B$7:$B$1449,0)))^(1/5)-1)*100)</f>
        <v>n/a</v>
      </c>
      <c r="V775" s="795" t="str">
        <f>IF(INDEX(Historical!$O$7:$O$1442,MATCH(B775,Historical!$B$7:$B$1449,0))=0,"n/a",((INDEX(Historical!$C$7:$C$1442,MATCH(B775,Historical!$B$7:$B$1449,0))/INDEX(Historical!$O$7:$O$1442,MATCH(B775,Historical!$B$7:$B$1449,0)))^(1/10)-1)*100)</f>
        <v>n/a</v>
      </c>
      <c r="W775" s="796" t="str">
        <f>IF(OR(U775&lt;=0,U775="n/a",V775&lt;=0,V775="n/a"),"n/a",U775/V775)</f>
        <v>n/a</v>
      </c>
      <c r="X775" s="797" t="str">
        <f>IF(OR(AJ775&lt;=0,AJ775="n/a",U775&lt;=0,U775="n/a"),"n/a",U775/AJ775)</f>
        <v>n/a</v>
      </c>
      <c r="Y775" s="739"/>
      <c r="Z775" s="738">
        <f>IF(OR(AC775&lt;0.01,AC775="n/a"),"n/a",M775/AC775*100)</f>
        <v>22.222222222222221</v>
      </c>
      <c r="AA775" s="999">
        <f>IF(OR(AC775&lt;0.01,AC775="n/a"),"n/a",I775/AC775)</f>
        <v>25.550925925925924</v>
      </c>
      <c r="AB775" s="1000">
        <v>9</v>
      </c>
      <c r="AC775" s="995">
        <v>2.16</v>
      </c>
      <c r="AD775" s="995">
        <v>1.7</v>
      </c>
      <c r="AE775" s="978">
        <v>1.38</v>
      </c>
      <c r="AF775" s="978">
        <v>3.16</v>
      </c>
      <c r="AG775" s="978">
        <v>14.399999999999999</v>
      </c>
      <c r="AH775" s="978">
        <v>6.1</v>
      </c>
      <c r="AI775" s="978">
        <v>9.7799999999999994</v>
      </c>
      <c r="AJ775" s="775">
        <v>131.9</v>
      </c>
      <c r="AK775" s="775">
        <v>15</v>
      </c>
      <c r="AL775" s="995">
        <v>3040</v>
      </c>
      <c r="AM775" s="995">
        <v>1.4000000000000001</v>
      </c>
      <c r="AN775" s="995">
        <v>0.28999999999999998</v>
      </c>
      <c r="AO775" s="838" t="str">
        <f>IF(U775="n/a","n/a",IF(AA775&lt;0,"n/a",IF(AA775="n/a","n/a",J775+U775-AA775)))</f>
        <v>n/a</v>
      </c>
      <c r="AP775" s="839" t="str">
        <f>IF(U775="n/a","n/a",J775+U775)</f>
        <v>n/a</v>
      </c>
      <c r="AQ775" s="1001">
        <f>IF(OR(AC775&lt;0.01,AF775="n/a"),"n/a",(I775/SQRT(22.5*AC775*(I775/AF775))-1)*100)</f>
        <v>89.432985425131761</v>
      </c>
      <c r="AR775" s="738">
        <f>INDEX(Historical!$C$7:$C$1442,MATCH(B775,Historical!$B$7:$B$1449,0))*IF(AH775="n/a",1.03,IF(AH775&lt;0,1.01,IF(AH775&gt;10,1.1,(1+AH775/100))))</f>
        <v>0.48805999999999999</v>
      </c>
      <c r="AS775" s="999">
        <f>IF($AI775="n/a",1.03*AR775,IF($AI775&lt;0,1.01*AR775,IF($AI775&gt;10,1.1*AR775,(1+$AI775/100)*AR775)))</f>
        <v>0.5357922679999999</v>
      </c>
      <c r="AT775" s="999">
        <f>IF($AK775="n/a",1.03*AS775,IF($AK775&lt;0,1.01*AS775,IF($AK775&gt;10,1.1*AS775,(1+$AK775/100)*AS775)))</f>
        <v>0.58937149479999995</v>
      </c>
      <c r="AU775" s="999">
        <f>IF($AK775="n/a",1.03*AT775,IF($AK775&lt;0,1.01*AT775,IF($AK775&gt;10,1.1*AT775,(1+$AK775/100)*AT775)))</f>
        <v>0.64830864428000001</v>
      </c>
      <c r="AV775" s="999">
        <f>IF($AK775="n/a",1.03*AU775,IF($AK775&lt;0,1.01*AU775,IF($AK775&gt;10,1.1*AU775,(1+$AK775/100)*AU775)))</f>
        <v>0.71313950870800003</v>
      </c>
      <c r="AW775" s="738">
        <f>SUM(AR775:AV775)</f>
        <v>2.9746719157879999</v>
      </c>
      <c r="AX775" s="846">
        <f>AW775/I775*100</f>
        <v>5.3898748247653563</v>
      </c>
      <c r="AY775" s="824">
        <v>1.0900000000000001</v>
      </c>
      <c r="AZ775" s="978">
        <v>23.61</v>
      </c>
      <c r="BA775" s="978">
        <v>-23.94</v>
      </c>
      <c r="BB775" s="978">
        <v>0.65</v>
      </c>
      <c r="BC775" s="978">
        <v>-8.2799999999999994</v>
      </c>
      <c r="BE775" s="700">
        <v>2014</v>
      </c>
      <c r="BF775" s="1013">
        <f>IF(BE775&gt;2008,0,IF(BE775&gt;2001,1,IF(BE775&gt;1990,2,IF(BE775&gt;1980,3,IF(BE775&gt;1973,4,IF(BE775&gt;1970,5,IF(BE775&gt;1960,6,IF(BE775&gt;1958,7,IF(BE775&gt;1953,8,9)))))))))</f>
        <v>0</v>
      </c>
      <c r="BG775" s="995">
        <v>6.8000000000000007</v>
      </c>
    </row>
    <row r="776" spans="1:59" ht="11.25" customHeight="1" x14ac:dyDescent="0.2">
      <c r="A776" s="984" t="s">
        <v>815</v>
      </c>
      <c r="B776" s="988" t="s">
        <v>816</v>
      </c>
      <c r="C776" s="1070" t="s">
        <v>4252</v>
      </c>
      <c r="D776" s="1070" t="s">
        <v>4388</v>
      </c>
      <c r="E776" s="828">
        <v>15</v>
      </c>
      <c r="F776" s="1148">
        <v>249</v>
      </c>
      <c r="G776" s="1092" t="s">
        <v>37</v>
      </c>
      <c r="H776" s="1092" t="s">
        <v>115</v>
      </c>
      <c r="I776" s="987">
        <v>100.68</v>
      </c>
      <c r="J776" s="738">
        <f>(M776/I776)*100</f>
        <v>3.0591974572904248</v>
      </c>
      <c r="K776" s="990">
        <v>0.77</v>
      </c>
      <c r="L776" s="1000">
        <v>4</v>
      </c>
      <c r="M776" s="729">
        <f>K776*L776</f>
        <v>3.08</v>
      </c>
      <c r="N776" s="983" t="s">
        <v>817</v>
      </c>
      <c r="O776" s="831">
        <v>0.62</v>
      </c>
      <c r="P776" s="973">
        <v>43403</v>
      </c>
      <c r="Q776" s="973">
        <v>43423</v>
      </c>
      <c r="R776" s="729">
        <f>(K776-O776)/O776*100</f>
        <v>24.193548387096779</v>
      </c>
      <c r="S776" s="795">
        <f>IF(INDEX(Historical!$D$7:$D$1442,MATCH(B776,Historical!$B$7:$B$1449,0))=0,"n/a",(INDEX(Historical!$C$7:$C$1442,MATCH(B776,Historical!$B$7:$B$1449,0))/INDEX(Historical!$D$7:$D$1442,MATCH(B776,Historical!$B$7:$B$1449,0))-1)*100)</f>
        <v>24.056603773584897</v>
      </c>
      <c r="T776" s="795">
        <f>IF(INDEX(Historical!$F$7:$F$1442,MATCH(B776,Historical!$B$7:$B$1449,0))=0,"n/a",((INDEX(Historical!$C$7:$C$1442,MATCH(B776,Historical!$B$7:$B$1449,0))/INDEX(Historical!$F$7:$F$1442,MATCH(B776,Historical!$B$7:$B$1449,0)))^(1/3)-1)*100)</f>
        <v>23.38884650637354</v>
      </c>
      <c r="U776" s="795">
        <f>IF(INDEX(Historical!$H$7:$H$1442,MATCH(B776,Historical!$B$7:$B$1449,0))=0,"n/a",((INDEX(Historical!$C$7:$C$1442,MATCH(B776,Historical!$B$7:$B$1449,0))/INDEX(Historical!$H$7:$H$1442,MATCH(B776,Historical!$B$7:$B$1449,0)))^(1/5)-1)*100)</f>
        <v>19.705579702232299</v>
      </c>
      <c r="V776" s="795">
        <f>IF(INDEX(Historical!$O$7:$O$1442,MATCH(B776,Historical!$B$7:$B$1449,0))=0,"n/a",((INDEX(Historical!$C$7:$C$1442,MATCH(B776,Historical!$B$7:$B$1449,0))/INDEX(Historical!$O$7:$O$1442,MATCH(B776,Historical!$B$7:$B$1449,0)))^(1/10)-1)*100)</f>
        <v>20.425148125147551</v>
      </c>
      <c r="W776" s="796">
        <f>IF(OR(U776&lt;=0,U776="n/a",V776&lt;=0,V776="n/a"),"n/a",U776/V776)</f>
        <v>0.96477046734220173</v>
      </c>
      <c r="X776" s="797">
        <f>IF(OR(AJ776&lt;=0,AJ776="n/a",U776&lt;=0,U776="n/a"),"n/a",U776/AJ776)</f>
        <v>1.0157515310429019</v>
      </c>
      <c r="Y776" s="989"/>
      <c r="Z776" s="738">
        <f>IF(OR(AC776&lt;0.01,AC776="n/a"),"n/a",M776/AC776*100)</f>
        <v>55.495495495495497</v>
      </c>
      <c r="AA776" s="999">
        <f>IF(OR(AC776&lt;0.01,AC776="n/a"),"n/a",I776/AC776)</f>
        <v>18.140540540540542</v>
      </c>
      <c r="AB776" s="1000">
        <v>12</v>
      </c>
      <c r="AC776" s="978">
        <v>5.55</v>
      </c>
      <c r="AD776" s="978">
        <v>2.2599999999999998</v>
      </c>
      <c r="AE776" s="978">
        <v>6.18</v>
      </c>
      <c r="AF776" s="978">
        <v>9.2799999999999994</v>
      </c>
      <c r="AG776" s="978">
        <v>41.4</v>
      </c>
      <c r="AH776" s="978">
        <v>5.3</v>
      </c>
      <c r="AI776" s="978">
        <v>12.24</v>
      </c>
      <c r="AJ776" s="978">
        <v>19.400000000000002</v>
      </c>
      <c r="AK776" s="978">
        <v>8.0399999999999991</v>
      </c>
      <c r="AL776" s="991">
        <v>97560</v>
      </c>
      <c r="AM776" s="985">
        <v>0.1</v>
      </c>
      <c r="AN776" s="978">
        <v>0.48</v>
      </c>
      <c r="AO776" s="838">
        <f>IF(U776="n/a","n/a",IF(AA776&lt;0,"n/a",IF(AA776="n/a","n/a",J776+U776-AA776)))</f>
        <v>4.6242366189821809</v>
      </c>
      <c r="AP776" s="839">
        <f>IF(U776="n/a","n/a",J776+U776)</f>
        <v>22.764777159522723</v>
      </c>
      <c r="AQ776" s="1001">
        <f>IF(OR(AC776&lt;0.01,AF776="n/a"),"n/a",(I776/SQRT(22.5*AC776*(I776/AF776))-1)*100)</f>
        <v>173.53181104151605</v>
      </c>
      <c r="AR776" s="738">
        <f>INDEX(Historical!$C$7:$C$1442,MATCH(B776,Historical!$B$7:$B$1449,0))*IF(AH776="n/a",1.03,IF(AH776&lt;0,1.01,IF(AH776&gt;10,1.1,(1+AH776/100))))</f>
        <v>2.7693899999999996</v>
      </c>
      <c r="AS776" s="999">
        <f>IF($AI776="n/a",1.03*AR776,IF($AI776&lt;0,1.01*AR776,IF($AI776&gt;10,1.1*AR776,(1+$AI776/100)*AR776)))</f>
        <v>3.0463289999999996</v>
      </c>
      <c r="AT776" s="999">
        <f>IF($AK776="n/a",1.03*AS776,IF($AK776&lt;0,1.01*AS776,IF($AK776&gt;10,1.1*AS776,(1+$AK776/100)*AS776)))</f>
        <v>3.2912538515999996</v>
      </c>
      <c r="AU776" s="999">
        <f>IF($AK776="n/a",1.03*AT776,IF($AK776&lt;0,1.01*AT776,IF($AK776&gt;10,1.1*AT776,(1+$AK776/100)*AT776)))</f>
        <v>3.5558706612686395</v>
      </c>
      <c r="AV776" s="999">
        <f>IF($AK776="n/a",1.03*AU776,IF($AK776&lt;0,1.01*AU776,IF($AK776&gt;10,1.1*AU776,(1+$AK776/100)*AU776)))</f>
        <v>3.8417626624346384</v>
      </c>
      <c r="AW776" s="738">
        <f>SUM(AR776:AV776)</f>
        <v>16.504606175303277</v>
      </c>
      <c r="AX776" s="846">
        <f>AW776/I776*100</f>
        <v>16.393132871775205</v>
      </c>
      <c r="AY776" s="1080">
        <v>1.2</v>
      </c>
      <c r="AZ776" s="985">
        <v>14.799999999999999</v>
      </c>
      <c r="BA776" s="985">
        <v>-15.02</v>
      </c>
      <c r="BB776" s="985">
        <v>4.9000000000000004</v>
      </c>
      <c r="BC776" s="985">
        <v>-3.94</v>
      </c>
      <c r="BE776" s="700">
        <v>2004</v>
      </c>
      <c r="BF776" s="1013">
        <f>IF(BE776&gt;2008,0,IF(BE776&gt;2001,1,IF(BE776&gt;1990,2,IF(BE776&gt;1980,3,IF(BE776&gt;1973,4,IF(BE776&gt;1970,5,IF(BE776&gt;1960,6,IF(BE776&gt;1958,7,IF(BE776&gt;1953,8,9)))))))))</f>
        <v>1</v>
      </c>
      <c r="BG776" s="995">
        <v>24.2</v>
      </c>
    </row>
    <row r="777" spans="1:59" ht="11.25" customHeight="1" x14ac:dyDescent="0.2">
      <c r="A777" s="984" t="s">
        <v>1724</v>
      </c>
      <c r="B777" s="988" t="s">
        <v>1725</v>
      </c>
      <c r="C777" s="1070" t="s">
        <v>247</v>
      </c>
      <c r="D777" s="1070" t="s">
        <v>4415</v>
      </c>
      <c r="E777" s="828">
        <v>8</v>
      </c>
      <c r="F777" s="1148">
        <v>469</v>
      </c>
      <c r="G777" s="1071" t="s">
        <v>106</v>
      </c>
      <c r="H777" s="1071" t="s">
        <v>106</v>
      </c>
      <c r="I777" s="987">
        <v>60.84</v>
      </c>
      <c r="J777" s="738">
        <f>(M777/I777)*100</f>
        <v>1.6436554898093358</v>
      </c>
      <c r="K777" s="990">
        <v>0.25</v>
      </c>
      <c r="L777" s="1000">
        <v>4</v>
      </c>
      <c r="M777" s="729">
        <f>K777*L777</f>
        <v>1</v>
      </c>
      <c r="N777" s="983" t="s">
        <v>152</v>
      </c>
      <c r="O777" s="831">
        <v>0.21</v>
      </c>
      <c r="P777" s="694">
        <v>43172</v>
      </c>
      <c r="Q777" s="694">
        <v>43188</v>
      </c>
      <c r="R777" s="729">
        <f>(K777-O777)/O777*100</f>
        <v>19.047619047619051</v>
      </c>
      <c r="S777" s="795">
        <f>IF(INDEX(Historical!$D$7:$D$1442,MATCH(B777,Historical!$B$7:$B$1449,0))=0,"n/a",(INDEX(Historical!$C$7:$C$1442,MATCH(B777,Historical!$B$7:$B$1449,0))/INDEX(Historical!$D$7:$D$1442,MATCH(B777,Historical!$B$7:$B$1449,0))-1)*100)</f>
        <v>19.047619047619047</v>
      </c>
      <c r="T777" s="795">
        <f>IF(INDEX(Historical!$F$7:$F$1442,MATCH(B777,Historical!$B$7:$B$1449,0))=0,"n/a",((INDEX(Historical!$C$7:$C$1442,MATCH(B777,Historical!$B$7:$B$1449,0))/INDEX(Historical!$F$7:$F$1442,MATCH(B777,Historical!$B$7:$B$1449,0)))^(1/3)-1)*100)</f>
        <v>13.718300976297648</v>
      </c>
      <c r="U777" s="795">
        <f>IF(INDEX(Historical!$H$7:$H$1442,MATCH(B777,Historical!$B$7:$B$1449,0))=0,"n/a",((INDEX(Historical!$C$7:$C$1442,MATCH(B777,Historical!$B$7:$B$1449,0))/INDEX(Historical!$H$7:$H$1442,MATCH(B777,Historical!$B$7:$B$1449,0)))^(1/5)-1)*100)</f>
        <v>15.811517561929445</v>
      </c>
      <c r="V777" s="795" t="str">
        <f>IF(INDEX(Historical!$O$7:$O$1442,MATCH(B777,Historical!$B$7:$B$1449,0))=0,"n/a",((INDEX(Historical!$C$7:$C$1442,MATCH(B777,Historical!$B$7:$B$1449,0))/INDEX(Historical!$O$7:$O$1442,MATCH(B777,Historical!$B$7:$B$1449,0)))^(1/10)-1)*100)</f>
        <v>n/a</v>
      </c>
      <c r="W777" s="796" t="str">
        <f>IF(OR(U777&lt;=0,U777="n/a",V777&lt;=0,V777="n/a"),"n/a",U777/V777)</f>
        <v>n/a</v>
      </c>
      <c r="X777" s="797">
        <f>IF(OR(AJ777&lt;=0,AJ777="n/a",U777&lt;=0,U777="n/a"),"n/a",U777/AJ777)</f>
        <v>1.2649214049543556</v>
      </c>
      <c r="Y777" s="989"/>
      <c r="Z777" s="738">
        <f>IF(OR(AC777&lt;0.01,AC777="n/a"),"n/a",M777/AC777*100)</f>
        <v>46.728971962616825</v>
      </c>
      <c r="AA777" s="999">
        <f>IF(OR(AC777&lt;0.01,AC777="n/a"),"n/a",I777/AC777)</f>
        <v>28.429906542056074</v>
      </c>
      <c r="AB777" s="1000">
        <v>12</v>
      </c>
      <c r="AC777" s="978">
        <v>2.14</v>
      </c>
      <c r="AD777" s="978">
        <v>2.74</v>
      </c>
      <c r="AE777" s="978">
        <v>1.86</v>
      </c>
      <c r="AF777" s="978">
        <v>4.7</v>
      </c>
      <c r="AG777" s="978">
        <v>17.599999999999998</v>
      </c>
      <c r="AH777" s="978">
        <v>10.4</v>
      </c>
      <c r="AI777" s="978">
        <v>16.91</v>
      </c>
      <c r="AJ777" s="978">
        <v>12.5</v>
      </c>
      <c r="AK777" s="978">
        <v>10.4</v>
      </c>
      <c r="AL777" s="991">
        <v>4470</v>
      </c>
      <c r="AM777" s="985">
        <v>5.8000000000000007</v>
      </c>
      <c r="AN777" s="978">
        <v>0</v>
      </c>
      <c r="AO777" s="838">
        <f>IF(U777="n/a","n/a",IF(AA777&lt;0,"n/a",IF(AA777="n/a","n/a",J777+U777-AA777)))</f>
        <v>-10.974733490317291</v>
      </c>
      <c r="AP777" s="839">
        <f>IF(U777="n/a","n/a",J777+U777)</f>
        <v>17.455173051738782</v>
      </c>
      <c r="AQ777" s="1001">
        <f>IF(OR(AC777&lt;0.01,AF777="n/a"),"n/a",(I777/SQRT(22.5*AC777*(I777/AF777))-1)*100)</f>
        <v>143.69430827955435</v>
      </c>
      <c r="AR777" s="738">
        <f>INDEX(Historical!$C$7:$C$1442,MATCH(B777,Historical!$B$7:$B$1449,0))*IF(AH777="n/a",1.03,IF(AH777&lt;0,1.01,IF(AH777&gt;10,1.1,(1+AH777/100))))</f>
        <v>1.1000000000000001</v>
      </c>
      <c r="AS777" s="999">
        <f>IF($AI777="n/a",1.03*AR777,IF($AI777&lt;0,1.01*AR777,IF($AI777&gt;10,1.1*AR777,(1+$AI777/100)*AR777)))</f>
        <v>1.2100000000000002</v>
      </c>
      <c r="AT777" s="999">
        <f>IF($AK777="n/a",1.03*AS777,IF($AK777&lt;0,1.01*AS777,IF($AK777&gt;10,1.1*AS777,(1+$AK777/100)*AS777)))</f>
        <v>1.3310000000000004</v>
      </c>
      <c r="AU777" s="999">
        <f>IF($AK777="n/a",1.03*AT777,IF($AK777&lt;0,1.01*AT777,IF($AK777&gt;10,1.1*AT777,(1+$AK777/100)*AT777)))</f>
        <v>1.4641000000000006</v>
      </c>
      <c r="AV777" s="999">
        <f>IF($AK777="n/a",1.03*AU777,IF($AK777&lt;0,1.01*AU777,IF($AK777&gt;10,1.1*AU777,(1+$AK777/100)*AU777)))</f>
        <v>1.6105100000000008</v>
      </c>
      <c r="AW777" s="738">
        <f>SUM(AR777:AV777)</f>
        <v>6.7156100000000025</v>
      </c>
      <c r="AX777" s="846">
        <f>AW777/I777*100</f>
        <v>11.038149243918479</v>
      </c>
      <c r="AY777" s="1080">
        <v>0.8</v>
      </c>
      <c r="AZ777" s="985">
        <v>14.680000000000001</v>
      </c>
      <c r="BA777" s="985">
        <v>-19.139999999999997</v>
      </c>
      <c r="BB777" s="985">
        <v>-3.56</v>
      </c>
      <c r="BC777" s="985">
        <v>-6.5</v>
      </c>
      <c r="BE777" s="700">
        <v>2011</v>
      </c>
      <c r="BF777" s="1013">
        <f>IF(BE777&gt;2008,0,IF(BE777&gt;2001,1,IF(BE777&gt;1990,2,IF(BE777&gt;1980,3,IF(BE777&gt;1973,4,IF(BE777&gt;1970,5,IF(BE777&gt;1960,6,IF(BE777&gt;1958,7,IF(BE777&gt;1953,8,9)))))))))</f>
        <v>0</v>
      </c>
      <c r="BG777" s="995">
        <v>11.799999999999999</v>
      </c>
    </row>
    <row r="778" spans="1:59" s="874" customFormat="1" ht="11.25" customHeight="1" x14ac:dyDescent="0.2">
      <c r="A778" s="853" t="s">
        <v>1738</v>
      </c>
      <c r="B778" s="882" t="s">
        <v>1739</v>
      </c>
      <c r="C778" s="1070" t="s">
        <v>108</v>
      </c>
      <c r="D778" s="1070" t="s">
        <v>4401</v>
      </c>
      <c r="E778" s="854">
        <v>7</v>
      </c>
      <c r="F778" s="1148">
        <v>631</v>
      </c>
      <c r="G778" s="1272" t="s">
        <v>106</v>
      </c>
      <c r="H778" s="1272" t="s">
        <v>106</v>
      </c>
      <c r="I778" s="855">
        <v>65.5</v>
      </c>
      <c r="J778" s="856">
        <f>(M778/I778)*100</f>
        <v>1.7404580152671754</v>
      </c>
      <c r="K778" s="857">
        <v>0.56999999999999995</v>
      </c>
      <c r="L778" s="858">
        <v>2</v>
      </c>
      <c r="M778" s="859">
        <f>K778*L778</f>
        <v>1.1399999999999999</v>
      </c>
      <c r="N778" s="860" t="s">
        <v>615</v>
      </c>
      <c r="O778" s="861">
        <v>0.54</v>
      </c>
      <c r="P778" s="862">
        <v>43385</v>
      </c>
      <c r="Q778" s="862">
        <v>43404</v>
      </c>
      <c r="R778" s="859">
        <f>(K778-O778)/O778*100</f>
        <v>5.5555555555555394</v>
      </c>
      <c r="S778" s="795">
        <f>IF(INDEX(Historical!$D$7:$D$1442,MATCH(B778,Historical!$B$7:$B$1449,0))=0,"n/a",(INDEX(Historical!$C$7:$C$1442,MATCH(B778,Historical!$B$7:$B$1449,0))/INDEX(Historical!$D$7:$D$1442,MATCH(B778,Historical!$B$7:$B$1449,0))-1)*100)</f>
        <v>11.000000000000011</v>
      </c>
      <c r="T778" s="795">
        <f>IF(INDEX(Historical!$F$7:$F$1442,MATCH(B778,Historical!$B$7:$B$1449,0))=0,"n/a",((INDEX(Historical!$C$7:$C$1442,MATCH(B778,Historical!$B$7:$B$1449,0))/INDEX(Historical!$F$7:$F$1442,MATCH(B778,Historical!$B$7:$B$1449,0)))^(1/3)-1)*100)</f>
        <v>11.534955223780985</v>
      </c>
      <c r="U778" s="795">
        <f>IF(INDEX(Historical!$H$7:$H$1442,MATCH(B778,Historical!$B$7:$B$1449,0))=0,"n/a",((INDEX(Historical!$C$7:$C$1442,MATCH(B778,Historical!$B$7:$B$1449,0))/INDEX(Historical!$H$7:$H$1442,MATCH(B778,Historical!$B$7:$B$1449,0)))^(1/5)-1)*100)</f>
        <v>15.933626678433654</v>
      </c>
      <c r="V778" s="795" t="str">
        <f>IF(INDEX(Historical!$O$7:$O$1442,MATCH(B778,Historical!$B$7:$B$1449,0))=0,"n/a",((INDEX(Historical!$C$7:$C$1442,MATCH(B778,Historical!$B$7:$B$1449,0))/INDEX(Historical!$O$7:$O$1442,MATCH(B778,Historical!$B$7:$B$1449,0)))^(1/10)-1)*100)</f>
        <v>n/a</v>
      </c>
      <c r="W778" s="863" t="str">
        <f>IF(OR(U778&lt;=0,U778="n/a",V778&lt;=0,V778="n/a"),"n/a",U778/V778)</f>
        <v>n/a</v>
      </c>
      <c r="X778" s="864" t="str">
        <f>IF(OR(AJ778&lt;=0,AJ778="n/a",U778&lt;=0,U778="n/a"),"n/a",U778/AJ778)</f>
        <v>n/a</v>
      </c>
      <c r="Y778" s="875"/>
      <c r="Z778" s="856" t="str">
        <f>IF(OR(AC778&lt;0.01,AC778="n/a"),"n/a",M778/AC778*100)</f>
        <v>n/a</v>
      </c>
      <c r="AA778" s="866" t="str">
        <f>IF(OR(AC778&lt;0.01,AC778="n/a"),"n/a",I778/AC778)</f>
        <v>n/a</v>
      </c>
      <c r="AB778" s="858">
        <v>12</v>
      </c>
      <c r="AC778" s="867" t="s">
        <v>137</v>
      </c>
      <c r="AD778" s="867" t="s">
        <v>137</v>
      </c>
      <c r="AE778" s="867" t="s">
        <v>137</v>
      </c>
      <c r="AF778" s="867" t="s">
        <v>137</v>
      </c>
      <c r="AG778" s="867" t="s">
        <v>137</v>
      </c>
      <c r="AH778" s="867" t="s">
        <v>137</v>
      </c>
      <c r="AI778" s="867" t="s">
        <v>137</v>
      </c>
      <c r="AJ778" s="867" t="s">
        <v>137</v>
      </c>
      <c r="AK778" s="867" t="s">
        <v>137</v>
      </c>
      <c r="AL778" s="868" t="s">
        <v>137</v>
      </c>
      <c r="AM778" s="869" t="s">
        <v>137</v>
      </c>
      <c r="AN778" s="867" t="s">
        <v>137</v>
      </c>
      <c r="AO778" s="870" t="str">
        <f>IF(U778="n/a","n/a",IF(AA778&lt;0,"n/a",IF(AA778="n/a","n/a",J778+U778-AA778)))</f>
        <v>n/a</v>
      </c>
      <c r="AP778" s="871">
        <f>IF(U778="n/a","n/a",J778+U778)</f>
        <v>17.674084693700831</v>
      </c>
      <c r="AQ778" s="872" t="str">
        <f>IF(OR(AC778&lt;0.01,AF778="n/a"),"n/a",(I778/SQRT(22.5*AC778*(I778/AF778))-1)*100)</f>
        <v>n/a</v>
      </c>
      <c r="AR778" s="738">
        <f>INDEX(Historical!$C$7:$C$1442,MATCH(B778,Historical!$B$7:$B$1449,0))*IF(AH778="n/a",1.03,IF(AH778&lt;0,1.01,IF(AH778&gt;10,1.1,(1+AH778/100))))</f>
        <v>1.1433000000000002</v>
      </c>
      <c r="AS778" s="866">
        <f>IF($AI778="n/a",1.03*AR778,IF($AI778&lt;0,1.01*AR778,IF($AI778&gt;10,1.1*AR778,(1+$AI778/100)*AR778)))</f>
        <v>1.1775990000000003</v>
      </c>
      <c r="AT778" s="866">
        <f>IF($AK778="n/a",1.03*AS778,IF($AK778&lt;0,1.01*AS778,IF($AK778&gt;10,1.1*AS778,(1+$AK778/100)*AS778)))</f>
        <v>1.2129269700000003</v>
      </c>
      <c r="AU778" s="866">
        <f>IF($AK778="n/a",1.03*AT778,IF($AK778&lt;0,1.01*AT778,IF($AK778&gt;10,1.1*AT778,(1+$AK778/100)*AT778)))</f>
        <v>1.2493147791000003</v>
      </c>
      <c r="AV778" s="866">
        <f>IF($AK778="n/a",1.03*AU778,IF($AK778&lt;0,1.01*AU778,IF($AK778&gt;10,1.1*AU778,(1+$AK778/100)*AU778)))</f>
        <v>1.2867942224730005</v>
      </c>
      <c r="AW778" s="856">
        <f>SUM(AR778:AV778)</f>
        <v>6.0699349715730015</v>
      </c>
      <c r="AX778" s="873">
        <f>AW778/I778*100</f>
        <v>9.2670762924778654</v>
      </c>
      <c r="AY778" s="1081" t="s">
        <v>137</v>
      </c>
      <c r="AZ778" s="869" t="s">
        <v>137</v>
      </c>
      <c r="BA778" s="869" t="s">
        <v>137</v>
      </c>
      <c r="BB778" s="869" t="s">
        <v>137</v>
      </c>
      <c r="BC778" s="869" t="s">
        <v>137</v>
      </c>
      <c r="BD778" s="1033" t="s">
        <v>4326</v>
      </c>
      <c r="BE778" s="700">
        <v>2012</v>
      </c>
      <c r="BF778" s="1013">
        <f>IF(BE778&gt;2008,0,IF(BE778&gt;2001,1,IF(BE778&gt;1990,2,IF(BE778&gt;1980,3,IF(BE778&gt;1973,4,IF(BE778&gt;1970,5,IF(BE778&gt;1960,6,IF(BE778&gt;1958,7,IF(BE778&gt;1953,8,9)))))))))</f>
        <v>0</v>
      </c>
      <c r="BG778" s="931" t="s">
        <v>137</v>
      </c>
    </row>
    <row r="779" spans="1:59" ht="11.25" customHeight="1" x14ac:dyDescent="0.2">
      <c r="A779" s="976" t="s">
        <v>170</v>
      </c>
      <c r="B779" s="988" t="s">
        <v>171</v>
      </c>
      <c r="C779" s="1070" t="s">
        <v>108</v>
      </c>
      <c r="D779" s="1070" t="s">
        <v>4401</v>
      </c>
      <c r="E779" s="828">
        <v>28</v>
      </c>
      <c r="F779" s="1148">
        <v>97</v>
      </c>
      <c r="G779" s="1092" t="s">
        <v>106</v>
      </c>
      <c r="H779" s="1092" t="s">
        <v>106</v>
      </c>
      <c r="I779" s="987">
        <v>33.67</v>
      </c>
      <c r="J779" s="738">
        <f>(M779/I779)*100</f>
        <v>2.9403029403029404</v>
      </c>
      <c r="K779" s="990">
        <v>0.99</v>
      </c>
      <c r="L779" s="1000">
        <v>1</v>
      </c>
      <c r="M779" s="729">
        <f>K779*L779</f>
        <v>0.99</v>
      </c>
      <c r="N779" s="983" t="s">
        <v>172</v>
      </c>
      <c r="O779" s="831">
        <v>0.98</v>
      </c>
      <c r="P779" s="973">
        <v>43403</v>
      </c>
      <c r="Q779" s="973">
        <v>43465</v>
      </c>
      <c r="R779" s="729">
        <f>(K779-O779)/O779*100</f>
        <v>1.020408163265307</v>
      </c>
      <c r="S779" s="795">
        <f>IF(INDEX(Historical!$D$7:$D$1442,MATCH(B779,Historical!$B$7:$B$1449,0))=0,"n/a",(INDEX(Historical!$C$7:$C$1442,MATCH(B779,Historical!$B$7:$B$1449,0))/INDEX(Historical!$D$7:$D$1442,MATCH(B779,Historical!$B$7:$B$1449,0))-1)*100)</f>
        <v>1.0204081632652962</v>
      </c>
      <c r="T779" s="795">
        <f>IF(INDEX(Historical!$F$7:$F$1442,MATCH(B779,Historical!$B$7:$B$1449,0))=0,"n/a",((INDEX(Historical!$C$7:$C$1442,MATCH(B779,Historical!$B$7:$B$1449,0))/INDEX(Historical!$F$7:$F$1442,MATCH(B779,Historical!$B$7:$B$1449,0)))^(1/3)-1)*100)</f>
        <v>1.0310005155547586</v>
      </c>
      <c r="U779" s="795">
        <f>IF(INDEX(Historical!$H$7:$H$1442,MATCH(B779,Historical!$B$7:$B$1449,0))=0,"n/a",((INDEX(Historical!$C$7:$C$1442,MATCH(B779,Historical!$B$7:$B$1449,0))/INDEX(Historical!$H$7:$H$1442,MATCH(B779,Historical!$B$7:$B$1449,0)))^(1/5)-1)*100)</f>
        <v>1.0418916399639544</v>
      </c>
      <c r="V779" s="795">
        <f>IF(INDEX(Historical!$O$7:$O$1442,MATCH(B779,Historical!$B$7:$B$1449,0))=0,"n/a",((INDEX(Historical!$C$7:$C$1442,MATCH(B779,Historical!$B$7:$B$1449,0))/INDEX(Historical!$O$7:$O$1442,MATCH(B779,Historical!$B$7:$B$1449,0)))^(1/10)-1)*100)</f>
        <v>1.5363685714481878</v>
      </c>
      <c r="W779" s="796">
        <f>IF(OR(U779&lt;=0,U779="n/a",V779&lt;=0,V779="n/a"),"n/a",U779/V779)</f>
        <v>0.67815214351974329</v>
      </c>
      <c r="X779" s="797" t="str">
        <f>IF(OR(AJ779&lt;=0,AJ779="n/a",U779&lt;=0,U779="n/a"),"n/a",U779/AJ779)</f>
        <v>n/a</v>
      </c>
      <c r="Y779" s="765"/>
      <c r="Z779" s="738" t="str">
        <f>IF(OR(AC779&lt;0.01,AC779="n/a"),"n/a",M779/AC779*100)</f>
        <v>n/a</v>
      </c>
      <c r="AA779" s="999" t="str">
        <f>IF(OR(AC779&lt;0.01,AC779="n/a"),"n/a",I779/AC779)</f>
        <v>n/a</v>
      </c>
      <c r="AB779" s="1000">
        <v>12</v>
      </c>
      <c r="AC779" s="978" t="s">
        <v>137</v>
      </c>
      <c r="AD779" s="978" t="s">
        <v>137</v>
      </c>
      <c r="AE779" s="978" t="s">
        <v>137</v>
      </c>
      <c r="AF779" s="978" t="s">
        <v>137</v>
      </c>
      <c r="AG779" s="978" t="s">
        <v>137</v>
      </c>
      <c r="AH779" s="978" t="s">
        <v>137</v>
      </c>
      <c r="AI779" s="978" t="s">
        <v>137</v>
      </c>
      <c r="AJ779" s="978" t="s">
        <v>137</v>
      </c>
      <c r="AK779" s="978" t="s">
        <v>137</v>
      </c>
      <c r="AL779" s="991" t="s">
        <v>137</v>
      </c>
      <c r="AM779" s="985" t="s">
        <v>137</v>
      </c>
      <c r="AN779" s="978" t="s">
        <v>137</v>
      </c>
      <c r="AO779" s="838" t="str">
        <f>IF(U779="n/a","n/a",IF(AA779&lt;0,"n/a",IF(AA779="n/a","n/a",J779+U779-AA779)))</f>
        <v>n/a</v>
      </c>
      <c r="AP779" s="839">
        <f>IF(U779="n/a","n/a",J779+U779)</f>
        <v>3.9821945802668948</v>
      </c>
      <c r="AQ779" s="1001" t="str">
        <f>IF(OR(AC779&lt;0.01,AF779="n/a"),"n/a",(I779/SQRT(22.5*AC779*(I779/AF779))-1)*100)</f>
        <v>n/a</v>
      </c>
      <c r="AR779" s="738">
        <f>INDEX(Historical!$C$7:$C$1442,MATCH(B779,Historical!$B$7:$B$1449,0))*IF(AH779="n/a",1.03,IF(AH779&lt;0,1.01,IF(AH779&gt;10,1.1,(1+AH779/100))))</f>
        <v>1.0197000000000001</v>
      </c>
      <c r="AS779" s="999">
        <f>IF($AI779="n/a",1.03*AR779,IF($AI779&lt;0,1.01*AR779,IF($AI779&gt;10,1.1*AR779,(1+$AI779/100)*AR779)))</f>
        <v>1.0502910000000001</v>
      </c>
      <c r="AT779" s="999">
        <f>IF($AK779="n/a",1.03*AS779,IF($AK779&lt;0,1.01*AS779,IF($AK779&gt;10,1.1*AS779,(1+$AK779/100)*AS779)))</f>
        <v>1.0817997300000002</v>
      </c>
      <c r="AU779" s="999">
        <f>IF($AK779="n/a",1.03*AT779,IF($AK779&lt;0,1.01*AT779,IF($AK779&gt;10,1.1*AT779,(1+$AK779/100)*AT779)))</f>
        <v>1.1142537219000002</v>
      </c>
      <c r="AV779" s="999">
        <f>IF($AK779="n/a",1.03*AU779,IF($AK779&lt;0,1.01*AU779,IF($AK779&gt;10,1.1*AU779,(1+$AK779/100)*AU779)))</f>
        <v>1.1476813335570002</v>
      </c>
      <c r="AW779" s="738">
        <f>SUM(AR779:AV779)</f>
        <v>5.4137257854570002</v>
      </c>
      <c r="AX779" s="846">
        <f>AW779/I779*100</f>
        <v>16.078781661588952</v>
      </c>
      <c r="AY779" s="1080" t="s">
        <v>137</v>
      </c>
      <c r="AZ779" s="985" t="s">
        <v>137</v>
      </c>
      <c r="BA779" s="985" t="s">
        <v>137</v>
      </c>
      <c r="BB779" s="985" t="s">
        <v>137</v>
      </c>
      <c r="BC779" s="985" t="s">
        <v>137</v>
      </c>
      <c r="BD779" s="1032" t="s">
        <v>4326</v>
      </c>
      <c r="BE779" s="700">
        <v>1992</v>
      </c>
      <c r="BF779" s="1013">
        <f>IF(BE779&gt;2008,0,IF(BE779&gt;2001,1,IF(BE779&gt;1990,2,IF(BE779&gt;1980,3,IF(BE779&gt;1973,4,IF(BE779&gt;1970,5,IF(BE779&gt;1960,6,IF(BE779&gt;1958,7,IF(BE779&gt;1953,8,9)))))))))</f>
        <v>2</v>
      </c>
      <c r="BG779" s="995" t="s">
        <v>137</v>
      </c>
    </row>
    <row r="780" spans="1:59" ht="11.25" customHeight="1" x14ac:dyDescent="0.2">
      <c r="A780" s="994" t="s">
        <v>1486</v>
      </c>
      <c r="B780" s="988" t="s">
        <v>1487</v>
      </c>
      <c r="C780" s="1070" t="s">
        <v>4252</v>
      </c>
      <c r="D780" s="1070" t="s">
        <v>4431</v>
      </c>
      <c r="E780" s="828">
        <v>7</v>
      </c>
      <c r="F780" s="1148">
        <v>596</v>
      </c>
      <c r="G780" s="1120" t="s">
        <v>106</v>
      </c>
      <c r="H780" s="1120" t="s">
        <v>106</v>
      </c>
      <c r="I780" s="987">
        <v>16.600000000000001</v>
      </c>
      <c r="J780" s="738">
        <f>(M780/I780)*100</f>
        <v>2.7951807228915664</v>
      </c>
      <c r="K780" s="990">
        <v>0.11600000000000001</v>
      </c>
      <c r="L780" s="1000">
        <v>4</v>
      </c>
      <c r="M780" s="729">
        <f>K780*L780</f>
        <v>0.46400000000000002</v>
      </c>
      <c r="N780" s="983" t="s">
        <v>460</v>
      </c>
      <c r="O780" s="831">
        <v>0.113</v>
      </c>
      <c r="P780" s="694">
        <v>43189</v>
      </c>
      <c r="Q780" s="694">
        <v>43210</v>
      </c>
      <c r="R780" s="729">
        <f>(K780-O780)/O780*100</f>
        <v>2.6548672566371705</v>
      </c>
      <c r="S780" s="795">
        <f>IF(INDEX(Historical!$D$7:$D$1442,MATCH(B780,Historical!$B$7:$B$1449,0))=0,"n/a",(INDEX(Historical!$C$7:$C$1442,MATCH(B780,Historical!$B$7:$B$1449,0))/INDEX(Historical!$D$7:$D$1442,MATCH(B780,Historical!$B$7:$B$1449,0))-1)*100)</f>
        <v>2.6726057906458767</v>
      </c>
      <c r="T780" s="795">
        <f>IF(INDEX(Historical!$F$7:$F$1442,MATCH(B780,Historical!$B$7:$B$1449,0))=0,"n/a",((INDEX(Historical!$C$7:$C$1442,MATCH(B780,Historical!$B$7:$B$1449,0))/INDEX(Historical!$F$7:$F$1442,MATCH(B780,Historical!$B$7:$B$1449,0)))^(1/3)-1)*100)</f>
        <v>6.6528445174461881</v>
      </c>
      <c r="U780" s="795">
        <f>IF(INDEX(Historical!$H$7:$H$1442,MATCH(B780,Historical!$B$7:$B$1449,0))=0,"n/a",((INDEX(Historical!$C$7:$C$1442,MATCH(B780,Historical!$B$7:$B$1449,0))/INDEX(Historical!$H$7:$H$1442,MATCH(B780,Historical!$B$7:$B$1449,0)))^(1/5)-1)*100)</f>
        <v>15.945967516428606</v>
      </c>
      <c r="V780" s="795" t="str">
        <f>IF(INDEX(Historical!$O$7:$O$1442,MATCH(B780,Historical!$B$7:$B$1449,0))=0,"n/a",((INDEX(Historical!$C$7:$C$1442,MATCH(B780,Historical!$B$7:$B$1449,0))/INDEX(Historical!$O$7:$O$1442,MATCH(B780,Historical!$B$7:$B$1449,0)))^(1/10)-1)*100)</f>
        <v>n/a</v>
      </c>
      <c r="W780" s="796" t="str">
        <f>IF(OR(U780&lt;=0,U780="n/a",V780&lt;=0,V780="n/a"),"n/a",U780/V780)</f>
        <v>n/a</v>
      </c>
      <c r="X780" s="797" t="str">
        <f>IF(OR(AJ780&lt;=0,AJ780="n/a",U780&lt;=0,U780="n/a"),"n/a",U780/AJ780)</f>
        <v>n/a</v>
      </c>
      <c r="Y780" s="751"/>
      <c r="Z780" s="738" t="str">
        <f>IF(OR(AC780&lt;0.01,AC780="n/a"),"n/a",M780/AC780*100)</f>
        <v>n/a</v>
      </c>
      <c r="AA780" s="999" t="str">
        <f>IF(OR(AC780&lt;0.01,AC780="n/a"),"n/a",I780/AC780)</f>
        <v>n/a</v>
      </c>
      <c r="AB780" s="1000">
        <v>12</v>
      </c>
      <c r="AC780" s="978">
        <v>-0.09</v>
      </c>
      <c r="AD780" s="978" t="s">
        <v>137</v>
      </c>
      <c r="AE780" s="978">
        <v>2.86</v>
      </c>
      <c r="AF780" s="978">
        <v>2.0299999999999998</v>
      </c>
      <c r="AG780" s="978">
        <v>0.3</v>
      </c>
      <c r="AH780" s="980">
        <v>-142.79999999999998</v>
      </c>
      <c r="AI780" s="980">
        <v>0</v>
      </c>
      <c r="AJ780" s="978">
        <v>-17.100000000000001</v>
      </c>
      <c r="AK780" s="978">
        <v>15</v>
      </c>
      <c r="AL780" s="991">
        <v>687.07</v>
      </c>
      <c r="AM780" s="985">
        <v>1.7999999999999998</v>
      </c>
      <c r="AN780" s="978">
        <v>0.24</v>
      </c>
      <c r="AO780" s="838" t="str">
        <f>IF(U780="n/a","n/a",IF(AA780&lt;0,"n/a",IF(AA780="n/a","n/a",J780+U780-AA780)))</f>
        <v>n/a</v>
      </c>
      <c r="AP780" s="839">
        <f>IF(U780="n/a","n/a",J780+U780)</f>
        <v>18.741148239320172</v>
      </c>
      <c r="AQ780" s="1001" t="str">
        <f>IF(OR(AC780&lt;0.01,AF780="n/a"),"n/a",(I780/SQRT(22.5*AC780*(I780/AF780))-1)*100)</f>
        <v>n/a</v>
      </c>
      <c r="AR780" s="738">
        <f>INDEX(Historical!$C$7:$C$1442,MATCH(B780,Historical!$B$7:$B$1449,0))*IF(AH780="n/a",1.03,IF(AH780&lt;0,1.01,IF(AH780&gt;10,1.1,(1+AH780/100))))</f>
        <v>0.46561000000000002</v>
      </c>
      <c r="AS780" s="999">
        <f>IF($AI780="n/a",1.03*AR780,IF($AI780&lt;0,1.01*AR780,IF($AI780&gt;10,1.1*AR780,(1+$AI780/100)*AR780)))</f>
        <v>0.46561000000000002</v>
      </c>
      <c r="AT780" s="999">
        <f>IF($AK780="n/a",1.03*AS780,IF($AK780&lt;0,1.01*AS780,IF($AK780&gt;10,1.1*AS780,(1+$AK780/100)*AS780)))</f>
        <v>0.51217100000000004</v>
      </c>
      <c r="AU780" s="999">
        <f>IF($AK780="n/a",1.03*AT780,IF($AK780&lt;0,1.01*AT780,IF($AK780&gt;10,1.1*AT780,(1+$AK780/100)*AT780)))</f>
        <v>0.56338810000000006</v>
      </c>
      <c r="AV780" s="999">
        <f>IF($AK780="n/a",1.03*AU780,IF($AK780&lt;0,1.01*AU780,IF($AK780&gt;10,1.1*AU780,(1+$AK780/100)*AU780)))</f>
        <v>0.61972691000000013</v>
      </c>
      <c r="AW780" s="738">
        <f>SUM(AR780:AV780)</f>
        <v>2.6265060100000004</v>
      </c>
      <c r="AX780" s="846">
        <f>AW780/I780*100</f>
        <v>15.822325361445785</v>
      </c>
      <c r="AY780" s="1080">
        <v>1.02</v>
      </c>
      <c r="AZ780" s="985">
        <v>8.57</v>
      </c>
      <c r="BA780" s="985">
        <v>-37.940000000000005</v>
      </c>
      <c r="BB780" s="985">
        <v>0.25</v>
      </c>
      <c r="BC780" s="985">
        <v>-15.329999999999998</v>
      </c>
      <c r="BE780" s="700">
        <v>2012</v>
      </c>
      <c r="BF780" s="1013">
        <f>IF(BE780&gt;2008,0,IF(BE780&gt;2001,1,IF(BE780&gt;1990,2,IF(BE780&gt;1980,3,IF(BE780&gt;1973,4,IF(BE780&gt;1970,5,IF(BE780&gt;1960,6,IF(BE780&gt;1958,7,IF(BE780&gt;1953,8,9)))))))))</f>
        <v>0</v>
      </c>
      <c r="BG780" s="995">
        <v>0.2</v>
      </c>
    </row>
    <row r="781" spans="1:59" ht="11.25" customHeight="1" x14ac:dyDescent="0.2">
      <c r="A781" s="984" t="s">
        <v>841</v>
      </c>
      <c r="B781" s="988" t="s">
        <v>842</v>
      </c>
      <c r="C781" s="1070" t="s">
        <v>4381</v>
      </c>
      <c r="D781" s="1070" t="s">
        <v>4382</v>
      </c>
      <c r="E781" s="828">
        <v>25</v>
      </c>
      <c r="F781" s="1148">
        <v>131</v>
      </c>
      <c r="G781" s="1148" t="s">
        <v>37</v>
      </c>
      <c r="H781" s="1148" t="s">
        <v>106</v>
      </c>
      <c r="I781" s="978">
        <v>21.42</v>
      </c>
      <c r="J781" s="738">
        <f>(M781/I781)*100</f>
        <v>5.1353874883286643</v>
      </c>
      <c r="K781" s="997">
        <v>0.27500000000000002</v>
      </c>
      <c r="L781" s="1000">
        <v>4</v>
      </c>
      <c r="M781" s="729">
        <f>K781*L781</f>
        <v>1.1000000000000001</v>
      </c>
      <c r="N781" s="983" t="s">
        <v>426</v>
      </c>
      <c r="O781" s="832">
        <v>0.27</v>
      </c>
      <c r="P781" s="973">
        <v>43468</v>
      </c>
      <c r="Q781" s="973">
        <v>43483</v>
      </c>
      <c r="R781" s="729">
        <f>(K781-O781)/O781*100</f>
        <v>1.8518518518518534</v>
      </c>
      <c r="S781" s="795">
        <f>IF(INDEX(Historical!$D$7:$D$1442,MATCH(B781,Historical!$B$7:$B$1449,0))=0,"n/a",(INDEX(Historical!$C$7:$C$1442,MATCH(B781,Historical!$B$7:$B$1449,0))/INDEX(Historical!$D$7:$D$1442,MATCH(B781,Historical!$B$7:$B$1449,0))-1)*100)</f>
        <v>1.8867924528301883</v>
      </c>
      <c r="T781" s="795">
        <f>IF(INDEX(Historical!$F$7:$F$1442,MATCH(B781,Historical!$B$7:$B$1449,0))=0,"n/a",((INDEX(Historical!$C$7:$C$1442,MATCH(B781,Historical!$B$7:$B$1449,0))/INDEX(Historical!$F$7:$F$1442,MATCH(B781,Historical!$B$7:$B$1449,0)))^(1/3)-1)*100)</f>
        <v>1.9235467531193207</v>
      </c>
      <c r="U781" s="795">
        <f>IF(INDEX(Historical!$H$7:$H$1442,MATCH(B781,Historical!$B$7:$B$1449,0))=0,"n/a",((INDEX(Historical!$C$7:$C$1442,MATCH(B781,Historical!$B$7:$B$1449,0))/INDEX(Historical!$H$7:$H$1442,MATCH(B781,Historical!$B$7:$B$1449,0)))^(1/5)-1)*100)</f>
        <v>1.5511278397481565</v>
      </c>
      <c r="V781" s="795">
        <f>IF(INDEX(Historical!$O$7:$O$1442,MATCH(B781,Historical!$B$7:$B$1449,0))=0,"n/a",((INDEX(Historical!$C$7:$C$1442,MATCH(B781,Historical!$B$7:$B$1449,0))/INDEX(Historical!$O$7:$O$1442,MATCH(B781,Historical!$B$7:$B$1449,0)))^(1/10)-1)*100)</f>
        <v>1.2908032168559069</v>
      </c>
      <c r="W781" s="796">
        <f>IF(OR(U781&lt;=0,U781="n/a",V781&lt;=0,V781="n/a"),"n/a",U781/V781)</f>
        <v>1.2016764596592338</v>
      </c>
      <c r="X781" s="797">
        <f>IF(OR(AJ781&lt;=0,AJ781="n/a",U781&lt;=0,U781="n/a"),"n/a",U781/AJ781)</f>
        <v>8.9145278146445781E-2</v>
      </c>
      <c r="Y781" s="771" t="s">
        <v>4021</v>
      </c>
      <c r="Z781" s="738">
        <f>IF(OR(AC781&lt;0.01,AC781="n/a"),"n/a",M781/AC781*100)</f>
        <v>169.23076923076923</v>
      </c>
      <c r="AA781" s="999">
        <f>IF(OR(AC781&lt;0.01,AC781="n/a"),"n/a",I781/AC781)</f>
        <v>32.953846153846158</v>
      </c>
      <c r="AB781" s="1000">
        <v>10</v>
      </c>
      <c r="AC781" s="978">
        <v>0.65</v>
      </c>
      <c r="AD781" s="978">
        <v>4.0999999999999996</v>
      </c>
      <c r="AE781" s="978">
        <v>5.9</v>
      </c>
      <c r="AF781" s="978">
        <v>2.06</v>
      </c>
      <c r="AG781" s="978">
        <v>6.4</v>
      </c>
      <c r="AH781" s="978">
        <v>-25.8</v>
      </c>
      <c r="AI781" s="978" t="s">
        <v>137</v>
      </c>
      <c r="AJ781" s="978">
        <v>17.399999999999999</v>
      </c>
      <c r="AK781" s="978">
        <v>8</v>
      </c>
      <c r="AL781" s="991">
        <v>798.54</v>
      </c>
      <c r="AM781" s="985">
        <v>1.5</v>
      </c>
      <c r="AN781" s="978">
        <v>0.82</v>
      </c>
      <c r="AO781" s="838">
        <f>IF(U781="n/a","n/a",IF(AA781&lt;0,"n/a",IF(AA781="n/a","n/a",J781+U781-AA781)))</f>
        <v>-26.267330825769335</v>
      </c>
      <c r="AP781" s="839">
        <f>IF(U781="n/a","n/a",J781+U781)</f>
        <v>6.6865153280768208</v>
      </c>
      <c r="AQ781" s="1001">
        <f>IF(OR(AC781&lt;0.01,AF781="n/a"),"n/a",(I781/SQRT(22.5*AC781*(I781/AF781))-1)*100)</f>
        <v>73.698235233052742</v>
      </c>
      <c r="AR781" s="738">
        <f>INDEX(Historical!$C$7:$C$1442,MATCH(B781,Historical!$B$7:$B$1449,0))*IF(AH781="n/a",1.03,IF(AH781&lt;0,1.01,IF(AH781&gt;10,1.1,(1+AH781/100))))</f>
        <v>1.0908</v>
      </c>
      <c r="AS781" s="999">
        <f>IF($AI781="n/a",1.03*AR781,IF($AI781&lt;0,1.01*AR781,IF($AI781&gt;10,1.1*AR781,(1+$AI781/100)*AR781)))</f>
        <v>1.123524</v>
      </c>
      <c r="AT781" s="999">
        <f>IF($AK781="n/a",1.03*AS781,IF($AK781&lt;0,1.01*AS781,IF($AK781&gt;10,1.1*AS781,(1+$AK781/100)*AS781)))</f>
        <v>1.21340592</v>
      </c>
      <c r="AU781" s="999">
        <f>IF($AK781="n/a",1.03*AT781,IF($AK781&lt;0,1.01*AT781,IF($AK781&gt;10,1.1*AT781,(1+$AK781/100)*AT781)))</f>
        <v>1.3104783936000002</v>
      </c>
      <c r="AV781" s="999">
        <f>IF($AK781="n/a",1.03*AU781,IF($AK781&lt;0,1.01*AU781,IF($AK781&gt;10,1.1*AU781,(1+$AK781/100)*AU781)))</f>
        <v>1.4153166650880002</v>
      </c>
      <c r="AW781" s="738">
        <f>SUM(AR781:AV781)</f>
        <v>6.1535249786880009</v>
      </c>
      <c r="AX781" s="846">
        <f>AW781/I781*100</f>
        <v>28.72794107697479</v>
      </c>
      <c r="AY781" s="1080">
        <v>0.51</v>
      </c>
      <c r="AZ781" s="985">
        <v>24.529999999999998</v>
      </c>
      <c r="BA781" s="985">
        <v>-7.51</v>
      </c>
      <c r="BB781" s="985">
        <v>6.1400000000000006</v>
      </c>
      <c r="BC781" s="985">
        <v>1.77</v>
      </c>
      <c r="BE781" s="700">
        <v>1995</v>
      </c>
      <c r="BF781" s="1013">
        <f>IF(BE781&gt;2008,0,IF(BE781&gt;2001,1,IF(BE781&gt;1990,2,IF(BE781&gt;1980,3,IF(BE781&gt;1973,4,IF(BE781&gt;1970,5,IF(BE781&gt;1960,6,IF(BE781&gt;1958,7,IF(BE781&gt;1953,8,9)))))))))</f>
        <v>2</v>
      </c>
      <c r="BG781" s="995">
        <v>2.5</v>
      </c>
    </row>
    <row r="782" spans="1:59" ht="11.25" customHeight="1" x14ac:dyDescent="0.2">
      <c r="A782" s="984" t="s">
        <v>2929</v>
      </c>
      <c r="B782" s="988" t="s">
        <v>2930</v>
      </c>
      <c r="C782" s="1070" t="s">
        <v>108</v>
      </c>
      <c r="D782" s="1070" t="s">
        <v>4401</v>
      </c>
      <c r="E782" s="828">
        <v>5</v>
      </c>
      <c r="F782" s="1148">
        <v>793</v>
      </c>
      <c r="G782" s="1148" t="s">
        <v>106</v>
      </c>
      <c r="H782" s="1148" t="s">
        <v>106</v>
      </c>
      <c r="I782" s="987">
        <v>11.2</v>
      </c>
      <c r="J782" s="738">
        <f>(M782/I782)*100</f>
        <v>4.6428571428571432</v>
      </c>
      <c r="K782" s="990">
        <v>0.13</v>
      </c>
      <c r="L782" s="1000">
        <v>4</v>
      </c>
      <c r="M782" s="729">
        <f>K782*L782</f>
        <v>0.52</v>
      </c>
      <c r="N782" s="983" t="s">
        <v>327</v>
      </c>
      <c r="O782" s="831">
        <v>0.12</v>
      </c>
      <c r="P782" s="694">
        <v>43167</v>
      </c>
      <c r="Q782" s="694">
        <v>43179</v>
      </c>
      <c r="R782" s="729">
        <f>(K782-O782)/O782*100</f>
        <v>8.333333333333341</v>
      </c>
      <c r="S782" s="795">
        <f>IF(INDEX(Historical!$D$7:$D$1442,MATCH(B782,Historical!$B$7:$B$1449,0))=0,"n/a",(INDEX(Historical!$C$7:$C$1442,MATCH(B782,Historical!$B$7:$B$1449,0))/INDEX(Historical!$D$7:$D$1442,MATCH(B782,Historical!$B$7:$B$1449,0))-1)*100)</f>
        <v>13.043478260869556</v>
      </c>
      <c r="T782" s="795">
        <f>IF(INDEX(Historical!$F$7:$F$1442,MATCH(B782,Historical!$B$7:$B$1449,0))=0,"n/a",((INDEX(Historical!$C$7:$C$1442,MATCH(B782,Historical!$B$7:$B$1449,0))/INDEX(Historical!$F$7:$F$1442,MATCH(B782,Historical!$B$7:$B$1449,0)))^(1/3)-1)*100)</f>
        <v>12.01268471886323</v>
      </c>
      <c r="U782" s="795">
        <f>IF(INDEX(Historical!$H$7:$H$1442,MATCH(B782,Historical!$B$7:$B$1449,0))=0,"n/a",((INDEX(Historical!$C$7:$C$1442,MATCH(B782,Historical!$B$7:$B$1449,0))/INDEX(Historical!$H$7:$H$1442,MATCH(B782,Historical!$B$7:$B$1449,0)))^(1/5)-1)*100)</f>
        <v>12.388291480088842</v>
      </c>
      <c r="V782" s="795">
        <f>IF(INDEX(Historical!$O$7:$O$1442,MATCH(B782,Historical!$B$7:$B$1449,0))=0,"n/a",((INDEX(Historical!$C$7:$C$1442,MATCH(B782,Historical!$B$7:$B$1449,0))/INDEX(Historical!$O$7:$O$1442,MATCH(B782,Historical!$B$7:$B$1449,0)))^(1/10)-1)*100)</f>
        <v>-0.37669200871851549</v>
      </c>
      <c r="W782" s="796" t="str">
        <f>IF(OR(U782&lt;=0,U782="n/a",V782&lt;=0,V782="n/a"),"n/a",U782/V782)</f>
        <v>n/a</v>
      </c>
      <c r="X782" s="797">
        <f>IF(OR(AJ782&lt;=0,AJ782="n/a",U782&lt;=0,U782="n/a"),"n/a",U782/AJ782)</f>
        <v>1.3320743526977248</v>
      </c>
      <c r="Y782" s="752"/>
      <c r="Z782" s="738">
        <f>IF(OR(AC782&lt;0.01,AC782="n/a"),"n/a",M782/AC782*100)</f>
        <v>57.777777777777786</v>
      </c>
      <c r="AA782" s="999">
        <f>IF(OR(AC782&lt;0.01,AC782="n/a"),"n/a",I782/AC782)</f>
        <v>12.444444444444443</v>
      </c>
      <c r="AB782" s="1000">
        <v>12</v>
      </c>
      <c r="AC782" s="978">
        <v>0.9</v>
      </c>
      <c r="AD782" s="978" t="s">
        <v>137</v>
      </c>
      <c r="AE782" s="978">
        <v>3.23</v>
      </c>
      <c r="AF782" s="978">
        <v>1.24</v>
      </c>
      <c r="AG782" s="978">
        <v>9.8000000000000007</v>
      </c>
      <c r="AH782" s="978">
        <v>5.8000000000000007</v>
      </c>
      <c r="AI782" s="978" t="s">
        <v>137</v>
      </c>
      <c r="AJ782" s="978">
        <v>9.3000000000000007</v>
      </c>
      <c r="AK782" s="978" t="s">
        <v>137</v>
      </c>
      <c r="AL782" s="991">
        <v>63.95</v>
      </c>
      <c r="AM782" s="985">
        <v>4.3999999999999995</v>
      </c>
      <c r="AN782" s="978">
        <v>0.09</v>
      </c>
      <c r="AO782" s="838">
        <f>IF(U782="n/a","n/a",IF(AA782&lt;0,"n/a",IF(AA782="n/a","n/a",J782+U782-AA782)))</f>
        <v>4.5867041785015417</v>
      </c>
      <c r="AP782" s="839">
        <f>IF(U782="n/a","n/a",J782+U782)</f>
        <v>17.031148622945985</v>
      </c>
      <c r="AQ782" s="1001">
        <f>IF(OR(AC782&lt;0.01,AF782="n/a"),"n/a",(I782/SQRT(22.5*AC782*(I782/AF782))-1)*100)</f>
        <v>-17.185317697051627</v>
      </c>
      <c r="AR782" s="738">
        <f>INDEX(Historical!$C$7:$C$1442,MATCH(B782,Historical!$B$7:$B$1449,0))*IF(AH782="n/a",1.03,IF(AH782&lt;0,1.01,IF(AH782&gt;10,1.1,(1+AH782/100))))</f>
        <v>0.55016000000000009</v>
      </c>
      <c r="AS782" s="999">
        <f>IF($AI782="n/a",1.03*AR782,IF($AI782&lt;0,1.01*AR782,IF($AI782&gt;10,1.1*AR782,(1+$AI782/100)*AR782)))</f>
        <v>0.56666480000000008</v>
      </c>
      <c r="AT782" s="999">
        <f>IF($AK782="n/a",1.03*AS782,IF($AK782&lt;0,1.01*AS782,IF($AK782&gt;10,1.1*AS782,(1+$AK782/100)*AS782)))</f>
        <v>0.58366474400000012</v>
      </c>
      <c r="AU782" s="999">
        <f>IF($AK782="n/a",1.03*AT782,IF($AK782&lt;0,1.01*AT782,IF($AK782&gt;10,1.1*AT782,(1+$AK782/100)*AT782)))</f>
        <v>0.60117468632000015</v>
      </c>
      <c r="AV782" s="999">
        <f>IF($AK782="n/a",1.03*AU782,IF($AK782&lt;0,1.01*AU782,IF($AK782&gt;10,1.1*AU782,(1+$AK782/100)*AU782)))</f>
        <v>0.61920992690960019</v>
      </c>
      <c r="AW782" s="738">
        <f>SUM(AR782:AV782)</f>
        <v>2.9208741572296009</v>
      </c>
      <c r="AX782" s="846">
        <f>AW782/I782*100</f>
        <v>26.079233546692866</v>
      </c>
      <c r="AY782" s="1080">
        <v>0.13</v>
      </c>
      <c r="AZ782" s="985">
        <v>9.27</v>
      </c>
      <c r="BA782" s="985">
        <v>-19.670000000000002</v>
      </c>
      <c r="BB782" s="985">
        <v>-5.1400000000000006</v>
      </c>
      <c r="BC782" s="985">
        <v>-12.26</v>
      </c>
      <c r="BE782" s="700">
        <v>2014</v>
      </c>
      <c r="BF782" s="1013">
        <f>IF(BE782&gt;2008,0,IF(BE782&gt;2001,1,IF(BE782&gt;1990,2,IF(BE782&gt;1980,3,IF(BE782&gt;1973,4,IF(BE782&gt;1970,5,IF(BE782&gt;1960,6,IF(BE782&gt;1958,7,IF(BE782&gt;1953,8,9)))))))))</f>
        <v>0</v>
      </c>
      <c r="BG782" s="995">
        <v>0.89999999999999991</v>
      </c>
    </row>
    <row r="783" spans="1:59" ht="11.25" customHeight="1" x14ac:dyDescent="0.2">
      <c r="A783" s="984" t="s">
        <v>1756</v>
      </c>
      <c r="B783" s="988" t="s">
        <v>1757</v>
      </c>
      <c r="C783" s="1070" t="s">
        <v>108</v>
      </c>
      <c r="D783" s="1070" t="s">
        <v>4401</v>
      </c>
      <c r="E783" s="828">
        <v>8</v>
      </c>
      <c r="F783" s="1148">
        <v>521</v>
      </c>
      <c r="G783" s="1085" t="s">
        <v>106</v>
      </c>
      <c r="H783" s="1085" t="s">
        <v>106</v>
      </c>
      <c r="I783" s="987">
        <v>31.56</v>
      </c>
      <c r="J783" s="738">
        <f>(M783/I783)*100</f>
        <v>2.9150823827629915</v>
      </c>
      <c r="K783" s="990">
        <v>0.23</v>
      </c>
      <c r="L783" s="1000">
        <v>4</v>
      </c>
      <c r="M783" s="729">
        <f>K783*L783</f>
        <v>0.92</v>
      </c>
      <c r="N783" s="983" t="s">
        <v>470</v>
      </c>
      <c r="O783" s="831">
        <v>0.21</v>
      </c>
      <c r="P783" s="973">
        <v>43314</v>
      </c>
      <c r="Q783" s="973">
        <v>43329</v>
      </c>
      <c r="R783" s="729">
        <f>(K783-O783)/O783*100</f>
        <v>9.5238095238095326</v>
      </c>
      <c r="S783" s="795">
        <f>IF(INDEX(Historical!$D$7:$D$1442,MATCH(B783,Historical!$B$7:$B$1449,0))=0,"n/a",(INDEX(Historical!$C$7:$C$1442,MATCH(B783,Historical!$B$7:$B$1449,0))/INDEX(Historical!$D$7:$D$1442,MATCH(B783,Historical!$B$7:$B$1449,0))-1)*100)</f>
        <v>8.6419753086419693</v>
      </c>
      <c r="T783" s="795">
        <f>IF(INDEX(Historical!$F$7:$F$1442,MATCH(B783,Historical!$B$7:$B$1449,0))=0,"n/a",((INDEX(Historical!$C$7:$C$1442,MATCH(B783,Historical!$B$7:$B$1449,0))/INDEX(Historical!$F$7:$F$1442,MATCH(B783,Historical!$B$7:$B$1449,0)))^(1/3)-1)*100)</f>
        <v>8.9744250818549531</v>
      </c>
      <c r="U783" s="795">
        <f>IF(INDEX(Historical!$H$7:$H$1442,MATCH(B783,Historical!$B$7:$B$1449,0))=0,"n/a",((INDEX(Historical!$C$7:$C$1442,MATCH(B783,Historical!$B$7:$B$1449,0))/INDEX(Historical!$H$7:$H$1442,MATCH(B783,Historical!$B$7:$B$1449,0)))^(1/5)-1)*100)</f>
        <v>10.25994778190622</v>
      </c>
      <c r="V783" s="795">
        <f>IF(INDEX(Historical!$O$7:$O$1442,MATCH(B783,Historical!$B$7:$B$1449,0))=0,"n/a",((INDEX(Historical!$C$7:$C$1442,MATCH(B783,Historical!$B$7:$B$1449,0))/INDEX(Historical!$O$7:$O$1442,MATCH(B783,Historical!$B$7:$B$1449,0)))^(1/10)-1)*100)</f>
        <v>1.7478158368593899</v>
      </c>
      <c r="W783" s="796">
        <f>IF(OR(U783&lt;=0,U783="n/a",V783&lt;=0,V783="n/a"),"n/a",U783/V783)</f>
        <v>5.8701538031272706</v>
      </c>
      <c r="X783" s="797">
        <f>IF(OR(AJ783&lt;=0,AJ783="n/a",U783&lt;=0,U783="n/a"),"n/a",U783/AJ783)</f>
        <v>1.7689565141217618</v>
      </c>
      <c r="Y783" s="989"/>
      <c r="Z783" s="738">
        <f>IF(OR(AC783&lt;0.01,AC783="n/a"),"n/a",M783/AC783*100)</f>
        <v>40.707964601769916</v>
      </c>
      <c r="AA783" s="999">
        <f>IF(OR(AC783&lt;0.01,AC783="n/a"),"n/a",I783/AC783)</f>
        <v>13.964601769911505</v>
      </c>
      <c r="AB783" s="1000">
        <v>12</v>
      </c>
      <c r="AC783" s="978">
        <v>2.2599999999999998</v>
      </c>
      <c r="AD783" s="978">
        <v>1.74</v>
      </c>
      <c r="AE783" s="978">
        <v>3.88</v>
      </c>
      <c r="AF783" s="978">
        <v>1.1100000000000001</v>
      </c>
      <c r="AG783" s="978">
        <v>6</v>
      </c>
      <c r="AH783" s="978">
        <v>2.5</v>
      </c>
      <c r="AI783" s="978">
        <v>12.18</v>
      </c>
      <c r="AJ783" s="978">
        <v>5.8000000000000007</v>
      </c>
      <c r="AK783" s="978">
        <v>8</v>
      </c>
      <c r="AL783" s="991">
        <v>2050</v>
      </c>
      <c r="AM783" s="985">
        <v>1.2</v>
      </c>
      <c r="AN783" s="978">
        <v>0.26</v>
      </c>
      <c r="AO783" s="838">
        <f>IF(U783="n/a","n/a",IF(AA783&lt;0,"n/a",IF(AA783="n/a","n/a",J783+U783-AA783)))</f>
        <v>-0.78957160524229408</v>
      </c>
      <c r="AP783" s="839">
        <f>IF(U783="n/a","n/a",J783+U783)</f>
        <v>13.175030164669211</v>
      </c>
      <c r="AQ783" s="1001">
        <f>IF(OR(AC783&lt;0.01,AF783="n/a"),"n/a",(I783/SQRT(22.5*AC783*(I783/AF783))-1)*100)</f>
        <v>-16.998773865544546</v>
      </c>
      <c r="AR783" s="738">
        <f>INDEX(Historical!$C$7:$C$1442,MATCH(B783,Historical!$B$7:$B$1449,0))*IF(AH783="n/a",1.03,IF(AH783&lt;0,1.01,IF(AH783&gt;10,1.1,(1+AH783/100))))</f>
        <v>0.90199999999999991</v>
      </c>
      <c r="AS783" s="999">
        <f>IF($AI783="n/a",1.03*AR783,IF($AI783&lt;0,1.01*AR783,IF($AI783&gt;10,1.1*AR783,(1+$AI783/100)*AR783)))</f>
        <v>0.99219999999999997</v>
      </c>
      <c r="AT783" s="999">
        <f>IF($AK783="n/a",1.03*AS783,IF($AK783&lt;0,1.01*AS783,IF($AK783&gt;10,1.1*AS783,(1+$AK783/100)*AS783)))</f>
        <v>1.0715760000000001</v>
      </c>
      <c r="AU783" s="999">
        <f>IF($AK783="n/a",1.03*AT783,IF($AK783&lt;0,1.01*AT783,IF($AK783&gt;10,1.1*AT783,(1+$AK783/100)*AT783)))</f>
        <v>1.1573020800000002</v>
      </c>
      <c r="AV783" s="999">
        <f>IF($AK783="n/a",1.03*AU783,IF($AK783&lt;0,1.01*AU783,IF($AK783&gt;10,1.1*AU783,(1+$AK783/100)*AU783)))</f>
        <v>1.2498862464000002</v>
      </c>
      <c r="AW783" s="738">
        <f>SUM(AR783:AV783)</f>
        <v>5.3729643264</v>
      </c>
      <c r="AX783" s="846">
        <f>AW783/I783*100</f>
        <v>17.024601794676808</v>
      </c>
      <c r="AY783" s="1080">
        <v>1.4</v>
      </c>
      <c r="AZ783" s="985">
        <v>19.18</v>
      </c>
      <c r="BA783" s="985">
        <v>-26.16</v>
      </c>
      <c r="BB783" s="985">
        <v>-0.4</v>
      </c>
      <c r="BC783" s="985">
        <v>-15.64</v>
      </c>
      <c r="BE783" s="700">
        <v>2011</v>
      </c>
      <c r="BF783" s="1013">
        <f>IF(BE783&gt;2008,0,IF(BE783&gt;2001,1,IF(BE783&gt;1990,2,IF(BE783&gt;1980,3,IF(BE783&gt;1973,4,IF(BE783&gt;1970,5,IF(BE783&gt;1960,6,IF(BE783&gt;1958,7,IF(BE783&gt;1953,8,9)))))))))</f>
        <v>0</v>
      </c>
      <c r="BG783" s="995">
        <v>0.8</v>
      </c>
    </row>
    <row r="784" spans="1:59" ht="11.25" customHeight="1" x14ac:dyDescent="0.2">
      <c r="A784" s="976" t="s">
        <v>369</v>
      </c>
      <c r="B784" s="988" t="s">
        <v>370</v>
      </c>
      <c r="C784" s="1070" t="s">
        <v>108</v>
      </c>
      <c r="D784" s="1070" t="s">
        <v>4401</v>
      </c>
      <c r="E784" s="828">
        <v>44</v>
      </c>
      <c r="F784" s="1148">
        <v>53</v>
      </c>
      <c r="G784" s="1273" t="s">
        <v>37</v>
      </c>
      <c r="H784" s="1273" t="s">
        <v>37</v>
      </c>
      <c r="I784" s="978">
        <v>35.369999999999997</v>
      </c>
      <c r="J784" s="738">
        <f>(M784/I784)*100</f>
        <v>3.845066440486288</v>
      </c>
      <c r="K784" s="990">
        <v>0.34</v>
      </c>
      <c r="L784" s="1000">
        <v>4</v>
      </c>
      <c r="M784" s="729">
        <f>K784*L784</f>
        <v>1.36</v>
      </c>
      <c r="N784" s="983" t="s">
        <v>164</v>
      </c>
      <c r="O784" s="831">
        <v>0.33</v>
      </c>
      <c r="P784" s="979">
        <v>43076</v>
      </c>
      <c r="Q784" s="979">
        <v>43102</v>
      </c>
      <c r="R784" s="729">
        <f>(K784-O784)/O784*100</f>
        <v>3.0303030303030329</v>
      </c>
      <c r="S784" s="795">
        <f>IF(INDEX(Historical!$D$7:$D$1442,MATCH(B784,Historical!$B$7:$B$1449,0))=0,"n/a",(INDEX(Historical!$C$7:$C$1442,MATCH(B784,Historical!$B$7:$B$1449,0))/INDEX(Historical!$D$7:$D$1442,MATCH(B784,Historical!$B$7:$B$1449,0))-1)*100)</f>
        <v>3.0303030303030276</v>
      </c>
      <c r="T784" s="795">
        <f>IF(INDEX(Historical!$F$7:$F$1442,MATCH(B784,Historical!$B$7:$B$1449,0))=0,"n/a",((INDEX(Historical!$C$7:$C$1442,MATCH(B784,Historical!$B$7:$B$1449,0))/INDEX(Historical!$F$7:$F$1442,MATCH(B784,Historical!$B$7:$B$1449,0)))^(1/3)-1)*100)</f>
        <v>2.0413775479336982</v>
      </c>
      <c r="U784" s="795">
        <f>IF(INDEX(Historical!$H$7:$H$1442,MATCH(B784,Historical!$B$7:$B$1449,0))=0,"n/a",((INDEX(Historical!$C$7:$C$1442,MATCH(B784,Historical!$B$7:$B$1449,0))/INDEX(Historical!$H$7:$H$1442,MATCH(B784,Historical!$B$7:$B$1449,0)))^(1/5)-1)*100)</f>
        <v>1.7011301597667838</v>
      </c>
      <c r="V784" s="795">
        <f>IF(INDEX(Historical!$O$7:$O$1442,MATCH(B784,Historical!$B$7:$B$1449,0))=0,"n/a",((INDEX(Historical!$C$7:$C$1442,MATCH(B784,Historical!$B$7:$B$1449,0))/INDEX(Historical!$O$7:$O$1442,MATCH(B784,Historical!$B$7:$B$1449,0)))^(1/10)-1)*100)</f>
        <v>1.6033650788844556</v>
      </c>
      <c r="W784" s="796">
        <f>IF(OR(U784&lt;=0,U784="n/a",V784&lt;=0,V784="n/a"),"n/a",U784/V784)</f>
        <v>1.060974934635815</v>
      </c>
      <c r="X784" s="797">
        <f>IF(OR(AJ784&lt;=0,AJ784="n/a",U784&lt;=0,U784="n/a"),"n/a",U784/AJ784)</f>
        <v>0.53160317492711995</v>
      </c>
      <c r="Y784" s="751" t="s">
        <v>371</v>
      </c>
      <c r="Z784" s="738">
        <f>IF(OR(AC784&lt;0.01,AC784="n/a"),"n/a",M784/AC784*100)</f>
        <v>57.383966244725734</v>
      </c>
      <c r="AA784" s="999">
        <f>IF(OR(AC784&lt;0.01,AC784="n/a"),"n/a",I784/AC784)</f>
        <v>14.92405063291139</v>
      </c>
      <c r="AB784" s="1000">
        <v>12</v>
      </c>
      <c r="AC784" s="978">
        <v>2.37</v>
      </c>
      <c r="AD784" s="978">
        <v>1.87</v>
      </c>
      <c r="AE784" s="978">
        <v>5.13</v>
      </c>
      <c r="AF784" s="978">
        <v>1.1299999999999999</v>
      </c>
      <c r="AG784" s="978">
        <v>6.5</v>
      </c>
      <c r="AH784" s="978">
        <v>-3.4000000000000004</v>
      </c>
      <c r="AI784" s="978">
        <v>3.35</v>
      </c>
      <c r="AJ784" s="978">
        <v>3.2</v>
      </c>
      <c r="AK784" s="978">
        <v>8</v>
      </c>
      <c r="AL784" s="991">
        <v>3620</v>
      </c>
      <c r="AM784" s="985">
        <v>0.89999999999999991</v>
      </c>
      <c r="AN784" s="978">
        <v>7.0000000000000007E-2</v>
      </c>
      <c r="AO784" s="838">
        <f>IF(U784="n/a","n/a",IF(AA784&lt;0,"n/a",IF(AA784="n/a","n/a",J784+U784-AA784)))</f>
        <v>-9.377854032658318</v>
      </c>
      <c r="AP784" s="839">
        <f>IF(U784="n/a","n/a",J784+U784)</f>
        <v>5.5461966002530723</v>
      </c>
      <c r="AQ784" s="1001">
        <f>IF(OR(AC784&lt;0.01,AF784="n/a"),"n/a",(I784/SQRT(22.5*AC784*(I784/AF784))-1)*100)</f>
        <v>-13.425235354534637</v>
      </c>
      <c r="AR784" s="738">
        <f>INDEX(Historical!$C$7:$C$1442,MATCH(B784,Historical!$B$7:$B$1449,0))*IF(AH784="n/a",1.03,IF(AH784&lt;0,1.01,IF(AH784&gt;10,1.1,(1+AH784/100))))</f>
        <v>1.3736000000000002</v>
      </c>
      <c r="AS784" s="999">
        <f>IF($AI784="n/a",1.03*AR784,IF($AI784&lt;0,1.01*AR784,IF($AI784&gt;10,1.1*AR784,(1+$AI784/100)*AR784)))</f>
        <v>1.4196156000000002</v>
      </c>
      <c r="AT784" s="999">
        <f>IF($AK784="n/a",1.03*AS784,IF($AK784&lt;0,1.01*AS784,IF($AK784&gt;10,1.1*AS784,(1+$AK784/100)*AS784)))</f>
        <v>1.5331848480000003</v>
      </c>
      <c r="AU784" s="999">
        <f>IF($AK784="n/a",1.03*AT784,IF($AK784&lt;0,1.01*AT784,IF($AK784&gt;10,1.1*AT784,(1+$AK784/100)*AT784)))</f>
        <v>1.6558396358400005</v>
      </c>
      <c r="AV784" s="999">
        <f>IF($AK784="n/a",1.03*AU784,IF($AK784&lt;0,1.01*AU784,IF($AK784&gt;10,1.1*AU784,(1+$AK784/100)*AU784)))</f>
        <v>1.7883068067072005</v>
      </c>
      <c r="AW784" s="738">
        <f>SUM(AR784:AV784)</f>
        <v>7.7705468905472017</v>
      </c>
      <c r="AX784" s="846">
        <f>AW784/I784*100</f>
        <v>21.969315494903032</v>
      </c>
      <c r="AY784" s="1080">
        <v>1.21</v>
      </c>
      <c r="AZ784" s="985">
        <v>21.42</v>
      </c>
      <c r="BA784" s="985">
        <v>-11.459999999999999</v>
      </c>
      <c r="BB784" s="985">
        <v>5.8000000000000007</v>
      </c>
      <c r="BC784" s="985">
        <v>-0.91</v>
      </c>
      <c r="BE784" s="700">
        <v>1975</v>
      </c>
      <c r="BF784" s="1013">
        <f>IF(BE784&gt;2008,0,IF(BE784&gt;2001,1,IF(BE784&gt;1990,2,IF(BE784&gt;1980,3,IF(BE784&gt;1973,4,IF(BE784&gt;1970,5,IF(BE784&gt;1960,6,IF(BE784&gt;1958,7,IF(BE784&gt;1953,8,9)))))))))</f>
        <v>4</v>
      </c>
      <c r="BG784" s="995">
        <v>1.0999999999999999</v>
      </c>
    </row>
    <row r="785" spans="1:59" ht="11.25" customHeight="1" x14ac:dyDescent="0.2">
      <c r="A785" s="984" t="s">
        <v>3949</v>
      </c>
      <c r="B785" s="988" t="s">
        <v>3950</v>
      </c>
      <c r="C785" s="1070" t="s">
        <v>108</v>
      </c>
      <c r="D785" s="1070" t="s">
        <v>4401</v>
      </c>
      <c r="E785" s="828">
        <v>6</v>
      </c>
      <c r="F785" s="1148">
        <v>758</v>
      </c>
      <c r="G785" s="1073" t="s">
        <v>106</v>
      </c>
      <c r="H785" s="1073" t="s">
        <v>106</v>
      </c>
      <c r="I785" s="987">
        <v>25.72</v>
      </c>
      <c r="J785" s="738">
        <f>(M785/I785)*100</f>
        <v>2.4883359253499222</v>
      </c>
      <c r="K785" s="990">
        <v>0.16</v>
      </c>
      <c r="L785" s="1000">
        <v>4</v>
      </c>
      <c r="M785" s="729">
        <f>K785*L785</f>
        <v>0.64</v>
      </c>
      <c r="N785" s="983" t="s">
        <v>506</v>
      </c>
      <c r="O785" s="831">
        <v>0.15</v>
      </c>
      <c r="P785" s="973">
        <v>43447</v>
      </c>
      <c r="Q785" s="973">
        <v>43472</v>
      </c>
      <c r="R785" s="729">
        <f>(K785-O785)/O785*100</f>
        <v>6.6666666666666732</v>
      </c>
      <c r="S785" s="795">
        <f>IF(INDEX(Historical!$D$7:$D$1442,MATCH(B785,Historical!$B$7:$B$1449,0))=0,"n/a",(INDEX(Historical!$C$7:$C$1442,MATCH(B785,Historical!$B$7:$B$1449,0))/INDEX(Historical!$D$7:$D$1442,MATCH(B785,Historical!$B$7:$B$1449,0))-1)*100)</f>
        <v>44.444444444444464</v>
      </c>
      <c r="T785" s="795">
        <f>IF(INDEX(Historical!$F$7:$F$1442,MATCH(B785,Historical!$B$7:$B$1449,0))=0,"n/a",((INDEX(Historical!$C$7:$C$1442,MATCH(B785,Historical!$B$7:$B$1449,0))/INDEX(Historical!$F$7:$F$1442,MATCH(B785,Historical!$B$7:$B$1449,0)))^(1/3)-1)*100)</f>
        <v>35.288645797913198</v>
      </c>
      <c r="U785" s="795" t="str">
        <f>IF(INDEX(Historical!$H$7:$H$1442,MATCH(B785,Historical!$B$7:$B$1449,0))=0,"n/a",((INDEX(Historical!$C$7:$C$1442,MATCH(B785,Historical!$B$7:$B$1449,0))/INDEX(Historical!$H$7:$H$1442,MATCH(B785,Historical!$B$7:$B$1449,0)))^(1/5)-1)*100)</f>
        <v>n/a</v>
      </c>
      <c r="V785" s="795">
        <f>IF(INDEX(Historical!$O$7:$O$1442,MATCH(B785,Historical!$B$7:$B$1449,0))=0,"n/a",((INDEX(Historical!$C$7:$C$1442,MATCH(B785,Historical!$B$7:$B$1449,0))/INDEX(Historical!$O$7:$O$1442,MATCH(B785,Historical!$B$7:$B$1449,0)))^(1/10)-1)*100)</f>
        <v>6.7736177551353194</v>
      </c>
      <c r="W785" s="796" t="str">
        <f>IF(OR(U785&lt;=0,U785="n/a",V785&lt;=0,V785="n/a"),"n/a",U785/V785)</f>
        <v>n/a</v>
      </c>
      <c r="X785" s="797" t="str">
        <f>IF(OR(AJ785&lt;=0,AJ785="n/a",U785&lt;=0,U785="n/a"),"n/a",U785/AJ785)</f>
        <v>n/a</v>
      </c>
      <c r="Y785" s="989"/>
      <c r="Z785" s="738">
        <f>IF(OR(AC785&lt;0.01,AC785="n/a"),"n/a",M785/AC785*100)</f>
        <v>37.869822485207102</v>
      </c>
      <c r="AA785" s="999">
        <f>IF(OR(AC785&lt;0.01,AC785="n/a"),"n/a",I785/AC785)</f>
        <v>15.218934911242604</v>
      </c>
      <c r="AB785" s="1000">
        <v>12</v>
      </c>
      <c r="AC785" s="978">
        <v>1.69</v>
      </c>
      <c r="AD785" s="978">
        <v>15.24</v>
      </c>
      <c r="AE785" s="978">
        <v>4.53</v>
      </c>
      <c r="AF785" s="978">
        <v>1.46</v>
      </c>
      <c r="AG785" s="978">
        <v>6.8000000000000007</v>
      </c>
      <c r="AH785" s="978">
        <v>2.9000000000000004</v>
      </c>
      <c r="AI785" s="978">
        <v>4.2799999999999994</v>
      </c>
      <c r="AJ785" s="978">
        <v>30.9</v>
      </c>
      <c r="AK785" s="978">
        <v>1</v>
      </c>
      <c r="AL785" s="991">
        <v>2009.9999999999998</v>
      </c>
      <c r="AM785" s="985">
        <v>1</v>
      </c>
      <c r="AN785" s="978">
        <v>0.2</v>
      </c>
      <c r="AO785" s="838" t="str">
        <f>IF(U785="n/a","n/a",IF(AA785&lt;0,"n/a",IF(AA785="n/a","n/a",J785+U785-AA785)))</f>
        <v>n/a</v>
      </c>
      <c r="AP785" s="839" t="str">
        <f>IF(U785="n/a","n/a",J785+U785)</f>
        <v>n/a</v>
      </c>
      <c r="AQ785" s="1001">
        <f>IF(OR(AC785&lt;0.01,AF785="n/a"),"n/a",(I785/SQRT(22.5*AC785*(I785/AF785))-1)*100)</f>
        <v>-0.62496407734721204</v>
      </c>
      <c r="AR785" s="738">
        <f>INDEX(Historical!$C$7:$C$1442,MATCH(B785,Historical!$B$7:$B$1449,0))*IF(AH785="n/a",1.03,IF(AH785&lt;0,1.01,IF(AH785&gt;10,1.1,(1+AH785/100))))</f>
        <v>0.53508</v>
      </c>
      <c r="AS785" s="999">
        <f>IF($AI785="n/a",1.03*AR785,IF($AI785&lt;0,1.01*AR785,IF($AI785&gt;10,1.1*AR785,(1+$AI785/100)*AR785)))</f>
        <v>0.55798142399999995</v>
      </c>
      <c r="AT785" s="999">
        <f>IF($AK785="n/a",1.03*AS785,IF($AK785&lt;0,1.01*AS785,IF($AK785&gt;10,1.1*AS785,(1+$AK785/100)*AS785)))</f>
        <v>0.56356123823999993</v>
      </c>
      <c r="AU785" s="999">
        <f>IF($AK785="n/a",1.03*AT785,IF($AK785&lt;0,1.01*AT785,IF($AK785&gt;10,1.1*AT785,(1+$AK785/100)*AT785)))</f>
        <v>0.56919685062239989</v>
      </c>
      <c r="AV785" s="999">
        <f>IF($AK785="n/a",1.03*AU785,IF($AK785&lt;0,1.01*AU785,IF($AK785&gt;10,1.1*AU785,(1+$AK785/100)*AU785)))</f>
        <v>0.57488881912862388</v>
      </c>
      <c r="AW785" s="738">
        <f>SUM(AR785:AV785)</f>
        <v>2.8007083319910242</v>
      </c>
      <c r="AX785" s="846">
        <f>AW785/I785*100</f>
        <v>10.889223685812691</v>
      </c>
      <c r="AY785" s="1080">
        <v>1.2</v>
      </c>
      <c r="AZ785" s="985">
        <v>27.139999999999997</v>
      </c>
      <c r="BA785" s="985">
        <v>-24.75</v>
      </c>
      <c r="BB785" s="985">
        <v>8.2600000000000016</v>
      </c>
      <c r="BC785" s="985">
        <v>-10.01</v>
      </c>
      <c r="BE785" s="700">
        <v>2014</v>
      </c>
      <c r="BF785" s="1013">
        <f>IF(BE785&gt;2008,0,IF(BE785&gt;2001,1,IF(BE785&gt;1990,2,IF(BE785&gt;1980,3,IF(BE785&gt;1973,4,IF(BE785&gt;1970,5,IF(BE785&gt;1960,6,IF(BE785&gt;1958,7,IF(BE785&gt;1953,8,9)))))))))</f>
        <v>0</v>
      </c>
      <c r="BG785" s="995">
        <v>0.8</v>
      </c>
    </row>
    <row r="786" spans="1:59" ht="11.25" customHeight="1" x14ac:dyDescent="0.2">
      <c r="A786" s="993" t="s">
        <v>4050</v>
      </c>
      <c r="B786" s="988" t="s">
        <v>4051</v>
      </c>
      <c r="C786" s="1070" t="s">
        <v>108</v>
      </c>
      <c r="D786" s="1070" t="s">
        <v>4393</v>
      </c>
      <c r="E786" s="828">
        <v>5</v>
      </c>
      <c r="F786" s="1148">
        <v>826</v>
      </c>
      <c r="G786" s="1118" t="s">
        <v>106</v>
      </c>
      <c r="H786" s="1118" t="s">
        <v>106</v>
      </c>
      <c r="I786" s="987">
        <v>9.48</v>
      </c>
      <c r="J786" s="738">
        <f>(M786/I786)*100</f>
        <v>2.9535864978902953</v>
      </c>
      <c r="K786" s="990">
        <v>7.0000000000000007E-2</v>
      </c>
      <c r="L786" s="1000">
        <v>4</v>
      </c>
      <c r="M786" s="729">
        <f>K786*L786</f>
        <v>0.28000000000000003</v>
      </c>
      <c r="N786" s="983" t="s">
        <v>975</v>
      </c>
      <c r="O786" s="831">
        <v>0.06</v>
      </c>
      <c r="P786" s="973">
        <v>43307</v>
      </c>
      <c r="Q786" s="973">
        <v>43322</v>
      </c>
      <c r="R786" s="729">
        <f>(K786-O786)/O786*100</f>
        <v>16.666666666666682</v>
      </c>
      <c r="S786" s="795">
        <f>IF(INDEX(Historical!$D$7:$D$1442,MATCH(B786,Historical!$B$7:$B$1449,0))=0,"n/a",(INDEX(Historical!$C$7:$C$1442,MATCH(B786,Historical!$B$7:$B$1449,0))/INDEX(Historical!$D$7:$D$1442,MATCH(B786,Historical!$B$7:$B$1449,0))-1)*100)</f>
        <v>85.714285714285694</v>
      </c>
      <c r="T786" s="795">
        <f>IF(INDEX(Historical!$F$7:$F$1442,MATCH(B786,Historical!$B$7:$B$1449,0))=0,"n/a",((INDEX(Historical!$C$7:$C$1442,MATCH(B786,Historical!$B$7:$B$1449,0))/INDEX(Historical!$F$7:$F$1442,MATCH(B786,Historical!$B$7:$B$1449,0)))^(1/3)-1)*100)</f>
        <v>54.866839700624205</v>
      </c>
      <c r="U786" s="795" t="str">
        <f>IF(INDEX(Historical!$H$7:$H$1442,MATCH(B786,Historical!$B$7:$B$1449,0))=0,"n/a",((INDEX(Historical!$C$7:$C$1442,MATCH(B786,Historical!$B$7:$B$1449,0))/INDEX(Historical!$H$7:$H$1442,MATCH(B786,Historical!$B$7:$B$1449,0)))^(1/5)-1)*100)</f>
        <v>n/a</v>
      </c>
      <c r="V786" s="795">
        <f>IF(INDEX(Historical!$O$7:$O$1442,MATCH(B786,Historical!$B$7:$B$1449,0))=0,"n/a",((INDEX(Historical!$C$7:$C$1442,MATCH(B786,Historical!$B$7:$B$1449,0))/INDEX(Historical!$O$7:$O$1442,MATCH(B786,Historical!$B$7:$B$1449,0)))^(1/10)-1)*100)</f>
        <v>6.197880302175629</v>
      </c>
      <c r="W786" s="796" t="str">
        <f>IF(OR(U786&lt;=0,U786="n/a",V786&lt;=0,V786="n/a"),"n/a",U786/V786)</f>
        <v>n/a</v>
      </c>
      <c r="X786" s="797" t="str">
        <f>IF(OR(AJ786&lt;=0,AJ786="n/a",U786&lt;=0,U786="n/a"),"n/a",U786/AJ786)</f>
        <v>n/a</v>
      </c>
      <c r="Y786" s="752"/>
      <c r="Z786" s="738">
        <f>IF(OR(AC786&lt;0.01,AC786="n/a"),"n/a",M786/AC786*100)</f>
        <v>44.44444444444445</v>
      </c>
      <c r="AA786" s="999">
        <f>IF(OR(AC786&lt;0.01,AC786="n/a"),"n/a",I786/AC786)</f>
        <v>15.047619047619047</v>
      </c>
      <c r="AB786" s="1000">
        <v>12</v>
      </c>
      <c r="AC786" s="978">
        <v>0.63</v>
      </c>
      <c r="AD786" s="978" t="s">
        <v>137</v>
      </c>
      <c r="AE786" s="978">
        <v>4.54</v>
      </c>
      <c r="AF786" s="978">
        <v>1.54</v>
      </c>
      <c r="AG786" s="978">
        <v>10</v>
      </c>
      <c r="AH786" s="978">
        <v>17.8</v>
      </c>
      <c r="AI786" s="978">
        <v>8.5400000000000009</v>
      </c>
      <c r="AJ786" s="978">
        <v>22.400000000000002</v>
      </c>
      <c r="AK786" s="978" t="s">
        <v>137</v>
      </c>
      <c r="AL786" s="991">
        <v>461.11</v>
      </c>
      <c r="AM786" s="985">
        <v>1.2</v>
      </c>
      <c r="AN786" s="978">
        <v>0</v>
      </c>
      <c r="AO786" s="838" t="str">
        <f>IF(U786="n/a","n/a",IF(AA786&lt;0,"n/a",IF(AA786="n/a","n/a",J786+U786-AA786)))</f>
        <v>n/a</v>
      </c>
      <c r="AP786" s="839" t="str">
        <f>IF(U786="n/a","n/a",J786+U786)</f>
        <v>n/a</v>
      </c>
      <c r="AQ786" s="1001">
        <f>IF(OR(AC786&lt;0.01,AF786="n/a"),"n/a",(I786/SQRT(22.5*AC786*(I786/AF786))-1)*100)</f>
        <v>1.4852662176104259</v>
      </c>
      <c r="AR786" s="738">
        <f>INDEX(Historical!$C$7:$C$1442,MATCH(B786,Historical!$B$7:$B$1449,0))*IF(AH786="n/a",1.03,IF(AH786&lt;0,1.01,IF(AH786&gt;10,1.1,(1+AH786/100))))</f>
        <v>0.28600000000000003</v>
      </c>
      <c r="AS786" s="999">
        <f>IF($AI786="n/a",1.03*AR786,IF($AI786&lt;0,1.01*AR786,IF($AI786&gt;10,1.1*AR786,(1+$AI786/100)*AR786)))</f>
        <v>0.31042439999999999</v>
      </c>
      <c r="AT786" s="999">
        <f>IF($AK786="n/a",1.03*AS786,IF($AK786&lt;0,1.01*AS786,IF($AK786&gt;10,1.1*AS786,(1+$AK786/100)*AS786)))</f>
        <v>0.31973713199999998</v>
      </c>
      <c r="AU786" s="999">
        <f>IF($AK786="n/a",1.03*AT786,IF($AK786&lt;0,1.01*AT786,IF($AK786&gt;10,1.1*AT786,(1+$AK786/100)*AT786)))</f>
        <v>0.32932924595999996</v>
      </c>
      <c r="AV786" s="999">
        <f>IF($AK786="n/a",1.03*AU786,IF($AK786&lt;0,1.01*AU786,IF($AK786&gt;10,1.1*AU786,(1+$AK786/100)*AU786)))</f>
        <v>0.33920912333879999</v>
      </c>
      <c r="AW786" s="738">
        <f>SUM(AR786:AV786)</f>
        <v>1.5846999012987999</v>
      </c>
      <c r="AX786" s="846">
        <f>AW786/I786*100</f>
        <v>16.716243684586495</v>
      </c>
      <c r="AY786" s="1080">
        <v>0.57999999999999996</v>
      </c>
      <c r="AZ786" s="985">
        <v>11.66</v>
      </c>
      <c r="BA786" s="985">
        <v>-20.87</v>
      </c>
      <c r="BB786" s="985">
        <v>4.1000000000000005</v>
      </c>
      <c r="BC786" s="985">
        <v>-5.13</v>
      </c>
      <c r="BE786" s="700">
        <v>2014</v>
      </c>
      <c r="BF786" s="1013">
        <f>IF(BE786&gt;2008,0,IF(BE786&gt;2001,1,IF(BE786&gt;1990,2,IF(BE786&gt;1980,3,IF(BE786&gt;1973,4,IF(BE786&gt;1970,5,IF(BE786&gt;1960,6,IF(BE786&gt;1958,7,IF(BE786&gt;1953,8,9)))))))))</f>
        <v>0</v>
      </c>
      <c r="BG786" s="995">
        <v>1.0999999999999999</v>
      </c>
    </row>
    <row r="787" spans="1:59" ht="11.25" customHeight="1" x14ac:dyDescent="0.2">
      <c r="A787" s="976" t="s">
        <v>1752</v>
      </c>
      <c r="B787" s="988" t="s">
        <v>1753</v>
      </c>
      <c r="C787" s="1070" t="s">
        <v>4381</v>
      </c>
      <c r="D787" s="1070" t="s">
        <v>4382</v>
      </c>
      <c r="E787" s="828">
        <v>8</v>
      </c>
      <c r="F787" s="1148">
        <v>453</v>
      </c>
      <c r="G787" s="1148" t="s">
        <v>37</v>
      </c>
      <c r="H787" s="1148" t="s">
        <v>37</v>
      </c>
      <c r="I787" s="987">
        <v>43.75</v>
      </c>
      <c r="J787" s="738">
        <f>(M787/I787)*100</f>
        <v>2.9485714285714284</v>
      </c>
      <c r="K787" s="990">
        <v>0.32250000000000001</v>
      </c>
      <c r="L787" s="1000">
        <v>4</v>
      </c>
      <c r="M787" s="729">
        <f>K787*L787</f>
        <v>1.29</v>
      </c>
      <c r="N787" s="983" t="s">
        <v>725</v>
      </c>
      <c r="O787" s="831">
        <v>0.31</v>
      </c>
      <c r="P787" s="979">
        <v>43109</v>
      </c>
      <c r="Q787" s="979">
        <v>43131</v>
      </c>
      <c r="R787" s="729">
        <f>(K787-O787)/O787*100</f>
        <v>4.0322580645161326</v>
      </c>
      <c r="S787" s="795">
        <f>IF(INDEX(Historical!$D$7:$D$1442,MATCH(B787,Historical!$B$7:$B$1449,0))=0,"n/a",(INDEX(Historical!$C$7:$C$1442,MATCH(B787,Historical!$B$7:$B$1449,0))/INDEX(Historical!$D$7:$D$1442,MATCH(B787,Historical!$B$7:$B$1449,0))-1)*100)</f>
        <v>4.2857142857142927</v>
      </c>
      <c r="T787" s="795">
        <f>IF(INDEX(Historical!$F$7:$F$1442,MATCH(B787,Historical!$B$7:$B$1449,0))=0,"n/a",((INDEX(Historical!$C$7:$C$1442,MATCH(B787,Historical!$B$7:$B$1449,0))/INDEX(Historical!$F$7:$F$1442,MATCH(B787,Historical!$B$7:$B$1449,0)))^(1/3)-1)*100)</f>
        <v>5.3528982999007324</v>
      </c>
      <c r="U787" s="795">
        <f>IF(INDEX(Historical!$H$7:$H$1442,MATCH(B787,Historical!$B$7:$B$1449,0))=0,"n/a",((INDEX(Historical!$C$7:$C$1442,MATCH(B787,Historical!$B$7:$B$1449,0))/INDEX(Historical!$H$7:$H$1442,MATCH(B787,Historical!$B$7:$B$1449,0)))^(1/5)-1)*100)</f>
        <v>6.6703782806288858</v>
      </c>
      <c r="V787" s="795">
        <f>IF(INDEX(Historical!$O$7:$O$1442,MATCH(B787,Historical!$B$7:$B$1449,0))=0,"n/a",((INDEX(Historical!$C$7:$C$1442,MATCH(B787,Historical!$B$7:$B$1449,0))/INDEX(Historical!$O$7:$O$1442,MATCH(B787,Historical!$B$7:$B$1449,0)))^(1/10)-1)*100)</f>
        <v>-0.32673200050548079</v>
      </c>
      <c r="W787" s="796" t="str">
        <f>IF(OR(U787&lt;=0,U787="n/a",V787&lt;=0,V787="n/a"),"n/a",U787/V787)</f>
        <v>n/a</v>
      </c>
      <c r="X787" s="797">
        <f>IF(OR(AJ787&lt;=0,AJ787="n/a",U787&lt;=0,U787="n/a"),"n/a",U787/AJ787)</f>
        <v>0.26896686615439053</v>
      </c>
      <c r="Y787" s="753"/>
      <c r="Z787" s="738">
        <f>IF(OR(AC787&lt;0.01,AC787="n/a"),"n/a",M787/AC787*100)</f>
        <v>477.77777777777777</v>
      </c>
      <c r="AA787" s="999">
        <f>IF(OR(AC787&lt;0.01,AC787="n/a"),"n/a",I787/AC787)</f>
        <v>162.03703703703704</v>
      </c>
      <c r="AB787" s="1000">
        <v>12</v>
      </c>
      <c r="AC787" s="978">
        <v>0.27</v>
      </c>
      <c r="AD787" s="978" t="s">
        <v>137</v>
      </c>
      <c r="AE787" s="978">
        <v>11.54</v>
      </c>
      <c r="AF787" s="978">
        <v>4.5999999999999996</v>
      </c>
      <c r="AG787" s="978">
        <v>6.9</v>
      </c>
      <c r="AH787" s="978">
        <v>-6.7</v>
      </c>
      <c r="AI787" s="978">
        <v>-26.200000000000003</v>
      </c>
      <c r="AJ787" s="978">
        <v>24.8</v>
      </c>
      <c r="AK787" s="978" t="s">
        <v>137</v>
      </c>
      <c r="AL787" s="991">
        <v>11910</v>
      </c>
      <c r="AM787" s="985">
        <v>1.0999999999999999</v>
      </c>
      <c r="AN787" s="978">
        <v>1.5</v>
      </c>
      <c r="AO787" s="838">
        <f>IF(U787="n/a","n/a",IF(AA787&lt;0,"n/a",IF(AA787="n/a","n/a",J787+U787-AA787)))</f>
        <v>-152.41808732783673</v>
      </c>
      <c r="AP787" s="839">
        <f>IF(U787="n/a","n/a",J787+U787)</f>
        <v>9.6189497092003151</v>
      </c>
      <c r="AQ787" s="1001">
        <f>IF(OR(AC787&lt;0.01,AF787="n/a"),"n/a",(I787/SQRT(22.5*AC787*(I787/AF787))-1)*100)</f>
        <v>475.5655654785204</v>
      </c>
      <c r="AR787" s="738">
        <f>INDEX(Historical!$C$7:$C$1442,MATCH(B787,Historical!$B$7:$B$1449,0))*IF(AH787="n/a",1.03,IF(AH787&lt;0,1.01,IF(AH787&gt;10,1.1,(1+AH787/100))))</f>
        <v>1.2902750000000001</v>
      </c>
      <c r="AS787" s="999">
        <f>IF($AI787="n/a",1.03*AR787,IF($AI787&lt;0,1.01*AR787,IF($AI787&gt;10,1.1*AR787,(1+$AI787/100)*AR787)))</f>
        <v>1.3031777500000001</v>
      </c>
      <c r="AT787" s="999">
        <f>IF($AK787="n/a",1.03*AS787,IF($AK787&lt;0,1.01*AS787,IF($AK787&gt;10,1.1*AS787,(1+$AK787/100)*AS787)))</f>
        <v>1.3422730825000002</v>
      </c>
      <c r="AU787" s="999">
        <f>IF($AK787="n/a",1.03*AT787,IF($AK787&lt;0,1.01*AT787,IF($AK787&gt;10,1.1*AT787,(1+$AK787/100)*AT787)))</f>
        <v>1.3825412749750003</v>
      </c>
      <c r="AV787" s="999">
        <f>IF($AK787="n/a",1.03*AU787,IF($AK787&lt;0,1.01*AU787,IF($AK787&gt;10,1.1*AU787,(1+$AK787/100)*AU787)))</f>
        <v>1.4240175132242503</v>
      </c>
      <c r="AW787" s="738">
        <f>SUM(AR787:AV787)</f>
        <v>6.7422846206992499</v>
      </c>
      <c r="AX787" s="846">
        <f>AW787/I787*100</f>
        <v>15.410936275884</v>
      </c>
      <c r="AY787" s="1080">
        <v>0.51</v>
      </c>
      <c r="AZ787" s="985">
        <v>33.06</v>
      </c>
      <c r="BA787" s="985">
        <v>0.13999999999999999</v>
      </c>
      <c r="BB787" s="985">
        <v>6.54</v>
      </c>
      <c r="BC787" s="985">
        <v>12.590000000000002</v>
      </c>
      <c r="BE787" s="700">
        <v>2011</v>
      </c>
      <c r="BF787" s="1013">
        <f>IF(BE787&gt;2008,0,IF(BE787&gt;2001,1,IF(BE787&gt;1990,2,IF(BE787&gt;1980,3,IF(BE787&gt;1973,4,IF(BE787&gt;1970,5,IF(BE787&gt;1960,6,IF(BE787&gt;1958,7,IF(BE787&gt;1953,8,9)))))))))</f>
        <v>0</v>
      </c>
      <c r="BG787" s="995">
        <v>2.4</v>
      </c>
    </row>
    <row r="788" spans="1:59" s="874" customFormat="1" ht="11.25" customHeight="1" x14ac:dyDescent="0.2">
      <c r="A788" s="853" t="s">
        <v>1762</v>
      </c>
      <c r="B788" s="882" t="s">
        <v>1763</v>
      </c>
      <c r="C788" s="1070" t="s">
        <v>108</v>
      </c>
      <c r="D788" s="1070" t="s">
        <v>118</v>
      </c>
      <c r="E788" s="854">
        <v>6</v>
      </c>
      <c r="F788" s="1148">
        <v>723</v>
      </c>
      <c r="G788" s="1272" t="s">
        <v>106</v>
      </c>
      <c r="H788" s="1272" t="s">
        <v>106</v>
      </c>
      <c r="I788" s="855">
        <v>52</v>
      </c>
      <c r="J788" s="856">
        <f>(M788/I788)*100</f>
        <v>2.3846153846153846</v>
      </c>
      <c r="K788" s="857">
        <v>0.31</v>
      </c>
      <c r="L788" s="858">
        <v>4</v>
      </c>
      <c r="M788" s="859">
        <f>K788*L788</f>
        <v>1.24</v>
      </c>
      <c r="N788" s="860" t="s">
        <v>149</v>
      </c>
      <c r="O788" s="861">
        <v>0.28000000000000003</v>
      </c>
      <c r="P788" s="862">
        <v>43251</v>
      </c>
      <c r="Q788" s="862">
        <v>43266</v>
      </c>
      <c r="R788" s="859">
        <f>(K788-O788)/O788*100</f>
        <v>10.714285714285703</v>
      </c>
      <c r="S788" s="795">
        <f>IF(INDEX(Historical!$D$7:$D$1442,MATCH(B788,Historical!$B$7:$B$1449,0))=0,"n/a",(INDEX(Historical!$C$7:$C$1442,MATCH(B788,Historical!$B$7:$B$1449,0))/INDEX(Historical!$D$7:$D$1442,MATCH(B788,Historical!$B$7:$B$1449,0))-1)*100)</f>
        <v>11.009174311926584</v>
      </c>
      <c r="T788" s="795">
        <f>IF(INDEX(Historical!$F$7:$F$1442,MATCH(B788,Historical!$B$7:$B$1449,0))=0,"n/a",((INDEX(Historical!$C$7:$C$1442,MATCH(B788,Historical!$B$7:$B$1449,0))/INDEX(Historical!$F$7:$F$1442,MATCH(B788,Historical!$B$7:$B$1449,0)))^(1/3)-1)*100)</f>
        <v>12.054415102248006</v>
      </c>
      <c r="U788" s="795">
        <f>IF(INDEX(Historical!$H$7:$H$1442,MATCH(B788,Historical!$B$7:$B$1449,0))=0,"n/a",((INDEX(Historical!$C$7:$C$1442,MATCH(B788,Historical!$B$7:$B$1449,0))/INDEX(Historical!$H$7:$H$1442,MATCH(B788,Historical!$B$7:$B$1449,0)))^(1/5)-1)*100)</f>
        <v>11.888964839724036</v>
      </c>
      <c r="V788" s="795">
        <f>IF(INDEX(Historical!$O$7:$O$1442,MATCH(B788,Historical!$B$7:$B$1449,0))=0,"n/a",((INDEX(Historical!$C$7:$C$1442,MATCH(B788,Historical!$B$7:$B$1449,0))/INDEX(Historical!$O$7:$O$1442,MATCH(B788,Historical!$B$7:$B$1449,0)))^(1/10)-1)*100)</f>
        <v>7.2663275367047531</v>
      </c>
      <c r="W788" s="863">
        <f>IF(OR(U788&lt;=0,U788="n/a",V788&lt;=0,V788="n/a"),"n/a",U788/V788)</f>
        <v>1.6361724378193427</v>
      </c>
      <c r="X788" s="864" t="str">
        <f>IF(OR(AJ788&lt;=0,AJ788="n/a",U788&lt;=0,U788="n/a"),"n/a",U788/AJ788)</f>
        <v>n/a</v>
      </c>
      <c r="Y788" s="879"/>
      <c r="Z788" s="856">
        <f>IF(OR(AC788&lt;0.01,AC788="n/a"),"n/a",M788/AC788*100)</f>
        <v>59.047619047619051</v>
      </c>
      <c r="AA788" s="866">
        <f>IF(OR(AC788&lt;0.01,AC788="n/a"),"n/a",I788/AC788)</f>
        <v>24.761904761904759</v>
      </c>
      <c r="AB788" s="858">
        <v>12</v>
      </c>
      <c r="AC788" s="867">
        <v>2.1</v>
      </c>
      <c r="AD788" s="867">
        <v>2.4700000000000002</v>
      </c>
      <c r="AE788" s="867">
        <v>1.22</v>
      </c>
      <c r="AF788" s="867">
        <v>1.47</v>
      </c>
      <c r="AG788" s="867">
        <v>10.9</v>
      </c>
      <c r="AH788" s="867">
        <v>-52.900000000000006</v>
      </c>
      <c r="AI788" s="867">
        <v>26.029999999999998</v>
      </c>
      <c r="AJ788" s="867">
        <v>-10.7</v>
      </c>
      <c r="AK788" s="867">
        <v>10</v>
      </c>
      <c r="AL788" s="868">
        <v>1330</v>
      </c>
      <c r="AM788" s="869">
        <v>0.3</v>
      </c>
      <c r="AN788" s="867">
        <v>0</v>
      </c>
      <c r="AO788" s="870">
        <f>IF(U788="n/a","n/a",IF(AA788&lt;0,"n/a",IF(AA788="n/a","n/a",J788+U788-AA788)))</f>
        <v>-10.488324537565338</v>
      </c>
      <c r="AP788" s="871">
        <f>IF(U788="n/a","n/a",J788+U788)</f>
        <v>14.273580224339421</v>
      </c>
      <c r="AQ788" s="872">
        <f>IF(OR(AC788&lt;0.01,AF788="n/a"),"n/a",(I788/SQRT(22.5*AC788*(I788/AF788))-1)*100)</f>
        <v>27.191893522259413</v>
      </c>
      <c r="AR788" s="738">
        <f>INDEX(Historical!$C$7:$C$1442,MATCH(B788,Historical!$B$7:$B$1449,0))*IF(AH788="n/a",1.03,IF(AH788&lt;0,1.01,IF(AH788&gt;10,1.1,(1+AH788/100))))</f>
        <v>1.2221</v>
      </c>
      <c r="AS788" s="866">
        <f>IF($AI788="n/a",1.03*AR788,IF($AI788&lt;0,1.01*AR788,IF($AI788&gt;10,1.1*AR788,(1+$AI788/100)*AR788)))</f>
        <v>1.3443100000000001</v>
      </c>
      <c r="AT788" s="866">
        <f>IF($AK788="n/a",1.03*AS788,IF($AK788&lt;0,1.01*AS788,IF($AK788&gt;10,1.1*AS788,(1+$AK788/100)*AS788)))</f>
        <v>1.4787410000000003</v>
      </c>
      <c r="AU788" s="866">
        <f>IF($AK788="n/a",1.03*AT788,IF($AK788&lt;0,1.01*AT788,IF($AK788&gt;10,1.1*AT788,(1+$AK788/100)*AT788)))</f>
        <v>1.6266151000000004</v>
      </c>
      <c r="AV788" s="866">
        <f>IF($AK788="n/a",1.03*AU788,IF($AK788&lt;0,1.01*AU788,IF($AK788&gt;10,1.1*AU788,(1+$AK788/100)*AU788)))</f>
        <v>1.7892766100000006</v>
      </c>
      <c r="AW788" s="856">
        <f>SUM(AR788:AV788)</f>
        <v>7.4610427100000019</v>
      </c>
      <c r="AX788" s="873">
        <f>AW788/I788*100</f>
        <v>14.34815905769231</v>
      </c>
      <c r="AY788" s="1081">
        <v>0.13</v>
      </c>
      <c r="AZ788" s="869">
        <v>40.410000000000004</v>
      </c>
      <c r="BA788" s="869">
        <v>-11.15</v>
      </c>
      <c r="BB788" s="869">
        <v>-1.7000000000000002</v>
      </c>
      <c r="BC788" s="869">
        <v>0.91</v>
      </c>
      <c r="BD788" s="1033"/>
      <c r="BE788" s="700">
        <v>2013</v>
      </c>
      <c r="BF788" s="1013">
        <f>IF(BE788&gt;2008,0,IF(BE788&gt;2001,1,IF(BE788&gt;1990,2,IF(BE788&gt;1980,3,IF(BE788&gt;1973,4,IF(BE788&gt;1970,5,IF(BE788&gt;1960,6,IF(BE788&gt;1958,7,IF(BE788&gt;1953,8,9)))))))))</f>
        <v>0</v>
      </c>
      <c r="BG788" s="931">
        <v>3.2</v>
      </c>
    </row>
    <row r="789" spans="1:59" ht="11.25" customHeight="1" x14ac:dyDescent="0.2">
      <c r="A789" s="976" t="s">
        <v>1768</v>
      </c>
      <c r="B789" s="988" t="s">
        <v>1769</v>
      </c>
      <c r="C789" s="1070" t="s">
        <v>112</v>
      </c>
      <c r="D789" s="1070" t="s">
        <v>1230</v>
      </c>
      <c r="E789" s="828">
        <v>6</v>
      </c>
      <c r="F789" s="1148">
        <v>726</v>
      </c>
      <c r="G789" s="1148" t="s">
        <v>106</v>
      </c>
      <c r="H789" s="1148" t="s">
        <v>106</v>
      </c>
      <c r="I789" s="987">
        <v>30.82</v>
      </c>
      <c r="J789" s="738">
        <f>(M789/I789)*100</f>
        <v>1.1680726800778716</v>
      </c>
      <c r="K789" s="990">
        <v>0.18</v>
      </c>
      <c r="L789" s="1000">
        <v>2</v>
      </c>
      <c r="M789" s="729">
        <f>K789*L789</f>
        <v>0.36</v>
      </c>
      <c r="N789" s="983" t="s">
        <v>149</v>
      </c>
      <c r="O789" s="831">
        <v>0.17</v>
      </c>
      <c r="P789" s="973">
        <v>43251</v>
      </c>
      <c r="Q789" s="973">
        <v>43266</v>
      </c>
      <c r="R789" s="729">
        <f>(K789-O789)/O789*100</f>
        <v>5.8823529411764595</v>
      </c>
      <c r="S789" s="795">
        <f>IF(INDEX(Historical!$D$7:$D$1442,MATCH(B789,Historical!$B$7:$B$1449,0))=0,"n/a",(INDEX(Historical!$C$7:$C$1442,MATCH(B789,Historical!$B$7:$B$1449,0))/INDEX(Historical!$D$7:$D$1442,MATCH(B789,Historical!$B$7:$B$1449,0))-1)*100)</f>
        <v>12.5</v>
      </c>
      <c r="T789" s="795">
        <f>IF(INDEX(Historical!$F$7:$F$1442,MATCH(B789,Historical!$B$7:$B$1449,0))=0,"n/a",((INDEX(Historical!$C$7:$C$1442,MATCH(B789,Historical!$B$7:$B$1449,0))/INDEX(Historical!$F$7:$F$1442,MATCH(B789,Historical!$B$7:$B$1449,0)))^(1/3)-1)*100)</f>
        <v>9.6149948274456563</v>
      </c>
      <c r="U789" s="795">
        <f>IF(INDEX(Historical!$H$7:$H$1442,MATCH(B789,Historical!$B$7:$B$1449,0))=0,"n/a",((INDEX(Historical!$C$7:$C$1442,MATCH(B789,Historical!$B$7:$B$1449,0))/INDEX(Historical!$H$7:$H$1442,MATCH(B789,Historical!$B$7:$B$1449,0)))^(1/5)-1)*100)</f>
        <v>21.374646976541879</v>
      </c>
      <c r="V789" s="795">
        <f>IF(INDEX(Historical!$O$7:$O$1442,MATCH(B789,Historical!$B$7:$B$1449,0))=0,"n/a",((INDEX(Historical!$C$7:$C$1442,MATCH(B789,Historical!$B$7:$B$1449,0))/INDEX(Historical!$O$7:$O$1442,MATCH(B789,Historical!$B$7:$B$1449,0)))^(1/10)-1)*100)</f>
        <v>24.573093961551741</v>
      </c>
      <c r="W789" s="796">
        <f>IF(OR(U789&lt;=0,U789="n/a",V789&lt;=0,V789="n/a"),"n/a",U789/V789)</f>
        <v>0.86983946791501676</v>
      </c>
      <c r="X789" s="797">
        <f>IF(OR(AJ789&lt;=0,AJ789="n/a",U789&lt;=0,U789="n/a"),"n/a",U789/AJ789)</f>
        <v>0.54388414698579834</v>
      </c>
      <c r="Y789" s="989"/>
      <c r="Z789" s="738">
        <f>IF(OR(AC789&lt;0.01,AC789="n/a"),"n/a",M789/AC789*100)</f>
        <v>18.75</v>
      </c>
      <c r="AA789" s="999">
        <f>IF(OR(AC789&lt;0.01,AC789="n/a"),"n/a",I789/AC789)</f>
        <v>16.052083333333336</v>
      </c>
      <c r="AB789" s="1000">
        <v>12</v>
      </c>
      <c r="AC789" s="978">
        <v>1.92</v>
      </c>
      <c r="AD789" s="978">
        <v>3.21</v>
      </c>
      <c r="AE789" s="978">
        <v>0.43</v>
      </c>
      <c r="AF789" s="978">
        <v>1.77</v>
      </c>
      <c r="AG789" s="978">
        <v>13.600000000000001</v>
      </c>
      <c r="AH789" s="978">
        <v>27.800000000000004</v>
      </c>
      <c r="AI789" s="978">
        <v>16.38</v>
      </c>
      <c r="AJ789" s="978">
        <v>39.300000000000004</v>
      </c>
      <c r="AK789" s="978">
        <v>5</v>
      </c>
      <c r="AL789" s="991">
        <v>1900</v>
      </c>
      <c r="AM789" s="985">
        <v>1.5</v>
      </c>
      <c r="AN789" s="978">
        <v>0.2</v>
      </c>
      <c r="AO789" s="838">
        <f>IF(U789="n/a","n/a",IF(AA789&lt;0,"n/a",IF(AA789="n/a","n/a",J789+U789-AA789)))</f>
        <v>6.490636323286413</v>
      </c>
      <c r="AP789" s="839">
        <f>IF(U789="n/a","n/a",J789+U789)</f>
        <v>22.542719656619749</v>
      </c>
      <c r="AQ789" s="1001">
        <f>IF(OR(AC789&lt;0.01,AF789="n/a"),"n/a",(I789/SQRT(22.5*AC789*(I789/AF789))-1)*100)</f>
        <v>12.372767559088317</v>
      </c>
      <c r="AR789" s="738">
        <f>INDEX(Historical!$C$7:$C$1442,MATCH(B789,Historical!$B$7:$B$1449,0))*IF(AH789="n/a",1.03,IF(AH789&lt;0,1.01,IF(AH789&gt;10,1.1,(1+AH789/100))))</f>
        <v>0.39600000000000002</v>
      </c>
      <c r="AS789" s="999">
        <f>IF($AI789="n/a",1.03*AR789,IF($AI789&lt;0,1.01*AR789,IF($AI789&gt;10,1.1*AR789,(1+$AI789/100)*AR789)))</f>
        <v>0.43560000000000004</v>
      </c>
      <c r="AT789" s="999">
        <f>IF($AK789="n/a",1.03*AS789,IF($AK789&lt;0,1.01*AS789,IF($AK789&gt;10,1.1*AS789,(1+$AK789/100)*AS789)))</f>
        <v>0.45738000000000006</v>
      </c>
      <c r="AU789" s="999">
        <f>IF($AK789="n/a",1.03*AT789,IF($AK789&lt;0,1.01*AT789,IF($AK789&gt;10,1.1*AT789,(1+$AK789/100)*AT789)))</f>
        <v>0.48024900000000009</v>
      </c>
      <c r="AV789" s="999">
        <f>IF($AK789="n/a",1.03*AU789,IF($AK789&lt;0,1.01*AU789,IF($AK789&gt;10,1.1*AU789,(1+$AK789/100)*AU789)))</f>
        <v>0.50426145000000011</v>
      </c>
      <c r="AW789" s="738">
        <f>SUM(AR789:AV789)</f>
        <v>2.2734904500000006</v>
      </c>
      <c r="AX789" s="846">
        <f>AW789/I789*100</f>
        <v>7.3766724529526302</v>
      </c>
      <c r="AY789" s="1080">
        <v>1.73</v>
      </c>
      <c r="AZ789" s="985">
        <v>27.67</v>
      </c>
      <c r="BA789" s="985">
        <v>-21.8</v>
      </c>
      <c r="BB789" s="985">
        <v>12.44</v>
      </c>
      <c r="BC789" s="985">
        <v>-6.8500000000000005</v>
      </c>
      <c r="BE789" s="700">
        <v>2013</v>
      </c>
      <c r="BF789" s="1013">
        <f>IF(BE789&gt;2008,0,IF(BE789&gt;2001,1,IF(BE789&gt;1990,2,IF(BE789&gt;1980,3,IF(BE789&gt;1973,4,IF(BE789&gt;1970,5,IF(BE789&gt;1960,6,IF(BE789&gt;1958,7,IF(BE789&gt;1953,8,9)))))))))</f>
        <v>0</v>
      </c>
      <c r="BG789" s="995">
        <v>8.5</v>
      </c>
    </row>
    <row r="790" spans="1:59" ht="11.25" customHeight="1" x14ac:dyDescent="0.2">
      <c r="A790" s="976" t="s">
        <v>1127</v>
      </c>
      <c r="B790" s="988" t="s">
        <v>1128</v>
      </c>
      <c r="C790" s="1070" t="s">
        <v>123</v>
      </c>
      <c r="D790" s="1070" t="s">
        <v>4428</v>
      </c>
      <c r="E790" s="828">
        <v>9</v>
      </c>
      <c r="F790" s="1148">
        <v>365</v>
      </c>
      <c r="G790" s="1052" t="s">
        <v>106</v>
      </c>
      <c r="H790" s="1052" t="s">
        <v>106</v>
      </c>
      <c r="I790" s="987">
        <v>46.9</v>
      </c>
      <c r="J790" s="738">
        <f>(M790/I790)*100</f>
        <v>3.7100213219616207</v>
      </c>
      <c r="K790" s="990">
        <v>0.435</v>
      </c>
      <c r="L790" s="1000">
        <v>4</v>
      </c>
      <c r="M790" s="729">
        <f>K790*L790</f>
        <v>1.74</v>
      </c>
      <c r="N790" s="983" t="s">
        <v>493</v>
      </c>
      <c r="O790" s="831">
        <v>0.41499999999999998</v>
      </c>
      <c r="P790" s="694">
        <v>43189</v>
      </c>
      <c r="Q790" s="694">
        <v>43205</v>
      </c>
      <c r="R790" s="729">
        <f>(K790-O790)/O790*100</f>
        <v>4.8192771084337398</v>
      </c>
      <c r="S790" s="795">
        <f>IF(INDEX(Historical!$D$7:$D$1442,MATCH(B790,Historical!$B$7:$B$1449,0))=0,"n/a",(INDEX(Historical!$C$7:$C$1442,MATCH(B790,Historical!$B$7:$B$1449,0))/INDEX(Historical!$D$7:$D$1442,MATCH(B790,Historical!$B$7:$B$1449,0))-1)*100)</f>
        <v>4.8192771084337505</v>
      </c>
      <c r="T790" s="795">
        <f>IF(INDEX(Historical!$F$7:$F$1442,MATCH(B790,Historical!$B$7:$B$1449,0))=0,"n/a",((INDEX(Historical!$C$7:$C$1442,MATCH(B790,Historical!$B$7:$B$1449,0))/INDEX(Historical!$F$7:$F$1442,MATCH(B790,Historical!$B$7:$B$1449,0)))^(1/3)-1)*100)</f>
        <v>3.3767552838620318</v>
      </c>
      <c r="U790" s="795">
        <f>IF(INDEX(Historical!$H$7:$H$1442,MATCH(B790,Historical!$B$7:$B$1449,0))=0,"n/a",((INDEX(Historical!$C$7:$C$1442,MATCH(B790,Historical!$B$7:$B$1449,0))/INDEX(Historical!$H$7:$H$1442,MATCH(B790,Historical!$B$7:$B$1449,0)))^(1/5)-1)*100)</f>
        <v>10.629764994767822</v>
      </c>
      <c r="V790" s="795" t="str">
        <f>IF(INDEX(Historical!$O$7:$O$1442,MATCH(B790,Historical!$B$7:$B$1449,0))=0,"n/a",((INDEX(Historical!$C$7:$C$1442,MATCH(B790,Historical!$B$7:$B$1449,0))/INDEX(Historical!$O$7:$O$1442,MATCH(B790,Historical!$B$7:$B$1449,0)))^(1/10)-1)*100)</f>
        <v>n/a</v>
      </c>
      <c r="W790" s="796" t="str">
        <f>IF(OR(U790&lt;=0,U790="n/a",V790&lt;=0,V790="n/a"),"n/a",U790/V790)</f>
        <v>n/a</v>
      </c>
      <c r="X790" s="797" t="str">
        <f>IF(OR(AJ790&lt;=0,AJ790="n/a",U790&lt;=0,U790="n/a"),"n/a",U790/AJ790)</f>
        <v>n/a</v>
      </c>
      <c r="Y790" s="989" t="s">
        <v>4104</v>
      </c>
      <c r="Z790" s="738" t="str">
        <f>IF(OR(AC790&lt;0.01,AC790="n/a"),"n/a",M790/AC790*100)</f>
        <v>n/a</v>
      </c>
      <c r="AA790" s="999" t="str">
        <f>IF(OR(AC790&lt;0.01,AC790="n/a"),"n/a",I790/AC790)</f>
        <v>n/a</v>
      </c>
      <c r="AB790" s="1000">
        <v>12</v>
      </c>
      <c r="AC790" s="978">
        <v>-5.24</v>
      </c>
      <c r="AD790" s="978" t="s">
        <v>137</v>
      </c>
      <c r="AE790" s="978">
        <v>0.55000000000000004</v>
      </c>
      <c r="AF790" s="978">
        <v>1.1599999999999999</v>
      </c>
      <c r="AG790" s="978">
        <v>-7.6</v>
      </c>
      <c r="AH790" s="980">
        <v>-410.9</v>
      </c>
      <c r="AI790" s="980">
        <v>4.78</v>
      </c>
      <c r="AJ790" s="978">
        <v>-36.1</v>
      </c>
      <c r="AK790" s="978">
        <v>5</v>
      </c>
      <c r="AL790" s="991">
        <v>2950</v>
      </c>
      <c r="AM790" s="985">
        <v>0.1</v>
      </c>
      <c r="AN790" s="978">
        <v>0.43</v>
      </c>
      <c r="AO790" s="838" t="str">
        <f>IF(U790="n/a","n/a",IF(AA790&lt;0,"n/a",IF(AA790="n/a","n/a",J790+U790-AA790)))</f>
        <v>n/a</v>
      </c>
      <c r="AP790" s="839">
        <f>IF(U790="n/a","n/a",J790+U790)</f>
        <v>14.339786316729443</v>
      </c>
      <c r="AQ790" s="1001" t="str">
        <f>IF(OR(AC790&lt;0.01,AF790="n/a"),"n/a",(I790/SQRT(22.5*AC790*(I790/AF790))-1)*100)</f>
        <v>n/a</v>
      </c>
      <c r="AR790" s="738">
        <f>INDEX(Historical!$C$7:$C$1442,MATCH(B790,Historical!$B$7:$B$1449,0))*IF(AH790="n/a",1.03,IF(AH790&lt;0,1.01,IF(AH790&gt;10,1.1,(1+AH790/100))))</f>
        <v>1.7574000000000001</v>
      </c>
      <c r="AS790" s="999">
        <f>IF($AI790="n/a",1.03*AR790,IF($AI790&lt;0,1.01*AR790,IF($AI790&gt;10,1.1*AR790,(1+$AI790/100)*AR790)))</f>
        <v>1.8414037200000002</v>
      </c>
      <c r="AT790" s="999">
        <f>IF($AK790="n/a",1.03*AS790,IF($AK790&lt;0,1.01*AS790,IF($AK790&gt;10,1.1*AS790,(1+$AK790/100)*AS790)))</f>
        <v>1.9334739060000004</v>
      </c>
      <c r="AU790" s="999">
        <f>IF($AK790="n/a",1.03*AT790,IF($AK790&lt;0,1.01*AT790,IF($AK790&gt;10,1.1*AT790,(1+$AK790/100)*AT790)))</f>
        <v>2.0301476013000004</v>
      </c>
      <c r="AV790" s="999">
        <f>IF($AK790="n/a",1.03*AU790,IF($AK790&lt;0,1.01*AU790,IF($AK790&gt;10,1.1*AU790,(1+$AK790/100)*AU790)))</f>
        <v>2.1316549813650005</v>
      </c>
      <c r="AW790" s="738">
        <f>SUM(AR790:AV790)</f>
        <v>9.6940802086650013</v>
      </c>
      <c r="AX790" s="846">
        <f>AW790/I790*100</f>
        <v>20.669680615490407</v>
      </c>
      <c r="AY790" s="1080">
        <v>1.93</v>
      </c>
      <c r="AZ790" s="985">
        <v>38.72</v>
      </c>
      <c r="BA790" s="985">
        <v>-13.94</v>
      </c>
      <c r="BB790" s="985">
        <v>14.32</v>
      </c>
      <c r="BC790" s="985">
        <v>0.77999999999999992</v>
      </c>
      <c r="BE790" s="700">
        <v>2010</v>
      </c>
      <c r="BF790" s="1013">
        <f>IF(BE790&gt;2008,0,IF(BE790&gt;2001,1,IF(BE790&gt;1990,2,IF(BE790&gt;1980,3,IF(BE790&gt;1973,4,IF(BE790&gt;1970,5,IF(BE790&gt;1960,6,IF(BE790&gt;1958,7,IF(BE790&gt;1953,8,9)))))))))</f>
        <v>0</v>
      </c>
      <c r="BG790" s="995">
        <v>-3.6999999999999997</v>
      </c>
    </row>
    <row r="791" spans="1:59" ht="11.25" customHeight="1" x14ac:dyDescent="0.2">
      <c r="A791" s="984" t="s">
        <v>365</v>
      </c>
      <c r="B791" s="988" t="s">
        <v>366</v>
      </c>
      <c r="C791" s="1070" t="s">
        <v>131</v>
      </c>
      <c r="D791" s="1070" t="s">
        <v>4402</v>
      </c>
      <c r="E791" s="828">
        <v>31</v>
      </c>
      <c r="F791" s="1148">
        <v>92</v>
      </c>
      <c r="G791" s="1136" t="s">
        <v>37</v>
      </c>
      <c r="H791" s="1136" t="s">
        <v>37</v>
      </c>
      <c r="I791" s="978">
        <v>57.03</v>
      </c>
      <c r="J791" s="738">
        <f>(M791/I791)*100</f>
        <v>1.8236016131860426</v>
      </c>
      <c r="K791" s="997">
        <v>0.26</v>
      </c>
      <c r="L791" s="1000">
        <v>4</v>
      </c>
      <c r="M791" s="729">
        <f>K791*L791</f>
        <v>1.04</v>
      </c>
      <c r="N791" s="983" t="s">
        <v>146</v>
      </c>
      <c r="O791" s="832">
        <v>0.25</v>
      </c>
      <c r="P791" s="973">
        <v>43265</v>
      </c>
      <c r="Q791" s="973">
        <v>43282</v>
      </c>
      <c r="R791" s="729">
        <f>(K791-O791)/O791*100</f>
        <v>4.0000000000000036</v>
      </c>
      <c r="S791" s="795">
        <f>IF(INDEX(Historical!$D$7:$D$1442,MATCH(B791,Historical!$B$7:$B$1449,0))=0,"n/a",(INDEX(Historical!$C$7:$C$1442,MATCH(B791,Historical!$B$7:$B$1449,0))/INDEX(Historical!$D$7:$D$1442,MATCH(B791,Historical!$B$7:$B$1449,0))-1)*100)</f>
        <v>4.6153846153846212</v>
      </c>
      <c r="T791" s="795">
        <f>IF(INDEX(Historical!$F$7:$F$1442,MATCH(B791,Historical!$B$7:$B$1449,0))=0,"n/a",((INDEX(Historical!$C$7:$C$1442,MATCH(B791,Historical!$B$7:$B$1449,0))/INDEX(Historical!$F$7:$F$1442,MATCH(B791,Historical!$B$7:$B$1449,0)))^(1/3)-1)*100)</f>
        <v>4.7148008336322933</v>
      </c>
      <c r="U791" s="795">
        <f>IF(INDEX(Historical!$H$7:$H$1442,MATCH(B791,Historical!$B$7:$B$1449,0))=0,"n/a",((INDEX(Historical!$C$7:$C$1442,MATCH(B791,Historical!$B$7:$B$1449,0))/INDEX(Historical!$H$7:$H$1442,MATCH(B791,Historical!$B$7:$B$1449,0)))^(1/5)-1)*100)</f>
        <v>6.7249181879538877</v>
      </c>
      <c r="V791" s="795">
        <f>IF(INDEX(Historical!$O$7:$O$1442,MATCH(B791,Historical!$B$7:$B$1449,0))=0,"n/a",((INDEX(Historical!$C$7:$C$1442,MATCH(B791,Historical!$B$7:$B$1449,0))/INDEX(Historical!$O$7:$O$1442,MATCH(B791,Historical!$B$7:$B$1449,0)))^(1/10)-1)*100)</f>
        <v>7.3184639338673918</v>
      </c>
      <c r="W791" s="796">
        <f>IF(OR(U791&lt;=0,U791="n/a",V791&lt;=0,V791="n/a"),"n/a",U791/V791)</f>
        <v>0.91889749662264864</v>
      </c>
      <c r="X791" s="797">
        <f>IF(OR(AJ791&lt;=0,AJ791="n/a",U791&lt;=0,U791="n/a"),"n/a",U791/AJ791)</f>
        <v>0.47358578788407663</v>
      </c>
      <c r="Y791" s="989"/>
      <c r="Z791" s="738">
        <f>IF(OR(AC791&lt;0.01,AC791="n/a"),"n/a",M791/AC791*100)</f>
        <v>33.226837060702877</v>
      </c>
      <c r="AA791" s="999">
        <f>IF(OR(AC791&lt;0.01,AC791="n/a"),"n/a",I791/AC791)</f>
        <v>18.220447284345049</v>
      </c>
      <c r="AB791" s="1000">
        <v>9</v>
      </c>
      <c r="AC791" s="978">
        <v>3.13</v>
      </c>
      <c r="AD791" s="978">
        <v>2.2799999999999998</v>
      </c>
      <c r="AE791" s="978">
        <v>1.31</v>
      </c>
      <c r="AF791" s="978">
        <v>2.7</v>
      </c>
      <c r="AG791" s="978">
        <v>19.600000000000001</v>
      </c>
      <c r="AH791" s="978">
        <v>26.700000000000003</v>
      </c>
      <c r="AI791" s="978">
        <v>6.419999999999999</v>
      </c>
      <c r="AJ791" s="978">
        <v>14.2</v>
      </c>
      <c r="AK791" s="978">
        <v>8</v>
      </c>
      <c r="AL791" s="991">
        <v>10020</v>
      </c>
      <c r="AM791" s="985">
        <v>0.4</v>
      </c>
      <c r="AN791" s="978">
        <v>1.25</v>
      </c>
      <c r="AO791" s="838">
        <f>IF(U791="n/a","n/a",IF(AA791&lt;0,"n/a",IF(AA791="n/a","n/a",J791+U791-AA791)))</f>
        <v>-9.6719274832051187</v>
      </c>
      <c r="AP791" s="839">
        <f>IF(U791="n/a","n/a",J791+U791)</f>
        <v>8.5485198011399302</v>
      </c>
      <c r="AQ791" s="1001">
        <f>IF(OR(AC791&lt;0.01,AF791="n/a"),"n/a",(I791/SQRT(22.5*AC791*(I791/AF791))-1)*100)</f>
        <v>47.866618075933772</v>
      </c>
      <c r="AR791" s="738">
        <f>INDEX(Historical!$C$7:$C$1442,MATCH(B791,Historical!$B$7:$B$1449,0))*IF(AH791="n/a",1.03,IF(AH791&lt;0,1.01,IF(AH791&gt;10,1.1,(1+AH791/100))))</f>
        <v>1.1220000000000001</v>
      </c>
      <c r="AS791" s="999">
        <f>IF($AI791="n/a",1.03*AR791,IF($AI791&lt;0,1.01*AR791,IF($AI791&gt;10,1.1*AR791,(1+$AI791/100)*AR791)))</f>
        <v>1.1940324000000002</v>
      </c>
      <c r="AT791" s="999">
        <f>IF($AK791="n/a",1.03*AS791,IF($AK791&lt;0,1.01*AS791,IF($AK791&gt;10,1.1*AS791,(1+$AK791/100)*AS791)))</f>
        <v>1.2895549920000002</v>
      </c>
      <c r="AU791" s="999">
        <f>IF($AK791="n/a",1.03*AT791,IF($AK791&lt;0,1.01*AT791,IF($AK791&gt;10,1.1*AT791,(1+$AK791/100)*AT791)))</f>
        <v>1.3927193913600004</v>
      </c>
      <c r="AV791" s="999">
        <f>IF($AK791="n/a",1.03*AU791,IF($AK791&lt;0,1.01*AU791,IF($AK791&gt;10,1.1*AU791,(1+$AK791/100)*AU791)))</f>
        <v>1.5041369426688005</v>
      </c>
      <c r="AW791" s="738">
        <f>SUM(AR791:AV791)</f>
        <v>6.5024437260288011</v>
      </c>
      <c r="AX791" s="846">
        <f>AW791/I791*100</f>
        <v>11.401795065805368</v>
      </c>
      <c r="AY791" s="1080">
        <v>0.67</v>
      </c>
      <c r="AZ791" s="985">
        <v>34.160000000000004</v>
      </c>
      <c r="BA791" s="985">
        <v>-3.84</v>
      </c>
      <c r="BB791" s="985">
        <v>2.3800000000000003</v>
      </c>
      <c r="BC791" s="985">
        <v>7.1099999999999994</v>
      </c>
      <c r="BE791" s="700">
        <v>1988</v>
      </c>
      <c r="BF791" s="1013">
        <f>IF(BE791&gt;2008,0,IF(BE791&gt;2001,1,IF(BE791&gt;1990,2,IF(BE791&gt;1980,3,IF(BE791&gt;1973,4,IF(BE791&gt;1970,5,IF(BE791&gt;1960,6,IF(BE791&gt;1958,7,IF(BE791&gt;1953,8,9)))))))))</f>
        <v>3</v>
      </c>
      <c r="BG791" s="995">
        <v>5.8999999999999995</v>
      </c>
    </row>
    <row r="792" spans="1:59" ht="11.25" customHeight="1" x14ac:dyDescent="0.2">
      <c r="A792" s="984" t="s">
        <v>374</v>
      </c>
      <c r="B792" s="988" t="s">
        <v>375</v>
      </c>
      <c r="C792" s="1070" t="s">
        <v>4381</v>
      </c>
      <c r="D792" s="1070" t="s">
        <v>4382</v>
      </c>
      <c r="E792" s="828">
        <v>33</v>
      </c>
      <c r="F792" s="1148">
        <v>83</v>
      </c>
      <c r="G792" s="1148" t="s">
        <v>37</v>
      </c>
      <c r="H792" s="1148" t="s">
        <v>37</v>
      </c>
      <c r="I792" s="978">
        <v>69.72</v>
      </c>
      <c r="J792" s="738">
        <f>(M792/I792)*100</f>
        <v>3.8726333907056798</v>
      </c>
      <c r="K792" s="997">
        <v>0.67500000000000004</v>
      </c>
      <c r="L792" s="1000">
        <v>4</v>
      </c>
      <c r="M792" s="729">
        <f>K792*L792</f>
        <v>2.7</v>
      </c>
      <c r="N792" s="983" t="s">
        <v>152</v>
      </c>
      <c r="O792" s="832">
        <v>0.67</v>
      </c>
      <c r="P792" s="973">
        <v>43452</v>
      </c>
      <c r="Q792" s="973">
        <v>43465</v>
      </c>
      <c r="R792" s="729">
        <f>(K792-O792)/O792*100</f>
        <v>0.74626865671641851</v>
      </c>
      <c r="S792" s="795">
        <f>IF(INDEX(Historical!$D$7:$D$1442,MATCH(B792,Historical!$B$7:$B$1449,0))=0,"n/a",(INDEX(Historical!$C$7:$C$1442,MATCH(B792,Historical!$B$7:$B$1449,0))/INDEX(Historical!$D$7:$D$1442,MATCH(B792,Historical!$B$7:$B$1449,0))-1)*100)</f>
        <v>1.3232514177693888</v>
      </c>
      <c r="T792" s="795">
        <f>IF(INDEX(Historical!$F$7:$F$1442,MATCH(B792,Historical!$B$7:$B$1449,0))=0,"n/a",((INDEX(Historical!$C$7:$C$1442,MATCH(B792,Historical!$B$7:$B$1449,0))/INDEX(Historical!$F$7:$F$1442,MATCH(B792,Historical!$B$7:$B$1449,0)))^(1/3)-1)*100)</f>
        <v>1.5387025111419872</v>
      </c>
      <c r="U792" s="795">
        <f>IF(INDEX(Historical!$H$7:$H$1442,MATCH(B792,Historical!$B$7:$B$1449,0))=0,"n/a",((INDEX(Historical!$C$7:$C$1442,MATCH(B792,Historical!$B$7:$B$1449,0))/INDEX(Historical!$H$7:$H$1442,MATCH(B792,Historical!$B$7:$B$1449,0)))^(1/5)-1)*100)</f>
        <v>1.4815494151902975</v>
      </c>
      <c r="V792" s="795">
        <f>IF(INDEX(Historical!$O$7:$O$1442,MATCH(B792,Historical!$B$7:$B$1449,0))=0,"n/a",((INDEX(Historical!$C$7:$C$1442,MATCH(B792,Historical!$B$7:$B$1449,0))/INDEX(Historical!$O$7:$O$1442,MATCH(B792,Historical!$B$7:$B$1449,0)))^(1/10)-1)*100)</f>
        <v>1.3659030225634305</v>
      </c>
      <c r="W792" s="796">
        <f>IF(OR(U792&lt;=0,U792="n/a",V792&lt;=0,V792="n/a"),"n/a",U792/V792)</f>
        <v>1.084666620335776</v>
      </c>
      <c r="X792" s="797">
        <f>IF(OR(AJ792&lt;=0,AJ792="n/a",U792&lt;=0,U792="n/a"),"n/a",U792/AJ792)</f>
        <v>8.8187465189898659E-2</v>
      </c>
      <c r="Y792" s="989"/>
      <c r="Z792" s="738">
        <f>IF(OR(AC792&lt;0.01,AC792="n/a"),"n/a",M792/AC792*100)</f>
        <v>143.61702127659578</v>
      </c>
      <c r="AA792" s="999">
        <f>IF(OR(AC792&lt;0.01,AC792="n/a"),"n/a",I792/AC792)</f>
        <v>37.085106382978722</v>
      </c>
      <c r="AB792" s="1000">
        <v>12</v>
      </c>
      <c r="AC792" s="978">
        <v>1.88</v>
      </c>
      <c r="AD792" s="978" t="s">
        <v>137</v>
      </c>
      <c r="AE792" s="978">
        <v>12.75</v>
      </c>
      <c r="AF792" s="978">
        <v>4.7</v>
      </c>
      <c r="AG792" s="978">
        <v>12.4</v>
      </c>
      <c r="AH792" s="978">
        <v>161.9</v>
      </c>
      <c r="AI792" s="978" t="s">
        <v>137</v>
      </c>
      <c r="AJ792" s="978">
        <v>16.8</v>
      </c>
      <c r="AK792" s="978" t="s">
        <v>137</v>
      </c>
      <c r="AL792" s="991">
        <v>964.92</v>
      </c>
      <c r="AM792" s="985">
        <v>7.5</v>
      </c>
      <c r="AN792" s="978">
        <v>1.28</v>
      </c>
      <c r="AO792" s="838">
        <f>IF(U792="n/a","n/a",IF(AA792&lt;0,"n/a",IF(AA792="n/a","n/a",J792+U792-AA792)))</f>
        <v>-31.730923577082745</v>
      </c>
      <c r="AP792" s="839">
        <f>IF(U792="n/a","n/a",J792+U792)</f>
        <v>5.3541828058959773</v>
      </c>
      <c r="AQ792" s="1001">
        <f>IF(OR(AC792&lt;0.01,AF792="n/a"),"n/a",(I792/SQRT(22.5*AC792*(I792/AF792))-1)*100)</f>
        <v>178.32834326864142</v>
      </c>
      <c r="AR792" s="738">
        <f>INDEX(Historical!$C$7:$C$1442,MATCH(B792,Historical!$B$7:$B$1449,0))*IF(AH792="n/a",1.03,IF(AH792&lt;0,1.01,IF(AH792&gt;10,1.1,(1+AH792/100))))</f>
        <v>2.9480000000000004</v>
      </c>
      <c r="AS792" s="999">
        <f>IF($AI792="n/a",1.03*AR792,IF($AI792&lt;0,1.01*AR792,IF($AI792&gt;10,1.1*AR792,(1+$AI792/100)*AR792)))</f>
        <v>3.0364400000000007</v>
      </c>
      <c r="AT792" s="999">
        <f>IF($AK792="n/a",1.03*AS792,IF($AK792&lt;0,1.01*AS792,IF($AK792&gt;10,1.1*AS792,(1+$AK792/100)*AS792)))</f>
        <v>3.1275332000000007</v>
      </c>
      <c r="AU792" s="999">
        <f>IF($AK792="n/a",1.03*AT792,IF($AK792&lt;0,1.01*AT792,IF($AK792&gt;10,1.1*AT792,(1+$AK792/100)*AT792)))</f>
        <v>3.2213591960000008</v>
      </c>
      <c r="AV792" s="999">
        <f>IF($AK792="n/a",1.03*AU792,IF($AK792&lt;0,1.01*AU792,IF($AK792&gt;10,1.1*AU792,(1+$AK792/100)*AU792)))</f>
        <v>3.3179999718800008</v>
      </c>
      <c r="AW792" s="738">
        <f>SUM(AR792:AV792)</f>
        <v>15.651332367880004</v>
      </c>
      <c r="AX792" s="846">
        <f>AW792/I792*100</f>
        <v>22.448841606253591</v>
      </c>
      <c r="AY792" s="1080">
        <v>0.8</v>
      </c>
      <c r="AZ792" s="985">
        <v>31.540000000000003</v>
      </c>
      <c r="BA792" s="985">
        <v>-9.42</v>
      </c>
      <c r="BB792" s="985">
        <v>5.37</v>
      </c>
      <c r="BC792" s="985">
        <v>4.34</v>
      </c>
      <c r="BE792" s="700">
        <v>1986</v>
      </c>
      <c r="BF792" s="1013">
        <f>IF(BE792&gt;2008,0,IF(BE792&gt;2001,1,IF(BE792&gt;1990,2,IF(BE792&gt;1980,3,IF(BE792&gt;1973,4,IF(BE792&gt;1970,5,IF(BE792&gt;1960,6,IF(BE792&gt;1958,7,IF(BE792&gt;1953,8,9)))))))))</f>
        <v>3</v>
      </c>
      <c r="BG792" s="995">
        <v>5.3</v>
      </c>
    </row>
    <row r="793" spans="1:59" ht="11.25" customHeight="1" x14ac:dyDescent="0.2">
      <c r="A793" s="984" t="s">
        <v>367</v>
      </c>
      <c r="B793" s="988" t="s">
        <v>368</v>
      </c>
      <c r="C793" s="1070" t="s">
        <v>108</v>
      </c>
      <c r="D793" s="1070" t="s">
        <v>4401</v>
      </c>
      <c r="E793" s="828">
        <v>27</v>
      </c>
      <c r="F793" s="1148">
        <v>103</v>
      </c>
      <c r="G793" s="1273" t="s">
        <v>37</v>
      </c>
      <c r="H793" s="1273" t="s">
        <v>37</v>
      </c>
      <c r="I793" s="978">
        <v>64.36</v>
      </c>
      <c r="J793" s="738">
        <f>(M793/I793)*100</f>
        <v>1.8645121193287755</v>
      </c>
      <c r="K793" s="997">
        <v>0.3</v>
      </c>
      <c r="L793" s="1000">
        <v>4</v>
      </c>
      <c r="M793" s="729">
        <f>K793*L793</f>
        <v>1.2</v>
      </c>
      <c r="N793" s="983" t="s">
        <v>164</v>
      </c>
      <c r="O793" s="832">
        <v>0.28999999999999998</v>
      </c>
      <c r="P793" s="973">
        <v>43441</v>
      </c>
      <c r="Q793" s="973">
        <v>43467</v>
      </c>
      <c r="R793" s="729">
        <f>(K793-O793)/O793*100</f>
        <v>3.4482758620689689</v>
      </c>
      <c r="S793" s="795">
        <f>IF(INDEX(Historical!$D$7:$D$1442,MATCH(B793,Historical!$B$7:$B$1449,0))=0,"n/a",(INDEX(Historical!$C$7:$C$1442,MATCH(B793,Historical!$B$7:$B$1449,0))/INDEX(Historical!$D$7:$D$1442,MATCH(B793,Historical!$B$7:$B$1449,0))-1)*100)</f>
        <v>12.254901960784315</v>
      </c>
      <c r="T793" s="795">
        <f>IF(INDEX(Historical!$F$7:$F$1442,MATCH(B793,Historical!$B$7:$B$1449,0))=0,"n/a",((INDEX(Historical!$C$7:$C$1442,MATCH(B793,Historical!$B$7:$B$1449,0))/INDEX(Historical!$F$7:$F$1442,MATCH(B793,Historical!$B$7:$B$1449,0)))^(1/3)-1)*100)</f>
        <v>6.7970388013787186</v>
      </c>
      <c r="U793" s="795">
        <f>IF(INDEX(Historical!$H$7:$H$1442,MATCH(B793,Historical!$B$7:$B$1449,0))=0,"n/a",((INDEX(Historical!$C$7:$C$1442,MATCH(B793,Historical!$B$7:$B$1449,0))/INDEX(Historical!$H$7:$H$1442,MATCH(B793,Historical!$B$7:$B$1449,0)))^(1/5)-1)*100)</f>
        <v>5.8915747965536225</v>
      </c>
      <c r="V793" s="795">
        <f>IF(INDEX(Historical!$O$7:$O$1442,MATCH(B793,Historical!$B$7:$B$1449,0))=0,"n/a",((INDEX(Historical!$C$7:$C$1442,MATCH(B793,Historical!$B$7:$B$1449,0))/INDEX(Historical!$O$7:$O$1442,MATCH(B793,Historical!$B$7:$B$1449,0)))^(1/10)-1)*100)</f>
        <v>6.1564761435743742</v>
      </c>
      <c r="W793" s="796">
        <f>IF(OR(U793&lt;=0,U793="n/a",V793&lt;=0,V793="n/a"),"n/a",U793/V793)</f>
        <v>0.95697192016292731</v>
      </c>
      <c r="X793" s="797">
        <f>IF(OR(AJ793&lt;=0,AJ793="n/a",U793&lt;=0,U793="n/a"),"n/a",U793/AJ793)</f>
        <v>1.4728936991384056</v>
      </c>
      <c r="Y793" s="989"/>
      <c r="Z793" s="738">
        <f>IF(OR(AC793&lt;0.01,AC793="n/a"),"n/a",M793/AC793*100)</f>
        <v>27.088036117381492</v>
      </c>
      <c r="AA793" s="999">
        <f>IF(OR(AC793&lt;0.01,AC793="n/a"),"n/a",I793/AC793)</f>
        <v>14.528216704288941</v>
      </c>
      <c r="AB793" s="1000">
        <v>12</v>
      </c>
      <c r="AC793" s="978">
        <v>4.43</v>
      </c>
      <c r="AD793" s="978">
        <v>1.41</v>
      </c>
      <c r="AE793" s="978">
        <v>4.58</v>
      </c>
      <c r="AF793" s="978">
        <v>1.44</v>
      </c>
      <c r="AG793" s="978">
        <v>12.9</v>
      </c>
      <c r="AH793" s="978">
        <v>19.7</v>
      </c>
      <c r="AI793" s="978">
        <v>2.4699999999999998</v>
      </c>
      <c r="AJ793" s="978">
        <v>4</v>
      </c>
      <c r="AK793" s="978">
        <v>10.299999999999999</v>
      </c>
      <c r="AL793" s="991">
        <v>3170</v>
      </c>
      <c r="AM793" s="985">
        <v>0.8</v>
      </c>
      <c r="AN793" s="978">
        <v>0.04</v>
      </c>
      <c r="AO793" s="838">
        <f>IF(U793="n/a","n/a",IF(AA793&lt;0,"n/a",IF(AA793="n/a","n/a",J793+U793-AA793)))</f>
        <v>-6.7721297884065423</v>
      </c>
      <c r="AP793" s="839">
        <f>IF(U793="n/a","n/a",J793+U793)</f>
        <v>7.7560869158823982</v>
      </c>
      <c r="AQ793" s="1001">
        <f>IF(OR(AC793&lt;0.01,AF793="n/a"),"n/a",(I793/SQRT(22.5*AC793*(I793/AF793))-1)*100)</f>
        <v>-3.5735581349963796</v>
      </c>
      <c r="AR793" s="738">
        <f>INDEX(Historical!$C$7:$C$1442,MATCH(B793,Historical!$B$7:$B$1449,0))*IF(AH793="n/a",1.03,IF(AH793&lt;0,1.01,IF(AH793&gt;10,1.1,(1+AH793/100))))</f>
        <v>1.2595000000000001</v>
      </c>
      <c r="AS793" s="999">
        <f>IF($AI793="n/a",1.03*AR793,IF($AI793&lt;0,1.01*AR793,IF($AI793&gt;10,1.1*AR793,(1+$AI793/100)*AR793)))</f>
        <v>1.2906096499999999</v>
      </c>
      <c r="AT793" s="999">
        <f>IF($AK793="n/a",1.03*AS793,IF($AK793&lt;0,1.01*AS793,IF($AK793&gt;10,1.1*AS793,(1+$AK793/100)*AS793)))</f>
        <v>1.419670615</v>
      </c>
      <c r="AU793" s="999">
        <f>IF($AK793="n/a",1.03*AT793,IF($AK793&lt;0,1.01*AT793,IF($AK793&gt;10,1.1*AT793,(1+$AK793/100)*AT793)))</f>
        <v>1.5616376765000002</v>
      </c>
      <c r="AV793" s="999">
        <f>IF($AK793="n/a",1.03*AU793,IF($AK793&lt;0,1.01*AU793,IF($AK793&gt;10,1.1*AU793,(1+$AK793/100)*AU793)))</f>
        <v>1.7178014441500002</v>
      </c>
      <c r="AW793" s="738">
        <f>SUM(AR793:AV793)</f>
        <v>7.24921938565</v>
      </c>
      <c r="AX793" s="846">
        <f>AW793/I793*100</f>
        <v>11.263547833514606</v>
      </c>
      <c r="AY793" s="1080">
        <v>0.92</v>
      </c>
      <c r="AZ793" s="985">
        <v>12.91</v>
      </c>
      <c r="BA793" s="985">
        <v>-21.65</v>
      </c>
      <c r="BB793" s="985">
        <v>0.47000000000000003</v>
      </c>
      <c r="BC793" s="985">
        <v>-10.09</v>
      </c>
      <c r="BE793" s="700">
        <v>1993</v>
      </c>
      <c r="BF793" s="1013">
        <f>IF(BE793&gt;2008,0,IF(BE793&gt;2001,1,IF(BE793&gt;1990,2,IF(BE793&gt;1980,3,IF(BE793&gt;1973,4,IF(BE793&gt;1970,5,IF(BE793&gt;1960,6,IF(BE793&gt;1958,7,IF(BE793&gt;1953,8,9)))))))))</f>
        <v>2</v>
      </c>
      <c r="BG793" s="995">
        <v>1.3</v>
      </c>
    </row>
    <row r="794" spans="1:59" ht="11.25" customHeight="1" x14ac:dyDescent="0.2">
      <c r="A794" s="976" t="s">
        <v>1754</v>
      </c>
      <c r="B794" s="988" t="s">
        <v>1755</v>
      </c>
      <c r="C794" s="1070" t="s">
        <v>108</v>
      </c>
      <c r="D794" s="1070" t="s">
        <v>4401</v>
      </c>
      <c r="E794" s="828">
        <v>8</v>
      </c>
      <c r="F794" s="1148">
        <v>538</v>
      </c>
      <c r="G794" s="1273" t="s">
        <v>37</v>
      </c>
      <c r="H794" s="1273" t="s">
        <v>37</v>
      </c>
      <c r="I794" s="987">
        <v>17.68</v>
      </c>
      <c r="J794" s="738">
        <f>(M794/I794)*100</f>
        <v>4.751131221719457</v>
      </c>
      <c r="K794" s="990">
        <v>0.21</v>
      </c>
      <c r="L794" s="1000">
        <v>4</v>
      </c>
      <c r="M794" s="729">
        <f>K794*L794</f>
        <v>0.84</v>
      </c>
      <c r="N794" s="983" t="s">
        <v>241</v>
      </c>
      <c r="O794" s="831">
        <v>0.2</v>
      </c>
      <c r="P794" s="973">
        <v>43370</v>
      </c>
      <c r="Q794" s="973">
        <v>43388</v>
      </c>
      <c r="R794" s="729">
        <f>(K794-O794)/O794*100</f>
        <v>4.9999999999999902</v>
      </c>
      <c r="S794" s="795">
        <f>IF(INDEX(Historical!$D$7:$D$1442,MATCH(B794,Historical!$B$7:$B$1449,0))=0,"n/a",(INDEX(Historical!$C$7:$C$1442,MATCH(B794,Historical!$B$7:$B$1449,0))/INDEX(Historical!$D$7:$D$1442,MATCH(B794,Historical!$B$7:$B$1449,0))-1)*100)</f>
        <v>19.696969696969724</v>
      </c>
      <c r="T794" s="795">
        <f>IF(INDEX(Historical!$F$7:$F$1442,MATCH(B794,Historical!$B$7:$B$1449,0))=0,"n/a",((INDEX(Historical!$C$7:$C$1442,MATCH(B794,Historical!$B$7:$B$1449,0))/INDEX(Historical!$F$7:$F$1442,MATCH(B794,Historical!$B$7:$B$1449,0)))^(1/3)-1)*100)</f>
        <v>9.0014860278597286</v>
      </c>
      <c r="U794" s="795">
        <f>IF(INDEX(Historical!$H$7:$H$1442,MATCH(B794,Historical!$B$7:$B$1449,0))=0,"n/a",((INDEX(Historical!$C$7:$C$1442,MATCH(B794,Historical!$B$7:$B$1449,0))/INDEX(Historical!$H$7:$H$1442,MATCH(B794,Historical!$B$7:$B$1449,0)))^(1/5)-1)*100)</f>
        <v>7.9062664641615266</v>
      </c>
      <c r="V794" s="795">
        <f>IF(INDEX(Historical!$O$7:$O$1442,MATCH(B794,Historical!$B$7:$B$1449,0))=0,"n/a",((INDEX(Historical!$C$7:$C$1442,MATCH(B794,Historical!$B$7:$B$1449,0))/INDEX(Historical!$O$7:$O$1442,MATCH(B794,Historical!$B$7:$B$1449,0)))^(1/10)-1)*100)</f>
        <v>0.3878954965675252</v>
      </c>
      <c r="W794" s="796">
        <f>IF(OR(U794&lt;=0,U794="n/a",V794&lt;=0,V794="n/a"),"n/a",U794/V794)</f>
        <v>20.382465210665824</v>
      </c>
      <c r="X794" s="797">
        <f>IF(OR(AJ794&lt;=0,AJ794="n/a",U794&lt;=0,U794="n/a"),"n/a",U794/AJ794)</f>
        <v>4.1611928758744883</v>
      </c>
      <c r="Y794" s="752"/>
      <c r="Z794" s="738">
        <f>IF(OR(AC794&lt;0.01,AC794="n/a"),"n/a",M794/AC794*100)</f>
        <v>58.74125874125874</v>
      </c>
      <c r="AA794" s="999">
        <f>IF(OR(AC794&lt;0.01,AC794="n/a"),"n/a",I794/AC794)</f>
        <v>12.363636363636363</v>
      </c>
      <c r="AB794" s="1000">
        <v>12</v>
      </c>
      <c r="AC794" s="978">
        <v>1.43</v>
      </c>
      <c r="AD794" s="978">
        <v>1.23</v>
      </c>
      <c r="AE794" s="978">
        <v>3.65</v>
      </c>
      <c r="AF794" s="978">
        <v>0.97</v>
      </c>
      <c r="AG794" s="978">
        <v>7.3</v>
      </c>
      <c r="AH794" s="978">
        <v>-5.8999999999999995</v>
      </c>
      <c r="AI794" s="978">
        <v>9.74</v>
      </c>
      <c r="AJ794" s="978">
        <v>1.9</v>
      </c>
      <c r="AK794" s="978">
        <v>10</v>
      </c>
      <c r="AL794" s="991">
        <v>3890</v>
      </c>
      <c r="AM794" s="985">
        <v>0.2</v>
      </c>
      <c r="AN794" s="978">
        <v>0.28000000000000003</v>
      </c>
      <c r="AO794" s="838">
        <f>IF(U794="n/a","n/a",IF(AA794&lt;0,"n/a",IF(AA794="n/a","n/a",J794+U794-AA794)))</f>
        <v>0.29376132224462026</v>
      </c>
      <c r="AP794" s="839">
        <f>IF(U794="n/a","n/a",J794+U794)</f>
        <v>12.657397685880984</v>
      </c>
      <c r="AQ794" s="1001">
        <f>IF(OR(AC794&lt;0.01,AF794="n/a"),"n/a",(I794/SQRT(22.5*AC794*(I794/AF794))-1)*100)</f>
        <v>-26.992459224399223</v>
      </c>
      <c r="AR794" s="738">
        <f>INDEX(Historical!$C$7:$C$1442,MATCH(B794,Historical!$B$7:$B$1449,0))*IF(AH794="n/a",1.03,IF(AH794&lt;0,1.01,IF(AH794&gt;10,1.1,(1+AH794/100))))</f>
        <v>0.79790000000000005</v>
      </c>
      <c r="AS794" s="999">
        <f>IF($AI794="n/a",1.03*AR794,IF($AI794&lt;0,1.01*AR794,IF($AI794&gt;10,1.1*AR794,(1+$AI794/100)*AR794)))</f>
        <v>0.87561546000000001</v>
      </c>
      <c r="AT794" s="999">
        <f>IF($AK794="n/a",1.03*AS794,IF($AK794&lt;0,1.01*AS794,IF($AK794&gt;10,1.1*AS794,(1+$AK794/100)*AS794)))</f>
        <v>0.96317700600000011</v>
      </c>
      <c r="AU794" s="999">
        <f>IF($AK794="n/a",1.03*AT794,IF($AK794&lt;0,1.01*AT794,IF($AK794&gt;10,1.1*AT794,(1+$AK794/100)*AT794)))</f>
        <v>1.0594947066000002</v>
      </c>
      <c r="AV794" s="999">
        <f>IF($AK794="n/a",1.03*AU794,IF($AK794&lt;0,1.01*AU794,IF($AK794&gt;10,1.1*AU794,(1+$AK794/100)*AU794)))</f>
        <v>1.1654441772600004</v>
      </c>
      <c r="AW794" s="738">
        <f>SUM(AR794:AV794)</f>
        <v>4.8616313498600006</v>
      </c>
      <c r="AX794" s="846">
        <f>AW794/I794*100</f>
        <v>27.497914874773759</v>
      </c>
      <c r="AY794" s="1080">
        <v>1.1000000000000001</v>
      </c>
      <c r="AZ794" s="985">
        <v>17.2</v>
      </c>
      <c r="BA794" s="985">
        <v>-28.970000000000002</v>
      </c>
      <c r="BB794" s="985">
        <v>-0.16</v>
      </c>
      <c r="BC794" s="985">
        <v>-15.659999999999998</v>
      </c>
      <c r="BE794" s="700">
        <v>2011</v>
      </c>
      <c r="BF794" s="1013">
        <f>IF(BE794&gt;2008,0,IF(BE794&gt;2001,1,IF(BE794&gt;1990,2,IF(BE794&gt;1980,3,IF(BE794&gt;1973,4,IF(BE794&gt;1970,5,IF(BE794&gt;1960,6,IF(BE794&gt;1958,7,IF(BE794&gt;1953,8,9)))))))))</f>
        <v>0</v>
      </c>
      <c r="BG794" s="995">
        <v>1.0999999999999999</v>
      </c>
    </row>
    <row r="795" spans="1:59" ht="11.25" customHeight="1" x14ac:dyDescent="0.2">
      <c r="A795" s="993" t="s">
        <v>1758</v>
      </c>
      <c r="B795" s="988" t="s">
        <v>1759</v>
      </c>
      <c r="C795" s="1070" t="s">
        <v>108</v>
      </c>
      <c r="D795" s="1070" t="s">
        <v>4401</v>
      </c>
      <c r="E795" s="828">
        <v>7</v>
      </c>
      <c r="F795" s="1148">
        <v>654</v>
      </c>
      <c r="G795" s="1148" t="s">
        <v>106</v>
      </c>
      <c r="H795" s="1148" t="s">
        <v>106</v>
      </c>
      <c r="I795" s="987">
        <v>47.65</v>
      </c>
      <c r="J795" s="738">
        <f>(M795/I795)*100</f>
        <v>2.6023084994753409</v>
      </c>
      <c r="K795" s="990">
        <v>0.31</v>
      </c>
      <c r="L795" s="1000">
        <v>4</v>
      </c>
      <c r="M795" s="729">
        <f>K795*L795</f>
        <v>1.24</v>
      </c>
      <c r="N795" s="983" t="s">
        <v>122</v>
      </c>
      <c r="O795" s="831">
        <v>0.3</v>
      </c>
      <c r="P795" s="973">
        <v>43490</v>
      </c>
      <c r="Q795" s="973">
        <v>43503</v>
      </c>
      <c r="R795" s="729">
        <f>(K795-O795)/O795*100</f>
        <v>3.3333333333333366</v>
      </c>
      <c r="S795" s="795">
        <f>IF(INDEX(Historical!$D$7:$D$1442,MATCH(B795,Historical!$B$7:$B$1449,0))=0,"n/a",(INDEX(Historical!$C$7:$C$1442,MATCH(B795,Historical!$B$7:$B$1449,0))/INDEX(Historical!$D$7:$D$1442,MATCH(B795,Historical!$B$7:$B$1449,0))-1)*100)</f>
        <v>3.4482758620689724</v>
      </c>
      <c r="T795" s="795">
        <f>IF(INDEX(Historical!$F$7:$F$1442,MATCH(B795,Historical!$B$7:$B$1449,0))=0,"n/a",((INDEX(Historical!$C$7:$C$1442,MATCH(B795,Historical!$B$7:$B$1449,0))/INDEX(Historical!$F$7:$F$1442,MATCH(B795,Historical!$B$7:$B$1449,0)))^(1/3)-1)*100)</f>
        <v>3.5744168651286268</v>
      </c>
      <c r="U795" s="795">
        <f>IF(INDEX(Historical!$H$7:$H$1442,MATCH(B795,Historical!$B$7:$B$1449,0))=0,"n/a",((INDEX(Historical!$C$7:$C$1442,MATCH(B795,Historical!$B$7:$B$1449,0))/INDEX(Historical!$H$7:$H$1442,MATCH(B795,Historical!$B$7:$B$1449,0)))^(1/5)-1)*100)</f>
        <v>3.5075369861429451</v>
      </c>
      <c r="V795" s="795">
        <f>IF(INDEX(Historical!$O$7:$O$1442,MATCH(B795,Historical!$B$7:$B$1449,0))=0,"n/a",((INDEX(Historical!$C$7:$C$1442,MATCH(B795,Historical!$B$7:$B$1449,0))/INDEX(Historical!$O$7:$O$1442,MATCH(B795,Historical!$B$7:$B$1449,0)))^(1/10)-1)*100)</f>
        <v>0.69231420593451887</v>
      </c>
      <c r="W795" s="796">
        <f>IF(OR(U795&lt;=0,U795="n/a",V795&lt;=0,V795="n/a"),"n/a",U795/V795)</f>
        <v>5.0663946457783622</v>
      </c>
      <c r="X795" s="797">
        <f>IF(OR(AJ795&lt;=0,AJ795="n/a",U795&lt;=0,U795="n/a"),"n/a",U795/AJ795)</f>
        <v>0.64954388632276761</v>
      </c>
      <c r="Y795" s="752"/>
      <c r="Z795" s="738">
        <f>IF(OR(AC795&lt;0.01,AC795="n/a"),"n/a",M795/AC795*100)</f>
        <v>56.108597285067873</v>
      </c>
      <c r="AA795" s="999">
        <f>IF(OR(AC795&lt;0.01,AC795="n/a"),"n/a",I795/AC795)</f>
        <v>21.561085972850677</v>
      </c>
      <c r="AB795" s="1000">
        <v>12</v>
      </c>
      <c r="AC795" s="978">
        <v>2.21</v>
      </c>
      <c r="AD795" s="978" t="s">
        <v>137</v>
      </c>
      <c r="AE795" s="978">
        <v>6.87</v>
      </c>
      <c r="AF795" s="978">
        <v>3.5</v>
      </c>
      <c r="AG795" s="978">
        <v>15.8</v>
      </c>
      <c r="AH795" s="978">
        <v>4.3999999999999995</v>
      </c>
      <c r="AI795" s="978" t="s">
        <v>137</v>
      </c>
      <c r="AJ795" s="978">
        <v>5.4</v>
      </c>
      <c r="AK795" s="978" t="s">
        <v>137</v>
      </c>
      <c r="AL795" s="991">
        <v>214.9</v>
      </c>
      <c r="AM795" s="985">
        <v>0.4</v>
      </c>
      <c r="AN795" s="978">
        <v>0.69</v>
      </c>
      <c r="AO795" s="838">
        <f>IF(U795="n/a","n/a",IF(AA795&lt;0,"n/a",IF(AA795="n/a","n/a",J795+U795-AA795)))</f>
        <v>-15.45124048723239</v>
      </c>
      <c r="AP795" s="839">
        <f>IF(U795="n/a","n/a",J795+U795)</f>
        <v>6.109845485618286</v>
      </c>
      <c r="AQ795" s="1001">
        <f>IF(OR(AC795&lt;0.01,AF795="n/a"),"n/a",(I795/SQRT(22.5*AC795*(I795/AF795))-1)*100)</f>
        <v>83.137836256953833</v>
      </c>
      <c r="AR795" s="738">
        <f>INDEX(Historical!$C$7:$C$1442,MATCH(B795,Historical!$B$7:$B$1449,0))*IF(AH795="n/a",1.03,IF(AH795&lt;0,1.01,IF(AH795&gt;10,1.1,(1+AH795/100))))</f>
        <v>1.2527999999999999</v>
      </c>
      <c r="AS795" s="999">
        <f>IF($AI795="n/a",1.03*AR795,IF($AI795&lt;0,1.01*AR795,IF($AI795&gt;10,1.1*AR795,(1+$AI795/100)*AR795)))</f>
        <v>1.290384</v>
      </c>
      <c r="AT795" s="999">
        <f>IF($AK795="n/a",1.03*AS795,IF($AK795&lt;0,1.01*AS795,IF($AK795&gt;10,1.1*AS795,(1+$AK795/100)*AS795)))</f>
        <v>1.3290955200000001</v>
      </c>
      <c r="AU795" s="999">
        <f>IF($AK795="n/a",1.03*AT795,IF($AK795&lt;0,1.01*AT795,IF($AK795&gt;10,1.1*AT795,(1+$AK795/100)*AT795)))</f>
        <v>1.3689683856000001</v>
      </c>
      <c r="AV795" s="999">
        <f>IF($AK795="n/a",1.03*AU795,IF($AK795&lt;0,1.01*AU795,IF($AK795&gt;10,1.1*AU795,(1+$AK795/100)*AU795)))</f>
        <v>1.4100374371680002</v>
      </c>
      <c r="AW795" s="738">
        <f>SUM(AR795:AV795)</f>
        <v>6.6512853427680003</v>
      </c>
      <c r="AX795" s="846">
        <f>AW795/I795*100</f>
        <v>13.958626112839456</v>
      </c>
      <c r="AY795" s="1080">
        <v>0.31</v>
      </c>
      <c r="AZ795" s="985">
        <v>15.1</v>
      </c>
      <c r="BA795" s="985">
        <v>-13.36</v>
      </c>
      <c r="BB795" s="985">
        <v>2.63</v>
      </c>
      <c r="BC795" s="985">
        <v>-4.82</v>
      </c>
      <c r="BE795" s="700">
        <v>2013</v>
      </c>
      <c r="BF795" s="1013">
        <f>IF(BE795&gt;2008,0,IF(BE795&gt;2001,1,IF(BE795&gt;1990,2,IF(BE795&gt;1980,3,IF(BE795&gt;1973,4,IF(BE795&gt;1970,5,IF(BE795&gt;1960,6,IF(BE795&gt;1958,7,IF(BE795&gt;1953,8,9)))))))))</f>
        <v>0</v>
      </c>
      <c r="BG795" s="995">
        <v>1.3</v>
      </c>
    </row>
    <row r="796" spans="1:59" ht="11.25" customHeight="1" x14ac:dyDescent="0.2">
      <c r="A796" s="976" t="s">
        <v>1766</v>
      </c>
      <c r="B796" s="988" t="s">
        <v>1767</v>
      </c>
      <c r="C796" s="1070" t="s">
        <v>154</v>
      </c>
      <c r="D796" s="1070" t="s">
        <v>4383</v>
      </c>
      <c r="E796" s="828">
        <v>9</v>
      </c>
      <c r="F796" s="1148">
        <v>376</v>
      </c>
      <c r="G796" s="1148" t="s">
        <v>106</v>
      </c>
      <c r="H796" s="1148" t="s">
        <v>106</v>
      </c>
      <c r="I796" s="987">
        <v>270.2</v>
      </c>
      <c r="J796" s="738">
        <f>(M796/I796)*100</f>
        <v>1.3323464100666174</v>
      </c>
      <c r="K796" s="990">
        <v>0.9</v>
      </c>
      <c r="L796" s="1000">
        <v>4</v>
      </c>
      <c r="M796" s="729">
        <f>K796*L796</f>
        <v>3.6</v>
      </c>
      <c r="N796" s="983" t="s">
        <v>196</v>
      </c>
      <c r="O796" s="831">
        <v>0.75</v>
      </c>
      <c r="P796" s="973">
        <v>43266</v>
      </c>
      <c r="Q796" s="973">
        <v>43277</v>
      </c>
      <c r="R796" s="729">
        <f>(K796-O796)/O796*100</f>
        <v>20.000000000000004</v>
      </c>
      <c r="S796" s="795">
        <f>IF(INDEX(Historical!$D$7:$D$1442,MATCH(B796,Historical!$B$7:$B$1449,0))=0,"n/a",(INDEX(Historical!$C$7:$C$1442,MATCH(B796,Historical!$B$7:$B$1449,0))/INDEX(Historical!$D$7:$D$1442,MATCH(B796,Historical!$B$7:$B$1449,0))-1)*100)</f>
        <v>19.999999999999996</v>
      </c>
      <c r="T796" s="795">
        <f>IF(INDEX(Historical!$F$7:$F$1442,MATCH(B796,Historical!$B$7:$B$1449,0))=0,"n/a",((INDEX(Historical!$C$7:$C$1442,MATCH(B796,Historical!$B$7:$B$1449,0))/INDEX(Historical!$F$7:$F$1442,MATCH(B796,Historical!$B$7:$B$1449,0)))^(1/3)-1)*100)</f>
        <v>22.538513504568325</v>
      </c>
      <c r="U796" s="795">
        <f>IF(INDEX(Historical!$H$7:$H$1442,MATCH(B796,Historical!$B$7:$B$1449,0))=0,"n/a",((INDEX(Historical!$C$7:$C$1442,MATCH(B796,Historical!$B$7:$B$1449,0))/INDEX(Historical!$H$7:$H$1442,MATCH(B796,Historical!$B$7:$B$1449,0)))^(1/5)-1)*100)</f>
        <v>26.800042209031204</v>
      </c>
      <c r="V796" s="795">
        <f>IF(INDEX(Historical!$O$7:$O$1442,MATCH(B796,Historical!$B$7:$B$1449,0))=0,"n/a",((INDEX(Historical!$C$7:$C$1442,MATCH(B796,Historical!$B$7:$B$1449,0))/INDEX(Historical!$O$7:$O$1442,MATCH(B796,Historical!$B$7:$B$1449,0)))^(1/10)-1)*100)</f>
        <v>60.719948299235085</v>
      </c>
      <c r="W796" s="796">
        <f>IF(OR(U796&lt;=0,U796="n/a",V796&lt;=0,V796="n/a"),"n/a",U796/V796)</f>
        <v>0.44137129493189664</v>
      </c>
      <c r="X796" s="797">
        <f>IF(OR(AJ796&lt;=0,AJ796="n/a",U796&lt;=0,U796="n/a"),"n/a",U796/AJ796)</f>
        <v>2.1440033767224964</v>
      </c>
      <c r="Y796" s="988"/>
      <c r="Z796" s="738">
        <f>IF(OR(AC796&lt;0.01,AC796="n/a"),"n/a",M796/AC796*100)</f>
        <v>29.532403609515999</v>
      </c>
      <c r="AA796" s="999">
        <f>IF(OR(AC796&lt;0.01,AC796="n/a"),"n/a",I796/AC796)</f>
        <v>22.165709598031174</v>
      </c>
      <c r="AB796" s="1000">
        <v>12</v>
      </c>
      <c r="AC796" s="978">
        <v>12.19</v>
      </c>
      <c r="AD796" s="978">
        <v>1.4</v>
      </c>
      <c r="AE796" s="978">
        <v>1.1499999999999999</v>
      </c>
      <c r="AF796" s="978">
        <v>5.2</v>
      </c>
      <c r="AG796" s="978">
        <v>24.5</v>
      </c>
      <c r="AH796" s="978">
        <v>31.1</v>
      </c>
      <c r="AI796" s="978">
        <v>13.469999999999999</v>
      </c>
      <c r="AJ796" s="978">
        <v>12.5</v>
      </c>
      <c r="AK796" s="978">
        <v>15.8</v>
      </c>
      <c r="AL796" s="991">
        <v>259930</v>
      </c>
      <c r="AM796" s="985">
        <v>0.4</v>
      </c>
      <c r="AN796" s="978">
        <v>0.67</v>
      </c>
      <c r="AO796" s="838">
        <f>IF(U796="n/a","n/a",IF(AA796&lt;0,"n/a",IF(AA796="n/a","n/a",J796+U796-AA796)))</f>
        <v>5.9666790210666463</v>
      </c>
      <c r="AP796" s="839">
        <f>IF(U796="n/a","n/a",J796+U796)</f>
        <v>28.132388619097821</v>
      </c>
      <c r="AQ796" s="1001">
        <f>IF(OR(AC796&lt;0.01,AF796="n/a"),"n/a",(I796/SQRT(22.5*AC796*(I796/AF796))-1)*100)</f>
        <v>126.33474708420719</v>
      </c>
      <c r="AR796" s="738">
        <f>INDEX(Historical!$C$7:$C$1442,MATCH(B796,Historical!$B$7:$B$1449,0))*IF(AH796="n/a",1.03,IF(AH796&lt;0,1.01,IF(AH796&gt;10,1.1,(1+AH796/100))))</f>
        <v>3.7950000000000004</v>
      </c>
      <c r="AS796" s="999">
        <f>IF($AI796="n/a",1.03*AR796,IF($AI796&lt;0,1.01*AR796,IF($AI796&gt;10,1.1*AR796,(1+$AI796/100)*AR796)))</f>
        <v>4.174500000000001</v>
      </c>
      <c r="AT796" s="999">
        <f>IF($AK796="n/a",1.03*AS796,IF($AK796&lt;0,1.01*AS796,IF($AK796&gt;10,1.1*AS796,(1+$AK796/100)*AS796)))</f>
        <v>4.5919500000000015</v>
      </c>
      <c r="AU796" s="999">
        <f>IF($AK796="n/a",1.03*AT796,IF($AK796&lt;0,1.01*AT796,IF($AK796&gt;10,1.1*AT796,(1+$AK796/100)*AT796)))</f>
        <v>5.0511450000000018</v>
      </c>
      <c r="AV796" s="999">
        <f>IF($AK796="n/a",1.03*AU796,IF($AK796&lt;0,1.01*AU796,IF($AK796&gt;10,1.1*AU796,(1+$AK796/100)*AU796)))</f>
        <v>5.5562595000000021</v>
      </c>
      <c r="AW796" s="738">
        <f>SUM(AR796:AV796)</f>
        <v>23.168854500000009</v>
      </c>
      <c r="AX796" s="846">
        <f>AW796/I796*100</f>
        <v>8.5747055884530017</v>
      </c>
      <c r="AY796" s="1080">
        <v>0.86</v>
      </c>
      <c r="AZ796" s="985">
        <v>29.599999999999998</v>
      </c>
      <c r="BA796" s="985">
        <v>-6.16</v>
      </c>
      <c r="BB796" s="985">
        <v>4.0599999999999996</v>
      </c>
      <c r="BC796" s="985">
        <v>5.43</v>
      </c>
      <c r="BE796" s="700">
        <v>2010</v>
      </c>
      <c r="BF796" s="1013">
        <f>IF(BE796&gt;2008,0,IF(BE796&gt;2001,1,IF(BE796&gt;1990,2,IF(BE796&gt;1980,3,IF(BE796&gt;1973,4,IF(BE796&gt;1970,5,IF(BE796&gt;1960,6,IF(BE796&gt;1958,7,IF(BE796&gt;1953,8,9)))))))))</f>
        <v>0</v>
      </c>
      <c r="BG796" s="995">
        <v>7.9</v>
      </c>
    </row>
    <row r="797" spans="1:59" ht="11.25" customHeight="1" x14ac:dyDescent="0.2">
      <c r="A797" s="976" t="s">
        <v>1770</v>
      </c>
      <c r="B797" s="988" t="s">
        <v>1771</v>
      </c>
      <c r="C797" s="1070" t="s">
        <v>108</v>
      </c>
      <c r="D797" s="1070" t="s">
        <v>118</v>
      </c>
      <c r="E797" s="828">
        <v>10</v>
      </c>
      <c r="F797" s="1148">
        <v>322</v>
      </c>
      <c r="G797" s="1118" t="s">
        <v>115</v>
      </c>
      <c r="H797" s="1118" t="s">
        <v>115</v>
      </c>
      <c r="I797" s="987">
        <v>34.76</v>
      </c>
      <c r="J797" s="738">
        <f>(M797/I797)*100</f>
        <v>2.9919447640966634</v>
      </c>
      <c r="K797" s="990">
        <v>0.26</v>
      </c>
      <c r="L797" s="1000">
        <v>4</v>
      </c>
      <c r="M797" s="729">
        <f>K797*L797</f>
        <v>1.04</v>
      </c>
      <c r="N797" s="983" t="s">
        <v>238</v>
      </c>
      <c r="O797" s="831">
        <v>0.23</v>
      </c>
      <c r="P797" s="973">
        <v>43308</v>
      </c>
      <c r="Q797" s="973">
        <v>43329</v>
      </c>
      <c r="R797" s="729">
        <f>(K797-O797)/O797*100</f>
        <v>13.043478260869565</v>
      </c>
      <c r="S797" s="795">
        <f>IF(INDEX(Historical!$D$7:$D$1442,MATCH(B797,Historical!$B$7:$B$1449,0))=0,"n/a",(INDEX(Historical!$C$7:$C$1442,MATCH(B797,Historical!$B$7:$B$1449,0))/INDEX(Historical!$D$7:$D$1442,MATCH(B797,Historical!$B$7:$B$1449,0))-1)*100)</f>
        <v>13.953488372093004</v>
      </c>
      <c r="T797" s="795">
        <f>IF(INDEX(Historical!$F$7:$F$1442,MATCH(B797,Historical!$B$7:$B$1449,0))=0,"n/a",((INDEX(Historical!$C$7:$C$1442,MATCH(B797,Historical!$B$7:$B$1449,0))/INDEX(Historical!$F$7:$F$1442,MATCH(B797,Historical!$B$7:$B$1449,0)))^(1/3)-1)*100)</f>
        <v>11.868894208139679</v>
      </c>
      <c r="U797" s="795">
        <f>IF(INDEX(Historical!$H$7:$H$1442,MATCH(B797,Historical!$B$7:$B$1449,0))=0,"n/a",((INDEX(Historical!$C$7:$C$1442,MATCH(B797,Historical!$B$7:$B$1449,0))/INDEX(Historical!$H$7:$H$1442,MATCH(B797,Historical!$B$7:$B$1449,0)))^(1/5)-1)*100)</f>
        <v>12.246466207113937</v>
      </c>
      <c r="V797" s="795">
        <f>IF(INDEX(Historical!$O$7:$O$1442,MATCH(B797,Historical!$B$7:$B$1449,0))=0,"n/a",((INDEX(Historical!$C$7:$C$1442,MATCH(B797,Historical!$B$7:$B$1449,0))/INDEX(Historical!$O$7:$O$1442,MATCH(B797,Historical!$B$7:$B$1449,0)))^(1/10)-1)*100)</f>
        <v>12.566841929221884</v>
      </c>
      <c r="W797" s="796">
        <f>IF(OR(U797&lt;=0,U797="n/a",V797&lt;=0,V797="n/a"),"n/a",U797/V797)</f>
        <v>0.97450626625906922</v>
      </c>
      <c r="X797" s="797">
        <f>IF(OR(AJ797&lt;=0,AJ797="n/a",U797&lt;=0,U797="n/a"),"n/a",U797/AJ797)</f>
        <v>2.0756722384938877</v>
      </c>
      <c r="Y797" s="752"/>
      <c r="Z797" s="738">
        <f>IF(OR(AC797&lt;0.01,AC797="n/a"),"n/a",M797/AC797*100)</f>
        <v>45.814977973568283</v>
      </c>
      <c r="AA797" s="999">
        <f>IF(OR(AC797&lt;0.01,AC797="n/a"),"n/a",I797/AC797)</f>
        <v>15.312775330396475</v>
      </c>
      <c r="AB797" s="1000">
        <v>12</v>
      </c>
      <c r="AC797" s="978">
        <v>2.27</v>
      </c>
      <c r="AD797" s="978">
        <v>1.52</v>
      </c>
      <c r="AE797" s="978">
        <v>0.66</v>
      </c>
      <c r="AF797" s="978">
        <v>0.89</v>
      </c>
      <c r="AG797" s="978">
        <v>5.8000000000000007</v>
      </c>
      <c r="AH797" s="978">
        <v>7.3</v>
      </c>
      <c r="AI797" s="978">
        <v>5.27</v>
      </c>
      <c r="AJ797" s="978">
        <v>5.8999999999999995</v>
      </c>
      <c r="AK797" s="978">
        <v>10.08</v>
      </c>
      <c r="AL797" s="991">
        <v>7610</v>
      </c>
      <c r="AM797" s="985">
        <v>0.43</v>
      </c>
      <c r="AN797" s="978">
        <v>0.35</v>
      </c>
      <c r="AO797" s="838">
        <f>IF(U797="n/a","n/a",IF(AA797&lt;0,"n/a",IF(AA797="n/a","n/a",J797+U797-AA797)))</f>
        <v>-7.4364359185874918E-2</v>
      </c>
      <c r="AP797" s="839">
        <f>IF(U797="n/a","n/a",J797+U797)</f>
        <v>15.2384109712106</v>
      </c>
      <c r="AQ797" s="1001">
        <f>IF(OR(AC797&lt;0.01,AF797="n/a"),"n/a",(I797/SQRT(22.5*AC797*(I797/AF797))-1)*100)</f>
        <v>-22.172926607045142</v>
      </c>
      <c r="AR797" s="738">
        <f>INDEX(Historical!$C$7:$C$1442,MATCH(B797,Historical!$B$7:$B$1449,0))*IF(AH797="n/a",1.03,IF(AH797&lt;0,1.01,IF(AH797&gt;10,1.1,(1+AH797/100))))</f>
        <v>1.0515399999999999</v>
      </c>
      <c r="AS797" s="999">
        <f>IF($AI797="n/a",1.03*AR797,IF($AI797&lt;0,1.01*AR797,IF($AI797&gt;10,1.1*AR797,(1+$AI797/100)*AR797)))</f>
        <v>1.1069561579999998</v>
      </c>
      <c r="AT797" s="999">
        <f>IF($AK797="n/a",1.03*AS797,IF($AK797&lt;0,1.01*AS797,IF($AK797&gt;10,1.1*AS797,(1+$AK797/100)*AS797)))</f>
        <v>1.2176517737999999</v>
      </c>
      <c r="AU797" s="999">
        <f>IF($AK797="n/a",1.03*AT797,IF($AK797&lt;0,1.01*AT797,IF($AK797&gt;10,1.1*AT797,(1+$AK797/100)*AT797)))</f>
        <v>1.33941695118</v>
      </c>
      <c r="AV797" s="999">
        <f>IF($AK797="n/a",1.03*AU797,IF($AK797&lt;0,1.01*AU797,IF($AK797&gt;10,1.1*AU797,(1+$AK797/100)*AU797)))</f>
        <v>1.4733586462980002</v>
      </c>
      <c r="AW797" s="738">
        <f>SUM(AR797:AV797)</f>
        <v>6.1889235292779992</v>
      </c>
      <c r="AX797" s="846">
        <f>AW797/I797*100</f>
        <v>17.80472822001726</v>
      </c>
      <c r="AY797" s="1080">
        <v>1.45</v>
      </c>
      <c r="AZ797" s="985">
        <v>29.87</v>
      </c>
      <c r="BA797" s="985">
        <v>-36.49</v>
      </c>
      <c r="BB797" s="985">
        <v>7.02</v>
      </c>
      <c r="BC797" s="985">
        <v>-6.17</v>
      </c>
      <c r="BE797" s="700">
        <v>2009</v>
      </c>
      <c r="BF797" s="1013">
        <f>IF(BE797&gt;2008,0,IF(BE797&gt;2001,1,IF(BE797&gt;1990,2,IF(BE797&gt;1980,3,IF(BE797&gt;1973,4,IF(BE797&gt;1970,5,IF(BE797&gt;1960,6,IF(BE797&gt;1958,7,IF(BE797&gt;1953,8,9)))))))))</f>
        <v>0</v>
      </c>
      <c r="BG797" s="995">
        <v>0.89999999999999991</v>
      </c>
    </row>
    <row r="798" spans="1:59" s="874" customFormat="1" ht="11.25" customHeight="1" x14ac:dyDescent="0.2">
      <c r="A798" s="853" t="s">
        <v>837</v>
      </c>
      <c r="B798" s="882" t="s">
        <v>838</v>
      </c>
      <c r="C798" s="1070" t="s">
        <v>112</v>
      </c>
      <c r="D798" s="1070" t="s">
        <v>4419</v>
      </c>
      <c r="E798" s="854">
        <v>12</v>
      </c>
      <c r="F798" s="1148">
        <v>297</v>
      </c>
      <c r="G798" s="1272" t="s">
        <v>37</v>
      </c>
      <c r="H798" s="1272" t="s">
        <v>37</v>
      </c>
      <c r="I798" s="855">
        <v>159.07</v>
      </c>
      <c r="J798" s="856">
        <f>(M798/I798)*100</f>
        <v>2.0116929653611617</v>
      </c>
      <c r="K798" s="857">
        <v>0.8</v>
      </c>
      <c r="L798" s="858">
        <v>4</v>
      </c>
      <c r="M798" s="859">
        <f>K798*L798</f>
        <v>3.2</v>
      </c>
      <c r="N798" s="860" t="s">
        <v>320</v>
      </c>
      <c r="O798" s="861">
        <v>0.73</v>
      </c>
      <c r="P798" s="862">
        <v>43342</v>
      </c>
      <c r="Q798" s="862">
        <v>43371</v>
      </c>
      <c r="R798" s="859">
        <f>(K798-O798)/O798*100</f>
        <v>9.5890410958904209</v>
      </c>
      <c r="S798" s="795">
        <f>IF(INDEX(Historical!$D$7:$D$1442,MATCH(B798,Historical!$B$7:$B$1449,0))=0,"n/a",(INDEX(Historical!$C$7:$C$1442,MATCH(B798,Historical!$B$7:$B$1449,0))/INDEX(Historical!$D$7:$D$1442,MATCH(B798,Historical!$B$7:$B$1449,0))-1)*100)</f>
        <v>23.387096774193552</v>
      </c>
      <c r="T798" s="795">
        <f>IF(INDEX(Historical!$F$7:$F$1442,MATCH(B798,Historical!$B$7:$B$1449,0))=0,"n/a",((INDEX(Historical!$C$7:$C$1442,MATCH(B798,Historical!$B$7:$B$1449,0))/INDEX(Historical!$F$7:$F$1442,MATCH(B798,Historical!$B$7:$B$1449,0)))^(1/3)-1)*100)</f>
        <v>11.626227731962246</v>
      </c>
      <c r="U798" s="795">
        <f>IF(INDEX(Historical!$H$7:$H$1442,MATCH(B798,Historical!$B$7:$B$1449,0))=0,"n/a",((INDEX(Historical!$C$7:$C$1442,MATCH(B798,Historical!$B$7:$B$1449,0))/INDEX(Historical!$H$7:$H$1442,MATCH(B798,Historical!$B$7:$B$1449,0)))^(1/5)-1)*100)</f>
        <v>15.635702258853957</v>
      </c>
      <c r="V798" s="795">
        <f>IF(INDEX(Historical!$O$7:$O$1442,MATCH(B798,Historical!$B$7:$B$1449,0))=0,"n/a",((INDEX(Historical!$C$7:$C$1442,MATCH(B798,Historical!$B$7:$B$1449,0))/INDEX(Historical!$O$7:$O$1442,MATCH(B798,Historical!$B$7:$B$1449,0)))^(1/10)-1)*100)</f>
        <v>20.733237729811304</v>
      </c>
      <c r="W798" s="863">
        <f>IF(OR(U798&lt;=0,U798="n/a",V798&lt;=0,V798="n/a"),"n/a",U798/V798)</f>
        <v>0.75413702686542528</v>
      </c>
      <c r="X798" s="864">
        <f>IF(OR(AJ798&lt;=0,AJ798="n/a",U798&lt;=0,U798="n/a"),"n/a",U798/AJ798)</f>
        <v>1.9792028175764502</v>
      </c>
      <c r="Y798" s="875"/>
      <c r="Z798" s="856">
        <f>IF(OR(AC798&lt;0.01,AC798="n/a"),"n/a",M798/AC798*100)</f>
        <v>42.049934296977661</v>
      </c>
      <c r="AA798" s="866">
        <f>IF(OR(AC798&lt;0.01,AC798="n/a"),"n/a",I798/AC798)</f>
        <v>20.902759526938237</v>
      </c>
      <c r="AB798" s="858">
        <v>12</v>
      </c>
      <c r="AC798" s="867">
        <v>7.61</v>
      </c>
      <c r="AD798" s="867">
        <v>1.27</v>
      </c>
      <c r="AE798" s="867">
        <v>5.18</v>
      </c>
      <c r="AF798" s="867">
        <v>5.68</v>
      </c>
      <c r="AG798" s="867">
        <v>50.3</v>
      </c>
      <c r="AH798" s="867">
        <v>19.400000000000002</v>
      </c>
      <c r="AI798" s="867">
        <v>13.239999999999998</v>
      </c>
      <c r="AJ798" s="867">
        <v>7.9</v>
      </c>
      <c r="AK798" s="867">
        <v>16.43</v>
      </c>
      <c r="AL798" s="868">
        <v>116760</v>
      </c>
      <c r="AM798" s="869">
        <v>0.1</v>
      </c>
      <c r="AN798" s="867">
        <v>1.0900000000000001</v>
      </c>
      <c r="AO798" s="870">
        <f>IF(U798="n/a","n/a",IF(AA798&lt;0,"n/a",IF(AA798="n/a","n/a",J798+U798-AA798)))</f>
        <v>-3.2553643027231196</v>
      </c>
      <c r="AP798" s="871">
        <f>IF(U798="n/a","n/a",J798+U798)</f>
        <v>17.647395224215117</v>
      </c>
      <c r="AQ798" s="872">
        <f>IF(OR(AC798&lt;0.01,AF798="n/a"),"n/a",(I798/SQRT(22.5*AC798*(I798/AF798))-1)*100)</f>
        <v>129.71254898532956</v>
      </c>
      <c r="AR798" s="738">
        <f>INDEX(Historical!$C$7:$C$1442,MATCH(B798,Historical!$B$7:$B$1449,0))*IF(AH798="n/a",1.03,IF(AH798&lt;0,1.01,IF(AH798&gt;10,1.1,(1+AH798/100))))</f>
        <v>3.3660000000000005</v>
      </c>
      <c r="AS798" s="866">
        <f>IF($AI798="n/a",1.03*AR798,IF($AI798&lt;0,1.01*AR798,IF($AI798&gt;10,1.1*AR798,(1+$AI798/100)*AR798)))</f>
        <v>3.7026000000000008</v>
      </c>
      <c r="AT798" s="866">
        <f>IF($AK798="n/a",1.03*AS798,IF($AK798&lt;0,1.01*AS798,IF($AK798&gt;10,1.1*AS798,(1+$AK798/100)*AS798)))</f>
        <v>4.0728600000000013</v>
      </c>
      <c r="AU798" s="866">
        <f>IF($AK798="n/a",1.03*AT798,IF($AK798&lt;0,1.01*AT798,IF($AK798&gt;10,1.1*AT798,(1+$AK798/100)*AT798)))</f>
        <v>4.4801460000000022</v>
      </c>
      <c r="AV798" s="866">
        <f>IF($AK798="n/a",1.03*AU798,IF($AK798&lt;0,1.01*AU798,IF($AK798&gt;10,1.1*AU798,(1+$AK798/100)*AU798)))</f>
        <v>4.9281606000000027</v>
      </c>
      <c r="AW798" s="856">
        <f>SUM(AR798:AV798)</f>
        <v>20.549766600000005</v>
      </c>
      <c r="AX798" s="873">
        <f>AW798/I798*100</f>
        <v>12.918694034073052</v>
      </c>
      <c r="AY798" s="1081">
        <v>1.0900000000000001</v>
      </c>
      <c r="AZ798" s="869">
        <v>31.22</v>
      </c>
      <c r="BA798" s="869">
        <v>-3.9600000000000004</v>
      </c>
      <c r="BB798" s="869">
        <v>7.9399999999999995</v>
      </c>
      <c r="BC798" s="869">
        <v>8.01</v>
      </c>
      <c r="BD798" s="1033"/>
      <c r="BE798" s="700">
        <v>2007</v>
      </c>
      <c r="BF798" s="1013">
        <f>IF(BE798&gt;2008,0,IF(BE798&gt;2001,1,IF(BE798&gt;1990,2,IF(BE798&gt;1980,3,IF(BE798&gt;1973,4,IF(BE798&gt;1970,5,IF(BE798&gt;1960,6,IF(BE798&gt;1958,7,IF(BE798&gt;1953,8,9)))))))))</f>
        <v>1</v>
      </c>
      <c r="BG798" s="931">
        <v>19.3</v>
      </c>
    </row>
    <row r="799" spans="1:59" ht="11.25" customHeight="1" x14ac:dyDescent="0.2">
      <c r="A799" s="984" t="s">
        <v>3951</v>
      </c>
      <c r="B799" s="988" t="s">
        <v>3952</v>
      </c>
      <c r="C799" s="1070" t="s">
        <v>108</v>
      </c>
      <c r="D799" s="1070" t="s">
        <v>4401</v>
      </c>
      <c r="E799" s="828">
        <v>6</v>
      </c>
      <c r="F799" s="1148">
        <v>729</v>
      </c>
      <c r="G799" s="1273" t="s">
        <v>106</v>
      </c>
      <c r="H799" s="1273" t="s">
        <v>106</v>
      </c>
      <c r="I799" s="987">
        <v>19.809999999999999</v>
      </c>
      <c r="J799" s="738">
        <f>(M799/I799)*100</f>
        <v>1.4134275618374559</v>
      </c>
      <c r="K799" s="990">
        <v>7.0000000000000007E-2</v>
      </c>
      <c r="L799" s="1000">
        <v>4</v>
      </c>
      <c r="M799" s="729">
        <f>K799*L799</f>
        <v>0.28000000000000003</v>
      </c>
      <c r="N799" s="983" t="s">
        <v>152</v>
      </c>
      <c r="O799" s="831">
        <v>0.06</v>
      </c>
      <c r="P799" s="973">
        <v>43265</v>
      </c>
      <c r="Q799" s="973">
        <v>43280</v>
      </c>
      <c r="R799" s="729">
        <f>(K799-O799)/O799*100</f>
        <v>16.666666666666682</v>
      </c>
      <c r="S799" s="795">
        <f>IF(INDEX(Historical!$D$7:$D$1442,MATCH(B799,Historical!$B$7:$B$1449,0))=0,"n/a",(INDEX(Historical!$C$7:$C$1442,MATCH(B799,Historical!$B$7:$B$1449,0))/INDEX(Historical!$D$7:$D$1442,MATCH(B799,Historical!$B$7:$B$1449,0))-1)*100)</f>
        <v>17.391304347826097</v>
      </c>
      <c r="T799" s="795">
        <f>IF(INDEX(Historical!$F$7:$F$1442,MATCH(B799,Historical!$B$7:$B$1449,0))=0,"n/a",((INDEX(Historical!$C$7:$C$1442,MATCH(B799,Historical!$B$7:$B$1449,0))/INDEX(Historical!$F$7:$F$1442,MATCH(B799,Historical!$B$7:$B$1449,0)))^(1/3)-1)*100)</f>
        <v>24.473980004936525</v>
      </c>
      <c r="U799" s="795">
        <f>IF(INDEX(Historical!$H$7:$H$1442,MATCH(B799,Historical!$B$7:$B$1449,0))=0,"n/a",((INDEX(Historical!$C$7:$C$1442,MATCH(B799,Historical!$B$7:$B$1449,0))/INDEX(Historical!$H$7:$H$1442,MATCH(B799,Historical!$B$7:$B$1449,0)))^(1/5)-1)*100)</f>
        <v>55.184557391535982</v>
      </c>
      <c r="V799" s="795">
        <f>IF(INDEX(Historical!$O$7:$O$1442,MATCH(B799,Historical!$B$7:$B$1449,0))=0,"n/a",((INDEX(Historical!$C$7:$C$1442,MATCH(B799,Historical!$B$7:$B$1449,0))/INDEX(Historical!$O$7:$O$1442,MATCH(B799,Historical!$B$7:$B$1449,0)))^(1/10)-1)*100)</f>
        <v>6.0540481614018704</v>
      </c>
      <c r="W799" s="796">
        <f>IF(OR(U799&lt;=0,U799="n/a",V799&lt;=0,V799="n/a"),"n/a",U799/V799)</f>
        <v>9.11531522715166</v>
      </c>
      <c r="X799" s="797">
        <f>IF(OR(AJ799&lt;=0,AJ799="n/a",U799&lt;=0,U799="n/a"),"n/a",U799/AJ799)</f>
        <v>1.5949294043796529</v>
      </c>
      <c r="Y799" s="752"/>
      <c r="Z799" s="738">
        <f>IF(OR(AC799&lt;0.01,AC799="n/a"),"n/a",M799/AC799*100)</f>
        <v>13.93034825870647</v>
      </c>
      <c r="AA799" s="999">
        <f>IF(OR(AC799&lt;0.01,AC799="n/a"),"n/a",I799/AC799)</f>
        <v>9.8557213930348269</v>
      </c>
      <c r="AB799" s="1000">
        <v>12</v>
      </c>
      <c r="AC799" s="978">
        <v>2.0099999999999998</v>
      </c>
      <c r="AD799" s="978" t="s">
        <v>137</v>
      </c>
      <c r="AE799" s="978">
        <v>3.15</v>
      </c>
      <c r="AF799" s="978">
        <v>1.6</v>
      </c>
      <c r="AG799" s="978">
        <v>13.4</v>
      </c>
      <c r="AH799" s="978">
        <v>-1.4000000000000001</v>
      </c>
      <c r="AI799" s="978">
        <v>13.98</v>
      </c>
      <c r="AJ799" s="978">
        <v>34.599999999999994</v>
      </c>
      <c r="AK799" s="978" t="s">
        <v>137</v>
      </c>
      <c r="AL799" s="991">
        <v>212.17</v>
      </c>
      <c r="AM799" s="985">
        <v>8</v>
      </c>
      <c r="AN799" s="978">
        <v>0.08</v>
      </c>
      <c r="AO799" s="838">
        <f>IF(U799="n/a","n/a",IF(AA799&lt;0,"n/a",IF(AA799="n/a","n/a",J799+U799-AA799)))</f>
        <v>46.742263560338614</v>
      </c>
      <c r="AP799" s="839">
        <f>IF(U799="n/a","n/a",J799+U799)</f>
        <v>56.597984953373441</v>
      </c>
      <c r="AQ799" s="1001">
        <f>IF(OR(AC799&lt;0.01,AF799="n/a"),"n/a",(I799/SQRT(22.5*AC799*(I799/AF799))-1)*100)</f>
        <v>-16.28313795535249</v>
      </c>
      <c r="AR799" s="738">
        <f>INDEX(Historical!$C$7:$C$1442,MATCH(B799,Historical!$B$7:$B$1449,0))*IF(AH799="n/a",1.03,IF(AH799&lt;0,1.01,IF(AH799&gt;10,1.1,(1+AH799/100))))</f>
        <v>0.2727</v>
      </c>
      <c r="AS799" s="999">
        <f>IF($AI799="n/a",1.03*AR799,IF($AI799&lt;0,1.01*AR799,IF($AI799&gt;10,1.1*AR799,(1+$AI799/100)*AR799)))</f>
        <v>0.29997000000000001</v>
      </c>
      <c r="AT799" s="999">
        <f>IF($AK799="n/a",1.03*AS799,IF($AK799&lt;0,1.01*AS799,IF($AK799&gt;10,1.1*AS799,(1+$AK799/100)*AS799)))</f>
        <v>0.3089691</v>
      </c>
      <c r="AU799" s="999">
        <f>IF($AK799="n/a",1.03*AT799,IF($AK799&lt;0,1.01*AT799,IF($AK799&gt;10,1.1*AT799,(1+$AK799/100)*AT799)))</f>
        <v>0.31823817300000001</v>
      </c>
      <c r="AV799" s="999">
        <f>IF($AK799="n/a",1.03*AU799,IF($AK799&lt;0,1.01*AU799,IF($AK799&gt;10,1.1*AU799,(1+$AK799/100)*AU799)))</f>
        <v>0.32778531819000001</v>
      </c>
      <c r="AW799" s="738">
        <f>SUM(AR799:AV799)</f>
        <v>1.5276625911899999</v>
      </c>
      <c r="AX799" s="846">
        <f>AW799/I799*100</f>
        <v>7.7115728984856133</v>
      </c>
      <c r="AY799" s="1080">
        <v>0.54</v>
      </c>
      <c r="AZ799" s="985">
        <v>10.059999999999999</v>
      </c>
      <c r="BA799" s="985">
        <v>-22.31</v>
      </c>
      <c r="BB799" s="985">
        <v>-3.04</v>
      </c>
      <c r="BC799" s="985">
        <v>-11.57</v>
      </c>
      <c r="BE799" s="700">
        <v>2013</v>
      </c>
      <c r="BF799" s="1013">
        <f>IF(BE799&gt;2008,0,IF(BE799&gt;2001,1,IF(BE799&gt;1990,2,IF(BE799&gt;1980,3,IF(BE799&gt;1973,4,IF(BE799&gt;1970,5,IF(BE799&gt;1960,6,IF(BE799&gt;1958,7,IF(BE799&gt;1953,8,9)))))))))</f>
        <v>0</v>
      </c>
      <c r="BG799" s="995">
        <v>1.0999999999999999</v>
      </c>
    </row>
    <row r="800" spans="1:59" ht="11.25" customHeight="1" x14ac:dyDescent="0.2">
      <c r="A800" s="976" t="s">
        <v>1764</v>
      </c>
      <c r="B800" s="988" t="s">
        <v>1765</v>
      </c>
      <c r="C800" s="1070" t="s">
        <v>112</v>
      </c>
      <c r="D800" s="1070" t="s">
        <v>4417</v>
      </c>
      <c r="E800" s="828">
        <v>9</v>
      </c>
      <c r="F800" s="1148">
        <v>346</v>
      </c>
      <c r="G800" s="1120" t="s">
        <v>115</v>
      </c>
      <c r="H800" s="1120" t="s">
        <v>115</v>
      </c>
      <c r="I800" s="987">
        <v>105.4</v>
      </c>
      <c r="J800" s="738">
        <f>(M800/I800)*100</f>
        <v>3.4535104364326372</v>
      </c>
      <c r="K800" s="990">
        <v>0.91</v>
      </c>
      <c r="L800" s="1000">
        <v>4</v>
      </c>
      <c r="M800" s="729">
        <f>K800*L800</f>
        <v>3.64</v>
      </c>
      <c r="N800" s="983" t="s">
        <v>429</v>
      </c>
      <c r="O800" s="831">
        <v>0.83</v>
      </c>
      <c r="P800" s="694">
        <v>43150</v>
      </c>
      <c r="Q800" s="694">
        <v>43166</v>
      </c>
      <c r="R800" s="729">
        <f>(K800-O800)/O800*100</f>
        <v>9.6385542168674796</v>
      </c>
      <c r="S800" s="795">
        <f>IF(INDEX(Historical!$D$7:$D$1442,MATCH(B800,Historical!$B$7:$B$1449,0))=0,"n/a",(INDEX(Historical!$C$7:$C$1442,MATCH(B800,Historical!$B$7:$B$1449,0))/INDEX(Historical!$D$7:$D$1442,MATCH(B800,Historical!$B$7:$B$1449,0))-1)*100)</f>
        <v>9.6385542168674796</v>
      </c>
      <c r="T800" s="795">
        <f>IF(INDEX(Historical!$F$7:$F$1442,MATCH(B800,Historical!$B$7:$B$1449,0))=0,"n/a",((INDEX(Historical!$C$7:$C$1442,MATCH(B800,Historical!$B$7:$B$1449,0))/INDEX(Historical!$F$7:$F$1442,MATCH(B800,Historical!$B$7:$B$1449,0)))^(1/3)-1)*100)</f>
        <v>7.6232685102480158</v>
      </c>
      <c r="U800" s="795">
        <f>IF(INDEX(Historical!$H$7:$H$1442,MATCH(B800,Historical!$B$7:$B$1449,0))=0,"n/a",((INDEX(Historical!$C$7:$C$1442,MATCH(B800,Historical!$B$7:$B$1449,0))/INDEX(Historical!$H$7:$H$1442,MATCH(B800,Historical!$B$7:$B$1449,0)))^(1/5)-1)*100)</f>
        <v>7.9766727007235971</v>
      </c>
      <c r="V800" s="795">
        <f>IF(INDEX(Historical!$O$7:$O$1442,MATCH(B800,Historical!$B$7:$B$1449,0))=0,"n/a",((INDEX(Historical!$C$7:$C$1442,MATCH(B800,Historical!$B$7:$B$1449,0))/INDEX(Historical!$O$7:$O$1442,MATCH(B800,Historical!$B$7:$B$1449,0)))^(1/10)-1)*100)</f>
        <v>7.2958409208072172</v>
      </c>
      <c r="W800" s="796">
        <f>IF(OR(U800&lt;=0,U800="n/a",V800&lt;=0,V800="n/a"),"n/a",U800/V800)</f>
        <v>1.0933177939741938</v>
      </c>
      <c r="X800" s="797">
        <f>IF(OR(AJ800&lt;=0,AJ800="n/a",U800&lt;=0,U800="n/a"),"n/a",U800/AJ800)</f>
        <v>0.17765418041700662</v>
      </c>
      <c r="Y800" s="752"/>
      <c r="Z800" s="738">
        <f>IF(OR(AC800&lt;0.01,AC800="n/a"),"n/a",M800/AC800*100)</f>
        <v>61.073825503355707</v>
      </c>
      <c r="AA800" s="999">
        <f>IF(OR(AC800&lt;0.01,AC800="n/a"),"n/a",I800/AC800)</f>
        <v>17.684563758389263</v>
      </c>
      <c r="AB800" s="1000">
        <v>12</v>
      </c>
      <c r="AC800" s="978">
        <v>5.96</v>
      </c>
      <c r="AD800" s="978">
        <v>1.53</v>
      </c>
      <c r="AE800" s="978">
        <v>1.26</v>
      </c>
      <c r="AF800" s="978">
        <v>29.44</v>
      </c>
      <c r="AG800" s="980">
        <v>280.39999999999998</v>
      </c>
      <c r="AH800" s="978">
        <v>37.4</v>
      </c>
      <c r="AI800" s="978">
        <v>7.31</v>
      </c>
      <c r="AJ800" s="978">
        <v>44.9</v>
      </c>
      <c r="AK800" s="978">
        <v>11.559999999999999</v>
      </c>
      <c r="AL800" s="991">
        <v>89550</v>
      </c>
      <c r="AM800" s="986" t="s">
        <v>137</v>
      </c>
      <c r="AN800" s="980">
        <v>7.52</v>
      </c>
      <c r="AO800" s="838">
        <f>IF(U800="n/a","n/a",IF(AA800&lt;0,"n/a",IF(AA800="n/a","n/a",J800+U800-AA800)))</f>
        <v>-6.2543806212330288</v>
      </c>
      <c r="AP800" s="839">
        <f>IF(U800="n/a","n/a",J800+U800)</f>
        <v>11.430183137156234</v>
      </c>
      <c r="AQ800" s="1001">
        <f>IF(OR(AC800&lt;0.01,AF800="n/a"),"n/a",(I800/SQRT(22.5*AC800*(I800/AF800))-1)*100)</f>
        <v>381.03294276055567</v>
      </c>
      <c r="AR800" s="738">
        <f>INDEX(Historical!$C$7:$C$1442,MATCH(B800,Historical!$B$7:$B$1449,0))*IF(AH800="n/a",1.03,IF(AH800&lt;0,1.01,IF(AH800&gt;10,1.1,(1+AH800/100))))</f>
        <v>4.0040000000000004</v>
      </c>
      <c r="AS800" s="999">
        <f>IF($AI800="n/a",1.03*AR800,IF($AI800&lt;0,1.01*AR800,IF($AI800&gt;10,1.1*AR800,(1+$AI800/100)*AR800)))</f>
        <v>4.2966924000000004</v>
      </c>
      <c r="AT800" s="999">
        <f>IF($AK800="n/a",1.03*AS800,IF($AK800&lt;0,1.01*AS800,IF($AK800&gt;10,1.1*AS800,(1+$AK800/100)*AS800)))</f>
        <v>4.7263616400000013</v>
      </c>
      <c r="AU800" s="999">
        <f>IF($AK800="n/a",1.03*AT800,IF($AK800&lt;0,1.01*AT800,IF($AK800&gt;10,1.1*AT800,(1+$AK800/100)*AT800)))</f>
        <v>5.198997804000002</v>
      </c>
      <c r="AV800" s="999">
        <f>IF($AK800="n/a",1.03*AU800,IF($AK800&lt;0,1.01*AU800,IF($AK800&gt;10,1.1*AU800,(1+$AK800/100)*AU800)))</f>
        <v>5.7188975844000023</v>
      </c>
      <c r="AW800" s="738">
        <f>SUM(AR800:AV800)</f>
        <v>23.944949428400008</v>
      </c>
      <c r="AX800" s="846">
        <f>AW800/I800*100</f>
        <v>22.718168338140423</v>
      </c>
      <c r="AY800" s="1080">
        <v>1.1399999999999999</v>
      </c>
      <c r="AZ800" s="985">
        <v>17.25</v>
      </c>
      <c r="BA800" s="985">
        <v>-18.279999999999998</v>
      </c>
      <c r="BB800" s="985">
        <v>3.3099999999999996</v>
      </c>
      <c r="BC800" s="985">
        <v>-5.7</v>
      </c>
      <c r="BE800" s="700">
        <v>2010</v>
      </c>
      <c r="BF800" s="1013">
        <f>IF(BE800&gt;2008,0,IF(BE800&gt;2001,1,IF(BE800&gt;1990,2,IF(BE800&gt;1980,3,IF(BE800&gt;1973,4,IF(BE800&gt;1970,5,IF(BE800&gt;1960,6,IF(BE800&gt;1958,7,IF(BE800&gt;1953,8,9)))))))))</f>
        <v>0</v>
      </c>
      <c r="BG800" s="995">
        <v>12</v>
      </c>
    </row>
    <row r="801" spans="1:59" ht="11.25" customHeight="1" x14ac:dyDescent="0.2">
      <c r="A801" s="984" t="s">
        <v>1750</v>
      </c>
      <c r="B801" s="988" t="s">
        <v>1751</v>
      </c>
      <c r="C801" s="1070" t="s">
        <v>108</v>
      </c>
      <c r="D801" s="1070" t="s">
        <v>4401</v>
      </c>
      <c r="E801" s="828">
        <v>8</v>
      </c>
      <c r="F801" s="1148">
        <v>539</v>
      </c>
      <c r="G801" s="1136" t="s">
        <v>37</v>
      </c>
      <c r="H801" s="1136" t="s">
        <v>37</v>
      </c>
      <c r="I801" s="987">
        <v>51.16</v>
      </c>
      <c r="J801" s="738">
        <f>(M801/I801)*100</f>
        <v>2.8928850664581707</v>
      </c>
      <c r="K801" s="990">
        <v>0.37</v>
      </c>
      <c r="L801" s="1000">
        <v>4</v>
      </c>
      <c r="M801" s="729">
        <f>K801*L801</f>
        <v>1.48</v>
      </c>
      <c r="N801" s="983" t="s">
        <v>220</v>
      </c>
      <c r="O801" s="831">
        <v>0.3</v>
      </c>
      <c r="P801" s="973">
        <v>43370</v>
      </c>
      <c r="Q801" s="973">
        <v>43388</v>
      </c>
      <c r="R801" s="729">
        <f>(K801-O801)/O801*100</f>
        <v>23.333333333333336</v>
      </c>
      <c r="S801" s="795">
        <f>IF(INDEX(Historical!$D$7:$D$1442,MATCH(B801,Historical!$B$7:$B$1449,0))=0,"n/a",(INDEX(Historical!$C$7:$C$1442,MATCH(B801,Historical!$B$7:$B$1449,0))/INDEX(Historical!$D$7:$D$1442,MATCH(B801,Historical!$B$7:$B$1449,0))-1)*100)</f>
        <v>11.403508771929815</v>
      </c>
      <c r="T801" s="795">
        <f>IF(INDEX(Historical!$F$7:$F$1442,MATCH(B801,Historical!$B$7:$B$1449,0))=0,"n/a",((INDEX(Historical!$C$7:$C$1442,MATCH(B801,Historical!$B$7:$B$1449,0))/INDEX(Historical!$F$7:$F$1442,MATCH(B801,Historical!$B$7:$B$1449,0)))^(1/3)-1)*100)</f>
        <v>8.2932132831999397</v>
      </c>
      <c r="U801" s="795">
        <f>IF(INDEX(Historical!$H$7:$H$1442,MATCH(B801,Historical!$B$7:$B$1449,0))=0,"n/a",((INDEX(Historical!$C$7:$C$1442,MATCH(B801,Historical!$B$7:$B$1449,0))/INDEX(Historical!$H$7:$H$1442,MATCH(B801,Historical!$B$7:$B$1449,0)))^(1/5)-1)*100)</f>
        <v>8.3619867733328199</v>
      </c>
      <c r="V801" s="795">
        <f>IF(INDEX(Historical!$O$7:$O$1442,MATCH(B801,Historical!$B$7:$B$1449,0))=0,"n/a",((INDEX(Historical!$C$7:$C$1442,MATCH(B801,Historical!$B$7:$B$1449,0))/INDEX(Historical!$O$7:$O$1442,MATCH(B801,Historical!$B$7:$B$1449,0)))^(1/10)-1)*100)</f>
        <v>-2.8740052172375297</v>
      </c>
      <c r="W801" s="796" t="str">
        <f>IF(OR(U801&lt;=0,U801="n/a",V801&lt;=0,V801="n/a"),"n/a",U801/V801)</f>
        <v>n/a</v>
      </c>
      <c r="X801" s="797">
        <f>IF(OR(AJ801&lt;=0,AJ801="n/a",U801&lt;=0,U801="n/a"),"n/a",U801/AJ801)</f>
        <v>9.2910964148142448</v>
      </c>
      <c r="Y801" s="752"/>
      <c r="Z801" s="738">
        <f>IF(OR(AC801&lt;0.01,AC801="n/a"),"n/a",M801/AC801*100)</f>
        <v>35.748792270531403</v>
      </c>
      <c r="AA801" s="999">
        <f>IF(OR(AC801&lt;0.01,AC801="n/a"),"n/a",I801/AC801)</f>
        <v>12.357487922705314</v>
      </c>
      <c r="AB801" s="1000">
        <v>12</v>
      </c>
      <c r="AC801" s="978">
        <v>4.1399999999999997</v>
      </c>
      <c r="AD801" s="978">
        <v>1.81</v>
      </c>
      <c r="AE801" s="978">
        <v>5.15</v>
      </c>
      <c r="AF801" s="978">
        <v>1.88</v>
      </c>
      <c r="AG801" s="978">
        <v>14.499999999999998</v>
      </c>
      <c r="AH801" s="978">
        <v>-8.3000000000000007</v>
      </c>
      <c r="AI801" s="978">
        <v>6.660000000000001</v>
      </c>
      <c r="AJ801" s="978">
        <v>0.89999999999999991</v>
      </c>
      <c r="AK801" s="978">
        <v>6.81</v>
      </c>
      <c r="AL801" s="991">
        <v>83340</v>
      </c>
      <c r="AM801" s="985">
        <v>0.1</v>
      </c>
      <c r="AN801" s="978">
        <v>0.92</v>
      </c>
      <c r="AO801" s="838">
        <f>IF(U801="n/a","n/a",IF(AA801&lt;0,"n/a",IF(AA801="n/a","n/a",J801+U801-AA801)))</f>
        <v>-1.1026160829143237</v>
      </c>
      <c r="AP801" s="839">
        <f>IF(U801="n/a","n/a",J801+U801)</f>
        <v>11.25487183979099</v>
      </c>
      <c r="AQ801" s="1001">
        <f>IF(OR(AC801&lt;0.01,AF801="n/a"),"n/a",(I801/SQRT(22.5*AC801*(I801/AF801))-1)*100)</f>
        <v>1.613816415520497</v>
      </c>
      <c r="AR801" s="738">
        <f>INDEX(Historical!$C$7:$C$1442,MATCH(B801,Historical!$B$7:$B$1449,0))*IF(AH801="n/a",1.03,IF(AH801&lt;0,1.01,IF(AH801&gt;10,1.1,(1+AH801/100))))</f>
        <v>1.2827</v>
      </c>
      <c r="AS801" s="999">
        <f>IF($AI801="n/a",1.03*AR801,IF($AI801&lt;0,1.01*AR801,IF($AI801&gt;10,1.1*AR801,(1+$AI801/100)*AR801)))</f>
        <v>1.36812782</v>
      </c>
      <c r="AT801" s="999">
        <f>IF($AK801="n/a",1.03*AS801,IF($AK801&lt;0,1.01*AS801,IF($AK801&gt;10,1.1*AS801,(1+$AK801/100)*AS801)))</f>
        <v>1.461297324542</v>
      </c>
      <c r="AU801" s="999">
        <f>IF($AK801="n/a",1.03*AT801,IF($AK801&lt;0,1.01*AT801,IF($AK801&gt;10,1.1*AT801,(1+$AK801/100)*AT801)))</f>
        <v>1.5608116723433103</v>
      </c>
      <c r="AV801" s="999">
        <f>IF($AK801="n/a",1.03*AU801,IF($AK801&lt;0,1.01*AU801,IF($AK801&gt;10,1.1*AU801,(1+$AK801/100)*AU801)))</f>
        <v>1.6671029472298897</v>
      </c>
      <c r="AW801" s="738">
        <f>SUM(AR801:AV801)</f>
        <v>7.3400397641152004</v>
      </c>
      <c r="AX801" s="846">
        <f>AW801/I801*100</f>
        <v>14.347223932985145</v>
      </c>
      <c r="AY801" s="1080">
        <v>1.1000000000000001</v>
      </c>
      <c r="AZ801" s="985">
        <v>18.59</v>
      </c>
      <c r="BA801" s="985">
        <v>-11.49</v>
      </c>
      <c r="BB801" s="985">
        <v>2.75</v>
      </c>
      <c r="BC801" s="985">
        <v>-0.63</v>
      </c>
      <c r="BE801" s="700">
        <v>2011</v>
      </c>
      <c r="BF801" s="1013">
        <f>IF(BE801&gt;2008,0,IF(BE801&gt;2001,1,IF(BE801&gt;1990,2,IF(BE801&gt;1980,3,IF(BE801&gt;1973,4,IF(BE801&gt;1970,5,IF(BE801&gt;1960,6,IF(BE801&gt;1958,7,IF(BE801&gt;1953,8,9)))))))))</f>
        <v>0</v>
      </c>
      <c r="BG801" s="995">
        <v>1.4000000000000001</v>
      </c>
    </row>
    <row r="802" spans="1:59" ht="11.25" customHeight="1" x14ac:dyDescent="0.2">
      <c r="A802" s="984" t="s">
        <v>1772</v>
      </c>
      <c r="B802" s="988" t="s">
        <v>1773</v>
      </c>
      <c r="C802" s="1070" t="s">
        <v>154</v>
      </c>
      <c r="D802" s="1070" t="s">
        <v>4383</v>
      </c>
      <c r="E802" s="828">
        <v>8</v>
      </c>
      <c r="F802" s="1148">
        <v>484</v>
      </c>
      <c r="G802" s="1133" t="s">
        <v>106</v>
      </c>
      <c r="H802" s="1133" t="s">
        <v>106</v>
      </c>
      <c r="I802" s="987">
        <v>105.89</v>
      </c>
      <c r="J802" s="738">
        <f>(M802/I802)*100</f>
        <v>0.86882614033430927</v>
      </c>
      <c r="K802" s="990">
        <v>0.23</v>
      </c>
      <c r="L802" s="1000">
        <v>4</v>
      </c>
      <c r="M802" s="729">
        <f>K802*L802</f>
        <v>0.92</v>
      </c>
      <c r="N802" s="983" t="s">
        <v>241</v>
      </c>
      <c r="O802" s="831">
        <v>0.2</v>
      </c>
      <c r="P802" s="694">
        <v>43179</v>
      </c>
      <c r="Q802" s="694">
        <v>43203</v>
      </c>
      <c r="R802" s="729">
        <f>(K802-O802)/O802*100</f>
        <v>15</v>
      </c>
      <c r="S802" s="795">
        <f>IF(INDEX(Historical!$D$7:$D$1442,MATCH(B802,Historical!$B$7:$B$1449,0))=0,"n/a",(INDEX(Historical!$C$7:$C$1442,MATCH(B802,Historical!$B$7:$B$1449,0))/INDEX(Historical!$D$7:$D$1442,MATCH(B802,Historical!$B$7:$B$1449,0))-1)*100)</f>
        <v>19.480519480519476</v>
      </c>
      <c r="T802" s="795">
        <f>IF(INDEX(Historical!$F$7:$F$1442,MATCH(B802,Historical!$B$7:$B$1449,0))=0,"n/a",((INDEX(Historical!$C$7:$C$1442,MATCH(B802,Historical!$B$7:$B$1449,0))/INDEX(Historical!$F$7:$F$1442,MATCH(B802,Historical!$B$7:$B$1449,0)))^(1/3)-1)*100)</f>
        <v>15.313156133323268</v>
      </c>
      <c r="U802" s="795">
        <f>IF(INDEX(Historical!$H$7:$H$1442,MATCH(B802,Historical!$B$7:$B$1449,0))=0,"n/a",((INDEX(Historical!$C$7:$C$1442,MATCH(B802,Historical!$B$7:$B$1449,0))/INDEX(Historical!$H$7:$H$1442,MATCH(B802,Historical!$B$7:$B$1449,0)))^(1/5)-1)*100)</f>
        <v>18.126018804310839</v>
      </c>
      <c r="V802" s="795" t="str">
        <f>IF(INDEX(Historical!$O$7:$O$1442,MATCH(B802,Historical!$B$7:$B$1449,0))=0,"n/a",((INDEX(Historical!$C$7:$C$1442,MATCH(B802,Historical!$B$7:$B$1449,0))/INDEX(Historical!$O$7:$O$1442,MATCH(B802,Historical!$B$7:$B$1449,0)))^(1/10)-1)*100)</f>
        <v>n/a</v>
      </c>
      <c r="W802" s="796" t="str">
        <f>IF(OR(U802&lt;=0,U802="n/a",V802&lt;=0,V802="n/a"),"n/a",U802/V802)</f>
        <v>n/a</v>
      </c>
      <c r="X802" s="797" t="str">
        <f>IF(OR(AJ802&lt;=0,AJ802="n/a",U802&lt;=0,U802="n/a"),"n/a",U802/AJ802)</f>
        <v>n/a</v>
      </c>
      <c r="Y802" s="988"/>
      <c r="Z802" s="738">
        <f>IF(OR(AC802&lt;0.01,AC802="n/a"),"n/a",M802/AC802*100)</f>
        <v>82.142857142857139</v>
      </c>
      <c r="AA802" s="999">
        <f>IF(OR(AC802&lt;0.01,AC802="n/a"),"n/a",I802/AC802)</f>
        <v>94.544642857142847</v>
      </c>
      <c r="AB802" s="1000">
        <v>12</v>
      </c>
      <c r="AC802" s="978">
        <v>1.1200000000000001</v>
      </c>
      <c r="AD802" s="978">
        <v>7.56</v>
      </c>
      <c r="AE802" s="978">
        <v>3</v>
      </c>
      <c r="AF802" s="978">
        <v>6.34</v>
      </c>
      <c r="AG802" s="978">
        <v>8.7999999999999989</v>
      </c>
      <c r="AH802" s="978">
        <v>-13.100000000000001</v>
      </c>
      <c r="AI802" s="978">
        <v>9.39</v>
      </c>
      <c r="AJ802" s="978">
        <v>-1.5</v>
      </c>
      <c r="AK802" s="978">
        <v>12.5</v>
      </c>
      <c r="AL802" s="991">
        <v>1340</v>
      </c>
      <c r="AM802" s="985">
        <v>1.7000000000000002</v>
      </c>
      <c r="AN802" s="978">
        <v>0.28000000000000003</v>
      </c>
      <c r="AO802" s="838">
        <f>IF(U802="n/a","n/a",IF(AA802&lt;0,"n/a",IF(AA802="n/a","n/a",J802+U802-AA802)))</f>
        <v>-75.549797912497695</v>
      </c>
      <c r="AP802" s="839">
        <f>IF(U802="n/a","n/a",J802+U802)</f>
        <v>18.994844944645148</v>
      </c>
      <c r="AQ802" s="1001">
        <f>IF(OR(AC802&lt;0.01,AF802="n/a"),"n/a",(I802/SQRT(22.5*AC802*(I802/AF802))-1)*100)</f>
        <v>416.14512847724683</v>
      </c>
      <c r="AR802" s="738">
        <f>INDEX(Historical!$C$7:$C$1442,MATCH(B802,Historical!$B$7:$B$1449,0))*IF(AH802="n/a",1.03,IF(AH802&lt;0,1.01,IF(AH802&gt;10,1.1,(1+AH802/100))))</f>
        <v>0.92920000000000003</v>
      </c>
      <c r="AS802" s="999">
        <f>IF($AI802="n/a",1.03*AR802,IF($AI802&lt;0,1.01*AR802,IF($AI802&gt;10,1.1*AR802,(1+$AI802/100)*AR802)))</f>
        <v>1.0164518800000002</v>
      </c>
      <c r="AT802" s="999">
        <f>IF($AK802="n/a",1.03*AS802,IF($AK802&lt;0,1.01*AS802,IF($AK802&gt;10,1.1*AS802,(1+$AK802/100)*AS802)))</f>
        <v>1.1180970680000004</v>
      </c>
      <c r="AU802" s="999">
        <f>IF($AK802="n/a",1.03*AT802,IF($AK802&lt;0,1.01*AT802,IF($AK802&gt;10,1.1*AT802,(1+$AK802/100)*AT802)))</f>
        <v>1.2299067748000005</v>
      </c>
      <c r="AV802" s="999">
        <f>IF($AK802="n/a",1.03*AU802,IF($AK802&lt;0,1.01*AU802,IF($AK802&gt;10,1.1*AU802,(1+$AK802/100)*AU802)))</f>
        <v>1.3528974522800008</v>
      </c>
      <c r="AW802" s="738">
        <f>SUM(AR802:AV802)</f>
        <v>5.646553175080002</v>
      </c>
      <c r="AX802" s="846">
        <f>AW802/I802*100</f>
        <v>5.3324706535839095</v>
      </c>
      <c r="AY802" s="1080">
        <v>1.19</v>
      </c>
      <c r="AZ802" s="985">
        <v>47.68</v>
      </c>
      <c r="BA802" s="985">
        <v>-18.329999999999998</v>
      </c>
      <c r="BB802" s="985">
        <v>-2.62</v>
      </c>
      <c r="BC802" s="985">
        <v>-0.65</v>
      </c>
      <c r="BE802" s="700">
        <v>2011</v>
      </c>
      <c r="BF802" s="1013">
        <f>IF(BE802&gt;2008,0,IF(BE802&gt;2001,1,IF(BE802&gt;1990,2,IF(BE802&gt;1980,3,IF(BE802&gt;1973,4,IF(BE802&gt;1970,5,IF(BE802&gt;1960,6,IF(BE802&gt;1958,7,IF(BE802&gt;1953,8,9)))))))))</f>
        <v>0</v>
      </c>
      <c r="BG802" s="995">
        <v>4.3</v>
      </c>
    </row>
    <row r="803" spans="1:59" ht="11.25" customHeight="1" x14ac:dyDescent="0.2">
      <c r="A803" s="984" t="s">
        <v>843</v>
      </c>
      <c r="B803" s="988" t="s">
        <v>844</v>
      </c>
      <c r="C803" s="1070" t="s">
        <v>154</v>
      </c>
      <c r="D803" s="1070" t="s">
        <v>4386</v>
      </c>
      <c r="E803" s="828">
        <v>16</v>
      </c>
      <c r="F803" s="1148">
        <v>221</v>
      </c>
      <c r="G803" s="1273" t="s">
        <v>106</v>
      </c>
      <c r="H803" s="1273" t="s">
        <v>106</v>
      </c>
      <c r="I803" s="987">
        <v>93.94</v>
      </c>
      <c r="J803" s="738">
        <f>(M803/I803)*100</f>
        <v>1.1709601873536302</v>
      </c>
      <c r="K803" s="990">
        <v>0.27500000000000002</v>
      </c>
      <c r="L803" s="1000">
        <v>4</v>
      </c>
      <c r="M803" s="729">
        <f>K803*L803</f>
        <v>1.1000000000000001</v>
      </c>
      <c r="N803" s="983" t="s">
        <v>190</v>
      </c>
      <c r="O803" s="831">
        <v>0.27</v>
      </c>
      <c r="P803" s="973">
        <v>43447</v>
      </c>
      <c r="Q803" s="973">
        <v>43468</v>
      </c>
      <c r="R803" s="729">
        <f>(K803-O803)/O803*100</f>
        <v>1.8518518518518534</v>
      </c>
      <c r="S803" s="795">
        <f>IF(INDEX(Historical!$D$7:$D$1442,MATCH(B803,Historical!$B$7:$B$1449,0))=0,"n/a",(INDEX(Historical!$C$7:$C$1442,MATCH(B803,Historical!$B$7:$B$1449,0))/INDEX(Historical!$D$7:$D$1442,MATCH(B803,Historical!$B$7:$B$1449,0))-1)*100)</f>
        <v>1.8867924528301883</v>
      </c>
      <c r="T803" s="795">
        <f>IF(INDEX(Historical!$F$7:$F$1442,MATCH(B803,Historical!$B$7:$B$1449,0))=0,"n/a",((INDEX(Historical!$C$7:$C$1442,MATCH(B803,Historical!$B$7:$B$1449,0))/INDEX(Historical!$F$7:$F$1442,MATCH(B803,Historical!$B$7:$B$1449,0)))^(1/3)-1)*100)</f>
        <v>1.7575471975188606</v>
      </c>
      <c r="U803" s="795">
        <f>IF(INDEX(Historical!$H$7:$H$1442,MATCH(B803,Historical!$B$7:$B$1449,0))=0,"n/a",((INDEX(Historical!$C$7:$C$1442,MATCH(B803,Historical!$B$7:$B$1449,0))/INDEX(Historical!$H$7:$H$1442,MATCH(B803,Historical!$B$7:$B$1449,0)))^(1/5)-1)*100)</f>
        <v>1.8585536309526418</v>
      </c>
      <c r="V803" s="795">
        <f>IF(INDEX(Historical!$O$7:$O$1442,MATCH(B803,Historical!$B$7:$B$1449,0))=0,"n/a",((INDEX(Historical!$C$7:$C$1442,MATCH(B803,Historical!$B$7:$B$1449,0))/INDEX(Historical!$O$7:$O$1442,MATCH(B803,Historical!$B$7:$B$1449,0)))^(1/10)-1)*100)</f>
        <v>1.7835320786046882</v>
      </c>
      <c r="W803" s="796">
        <f>IF(OR(U803&lt;=0,U803="n/a",V803&lt;=0,V803="n/a"),"n/a",U803/V803)</f>
        <v>1.0420634723916182</v>
      </c>
      <c r="X803" s="797">
        <f>IF(OR(AJ803&lt;=0,AJ803="n/a",U803&lt;=0,U803="n/a"),"n/a",U803/AJ803)</f>
        <v>0.25459638780173177</v>
      </c>
      <c r="Y803" s="746"/>
      <c r="Z803" s="738">
        <f>IF(OR(AC803&lt;0.01,AC803="n/a"),"n/a",M803/AC803*100)</f>
        <v>22.312373225152133</v>
      </c>
      <c r="AA803" s="999">
        <f>IF(OR(AC803&lt;0.01,AC803="n/a"),"n/a",I803/AC803)</f>
        <v>19.054766734279919</v>
      </c>
      <c r="AB803" s="1000">
        <v>12</v>
      </c>
      <c r="AC803" s="978">
        <v>4.93</v>
      </c>
      <c r="AD803" s="978" t="s">
        <v>137</v>
      </c>
      <c r="AE803" s="978">
        <v>7.95</v>
      </c>
      <c r="AF803" s="978">
        <v>3.95</v>
      </c>
      <c r="AG803" s="978">
        <v>15.2</v>
      </c>
      <c r="AH803" s="978">
        <v>21</v>
      </c>
      <c r="AI803" s="978" t="s">
        <v>137</v>
      </c>
      <c r="AJ803" s="978">
        <v>7.3</v>
      </c>
      <c r="AK803" s="978" t="s">
        <v>137</v>
      </c>
      <c r="AL803" s="991">
        <v>337.24</v>
      </c>
      <c r="AM803" s="985">
        <v>0.6</v>
      </c>
      <c r="AN803" s="978">
        <v>0</v>
      </c>
      <c r="AO803" s="838">
        <f>IF(U803="n/a","n/a",IF(AA803&lt;0,"n/a",IF(AA803="n/a","n/a",J803+U803-AA803)))</f>
        <v>-16.025252915973645</v>
      </c>
      <c r="AP803" s="839">
        <f>IF(U803="n/a","n/a",J803+U803)</f>
        <v>3.0295138183062722</v>
      </c>
      <c r="AQ803" s="1001">
        <f>IF(OR(AC803&lt;0.01,AF803="n/a"),"n/a",(I803/SQRT(22.5*AC803*(I803/AF803))-1)*100)</f>
        <v>82.898063412875715</v>
      </c>
      <c r="AR803" s="738">
        <f>INDEX(Historical!$C$7:$C$1442,MATCH(B803,Historical!$B$7:$B$1449,0))*IF(AH803="n/a",1.03,IF(AH803&lt;0,1.01,IF(AH803&gt;10,1.1,(1+AH803/100))))</f>
        <v>1.1880000000000002</v>
      </c>
      <c r="AS803" s="999">
        <f>IF($AI803="n/a",1.03*AR803,IF($AI803&lt;0,1.01*AR803,IF($AI803&gt;10,1.1*AR803,(1+$AI803/100)*AR803)))</f>
        <v>1.2236400000000003</v>
      </c>
      <c r="AT803" s="999">
        <f>IF($AK803="n/a",1.03*AS803,IF($AK803&lt;0,1.01*AS803,IF($AK803&gt;10,1.1*AS803,(1+$AK803/100)*AS803)))</f>
        <v>1.2603492000000003</v>
      </c>
      <c r="AU803" s="999">
        <f>IF($AK803="n/a",1.03*AT803,IF($AK803&lt;0,1.01*AT803,IF($AK803&gt;10,1.1*AT803,(1+$AK803/100)*AT803)))</f>
        <v>1.2981596760000003</v>
      </c>
      <c r="AV803" s="999">
        <f>IF($AK803="n/a",1.03*AU803,IF($AK803&lt;0,1.01*AU803,IF($AK803&gt;10,1.1*AU803,(1+$AK803/100)*AU803)))</f>
        <v>1.3371044662800002</v>
      </c>
      <c r="AW803" s="738">
        <f>SUM(AR803:AV803)</f>
        <v>6.307253342280001</v>
      </c>
      <c r="AX803" s="846">
        <f>AW803/I803*100</f>
        <v>6.7141295957845442</v>
      </c>
      <c r="AY803" s="1080">
        <v>0.71</v>
      </c>
      <c r="AZ803" s="985">
        <v>26.979999999999997</v>
      </c>
      <c r="BA803" s="985">
        <v>-20.150000000000002</v>
      </c>
      <c r="BB803" s="985">
        <v>8.08</v>
      </c>
      <c r="BC803" s="985">
        <v>-1.1199999999999999</v>
      </c>
      <c r="BE803" s="700">
        <v>2004</v>
      </c>
      <c r="BF803" s="1013">
        <f>IF(BE803&gt;2008,0,IF(BE803&gt;2001,1,IF(BE803&gt;1990,2,IF(BE803&gt;1980,3,IF(BE803&gt;1973,4,IF(BE803&gt;1970,5,IF(BE803&gt;1960,6,IF(BE803&gt;1958,7,IF(BE803&gt;1953,8,9)))))))))</f>
        <v>1</v>
      </c>
      <c r="BG803" s="995">
        <v>13.100000000000001</v>
      </c>
    </row>
    <row r="804" spans="1:59" ht="11.25" customHeight="1" x14ac:dyDescent="0.2">
      <c r="A804" s="976" t="s">
        <v>839</v>
      </c>
      <c r="B804" s="988" t="s">
        <v>840</v>
      </c>
      <c r="C804" s="1070" t="s">
        <v>112</v>
      </c>
      <c r="D804" s="1070" t="s">
        <v>4407</v>
      </c>
      <c r="E804" s="828">
        <v>25</v>
      </c>
      <c r="F804" s="1148">
        <v>129</v>
      </c>
      <c r="G804" s="1120" t="s">
        <v>115</v>
      </c>
      <c r="H804" s="1120" t="s">
        <v>115</v>
      </c>
      <c r="I804" s="978">
        <v>118.07</v>
      </c>
      <c r="J804" s="738">
        <f>(M804/I804)*100</f>
        <v>2.490048276446176</v>
      </c>
      <c r="K804" s="997">
        <v>0.73499999999999999</v>
      </c>
      <c r="L804" s="1000">
        <v>4</v>
      </c>
      <c r="M804" s="729">
        <f>K804*L804</f>
        <v>2.94</v>
      </c>
      <c r="N804" s="983" t="s">
        <v>296</v>
      </c>
      <c r="O804" s="832">
        <v>0.7</v>
      </c>
      <c r="P804" s="973">
        <v>43419</v>
      </c>
      <c r="Q804" s="973">
        <v>43444</v>
      </c>
      <c r="R804" s="729">
        <f>(K804-O804)/O804*100</f>
        <v>5.0000000000000044</v>
      </c>
      <c r="S804" s="795">
        <f>IF(INDEX(Historical!$D$7:$D$1442,MATCH(B804,Historical!$B$7:$B$1449,0))=0,"n/a",(INDEX(Historical!$C$7:$C$1442,MATCH(B804,Historical!$B$7:$B$1449,0))/INDEX(Historical!$D$7:$D$1442,MATCH(B804,Historical!$B$7:$B$1449,0))-1)*100)</f>
        <v>4.2279411764706065</v>
      </c>
      <c r="T804" s="795">
        <f>IF(INDEX(Historical!$F$7:$F$1442,MATCH(B804,Historical!$B$7:$B$1449,0))=0,"n/a",((INDEX(Historical!$C$7:$C$1442,MATCH(B804,Historical!$B$7:$B$1449,0))/INDEX(Historical!$F$7:$F$1442,MATCH(B804,Historical!$B$7:$B$1449,0)))^(1/3)-1)*100)</f>
        <v>3.4596566142920171</v>
      </c>
      <c r="U804" s="795">
        <f>IF(INDEX(Historical!$H$7:$H$1442,MATCH(B804,Historical!$B$7:$B$1449,0))=0,"n/a",((INDEX(Historical!$C$7:$C$1442,MATCH(B804,Historical!$B$7:$B$1449,0))/INDEX(Historical!$H$7:$H$1442,MATCH(B804,Historical!$B$7:$B$1449,0)))^(1/5)-1)*100)</f>
        <v>5.2503885369984404</v>
      </c>
      <c r="V804" s="795">
        <f>IF(INDEX(Historical!$O$7:$O$1442,MATCH(B804,Historical!$B$7:$B$1449,0))=0,"n/a",((INDEX(Historical!$C$7:$C$1442,MATCH(B804,Historical!$B$7:$B$1449,0))/INDEX(Historical!$O$7:$O$1442,MATCH(B804,Historical!$B$7:$B$1449,0)))^(1/10)-1)*100)</f>
        <v>7.7415149587683141</v>
      </c>
      <c r="W804" s="796">
        <f>IF(OR(U804&lt;=0,U804="n/a",V804&lt;=0,V804="n/a"),"n/a",U804/V804)</f>
        <v>0.67821202503156885</v>
      </c>
      <c r="X804" s="797">
        <f>IF(OR(AJ804&lt;=0,AJ804="n/a",U804&lt;=0,U804="n/a"),"n/a",U804/AJ804)</f>
        <v>1.2500925088091523</v>
      </c>
      <c r="Y804" s="752"/>
      <c r="Z804" s="738">
        <f>IF(OR(AC804&lt;0.01,AC804="n/a"),"n/a",M804/AC804*100)</f>
        <v>50.865051903114193</v>
      </c>
      <c r="AA804" s="999">
        <f>IF(OR(AC804&lt;0.01,AC804="n/a"),"n/a",I804/AC804)</f>
        <v>20.427335640138406</v>
      </c>
      <c r="AB804" s="1000">
        <v>12</v>
      </c>
      <c r="AC804" s="978">
        <v>5.78</v>
      </c>
      <c r="AD804" s="978">
        <v>2.42</v>
      </c>
      <c r="AE804" s="978">
        <v>1.53</v>
      </c>
      <c r="AF804" s="978">
        <v>2.91</v>
      </c>
      <c r="AG804" s="978">
        <v>16.400000000000002</v>
      </c>
      <c r="AH804" s="978">
        <v>7.0000000000000009</v>
      </c>
      <c r="AI804" s="978">
        <v>9.879999999999999</v>
      </c>
      <c r="AJ804" s="978">
        <v>4.2</v>
      </c>
      <c r="AK804" s="978">
        <v>8.4500000000000011</v>
      </c>
      <c r="AL804" s="991">
        <v>101720</v>
      </c>
      <c r="AM804" s="985">
        <v>0.09</v>
      </c>
      <c r="AN804" s="978">
        <v>1.24</v>
      </c>
      <c r="AO804" s="838">
        <f>IF(U804="n/a","n/a",IF(AA804&lt;0,"n/a",IF(AA804="n/a","n/a",J804+U804-AA804)))</f>
        <v>-12.686898826693788</v>
      </c>
      <c r="AP804" s="839">
        <f>IF(U804="n/a","n/a",J804+U804)</f>
        <v>7.7404368134446164</v>
      </c>
      <c r="AQ804" s="1001">
        <f>IF(OR(AC804&lt;0.01,AF804="n/a"),"n/a",(I804/SQRT(22.5*AC804*(I804/AF804))-1)*100)</f>
        <v>62.540315290019663</v>
      </c>
      <c r="AR804" s="738">
        <f>INDEX(Historical!$C$7:$C$1442,MATCH(B804,Historical!$B$7:$B$1449,0))*IF(AH804="n/a",1.03,IF(AH804&lt;0,1.01,IF(AH804&gt;10,1.1,(1+AH804/100))))</f>
        <v>3.0334500000000002</v>
      </c>
      <c r="AS804" s="999">
        <f>IF($AI804="n/a",1.03*AR804,IF($AI804&lt;0,1.01*AR804,IF($AI804&gt;10,1.1*AR804,(1+$AI804/100)*AR804)))</f>
        <v>3.3331548600000001</v>
      </c>
      <c r="AT804" s="999">
        <f>IF($AK804="n/a",1.03*AS804,IF($AK804&lt;0,1.01*AS804,IF($AK804&gt;10,1.1*AS804,(1+$AK804/100)*AS804)))</f>
        <v>3.6148064456700002</v>
      </c>
      <c r="AU804" s="999">
        <f>IF($AK804="n/a",1.03*AT804,IF($AK804&lt;0,1.01*AT804,IF($AK804&gt;10,1.1*AT804,(1+$AK804/100)*AT804)))</f>
        <v>3.9202575903291152</v>
      </c>
      <c r="AV804" s="999">
        <f>IF($AK804="n/a",1.03*AU804,IF($AK804&lt;0,1.01*AU804,IF($AK804&gt;10,1.1*AU804,(1+$AK804/100)*AU804)))</f>
        <v>4.2515193567119258</v>
      </c>
      <c r="AW804" s="738">
        <f>SUM(AR804:AV804)</f>
        <v>18.15318825271104</v>
      </c>
      <c r="AX804" s="846">
        <f>AW804/I804*100</f>
        <v>15.374937115872822</v>
      </c>
      <c r="AY804" s="1080">
        <v>1.1599999999999999</v>
      </c>
      <c r="AZ804" s="985">
        <v>17.510000000000002</v>
      </c>
      <c r="BA804" s="985">
        <v>-18.09</v>
      </c>
      <c r="BB804" s="985">
        <v>2</v>
      </c>
      <c r="BC804" s="985">
        <v>-6.38</v>
      </c>
      <c r="BE804" s="700">
        <v>1995</v>
      </c>
      <c r="BF804" s="1013">
        <f>IF(BE804&gt;2008,0,IF(BE804&gt;2001,1,IF(BE804&gt;1990,2,IF(BE804&gt;1980,3,IF(BE804&gt;1973,4,IF(BE804&gt;1970,5,IF(BE804&gt;1960,6,IF(BE804&gt;1958,7,IF(BE804&gt;1953,8,9)))))))))</f>
        <v>2</v>
      </c>
      <c r="BG804" s="995">
        <v>4.9000000000000004</v>
      </c>
    </row>
    <row r="805" spans="1:59" ht="11.25" customHeight="1" x14ac:dyDescent="0.2">
      <c r="A805" s="976" t="s">
        <v>372</v>
      </c>
      <c r="B805" s="988" t="s">
        <v>373</v>
      </c>
      <c r="C805" s="1070" t="s">
        <v>128</v>
      </c>
      <c r="D805" s="1070" t="s">
        <v>126</v>
      </c>
      <c r="E805" s="828">
        <v>47</v>
      </c>
      <c r="F805" s="1148">
        <v>37</v>
      </c>
      <c r="G805" s="1148" t="s">
        <v>37</v>
      </c>
      <c r="H805" s="1148" t="s">
        <v>37</v>
      </c>
      <c r="I805" s="978">
        <v>57.7</v>
      </c>
      <c r="J805" s="738">
        <f>(M805/I805)*100</f>
        <v>5.1993067590987865</v>
      </c>
      <c r="K805" s="990">
        <v>0.75</v>
      </c>
      <c r="L805" s="1000">
        <v>4</v>
      </c>
      <c r="M805" s="729">
        <f>K805*L805</f>
        <v>3</v>
      </c>
      <c r="N805" s="983" t="s">
        <v>244</v>
      </c>
      <c r="O805" s="831">
        <v>0.55000000000000004</v>
      </c>
      <c r="P805" s="973">
        <v>43287</v>
      </c>
      <c r="Q805" s="973">
        <v>43318</v>
      </c>
      <c r="R805" s="729">
        <f>(K805-O805)/O805*100</f>
        <v>36.363636363636353</v>
      </c>
      <c r="S805" s="795">
        <f>IF(INDEX(Historical!$D$7:$D$1442,MATCH(B805,Historical!$B$7:$B$1449,0))=0,"n/a",(INDEX(Historical!$C$7:$C$1442,MATCH(B805,Historical!$B$7:$B$1449,0))/INDEX(Historical!$D$7:$D$1442,MATCH(B805,Historical!$B$7:$B$1449,0))-1)*100)</f>
        <v>20.370370370370374</v>
      </c>
      <c r="T805" s="795">
        <f>IF(INDEX(Historical!$F$7:$F$1442,MATCH(B805,Historical!$B$7:$B$1449,0))=0,"n/a",((INDEX(Historical!$C$7:$C$1442,MATCH(B805,Historical!$B$7:$B$1449,0))/INDEX(Historical!$F$7:$F$1442,MATCH(B805,Historical!$B$7:$B$1449,0)))^(1/3)-1)*100)</f>
        <v>7.7217345015941907</v>
      </c>
      <c r="U805" s="795">
        <f>IF(INDEX(Historical!$H$7:$H$1442,MATCH(B805,Historical!$B$7:$B$1449,0))=0,"n/a",((INDEX(Historical!$C$7:$C$1442,MATCH(B805,Historical!$B$7:$B$1449,0))/INDEX(Historical!$H$7:$H$1442,MATCH(B805,Historical!$B$7:$B$1449,0)))^(1/5)-1)*100)</f>
        <v>5.387395206178347</v>
      </c>
      <c r="V805" s="795">
        <f>IF(INDEX(Historical!$O$7:$O$1442,MATCH(B805,Historical!$B$7:$B$1449,0))=0,"n/a",((INDEX(Historical!$C$7:$C$1442,MATCH(B805,Historical!$B$7:$B$1449,0))/INDEX(Historical!$O$7:$O$1442,MATCH(B805,Historical!$B$7:$B$1449,0)))^(1/10)-1)*100)</f>
        <v>3.7456949716377919</v>
      </c>
      <c r="W805" s="796">
        <f>IF(OR(U805&lt;=0,U805="n/a",V805&lt;=0,V805="n/a"),"n/a",U805/V805)</f>
        <v>1.4382898893186509</v>
      </c>
      <c r="X805" s="797" t="str">
        <f>IF(OR(AJ805&lt;=0,AJ805="n/a",U805&lt;=0,U805="n/a"),"n/a",U805/AJ805)</f>
        <v>n/a</v>
      </c>
      <c r="Y805" s="989"/>
      <c r="Z805" s="738">
        <f>IF(OR(AC805&lt;0.01,AC805="n/a"),"n/a",M805/AC805*100)</f>
        <v>72.115384615384613</v>
      </c>
      <c r="AA805" s="999">
        <f>IF(OR(AC805&lt;0.01,AC805="n/a"),"n/a",I805/AC805)</f>
        <v>13.870192307692308</v>
      </c>
      <c r="AB805" s="1000">
        <v>3</v>
      </c>
      <c r="AC805" s="978">
        <v>4.16</v>
      </c>
      <c r="AD805" s="978" t="s">
        <v>137</v>
      </c>
      <c r="AE805" s="978">
        <v>0.65</v>
      </c>
      <c r="AF805" s="978">
        <v>1.0900000000000001</v>
      </c>
      <c r="AG805" s="978">
        <v>9.1</v>
      </c>
      <c r="AH805" s="978">
        <v>304.39999999999998</v>
      </c>
      <c r="AI805" s="978" t="s">
        <v>137</v>
      </c>
      <c r="AJ805" s="978">
        <v>-5.3</v>
      </c>
      <c r="AK805" s="978" t="s">
        <v>137</v>
      </c>
      <c r="AL805" s="991">
        <v>1410</v>
      </c>
      <c r="AM805" s="985">
        <v>1.5</v>
      </c>
      <c r="AN805" s="978">
        <v>0.39</v>
      </c>
      <c r="AO805" s="838">
        <f>IF(U805="n/a","n/a",IF(AA805&lt;0,"n/a",IF(AA805="n/a","n/a",J805+U805-AA805)))</f>
        <v>-3.2834903424151758</v>
      </c>
      <c r="AP805" s="839">
        <f>IF(U805="n/a","n/a",J805+U805)</f>
        <v>10.586701965277133</v>
      </c>
      <c r="AQ805" s="1001">
        <f>IF(OR(AC805&lt;0.01,AF805="n/a"),"n/a",(I805/SQRT(22.5*AC805*(I805/AF805))-1)*100)</f>
        <v>-18.028434156485662</v>
      </c>
      <c r="AR805" s="738">
        <f>INDEX(Historical!$C$7:$C$1442,MATCH(B805,Historical!$B$7:$B$1449,0))*IF(AH805="n/a",1.03,IF(AH805&lt;0,1.01,IF(AH805&gt;10,1.1,(1+AH805/100))))</f>
        <v>2.8600000000000003</v>
      </c>
      <c r="AS805" s="999">
        <f>IF($AI805="n/a",1.03*AR805,IF($AI805&lt;0,1.01*AR805,IF($AI805&gt;10,1.1*AR805,(1+$AI805/100)*AR805)))</f>
        <v>2.9458000000000002</v>
      </c>
      <c r="AT805" s="999">
        <f>IF($AK805="n/a",1.03*AS805,IF($AK805&lt;0,1.01*AS805,IF($AK805&gt;10,1.1*AS805,(1+$AK805/100)*AS805)))</f>
        <v>3.0341740000000001</v>
      </c>
      <c r="AU805" s="999">
        <f>IF($AK805="n/a",1.03*AT805,IF($AK805&lt;0,1.01*AT805,IF($AK805&gt;10,1.1*AT805,(1+$AK805/100)*AT805)))</f>
        <v>3.1251992200000003</v>
      </c>
      <c r="AV805" s="999">
        <f>IF($AK805="n/a",1.03*AU805,IF($AK805&lt;0,1.01*AU805,IF($AK805&gt;10,1.1*AU805,(1+$AK805/100)*AU805)))</f>
        <v>3.2189551966000005</v>
      </c>
      <c r="AW805" s="738">
        <f>SUM(AR805:AV805)</f>
        <v>15.184128416600004</v>
      </c>
      <c r="AX805" s="846">
        <f>AW805/I805*100</f>
        <v>26.315647169150786</v>
      </c>
      <c r="AY805" s="1080">
        <v>0.85</v>
      </c>
      <c r="AZ805" s="985">
        <v>25.569999999999997</v>
      </c>
      <c r="BA805" s="985">
        <v>-25.05</v>
      </c>
      <c r="BB805" s="985">
        <v>-2.2800000000000002</v>
      </c>
      <c r="BC805" s="985">
        <v>-5.6099999999999994</v>
      </c>
      <c r="BE805" s="700">
        <v>1972</v>
      </c>
      <c r="BF805" s="1013">
        <f>IF(BE805&gt;2008,0,IF(BE805&gt;2001,1,IF(BE805&gt;1990,2,IF(BE805&gt;1980,3,IF(BE805&gt;1973,4,IF(BE805&gt;1970,5,IF(BE805&gt;1960,6,IF(BE805&gt;1958,7,IF(BE805&gt;1953,8,9)))))))))</f>
        <v>5</v>
      </c>
      <c r="BG805" s="995">
        <v>5.5</v>
      </c>
    </row>
    <row r="806" spans="1:59" ht="11.25" customHeight="1" x14ac:dyDescent="0.2">
      <c r="A806" s="976" t="s">
        <v>849</v>
      </c>
      <c r="B806" s="988" t="s">
        <v>850</v>
      </c>
      <c r="C806" s="1070" t="s">
        <v>4252</v>
      </c>
      <c r="D806" s="1070" t="s">
        <v>4387</v>
      </c>
      <c r="E806" s="828">
        <v>11</v>
      </c>
      <c r="F806" s="1148">
        <v>315</v>
      </c>
      <c r="G806" s="1148" t="s">
        <v>106</v>
      </c>
      <c r="H806" s="1148" t="s">
        <v>106</v>
      </c>
      <c r="I806" s="987">
        <v>135.01</v>
      </c>
      <c r="J806" s="738">
        <f>(M806/I806)*100</f>
        <v>0.74068587512036155</v>
      </c>
      <c r="K806" s="990">
        <v>0.25</v>
      </c>
      <c r="L806" s="1000">
        <v>4</v>
      </c>
      <c r="M806" s="729">
        <f>K806*L806</f>
        <v>1</v>
      </c>
      <c r="N806" s="983" t="s">
        <v>798</v>
      </c>
      <c r="O806" s="831">
        <v>0.21</v>
      </c>
      <c r="P806" s="973">
        <v>43419</v>
      </c>
      <c r="Q806" s="973">
        <v>43438</v>
      </c>
      <c r="R806" s="729">
        <f>(K806-O806)/O806*100</f>
        <v>19.047619047619051</v>
      </c>
      <c r="S806" s="795">
        <f>IF(INDEX(Historical!$D$7:$D$1442,MATCH(B806,Historical!$B$7:$B$1449,0))=0,"n/a",(INDEX(Historical!$C$7:$C$1442,MATCH(B806,Historical!$B$7:$B$1449,0))/INDEX(Historical!$D$7:$D$1442,MATCH(B806,Historical!$B$7:$B$1449,0))-1)*100)</f>
        <v>27.536231884057983</v>
      </c>
      <c r="T806" s="795">
        <f>IF(INDEX(Historical!$F$7:$F$1442,MATCH(B806,Historical!$B$7:$B$1449,0))=0,"n/a",((INDEX(Historical!$C$7:$C$1442,MATCH(B806,Historical!$B$7:$B$1449,0))/INDEX(Historical!$F$7:$F$1442,MATCH(B806,Historical!$B$7:$B$1449,0)))^(1/3)-1)*100)</f>
        <v>20.73621473595373</v>
      </c>
      <c r="U806" s="795">
        <f>IF(INDEX(Historical!$H$7:$H$1442,MATCH(B806,Historical!$B$7:$B$1449,0))=0,"n/a",((INDEX(Historical!$C$7:$C$1442,MATCH(B806,Historical!$B$7:$B$1449,0))/INDEX(Historical!$H$7:$H$1442,MATCH(B806,Historical!$B$7:$B$1449,0)))^(1/5)-1)*100)</f>
        <v>20.421927029878042</v>
      </c>
      <c r="V806" s="795">
        <f>IF(INDEX(Historical!$O$7:$O$1442,MATCH(B806,Historical!$B$7:$B$1449,0))=0,"n/a",((INDEX(Historical!$C$7:$C$1442,MATCH(B806,Historical!$B$7:$B$1449,0))/INDEX(Historical!$O$7:$O$1442,MATCH(B806,Historical!$B$7:$B$1449,0)))^(1/10)-1)*100)</f>
        <v>32.566056361631638</v>
      </c>
      <c r="W806" s="796">
        <f>IF(OR(U806&lt;=0,U806="n/a",V806&lt;=0,V806="n/a"),"n/a",U806/V806)</f>
        <v>0.62709241804109106</v>
      </c>
      <c r="X806" s="797">
        <f>IF(OR(AJ806&lt;=0,AJ806="n/a",U806&lt;=0,U806="n/a"),"n/a",U806/AJ806)</f>
        <v>1.3007596834317225</v>
      </c>
      <c r="Y806" s="989"/>
      <c r="Z806" s="738">
        <f>IF(OR(AC806&lt;0.01,AC806="n/a"),"n/a",M806/AC806*100)</f>
        <v>25.380710659898476</v>
      </c>
      <c r="AA806" s="999">
        <f>IF(OR(AC806&lt;0.01,AC806="n/a"),"n/a",I806/AC806)</f>
        <v>34.266497461928935</v>
      </c>
      <c r="AB806" s="1000">
        <v>9</v>
      </c>
      <c r="AC806" s="978">
        <v>3.94</v>
      </c>
      <c r="AD806" s="978">
        <v>2.15</v>
      </c>
      <c r="AE806" s="978">
        <v>14.34</v>
      </c>
      <c r="AF806" s="978">
        <v>10.51</v>
      </c>
      <c r="AG806" s="978">
        <v>35.199999999999996</v>
      </c>
      <c r="AH806" s="978">
        <v>40.699999999999996</v>
      </c>
      <c r="AI806" s="978">
        <v>16.59</v>
      </c>
      <c r="AJ806" s="978">
        <v>15.7</v>
      </c>
      <c r="AK806" s="978">
        <v>15.920000000000002</v>
      </c>
      <c r="AL806" s="991">
        <v>295510</v>
      </c>
      <c r="AM806" s="985">
        <v>0.09</v>
      </c>
      <c r="AN806" s="978">
        <v>0.57999999999999996</v>
      </c>
      <c r="AO806" s="838">
        <f>IF(U806="n/a","n/a",IF(AA806&lt;0,"n/a",IF(AA806="n/a","n/a",J806+U806-AA806)))</f>
        <v>-13.103884556930531</v>
      </c>
      <c r="AP806" s="839">
        <f>IF(U806="n/a","n/a",J806+U806)</f>
        <v>21.162612904998404</v>
      </c>
      <c r="AQ806" s="1001">
        <f>IF(OR(AC806&lt;0.01,AF806="n/a"),"n/a",(I806/SQRT(22.5*AC806*(I806/AF806))-1)*100)</f>
        <v>300.07826363510037</v>
      </c>
      <c r="AR806" s="738">
        <f>INDEX(Historical!$C$7:$C$1442,MATCH(B806,Historical!$B$7:$B$1449,0))*IF(AH806="n/a",1.03,IF(AH806&lt;0,1.01,IF(AH806&gt;10,1.1,(1+AH806/100))))</f>
        <v>0.96800000000000008</v>
      </c>
      <c r="AS806" s="999">
        <f>IF($AI806="n/a",1.03*AR806,IF($AI806&lt;0,1.01*AR806,IF($AI806&gt;10,1.1*AR806,(1+$AI806/100)*AR806)))</f>
        <v>1.0648000000000002</v>
      </c>
      <c r="AT806" s="999">
        <f>IF($AK806="n/a",1.03*AS806,IF($AK806&lt;0,1.01*AS806,IF($AK806&gt;10,1.1*AS806,(1+$AK806/100)*AS806)))</f>
        <v>1.1712800000000003</v>
      </c>
      <c r="AU806" s="999">
        <f>IF($AK806="n/a",1.03*AT806,IF($AK806&lt;0,1.01*AT806,IF($AK806&gt;10,1.1*AT806,(1+$AK806/100)*AT806)))</f>
        <v>1.2884080000000004</v>
      </c>
      <c r="AV806" s="999">
        <f>IF($AK806="n/a",1.03*AU806,IF($AK806&lt;0,1.01*AU806,IF($AK806&gt;10,1.1*AU806,(1+$AK806/100)*AU806)))</f>
        <v>1.4172488000000005</v>
      </c>
      <c r="AW806" s="738">
        <f>SUM(AR806:AV806)</f>
        <v>5.9097368000000019</v>
      </c>
      <c r="AX806" s="846">
        <f>AW806/I806*100</f>
        <v>4.3772585734390068</v>
      </c>
      <c r="AY806" s="1080">
        <v>1.04</v>
      </c>
      <c r="AZ806" s="985">
        <v>21.61</v>
      </c>
      <c r="BA806" s="985">
        <v>-10.92</v>
      </c>
      <c r="BB806" s="985">
        <v>-0.49</v>
      </c>
      <c r="BC806" s="985">
        <v>-1.5599999999999998</v>
      </c>
      <c r="BE806" s="700">
        <v>2008</v>
      </c>
      <c r="BF806" s="1013">
        <f>IF(BE806&gt;2008,0,IF(BE806&gt;2001,1,IF(BE806&gt;1990,2,IF(BE806&gt;1980,3,IF(BE806&gt;1973,4,IF(BE806&gt;1970,5,IF(BE806&gt;1960,6,IF(BE806&gt;1958,7,IF(BE806&gt;1953,8,9)))))))))</f>
        <v>1</v>
      </c>
      <c r="BG806" s="995">
        <v>14.499999999999998</v>
      </c>
    </row>
    <row r="807" spans="1:59" ht="11.25" customHeight="1" x14ac:dyDescent="0.2">
      <c r="A807" s="984" t="s">
        <v>1836</v>
      </c>
      <c r="B807" s="988" t="s">
        <v>1837</v>
      </c>
      <c r="C807" s="1070" t="s">
        <v>247</v>
      </c>
      <c r="D807" s="1070" t="s">
        <v>4415</v>
      </c>
      <c r="E807" s="828">
        <v>6</v>
      </c>
      <c r="F807" s="1148">
        <v>757</v>
      </c>
      <c r="G807" s="1273" t="s">
        <v>106</v>
      </c>
      <c r="H807" s="1273" t="s">
        <v>106</v>
      </c>
      <c r="I807" s="987">
        <v>88.54</v>
      </c>
      <c r="J807" s="738">
        <f>(M807/I807)*100</f>
        <v>2.0329794443189519</v>
      </c>
      <c r="K807" s="990">
        <v>0.45</v>
      </c>
      <c r="L807" s="1000">
        <v>4</v>
      </c>
      <c r="M807" s="729">
        <f>K807*L807</f>
        <v>1.8</v>
      </c>
      <c r="N807" s="983" t="s">
        <v>266</v>
      </c>
      <c r="O807" s="831">
        <v>0.4</v>
      </c>
      <c r="P807" s="973">
        <v>43453</v>
      </c>
      <c r="Q807" s="973">
        <v>43468</v>
      </c>
      <c r="R807" s="729">
        <f>(K807-O807)/O807*100</f>
        <v>12.499999999999996</v>
      </c>
      <c r="S807" s="795">
        <f>IF(INDEX(Historical!$D$7:$D$1442,MATCH(B807,Historical!$B$7:$B$1449,0))=0,"n/a",(INDEX(Historical!$C$7:$C$1442,MATCH(B807,Historical!$B$7:$B$1449,0))/INDEX(Historical!$D$7:$D$1442,MATCH(B807,Historical!$B$7:$B$1449,0))-1)*100)</f>
        <v>14.285714285714302</v>
      </c>
      <c r="T807" s="795">
        <f>IF(INDEX(Historical!$F$7:$F$1442,MATCH(B807,Historical!$B$7:$B$1449,0))=0,"n/a",((INDEX(Historical!$C$7:$C$1442,MATCH(B807,Historical!$B$7:$B$1449,0))/INDEX(Historical!$F$7:$F$1442,MATCH(B807,Historical!$B$7:$B$1449,0)))^(1/3)-1)*100)</f>
        <v>28.731917947417294</v>
      </c>
      <c r="U807" s="795" t="str">
        <f>IF(INDEX(Historical!$H$7:$H$1442,MATCH(B807,Historical!$B$7:$B$1449,0))=0,"n/a",((INDEX(Historical!$C$7:$C$1442,MATCH(B807,Historical!$B$7:$B$1449,0))/INDEX(Historical!$H$7:$H$1442,MATCH(B807,Historical!$B$7:$B$1449,0)))^(1/5)-1)*100)</f>
        <v>n/a</v>
      </c>
      <c r="V807" s="795" t="str">
        <f>IF(INDEX(Historical!$O$7:$O$1442,MATCH(B807,Historical!$B$7:$B$1449,0))=0,"n/a",((INDEX(Historical!$C$7:$C$1442,MATCH(B807,Historical!$B$7:$B$1449,0))/INDEX(Historical!$O$7:$O$1442,MATCH(B807,Historical!$B$7:$B$1449,0)))^(1/10)-1)*100)</f>
        <v>n/a</v>
      </c>
      <c r="W807" s="796" t="str">
        <f>IF(OR(U807&lt;=0,U807="n/a",V807&lt;=0,V807="n/a"),"n/a",U807/V807)</f>
        <v>n/a</v>
      </c>
      <c r="X807" s="797" t="str">
        <f>IF(OR(AJ807&lt;=0,AJ807="n/a",U807&lt;=0,U807="n/a"),"n/a",U807/AJ807)</f>
        <v>n/a</v>
      </c>
      <c r="Y807" s="749"/>
      <c r="Z807" s="738">
        <f>IF(OR(AC807&lt;0.01,AC807="n/a"),"n/a",M807/AC807*100)</f>
        <v>119.20529801324504</v>
      </c>
      <c r="AA807" s="999">
        <f>IF(OR(AC807&lt;0.01,AC807="n/a"),"n/a",I807/AC807)</f>
        <v>58.635761589403977</v>
      </c>
      <c r="AB807" s="1000">
        <v>12</v>
      </c>
      <c r="AC807" s="978">
        <v>1.51</v>
      </c>
      <c r="AD807" s="978">
        <v>2.72</v>
      </c>
      <c r="AE807" s="978">
        <v>1.69</v>
      </c>
      <c r="AF807" s="978">
        <v>0.83</v>
      </c>
      <c r="AG807" s="978">
        <v>5.8000000000000007</v>
      </c>
      <c r="AH807" s="978">
        <v>20.599999999999998</v>
      </c>
      <c r="AI807" s="978">
        <v>38.619999999999997</v>
      </c>
      <c r="AJ807" s="978">
        <v>97.6</v>
      </c>
      <c r="AK807" s="978">
        <v>21.54</v>
      </c>
      <c r="AL807" s="991">
        <v>4059.9999999999995</v>
      </c>
      <c r="AM807" s="985">
        <v>0.70000000000000007</v>
      </c>
      <c r="AN807" s="978">
        <v>1.1200000000000001</v>
      </c>
      <c r="AO807" s="838" t="str">
        <f>IF(U807="n/a","n/a",IF(AA807&lt;0,"n/a",IF(AA807="n/a","n/a",J807+U807-AA807)))</f>
        <v>n/a</v>
      </c>
      <c r="AP807" s="839" t="str">
        <f>IF(U807="n/a","n/a",J807+U807)</f>
        <v>n/a</v>
      </c>
      <c r="AQ807" s="1001">
        <f>IF(OR(AC807&lt;0.01,AF807="n/a"),"n/a",(I807/SQRT(22.5*AC807*(I807/AF807))-1)*100)</f>
        <v>47.071686404518466</v>
      </c>
      <c r="AR807" s="738">
        <f>INDEX(Historical!$C$7:$C$1442,MATCH(B807,Historical!$B$7:$B$1449,0))*IF(AH807="n/a",1.03,IF(AH807&lt;0,1.01,IF(AH807&gt;10,1.1,(1+AH807/100))))</f>
        <v>1.7600000000000002</v>
      </c>
      <c r="AS807" s="999">
        <f>IF($AI807="n/a",1.03*AR807,IF($AI807&lt;0,1.01*AR807,IF($AI807&gt;10,1.1*AR807,(1+$AI807/100)*AR807)))</f>
        <v>1.9360000000000004</v>
      </c>
      <c r="AT807" s="999">
        <f>IF($AK807="n/a",1.03*AS807,IF($AK807&lt;0,1.01*AS807,IF($AK807&gt;10,1.1*AS807,(1+$AK807/100)*AS807)))</f>
        <v>2.1296000000000004</v>
      </c>
      <c r="AU807" s="999">
        <f>IF($AK807="n/a",1.03*AT807,IF($AK807&lt;0,1.01*AT807,IF($AK807&gt;10,1.1*AT807,(1+$AK807/100)*AT807)))</f>
        <v>2.3425600000000006</v>
      </c>
      <c r="AV807" s="999">
        <f>IF($AK807="n/a",1.03*AU807,IF($AK807&lt;0,1.01*AU807,IF($AK807&gt;10,1.1*AU807,(1+$AK807/100)*AU807)))</f>
        <v>2.5768160000000009</v>
      </c>
      <c r="AW807" s="738">
        <f>SUM(AR807:AV807)</f>
        <v>10.744976000000003</v>
      </c>
      <c r="AX807" s="846">
        <f>AW807/I807*100</f>
        <v>12.135730743166933</v>
      </c>
      <c r="AY807" s="1080">
        <v>1.56</v>
      </c>
      <c r="AZ807" s="985">
        <v>45.93</v>
      </c>
      <c r="BA807" s="985">
        <v>-42.559999999999995</v>
      </c>
      <c r="BB807" s="985">
        <v>16.619999999999997</v>
      </c>
      <c r="BC807" s="985">
        <v>-15.229999999999999</v>
      </c>
      <c r="BE807" s="700">
        <v>2014</v>
      </c>
      <c r="BF807" s="1013">
        <f>IF(BE807&gt;2008,0,IF(BE807&gt;2001,1,IF(BE807&gt;1990,2,IF(BE807&gt;1980,3,IF(BE807&gt;1973,4,IF(BE807&gt;1970,5,IF(BE807&gt;1960,6,IF(BE807&gt;1958,7,IF(BE807&gt;1953,8,9)))))))))</f>
        <v>0</v>
      </c>
      <c r="BG807" s="995">
        <v>2.1999999999999997</v>
      </c>
    </row>
    <row r="808" spans="1:59" ht="11.25" customHeight="1" x14ac:dyDescent="0.2">
      <c r="A808" s="976" t="s">
        <v>378</v>
      </c>
      <c r="B808" s="988" t="s">
        <v>379</v>
      </c>
      <c r="C808" s="1070" t="s">
        <v>247</v>
      </c>
      <c r="D808" s="1070" t="s">
        <v>4420</v>
      </c>
      <c r="E808" s="828">
        <v>46</v>
      </c>
      <c r="F808" s="1148">
        <v>47</v>
      </c>
      <c r="G808" s="1148" t="s">
        <v>115</v>
      </c>
      <c r="H808" s="1148" t="s">
        <v>115</v>
      </c>
      <c r="I808" s="978">
        <v>84.17</v>
      </c>
      <c r="J808" s="738">
        <f>(M808/I808)*100</f>
        <v>2.4236663894499229</v>
      </c>
      <c r="K808" s="990">
        <v>0.51</v>
      </c>
      <c r="L808" s="1000">
        <v>4</v>
      </c>
      <c r="M808" s="729">
        <f>K808*L808</f>
        <v>2.04</v>
      </c>
      <c r="N808" s="983" t="s">
        <v>380</v>
      </c>
      <c r="O808" s="831">
        <v>0.46</v>
      </c>
      <c r="P808" s="973">
        <v>43441</v>
      </c>
      <c r="Q808" s="973">
        <v>43454</v>
      </c>
      <c r="R808" s="729">
        <f>(K808-O808)/O808*100</f>
        <v>10.869565217391301</v>
      </c>
      <c r="S808" s="795">
        <f>IF(INDEX(Historical!$D$7:$D$1442,MATCH(B808,Historical!$B$7:$B$1449,0))=0,"n/a",(INDEX(Historical!$C$7:$C$1442,MATCH(B808,Historical!$B$7:$B$1449,0))/INDEX(Historical!$D$7:$D$1442,MATCH(B808,Historical!$B$7:$B$1449,0))-1)*100)</f>
        <v>9.8837209302325526</v>
      </c>
      <c r="T808" s="795">
        <f>IF(INDEX(Historical!$F$7:$F$1442,MATCH(B808,Historical!$B$7:$B$1449,0))=0,"n/a",((INDEX(Historical!$C$7:$C$1442,MATCH(B808,Historical!$B$7:$B$1449,0))/INDEX(Historical!$F$7:$F$1442,MATCH(B808,Historical!$B$7:$B$1449,0)))^(1/3)-1)*100)</f>
        <v>12.426853035294627</v>
      </c>
      <c r="U808" s="795">
        <f>IF(INDEX(Historical!$H$7:$H$1442,MATCH(B808,Historical!$B$7:$B$1449,0))=0,"n/a",((INDEX(Historical!$C$7:$C$1442,MATCH(B808,Historical!$B$7:$B$1449,0))/INDEX(Historical!$H$7:$H$1442,MATCH(B808,Historical!$B$7:$B$1449,0)))^(1/5)-1)*100)</f>
        <v>15.613391683729748</v>
      </c>
      <c r="V808" s="795">
        <f>IF(INDEX(Historical!$O$7:$O$1442,MATCH(B808,Historical!$B$7:$B$1449,0))=0,"n/a",((INDEX(Historical!$C$7:$C$1442,MATCH(B808,Historical!$B$7:$B$1449,0))/INDEX(Historical!$O$7:$O$1442,MATCH(B808,Historical!$B$7:$B$1449,0)))^(1/10)-1)*100)</f>
        <v>12.49069175316575</v>
      </c>
      <c r="W808" s="796">
        <f>IF(OR(U808&lt;=0,U808="n/a",V808&lt;=0,V808="n/a"),"n/a",U808/V808)</f>
        <v>1.2500021609910079</v>
      </c>
      <c r="X808" s="797" t="str">
        <f>IF(OR(AJ808&lt;=0,AJ808="n/a",U808&lt;=0,U808="n/a"),"n/a",U808/AJ808)</f>
        <v>n/a</v>
      </c>
      <c r="Y808" s="752"/>
      <c r="Z808" s="738">
        <f>IF(OR(AC808&lt;0.01,AC808="n/a"),"n/a",M808/AC808*100)</f>
        <v>57.95454545454546</v>
      </c>
      <c r="AA808" s="999">
        <f>IF(OR(AC808&lt;0.01,AC808="n/a"),"n/a",I808/AC808)</f>
        <v>23.91193181818182</v>
      </c>
      <c r="AB808" s="1000">
        <v>12</v>
      </c>
      <c r="AC808" s="978">
        <v>3.52</v>
      </c>
      <c r="AD808" s="978">
        <v>1.79</v>
      </c>
      <c r="AE808" s="978">
        <v>2.44</v>
      </c>
      <c r="AF808" s="978">
        <v>7.97</v>
      </c>
      <c r="AG808" s="978">
        <v>18.5</v>
      </c>
      <c r="AH808" s="978">
        <v>-78.3</v>
      </c>
      <c r="AI808" s="978">
        <v>13.18</v>
      </c>
      <c r="AJ808" s="978">
        <v>-25.1</v>
      </c>
      <c r="AK808" s="978">
        <v>13.389999999999999</v>
      </c>
      <c r="AL808" s="991">
        <v>33340</v>
      </c>
      <c r="AM808" s="985">
        <v>0.1</v>
      </c>
      <c r="AN808" s="978">
        <v>0.89</v>
      </c>
      <c r="AO808" s="838">
        <f>IF(U808="n/a","n/a",IF(AA808&lt;0,"n/a",IF(AA808="n/a","n/a",J808+U808-AA808)))</f>
        <v>-5.874873745002148</v>
      </c>
      <c r="AP808" s="839">
        <f>IF(U808="n/a","n/a",J808+U808)</f>
        <v>18.037058073179672</v>
      </c>
      <c r="AQ808" s="1001">
        <f>IF(OR(AC808&lt;0.01,AF808="n/a"),"n/a",(I808/SQRT(22.5*AC808*(I808/AF808))-1)*100)</f>
        <v>191.0350086546741</v>
      </c>
      <c r="AR808" s="738">
        <f>INDEX(Historical!$C$7:$C$1442,MATCH(B808,Historical!$B$7:$B$1449,0))*IF(AH808="n/a",1.03,IF(AH808&lt;0,1.01,IF(AH808&gt;10,1.1,(1+AH808/100))))</f>
        <v>1.9088999999999998</v>
      </c>
      <c r="AS808" s="999">
        <f>IF($AI808="n/a",1.03*AR808,IF($AI808&lt;0,1.01*AR808,IF($AI808&gt;10,1.1*AR808,(1+$AI808/100)*AR808)))</f>
        <v>2.09979</v>
      </c>
      <c r="AT808" s="999">
        <f>IF($AK808="n/a",1.03*AS808,IF($AK808&lt;0,1.01*AS808,IF($AK808&gt;10,1.1*AS808,(1+$AK808/100)*AS808)))</f>
        <v>2.3097690000000002</v>
      </c>
      <c r="AU808" s="999">
        <f>IF($AK808="n/a",1.03*AT808,IF($AK808&lt;0,1.01*AT808,IF($AK808&gt;10,1.1*AT808,(1+$AK808/100)*AT808)))</f>
        <v>2.5407459000000006</v>
      </c>
      <c r="AV808" s="999">
        <f>IF($AK808="n/a",1.03*AU808,IF($AK808&lt;0,1.01*AU808,IF($AK808&gt;10,1.1*AU808,(1+$AK808/100)*AU808)))</f>
        <v>2.7948204900000007</v>
      </c>
      <c r="AW808" s="738">
        <f>SUM(AR808:AV808)</f>
        <v>11.654025390000001</v>
      </c>
      <c r="AX808" s="846">
        <f>AW808/I808*100</f>
        <v>13.845818450754427</v>
      </c>
      <c r="AY808" s="1080">
        <v>1.1100000000000001</v>
      </c>
      <c r="AZ808" s="985">
        <v>25.3</v>
      </c>
      <c r="BA808" s="985">
        <v>-13.23</v>
      </c>
      <c r="BB808" s="985">
        <v>9.99</v>
      </c>
      <c r="BC808" s="985">
        <v>0.70000000000000007</v>
      </c>
      <c r="BE808" s="700">
        <v>1974</v>
      </c>
      <c r="BF808" s="1013">
        <f>IF(BE808&gt;2008,0,IF(BE808&gt;2001,1,IF(BE808&gt;1990,2,IF(BE808&gt;1980,3,IF(BE808&gt;1973,4,IF(BE808&gt;1970,5,IF(BE808&gt;1960,6,IF(BE808&gt;1958,7,IF(BE808&gt;1953,8,9)))))))))</f>
        <v>4</v>
      </c>
      <c r="BG808" s="995">
        <v>6.8000000000000007</v>
      </c>
    </row>
    <row r="809" spans="1:59" ht="11.25" customHeight="1" x14ac:dyDescent="0.2">
      <c r="A809" s="976" t="s">
        <v>845</v>
      </c>
      <c r="B809" s="988" t="s">
        <v>846</v>
      </c>
      <c r="C809" s="1070" t="s">
        <v>128</v>
      </c>
      <c r="D809" s="1070" t="s">
        <v>126</v>
      </c>
      <c r="E809" s="828">
        <v>20</v>
      </c>
      <c r="F809" s="1148">
        <v>163</v>
      </c>
      <c r="G809" s="1273" t="s">
        <v>106</v>
      </c>
      <c r="H809" s="1273" t="s">
        <v>106</v>
      </c>
      <c r="I809" s="987">
        <v>11</v>
      </c>
      <c r="J809" s="738">
        <f>(M809/I809)*100</f>
        <v>14.545454545454547</v>
      </c>
      <c r="K809" s="997">
        <v>0.4</v>
      </c>
      <c r="L809" s="1000">
        <v>4</v>
      </c>
      <c r="M809" s="729">
        <f>K809*L809</f>
        <v>1.6</v>
      </c>
      <c r="N809" s="983" t="s">
        <v>289</v>
      </c>
      <c r="O809" s="837">
        <v>0.38095238095238093</v>
      </c>
      <c r="P809" s="979">
        <v>43088</v>
      </c>
      <c r="Q809" s="979">
        <v>43097</v>
      </c>
      <c r="R809" s="729">
        <f>(K809-O809)/O809*100</f>
        <v>5.0000000000000115</v>
      </c>
      <c r="S809" s="795">
        <f>IF(INDEX(Historical!$D$7:$D$1442,MATCH(B809,Historical!$B$7:$B$1449,0))=0,"n/a",(INDEX(Historical!$C$7:$C$1442,MATCH(B809,Historical!$B$7:$B$1449,0))/INDEX(Historical!$D$7:$D$1442,MATCH(B809,Historical!$B$7:$B$1449,0))-1)*100)</f>
        <v>3.7037037037037202</v>
      </c>
      <c r="T809" s="795">
        <f>IF(INDEX(Historical!$F$7:$F$1442,MATCH(B809,Historical!$B$7:$B$1449,0))=0,"n/a",((INDEX(Historical!$C$7:$C$1442,MATCH(B809,Historical!$B$7:$B$1449,0))/INDEX(Historical!$F$7:$F$1442,MATCH(B809,Historical!$B$7:$B$1449,0)))^(1/3)-1)*100)</f>
        <v>4.5661107530005074</v>
      </c>
      <c r="U809" s="795">
        <f>IF(INDEX(Historical!$H$7:$H$1442,MATCH(B809,Historical!$B$7:$B$1449,0))=0,"n/a",((INDEX(Historical!$C$7:$C$1442,MATCH(B809,Historical!$B$7:$B$1449,0))/INDEX(Historical!$H$7:$H$1442,MATCH(B809,Historical!$B$7:$B$1449,0)))^(1/5)-1)*100)</f>
        <v>4.7394508817191427</v>
      </c>
      <c r="V809" s="795">
        <f>IF(INDEX(Historical!$O$7:$O$1442,MATCH(B809,Historical!$B$7:$B$1449,0))=0,"n/a",((INDEX(Historical!$C$7:$C$1442,MATCH(B809,Historical!$B$7:$B$1449,0))/INDEX(Historical!$O$7:$O$1442,MATCH(B809,Historical!$B$7:$B$1449,0)))^(1/10)-1)*100)</f>
        <v>4.8696438466710568</v>
      </c>
      <c r="W809" s="796">
        <f>IF(OR(U809&lt;=0,U809="n/a",V809&lt;=0,V809="n/a"),"n/a",U809/V809)</f>
        <v>0.97326437639974117</v>
      </c>
      <c r="X809" s="797">
        <f>IF(OR(AJ809&lt;=0,AJ809="n/a",U809&lt;=0,U809="n/a"),"n/a",U809/AJ809)</f>
        <v>0.76442756156760361</v>
      </c>
      <c r="Y809" s="747" t="s">
        <v>440</v>
      </c>
      <c r="Z809" s="738">
        <f>IF(OR(AC809&lt;0.01,AC809="n/a"),"n/a",M809/AC809*100)</f>
        <v>484.84848484848487</v>
      </c>
      <c r="AA809" s="999">
        <f>IF(OR(AC809&lt;0.01,AC809="n/a"),"n/a",I809/AC809)</f>
        <v>33.333333333333329</v>
      </c>
      <c r="AB809" s="1000">
        <v>12</v>
      </c>
      <c r="AC809" s="978">
        <v>0.33</v>
      </c>
      <c r="AD809" s="978">
        <v>3.06</v>
      </c>
      <c r="AE809" s="978">
        <v>0.82</v>
      </c>
      <c r="AF809" s="978" t="s">
        <v>137</v>
      </c>
      <c r="AG809" s="978">
        <v>-15.2</v>
      </c>
      <c r="AH809" s="978">
        <v>-29.099999999999998</v>
      </c>
      <c r="AI809" s="978">
        <v>30.769999999999996</v>
      </c>
      <c r="AJ809" s="978">
        <v>6.2</v>
      </c>
      <c r="AK809" s="978">
        <v>11</v>
      </c>
      <c r="AL809" s="991">
        <v>1530</v>
      </c>
      <c r="AM809" s="985">
        <v>1.2</v>
      </c>
      <c r="AN809" s="978" t="s">
        <v>137</v>
      </c>
      <c r="AO809" s="838">
        <f>IF(U809="n/a","n/a",IF(AA809&lt;0,"n/a",IF(AA809="n/a","n/a",J809+U809-AA809)))</f>
        <v>-14.048427906159638</v>
      </c>
      <c r="AP809" s="839">
        <f>IF(U809="n/a","n/a",J809+U809)</f>
        <v>19.28490542717369</v>
      </c>
      <c r="AQ809" s="1001" t="str">
        <f>IF(OR(AC809&lt;0.01,AF809="n/a"),"n/a",(I809/SQRT(22.5*AC809*(I809/AF809))-1)*100)</f>
        <v>n/a</v>
      </c>
      <c r="AR809" s="738">
        <f>INDEX(Historical!$C$7:$C$1442,MATCH(B809,Historical!$B$7:$B$1449,0))*IF(AH809="n/a",1.03,IF(AH809&lt;0,1.01,IF(AH809&gt;10,1.1,(1+AH809/100))))</f>
        <v>1.6160000000000001</v>
      </c>
      <c r="AS809" s="999">
        <f>IF($AI809="n/a",1.03*AR809,IF($AI809&lt;0,1.01*AR809,IF($AI809&gt;10,1.1*AR809,(1+$AI809/100)*AR809)))</f>
        <v>1.7776000000000003</v>
      </c>
      <c r="AT809" s="999">
        <f>IF($AK809="n/a",1.03*AS809,IF($AK809&lt;0,1.01*AS809,IF($AK809&gt;10,1.1*AS809,(1+$AK809/100)*AS809)))</f>
        <v>1.9553600000000004</v>
      </c>
      <c r="AU809" s="999">
        <f>IF($AK809="n/a",1.03*AT809,IF($AK809&lt;0,1.01*AT809,IF($AK809&gt;10,1.1*AT809,(1+$AK809/100)*AT809)))</f>
        <v>2.1508960000000008</v>
      </c>
      <c r="AV809" s="999">
        <f>IF($AK809="n/a",1.03*AU809,IF($AK809&lt;0,1.01*AU809,IF($AK809&gt;10,1.1*AU809,(1+$AK809/100)*AU809)))</f>
        <v>2.365985600000001</v>
      </c>
      <c r="AW809" s="738">
        <f>SUM(AR809:AV809)</f>
        <v>9.8658416000000031</v>
      </c>
      <c r="AX809" s="846">
        <f>AW809/I809*100</f>
        <v>89.689469090909128</v>
      </c>
      <c r="AY809" s="1080">
        <v>0.71</v>
      </c>
      <c r="AZ809" s="985">
        <v>19.39</v>
      </c>
      <c r="BA809" s="985">
        <v>-46.129999999999995</v>
      </c>
      <c r="BB809" s="985">
        <v>-0.8</v>
      </c>
      <c r="BC809" s="985">
        <v>-26.979999999999997</v>
      </c>
      <c r="BE809" s="700">
        <v>1999</v>
      </c>
      <c r="BF809" s="1013">
        <f>IF(BE809&gt;2008,0,IF(BE809&gt;2001,1,IF(BE809&gt;1990,2,IF(BE809&gt;1980,3,IF(BE809&gt;1973,4,IF(BE809&gt;1970,5,IF(BE809&gt;1960,6,IF(BE809&gt;1958,7,IF(BE809&gt;1953,8,9)))))))))</f>
        <v>2</v>
      </c>
      <c r="BG809" s="995">
        <v>5.5</v>
      </c>
    </row>
    <row r="810" spans="1:59" ht="11.25" customHeight="1" x14ac:dyDescent="0.2">
      <c r="A810" s="976" t="s">
        <v>1776</v>
      </c>
      <c r="B810" s="988" t="s">
        <v>1777</v>
      </c>
      <c r="C810" s="1070" t="s">
        <v>179</v>
      </c>
      <c r="D810" s="1070" t="s">
        <v>4399</v>
      </c>
      <c r="E810" s="828">
        <v>9</v>
      </c>
      <c r="F810" s="1148">
        <v>436</v>
      </c>
      <c r="G810" s="1148" t="s">
        <v>106</v>
      </c>
      <c r="H810" s="1148" t="s">
        <v>106</v>
      </c>
      <c r="I810" s="987">
        <v>87.82</v>
      </c>
      <c r="J810" s="738">
        <f>(M810/I810)*100</f>
        <v>4.0992940104759743</v>
      </c>
      <c r="K810" s="990">
        <v>0.9</v>
      </c>
      <c r="L810" s="1000">
        <v>4</v>
      </c>
      <c r="M810" s="729">
        <f>K810*L810</f>
        <v>3.6</v>
      </c>
      <c r="N810" s="983" t="s">
        <v>798</v>
      </c>
      <c r="O810" s="831">
        <v>0.8</v>
      </c>
      <c r="P810" s="973">
        <v>43508</v>
      </c>
      <c r="Q810" s="973">
        <v>43529</v>
      </c>
      <c r="R810" s="729">
        <f>(K810-O810)/O810*100</f>
        <v>12.499999999999996</v>
      </c>
      <c r="S810" s="795">
        <f>IF(INDEX(Historical!$D$7:$D$1442,MATCH(B810,Historical!$B$7:$B$1449,0))=0,"n/a",(INDEX(Historical!$C$7:$C$1442,MATCH(B810,Historical!$B$7:$B$1449,0))/INDEX(Historical!$D$7:$D$1442,MATCH(B810,Historical!$B$7:$B$1449,0))-1)*100)</f>
        <v>14.285714285714302</v>
      </c>
      <c r="T810" s="795">
        <f>IF(INDEX(Historical!$F$7:$F$1442,MATCH(B810,Historical!$B$7:$B$1449,0))=0,"n/a",((INDEX(Historical!$C$7:$C$1442,MATCH(B810,Historical!$B$7:$B$1449,0))/INDEX(Historical!$F$7:$F$1442,MATCH(B810,Historical!$B$7:$B$1449,0)))^(1/3)-1)*100)</f>
        <v>23.47158379972165</v>
      </c>
      <c r="U810" s="795">
        <f>IF(INDEX(Historical!$H$7:$H$1442,MATCH(B810,Historical!$B$7:$B$1449,0))=0,"n/a",((INDEX(Historical!$C$7:$C$1442,MATCH(B810,Historical!$B$7:$B$1449,0))/INDEX(Historical!$H$7:$H$1442,MATCH(B810,Historical!$B$7:$B$1449,0)))^(1/5)-1)*100)</f>
        <v>30.894008104996583</v>
      </c>
      <c r="V810" s="795">
        <f>IF(INDEX(Historical!$O$7:$O$1442,MATCH(B810,Historical!$B$7:$B$1449,0))=0,"n/a",((INDEX(Historical!$C$7:$C$1442,MATCH(B810,Historical!$B$7:$B$1449,0))/INDEX(Historical!$O$7:$O$1442,MATCH(B810,Historical!$B$7:$B$1449,0)))^(1/10)-1)*100)</f>
        <v>19.902864440437984</v>
      </c>
      <c r="W810" s="796">
        <f>IF(OR(U810&lt;=0,U810="n/a",V810&lt;=0,V810="n/a"),"n/a",U810/V810)</f>
        <v>1.5522392868348716</v>
      </c>
      <c r="X810" s="797" t="str">
        <f>IF(OR(AJ810&lt;=0,AJ810="n/a",U810&lt;=0,U810="n/a"),"n/a",U810/AJ810)</f>
        <v>n/a</v>
      </c>
      <c r="Y810" s="989"/>
      <c r="Z810" s="738">
        <f>IF(OR(AC810&lt;0.01,AC810="n/a"),"n/a",M810/AC810*100)</f>
        <v>58.064516129032263</v>
      </c>
      <c r="AA810" s="999">
        <f>IF(OR(AC810&lt;0.01,AC810="n/a"),"n/a",I810/AC810)</f>
        <v>14.164516129032256</v>
      </c>
      <c r="AB810" s="1000">
        <v>12</v>
      </c>
      <c r="AC810" s="978">
        <v>6.2</v>
      </c>
      <c r="AD810" s="978">
        <v>0.42</v>
      </c>
      <c r="AE810" s="978">
        <v>0.33</v>
      </c>
      <c r="AF810" s="978">
        <v>1.7</v>
      </c>
      <c r="AG810" s="978">
        <v>20.7</v>
      </c>
      <c r="AH810" s="978">
        <v>0.5</v>
      </c>
      <c r="AI810" s="978">
        <v>29.45</v>
      </c>
      <c r="AJ810" s="978">
        <v>-2.4</v>
      </c>
      <c r="AK810" s="978">
        <v>34.06</v>
      </c>
      <c r="AL810" s="991">
        <v>37320</v>
      </c>
      <c r="AM810" s="985">
        <v>0.3</v>
      </c>
      <c r="AN810" s="978">
        <v>0.41</v>
      </c>
      <c r="AO810" s="838">
        <f>IF(U810="n/a","n/a",IF(AA810&lt;0,"n/a",IF(AA810="n/a","n/a",J810+U810-AA810)))</f>
        <v>20.828785986440302</v>
      </c>
      <c r="AP810" s="839">
        <f>IF(U810="n/a","n/a",J810+U810)</f>
        <v>34.993302115472559</v>
      </c>
      <c r="AQ810" s="1001">
        <f>IF(OR(AC810&lt;0.01,AF810="n/a"),"n/a",(I810/SQRT(22.5*AC810*(I810/AF810))-1)*100)</f>
        <v>3.4508523553411496</v>
      </c>
      <c r="AR810" s="738">
        <f>INDEX(Historical!$C$7:$C$1442,MATCH(B810,Historical!$B$7:$B$1449,0))*IF(AH810="n/a",1.03,IF(AH810&lt;0,1.01,IF(AH810&gt;10,1.1,(1+AH810/100))))</f>
        <v>3.2159999999999997</v>
      </c>
      <c r="AS810" s="999">
        <f>IF($AI810="n/a",1.03*AR810,IF($AI810&lt;0,1.01*AR810,IF($AI810&gt;10,1.1*AR810,(1+$AI810/100)*AR810)))</f>
        <v>3.5375999999999999</v>
      </c>
      <c r="AT810" s="999">
        <f>IF($AK810="n/a",1.03*AS810,IF($AK810&lt;0,1.01*AS810,IF($AK810&gt;10,1.1*AS810,(1+$AK810/100)*AS810)))</f>
        <v>3.8913600000000002</v>
      </c>
      <c r="AU810" s="999">
        <f>IF($AK810="n/a",1.03*AT810,IF($AK810&lt;0,1.01*AT810,IF($AK810&gt;10,1.1*AT810,(1+$AK810/100)*AT810)))</f>
        <v>4.2804960000000003</v>
      </c>
      <c r="AV810" s="999">
        <f>IF($AK810="n/a",1.03*AU810,IF($AK810&lt;0,1.01*AU810,IF($AK810&gt;10,1.1*AU810,(1+$AK810/100)*AU810)))</f>
        <v>4.7085456000000008</v>
      </c>
      <c r="AW810" s="738">
        <f>SUM(AR810:AV810)</f>
        <v>19.634001600000001</v>
      </c>
      <c r="AX810" s="846">
        <f>AW810/I810*100</f>
        <v>22.357095877932139</v>
      </c>
      <c r="AY810" s="1080">
        <v>1.02</v>
      </c>
      <c r="AZ810" s="985">
        <v>27.63</v>
      </c>
      <c r="BA810" s="985">
        <v>-30.84</v>
      </c>
      <c r="BB810" s="985">
        <v>13.600000000000001</v>
      </c>
      <c r="BC810" s="985">
        <v>-14.26</v>
      </c>
      <c r="BE810" s="700">
        <v>2011</v>
      </c>
      <c r="BF810" s="1013">
        <f>IF(BE810&gt;2008,0,IF(BE810&gt;2001,1,IF(BE810&gt;1990,2,IF(BE810&gt;1980,3,IF(BE810&gt;1973,4,IF(BE810&gt;1970,5,IF(BE810&gt;1960,6,IF(BE810&gt;1958,7,IF(BE810&gt;1953,8,9)))))))))</f>
        <v>0</v>
      </c>
      <c r="BG810" s="995">
        <v>9</v>
      </c>
    </row>
    <row r="811" spans="1:59" ht="11.25" customHeight="1" x14ac:dyDescent="0.2">
      <c r="A811" s="976" t="s">
        <v>2962</v>
      </c>
      <c r="B811" s="988" t="s">
        <v>2963</v>
      </c>
      <c r="C811" s="1070" t="s">
        <v>123</v>
      </c>
      <c r="D811" s="1070" t="s">
        <v>4435</v>
      </c>
      <c r="E811" s="828">
        <v>5</v>
      </c>
      <c r="F811" s="1148">
        <v>788</v>
      </c>
      <c r="G811" s="1273" t="s">
        <v>106</v>
      </c>
      <c r="H811" s="1273" t="s">
        <v>106</v>
      </c>
      <c r="I811" s="987">
        <v>101.65</v>
      </c>
      <c r="J811" s="738">
        <f>(M811/I811)*100</f>
        <v>1.1018199704869651</v>
      </c>
      <c r="K811" s="990">
        <v>0.28000000000000003</v>
      </c>
      <c r="L811" s="1000">
        <v>4</v>
      </c>
      <c r="M811" s="729">
        <f>K811*L811</f>
        <v>1.1200000000000001</v>
      </c>
      <c r="N811" s="983" t="s">
        <v>228</v>
      </c>
      <c r="O811" s="831">
        <v>0.25</v>
      </c>
      <c r="P811" s="694">
        <v>43153</v>
      </c>
      <c r="Q811" s="694">
        <v>43168</v>
      </c>
      <c r="R811" s="729">
        <f>(K811-O811)/O811*100</f>
        <v>12.000000000000011</v>
      </c>
      <c r="S811" s="795">
        <f>IF(INDEX(Historical!$D$7:$D$1442,MATCH(B811,Historical!$B$7:$B$1449,0))=0,"n/a",(INDEX(Historical!$C$7:$C$1442,MATCH(B811,Historical!$B$7:$B$1449,0))/INDEX(Historical!$D$7:$D$1442,MATCH(B811,Historical!$B$7:$B$1449,0))-1)*100)</f>
        <v>12.000000000000011</v>
      </c>
      <c r="T811" s="795">
        <f>IF(INDEX(Historical!$F$7:$F$1442,MATCH(B811,Historical!$B$7:$B$1449,0))=0,"n/a",((INDEX(Historical!$C$7:$C$1442,MATCH(B811,Historical!$B$7:$B$1449,0))/INDEX(Historical!$F$7:$F$1442,MATCH(B811,Historical!$B$7:$B$1449,0)))^(1/3)-1)*100)</f>
        <v>40.94597464129783</v>
      </c>
      <c r="U811" s="795">
        <f>IF(INDEX(Historical!$H$7:$H$1442,MATCH(B811,Historical!$B$7:$B$1449,0))=0,"n/a",((INDEX(Historical!$C$7:$C$1442,MATCH(B811,Historical!$B$7:$B$1449,0))/INDEX(Historical!$H$7:$H$1442,MATCH(B811,Historical!$B$7:$B$1449,0)))^(1/5)-1)*100)</f>
        <v>94.729436123033665</v>
      </c>
      <c r="V811" s="795">
        <f>IF(INDEX(Historical!$O$7:$O$1442,MATCH(B811,Historical!$B$7:$B$1449,0))=0,"n/a",((INDEX(Historical!$C$7:$C$1442,MATCH(B811,Historical!$B$7:$B$1449,0))/INDEX(Historical!$O$7:$O$1442,MATCH(B811,Historical!$B$7:$B$1449,0)))^(1/10)-1)*100)</f>
        <v>-5.4424534657343537</v>
      </c>
      <c r="W811" s="796" t="str">
        <f>IF(OR(U811&lt;=0,U811="n/a",V811&lt;=0,V811="n/a"),"n/a",U811/V811)</f>
        <v>n/a</v>
      </c>
      <c r="X811" s="797">
        <f>IF(OR(AJ811&lt;=0,AJ811="n/a",U811&lt;=0,U811="n/a"),"n/a",U811/AJ811)</f>
        <v>1.9411769697342964</v>
      </c>
      <c r="Y811" s="749"/>
      <c r="Z811" s="738">
        <f>IF(OR(AC811&lt;0.01,AC811="n/a"),"n/a",M811/AC811*100)</f>
        <v>35.331230283911673</v>
      </c>
      <c r="AA811" s="999">
        <f>IF(OR(AC811&lt;0.01,AC811="n/a"),"n/a",I811/AC811)</f>
        <v>32.06624605678234</v>
      </c>
      <c r="AB811" s="1000">
        <v>12</v>
      </c>
      <c r="AC811" s="978">
        <v>3.17</v>
      </c>
      <c r="AD811" s="978">
        <v>1.24</v>
      </c>
      <c r="AE811" s="978">
        <v>3.15</v>
      </c>
      <c r="AF811" s="978">
        <v>2.62</v>
      </c>
      <c r="AG811" s="978">
        <v>8.9</v>
      </c>
      <c r="AH811" s="978">
        <v>-29.4</v>
      </c>
      <c r="AI811" s="978">
        <v>23.93</v>
      </c>
      <c r="AJ811" s="978">
        <v>48.8</v>
      </c>
      <c r="AK811" s="978">
        <v>25.85</v>
      </c>
      <c r="AL811" s="991">
        <v>13460</v>
      </c>
      <c r="AM811" s="985">
        <v>0.1</v>
      </c>
      <c r="AN811" s="978">
        <v>0.57999999999999996</v>
      </c>
      <c r="AO811" s="838">
        <f>IF(U811="n/a","n/a",IF(AA811&lt;0,"n/a",IF(AA811="n/a","n/a",J811+U811-AA811)))</f>
        <v>63.765010036738296</v>
      </c>
      <c r="AP811" s="839">
        <f>IF(U811="n/a","n/a",J811+U811)</f>
        <v>95.831256093520636</v>
      </c>
      <c r="AQ811" s="1001">
        <f>IF(OR(AC811&lt;0.01,AF811="n/a"),"n/a",(I811/SQRT(22.5*AC811*(I811/AF811))-1)*100)</f>
        <v>93.233956837323944</v>
      </c>
      <c r="AR811" s="738">
        <f>INDEX(Historical!$C$7:$C$1442,MATCH(B811,Historical!$B$7:$B$1449,0))*IF(AH811="n/a",1.03,IF(AH811&lt;0,1.01,IF(AH811&gt;10,1.1,(1+AH811/100))))</f>
        <v>1.1312000000000002</v>
      </c>
      <c r="AS811" s="999">
        <f>IF($AI811="n/a",1.03*AR811,IF($AI811&lt;0,1.01*AR811,IF($AI811&gt;10,1.1*AR811,(1+$AI811/100)*AR811)))</f>
        <v>1.2443200000000003</v>
      </c>
      <c r="AT811" s="999">
        <f>IF($AK811="n/a",1.03*AS811,IF($AK811&lt;0,1.01*AS811,IF($AK811&gt;10,1.1*AS811,(1+$AK811/100)*AS811)))</f>
        <v>1.3687520000000004</v>
      </c>
      <c r="AU811" s="999">
        <f>IF($AK811="n/a",1.03*AT811,IF($AK811&lt;0,1.01*AT811,IF($AK811&gt;10,1.1*AT811,(1+$AK811/100)*AT811)))</f>
        <v>1.5056272000000006</v>
      </c>
      <c r="AV811" s="999">
        <f>IF($AK811="n/a",1.03*AU811,IF($AK811&lt;0,1.01*AU811,IF($AK811&gt;10,1.1*AU811,(1+$AK811/100)*AU811)))</f>
        <v>1.6561899200000008</v>
      </c>
      <c r="AW811" s="738">
        <f>SUM(AR811:AV811)</f>
        <v>6.9060891200000025</v>
      </c>
      <c r="AX811" s="846">
        <f>AW811/I811*100</f>
        <v>6.7939883128381728</v>
      </c>
      <c r="AY811" s="1080">
        <v>0.95</v>
      </c>
      <c r="AZ811" s="985">
        <v>23.18</v>
      </c>
      <c r="BA811" s="985">
        <v>-27.650000000000002</v>
      </c>
      <c r="BB811" s="985">
        <v>0.45999999999999996</v>
      </c>
      <c r="BC811" s="985">
        <v>-9.5200000000000014</v>
      </c>
      <c r="BE811" s="700">
        <v>2014</v>
      </c>
      <c r="BF811" s="1013">
        <f>IF(BE811&gt;2008,0,IF(BE811&gt;2001,1,IF(BE811&gt;1990,2,IF(BE811&gt;1980,3,IF(BE811&gt;1973,4,IF(BE811&gt;1970,5,IF(BE811&gt;1960,6,IF(BE811&gt;1958,7,IF(BE811&gt;1953,8,9)))))))))</f>
        <v>0</v>
      </c>
      <c r="BG811" s="995">
        <v>4.5999999999999996</v>
      </c>
    </row>
    <row r="812" spans="1:59" ht="11.25" customHeight="1" x14ac:dyDescent="0.2">
      <c r="A812" s="984" t="s">
        <v>851</v>
      </c>
      <c r="B812" s="988" t="s">
        <v>852</v>
      </c>
      <c r="C812" s="1070" t="s">
        <v>112</v>
      </c>
      <c r="D812" s="1070" t="s">
        <v>4384</v>
      </c>
      <c r="E812" s="828">
        <v>15</v>
      </c>
      <c r="F812" s="1148">
        <v>244</v>
      </c>
      <c r="G812" s="1148" t="s">
        <v>106</v>
      </c>
      <c r="H812" s="1148" t="s">
        <v>106</v>
      </c>
      <c r="I812" s="987">
        <v>32.630000000000003</v>
      </c>
      <c r="J812" s="738">
        <f>(M812/I812)*100</f>
        <v>0.98069261415874953</v>
      </c>
      <c r="K812" s="990">
        <v>0.08</v>
      </c>
      <c r="L812" s="1000">
        <v>4</v>
      </c>
      <c r="M812" s="729">
        <f>K812*L812</f>
        <v>0.32</v>
      </c>
      <c r="N812" s="983" t="s">
        <v>539</v>
      </c>
      <c r="O812" s="831">
        <v>7.0000000000000007E-2</v>
      </c>
      <c r="P812" s="973">
        <v>43298</v>
      </c>
      <c r="Q812" s="973">
        <v>43313</v>
      </c>
      <c r="R812" s="729">
        <f>(K812-O812)/O812*100</f>
        <v>14.285714285714276</v>
      </c>
      <c r="S812" s="795">
        <f>IF(INDEX(Historical!$D$7:$D$1442,MATCH(B812,Historical!$B$7:$B$1449,0))=0,"n/a",(INDEX(Historical!$C$7:$C$1442,MATCH(B812,Historical!$B$7:$B$1449,0))/INDEX(Historical!$D$7:$D$1442,MATCH(B812,Historical!$B$7:$B$1449,0))-1)*100)</f>
        <v>15.384615384615374</v>
      </c>
      <c r="T812" s="795">
        <f>IF(INDEX(Historical!$F$7:$F$1442,MATCH(B812,Historical!$B$7:$B$1449,0))=0,"n/a",((INDEX(Historical!$C$7:$C$1442,MATCH(B812,Historical!$B$7:$B$1449,0))/INDEX(Historical!$F$7:$F$1442,MATCH(B812,Historical!$B$7:$B$1449,0)))^(1/3)-1)*100)</f>
        <v>12.624788044360603</v>
      </c>
      <c r="U812" s="795">
        <f>IF(INDEX(Historical!$H$7:$H$1442,MATCH(B812,Historical!$B$7:$B$1449,0))=0,"n/a",((INDEX(Historical!$C$7:$C$1442,MATCH(B812,Historical!$B$7:$B$1449,0))/INDEX(Historical!$H$7:$H$1442,MATCH(B812,Historical!$B$7:$B$1449,0)))^(1/5)-1)*100)</f>
        <v>12.030033714161736</v>
      </c>
      <c r="V812" s="795">
        <f>IF(INDEX(Historical!$O$7:$O$1442,MATCH(B812,Historical!$B$7:$B$1449,0))=0,"n/a",((INDEX(Historical!$C$7:$C$1442,MATCH(B812,Historical!$B$7:$B$1449,0))/INDEX(Historical!$O$7:$O$1442,MATCH(B812,Historical!$B$7:$B$1449,0)))^(1/10)-1)*100)</f>
        <v>13.441048760014528</v>
      </c>
      <c r="W812" s="796">
        <f>IF(OR(U812&lt;=0,U812="n/a",V812&lt;=0,V812="n/a"),"n/a",U812/V812)</f>
        <v>0.89502195319383193</v>
      </c>
      <c r="X812" s="797">
        <f>IF(OR(AJ812&lt;=0,AJ812="n/a",U812&lt;=0,U812="n/a"),"n/a",U812/AJ812)</f>
        <v>40.100112380539123</v>
      </c>
      <c r="Y812" s="749"/>
      <c r="Z812" s="738">
        <f>IF(OR(AC812&lt;0.01,AC812="n/a"),"n/a",M812/AC812*100)</f>
        <v>10.702341137123746</v>
      </c>
      <c r="AA812" s="999">
        <f>IF(OR(AC812&lt;0.01,AC812="n/a"),"n/a",I812/AC812)</f>
        <v>10.913043478260869</v>
      </c>
      <c r="AB812" s="1000">
        <v>12</v>
      </c>
      <c r="AC812" s="978">
        <v>2.99</v>
      </c>
      <c r="AD812" s="978">
        <v>1.37</v>
      </c>
      <c r="AE812" s="978">
        <v>0.47</v>
      </c>
      <c r="AF812" s="978">
        <v>1.1100000000000001</v>
      </c>
      <c r="AG812" s="978">
        <v>14.099999999999998</v>
      </c>
      <c r="AH812" s="978">
        <v>6</v>
      </c>
      <c r="AI812" s="978" t="s">
        <v>137</v>
      </c>
      <c r="AJ812" s="978">
        <v>0.3</v>
      </c>
      <c r="AK812" s="978">
        <v>8</v>
      </c>
      <c r="AL812" s="991">
        <v>335.11</v>
      </c>
      <c r="AM812" s="985">
        <v>19.2</v>
      </c>
      <c r="AN812" s="978">
        <v>0.61</v>
      </c>
      <c r="AO812" s="838">
        <f>IF(U812="n/a","n/a",IF(AA812&lt;0,"n/a",IF(AA812="n/a","n/a",J812+U812-AA812)))</f>
        <v>2.0976828500596163</v>
      </c>
      <c r="AP812" s="839">
        <f>IF(U812="n/a","n/a",J812+U812)</f>
        <v>13.010726328320485</v>
      </c>
      <c r="AQ812" s="1001">
        <f>IF(OR(AC812&lt;0.01,AF812="n/a"),"n/a",(I812/SQRT(22.5*AC812*(I812/AF812))-1)*100)</f>
        <v>-26.625834819454141</v>
      </c>
      <c r="AR812" s="738">
        <f>INDEX(Historical!$C$7:$C$1442,MATCH(B812,Historical!$B$7:$B$1449,0))*IF(AH812="n/a",1.03,IF(AH812&lt;0,1.01,IF(AH812&gt;10,1.1,(1+AH812/100))))</f>
        <v>0.318</v>
      </c>
      <c r="AS812" s="999">
        <f>IF($AI812="n/a",1.03*AR812,IF($AI812&lt;0,1.01*AR812,IF($AI812&gt;10,1.1*AR812,(1+$AI812/100)*AR812)))</f>
        <v>0.32754</v>
      </c>
      <c r="AT812" s="999">
        <f>IF($AK812="n/a",1.03*AS812,IF($AK812&lt;0,1.01*AS812,IF($AK812&gt;10,1.1*AS812,(1+$AK812/100)*AS812)))</f>
        <v>0.35374320000000004</v>
      </c>
      <c r="AU812" s="999">
        <f>IF($AK812="n/a",1.03*AT812,IF($AK812&lt;0,1.01*AT812,IF($AK812&gt;10,1.1*AT812,(1+$AK812/100)*AT812)))</f>
        <v>0.38204265600000004</v>
      </c>
      <c r="AV812" s="999">
        <f>IF($AK812="n/a",1.03*AU812,IF($AK812&lt;0,1.01*AU812,IF($AK812&gt;10,1.1*AU812,(1+$AK812/100)*AU812)))</f>
        <v>0.41260606848000009</v>
      </c>
      <c r="AW812" s="738">
        <f>SUM(AR812:AV812)</f>
        <v>1.7939319244800003</v>
      </c>
      <c r="AX812" s="846">
        <f>AW812/I812*100</f>
        <v>5.4977993395035254</v>
      </c>
      <c r="AY812" s="1080">
        <v>1.24</v>
      </c>
      <c r="AZ812" s="985">
        <v>21.05</v>
      </c>
      <c r="BA812" s="985">
        <v>-41.760000000000005</v>
      </c>
      <c r="BB812" s="985">
        <v>7.86</v>
      </c>
      <c r="BC812" s="985">
        <v>-16.489999999999998</v>
      </c>
      <c r="BE812" s="700">
        <v>2004</v>
      </c>
      <c r="BF812" s="1013">
        <f>IF(BE812&gt;2008,0,IF(BE812&gt;2001,1,IF(BE812&gt;1990,2,IF(BE812&gt;1980,3,IF(BE812&gt;1973,4,IF(BE812&gt;1970,5,IF(BE812&gt;1960,6,IF(BE812&gt;1958,7,IF(BE812&gt;1953,8,9)))))))))</f>
        <v>1</v>
      </c>
      <c r="BG812" s="995">
        <v>6.8000000000000007</v>
      </c>
    </row>
    <row r="813" spans="1:59" ht="11.25" customHeight="1" x14ac:dyDescent="0.2">
      <c r="A813" s="976" t="s">
        <v>1778</v>
      </c>
      <c r="B813" s="988" t="s">
        <v>1779</v>
      </c>
      <c r="C813" s="1070" t="s">
        <v>4381</v>
      </c>
      <c r="D813" s="1070" t="s">
        <v>4382</v>
      </c>
      <c r="E813" s="828">
        <v>9</v>
      </c>
      <c r="F813" s="1148">
        <v>414</v>
      </c>
      <c r="G813" s="1052" t="s">
        <v>37</v>
      </c>
      <c r="H813" s="1052" t="s">
        <v>37</v>
      </c>
      <c r="I813" s="987">
        <v>64.489999999999995</v>
      </c>
      <c r="J813" s="738">
        <f>(M813/I813)*100</f>
        <v>4.9154907737633744</v>
      </c>
      <c r="K813" s="990">
        <v>0.79249999999999998</v>
      </c>
      <c r="L813" s="1000">
        <v>4</v>
      </c>
      <c r="M813" s="729">
        <f>K813*L813</f>
        <v>3.17</v>
      </c>
      <c r="N813" s="983" t="s">
        <v>467</v>
      </c>
      <c r="O813" s="831">
        <v>0.79</v>
      </c>
      <c r="P813" s="973">
        <v>43465</v>
      </c>
      <c r="Q813" s="973">
        <v>43479</v>
      </c>
      <c r="R813" s="729">
        <f>(K813-O813)/O813*100</f>
        <v>0.31645569620252489</v>
      </c>
      <c r="S813" s="795">
        <f>IF(INDEX(Historical!$D$7:$D$1442,MATCH(B813,Historical!$B$7:$B$1449,0))=0,"n/a",(INDEX(Historical!$C$7:$C$1442,MATCH(B813,Historical!$B$7:$B$1449,0))/INDEX(Historical!$D$7:$D$1442,MATCH(B813,Historical!$B$7:$B$1449,0))-1)*100)</f>
        <v>1.4446227929374</v>
      </c>
      <c r="T813" s="795">
        <f>IF(INDEX(Historical!$F$7:$F$1442,MATCH(B813,Historical!$B$7:$B$1449,0))=0,"n/a",((INDEX(Historical!$C$7:$C$1442,MATCH(B813,Historical!$B$7:$B$1449,0))/INDEX(Historical!$F$7:$F$1442,MATCH(B813,Historical!$B$7:$B$1449,0)))^(1/3)-1)*100)</f>
        <v>3.6791496165080817</v>
      </c>
      <c r="U813" s="795">
        <f>IF(INDEX(Historical!$H$7:$H$1442,MATCH(B813,Historical!$B$7:$B$1449,0))=0,"n/a",((INDEX(Historical!$C$7:$C$1442,MATCH(B813,Historical!$B$7:$B$1449,0))/INDEX(Historical!$H$7:$H$1442,MATCH(B813,Historical!$B$7:$B$1449,0)))^(1/5)-1)*100)</f>
        <v>5.8259547448485716</v>
      </c>
      <c r="V813" s="795">
        <f>IF(INDEX(Historical!$O$7:$O$1442,MATCH(B813,Historical!$B$7:$B$1449,0))=0,"n/a",((INDEX(Historical!$C$7:$C$1442,MATCH(B813,Historical!$B$7:$B$1449,0))/INDEX(Historical!$O$7:$O$1442,MATCH(B813,Historical!$B$7:$B$1449,0)))^(1/10)-1)*100)</f>
        <v>5.8806124171365992</v>
      </c>
      <c r="W813" s="796">
        <f>IF(OR(U813&lt;=0,U813="n/a",V813&lt;=0,V813="n/a"),"n/a",U813/V813)</f>
        <v>0.99070544555380824</v>
      </c>
      <c r="X813" s="797">
        <f>IF(OR(AJ813&lt;=0,AJ813="n/a",U813&lt;=0,U813="n/a"),"n/a",U813/AJ813)</f>
        <v>0.60061389122150211</v>
      </c>
      <c r="Y813" s="989" t="s">
        <v>3988</v>
      </c>
      <c r="Z813" s="738">
        <f>IF(OR(AC813&lt;0.01,AC813="n/a"),"n/a",M813/AC813*100)</f>
        <v>253.6</v>
      </c>
      <c r="AA813" s="999">
        <f>IF(OR(AC813&lt;0.01,AC813="n/a"),"n/a",I813/AC813)</f>
        <v>51.591999999999999</v>
      </c>
      <c r="AB813" s="1000">
        <v>12</v>
      </c>
      <c r="AC813" s="978">
        <v>1.25</v>
      </c>
      <c r="AD813" s="978">
        <v>7.5</v>
      </c>
      <c r="AE813" s="978">
        <v>6.18</v>
      </c>
      <c r="AF813" s="978">
        <v>2.17</v>
      </c>
      <c r="AG813" s="978">
        <v>6.8000000000000007</v>
      </c>
      <c r="AH813" s="978">
        <v>5.3</v>
      </c>
      <c r="AI813" s="978">
        <v>8.64</v>
      </c>
      <c r="AJ813" s="978">
        <v>9.7000000000000011</v>
      </c>
      <c r="AK813" s="978">
        <v>6.9</v>
      </c>
      <c r="AL813" s="991">
        <v>22980</v>
      </c>
      <c r="AM813" s="985">
        <v>0.4</v>
      </c>
      <c r="AN813" s="978">
        <v>0.99</v>
      </c>
      <c r="AO813" s="838">
        <f>IF(U813="n/a","n/a",IF(AA813&lt;0,"n/a",IF(AA813="n/a","n/a",J813+U813-AA813)))</f>
        <v>-40.850554481388052</v>
      </c>
      <c r="AP813" s="839">
        <f>IF(U813="n/a","n/a",J813+U813)</f>
        <v>10.741445518611947</v>
      </c>
      <c r="AQ813" s="1001">
        <f>IF(OR(AC813&lt;0.01,AF813="n/a"),"n/a",(I813/SQRT(22.5*AC813*(I813/AF813))-1)*100)</f>
        <v>123.06415619228872</v>
      </c>
      <c r="AR813" s="738">
        <f>INDEX(Historical!$C$7:$C$1442,MATCH(B813,Historical!$B$7:$B$1449,0))*IF(AH813="n/a",1.03,IF(AH813&lt;0,1.01,IF(AH813&gt;10,1.1,(1+AH813/100))))</f>
        <v>3.32748</v>
      </c>
      <c r="AS813" s="999">
        <f>IF($AI813="n/a",1.03*AR813,IF($AI813&lt;0,1.01*AR813,IF($AI813&gt;10,1.1*AR813,(1+$AI813/100)*AR813)))</f>
        <v>3.614974272</v>
      </c>
      <c r="AT813" s="999">
        <f>IF($AK813="n/a",1.03*AS813,IF($AK813&lt;0,1.01*AS813,IF($AK813&gt;10,1.1*AS813,(1+$AK813/100)*AS813)))</f>
        <v>3.864407496768</v>
      </c>
      <c r="AU813" s="999">
        <f>IF($AK813="n/a",1.03*AT813,IF($AK813&lt;0,1.01*AT813,IF($AK813&gt;10,1.1*AT813,(1+$AK813/100)*AT813)))</f>
        <v>4.131051614044992</v>
      </c>
      <c r="AV813" s="999">
        <f>IF($AK813="n/a",1.03*AU813,IF($AK813&lt;0,1.01*AU813,IF($AK813&gt;10,1.1*AU813,(1+$AK813/100)*AU813)))</f>
        <v>4.4160941754140959</v>
      </c>
      <c r="AW813" s="738">
        <f>SUM(AR813:AV813)</f>
        <v>19.354007558227089</v>
      </c>
      <c r="AX813" s="846">
        <f>AW813/I813*100</f>
        <v>30.010866116028982</v>
      </c>
      <c r="AY813" s="1080">
        <v>0.33</v>
      </c>
      <c r="AZ813" s="985">
        <v>38.550000000000004</v>
      </c>
      <c r="BA813" s="985">
        <v>-1.8399999999999999</v>
      </c>
      <c r="BB813" s="985">
        <v>5.27</v>
      </c>
      <c r="BC813" s="985">
        <v>12.9</v>
      </c>
      <c r="BE813" s="700">
        <v>2011</v>
      </c>
      <c r="BF813" s="1013">
        <f>IF(BE813&gt;2008,0,IF(BE813&gt;2001,1,IF(BE813&gt;1990,2,IF(BE813&gt;1980,3,IF(BE813&gt;1973,4,IF(BE813&gt;1970,5,IF(BE813&gt;1960,6,IF(BE813&gt;1958,7,IF(BE813&gt;1953,8,9)))))))))</f>
        <v>0</v>
      </c>
      <c r="BG813" s="995">
        <v>3.2</v>
      </c>
    </row>
    <row r="814" spans="1:59" ht="11.25" customHeight="1" x14ac:dyDescent="0.2">
      <c r="A814" s="976" t="s">
        <v>376</v>
      </c>
      <c r="B814" s="988" t="s">
        <v>377</v>
      </c>
      <c r="C814" s="1070" t="s">
        <v>131</v>
      </c>
      <c r="D814" s="1070" t="s">
        <v>4390</v>
      </c>
      <c r="E814" s="828">
        <v>59</v>
      </c>
      <c r="F814" s="1148">
        <v>9</v>
      </c>
      <c r="G814" s="1148" t="s">
        <v>37</v>
      </c>
      <c r="H814" s="1148" t="s">
        <v>37</v>
      </c>
      <c r="I814" s="978">
        <v>72.38</v>
      </c>
      <c r="J814" s="738">
        <f>(M814/I814)*100</f>
        <v>2.6526664824537165</v>
      </c>
      <c r="K814" s="990">
        <v>0.48</v>
      </c>
      <c r="L814" s="1000">
        <v>4</v>
      </c>
      <c r="M814" s="729">
        <f>K814*L814</f>
        <v>1.92</v>
      </c>
      <c r="N814" s="983" t="s">
        <v>119</v>
      </c>
      <c r="O814" s="831">
        <v>0.45</v>
      </c>
      <c r="P814" s="973">
        <v>43418</v>
      </c>
      <c r="Q814" s="973">
        <v>43437</v>
      </c>
      <c r="R814" s="729">
        <f>(K814-O814)/O814*100</f>
        <v>6.6666666666666599</v>
      </c>
      <c r="S814" s="795">
        <f>IF(INDEX(Historical!$D$7:$D$1442,MATCH(B814,Historical!$B$7:$B$1449,0))=0,"n/a",(INDEX(Historical!$C$7:$C$1442,MATCH(B814,Historical!$B$7:$B$1449,0))/INDEX(Historical!$D$7:$D$1442,MATCH(B814,Historical!$B$7:$B$1449,0))-1)*100)</f>
        <v>7.0175438596491224</v>
      </c>
      <c r="T814" s="795">
        <f>IF(INDEX(Historical!$F$7:$F$1442,MATCH(B814,Historical!$B$7:$B$1449,0))=0,"n/a",((INDEX(Historical!$C$7:$C$1442,MATCH(B814,Historical!$B$7:$B$1449,0))/INDEX(Historical!$F$7:$F$1442,MATCH(B814,Historical!$B$7:$B$1449,0)))^(1/3)-1)*100)</f>
        <v>5.9197116093949065</v>
      </c>
      <c r="U814" s="795">
        <f>IF(INDEX(Historical!$H$7:$H$1442,MATCH(B814,Historical!$B$7:$B$1449,0))=0,"n/a",((INDEX(Historical!$C$7:$C$1442,MATCH(B814,Historical!$B$7:$B$1449,0))/INDEX(Historical!$H$7:$H$1442,MATCH(B814,Historical!$B$7:$B$1449,0)))^(1/5)-1)*100)</f>
        <v>5.1301405617314444</v>
      </c>
      <c r="V814" s="795">
        <f>IF(INDEX(Historical!$O$7:$O$1442,MATCH(B814,Historical!$B$7:$B$1449,0))=0,"n/a",((INDEX(Historical!$C$7:$C$1442,MATCH(B814,Historical!$B$7:$B$1449,0))/INDEX(Historical!$O$7:$O$1442,MATCH(B814,Historical!$B$7:$B$1449,0)))^(1/10)-1)*100)</f>
        <v>3.3993906529589113</v>
      </c>
      <c r="W814" s="796">
        <f>IF(OR(U814&lt;=0,U814="n/a",V814&lt;=0,V814="n/a"),"n/a",U814/V814)</f>
        <v>1.5091353379071177</v>
      </c>
      <c r="X814" s="797">
        <f>IF(OR(AJ814&lt;=0,AJ814="n/a",U814&lt;=0,U814="n/a"),"n/a",U814/AJ814)</f>
        <v>4.2751171347762043</v>
      </c>
      <c r="Y814" s="761" t="s">
        <v>452</v>
      </c>
      <c r="Z814" s="738">
        <f>IF(OR(AC814&lt;0.01,AC814="n/a"),"n/a",M814/AC814*100)</f>
        <v>104.91803278688523</v>
      </c>
      <c r="AA814" s="999">
        <f>IF(OR(AC814&lt;0.01,AC814="n/a"),"n/a",I814/AC814)</f>
        <v>39.551912568306008</v>
      </c>
      <c r="AB814" s="1000">
        <v>12</v>
      </c>
      <c r="AC814" s="978">
        <v>1.83</v>
      </c>
      <c r="AD814" s="978">
        <v>4.95</v>
      </c>
      <c r="AE814" s="978">
        <v>2.25</v>
      </c>
      <c r="AF814" s="978">
        <v>3.21</v>
      </c>
      <c r="AG814" s="978">
        <v>10.6</v>
      </c>
      <c r="AH814" s="978">
        <v>-19.5</v>
      </c>
      <c r="AI814" s="978">
        <v>6.2600000000000007</v>
      </c>
      <c r="AJ814" s="978">
        <v>1.2</v>
      </c>
      <c r="AK814" s="978">
        <v>8</v>
      </c>
      <c r="AL814" s="991">
        <v>6020</v>
      </c>
      <c r="AM814" s="985">
        <v>0.1</v>
      </c>
      <c r="AN814" s="978">
        <v>1.26</v>
      </c>
      <c r="AO814" s="838">
        <f>IF(U814="n/a","n/a",IF(AA814&lt;0,"n/a",IF(AA814="n/a","n/a",J814+U814-AA814)))</f>
        <v>-31.769105524120846</v>
      </c>
      <c r="AP814" s="839">
        <f>IF(U814="n/a","n/a",J814+U814)</f>
        <v>7.7828070441851604</v>
      </c>
      <c r="AQ814" s="1001">
        <f>IF(OR(AC814&lt;0.01,AF814="n/a"),"n/a",(I814/SQRT(22.5*AC814*(I814/AF814))-1)*100)</f>
        <v>137.54451217427982</v>
      </c>
      <c r="AR814" s="738">
        <f>INDEX(Historical!$C$7:$C$1442,MATCH(B814,Historical!$B$7:$B$1449,0))*IF(AH814="n/a",1.03,IF(AH814&lt;0,1.01,IF(AH814&gt;10,1.1,(1+AH814/100))))</f>
        <v>1.8483000000000001</v>
      </c>
      <c r="AS814" s="999">
        <f>IF($AI814="n/a",1.03*AR814,IF($AI814&lt;0,1.01*AR814,IF($AI814&gt;10,1.1*AR814,(1+$AI814/100)*AR814)))</f>
        <v>1.96400358</v>
      </c>
      <c r="AT814" s="999">
        <f>IF($AK814="n/a",1.03*AS814,IF($AK814&lt;0,1.01*AS814,IF($AK814&gt;10,1.1*AS814,(1+$AK814/100)*AS814)))</f>
        <v>2.1211238664000001</v>
      </c>
      <c r="AU814" s="999">
        <f>IF($AK814="n/a",1.03*AT814,IF($AK814&lt;0,1.01*AT814,IF($AK814&gt;10,1.1*AT814,(1+$AK814/100)*AT814)))</f>
        <v>2.2908137757120004</v>
      </c>
      <c r="AV814" s="999">
        <f>IF($AK814="n/a",1.03*AU814,IF($AK814&lt;0,1.01*AU814,IF($AK814&gt;10,1.1*AU814,(1+$AK814/100)*AU814)))</f>
        <v>2.4740788777689606</v>
      </c>
      <c r="AW814" s="738">
        <f>SUM(AR814:AV814)</f>
        <v>10.698320099880959</v>
      </c>
      <c r="AX814" s="846">
        <f>AW814/I814*100</f>
        <v>14.780768305997457</v>
      </c>
      <c r="AY814" s="1080">
        <v>0.33</v>
      </c>
      <c r="AZ814" s="985">
        <v>24.79</v>
      </c>
      <c r="BA814" s="985">
        <v>-0.01</v>
      </c>
      <c r="BB814" s="985">
        <v>0.74</v>
      </c>
      <c r="BC814" s="985">
        <v>1.7500000000000002</v>
      </c>
      <c r="BE814" s="700">
        <v>1961</v>
      </c>
      <c r="BF814" s="1013">
        <f>IF(BE814&gt;2008,0,IF(BE814&gt;2001,1,IF(BE814&gt;1990,2,IF(BE814&gt;1980,3,IF(BE814&gt;1973,4,IF(BE814&gt;1970,5,IF(BE814&gt;1960,6,IF(BE814&gt;1958,7,IF(BE814&gt;1953,8,9)))))))))</f>
        <v>6</v>
      </c>
      <c r="BG814" s="995">
        <v>3.1</v>
      </c>
    </row>
    <row r="815" spans="1:59" ht="11.25" customHeight="1" x14ac:dyDescent="0.2">
      <c r="A815" s="984" t="s">
        <v>847</v>
      </c>
      <c r="B815" s="988" t="s">
        <v>848</v>
      </c>
      <c r="C815" s="1070" t="s">
        <v>4405</v>
      </c>
      <c r="D815" s="1070" t="s">
        <v>4414</v>
      </c>
      <c r="E815" s="828">
        <v>14</v>
      </c>
      <c r="F815" s="1148">
        <v>273</v>
      </c>
      <c r="G815" s="1073" t="s">
        <v>115</v>
      </c>
      <c r="H815" s="1073" t="s">
        <v>37</v>
      </c>
      <c r="I815" s="987">
        <v>55.06</v>
      </c>
      <c r="J815" s="738">
        <f>(M815/I815)*100</f>
        <v>4.3770432255721037</v>
      </c>
      <c r="K815" s="990">
        <v>0.60250000000000004</v>
      </c>
      <c r="L815" s="1000">
        <v>4</v>
      </c>
      <c r="M815" s="729">
        <f>K815*L815</f>
        <v>2.41</v>
      </c>
      <c r="N815" s="983" t="s">
        <v>140</v>
      </c>
      <c r="O815" s="831">
        <v>0.59</v>
      </c>
      <c r="P815" s="973">
        <v>43382</v>
      </c>
      <c r="Q815" s="973">
        <v>43405</v>
      </c>
      <c r="R815" s="729">
        <f>(K815-O815)/O815*100</f>
        <v>2.1186440677966214</v>
      </c>
      <c r="S815" s="795">
        <f>IF(INDEX(Historical!$D$7:$D$1442,MATCH(B815,Historical!$B$7:$B$1449,0))=0,"n/a",(INDEX(Historical!$C$7:$C$1442,MATCH(B815,Historical!$B$7:$B$1449,0))/INDEX(Historical!$D$7:$D$1442,MATCH(B815,Historical!$B$7:$B$1449,0))-1)*100)</f>
        <v>2.1528525296017342</v>
      </c>
      <c r="T815" s="795">
        <f>IF(INDEX(Historical!$F$7:$F$1442,MATCH(B815,Historical!$B$7:$B$1449,0))=0,"n/a",((INDEX(Historical!$C$7:$C$1442,MATCH(B815,Historical!$B$7:$B$1449,0))/INDEX(Historical!$F$7:$F$1442,MATCH(B815,Historical!$B$7:$B$1449,0)))^(1/3)-1)*100)</f>
        <v>2.3161437736620494</v>
      </c>
      <c r="U815" s="795">
        <f>IF(INDEX(Historical!$H$7:$H$1442,MATCH(B815,Historical!$B$7:$B$1449,0))=0,"n/a",((INDEX(Historical!$C$7:$C$1442,MATCH(B815,Historical!$B$7:$B$1449,0))/INDEX(Historical!$H$7:$H$1442,MATCH(B815,Historical!$B$7:$B$1449,0)))^(1/5)-1)*100)</f>
        <v>2.7158877498059786</v>
      </c>
      <c r="V815" s="795">
        <f>IF(INDEX(Historical!$O$7:$O$1442,MATCH(B815,Historical!$B$7:$B$1449,0))=0,"n/a",((INDEX(Historical!$C$7:$C$1442,MATCH(B815,Historical!$B$7:$B$1449,0))/INDEX(Historical!$O$7:$O$1442,MATCH(B815,Historical!$B$7:$B$1449,0)))^(1/10)-1)*100)</f>
        <v>3.0900658989067242</v>
      </c>
      <c r="W815" s="796">
        <f>IF(OR(U815&lt;=0,U815="n/a",V815&lt;=0,V815="n/a"),"n/a",U815/V815)</f>
        <v>0.87890933030485496</v>
      </c>
      <c r="X815" s="797">
        <f>IF(OR(AJ815&lt;=0,AJ815="n/a",U815&lt;=0,U815="n/a"),"n/a",U815/AJ815)</f>
        <v>4.4890706608363279E-2</v>
      </c>
      <c r="Y815" s="752"/>
      <c r="Z815" s="738">
        <f>IF(OR(AC815&lt;0.01,AC815="n/a"),"n/a",M815/AC815*100)</f>
        <v>64.266666666666666</v>
      </c>
      <c r="AA815" s="999">
        <f>IF(OR(AC815&lt;0.01,AC815="n/a"),"n/a",I815/AC815)</f>
        <v>14.682666666666668</v>
      </c>
      <c r="AB815" s="1000">
        <v>12</v>
      </c>
      <c r="AC815" s="978">
        <v>3.75</v>
      </c>
      <c r="AD815" s="978">
        <v>2.2799999999999998</v>
      </c>
      <c r="AE815" s="978">
        <v>1.76</v>
      </c>
      <c r="AF815" s="978">
        <v>4.18</v>
      </c>
      <c r="AG815" s="980">
        <v>64.400000000000006</v>
      </c>
      <c r="AH815" s="978">
        <v>1.3</v>
      </c>
      <c r="AI815" s="978">
        <v>1.5</v>
      </c>
      <c r="AJ815" s="978">
        <v>60.5</v>
      </c>
      <c r="AK815" s="978">
        <v>6.4399999999999995</v>
      </c>
      <c r="AL815" s="991">
        <v>230210</v>
      </c>
      <c r="AM815" s="985">
        <v>0.03</v>
      </c>
      <c r="AN815" s="978">
        <v>2.0699999999999998</v>
      </c>
      <c r="AO815" s="838">
        <f>IF(U815="n/a","n/a",IF(AA815&lt;0,"n/a",IF(AA815="n/a","n/a",J815+U815-AA815)))</f>
        <v>-7.5897356912885856</v>
      </c>
      <c r="AP815" s="839">
        <f>IF(U815="n/a","n/a",J815+U815)</f>
        <v>7.0929309753780823</v>
      </c>
      <c r="AQ815" s="1001">
        <f>IF(OR(AC815&lt;0.01,AF815="n/a"),"n/a",(I815/SQRT(22.5*AC815*(I815/AF815))-1)*100)</f>
        <v>65.157899756117786</v>
      </c>
      <c r="AR815" s="738">
        <f>INDEX(Historical!$C$7:$C$1442,MATCH(B815,Historical!$B$7:$B$1449,0))*IF(AH815="n/a",1.03,IF(AH815&lt;0,1.01,IF(AH815&gt;10,1.1,(1+AH815/100))))</f>
        <v>2.4033424999999999</v>
      </c>
      <c r="AS815" s="999">
        <f>IF($AI815="n/a",1.03*AR815,IF($AI815&lt;0,1.01*AR815,IF($AI815&gt;10,1.1*AR815,(1+$AI815/100)*AR815)))</f>
        <v>2.4393926374999997</v>
      </c>
      <c r="AT815" s="999">
        <f>IF($AK815="n/a",1.03*AS815,IF($AK815&lt;0,1.01*AS815,IF($AK815&gt;10,1.1*AS815,(1+$AK815/100)*AS815)))</f>
        <v>2.5964895233549998</v>
      </c>
      <c r="AU815" s="999">
        <f>IF($AK815="n/a",1.03*AT815,IF($AK815&lt;0,1.01*AT815,IF($AK815&gt;10,1.1*AT815,(1+$AK815/100)*AT815)))</f>
        <v>2.7637034486590619</v>
      </c>
      <c r="AV815" s="999">
        <f>IF($AK815="n/a",1.03*AU815,IF($AK815&lt;0,1.01*AU815,IF($AK815&gt;10,1.1*AU815,(1+$AK815/100)*AU815)))</f>
        <v>2.9416859507527056</v>
      </c>
      <c r="AW815" s="738">
        <f>SUM(AR815:AV815)</f>
        <v>13.144614060266768</v>
      </c>
      <c r="AX815" s="846">
        <f>AW815/I815*100</f>
        <v>23.87325474076783</v>
      </c>
      <c r="AY815" s="1080">
        <v>0.53</v>
      </c>
      <c r="AZ815" s="985">
        <v>19.470000000000002</v>
      </c>
      <c r="BA815" s="985">
        <v>-10.59</v>
      </c>
      <c r="BB815" s="985">
        <v>-3.84</v>
      </c>
      <c r="BC815" s="985">
        <v>3.25</v>
      </c>
      <c r="BE815" s="700">
        <v>2005</v>
      </c>
      <c r="BF815" s="1013">
        <f>IF(BE815&gt;2008,0,IF(BE815&gt;2001,1,IF(BE815&gt;1990,2,IF(BE815&gt;1980,3,IF(BE815&gt;1973,4,IF(BE815&gt;1970,5,IF(BE815&gt;1960,6,IF(BE815&gt;1958,7,IF(BE815&gt;1953,8,9)))))))))</f>
        <v>1</v>
      </c>
      <c r="BG815" s="995">
        <v>12.3</v>
      </c>
    </row>
    <row r="816" spans="1:59" ht="11.25" customHeight="1" x14ac:dyDescent="0.2">
      <c r="A816" s="976" t="s">
        <v>1809</v>
      </c>
      <c r="B816" s="988" t="s">
        <v>1810</v>
      </c>
      <c r="C816" s="1070" t="s">
        <v>112</v>
      </c>
      <c r="D816" s="1070" t="s">
        <v>213</v>
      </c>
      <c r="E816" s="829">
        <v>8</v>
      </c>
      <c r="F816" s="1148">
        <v>446</v>
      </c>
      <c r="G816" s="1078" t="s">
        <v>106</v>
      </c>
      <c r="H816" s="1078" t="s">
        <v>106</v>
      </c>
      <c r="I816" s="987">
        <v>69.16</v>
      </c>
      <c r="J816" s="738">
        <f>(M816/I816)*100</f>
        <v>0.69404279930595725</v>
      </c>
      <c r="K816" s="990">
        <v>0.12</v>
      </c>
      <c r="L816" s="1000">
        <v>4</v>
      </c>
      <c r="M816" s="729">
        <f>K816*L816</f>
        <v>0.48</v>
      </c>
      <c r="N816" s="983" t="s">
        <v>805</v>
      </c>
      <c r="O816" s="831">
        <v>0.1</v>
      </c>
      <c r="P816" s="979">
        <v>42957</v>
      </c>
      <c r="Q816" s="979">
        <v>42975</v>
      </c>
      <c r="R816" s="729">
        <f>(K816-O816)/O816*100</f>
        <v>19.999999999999989</v>
      </c>
      <c r="S816" s="795">
        <f>IF(INDEX(Historical!$D$7:$D$1442,MATCH(B816,Historical!$B$7:$B$1449,0))=0,"n/a",(INDEX(Historical!$C$7:$C$1442,MATCH(B816,Historical!$B$7:$B$1449,0))/INDEX(Historical!$D$7:$D$1442,MATCH(B816,Historical!$B$7:$B$1449,0))-1)*100)</f>
        <v>9.0909090909090828</v>
      </c>
      <c r="T816" s="795">
        <f>IF(INDEX(Historical!$F$7:$F$1442,MATCH(B816,Historical!$B$7:$B$1449,0))=0,"n/a",((INDEX(Historical!$C$7:$C$1442,MATCH(B816,Historical!$B$7:$B$1449,0))/INDEX(Historical!$F$7:$F$1442,MATCH(B816,Historical!$B$7:$B$1449,0)))^(1/3)-1)*100)</f>
        <v>19.681696117715084</v>
      </c>
      <c r="U816" s="795">
        <f>IF(INDEX(Historical!$H$7:$H$1442,MATCH(B816,Historical!$B$7:$B$1449,0))=0,"n/a",((INDEX(Historical!$C$7:$C$1442,MATCH(B816,Historical!$B$7:$B$1449,0))/INDEX(Historical!$H$7:$H$1442,MATCH(B816,Historical!$B$7:$B$1449,0)))^(1/5)-1)*100)</f>
        <v>29.855269234041582</v>
      </c>
      <c r="V816" s="795">
        <f>IF(INDEX(Historical!$O$7:$O$1442,MATCH(B816,Historical!$B$7:$B$1449,0))=0,"n/a",((INDEX(Historical!$C$7:$C$1442,MATCH(B816,Historical!$B$7:$B$1449,0))/INDEX(Historical!$O$7:$O$1442,MATCH(B816,Historical!$B$7:$B$1449,0)))^(1/10)-1)*100)</f>
        <v>37.41088103166372</v>
      </c>
      <c r="W816" s="796">
        <f>IF(OR(U816&lt;=0,U816="n/a",V816&lt;=0,V816="n/a"),"n/a",U816/V816)</f>
        <v>0.79803705260971425</v>
      </c>
      <c r="X816" s="797">
        <f>IF(OR(AJ816&lt;=0,AJ816="n/a",U816&lt;=0,U816="n/a"),"n/a",U816/AJ816)</f>
        <v>8.780961539423993</v>
      </c>
      <c r="Y816" s="763" t="s">
        <v>4463</v>
      </c>
      <c r="Z816" s="738">
        <f>IF(OR(AC816&lt;0.01,AC816="n/a"),"n/a",M816/AC816*100)</f>
        <v>13.872832369942195</v>
      </c>
      <c r="AA816" s="999">
        <f>IF(OR(AC816&lt;0.01,AC816="n/a"),"n/a",I816/AC816)</f>
        <v>19.98843930635838</v>
      </c>
      <c r="AB816" s="1000">
        <v>12</v>
      </c>
      <c r="AC816" s="978">
        <v>3.46</v>
      </c>
      <c r="AD816" s="978">
        <v>1.33</v>
      </c>
      <c r="AE816" s="978">
        <v>1.6</v>
      </c>
      <c r="AF816" s="978">
        <v>2.2999999999999998</v>
      </c>
      <c r="AG816" s="978">
        <v>10.7</v>
      </c>
      <c r="AH816" s="978">
        <v>-8.6</v>
      </c>
      <c r="AI816" s="978">
        <v>15.479999999999999</v>
      </c>
      <c r="AJ816" s="978">
        <v>3.4000000000000004</v>
      </c>
      <c r="AK816" s="978">
        <v>15</v>
      </c>
      <c r="AL816" s="991">
        <v>6920</v>
      </c>
      <c r="AM816" s="985">
        <v>2.1</v>
      </c>
      <c r="AN816" s="978">
        <v>1.34</v>
      </c>
      <c r="AO816" s="838">
        <f>IF(U816="n/a","n/a",IF(AA816&lt;0,"n/a",IF(AA816="n/a","n/a",J816+U816-AA816)))</f>
        <v>10.56087272698916</v>
      </c>
      <c r="AP816" s="839">
        <f>IF(U816="n/a","n/a",J816+U816)</f>
        <v>30.54931203334754</v>
      </c>
      <c r="AQ816" s="1001">
        <f>IF(OR(AC816&lt;0.01,AF816="n/a"),"n/a",(I816/SQRT(22.5*AC816*(I816/AF816))-1)*100)</f>
        <v>42.942739747423595</v>
      </c>
      <c r="AR816" s="738">
        <f>INDEX(Historical!$C$7:$C$1442,MATCH(B816,Historical!$B$7:$B$1449,0))*IF(AH816="n/a",1.03,IF(AH816&lt;0,1.01,IF(AH816&gt;10,1.1,(1+AH816/100))))</f>
        <v>0.48480000000000001</v>
      </c>
      <c r="AS816" s="999">
        <f>IF($AI816="n/a",1.03*AR816,IF($AI816&lt;0,1.01*AR816,IF($AI816&gt;10,1.1*AR816,(1+$AI816/100)*AR816)))</f>
        <v>0.53328000000000009</v>
      </c>
      <c r="AT816" s="999">
        <f>IF($AK816="n/a",1.03*AS816,IF($AK816&lt;0,1.01*AS816,IF($AK816&gt;10,1.1*AS816,(1+$AK816/100)*AS816)))</f>
        <v>0.58660800000000013</v>
      </c>
      <c r="AU816" s="999">
        <f>IF($AK816="n/a",1.03*AT816,IF($AK816&lt;0,1.01*AT816,IF($AK816&gt;10,1.1*AT816,(1+$AK816/100)*AT816)))</f>
        <v>0.6452688000000002</v>
      </c>
      <c r="AV816" s="999">
        <f>IF($AK816="n/a",1.03*AU816,IF($AK816&lt;0,1.01*AU816,IF($AK816&gt;10,1.1*AU816,(1+$AK816/100)*AU816)))</f>
        <v>0.70979568000000026</v>
      </c>
      <c r="AW816" s="738">
        <f>SUM(AR816:AV816)</f>
        <v>2.9597524800000006</v>
      </c>
      <c r="AX816" s="846">
        <f>AW816/I816*100</f>
        <v>4.2795727009832287</v>
      </c>
      <c r="AY816" s="1080">
        <v>1.41</v>
      </c>
      <c r="AZ816" s="985">
        <v>6.25</v>
      </c>
      <c r="BA816" s="985">
        <v>-40.07</v>
      </c>
      <c r="BB816" s="985">
        <v>-9.92</v>
      </c>
      <c r="BC816" s="985">
        <v>-26.63</v>
      </c>
      <c r="BE816" s="700">
        <v>2012</v>
      </c>
      <c r="BF816" s="1013">
        <f>IF(BE816&gt;2008,0,IF(BE816&gt;2001,1,IF(BE816&gt;1990,2,IF(BE816&gt;1980,3,IF(BE816&gt;1973,4,IF(BE816&gt;1970,5,IF(BE816&gt;1960,6,IF(BE816&gt;1958,7,IF(BE816&gt;1953,8,9)))))))))</f>
        <v>0</v>
      </c>
      <c r="BG816" s="995">
        <v>4.3</v>
      </c>
    </row>
    <row r="817" spans="1:59" s="874" customFormat="1" ht="11.25" customHeight="1" x14ac:dyDescent="0.2">
      <c r="A817" s="733" t="s">
        <v>389</v>
      </c>
      <c r="B817" s="882" t="s">
        <v>390</v>
      </c>
      <c r="C817" s="1070" t="s">
        <v>108</v>
      </c>
      <c r="D817" s="1070" t="s">
        <v>4401</v>
      </c>
      <c r="E817" s="1096">
        <v>27</v>
      </c>
      <c r="F817" s="1148">
        <v>101</v>
      </c>
      <c r="G817" s="1272" t="s">
        <v>37</v>
      </c>
      <c r="H817" s="1272" t="s">
        <v>115</v>
      </c>
      <c r="I817" s="867">
        <v>62.66</v>
      </c>
      <c r="J817" s="856">
        <f>(M817/I817)*100</f>
        <v>2.5534631343759977</v>
      </c>
      <c r="K817" s="880">
        <v>0.4</v>
      </c>
      <c r="L817" s="858">
        <v>4</v>
      </c>
      <c r="M817" s="859">
        <f>K817*L817</f>
        <v>1.6</v>
      </c>
      <c r="N817" s="860" t="s">
        <v>169</v>
      </c>
      <c r="O817" s="881">
        <v>0.39</v>
      </c>
      <c r="P817" s="883">
        <v>43042</v>
      </c>
      <c r="Q817" s="883">
        <v>43056</v>
      </c>
      <c r="R817" s="859">
        <f>(K817-O817)/O817*100</f>
        <v>2.5641025641025665</v>
      </c>
      <c r="S817" s="795">
        <f>IF(INDEX(Historical!$D$7:$D$1442,MATCH(B817,Historical!$B$7:$B$1449,0))=0,"n/a",(INDEX(Historical!$C$7:$C$1442,MATCH(B817,Historical!$B$7:$B$1449,0))/INDEX(Historical!$D$7:$D$1442,MATCH(B817,Historical!$B$7:$B$1449,0))-1)*100)</f>
        <v>1.9108280254777288</v>
      </c>
      <c r="T817" s="795">
        <f>IF(INDEX(Historical!$F$7:$F$1442,MATCH(B817,Historical!$B$7:$B$1449,0))=0,"n/a",((INDEX(Historical!$C$7:$C$1442,MATCH(B817,Historical!$B$7:$B$1449,0))/INDEX(Historical!$F$7:$F$1442,MATCH(B817,Historical!$B$7:$B$1449,0)))^(1/3)-1)*100)</f>
        <v>1.5023702678599982</v>
      </c>
      <c r="U817" s="795">
        <f>IF(INDEX(Historical!$H$7:$H$1442,MATCH(B817,Historical!$B$7:$B$1449,0))=0,"n/a",((INDEX(Historical!$C$7:$C$1442,MATCH(B817,Historical!$B$7:$B$1449,0))/INDEX(Historical!$H$7:$H$1442,MATCH(B817,Historical!$B$7:$B$1449,0)))^(1/5)-1)*100)</f>
        <v>1.4347452556972895</v>
      </c>
      <c r="V817" s="795">
        <f>IF(INDEX(Historical!$O$7:$O$1442,MATCH(B817,Historical!$B$7:$B$1449,0))=0,"n/a",((INDEX(Historical!$C$7:$C$1442,MATCH(B817,Historical!$B$7:$B$1449,0))/INDEX(Historical!$O$7:$O$1442,MATCH(B817,Historical!$B$7:$B$1449,0)))^(1/10)-1)*100)</f>
        <v>1.416943635847745</v>
      </c>
      <c r="W817" s="863">
        <f>IF(OR(U817&lt;=0,U817="n/a",V817&lt;=0,V817="n/a"),"n/a",U817/V817)</f>
        <v>1.0125633930660156</v>
      </c>
      <c r="X817" s="864" t="str">
        <f>IF(OR(AJ817&lt;=0,AJ817="n/a",U817&lt;=0,U817="n/a"),"n/a",U817/AJ817)</f>
        <v>n/a</v>
      </c>
      <c r="Y817" s="1079" t="s">
        <v>4467</v>
      </c>
      <c r="Z817" s="856">
        <f>IF(OR(AC817&lt;0.01,AC817="n/a"),"n/a",M817/AC817*100)</f>
        <v>59.925093632958806</v>
      </c>
      <c r="AA817" s="866">
        <f>IF(OR(AC817&lt;0.01,AC817="n/a"),"n/a",I817/AC817)</f>
        <v>23.468164794007489</v>
      </c>
      <c r="AB817" s="858">
        <v>12</v>
      </c>
      <c r="AC817" s="867">
        <v>2.67</v>
      </c>
      <c r="AD817" s="867">
        <v>7.82</v>
      </c>
      <c r="AE817" s="867">
        <v>11.06</v>
      </c>
      <c r="AF817" s="867">
        <v>2.82</v>
      </c>
      <c r="AG817" s="867">
        <v>9.3000000000000007</v>
      </c>
      <c r="AH817" s="867">
        <v>3</v>
      </c>
      <c r="AI817" s="867">
        <v>4.63</v>
      </c>
      <c r="AJ817" s="867">
        <v>-4.2</v>
      </c>
      <c r="AK817" s="867">
        <v>3</v>
      </c>
      <c r="AL817" s="868">
        <v>1680</v>
      </c>
      <c r="AM817" s="869">
        <v>4.08</v>
      </c>
      <c r="AN817" s="867">
        <v>0</v>
      </c>
      <c r="AO817" s="870">
        <f>IF(U817="n/a","n/a",IF(AA817&lt;0,"n/a",IF(AA817="n/a","n/a",J817+U817-AA817)))</f>
        <v>-19.479956403934203</v>
      </c>
      <c r="AP817" s="871">
        <f>IF(U817="n/a","n/a",J817+U817)</f>
        <v>3.9882083900732872</v>
      </c>
      <c r="AQ817" s="872">
        <f>IF(OR(AC817&lt;0.01,AF817="n/a"),"n/a",(I817/SQRT(22.5*AC817*(I817/AF817))-1)*100)</f>
        <v>71.503449552740463</v>
      </c>
      <c r="AR817" s="738">
        <f>INDEX(Historical!$C$7:$C$1442,MATCH(B817,Historical!$B$7:$B$1449,0))*IF(AH817="n/a",1.03,IF(AH817&lt;0,1.01,IF(AH817&gt;10,1.1,(1+AH817/100))))</f>
        <v>1.6480000000000001</v>
      </c>
      <c r="AS817" s="866">
        <f>IF($AI817="n/a",1.03*AR817,IF($AI817&lt;0,1.01*AR817,IF($AI817&gt;10,1.1*AR817,(1+$AI817/100)*AR817)))</f>
        <v>1.7243024000000002</v>
      </c>
      <c r="AT817" s="866">
        <f>IF($AK817="n/a",1.03*AS817,IF($AK817&lt;0,1.01*AS817,IF($AK817&gt;10,1.1*AS817,(1+$AK817/100)*AS817)))</f>
        <v>1.7760314720000003</v>
      </c>
      <c r="AU817" s="866">
        <f>IF($AK817="n/a",1.03*AT817,IF($AK817&lt;0,1.01*AT817,IF($AK817&gt;10,1.1*AT817,(1+$AK817/100)*AT817)))</f>
        <v>1.8293124161600003</v>
      </c>
      <c r="AV817" s="866">
        <f>IF($AK817="n/a",1.03*AU817,IF($AK817&lt;0,1.01*AU817,IF($AK817&gt;10,1.1*AU817,(1+$AK817/100)*AU817)))</f>
        <v>1.8841917886448003</v>
      </c>
      <c r="AW817" s="856">
        <f>SUM(AR817:AV817)</f>
        <v>8.8618380768048013</v>
      </c>
      <c r="AX817" s="873">
        <f>AW817/I817*100</f>
        <v>14.142735519956595</v>
      </c>
      <c r="AY817" s="1081">
        <v>0.99</v>
      </c>
      <c r="AZ817" s="869">
        <v>20.380000000000003</v>
      </c>
      <c r="BA817" s="869">
        <v>-4.17</v>
      </c>
      <c r="BB817" s="869">
        <v>5.36</v>
      </c>
      <c r="BC817" s="869">
        <v>5.1499999999999995</v>
      </c>
      <c r="BD817" s="1033"/>
      <c r="BE817" s="700">
        <v>1993</v>
      </c>
      <c r="BF817" s="1013">
        <f>IF(BE817&gt;2008,0,IF(BE817&gt;2001,1,IF(BE817&gt;1990,2,IF(BE817&gt;1980,3,IF(BE817&gt;1973,4,IF(BE817&gt;1970,5,IF(BE817&gt;1960,6,IF(BE817&gt;1958,7,IF(BE817&gt;1953,8,9)))))))))</f>
        <v>2</v>
      </c>
      <c r="BG817" s="931">
        <v>1</v>
      </c>
    </row>
    <row r="818" spans="1:59" ht="11.25" customHeight="1" x14ac:dyDescent="0.2">
      <c r="A818" s="976" t="s">
        <v>1785</v>
      </c>
      <c r="B818" s="988" t="s">
        <v>1786</v>
      </c>
      <c r="C818" s="1070" t="s">
        <v>108</v>
      </c>
      <c r="D818" s="1070" t="s">
        <v>4393</v>
      </c>
      <c r="E818" s="828">
        <v>9</v>
      </c>
      <c r="F818" s="1148">
        <v>432</v>
      </c>
      <c r="G818" s="1148" t="s">
        <v>106</v>
      </c>
      <c r="H818" s="1148" t="s">
        <v>106</v>
      </c>
      <c r="I818" s="987">
        <v>29.09</v>
      </c>
      <c r="J818" s="738">
        <f>(M818/I818)*100</f>
        <v>2.750085940185631</v>
      </c>
      <c r="K818" s="990">
        <v>0.2</v>
      </c>
      <c r="L818" s="1000">
        <v>4</v>
      </c>
      <c r="M818" s="729">
        <f>K818*L818</f>
        <v>0.8</v>
      </c>
      <c r="N818" s="983" t="s">
        <v>435</v>
      </c>
      <c r="O818" s="831">
        <v>0.18</v>
      </c>
      <c r="P818" s="973">
        <v>43503</v>
      </c>
      <c r="Q818" s="973">
        <v>43518</v>
      </c>
      <c r="R818" s="729">
        <f>(K818-O818)/O818*100</f>
        <v>11.111111111111121</v>
      </c>
      <c r="S818" s="795">
        <f>IF(INDEX(Historical!$D$7:$D$1442,MATCH(B818,Historical!$B$7:$B$1449,0))=0,"n/a",(INDEX(Historical!$C$7:$C$1442,MATCH(B818,Historical!$B$7:$B$1449,0))/INDEX(Historical!$D$7:$D$1442,MATCH(B818,Historical!$B$7:$B$1449,0))-1)*100)</f>
        <v>16.666666666666675</v>
      </c>
      <c r="T818" s="795">
        <f>IF(INDEX(Historical!$F$7:$F$1442,MATCH(B818,Historical!$B$7:$B$1449,0))=0,"n/a",((INDEX(Historical!$C$7:$C$1442,MATCH(B818,Historical!$B$7:$B$1449,0))/INDEX(Historical!$F$7:$F$1442,MATCH(B818,Historical!$B$7:$B$1449,0)))^(1/3)-1)*100)</f>
        <v>10.415886963424924</v>
      </c>
      <c r="U818" s="795">
        <f>IF(INDEX(Historical!$H$7:$H$1442,MATCH(B818,Historical!$B$7:$B$1449,0))=0,"n/a",((INDEX(Historical!$C$7:$C$1442,MATCH(B818,Historical!$B$7:$B$1449,0))/INDEX(Historical!$H$7:$H$1442,MATCH(B818,Historical!$B$7:$B$1449,0)))^(1/5)-1)*100)</f>
        <v>14.224458489960789</v>
      </c>
      <c r="V818" s="795">
        <f>IF(INDEX(Historical!$O$7:$O$1442,MATCH(B818,Historical!$B$7:$B$1449,0))=0,"n/a",((INDEX(Historical!$C$7:$C$1442,MATCH(B818,Historical!$B$7:$B$1449,0))/INDEX(Historical!$O$7:$O$1442,MATCH(B818,Historical!$B$7:$B$1449,0)))^(1/10)-1)*100)</f>
        <v>-1.806695543808734</v>
      </c>
      <c r="W818" s="796" t="str">
        <f>IF(OR(U818&lt;=0,U818="n/a",V818&lt;=0,V818="n/a"),"n/a",U818/V818)</f>
        <v>n/a</v>
      </c>
      <c r="X818" s="797">
        <f>IF(OR(AJ818&lt;=0,AJ818="n/a",U818&lt;=0,U818="n/a"),"n/a",U818/AJ818)</f>
        <v>1.422445848996079</v>
      </c>
      <c r="Y818" s="753"/>
      <c r="Z818" s="738">
        <f>IF(OR(AC818&lt;0.01,AC818="n/a"),"n/a",M818/AC818*100)</f>
        <v>32.921810699588477</v>
      </c>
      <c r="AA818" s="999">
        <f>IF(OR(AC818&lt;0.01,AC818="n/a"),"n/a",I818/AC818)</f>
        <v>11.97119341563786</v>
      </c>
      <c r="AB818" s="1000">
        <v>9</v>
      </c>
      <c r="AC818" s="978">
        <v>2.4300000000000002</v>
      </c>
      <c r="AD818" s="978">
        <v>1.71</v>
      </c>
      <c r="AE818" s="978">
        <v>3.76</v>
      </c>
      <c r="AF818" s="978">
        <v>1.21</v>
      </c>
      <c r="AG818" s="978">
        <v>9.9</v>
      </c>
      <c r="AH818" s="978">
        <v>19.900000000000002</v>
      </c>
      <c r="AI818" s="978">
        <v>4.2</v>
      </c>
      <c r="AJ818" s="978">
        <v>10</v>
      </c>
      <c r="AK818" s="978">
        <v>7.0000000000000009</v>
      </c>
      <c r="AL818" s="991">
        <v>2350</v>
      </c>
      <c r="AM818" s="985">
        <v>1.2</v>
      </c>
      <c r="AN818" s="978">
        <v>0</v>
      </c>
      <c r="AO818" s="838">
        <f>IF(U818="n/a","n/a",IF(AA818&lt;0,"n/a",IF(AA818="n/a","n/a",J818+U818-AA818)))</f>
        <v>5.00335101450856</v>
      </c>
      <c r="AP818" s="839">
        <f>IF(U818="n/a","n/a",J818+U818)</f>
        <v>16.97454443014642</v>
      </c>
      <c r="AQ818" s="1001">
        <f>IF(OR(AC818&lt;0.01,AF818="n/a"),"n/a",(I818/SQRT(22.5*AC818*(I818/AF818))-1)*100)</f>
        <v>-19.763837377341552</v>
      </c>
      <c r="AR818" s="738">
        <f>INDEX(Historical!$C$7:$C$1442,MATCH(B818,Historical!$B$7:$B$1449,0))*IF(AH818="n/a",1.03,IF(AH818&lt;0,1.01,IF(AH818&gt;10,1.1,(1+AH818/100))))</f>
        <v>0.77</v>
      </c>
      <c r="AS818" s="999">
        <f>IF($AI818="n/a",1.03*AR818,IF($AI818&lt;0,1.01*AR818,IF($AI818&gt;10,1.1*AR818,(1+$AI818/100)*AR818)))</f>
        <v>0.80234000000000005</v>
      </c>
      <c r="AT818" s="999">
        <f>IF($AK818="n/a",1.03*AS818,IF($AK818&lt;0,1.01*AS818,IF($AK818&gt;10,1.1*AS818,(1+$AK818/100)*AS818)))</f>
        <v>0.85850380000000015</v>
      </c>
      <c r="AU818" s="999">
        <f>IF($AK818="n/a",1.03*AT818,IF($AK818&lt;0,1.01*AT818,IF($AK818&gt;10,1.1*AT818,(1+$AK818/100)*AT818)))</f>
        <v>0.91859906600000019</v>
      </c>
      <c r="AV818" s="999">
        <f>IF($AK818="n/a",1.03*AU818,IF($AK818&lt;0,1.01*AU818,IF($AK818&gt;10,1.1*AU818,(1+$AK818/100)*AU818)))</f>
        <v>0.9829010006200003</v>
      </c>
      <c r="AW818" s="738">
        <f>SUM(AR818:AV818)</f>
        <v>4.3323438666200005</v>
      </c>
      <c r="AX818" s="846">
        <f>AW818/I818*100</f>
        <v>14.892897444551394</v>
      </c>
      <c r="AY818" s="1080">
        <v>1.1299999999999999</v>
      </c>
      <c r="AZ818" s="985">
        <v>17.919999999999998</v>
      </c>
      <c r="BA818" s="985">
        <v>-20.41</v>
      </c>
      <c r="BB818" s="985">
        <v>5.43</v>
      </c>
      <c r="BC818" s="985">
        <v>-6.5500000000000007</v>
      </c>
      <c r="BE818" s="700">
        <v>2011</v>
      </c>
      <c r="BF818" s="1013">
        <f>IF(BE818&gt;2008,0,IF(BE818&gt;2001,1,IF(BE818&gt;1990,2,IF(BE818&gt;1980,3,IF(BE818&gt;1973,4,IF(BE818&gt;1970,5,IF(BE818&gt;1960,6,IF(BE818&gt;1958,7,IF(BE818&gt;1953,8,9)))))))))</f>
        <v>0</v>
      </c>
      <c r="BG818" s="995">
        <v>1.3</v>
      </c>
    </row>
    <row r="819" spans="1:59" ht="11.25" customHeight="1" x14ac:dyDescent="0.2">
      <c r="A819" s="984" t="s">
        <v>1787</v>
      </c>
      <c r="B819" s="988" t="s">
        <v>1788</v>
      </c>
      <c r="C819" s="1070" t="s">
        <v>108</v>
      </c>
      <c r="D819" s="1070" t="s">
        <v>4401</v>
      </c>
      <c r="E819" s="828">
        <v>9</v>
      </c>
      <c r="F819" s="1148">
        <v>413</v>
      </c>
      <c r="G819" s="1148" t="s">
        <v>37</v>
      </c>
      <c r="H819" s="1148" t="s">
        <v>37</v>
      </c>
      <c r="I819" s="987">
        <v>52.04</v>
      </c>
      <c r="J819" s="738">
        <f>(M819/I819)*100</f>
        <v>3.6126056879323598</v>
      </c>
      <c r="K819" s="990">
        <v>0.47</v>
      </c>
      <c r="L819" s="1000">
        <v>4</v>
      </c>
      <c r="M819" s="729">
        <f>K819*L819</f>
        <v>1.88</v>
      </c>
      <c r="N819" s="983" t="s">
        <v>241</v>
      </c>
      <c r="O819" s="831">
        <v>0.43</v>
      </c>
      <c r="P819" s="973">
        <v>43465</v>
      </c>
      <c r="Q819" s="973">
        <v>43476</v>
      </c>
      <c r="R819" s="729">
        <f>(K819-O819)/O819*100</f>
        <v>9.302325581395344</v>
      </c>
      <c r="S819" s="795">
        <f>IF(INDEX(Historical!$D$7:$D$1442,MATCH(B819,Historical!$B$7:$B$1449,0))=0,"n/a",(INDEX(Historical!$C$7:$C$1442,MATCH(B819,Historical!$B$7:$B$1449,0))/INDEX(Historical!$D$7:$D$1442,MATCH(B819,Historical!$B$7:$B$1449,0))-1)*100)</f>
        <v>9.0909090909090828</v>
      </c>
      <c r="T819" s="795">
        <f>IF(INDEX(Historical!$F$7:$F$1442,MATCH(B819,Historical!$B$7:$B$1449,0))=0,"n/a",((INDEX(Historical!$C$7:$C$1442,MATCH(B819,Historical!$B$7:$B$1449,0))/INDEX(Historical!$F$7:$F$1442,MATCH(B819,Historical!$B$7:$B$1449,0)))^(1/3)-1)*100)</f>
        <v>7.8288138310443234</v>
      </c>
      <c r="U819" s="795">
        <f>IF(INDEX(Historical!$H$7:$H$1442,MATCH(B819,Historical!$B$7:$B$1449,0))=0,"n/a",((INDEX(Historical!$C$7:$C$1442,MATCH(B819,Historical!$B$7:$B$1449,0))/INDEX(Historical!$H$7:$H$1442,MATCH(B819,Historical!$B$7:$B$1449,0)))^(1/5)-1)*100)</f>
        <v>10.933280572585158</v>
      </c>
      <c r="V819" s="795">
        <f>IF(INDEX(Historical!$O$7:$O$1442,MATCH(B819,Historical!$B$7:$B$1449,0))=0,"n/a",((INDEX(Historical!$C$7:$C$1442,MATCH(B819,Historical!$B$7:$B$1449,0))/INDEX(Historical!$O$7:$O$1442,MATCH(B819,Historical!$B$7:$B$1449,0)))^(1/10)-1)*100)</f>
        <v>7.4359288518188515</v>
      </c>
      <c r="W819" s="796">
        <f>IF(OR(U819&lt;=0,U819="n/a",V819&lt;=0,V819="n/a"),"n/a",U819/V819)</f>
        <v>1.4703315201719342</v>
      </c>
      <c r="X819" s="797">
        <f>IF(OR(AJ819&lt;=0,AJ819="n/a",U819&lt;=0,U819="n/a"),"n/a",U819/AJ819)</f>
        <v>1.5398986721950927</v>
      </c>
      <c r="Y819" s="989"/>
      <c r="Z819" s="738">
        <f>IF(OR(AC819&lt;0.01,AC819="n/a"),"n/a",M819/AC819*100)</f>
        <v>49.867374005305038</v>
      </c>
      <c r="AA819" s="999">
        <f>IF(OR(AC819&lt;0.01,AC819="n/a"),"n/a",I819/AC819)</f>
        <v>13.803713527851459</v>
      </c>
      <c r="AB819" s="1000">
        <v>12</v>
      </c>
      <c r="AC819" s="978">
        <v>3.77</v>
      </c>
      <c r="AD819" s="978">
        <v>2.76</v>
      </c>
      <c r="AE819" s="978">
        <v>5.32</v>
      </c>
      <c r="AF819" s="978">
        <v>2.1</v>
      </c>
      <c r="AG819" s="978">
        <v>14.099999999999998</v>
      </c>
      <c r="AH819" s="978">
        <v>11.3</v>
      </c>
      <c r="AI819" s="978">
        <v>6.5699999999999994</v>
      </c>
      <c r="AJ819" s="978">
        <v>7.1</v>
      </c>
      <c r="AK819" s="978">
        <v>5</v>
      </c>
      <c r="AL819" s="991">
        <v>893.53</v>
      </c>
      <c r="AM819" s="985">
        <v>0.8</v>
      </c>
      <c r="AN819" s="978">
        <v>0.05</v>
      </c>
      <c r="AO819" s="838">
        <f>IF(U819="n/a","n/a",IF(AA819&lt;0,"n/a",IF(AA819="n/a","n/a",J819+U819-AA819)))</f>
        <v>0.74217273266605943</v>
      </c>
      <c r="AP819" s="839">
        <f>IF(U819="n/a","n/a",J819+U819)</f>
        <v>14.545886260517518</v>
      </c>
      <c r="AQ819" s="1001">
        <f>IF(OR(AC819&lt;0.01,AF819="n/a"),"n/a",(I819/SQRT(22.5*AC819*(I819/AF819))-1)*100)</f>
        <v>13.505356522624211</v>
      </c>
      <c r="AR819" s="738">
        <f>INDEX(Historical!$C$7:$C$1442,MATCH(B819,Historical!$B$7:$B$1449,0))*IF(AH819="n/a",1.03,IF(AH819&lt;0,1.01,IF(AH819&gt;10,1.1,(1+AH819/100))))</f>
        <v>1.8480000000000001</v>
      </c>
      <c r="AS819" s="999">
        <f>IF($AI819="n/a",1.03*AR819,IF($AI819&lt;0,1.01*AR819,IF($AI819&gt;10,1.1*AR819,(1+$AI819/100)*AR819)))</f>
        <v>1.9694136000000002</v>
      </c>
      <c r="AT819" s="999">
        <f>IF($AK819="n/a",1.03*AS819,IF($AK819&lt;0,1.01*AS819,IF($AK819&gt;10,1.1*AS819,(1+$AK819/100)*AS819)))</f>
        <v>2.0678842800000004</v>
      </c>
      <c r="AU819" s="999">
        <f>IF($AK819="n/a",1.03*AT819,IF($AK819&lt;0,1.01*AT819,IF($AK819&gt;10,1.1*AT819,(1+$AK819/100)*AT819)))</f>
        <v>2.1712784940000005</v>
      </c>
      <c r="AV819" s="999">
        <f>IF($AK819="n/a",1.03*AU819,IF($AK819&lt;0,1.01*AU819,IF($AK819&gt;10,1.1*AU819,(1+$AK819/100)*AU819)))</f>
        <v>2.2798424187000008</v>
      </c>
      <c r="AW819" s="738">
        <f>SUM(AR819:AV819)</f>
        <v>10.336418792700002</v>
      </c>
      <c r="AX819" s="846">
        <f>AW819/I819*100</f>
        <v>19.862449640084552</v>
      </c>
      <c r="AY819" s="1080">
        <v>0.7</v>
      </c>
      <c r="AZ819" s="985">
        <v>13.3</v>
      </c>
      <c r="BA819" s="985">
        <v>-17.72</v>
      </c>
      <c r="BB819" s="985">
        <v>3.46</v>
      </c>
      <c r="BC819" s="985">
        <v>-6.63</v>
      </c>
      <c r="BE819" s="700">
        <v>2011</v>
      </c>
      <c r="BF819" s="1013">
        <f>IF(BE819&gt;2008,0,IF(BE819&gt;2001,1,IF(BE819&gt;1990,2,IF(BE819&gt;1980,3,IF(BE819&gt;1973,4,IF(BE819&gt;1970,5,IF(BE819&gt;1960,6,IF(BE819&gt;1958,7,IF(BE819&gt;1953,8,9)))))))))</f>
        <v>0</v>
      </c>
      <c r="BG819" s="995">
        <v>1.3</v>
      </c>
    </row>
    <row r="820" spans="1:59" x14ac:dyDescent="0.2">
      <c r="A820" s="984" t="s">
        <v>385</v>
      </c>
      <c r="B820" s="988" t="s">
        <v>386</v>
      </c>
      <c r="C820" s="1070" t="s">
        <v>128</v>
      </c>
      <c r="D820" s="1070" t="s">
        <v>4398</v>
      </c>
      <c r="E820" s="828">
        <v>43</v>
      </c>
      <c r="F820" s="1148">
        <v>59</v>
      </c>
      <c r="G820" s="1136" t="s">
        <v>37</v>
      </c>
      <c r="H820" s="1136" t="s">
        <v>115</v>
      </c>
      <c r="I820" s="978">
        <v>72.260000000000005</v>
      </c>
      <c r="J820" s="738">
        <f>(M820/I820)*100</f>
        <v>2.4356490451148627</v>
      </c>
      <c r="K820" s="990">
        <v>0.44</v>
      </c>
      <c r="L820" s="1000">
        <v>4</v>
      </c>
      <c r="M820" s="729">
        <f>K820*L820</f>
        <v>1.76</v>
      </c>
      <c r="N820" s="983" t="s">
        <v>111</v>
      </c>
      <c r="O820" s="831">
        <v>0.4</v>
      </c>
      <c r="P820" s="973">
        <v>43329</v>
      </c>
      <c r="Q820" s="973">
        <v>43355</v>
      </c>
      <c r="R820" s="729">
        <f>(K820-O820)/O820*100</f>
        <v>9.9999999999999947</v>
      </c>
      <c r="S820" s="795">
        <f>IF(INDEX(Historical!$D$7:$D$1442,MATCH(B820,Historical!$B$7:$B$1449,0))=0,"n/a",(INDEX(Historical!$C$7:$C$1442,MATCH(B820,Historical!$B$7:$B$1449,0))/INDEX(Historical!$D$7:$D$1442,MATCH(B820,Historical!$B$7:$B$1449,0))-1)*100)</f>
        <v>8.3870967741935374</v>
      </c>
      <c r="T820" s="795">
        <f>IF(INDEX(Historical!$F$7:$F$1442,MATCH(B820,Historical!$B$7:$B$1449,0))=0,"n/a",((INDEX(Historical!$C$7:$C$1442,MATCH(B820,Historical!$B$7:$B$1449,0))/INDEX(Historical!$F$7:$F$1442,MATCH(B820,Historical!$B$7:$B$1449,0)))^(1/3)-1)*100)</f>
        <v>6.3926659370444838</v>
      </c>
      <c r="U820" s="795">
        <f>IF(INDEX(Historical!$H$7:$H$1442,MATCH(B820,Historical!$B$7:$B$1449,0))=0,"n/a",((INDEX(Historical!$C$7:$C$1442,MATCH(B820,Historical!$B$7:$B$1449,0))/INDEX(Historical!$H$7:$H$1442,MATCH(B820,Historical!$B$7:$B$1449,0)))^(1/5)-1)*100)</f>
        <v>7.3211838983298305</v>
      </c>
      <c r="V820" s="795">
        <f>IF(INDEX(Historical!$O$7:$O$1442,MATCH(B820,Historical!$B$7:$B$1449,0))=0,"n/a",((INDEX(Historical!$C$7:$C$1442,MATCH(B820,Historical!$B$7:$B$1449,0))/INDEX(Historical!$O$7:$O$1442,MATCH(B820,Historical!$B$7:$B$1449,0)))^(1/10)-1)*100)</f>
        <v>15.007488220559729</v>
      </c>
      <c r="W820" s="796">
        <f>IF(OR(U820&lt;=0,U820="n/a",V820&lt;=0,V820="n/a"),"n/a",U820/V820)</f>
        <v>0.48783539195453551</v>
      </c>
      <c r="X820" s="797">
        <f>IF(OR(AJ820&lt;=0,AJ820="n/a",U820&lt;=0,U820="n/a"),"n/a",U820/AJ820)</f>
        <v>0.56316799217921776</v>
      </c>
      <c r="Y820" s="988"/>
      <c r="Z820" s="738">
        <f>IF(OR(AC820&lt;0.01,AC820="n/a"),"n/a",M820/AC820*100)</f>
        <v>33.207547169811328</v>
      </c>
      <c r="AA820" s="999">
        <f>IF(OR(AC820&lt;0.01,AC820="n/a"),"n/a",I820/AC820)</f>
        <v>13.633962264150945</v>
      </c>
      <c r="AB820" s="1000">
        <v>8</v>
      </c>
      <c r="AC820" s="978">
        <v>5.3</v>
      </c>
      <c r="AD820" s="978">
        <v>1.35</v>
      </c>
      <c r="AE820" s="978">
        <v>0.5</v>
      </c>
      <c r="AF820" s="978">
        <v>2.68</v>
      </c>
      <c r="AG820" s="978">
        <v>20</v>
      </c>
      <c r="AH820" s="978">
        <v>30.2</v>
      </c>
      <c r="AI820" s="978">
        <v>8.2900000000000009</v>
      </c>
      <c r="AJ820" s="978">
        <v>13</v>
      </c>
      <c r="AK820" s="978">
        <v>10.119999999999999</v>
      </c>
      <c r="AL820" s="991">
        <v>67630</v>
      </c>
      <c r="AM820" s="985">
        <v>0.2</v>
      </c>
      <c r="AN820" s="978">
        <v>0.62</v>
      </c>
      <c r="AO820" s="838">
        <f>IF(U820="n/a","n/a",IF(AA820&lt;0,"n/a",IF(AA820="n/a","n/a",J820+U820-AA820)))</f>
        <v>-3.8771293207062527</v>
      </c>
      <c r="AP820" s="839">
        <f>IF(U820="n/a","n/a",J820+U820)</f>
        <v>9.7568329434446923</v>
      </c>
      <c r="AQ820" s="1001">
        <f>IF(OR(AC820&lt;0.01,AF820="n/a"),"n/a",(I820/SQRT(22.5*AC820*(I820/AF820))-1)*100)</f>
        <v>27.434547675658937</v>
      </c>
      <c r="AR820" s="738">
        <f>INDEX(Historical!$C$7:$C$1442,MATCH(B820,Historical!$B$7:$B$1449,0))*IF(AH820="n/a",1.03,IF(AH820&lt;0,1.01,IF(AH820&gt;10,1.1,(1+AH820/100))))</f>
        <v>1.8480000000000001</v>
      </c>
      <c r="AS820" s="999">
        <f>IF($AI820="n/a",1.03*AR820,IF($AI820&lt;0,1.01*AR820,IF($AI820&gt;10,1.1*AR820,(1+$AI820/100)*AR820)))</f>
        <v>2.0011991999999998</v>
      </c>
      <c r="AT820" s="999">
        <f>IF($AK820="n/a",1.03*AS820,IF($AK820&lt;0,1.01*AS820,IF($AK820&gt;10,1.1*AS820,(1+$AK820/100)*AS820)))</f>
        <v>2.20131912</v>
      </c>
      <c r="AU820" s="999">
        <f>IF($AK820="n/a",1.03*AT820,IF($AK820&lt;0,1.01*AT820,IF($AK820&gt;10,1.1*AT820,(1+$AK820/100)*AT820)))</f>
        <v>2.4214510320000002</v>
      </c>
      <c r="AV820" s="999">
        <f>IF($AK820="n/a",1.03*AU820,IF($AK820&lt;0,1.01*AU820,IF($AK820&gt;10,1.1*AU820,(1+$AK820/100)*AU820)))</f>
        <v>2.6635961352000006</v>
      </c>
      <c r="AW820" s="738">
        <f>SUM(AR820:AV820)</f>
        <v>11.135565487200001</v>
      </c>
      <c r="AX820" s="846">
        <f>AW820/I820*100</f>
        <v>15.41041445779131</v>
      </c>
      <c r="AY820" s="1080">
        <v>0.99</v>
      </c>
      <c r="AZ820" s="985">
        <v>22.33</v>
      </c>
      <c r="BA820" s="985">
        <v>-16.28</v>
      </c>
      <c r="BB820" s="985">
        <v>-4.1099999999999994</v>
      </c>
      <c r="BC820" s="985">
        <v>2.73</v>
      </c>
      <c r="BE820" s="700">
        <v>1976</v>
      </c>
      <c r="BF820" s="1013">
        <f>IF(BE820&gt;2008,0,IF(BE820&gt;2001,1,IF(BE820&gt;1990,2,IF(BE820&gt;1980,3,IF(BE820&gt;1973,4,IF(BE820&gt;1970,5,IF(BE820&gt;1960,6,IF(BE820&gt;1958,7,IF(BE820&gt;1953,8,9)))))))))</f>
        <v>4</v>
      </c>
      <c r="BG820" s="995">
        <v>7.6</v>
      </c>
    </row>
    <row r="821" spans="1:59" x14ac:dyDescent="0.2">
      <c r="A821" s="976" t="s">
        <v>1795</v>
      </c>
      <c r="B821" s="988" t="s">
        <v>1796</v>
      </c>
      <c r="C821" s="1070" t="s">
        <v>108</v>
      </c>
      <c r="D821" s="1070" t="s">
        <v>4401</v>
      </c>
      <c r="E821" s="828">
        <v>8</v>
      </c>
      <c r="F821" s="1148">
        <v>497</v>
      </c>
      <c r="G821" s="1120" t="s">
        <v>37</v>
      </c>
      <c r="H821" s="1120" t="s">
        <v>115</v>
      </c>
      <c r="I821" s="987">
        <v>53.88</v>
      </c>
      <c r="J821" s="738">
        <f>(M821/I821)*100</f>
        <v>2.4498886414253898</v>
      </c>
      <c r="K821" s="990">
        <v>0.33</v>
      </c>
      <c r="L821" s="1000">
        <v>4</v>
      </c>
      <c r="M821" s="729">
        <f>K821*L821</f>
        <v>1.32</v>
      </c>
      <c r="N821" s="983" t="s">
        <v>711</v>
      </c>
      <c r="O821" s="831">
        <v>0.26</v>
      </c>
      <c r="P821" s="973">
        <v>43224</v>
      </c>
      <c r="Q821" s="973">
        <v>43241</v>
      </c>
      <c r="R821" s="729">
        <f>(K821-O821)/O821*100</f>
        <v>26.923076923076927</v>
      </c>
      <c r="S821" s="795">
        <f>IF(INDEX(Historical!$D$7:$D$1442,MATCH(B821,Historical!$B$7:$B$1449,0))=0,"n/a",(INDEX(Historical!$C$7:$C$1442,MATCH(B821,Historical!$B$7:$B$1449,0))/INDEX(Historical!$D$7:$D$1442,MATCH(B821,Historical!$B$7:$B$1449,0))-1)*100)</f>
        <v>21.359223300970864</v>
      </c>
      <c r="T821" s="795">
        <f>IF(INDEX(Historical!$F$7:$F$1442,MATCH(B821,Historical!$B$7:$B$1449,0))=0,"n/a",((INDEX(Historical!$C$7:$C$1442,MATCH(B821,Historical!$B$7:$B$1449,0))/INDEX(Historical!$F$7:$F$1442,MATCH(B821,Historical!$B$7:$B$1449,0)))^(1/3)-1)*100)</f>
        <v>11.988476227787537</v>
      </c>
      <c r="U821" s="795">
        <f>IF(INDEX(Historical!$H$7:$H$1442,MATCH(B821,Historical!$B$7:$B$1449,0))=0,"n/a",((INDEX(Historical!$C$7:$C$1442,MATCH(B821,Historical!$B$7:$B$1449,0))/INDEX(Historical!$H$7:$H$1442,MATCH(B821,Historical!$B$7:$B$1449,0)))^(1/5)-1)*100)</f>
        <v>17.844539784792257</v>
      </c>
      <c r="V821" s="795">
        <f>IF(INDEX(Historical!$O$7:$O$1442,MATCH(B821,Historical!$B$7:$B$1449,0))=0,"n/a",((INDEX(Historical!$C$7:$C$1442,MATCH(B821,Historical!$B$7:$B$1449,0))/INDEX(Historical!$O$7:$O$1442,MATCH(B821,Historical!$B$7:$B$1449,0)))^(1/10)-1)*100)</f>
        <v>0.40905429776572078</v>
      </c>
      <c r="W821" s="796">
        <f>IF(OR(U821&lt;=0,U821="n/a",V821&lt;=0,V821="n/a"),"n/a",U821/V821)</f>
        <v>43.623890232324193</v>
      </c>
      <c r="X821" s="797">
        <f>IF(OR(AJ821&lt;=0,AJ821="n/a",U821&lt;=0,U821="n/a"),"n/a",U821/AJ821)</f>
        <v>1.9187677187948662</v>
      </c>
      <c r="Y821" s="759"/>
      <c r="Z821" s="738">
        <f>IF(OR(AC821&lt;0.01,AC821="n/a"),"n/a",M821/AC821*100)</f>
        <v>37.5</v>
      </c>
      <c r="AA821" s="999">
        <f>IF(OR(AC821&lt;0.01,AC821="n/a"),"n/a",I821/AC821)</f>
        <v>15.306818181818182</v>
      </c>
      <c r="AB821" s="1000">
        <v>12</v>
      </c>
      <c r="AC821" s="978">
        <v>3.52</v>
      </c>
      <c r="AD821" s="978">
        <v>0.79</v>
      </c>
      <c r="AE821" s="978">
        <v>5.01</v>
      </c>
      <c r="AF821" s="978">
        <v>1.85</v>
      </c>
      <c r="AG821" s="978">
        <v>11.600000000000001</v>
      </c>
      <c r="AH821" s="978">
        <v>34.200000000000003</v>
      </c>
      <c r="AI821" s="978">
        <v>5.63</v>
      </c>
      <c r="AJ821" s="978">
        <v>9.3000000000000007</v>
      </c>
      <c r="AK821" s="978">
        <v>19.400000000000002</v>
      </c>
      <c r="AL821" s="991">
        <v>4950</v>
      </c>
      <c r="AM821" s="985">
        <v>0.5</v>
      </c>
      <c r="AN821" s="978">
        <v>0.08</v>
      </c>
      <c r="AO821" s="838">
        <f>IF(U821="n/a","n/a",IF(AA821&lt;0,"n/a",IF(AA821="n/a","n/a",J821+U821-AA821)))</f>
        <v>4.9876102443994643</v>
      </c>
      <c r="AP821" s="839">
        <f>IF(U821="n/a","n/a",J821+U821)</f>
        <v>20.294428426217646</v>
      </c>
      <c r="AQ821" s="1001">
        <f>IF(OR(AC821&lt;0.01,AF821="n/a"),"n/a",(I821/SQRT(22.5*AC821*(I821/AF821))-1)*100)</f>
        <v>12.185587579715683</v>
      </c>
      <c r="AR821" s="738">
        <f>INDEX(Historical!$C$7:$C$1442,MATCH(B821,Historical!$B$7:$B$1449,0))*IF(AH821="n/a",1.03,IF(AH821&lt;0,1.01,IF(AH821&gt;10,1.1,(1+AH821/100))))</f>
        <v>1.375</v>
      </c>
      <c r="AS821" s="999">
        <f>IF($AI821="n/a",1.03*AR821,IF($AI821&lt;0,1.01*AR821,IF($AI821&gt;10,1.1*AR821,(1+$AI821/100)*AR821)))</f>
        <v>1.4524125000000001</v>
      </c>
      <c r="AT821" s="999">
        <f>IF($AK821="n/a",1.03*AS821,IF($AK821&lt;0,1.01*AS821,IF($AK821&gt;10,1.1*AS821,(1+$AK821/100)*AS821)))</f>
        <v>1.5976537500000003</v>
      </c>
      <c r="AU821" s="999">
        <f>IF($AK821="n/a",1.03*AT821,IF($AK821&lt;0,1.01*AT821,IF($AK821&gt;10,1.1*AT821,(1+$AK821/100)*AT821)))</f>
        <v>1.7574191250000004</v>
      </c>
      <c r="AV821" s="999">
        <f>IF($AK821="n/a",1.03*AU821,IF($AK821&lt;0,1.01*AU821,IF($AK821&gt;10,1.1*AU821,(1+$AK821/100)*AU821)))</f>
        <v>1.9331610375000006</v>
      </c>
      <c r="AW821" s="738">
        <f>SUM(AR821:AV821)</f>
        <v>8.1156464125000021</v>
      </c>
      <c r="AX821" s="846">
        <f>AW821/I821*100</f>
        <v>15.062446942279143</v>
      </c>
      <c r="AY821" s="1080">
        <v>1.23</v>
      </c>
      <c r="AZ821" s="985">
        <v>18.73</v>
      </c>
      <c r="BA821" s="985">
        <v>-22.62</v>
      </c>
      <c r="BB821" s="985">
        <v>0.42</v>
      </c>
      <c r="BC821" s="985">
        <v>-11.55</v>
      </c>
      <c r="BE821" s="700">
        <v>2011</v>
      </c>
      <c r="BF821" s="1013">
        <f>IF(BE821&gt;2008,0,IF(BE821&gt;2001,1,IF(BE821&gt;1990,2,IF(BE821&gt;1980,3,IF(BE821&gt;1973,4,IF(BE821&gt;1970,5,IF(BE821&gt;1960,6,IF(BE821&gt;1958,7,IF(BE821&gt;1953,8,9)))))))))</f>
        <v>0</v>
      </c>
      <c r="BG821" s="995">
        <v>1.0999999999999999</v>
      </c>
    </row>
    <row r="822" spans="1:59" x14ac:dyDescent="0.2">
      <c r="A822" s="984" t="s">
        <v>1789</v>
      </c>
      <c r="B822" s="988" t="s">
        <v>1790</v>
      </c>
      <c r="C822" s="1070" t="s">
        <v>112</v>
      </c>
      <c r="D822" s="1070" t="s">
        <v>4384</v>
      </c>
      <c r="E822" s="828">
        <v>9</v>
      </c>
      <c r="F822" s="1148">
        <v>398</v>
      </c>
      <c r="G822" s="1148" t="s">
        <v>106</v>
      </c>
      <c r="H822" s="1148" t="s">
        <v>106</v>
      </c>
      <c r="I822" s="987">
        <v>83.56</v>
      </c>
      <c r="J822" s="738">
        <f>(M822/I822)*100</f>
        <v>0.7659167065581618</v>
      </c>
      <c r="K822" s="990">
        <v>0.16</v>
      </c>
      <c r="L822" s="1000">
        <v>4</v>
      </c>
      <c r="M822" s="729">
        <f>K822*L822</f>
        <v>0.64</v>
      </c>
      <c r="N822" s="983" t="s">
        <v>443</v>
      </c>
      <c r="O822" s="831">
        <v>0.14000000000000001</v>
      </c>
      <c r="P822" s="973">
        <v>43413</v>
      </c>
      <c r="Q822" s="973">
        <v>43431</v>
      </c>
      <c r="R822" s="729">
        <f>(K822-O822)/O822*100</f>
        <v>14.285714285714276</v>
      </c>
      <c r="S822" s="795">
        <f>IF(INDEX(Historical!$D$7:$D$1442,MATCH(B822,Historical!$B$7:$B$1449,0))=0,"n/a",(INDEX(Historical!$C$7:$C$1442,MATCH(B822,Historical!$B$7:$B$1449,0))/INDEX(Historical!$D$7:$D$1442,MATCH(B822,Historical!$B$7:$B$1449,0))-1)*100)</f>
        <v>15.999999999999993</v>
      </c>
      <c r="T822" s="795">
        <f>IF(INDEX(Historical!$F$7:$F$1442,MATCH(B822,Historical!$B$7:$B$1449,0))=0,"n/a",((INDEX(Historical!$C$7:$C$1442,MATCH(B822,Historical!$B$7:$B$1449,0))/INDEX(Historical!$F$7:$F$1442,MATCH(B822,Historical!$B$7:$B$1449,0)))^(1/3)-1)*100)</f>
        <v>17.59490083042796</v>
      </c>
      <c r="U822" s="795">
        <f>IF(INDEX(Historical!$H$7:$H$1442,MATCH(B822,Historical!$B$7:$B$1449,0))=0,"n/a",((INDEX(Historical!$C$7:$C$1442,MATCH(B822,Historical!$B$7:$B$1449,0))/INDEX(Historical!$H$7:$H$1442,MATCH(B822,Historical!$B$7:$B$1449,0)))^(1/5)-1)*100)</f>
        <v>15.956268492544989</v>
      </c>
      <c r="V822" s="795" t="str">
        <f>IF(INDEX(Historical!$O$7:$O$1442,MATCH(B822,Historical!$B$7:$B$1449,0))=0,"n/a",((INDEX(Historical!$C$7:$C$1442,MATCH(B822,Historical!$B$7:$B$1449,0))/INDEX(Historical!$O$7:$O$1442,MATCH(B822,Historical!$B$7:$B$1449,0)))^(1/10)-1)*100)</f>
        <v>n/a</v>
      </c>
      <c r="W822" s="796" t="str">
        <f>IF(OR(U822&lt;=0,U822="n/a",V822&lt;=0,V822="n/a"),"n/a",U822/V822)</f>
        <v>n/a</v>
      </c>
      <c r="X822" s="797">
        <f>IF(OR(AJ822&lt;=0,AJ822="n/a",U822&lt;=0,U822="n/a"),"n/a",U822/AJ822)</f>
        <v>22.794669275064269</v>
      </c>
      <c r="Y822" s="988"/>
      <c r="Z822" s="738">
        <f>IF(OR(AC822&lt;0.01,AC822="n/a"),"n/a",M822/AC822*100)</f>
        <v>36.781609195402297</v>
      </c>
      <c r="AA822" s="999">
        <f>IF(OR(AC822&lt;0.01,AC822="n/a"),"n/a",I822/AC822)</f>
        <v>48.022988505747129</v>
      </c>
      <c r="AB822" s="1000">
        <v>12</v>
      </c>
      <c r="AC822" s="978">
        <v>1.74</v>
      </c>
      <c r="AD822" s="978">
        <v>4.22</v>
      </c>
      <c r="AE822" s="978">
        <v>4.57</v>
      </c>
      <c r="AF822" s="978">
        <v>3.39</v>
      </c>
      <c r="AG822" s="978">
        <v>11.5</v>
      </c>
      <c r="AH822" s="980">
        <v>8.9</v>
      </c>
      <c r="AI822" s="980">
        <v>12.26</v>
      </c>
      <c r="AJ822" s="978">
        <v>0.70000000000000007</v>
      </c>
      <c r="AK822" s="978">
        <v>11.4</v>
      </c>
      <c r="AL822" s="991">
        <v>22030</v>
      </c>
      <c r="AM822" s="985">
        <v>1</v>
      </c>
      <c r="AN822" s="978">
        <v>0.57999999999999996</v>
      </c>
      <c r="AO822" s="838">
        <f>IF(U822="n/a","n/a",IF(AA822&lt;0,"n/a",IF(AA822="n/a","n/a",J822+U822-AA822)))</f>
        <v>-31.300803306643978</v>
      </c>
      <c r="AP822" s="839">
        <f>IF(U822="n/a","n/a",J822+U822)</f>
        <v>16.722185199103151</v>
      </c>
      <c r="AQ822" s="1001">
        <f>IF(OR(AC822&lt;0.01,AF822="n/a"),"n/a",(I822/SQRT(22.5*AC822*(I822/AF822))-1)*100)</f>
        <v>168.98817077210975</v>
      </c>
      <c r="AR822" s="738">
        <f>INDEX(Historical!$C$7:$C$1442,MATCH(B822,Historical!$B$7:$B$1449,0))*IF(AH822="n/a",1.03,IF(AH822&lt;0,1.01,IF(AH822&gt;10,1.1,(1+AH822/100))))</f>
        <v>0.63161999999999996</v>
      </c>
      <c r="AS822" s="999">
        <f>IF($AI822="n/a",1.03*AR822,IF($AI822&lt;0,1.01*AR822,IF($AI822&gt;10,1.1*AR822,(1+$AI822/100)*AR822)))</f>
        <v>0.69478200000000001</v>
      </c>
      <c r="AT822" s="999">
        <f>IF($AK822="n/a",1.03*AS822,IF($AK822&lt;0,1.01*AS822,IF($AK822&gt;10,1.1*AS822,(1+$AK822/100)*AS822)))</f>
        <v>0.76426020000000006</v>
      </c>
      <c r="AU822" s="999">
        <f>IF($AK822="n/a",1.03*AT822,IF($AK822&lt;0,1.01*AT822,IF($AK822&gt;10,1.1*AT822,(1+$AK822/100)*AT822)))</f>
        <v>0.84068622000000015</v>
      </c>
      <c r="AV822" s="999">
        <f>IF($AK822="n/a",1.03*AU822,IF($AK822&lt;0,1.01*AU822,IF($AK822&gt;10,1.1*AU822,(1+$AK822/100)*AU822)))</f>
        <v>0.92475484200000024</v>
      </c>
      <c r="AW822" s="738">
        <f>SUM(AR822:AV822)</f>
        <v>3.8561032620000004</v>
      </c>
      <c r="AX822" s="846">
        <f>AW822/I822*100</f>
        <v>4.6147717352800388</v>
      </c>
      <c r="AY822" s="1080">
        <v>0.23</v>
      </c>
      <c r="AZ822" s="985">
        <v>28.439999999999998</v>
      </c>
      <c r="BA822" s="985">
        <v>0.94000000000000006</v>
      </c>
      <c r="BB822" s="985">
        <v>8.66</v>
      </c>
      <c r="BC822" s="985">
        <v>8.75</v>
      </c>
      <c r="BE822" s="700">
        <v>2011</v>
      </c>
      <c r="BF822" s="1013">
        <f>IF(BE822&gt;2008,0,IF(BE822&gt;2001,1,IF(BE822&gt;1990,2,IF(BE822&gt;1980,3,IF(BE822&gt;1973,4,IF(BE822&gt;1970,5,IF(BE822&gt;1960,6,IF(BE822&gt;1958,7,IF(BE822&gt;1953,8,9)))))))))</f>
        <v>0</v>
      </c>
      <c r="BG822" s="995">
        <v>6.1</v>
      </c>
    </row>
    <row r="823" spans="1:59" x14ac:dyDescent="0.2">
      <c r="A823" s="976" t="s">
        <v>1793</v>
      </c>
      <c r="B823" s="988" t="s">
        <v>1794</v>
      </c>
      <c r="C823" s="1070" t="s">
        <v>128</v>
      </c>
      <c r="D823" s="1070" t="s">
        <v>4416</v>
      </c>
      <c r="E823" s="828">
        <v>10</v>
      </c>
      <c r="F823" s="1148">
        <v>332</v>
      </c>
      <c r="G823" s="1148" t="s">
        <v>106</v>
      </c>
      <c r="H823" s="1148" t="s">
        <v>106</v>
      </c>
      <c r="I823" s="987">
        <v>181.75</v>
      </c>
      <c r="J823" s="738">
        <f>(M823/I823)*100</f>
        <v>1.342503438789546</v>
      </c>
      <c r="K823" s="990">
        <v>0.61</v>
      </c>
      <c r="L823" s="1000">
        <v>4</v>
      </c>
      <c r="M823" s="729">
        <f>K823*L823</f>
        <v>2.44</v>
      </c>
      <c r="N823" s="983" t="s">
        <v>161</v>
      </c>
      <c r="O823" s="831">
        <v>0.54</v>
      </c>
      <c r="P823" s="973">
        <v>43482</v>
      </c>
      <c r="Q823" s="973">
        <v>43496</v>
      </c>
      <c r="R823" s="729">
        <f>(K823-O823)/O823*100</f>
        <v>12.962962962962955</v>
      </c>
      <c r="S823" s="795">
        <f>IF(INDEX(Historical!$D$7:$D$1442,MATCH(B823,Historical!$B$7:$B$1449,0))=0,"n/a",(INDEX(Historical!$C$7:$C$1442,MATCH(B823,Historical!$B$7:$B$1449,0))/INDEX(Historical!$D$7:$D$1442,MATCH(B823,Historical!$B$7:$B$1449,0))-1)*100)</f>
        <v>10.204081632653072</v>
      </c>
      <c r="T823" s="795">
        <f>IF(INDEX(Historical!$F$7:$F$1442,MATCH(B823,Historical!$B$7:$B$1449,0))=0,"n/a",((INDEX(Historical!$C$7:$C$1442,MATCH(B823,Historical!$B$7:$B$1449,0))/INDEX(Historical!$F$7:$F$1442,MATCH(B823,Historical!$B$7:$B$1449,0)))^(1/3)-1)*100)</f>
        <v>12.426853035294627</v>
      </c>
      <c r="U823" s="795">
        <f>IF(INDEX(Historical!$H$7:$H$1442,MATCH(B823,Historical!$B$7:$B$1449,0))=0,"n/a",((INDEX(Historical!$C$7:$C$1442,MATCH(B823,Historical!$B$7:$B$1449,0))/INDEX(Historical!$H$7:$H$1442,MATCH(B823,Historical!$B$7:$B$1449,0)))^(1/5)-1)*100)</f>
        <v>11.739420112574139</v>
      </c>
      <c r="V823" s="795">
        <f>IF(INDEX(Historical!$O$7:$O$1442,MATCH(B823,Historical!$B$7:$B$1449,0))=0,"n/a",((INDEX(Historical!$C$7:$C$1442,MATCH(B823,Historical!$B$7:$B$1449,0))/INDEX(Historical!$O$7:$O$1442,MATCH(B823,Historical!$B$7:$B$1449,0)))^(1/10)-1)*100)</f>
        <v>8.0053764854381306</v>
      </c>
      <c r="W823" s="796">
        <f>IF(OR(U823&lt;=0,U823="n/a",V823&lt;=0,V823="n/a"),"n/a",U823/V823)</f>
        <v>1.466441976080485</v>
      </c>
      <c r="X823" s="797">
        <f>IF(OR(AJ823&lt;=0,AJ823="n/a",U823&lt;=0,U823="n/a"),"n/a",U823/AJ823)</f>
        <v>1.1397495254926351</v>
      </c>
      <c r="Y823" s="749"/>
      <c r="Z823" s="738">
        <f>IF(OR(AC823&lt;0.01,AC823="n/a"),"n/a",M823/AC823*100)</f>
        <v>58.233890214797121</v>
      </c>
      <c r="AA823" s="999">
        <f>IF(OR(AC823&lt;0.01,AC823="n/a"),"n/a",I823/AC823)</f>
        <v>43.377088305489259</v>
      </c>
      <c r="AB823" s="1000">
        <v>8</v>
      </c>
      <c r="AC823" s="978">
        <v>4.1900000000000004</v>
      </c>
      <c r="AD823" s="978">
        <v>4.34</v>
      </c>
      <c r="AE823" s="978">
        <v>6.1</v>
      </c>
      <c r="AF823" s="978">
        <v>16.55</v>
      </c>
      <c r="AG823" s="978">
        <v>42.9</v>
      </c>
      <c r="AH823" s="978">
        <v>10.9</v>
      </c>
      <c r="AI823" s="978">
        <v>11.42</v>
      </c>
      <c r="AJ823" s="978">
        <v>10.299999999999999</v>
      </c>
      <c r="AK823" s="978">
        <v>10</v>
      </c>
      <c r="AL823" s="991">
        <v>2510</v>
      </c>
      <c r="AM823" s="985">
        <v>1.9</v>
      </c>
      <c r="AN823" s="978">
        <v>0.52</v>
      </c>
      <c r="AO823" s="838">
        <f>IF(U823="n/a","n/a",IF(AA823&lt;0,"n/a",IF(AA823="n/a","n/a",J823+U823-AA823)))</f>
        <v>-30.295164754125572</v>
      </c>
      <c r="AP823" s="839">
        <f>IF(U823="n/a","n/a",J823+U823)</f>
        <v>13.081923551363685</v>
      </c>
      <c r="AQ823" s="1001">
        <f>IF(OR(AC823&lt;0.01,AF823="n/a"),"n/a",(I823/SQRT(22.5*AC823*(I823/AF823))-1)*100)</f>
        <v>464.85624973905118</v>
      </c>
      <c r="AR823" s="738">
        <f>INDEX(Historical!$C$7:$C$1442,MATCH(B823,Historical!$B$7:$B$1449,0))*IF(AH823="n/a",1.03,IF(AH823&lt;0,1.01,IF(AH823&gt;10,1.1,(1+AH823/100))))</f>
        <v>2.3760000000000003</v>
      </c>
      <c r="AS823" s="999">
        <f>IF($AI823="n/a",1.03*AR823,IF($AI823&lt;0,1.01*AR823,IF($AI823&gt;10,1.1*AR823,(1+$AI823/100)*AR823)))</f>
        <v>2.6136000000000004</v>
      </c>
      <c r="AT823" s="999">
        <f>IF($AK823="n/a",1.03*AS823,IF($AK823&lt;0,1.01*AS823,IF($AK823&gt;10,1.1*AS823,(1+$AK823/100)*AS823)))</f>
        <v>2.8749600000000006</v>
      </c>
      <c r="AU823" s="999">
        <f>IF($AK823="n/a",1.03*AT823,IF($AK823&lt;0,1.01*AT823,IF($AK823&gt;10,1.1*AT823,(1+$AK823/100)*AT823)))</f>
        <v>3.162456000000001</v>
      </c>
      <c r="AV823" s="999">
        <f>IF($AK823="n/a",1.03*AU823,IF($AK823&lt;0,1.01*AU823,IF($AK823&gt;10,1.1*AU823,(1+$AK823/100)*AU823)))</f>
        <v>3.4787016000000013</v>
      </c>
      <c r="AW823" s="738">
        <f>SUM(AR823:AV823)</f>
        <v>14.505717600000004</v>
      </c>
      <c r="AX823" s="846">
        <f>AW823/I823*100</f>
        <v>7.9811376066024788</v>
      </c>
      <c r="AY823" s="1080">
        <v>0.25</v>
      </c>
      <c r="AZ823" s="985">
        <v>56.55</v>
      </c>
      <c r="BA823" s="985">
        <v>-3.0700000000000003</v>
      </c>
      <c r="BB823" s="985">
        <v>3.56</v>
      </c>
      <c r="BC823" s="985">
        <v>12.73</v>
      </c>
      <c r="BE823" s="700">
        <v>2010</v>
      </c>
      <c r="BF823" s="1013">
        <f>IF(BE823&gt;2008,0,IF(BE823&gt;2001,1,IF(BE823&gt;1990,2,IF(BE823&gt;1980,3,IF(BE823&gt;1973,4,IF(BE823&gt;1970,5,IF(BE823&gt;1960,6,IF(BE823&gt;1958,7,IF(BE823&gt;1953,8,9)))))))))</f>
        <v>0</v>
      </c>
      <c r="BG823" s="995">
        <v>18.8</v>
      </c>
    </row>
    <row r="824" spans="1:59" x14ac:dyDescent="0.2">
      <c r="A824" s="993" t="s">
        <v>4078</v>
      </c>
      <c r="B824" s="988" t="s">
        <v>4077</v>
      </c>
      <c r="C824" s="1070" t="s">
        <v>108</v>
      </c>
      <c r="D824" s="1070" t="s">
        <v>4401</v>
      </c>
      <c r="E824" s="828">
        <v>5</v>
      </c>
      <c r="F824" s="1148">
        <v>828</v>
      </c>
      <c r="G824" s="1148" t="s">
        <v>106</v>
      </c>
      <c r="H824" s="1148" t="s">
        <v>106</v>
      </c>
      <c r="I824" s="987">
        <v>29</v>
      </c>
      <c r="J824" s="738">
        <f>(M824/I824)*100</f>
        <v>3.3103448275862069</v>
      </c>
      <c r="K824" s="990">
        <v>0.24</v>
      </c>
      <c r="L824" s="1000">
        <v>4</v>
      </c>
      <c r="M824" s="729">
        <f>K824*L824</f>
        <v>0.96</v>
      </c>
      <c r="N824" s="983" t="s">
        <v>435</v>
      </c>
      <c r="O824" s="831">
        <v>0.23</v>
      </c>
      <c r="P824" s="973">
        <v>43321</v>
      </c>
      <c r="Q824" s="973">
        <v>43336</v>
      </c>
      <c r="R824" s="729">
        <f>(K824-O824)/O824*100</f>
        <v>4.3478260869565135</v>
      </c>
      <c r="S824" s="795">
        <f>IF(INDEX(Historical!$D$7:$D$1442,MATCH(B824,Historical!$B$7:$B$1449,0))=0,"n/a",(INDEX(Historical!$C$7:$C$1442,MATCH(B824,Historical!$B$7:$B$1449,0))/INDEX(Historical!$D$7:$D$1442,MATCH(B824,Historical!$B$7:$B$1449,0))-1)*100)</f>
        <v>14.634146341463406</v>
      </c>
      <c r="T824" s="795">
        <f>IF(INDEX(Historical!$F$7:$F$1442,MATCH(B824,Historical!$B$7:$B$1449,0))=0,"n/a",((INDEX(Historical!$C$7:$C$1442,MATCH(B824,Historical!$B$7:$B$1449,0))/INDEX(Historical!$F$7:$F$1442,MATCH(B824,Historical!$B$7:$B$1449,0)))^(1/3)-1)*100)</f>
        <v>7.1080566163672199</v>
      </c>
      <c r="U824" s="795">
        <f>IF(INDEX(Historical!$H$7:$H$1442,MATCH(B824,Historical!$B$7:$B$1449,0))=0,"n/a",((INDEX(Historical!$C$7:$C$1442,MATCH(B824,Historical!$B$7:$B$1449,0))/INDEX(Historical!$H$7:$H$1442,MATCH(B824,Historical!$B$7:$B$1449,0)))^(1/5)-1)*100)</f>
        <v>4.7597169101035952</v>
      </c>
      <c r="V824" s="795">
        <f>IF(INDEX(Historical!$O$7:$O$1442,MATCH(B824,Historical!$B$7:$B$1449,0))=0,"n/a",((INDEX(Historical!$C$7:$C$1442,MATCH(B824,Historical!$B$7:$B$1449,0))/INDEX(Historical!$O$7:$O$1442,MATCH(B824,Historical!$B$7:$B$1449,0)))^(1/10)-1)*100)</f>
        <v>6.5162295491638877</v>
      </c>
      <c r="W824" s="796">
        <f>IF(OR(U824&lt;=0,U824="n/a",V824&lt;=0,V824="n/a"),"n/a",U824/V824)</f>
        <v>0.73044033734421243</v>
      </c>
      <c r="X824" s="797" t="str">
        <f>IF(OR(AJ824&lt;=0,AJ824="n/a",U824&lt;=0,U824="n/a"),"n/a",U824/AJ824)</f>
        <v>n/a</v>
      </c>
      <c r="Y824" s="989"/>
      <c r="Z824" s="738" t="str">
        <f>IF(OR(AC824&lt;0.01,AC824="n/a"),"n/a",M824/AC824*100)</f>
        <v>n/a</v>
      </c>
      <c r="AA824" s="999" t="str">
        <f>IF(OR(AC824&lt;0.01,AC824="n/a"),"n/a",I824/AC824)</f>
        <v>n/a</v>
      </c>
      <c r="AB824" s="1000">
        <v>12</v>
      </c>
      <c r="AC824" s="978" t="s">
        <v>137</v>
      </c>
      <c r="AD824" s="978" t="s">
        <v>137</v>
      </c>
      <c r="AE824" s="978" t="s">
        <v>137</v>
      </c>
      <c r="AF824" s="978" t="s">
        <v>137</v>
      </c>
      <c r="AG824" s="978" t="s">
        <v>137</v>
      </c>
      <c r="AH824" s="978" t="s">
        <v>137</v>
      </c>
      <c r="AI824" s="978" t="s">
        <v>137</v>
      </c>
      <c r="AJ824" s="978" t="s">
        <v>137</v>
      </c>
      <c r="AK824" s="978" t="s">
        <v>137</v>
      </c>
      <c r="AL824" s="991" t="s">
        <v>137</v>
      </c>
      <c r="AM824" s="985" t="s">
        <v>137</v>
      </c>
      <c r="AN824" s="978" t="s">
        <v>137</v>
      </c>
      <c r="AO824" s="838" t="str">
        <f>IF(U824="n/a","n/a",IF(AA824&lt;0,"n/a",IF(AA824="n/a","n/a",J824+U824-AA824)))</f>
        <v>n/a</v>
      </c>
      <c r="AP824" s="839">
        <f>IF(U824="n/a","n/a",J824+U824)</f>
        <v>8.0700617376898016</v>
      </c>
      <c r="AQ824" s="1001" t="str">
        <f>IF(OR(AC824&lt;0.01,AF824="n/a"),"n/a",(I824/SQRT(22.5*AC824*(I824/AF824))-1)*100)</f>
        <v>n/a</v>
      </c>
      <c r="AR824" s="738">
        <f>INDEX(Historical!$C$7:$C$1442,MATCH(B824,Historical!$B$7:$B$1449,0))*IF(AH824="n/a",1.03,IF(AH824&lt;0,1.01,IF(AH824&gt;10,1.1,(1+AH824/100))))</f>
        <v>0.96819999999999995</v>
      </c>
      <c r="AS824" s="999">
        <f>IF($AI824="n/a",1.03*AR824,IF($AI824&lt;0,1.01*AR824,IF($AI824&gt;10,1.1*AR824,(1+$AI824/100)*AR824)))</f>
        <v>0.99724599999999997</v>
      </c>
      <c r="AT824" s="999">
        <f>IF($AK824="n/a",1.03*AS824,IF($AK824&lt;0,1.01*AS824,IF($AK824&gt;10,1.1*AS824,(1+$AK824/100)*AS824)))</f>
        <v>1.02716338</v>
      </c>
      <c r="AU824" s="999">
        <f>IF($AK824="n/a",1.03*AT824,IF($AK824&lt;0,1.01*AT824,IF($AK824&gt;10,1.1*AT824,(1+$AK824/100)*AT824)))</f>
        <v>1.0579782814000001</v>
      </c>
      <c r="AV824" s="999">
        <f>IF($AK824="n/a",1.03*AU824,IF($AK824&lt;0,1.01*AU824,IF($AK824&gt;10,1.1*AU824,(1+$AK824/100)*AU824)))</f>
        <v>1.0897176298420002</v>
      </c>
      <c r="AW824" s="738">
        <f>SUM(AR824:AV824)</f>
        <v>5.140305291242</v>
      </c>
      <c r="AX824" s="846">
        <f>AW824/I824*100</f>
        <v>17.725190659455173</v>
      </c>
      <c r="AY824" s="1080" t="s">
        <v>137</v>
      </c>
      <c r="AZ824" s="985" t="s">
        <v>137</v>
      </c>
      <c r="BA824" s="985" t="s">
        <v>137</v>
      </c>
      <c r="BB824" s="985" t="s">
        <v>137</v>
      </c>
      <c r="BC824" s="985" t="s">
        <v>137</v>
      </c>
      <c r="BD824" s="1032" t="s">
        <v>4326</v>
      </c>
      <c r="BE824" s="700">
        <v>2014</v>
      </c>
      <c r="BF824" s="1013">
        <f>IF(BE824&gt;2008,0,IF(BE824&gt;2001,1,IF(BE824&gt;1990,2,IF(BE824&gt;1980,3,IF(BE824&gt;1973,4,IF(BE824&gt;1970,5,IF(BE824&gt;1960,6,IF(BE824&gt;1958,7,IF(BE824&gt;1953,8,9)))))))))</f>
        <v>0</v>
      </c>
      <c r="BG824" s="995" t="s">
        <v>137</v>
      </c>
    </row>
    <row r="825" spans="1:59" x14ac:dyDescent="0.2">
      <c r="A825" s="798" t="s">
        <v>3955</v>
      </c>
      <c r="B825" s="890" t="s">
        <v>3956</v>
      </c>
      <c r="C825" s="1070" t="s">
        <v>108</v>
      </c>
      <c r="D825" s="1070" t="s">
        <v>4401</v>
      </c>
      <c r="E825" s="828">
        <v>5</v>
      </c>
      <c r="F825" s="1148">
        <v>817</v>
      </c>
      <c r="G825" s="1089" t="s">
        <v>106</v>
      </c>
      <c r="H825" s="1089" t="s">
        <v>106</v>
      </c>
      <c r="I825" s="996">
        <v>30.65</v>
      </c>
      <c r="J825" s="738">
        <f>(M825/I825)*100</f>
        <v>0.71778140293637849</v>
      </c>
      <c r="K825" s="976">
        <v>5.5E-2</v>
      </c>
      <c r="L825" s="1273">
        <v>4</v>
      </c>
      <c r="M825" s="729">
        <f>K825*L825</f>
        <v>0.22</v>
      </c>
      <c r="N825" s="1273" t="s">
        <v>4231</v>
      </c>
      <c r="O825" s="676">
        <v>0.05</v>
      </c>
      <c r="P825" s="718">
        <v>43256</v>
      </c>
      <c r="Q825" s="718">
        <v>43271</v>
      </c>
      <c r="R825" s="729">
        <f>(K825-O825)/O825*100</f>
        <v>9.9999999999999947</v>
      </c>
      <c r="S825" s="795">
        <f>IF(INDEX(Historical!$D$7:$D$1442,MATCH(B825,Historical!$B$7:$B$1449,0))=0,"n/a",(INDEX(Historical!$C$7:$C$1442,MATCH(B825,Historical!$B$7:$B$1449,0))/INDEX(Historical!$D$7:$D$1442,MATCH(B825,Historical!$B$7:$B$1449,0))-1)*100)</f>
        <v>13.157894736842103</v>
      </c>
      <c r="T825" s="795">
        <f>IF(INDEX(Historical!$F$7:$F$1442,MATCH(B825,Historical!$B$7:$B$1449,0))=0,"n/a",((INDEX(Historical!$C$7:$C$1442,MATCH(B825,Historical!$B$7:$B$1449,0))/INDEX(Historical!$F$7:$F$1442,MATCH(B825,Historical!$B$7:$B$1449,0)))^(1/3)-1)*100)</f>
        <v>25.030295687080574</v>
      </c>
      <c r="U825" s="795" t="str">
        <f>IF(INDEX(Historical!$H$7:$H$1442,MATCH(B825,Historical!$B$7:$B$1449,0))=0,"n/a",((INDEX(Historical!$C$7:$C$1442,MATCH(B825,Historical!$B$7:$B$1449,0))/INDEX(Historical!$H$7:$H$1442,MATCH(B825,Historical!$B$7:$B$1449,0)))^(1/5)-1)*100)</f>
        <v>n/a</v>
      </c>
      <c r="V825" s="795" t="str">
        <f>IF(INDEX(Historical!$O$7:$O$1442,MATCH(B825,Historical!$B$7:$B$1449,0))=0,"n/a",((INDEX(Historical!$C$7:$C$1442,MATCH(B825,Historical!$B$7:$B$1449,0))/INDEX(Historical!$O$7:$O$1442,MATCH(B825,Historical!$B$7:$B$1449,0)))^(1/10)-1)*100)</f>
        <v>n/a</v>
      </c>
      <c r="W825" s="796" t="str">
        <f>IF(OR(U825&lt;=0,U825="n/a",V825&lt;=0,V825="n/a"),"n/a",U825/V825)</f>
        <v>n/a</v>
      </c>
      <c r="X825" s="797" t="str">
        <f>IF(OR(AJ825&lt;=0,AJ825="n/a",U825&lt;=0,U825="n/a"),"n/a",U825/AJ825)</f>
        <v>n/a</v>
      </c>
      <c r="Y825" s="739"/>
      <c r="Z825" s="738">
        <f>IF(OR(AC825&lt;0.01,AC825="n/a"),"n/a",M825/AC825*100)</f>
        <v>9.8214285714285712</v>
      </c>
      <c r="AA825" s="999">
        <f>IF(OR(AC825&lt;0.01,AC825="n/a"),"n/a",I825/AC825)</f>
        <v>13.683035714285712</v>
      </c>
      <c r="AB825" s="1000">
        <v>12</v>
      </c>
      <c r="AC825" s="995">
        <v>2.2400000000000002</v>
      </c>
      <c r="AD825" s="995" t="s">
        <v>137</v>
      </c>
      <c r="AE825" s="978">
        <v>2.3199999999999998</v>
      </c>
      <c r="AF825" s="978">
        <v>1.17</v>
      </c>
      <c r="AG825" s="978">
        <v>6.9</v>
      </c>
      <c r="AH825" s="978">
        <v>36.799999999999997</v>
      </c>
      <c r="AI825" s="978" t="s">
        <v>137</v>
      </c>
      <c r="AJ825" s="775">
        <v>29.9</v>
      </c>
      <c r="AK825" s="775" t="s">
        <v>137</v>
      </c>
      <c r="AL825" s="995">
        <v>74.790000000000006</v>
      </c>
      <c r="AM825" s="995">
        <v>3.1</v>
      </c>
      <c r="AN825" s="995">
        <v>1.1499999999999999</v>
      </c>
      <c r="AO825" s="838" t="str">
        <f>IF(U825="n/a","n/a",IF(AA825&lt;0,"n/a",IF(AA825="n/a","n/a",J825+U825-AA825)))</f>
        <v>n/a</v>
      </c>
      <c r="AP825" s="839" t="str">
        <f>IF(U825="n/a","n/a",J825+U825)</f>
        <v>n/a</v>
      </c>
      <c r="AQ825" s="1001">
        <f>IF(OR(AC825&lt;0.01,AF825="n/a"),"n/a",(I825/SQRT(22.5*AC825*(I825/AF825))-1)*100)</f>
        <v>-15.648482103588846</v>
      </c>
      <c r="AR825" s="738">
        <f>INDEX(Historical!$C$7:$C$1442,MATCH(B825,Historical!$B$7:$B$1449,0))*IF(AH825="n/a",1.03,IF(AH825&lt;0,1.01,IF(AH825&gt;10,1.1,(1+AH825/100))))</f>
        <v>0.23650000000000002</v>
      </c>
      <c r="AS825" s="999">
        <f>IF($AI825="n/a",1.03*AR825,IF($AI825&lt;0,1.01*AR825,IF($AI825&gt;10,1.1*AR825,(1+$AI825/100)*AR825)))</f>
        <v>0.24359500000000003</v>
      </c>
      <c r="AT825" s="999">
        <f>IF($AK825="n/a",1.03*AS825,IF($AK825&lt;0,1.01*AS825,IF($AK825&gt;10,1.1*AS825,(1+$AK825/100)*AS825)))</f>
        <v>0.25090285000000007</v>
      </c>
      <c r="AU825" s="999">
        <f>IF($AK825="n/a",1.03*AT825,IF($AK825&lt;0,1.01*AT825,IF($AK825&gt;10,1.1*AT825,(1+$AK825/100)*AT825)))</f>
        <v>0.2584299355000001</v>
      </c>
      <c r="AV825" s="999">
        <f>IF($AK825="n/a",1.03*AU825,IF($AK825&lt;0,1.01*AU825,IF($AK825&gt;10,1.1*AU825,(1+$AK825/100)*AU825)))</f>
        <v>0.26618283356500011</v>
      </c>
      <c r="AW825" s="738">
        <f>SUM(AR825:AV825)</f>
        <v>1.2556106190650003</v>
      </c>
      <c r="AX825" s="846">
        <f>AW825/I825*100</f>
        <v>4.0966088713376845</v>
      </c>
      <c r="AY825" s="824">
        <v>0.43</v>
      </c>
      <c r="AZ825" s="978">
        <v>10.489999999999998</v>
      </c>
      <c r="BA825" s="978">
        <v>-11.16</v>
      </c>
      <c r="BB825" s="978">
        <v>2.86</v>
      </c>
      <c r="BC825" s="978">
        <v>-2.67</v>
      </c>
      <c r="BE825" s="700">
        <v>2014</v>
      </c>
      <c r="BF825" s="1013">
        <f>IF(BE825&gt;2008,0,IF(BE825&gt;2001,1,IF(BE825&gt;1990,2,IF(BE825&gt;1980,3,IF(BE825&gt;1973,4,IF(BE825&gt;1970,5,IF(BE825&gt;1960,6,IF(BE825&gt;1958,7,IF(BE825&gt;1953,8,9)))))))))</f>
        <v>0</v>
      </c>
      <c r="BG825" s="995">
        <v>0.5</v>
      </c>
    </row>
    <row r="826" spans="1:59" s="874" customFormat="1" x14ac:dyDescent="0.2">
      <c r="A826" s="853" t="s">
        <v>858</v>
      </c>
      <c r="B826" s="882" t="s">
        <v>859</v>
      </c>
      <c r="C826" s="1070" t="s">
        <v>131</v>
      </c>
      <c r="D826" s="1070" t="s">
        <v>4390</v>
      </c>
      <c r="E826" s="854">
        <v>16</v>
      </c>
      <c r="F826" s="1148">
        <v>229</v>
      </c>
      <c r="G826" s="1272" t="s">
        <v>37</v>
      </c>
      <c r="H826" s="1272" t="s">
        <v>37</v>
      </c>
      <c r="I826" s="855">
        <v>73.03</v>
      </c>
      <c r="J826" s="856">
        <f>(M826/I826)*100</f>
        <v>3.2315486786252219</v>
      </c>
      <c r="K826" s="857">
        <v>0.59</v>
      </c>
      <c r="L826" s="858">
        <v>4</v>
      </c>
      <c r="M826" s="859">
        <f>K826*L826</f>
        <v>2.36</v>
      </c>
      <c r="N826" s="860" t="s">
        <v>119</v>
      </c>
      <c r="O826" s="861">
        <v>0.55249999999999999</v>
      </c>
      <c r="P826" s="862">
        <v>43509</v>
      </c>
      <c r="Q826" s="862">
        <v>43525</v>
      </c>
      <c r="R826" s="859">
        <f>(K826-O826)/O826*100</f>
        <v>6.7873303167420778</v>
      </c>
      <c r="S826" s="795">
        <f>IF(INDEX(Historical!$D$7:$D$1442,MATCH(B826,Historical!$B$7:$B$1449,0))=0,"n/a",(INDEX(Historical!$C$7:$C$1442,MATCH(B826,Historical!$B$7:$B$1449,0))/INDEX(Historical!$D$7:$D$1442,MATCH(B826,Historical!$B$7:$B$1449,0))-1)*100)</f>
        <v>6.25</v>
      </c>
      <c r="T826" s="795">
        <f>IF(INDEX(Historical!$F$7:$F$1442,MATCH(B826,Historical!$B$7:$B$1449,0))=0,"n/a",((INDEX(Historical!$C$7:$C$1442,MATCH(B826,Historical!$B$7:$B$1449,0))/INDEX(Historical!$F$7:$F$1442,MATCH(B826,Historical!$B$7:$B$1449,0)))^(1/3)-1)*100)</f>
        <v>8.2367838872827939</v>
      </c>
      <c r="U826" s="795">
        <f>IF(INDEX(Historical!$H$7:$H$1442,MATCH(B826,Historical!$B$7:$B$1449,0))=0,"n/a",((INDEX(Historical!$C$7:$C$1442,MATCH(B826,Historical!$B$7:$B$1449,0))/INDEX(Historical!$H$7:$H$1442,MATCH(B826,Historical!$B$7:$B$1449,0)))^(1/5)-1)*100)</f>
        <v>8.8691633250776114</v>
      </c>
      <c r="V826" s="795">
        <f>IF(INDEX(Historical!$O$7:$O$1442,MATCH(B826,Historical!$B$7:$B$1449,0))=0,"n/a",((INDEX(Historical!$C$7:$C$1442,MATCH(B826,Historical!$B$7:$B$1449,0))/INDEX(Historical!$O$7:$O$1442,MATCH(B826,Historical!$B$7:$B$1449,0)))^(1/10)-1)*100)</f>
        <v>15.133008017533101</v>
      </c>
      <c r="W826" s="863">
        <f>IF(OR(U826&lt;=0,U826="n/a",V826&lt;=0,V826="n/a"),"n/a",U826/V826)</f>
        <v>0.58608065989271929</v>
      </c>
      <c r="X826" s="864">
        <f>IF(OR(AJ826&lt;=0,AJ826="n/a",U826&lt;=0,U826="n/a"),"n/a",U826/AJ826)</f>
        <v>1.4781938875129352</v>
      </c>
      <c r="Y826" s="865"/>
      <c r="Z826" s="856">
        <f>IF(OR(AC826&lt;0.01,AC826="n/a"),"n/a",M826/AC826*100)</f>
        <v>69.20821114369501</v>
      </c>
      <c r="AA826" s="866">
        <f>IF(OR(AC826&lt;0.01,AC826="n/a"),"n/a",I826/AC826)</f>
        <v>21.416422287390027</v>
      </c>
      <c r="AB826" s="858">
        <v>12</v>
      </c>
      <c r="AC826" s="867">
        <v>3.41</v>
      </c>
      <c r="AD826" s="867">
        <v>4.5599999999999996</v>
      </c>
      <c r="AE826" s="867">
        <v>3.06</v>
      </c>
      <c r="AF826" s="867">
        <v>2.36</v>
      </c>
      <c r="AG826" s="867">
        <v>13.3</v>
      </c>
      <c r="AH826" s="867">
        <v>6.1</v>
      </c>
      <c r="AI826" s="867">
        <v>5.2200000000000006</v>
      </c>
      <c r="AJ826" s="867">
        <v>6</v>
      </c>
      <c r="AK826" s="867">
        <v>4.7</v>
      </c>
      <c r="AL826" s="868">
        <v>23430</v>
      </c>
      <c r="AM826" s="869">
        <v>0.2</v>
      </c>
      <c r="AN826" s="867">
        <v>1.1499999999999999</v>
      </c>
      <c r="AO826" s="870">
        <f>IF(U826="n/a","n/a",IF(AA826&lt;0,"n/a",IF(AA826="n/a","n/a",J826+U826-AA826)))</f>
        <v>-9.3157102836871939</v>
      </c>
      <c r="AP826" s="871">
        <f>IF(U826="n/a","n/a",J826+U826)</f>
        <v>12.100712003702833</v>
      </c>
      <c r="AQ826" s="872">
        <f>IF(OR(AC826&lt;0.01,AF826="n/a"),"n/a",(I826/SQRT(22.5*AC826*(I826/AF826))-1)*100)</f>
        <v>49.878108398110484</v>
      </c>
      <c r="AR826" s="738">
        <f>INDEX(Historical!$C$7:$C$1442,MATCH(B826,Historical!$B$7:$B$1449,0))*IF(AH826="n/a",1.03,IF(AH826&lt;0,1.01,IF(AH826&gt;10,1.1,(1+AH826/100))))</f>
        <v>2.3448099999999998</v>
      </c>
      <c r="AS826" s="866">
        <f>IF($AI826="n/a",1.03*AR826,IF($AI826&lt;0,1.01*AR826,IF($AI826&gt;10,1.1*AR826,(1+$AI826/100)*AR826)))</f>
        <v>2.4672090820000001</v>
      </c>
      <c r="AT826" s="866">
        <f>IF($AK826="n/a",1.03*AS826,IF($AK826&lt;0,1.01*AS826,IF($AK826&gt;10,1.1*AS826,(1+$AK826/100)*AS826)))</f>
        <v>2.583167908854</v>
      </c>
      <c r="AU826" s="866">
        <f>IF($AK826="n/a",1.03*AT826,IF($AK826&lt;0,1.01*AT826,IF($AK826&gt;10,1.1*AT826,(1+$AK826/100)*AT826)))</f>
        <v>2.7045768005701381</v>
      </c>
      <c r="AV826" s="866">
        <f>IF($AK826="n/a",1.03*AU826,IF($AK826&lt;0,1.01*AU826,IF($AK826&gt;10,1.1*AU826,(1+$AK826/100)*AU826)))</f>
        <v>2.8316919101969344</v>
      </c>
      <c r="AW826" s="856">
        <f>SUM(AR826:AV826)</f>
        <v>12.931455701621072</v>
      </c>
      <c r="AX826" s="873">
        <f>AW826/I826*100</f>
        <v>17.707046010709394</v>
      </c>
      <c r="AY826" s="1081">
        <v>0.12</v>
      </c>
      <c r="AZ826" s="869">
        <v>24.88</v>
      </c>
      <c r="BA826" s="869">
        <v>-3.25</v>
      </c>
      <c r="BB826" s="869">
        <v>2.92</v>
      </c>
      <c r="BC826" s="869">
        <v>9.2200000000000006</v>
      </c>
      <c r="BD826" s="1033"/>
      <c r="BE826" s="700">
        <v>2004</v>
      </c>
      <c r="BF826" s="1013">
        <f>IF(BE826&gt;2008,0,IF(BE826&gt;2001,1,IF(BE826&gt;1990,2,IF(BE826&gt;1980,3,IF(BE826&gt;1973,4,IF(BE826&gt;1970,5,IF(BE826&gt;1960,6,IF(BE826&gt;1958,7,IF(BE826&gt;1953,8,9)))))))))</f>
        <v>1</v>
      </c>
      <c r="BG826" s="931">
        <v>4</v>
      </c>
    </row>
    <row r="827" spans="1:59" x14ac:dyDescent="0.2">
      <c r="A827" s="976" t="s">
        <v>1801</v>
      </c>
      <c r="B827" s="988" t="s">
        <v>1802</v>
      </c>
      <c r="C827" s="1070" t="s">
        <v>247</v>
      </c>
      <c r="D827" s="1070" t="s">
        <v>4415</v>
      </c>
      <c r="E827" s="828">
        <v>9</v>
      </c>
      <c r="F827" s="1148">
        <v>348</v>
      </c>
      <c r="G827" s="1148" t="s">
        <v>106</v>
      </c>
      <c r="H827" s="1148" t="s">
        <v>106</v>
      </c>
      <c r="I827" s="987">
        <v>17.32</v>
      </c>
      <c r="J827" s="738">
        <f>(M827/I827)*100</f>
        <v>1.9630484988452657</v>
      </c>
      <c r="K827" s="990">
        <v>8.5000000000000006E-2</v>
      </c>
      <c r="L827" s="1000">
        <v>4</v>
      </c>
      <c r="M827" s="729">
        <f>K827*L827</f>
        <v>0.34</v>
      </c>
      <c r="N827" s="983" t="s">
        <v>149</v>
      </c>
      <c r="O827" s="831">
        <v>7.0000000000000007E-2</v>
      </c>
      <c r="P827" s="694">
        <v>43159</v>
      </c>
      <c r="Q827" s="694">
        <v>43174</v>
      </c>
      <c r="R827" s="729">
        <f>(K827-O827)/O827*100</f>
        <v>21.428571428571423</v>
      </c>
      <c r="S827" s="795">
        <f>IF(INDEX(Historical!$D$7:$D$1442,MATCH(B827,Historical!$B$7:$B$1449,0))=0,"n/a",(INDEX(Historical!$C$7:$C$1442,MATCH(B827,Historical!$B$7:$B$1449,0))/INDEX(Historical!$D$7:$D$1442,MATCH(B827,Historical!$B$7:$B$1449,0))-1)*100)</f>
        <v>21.42857142857142</v>
      </c>
      <c r="T827" s="795">
        <f>IF(INDEX(Historical!$F$7:$F$1442,MATCH(B827,Historical!$B$7:$B$1449,0))=0,"n/a",((INDEX(Historical!$C$7:$C$1442,MATCH(B827,Historical!$B$7:$B$1449,0))/INDEX(Historical!$F$7:$F$1442,MATCH(B827,Historical!$B$7:$B$1449,0)))^(1/3)-1)*100)</f>
        <v>14.75337471508773</v>
      </c>
      <c r="U827" s="795">
        <f>IF(INDEX(Historical!$H$7:$H$1442,MATCH(B827,Historical!$B$7:$B$1449,0))=0,"n/a",((INDEX(Historical!$C$7:$C$1442,MATCH(B827,Historical!$B$7:$B$1449,0))/INDEX(Historical!$H$7:$H$1442,MATCH(B827,Historical!$B$7:$B$1449,0)))^(1/5)-1)*100)</f>
        <v>13.564157249607756</v>
      </c>
      <c r="V827" s="795">
        <f>IF(INDEX(Historical!$O$7:$O$1442,MATCH(B827,Historical!$B$7:$B$1449,0))=0,"n/a",((INDEX(Historical!$C$7:$C$1442,MATCH(B827,Historical!$B$7:$B$1449,0))/INDEX(Historical!$O$7:$O$1442,MATCH(B827,Historical!$B$7:$B$1449,0)))^(1/10)-1)*100)</f>
        <v>2.9186008964760646</v>
      </c>
      <c r="W827" s="796">
        <f>IF(OR(U827&lt;=0,U827="n/a",V827&lt;=0,V827="n/a"),"n/a",U827/V827)</f>
        <v>4.6474861520070103</v>
      </c>
      <c r="X827" s="797">
        <f>IF(OR(AJ827&lt;=0,AJ827="n/a",U827&lt;=0,U827="n/a"),"n/a",U827/AJ827)</f>
        <v>0.19294676030736496</v>
      </c>
      <c r="Y827" s="749"/>
      <c r="Z827" s="738">
        <f>IF(OR(AC827&lt;0.01,AC827="n/a"),"n/a",M827/AC827*100)</f>
        <v>18.085106382978726</v>
      </c>
      <c r="AA827" s="999">
        <f>IF(OR(AC827&lt;0.01,AC827="n/a"),"n/a",I827/AC827)</f>
        <v>9.212765957446809</v>
      </c>
      <c r="AB827" s="1000">
        <v>12</v>
      </c>
      <c r="AC827" s="978">
        <v>1.88</v>
      </c>
      <c r="AD827" s="978">
        <v>0.34</v>
      </c>
      <c r="AE827" s="978">
        <v>2.77</v>
      </c>
      <c r="AF827" s="978">
        <v>5.25</v>
      </c>
      <c r="AG827" s="978">
        <v>106.80000000000001</v>
      </c>
      <c r="AH827" s="978">
        <v>-58.099999999999994</v>
      </c>
      <c r="AI827" s="978">
        <v>15.939999999999998</v>
      </c>
      <c r="AJ827" s="978">
        <v>70.3</v>
      </c>
      <c r="AK827" s="978">
        <v>26.8</v>
      </c>
      <c r="AL827" s="991">
        <v>4160</v>
      </c>
      <c r="AM827" s="985">
        <v>6.7</v>
      </c>
      <c r="AN827" s="978">
        <v>3.56</v>
      </c>
      <c r="AO827" s="838">
        <f>IF(U827="n/a","n/a",IF(AA827&lt;0,"n/a",IF(AA827="n/a","n/a",J827+U827-AA827)))</f>
        <v>6.3144397910062136</v>
      </c>
      <c r="AP827" s="839">
        <f>IF(U827="n/a","n/a",J827+U827)</f>
        <v>15.527205748453023</v>
      </c>
      <c r="AQ827" s="1001">
        <f>IF(OR(AC827&lt;0.01,AF827="n/a"),"n/a",(I827/SQRT(22.5*AC827*(I827/AF827))-1)*100)</f>
        <v>46.616690389291016</v>
      </c>
      <c r="AR827" s="738">
        <f>INDEX(Historical!$C$7:$C$1442,MATCH(B827,Historical!$B$7:$B$1449,0))*IF(AH827="n/a",1.03,IF(AH827&lt;0,1.01,IF(AH827&gt;10,1.1,(1+AH827/100))))</f>
        <v>0.34340000000000004</v>
      </c>
      <c r="AS827" s="999">
        <f>IF($AI827="n/a",1.03*AR827,IF($AI827&lt;0,1.01*AR827,IF($AI827&gt;10,1.1*AR827,(1+$AI827/100)*AR827)))</f>
        <v>0.37774000000000008</v>
      </c>
      <c r="AT827" s="999">
        <f>IF($AK827="n/a",1.03*AS827,IF($AK827&lt;0,1.01*AS827,IF($AK827&gt;10,1.1*AS827,(1+$AK827/100)*AS827)))</f>
        <v>0.41551400000000011</v>
      </c>
      <c r="AU827" s="999">
        <f>IF($AK827="n/a",1.03*AT827,IF($AK827&lt;0,1.01*AT827,IF($AK827&gt;10,1.1*AT827,(1+$AK827/100)*AT827)))</f>
        <v>0.45706540000000018</v>
      </c>
      <c r="AV827" s="999">
        <f>IF($AK827="n/a",1.03*AU827,IF($AK827&lt;0,1.01*AU827,IF($AK827&gt;10,1.1*AU827,(1+$AK827/100)*AU827)))</f>
        <v>0.50277194000000025</v>
      </c>
      <c r="AW827" s="738">
        <f>SUM(AR827:AV827)</f>
        <v>2.0964913400000005</v>
      </c>
      <c r="AX827" s="846">
        <f>AW827/I827*100</f>
        <v>12.104453464203235</v>
      </c>
      <c r="AY827" s="1080">
        <v>0.78</v>
      </c>
      <c r="AZ827" s="985">
        <v>17.03</v>
      </c>
      <c r="BA827" s="985">
        <v>-7.31</v>
      </c>
      <c r="BB827" s="985">
        <v>3.1300000000000003</v>
      </c>
      <c r="BC827" s="985">
        <v>1.1900000000000002</v>
      </c>
      <c r="BE827" s="700">
        <v>2010</v>
      </c>
      <c r="BF827" s="1013">
        <f>IF(BE827&gt;2008,0,IF(BE827&gt;2001,1,IF(BE827&gt;1990,2,IF(BE827&gt;1980,3,IF(BE827&gt;1973,4,IF(BE827&gt;1970,5,IF(BE827&gt;1960,6,IF(BE827&gt;1958,7,IF(BE827&gt;1953,8,9)))))))))</f>
        <v>0</v>
      </c>
      <c r="BG827" s="995">
        <v>14.299999999999999</v>
      </c>
    </row>
    <row r="828" spans="1:59" x14ac:dyDescent="0.2">
      <c r="A828" s="984" t="s">
        <v>862</v>
      </c>
      <c r="B828" s="988" t="s">
        <v>863</v>
      </c>
      <c r="C828" s="1070" t="s">
        <v>179</v>
      </c>
      <c r="D828" s="1070" t="s">
        <v>4399</v>
      </c>
      <c r="E828" s="828">
        <v>12</v>
      </c>
      <c r="F828" s="1148">
        <v>305</v>
      </c>
      <c r="G828" s="1273" t="s">
        <v>106</v>
      </c>
      <c r="H828" s="1273" t="s">
        <v>106</v>
      </c>
      <c r="I828" s="987">
        <v>48.36</v>
      </c>
      <c r="J828" s="738">
        <f>(M828/I828)*100</f>
        <v>8.1058726220016553</v>
      </c>
      <c r="K828" s="990">
        <v>0.98</v>
      </c>
      <c r="L828" s="1000">
        <v>4</v>
      </c>
      <c r="M828" s="729">
        <f>K828*L828</f>
        <v>3.92</v>
      </c>
      <c r="N828" s="983" t="s">
        <v>560</v>
      </c>
      <c r="O828" s="831">
        <v>0.96499999999999997</v>
      </c>
      <c r="P828" s="973">
        <v>43496</v>
      </c>
      <c r="Q828" s="973">
        <v>43509</v>
      </c>
      <c r="R828" s="729">
        <f>(K828-O828)/O828*100</f>
        <v>1.5544041450777215</v>
      </c>
      <c r="S828" s="795">
        <f>IF(INDEX(Historical!$D$7:$D$1442,MATCH(B828,Historical!$B$7:$B$1449,0))=0,"n/a",(INDEX(Historical!$C$7:$C$1442,MATCH(B828,Historical!$B$7:$B$1449,0))/INDEX(Historical!$D$7:$D$1442,MATCH(B828,Historical!$B$7:$B$1449,0))-1)*100)</f>
        <v>6.7988668555240883</v>
      </c>
      <c r="T828" s="795">
        <f>IF(INDEX(Historical!$F$7:$F$1442,MATCH(B828,Historical!$B$7:$B$1449,0))=0,"n/a",((INDEX(Historical!$C$7:$C$1442,MATCH(B828,Historical!$B$7:$B$1449,0))/INDEX(Historical!$F$7:$F$1442,MATCH(B828,Historical!$B$7:$B$1449,0)))^(1/3)-1)*100)</f>
        <v>8.519165328874422</v>
      </c>
      <c r="U828" s="795">
        <f>IF(INDEX(Historical!$H$7:$H$1442,MATCH(B828,Historical!$B$7:$B$1449,0))=0,"n/a",((INDEX(Historical!$C$7:$C$1442,MATCH(B828,Historical!$B$7:$B$1449,0))/INDEX(Historical!$H$7:$H$1442,MATCH(B828,Historical!$B$7:$B$1449,0)))^(1/5)-1)*100)</f>
        <v>11.373978519543915</v>
      </c>
      <c r="V828" s="795">
        <f>IF(INDEX(Historical!$O$7:$O$1442,MATCH(B828,Historical!$B$7:$B$1449,0))=0,"n/a",((INDEX(Historical!$C$7:$C$1442,MATCH(B828,Historical!$B$7:$B$1449,0))/INDEX(Historical!$O$7:$O$1442,MATCH(B828,Historical!$B$7:$B$1449,0)))^(1/10)-1)*100)</f>
        <v>23.466059399454565</v>
      </c>
      <c r="W828" s="796">
        <f>IF(OR(U828&lt;=0,U828="n/a",V828&lt;=0,V828="n/a"),"n/a",U828/V828)</f>
        <v>0.48469912761783457</v>
      </c>
      <c r="X828" s="797">
        <f>IF(OR(AJ828&lt;=0,AJ828="n/a",U828&lt;=0,U828="n/a"),"n/a",U828/AJ828)</f>
        <v>1.2498877494004301</v>
      </c>
      <c r="Y828" s="761" t="s">
        <v>452</v>
      </c>
      <c r="Z828" s="738">
        <f>IF(OR(AC828&lt;0.01,AC828="n/a"),"n/a",M828/AC828*100)</f>
        <v>461.17647058823525</v>
      </c>
      <c r="AA828" s="999">
        <f>IF(OR(AC828&lt;0.01,AC828="n/a"),"n/a",I828/AC828)</f>
        <v>56.894117647058827</v>
      </c>
      <c r="AB828" s="1000">
        <v>12</v>
      </c>
      <c r="AC828" s="978">
        <v>0.85</v>
      </c>
      <c r="AD828" s="978" t="s">
        <v>137</v>
      </c>
      <c r="AE828" s="978">
        <v>3.51</v>
      </c>
      <c r="AF828" s="978">
        <v>2.1800000000000002</v>
      </c>
      <c r="AG828" s="978">
        <v>3.5999999999999996</v>
      </c>
      <c r="AH828" s="980">
        <v>-25.3</v>
      </c>
      <c r="AI828" s="980">
        <v>162.79999999999998</v>
      </c>
      <c r="AJ828" s="978">
        <v>9.1</v>
      </c>
      <c r="AK828" s="978" t="s">
        <v>137</v>
      </c>
      <c r="AL828" s="991">
        <v>7250</v>
      </c>
      <c r="AM828" s="985">
        <v>34.22</v>
      </c>
      <c r="AN828" s="978">
        <v>1.35</v>
      </c>
      <c r="AO828" s="838">
        <f>IF(U828="n/a","n/a",IF(AA828&lt;0,"n/a",IF(AA828="n/a","n/a",J828+U828-AA828)))</f>
        <v>-37.414266505513254</v>
      </c>
      <c r="AP828" s="839">
        <f>IF(U828="n/a","n/a",J828+U828)</f>
        <v>19.47985114154557</v>
      </c>
      <c r="AQ828" s="1001">
        <f>IF(OR(AC828&lt;0.01,AF828="n/a"),"n/a",(I828/SQRT(22.5*AC828*(I828/AF828))-1)*100)</f>
        <v>134.78517506727835</v>
      </c>
      <c r="AR828" s="738">
        <f>INDEX(Historical!$C$7:$C$1442,MATCH(B828,Historical!$B$7:$B$1449,0))*IF(AH828="n/a",1.03,IF(AH828&lt;0,1.01,IF(AH828&gt;10,1.1,(1+AH828/100))))</f>
        <v>3.8077000000000001</v>
      </c>
      <c r="AS828" s="999">
        <f>IF($AI828="n/a",1.03*AR828,IF($AI828&lt;0,1.01*AR828,IF($AI828&gt;10,1.1*AR828,(1+$AI828/100)*AR828)))</f>
        <v>4.1884700000000006</v>
      </c>
      <c r="AT828" s="999">
        <f>IF($AK828="n/a",1.03*AS828,IF($AK828&lt;0,1.01*AS828,IF($AK828&gt;10,1.1*AS828,(1+$AK828/100)*AS828)))</f>
        <v>4.3141241000000008</v>
      </c>
      <c r="AU828" s="999">
        <f>IF($AK828="n/a",1.03*AT828,IF($AK828&lt;0,1.01*AT828,IF($AK828&gt;10,1.1*AT828,(1+$AK828/100)*AT828)))</f>
        <v>4.4435478230000012</v>
      </c>
      <c r="AV828" s="999">
        <f>IF($AK828="n/a",1.03*AU828,IF($AK828&lt;0,1.01*AU828,IF($AK828&gt;10,1.1*AU828,(1+$AK828/100)*AU828)))</f>
        <v>4.5768542576900018</v>
      </c>
      <c r="AW828" s="738">
        <f>SUM(AR828:AV828)</f>
        <v>21.330696180690005</v>
      </c>
      <c r="AX828" s="846">
        <f>AW828/I828*100</f>
        <v>44.108139331451625</v>
      </c>
      <c r="AY828" s="1080">
        <v>1.23</v>
      </c>
      <c r="AZ828" s="985">
        <v>26.1</v>
      </c>
      <c r="BA828" s="985">
        <v>-9.51</v>
      </c>
      <c r="BB828" s="985">
        <v>6.29</v>
      </c>
      <c r="BC828" s="985">
        <v>1.28</v>
      </c>
      <c r="BE828" s="700">
        <v>2008</v>
      </c>
      <c r="BF828" s="1013">
        <f>IF(BE828&gt;2008,0,IF(BE828&gt;2001,1,IF(BE828&gt;1990,2,IF(BE828&gt;1980,3,IF(BE828&gt;1973,4,IF(BE828&gt;1970,5,IF(BE828&gt;1960,6,IF(BE828&gt;1958,7,IF(BE828&gt;1953,8,9)))))))))</f>
        <v>1</v>
      </c>
      <c r="BG828" s="995">
        <v>1.5</v>
      </c>
    </row>
    <row r="829" spans="1:59" x14ac:dyDescent="0.2">
      <c r="A829" s="976" t="s">
        <v>391</v>
      </c>
      <c r="B829" s="988" t="s">
        <v>392</v>
      </c>
      <c r="C829" s="1070" t="s">
        <v>247</v>
      </c>
      <c r="D829" s="1070" t="s">
        <v>4421</v>
      </c>
      <c r="E829" s="828">
        <v>37</v>
      </c>
      <c r="F829" s="1148">
        <v>71</v>
      </c>
      <c r="G829" s="1136" t="s">
        <v>106</v>
      </c>
      <c r="H829" s="1136" t="s">
        <v>106</v>
      </c>
      <c r="I829" s="978">
        <v>26.87</v>
      </c>
      <c r="J829" s="738">
        <f>(M829/I829)*100</f>
        <v>3.4238928172683294</v>
      </c>
      <c r="K829" s="990">
        <v>0.23</v>
      </c>
      <c r="L829" s="1000">
        <v>4</v>
      </c>
      <c r="M829" s="729">
        <f>K829*L829</f>
        <v>0.92</v>
      </c>
      <c r="N829" s="983" t="s">
        <v>320</v>
      </c>
      <c r="O829" s="831">
        <v>0.22</v>
      </c>
      <c r="P829" s="973">
        <v>43244</v>
      </c>
      <c r="Q829" s="973">
        <v>43280</v>
      </c>
      <c r="R829" s="729">
        <f>(K829-O829)/O829*100</f>
        <v>4.5454545454545494</v>
      </c>
      <c r="S829" s="795">
        <f>IF(INDEX(Historical!$D$7:$D$1442,MATCH(B829,Historical!$B$7:$B$1449,0))=0,"n/a",(INDEX(Historical!$C$7:$C$1442,MATCH(B829,Historical!$B$7:$B$1449,0))/INDEX(Historical!$D$7:$D$1442,MATCH(B829,Historical!$B$7:$B$1449,0))-1)*100)</f>
        <v>3.4482758620689724</v>
      </c>
      <c r="T829" s="795">
        <f>IF(INDEX(Historical!$F$7:$F$1442,MATCH(B829,Historical!$B$7:$B$1449,0))=0,"n/a",((INDEX(Historical!$C$7:$C$1442,MATCH(B829,Historical!$B$7:$B$1449,0))/INDEX(Historical!$F$7:$F$1442,MATCH(B829,Historical!$B$7:$B$1449,0)))^(1/3)-1)*100)</f>
        <v>4.4411886848709781</v>
      </c>
      <c r="U829" s="795">
        <f>IF(INDEX(Historical!$H$7:$H$1442,MATCH(B829,Historical!$B$7:$B$1449,0))=0,"n/a",((INDEX(Historical!$C$7:$C$1442,MATCH(B829,Historical!$B$7:$B$1449,0))/INDEX(Historical!$H$7:$H$1442,MATCH(B829,Historical!$B$7:$B$1449,0)))^(1/5)-1)*100)</f>
        <v>5.1547496797280434</v>
      </c>
      <c r="V829" s="795">
        <f>IF(INDEX(Historical!$O$7:$O$1442,MATCH(B829,Historical!$B$7:$B$1449,0))=0,"n/a",((INDEX(Historical!$C$7:$C$1442,MATCH(B829,Historical!$B$7:$B$1449,0))/INDEX(Historical!$O$7:$O$1442,MATCH(B829,Historical!$B$7:$B$1449,0)))^(1/10)-1)*100)</f>
        <v>6.0540481614018704</v>
      </c>
      <c r="W829" s="796">
        <f>IF(OR(U829&lt;=0,U829="n/a",V829&lt;=0,V829="n/a"),"n/a",U829/V829)</f>
        <v>0.85145501692447945</v>
      </c>
      <c r="X829" s="797" t="str">
        <f>IF(OR(AJ829&lt;=0,AJ829="n/a",U829&lt;=0,U829="n/a"),"n/a",U829/AJ829)</f>
        <v>n/a</v>
      </c>
      <c r="Y829" s="746"/>
      <c r="Z829" s="738">
        <f>IF(OR(AC829&lt;0.01,AC829="n/a"),"n/a",M829/AC829*100)</f>
        <v>54.117647058823536</v>
      </c>
      <c r="AA829" s="999">
        <f>IF(OR(AC829&lt;0.01,AC829="n/a"),"n/a",I829/AC829)</f>
        <v>15.805882352941177</v>
      </c>
      <c r="AB829" s="1000">
        <v>12</v>
      </c>
      <c r="AC829" s="978">
        <v>1.7</v>
      </c>
      <c r="AD829" s="978" t="s">
        <v>137</v>
      </c>
      <c r="AE829" s="978">
        <v>0.95</v>
      </c>
      <c r="AF829" s="978">
        <v>1.34</v>
      </c>
      <c r="AG829" s="978">
        <v>9.5</v>
      </c>
      <c r="AH829" s="978">
        <v>-6.7</v>
      </c>
      <c r="AI829" s="978" t="s">
        <v>137</v>
      </c>
      <c r="AJ829" s="978">
        <v>-3.4000000000000004</v>
      </c>
      <c r="AK829" s="978" t="s">
        <v>137</v>
      </c>
      <c r="AL829" s="995">
        <v>274.61</v>
      </c>
      <c r="AM829" s="985">
        <v>11.700000000000001</v>
      </c>
      <c r="AN829" s="978">
        <v>0.04</v>
      </c>
      <c r="AO829" s="838">
        <f>IF(U829="n/a","n/a",IF(AA829&lt;0,"n/a",IF(AA829="n/a","n/a",J829+U829-AA829)))</f>
        <v>-7.2272398559448039</v>
      </c>
      <c r="AP829" s="839">
        <f>IF(U829="n/a","n/a",J829+U829)</f>
        <v>8.5786424969963733</v>
      </c>
      <c r="AQ829" s="1001">
        <f>IF(OR(AC829&lt;0.01,AF829="n/a"),"n/a",(I829/SQRT(22.5*AC829*(I829/AF829))-1)*100)</f>
        <v>-2.9779352634070388</v>
      </c>
      <c r="AR829" s="738">
        <f>INDEX(Historical!$C$7:$C$1442,MATCH(B829,Historical!$B$7:$B$1449,0))*IF(AH829="n/a",1.03,IF(AH829&lt;0,1.01,IF(AH829&gt;10,1.1,(1+AH829/100))))</f>
        <v>0.90900000000000003</v>
      </c>
      <c r="AS829" s="999">
        <f>IF($AI829="n/a",1.03*AR829,IF($AI829&lt;0,1.01*AR829,IF($AI829&gt;10,1.1*AR829,(1+$AI829/100)*AR829)))</f>
        <v>0.93627000000000005</v>
      </c>
      <c r="AT829" s="999">
        <f>IF($AK829="n/a",1.03*AS829,IF($AK829&lt;0,1.01*AS829,IF($AK829&gt;10,1.1*AS829,(1+$AK829/100)*AS829)))</f>
        <v>0.96435810000000011</v>
      </c>
      <c r="AU829" s="999">
        <f>IF($AK829="n/a",1.03*AT829,IF($AK829&lt;0,1.01*AT829,IF($AK829&gt;10,1.1*AT829,(1+$AK829/100)*AT829)))</f>
        <v>0.99328884300000009</v>
      </c>
      <c r="AV829" s="999">
        <f>IF($AK829="n/a",1.03*AU829,IF($AK829&lt;0,1.01*AU829,IF($AK829&gt;10,1.1*AU829,(1+$AK829/100)*AU829)))</f>
        <v>1.0230875082900002</v>
      </c>
      <c r="AW829" s="738">
        <f>SUM(AR829:AV829)</f>
        <v>4.8260044512900002</v>
      </c>
      <c r="AX829" s="846">
        <f>AW829/I829*100</f>
        <v>17.960567366170451</v>
      </c>
      <c r="AY829" s="1080">
        <v>0.53</v>
      </c>
      <c r="AZ829" s="985">
        <v>0.64</v>
      </c>
      <c r="BA829" s="985">
        <v>-32.71</v>
      </c>
      <c r="BB829" s="985">
        <v>-11.110000000000001</v>
      </c>
      <c r="BC829" s="985">
        <v>-20.66</v>
      </c>
      <c r="BE829" s="700">
        <v>1982</v>
      </c>
      <c r="BF829" s="1013">
        <f>IF(BE829&gt;2008,0,IF(BE829&gt;2001,1,IF(BE829&gt;1990,2,IF(BE829&gt;1980,3,IF(BE829&gt;1973,4,IF(BE829&gt;1970,5,IF(BE829&gt;1960,6,IF(BE829&gt;1958,7,IF(BE829&gt;1953,8,9)))))))))</f>
        <v>3</v>
      </c>
      <c r="BG829" s="995">
        <v>7.3999999999999995</v>
      </c>
    </row>
    <row r="830" spans="1:59" x14ac:dyDescent="0.2">
      <c r="A830" s="984" t="s">
        <v>1799</v>
      </c>
      <c r="B830" s="988" t="s">
        <v>1800</v>
      </c>
      <c r="C830" s="1070" t="s">
        <v>108</v>
      </c>
      <c r="D830" s="1070" t="s">
        <v>4401</v>
      </c>
      <c r="E830" s="828">
        <v>9</v>
      </c>
      <c r="F830" s="1148">
        <v>434</v>
      </c>
      <c r="G830" s="1148" t="s">
        <v>115</v>
      </c>
      <c r="H830" s="1148" t="s">
        <v>115</v>
      </c>
      <c r="I830" s="987">
        <v>48.91</v>
      </c>
      <c r="J830" s="738">
        <f>(M830/I830)*100</f>
        <v>3.680228992026171</v>
      </c>
      <c r="K830" s="990">
        <v>0.45</v>
      </c>
      <c r="L830" s="1000">
        <v>4</v>
      </c>
      <c r="M830" s="729">
        <f>K830*L830</f>
        <v>1.8</v>
      </c>
      <c r="N830" s="983" t="s">
        <v>119</v>
      </c>
      <c r="O830" s="831">
        <v>0.43</v>
      </c>
      <c r="P830" s="973">
        <v>43496</v>
      </c>
      <c r="Q830" s="973">
        <v>43525</v>
      </c>
      <c r="R830" s="729">
        <f>(K830-O830)/O830*100</f>
        <v>4.6511627906976782</v>
      </c>
      <c r="S830" s="795">
        <f>IF(INDEX(Historical!$D$7:$D$1442,MATCH(B830,Historical!$B$7:$B$1449,0))=0,"n/a",(INDEX(Historical!$C$7:$C$1442,MATCH(B830,Historical!$B$7:$B$1449,0))/INDEX(Historical!$D$7:$D$1442,MATCH(B830,Historical!$B$7:$B$1449,0))-1)*100)</f>
        <v>6.4935064935064846</v>
      </c>
      <c r="T830" s="795">
        <f>IF(INDEX(Historical!$F$7:$F$1442,MATCH(B830,Historical!$B$7:$B$1449,0))=0,"n/a",((INDEX(Historical!$C$7:$C$1442,MATCH(B830,Historical!$B$7:$B$1449,0))/INDEX(Historical!$F$7:$F$1442,MATCH(B830,Historical!$B$7:$B$1449,0)))^(1/3)-1)*100)</f>
        <v>3.597818225361249</v>
      </c>
      <c r="U830" s="795">
        <f>IF(INDEX(Historical!$H$7:$H$1442,MATCH(B830,Historical!$B$7:$B$1449,0))=0,"n/a",((INDEX(Historical!$C$7:$C$1442,MATCH(B830,Historical!$B$7:$B$1449,0))/INDEX(Historical!$H$7:$H$1442,MATCH(B830,Historical!$B$7:$B$1449,0)))^(1/5)-1)*100)</f>
        <v>7.3567118987989399</v>
      </c>
      <c r="V830" s="795">
        <f>IF(INDEX(Historical!$O$7:$O$1442,MATCH(B830,Historical!$B$7:$B$1449,0))=0,"n/a",((INDEX(Historical!$C$7:$C$1442,MATCH(B830,Historical!$B$7:$B$1449,0))/INDEX(Historical!$O$7:$O$1442,MATCH(B830,Historical!$B$7:$B$1449,0)))^(1/10)-1)*100)</f>
        <v>2.3505190813832177</v>
      </c>
      <c r="W830" s="796">
        <f>IF(OR(U830&lt;=0,U830="n/a",V830&lt;=0,V830="n/a"),"n/a",U830/V830)</f>
        <v>3.1298243681858184</v>
      </c>
      <c r="X830" s="797">
        <f>IF(OR(AJ830&lt;=0,AJ830="n/a",U830&lt;=0,U830="n/a"),"n/a",U830/AJ830)</f>
        <v>4.9044745991992933</v>
      </c>
      <c r="Y830" s="752"/>
      <c r="Z830" s="738">
        <f>IF(OR(AC830&lt;0.01,AC830="n/a"),"n/a",M830/AC830*100)</f>
        <v>42.352941176470587</v>
      </c>
      <c r="AA830" s="999">
        <f>IF(OR(AC830&lt;0.01,AC830="n/a"),"n/a",I830/AC830)</f>
        <v>11.508235294117647</v>
      </c>
      <c r="AB830" s="1000">
        <v>12</v>
      </c>
      <c r="AC830" s="978">
        <v>4.25</v>
      </c>
      <c r="AD830" s="978">
        <v>1.05</v>
      </c>
      <c r="AE830" s="978">
        <v>3.62</v>
      </c>
      <c r="AF830" s="978">
        <v>1.34</v>
      </c>
      <c r="AG830" s="978">
        <v>10.9</v>
      </c>
      <c r="AH830" s="978">
        <v>-9.4</v>
      </c>
      <c r="AI830" s="978">
        <v>14.56</v>
      </c>
      <c r="AJ830" s="978">
        <v>1.5</v>
      </c>
      <c r="AK830" s="978">
        <v>10.94</v>
      </c>
      <c r="AL830" s="991">
        <v>233990</v>
      </c>
      <c r="AM830" s="985">
        <v>77.8</v>
      </c>
      <c r="AN830" s="978">
        <v>1.26</v>
      </c>
      <c r="AO830" s="838">
        <f>IF(U830="n/a","n/a",IF(AA830&lt;0,"n/a",IF(AA830="n/a","n/a",J830+U830-AA830)))</f>
        <v>-0.47129440329253569</v>
      </c>
      <c r="AP830" s="839">
        <f>IF(U830="n/a","n/a",J830+U830)</f>
        <v>11.036940890825111</v>
      </c>
      <c r="AQ830" s="1001">
        <f>IF(OR(AC830&lt;0.01,AF830="n/a"),"n/a",(I830/SQRT(22.5*AC830*(I830/AF830))-1)*100)</f>
        <v>-17.212359231269993</v>
      </c>
      <c r="AR830" s="738">
        <f>INDEX(Historical!$C$7:$C$1442,MATCH(B830,Historical!$B$7:$B$1449,0))*IF(AH830="n/a",1.03,IF(AH830&lt;0,1.01,IF(AH830&gt;10,1.1,(1+AH830/100))))</f>
        <v>1.6563999999999999</v>
      </c>
      <c r="AS830" s="999">
        <f>IF($AI830="n/a",1.03*AR830,IF($AI830&lt;0,1.01*AR830,IF($AI830&gt;10,1.1*AR830,(1+$AI830/100)*AR830)))</f>
        <v>1.8220400000000001</v>
      </c>
      <c r="AT830" s="999">
        <f>IF($AK830="n/a",1.03*AS830,IF($AK830&lt;0,1.01*AS830,IF($AK830&gt;10,1.1*AS830,(1+$AK830/100)*AS830)))</f>
        <v>2.0042440000000004</v>
      </c>
      <c r="AU830" s="999">
        <f>IF($AK830="n/a",1.03*AT830,IF($AK830&lt;0,1.01*AT830,IF($AK830&gt;10,1.1*AT830,(1+$AK830/100)*AT830)))</f>
        <v>2.2046684000000005</v>
      </c>
      <c r="AV830" s="999">
        <f>IF($AK830="n/a",1.03*AU830,IF($AK830&lt;0,1.01*AU830,IF($AK830&gt;10,1.1*AU830,(1+$AK830/100)*AU830)))</f>
        <v>2.4251352400000008</v>
      </c>
      <c r="AW830" s="738">
        <f>SUM(AR830:AV830)</f>
        <v>10.112487640000003</v>
      </c>
      <c r="AX830" s="846">
        <f>AW830/I830*100</f>
        <v>20.675705663463511</v>
      </c>
      <c r="AY830" s="1080">
        <v>1.1299999999999999</v>
      </c>
      <c r="AZ830" s="985">
        <v>13.69</v>
      </c>
      <c r="BA830" s="985">
        <v>-26.009999999999998</v>
      </c>
      <c r="BB830" s="985">
        <v>-0.61</v>
      </c>
      <c r="BC830" s="985">
        <v>-8.6199999999999992</v>
      </c>
      <c r="BE830" s="700">
        <v>2011</v>
      </c>
      <c r="BF830" s="1013">
        <f>IF(BE830&gt;2008,0,IF(BE830&gt;2001,1,IF(BE830&gt;1990,2,IF(BE830&gt;1980,3,IF(BE830&gt;1973,4,IF(BE830&gt;1970,5,IF(BE830&gt;1960,6,IF(BE830&gt;1958,7,IF(BE830&gt;1953,8,9)))))))))</f>
        <v>0</v>
      </c>
      <c r="BG830" s="995">
        <v>1</v>
      </c>
    </row>
    <row r="831" spans="1:59" x14ac:dyDescent="0.2">
      <c r="A831" s="984" t="s">
        <v>1807</v>
      </c>
      <c r="B831" s="988" t="s">
        <v>1808</v>
      </c>
      <c r="C831" s="1070" t="s">
        <v>179</v>
      </c>
      <c r="D831" s="1070" t="s">
        <v>4399</v>
      </c>
      <c r="E831" s="828">
        <v>7</v>
      </c>
      <c r="F831" s="1148">
        <v>664</v>
      </c>
      <c r="G831" s="1089" t="s">
        <v>106</v>
      </c>
      <c r="H831" s="1089" t="s">
        <v>106</v>
      </c>
      <c r="I831" s="987">
        <v>31.57</v>
      </c>
      <c r="J831" s="738">
        <f>(M831/I831)*100</f>
        <v>7.6338295850490967</v>
      </c>
      <c r="K831" s="990">
        <v>0.60250000000000004</v>
      </c>
      <c r="L831" s="1000">
        <v>4</v>
      </c>
      <c r="M831" s="729">
        <f>K831*L831</f>
        <v>2.41</v>
      </c>
      <c r="N831" s="983" t="s">
        <v>649</v>
      </c>
      <c r="O831" s="831">
        <v>0.59499999999999997</v>
      </c>
      <c r="P831" s="973">
        <v>43496</v>
      </c>
      <c r="Q831" s="973">
        <v>43517</v>
      </c>
      <c r="R831" s="729">
        <f>(K831-O831)/O831*100</f>
        <v>1.2605042016806827</v>
      </c>
      <c r="S831" s="795">
        <f>IF(INDEX(Historical!$D$7:$D$1442,MATCH(B831,Historical!$B$7:$B$1449,0))=0,"n/a",(INDEX(Historical!$C$7:$C$1442,MATCH(B831,Historical!$B$7:$B$1449,0))/INDEX(Historical!$D$7:$D$1442,MATCH(B831,Historical!$B$7:$B$1449,0))-1)*100)</f>
        <v>13.684210526315788</v>
      </c>
      <c r="T831" s="795">
        <f>IF(INDEX(Historical!$F$7:$F$1442,MATCH(B831,Historical!$B$7:$B$1449,0))=0,"n/a",((INDEX(Historical!$C$7:$C$1442,MATCH(B831,Historical!$B$7:$B$1449,0))/INDEX(Historical!$F$7:$F$1442,MATCH(B831,Historical!$B$7:$B$1449,0)))^(1/3)-1)*100)</f>
        <v>17.882187107396931</v>
      </c>
      <c r="U831" s="795">
        <f>IF(INDEX(Historical!$H$7:$H$1442,MATCH(B831,Historical!$B$7:$B$1449,0))=0,"n/a",((INDEX(Historical!$C$7:$C$1442,MATCH(B831,Historical!$B$7:$B$1449,0))/INDEX(Historical!$H$7:$H$1442,MATCH(B831,Historical!$B$7:$B$1449,0)))^(1/5)-1)*100)</f>
        <v>40.986358943586644</v>
      </c>
      <c r="V831" s="795" t="str">
        <f>IF(INDEX(Historical!$O$7:$O$1442,MATCH(B831,Historical!$B$7:$B$1449,0))=0,"n/a",((INDEX(Historical!$C$7:$C$1442,MATCH(B831,Historical!$B$7:$B$1449,0))/INDEX(Historical!$O$7:$O$1442,MATCH(B831,Historical!$B$7:$B$1449,0)))^(1/10)-1)*100)</f>
        <v>n/a</v>
      </c>
      <c r="W831" s="796" t="str">
        <f>IF(OR(U831&lt;=0,U831="n/a",V831&lt;=0,V831="n/a"),"n/a",U831/V831)</f>
        <v>n/a</v>
      </c>
      <c r="X831" s="797">
        <f>IF(OR(AJ831&lt;=0,AJ831="n/a",U831&lt;=0,U831="n/a"),"n/a",U831/AJ831)</f>
        <v>0.24631225326674666</v>
      </c>
      <c r="Y831" s="989"/>
      <c r="Z831" s="738">
        <f>IF(OR(AC831&lt;0.01,AC831="n/a"),"n/a",M831/AC831*100)</f>
        <v>140.11627906976744</v>
      </c>
      <c r="AA831" s="999">
        <f>IF(OR(AC831&lt;0.01,AC831="n/a"),"n/a",I831/AC831)</f>
        <v>18.354651162790699</v>
      </c>
      <c r="AB831" s="1000">
        <v>12</v>
      </c>
      <c r="AC831" s="978">
        <v>1.72</v>
      </c>
      <c r="AD831" s="978">
        <v>0.9</v>
      </c>
      <c r="AE831" s="978">
        <v>3.3</v>
      </c>
      <c r="AF831" s="978">
        <v>7.05</v>
      </c>
      <c r="AG831" s="978">
        <v>37</v>
      </c>
      <c r="AH831" s="978">
        <v>12.6</v>
      </c>
      <c r="AI831" s="978">
        <v>25.64</v>
      </c>
      <c r="AJ831" s="978">
        <v>166.4</v>
      </c>
      <c r="AK831" s="978">
        <v>20.399999999999999</v>
      </c>
      <c r="AL831" s="991">
        <v>6800</v>
      </c>
      <c r="AM831" s="985">
        <v>77.92</v>
      </c>
      <c r="AN831" s="978">
        <v>4.68</v>
      </c>
      <c r="AO831" s="838">
        <f>IF(U831="n/a","n/a",IF(AA831&lt;0,"n/a",IF(AA831="n/a","n/a",J831+U831-AA831)))</f>
        <v>30.265537365845045</v>
      </c>
      <c r="AP831" s="839">
        <f>IF(U831="n/a","n/a",J831+U831)</f>
        <v>48.620188528635744</v>
      </c>
      <c r="AQ831" s="1001">
        <f>IF(OR(AC831&lt;0.01,AF831="n/a"),"n/a",(I831/SQRT(22.5*AC831*(I831/AF831))-1)*100)</f>
        <v>139.81501268702402</v>
      </c>
      <c r="AR831" s="738">
        <f>INDEX(Historical!$C$7:$C$1442,MATCH(B831,Historical!$B$7:$B$1449,0))*IF(AH831="n/a",1.03,IF(AH831&lt;0,1.01,IF(AH831&gt;10,1.1,(1+AH831/100))))</f>
        <v>2.5245000000000002</v>
      </c>
      <c r="AS831" s="999">
        <f>IF($AI831="n/a",1.03*AR831,IF($AI831&lt;0,1.01*AR831,IF($AI831&gt;10,1.1*AR831,(1+$AI831/100)*AR831)))</f>
        <v>2.7769500000000003</v>
      </c>
      <c r="AT831" s="999">
        <f>IF($AK831="n/a",1.03*AS831,IF($AK831&lt;0,1.01*AS831,IF($AK831&gt;10,1.1*AS831,(1+$AK831/100)*AS831)))</f>
        <v>3.0546450000000007</v>
      </c>
      <c r="AU831" s="999">
        <f>IF($AK831="n/a",1.03*AT831,IF($AK831&lt;0,1.01*AT831,IF($AK831&gt;10,1.1*AT831,(1+$AK831/100)*AT831)))</f>
        <v>3.360109500000001</v>
      </c>
      <c r="AV831" s="999">
        <f>IF($AK831="n/a",1.03*AU831,IF($AK831&lt;0,1.01*AU831,IF($AK831&gt;10,1.1*AU831,(1+$AK831/100)*AU831)))</f>
        <v>3.6961204500000013</v>
      </c>
      <c r="AW831" s="738">
        <f>SUM(AR831:AV831)</f>
        <v>15.412324950000006</v>
      </c>
      <c r="AX831" s="846">
        <f>AW831/I831*100</f>
        <v>48.819527874564479</v>
      </c>
      <c r="AY831" s="1080">
        <v>1.52</v>
      </c>
      <c r="AZ831" s="985">
        <v>21.94</v>
      </c>
      <c r="BA831" s="985">
        <v>-22.98</v>
      </c>
      <c r="BB831" s="985">
        <v>6.43</v>
      </c>
      <c r="BC831" s="985">
        <v>-4.7699999999999996</v>
      </c>
      <c r="BE831" s="700">
        <v>2013</v>
      </c>
      <c r="BF831" s="1013">
        <f>IF(BE831&gt;2008,0,IF(BE831&gt;2001,1,IF(BE831&gt;1990,2,IF(BE831&gt;1980,3,IF(BE831&gt;1973,4,IF(BE831&gt;1970,5,IF(BE831&gt;1960,6,IF(BE831&gt;1958,7,IF(BE831&gt;1953,8,9)))))))))</f>
        <v>0</v>
      </c>
      <c r="BG831" s="995">
        <v>4.3999999999999995</v>
      </c>
    </row>
    <row r="832" spans="1:59" x14ac:dyDescent="0.2">
      <c r="A832" s="976" t="s">
        <v>866</v>
      </c>
      <c r="B832" s="988" t="s">
        <v>867</v>
      </c>
      <c r="C832" s="1070" t="s">
        <v>108</v>
      </c>
      <c r="D832" s="1070" t="s">
        <v>4397</v>
      </c>
      <c r="E832" s="828">
        <v>17</v>
      </c>
      <c r="F832" s="1148">
        <v>195</v>
      </c>
      <c r="G832" s="1078" t="s">
        <v>106</v>
      </c>
      <c r="H832" s="1078" t="s">
        <v>106</v>
      </c>
      <c r="I832" s="987">
        <v>36.619999999999997</v>
      </c>
      <c r="J832" s="738">
        <f>(M832/I832)*100</f>
        <v>7.864554888039323</v>
      </c>
      <c r="K832" s="997">
        <v>0.72</v>
      </c>
      <c r="L832" s="1000">
        <v>4</v>
      </c>
      <c r="M832" s="729">
        <f>K832*L832</f>
        <v>2.88</v>
      </c>
      <c r="N832" s="983" t="s">
        <v>164</v>
      </c>
      <c r="O832" s="832">
        <v>0.68</v>
      </c>
      <c r="P832" s="973">
        <v>43440</v>
      </c>
      <c r="Q832" s="973">
        <v>43467</v>
      </c>
      <c r="R832" s="729">
        <f>(K832-O832)/O832*100</f>
        <v>5.8823529411764595</v>
      </c>
      <c r="S832" s="795">
        <f>IF(INDEX(Historical!$D$7:$D$1442,MATCH(B832,Historical!$B$7:$B$1449,0))=0,"n/a",(INDEX(Historical!$C$7:$C$1442,MATCH(B832,Historical!$B$7:$B$1449,0))/INDEX(Historical!$D$7:$D$1442,MATCH(B832,Historical!$B$7:$B$1449,0))-1)*100)</f>
        <v>9.6774193548387224</v>
      </c>
      <c r="T832" s="795">
        <f>IF(INDEX(Historical!$F$7:$F$1442,MATCH(B832,Historical!$B$7:$B$1449,0))=0,"n/a",((INDEX(Historical!$C$7:$C$1442,MATCH(B832,Historical!$B$7:$B$1449,0))/INDEX(Historical!$F$7:$F$1442,MATCH(B832,Historical!$B$7:$B$1449,0)))^(1/3)-1)*100)</f>
        <v>10.793165135089279</v>
      </c>
      <c r="U832" s="795">
        <f>IF(INDEX(Historical!$H$7:$H$1442,MATCH(B832,Historical!$B$7:$B$1449,0))=0,"n/a",((INDEX(Historical!$C$7:$C$1442,MATCH(B832,Historical!$B$7:$B$1449,0))/INDEX(Historical!$H$7:$H$1442,MATCH(B832,Historical!$B$7:$B$1449,0)))^(1/5)-1)*100)</f>
        <v>11.196158593857874</v>
      </c>
      <c r="V832" s="795">
        <f>IF(INDEX(Historical!$O$7:$O$1442,MATCH(B832,Historical!$B$7:$B$1449,0))=0,"n/a",((INDEX(Historical!$C$7:$C$1442,MATCH(B832,Historical!$B$7:$B$1449,0))/INDEX(Historical!$O$7:$O$1442,MATCH(B832,Historical!$B$7:$B$1449,0)))^(1/10)-1)*100)</f>
        <v>8.990113881546602</v>
      </c>
      <c r="W832" s="796">
        <f>IF(OR(U832&lt;=0,U832="n/a",V832&lt;=0,V832="n/a"),"n/a",U832/V832)</f>
        <v>1.2453856248517019</v>
      </c>
      <c r="X832" s="797">
        <f>IF(OR(AJ832&lt;=0,AJ832="n/a",U832&lt;=0,U832="n/a"),"n/a",U832/AJ832)</f>
        <v>1.0178325994416249</v>
      </c>
      <c r="Y832" s="989" t="s">
        <v>4020</v>
      </c>
      <c r="Z832" s="738">
        <f>IF(OR(AC832&lt;0.01,AC832="n/a"),"n/a",M832/AC832*100)</f>
        <v>89.164086687306494</v>
      </c>
      <c r="AA832" s="999">
        <f>IF(OR(AC832&lt;0.01,AC832="n/a"),"n/a",I832/AC832)</f>
        <v>11.337461300309597</v>
      </c>
      <c r="AB832" s="1000">
        <v>12</v>
      </c>
      <c r="AC832" s="978">
        <v>3.23</v>
      </c>
      <c r="AD832" s="978" t="s">
        <v>137</v>
      </c>
      <c r="AE832" s="978">
        <v>2.5499999999999998</v>
      </c>
      <c r="AF832" s="978">
        <v>1.87</v>
      </c>
      <c r="AG832" s="978">
        <v>15.2</v>
      </c>
      <c r="AH832" s="978">
        <v>0.4</v>
      </c>
      <c r="AI832" s="978" t="s">
        <v>137</v>
      </c>
      <c r="AJ832" s="978">
        <v>11</v>
      </c>
      <c r="AK832" s="978" t="s">
        <v>137</v>
      </c>
      <c r="AL832" s="991">
        <v>332.14</v>
      </c>
      <c r="AM832" s="985">
        <v>5</v>
      </c>
      <c r="AN832" s="978">
        <v>0</v>
      </c>
      <c r="AO832" s="838">
        <f>IF(U832="n/a","n/a",IF(AA832&lt;0,"n/a",IF(AA832="n/a","n/a",J832+U832-AA832)))</f>
        <v>7.7232521815875987</v>
      </c>
      <c r="AP832" s="839">
        <f>IF(U832="n/a","n/a",J832+U832)</f>
        <v>19.060713481897196</v>
      </c>
      <c r="AQ832" s="1001">
        <f>IF(OR(AC832&lt;0.01,AF832="n/a"),"n/a",(I832/SQRT(22.5*AC832*(I832/AF832))-1)*100)</f>
        <v>-2.9294583383839723</v>
      </c>
      <c r="AR832" s="738">
        <f>INDEX(Historical!$C$7:$C$1442,MATCH(B832,Historical!$B$7:$B$1449,0))*IF(AH832="n/a",1.03,IF(AH832&lt;0,1.01,IF(AH832&gt;10,1.1,(1+AH832/100))))</f>
        <v>2.7308800000000004</v>
      </c>
      <c r="AS832" s="999">
        <f>IF($AI832="n/a",1.03*AR832,IF($AI832&lt;0,1.01*AR832,IF($AI832&gt;10,1.1*AR832,(1+$AI832/100)*AR832)))</f>
        <v>2.8128064000000004</v>
      </c>
      <c r="AT832" s="999">
        <f>IF($AK832="n/a",1.03*AS832,IF($AK832&lt;0,1.01*AS832,IF($AK832&gt;10,1.1*AS832,(1+$AK832/100)*AS832)))</f>
        <v>2.8971905920000003</v>
      </c>
      <c r="AU832" s="999">
        <f>IF($AK832="n/a",1.03*AT832,IF($AK832&lt;0,1.01*AT832,IF($AK832&gt;10,1.1*AT832,(1+$AK832/100)*AT832)))</f>
        <v>2.9841063097600005</v>
      </c>
      <c r="AV832" s="999">
        <f>IF($AK832="n/a",1.03*AU832,IF($AK832&lt;0,1.01*AU832,IF($AK832&gt;10,1.1*AU832,(1+$AK832/100)*AU832)))</f>
        <v>3.0736294990528004</v>
      </c>
      <c r="AW832" s="738">
        <f>SUM(AR832:AV832)</f>
        <v>14.498612800812801</v>
      </c>
      <c r="AX832" s="846">
        <f>AW832/I832*100</f>
        <v>39.592061170979797</v>
      </c>
      <c r="AY832" s="1080">
        <v>1.47</v>
      </c>
      <c r="AZ832" s="985">
        <v>13.76</v>
      </c>
      <c r="BA832" s="985">
        <v>-45.42</v>
      </c>
      <c r="BB832" s="985">
        <v>-1.69</v>
      </c>
      <c r="BC832" s="985">
        <v>-27.54</v>
      </c>
      <c r="BE832" s="700">
        <v>2003</v>
      </c>
      <c r="BF832" s="1013">
        <f>IF(BE832&gt;2008,0,IF(BE832&gt;2001,1,IF(BE832&gt;1990,2,IF(BE832&gt;1980,3,IF(BE832&gt;1973,4,IF(BE832&gt;1970,5,IF(BE832&gt;1960,6,IF(BE832&gt;1958,7,IF(BE832&gt;1953,8,9)))))))))</f>
        <v>1</v>
      </c>
      <c r="BG832" s="995">
        <v>13</v>
      </c>
    </row>
    <row r="833" spans="1:59" x14ac:dyDescent="0.2">
      <c r="A833" s="976" t="s">
        <v>1815</v>
      </c>
      <c r="B833" s="988" t="s">
        <v>1816</v>
      </c>
      <c r="C833" s="1070" t="s">
        <v>247</v>
      </c>
      <c r="D833" s="1070" t="s">
        <v>4413</v>
      </c>
      <c r="E833" s="828">
        <v>8</v>
      </c>
      <c r="F833" s="1148">
        <v>505</v>
      </c>
      <c r="G833" s="1085" t="s">
        <v>115</v>
      </c>
      <c r="H833" s="1085" t="s">
        <v>115</v>
      </c>
      <c r="I833" s="987">
        <v>133.01</v>
      </c>
      <c r="J833" s="738">
        <f>(M833/I833)*100</f>
        <v>3.4583865874746258</v>
      </c>
      <c r="K833" s="990">
        <v>1.1499999999999999</v>
      </c>
      <c r="L833" s="1000">
        <v>4</v>
      </c>
      <c r="M833" s="729">
        <f>K833*L833</f>
        <v>4.5999999999999996</v>
      </c>
      <c r="N833" s="983" t="s">
        <v>149</v>
      </c>
      <c r="O833" s="831">
        <v>1.1000000000000001</v>
      </c>
      <c r="P833" s="973">
        <v>43237</v>
      </c>
      <c r="Q833" s="973">
        <v>43266</v>
      </c>
      <c r="R833" s="729">
        <f>(K833-O833)/O833*100</f>
        <v>4.545454545454529</v>
      </c>
      <c r="S833" s="795">
        <f>IF(INDEX(Historical!$D$7:$D$1442,MATCH(B833,Historical!$B$7:$B$1449,0))=0,"n/a",(INDEX(Historical!$C$7:$C$1442,MATCH(B833,Historical!$B$7:$B$1449,0))/INDEX(Historical!$D$7:$D$1442,MATCH(B833,Historical!$B$7:$B$1449,0))-1)*100)</f>
        <v>5.8139534883720811</v>
      </c>
      <c r="T833" s="795">
        <f>IF(INDEX(Historical!$F$7:$F$1442,MATCH(B833,Historical!$B$7:$B$1449,0))=0,"n/a",((INDEX(Historical!$C$7:$C$1442,MATCH(B833,Historical!$B$7:$B$1449,0))/INDEX(Historical!$F$7:$F$1442,MATCH(B833,Historical!$B$7:$B$1449,0)))^(1/3)-1)*100)</f>
        <v>9.6640044891789003</v>
      </c>
      <c r="U833" s="795">
        <f>IF(INDEX(Historical!$H$7:$H$1442,MATCH(B833,Historical!$B$7:$B$1449,0))=0,"n/a",((INDEX(Historical!$C$7:$C$1442,MATCH(B833,Historical!$B$7:$B$1449,0))/INDEX(Historical!$H$7:$H$1442,MATCH(B833,Historical!$B$7:$B$1449,0)))^(1/5)-1)*100)</f>
        <v>13.885794666281615</v>
      </c>
      <c r="V833" s="795">
        <f>IF(INDEX(Historical!$O$7:$O$1442,MATCH(B833,Historical!$B$7:$B$1449,0))=0,"n/a",((INDEX(Historical!$C$7:$C$1442,MATCH(B833,Historical!$B$7:$B$1449,0))/INDEX(Historical!$O$7:$O$1442,MATCH(B833,Historical!$B$7:$B$1449,0)))^(1/10)-1)*100)</f>
        <v>10.216926199588649</v>
      </c>
      <c r="W833" s="796">
        <f>IF(OR(U833&lt;=0,U833="n/a",V833&lt;=0,V833="n/a"),"n/a",U833/V833)</f>
        <v>1.3590970899682804</v>
      </c>
      <c r="X833" s="797">
        <f>IF(OR(AJ833&lt;=0,AJ833="n/a",U833&lt;=0,U833="n/a"),"n/a",U833/AJ833)</f>
        <v>0.90167497832997501</v>
      </c>
      <c r="Y833" s="752"/>
      <c r="Z833" s="738" t="str">
        <f>IF(OR(AC833&lt;0.01,AC833="n/a"),"n/a",M833/AC833*100)</f>
        <v>n/a</v>
      </c>
      <c r="AA833" s="999" t="str">
        <f>IF(OR(AC833&lt;0.01,AC833="n/a"),"n/a",I833/AC833)</f>
        <v>n/a</v>
      </c>
      <c r="AB833" s="1000">
        <v>12</v>
      </c>
      <c r="AC833" s="978">
        <v>-2.86</v>
      </c>
      <c r="AD833" s="978" t="s">
        <v>137</v>
      </c>
      <c r="AE833" s="978">
        <v>0.41</v>
      </c>
      <c r="AF833" s="978">
        <v>3.64</v>
      </c>
      <c r="AG833" s="978">
        <v>-18.8</v>
      </c>
      <c r="AH833" s="978">
        <v>-10</v>
      </c>
      <c r="AI833" s="978">
        <v>9.2100000000000009</v>
      </c>
      <c r="AJ833" s="978">
        <v>15.4</v>
      </c>
      <c r="AK833" s="978">
        <v>10.23</v>
      </c>
      <c r="AL833" s="991">
        <v>8580</v>
      </c>
      <c r="AM833" s="985">
        <v>0.4</v>
      </c>
      <c r="AN833" s="978">
        <v>3.04</v>
      </c>
      <c r="AO833" s="838" t="str">
        <f>IF(U833="n/a","n/a",IF(AA833&lt;0,"n/a",IF(AA833="n/a","n/a",J833+U833-AA833)))</f>
        <v>n/a</v>
      </c>
      <c r="AP833" s="839">
        <f>IF(U833="n/a","n/a",J833+U833)</f>
        <v>17.34418125375624</v>
      </c>
      <c r="AQ833" s="1001" t="str">
        <f>IF(OR(AC833&lt;0.01,AF833="n/a"),"n/a",(I833/SQRT(22.5*AC833*(I833/AF833))-1)*100)</f>
        <v>n/a</v>
      </c>
      <c r="AR833" s="738">
        <f>INDEX(Historical!$C$7:$C$1442,MATCH(B833,Historical!$B$7:$B$1449,0))*IF(AH833="n/a",1.03,IF(AH833&lt;0,1.01,IF(AH833&gt;10,1.1,(1+AH833/100))))</f>
        <v>4.5954999999999995</v>
      </c>
      <c r="AS833" s="999">
        <f>IF($AI833="n/a",1.03*AR833,IF($AI833&lt;0,1.01*AR833,IF($AI833&gt;10,1.1*AR833,(1+$AI833/100)*AR833)))</f>
        <v>5.0187455499999993</v>
      </c>
      <c r="AT833" s="999">
        <f>IF($AK833="n/a",1.03*AS833,IF($AK833&lt;0,1.01*AS833,IF($AK833&gt;10,1.1*AS833,(1+$AK833/100)*AS833)))</f>
        <v>5.5206201049999999</v>
      </c>
      <c r="AU833" s="999">
        <f>IF($AK833="n/a",1.03*AT833,IF($AK833&lt;0,1.01*AT833,IF($AK833&gt;10,1.1*AT833,(1+$AK833/100)*AT833)))</f>
        <v>6.0726821155000001</v>
      </c>
      <c r="AV833" s="999">
        <f>IF($AK833="n/a",1.03*AU833,IF($AK833&lt;0,1.01*AU833,IF($AK833&gt;10,1.1*AU833,(1+$AK833/100)*AU833)))</f>
        <v>6.6799503270500011</v>
      </c>
      <c r="AW833" s="738">
        <f>SUM(AR833:AV833)</f>
        <v>27.887498097550001</v>
      </c>
      <c r="AX833" s="846">
        <f>AW833/I833*100</f>
        <v>20.96646725625893</v>
      </c>
      <c r="AY833" s="1080">
        <v>1.53</v>
      </c>
      <c r="AZ833" s="985">
        <v>33.81</v>
      </c>
      <c r="BA833" s="985">
        <v>-27.91</v>
      </c>
      <c r="BB833" s="985">
        <v>12.24</v>
      </c>
      <c r="BC833" s="985">
        <v>1.67</v>
      </c>
      <c r="BE833" s="700">
        <v>2011</v>
      </c>
      <c r="BF833" s="1013">
        <f>IF(BE833&gt;2008,0,IF(BE833&gt;2001,1,IF(BE833&gt;1990,2,IF(BE833&gt;1980,3,IF(BE833&gt;1973,4,IF(BE833&gt;1970,5,IF(BE833&gt;1960,6,IF(BE833&gt;1958,7,IF(BE833&gt;1953,8,9)))))))))</f>
        <v>0</v>
      </c>
      <c r="BG833" s="995">
        <v>-3.2</v>
      </c>
    </row>
    <row r="834" spans="1:59" x14ac:dyDescent="0.2">
      <c r="A834" s="993" t="s">
        <v>1822</v>
      </c>
      <c r="B834" s="988" t="s">
        <v>1823</v>
      </c>
      <c r="C834" s="1070" t="s">
        <v>247</v>
      </c>
      <c r="D834" s="1070" t="s">
        <v>4379</v>
      </c>
      <c r="E834" s="828">
        <v>9</v>
      </c>
      <c r="F834" s="1148">
        <v>372</v>
      </c>
      <c r="G834" s="1052" t="s">
        <v>106</v>
      </c>
      <c r="H834" s="1052" t="s">
        <v>106</v>
      </c>
      <c r="I834" s="987">
        <v>154.15</v>
      </c>
      <c r="J834" s="738">
        <f>(M834/I834)*100</f>
        <v>0.38923126824521564</v>
      </c>
      <c r="K834" s="990">
        <v>0.15</v>
      </c>
      <c r="L834" s="1000">
        <v>4</v>
      </c>
      <c r="M834" s="729">
        <f>K834*L834</f>
        <v>0.6</v>
      </c>
      <c r="N834" s="983" t="s">
        <v>119</v>
      </c>
      <c r="O834" s="831">
        <v>0.11</v>
      </c>
      <c r="P834" s="973">
        <v>43228</v>
      </c>
      <c r="Q834" s="973">
        <v>43252</v>
      </c>
      <c r="R834" s="729">
        <f>(K834-O834)/O834*100</f>
        <v>36.36363636363636</v>
      </c>
      <c r="S834" s="795">
        <f>IF(INDEX(Historical!$D$7:$D$1442,MATCH(B834,Historical!$B$7:$B$1449,0))=0,"n/a",(INDEX(Historical!$C$7:$C$1442,MATCH(B834,Historical!$B$7:$B$1449,0))/INDEX(Historical!$D$7:$D$1442,MATCH(B834,Historical!$B$7:$B$1449,0))-1)*100)</f>
        <v>30.23255813953487</v>
      </c>
      <c r="T834" s="795">
        <f>IF(INDEX(Historical!$F$7:$F$1442,MATCH(B834,Historical!$B$7:$B$1449,0))=0,"n/a",((INDEX(Historical!$C$7:$C$1442,MATCH(B834,Historical!$B$7:$B$1449,0))/INDEX(Historical!$F$7:$F$1442,MATCH(B834,Historical!$B$7:$B$1449,0)))^(1/3)-1)*100)</f>
        <v>27.528745518159269</v>
      </c>
      <c r="U834" s="795">
        <f>IF(INDEX(Historical!$H$7:$H$1442,MATCH(B834,Historical!$B$7:$B$1449,0))=0,"n/a",((INDEX(Historical!$C$7:$C$1442,MATCH(B834,Historical!$B$7:$B$1449,0))/INDEX(Historical!$H$7:$H$1442,MATCH(B834,Historical!$B$7:$B$1449,0)))^(1/5)-1)*100)</f>
        <v>24.132895337960147</v>
      </c>
      <c r="V834" s="795" t="str">
        <f>IF(INDEX(Historical!$O$7:$O$1442,MATCH(B834,Historical!$B$7:$B$1449,0))=0,"n/a",((INDEX(Historical!$C$7:$C$1442,MATCH(B834,Historical!$B$7:$B$1449,0))/INDEX(Historical!$O$7:$O$1442,MATCH(B834,Historical!$B$7:$B$1449,0)))^(1/10)-1)*100)</f>
        <v>n/a</v>
      </c>
      <c r="W834" s="796" t="str">
        <f>IF(OR(U834&lt;=0,U834="n/a",V834&lt;=0,V834="n/a"),"n/a",U834/V834)</f>
        <v>n/a</v>
      </c>
      <c r="X834" s="797">
        <f>IF(OR(AJ834&lt;=0,AJ834="n/a",U834&lt;=0,U834="n/a"),"n/a",U834/AJ834)</f>
        <v>1.4537888757807316</v>
      </c>
      <c r="Y834" s="988"/>
      <c r="Z834" s="738">
        <f>IF(OR(AC834&lt;0.01,AC834="n/a"),"n/a",M834/AC834*100)</f>
        <v>8.6705202312138727</v>
      </c>
      <c r="AA834" s="999">
        <f>IF(OR(AC834&lt;0.01,AC834="n/a"),"n/a",I834/AC834)</f>
        <v>22.276011560693643</v>
      </c>
      <c r="AB834" s="1000">
        <v>12</v>
      </c>
      <c r="AC834" s="978">
        <v>6.92</v>
      </c>
      <c r="AD834" s="978" t="s">
        <v>137</v>
      </c>
      <c r="AE834" s="978">
        <v>8.19</v>
      </c>
      <c r="AF834" s="980" t="s">
        <v>137</v>
      </c>
      <c r="AG834" s="981">
        <v>-124.50000000000001</v>
      </c>
      <c r="AH834" s="978">
        <v>3.5999999999999996</v>
      </c>
      <c r="AI834" s="978" t="s">
        <v>137</v>
      </c>
      <c r="AJ834" s="978">
        <v>16.600000000000001</v>
      </c>
      <c r="AK834" s="978" t="s">
        <v>137</v>
      </c>
      <c r="AL834" s="991">
        <v>599.64</v>
      </c>
      <c r="AM834" s="985">
        <v>17.399999999999999</v>
      </c>
      <c r="AN834" s="978" t="s">
        <v>137</v>
      </c>
      <c r="AO834" s="838">
        <f>IF(U834="n/a","n/a",IF(AA834&lt;0,"n/a",IF(AA834="n/a","n/a",J834+U834-AA834)))</f>
        <v>2.2461150455117185</v>
      </c>
      <c r="AP834" s="839">
        <f>IF(U834="n/a","n/a",J834+U834)</f>
        <v>24.522126606205362</v>
      </c>
      <c r="AQ834" s="1001" t="str">
        <f>IF(OR(AC834&lt;0.01,AF834="n/a"),"n/a",(I834/SQRT(22.5*AC834*(I834/AF834))-1)*100)</f>
        <v>n/a</v>
      </c>
      <c r="AR834" s="738">
        <f>INDEX(Historical!$C$7:$C$1442,MATCH(B834,Historical!$B$7:$B$1449,0))*IF(AH834="n/a",1.03,IF(AH834&lt;0,1.01,IF(AH834&gt;10,1.1,(1+AH834/100))))</f>
        <v>0.58016000000000012</v>
      </c>
      <c r="AS834" s="999">
        <f>IF($AI834="n/a",1.03*AR834,IF($AI834&lt;0,1.01*AR834,IF($AI834&gt;10,1.1*AR834,(1+$AI834/100)*AR834)))</f>
        <v>0.59756480000000012</v>
      </c>
      <c r="AT834" s="999">
        <f>IF($AK834="n/a",1.03*AS834,IF($AK834&lt;0,1.01*AS834,IF($AK834&gt;10,1.1*AS834,(1+$AK834/100)*AS834)))</f>
        <v>0.61549174400000017</v>
      </c>
      <c r="AU834" s="999">
        <f>IF($AK834="n/a",1.03*AT834,IF($AK834&lt;0,1.01*AT834,IF($AK834&gt;10,1.1*AT834,(1+$AK834/100)*AT834)))</f>
        <v>0.63395649632000017</v>
      </c>
      <c r="AV834" s="999">
        <f>IF($AK834="n/a",1.03*AU834,IF($AK834&lt;0,1.01*AU834,IF($AK834&gt;10,1.1*AU834,(1+$AK834/100)*AU834)))</f>
        <v>0.65297519120960024</v>
      </c>
      <c r="AW834" s="738">
        <f>SUM(AR834:AV834)</f>
        <v>3.0801482315296007</v>
      </c>
      <c r="AX834" s="846">
        <f>AW834/I834*100</f>
        <v>1.9981500042358744</v>
      </c>
      <c r="AY834" s="1080">
        <v>0.15</v>
      </c>
      <c r="AZ834" s="985">
        <v>24.67</v>
      </c>
      <c r="BA834" s="985">
        <v>-17.61</v>
      </c>
      <c r="BB834" s="985">
        <v>-0.2</v>
      </c>
      <c r="BC834" s="985">
        <v>3.2399999999999998</v>
      </c>
      <c r="BE834" s="700">
        <v>2010</v>
      </c>
      <c r="BF834" s="1013">
        <f>IF(BE834&gt;2008,0,IF(BE834&gt;2001,1,IF(BE834&gt;1990,2,IF(BE834&gt;1980,3,IF(BE834&gt;1973,4,IF(BE834&gt;1970,5,IF(BE834&gt;1960,6,IF(BE834&gt;1958,7,IF(BE834&gt;1953,8,9)))))))))</f>
        <v>0</v>
      </c>
      <c r="BG834" s="995">
        <v>61.5</v>
      </c>
    </row>
    <row r="835" spans="1:59" x14ac:dyDescent="0.2">
      <c r="A835" s="984" t="s">
        <v>864</v>
      </c>
      <c r="B835" s="988" t="s">
        <v>865</v>
      </c>
      <c r="C835" s="1070" t="s">
        <v>123</v>
      </c>
      <c r="D835" s="1070" t="s">
        <v>4233</v>
      </c>
      <c r="E835" s="828">
        <v>15</v>
      </c>
      <c r="F835" s="1148">
        <v>246</v>
      </c>
      <c r="G835" s="1148" t="s">
        <v>106</v>
      </c>
      <c r="H835" s="1148" t="s">
        <v>106</v>
      </c>
      <c r="I835" s="987">
        <v>73.900000000000006</v>
      </c>
      <c r="J835" s="738">
        <f>(M835/I835)*100</f>
        <v>1.3531799729364005</v>
      </c>
      <c r="K835" s="990">
        <v>0.25</v>
      </c>
      <c r="L835" s="1000">
        <v>4</v>
      </c>
      <c r="M835" s="729">
        <f>K835*L835</f>
        <v>1</v>
      </c>
      <c r="N835" s="983" t="s">
        <v>380</v>
      </c>
      <c r="O835" s="831">
        <v>0.21</v>
      </c>
      <c r="P835" s="973">
        <v>43339</v>
      </c>
      <c r="Q835" s="973">
        <v>43355</v>
      </c>
      <c r="R835" s="729">
        <f>(K835-O835)/O835*100</f>
        <v>19.047619047619051</v>
      </c>
      <c r="S835" s="795">
        <f>IF(INDEX(Historical!$D$7:$D$1442,MATCH(B835,Historical!$B$7:$B$1449,0))=0,"n/a",(INDEX(Historical!$C$7:$C$1442,MATCH(B835,Historical!$B$7:$B$1449,0))/INDEX(Historical!$D$7:$D$1442,MATCH(B835,Historical!$B$7:$B$1449,0))-1)*100)</f>
        <v>14.827758362456333</v>
      </c>
      <c r="T835" s="795">
        <f>IF(INDEX(Historical!$F$7:$F$1442,MATCH(B835,Historical!$B$7:$B$1449,0))=0,"n/a",((INDEX(Historical!$C$7:$C$1442,MATCH(B835,Historical!$B$7:$B$1449,0))/INDEX(Historical!$F$7:$F$1442,MATCH(B835,Historical!$B$7:$B$1449,0)))^(1/3)-1)*100)</f>
        <v>9.9051890359326489</v>
      </c>
      <c r="U835" s="795">
        <f>IF(INDEX(Historical!$H$7:$H$1442,MATCH(B835,Historical!$B$7:$B$1449,0))=0,"n/a",((INDEX(Historical!$C$7:$C$1442,MATCH(B835,Historical!$B$7:$B$1449,0))/INDEX(Historical!$H$7:$H$1442,MATCH(B835,Historical!$B$7:$B$1449,0)))^(1/5)-1)*100)</f>
        <v>17.401264574778285</v>
      </c>
      <c r="V835" s="795">
        <f>IF(INDEX(Historical!$O$7:$O$1442,MATCH(B835,Historical!$B$7:$B$1449,0))=0,"n/a",((INDEX(Historical!$C$7:$C$1442,MATCH(B835,Historical!$B$7:$B$1449,0))/INDEX(Historical!$O$7:$O$1442,MATCH(B835,Historical!$B$7:$B$1449,0)))^(1/10)-1)*100)</f>
        <v>24.539293074389825</v>
      </c>
      <c r="W835" s="796">
        <f>IF(OR(U835&lt;=0,U835="n/a",V835&lt;=0,V835="n/a"),"n/a",U835/V835)</f>
        <v>0.70911841355931038</v>
      </c>
      <c r="X835" s="797">
        <f>IF(OR(AJ835&lt;=0,AJ835="n/a",U835&lt;=0,U835="n/a"),"n/a",U835/AJ835)</f>
        <v>1.279504748145462</v>
      </c>
      <c r="Y835" s="989"/>
      <c r="Z835" s="738">
        <f>IF(OR(AC835&lt;0.01,AC835="n/a"),"n/a",M835/AC835*100)</f>
        <v>12.106537530266344</v>
      </c>
      <c r="AA835" s="999">
        <f>IF(OR(AC835&lt;0.01,AC835="n/a"),"n/a",I835/AC835)</f>
        <v>8.9467312348668298</v>
      </c>
      <c r="AB835" s="1000">
        <v>12</v>
      </c>
      <c r="AC835" s="978">
        <v>8.26</v>
      </c>
      <c r="AD835" s="978">
        <v>0.46</v>
      </c>
      <c r="AE835" s="978">
        <v>1.07</v>
      </c>
      <c r="AF835" s="978">
        <v>1.71</v>
      </c>
      <c r="AG835" s="978">
        <v>31.8</v>
      </c>
      <c r="AH835" s="978">
        <v>78.400000000000006</v>
      </c>
      <c r="AI835" s="978">
        <v>-5.63</v>
      </c>
      <c r="AJ835" s="978">
        <v>13.600000000000001</v>
      </c>
      <c r="AK835" s="978">
        <v>19.27</v>
      </c>
      <c r="AL835" s="991">
        <v>9250</v>
      </c>
      <c r="AM835" s="985">
        <v>0.4</v>
      </c>
      <c r="AN835" s="978">
        <v>0.48</v>
      </c>
      <c r="AO835" s="838">
        <f>IF(U835="n/a","n/a",IF(AA835&lt;0,"n/a",IF(AA835="n/a","n/a",J835+U835-AA835)))</f>
        <v>9.807713312847854</v>
      </c>
      <c r="AP835" s="839">
        <f>IF(U835="n/a","n/a",J835+U835)</f>
        <v>18.754444547714684</v>
      </c>
      <c r="AQ835" s="1001">
        <f>IF(OR(AC835&lt;0.01,AF835="n/a"),"n/a",(I835/SQRT(22.5*AC835*(I835/AF835))-1)*100)</f>
        <v>-17.540823806572071</v>
      </c>
      <c r="AR835" s="738">
        <f>INDEX(Historical!$C$7:$C$1442,MATCH(B835,Historical!$B$7:$B$1449,0))*IF(AH835="n/a",1.03,IF(AH835&lt;0,1.01,IF(AH835&gt;10,1.1,(1+AH835/100))))</f>
        <v>1.0120000000000002</v>
      </c>
      <c r="AS835" s="999">
        <f>IF($AI835="n/a",1.03*AR835,IF($AI835&lt;0,1.01*AR835,IF($AI835&gt;10,1.1*AR835,(1+$AI835/100)*AR835)))</f>
        <v>1.0221200000000001</v>
      </c>
      <c r="AT835" s="999">
        <f>IF($AK835="n/a",1.03*AS835,IF($AK835&lt;0,1.01*AS835,IF($AK835&gt;10,1.1*AS835,(1+$AK835/100)*AS835)))</f>
        <v>1.1243320000000003</v>
      </c>
      <c r="AU835" s="999">
        <f>IF($AK835="n/a",1.03*AT835,IF($AK835&lt;0,1.01*AT835,IF($AK835&gt;10,1.1*AT835,(1+$AK835/100)*AT835)))</f>
        <v>1.2367652000000005</v>
      </c>
      <c r="AV835" s="999">
        <f>IF($AK835="n/a",1.03*AU835,IF($AK835&lt;0,1.01*AU835,IF($AK835&gt;10,1.1*AU835,(1+$AK835/100)*AU835)))</f>
        <v>1.3604417200000005</v>
      </c>
      <c r="AW835" s="738">
        <f>SUM(AR835:AV835)</f>
        <v>5.7556589200000019</v>
      </c>
      <c r="AX835" s="846">
        <f>AW835/I835*100</f>
        <v>7.7884423815967541</v>
      </c>
      <c r="AY835" s="1080">
        <v>1.52</v>
      </c>
      <c r="AZ835" s="985">
        <v>23.630000000000003</v>
      </c>
      <c r="BA835" s="985">
        <v>-40.54</v>
      </c>
      <c r="BB835" s="985">
        <v>5.81</v>
      </c>
      <c r="BC835" s="985">
        <v>-19.13</v>
      </c>
      <c r="BE835" s="700">
        <v>2004</v>
      </c>
      <c r="BF835" s="1013">
        <f>IF(BE835&gt;2008,0,IF(BE835&gt;2001,1,IF(BE835&gt;1990,2,IF(BE835&gt;1980,3,IF(BE835&gt;1973,4,IF(BE835&gt;1970,5,IF(BE835&gt;1960,6,IF(BE835&gt;1958,7,IF(BE835&gt;1953,8,9)))))))))</f>
        <v>1</v>
      </c>
      <c r="BG835" s="995">
        <v>14.299999999999999</v>
      </c>
    </row>
    <row r="836" spans="1:59" s="874" customFormat="1" x14ac:dyDescent="0.2">
      <c r="A836" s="853" t="s">
        <v>3957</v>
      </c>
      <c r="B836" s="882" t="s">
        <v>3958</v>
      </c>
      <c r="C836" s="1070" t="s">
        <v>123</v>
      </c>
      <c r="D836" s="1070" t="s">
        <v>4233</v>
      </c>
      <c r="E836" s="854">
        <v>6</v>
      </c>
      <c r="F836" s="1148">
        <v>776</v>
      </c>
      <c r="G836" s="1272" t="s">
        <v>106</v>
      </c>
      <c r="H836" s="1272" t="s">
        <v>106</v>
      </c>
      <c r="I836" s="855">
        <v>22.86</v>
      </c>
      <c r="J836" s="856">
        <f>(M836/I836)*100</f>
        <v>7.5730533683289591</v>
      </c>
      <c r="K836" s="857">
        <v>0.43280000000000002</v>
      </c>
      <c r="L836" s="858">
        <v>4</v>
      </c>
      <c r="M836" s="859">
        <f>K836*L836</f>
        <v>1.7312000000000001</v>
      </c>
      <c r="N836" s="860" t="s">
        <v>649</v>
      </c>
      <c r="O836" s="861">
        <v>0.42070000000000002</v>
      </c>
      <c r="P836" s="862">
        <v>43500</v>
      </c>
      <c r="Q836" s="862">
        <v>43516</v>
      </c>
      <c r="R836" s="859">
        <f>(K836-O836)/O836*100</f>
        <v>2.8761587829807462</v>
      </c>
      <c r="S836" s="795">
        <f>IF(INDEX(Historical!$D$7:$D$1442,MATCH(B836,Historical!$B$7:$B$1449,0))=0,"n/a",(INDEX(Historical!$C$7:$C$1442,MATCH(B836,Historical!$B$7:$B$1449,0))/INDEX(Historical!$D$7:$D$1442,MATCH(B836,Historical!$B$7:$B$1449,0))-1)*100)</f>
        <v>12.002776813606397</v>
      </c>
      <c r="T836" s="795">
        <f>IF(INDEX(Historical!$F$7:$F$1442,MATCH(B836,Historical!$B$7:$B$1449,0))=0,"n/a",((INDEX(Historical!$C$7:$C$1442,MATCH(B836,Historical!$B$7:$B$1449,0))/INDEX(Historical!$F$7:$F$1442,MATCH(B836,Historical!$B$7:$B$1449,0)))^(1/3)-1)*100)</f>
        <v>12.002804134292422</v>
      </c>
      <c r="U836" s="795" t="str">
        <f>IF(INDEX(Historical!$H$7:$H$1442,MATCH(B836,Historical!$B$7:$B$1449,0))=0,"n/a",((INDEX(Historical!$C$7:$C$1442,MATCH(B836,Historical!$B$7:$B$1449,0))/INDEX(Historical!$H$7:$H$1442,MATCH(B836,Historical!$B$7:$B$1449,0)))^(1/5)-1)*100)</f>
        <v>n/a</v>
      </c>
      <c r="V836" s="795" t="str">
        <f>IF(INDEX(Historical!$O$7:$O$1442,MATCH(B836,Historical!$B$7:$B$1449,0))=0,"n/a",((INDEX(Historical!$C$7:$C$1442,MATCH(B836,Historical!$B$7:$B$1449,0))/INDEX(Historical!$O$7:$O$1442,MATCH(B836,Historical!$B$7:$B$1449,0)))^(1/10)-1)*100)</f>
        <v>n/a</v>
      </c>
      <c r="W836" s="863" t="str">
        <f>IF(OR(U836&lt;=0,U836="n/a",V836&lt;=0,V836="n/a"),"n/a",U836/V836)</f>
        <v>n/a</v>
      </c>
      <c r="X836" s="864" t="str">
        <f>IF(OR(AJ836&lt;=0,AJ836="n/a",U836&lt;=0,U836="n/a"),"n/a",U836/AJ836)</f>
        <v>n/a</v>
      </c>
      <c r="Y836" s="875"/>
      <c r="Z836" s="856">
        <f>IF(OR(AC836&lt;0.01,AC836="n/a"),"n/a",M836/AC836*100)</f>
        <v>101.23976608187135</v>
      </c>
      <c r="AA836" s="866">
        <f>IF(OR(AC836&lt;0.01,AC836="n/a"),"n/a",I836/AC836)</f>
        <v>13.368421052631579</v>
      </c>
      <c r="AB836" s="858">
        <v>12</v>
      </c>
      <c r="AC836" s="867">
        <v>1.71</v>
      </c>
      <c r="AD836" s="867">
        <v>4.7699999999999996</v>
      </c>
      <c r="AE836" s="867">
        <v>0.57999999999999996</v>
      </c>
      <c r="AF836" s="867">
        <v>1.6</v>
      </c>
      <c r="AG836" s="867">
        <v>11.5</v>
      </c>
      <c r="AH836" s="867">
        <v>13.3</v>
      </c>
      <c r="AI836" s="867">
        <v>19.36</v>
      </c>
      <c r="AJ836" s="867">
        <v>-35.699999999999996</v>
      </c>
      <c r="AK836" s="867">
        <v>2.8000000000000003</v>
      </c>
      <c r="AL836" s="868">
        <v>732.43</v>
      </c>
      <c r="AM836" s="869">
        <v>1</v>
      </c>
      <c r="AN836" s="867">
        <v>1.04</v>
      </c>
      <c r="AO836" s="870" t="str">
        <f>IF(U836="n/a","n/a",IF(AA836&lt;0,"n/a",IF(AA836="n/a","n/a",J836+U836-AA836)))</f>
        <v>n/a</v>
      </c>
      <c r="AP836" s="871" t="str">
        <f>IF(U836="n/a","n/a",J836+U836)</f>
        <v>n/a</v>
      </c>
      <c r="AQ836" s="872">
        <f>IF(OR(AC836&lt;0.01,AF836="n/a"),"n/a",(I836/SQRT(22.5*AC836*(I836/AF836))-1)*100)</f>
        <v>-2.4990628325142095</v>
      </c>
      <c r="AR836" s="738">
        <f>INDEX(Historical!$C$7:$C$1442,MATCH(B836,Historical!$B$7:$B$1449,0))*IF(AH836="n/a",1.03,IF(AH836&lt;0,1.01,IF(AH836&gt;10,1.1,(1+AH836/100))))</f>
        <v>1.77474</v>
      </c>
      <c r="AS836" s="866">
        <f>IF($AI836="n/a",1.03*AR836,IF($AI836&lt;0,1.01*AR836,IF($AI836&gt;10,1.1*AR836,(1+$AI836/100)*AR836)))</f>
        <v>1.9522140000000001</v>
      </c>
      <c r="AT836" s="866">
        <f>IF($AK836="n/a",1.03*AS836,IF($AK836&lt;0,1.01*AS836,IF($AK836&gt;10,1.1*AS836,(1+$AK836/100)*AS836)))</f>
        <v>2.0068759920000003</v>
      </c>
      <c r="AU836" s="866">
        <f>IF($AK836="n/a",1.03*AT836,IF($AK836&lt;0,1.01*AT836,IF($AK836&gt;10,1.1*AT836,(1+$AK836/100)*AT836)))</f>
        <v>2.0630685197760004</v>
      </c>
      <c r="AV836" s="866">
        <f>IF($AK836="n/a",1.03*AU836,IF($AK836&lt;0,1.01*AU836,IF($AK836&gt;10,1.1*AU836,(1+$AK836/100)*AU836)))</f>
        <v>2.1208344383297284</v>
      </c>
      <c r="AW836" s="856">
        <f>SUM(AR836:AV836)</f>
        <v>9.9177329501057301</v>
      </c>
      <c r="AX836" s="873">
        <f>AW836/I836*100</f>
        <v>43.38465857439077</v>
      </c>
      <c r="AY836" s="1081">
        <v>0.66</v>
      </c>
      <c r="AZ836" s="869">
        <v>12.889999999999999</v>
      </c>
      <c r="BA836" s="869">
        <v>-17.62</v>
      </c>
      <c r="BB836" s="869">
        <v>1.1199999999999999</v>
      </c>
      <c r="BC836" s="869">
        <v>-4.34</v>
      </c>
      <c r="BD836" s="1033"/>
      <c r="BE836" s="700">
        <v>2014</v>
      </c>
      <c r="BF836" s="1013">
        <f>IF(BE836&gt;2008,0,IF(BE836&gt;2001,1,IF(BE836&gt;1990,2,IF(BE836&gt;1980,3,IF(BE836&gt;1973,4,IF(BE836&gt;1970,5,IF(BE836&gt;1960,6,IF(BE836&gt;1958,7,IF(BE836&gt;1953,8,9)))))))))</f>
        <v>0</v>
      </c>
      <c r="BG836" s="931">
        <v>3.5000000000000004</v>
      </c>
    </row>
    <row r="837" spans="1:59" x14ac:dyDescent="0.2">
      <c r="A837" s="994" t="s">
        <v>1820</v>
      </c>
      <c r="B837" s="988" t="s">
        <v>1821</v>
      </c>
      <c r="C837" s="1070" t="s">
        <v>108</v>
      </c>
      <c r="D837" s="1070" t="s">
        <v>118</v>
      </c>
      <c r="E837" s="828">
        <v>7</v>
      </c>
      <c r="F837" s="1148">
        <v>595</v>
      </c>
      <c r="G837" s="1148" t="s">
        <v>106</v>
      </c>
      <c r="H837" s="1148" t="s">
        <v>106</v>
      </c>
      <c r="I837" s="987">
        <v>162.79</v>
      </c>
      <c r="J837" s="738">
        <f>(M837/I837)*100</f>
        <v>1.4742920326801401</v>
      </c>
      <c r="K837" s="990">
        <v>0.6</v>
      </c>
      <c r="L837" s="1000">
        <v>4</v>
      </c>
      <c r="M837" s="729">
        <f>K837*L837</f>
        <v>2.4</v>
      </c>
      <c r="N837" s="983" t="s">
        <v>220</v>
      </c>
      <c r="O837" s="831">
        <v>0.53</v>
      </c>
      <c r="P837" s="694">
        <v>43187</v>
      </c>
      <c r="Q837" s="694">
        <v>43206</v>
      </c>
      <c r="R837" s="729">
        <f>(K837-O837)/O837*100</f>
        <v>13.20754716981131</v>
      </c>
      <c r="S837" s="795">
        <f>IF(INDEX(Historical!$D$7:$D$1442,MATCH(B837,Historical!$B$7:$B$1449,0))=0,"n/a",(INDEX(Historical!$C$7:$C$1442,MATCH(B837,Historical!$B$7:$B$1449,0))/INDEX(Historical!$D$7:$D$1442,MATCH(B837,Historical!$B$7:$B$1449,0))-1)*100)</f>
        <v>12.56038647342994</v>
      </c>
      <c r="T837" s="795">
        <f>IF(INDEX(Historical!$F$7:$F$1442,MATCH(B837,Historical!$B$7:$B$1449,0))=0,"n/a",((INDEX(Historical!$C$7:$C$1442,MATCH(B837,Historical!$B$7:$B$1449,0))/INDEX(Historical!$F$7:$F$1442,MATCH(B837,Historical!$B$7:$B$1449,0)))^(1/3)-1)*100)</f>
        <v>23.732447382153833</v>
      </c>
      <c r="U837" s="795">
        <f>IF(INDEX(Historical!$H$7:$H$1442,MATCH(B837,Historical!$B$7:$B$1449,0))=0,"n/a",((INDEX(Historical!$C$7:$C$1442,MATCH(B837,Historical!$B$7:$B$1449,0))/INDEX(Historical!$H$7:$H$1442,MATCH(B837,Historical!$B$7:$B$1449,0)))^(1/5)-1)*100)</f>
        <v>15.986271670980345</v>
      </c>
      <c r="V837" s="795">
        <f>IF(INDEX(Historical!$O$7:$O$1442,MATCH(B837,Historical!$B$7:$B$1449,0))=0,"n/a",((INDEX(Historical!$C$7:$C$1442,MATCH(B837,Historical!$B$7:$B$1449,0))/INDEX(Historical!$O$7:$O$1442,MATCH(B837,Historical!$B$7:$B$1449,0)))^(1/10)-1)*100)</f>
        <v>8.5055292511012848</v>
      </c>
      <c r="W837" s="796">
        <f>IF(OR(U837&lt;=0,U837="n/a",V837&lt;=0,V837="n/a"),"n/a",U837/V837)</f>
        <v>1.8795152187514332</v>
      </c>
      <c r="X837" s="797">
        <f>IF(OR(AJ837&lt;=0,AJ837="n/a",U837&lt;=0,U837="n/a"),"n/a",U837/AJ837)</f>
        <v>0.72996674296713915</v>
      </c>
      <c r="Y837" s="989" t="s">
        <v>810</v>
      </c>
      <c r="Z837" s="738">
        <f>IF(OR(AC837&lt;0.01,AC837="n/a"),"n/a",M837/AC837*100)</f>
        <v>50.526315789473685</v>
      </c>
      <c r="AA837" s="999">
        <f>IF(OR(AC837&lt;0.01,AC837="n/a"),"n/a",I837/AC837)</f>
        <v>34.271578947368418</v>
      </c>
      <c r="AB837" s="1000">
        <v>12</v>
      </c>
      <c r="AC837" s="978">
        <v>4.75</v>
      </c>
      <c r="AD837" s="978">
        <v>2.57</v>
      </c>
      <c r="AE837" s="978">
        <v>2.59</v>
      </c>
      <c r="AF837" s="978">
        <v>2.12</v>
      </c>
      <c r="AG837" s="978">
        <v>5.5</v>
      </c>
      <c r="AH837" s="978">
        <v>54.1</v>
      </c>
      <c r="AI837" s="978">
        <v>12.22</v>
      </c>
      <c r="AJ837" s="978">
        <v>21.9</v>
      </c>
      <c r="AK837" s="978">
        <v>13.320000000000002</v>
      </c>
      <c r="AL837" s="991">
        <v>21330</v>
      </c>
      <c r="AM837" s="985">
        <v>0.2</v>
      </c>
      <c r="AN837" s="978">
        <v>0.47</v>
      </c>
      <c r="AO837" s="838">
        <f>IF(U837="n/a","n/a",IF(AA837&lt;0,"n/a",IF(AA837="n/a","n/a",J837+U837-AA837)))</f>
        <v>-16.811015243707931</v>
      </c>
      <c r="AP837" s="839">
        <f>IF(U837="n/a","n/a",J837+U837)</f>
        <v>17.460563703660487</v>
      </c>
      <c r="AQ837" s="1001">
        <f>IF(OR(AC837&lt;0.01,AF837="n/a"),"n/a",(I837/SQRT(22.5*AC837*(I837/AF837))-1)*100)</f>
        <v>79.698200533154477</v>
      </c>
      <c r="AR837" s="738">
        <f>INDEX(Historical!$C$7:$C$1442,MATCH(B837,Historical!$B$7:$B$1449,0))*IF(AH837="n/a",1.03,IF(AH837&lt;0,1.01,IF(AH837&gt;10,1.1,(1+AH837/100))))</f>
        <v>2.5630000000000002</v>
      </c>
      <c r="AS837" s="999">
        <f>IF($AI837="n/a",1.03*AR837,IF($AI837&lt;0,1.01*AR837,IF($AI837&gt;10,1.1*AR837,(1+$AI837/100)*AR837)))</f>
        <v>2.8193000000000006</v>
      </c>
      <c r="AT837" s="999">
        <f>IF($AK837="n/a",1.03*AS837,IF($AK837&lt;0,1.01*AS837,IF($AK837&gt;10,1.1*AS837,(1+$AK837/100)*AS837)))</f>
        <v>3.101230000000001</v>
      </c>
      <c r="AU837" s="999">
        <f>IF($AK837="n/a",1.03*AT837,IF($AK837&lt;0,1.01*AT837,IF($AK837&gt;10,1.1*AT837,(1+$AK837/100)*AT837)))</f>
        <v>3.4113530000000014</v>
      </c>
      <c r="AV837" s="999">
        <f>IF($AK837="n/a",1.03*AU837,IF($AK837&lt;0,1.01*AU837,IF($AK837&gt;10,1.1*AU837,(1+$AK837/100)*AU837)))</f>
        <v>3.7524883000000018</v>
      </c>
      <c r="AW837" s="738">
        <f>SUM(AR837:AV837)</f>
        <v>15.647371300000005</v>
      </c>
      <c r="AX837" s="846">
        <f>AW837/I837*100</f>
        <v>9.6119978499907894</v>
      </c>
      <c r="AY837" s="1080">
        <v>0.74</v>
      </c>
      <c r="AZ837" s="985">
        <v>21.029999999999998</v>
      </c>
      <c r="BA837" s="985">
        <v>-1.3299999999999998</v>
      </c>
      <c r="BB837" s="985">
        <v>5.04</v>
      </c>
      <c r="BC837" s="985">
        <v>7.3800000000000008</v>
      </c>
      <c r="BE837" s="700">
        <v>2012</v>
      </c>
      <c r="BF837" s="1013">
        <f>IF(BE837&gt;2008,0,IF(BE837&gt;2001,1,IF(BE837&gt;1990,2,IF(BE837&gt;1980,3,IF(BE837&gt;1973,4,IF(BE837&gt;1970,5,IF(BE837&gt;1960,6,IF(BE837&gt;1958,7,IF(BE837&gt;1953,8,9)))))))))</f>
        <v>0</v>
      </c>
      <c r="BG837" s="995">
        <v>1.7000000000000002</v>
      </c>
    </row>
    <row r="838" spans="1:59" s="693" customFormat="1" x14ac:dyDescent="0.2">
      <c r="A838" s="984" t="s">
        <v>769</v>
      </c>
      <c r="B838" s="988" t="s">
        <v>857</v>
      </c>
      <c r="C838" s="1070" t="s">
        <v>112</v>
      </c>
      <c r="D838" s="1070" t="s">
        <v>4384</v>
      </c>
      <c r="E838" s="828">
        <v>15</v>
      </c>
      <c r="F838" s="1148">
        <v>234</v>
      </c>
      <c r="G838" s="1273" t="s">
        <v>37</v>
      </c>
      <c r="H838" s="1273" t="s">
        <v>115</v>
      </c>
      <c r="I838" s="987">
        <v>95.67</v>
      </c>
      <c r="J838" s="738">
        <f>(M838/I838)*100</f>
        <v>1.9441831295076828</v>
      </c>
      <c r="K838" s="990">
        <v>0.46500000000000002</v>
      </c>
      <c r="L838" s="1000">
        <v>4</v>
      </c>
      <c r="M838" s="729">
        <f>K838*L838</f>
        <v>1.86</v>
      </c>
      <c r="N838" s="983" t="s">
        <v>3989</v>
      </c>
      <c r="O838" s="831">
        <v>0.42499999999999999</v>
      </c>
      <c r="P838" s="694">
        <v>43168</v>
      </c>
      <c r="Q838" s="694">
        <v>43185</v>
      </c>
      <c r="R838" s="729">
        <f>(K838-O838)/O838*100</f>
        <v>9.4117647058823604</v>
      </c>
      <c r="S838" s="795">
        <f>IF(INDEX(Historical!$D$7:$D$1442,MATCH(B838,Historical!$B$7:$B$1449,0))=0,"n/a",(INDEX(Historical!$C$7:$C$1442,MATCH(B838,Historical!$B$7:$B$1449,0))/INDEX(Historical!$D$7:$D$1442,MATCH(B838,Historical!$B$7:$B$1449,0))-1)*100)</f>
        <v>9.4117647058823639</v>
      </c>
      <c r="T838" s="795">
        <f>IF(INDEX(Historical!$F$7:$F$1442,MATCH(B838,Historical!$B$7:$B$1449,0))=0,"n/a",((INDEX(Historical!$C$7:$C$1442,MATCH(B838,Historical!$B$7:$B$1449,0))/INDEX(Historical!$F$7:$F$1442,MATCH(B838,Historical!$B$7:$B$1449,0)))^(1/3)-1)*100)</f>
        <v>6.4953735209395624</v>
      </c>
      <c r="U838" s="795">
        <f>IF(INDEX(Historical!$H$7:$H$1442,MATCH(B838,Historical!$B$7:$B$1449,0))=0,"n/a",((INDEX(Historical!$C$7:$C$1442,MATCH(B838,Historical!$B$7:$B$1449,0))/INDEX(Historical!$H$7:$H$1442,MATCH(B838,Historical!$B$7:$B$1449,0)))^(1/5)-1)*100)</f>
        <v>4.9619807391366288</v>
      </c>
      <c r="V838" s="795">
        <f>IF(INDEX(Historical!$O$7:$O$1442,MATCH(B838,Historical!$B$7:$B$1449,0))=0,"n/a",((INDEX(Historical!$C$7:$C$1442,MATCH(B838,Historical!$B$7:$B$1449,0))/INDEX(Historical!$O$7:$O$1442,MATCH(B838,Historical!$B$7:$B$1449,0)))^(1/10)-1)*100)</f>
        <v>5.5866275967445089</v>
      </c>
      <c r="W838" s="796">
        <f>IF(OR(U838&lt;=0,U838="n/a",V838&lt;=0,V838="n/a"),"n/a",U838/V838)</f>
        <v>0.8881889213499965</v>
      </c>
      <c r="X838" s="797">
        <f>IF(OR(AJ838&lt;=0,AJ838="n/a",U838&lt;=0,U838="n/a"),"n/a",U838/AJ838)</f>
        <v>0.18584197524856286</v>
      </c>
      <c r="Y838" s="761" t="s">
        <v>4022</v>
      </c>
      <c r="Z838" s="738">
        <f>IF(OR(AC838&lt;0.01,AC838="n/a"),"n/a",M838/AC838*100)</f>
        <v>28.01204819277109</v>
      </c>
      <c r="AA838" s="999">
        <f>IF(OR(AC838&lt;0.01,AC838="n/a"),"n/a",I838/AC838)</f>
        <v>14.408132530120483</v>
      </c>
      <c r="AB838" s="1000">
        <v>12</v>
      </c>
      <c r="AC838" s="978">
        <v>6.64</v>
      </c>
      <c r="AD838" s="978">
        <v>1.01</v>
      </c>
      <c r="AE838" s="978">
        <v>2.78</v>
      </c>
      <c r="AF838" s="978">
        <v>6.56</v>
      </c>
      <c r="AG838" s="978">
        <v>37.700000000000003</v>
      </c>
      <c r="AH838" s="978">
        <v>117.5</v>
      </c>
      <c r="AI838" s="978">
        <v>7.23</v>
      </c>
      <c r="AJ838" s="978">
        <v>26.700000000000003</v>
      </c>
      <c r="AK838" s="978">
        <v>14.299999999999999</v>
      </c>
      <c r="AL838" s="991">
        <v>40940</v>
      </c>
      <c r="AM838" s="985">
        <v>0.1</v>
      </c>
      <c r="AN838" s="978">
        <v>1.61</v>
      </c>
      <c r="AO838" s="838">
        <f>IF(U838="n/a","n/a",IF(AA838&lt;0,"n/a",IF(AA838="n/a","n/a",J838+U838-AA838)))</f>
        <v>-7.5019686614761714</v>
      </c>
      <c r="AP838" s="839">
        <f>IF(U838="n/a","n/a",J838+U838)</f>
        <v>6.9061638686443114</v>
      </c>
      <c r="AQ838" s="1001">
        <f>IF(OR(AC838&lt;0.01,AF838="n/a"),"n/a",(I838/SQRT(22.5*AC838*(I838/AF838))-1)*100)</f>
        <v>104.95782698734266</v>
      </c>
      <c r="AR838" s="738">
        <f>INDEX(Historical!$C$7:$C$1442,MATCH(B838,Historical!$B$7:$B$1449,0))*IF(AH838="n/a",1.03,IF(AH838&lt;0,1.01,IF(AH838&gt;10,1.1,(1+AH838/100))))</f>
        <v>2.0460000000000003</v>
      </c>
      <c r="AS838" s="999">
        <f>IF($AI838="n/a",1.03*AR838,IF($AI838&lt;0,1.01*AR838,IF($AI838&gt;10,1.1*AR838,(1+$AI838/100)*AR838)))</f>
        <v>2.1939258000000001</v>
      </c>
      <c r="AT838" s="999">
        <f>IF($AK838="n/a",1.03*AS838,IF($AK838&lt;0,1.01*AS838,IF($AK838&gt;10,1.1*AS838,(1+$AK838/100)*AS838)))</f>
        <v>2.4133183800000002</v>
      </c>
      <c r="AU838" s="999">
        <f>IF($AK838="n/a",1.03*AT838,IF($AK838&lt;0,1.01*AT838,IF($AK838&gt;10,1.1*AT838,(1+$AK838/100)*AT838)))</f>
        <v>2.6546502180000005</v>
      </c>
      <c r="AV838" s="999">
        <f>IF($AK838="n/a",1.03*AU838,IF($AK838&lt;0,1.01*AU838,IF($AK838&gt;10,1.1*AU838,(1+$AK838/100)*AU838)))</f>
        <v>2.9201152398000008</v>
      </c>
      <c r="AW838" s="738">
        <f>SUM(AR838:AV838)</f>
        <v>12.228009637800001</v>
      </c>
      <c r="AX838" s="846">
        <f>AW838/I838*100</f>
        <v>12.781446260896834</v>
      </c>
      <c r="AY838" s="1080">
        <v>0.64</v>
      </c>
      <c r="AZ838" s="985">
        <v>22.040000000000003</v>
      </c>
      <c r="BA838" s="985">
        <v>0.02</v>
      </c>
      <c r="BB838" s="985">
        <v>4.5</v>
      </c>
      <c r="BC838" s="985">
        <v>8.9499999999999993</v>
      </c>
      <c r="BD838" s="1032"/>
      <c r="BE838" s="700">
        <v>2004</v>
      </c>
      <c r="BF838" s="1013">
        <f>IF(BE838&gt;2008,0,IF(BE838&gt;2001,1,IF(BE838&gt;1990,2,IF(BE838&gt;1980,3,IF(BE838&gt;1973,4,IF(BE838&gt;1970,5,IF(BE838&gt;1960,6,IF(BE838&gt;1958,7,IF(BE838&gt;1953,8,9)))))))))</f>
        <v>1</v>
      </c>
      <c r="BG838" s="995">
        <v>10.4</v>
      </c>
    </row>
    <row r="839" spans="1:59" s="693" customFormat="1" x14ac:dyDescent="0.2">
      <c r="A839" s="976" t="s">
        <v>1817</v>
      </c>
      <c r="B839" s="988" t="s">
        <v>1818</v>
      </c>
      <c r="C839" s="1070" t="s">
        <v>108</v>
      </c>
      <c r="D839" s="1070" t="s">
        <v>4401</v>
      </c>
      <c r="E839" s="828">
        <v>8</v>
      </c>
      <c r="F839" s="1148">
        <v>518</v>
      </c>
      <c r="G839" s="1148" t="s">
        <v>106</v>
      </c>
      <c r="H839" s="1148" t="s">
        <v>106</v>
      </c>
      <c r="I839" s="987">
        <v>33.25</v>
      </c>
      <c r="J839" s="738">
        <f>(M839/I839)*100</f>
        <v>0.96240601503759393</v>
      </c>
      <c r="K839" s="990">
        <v>0.32</v>
      </c>
      <c r="L839" s="1000">
        <v>1</v>
      </c>
      <c r="M839" s="729">
        <f>K839*L839</f>
        <v>0.32</v>
      </c>
      <c r="N839" s="983" t="s">
        <v>1819</v>
      </c>
      <c r="O839" s="831">
        <v>0.31</v>
      </c>
      <c r="P839" s="973">
        <v>43311</v>
      </c>
      <c r="Q839" s="973">
        <v>43321</v>
      </c>
      <c r="R839" s="729">
        <f>(K839-O839)/O839*100</f>
        <v>3.2258064516129057</v>
      </c>
      <c r="S839" s="795">
        <f>IF(INDEX(Historical!$D$7:$D$1442,MATCH(B839,Historical!$B$7:$B$1449,0))=0,"n/a",(INDEX(Historical!$C$7:$C$1442,MATCH(B839,Historical!$B$7:$B$1449,0))/INDEX(Historical!$D$7:$D$1442,MATCH(B839,Historical!$B$7:$B$1449,0))-1)*100)</f>
        <v>3.2258064516129004</v>
      </c>
      <c r="T839" s="795">
        <f>IF(INDEX(Historical!$F$7:$F$1442,MATCH(B839,Historical!$B$7:$B$1449,0))=0,"n/a",((INDEX(Historical!$C$7:$C$1442,MATCH(B839,Historical!$B$7:$B$1449,0))/INDEX(Historical!$F$7:$F$1442,MATCH(B839,Historical!$B$7:$B$1449,0)))^(1/3)-1)*100)</f>
        <v>5.8267367978799722</v>
      </c>
      <c r="U839" s="795">
        <f>IF(INDEX(Historical!$H$7:$H$1442,MATCH(B839,Historical!$B$7:$B$1449,0))=0,"n/a",((INDEX(Historical!$C$7:$C$1442,MATCH(B839,Historical!$B$7:$B$1449,0))/INDEX(Historical!$H$7:$H$1442,MATCH(B839,Historical!$B$7:$B$1449,0)))^(1/5)-1)*100)</f>
        <v>5.0611121761506839</v>
      </c>
      <c r="V839" s="795" t="str">
        <f>IF(INDEX(Historical!$O$7:$O$1442,MATCH(B839,Historical!$B$7:$B$1449,0))=0,"n/a",((INDEX(Historical!$C$7:$C$1442,MATCH(B839,Historical!$B$7:$B$1449,0))/INDEX(Historical!$O$7:$O$1442,MATCH(B839,Historical!$B$7:$B$1449,0)))^(1/10)-1)*100)</f>
        <v>n/a</v>
      </c>
      <c r="W839" s="796" t="str">
        <f>IF(OR(U839&lt;=0,U839="n/a",V839&lt;=0,V839="n/a"),"n/a",U839/V839)</f>
        <v>n/a</v>
      </c>
      <c r="X839" s="797" t="str">
        <f>IF(OR(AJ839&lt;=0,AJ839="n/a",U839&lt;=0,U839="n/a"),"n/a",U839/AJ839)</f>
        <v>n/a</v>
      </c>
      <c r="Y839" s="989"/>
      <c r="Z839" s="738" t="str">
        <f>IF(OR(AC839&lt;0.01,AC839="n/a"),"n/a",M839/AC839*100)</f>
        <v>n/a</v>
      </c>
      <c r="AA839" s="999" t="str">
        <f>IF(OR(AC839&lt;0.01,AC839="n/a"),"n/a",I839/AC839)</f>
        <v>n/a</v>
      </c>
      <c r="AB839" s="1000">
        <v>12</v>
      </c>
      <c r="AC839" s="978" t="s">
        <v>137</v>
      </c>
      <c r="AD839" s="978" t="s">
        <v>137</v>
      </c>
      <c r="AE839" s="978" t="s">
        <v>137</v>
      </c>
      <c r="AF839" s="978" t="s">
        <v>137</v>
      </c>
      <c r="AG839" s="978" t="s">
        <v>137</v>
      </c>
      <c r="AH839" s="978" t="s">
        <v>137</v>
      </c>
      <c r="AI839" s="978" t="s">
        <v>137</v>
      </c>
      <c r="AJ839" s="978" t="s">
        <v>137</v>
      </c>
      <c r="AK839" s="978" t="s">
        <v>137</v>
      </c>
      <c r="AL839" s="991" t="s">
        <v>137</v>
      </c>
      <c r="AM839" s="985" t="s">
        <v>137</v>
      </c>
      <c r="AN839" s="978" t="s">
        <v>137</v>
      </c>
      <c r="AO839" s="838" t="str">
        <f>IF(U839="n/a","n/a",IF(AA839&lt;0,"n/a",IF(AA839="n/a","n/a",J839+U839-AA839)))</f>
        <v>n/a</v>
      </c>
      <c r="AP839" s="839">
        <f>IF(U839="n/a","n/a",J839+U839)</f>
        <v>6.0235181911882778</v>
      </c>
      <c r="AQ839" s="1001" t="str">
        <f>IF(OR(AC839&lt;0.01,AF839="n/a"),"n/a",(I839/SQRT(22.5*AC839*(I839/AF839))-1)*100)</f>
        <v>n/a</v>
      </c>
      <c r="AR839" s="738">
        <f>INDEX(Historical!$C$7:$C$1442,MATCH(B839,Historical!$B$7:$B$1449,0))*IF(AH839="n/a",1.03,IF(AH839&lt;0,1.01,IF(AH839&gt;10,1.1,(1+AH839/100))))</f>
        <v>0.3296</v>
      </c>
      <c r="AS839" s="999">
        <f>IF($AI839="n/a",1.03*AR839,IF($AI839&lt;0,1.01*AR839,IF($AI839&gt;10,1.1*AR839,(1+$AI839/100)*AR839)))</f>
        <v>0.33948800000000001</v>
      </c>
      <c r="AT839" s="999">
        <f>IF($AK839="n/a",1.03*AS839,IF($AK839&lt;0,1.01*AS839,IF($AK839&gt;10,1.1*AS839,(1+$AK839/100)*AS839)))</f>
        <v>0.34967264000000003</v>
      </c>
      <c r="AU839" s="999">
        <f>IF($AK839="n/a",1.03*AT839,IF($AK839&lt;0,1.01*AT839,IF($AK839&gt;10,1.1*AT839,(1+$AK839/100)*AT839)))</f>
        <v>0.36016281920000004</v>
      </c>
      <c r="AV839" s="999">
        <f>IF($AK839="n/a",1.03*AU839,IF($AK839&lt;0,1.01*AU839,IF($AK839&gt;10,1.1*AU839,(1+$AK839/100)*AU839)))</f>
        <v>0.37096770377600002</v>
      </c>
      <c r="AW839" s="738">
        <f>SUM(AR839:AV839)</f>
        <v>1.7498911629760001</v>
      </c>
      <c r="AX839" s="846">
        <f>AW839/I839*100</f>
        <v>5.2628305653413543</v>
      </c>
      <c r="AY839" s="1080" t="s">
        <v>137</v>
      </c>
      <c r="AZ839" s="985" t="s">
        <v>137</v>
      </c>
      <c r="BA839" s="985" t="s">
        <v>137</v>
      </c>
      <c r="BB839" s="985" t="s">
        <v>137</v>
      </c>
      <c r="BC839" s="985" t="s">
        <v>137</v>
      </c>
      <c r="BD839" s="1032" t="s">
        <v>4326</v>
      </c>
      <c r="BE839" s="700">
        <v>2011</v>
      </c>
      <c r="BF839" s="1013">
        <f>IF(BE839&gt;2008,0,IF(BE839&gt;2001,1,IF(BE839&gt;1990,2,IF(BE839&gt;1980,3,IF(BE839&gt;1973,4,IF(BE839&gt;1970,5,IF(BE839&gt;1960,6,IF(BE839&gt;1958,7,IF(BE839&gt;1953,8,9)))))))))</f>
        <v>0</v>
      </c>
      <c r="BG839" s="995" t="s">
        <v>137</v>
      </c>
    </row>
    <row r="840" spans="1:59" s="693" customFormat="1" x14ac:dyDescent="0.2">
      <c r="A840" s="798" t="s">
        <v>3813</v>
      </c>
      <c r="B840" s="890" t="s">
        <v>3814</v>
      </c>
      <c r="C840" s="1070" t="s">
        <v>112</v>
      </c>
      <c r="D840" s="1070" t="s">
        <v>1230</v>
      </c>
      <c r="E840" s="828">
        <v>5</v>
      </c>
      <c r="F840" s="1148">
        <v>815</v>
      </c>
      <c r="G840" s="1273" t="s">
        <v>106</v>
      </c>
      <c r="H840" s="1273" t="s">
        <v>106</v>
      </c>
      <c r="I840" s="996">
        <v>25.5</v>
      </c>
      <c r="J840" s="738">
        <f>(M840/I840)*100</f>
        <v>1.2549019607843137</v>
      </c>
      <c r="K840" s="976">
        <v>0.08</v>
      </c>
      <c r="L840" s="1273">
        <v>4</v>
      </c>
      <c r="M840" s="729">
        <f>K840*L840</f>
        <v>0.32</v>
      </c>
      <c r="N840" s="1273" t="s">
        <v>520</v>
      </c>
      <c r="O840" s="676">
        <v>7.0000000000000007E-2</v>
      </c>
      <c r="P840" s="718">
        <v>43255</v>
      </c>
      <c r="Q840" s="718">
        <v>43266</v>
      </c>
      <c r="R840" s="729">
        <f>(K840-O840)/O840*100</f>
        <v>14.285714285714276</v>
      </c>
      <c r="S840" s="795">
        <f>IF(INDEX(Historical!$D$7:$D$1442,MATCH(B840,Historical!$B$7:$B$1449,0))=0,"n/a",(INDEX(Historical!$C$7:$C$1442,MATCH(B840,Historical!$B$7:$B$1449,0))/INDEX(Historical!$D$7:$D$1442,MATCH(B840,Historical!$B$7:$B$1449,0))-1)*100)</f>
        <v>14.814814814814813</v>
      </c>
      <c r="T840" s="795">
        <f>IF(INDEX(Historical!$F$7:$F$1442,MATCH(B840,Historical!$B$7:$B$1449,0))=0,"n/a",((INDEX(Historical!$C$7:$C$1442,MATCH(B840,Historical!$B$7:$B$1449,0))/INDEX(Historical!$F$7:$F$1442,MATCH(B840,Historical!$B$7:$B$1449,0)))^(1/3)-1)*100)</f>
        <v>17.725180311441701</v>
      </c>
      <c r="U840" s="795" t="str">
        <f>IF(INDEX(Historical!$H$7:$H$1442,MATCH(B840,Historical!$B$7:$B$1449,0))=0,"n/a",((INDEX(Historical!$C$7:$C$1442,MATCH(B840,Historical!$B$7:$B$1449,0))/INDEX(Historical!$H$7:$H$1442,MATCH(B840,Historical!$B$7:$B$1449,0)))^(1/5)-1)*100)</f>
        <v>n/a</v>
      </c>
      <c r="V840" s="795" t="str">
        <f>IF(INDEX(Historical!$O$7:$O$1442,MATCH(B840,Historical!$B$7:$B$1449,0))=0,"n/a",((INDEX(Historical!$C$7:$C$1442,MATCH(B840,Historical!$B$7:$B$1449,0))/INDEX(Historical!$O$7:$O$1442,MATCH(B840,Historical!$B$7:$B$1449,0)))^(1/10)-1)*100)</f>
        <v>n/a</v>
      </c>
      <c r="W840" s="796" t="str">
        <f>IF(OR(U840&lt;=0,U840="n/a",V840&lt;=0,V840="n/a"),"n/a",U840/V840)</f>
        <v>n/a</v>
      </c>
      <c r="X840" s="797" t="str">
        <f>IF(OR(AJ840&lt;=0,AJ840="n/a",U840&lt;=0,U840="n/a"),"n/a",U840/AJ840)</f>
        <v>n/a</v>
      </c>
      <c r="Y840" s="739"/>
      <c r="Z840" s="738">
        <f>IF(OR(AC840&lt;0.01,AC840="n/a"),"n/a",M840/AC840*100)</f>
        <v>18.390804597701148</v>
      </c>
      <c r="AA840" s="999">
        <f>IF(OR(AC840&lt;0.01,AC840="n/a"),"n/a",I840/AC840)</f>
        <v>14.655172413793103</v>
      </c>
      <c r="AB840" s="1000">
        <v>3</v>
      </c>
      <c r="AC840" s="995">
        <v>1.74</v>
      </c>
      <c r="AD840" s="995">
        <v>0.56000000000000005</v>
      </c>
      <c r="AE840" s="978">
        <v>1.07</v>
      </c>
      <c r="AF840" s="978">
        <v>7.75</v>
      </c>
      <c r="AG840" s="978">
        <v>54.6</v>
      </c>
      <c r="AH840" s="978">
        <v>167.5</v>
      </c>
      <c r="AI840" s="978">
        <v>10.059999999999999</v>
      </c>
      <c r="AJ840" s="775">
        <v>37.6</v>
      </c>
      <c r="AK840" s="775">
        <v>26.3</v>
      </c>
      <c r="AL840" s="995">
        <v>1460</v>
      </c>
      <c r="AM840" s="995">
        <v>1.5</v>
      </c>
      <c r="AN840" s="995">
        <v>1.94</v>
      </c>
      <c r="AO840" s="838" t="str">
        <f>IF(U840="n/a","n/a",IF(AA840&lt;0,"n/a",IF(AA840="n/a","n/a",J840+U840-AA840)))</f>
        <v>n/a</v>
      </c>
      <c r="AP840" s="839" t="str">
        <f>IF(U840="n/a","n/a",J840+U840)</f>
        <v>n/a</v>
      </c>
      <c r="AQ840" s="1001">
        <f>IF(OR(AC840&lt;0.01,AF840="n/a"),"n/a",(I840/SQRT(22.5*AC840*(I840/AF840))-1)*100)</f>
        <v>124.67515929239958</v>
      </c>
      <c r="AR840" s="738">
        <f>INDEX(Historical!$C$7:$C$1442,MATCH(B840,Historical!$B$7:$B$1449,0))*IF(AH840="n/a",1.03,IF(AH840&lt;0,1.01,IF(AH840&gt;10,1.1,(1+AH840/100))))</f>
        <v>0.34100000000000003</v>
      </c>
      <c r="AS840" s="999">
        <f>IF($AI840="n/a",1.03*AR840,IF($AI840&lt;0,1.01*AR840,IF($AI840&gt;10,1.1*AR840,(1+$AI840/100)*AR840)))</f>
        <v>0.37510000000000004</v>
      </c>
      <c r="AT840" s="999">
        <f>IF($AK840="n/a",1.03*AS840,IF($AK840&lt;0,1.01*AS840,IF($AK840&gt;10,1.1*AS840,(1+$AK840/100)*AS840)))</f>
        <v>0.41261000000000009</v>
      </c>
      <c r="AU840" s="999">
        <f>IF($AK840="n/a",1.03*AT840,IF($AK840&lt;0,1.01*AT840,IF($AK840&gt;10,1.1*AT840,(1+$AK840/100)*AT840)))</f>
        <v>0.45387100000000014</v>
      </c>
      <c r="AV840" s="999">
        <f>IF($AK840="n/a",1.03*AU840,IF($AK840&lt;0,1.01*AU840,IF($AK840&gt;10,1.1*AU840,(1+$AK840/100)*AU840)))</f>
        <v>0.4992581000000002</v>
      </c>
      <c r="AW840" s="738">
        <f>SUM(AR840:AV840)</f>
        <v>2.0818391000000003</v>
      </c>
      <c r="AX840" s="846">
        <f>AW840/I840*100</f>
        <v>8.1640749019607863</v>
      </c>
      <c r="AY840" s="824">
        <v>1.02</v>
      </c>
      <c r="AZ840" s="978">
        <v>17.510000000000002</v>
      </c>
      <c r="BA840" s="978">
        <v>-23.880000000000003</v>
      </c>
      <c r="BB840" s="978">
        <v>0.77999999999999992</v>
      </c>
      <c r="BC840" s="978">
        <v>-8.4699999999999989</v>
      </c>
      <c r="BD840" s="1032"/>
      <c r="BE840" s="700">
        <v>2014</v>
      </c>
      <c r="BF840" s="1013">
        <f>IF(BE840&gt;2008,0,IF(BE840&gt;2001,1,IF(BE840&gt;1990,2,IF(BE840&gt;1980,3,IF(BE840&gt;1973,4,IF(BE840&gt;1970,5,IF(BE840&gt;1960,6,IF(BE840&gt;1958,7,IF(BE840&gt;1953,8,9)))))))))</f>
        <v>0</v>
      </c>
      <c r="BG840" s="995">
        <v>7.3999999999999995</v>
      </c>
    </row>
    <row r="841" spans="1:59" s="693" customFormat="1" x14ac:dyDescent="0.2">
      <c r="A841" s="976" t="s">
        <v>4093</v>
      </c>
      <c r="B841" s="988" t="s">
        <v>384</v>
      </c>
      <c r="C841" s="1070" t="s">
        <v>128</v>
      </c>
      <c r="D841" s="1070" t="s">
        <v>4398</v>
      </c>
      <c r="E841" s="828">
        <v>45</v>
      </c>
      <c r="F841" s="1148">
        <v>50</v>
      </c>
      <c r="G841" s="1078" t="s">
        <v>37</v>
      </c>
      <c r="H841" s="1078" t="s">
        <v>115</v>
      </c>
      <c r="I841" s="978">
        <v>95.83</v>
      </c>
      <c r="J841" s="738">
        <f>(M841/I841)*100</f>
        <v>2.1705102786183867</v>
      </c>
      <c r="K841" s="990">
        <v>0.52</v>
      </c>
      <c r="L841" s="1000">
        <v>4</v>
      </c>
      <c r="M841" s="729">
        <f>K841*L841</f>
        <v>2.08</v>
      </c>
      <c r="N841" s="983" t="s">
        <v>164</v>
      </c>
      <c r="O841" s="831">
        <v>0.51</v>
      </c>
      <c r="P841" s="694">
        <v>43167</v>
      </c>
      <c r="Q841" s="694">
        <v>43192</v>
      </c>
      <c r="R841" s="729">
        <f>(K841-O841)/O841*100</f>
        <v>1.9607843137254919</v>
      </c>
      <c r="S841" s="795">
        <f>IF(INDEX(Historical!$D$7:$D$1442,MATCH(B841,Historical!$B$7:$B$1449,0))=0,"n/a",(INDEX(Historical!$C$7:$C$1442,MATCH(B841,Historical!$B$7:$B$1449,0))/INDEX(Historical!$D$7:$D$1442,MATCH(B841,Historical!$B$7:$B$1449,0))-1)*100)</f>
        <v>1.97044334975367</v>
      </c>
      <c r="T841" s="795">
        <f>IF(INDEX(Historical!$F$7:$F$1442,MATCH(B841,Historical!$B$7:$B$1449,0))=0,"n/a",((INDEX(Historical!$C$7:$C$1442,MATCH(B841,Historical!$B$7:$B$1449,0))/INDEX(Historical!$F$7:$F$1442,MATCH(B841,Historical!$B$7:$B$1449,0)))^(1/3)-1)*100)</f>
        <v>2.0105865449937532</v>
      </c>
      <c r="U841" s="795">
        <f>IF(INDEX(Historical!$H$7:$H$1442,MATCH(B841,Historical!$B$7:$B$1449,0))=0,"n/a",((INDEX(Historical!$C$7:$C$1442,MATCH(B841,Historical!$B$7:$B$1449,0))/INDEX(Historical!$H$7:$H$1442,MATCH(B841,Historical!$B$7:$B$1449,0)))^(1/5)-1)*100)</f>
        <v>2.749190236302379</v>
      </c>
      <c r="V841" s="795">
        <f>IF(INDEX(Historical!$O$7:$O$1442,MATCH(B841,Historical!$B$7:$B$1449,0))=0,"n/a",((INDEX(Historical!$C$7:$C$1442,MATCH(B841,Historical!$B$7:$B$1449,0))/INDEX(Historical!$O$7:$O$1442,MATCH(B841,Historical!$B$7:$B$1449,0)))^(1/10)-1)*100)</f>
        <v>8.3009211447253595</v>
      </c>
      <c r="W841" s="796">
        <f>IF(OR(U841&lt;=0,U841="n/a",V841&lt;=0,V841="n/a"),"n/a",U841/V841)</f>
        <v>0.33119098331024294</v>
      </c>
      <c r="X841" s="797" t="str">
        <f>IF(OR(AJ841&lt;=0,AJ841="n/a",U841&lt;=0,U841="n/a"),"n/a",U841/AJ841)</f>
        <v>n/a</v>
      </c>
      <c r="Y841" s="988"/>
      <c r="Z841" s="738">
        <f>IF(OR(AC841&lt;0.01,AC841="n/a"),"n/a",M841/AC841*100)</f>
        <v>126.06060606060608</v>
      </c>
      <c r="AA841" s="999">
        <f>IF(OR(AC841&lt;0.01,AC841="n/a"),"n/a",I841/AC841)</f>
        <v>58.078787878787878</v>
      </c>
      <c r="AB841" s="1000">
        <v>1</v>
      </c>
      <c r="AC841" s="978">
        <v>1.65</v>
      </c>
      <c r="AD841" s="978">
        <v>13.93</v>
      </c>
      <c r="AE841" s="978">
        <v>0.55000000000000004</v>
      </c>
      <c r="AF841" s="978">
        <v>3.89</v>
      </c>
      <c r="AG841" s="978">
        <v>7.0000000000000009</v>
      </c>
      <c r="AH841" s="978">
        <v>-26.8</v>
      </c>
      <c r="AI841" s="978">
        <v>-2.44</v>
      </c>
      <c r="AJ841" s="978">
        <v>-8.5</v>
      </c>
      <c r="AK841" s="978">
        <v>4.17</v>
      </c>
      <c r="AL841" s="991">
        <v>282490</v>
      </c>
      <c r="AM841" s="985">
        <v>0.89999999999999991</v>
      </c>
      <c r="AN841" s="978">
        <v>0.8</v>
      </c>
      <c r="AO841" s="838">
        <f>IF(U841="n/a","n/a",IF(AA841&lt;0,"n/a",IF(AA841="n/a","n/a",J841+U841-AA841)))</f>
        <v>-53.159087363867116</v>
      </c>
      <c r="AP841" s="839">
        <f>IF(U841="n/a","n/a",J841+U841)</f>
        <v>4.9197005149207662</v>
      </c>
      <c r="AQ841" s="1001">
        <f>IF(OR(AC841&lt;0.01,AF841="n/a"),"n/a",(I841/SQRT(22.5*AC841*(I841/AF841))-1)*100)</f>
        <v>216.87816435306968</v>
      </c>
      <c r="AR841" s="738">
        <f>INDEX(Historical!$C$7:$C$1442,MATCH(B841,Historical!$B$7:$B$1449,0))*IF(AH841="n/a",1.03,IF(AH841&lt;0,1.01,IF(AH841&gt;10,1.1,(1+AH841/100))))</f>
        <v>2.0907</v>
      </c>
      <c r="AS841" s="999">
        <f>IF($AI841="n/a",1.03*AR841,IF($AI841&lt;0,1.01*AR841,IF($AI841&gt;10,1.1*AR841,(1+$AI841/100)*AR841)))</f>
        <v>2.1116070000000002</v>
      </c>
      <c r="AT841" s="999">
        <f>IF($AK841="n/a",1.03*AS841,IF($AK841&lt;0,1.01*AS841,IF($AK841&gt;10,1.1*AS841,(1+$AK841/100)*AS841)))</f>
        <v>2.1996610119000004</v>
      </c>
      <c r="AU841" s="999">
        <f>IF($AK841="n/a",1.03*AT841,IF($AK841&lt;0,1.01*AT841,IF($AK841&gt;10,1.1*AT841,(1+$AK841/100)*AT841)))</f>
        <v>2.2913868760962304</v>
      </c>
      <c r="AV841" s="999">
        <f>IF($AK841="n/a",1.03*AU841,IF($AK841&lt;0,1.01*AU841,IF($AK841&gt;10,1.1*AU841,(1+$AK841/100)*AU841)))</f>
        <v>2.3869377088294432</v>
      </c>
      <c r="AW841" s="738">
        <f>SUM(AR841:AV841)</f>
        <v>11.080292596825675</v>
      </c>
      <c r="AX841" s="846">
        <f>AW841/I841*100</f>
        <v>11.562446620917955</v>
      </c>
      <c r="AY841" s="1080">
        <v>0.37</v>
      </c>
      <c r="AZ841" s="985">
        <v>17.18</v>
      </c>
      <c r="BA841" s="985">
        <v>-11.42</v>
      </c>
      <c r="BB841" s="985">
        <v>1.4200000000000002</v>
      </c>
      <c r="BC841" s="985">
        <v>4.4400000000000004</v>
      </c>
      <c r="BD841" s="1032"/>
      <c r="BE841" s="700">
        <v>1974</v>
      </c>
      <c r="BF841" s="1013">
        <f>IF(BE841&gt;2008,0,IF(BE841&gt;2001,1,IF(BE841&gt;1990,2,IF(BE841&gt;1980,3,IF(BE841&gt;1973,4,IF(BE841&gt;1970,5,IF(BE841&gt;1960,6,IF(BE841&gt;1958,7,IF(BE841&gt;1953,8,9)))))))))</f>
        <v>4</v>
      </c>
      <c r="BG841" s="995">
        <v>2.5</v>
      </c>
    </row>
    <row r="842" spans="1:59" s="693" customFormat="1" x14ac:dyDescent="0.2">
      <c r="A842" s="993" t="s">
        <v>1824</v>
      </c>
      <c r="B842" s="988" t="s">
        <v>1825</v>
      </c>
      <c r="C842" s="1070" t="s">
        <v>123</v>
      </c>
      <c r="D842" s="1070" t="s">
        <v>4418</v>
      </c>
      <c r="E842" s="828">
        <v>8</v>
      </c>
      <c r="F842" s="1148">
        <v>531</v>
      </c>
      <c r="G842" s="1085" t="s">
        <v>37</v>
      </c>
      <c r="H842" s="1085" t="s">
        <v>37</v>
      </c>
      <c r="I842" s="987">
        <v>37.729999999999997</v>
      </c>
      <c r="J842" s="738">
        <f>(M842/I842)*100</f>
        <v>2.4383779485820307</v>
      </c>
      <c r="K842" s="990">
        <v>0.23</v>
      </c>
      <c r="L842" s="1000">
        <v>4</v>
      </c>
      <c r="M842" s="729">
        <f>K842*L842</f>
        <v>0.92</v>
      </c>
      <c r="N842" s="983" t="s">
        <v>152</v>
      </c>
      <c r="O842" s="831">
        <v>0.21</v>
      </c>
      <c r="P842" s="973">
        <v>43356</v>
      </c>
      <c r="Q842" s="973">
        <v>43371</v>
      </c>
      <c r="R842" s="729">
        <f>(K842-O842)/O842*100</f>
        <v>9.5238095238095326</v>
      </c>
      <c r="S842" s="795">
        <f>IF(INDEX(Historical!$D$7:$D$1442,MATCH(B842,Historical!$B$7:$B$1449,0))=0,"n/a",(INDEX(Historical!$C$7:$C$1442,MATCH(B842,Historical!$B$7:$B$1449,0))/INDEX(Historical!$D$7:$D$1442,MATCH(B842,Historical!$B$7:$B$1449,0))-1)*100)</f>
        <v>7.3170731707316916</v>
      </c>
      <c r="T842" s="795">
        <f>IF(INDEX(Historical!$F$7:$F$1442,MATCH(B842,Historical!$B$7:$B$1449,0))=0,"n/a",((INDEX(Historical!$C$7:$C$1442,MATCH(B842,Historical!$B$7:$B$1449,0))/INDEX(Historical!$F$7:$F$1442,MATCH(B842,Historical!$B$7:$B$1449,0)))^(1/3)-1)*100)</f>
        <v>5.9457770971115043</v>
      </c>
      <c r="U842" s="795">
        <f>IF(INDEX(Historical!$H$7:$H$1442,MATCH(B842,Historical!$B$7:$B$1449,0))=0,"n/a",((INDEX(Historical!$C$7:$C$1442,MATCH(B842,Historical!$B$7:$B$1449,0))/INDEX(Historical!$H$7:$H$1442,MATCH(B842,Historical!$B$7:$B$1449,0)))^(1/5)-1)*100)</f>
        <v>9.4608784223157549</v>
      </c>
      <c r="V842" s="795">
        <f>IF(INDEX(Historical!$O$7:$O$1442,MATCH(B842,Historical!$B$7:$B$1449,0))=0,"n/a",((INDEX(Historical!$C$7:$C$1442,MATCH(B842,Historical!$B$7:$B$1449,0))/INDEX(Historical!$O$7:$O$1442,MATCH(B842,Historical!$B$7:$B$1449,0)))^(1/10)-1)*100)</f>
        <v>2.6118165254426451</v>
      </c>
      <c r="W842" s="796">
        <f>IF(OR(U842&lt;=0,U842="n/a",V842&lt;=0,V842="n/a"),"n/a",U842/V842)</f>
        <v>3.622336534804008</v>
      </c>
      <c r="X842" s="797">
        <f>IF(OR(AJ842&lt;=0,AJ842="n/a",U842&lt;=0,U842="n/a"),"n/a",U842/AJ842)</f>
        <v>1.6035387156467382</v>
      </c>
      <c r="Y842" s="752"/>
      <c r="Z842" s="738">
        <f>IF(OR(AC842&lt;0.01,AC842="n/a"),"n/a",M842/AC842*100)</f>
        <v>34.074074074074076</v>
      </c>
      <c r="AA842" s="999">
        <f>IF(OR(AC842&lt;0.01,AC842="n/a"),"n/a",I842/AC842)</f>
        <v>13.974074074074071</v>
      </c>
      <c r="AB842" s="1000">
        <v>5</v>
      </c>
      <c r="AC842" s="978">
        <v>2.7</v>
      </c>
      <c r="AD842" s="978">
        <v>0.34</v>
      </c>
      <c r="AE842" s="978">
        <v>0.56000000000000005</v>
      </c>
      <c r="AF842" s="978">
        <v>2.5099999999999998</v>
      </c>
      <c r="AG842" s="978">
        <v>21.7</v>
      </c>
      <c r="AH842" s="978">
        <v>-19.2</v>
      </c>
      <c r="AI842" s="978">
        <v>15.75</v>
      </c>
      <c r="AJ842" s="978">
        <v>5.8999999999999995</v>
      </c>
      <c r="AK842" s="978">
        <v>41.5</v>
      </c>
      <c r="AL842" s="991">
        <v>2140</v>
      </c>
      <c r="AM842" s="985">
        <v>6.2</v>
      </c>
      <c r="AN842" s="978">
        <v>0.86</v>
      </c>
      <c r="AO842" s="838">
        <f>IF(U842="n/a","n/a",IF(AA842&lt;0,"n/a",IF(AA842="n/a","n/a",J842+U842-AA842)))</f>
        <v>-2.0748177031762864</v>
      </c>
      <c r="AP842" s="839">
        <f>IF(U842="n/a","n/a",J842+U842)</f>
        <v>11.899256370897785</v>
      </c>
      <c r="AQ842" s="1001">
        <f>IF(OR(AC842&lt;0.01,AF842="n/a"),"n/a",(I842/SQRT(22.5*AC842*(I842/AF842))-1)*100)</f>
        <v>24.855340162438331</v>
      </c>
      <c r="AR842" s="738">
        <f>INDEX(Historical!$C$7:$C$1442,MATCH(B842,Historical!$B$7:$B$1449,0))*IF(AH842="n/a",1.03,IF(AH842&lt;0,1.01,IF(AH842&gt;10,1.1,(1+AH842/100))))</f>
        <v>0.88880000000000003</v>
      </c>
      <c r="AS842" s="999">
        <f>IF($AI842="n/a",1.03*AR842,IF($AI842&lt;0,1.01*AR842,IF($AI842&gt;10,1.1*AR842,(1+$AI842/100)*AR842)))</f>
        <v>0.9776800000000001</v>
      </c>
      <c r="AT842" s="999">
        <f>IF($AK842="n/a",1.03*AS842,IF($AK842&lt;0,1.01*AS842,IF($AK842&gt;10,1.1*AS842,(1+$AK842/100)*AS842)))</f>
        <v>1.0754480000000002</v>
      </c>
      <c r="AU842" s="999">
        <f>IF($AK842="n/a",1.03*AT842,IF($AK842&lt;0,1.01*AT842,IF($AK842&gt;10,1.1*AT842,(1+$AK842/100)*AT842)))</f>
        <v>1.1829928000000003</v>
      </c>
      <c r="AV842" s="999">
        <f>IF($AK842="n/a",1.03*AU842,IF($AK842&lt;0,1.01*AU842,IF($AK842&gt;10,1.1*AU842,(1+$AK842/100)*AU842)))</f>
        <v>1.3012920800000005</v>
      </c>
      <c r="AW842" s="738">
        <f>SUM(AR842:AV842)</f>
        <v>5.4262128800000013</v>
      </c>
      <c r="AX842" s="846">
        <f>AW842/I842*100</f>
        <v>14.381693294460646</v>
      </c>
      <c r="AY842" s="1080">
        <v>0.99</v>
      </c>
      <c r="AZ842" s="985">
        <v>20.080000000000002</v>
      </c>
      <c r="BA842" s="985">
        <v>-24.01</v>
      </c>
      <c r="BB842" s="985">
        <v>0.43</v>
      </c>
      <c r="BC842" s="985">
        <v>-12.889999999999999</v>
      </c>
      <c r="BD842" s="732"/>
      <c r="BE842" s="700">
        <v>2011</v>
      </c>
      <c r="BF842" s="1013">
        <f>IF(BE842&gt;2008,0,IF(BE842&gt;2001,1,IF(BE842&gt;1990,2,IF(BE842&gt;1980,3,IF(BE842&gt;1973,4,IF(BE842&gt;1970,5,IF(BE842&gt;1960,6,IF(BE842&gt;1958,7,IF(BE842&gt;1953,8,9)))))))))</f>
        <v>0</v>
      </c>
      <c r="BG842" s="995">
        <v>7.6</v>
      </c>
    </row>
    <row r="843" spans="1:59" s="693" customFormat="1" x14ac:dyDescent="0.2">
      <c r="A843" s="984" t="s">
        <v>853</v>
      </c>
      <c r="B843" s="988" t="s">
        <v>854</v>
      </c>
      <c r="C843" s="1070" t="s">
        <v>4381</v>
      </c>
      <c r="D843" s="1070" t="s">
        <v>4382</v>
      </c>
      <c r="E843" s="828">
        <v>22</v>
      </c>
      <c r="F843" s="1148">
        <v>153</v>
      </c>
      <c r="G843" s="1273" t="s">
        <v>37</v>
      </c>
      <c r="H843" s="1273" t="s">
        <v>37</v>
      </c>
      <c r="I843" s="987">
        <v>74.89</v>
      </c>
      <c r="J843" s="738">
        <f>(M843/I843)*100</f>
        <v>5.5014020563493125</v>
      </c>
      <c r="K843" s="997">
        <v>1.03</v>
      </c>
      <c r="L843" s="1000">
        <v>4</v>
      </c>
      <c r="M843" s="729">
        <f>K843*L843</f>
        <v>4.12</v>
      </c>
      <c r="N843" s="983" t="s">
        <v>220</v>
      </c>
      <c r="O843" s="832">
        <v>1.0249999999999999</v>
      </c>
      <c r="P843" s="973">
        <v>43462</v>
      </c>
      <c r="Q843" s="973">
        <v>43480</v>
      </c>
      <c r="R843" s="729">
        <f>(K843-O843)/O843*100</f>
        <v>0.48780487804879175</v>
      </c>
      <c r="S843" s="795">
        <f>IF(INDEX(Historical!$D$7:$D$1442,MATCH(B843,Historical!$B$7:$B$1449,0))=0,"n/a",(INDEX(Historical!$C$7:$C$1442,MATCH(B843,Historical!$B$7:$B$1449,0))/INDEX(Historical!$D$7:$D$1442,MATCH(B843,Historical!$B$7:$B$1449,0))-1)*100)</f>
        <v>1.2437810945273853</v>
      </c>
      <c r="T843" s="795">
        <f>IF(INDEX(Historical!$F$7:$F$1442,MATCH(B843,Historical!$B$7:$B$1449,0))=0,"n/a",((INDEX(Historical!$C$7:$C$1442,MATCH(B843,Historical!$B$7:$B$1449,0))/INDEX(Historical!$F$7:$F$1442,MATCH(B843,Historical!$B$7:$B$1449,0)))^(1/3)-1)*100)</f>
        <v>2.0732592740087874</v>
      </c>
      <c r="U843" s="795">
        <f>IF(INDEX(Historical!$H$7:$H$1442,MATCH(B843,Historical!$B$7:$B$1449,0))=0,"n/a",((INDEX(Historical!$C$7:$C$1442,MATCH(B843,Historical!$B$7:$B$1449,0))/INDEX(Historical!$H$7:$H$1442,MATCH(B843,Historical!$B$7:$B$1449,0)))^(1/5)-1)*100)</f>
        <v>5.0590472146298415</v>
      </c>
      <c r="V843" s="795">
        <f>IF(INDEX(Historical!$O$7:$O$1442,MATCH(B843,Historical!$B$7:$B$1449,0))=0,"n/a",((INDEX(Historical!$C$7:$C$1442,MATCH(B843,Historical!$B$7:$B$1449,0))/INDEX(Historical!$O$7:$O$1442,MATCH(B843,Historical!$B$7:$B$1449,0)))^(1/10)-1)*100)</f>
        <v>7.7020732906573741</v>
      </c>
      <c r="W843" s="796">
        <f>IF(OR(U843&lt;=0,U843="n/a",V843&lt;=0,V843="n/a"),"n/a",U843/V843)</f>
        <v>0.65684225840417187</v>
      </c>
      <c r="X843" s="797">
        <f>IF(OR(AJ843&lt;=0,AJ843="n/a",U843&lt;=0,U843="n/a"),"n/a",U843/AJ843)</f>
        <v>0.75508167382534941</v>
      </c>
      <c r="Y843" s="989"/>
      <c r="Z843" s="738">
        <f>IF(OR(AC843&lt;0.01,AC843="n/a"),"n/a",M843/AC843*100)</f>
        <v>156.06060606060606</v>
      </c>
      <c r="AA843" s="999">
        <f>IF(OR(AC843&lt;0.01,AC843="n/a"),"n/a",I843/AC843)</f>
        <v>28.367424242424242</v>
      </c>
      <c r="AB843" s="1000">
        <v>12</v>
      </c>
      <c r="AC843" s="978">
        <v>2.64</v>
      </c>
      <c r="AD843" s="978" t="s">
        <v>137</v>
      </c>
      <c r="AE843" s="978">
        <v>14.68</v>
      </c>
      <c r="AF843" s="978">
        <v>2.64</v>
      </c>
      <c r="AG843" s="978">
        <v>9.4</v>
      </c>
      <c r="AH843" s="978">
        <v>-0.2</v>
      </c>
      <c r="AI843" s="978">
        <v>-18.55</v>
      </c>
      <c r="AJ843" s="978">
        <v>6.7</v>
      </c>
      <c r="AK843" s="978" t="s">
        <v>137</v>
      </c>
      <c r="AL843" s="991">
        <v>11880</v>
      </c>
      <c r="AM843" s="985">
        <v>0.6</v>
      </c>
      <c r="AN843" s="978">
        <v>1.52</v>
      </c>
      <c r="AO843" s="838">
        <f>IF(U843="n/a","n/a",IF(AA843&lt;0,"n/a",IF(AA843="n/a","n/a",J843+U843-AA843)))</f>
        <v>-17.806974971445086</v>
      </c>
      <c r="AP843" s="839">
        <f>IF(U843="n/a","n/a",J843+U843)</f>
        <v>10.560449270979154</v>
      </c>
      <c r="AQ843" s="1001">
        <f>IF(OR(AC843&lt;0.01,AF843="n/a"),"n/a",(I843/SQRT(22.5*AC843*(I843/AF843))-1)*100)</f>
        <v>82.440248970572412</v>
      </c>
      <c r="AR843" s="738">
        <f>INDEX(Historical!$C$7:$C$1442,MATCH(B843,Historical!$B$7:$B$1449,0))*IF(AH843="n/a",1.03,IF(AH843&lt;0,1.01,IF(AH843&gt;10,1.1,(1+AH843/100))))</f>
        <v>4.1107000000000005</v>
      </c>
      <c r="AS843" s="999">
        <f>IF($AI843="n/a",1.03*AR843,IF($AI843&lt;0,1.01*AR843,IF($AI843&gt;10,1.1*AR843,(1+$AI843/100)*AR843)))</f>
        <v>4.1518070000000007</v>
      </c>
      <c r="AT843" s="999">
        <f>IF($AK843="n/a",1.03*AS843,IF($AK843&lt;0,1.01*AS843,IF($AK843&gt;10,1.1*AS843,(1+$AK843/100)*AS843)))</f>
        <v>4.276361210000001</v>
      </c>
      <c r="AU843" s="999">
        <f>IF($AK843="n/a",1.03*AT843,IF($AK843&lt;0,1.01*AT843,IF($AK843&gt;10,1.1*AT843,(1+$AK843/100)*AT843)))</f>
        <v>4.4046520463000007</v>
      </c>
      <c r="AV843" s="999">
        <f>IF($AK843="n/a",1.03*AU843,IF($AK843&lt;0,1.01*AU843,IF($AK843&gt;10,1.1*AU843,(1+$AK843/100)*AU843)))</f>
        <v>4.5367916076890005</v>
      </c>
      <c r="AW843" s="738">
        <f>SUM(AR843:AV843)</f>
        <v>21.480311863989005</v>
      </c>
      <c r="AX843" s="846">
        <f>AW843/I843*100</f>
        <v>28.682483461061565</v>
      </c>
      <c r="AY843" s="1080">
        <v>0.62</v>
      </c>
      <c r="AZ843" s="985">
        <v>26.44</v>
      </c>
      <c r="BA843" s="985">
        <v>0.86</v>
      </c>
      <c r="BB843" s="985">
        <v>9.1300000000000008</v>
      </c>
      <c r="BC843" s="985">
        <v>13.19</v>
      </c>
      <c r="BD843" s="1032"/>
      <c r="BE843" s="700">
        <v>1998</v>
      </c>
      <c r="BF843" s="1013">
        <f>IF(BE843&gt;2008,0,IF(BE843&gt;2001,1,IF(BE843&gt;1990,2,IF(BE843&gt;1980,3,IF(BE843&gt;1973,4,IF(BE843&gt;1970,5,IF(BE843&gt;1960,6,IF(BE843&gt;1958,7,IF(BE843&gt;1953,8,9)))))))))</f>
        <v>2</v>
      </c>
      <c r="BG843" s="995">
        <v>3.5000000000000004</v>
      </c>
    </row>
    <row r="844" spans="1:59" s="693" customFormat="1" x14ac:dyDescent="0.2">
      <c r="A844" s="993" t="s">
        <v>1826</v>
      </c>
      <c r="B844" s="988" t="s">
        <v>4005</v>
      </c>
      <c r="C844" s="1070" t="s">
        <v>4405</v>
      </c>
      <c r="D844" s="1070" t="s">
        <v>523</v>
      </c>
      <c r="E844" s="828">
        <v>9</v>
      </c>
      <c r="F844" s="1148">
        <v>379</v>
      </c>
      <c r="G844" s="1273" t="s">
        <v>106</v>
      </c>
      <c r="H844" s="1273" t="s">
        <v>106</v>
      </c>
      <c r="I844" s="987">
        <v>57.3</v>
      </c>
      <c r="J844" s="738">
        <f>(M844/I844)*100</f>
        <v>6.9109947643979055</v>
      </c>
      <c r="K844" s="990">
        <v>1.98</v>
      </c>
      <c r="L844" s="1000">
        <v>2</v>
      </c>
      <c r="M844" s="729">
        <f>K844*L844</f>
        <v>3.96</v>
      </c>
      <c r="N844" s="983" t="s">
        <v>1828</v>
      </c>
      <c r="O844" s="831">
        <v>1.9260999999999999</v>
      </c>
      <c r="P844" s="973">
        <v>43265</v>
      </c>
      <c r="Q844" s="973">
        <v>43290</v>
      </c>
      <c r="R844" s="729">
        <f>(K844-O844)/O844*100</f>
        <v>2.7984009137635666</v>
      </c>
      <c r="S844" s="795">
        <f>IF(INDEX(Historical!$D$7:$D$1442,MATCH(B844,Historical!$B$7:$B$1449,0))=0,"n/a",(INDEX(Historical!$C$7:$C$1442,MATCH(B844,Historical!$B$7:$B$1449,0))/INDEX(Historical!$D$7:$D$1442,MATCH(B844,Historical!$B$7:$B$1449,0))-1)*100)</f>
        <v>10.880491995717655</v>
      </c>
      <c r="T844" s="795">
        <f>IF(INDEX(Historical!$F$7:$F$1442,MATCH(B844,Historical!$B$7:$B$1449,0))=0,"n/a",((INDEX(Historical!$C$7:$C$1442,MATCH(B844,Historical!$B$7:$B$1449,0))/INDEX(Historical!$F$7:$F$1442,MATCH(B844,Historical!$B$7:$B$1449,0)))^(1/3)-1)*100)</f>
        <v>7.2283924363319541</v>
      </c>
      <c r="U844" s="795">
        <f>IF(INDEX(Historical!$H$7:$H$1442,MATCH(B844,Historical!$B$7:$B$1449,0))=0,"n/a",((INDEX(Historical!$C$7:$C$1442,MATCH(B844,Historical!$B$7:$B$1449,0))/INDEX(Historical!$H$7:$H$1442,MATCH(B844,Historical!$B$7:$B$1449,0)))^(1/5)-1)*100)</f>
        <v>11.514487899570369</v>
      </c>
      <c r="V844" s="795">
        <f>IF(INDEX(Historical!$O$7:$O$1442,MATCH(B844,Historical!$B$7:$B$1449,0))=0,"n/a",((INDEX(Historical!$C$7:$C$1442,MATCH(B844,Historical!$B$7:$B$1449,0))/INDEX(Historical!$O$7:$O$1442,MATCH(B844,Historical!$B$7:$B$1449,0)))^(1/10)-1)*100)</f>
        <v>11.948506997974228</v>
      </c>
      <c r="W844" s="796">
        <f>IF(OR(U844&lt;=0,U844="n/a",V844&lt;=0,V844="n/a"),"n/a",U844/V844)</f>
        <v>0.96367587193300031</v>
      </c>
      <c r="X844" s="797">
        <f>IF(OR(AJ844&lt;=0,AJ844="n/a",U844&lt;=0,U844="n/a"),"n/a",U844/AJ844)</f>
        <v>0.76763252663802461</v>
      </c>
      <c r="Y844" s="988" t="s">
        <v>4219</v>
      </c>
      <c r="Z844" s="738">
        <f>IF(OR(AC844&lt;0.01,AC844="n/a"),"n/a",M844/AC844*100)</f>
        <v>45.517241379310349</v>
      </c>
      <c r="AA844" s="999">
        <f>IF(OR(AC844&lt;0.01,AC844="n/a"),"n/a",I844/AC844)</f>
        <v>6.5862068965517242</v>
      </c>
      <c r="AB844" s="1000">
        <v>12</v>
      </c>
      <c r="AC844" s="978">
        <v>8.6999999999999993</v>
      </c>
      <c r="AD844" s="978">
        <v>7.32</v>
      </c>
      <c r="AE844" s="978">
        <v>0.7</v>
      </c>
      <c r="AF844" s="978">
        <v>1.1299999999999999</v>
      </c>
      <c r="AG844" s="978" t="s">
        <v>137</v>
      </c>
      <c r="AH844" s="978">
        <v>16.900000000000002</v>
      </c>
      <c r="AI844" s="978">
        <v>-8.7800000000000011</v>
      </c>
      <c r="AJ844" s="978">
        <v>15</v>
      </c>
      <c r="AK844" s="978">
        <v>0.89999999999999991</v>
      </c>
      <c r="AL844" s="991">
        <v>14210</v>
      </c>
      <c r="AM844" s="985">
        <v>2.8000000000000003</v>
      </c>
      <c r="AN844" s="978" t="s">
        <v>137</v>
      </c>
      <c r="AO844" s="838">
        <f>IF(U844="n/a","n/a",IF(AA844&lt;0,"n/a",IF(AA844="n/a","n/a",J844+U844-AA844)))</f>
        <v>11.839275767416551</v>
      </c>
      <c r="AP844" s="839">
        <f>IF(U844="n/a","n/a",J844+U844)</f>
        <v>18.425482663968275</v>
      </c>
      <c r="AQ844" s="1001">
        <f>IF(OR(AC844&lt;0.01,AF844="n/a"),"n/a",(I844/SQRT(22.5*AC844*(I844/AF844))-1)*100)</f>
        <v>-42.48704960096785</v>
      </c>
      <c r="AR844" s="738">
        <f>INDEX(Historical!$C$7:$C$1442,MATCH(B844,Historical!$B$7:$B$1449,0))*IF(AH844="n/a",1.03,IF(AH844&lt;0,1.01,IF(AH844&gt;10,1.1,(1+AH844/100))))</f>
        <v>4.3690900000000008</v>
      </c>
      <c r="AS844" s="999">
        <f>IF($AI844="n/a",1.03*AR844,IF($AI844&lt;0,1.01*AR844,IF($AI844&gt;10,1.1*AR844,(1+$AI844/100)*AR844)))</f>
        <v>4.4127809000000005</v>
      </c>
      <c r="AT844" s="999">
        <f>IF($AK844="n/a",1.03*AS844,IF($AK844&lt;0,1.01*AS844,IF($AK844&gt;10,1.1*AS844,(1+$AK844/100)*AS844)))</f>
        <v>4.4524959281000003</v>
      </c>
      <c r="AU844" s="999">
        <f>IF($AK844="n/a",1.03*AT844,IF($AK844&lt;0,1.01*AT844,IF($AK844&gt;10,1.1*AT844,(1+$AK844/100)*AT844)))</f>
        <v>4.4925683914528998</v>
      </c>
      <c r="AV844" s="999">
        <f>IF($AK844="n/a",1.03*AU844,IF($AK844&lt;0,1.01*AU844,IF($AK844&gt;10,1.1*AU844,(1+$AK844/100)*AU844)))</f>
        <v>4.5330015069759755</v>
      </c>
      <c r="AW844" s="738">
        <f>SUM(AR844:AV844)</f>
        <v>22.259936726528874</v>
      </c>
      <c r="AX844" s="846">
        <f>AW844/I844*100</f>
        <v>38.84805711436104</v>
      </c>
      <c r="AY844" s="1080">
        <v>1.07</v>
      </c>
      <c r="AZ844" s="985">
        <v>13.889999999999999</v>
      </c>
      <c r="BA844" s="985">
        <v>-44.65</v>
      </c>
      <c r="BB844" s="985">
        <v>3.81</v>
      </c>
      <c r="BC844" s="985">
        <v>-19.830000000000002</v>
      </c>
      <c r="BD844" s="1032"/>
      <c r="BE844" s="700">
        <v>2010</v>
      </c>
      <c r="BF844" s="1013">
        <f>IF(BE844&gt;2008,0,IF(BE844&gt;2001,1,IF(BE844&gt;1990,2,IF(BE844&gt;1980,3,IF(BE844&gt;1973,4,IF(BE844&gt;1970,5,IF(BE844&gt;1960,6,IF(BE844&gt;1958,7,IF(BE844&gt;1953,8,9)))))))))</f>
        <v>0</v>
      </c>
      <c r="BG844" s="995" t="s">
        <v>137</v>
      </c>
    </row>
    <row r="845" spans="1:59" s="693" customFormat="1" x14ac:dyDescent="0.2">
      <c r="A845" s="976" t="s">
        <v>855</v>
      </c>
      <c r="B845" s="988" t="s">
        <v>856</v>
      </c>
      <c r="C845" s="1070" t="s">
        <v>108</v>
      </c>
      <c r="D845" s="1070" t="s">
        <v>118</v>
      </c>
      <c r="E845" s="828">
        <v>17</v>
      </c>
      <c r="F845" s="1148">
        <v>187</v>
      </c>
      <c r="G845" s="1148" t="s">
        <v>106</v>
      </c>
      <c r="H845" s="1148" t="s">
        <v>106</v>
      </c>
      <c r="I845" s="987">
        <v>76.89</v>
      </c>
      <c r="J845" s="738">
        <f>(M845/I845)*100</f>
        <v>0.78033554428404206</v>
      </c>
      <c r="K845" s="990">
        <v>0.15</v>
      </c>
      <c r="L845" s="1000">
        <v>4</v>
      </c>
      <c r="M845" s="729">
        <f>K845*L845</f>
        <v>0.6</v>
      </c>
      <c r="N845" s="983" t="s">
        <v>506</v>
      </c>
      <c r="O845" s="831">
        <v>0.14000000000000001</v>
      </c>
      <c r="P845" s="973">
        <v>43265</v>
      </c>
      <c r="Q845" s="973">
        <v>43286</v>
      </c>
      <c r="R845" s="729">
        <f>(K845-O845)/O845*100</f>
        <v>7.1428571428571281</v>
      </c>
      <c r="S845" s="795">
        <f>IF(INDEX(Historical!$D$7:$D$1442,MATCH(B845,Historical!$B$7:$B$1449,0))=0,"n/a",(INDEX(Historical!$C$7:$C$1442,MATCH(B845,Historical!$B$7:$B$1449,0))/INDEX(Historical!$D$7:$D$1442,MATCH(B845,Historical!$B$7:$B$1449,0))-1)*100)</f>
        <v>7.2727272727272529</v>
      </c>
      <c r="T845" s="795">
        <f>IF(INDEX(Historical!$F$7:$F$1442,MATCH(B845,Historical!$B$7:$B$1449,0))=0,"n/a",((INDEX(Historical!$C$7:$C$1442,MATCH(B845,Historical!$B$7:$B$1449,0))/INDEX(Historical!$F$7:$F$1442,MATCH(B845,Historical!$B$7:$B$1449,0)))^(1/3)-1)*100)</f>
        <v>7.8743150660129491</v>
      </c>
      <c r="U845" s="795">
        <f>IF(INDEX(Historical!$H$7:$H$1442,MATCH(B845,Historical!$B$7:$B$1449,0))=0,"n/a",((INDEX(Historical!$C$7:$C$1442,MATCH(B845,Historical!$B$7:$B$1449,0))/INDEX(Historical!$H$7:$H$1442,MATCH(B845,Historical!$B$7:$B$1449,0)))^(1/5)-1)*100)</f>
        <v>9.1977482660523524</v>
      </c>
      <c r="V845" s="795">
        <f>IF(INDEX(Historical!$O$7:$O$1442,MATCH(B845,Historical!$B$7:$B$1449,0))=0,"n/a",((INDEX(Historical!$C$7:$C$1442,MATCH(B845,Historical!$B$7:$B$1449,0))/INDEX(Historical!$O$7:$O$1442,MATCH(B845,Historical!$B$7:$B$1449,0)))^(1/10)-1)*100)</f>
        <v>9.878422965064404</v>
      </c>
      <c r="W845" s="796">
        <f>IF(OR(U845&lt;=0,U845="n/a",V845&lt;=0,V845="n/a"),"n/a",U845/V845)</f>
        <v>0.93109480112166731</v>
      </c>
      <c r="X845" s="797">
        <f>IF(OR(AJ845&lt;=0,AJ845="n/a",U845&lt;=0,U845="n/a"),"n/a",U845/AJ845)</f>
        <v>3.2849100950186969</v>
      </c>
      <c r="Y845" s="753"/>
      <c r="Z845" s="738">
        <f>IF(OR(AC845&lt;0.01,AC845="n/a"),"n/a",M845/AC845*100)</f>
        <v>11.976047904191617</v>
      </c>
      <c r="AA845" s="999">
        <f>IF(OR(AC845&lt;0.01,AC845="n/a"),"n/a",I845/AC845)</f>
        <v>15.347305389221559</v>
      </c>
      <c r="AB845" s="1000">
        <v>12</v>
      </c>
      <c r="AC845" s="978">
        <v>5.01</v>
      </c>
      <c r="AD845" s="978">
        <v>0.82</v>
      </c>
      <c r="AE845" s="978">
        <v>1.22</v>
      </c>
      <c r="AF845" s="978">
        <v>1.79</v>
      </c>
      <c r="AG845" s="978">
        <v>12.2</v>
      </c>
      <c r="AH845" s="978">
        <v>-12.5</v>
      </c>
      <c r="AI845" s="978">
        <v>-0.36</v>
      </c>
      <c r="AJ845" s="978">
        <v>2.8000000000000003</v>
      </c>
      <c r="AK845" s="978">
        <v>18.649999999999999</v>
      </c>
      <c r="AL845" s="991">
        <v>9350</v>
      </c>
      <c r="AM845" s="985">
        <v>1.2</v>
      </c>
      <c r="AN845" s="978">
        <v>0.5</v>
      </c>
      <c r="AO845" s="838">
        <f>IF(U845="n/a","n/a",IF(AA845&lt;0,"n/a",IF(AA845="n/a","n/a",J845+U845-AA845)))</f>
        <v>-5.3692215788851634</v>
      </c>
      <c r="AP845" s="839">
        <f>IF(U845="n/a","n/a",J845+U845)</f>
        <v>9.9780838103363951</v>
      </c>
      <c r="AQ845" s="1001">
        <f>IF(OR(AC845&lt;0.01,AF845="n/a"),"n/a",(I845/SQRT(22.5*AC845*(I845/AF845))-1)*100)</f>
        <v>10.497212929570887</v>
      </c>
      <c r="AR845" s="738">
        <f>INDEX(Historical!$C$7:$C$1442,MATCH(B845,Historical!$B$7:$B$1449,0))*IF(AH845="n/a",1.03,IF(AH845&lt;0,1.01,IF(AH845&gt;10,1.1,(1+AH845/100))))</f>
        <v>0.59589999999999999</v>
      </c>
      <c r="AS845" s="999">
        <f>IF($AI845="n/a",1.03*AR845,IF($AI845&lt;0,1.01*AR845,IF($AI845&gt;10,1.1*AR845,(1+$AI845/100)*AR845)))</f>
        <v>0.60185900000000003</v>
      </c>
      <c r="AT845" s="999">
        <f>IF($AK845="n/a",1.03*AS845,IF($AK845&lt;0,1.01*AS845,IF($AK845&gt;10,1.1*AS845,(1+$AK845/100)*AS845)))</f>
        <v>0.66204490000000005</v>
      </c>
      <c r="AU845" s="999">
        <f>IF($AK845="n/a",1.03*AT845,IF($AK845&lt;0,1.01*AT845,IF($AK845&gt;10,1.1*AT845,(1+$AK845/100)*AT845)))</f>
        <v>0.72824939000000011</v>
      </c>
      <c r="AV845" s="999">
        <f>IF($AK845="n/a",1.03*AU845,IF($AK845&lt;0,1.01*AU845,IF($AK845&gt;10,1.1*AU845,(1+$AK845/100)*AU845)))</f>
        <v>0.8010743290000002</v>
      </c>
      <c r="AW845" s="738">
        <f>SUM(AR845:AV845)</f>
        <v>3.3891276190000008</v>
      </c>
      <c r="AX845" s="846">
        <f>AW845/I845*100</f>
        <v>4.4077612420340762</v>
      </c>
      <c r="AY845" s="1080">
        <v>0.75</v>
      </c>
      <c r="AZ845" s="985">
        <v>16.77</v>
      </c>
      <c r="BA845" s="985">
        <v>-3.7900000000000005</v>
      </c>
      <c r="BB845" s="985">
        <v>2.8000000000000003</v>
      </c>
      <c r="BC845" s="985">
        <v>2.4299999999999997</v>
      </c>
      <c r="BD845" s="1032"/>
      <c r="BE845" s="700">
        <v>2002</v>
      </c>
      <c r="BF845" s="1013">
        <f>IF(BE845&gt;2008,0,IF(BE845&gt;2001,1,IF(BE845&gt;1990,2,IF(BE845&gt;1980,3,IF(BE845&gt;1973,4,IF(BE845&gt;1970,5,IF(BE845&gt;1960,6,IF(BE845&gt;1958,7,IF(BE845&gt;1953,8,9)))))))))</f>
        <v>1</v>
      </c>
      <c r="BG845" s="995">
        <v>2.7</v>
      </c>
    </row>
    <row r="846" spans="1:59" s="693" customFormat="1" x14ac:dyDescent="0.2">
      <c r="A846" s="976" t="s">
        <v>1797</v>
      </c>
      <c r="B846" s="988" t="s">
        <v>1798</v>
      </c>
      <c r="C846" s="1070" t="s">
        <v>4381</v>
      </c>
      <c r="D846" s="1070" t="s">
        <v>4382</v>
      </c>
      <c r="E846" s="828">
        <v>8</v>
      </c>
      <c r="F846" s="1148">
        <v>461</v>
      </c>
      <c r="G846" s="1273" t="s">
        <v>37</v>
      </c>
      <c r="H846" s="1273" t="s">
        <v>115</v>
      </c>
      <c r="I846" s="987">
        <v>28.69</v>
      </c>
      <c r="J846" s="738">
        <f>(M846/I846)*100</f>
        <v>5.5071453468107361</v>
      </c>
      <c r="K846" s="990">
        <v>0.39500000000000002</v>
      </c>
      <c r="L846" s="1000">
        <v>4</v>
      </c>
      <c r="M846" s="729">
        <f>K846*L846</f>
        <v>1.58</v>
      </c>
      <c r="N846" s="983" t="s">
        <v>149</v>
      </c>
      <c r="O846" s="831">
        <v>0.38500000000000001</v>
      </c>
      <c r="P846" s="694">
        <v>43166</v>
      </c>
      <c r="Q846" s="694">
        <v>43174</v>
      </c>
      <c r="R846" s="729">
        <f>(K846-O846)/O846*100</f>
        <v>2.5974025974025996</v>
      </c>
      <c r="S846" s="795">
        <f>IF(INDEX(Historical!$D$7:$D$1442,MATCH(B846,Historical!$B$7:$B$1449,0))=0,"n/a",(INDEX(Historical!$C$7:$C$1442,MATCH(B846,Historical!$B$7:$B$1449,0))/INDEX(Historical!$D$7:$D$1442,MATCH(B846,Historical!$B$7:$B$1449,0))-1)*100)</f>
        <v>2.5974025974025983</v>
      </c>
      <c r="T846" s="795">
        <f>IF(INDEX(Historical!$F$7:$F$1442,MATCH(B846,Historical!$B$7:$B$1449,0))=0,"n/a",((INDEX(Historical!$C$7:$C$1442,MATCH(B846,Historical!$B$7:$B$1449,0))/INDEX(Historical!$F$7:$F$1442,MATCH(B846,Historical!$B$7:$B$1449,0)))^(1/3)-1)*100)</f>
        <v>4.6146886474063287</v>
      </c>
      <c r="U846" s="795">
        <f>IF(INDEX(Historical!$H$7:$H$1442,MATCH(B846,Historical!$B$7:$B$1449,0))=0,"n/a",((INDEX(Historical!$C$7:$C$1442,MATCH(B846,Historical!$B$7:$B$1449,0))/INDEX(Historical!$H$7:$H$1442,MATCH(B846,Historical!$B$7:$B$1449,0)))^(1/5)-1)*100)</f>
        <v>5.3075360122292414</v>
      </c>
      <c r="V846" s="795">
        <f>IF(INDEX(Historical!$O$7:$O$1442,MATCH(B846,Historical!$B$7:$B$1449,0))=0,"n/a",((INDEX(Historical!$C$7:$C$1442,MATCH(B846,Historical!$B$7:$B$1449,0))/INDEX(Historical!$O$7:$O$1442,MATCH(B846,Historical!$B$7:$B$1449,0)))^(1/10)-1)*100)</f>
        <v>-2.8050324237640201</v>
      </c>
      <c r="W846" s="796" t="str">
        <f>IF(OR(U846&lt;=0,U846="n/a",V846&lt;=0,V846="n/a"),"n/a",U846/V846)</f>
        <v>n/a</v>
      </c>
      <c r="X846" s="797">
        <f>IF(OR(AJ846&lt;=0,AJ846="n/a",U846&lt;=0,U846="n/a"),"n/a",U846/AJ846)</f>
        <v>6.251514737608059E-2</v>
      </c>
      <c r="Y846" s="770"/>
      <c r="Z846" s="738">
        <f>IF(OR(AC846&lt;0.01,AC846="n/a"),"n/a",M846/AC846*100)</f>
        <v>46.745562130177518</v>
      </c>
      <c r="AA846" s="999">
        <f>IF(OR(AC846&lt;0.01,AC846="n/a"),"n/a",I846/AC846)</f>
        <v>8.4881656804733741</v>
      </c>
      <c r="AB846" s="1000">
        <v>12</v>
      </c>
      <c r="AC846" s="978">
        <v>3.38</v>
      </c>
      <c r="AD846" s="978">
        <v>0.94</v>
      </c>
      <c r="AE846" s="978">
        <v>6.69</v>
      </c>
      <c r="AF846" s="978">
        <v>2.1</v>
      </c>
      <c r="AG846" s="978">
        <v>25.5</v>
      </c>
      <c r="AH846" s="978">
        <v>40.1</v>
      </c>
      <c r="AI846" s="978">
        <v>-58.809999999999995</v>
      </c>
      <c r="AJ846" s="978">
        <v>84.899999999999991</v>
      </c>
      <c r="AK846" s="978">
        <v>9</v>
      </c>
      <c r="AL846" s="991">
        <v>3630</v>
      </c>
      <c r="AM846" s="985">
        <v>1.2</v>
      </c>
      <c r="AN846" s="978">
        <v>1.03</v>
      </c>
      <c r="AO846" s="838">
        <f>IF(U846="n/a","n/a",IF(AA846&lt;0,"n/a",IF(AA846="n/a","n/a",J846+U846-AA846)))</f>
        <v>2.3265156785666026</v>
      </c>
      <c r="AP846" s="839">
        <f>IF(U846="n/a","n/a",J846+U846)</f>
        <v>10.814681359039977</v>
      </c>
      <c r="AQ846" s="1001">
        <f>IF(OR(AC846&lt;0.01,AF846="n/a"),"n/a",(I846/SQRT(22.5*AC846*(I846/AF846))-1)*100)</f>
        <v>-10.992764516350606</v>
      </c>
      <c r="AR846" s="738">
        <f>INDEX(Historical!$C$7:$C$1442,MATCH(B846,Historical!$B$7:$B$1449,0))*IF(AH846="n/a",1.03,IF(AH846&lt;0,1.01,IF(AH846&gt;10,1.1,(1+AH846/100))))</f>
        <v>1.7380000000000002</v>
      </c>
      <c r="AS846" s="999">
        <f>IF($AI846="n/a",1.03*AR846,IF($AI846&lt;0,1.01*AR846,IF($AI846&gt;10,1.1*AR846,(1+$AI846/100)*AR846)))</f>
        <v>1.7553800000000002</v>
      </c>
      <c r="AT846" s="999">
        <f>IF($AK846="n/a",1.03*AS846,IF($AK846&lt;0,1.01*AS846,IF($AK846&gt;10,1.1*AS846,(1+$AK846/100)*AS846)))</f>
        <v>1.9133642000000004</v>
      </c>
      <c r="AU846" s="999">
        <f>IF($AK846="n/a",1.03*AT846,IF($AK846&lt;0,1.01*AT846,IF($AK846&gt;10,1.1*AT846,(1+$AK846/100)*AT846)))</f>
        <v>2.0855669780000006</v>
      </c>
      <c r="AV846" s="999">
        <f>IF($AK846="n/a",1.03*AU846,IF($AK846&lt;0,1.01*AU846,IF($AK846&gt;10,1.1*AU846,(1+$AK846/100)*AU846)))</f>
        <v>2.2732680060200008</v>
      </c>
      <c r="AW846" s="738">
        <f>SUM(AR846:AV846)</f>
        <v>9.7655791840200017</v>
      </c>
      <c r="AX846" s="846">
        <f>AW846/I846*100</f>
        <v>34.038268330498433</v>
      </c>
      <c r="AY846" s="1080">
        <v>0.73</v>
      </c>
      <c r="AZ846" s="985">
        <v>20.549999999999997</v>
      </c>
      <c r="BA846" s="985">
        <v>-5.4399999999999995</v>
      </c>
      <c r="BB846" s="985">
        <v>8.74</v>
      </c>
      <c r="BC846" s="985">
        <v>4.72</v>
      </c>
      <c r="BD846" s="1032"/>
      <c r="BE846" s="700">
        <v>2011</v>
      </c>
      <c r="BF846" s="1013">
        <f>IF(BE846&gt;2008,0,IF(BE846&gt;2001,1,IF(BE846&gt;1990,2,IF(BE846&gt;1980,3,IF(BE846&gt;1973,4,IF(BE846&gt;1970,5,IF(BE846&gt;1960,6,IF(BE846&gt;1958,7,IF(BE846&gt;1953,8,9)))))))))</f>
        <v>0</v>
      </c>
      <c r="BG846" s="995">
        <v>10.7</v>
      </c>
    </row>
    <row r="847" spans="1:59" s="976" customFormat="1" x14ac:dyDescent="0.2">
      <c r="A847" s="976" t="s">
        <v>1811</v>
      </c>
      <c r="B847" s="988" t="s">
        <v>1812</v>
      </c>
      <c r="C847" s="1070" t="s">
        <v>123</v>
      </c>
      <c r="D847" s="1070" t="s">
        <v>4404</v>
      </c>
      <c r="E847" s="828">
        <v>10</v>
      </c>
      <c r="F847" s="1148">
        <v>325</v>
      </c>
      <c r="G847" s="1118" t="s">
        <v>106</v>
      </c>
      <c r="H847" s="1118" t="s">
        <v>106</v>
      </c>
      <c r="I847" s="987">
        <v>40.71</v>
      </c>
      <c r="J847" s="738">
        <f>(M847/I847)*100</f>
        <v>4.4706460329157451</v>
      </c>
      <c r="K847" s="990">
        <v>0.45500000000000002</v>
      </c>
      <c r="L847" s="1000">
        <v>4</v>
      </c>
      <c r="M847" s="729">
        <f>K847*L847</f>
        <v>1.82</v>
      </c>
      <c r="N847" s="983" t="s">
        <v>1248</v>
      </c>
      <c r="O847" s="831">
        <v>0.43</v>
      </c>
      <c r="P847" s="973">
        <v>43412</v>
      </c>
      <c r="Q847" s="973">
        <v>43423</v>
      </c>
      <c r="R847" s="729">
        <f>(K847-O847)/O847*100</f>
        <v>5.8139534883720989</v>
      </c>
      <c r="S847" s="795">
        <f>IF(INDEX(Historical!$D$7:$D$1442,MATCH(B847,Historical!$B$7:$B$1449,0))=0,"n/a",(INDEX(Historical!$C$7:$C$1442,MATCH(B847,Historical!$B$7:$B$1449,0))/INDEX(Historical!$D$7:$D$1442,MATCH(B847,Historical!$B$7:$B$1449,0))-1)*100)</f>
        <v>7.055214723926384</v>
      </c>
      <c r="T847" s="795">
        <f>IF(INDEX(Historical!$F$7:$F$1442,MATCH(B847,Historical!$B$7:$B$1449,0))=0,"n/a",((INDEX(Historical!$C$7:$C$1442,MATCH(B847,Historical!$B$7:$B$1449,0))/INDEX(Historical!$F$7:$F$1442,MATCH(B847,Historical!$B$7:$B$1449,0)))^(1/3)-1)*100)</f>
        <v>11.766304634615743</v>
      </c>
      <c r="U847" s="795">
        <f>IF(INDEX(Historical!$H$7:$H$1442,MATCH(B847,Historical!$B$7:$B$1449,0))=0,"n/a",((INDEX(Historical!$C$7:$C$1442,MATCH(B847,Historical!$B$7:$B$1449,0))/INDEX(Historical!$H$7:$H$1442,MATCH(B847,Historical!$B$7:$B$1449,0)))^(1/5)-1)*100)</f>
        <v>27.014560296706879</v>
      </c>
      <c r="V847" s="795">
        <f>IF(INDEX(Historical!$O$7:$O$1442,MATCH(B847,Historical!$B$7:$B$1449,0))=0,"n/a",((INDEX(Historical!$C$7:$C$1442,MATCH(B847,Historical!$B$7:$B$1449,0))/INDEX(Historical!$O$7:$O$1442,MATCH(B847,Historical!$B$7:$B$1449,0)))^(1/10)-1)*100)</f>
        <v>25.523356005647301</v>
      </c>
      <c r="W847" s="796">
        <f>IF(OR(U847&lt;=0,U847="n/a",V847&lt;=0,V847="n/a"),"n/a",U847/V847)</f>
        <v>1.0584250868392713</v>
      </c>
      <c r="X847" s="797" t="str">
        <f>IF(OR(AJ847&lt;=0,AJ847="n/a",U847&lt;=0,U847="n/a"),"n/a",U847/AJ847)</f>
        <v>n/a</v>
      </c>
      <c r="Y847" s="989"/>
      <c r="Z847" s="738">
        <f>IF(OR(AC847&lt;0.01,AC847="n/a"),"n/a",M847/AC847*100)</f>
        <v>68.679245283018872</v>
      </c>
      <c r="AA847" s="999">
        <f>IF(OR(AC847&lt;0.01,AC847="n/a"),"n/a",I847/AC847)</f>
        <v>15.362264150943398</v>
      </c>
      <c r="AB847" s="1000">
        <v>9</v>
      </c>
      <c r="AC847" s="978">
        <v>2.65</v>
      </c>
      <c r="AD847" s="978">
        <v>1.02</v>
      </c>
      <c r="AE847" s="978">
        <v>0.63</v>
      </c>
      <c r="AF847" s="978">
        <v>0.9</v>
      </c>
      <c r="AG847" s="978">
        <v>16.7</v>
      </c>
      <c r="AH847" s="978">
        <v>-4.1000000000000005</v>
      </c>
      <c r="AI847" s="978">
        <v>6.419999999999999</v>
      </c>
      <c r="AJ847" s="978">
        <v>-11.799999999999999</v>
      </c>
      <c r="AK847" s="978">
        <v>14.97</v>
      </c>
      <c r="AL847" s="991">
        <v>10210</v>
      </c>
      <c r="AM847" s="985">
        <v>0.89999999999999991</v>
      </c>
      <c r="AN847" s="978">
        <v>0.56000000000000005</v>
      </c>
      <c r="AO847" s="838">
        <f>IF(U847="n/a","n/a",IF(AA847&lt;0,"n/a",IF(AA847="n/a","n/a",J847+U847-AA847)))</f>
        <v>16.122942178679224</v>
      </c>
      <c r="AP847" s="839">
        <f>IF(U847="n/a","n/a",J847+U847)</f>
        <v>31.485206329622624</v>
      </c>
      <c r="AQ847" s="1001">
        <f>IF(OR(AC847&lt;0.01,AF847="n/a"),"n/a",(I847/SQRT(22.5*AC847*(I847/AF847))-1)*100)</f>
        <v>-21.6105513453669</v>
      </c>
      <c r="AR847" s="738">
        <f>INDEX(Historical!$C$7:$C$1442,MATCH(B847,Historical!$B$7:$B$1449,0))*IF(AH847="n/a",1.03,IF(AH847&lt;0,1.01,IF(AH847&gt;10,1.1,(1+AH847/100))))</f>
        <v>1.7624500000000001</v>
      </c>
      <c r="AS847" s="999">
        <f>IF($AI847="n/a",1.03*AR847,IF($AI847&lt;0,1.01*AR847,IF($AI847&gt;10,1.1*AR847,(1+$AI847/100)*AR847)))</f>
        <v>1.87559929</v>
      </c>
      <c r="AT847" s="999">
        <f>IF($AK847="n/a",1.03*AS847,IF($AK847&lt;0,1.01*AS847,IF($AK847&gt;10,1.1*AS847,(1+$AK847/100)*AS847)))</f>
        <v>2.0631592190000001</v>
      </c>
      <c r="AU847" s="999">
        <f>IF($AK847="n/a",1.03*AT847,IF($AK847&lt;0,1.01*AT847,IF($AK847&gt;10,1.1*AT847,(1+$AK847/100)*AT847)))</f>
        <v>2.2694751409000005</v>
      </c>
      <c r="AV847" s="999">
        <f>IF($AK847="n/a",1.03*AU847,IF($AK847&lt;0,1.01*AU847,IF($AK847&gt;10,1.1*AU847,(1+$AK847/100)*AU847)))</f>
        <v>2.4964226549900008</v>
      </c>
      <c r="AW847" s="738">
        <f>SUM(AR847:AV847)</f>
        <v>10.467106304890002</v>
      </c>
      <c r="AX847" s="846">
        <f>AW847/I847*100</f>
        <v>25.711388614320814</v>
      </c>
      <c r="AY847" s="1080">
        <v>1.85</v>
      </c>
      <c r="AZ847" s="985">
        <v>15.65</v>
      </c>
      <c r="BA847" s="985">
        <v>-40.520000000000003</v>
      </c>
      <c r="BB847" s="985">
        <v>-3.3000000000000003</v>
      </c>
      <c r="BC847" s="985">
        <v>-21.77</v>
      </c>
      <c r="BD847" s="1032"/>
      <c r="BE847" s="700">
        <v>2010</v>
      </c>
      <c r="BF847" s="1013">
        <f>IF(BE847&gt;2008,0,IF(BE847&gt;2001,1,IF(BE847&gt;1990,2,IF(BE847&gt;1980,3,IF(BE847&gt;1973,4,IF(BE847&gt;1970,5,IF(BE847&gt;1960,6,IF(BE847&gt;1958,7,IF(BE847&gt;1953,8,9)))))))))</f>
        <v>0</v>
      </c>
      <c r="BG847" s="995">
        <v>7.5</v>
      </c>
    </row>
    <row r="848" spans="1:59" s="976" customFormat="1" x14ac:dyDescent="0.2">
      <c r="A848" s="976" t="s">
        <v>1803</v>
      </c>
      <c r="B848" s="988" t="s">
        <v>1804</v>
      </c>
      <c r="C848" s="1070" t="s">
        <v>108</v>
      </c>
      <c r="D848" s="1070" t="s">
        <v>4401</v>
      </c>
      <c r="E848" s="828">
        <v>8</v>
      </c>
      <c r="F848" s="1148">
        <v>477</v>
      </c>
      <c r="G848" s="1133" t="s">
        <v>37</v>
      </c>
      <c r="H848" s="1133" t="s">
        <v>37</v>
      </c>
      <c r="I848" s="987">
        <v>40.61</v>
      </c>
      <c r="J848" s="738">
        <f>(M848/I848)*100</f>
        <v>2.8564393006648605</v>
      </c>
      <c r="K848" s="990">
        <v>0.28999999999999998</v>
      </c>
      <c r="L848" s="1000">
        <v>4</v>
      </c>
      <c r="M848" s="729">
        <f>K848*L848</f>
        <v>1.1599999999999999</v>
      </c>
      <c r="N848" s="983" t="s">
        <v>164</v>
      </c>
      <c r="O848" s="831">
        <v>0.26</v>
      </c>
      <c r="P848" s="694">
        <v>43167</v>
      </c>
      <c r="Q848" s="694">
        <v>43192</v>
      </c>
      <c r="R848" s="729">
        <f>(K848-O848)/O848*100</f>
        <v>11.538461538461526</v>
      </c>
      <c r="S848" s="795">
        <f>IF(INDEX(Historical!$D$7:$D$1442,MATCH(B848,Historical!$B$7:$B$1449,0))=0,"n/a",(INDEX(Historical!$C$7:$C$1442,MATCH(B848,Historical!$B$7:$B$1449,0))/INDEX(Historical!$D$7:$D$1442,MATCH(B848,Historical!$B$7:$B$1449,0))-1)*100)</f>
        <v>10.784313725490179</v>
      </c>
      <c r="T848" s="795">
        <f>IF(INDEX(Historical!$F$7:$F$1442,MATCH(B848,Historical!$B$7:$B$1449,0))=0,"n/a",((INDEX(Historical!$C$7:$C$1442,MATCH(B848,Historical!$B$7:$B$1449,0))/INDEX(Historical!$F$7:$F$1442,MATCH(B848,Historical!$B$7:$B$1449,0)))^(1/3)-1)*100)</f>
        <v>7.4844611903481795</v>
      </c>
      <c r="U848" s="795">
        <f>IF(INDEX(Historical!$H$7:$H$1442,MATCH(B848,Historical!$B$7:$B$1449,0))=0,"n/a",((INDEX(Historical!$C$7:$C$1442,MATCH(B848,Historical!$B$7:$B$1449,0))/INDEX(Historical!$H$7:$H$1442,MATCH(B848,Historical!$B$7:$B$1449,0)))^(1/5)-1)*100)</f>
        <v>8.2562478063863196</v>
      </c>
      <c r="V848" s="795">
        <f>IF(INDEX(Historical!$O$7:$O$1442,MATCH(B848,Historical!$B$7:$B$1449,0))=0,"n/a",((INDEX(Historical!$C$7:$C$1442,MATCH(B848,Historical!$B$7:$B$1449,0))/INDEX(Historical!$O$7:$O$1442,MATCH(B848,Historical!$B$7:$B$1449,0)))^(1/10)-1)*100)</f>
        <v>0.13372160583624559</v>
      </c>
      <c r="W848" s="796">
        <f>IF(OR(U848&lt;=0,U848="n/a",V848&lt;=0,V848="n/a"),"n/a",U848/V848)</f>
        <v>61.742062957999877</v>
      </c>
      <c r="X848" s="797">
        <f>IF(OR(AJ848&lt;=0,AJ848="n/a",U848&lt;=0,U848="n/a"),"n/a",U848/AJ848)</f>
        <v>1.4484645274361965</v>
      </c>
      <c r="Y848" s="753"/>
      <c r="Z848" s="738">
        <f>IF(OR(AC848&lt;0.01,AC848="n/a"),"n/a",M848/AC848*100)</f>
        <v>42.028985507246375</v>
      </c>
      <c r="AA848" s="999">
        <f>IF(OR(AC848&lt;0.01,AC848="n/a"),"n/a",I848/AC848)</f>
        <v>14.713768115942029</v>
      </c>
      <c r="AB848" s="1000">
        <v>12</v>
      </c>
      <c r="AC848" s="978">
        <v>2.76</v>
      </c>
      <c r="AD848" s="978">
        <v>1.47</v>
      </c>
      <c r="AE848" s="978">
        <v>5.81</v>
      </c>
      <c r="AF848" s="978">
        <v>1.06</v>
      </c>
      <c r="AG848" s="978">
        <v>7.3999999999999995</v>
      </c>
      <c r="AH848" s="978">
        <v>12.7</v>
      </c>
      <c r="AI848" s="978">
        <v>15.509999999999998</v>
      </c>
      <c r="AJ848" s="978">
        <v>5.7</v>
      </c>
      <c r="AK848" s="978">
        <v>10</v>
      </c>
      <c r="AL848" s="991">
        <v>2200</v>
      </c>
      <c r="AM848" s="985">
        <v>0.1</v>
      </c>
      <c r="AN848" s="978">
        <v>0.1</v>
      </c>
      <c r="AO848" s="838">
        <f>IF(U848="n/a","n/a",IF(AA848&lt;0,"n/a",IF(AA848="n/a","n/a",J848+U848-AA848)))</f>
        <v>-3.6010810088908496</v>
      </c>
      <c r="AP848" s="839">
        <f>IF(U848="n/a","n/a",J848+U848)</f>
        <v>11.11268710705118</v>
      </c>
      <c r="AQ848" s="1001">
        <f>IF(OR(AC848&lt;0.01,AF848="n/a"),"n/a",(I848/SQRT(22.5*AC848*(I848/AF848))-1)*100)</f>
        <v>-16.74244991754388</v>
      </c>
      <c r="AR848" s="738">
        <f>INDEX(Historical!$C$7:$C$1442,MATCH(B848,Historical!$B$7:$B$1449,0))*IF(AH848="n/a",1.03,IF(AH848&lt;0,1.01,IF(AH848&gt;10,1.1,(1+AH848/100))))</f>
        <v>1.2429999999999999</v>
      </c>
      <c r="AS848" s="999">
        <f>IF($AI848="n/a",1.03*AR848,IF($AI848&lt;0,1.01*AR848,IF($AI848&gt;10,1.1*AR848,(1+$AI848/100)*AR848)))</f>
        <v>1.3673</v>
      </c>
      <c r="AT848" s="999">
        <f>IF($AK848="n/a",1.03*AS848,IF($AK848&lt;0,1.01*AS848,IF($AK848&gt;10,1.1*AS848,(1+$AK848/100)*AS848)))</f>
        <v>1.50403</v>
      </c>
      <c r="AU848" s="999">
        <f>IF($AK848="n/a",1.03*AT848,IF($AK848&lt;0,1.01*AT848,IF($AK848&gt;10,1.1*AT848,(1+$AK848/100)*AT848)))</f>
        <v>1.654433</v>
      </c>
      <c r="AV848" s="999">
        <f>IF($AK848="n/a",1.03*AU848,IF($AK848&lt;0,1.01*AU848,IF($AK848&gt;10,1.1*AU848,(1+$AK848/100)*AU848)))</f>
        <v>1.8198763000000002</v>
      </c>
      <c r="AW848" s="738">
        <f>SUM(AR848:AV848)</f>
        <v>7.5886393000000005</v>
      </c>
      <c r="AX848" s="846">
        <f>AW848/I848*100</f>
        <v>18.68662718542231</v>
      </c>
      <c r="AY848" s="1080">
        <v>1.08</v>
      </c>
      <c r="AZ848" s="985">
        <v>18.95</v>
      </c>
      <c r="BA848" s="985">
        <v>-20.560000000000002</v>
      </c>
      <c r="BB848" s="985">
        <v>2.59</v>
      </c>
      <c r="BC848" s="985">
        <v>-8.1199999999999992</v>
      </c>
      <c r="BD848" s="1032"/>
      <c r="BE848" s="700">
        <v>2011</v>
      </c>
      <c r="BF848" s="1013">
        <f>IF(BE848&gt;2008,0,IF(BE848&gt;2001,1,IF(BE848&gt;1990,2,IF(BE848&gt;1980,3,IF(BE848&gt;1973,4,IF(BE848&gt;1970,5,IF(BE848&gt;1960,6,IF(BE848&gt;1958,7,IF(BE848&gt;1953,8,9)))))))))</f>
        <v>0</v>
      </c>
      <c r="BG848" s="995">
        <v>1.0999999999999999</v>
      </c>
    </row>
    <row r="849" spans="1:59" s="976" customFormat="1" x14ac:dyDescent="0.2">
      <c r="A849" s="976" t="s">
        <v>3016</v>
      </c>
      <c r="B849" s="988" t="s">
        <v>3017</v>
      </c>
      <c r="C849" s="1070" t="s">
        <v>108</v>
      </c>
      <c r="D849" s="1070" t="s">
        <v>4393</v>
      </c>
      <c r="E849" s="828">
        <v>5</v>
      </c>
      <c r="F849" s="1148">
        <v>811</v>
      </c>
      <c r="G849" s="1148" t="s">
        <v>106</v>
      </c>
      <c r="H849" s="1148" t="s">
        <v>106</v>
      </c>
      <c r="I849" s="987">
        <v>42.17</v>
      </c>
      <c r="J849" s="738">
        <f>(M849/I849)*100</f>
        <v>1.0433957789898032</v>
      </c>
      <c r="K849" s="990">
        <v>0.11</v>
      </c>
      <c r="L849" s="1000">
        <v>4</v>
      </c>
      <c r="M849" s="729">
        <f>K849*L849</f>
        <v>0.44</v>
      </c>
      <c r="N849" s="983" t="s">
        <v>997</v>
      </c>
      <c r="O849" s="831">
        <v>0.09</v>
      </c>
      <c r="P849" s="973">
        <v>43230</v>
      </c>
      <c r="Q849" s="973">
        <v>43245</v>
      </c>
      <c r="R849" s="729">
        <f>(K849-O849)/O849*100</f>
        <v>22.222222222222225</v>
      </c>
      <c r="S849" s="795">
        <f>IF(INDEX(Historical!$D$7:$D$1442,MATCH(B849,Historical!$B$7:$B$1449,0))=0,"n/a",(INDEX(Historical!$C$7:$C$1442,MATCH(B849,Historical!$B$7:$B$1449,0))/INDEX(Historical!$D$7:$D$1442,MATCH(B849,Historical!$B$7:$B$1449,0))-1)*100)</f>
        <v>39.999999999999993</v>
      </c>
      <c r="T849" s="795">
        <f>IF(INDEX(Historical!$F$7:$F$1442,MATCH(B849,Historical!$B$7:$B$1449,0))=0,"n/a",((INDEX(Historical!$C$7:$C$1442,MATCH(B849,Historical!$B$7:$B$1449,0))/INDEX(Historical!$F$7:$F$1442,MATCH(B849,Historical!$B$7:$B$1449,0)))^(1/3)-1)*100)</f>
        <v>25.99210498948732</v>
      </c>
      <c r="U849" s="795">
        <f>IF(INDEX(Historical!$H$7:$H$1442,MATCH(B849,Historical!$B$7:$B$1449,0))=0,"n/a",((INDEX(Historical!$C$7:$C$1442,MATCH(B849,Historical!$B$7:$B$1449,0))/INDEX(Historical!$H$7:$H$1442,MATCH(B849,Historical!$B$7:$B$1449,0)))^(1/5)-1)*100)</f>
        <v>21.290241716173263</v>
      </c>
      <c r="V849" s="795">
        <f>IF(INDEX(Historical!$O$7:$O$1442,MATCH(B849,Historical!$B$7:$B$1449,0))=0,"n/a",((INDEX(Historical!$C$7:$C$1442,MATCH(B849,Historical!$B$7:$B$1449,0))/INDEX(Historical!$O$7:$O$1442,MATCH(B849,Historical!$B$7:$B$1449,0)))^(1/10)-1)*100)</f>
        <v>11.612317403390438</v>
      </c>
      <c r="W849" s="796">
        <f>IF(OR(U849&lt;=0,U849="n/a",V849&lt;=0,V849="n/a"),"n/a",U849/V849)</f>
        <v>1.833418858319974</v>
      </c>
      <c r="X849" s="797">
        <f>IF(OR(AJ849&lt;=0,AJ849="n/a",U849&lt;=0,U849="n/a"),"n/a",U849/AJ849)</f>
        <v>1.6763969855254539</v>
      </c>
      <c r="Y849" s="752"/>
      <c r="Z849" s="738">
        <f>IF(OR(AC849&lt;0.01,AC849="n/a"),"n/a",M849/AC849*100)</f>
        <v>10.526315789473685</v>
      </c>
      <c r="AA849" s="999">
        <f>IF(OR(AC849&lt;0.01,AC849="n/a"),"n/a",I849/AC849)</f>
        <v>10.088516746411484</v>
      </c>
      <c r="AB849" s="1000">
        <v>12</v>
      </c>
      <c r="AC849" s="978">
        <v>4.18</v>
      </c>
      <c r="AD849" s="978">
        <v>0.84</v>
      </c>
      <c r="AE849" s="978">
        <v>4.55</v>
      </c>
      <c r="AF849" s="978">
        <v>1.68</v>
      </c>
      <c r="AG849" s="978">
        <v>10.100000000000001</v>
      </c>
      <c r="AH849" s="978">
        <v>-4.3999999999999995</v>
      </c>
      <c r="AI849" s="978">
        <v>14.299999999999999</v>
      </c>
      <c r="AJ849" s="978">
        <v>12.7</v>
      </c>
      <c r="AK849" s="978">
        <v>12</v>
      </c>
      <c r="AL849" s="991">
        <v>1330</v>
      </c>
      <c r="AM849" s="985">
        <v>1.3</v>
      </c>
      <c r="AN849" s="978">
        <v>0.26</v>
      </c>
      <c r="AO849" s="838">
        <f>IF(U849="n/a","n/a",IF(AA849&lt;0,"n/a",IF(AA849="n/a","n/a",J849+U849-AA849)))</f>
        <v>12.245120748751583</v>
      </c>
      <c r="AP849" s="839">
        <f>IF(U849="n/a","n/a",J849+U849)</f>
        <v>22.333637495163067</v>
      </c>
      <c r="AQ849" s="1001">
        <f>IF(OR(AC849&lt;0.01,AF849="n/a"),"n/a",(I849/SQRT(22.5*AC849*(I849/AF849))-1)*100)</f>
        <v>-13.208530542144247</v>
      </c>
      <c r="AR849" s="738">
        <f>INDEX(Historical!$C$7:$C$1442,MATCH(B849,Historical!$B$7:$B$1449,0))*IF(AH849="n/a",1.03,IF(AH849&lt;0,1.01,IF(AH849&gt;10,1.1,(1+AH849/100))))</f>
        <v>0.42419999999999997</v>
      </c>
      <c r="AS849" s="999">
        <f>IF($AI849="n/a",1.03*AR849,IF($AI849&lt;0,1.01*AR849,IF($AI849&gt;10,1.1*AR849,(1+$AI849/100)*AR849)))</f>
        <v>0.46661999999999998</v>
      </c>
      <c r="AT849" s="999">
        <f>IF($AK849="n/a",1.03*AS849,IF($AK849&lt;0,1.01*AS849,IF($AK849&gt;10,1.1*AS849,(1+$AK849/100)*AS849)))</f>
        <v>0.51328200000000002</v>
      </c>
      <c r="AU849" s="999">
        <f>IF($AK849="n/a",1.03*AT849,IF($AK849&lt;0,1.01*AT849,IF($AK849&gt;10,1.1*AT849,(1+$AK849/100)*AT849)))</f>
        <v>0.56461020000000006</v>
      </c>
      <c r="AV849" s="999">
        <f>IF($AK849="n/a",1.03*AU849,IF($AK849&lt;0,1.01*AU849,IF($AK849&gt;10,1.1*AU849,(1+$AK849/100)*AU849)))</f>
        <v>0.62107122000000015</v>
      </c>
      <c r="AW849" s="738">
        <f>SUM(AR849:AV849)</f>
        <v>2.5897834200000003</v>
      </c>
      <c r="AX849" s="846">
        <f>AW849/I849*100</f>
        <v>6.1412933839222204</v>
      </c>
      <c r="AY849" s="1080">
        <v>1.1399999999999999</v>
      </c>
      <c r="AZ849" s="985">
        <v>24.95</v>
      </c>
      <c r="BA849" s="985">
        <v>-26.919999999999998</v>
      </c>
      <c r="BB849" s="985">
        <v>5.12</v>
      </c>
      <c r="BC849" s="985">
        <v>-11.63</v>
      </c>
      <c r="BD849" s="1032"/>
      <c r="BE849" s="700">
        <v>2014</v>
      </c>
      <c r="BF849" s="1013">
        <f>IF(BE849&gt;2008,0,IF(BE849&gt;2001,1,IF(BE849&gt;1990,2,IF(BE849&gt;1980,3,IF(BE849&gt;1973,4,IF(BE849&gt;1970,5,IF(BE849&gt;1960,6,IF(BE849&gt;1958,7,IF(BE849&gt;1953,8,9)))))))))</f>
        <v>0</v>
      </c>
      <c r="BG849" s="995">
        <v>1.0999999999999999</v>
      </c>
    </row>
    <row r="850" spans="1:59" s="976" customFormat="1" x14ac:dyDescent="0.2">
      <c r="A850" s="976" t="s">
        <v>868</v>
      </c>
      <c r="B850" s="676" t="s">
        <v>869</v>
      </c>
      <c r="C850" s="1070" t="s">
        <v>247</v>
      </c>
      <c r="D850" s="1070" t="s">
        <v>4379</v>
      </c>
      <c r="E850" s="828">
        <v>13</v>
      </c>
      <c r="F850" s="1148">
        <v>286</v>
      </c>
      <c r="G850" s="1133" t="s">
        <v>106</v>
      </c>
      <c r="H850" s="1133" t="s">
        <v>106</v>
      </c>
      <c r="I850" s="987">
        <v>54.43</v>
      </c>
      <c r="J850" s="738">
        <f>(M850/I850)*100</f>
        <v>3.1600220466654414</v>
      </c>
      <c r="K850" s="990">
        <v>0.43</v>
      </c>
      <c r="L850" s="1000">
        <v>4</v>
      </c>
      <c r="M850" s="729">
        <f>K850*L850</f>
        <v>1.72</v>
      </c>
      <c r="N850" s="983" t="s">
        <v>997</v>
      </c>
      <c r="O850" s="831">
        <v>0.39</v>
      </c>
      <c r="P850" s="973">
        <v>43216</v>
      </c>
      <c r="Q850" s="973">
        <v>43245</v>
      </c>
      <c r="R850" s="729">
        <f>(K850-O850)/O850*100</f>
        <v>10.25641025641025</v>
      </c>
      <c r="S850" s="795">
        <f>IF(INDEX(Historical!$D$7:$D$1442,MATCH(B850,Historical!$B$7:$B$1449,0))=0,"n/a",(INDEX(Historical!$C$7:$C$1442,MATCH(B850,Historical!$B$7:$B$1449,0))/INDEX(Historical!$D$7:$D$1442,MATCH(B850,Historical!$B$7:$B$1449,0))-1)*100)</f>
        <v>9.0909090909090828</v>
      </c>
      <c r="T850" s="795">
        <f>IF(INDEX(Historical!$F$7:$F$1442,MATCH(B850,Historical!$B$7:$B$1449,0))=0,"n/a",((INDEX(Historical!$C$7:$C$1442,MATCH(B850,Historical!$B$7:$B$1449,0))/INDEX(Historical!$F$7:$F$1442,MATCH(B850,Historical!$B$7:$B$1449,0)))^(1/3)-1)*100)</f>
        <v>6.7767583149812571</v>
      </c>
      <c r="U850" s="795">
        <f>IF(INDEX(Historical!$H$7:$H$1442,MATCH(B850,Historical!$B$7:$B$1449,0))=0,"n/a",((INDEX(Historical!$C$7:$C$1442,MATCH(B850,Historical!$B$7:$B$1449,0))/INDEX(Historical!$H$7:$H$1442,MATCH(B850,Historical!$B$7:$B$1449,0)))^(1/5)-1)*100)</f>
        <v>7.8753675083670815</v>
      </c>
      <c r="V850" s="795">
        <f>IF(INDEX(Historical!$O$7:$O$1442,MATCH(B850,Historical!$B$7:$B$1449,0))=0,"n/a",((INDEX(Historical!$C$7:$C$1442,MATCH(B850,Historical!$B$7:$B$1449,0))/INDEX(Historical!$O$7:$O$1442,MATCH(B850,Historical!$B$7:$B$1449,0)))^(1/10)-1)*100)</f>
        <v>13.464908490828931</v>
      </c>
      <c r="W850" s="796">
        <f>IF(OR(U850&lt;=0,U850="n/a",V850&lt;=0,V850="n/a"),"n/a",U850/V850)</f>
        <v>0.58488087859869708</v>
      </c>
      <c r="X850" s="797">
        <f>IF(OR(AJ850&lt;=0,AJ850="n/a",U850&lt;=0,U850="n/a"),"n/a",U850/AJ850)</f>
        <v>1.1932375012677396</v>
      </c>
      <c r="Y850" s="988"/>
      <c r="Z850" s="738">
        <f>IF(OR(AC850&lt;0.01,AC850="n/a"),"n/a",M850/AC850*100)</f>
        <v>46.994535519125677</v>
      </c>
      <c r="AA850" s="999">
        <f>IF(OR(AC850&lt;0.01,AC850="n/a"),"n/a",I850/AC850)</f>
        <v>14.871584699453551</v>
      </c>
      <c r="AB850" s="1000">
        <v>1</v>
      </c>
      <c r="AC850" s="978">
        <v>3.66</v>
      </c>
      <c r="AD850" s="978">
        <v>1.97</v>
      </c>
      <c r="AE850" s="978">
        <v>0.79</v>
      </c>
      <c r="AF850" s="978">
        <v>4.01</v>
      </c>
      <c r="AG850" s="978">
        <v>24</v>
      </c>
      <c r="AH850" s="978">
        <v>2.5</v>
      </c>
      <c r="AI850" s="978">
        <v>2.7</v>
      </c>
      <c r="AJ850" s="978">
        <v>6.6000000000000005</v>
      </c>
      <c r="AK850" s="978">
        <v>7.580000000000001</v>
      </c>
      <c r="AL850" s="991">
        <v>4380</v>
      </c>
      <c r="AM850" s="985">
        <v>0.1</v>
      </c>
      <c r="AN850" s="978">
        <v>0.33</v>
      </c>
      <c r="AO850" s="838">
        <f>IF(U850="n/a","n/a",IF(AA850&lt;0,"n/a",IF(AA850="n/a","n/a",J850+U850-AA850)))</f>
        <v>-3.836195144421028</v>
      </c>
      <c r="AP850" s="839">
        <f>IF(U850="n/a","n/a",J850+U850)</f>
        <v>11.035389555032523</v>
      </c>
      <c r="AQ850" s="1001">
        <f>IF(OR(AC850&lt;0.01,AF850="n/a"),"n/a",(I850/SQRT(22.5*AC850*(I850/AF850))-1)*100)</f>
        <v>62.801930980643171</v>
      </c>
      <c r="AR850" s="738">
        <f>INDEX(Historical!$C$7:$C$1442,MATCH(B850,Historical!$B$7:$B$1449,0))*IF(AH850="n/a",1.03,IF(AH850&lt;0,1.01,IF(AH850&gt;10,1.1,(1+AH850/100))))</f>
        <v>1.7219999999999998</v>
      </c>
      <c r="AS850" s="999">
        <f>IF($AI850="n/a",1.03*AR850,IF($AI850&lt;0,1.01*AR850,IF($AI850&gt;10,1.1*AR850,(1+$AI850/100)*AR850)))</f>
        <v>1.7684939999999996</v>
      </c>
      <c r="AT850" s="999">
        <f>IF($AK850="n/a",1.03*AS850,IF($AK850&lt;0,1.01*AS850,IF($AK850&gt;10,1.1*AS850,(1+$AK850/100)*AS850)))</f>
        <v>1.9025458451999997</v>
      </c>
      <c r="AU850" s="999">
        <f>IF($AK850="n/a",1.03*AT850,IF($AK850&lt;0,1.01*AT850,IF($AK850&gt;10,1.1*AT850,(1+$AK850/100)*AT850)))</f>
        <v>2.04675882026616</v>
      </c>
      <c r="AV850" s="999">
        <f>IF($AK850="n/a",1.03*AU850,IF($AK850&lt;0,1.01*AU850,IF($AK850&gt;10,1.1*AU850,(1+$AK850/100)*AU850)))</f>
        <v>2.2019031388423351</v>
      </c>
      <c r="AW850" s="738">
        <f>SUM(AR850:AV850)</f>
        <v>9.641701804308493</v>
      </c>
      <c r="AX850" s="846">
        <f>AW850/I850*100</f>
        <v>17.713947830807449</v>
      </c>
      <c r="AY850" s="1080">
        <v>0.9</v>
      </c>
      <c r="AZ850" s="985">
        <v>20.94</v>
      </c>
      <c r="BA850" s="985">
        <v>-26.44</v>
      </c>
      <c r="BB850" s="985">
        <v>3.52</v>
      </c>
      <c r="BC850" s="985">
        <v>-5.93</v>
      </c>
      <c r="BD850" s="1032"/>
      <c r="BE850" s="700">
        <v>2006</v>
      </c>
      <c r="BF850" s="1013">
        <f>IF(BE850&gt;2008,0,IF(BE850&gt;2001,1,IF(BE850&gt;1990,2,IF(BE850&gt;1980,3,IF(BE850&gt;1973,4,IF(BE850&gt;1970,5,IF(BE850&gt;1960,6,IF(BE850&gt;1958,7,IF(BE850&gt;1953,8,9)))))))))</f>
        <v>1</v>
      </c>
      <c r="BG850" s="995">
        <v>10.199999999999999</v>
      </c>
    </row>
    <row r="851" spans="1:59" s="693" customFormat="1" x14ac:dyDescent="0.2">
      <c r="A851" s="984" t="s">
        <v>2978</v>
      </c>
      <c r="B851" s="676" t="s">
        <v>2979</v>
      </c>
      <c r="C851" s="1070" t="s">
        <v>112</v>
      </c>
      <c r="D851" s="1070" t="s">
        <v>4394</v>
      </c>
      <c r="E851" s="828">
        <v>6</v>
      </c>
      <c r="F851" s="1148">
        <v>766</v>
      </c>
      <c r="G851" s="1133" t="s">
        <v>106</v>
      </c>
      <c r="H851" s="1133" t="s">
        <v>106</v>
      </c>
      <c r="I851" s="987">
        <v>147.47999999999999</v>
      </c>
      <c r="J851" s="738">
        <f>(M851/I851)*100</f>
        <v>4.3395714673176027</v>
      </c>
      <c r="K851" s="990">
        <v>1.6</v>
      </c>
      <c r="L851" s="1000">
        <v>4</v>
      </c>
      <c r="M851" s="729">
        <f>K851*L851</f>
        <v>6.4</v>
      </c>
      <c r="N851" s="983" t="s">
        <v>725</v>
      </c>
      <c r="O851" s="831">
        <v>1.45</v>
      </c>
      <c r="P851" s="973">
        <v>43480</v>
      </c>
      <c r="Q851" s="973">
        <v>43496</v>
      </c>
      <c r="R851" s="729">
        <f>(K851-O851)/O851*100</f>
        <v>10.344827586206906</v>
      </c>
      <c r="S851" s="795">
        <f>IF(INDEX(Historical!$D$7:$D$1442,MATCH(B851,Historical!$B$7:$B$1449,0))=0,"n/a",(INDEX(Historical!$C$7:$C$1442,MATCH(B851,Historical!$B$7:$B$1449,0))/INDEX(Historical!$D$7:$D$1442,MATCH(B851,Historical!$B$7:$B$1449,0))-1)*100)</f>
        <v>21.739130434782616</v>
      </c>
      <c r="T851" s="795">
        <f>IF(INDEX(Historical!$F$7:$F$1442,MATCH(B851,Historical!$B$7:$B$1449,0))=0,"n/a",((INDEX(Historical!$C$7:$C$1442,MATCH(B851,Historical!$B$7:$B$1449,0))/INDEX(Historical!$F$7:$F$1442,MATCH(B851,Historical!$B$7:$B$1449,0)))^(1/3)-1)*100)</f>
        <v>25.99210498948732</v>
      </c>
      <c r="U851" s="795">
        <f>IF(INDEX(Historical!$H$7:$H$1442,MATCH(B851,Historical!$B$7:$B$1449,0))=0,"n/a",((INDEX(Historical!$C$7:$C$1442,MATCH(B851,Historical!$B$7:$B$1449,0))/INDEX(Historical!$H$7:$H$1442,MATCH(B851,Historical!$B$7:$B$1449,0)))^(1/5)-1)*100)</f>
        <v>37.245475857748445</v>
      </c>
      <c r="V851" s="795">
        <f>IF(INDEX(Historical!$O$7:$O$1442,MATCH(B851,Historical!$B$7:$B$1449,0))=0,"n/a",((INDEX(Historical!$C$7:$C$1442,MATCH(B851,Historical!$B$7:$B$1449,0))/INDEX(Historical!$O$7:$O$1442,MATCH(B851,Historical!$B$7:$B$1449,0)))^(1/10)-1)*100)</f>
        <v>12.334976252295826</v>
      </c>
      <c r="W851" s="796">
        <f>IF(OR(U851&lt;=0,U851="n/a",V851&lt;=0,V851="n/a"),"n/a",U851/V851)</f>
        <v>3.0195012212379568</v>
      </c>
      <c r="X851" s="797">
        <f>IF(OR(AJ851&lt;=0,AJ851="n/a",U851&lt;=0,U851="n/a"),"n/a",U851/AJ851)</f>
        <v>2.43434482730382</v>
      </c>
      <c r="Y851" s="989" t="s">
        <v>4173</v>
      </c>
      <c r="Z851" s="738">
        <f>IF(OR(AC851&lt;0.01,AC851="n/a"),"n/a",M851/AC851*100)</f>
        <v>101.26582278481013</v>
      </c>
      <c r="AA851" s="999">
        <f>IF(OR(AC851&lt;0.01,AC851="n/a"),"n/a",I851/AC851)</f>
        <v>23.335443037974681</v>
      </c>
      <c r="AB851" s="1000">
        <v>12</v>
      </c>
      <c r="AC851" s="978">
        <v>6.32</v>
      </c>
      <c r="AD851" s="978">
        <v>1.55</v>
      </c>
      <c r="AE851" s="978">
        <v>1.21</v>
      </c>
      <c r="AF851" s="978">
        <v>3.7</v>
      </c>
      <c r="AG851" s="978">
        <v>17.100000000000001</v>
      </c>
      <c r="AH851" s="978">
        <v>6.8000000000000007</v>
      </c>
      <c r="AI851" s="978">
        <v>8.48</v>
      </c>
      <c r="AJ851" s="978">
        <v>15.299999999999999</v>
      </c>
      <c r="AK851" s="978">
        <v>15</v>
      </c>
      <c r="AL851" s="991">
        <v>5460</v>
      </c>
      <c r="AM851" s="985">
        <v>0.4</v>
      </c>
      <c r="AN851" s="978">
        <v>0.09</v>
      </c>
      <c r="AO851" s="838">
        <f>IF(U851="n/a","n/a",IF(AA851&lt;0,"n/a",IF(AA851="n/a","n/a",J851+U851-AA851)))</f>
        <v>18.249604287091369</v>
      </c>
      <c r="AP851" s="839">
        <f>IF(U851="n/a","n/a",J851+U851)</f>
        <v>41.58504732506605</v>
      </c>
      <c r="AQ851" s="1001">
        <f>IF(OR(AC851&lt;0.01,AF851="n/a"),"n/a",(I851/SQRT(22.5*AC851*(I851/AF851))-1)*100)</f>
        <v>95.892418593592453</v>
      </c>
      <c r="AR851" s="738">
        <f>INDEX(Historical!$C$7:$C$1442,MATCH(B851,Historical!$B$7:$B$1449,0))*IF(AH851="n/a",1.03,IF(AH851&lt;0,1.01,IF(AH851&gt;10,1.1,(1+AH851/100))))</f>
        <v>5.9808000000000003</v>
      </c>
      <c r="AS851" s="999">
        <f>IF($AI851="n/a",1.03*AR851,IF($AI851&lt;0,1.01*AR851,IF($AI851&gt;10,1.1*AR851,(1+$AI851/100)*AR851)))</f>
        <v>6.4879718400000002</v>
      </c>
      <c r="AT851" s="999">
        <f>IF($AK851="n/a",1.03*AS851,IF($AK851&lt;0,1.01*AS851,IF($AK851&gt;10,1.1*AS851,(1+$AK851/100)*AS851)))</f>
        <v>7.1367690240000003</v>
      </c>
      <c r="AU851" s="999">
        <f>IF($AK851="n/a",1.03*AT851,IF($AK851&lt;0,1.01*AT851,IF($AK851&gt;10,1.1*AT851,(1+$AK851/100)*AT851)))</f>
        <v>7.8504459264000008</v>
      </c>
      <c r="AV851" s="999">
        <f>IF($AK851="n/a",1.03*AU851,IF($AK851&lt;0,1.01*AU851,IF($AK851&gt;10,1.1*AU851,(1+$AK851/100)*AU851)))</f>
        <v>8.6354905190400011</v>
      </c>
      <c r="AW851" s="738">
        <f>SUM(AR851:AV851)</f>
        <v>36.091477309440009</v>
      </c>
      <c r="AX851" s="846">
        <f>AW851/I851*100</f>
        <v>24.472116428966647</v>
      </c>
      <c r="AY851" s="1080">
        <v>0.96</v>
      </c>
      <c r="AZ851" s="985">
        <v>11.83</v>
      </c>
      <c r="BA851" s="985">
        <v>-23.56</v>
      </c>
      <c r="BB851" s="985">
        <v>1.47</v>
      </c>
      <c r="BC851" s="985">
        <v>-11.66</v>
      </c>
      <c r="BD851" s="1032"/>
      <c r="BE851" s="700">
        <v>2014</v>
      </c>
      <c r="BF851" s="1013">
        <f>IF(BE851&gt;2008,0,IF(BE851&gt;2001,1,IF(BE851&gt;1990,2,IF(BE851&gt;1980,3,IF(BE851&gt;1973,4,IF(BE851&gt;1970,5,IF(BE851&gt;1960,6,IF(BE851&gt;1958,7,IF(BE851&gt;1953,8,9)))))))))</f>
        <v>0</v>
      </c>
      <c r="BG851" s="995">
        <v>10.4</v>
      </c>
    </row>
    <row r="852" spans="1:59" s="693" customFormat="1" x14ac:dyDescent="0.2">
      <c r="A852" s="984" t="s">
        <v>387</v>
      </c>
      <c r="B852" s="676" t="s">
        <v>388</v>
      </c>
      <c r="C852" s="1070" t="s">
        <v>154</v>
      </c>
      <c r="D852" s="1070" t="s">
        <v>4386</v>
      </c>
      <c r="E852" s="828">
        <v>25</v>
      </c>
      <c r="F852" s="1148">
        <v>127</v>
      </c>
      <c r="G852" s="1089" t="s">
        <v>37</v>
      </c>
      <c r="H852" s="1089" t="s">
        <v>37</v>
      </c>
      <c r="I852" s="978">
        <v>108.27</v>
      </c>
      <c r="J852" s="738">
        <f>(M852/I852)*100</f>
        <v>0.55417013022998063</v>
      </c>
      <c r="K852" s="997">
        <v>0.15</v>
      </c>
      <c r="L852" s="1000">
        <v>4</v>
      </c>
      <c r="M852" s="729">
        <f>K852*L852</f>
        <v>0.6</v>
      </c>
      <c r="N852" s="983" t="s">
        <v>140</v>
      </c>
      <c r="O852" s="832">
        <v>0.14000000000000001</v>
      </c>
      <c r="P852" s="973">
        <v>43396</v>
      </c>
      <c r="Q852" s="973">
        <v>43411</v>
      </c>
      <c r="R852" s="729">
        <f>(K852-O852)/O852*100</f>
        <v>7.1428571428571281</v>
      </c>
      <c r="S852" s="795">
        <f>IF(INDEX(Historical!$D$7:$D$1442,MATCH(B852,Historical!$B$7:$B$1449,0))=0,"n/a",(INDEX(Historical!$C$7:$C$1442,MATCH(B852,Historical!$B$7:$B$1449,0))/INDEX(Historical!$D$7:$D$1442,MATCH(B852,Historical!$B$7:$B$1449,0))-1)*100)</f>
        <v>7.5471698113207308</v>
      </c>
      <c r="T852" s="795">
        <f>IF(INDEX(Historical!$F$7:$F$1442,MATCH(B852,Historical!$B$7:$B$1449,0))=0,"n/a",((INDEX(Historical!$C$7:$C$1442,MATCH(B852,Historical!$B$7:$B$1449,0))/INDEX(Historical!$F$7:$F$1442,MATCH(B852,Historical!$B$7:$B$1449,0)))^(1/3)-1)*100)</f>
        <v>8.1983855523197526</v>
      </c>
      <c r="U852" s="795">
        <f>IF(INDEX(Historical!$H$7:$H$1442,MATCH(B852,Historical!$B$7:$B$1449,0))=0,"n/a",((INDEX(Historical!$C$7:$C$1442,MATCH(B852,Historical!$B$7:$B$1449,0))/INDEX(Historical!$H$7:$H$1442,MATCH(B852,Historical!$B$7:$B$1449,0)))^(1/5)-1)*100)</f>
        <v>8.1640213555675523</v>
      </c>
      <c r="V852" s="795">
        <f>IF(INDEX(Historical!$O$7:$O$1442,MATCH(B852,Historical!$B$7:$B$1449,0))=0,"n/a",((INDEX(Historical!$C$7:$C$1442,MATCH(B852,Historical!$B$7:$B$1449,0))/INDEX(Historical!$O$7:$O$1442,MATCH(B852,Historical!$B$7:$B$1449,0)))^(1/10)-1)*100)</f>
        <v>7.1773462536293131</v>
      </c>
      <c r="W852" s="796">
        <f>IF(OR(U852&lt;=0,U852="n/a",V852&lt;=0,V852="n/a"),"n/a",U852/V852)</f>
        <v>1.1374707401693649</v>
      </c>
      <c r="X852" s="797">
        <f>IF(OR(AJ852&lt;=0,AJ852="n/a",U852&lt;=0,U852="n/a"),"n/a",U852/AJ852)</f>
        <v>0.37796395164664592</v>
      </c>
      <c r="Y852" s="752"/>
      <c r="Z852" s="738">
        <f>IF(OR(AC852&lt;0.01,AC852="n/a"),"n/a",M852/AC852*100)</f>
        <v>19.108280254777068</v>
      </c>
      <c r="AA852" s="999">
        <f>IF(OR(AC852&lt;0.01,AC852="n/a"),"n/a",I852/AC852)</f>
        <v>34.480891719745223</v>
      </c>
      <c r="AB852" s="1000">
        <v>12</v>
      </c>
      <c r="AC852" s="978">
        <v>3.14</v>
      </c>
      <c r="AD852" s="978">
        <v>6.51</v>
      </c>
      <c r="AE852" s="978">
        <v>4.68</v>
      </c>
      <c r="AF852" s="978">
        <v>5.92</v>
      </c>
      <c r="AG852" s="978">
        <v>11.899999999999999</v>
      </c>
      <c r="AH852" s="978">
        <v>60.3</v>
      </c>
      <c r="AI852" s="978">
        <v>11.15</v>
      </c>
      <c r="AJ852" s="978">
        <v>21.6</v>
      </c>
      <c r="AK852" s="978">
        <v>5.3</v>
      </c>
      <c r="AL852" s="991">
        <v>8000</v>
      </c>
      <c r="AM852" s="985">
        <v>0.2</v>
      </c>
      <c r="AN852" s="978">
        <v>0</v>
      </c>
      <c r="AO852" s="838">
        <f>IF(U852="n/a","n/a",IF(AA852&lt;0,"n/a",IF(AA852="n/a","n/a",J852+U852-AA852)))</f>
        <v>-25.76270023394769</v>
      </c>
      <c r="AP852" s="839">
        <f>IF(U852="n/a","n/a",J852+U852)</f>
        <v>8.7181914857975329</v>
      </c>
      <c r="AQ852" s="1001">
        <f>IF(OR(AC852&lt;0.01,AF852="n/a"),"n/a",(I852/SQRT(22.5*AC852*(I852/AF852))-1)*100)</f>
        <v>201.20268479022684</v>
      </c>
      <c r="AR852" s="738">
        <f>INDEX(Historical!$C$7:$C$1442,MATCH(B852,Historical!$B$7:$B$1449,0))*IF(AH852="n/a",1.03,IF(AH852&lt;0,1.01,IF(AH852&gt;10,1.1,(1+AH852/100))))</f>
        <v>0.627</v>
      </c>
      <c r="AS852" s="999">
        <f>IF($AI852="n/a",1.03*AR852,IF($AI852&lt;0,1.01*AR852,IF($AI852&gt;10,1.1*AR852,(1+$AI852/100)*AR852)))</f>
        <v>0.68970000000000009</v>
      </c>
      <c r="AT852" s="999">
        <f>IF($AK852="n/a",1.03*AS852,IF($AK852&lt;0,1.01*AS852,IF($AK852&gt;10,1.1*AS852,(1+$AK852/100)*AS852)))</f>
        <v>0.72625410000000001</v>
      </c>
      <c r="AU852" s="999">
        <f>IF($AK852="n/a",1.03*AT852,IF($AK852&lt;0,1.01*AT852,IF($AK852&gt;10,1.1*AT852,(1+$AK852/100)*AT852)))</f>
        <v>0.76474556729999998</v>
      </c>
      <c r="AV852" s="999">
        <f>IF($AK852="n/a",1.03*AU852,IF($AK852&lt;0,1.01*AU852,IF($AK852&gt;10,1.1*AU852,(1+$AK852/100)*AU852)))</f>
        <v>0.80527708236689999</v>
      </c>
      <c r="AW852" s="738">
        <f>SUM(AR852:AV852)</f>
        <v>3.6129767496668999</v>
      </c>
      <c r="AX852" s="846">
        <f>AW852/I852*100</f>
        <v>3.3370063264679963</v>
      </c>
      <c r="AY852" s="1080">
        <v>1.22</v>
      </c>
      <c r="AZ852" s="985">
        <v>30.86</v>
      </c>
      <c r="BA852" s="985">
        <v>-13.450000000000001</v>
      </c>
      <c r="BB852" s="985">
        <v>4.49</v>
      </c>
      <c r="BC852" s="985">
        <v>3.15</v>
      </c>
      <c r="BD852" s="1032"/>
      <c r="BE852" s="700">
        <v>1994</v>
      </c>
      <c r="BF852" s="1013">
        <f>IF(BE852&gt;2008,0,IF(BE852&gt;2001,1,IF(BE852&gt;1990,2,IF(BE852&gt;1980,3,IF(BE852&gt;1973,4,IF(BE852&gt;1970,5,IF(BE852&gt;1960,6,IF(BE852&gt;1958,7,IF(BE852&gt;1953,8,9)))))))))</f>
        <v>2</v>
      </c>
      <c r="BG852" s="995">
        <v>8.2000000000000011</v>
      </c>
    </row>
    <row r="853" spans="1:59" s="976" customFormat="1" x14ac:dyDescent="0.2">
      <c r="A853" s="976" t="s">
        <v>1805</v>
      </c>
      <c r="B853" s="988" t="s">
        <v>1806</v>
      </c>
      <c r="C853" s="1070" t="s">
        <v>108</v>
      </c>
      <c r="D853" s="1070" t="s">
        <v>4401</v>
      </c>
      <c r="E853" s="828">
        <v>8</v>
      </c>
      <c r="F853" s="1148">
        <v>498</v>
      </c>
      <c r="G853" s="1062" t="s">
        <v>106</v>
      </c>
      <c r="H853" s="1062" t="s">
        <v>106</v>
      </c>
      <c r="I853" s="987">
        <v>21.54</v>
      </c>
      <c r="J853" s="738">
        <f>(M853/I853)*100</f>
        <v>3.7140204271123496</v>
      </c>
      <c r="K853" s="990">
        <v>0.2</v>
      </c>
      <c r="L853" s="1000">
        <v>4</v>
      </c>
      <c r="M853" s="729">
        <f>K853*L853</f>
        <v>0.8</v>
      </c>
      <c r="N853" s="983" t="s">
        <v>435</v>
      </c>
      <c r="O853" s="831">
        <v>0.18</v>
      </c>
      <c r="P853" s="973">
        <v>43228</v>
      </c>
      <c r="Q853" s="973">
        <v>43243</v>
      </c>
      <c r="R853" s="729">
        <f>(K853-O853)/O853*100</f>
        <v>11.111111111111121</v>
      </c>
      <c r="S853" s="795">
        <f>IF(INDEX(Historical!$D$7:$D$1442,MATCH(B853,Historical!$B$7:$B$1449,0))=0,"n/a",(INDEX(Historical!$C$7:$C$1442,MATCH(B853,Historical!$B$7:$B$1449,0))/INDEX(Historical!$D$7:$D$1442,MATCH(B853,Historical!$B$7:$B$1449,0))-1)*100)</f>
        <v>9.8591549295774517</v>
      </c>
      <c r="T853" s="795">
        <f>IF(INDEX(Historical!$F$7:$F$1442,MATCH(B853,Historical!$B$7:$B$1449,0))=0,"n/a",((INDEX(Historical!$C$7:$C$1442,MATCH(B853,Historical!$B$7:$B$1449,0))/INDEX(Historical!$F$7:$F$1442,MATCH(B853,Historical!$B$7:$B$1449,0)))^(1/3)-1)*100)</f>
        <v>7.9528977308938487</v>
      </c>
      <c r="U853" s="795">
        <f>IF(INDEX(Historical!$H$7:$H$1442,MATCH(B853,Historical!$B$7:$B$1449,0))=0,"n/a",((INDEX(Historical!$C$7:$C$1442,MATCH(B853,Historical!$B$7:$B$1449,0))/INDEX(Historical!$H$7:$H$1442,MATCH(B853,Historical!$B$7:$B$1449,0)))^(1/5)-1)*100)</f>
        <v>13.179836563100178</v>
      </c>
      <c r="V853" s="795">
        <f>IF(INDEX(Historical!$O$7:$O$1442,MATCH(B853,Historical!$B$7:$B$1449,0))=0,"n/a",((INDEX(Historical!$C$7:$C$1442,MATCH(B853,Historical!$B$7:$B$1449,0))/INDEX(Historical!$O$7:$O$1442,MATCH(B853,Historical!$B$7:$B$1449,0)))^(1/10)-1)*100)</f>
        <v>1.9979546182629093</v>
      </c>
      <c r="W853" s="796">
        <f>IF(OR(U853&lt;=0,U853="n/a",V853&lt;=0,V853="n/a"),"n/a",U853/V853)</f>
        <v>6.5966646302302818</v>
      </c>
      <c r="X853" s="797">
        <f>IF(OR(AJ853&lt;=0,AJ853="n/a",U853&lt;=0,U853="n/a"),"n/a",U853/AJ853)</f>
        <v>1.1873726633423585</v>
      </c>
      <c r="Y853" s="752"/>
      <c r="Z853" s="738">
        <f>IF(OR(AC853&lt;0.01,AC853="n/a"),"n/a",M853/AC853*100)</f>
        <v>47.058823529411768</v>
      </c>
      <c r="AA853" s="999">
        <f>IF(OR(AC853&lt;0.01,AC853="n/a"),"n/a",I853/AC853)</f>
        <v>12.670588235294117</v>
      </c>
      <c r="AB853" s="1000">
        <v>12</v>
      </c>
      <c r="AC853" s="978">
        <v>1.7</v>
      </c>
      <c r="AD853" s="978" t="s">
        <v>137</v>
      </c>
      <c r="AE853" s="978">
        <v>4.1500000000000004</v>
      </c>
      <c r="AF853" s="978">
        <v>1.9</v>
      </c>
      <c r="AG853" s="978">
        <v>13.700000000000001</v>
      </c>
      <c r="AH853" s="978">
        <v>9.3000000000000007</v>
      </c>
      <c r="AI853" s="978">
        <v>7.55</v>
      </c>
      <c r="AJ853" s="978">
        <v>11.1</v>
      </c>
      <c r="AK853" s="978" t="s">
        <v>137</v>
      </c>
      <c r="AL853" s="991">
        <v>339.04</v>
      </c>
      <c r="AM853" s="985">
        <v>0.70000000000000007</v>
      </c>
      <c r="AN853" s="978">
        <v>0.21</v>
      </c>
      <c r="AO853" s="838">
        <f>IF(U853="n/a","n/a",IF(AA853&lt;0,"n/a",IF(AA853="n/a","n/a",J853+U853-AA853)))</f>
        <v>4.2232687549184096</v>
      </c>
      <c r="AP853" s="839">
        <f>IF(U853="n/a","n/a",J853+U853)</f>
        <v>16.893856990212527</v>
      </c>
      <c r="AQ853" s="1001">
        <f>IF(OR(AC853&lt;0.01,AF853="n/a"),"n/a",(I853/SQRT(22.5*AC853*(I853/AF853))-1)*100)</f>
        <v>3.4389087487743053</v>
      </c>
      <c r="AR853" s="738">
        <f>INDEX(Historical!$C$7:$C$1442,MATCH(B853,Historical!$B$7:$B$1449,0))*IF(AH853="n/a",1.03,IF(AH853&lt;0,1.01,IF(AH853&gt;10,1.1,(1+AH853/100))))</f>
        <v>0.85253999999999996</v>
      </c>
      <c r="AS853" s="999">
        <f>IF($AI853="n/a",1.03*AR853,IF($AI853&lt;0,1.01*AR853,IF($AI853&gt;10,1.1*AR853,(1+$AI853/100)*AR853)))</f>
        <v>0.91690676999999987</v>
      </c>
      <c r="AT853" s="999">
        <f>IF($AK853="n/a",1.03*AS853,IF($AK853&lt;0,1.01*AS853,IF($AK853&gt;10,1.1*AS853,(1+$AK853/100)*AS853)))</f>
        <v>0.94441397309999986</v>
      </c>
      <c r="AU853" s="999">
        <f>IF($AK853="n/a",1.03*AT853,IF($AK853&lt;0,1.01*AT853,IF($AK853&gt;10,1.1*AT853,(1+$AK853/100)*AT853)))</f>
        <v>0.97274639229299986</v>
      </c>
      <c r="AV853" s="999">
        <f>IF($AK853="n/a",1.03*AU853,IF($AK853&lt;0,1.01*AU853,IF($AK853&gt;10,1.1*AU853,(1+$AK853/100)*AU853)))</f>
        <v>1.0019287840617899</v>
      </c>
      <c r="AW853" s="738">
        <f>SUM(AR853:AV853)</f>
        <v>4.6885359194547895</v>
      </c>
      <c r="AX853" s="846">
        <f>AW853/I853*100</f>
        <v>21.766647722631337</v>
      </c>
      <c r="AY853" s="1080">
        <v>0.71</v>
      </c>
      <c r="AZ853" s="985">
        <v>19.27</v>
      </c>
      <c r="BA853" s="985">
        <v>-20.07</v>
      </c>
      <c r="BB853" s="985">
        <v>7.3800000000000008</v>
      </c>
      <c r="BC853" s="985">
        <v>-7.46</v>
      </c>
      <c r="BD853" s="1032"/>
      <c r="BE853" s="700">
        <v>2011</v>
      </c>
      <c r="BF853" s="1013">
        <f>IF(BE853&gt;2008,0,IF(BE853&gt;2001,1,IF(BE853&gt;1990,2,IF(BE853&gt;1980,3,IF(BE853&gt;1973,4,IF(BE853&gt;1970,5,IF(BE853&gt;1960,6,IF(BE853&gt;1958,7,IF(BE853&gt;1953,8,9)))))))))</f>
        <v>0</v>
      </c>
      <c r="BG853" s="995">
        <v>1.2</v>
      </c>
    </row>
    <row r="854" spans="1:59" s="976" customFormat="1" x14ac:dyDescent="0.2">
      <c r="A854" s="984" t="s">
        <v>1780</v>
      </c>
      <c r="B854" s="988" t="s">
        <v>1781</v>
      </c>
      <c r="C854" s="1070" t="s">
        <v>108</v>
      </c>
      <c r="D854" s="1070" t="s">
        <v>4401</v>
      </c>
      <c r="E854" s="828">
        <v>6</v>
      </c>
      <c r="F854" s="1148">
        <v>694</v>
      </c>
      <c r="G854" s="1148" t="s">
        <v>106</v>
      </c>
      <c r="H854" s="1148" t="s">
        <v>106</v>
      </c>
      <c r="I854" s="987">
        <v>400</v>
      </c>
      <c r="J854" s="738">
        <f>(M854/I854)*100</f>
        <v>1.1499999999999999</v>
      </c>
      <c r="K854" s="990">
        <v>1.1499999999999999</v>
      </c>
      <c r="L854" s="1000">
        <v>4</v>
      </c>
      <c r="M854" s="729">
        <f>K854*L854</f>
        <v>4.5999999999999996</v>
      </c>
      <c r="N854" s="983" t="s">
        <v>595</v>
      </c>
      <c r="O854" s="831">
        <v>0.84</v>
      </c>
      <c r="P854" s="694">
        <v>43161</v>
      </c>
      <c r="Q854" s="694">
        <v>43175</v>
      </c>
      <c r="R854" s="729">
        <f>(K854-O854)/O854*100</f>
        <v>36.904761904761898</v>
      </c>
      <c r="S854" s="795">
        <f>IF(INDEX(Historical!$D$7:$D$1442,MATCH(B854,Historical!$B$7:$B$1449,0))=0,"n/a",(INDEX(Historical!$C$7:$C$1442,MATCH(B854,Historical!$B$7:$B$1449,0))/INDEX(Historical!$D$7:$D$1442,MATCH(B854,Historical!$B$7:$B$1449,0))-1)*100)</f>
        <v>36.904761904761905</v>
      </c>
      <c r="T854" s="795">
        <f>IF(INDEX(Historical!$F$7:$F$1442,MATCH(B854,Historical!$B$7:$B$1449,0))=0,"n/a",((INDEX(Historical!$C$7:$C$1442,MATCH(B854,Historical!$B$7:$B$1449,0))/INDEX(Historical!$F$7:$F$1442,MATCH(B854,Historical!$B$7:$B$1449,0)))^(1/3)-1)*100)</f>
        <v>19.141475937296182</v>
      </c>
      <c r="U854" s="795">
        <f>IF(INDEX(Historical!$H$7:$H$1442,MATCH(B854,Historical!$B$7:$B$1449,0))=0,"n/a",((INDEX(Historical!$C$7:$C$1442,MATCH(B854,Historical!$B$7:$B$1449,0))/INDEX(Historical!$H$7:$H$1442,MATCH(B854,Historical!$B$7:$B$1449,0)))^(1/5)-1)*100)</f>
        <v>23.517237451927929</v>
      </c>
      <c r="V854" s="795" t="str">
        <f>IF(INDEX(Historical!$O$7:$O$1442,MATCH(B854,Historical!$B$7:$B$1449,0))=0,"n/a",((INDEX(Historical!$C$7:$C$1442,MATCH(B854,Historical!$B$7:$B$1449,0))/INDEX(Historical!$O$7:$O$1442,MATCH(B854,Historical!$B$7:$B$1449,0)))^(1/10)-1)*100)</f>
        <v>n/a</v>
      </c>
      <c r="W854" s="796" t="str">
        <f>IF(OR(U854&lt;=0,U854="n/a",V854&lt;=0,V854="n/a"),"n/a",U854/V854)</f>
        <v>n/a</v>
      </c>
      <c r="X854" s="797" t="str">
        <f>IF(OR(AJ854&lt;=0,AJ854="n/a",U854&lt;=0,U854="n/a"),"n/a",U854/AJ854)</f>
        <v>n/a</v>
      </c>
      <c r="Y854" s="989"/>
      <c r="Z854" s="738" t="str">
        <f>IF(OR(AC854&lt;0.01,AC854="n/a"),"n/a",M854/AC854*100)</f>
        <v>n/a</v>
      </c>
      <c r="AA854" s="999" t="str">
        <f>IF(OR(AC854&lt;0.01,AC854="n/a"),"n/a",I854/AC854)</f>
        <v>n/a</v>
      </c>
      <c r="AB854" s="1000">
        <v>12</v>
      </c>
      <c r="AC854" s="978" t="s">
        <v>137</v>
      </c>
      <c r="AD854" s="978" t="s">
        <v>137</v>
      </c>
      <c r="AE854" s="978" t="s">
        <v>137</v>
      </c>
      <c r="AF854" s="978" t="s">
        <v>137</v>
      </c>
      <c r="AG854" s="978" t="s">
        <v>137</v>
      </c>
      <c r="AH854" s="978" t="s">
        <v>137</v>
      </c>
      <c r="AI854" s="978" t="s">
        <v>137</v>
      </c>
      <c r="AJ854" s="978" t="s">
        <v>137</v>
      </c>
      <c r="AK854" s="978" t="s">
        <v>137</v>
      </c>
      <c r="AL854" s="991" t="s">
        <v>137</v>
      </c>
      <c r="AM854" s="985" t="s">
        <v>137</v>
      </c>
      <c r="AN854" s="978" t="s">
        <v>137</v>
      </c>
      <c r="AO854" s="838" t="str">
        <f>IF(U854="n/a","n/a",IF(AA854&lt;0,"n/a",IF(AA854="n/a","n/a",J854+U854-AA854)))</f>
        <v>n/a</v>
      </c>
      <c r="AP854" s="839">
        <f>IF(U854="n/a","n/a",J854+U854)</f>
        <v>24.667237451927928</v>
      </c>
      <c r="AQ854" s="1001" t="str">
        <f>IF(OR(AC854&lt;0.01,AF854="n/a"),"n/a",(I854/SQRT(22.5*AC854*(I854/AF854))-1)*100)</f>
        <v>n/a</v>
      </c>
      <c r="AR854" s="738">
        <f>INDEX(Historical!$C$7:$C$1442,MATCH(B854,Historical!$B$7:$B$1449,0))*IF(AH854="n/a",1.03,IF(AH854&lt;0,1.01,IF(AH854&gt;10,1.1,(1+AH854/100))))</f>
        <v>4.7379999999999995</v>
      </c>
      <c r="AS854" s="999">
        <f>IF($AI854="n/a",1.03*AR854,IF($AI854&lt;0,1.01*AR854,IF($AI854&gt;10,1.1*AR854,(1+$AI854/100)*AR854)))</f>
        <v>4.8801399999999999</v>
      </c>
      <c r="AT854" s="999">
        <f>IF($AK854="n/a",1.03*AS854,IF($AK854&lt;0,1.01*AS854,IF($AK854&gt;10,1.1*AS854,(1+$AK854/100)*AS854)))</f>
        <v>5.0265442</v>
      </c>
      <c r="AU854" s="999">
        <f>IF($AK854="n/a",1.03*AT854,IF($AK854&lt;0,1.01*AT854,IF($AK854&gt;10,1.1*AT854,(1+$AK854/100)*AT854)))</f>
        <v>5.1773405260000001</v>
      </c>
      <c r="AV854" s="999">
        <f>IF($AK854="n/a",1.03*AU854,IF($AK854&lt;0,1.01*AU854,IF($AK854&gt;10,1.1*AU854,(1+$AK854/100)*AU854)))</f>
        <v>5.3326607417799998</v>
      </c>
      <c r="AW854" s="738">
        <f>SUM(AR854:AV854)</f>
        <v>25.154685467780002</v>
      </c>
      <c r="AX854" s="846">
        <f>AW854/I854*100</f>
        <v>6.2886713669450005</v>
      </c>
      <c r="AY854" s="1080" t="s">
        <v>137</v>
      </c>
      <c r="AZ854" s="985" t="s">
        <v>137</v>
      </c>
      <c r="BA854" s="985" t="s">
        <v>137</v>
      </c>
      <c r="BB854" s="985" t="s">
        <v>137</v>
      </c>
      <c r="BC854" s="985" t="s">
        <v>137</v>
      </c>
      <c r="BD854" s="1032" t="s">
        <v>4326</v>
      </c>
      <c r="BE854" s="700">
        <v>2013</v>
      </c>
      <c r="BF854" s="1013">
        <f>IF(BE854&gt;2008,0,IF(BE854&gt;2001,1,IF(BE854&gt;1990,2,IF(BE854&gt;1980,3,IF(BE854&gt;1973,4,IF(BE854&gt;1970,5,IF(BE854&gt;1960,6,IF(BE854&gt;1958,7,IF(BE854&gt;1953,8,9)))))))))</f>
        <v>0</v>
      </c>
      <c r="BG854" s="995" t="s">
        <v>137</v>
      </c>
    </row>
    <row r="855" spans="1:59" s="976" customFormat="1" x14ac:dyDescent="0.2">
      <c r="A855" s="984" t="s">
        <v>3959</v>
      </c>
      <c r="B855" s="988" t="s">
        <v>3960</v>
      </c>
      <c r="C855" s="1070" t="s">
        <v>108</v>
      </c>
      <c r="D855" s="1070" t="s">
        <v>4401</v>
      </c>
      <c r="E855" s="828">
        <v>6</v>
      </c>
      <c r="F855" s="1148">
        <v>777</v>
      </c>
      <c r="G855" s="1273" t="s">
        <v>106</v>
      </c>
      <c r="H855" s="1273" t="s">
        <v>106</v>
      </c>
      <c r="I855" s="987">
        <v>71.14</v>
      </c>
      <c r="J855" s="738">
        <f>(M855/I855)*100</f>
        <v>1.4056789429294347</v>
      </c>
      <c r="K855" s="990">
        <v>0.25</v>
      </c>
      <c r="L855" s="1000">
        <v>4</v>
      </c>
      <c r="M855" s="729">
        <f>K855*L855</f>
        <v>1</v>
      </c>
      <c r="N855" s="983" t="s">
        <v>443</v>
      </c>
      <c r="O855" s="831">
        <v>0.19</v>
      </c>
      <c r="P855" s="973">
        <v>43502</v>
      </c>
      <c r="Q855" s="973">
        <v>43517</v>
      </c>
      <c r="R855" s="729">
        <f>(K855-O855)/O855*100</f>
        <v>31.578947368421051</v>
      </c>
      <c r="S855" s="795">
        <f>IF(INDEX(Historical!$D$7:$D$1442,MATCH(B855,Historical!$B$7:$B$1449,0))=0,"n/a",(INDEX(Historical!$C$7:$C$1442,MATCH(B855,Historical!$B$7:$B$1449,0))/INDEX(Historical!$D$7:$D$1442,MATCH(B855,Historical!$B$7:$B$1449,0))-1)*100)</f>
        <v>35.714285714285701</v>
      </c>
      <c r="T855" s="795">
        <f>IF(INDEX(Historical!$F$7:$F$1442,MATCH(B855,Historical!$B$7:$B$1449,0))=0,"n/a",((INDEX(Historical!$C$7:$C$1442,MATCH(B855,Historical!$B$7:$B$1449,0))/INDEX(Historical!$F$7:$F$1442,MATCH(B855,Historical!$B$7:$B$1449,0)))^(1/3)-1)*100)</f>
        <v>19.983162620797668</v>
      </c>
      <c r="U855" s="795">
        <f>IF(INDEX(Historical!$H$7:$H$1442,MATCH(B855,Historical!$B$7:$B$1449,0))=0,"n/a",((INDEX(Historical!$C$7:$C$1442,MATCH(B855,Historical!$B$7:$B$1449,0))/INDEX(Historical!$H$7:$H$1442,MATCH(B855,Historical!$B$7:$B$1449,0)))^(1/5)-1)*100)</f>
        <v>33.385376024181127</v>
      </c>
      <c r="V855" s="795">
        <f>IF(INDEX(Historical!$O$7:$O$1442,MATCH(B855,Historical!$B$7:$B$1449,0))=0,"n/a",((INDEX(Historical!$C$7:$C$1442,MATCH(B855,Historical!$B$7:$B$1449,0))/INDEX(Historical!$O$7:$O$1442,MATCH(B855,Historical!$B$7:$B$1449,0)))^(1/10)-1)*100)</f>
        <v>7.7583937488473254</v>
      </c>
      <c r="W855" s="796">
        <f>IF(OR(U855&lt;=0,U855="n/a",V855&lt;=0,V855="n/a"),"n/a",U855/V855)</f>
        <v>4.303129888082986</v>
      </c>
      <c r="X855" s="797">
        <f>IF(OR(AJ855&lt;=0,AJ855="n/a",U855&lt;=0,U855="n/a"),"n/a",U855/AJ855)</f>
        <v>2.5681058480139329</v>
      </c>
      <c r="Y855" s="752"/>
      <c r="Z855" s="738">
        <f>IF(OR(AC855&lt;0.01,AC855="n/a"),"n/a",M855/AC855*100)</f>
        <v>16.977928692699493</v>
      </c>
      <c r="AA855" s="999">
        <f>IF(OR(AC855&lt;0.01,AC855="n/a"),"n/a",I855/AC855)</f>
        <v>12.078098471986419</v>
      </c>
      <c r="AB855" s="1000">
        <v>12</v>
      </c>
      <c r="AC855" s="978">
        <v>5.89</v>
      </c>
      <c r="AD855" s="978">
        <v>1.21</v>
      </c>
      <c r="AE855" s="978">
        <v>3.41</v>
      </c>
      <c r="AF855" s="978">
        <v>1.31</v>
      </c>
      <c r="AG855" s="978">
        <v>10.100000000000001</v>
      </c>
      <c r="AH855" s="978">
        <v>16.600000000000001</v>
      </c>
      <c r="AI855" s="978">
        <v>6.88</v>
      </c>
      <c r="AJ855" s="978">
        <v>13</v>
      </c>
      <c r="AK855" s="978">
        <v>10</v>
      </c>
      <c r="AL855" s="991">
        <v>4000</v>
      </c>
      <c r="AM855" s="985">
        <v>1</v>
      </c>
      <c r="AN855" s="978">
        <v>0.13</v>
      </c>
      <c r="AO855" s="838">
        <f>IF(U855="n/a","n/a",IF(AA855&lt;0,"n/a",IF(AA855="n/a","n/a",J855+U855-AA855)))</f>
        <v>22.712956495124143</v>
      </c>
      <c r="AP855" s="839">
        <f>IF(U855="n/a","n/a",J855+U855)</f>
        <v>34.791054967110561</v>
      </c>
      <c r="AQ855" s="1001">
        <f>IF(OR(AC855&lt;0.01,AF855="n/a"),"n/a",(I855/SQRT(22.5*AC855*(I855/AF855))-1)*100)</f>
        <v>-16.142159981437885</v>
      </c>
      <c r="AR855" s="738">
        <f>INDEX(Historical!$C$7:$C$1442,MATCH(B855,Historical!$B$7:$B$1449,0))*IF(AH855="n/a",1.03,IF(AH855&lt;0,1.01,IF(AH855&gt;10,1.1,(1+AH855/100))))</f>
        <v>0.83600000000000008</v>
      </c>
      <c r="AS855" s="999">
        <f>IF($AI855="n/a",1.03*AR855,IF($AI855&lt;0,1.01*AR855,IF($AI855&gt;10,1.1*AR855,(1+$AI855/100)*AR855)))</f>
        <v>0.89351680000000011</v>
      </c>
      <c r="AT855" s="999">
        <f>IF($AK855="n/a",1.03*AS855,IF($AK855&lt;0,1.01*AS855,IF($AK855&gt;10,1.1*AS855,(1+$AK855/100)*AS855)))</f>
        <v>0.98286848000000016</v>
      </c>
      <c r="AU855" s="999">
        <f>IF($AK855="n/a",1.03*AT855,IF($AK855&lt;0,1.01*AT855,IF($AK855&gt;10,1.1*AT855,(1+$AK855/100)*AT855)))</f>
        <v>1.0811553280000004</v>
      </c>
      <c r="AV855" s="999">
        <f>IF($AK855="n/a",1.03*AU855,IF($AK855&lt;0,1.01*AU855,IF($AK855&gt;10,1.1*AU855,(1+$AK855/100)*AU855)))</f>
        <v>1.1892708608000004</v>
      </c>
      <c r="AW855" s="738">
        <f>SUM(AR855:AV855)</f>
        <v>4.9828114688000014</v>
      </c>
      <c r="AX855" s="846">
        <f>AW855/I855*100</f>
        <v>7.004233158279451</v>
      </c>
      <c r="AY855" s="1080">
        <v>0.98</v>
      </c>
      <c r="AZ855" s="985">
        <v>15.620000000000001</v>
      </c>
      <c r="BA855" s="985">
        <v>-28.83</v>
      </c>
      <c r="BB855" s="985">
        <v>-0.4</v>
      </c>
      <c r="BC855" s="985">
        <v>-15.409999999999998</v>
      </c>
      <c r="BD855" s="1032"/>
      <c r="BE855" s="700">
        <v>2014</v>
      </c>
      <c r="BF855" s="1013">
        <f>IF(BE855&gt;2008,0,IF(BE855&gt;2001,1,IF(BE855&gt;1990,2,IF(BE855&gt;1980,3,IF(BE855&gt;1973,4,IF(BE855&gt;1970,5,IF(BE855&gt;1960,6,IF(BE855&gt;1958,7,IF(BE855&gt;1953,8,9)))))))))</f>
        <v>0</v>
      </c>
      <c r="BG855" s="995">
        <v>1</v>
      </c>
    </row>
    <row r="856" spans="1:59" s="976" customFormat="1" x14ac:dyDescent="0.2">
      <c r="A856" s="984" t="s">
        <v>132</v>
      </c>
      <c r="B856" s="988" t="s">
        <v>133</v>
      </c>
      <c r="C856" s="1070" t="s">
        <v>131</v>
      </c>
      <c r="D856" s="1070" t="s">
        <v>4403</v>
      </c>
      <c r="E856" s="828">
        <v>26</v>
      </c>
      <c r="F856" s="1148">
        <v>109</v>
      </c>
      <c r="G856" s="1148" t="s">
        <v>37</v>
      </c>
      <c r="H856" s="1148" t="s">
        <v>37</v>
      </c>
      <c r="I856" s="978">
        <v>35.049999999999997</v>
      </c>
      <c r="J856" s="738">
        <f>(M856/I856)*100</f>
        <v>2.4992867332382316</v>
      </c>
      <c r="K856" s="997">
        <v>0.219</v>
      </c>
      <c r="L856" s="1000">
        <v>4</v>
      </c>
      <c r="M856" s="729">
        <f>K856*L856</f>
        <v>0.876</v>
      </c>
      <c r="N856" s="983" t="s">
        <v>119</v>
      </c>
      <c r="O856" s="832">
        <v>0.20469999999999999</v>
      </c>
      <c r="P856" s="973">
        <v>43328</v>
      </c>
      <c r="Q856" s="973">
        <v>43344</v>
      </c>
      <c r="R856" s="729">
        <f>(K856-O856)/O856*100</f>
        <v>6.9858329262335168</v>
      </c>
      <c r="S856" s="795">
        <f>IF(INDEX(Historical!$D$7:$D$1442,MATCH(B856,Historical!$B$7:$B$1449,0))=0,"n/a",(INDEX(Historical!$C$7:$C$1442,MATCH(B856,Historical!$B$7:$B$1449,0))/INDEX(Historical!$D$7:$D$1442,MATCH(B856,Historical!$B$7:$B$1449,0))-1)*100)</f>
        <v>7.0707070707070718</v>
      </c>
      <c r="T856" s="795">
        <f>IF(INDEX(Historical!$F$7:$F$1442,MATCH(B856,Historical!$B$7:$B$1449,0))=0,"n/a",((INDEX(Historical!$C$7:$C$1442,MATCH(B856,Historical!$B$7:$B$1449,0))/INDEX(Historical!$F$7:$F$1442,MATCH(B856,Historical!$B$7:$B$1449,0)))^(1/3)-1)*100)</f>
        <v>7.3224501206020642</v>
      </c>
      <c r="U856" s="795">
        <f>IF(INDEX(Historical!$H$7:$H$1442,MATCH(B856,Historical!$B$7:$B$1449,0))=0,"n/a",((INDEX(Historical!$C$7:$C$1442,MATCH(B856,Historical!$B$7:$B$1449,0))/INDEX(Historical!$H$7:$H$1442,MATCH(B856,Historical!$B$7:$B$1449,0)))^(1/5)-1)*100)</f>
        <v>7.7448698857029541</v>
      </c>
      <c r="V856" s="795">
        <f>IF(INDEX(Historical!$O$7:$O$1442,MATCH(B856,Historical!$B$7:$B$1449,0))=0,"n/a",((INDEX(Historical!$C$7:$C$1442,MATCH(B856,Historical!$B$7:$B$1449,0))/INDEX(Historical!$O$7:$O$1442,MATCH(B856,Historical!$B$7:$B$1449,0)))^(1/10)-1)*100)</f>
        <v>7.5904115885967904</v>
      </c>
      <c r="W856" s="796">
        <f>IF(OR(U856&lt;=0,U856="n/a",V856&lt;=0,V856="n/a"),"n/a",U856/V856)</f>
        <v>1.020349133285237</v>
      </c>
      <c r="X856" s="797">
        <f>IF(OR(AJ856&lt;=0,AJ856="n/a",U856&lt;=0,U856="n/a"),"n/a",U856/AJ856)</f>
        <v>1.3830124795898131</v>
      </c>
      <c r="Y856" s="752"/>
      <c r="Z856" s="738">
        <f>IF(OR(AC856&lt;0.01,AC856="n/a"),"n/a",M856/AC856*100)</f>
        <v>61.690140845070431</v>
      </c>
      <c r="AA856" s="999">
        <f>IF(OR(AC856&lt;0.01,AC856="n/a"),"n/a",I856/AC856)</f>
        <v>24.683098591549296</v>
      </c>
      <c r="AB856" s="1000">
        <v>12</v>
      </c>
      <c r="AC856" s="978">
        <v>1.42</v>
      </c>
      <c r="AD856" s="978">
        <v>4.95</v>
      </c>
      <c r="AE856" s="978">
        <v>7.55</v>
      </c>
      <c r="AF856" s="978">
        <v>3.05</v>
      </c>
      <c r="AG856" s="978">
        <v>12.5</v>
      </c>
      <c r="AH856" s="978">
        <v>3.5000000000000004</v>
      </c>
      <c r="AI856" s="978">
        <v>5.8999999999999995</v>
      </c>
      <c r="AJ856" s="978">
        <v>5.6000000000000005</v>
      </c>
      <c r="AK856" s="978">
        <v>5</v>
      </c>
      <c r="AL856" s="991">
        <v>6310</v>
      </c>
      <c r="AM856" s="985">
        <v>0.2</v>
      </c>
      <c r="AN856" s="978">
        <v>1.17</v>
      </c>
      <c r="AO856" s="838">
        <f>IF(U856="n/a","n/a",IF(AA856&lt;0,"n/a",IF(AA856="n/a","n/a",J856+U856-AA856)))</f>
        <v>-14.438941972608109</v>
      </c>
      <c r="AP856" s="839">
        <f>IF(U856="n/a","n/a",J856+U856)</f>
        <v>10.244156618941187</v>
      </c>
      <c r="AQ856" s="1001">
        <f>IF(OR(AC856&lt;0.01,AF856="n/a"),"n/a",(I856/SQRT(22.5*AC856*(I856/AF856))-1)*100)</f>
        <v>82.918865686675829</v>
      </c>
      <c r="AR856" s="738">
        <f>INDEX(Historical!$C$7:$C$1442,MATCH(B856,Historical!$B$7:$B$1449,0))*IF(AH856="n/a",1.03,IF(AH856&lt;0,1.01,IF(AH856&gt;10,1.1,(1+AH856/100))))</f>
        <v>0.8776799999999999</v>
      </c>
      <c r="AS856" s="999">
        <f>IF($AI856="n/a",1.03*AR856,IF($AI856&lt;0,1.01*AR856,IF($AI856&gt;10,1.1*AR856,(1+$AI856/100)*AR856)))</f>
        <v>0.92946311999999986</v>
      </c>
      <c r="AT856" s="999">
        <f>IF($AK856="n/a",1.03*AS856,IF($AK856&lt;0,1.01*AS856,IF($AK856&gt;10,1.1*AS856,(1+$AK856/100)*AS856)))</f>
        <v>0.97593627599999988</v>
      </c>
      <c r="AU856" s="999">
        <f>IF($AK856="n/a",1.03*AT856,IF($AK856&lt;0,1.01*AT856,IF($AK856&gt;10,1.1*AT856,(1+$AK856/100)*AT856)))</f>
        <v>1.0247330898</v>
      </c>
      <c r="AV856" s="999">
        <f>IF($AK856="n/a",1.03*AU856,IF($AK856&lt;0,1.01*AU856,IF($AK856&gt;10,1.1*AU856,(1+$AK856/100)*AU856)))</f>
        <v>1.07596974429</v>
      </c>
      <c r="AW856" s="738">
        <f>SUM(AR856:AV856)</f>
        <v>4.8837822300899996</v>
      </c>
      <c r="AX856" s="846">
        <f>AW856/I856*100</f>
        <v>13.933758145763194</v>
      </c>
      <c r="AY856" s="1080">
        <v>0.47</v>
      </c>
      <c r="AZ856" s="985">
        <v>9.2200000000000006</v>
      </c>
      <c r="BA856" s="985">
        <v>-8.34</v>
      </c>
      <c r="BB856" s="985">
        <v>2.8899999999999997</v>
      </c>
      <c r="BC856" s="985">
        <v>-0.54</v>
      </c>
      <c r="BD856" s="1032"/>
      <c r="BE856" s="700">
        <v>1993</v>
      </c>
      <c r="BF856" s="1013">
        <f>IF(BE856&gt;2008,0,IF(BE856&gt;2001,1,IF(BE856&gt;1990,2,IF(BE856&gt;1980,3,IF(BE856&gt;1973,4,IF(BE856&gt;1970,5,IF(BE856&gt;1960,6,IF(BE856&gt;1958,7,IF(BE856&gt;1953,8,9)))))))))</f>
        <v>2</v>
      </c>
      <c r="BG856" s="995">
        <v>3.8</v>
      </c>
    </row>
    <row r="857" spans="1:59" s="976" customFormat="1" x14ac:dyDescent="0.2">
      <c r="A857" s="984" t="s">
        <v>1791</v>
      </c>
      <c r="B857" s="988" t="s">
        <v>1792</v>
      </c>
      <c r="C857" s="1070" t="s">
        <v>112</v>
      </c>
      <c r="D857" s="1070" t="s">
        <v>213</v>
      </c>
      <c r="E857" s="828">
        <v>6</v>
      </c>
      <c r="F857" s="1148">
        <v>725</v>
      </c>
      <c r="G857" s="1085" t="s">
        <v>106</v>
      </c>
      <c r="H857" s="1085" t="s">
        <v>106</v>
      </c>
      <c r="I857" s="987">
        <v>74.87</v>
      </c>
      <c r="J857" s="738">
        <f>(M857/I857)*100</f>
        <v>1.1219447041538666</v>
      </c>
      <c r="K857" s="990">
        <v>0.21</v>
      </c>
      <c r="L857" s="1000">
        <v>4</v>
      </c>
      <c r="M857" s="729">
        <f>K857*L857</f>
        <v>0.84</v>
      </c>
      <c r="N857" s="983" t="s">
        <v>595</v>
      </c>
      <c r="O857" s="831">
        <v>0.19</v>
      </c>
      <c r="P857" s="973">
        <v>43251</v>
      </c>
      <c r="Q857" s="973">
        <v>43266</v>
      </c>
      <c r="R857" s="729">
        <f>(K857-O857)/O857*100</f>
        <v>10.52631578947368</v>
      </c>
      <c r="S857" s="795">
        <f>IF(INDEX(Historical!$D$7:$D$1442,MATCH(B857,Historical!$B$7:$B$1449,0))=0,"n/a",(INDEX(Historical!$C$7:$C$1442,MATCH(B857,Historical!$B$7:$B$1449,0))/INDEX(Historical!$D$7:$D$1442,MATCH(B857,Historical!$B$7:$B$1449,0))-1)*100)</f>
        <v>9.3333333333333268</v>
      </c>
      <c r="T857" s="795">
        <f>IF(INDEX(Historical!$F$7:$F$1442,MATCH(B857,Historical!$B$7:$B$1449,0))=0,"n/a",((INDEX(Historical!$C$7:$C$1442,MATCH(B857,Historical!$B$7:$B$1449,0))/INDEX(Historical!$F$7:$F$1442,MATCH(B857,Historical!$B$7:$B$1449,0)))^(1/3)-1)*100)</f>
        <v>7.5036737139838161</v>
      </c>
      <c r="U857" s="795">
        <f>IF(INDEX(Historical!$H$7:$H$1442,MATCH(B857,Historical!$B$7:$B$1449,0))=0,"n/a",((INDEX(Historical!$C$7:$C$1442,MATCH(B857,Historical!$B$7:$B$1449,0))/INDEX(Historical!$H$7:$H$1442,MATCH(B857,Historical!$B$7:$B$1449,0)))^(1/5)-1)*100)</f>
        <v>10.399922776586902</v>
      </c>
      <c r="V857" s="795">
        <f>IF(INDEX(Historical!$O$7:$O$1442,MATCH(B857,Historical!$B$7:$B$1449,0))=0,"n/a",((INDEX(Historical!$C$7:$C$1442,MATCH(B857,Historical!$B$7:$B$1449,0))/INDEX(Historical!$O$7:$O$1442,MATCH(B857,Historical!$B$7:$B$1449,0)))^(1/10)-1)*100)</f>
        <v>6.4231520106765583</v>
      </c>
      <c r="W857" s="796">
        <f>IF(OR(U857&lt;=0,U857="n/a",V857&lt;=0,V857="n/a"),"n/a",U857/V857)</f>
        <v>1.6191307257402843</v>
      </c>
      <c r="X857" s="797">
        <f>IF(OR(AJ857&lt;=0,AJ857="n/a",U857&lt;=0,U857="n/a"),"n/a",U857/AJ857)</f>
        <v>1.3164459210869495</v>
      </c>
      <c r="Y857" s="762"/>
      <c r="Z857" s="738">
        <f>IF(OR(AC857&lt;0.01,AC857="n/a"),"n/a",M857/AC857*100)</f>
        <v>24.34782608695652</v>
      </c>
      <c r="AA857" s="999">
        <f>IF(OR(AC857&lt;0.01,AC857="n/a"),"n/a",I857/AC857)</f>
        <v>21.701449275362318</v>
      </c>
      <c r="AB857" s="1000">
        <v>12</v>
      </c>
      <c r="AC857" s="978">
        <v>3.45</v>
      </c>
      <c r="AD857" s="978">
        <v>2.17</v>
      </c>
      <c r="AE857" s="978">
        <v>1.63</v>
      </c>
      <c r="AF857" s="978">
        <v>2.9</v>
      </c>
      <c r="AG857" s="978">
        <v>10.9</v>
      </c>
      <c r="AH857" s="978">
        <v>17</v>
      </c>
      <c r="AI857" s="978">
        <v>10.35</v>
      </c>
      <c r="AJ857" s="978">
        <v>7.9</v>
      </c>
      <c r="AK857" s="978">
        <v>10</v>
      </c>
      <c r="AL857" s="991">
        <v>2510</v>
      </c>
      <c r="AM857" s="985">
        <v>1</v>
      </c>
      <c r="AN857" s="978">
        <v>0.43</v>
      </c>
      <c r="AO857" s="838">
        <f>IF(U857="n/a","n/a",IF(AA857&lt;0,"n/a",IF(AA857="n/a","n/a",J857+U857-AA857)))</f>
        <v>-10.17958179462155</v>
      </c>
      <c r="AP857" s="839">
        <f>IF(U857="n/a","n/a",J857+U857)</f>
        <v>11.521867480740768</v>
      </c>
      <c r="AQ857" s="1001">
        <f>IF(OR(AC857&lt;0.01,AF857="n/a"),"n/a",(I857/SQRT(22.5*AC857*(I857/AF857))-1)*100)</f>
        <v>67.244601837549084</v>
      </c>
      <c r="AR857" s="738">
        <f>INDEX(Historical!$C$7:$C$1442,MATCH(B857,Historical!$B$7:$B$1449,0))*IF(AH857="n/a",1.03,IF(AH857&lt;0,1.01,IF(AH857&gt;10,1.1,(1+AH857/100))))</f>
        <v>0.90200000000000002</v>
      </c>
      <c r="AS857" s="999">
        <f>IF($AI857="n/a",1.03*AR857,IF($AI857&lt;0,1.01*AR857,IF($AI857&gt;10,1.1*AR857,(1+$AI857/100)*AR857)))</f>
        <v>0.99220000000000008</v>
      </c>
      <c r="AT857" s="999">
        <f>IF($AK857="n/a",1.03*AS857,IF($AK857&lt;0,1.01*AS857,IF($AK857&gt;10,1.1*AS857,(1+$AK857/100)*AS857)))</f>
        <v>1.0914200000000003</v>
      </c>
      <c r="AU857" s="999">
        <f>IF($AK857="n/a",1.03*AT857,IF($AK857&lt;0,1.01*AT857,IF($AK857&gt;10,1.1*AT857,(1+$AK857/100)*AT857)))</f>
        <v>1.2005620000000004</v>
      </c>
      <c r="AV857" s="999">
        <f>IF($AK857="n/a",1.03*AU857,IF($AK857&lt;0,1.01*AU857,IF($AK857&gt;10,1.1*AU857,(1+$AK857/100)*AU857)))</f>
        <v>1.3206182000000004</v>
      </c>
      <c r="AW857" s="738">
        <f>SUM(AR857:AV857)</f>
        <v>5.5068002000000007</v>
      </c>
      <c r="AX857" s="846">
        <f>AW857/I857*100</f>
        <v>7.355149191932683</v>
      </c>
      <c r="AY857" s="1080">
        <v>1.18</v>
      </c>
      <c r="AZ857" s="985">
        <v>22.400000000000002</v>
      </c>
      <c r="BA857" s="985">
        <v>-19.8</v>
      </c>
      <c r="BB857" s="985">
        <v>7.3</v>
      </c>
      <c r="BC857" s="985">
        <v>-2.44</v>
      </c>
      <c r="BD857" s="1032"/>
      <c r="BE857" s="700">
        <v>2013</v>
      </c>
      <c r="BF857" s="1013">
        <f>IF(BE857&gt;2008,0,IF(BE857&gt;2001,1,IF(BE857&gt;1990,2,IF(BE857&gt;1980,3,IF(BE857&gt;1973,4,IF(BE857&gt;1970,5,IF(BE857&gt;1960,6,IF(BE857&gt;1958,7,IF(BE857&gt;1953,8,9)))))))))</f>
        <v>0</v>
      </c>
      <c r="BG857" s="995">
        <v>5.6000000000000005</v>
      </c>
    </row>
    <row r="858" spans="1:59" s="976" customFormat="1" x14ac:dyDescent="0.2">
      <c r="A858" s="976" t="s">
        <v>1813</v>
      </c>
      <c r="B858" s="988" t="s">
        <v>1814</v>
      </c>
      <c r="C858" s="1070" t="s">
        <v>4381</v>
      </c>
      <c r="D858" s="1070" t="s">
        <v>4382</v>
      </c>
      <c r="E858" s="828">
        <v>8</v>
      </c>
      <c r="F858" s="1148">
        <v>530</v>
      </c>
      <c r="G858" s="1085" t="s">
        <v>37</v>
      </c>
      <c r="H858" s="1085" t="s">
        <v>115</v>
      </c>
      <c r="I858" s="987">
        <v>26.24</v>
      </c>
      <c r="J858" s="738">
        <f>(M858/I858)*100</f>
        <v>5.1829268292682933</v>
      </c>
      <c r="K858" s="990">
        <v>0.34</v>
      </c>
      <c r="L858" s="1000">
        <v>4</v>
      </c>
      <c r="M858" s="729">
        <f>K858*L858</f>
        <v>1.36</v>
      </c>
      <c r="N858" s="983" t="s">
        <v>149</v>
      </c>
      <c r="O858" s="831">
        <v>0.32</v>
      </c>
      <c r="P858" s="973">
        <v>43356</v>
      </c>
      <c r="Q858" s="973">
        <v>43371</v>
      </c>
      <c r="R858" s="729">
        <f>(K858-O858)/O858*100</f>
        <v>6.2500000000000053</v>
      </c>
      <c r="S858" s="795">
        <f>IF(INDEX(Historical!$D$7:$D$1442,MATCH(B858,Historical!$B$7:$B$1449,0))=0,"n/a",(INDEX(Historical!$C$7:$C$1442,MATCH(B858,Historical!$B$7:$B$1449,0))/INDEX(Historical!$D$7:$D$1442,MATCH(B858,Historical!$B$7:$B$1449,0))-1)*100)</f>
        <v>5.600000000000005</v>
      </c>
      <c r="T858" s="795">
        <f>IF(INDEX(Historical!$F$7:$F$1442,MATCH(B858,Historical!$B$7:$B$1449,0))=0,"n/a",((INDEX(Historical!$C$7:$C$1442,MATCH(B858,Historical!$B$7:$B$1449,0))/INDEX(Historical!$F$7:$F$1442,MATCH(B858,Historical!$B$7:$B$1449,0)))^(1/3)-1)*100)</f>
        <v>3.228011545636722</v>
      </c>
      <c r="U858" s="795">
        <f>IF(INDEX(Historical!$H$7:$H$1442,MATCH(B858,Historical!$B$7:$B$1449,0))=0,"n/a",((INDEX(Historical!$C$7:$C$1442,MATCH(B858,Historical!$B$7:$B$1449,0))/INDEX(Historical!$H$7:$H$1442,MATCH(B858,Historical!$B$7:$B$1449,0)))^(1/5)-1)*100)</f>
        <v>10.25994778190622</v>
      </c>
      <c r="V858" s="795">
        <f>IF(INDEX(Historical!$O$7:$O$1442,MATCH(B858,Historical!$B$7:$B$1449,0))=0,"n/a",((INDEX(Historical!$C$7:$C$1442,MATCH(B858,Historical!$B$7:$B$1449,0))/INDEX(Historical!$O$7:$O$1442,MATCH(B858,Historical!$B$7:$B$1449,0)))^(1/10)-1)*100)</f>
        <v>4.0888731116521138</v>
      </c>
      <c r="W858" s="796">
        <f>IF(OR(U858&lt;=0,U858="n/a",V858&lt;=0,V858="n/a"),"n/a",U858/V858)</f>
        <v>2.509236041751532</v>
      </c>
      <c r="X858" s="797">
        <f>IF(OR(AJ858&lt;=0,AJ858="n/a",U858&lt;=0,U858="n/a"),"n/a",U858/AJ858)</f>
        <v>1.3324607508969117</v>
      </c>
      <c r="Y858" s="752"/>
      <c r="Z858" s="738">
        <f>IF(OR(AC858&lt;0.01,AC858="n/a"),"n/a",M858/AC858*100)</f>
        <v>88.8888888888889</v>
      </c>
      <c r="AA858" s="999">
        <f>IF(OR(AC858&lt;0.01,AC858="n/a"),"n/a",I858/AC858)</f>
        <v>17.15032679738562</v>
      </c>
      <c r="AB858" s="1000">
        <v>12</v>
      </c>
      <c r="AC858" s="978">
        <v>1.53</v>
      </c>
      <c r="AD858" s="978">
        <v>3.42</v>
      </c>
      <c r="AE858" s="978">
        <v>2.59</v>
      </c>
      <c r="AF858" s="978">
        <v>2.19</v>
      </c>
      <c r="AG858" s="978">
        <v>12.3</v>
      </c>
      <c r="AH858" s="978">
        <v>54</v>
      </c>
      <c r="AI858" s="978">
        <v>-16.2</v>
      </c>
      <c r="AJ858" s="978">
        <v>7.7</v>
      </c>
      <c r="AK858" s="978">
        <v>5</v>
      </c>
      <c r="AL858" s="991">
        <v>19810</v>
      </c>
      <c r="AM858" s="985">
        <v>0.1</v>
      </c>
      <c r="AN858" s="978">
        <v>0.71</v>
      </c>
      <c r="AO858" s="838">
        <f>IF(U858="n/a","n/a",IF(AA858&lt;0,"n/a",IF(AA858="n/a","n/a",J858+U858-AA858)))</f>
        <v>-1.7074521862111069</v>
      </c>
      <c r="AP858" s="839">
        <f>IF(U858="n/a","n/a",J858+U858)</f>
        <v>15.442874611174513</v>
      </c>
      <c r="AQ858" s="1001">
        <f>IF(OR(AC858&lt;0.01,AF858="n/a"),"n/a",(I858/SQRT(22.5*AC858*(I858/AF858))-1)*100)</f>
        <v>29.201334162830307</v>
      </c>
      <c r="AR858" s="738">
        <f>INDEX(Historical!$C$7:$C$1442,MATCH(B858,Historical!$B$7:$B$1449,0))*IF(AH858="n/a",1.03,IF(AH858&lt;0,1.01,IF(AH858&gt;10,1.1,(1+AH858/100))))</f>
        <v>1.4520000000000002</v>
      </c>
      <c r="AS858" s="999">
        <f>IF($AI858="n/a",1.03*AR858,IF($AI858&lt;0,1.01*AR858,IF($AI858&gt;10,1.1*AR858,(1+$AI858/100)*AR858)))</f>
        <v>1.4665200000000003</v>
      </c>
      <c r="AT858" s="999">
        <f>IF($AK858="n/a",1.03*AS858,IF($AK858&lt;0,1.01*AS858,IF($AK858&gt;10,1.1*AS858,(1+$AK858/100)*AS858)))</f>
        <v>1.5398460000000003</v>
      </c>
      <c r="AU858" s="999">
        <f>IF($AK858="n/a",1.03*AT858,IF($AK858&lt;0,1.01*AT858,IF($AK858&gt;10,1.1*AT858,(1+$AK858/100)*AT858)))</f>
        <v>1.6168383000000004</v>
      </c>
      <c r="AV858" s="999">
        <f>IF($AK858="n/a",1.03*AU858,IF($AK858&lt;0,1.01*AU858,IF($AK858&gt;10,1.1*AU858,(1+$AK858/100)*AU858)))</f>
        <v>1.6976802150000005</v>
      </c>
      <c r="AW858" s="738">
        <f>SUM(AR858:AV858)</f>
        <v>7.7728845150000012</v>
      </c>
      <c r="AX858" s="846">
        <f>AW858/I858*100</f>
        <v>29.622273304115858</v>
      </c>
      <c r="AY858" s="1080">
        <v>1.58</v>
      </c>
      <c r="AZ858" s="985">
        <v>27.88</v>
      </c>
      <c r="BA858" s="985">
        <v>-31.65</v>
      </c>
      <c r="BB858" s="985">
        <v>6.75</v>
      </c>
      <c r="BC858" s="985">
        <v>-17.18</v>
      </c>
      <c r="BD858" s="1032"/>
      <c r="BE858" s="700">
        <v>2011</v>
      </c>
      <c r="BF858" s="1013">
        <f>IF(BE858&gt;2008,0,IF(BE858&gt;2001,1,IF(BE858&gt;1990,2,IF(BE858&gt;1980,3,IF(BE858&gt;1973,4,IF(BE858&gt;1970,5,IF(BE858&gt;1960,6,IF(BE858&gt;1958,7,IF(BE858&gt;1953,8,9)))))))))</f>
        <v>0</v>
      </c>
      <c r="BG858" s="995">
        <v>6.2</v>
      </c>
    </row>
    <row r="859" spans="1:59" s="976" customFormat="1" x14ac:dyDescent="0.2">
      <c r="A859" s="993" t="s">
        <v>4316</v>
      </c>
      <c r="B859" s="988" t="s">
        <v>4315</v>
      </c>
      <c r="C859" s="1070" t="s">
        <v>247</v>
      </c>
      <c r="D859" s="1070" t="s">
        <v>4415</v>
      </c>
      <c r="E859" s="828">
        <v>9</v>
      </c>
      <c r="F859" s="1148">
        <v>361</v>
      </c>
      <c r="G859" s="1148" t="s">
        <v>106</v>
      </c>
      <c r="H859" s="1148" t="s">
        <v>106</v>
      </c>
      <c r="I859" s="987">
        <v>42.14</v>
      </c>
      <c r="J859" s="738">
        <f>(M859/I859)*100</f>
        <v>3.8917892738490742</v>
      </c>
      <c r="K859" s="998">
        <v>0.41</v>
      </c>
      <c r="L859" s="1000">
        <v>4</v>
      </c>
      <c r="M859" s="729">
        <f>K859*L859</f>
        <v>1.64</v>
      </c>
      <c r="N859" s="983" t="s">
        <v>320</v>
      </c>
      <c r="O859" s="835">
        <v>0.36</v>
      </c>
      <c r="P859" s="694">
        <v>43175</v>
      </c>
      <c r="Q859" s="694">
        <v>43189</v>
      </c>
      <c r="R859" s="729">
        <f>(K859-O859)/O859*100</f>
        <v>13.888888888888888</v>
      </c>
      <c r="S859" s="795">
        <f>IF(INDEX(Historical!$D$7:$D$1442,MATCH(B859,Historical!$B$7:$B$1449,0))=0,"n/a",(INDEX(Historical!$C$7:$C$1442,MATCH(B859,Historical!$B$7:$B$1449,0))/INDEX(Historical!$D$7:$D$1442,MATCH(B859,Historical!$B$7:$B$1449,0))-1)*100)</f>
        <v>-18.534482758620683</v>
      </c>
      <c r="T859" s="795">
        <f>IF(INDEX(Historical!$F$7:$F$1442,MATCH(B859,Historical!$B$7:$B$1449,0))=0,"n/a",((INDEX(Historical!$C$7:$C$1442,MATCH(B859,Historical!$B$7:$B$1449,0))/INDEX(Historical!$F$7:$F$1442,MATCH(B859,Historical!$B$7:$B$1449,0)))^(1/3)-1)*100)</f>
        <v>4.0041911525952045</v>
      </c>
      <c r="U859" s="795">
        <f>IF(INDEX(Historical!$H$7:$H$1442,MATCH(B859,Historical!$B$7:$B$1449,0))=0,"n/a",((INDEX(Historical!$C$7:$C$1442,MATCH(B859,Historical!$B$7:$B$1449,0))/INDEX(Historical!$H$7:$H$1442,MATCH(B859,Historical!$B$7:$B$1449,0)))^(1/5)-1)*100)</f>
        <v>10.255626912397631</v>
      </c>
      <c r="V859" s="795">
        <f>IF(INDEX(Historical!$O$7:$O$1442,MATCH(B859,Historical!$B$7:$B$1449,0))=0,"n/a",((INDEX(Historical!$C$7:$C$1442,MATCH(B859,Historical!$B$7:$B$1449,0))/INDEX(Historical!$O$7:$O$1442,MATCH(B859,Historical!$B$7:$B$1449,0)))^(1/10)-1)*100)</f>
        <v>28.007136371788242</v>
      </c>
      <c r="W859" s="796">
        <f>IF(OR(U859&lt;=0,U859="n/a",V859&lt;=0,V859="n/a"),"n/a",U859/V859)</f>
        <v>0.36617906151691343</v>
      </c>
      <c r="X859" s="797">
        <f>IF(OR(AJ859&lt;=0,AJ859="n/a",U859&lt;=0,U859="n/a"),"n/a",U859/AJ859)</f>
        <v>1.4444544947038918</v>
      </c>
      <c r="Y859" s="764" t="s">
        <v>957</v>
      </c>
      <c r="Z859" s="738">
        <f>IF(OR(AC859&lt;0.01,AC859="n/a"),"n/a",M859/AC859*100)</f>
        <v>115.49295774647888</v>
      </c>
      <c r="AA859" s="999">
        <f>IF(OR(AC859&lt;0.01,AC859="n/a"),"n/a",I859/AC859)</f>
        <v>29.676056338028172</v>
      </c>
      <c r="AB859" s="1000">
        <v>12</v>
      </c>
      <c r="AC859" s="978">
        <v>1.42</v>
      </c>
      <c r="AD859" s="978">
        <v>15.83</v>
      </c>
      <c r="AE859" s="978">
        <v>1.1100000000000001</v>
      </c>
      <c r="AF859" s="978" t="s">
        <v>137</v>
      </c>
      <c r="AG859" s="980" t="s">
        <v>137</v>
      </c>
      <c r="AH859" s="978">
        <v>-21</v>
      </c>
      <c r="AI859" s="978">
        <v>11.34</v>
      </c>
      <c r="AJ859" s="978">
        <v>7.1</v>
      </c>
      <c r="AK859" s="978">
        <v>1.8800000000000001</v>
      </c>
      <c r="AL859" s="991">
        <v>4019.9999999999995</v>
      </c>
      <c r="AM859" s="985">
        <v>1.7000000000000002</v>
      </c>
      <c r="AN859" s="978" t="s">
        <v>137</v>
      </c>
      <c r="AO859" s="838">
        <f>IF(U859="n/a","n/a",IF(AA859&lt;0,"n/a",IF(AA859="n/a","n/a",J859+U859-AA859)))</f>
        <v>-15.528640151781467</v>
      </c>
      <c r="AP859" s="839">
        <f>IF(U859="n/a","n/a",J859+U859)</f>
        <v>14.147416186246705</v>
      </c>
      <c r="AQ859" s="1001" t="str">
        <f>IF(OR(AC859&lt;0.01,AF859="n/a"),"n/a",(I859/SQRT(22.5*AC859*(I859/AF859))-1)*100)</f>
        <v>n/a</v>
      </c>
      <c r="AR859" s="738">
        <f>INDEX(Historical!$C$7:$C$1442,MATCH(B859,Historical!$B$7:$B$1449,0))*IF(AH859="n/a",1.03,IF(AH859&lt;0,1.01,IF(AH859&gt;10,1.1,(1+AH859/100))))</f>
        <v>1.9088999999999998</v>
      </c>
      <c r="AS859" s="999">
        <f>IF($AI859="n/a",1.03*AR859,IF($AI859&lt;0,1.01*AR859,IF($AI859&gt;10,1.1*AR859,(1+$AI859/100)*AR859)))</f>
        <v>2.09979</v>
      </c>
      <c r="AT859" s="999">
        <f>IF($AK859="n/a",1.03*AS859,IF($AK859&lt;0,1.01*AS859,IF($AK859&gt;10,1.1*AS859,(1+$AK859/100)*AS859)))</f>
        <v>2.139266052</v>
      </c>
      <c r="AU859" s="999">
        <f>IF($AK859="n/a",1.03*AT859,IF($AK859&lt;0,1.01*AT859,IF($AK859&gt;10,1.1*AT859,(1+$AK859/100)*AT859)))</f>
        <v>2.1794842537775998</v>
      </c>
      <c r="AV859" s="999">
        <f>IF($AK859="n/a",1.03*AU859,IF($AK859&lt;0,1.01*AU859,IF($AK859&gt;10,1.1*AU859,(1+$AK859/100)*AU859)))</f>
        <v>2.2204585577486187</v>
      </c>
      <c r="AW859" s="738">
        <f>SUM(AR859:AV859)</f>
        <v>10.547898863526218</v>
      </c>
      <c r="AX859" s="846">
        <f>AW859/I859*100</f>
        <v>25.030609547997667</v>
      </c>
      <c r="AY859" s="1080">
        <v>1.47</v>
      </c>
      <c r="AZ859" s="985">
        <v>25.6</v>
      </c>
      <c r="BA859" s="985">
        <v>-25.55</v>
      </c>
      <c r="BB859" s="985">
        <v>8.1100000000000012</v>
      </c>
      <c r="BC859" s="985">
        <v>-2.92</v>
      </c>
      <c r="BD859" s="1032"/>
      <c r="BE859" s="700">
        <v>2010</v>
      </c>
      <c r="BF859" s="1013">
        <f>IF(BE859&gt;2008,0,IF(BE859&gt;2001,1,IF(BE859&gt;1990,2,IF(BE859&gt;1980,3,IF(BE859&gt;1973,4,IF(BE859&gt;1970,5,IF(BE859&gt;1960,6,IF(BE859&gt;1958,7,IF(BE859&gt;1953,8,9)))))))))</f>
        <v>0</v>
      </c>
      <c r="BG859" s="995">
        <v>11.3</v>
      </c>
    </row>
    <row r="860" spans="1:59" s="976" customFormat="1" x14ac:dyDescent="0.2">
      <c r="A860" s="976" t="s">
        <v>870</v>
      </c>
      <c r="B860" s="988" t="s">
        <v>871</v>
      </c>
      <c r="C860" s="1070" t="s">
        <v>131</v>
      </c>
      <c r="D860" s="1070" t="s">
        <v>4391</v>
      </c>
      <c r="E860" s="828">
        <v>15</v>
      </c>
      <c r="F860" s="1148">
        <v>238</v>
      </c>
      <c r="G860" s="1148" t="s">
        <v>37</v>
      </c>
      <c r="H860" s="1148" t="s">
        <v>115</v>
      </c>
      <c r="I860" s="987">
        <v>52.36</v>
      </c>
      <c r="J860" s="738">
        <f>(M860/I860)*100</f>
        <v>2.9029793735676086</v>
      </c>
      <c r="K860" s="990">
        <v>0.38</v>
      </c>
      <c r="L860" s="1000">
        <v>4</v>
      </c>
      <c r="M860" s="729">
        <f>K860*L860</f>
        <v>1.52</v>
      </c>
      <c r="N860" s="983" t="s">
        <v>460</v>
      </c>
      <c r="O860" s="831">
        <v>0.36</v>
      </c>
      <c r="P860" s="694">
        <v>43173</v>
      </c>
      <c r="Q860" s="694">
        <v>43210</v>
      </c>
      <c r="R860" s="729">
        <f>(K860-O860)/O860*100</f>
        <v>5.5555555555555607</v>
      </c>
      <c r="S860" s="795">
        <f>IF(INDEX(Historical!$D$7:$D$1442,MATCH(B860,Historical!$B$7:$B$1449,0))=0,"n/a",(INDEX(Historical!$C$7:$C$1442,MATCH(B860,Historical!$B$7:$B$1449,0))/INDEX(Historical!$D$7:$D$1442,MATCH(B860,Historical!$B$7:$B$1449,0))-1)*100)</f>
        <v>5.6338028169014009</v>
      </c>
      <c r="T860" s="795">
        <f>IF(INDEX(Historical!$F$7:$F$1442,MATCH(B860,Historical!$B$7:$B$1449,0))=0,"n/a",((INDEX(Historical!$C$7:$C$1442,MATCH(B860,Historical!$B$7:$B$1449,0))/INDEX(Historical!$F$7:$F$1442,MATCH(B860,Historical!$B$7:$B$1449,0)))^(1/3)-1)*100)</f>
        <v>5.983983294832651</v>
      </c>
      <c r="U860" s="795">
        <f>IF(INDEX(Historical!$H$7:$H$1442,MATCH(B860,Historical!$B$7:$B$1449,0))=0,"n/a",((INDEX(Historical!$C$7:$C$1442,MATCH(B860,Historical!$B$7:$B$1449,0))/INDEX(Historical!$H$7:$H$1442,MATCH(B860,Historical!$B$7:$B$1449,0)))^(1/5)-1)*100)</f>
        <v>6.3995312815083638</v>
      </c>
      <c r="V860" s="795">
        <f>IF(INDEX(Historical!$O$7:$O$1442,MATCH(B860,Historical!$B$7:$B$1449,0))=0,"n/a",((INDEX(Historical!$C$7:$C$1442,MATCH(B860,Historical!$B$7:$B$1449,0))/INDEX(Historical!$O$7:$O$1442,MATCH(B860,Historical!$B$7:$B$1449,0)))^(1/10)-1)*100)</f>
        <v>4.8402299471920429</v>
      </c>
      <c r="W860" s="796">
        <f>IF(OR(U860&lt;=0,U860="n/a",V860&lt;=0,V860="n/a"),"n/a",U860/V860)</f>
        <v>1.3221543916980467</v>
      </c>
      <c r="X860" s="797">
        <f>IF(OR(AJ860&lt;=0,AJ860="n/a",U860&lt;=0,U860="n/a"),"n/a",U860/AJ860)</f>
        <v>1.4544389276155374</v>
      </c>
      <c r="Y860" s="988"/>
      <c r="Z860" s="738">
        <f>IF(OR(AC860&lt;0.01,AC860="n/a"),"n/a",M860/AC860*100)</f>
        <v>86.36363636363636</v>
      </c>
      <c r="AA860" s="999">
        <f>IF(OR(AC860&lt;0.01,AC860="n/a"),"n/a",I860/AC860)</f>
        <v>29.75</v>
      </c>
      <c r="AB860" s="1000">
        <v>12</v>
      </c>
      <c r="AC860" s="978">
        <v>1.76</v>
      </c>
      <c r="AD860" s="978">
        <v>4.49</v>
      </c>
      <c r="AE860" s="978">
        <v>2.39</v>
      </c>
      <c r="AF860" s="978">
        <v>2.2000000000000002</v>
      </c>
      <c r="AG860" s="978">
        <v>10.6</v>
      </c>
      <c r="AH860" s="978">
        <v>4.3</v>
      </c>
      <c r="AI860" s="978">
        <v>5.84</v>
      </c>
      <c r="AJ860" s="978">
        <v>4.3999999999999995</v>
      </c>
      <c r="AK860" s="978">
        <v>6.64</v>
      </c>
      <c r="AL860" s="991">
        <v>27360</v>
      </c>
      <c r="AM860" s="985">
        <v>0.22</v>
      </c>
      <c r="AN860" s="978">
        <v>1.36</v>
      </c>
      <c r="AO860" s="838">
        <f>IF(U860="n/a","n/a",IF(AA860&lt;0,"n/a",IF(AA860="n/a","n/a",J860+U860-AA860)))</f>
        <v>-20.44748934492403</v>
      </c>
      <c r="AP860" s="839">
        <f>IF(U860="n/a","n/a",J860+U860)</f>
        <v>9.302510655075972</v>
      </c>
      <c r="AQ860" s="1001">
        <f>IF(OR(AC860&lt;0.01,AF860="n/a"),"n/a",(I860/SQRT(22.5*AC860*(I860/AF860))-1)*100)</f>
        <v>70.554650739547071</v>
      </c>
      <c r="AR860" s="738">
        <f>INDEX(Historical!$C$7:$C$1442,MATCH(B860,Historical!$B$7:$B$1449,0))*IF(AH860="n/a",1.03,IF(AH860&lt;0,1.01,IF(AH860&gt;10,1.1,(1+AH860/100))))</f>
        <v>1.5644999999999998</v>
      </c>
      <c r="AS860" s="999">
        <f>IF($AI860="n/a",1.03*AR860,IF($AI860&lt;0,1.01*AR860,IF($AI860&gt;10,1.1*AR860,(1+$AI860/100)*AR860)))</f>
        <v>1.6558667999999999</v>
      </c>
      <c r="AT860" s="999">
        <f>IF($AK860="n/a",1.03*AS860,IF($AK860&lt;0,1.01*AS860,IF($AK860&gt;10,1.1*AS860,(1+$AK860/100)*AS860)))</f>
        <v>1.7658163555199999</v>
      </c>
      <c r="AU860" s="999">
        <f>IF($AK860="n/a",1.03*AT860,IF($AK860&lt;0,1.01*AT860,IF($AK860&gt;10,1.1*AT860,(1+$AK860/100)*AT860)))</f>
        <v>1.8830665615265278</v>
      </c>
      <c r="AV860" s="999">
        <f>IF($AK860="n/a",1.03*AU860,IF($AK860&lt;0,1.01*AU860,IF($AK860&gt;10,1.1*AU860,(1+$AK860/100)*AU860)))</f>
        <v>2.0081021812118891</v>
      </c>
      <c r="AW860" s="738">
        <f>SUM(AR860:AV860)</f>
        <v>8.8773518982584179</v>
      </c>
      <c r="AX860" s="846">
        <f>AW860/I860*100</f>
        <v>16.954453587200952</v>
      </c>
      <c r="AY860" s="1080">
        <v>0.19</v>
      </c>
      <c r="AZ860" s="985">
        <v>26.14</v>
      </c>
      <c r="BA860" s="985">
        <v>-3.2300000000000004</v>
      </c>
      <c r="BB860" s="985">
        <v>2.97</v>
      </c>
      <c r="BC860" s="985">
        <v>9.7100000000000009</v>
      </c>
      <c r="BD860" s="1032"/>
      <c r="BE860" s="700">
        <v>2004</v>
      </c>
      <c r="BF860" s="1013">
        <f>IF(BE860&gt;2008,0,IF(BE860&gt;2001,1,IF(BE860&gt;1990,2,IF(BE860&gt;1980,3,IF(BE860&gt;1973,4,IF(BE860&gt;1970,5,IF(BE860&gt;1960,6,IF(BE860&gt;1958,7,IF(BE860&gt;1953,8,9)))))))))</f>
        <v>1</v>
      </c>
      <c r="BG860" s="995">
        <v>2.8000000000000003</v>
      </c>
    </row>
    <row r="861" spans="1:59" s="976" customFormat="1" x14ac:dyDescent="0.2">
      <c r="A861" s="976" t="s">
        <v>872</v>
      </c>
      <c r="B861" s="988" t="s">
        <v>873</v>
      </c>
      <c r="C861" s="1070" t="s">
        <v>4252</v>
      </c>
      <c r="D861" s="1070" t="s">
        <v>4388</v>
      </c>
      <c r="E861" s="828">
        <v>16</v>
      </c>
      <c r="F861" s="1148">
        <v>208</v>
      </c>
      <c r="G861" s="1092" t="s">
        <v>106</v>
      </c>
      <c r="H861" s="1092" t="s">
        <v>106</v>
      </c>
      <c r="I861" s="987">
        <v>111.94</v>
      </c>
      <c r="J861" s="738">
        <f>(M861/I861)*100</f>
        <v>1.2864034304091478</v>
      </c>
      <c r="K861" s="990">
        <v>0.36</v>
      </c>
      <c r="L861" s="1000">
        <v>4</v>
      </c>
      <c r="M861" s="729">
        <f>K861*L861</f>
        <v>1.44</v>
      </c>
      <c r="N861" s="983" t="s">
        <v>423</v>
      </c>
      <c r="O861" s="831">
        <v>0.35</v>
      </c>
      <c r="P861" s="973">
        <v>43234</v>
      </c>
      <c r="Q861" s="973">
        <v>43255</v>
      </c>
      <c r="R861" s="729">
        <f>(K861-O861)/O861*100</f>
        <v>2.8571428571428599</v>
      </c>
      <c r="S861" s="795">
        <f>IF(INDEX(Historical!$D$7:$D$1442,MATCH(B861,Historical!$B$7:$B$1449,0))=0,"n/a",(INDEX(Historical!$C$7:$C$1442,MATCH(B861,Historical!$B$7:$B$1449,0))/INDEX(Historical!$D$7:$D$1442,MATCH(B861,Historical!$B$7:$B$1449,0))-1)*100)</f>
        <v>3.6231884057970953</v>
      </c>
      <c r="T861" s="795">
        <f>IF(INDEX(Historical!$F$7:$F$1442,MATCH(B861,Historical!$B$7:$B$1449,0))=0,"n/a",((INDEX(Historical!$C$7:$C$1442,MATCH(B861,Historical!$B$7:$B$1449,0))/INDEX(Historical!$F$7:$F$1442,MATCH(B861,Historical!$B$7:$B$1449,0)))^(1/3)-1)*100)</f>
        <v>5.4367641392257138</v>
      </c>
      <c r="U861" s="795">
        <f>IF(INDEX(Historical!$H$7:$H$1442,MATCH(B861,Historical!$B$7:$B$1449,0))=0,"n/a",((INDEX(Historical!$C$7:$C$1442,MATCH(B861,Historical!$B$7:$B$1449,0))/INDEX(Historical!$H$7:$H$1442,MATCH(B861,Historical!$B$7:$B$1449,0)))^(1/5)-1)*100)</f>
        <v>8.0719183702249389</v>
      </c>
      <c r="V861" s="795">
        <f>IF(INDEX(Historical!$O$7:$O$1442,MATCH(B861,Historical!$B$7:$B$1449,0))=0,"n/a",((INDEX(Historical!$C$7:$C$1442,MATCH(B861,Historical!$B$7:$B$1449,0))/INDEX(Historical!$O$7:$O$1442,MATCH(B861,Historical!$B$7:$B$1449,0)))^(1/10)-1)*100)</f>
        <v>10.228583816212634</v>
      </c>
      <c r="W861" s="796">
        <f>IF(OR(U861&lt;=0,U861="n/a",V861&lt;=0,V861="n/a"),"n/a",U861/V861)</f>
        <v>0.78915307487930919</v>
      </c>
      <c r="X861" s="797">
        <f>IF(OR(AJ861&lt;=0,AJ861="n/a",U861&lt;=0,U861="n/a"),"n/a",U861/AJ861)</f>
        <v>0.79919983863613242</v>
      </c>
      <c r="Y861" s="988"/>
      <c r="Z861" s="738">
        <f>IF(OR(AC861&lt;0.01,AC861="n/a"),"n/a",M861/AC861*100)</f>
        <v>42.857142857142854</v>
      </c>
      <c r="AA861" s="999">
        <f>IF(OR(AC861&lt;0.01,AC861="n/a"),"n/a",I861/AC861)</f>
        <v>33.31547619047619</v>
      </c>
      <c r="AB861" s="1000">
        <v>3</v>
      </c>
      <c r="AC861" s="978">
        <v>3.36</v>
      </c>
      <c r="AD861" s="978">
        <v>1.83</v>
      </c>
      <c r="AE861" s="978">
        <v>9.75</v>
      </c>
      <c r="AF861" s="978">
        <v>11.59</v>
      </c>
      <c r="AG861" s="978">
        <v>22.8</v>
      </c>
      <c r="AH861" s="978">
        <v>24.9</v>
      </c>
      <c r="AI861" s="978">
        <v>11.01</v>
      </c>
      <c r="AJ861" s="978">
        <v>10.100000000000001</v>
      </c>
      <c r="AK861" s="978">
        <v>18.2</v>
      </c>
      <c r="AL861" s="991">
        <v>28320</v>
      </c>
      <c r="AM861" s="985">
        <v>0.1</v>
      </c>
      <c r="AN861" s="978">
        <v>0.7</v>
      </c>
      <c r="AO861" s="838">
        <f>IF(U861="n/a","n/a",IF(AA861&lt;0,"n/a",IF(AA861="n/a","n/a",J861+U861-AA861)))</f>
        <v>-23.957154389842103</v>
      </c>
      <c r="AP861" s="839">
        <f>IF(U861="n/a","n/a",J861+U861)</f>
        <v>9.3583218006340871</v>
      </c>
      <c r="AQ861" s="1001">
        <f>IF(OR(AC861&lt;0.01,AF861="n/a"),"n/a",(I861/SQRT(22.5*AC861*(I861/AF861))-1)*100)</f>
        <v>314.26044896504368</v>
      </c>
      <c r="AR861" s="738">
        <f>INDEX(Historical!$C$7:$C$1442,MATCH(B861,Historical!$B$7:$B$1449,0))*IF(AH861="n/a",1.03,IF(AH861&lt;0,1.01,IF(AH861&gt;10,1.1,(1+AH861/100))))</f>
        <v>1.573</v>
      </c>
      <c r="AS861" s="999">
        <f>IF($AI861="n/a",1.03*AR861,IF($AI861&lt;0,1.01*AR861,IF($AI861&gt;10,1.1*AR861,(1+$AI861/100)*AR861)))</f>
        <v>1.7303000000000002</v>
      </c>
      <c r="AT861" s="999">
        <f>IF($AK861="n/a",1.03*AS861,IF($AK861&lt;0,1.01*AS861,IF($AK861&gt;10,1.1*AS861,(1+$AK861/100)*AS861)))</f>
        <v>1.9033300000000004</v>
      </c>
      <c r="AU861" s="999">
        <f>IF($AK861="n/a",1.03*AT861,IF($AK861&lt;0,1.01*AT861,IF($AK861&gt;10,1.1*AT861,(1+$AK861/100)*AT861)))</f>
        <v>2.0936630000000007</v>
      </c>
      <c r="AV861" s="999">
        <f>IF($AK861="n/a",1.03*AU861,IF($AK861&lt;0,1.01*AU861,IF($AK861&gt;10,1.1*AU861,(1+$AK861/100)*AU861)))</f>
        <v>2.3030293000000008</v>
      </c>
      <c r="AW861" s="738">
        <f>SUM(AR861:AV861)</f>
        <v>9.6033223000000021</v>
      </c>
      <c r="AX861" s="846">
        <f>AW861/I861*100</f>
        <v>8.5789907986421312</v>
      </c>
      <c r="AY861" s="1080">
        <v>1.06</v>
      </c>
      <c r="AZ861" s="985">
        <v>79.77</v>
      </c>
      <c r="BA861" s="985">
        <v>-1.32</v>
      </c>
      <c r="BB861" s="985">
        <v>23.79</v>
      </c>
      <c r="BC861" s="985">
        <v>44.97</v>
      </c>
      <c r="BD861" s="1032"/>
      <c r="BE861" s="700">
        <v>2003</v>
      </c>
      <c r="BF861" s="1013">
        <f>IF(BE861&gt;2008,0,IF(BE861&gt;2001,1,IF(BE861&gt;1990,2,IF(BE861&gt;1980,3,IF(BE861&gt;1973,4,IF(BE861&gt;1970,5,IF(BE861&gt;1960,6,IF(BE861&gt;1958,7,IF(BE861&gt;1953,8,9)))))))))</f>
        <v>1</v>
      </c>
      <c r="BG861" s="995">
        <v>10.6</v>
      </c>
    </row>
    <row r="862" spans="1:59" s="976" customFormat="1" x14ac:dyDescent="0.2">
      <c r="A862" s="976" t="s">
        <v>226</v>
      </c>
      <c r="B862" s="988" t="s">
        <v>227</v>
      </c>
      <c r="C862" s="1070" t="s">
        <v>179</v>
      </c>
      <c r="D862" s="1070" t="s">
        <v>4399</v>
      </c>
      <c r="E862" s="828">
        <v>36</v>
      </c>
      <c r="F862" s="1148">
        <v>75</v>
      </c>
      <c r="G862" s="1148" t="s">
        <v>37</v>
      </c>
      <c r="H862" s="1148" t="s">
        <v>37</v>
      </c>
      <c r="I862" s="978">
        <v>73.28</v>
      </c>
      <c r="J862" s="738">
        <f>(M862/I862)*100</f>
        <v>4.4759825327510914</v>
      </c>
      <c r="K862" s="990">
        <v>0.82</v>
      </c>
      <c r="L862" s="1000">
        <v>4</v>
      </c>
      <c r="M862" s="729">
        <f>K862*L862</f>
        <v>3.28</v>
      </c>
      <c r="N862" s="983" t="s">
        <v>143</v>
      </c>
      <c r="O862" s="831">
        <v>0.77</v>
      </c>
      <c r="P862" s="973">
        <v>43231</v>
      </c>
      <c r="Q862" s="973">
        <v>43262</v>
      </c>
      <c r="R862" s="729">
        <f>(K862-O862)/O862*100</f>
        <v>6.4935064935064846</v>
      </c>
      <c r="S862" s="795">
        <f>IF(INDEX(Historical!$D$7:$D$1442,MATCH(B862,Historical!$B$7:$B$1449,0))=0,"n/a",(INDEX(Historical!$C$7:$C$1442,MATCH(B862,Historical!$B$7:$B$1449,0))/INDEX(Historical!$D$7:$D$1442,MATCH(B862,Historical!$B$7:$B$1449,0))-1)*100)</f>
        <v>5.555555555555558</v>
      </c>
      <c r="T862" s="795">
        <f>IF(INDEX(Historical!$F$7:$F$1442,MATCH(B862,Historical!$B$7:$B$1449,0))=0,"n/a",((INDEX(Historical!$C$7:$C$1442,MATCH(B862,Historical!$B$7:$B$1449,0))/INDEX(Historical!$F$7:$F$1442,MATCH(B862,Historical!$B$7:$B$1449,0)))^(1/3)-1)*100)</f>
        <v>3.8970806842840267</v>
      </c>
      <c r="U862" s="795">
        <f>IF(INDEX(Historical!$H$7:$H$1442,MATCH(B862,Historical!$B$7:$B$1449,0))=0,"n/a",((INDEX(Historical!$C$7:$C$1442,MATCH(B862,Historical!$B$7:$B$1449,0))/INDEX(Historical!$H$7:$H$1442,MATCH(B862,Historical!$B$7:$B$1449,0)))^(1/5)-1)*100)</f>
        <v>5.5974626920563653</v>
      </c>
      <c r="V862" s="795">
        <f>IF(INDEX(Historical!$O$7:$O$1442,MATCH(B862,Historical!$B$7:$B$1449,0))=0,"n/a",((INDEX(Historical!$C$7:$C$1442,MATCH(B862,Historical!$B$7:$B$1449,0))/INDEX(Historical!$O$7:$O$1442,MATCH(B862,Historical!$B$7:$B$1449,0)))^(1/10)-1)*100)</f>
        <v>7.6185366531503318</v>
      </c>
      <c r="W862" s="796">
        <f>IF(OR(U862&lt;=0,U862="n/a",V862&lt;=0,V862="n/a"),"n/a",U862/V862)</f>
        <v>0.73471625154441766</v>
      </c>
      <c r="X862" s="797" t="str">
        <f>IF(OR(AJ862&lt;=0,AJ862="n/a",U862&lt;=0,U862="n/a"),"n/a",U862/AJ862)</f>
        <v>n/a</v>
      </c>
      <c r="Y862" s="988"/>
      <c r="Z862" s="738">
        <f>IF(OR(AC862&lt;0.01,AC862="n/a"),"n/a",M862/AC862*100)</f>
        <v>80.987654320987659</v>
      </c>
      <c r="AA862" s="999">
        <f>IF(OR(AC862&lt;0.01,AC862="n/a"),"n/a",I862/AC862)</f>
        <v>18.093827160493827</v>
      </c>
      <c r="AB862" s="1000">
        <v>12</v>
      </c>
      <c r="AC862" s="978">
        <v>4.05</v>
      </c>
      <c r="AD862" s="978">
        <v>0.95</v>
      </c>
      <c r="AE862" s="978">
        <v>1.19</v>
      </c>
      <c r="AF862" s="978">
        <v>1.64</v>
      </c>
      <c r="AG862" s="978">
        <v>12.3</v>
      </c>
      <c r="AH862" s="978">
        <v>72.399999999999991</v>
      </c>
      <c r="AI862" s="978">
        <v>-4.09</v>
      </c>
      <c r="AJ862" s="978">
        <v>-19.7</v>
      </c>
      <c r="AK862" s="978">
        <v>19</v>
      </c>
      <c r="AL862" s="991">
        <v>312980</v>
      </c>
      <c r="AM862" s="985">
        <v>0.1</v>
      </c>
      <c r="AN862" s="978">
        <v>0.21</v>
      </c>
      <c r="AO862" s="838">
        <f>IF(U862="n/a","n/a",IF(AA862&lt;0,"n/a",IF(AA862="n/a","n/a",J862+U862-AA862)))</f>
        <v>-8.0203819356863697</v>
      </c>
      <c r="AP862" s="839">
        <f>IF(U862="n/a","n/a",J862+U862)</f>
        <v>10.073445224807458</v>
      </c>
      <c r="AQ862" s="1001">
        <f>IF(OR(AC862&lt;0.01,AF862="n/a"),"n/a",(I862/SQRT(22.5*AC862*(I862/AF862))-1)*100)</f>
        <v>14.840713924809545</v>
      </c>
      <c r="AR862" s="738">
        <f>INDEX(Historical!$C$7:$C$1442,MATCH(B862,Historical!$B$7:$B$1449,0))*IF(AH862="n/a",1.03,IF(AH862&lt;0,1.01,IF(AH862&gt;10,1.1,(1+AH862/100))))</f>
        <v>3.5530000000000004</v>
      </c>
      <c r="AS862" s="999">
        <f>IF($AI862="n/a",1.03*AR862,IF($AI862&lt;0,1.01*AR862,IF($AI862&gt;10,1.1*AR862,(1+$AI862/100)*AR862)))</f>
        <v>3.5885300000000004</v>
      </c>
      <c r="AT862" s="999">
        <f>IF($AK862="n/a",1.03*AS862,IF($AK862&lt;0,1.01*AS862,IF($AK862&gt;10,1.1*AS862,(1+$AK862/100)*AS862)))</f>
        <v>3.9473830000000008</v>
      </c>
      <c r="AU862" s="999">
        <f>IF($AK862="n/a",1.03*AT862,IF($AK862&lt;0,1.01*AT862,IF($AK862&gt;10,1.1*AT862,(1+$AK862/100)*AT862)))</f>
        <v>4.3421213000000014</v>
      </c>
      <c r="AV862" s="999">
        <f>IF($AK862="n/a",1.03*AU862,IF($AK862&lt;0,1.01*AU862,IF($AK862&gt;10,1.1*AU862,(1+$AK862/100)*AU862)))</f>
        <v>4.776333430000002</v>
      </c>
      <c r="AW862" s="738">
        <f>SUM(AR862:AV862)</f>
        <v>20.207367730000005</v>
      </c>
      <c r="AX862" s="846">
        <f>AW862/I862*100</f>
        <v>27.575556400109175</v>
      </c>
      <c r="AY862" s="1080">
        <v>0.88</v>
      </c>
      <c r="AZ862" s="985">
        <v>13.350000000000001</v>
      </c>
      <c r="BA862" s="985">
        <v>-17.89</v>
      </c>
      <c r="BB862" s="985">
        <v>-0.42</v>
      </c>
      <c r="BC862" s="985">
        <v>-7.62</v>
      </c>
      <c r="BD862" s="1032"/>
      <c r="BE862" s="700">
        <v>1983</v>
      </c>
      <c r="BF862" s="1013">
        <f>IF(BE862&gt;2008,0,IF(BE862&gt;2001,1,IF(BE862&gt;1990,2,IF(BE862&gt;1980,3,IF(BE862&gt;1973,4,IF(BE862&gt;1970,5,IF(BE862&gt;1960,6,IF(BE862&gt;1958,7,IF(BE862&gt;1953,8,9)))))))))</f>
        <v>3</v>
      </c>
      <c r="BG862" s="995">
        <v>6.6000000000000005</v>
      </c>
    </row>
    <row r="863" spans="1:59" s="976" customFormat="1" x14ac:dyDescent="0.2">
      <c r="A863" s="984" t="s">
        <v>1119</v>
      </c>
      <c r="B863" s="988" t="s">
        <v>1120</v>
      </c>
      <c r="C863" s="1070" t="s">
        <v>154</v>
      </c>
      <c r="D863" s="1070" t="s">
        <v>4386</v>
      </c>
      <c r="E863" s="829">
        <v>7</v>
      </c>
      <c r="F863" s="1148">
        <v>576</v>
      </c>
      <c r="G863" s="1088" t="s">
        <v>106</v>
      </c>
      <c r="H863" s="1088" t="s">
        <v>106</v>
      </c>
      <c r="I863" s="987">
        <v>41.95</v>
      </c>
      <c r="J863" s="738">
        <f>(M863/I863)*100</f>
        <v>0.83432657926102494</v>
      </c>
      <c r="K863" s="990">
        <v>8.7499999999999994E-2</v>
      </c>
      <c r="L863" s="1000">
        <v>4</v>
      </c>
      <c r="M863" s="729">
        <f>K863*L863</f>
        <v>0.35</v>
      </c>
      <c r="N863" s="983" t="s">
        <v>241</v>
      </c>
      <c r="O863" s="831">
        <v>7.7499999999999999E-2</v>
      </c>
      <c r="P863" s="979">
        <v>42823</v>
      </c>
      <c r="Q863" s="979">
        <v>42838</v>
      </c>
      <c r="R863" s="729">
        <f>(K863-O863)/O863*100</f>
        <v>12.903225806451607</v>
      </c>
      <c r="S863" s="795">
        <f>IF(INDEX(Historical!$D$7:$D$1442,MATCH(B863,Historical!$B$7:$B$1449,0))=0,"n/a",(INDEX(Historical!$C$7:$C$1442,MATCH(B863,Historical!$B$7:$B$1449,0))/INDEX(Historical!$D$7:$D$1442,MATCH(B863,Historical!$B$7:$B$1449,0))-1)*100)</f>
        <v>2.941176470588247</v>
      </c>
      <c r="T863" s="795">
        <f>IF(INDEX(Historical!$F$7:$F$1442,MATCH(B863,Historical!$B$7:$B$1449,0))=0,"n/a",((INDEX(Historical!$C$7:$C$1442,MATCH(B863,Historical!$B$7:$B$1449,0))/INDEX(Historical!$F$7:$F$1442,MATCH(B863,Historical!$B$7:$B$1449,0)))^(1/3)-1)*100)</f>
        <v>7.245083423338583</v>
      </c>
      <c r="U863" s="795">
        <f>IF(INDEX(Historical!$H$7:$H$1442,MATCH(B863,Historical!$B$7:$B$1449,0))=0,"n/a",((INDEX(Historical!$C$7:$C$1442,MATCH(B863,Historical!$B$7:$B$1449,0))/INDEX(Historical!$H$7:$H$1442,MATCH(B863,Historical!$B$7:$B$1449,0)))^(1/5)-1)*100)</f>
        <v>7.6146159865801977</v>
      </c>
      <c r="V863" s="795">
        <f>IF(INDEX(Historical!$O$7:$O$1442,MATCH(B863,Historical!$B$7:$B$1449,0))=0,"n/a",((INDEX(Historical!$C$7:$C$1442,MATCH(B863,Historical!$B$7:$B$1449,0))/INDEX(Historical!$O$7:$O$1442,MATCH(B863,Historical!$B$7:$B$1449,0)))^(1/10)-1)*100)</f>
        <v>6.8758431498721739</v>
      </c>
      <c r="W863" s="796">
        <f>IF(OR(U863&lt;=0,U863="n/a",V863&lt;=0,V863="n/a"),"n/a",U863/V863)</f>
        <v>1.1074446901427293</v>
      </c>
      <c r="X863" s="797" t="str">
        <f>IF(OR(AJ863&lt;=0,AJ863="n/a",U863&lt;=0,U863="n/a"),"n/a",U863/AJ863)</f>
        <v>n/a</v>
      </c>
      <c r="Y863" s="763" t="s">
        <v>4455</v>
      </c>
      <c r="Z863" s="738" t="str">
        <f>IF(OR(AC863&lt;0.01,AC863="n/a"),"n/a",M863/AC863*100)</f>
        <v>n/a</v>
      </c>
      <c r="AA863" s="999" t="str">
        <f>IF(OR(AC863&lt;0.01,AC863="n/a"),"n/a",I863/AC863)</f>
        <v>n/a</v>
      </c>
      <c r="AB863" s="1000">
        <v>12</v>
      </c>
      <c r="AC863" s="978">
        <v>-7.27</v>
      </c>
      <c r="AD863" s="978" t="s">
        <v>137</v>
      </c>
      <c r="AE863" s="978">
        <v>2.3199999999999998</v>
      </c>
      <c r="AF863" s="978">
        <v>1.81</v>
      </c>
      <c r="AG863" s="978">
        <v>-28.199999999999996</v>
      </c>
      <c r="AH863" s="980">
        <v>-443.79999999999995</v>
      </c>
      <c r="AI863" s="980">
        <v>11.23</v>
      </c>
      <c r="AJ863" s="978">
        <v>-38.299999999999997</v>
      </c>
      <c r="AK863" s="978">
        <v>-0.28999999999999998</v>
      </c>
      <c r="AL863" s="991">
        <v>9330</v>
      </c>
      <c r="AM863" s="985">
        <v>0.2</v>
      </c>
      <c r="AN863" s="978">
        <v>0.34</v>
      </c>
      <c r="AO863" s="838" t="str">
        <f>IF(U863="n/a","n/a",IF(AA863&lt;0,"n/a",IF(AA863="n/a","n/a",J863+U863-AA863)))</f>
        <v>n/a</v>
      </c>
      <c r="AP863" s="839">
        <f>IF(U863="n/a","n/a",J863+U863)</f>
        <v>8.4489425658412234</v>
      </c>
      <c r="AQ863" s="1001" t="str">
        <f>IF(OR(AC863&lt;0.01,AF863="n/a"),"n/a",(I863/SQRT(22.5*AC863*(I863/AF863))-1)*100)</f>
        <v>n/a</v>
      </c>
      <c r="AR863" s="738">
        <f>INDEX(Historical!$C$7:$C$1442,MATCH(B863,Historical!$B$7:$B$1449,0))*IF(AH863="n/a",1.03,IF(AH863&lt;0,1.01,IF(AH863&gt;10,1.1,(1+AH863/100))))</f>
        <v>0.35349999999999998</v>
      </c>
      <c r="AS863" s="999">
        <f>IF($AI863="n/a",1.03*AR863,IF($AI863&lt;0,1.01*AR863,IF($AI863&gt;10,1.1*AR863,(1+$AI863/100)*AR863)))</f>
        <v>0.38885000000000003</v>
      </c>
      <c r="AT863" s="999">
        <f>IF($AK863="n/a",1.03*AS863,IF($AK863&lt;0,1.01*AS863,IF($AK863&gt;10,1.1*AS863,(1+$AK863/100)*AS863)))</f>
        <v>0.39273850000000005</v>
      </c>
      <c r="AU863" s="999">
        <f>IF($AK863="n/a",1.03*AT863,IF($AK863&lt;0,1.01*AT863,IF($AK863&gt;10,1.1*AT863,(1+$AK863/100)*AT863)))</f>
        <v>0.39666588500000005</v>
      </c>
      <c r="AV863" s="999">
        <f>IF($AK863="n/a",1.03*AU863,IF($AK863&lt;0,1.01*AU863,IF($AK863&gt;10,1.1*AU863,(1+$AK863/100)*AU863)))</f>
        <v>0.40063254385000008</v>
      </c>
      <c r="AW863" s="738">
        <f>SUM(AR863:AV863)</f>
        <v>1.9323869288500002</v>
      </c>
      <c r="AX863" s="846">
        <f>AW863/I863*100</f>
        <v>4.6064050747318239</v>
      </c>
      <c r="AY863" s="1080">
        <v>1.04</v>
      </c>
      <c r="AZ863" s="985">
        <v>23.64</v>
      </c>
      <c r="BA863" s="985">
        <v>-31.790000000000003</v>
      </c>
      <c r="BB863" s="985">
        <v>9.89</v>
      </c>
      <c r="BC863" s="985">
        <v>1.95</v>
      </c>
      <c r="BD863" s="1032"/>
      <c r="BE863" s="700">
        <v>2013</v>
      </c>
      <c r="BF863" s="1013">
        <f>IF(BE863&gt;2008,0,IF(BE863&gt;2001,1,IF(BE863&gt;1990,2,IF(BE863&gt;1980,3,IF(BE863&gt;1973,4,IF(BE863&gt;1970,5,IF(BE863&gt;1960,6,IF(BE863&gt;1958,7,IF(BE863&gt;1953,8,9)))))))))</f>
        <v>0</v>
      </c>
      <c r="BG863" s="995">
        <v>-17.399999999999999</v>
      </c>
    </row>
    <row r="864" spans="1:59" s="976" customFormat="1" x14ac:dyDescent="0.2">
      <c r="A864" s="993" t="s">
        <v>1832</v>
      </c>
      <c r="B864" s="988" t="s">
        <v>1833</v>
      </c>
      <c r="C864" s="1070" t="s">
        <v>112</v>
      </c>
      <c r="D864" s="1070" t="s">
        <v>213</v>
      </c>
      <c r="E864" s="828">
        <v>9</v>
      </c>
      <c r="F864" s="1148">
        <v>440</v>
      </c>
      <c r="G864" s="1148" t="s">
        <v>37</v>
      </c>
      <c r="H864" s="1148" t="s">
        <v>37</v>
      </c>
      <c r="I864" s="987">
        <v>71.260000000000005</v>
      </c>
      <c r="J864" s="738">
        <f>(M864/I864)*100</f>
        <v>1.34717934325007</v>
      </c>
      <c r="K864" s="990">
        <v>0.24</v>
      </c>
      <c r="L864" s="1000">
        <v>4</v>
      </c>
      <c r="M864" s="729">
        <f>K864*L864</f>
        <v>0.96</v>
      </c>
      <c r="N864" s="983" t="s">
        <v>149</v>
      </c>
      <c r="O864" s="831">
        <v>0.21</v>
      </c>
      <c r="P864" s="973">
        <v>43509</v>
      </c>
      <c r="Q864" s="973">
        <v>43538</v>
      </c>
      <c r="R864" s="729">
        <f>(K864-O864)/O864*100</f>
        <v>14.285714285714285</v>
      </c>
      <c r="S864" s="795">
        <f>IF(INDEX(Historical!$D$7:$D$1442,MATCH(B864,Historical!$B$7:$B$1449,0))=0,"n/a",(INDEX(Historical!$C$7:$C$1442,MATCH(B864,Historical!$B$7:$B$1449,0))/INDEX(Historical!$D$7:$D$1442,MATCH(B864,Historical!$B$7:$B$1449,0))-1)*100)</f>
        <v>16.666666666666675</v>
      </c>
      <c r="T864" s="795">
        <f>IF(INDEX(Historical!$F$7:$F$1442,MATCH(B864,Historical!$B$7:$B$1449,0))=0,"n/a",((INDEX(Historical!$C$7:$C$1442,MATCH(B864,Historical!$B$7:$B$1449,0))/INDEX(Historical!$F$7:$F$1442,MATCH(B864,Historical!$B$7:$B$1449,0)))^(1/3)-1)*100)</f>
        <v>14.25421040467436</v>
      </c>
      <c r="U864" s="795">
        <f>IF(INDEX(Historical!$H$7:$H$1442,MATCH(B864,Historical!$B$7:$B$1449,0))=0,"n/a",((INDEX(Historical!$C$7:$C$1442,MATCH(B864,Historical!$B$7:$B$1449,0))/INDEX(Historical!$H$7:$H$1442,MATCH(B864,Historical!$B$7:$B$1449,0)))^(1/5)-1)*100)</f>
        <v>12.603596299281072</v>
      </c>
      <c r="V864" s="795" t="str">
        <f>IF(INDEX(Historical!$O$7:$O$1442,MATCH(B864,Historical!$B$7:$B$1449,0))=0,"n/a",((INDEX(Historical!$C$7:$C$1442,MATCH(B864,Historical!$B$7:$B$1449,0))/INDEX(Historical!$O$7:$O$1442,MATCH(B864,Historical!$B$7:$B$1449,0)))^(1/10)-1)*100)</f>
        <v>n/a</v>
      </c>
      <c r="W864" s="796" t="str">
        <f>IF(OR(U864&lt;=0,U864="n/a",V864&lt;=0,V864="n/a"),"n/a",U864/V864)</f>
        <v>n/a</v>
      </c>
      <c r="X864" s="797">
        <f>IF(OR(AJ864&lt;=0,AJ864="n/a",U864&lt;=0,U864="n/a"),"n/a",U864/AJ864)</f>
        <v>2.2915629635056494</v>
      </c>
      <c r="Y864" s="762"/>
      <c r="Z864" s="738">
        <f>IF(OR(AC864&lt;0.01,AC864="n/a"),"n/a",M864/AC864*100)</f>
        <v>39.506172839506171</v>
      </c>
      <c r="AA864" s="999">
        <f>IF(OR(AC864&lt;0.01,AC864="n/a"),"n/a",I864/AC864)</f>
        <v>29.325102880658438</v>
      </c>
      <c r="AB864" s="1000">
        <v>12</v>
      </c>
      <c r="AC864" s="978">
        <v>2.4300000000000002</v>
      </c>
      <c r="AD864" s="978">
        <v>1.55</v>
      </c>
      <c r="AE864" s="978">
        <v>2.5099999999999998</v>
      </c>
      <c r="AF864" s="978">
        <v>4.8899999999999997</v>
      </c>
      <c r="AG864" s="978">
        <v>15.5</v>
      </c>
      <c r="AH864" s="978">
        <v>44.3</v>
      </c>
      <c r="AI864" s="978">
        <v>16.189999999999998</v>
      </c>
      <c r="AJ864" s="978">
        <v>5.5</v>
      </c>
      <c r="AK864" s="978">
        <v>18.91</v>
      </c>
      <c r="AL864" s="991">
        <v>12810</v>
      </c>
      <c r="AM864" s="985">
        <v>0.1</v>
      </c>
      <c r="AN864" s="978">
        <v>0.97</v>
      </c>
      <c r="AO864" s="838">
        <f>IF(U864="n/a","n/a",IF(AA864&lt;0,"n/a",IF(AA864="n/a","n/a",J864+U864-AA864)))</f>
        <v>-15.374327238127295</v>
      </c>
      <c r="AP864" s="839">
        <f>IF(U864="n/a","n/a",J864+U864)</f>
        <v>13.950775642531143</v>
      </c>
      <c r="AQ864" s="1001">
        <f>IF(OR(AC864&lt;0.01,AF864="n/a"),"n/a",(I864/SQRT(22.5*AC864*(I864/AF864))-1)*100)</f>
        <v>152.45439903864684</v>
      </c>
      <c r="AR864" s="738">
        <f>INDEX(Historical!$C$7:$C$1442,MATCH(B864,Historical!$B$7:$B$1449,0))*IF(AH864="n/a",1.03,IF(AH864&lt;0,1.01,IF(AH864&gt;10,1.1,(1+AH864/100))))</f>
        <v>0.92400000000000004</v>
      </c>
      <c r="AS864" s="999">
        <f>IF($AI864="n/a",1.03*AR864,IF($AI864&lt;0,1.01*AR864,IF($AI864&gt;10,1.1*AR864,(1+$AI864/100)*AR864)))</f>
        <v>1.0164000000000002</v>
      </c>
      <c r="AT864" s="999">
        <f>IF($AK864="n/a",1.03*AS864,IF($AK864&lt;0,1.01*AS864,IF($AK864&gt;10,1.1*AS864,(1+$AK864/100)*AS864)))</f>
        <v>1.1180400000000004</v>
      </c>
      <c r="AU864" s="999">
        <f>IF($AK864="n/a",1.03*AT864,IF($AK864&lt;0,1.01*AT864,IF($AK864&gt;10,1.1*AT864,(1+$AK864/100)*AT864)))</f>
        <v>1.2298440000000006</v>
      </c>
      <c r="AV864" s="999">
        <f>IF($AK864="n/a",1.03*AU864,IF($AK864&lt;0,1.01*AU864,IF($AK864&gt;10,1.1*AU864,(1+$AK864/100)*AU864)))</f>
        <v>1.3528284000000008</v>
      </c>
      <c r="AW864" s="738">
        <f>SUM(AR864:AV864)</f>
        <v>5.6411124000000026</v>
      </c>
      <c r="AX864" s="846">
        <f>AW864/I864*100</f>
        <v>7.9162396856581569</v>
      </c>
      <c r="AY864" s="1080">
        <v>1.21</v>
      </c>
      <c r="AZ864" s="985">
        <v>17.489999999999998</v>
      </c>
      <c r="BA864" s="985">
        <v>-13.56</v>
      </c>
      <c r="BB864" s="985">
        <v>5.2200000000000006</v>
      </c>
      <c r="BC864" s="985">
        <v>-0.44999999999999996</v>
      </c>
      <c r="BD864" s="1032"/>
      <c r="BE864" s="700">
        <v>2011</v>
      </c>
      <c r="BF864" s="1013">
        <f>IF(BE864&gt;2008,0,IF(BE864&gt;2001,1,IF(BE864&gt;1990,2,IF(BE864&gt;1980,3,IF(BE864&gt;1973,4,IF(BE864&gt;1970,5,IF(BE864&gt;1960,6,IF(BE864&gt;1958,7,IF(BE864&gt;1953,8,9)))))))))</f>
        <v>0</v>
      </c>
      <c r="BG864" s="995">
        <v>5.5</v>
      </c>
    </row>
    <row r="865" spans="1:59" s="976" customFormat="1" x14ac:dyDescent="0.2">
      <c r="A865" s="984" t="s">
        <v>874</v>
      </c>
      <c r="B865" s="988" t="s">
        <v>875</v>
      </c>
      <c r="C865" s="1070" t="s">
        <v>131</v>
      </c>
      <c r="D865" s="1070" t="s">
        <v>4403</v>
      </c>
      <c r="E865" s="828">
        <v>22</v>
      </c>
      <c r="F865" s="1148">
        <v>154</v>
      </c>
      <c r="G865" s="1136" t="s">
        <v>37</v>
      </c>
      <c r="H865" s="1136" t="s">
        <v>37</v>
      </c>
      <c r="I865" s="987">
        <v>32.9</v>
      </c>
      <c r="J865" s="738">
        <f>(M865/I865)*100</f>
        <v>2.1069908814589668</v>
      </c>
      <c r="K865" s="997">
        <v>0.17330000000000001</v>
      </c>
      <c r="L865" s="1000">
        <v>4</v>
      </c>
      <c r="M865" s="729">
        <f>K865*L865</f>
        <v>0.69320000000000004</v>
      </c>
      <c r="N865" s="983" t="s">
        <v>220</v>
      </c>
      <c r="O865" s="832">
        <v>0.1666</v>
      </c>
      <c r="P865" s="973">
        <v>43462</v>
      </c>
      <c r="Q865" s="973">
        <v>43480</v>
      </c>
      <c r="R865" s="729">
        <f>(K865-O865)/O865*100</f>
        <v>4.0216086434573892</v>
      </c>
      <c r="S865" s="795">
        <f>IF(INDEX(Historical!$D$7:$D$1442,MATCH(B865,Historical!$B$7:$B$1449,0))=0,"n/a",(INDEX(Historical!$C$7:$C$1442,MATCH(B865,Historical!$B$7:$B$1449,0))/INDEX(Historical!$D$7:$D$1442,MATCH(B865,Historical!$B$7:$B$1449,0))-1)*100)</f>
        <v>3.995006242197241</v>
      </c>
      <c r="T865" s="795">
        <f>IF(INDEX(Historical!$F$7:$F$1442,MATCH(B865,Historical!$B$7:$B$1449,0))=0,"n/a",((INDEX(Historical!$C$7:$C$1442,MATCH(B865,Historical!$B$7:$B$1449,0))/INDEX(Historical!$F$7:$F$1442,MATCH(B865,Historical!$B$7:$B$1449,0)))^(1/3)-1)*100)</f>
        <v>3.675928810132989</v>
      </c>
      <c r="U865" s="795">
        <f>IF(INDEX(Historical!$H$7:$H$1442,MATCH(B865,Historical!$B$7:$B$1449,0))=0,"n/a",((INDEX(Historical!$C$7:$C$1442,MATCH(B865,Historical!$B$7:$B$1449,0))/INDEX(Historical!$H$7:$H$1442,MATCH(B865,Historical!$B$7:$B$1449,0)))^(1/5)-1)*100)</f>
        <v>3.7935971355392839</v>
      </c>
      <c r="V865" s="795">
        <f>IF(INDEX(Historical!$O$7:$O$1442,MATCH(B865,Historical!$B$7:$B$1449,0))=0,"n/a",((INDEX(Historical!$C$7:$C$1442,MATCH(B865,Historical!$B$7:$B$1449,0))/INDEX(Historical!$O$7:$O$1442,MATCH(B865,Historical!$B$7:$B$1449,0)))^(1/10)-1)*100)</f>
        <v>3.2497390422064898</v>
      </c>
      <c r="W865" s="796">
        <f>IF(OR(U865&lt;=0,U865="n/a",V865&lt;=0,V865="n/a"),"n/a",U865/V865)</f>
        <v>1.1673543894661549</v>
      </c>
      <c r="X865" s="797">
        <f>IF(OR(AJ865&lt;=0,AJ865="n/a",U865&lt;=0,U865="n/a"),"n/a",U865/AJ865)</f>
        <v>0.5343094557097583</v>
      </c>
      <c r="Y865" s="746"/>
      <c r="Z865" s="738">
        <f>IF(OR(AC865&lt;0.01,AC865="n/a"),"n/a",M865/AC865*100)</f>
        <v>66.653846153846146</v>
      </c>
      <c r="AA865" s="999">
        <f>IF(OR(AC865&lt;0.01,AC865="n/a"),"n/a",I865/AC865)</f>
        <v>31.634615384615383</v>
      </c>
      <c r="AB865" s="1000">
        <v>12</v>
      </c>
      <c r="AC865" s="978">
        <v>1.04</v>
      </c>
      <c r="AD865" s="978">
        <v>6.47</v>
      </c>
      <c r="AE865" s="978">
        <v>8.74</v>
      </c>
      <c r="AF865" s="978">
        <v>3.42</v>
      </c>
      <c r="AG865" s="978">
        <v>10.9</v>
      </c>
      <c r="AH865" s="978">
        <v>10.6</v>
      </c>
      <c r="AI865" s="978">
        <v>11.88</v>
      </c>
      <c r="AJ865" s="978">
        <v>7.1</v>
      </c>
      <c r="AK865" s="978">
        <v>4.9000000000000004</v>
      </c>
      <c r="AL865" s="991">
        <v>425.73</v>
      </c>
      <c r="AM865" s="985">
        <v>0.8</v>
      </c>
      <c r="AN865" s="978">
        <v>0.73</v>
      </c>
      <c r="AO865" s="838">
        <f>IF(U865="n/a","n/a",IF(AA865&lt;0,"n/a",IF(AA865="n/a","n/a",J865+U865-AA865)))</f>
        <v>-25.734027367617131</v>
      </c>
      <c r="AP865" s="839">
        <f>IF(U865="n/a","n/a",J865+U865)</f>
        <v>5.9005880169982508</v>
      </c>
      <c r="AQ865" s="1001">
        <f>IF(OR(AC865&lt;0.01,AF865="n/a"),"n/a",(I865/SQRT(22.5*AC865*(I865/AF865))-1)*100)</f>
        <v>119.28204528555315</v>
      </c>
      <c r="AR865" s="738">
        <f>INDEX(Historical!$C$7:$C$1442,MATCH(B865,Historical!$B$7:$B$1449,0))*IF(AH865="n/a",1.03,IF(AH865&lt;0,1.01,IF(AH865&gt;10,1.1,(1+AH865/100))))</f>
        <v>0.73304000000000002</v>
      </c>
      <c r="AS865" s="999">
        <f>IF($AI865="n/a",1.03*AR865,IF($AI865&lt;0,1.01*AR865,IF($AI865&gt;10,1.1*AR865,(1+$AI865/100)*AR865)))</f>
        <v>0.80634400000000006</v>
      </c>
      <c r="AT865" s="999">
        <f>IF($AK865="n/a",1.03*AS865,IF($AK865&lt;0,1.01*AS865,IF($AK865&gt;10,1.1*AS865,(1+$AK865/100)*AS865)))</f>
        <v>0.84585485599999999</v>
      </c>
      <c r="AU865" s="999">
        <f>IF($AK865="n/a",1.03*AT865,IF($AK865&lt;0,1.01*AT865,IF($AK865&gt;10,1.1*AT865,(1+$AK865/100)*AT865)))</f>
        <v>0.88730174394399997</v>
      </c>
      <c r="AV865" s="999">
        <f>IF($AK865="n/a",1.03*AU865,IF($AK865&lt;0,1.01*AU865,IF($AK865&gt;10,1.1*AU865,(1+$AK865/100)*AU865)))</f>
        <v>0.93077952939725594</v>
      </c>
      <c r="AW865" s="738">
        <f>SUM(AR865:AV865)</f>
        <v>4.2033201293412557</v>
      </c>
      <c r="AX865" s="846">
        <f>AW865/I865*100</f>
        <v>12.776049025353361</v>
      </c>
      <c r="AY865" s="1080">
        <v>0.23</v>
      </c>
      <c r="AZ865" s="985">
        <v>19.850000000000001</v>
      </c>
      <c r="BA865" s="985">
        <v>-8.86</v>
      </c>
      <c r="BB865" s="985">
        <v>1.58</v>
      </c>
      <c r="BC865" s="985">
        <v>3.91</v>
      </c>
      <c r="BD865" s="1032"/>
      <c r="BE865" s="700">
        <v>1998</v>
      </c>
      <c r="BF865" s="1013">
        <f>IF(BE865&gt;2008,0,IF(BE865&gt;2001,1,IF(BE865&gt;1990,2,IF(BE865&gt;1980,3,IF(BE865&gt;1973,4,IF(BE865&gt;1970,5,IF(BE865&gt;1960,6,IF(BE865&gt;1958,7,IF(BE865&gt;1953,8,9)))))))))</f>
        <v>2</v>
      </c>
      <c r="BG865" s="995">
        <v>3.9</v>
      </c>
    </row>
    <row r="866" spans="1:59" s="976" customFormat="1" x14ac:dyDescent="0.2">
      <c r="A866" s="994" t="s">
        <v>1842</v>
      </c>
      <c r="B866" s="988" t="s">
        <v>1843</v>
      </c>
      <c r="C866" s="1070" t="s">
        <v>108</v>
      </c>
      <c r="D866" s="1070" t="s">
        <v>4401</v>
      </c>
      <c r="E866" s="828">
        <v>6</v>
      </c>
      <c r="F866" s="1148">
        <v>733</v>
      </c>
      <c r="G866" s="1136" t="s">
        <v>37</v>
      </c>
      <c r="H866" s="1136" t="s">
        <v>37</v>
      </c>
      <c r="I866" s="987">
        <v>47.59</v>
      </c>
      <c r="J866" s="738">
        <f>(M866/I866)*100</f>
        <v>2.5215381382643409</v>
      </c>
      <c r="K866" s="990">
        <v>0.3</v>
      </c>
      <c r="L866" s="1000">
        <v>4</v>
      </c>
      <c r="M866" s="729">
        <f>K866*L866</f>
        <v>1.2</v>
      </c>
      <c r="N866" s="983" t="s">
        <v>649</v>
      </c>
      <c r="O866" s="831">
        <v>0.24</v>
      </c>
      <c r="P866" s="973">
        <v>43327</v>
      </c>
      <c r="Q866" s="973">
        <v>43335</v>
      </c>
      <c r="R866" s="729">
        <f>(K866-O866)/O866*100</f>
        <v>25</v>
      </c>
      <c r="S866" s="795">
        <f>IF(INDEX(Historical!$D$7:$D$1442,MATCH(B866,Historical!$B$7:$B$1449,0))=0,"n/a",(INDEX(Historical!$C$7:$C$1442,MATCH(B866,Historical!$B$7:$B$1449,0))/INDEX(Historical!$D$7:$D$1442,MATCH(B866,Historical!$B$7:$B$1449,0))-1)*100)</f>
        <v>136.36363636363637</v>
      </c>
      <c r="T866" s="795">
        <f>IF(INDEX(Historical!$F$7:$F$1442,MATCH(B866,Historical!$B$7:$B$1449,0))=0,"n/a",((INDEX(Historical!$C$7:$C$1442,MATCH(B866,Historical!$B$7:$B$1449,0))/INDEX(Historical!$F$7:$F$1442,MATCH(B866,Historical!$B$7:$B$1449,0)))^(1/3)-1)*100)</f>
        <v>67.830241495631569</v>
      </c>
      <c r="U866" s="795">
        <f>IF(INDEX(Historical!$H$7:$H$1442,MATCH(B866,Historical!$B$7:$B$1449,0))=0,"n/a",((INDEX(Historical!$C$7:$C$1442,MATCH(B866,Historical!$B$7:$B$1449,0))/INDEX(Historical!$H$7:$H$1442,MATCH(B866,Historical!$B$7:$B$1449,0)))^(1/5)-1)*100)</f>
        <v>51.571656651039802</v>
      </c>
      <c r="V866" s="795">
        <f>IF(INDEX(Historical!$O$7:$O$1442,MATCH(B866,Historical!$B$7:$B$1449,0))=0,"n/a",((INDEX(Historical!$C$7:$C$1442,MATCH(B866,Historical!$B$7:$B$1449,0))/INDEX(Historical!$O$7:$O$1442,MATCH(B866,Historical!$B$7:$B$1449,0)))^(1/10)-1)*100)</f>
        <v>-4.276020227743615</v>
      </c>
      <c r="W866" s="796" t="str">
        <f>IF(OR(U866&lt;=0,U866="n/a",V866&lt;=0,V866="n/a"),"n/a",U866/V866)</f>
        <v>n/a</v>
      </c>
      <c r="X866" s="797">
        <f>IF(OR(AJ866&lt;=0,AJ866="n/a",U866&lt;=0,U866="n/a"),"n/a",U866/AJ866)</f>
        <v>2.1399027656033116</v>
      </c>
      <c r="Y866" s="989"/>
      <c r="Z866" s="738">
        <f>IF(OR(AC866&lt;0.01,AC866="n/a"),"n/a",M866/AC866*100)</f>
        <v>29.197080291970799</v>
      </c>
      <c r="AA866" s="999">
        <f>IF(OR(AC866&lt;0.01,AC866="n/a"),"n/a",I866/AC866)</f>
        <v>11.579075425790753</v>
      </c>
      <c r="AB866" s="1000">
        <v>12</v>
      </c>
      <c r="AC866" s="978">
        <v>4.1100000000000003</v>
      </c>
      <c r="AD866" s="978">
        <v>0.9</v>
      </c>
      <c r="AE866" s="978">
        <v>3.68</v>
      </c>
      <c r="AF866" s="978">
        <v>1.31</v>
      </c>
      <c r="AG866" s="978">
        <v>9.7000000000000011</v>
      </c>
      <c r="AH866" s="978">
        <v>42.9</v>
      </c>
      <c r="AI866" s="978">
        <v>8.74</v>
      </c>
      <c r="AJ866" s="978">
        <v>24.099999999999998</v>
      </c>
      <c r="AK866" s="978">
        <v>12.85</v>
      </c>
      <c r="AL866" s="991">
        <v>9130</v>
      </c>
      <c r="AM866" s="985">
        <v>0.89999999999999991</v>
      </c>
      <c r="AN866" s="978">
        <v>0.13</v>
      </c>
      <c r="AO866" s="838">
        <f>IF(U866="n/a","n/a",IF(AA866&lt;0,"n/a",IF(AA866="n/a","n/a",J866+U866-AA866)))</f>
        <v>42.514119363513387</v>
      </c>
      <c r="AP866" s="839">
        <f>IF(U866="n/a","n/a",J866+U866)</f>
        <v>54.093194789304142</v>
      </c>
      <c r="AQ866" s="1001">
        <f>IF(OR(AC866&lt;0.01,AF866="n/a"),"n/a",(I866/SQRT(22.5*AC866*(I866/AF866))-1)*100)</f>
        <v>-17.892783351993856</v>
      </c>
      <c r="AR866" s="738">
        <f>INDEX(Historical!$C$7:$C$1442,MATCH(B866,Historical!$B$7:$B$1449,0))*IF(AH866="n/a",1.03,IF(AH866&lt;0,1.01,IF(AH866&gt;10,1.1,(1+AH866/100))))</f>
        <v>1.1440000000000001</v>
      </c>
      <c r="AS866" s="999">
        <f>IF($AI866="n/a",1.03*AR866,IF($AI866&lt;0,1.01*AR866,IF($AI866&gt;10,1.1*AR866,(1+$AI866/100)*AR866)))</f>
        <v>1.2439856</v>
      </c>
      <c r="AT866" s="999">
        <f>IF($AK866="n/a",1.03*AS866,IF($AK866&lt;0,1.01*AS866,IF($AK866&gt;10,1.1*AS866,(1+$AK866/100)*AS866)))</f>
        <v>1.3683841600000002</v>
      </c>
      <c r="AU866" s="999">
        <f>IF($AK866="n/a",1.03*AT866,IF($AK866&lt;0,1.01*AT866,IF($AK866&gt;10,1.1*AT866,(1+$AK866/100)*AT866)))</f>
        <v>1.5052225760000004</v>
      </c>
      <c r="AV866" s="999">
        <f>IF($AK866="n/a",1.03*AU866,IF($AK866&lt;0,1.01*AU866,IF($AK866&gt;10,1.1*AU866,(1+$AK866/100)*AU866)))</f>
        <v>1.6557448336000007</v>
      </c>
      <c r="AW866" s="738">
        <f>SUM(AR866:AV866)</f>
        <v>6.9173371696000023</v>
      </c>
      <c r="AX866" s="846">
        <f>AW866/I866*100</f>
        <v>14.53527457364993</v>
      </c>
      <c r="AY866" s="1080">
        <v>1.53</v>
      </c>
      <c r="AZ866" s="985">
        <v>24.97</v>
      </c>
      <c r="BA866" s="985">
        <v>-19.600000000000001</v>
      </c>
      <c r="BB866" s="985">
        <v>6.3</v>
      </c>
      <c r="BC866" s="985">
        <v>-6.5</v>
      </c>
      <c r="BD866" s="1032"/>
      <c r="BE866" s="700">
        <v>2013</v>
      </c>
      <c r="BF866" s="1013">
        <f>IF(BE866&gt;2008,0,IF(BE866&gt;2001,1,IF(BE866&gt;1990,2,IF(BE866&gt;1980,3,IF(BE866&gt;1973,4,IF(BE866&gt;1970,5,IF(BE866&gt;1960,6,IF(BE866&gt;1958,7,IF(BE866&gt;1953,8,9)))))))))</f>
        <v>0</v>
      </c>
      <c r="BG866" s="995">
        <v>1</v>
      </c>
    </row>
    <row r="867" spans="1:59" s="976" customFormat="1" x14ac:dyDescent="0.2">
      <c r="A867" s="993" t="s">
        <v>1844</v>
      </c>
      <c r="B867" s="988" t="s">
        <v>1845</v>
      </c>
      <c r="C867" s="1070" t="s">
        <v>154</v>
      </c>
      <c r="D867" s="1070" t="s">
        <v>4411</v>
      </c>
      <c r="E867" s="828">
        <v>7</v>
      </c>
      <c r="F867" s="1148">
        <v>669</v>
      </c>
      <c r="G867" s="1118" t="s">
        <v>106</v>
      </c>
      <c r="H867" s="1118" t="s">
        <v>106</v>
      </c>
      <c r="I867" s="987">
        <v>86.16</v>
      </c>
      <c r="J867" s="738">
        <f>(M867/I867)*100</f>
        <v>0.76137418755803155</v>
      </c>
      <c r="K867" s="990">
        <v>0.16400000000000001</v>
      </c>
      <c r="L867" s="1000">
        <v>4</v>
      </c>
      <c r="M867" s="729">
        <f>K867*L867</f>
        <v>0.65600000000000003</v>
      </c>
      <c r="N867" s="983" t="s">
        <v>119</v>
      </c>
      <c r="O867" s="831">
        <v>0.126</v>
      </c>
      <c r="P867" s="973">
        <v>43482</v>
      </c>
      <c r="Q867" s="973">
        <v>43525</v>
      </c>
      <c r="R867" s="729">
        <f>(K867-O867)/O867*100</f>
        <v>30.158730158730162</v>
      </c>
      <c r="S867" s="795">
        <f>IF(INDEX(Historical!$D$7:$D$1442,MATCH(B867,Historical!$B$7:$B$1449,0))=0,"n/a",(INDEX(Historical!$C$7:$C$1442,MATCH(B867,Historical!$B$7:$B$1449,0))/INDEX(Historical!$D$7:$D$1442,MATCH(B867,Historical!$B$7:$B$1449,0))-1)*100)</f>
        <v>19.999999999999996</v>
      </c>
      <c r="T867" s="795">
        <f>IF(INDEX(Historical!$F$7:$F$1442,MATCH(B867,Historical!$B$7:$B$1449,0))=0,"n/a",((INDEX(Historical!$C$7:$C$1442,MATCH(B867,Historical!$B$7:$B$1449,0))/INDEX(Historical!$F$7:$F$1442,MATCH(B867,Historical!$B$7:$B$1449,0)))^(1/3)-1)*100)</f>
        <v>14.929314826817098</v>
      </c>
      <c r="U867" s="795">
        <f>IF(INDEX(Historical!$H$7:$H$1442,MATCH(B867,Historical!$B$7:$B$1449,0))=0,"n/a",((INDEX(Historical!$C$7:$C$1442,MATCH(B867,Historical!$B$7:$B$1449,0))/INDEX(Historical!$H$7:$H$1442,MATCH(B867,Historical!$B$7:$B$1449,0)))^(1/5)-1)*100)</f>
        <v>31.128603730986558</v>
      </c>
      <c r="V867" s="795" t="str">
        <f>IF(INDEX(Historical!$O$7:$O$1442,MATCH(B867,Historical!$B$7:$B$1449,0))=0,"n/a",((INDEX(Historical!$C$7:$C$1442,MATCH(B867,Historical!$B$7:$B$1449,0))/INDEX(Historical!$O$7:$O$1442,MATCH(B867,Historical!$B$7:$B$1449,0)))^(1/10)-1)*100)</f>
        <v>n/a</v>
      </c>
      <c r="W867" s="796" t="str">
        <f>IF(OR(U867&lt;=0,U867="n/a",V867&lt;=0,V867="n/a"),"n/a",U867/V867)</f>
        <v>n/a</v>
      </c>
      <c r="X867" s="797">
        <f>IF(OR(AJ867&lt;=0,AJ867="n/a",U867&lt;=0,U867="n/a"),"n/a",U867/AJ867)</f>
        <v>1.5486867527854009</v>
      </c>
      <c r="Y867" s="749"/>
      <c r="Z867" s="738">
        <f>IF(OR(AC867&lt;0.01,AC867="n/a"),"n/a",M867/AC867*100)</f>
        <v>22.312925170068031</v>
      </c>
      <c r="AA867" s="999">
        <f>IF(OR(AC867&lt;0.01,AC867="n/a"),"n/a",I867/AC867)</f>
        <v>29.30612244897959</v>
      </c>
      <c r="AB867" s="1000">
        <v>12</v>
      </c>
      <c r="AC867" s="978">
        <v>2.94</v>
      </c>
      <c r="AD867" s="978">
        <v>1.81</v>
      </c>
      <c r="AE867" s="978">
        <v>7.26</v>
      </c>
      <c r="AF867" s="978">
        <v>19.63</v>
      </c>
      <c r="AG867" s="978">
        <v>59.599999999999994</v>
      </c>
      <c r="AH867" s="978">
        <v>32.4</v>
      </c>
      <c r="AI867" s="978">
        <v>10.47</v>
      </c>
      <c r="AJ867" s="978">
        <v>20.100000000000001</v>
      </c>
      <c r="AK867" s="978">
        <v>16.220000000000002</v>
      </c>
      <c r="AL867" s="991">
        <v>41530</v>
      </c>
      <c r="AM867" s="985">
        <v>0.28999999999999998</v>
      </c>
      <c r="AN867" s="978">
        <v>0</v>
      </c>
      <c r="AO867" s="838">
        <f>IF(U867="n/a","n/a",IF(AA867&lt;0,"n/a",IF(AA867="n/a","n/a",J867+U867-AA867)))</f>
        <v>2.5838554695650018</v>
      </c>
      <c r="AP867" s="839">
        <f>IF(U867="n/a","n/a",J867+U867)</f>
        <v>31.889977918544592</v>
      </c>
      <c r="AQ867" s="1001">
        <f>IF(OR(AC867&lt;0.01,AF867="n/a"),"n/a",(I867/SQRT(22.5*AC867*(I867/AF867))-1)*100)</f>
        <v>405.64774021863138</v>
      </c>
      <c r="AR867" s="738">
        <f>INDEX(Historical!$C$7:$C$1442,MATCH(B867,Historical!$B$7:$B$1449,0))*IF(AH867="n/a",1.03,IF(AH867&lt;0,1.01,IF(AH867&gt;10,1.1,(1+AH867/100))))</f>
        <v>0.5544</v>
      </c>
      <c r="AS867" s="999">
        <f>IF($AI867="n/a",1.03*AR867,IF($AI867&lt;0,1.01*AR867,IF($AI867&gt;10,1.1*AR867,(1+$AI867/100)*AR867)))</f>
        <v>0.60984000000000005</v>
      </c>
      <c r="AT867" s="999">
        <f>IF($AK867="n/a",1.03*AS867,IF($AK867&lt;0,1.01*AS867,IF($AK867&gt;10,1.1*AS867,(1+$AK867/100)*AS867)))</f>
        <v>0.67082400000000009</v>
      </c>
      <c r="AU867" s="999">
        <f>IF($AK867="n/a",1.03*AT867,IF($AK867&lt;0,1.01*AT867,IF($AK867&gt;10,1.1*AT867,(1+$AK867/100)*AT867)))</f>
        <v>0.73790640000000018</v>
      </c>
      <c r="AV867" s="999">
        <f>IF($AK867="n/a",1.03*AU867,IF($AK867&lt;0,1.01*AU867,IF($AK867&gt;10,1.1*AU867,(1+$AK867/100)*AU867)))</f>
        <v>0.81169704000000031</v>
      </c>
      <c r="AW867" s="738">
        <f>SUM(AR867:AV867)</f>
        <v>3.3846674400000003</v>
      </c>
      <c r="AX867" s="846">
        <f>AW867/I867*100</f>
        <v>3.9283512534818947</v>
      </c>
      <c r="AY867" s="1080">
        <v>0.9</v>
      </c>
      <c r="AZ867" s="985">
        <v>22.74</v>
      </c>
      <c r="BA867" s="985">
        <v>-10.780000000000001</v>
      </c>
      <c r="BB867" s="985">
        <v>-0.66</v>
      </c>
      <c r="BC867" s="985">
        <v>-1.7000000000000002</v>
      </c>
      <c r="BD867" s="1032"/>
      <c r="BE867" s="700">
        <v>2013</v>
      </c>
      <c r="BF867" s="1013">
        <f>IF(BE867&gt;2008,0,IF(BE867&gt;2001,1,IF(BE867&gt;1990,2,IF(BE867&gt;1980,3,IF(BE867&gt;1973,4,IF(BE867&gt;1970,5,IF(BE867&gt;1960,6,IF(BE867&gt;1958,7,IF(BE867&gt;1953,8,9)))))))))</f>
        <v>0</v>
      </c>
      <c r="BG867" s="995">
        <v>12.8</v>
      </c>
    </row>
    <row r="868" spans="1:59" s="810" customFormat="1" ht="13.5" thickBot="1" x14ac:dyDescent="0.25">
      <c r="B868" s="934"/>
      <c r="E868" s="935"/>
      <c r="F868" s="919"/>
      <c r="J868" s="825"/>
      <c r="L868" s="920"/>
      <c r="M868" s="919"/>
      <c r="N868" s="919"/>
      <c r="O868" s="825"/>
      <c r="R868" s="919"/>
      <c r="S868" s="921"/>
      <c r="T868" s="921"/>
      <c r="U868" s="921"/>
      <c r="V868" s="921"/>
      <c r="W868" s="921"/>
      <c r="X868" s="921"/>
      <c r="Y868" s="934"/>
      <c r="Z868" s="825"/>
      <c r="AC868" s="922"/>
      <c r="AD868" s="922"/>
      <c r="AE868" s="922"/>
      <c r="AF868" s="922"/>
      <c r="AG868" s="922"/>
      <c r="AH868" s="922"/>
      <c r="AI868" s="922"/>
      <c r="AJ868" s="922"/>
      <c r="AK868" s="922"/>
      <c r="AL868" s="922"/>
      <c r="AM868" s="922"/>
      <c r="AN868" s="922"/>
      <c r="AO868" s="825"/>
      <c r="AR868" s="923"/>
      <c r="AS868" s="924"/>
      <c r="AT868" s="924"/>
      <c r="AU868" s="924"/>
      <c r="AV868" s="924"/>
      <c r="AW868" s="923"/>
      <c r="AX868" s="924"/>
      <c r="AY868" s="825"/>
      <c r="BD868" s="935"/>
      <c r="BE868" s="919"/>
      <c r="BF868" s="919"/>
    </row>
    <row r="869" spans="1:59" x14ac:dyDescent="0.2">
      <c r="A869" s="693" t="s">
        <v>4353</v>
      </c>
      <c r="B869" s="744">
        <f>COUNTA(B7:B867)</f>
        <v>861</v>
      </c>
      <c r="E869" s="940">
        <f>AVERAGE(E7:E867)</f>
        <v>14.16376306620209</v>
      </c>
      <c r="I869" s="925">
        <f>AVERAGE(I7:I867)</f>
        <v>70.59252032520331</v>
      </c>
      <c r="J869" s="926">
        <f>AVERAGE(J7:J867)</f>
        <v>2.8624728342832038</v>
      </c>
      <c r="K869" s="936">
        <f>AVERAGE(K7:K867)</f>
        <v>0.44479442547425474</v>
      </c>
      <c r="M869" s="925">
        <f>AVERAGE(M7:M867)</f>
        <v>1.6677927262872621</v>
      </c>
      <c r="O869" s="936">
        <f>AVERAGE(O7:O867)</f>
        <v>0.40385642702251195</v>
      </c>
      <c r="R869" s="925">
        <f t="shared" ref="R869:X869" si="0">AVERAGE(R7:R867)</f>
        <v>11.782523251977313</v>
      </c>
      <c r="S869" s="937">
        <f t="shared" si="0"/>
        <v>13.231347559607865</v>
      </c>
      <c r="T869" s="937">
        <f t="shared" si="0"/>
        <v>12.149857682681079</v>
      </c>
      <c r="U869" s="937">
        <f t="shared" si="0"/>
        <v>14.527011697248122</v>
      </c>
      <c r="V869" s="937">
        <f t="shared" si="0"/>
        <v>8.0806827911843726</v>
      </c>
      <c r="W869" s="938">
        <f t="shared" si="0"/>
        <v>2.4565755559427811</v>
      </c>
      <c r="X869" s="939">
        <f t="shared" si="0"/>
        <v>2.187240453753887</v>
      </c>
      <c r="Z869" s="926">
        <f>AVERAGE(Z7:Z867)</f>
        <v>62.894565095649703</v>
      </c>
      <c r="AA869" s="925">
        <f>AVERAGE(AA7:AA867)</f>
        <v>22.637631019440384</v>
      </c>
      <c r="AB869" s="801"/>
      <c r="AC869" s="925">
        <f t="shared" ref="AC869:BC869" si="1">AVERAGE(AC7:AC867)</f>
        <v>3.7810609756097571</v>
      </c>
      <c r="AD869" s="925">
        <f t="shared" si="1"/>
        <v>3.7179703703703697</v>
      </c>
      <c r="AE869" s="925">
        <f t="shared" si="1"/>
        <v>3.3831951219512293</v>
      </c>
      <c r="AF869" s="925">
        <f t="shared" si="1"/>
        <v>4.5145807259073765</v>
      </c>
      <c r="AG869" s="925">
        <f t="shared" si="1"/>
        <v>16.677065491183885</v>
      </c>
      <c r="AH869" s="925">
        <f t="shared" si="1"/>
        <v>15.242874692874697</v>
      </c>
      <c r="AI869" s="925">
        <f t="shared" si="1"/>
        <v>10.637807133421404</v>
      </c>
      <c r="AJ869" s="925">
        <f t="shared" si="1"/>
        <v>13.249153374233119</v>
      </c>
      <c r="AK869" s="925">
        <f t="shared" si="1"/>
        <v>10.737180555555552</v>
      </c>
      <c r="AL869" s="1269">
        <f t="shared" si="1"/>
        <v>21838.961341463415</v>
      </c>
      <c r="AM869" s="925">
        <f t="shared" si="1"/>
        <v>3.0456617647058737</v>
      </c>
      <c r="AN869" s="925">
        <f t="shared" si="1"/>
        <v>1.1318751576292565</v>
      </c>
      <c r="AO869" s="1040">
        <f t="shared" si="1"/>
        <v>-5.4322154534765472</v>
      </c>
      <c r="AP869" s="925">
        <f t="shared" si="1"/>
        <v>17.341131386145364</v>
      </c>
      <c r="AQ869" s="1130">
        <f t="shared" si="1"/>
        <v>77.857868358053167</v>
      </c>
      <c r="AR869" s="1129">
        <f t="shared" si="1"/>
        <v>1.6850779370206777</v>
      </c>
      <c r="AS869" s="925">
        <f t="shared" si="1"/>
        <v>1.7872366617952262</v>
      </c>
      <c r="AT869" s="925">
        <f t="shared" si="1"/>
        <v>1.9175424021792953</v>
      </c>
      <c r="AU869" s="925">
        <f t="shared" si="1"/>
        <v>2.0590017903589501</v>
      </c>
      <c r="AV869" s="925">
        <f t="shared" si="1"/>
        <v>2.2126336405373279</v>
      </c>
      <c r="AW869" s="925">
        <f t="shared" si="1"/>
        <v>9.6614924318914692</v>
      </c>
      <c r="AX869" s="1130">
        <f t="shared" si="1"/>
        <v>16.45453854366437</v>
      </c>
      <c r="AY869" s="1129">
        <f t="shared" si="1"/>
        <v>0.91366871165644203</v>
      </c>
      <c r="AZ869" s="925">
        <f t="shared" si="1"/>
        <v>22.359189591978318</v>
      </c>
      <c r="BA869" s="925">
        <f t="shared" si="1"/>
        <v>-17.276978209361701</v>
      </c>
      <c r="BB869" s="925">
        <f t="shared" si="1"/>
        <v>3.1912218964352288</v>
      </c>
      <c r="BC869" s="1130">
        <f t="shared" si="1"/>
        <v>-3.1739563636647712</v>
      </c>
      <c r="BD869" s="925"/>
      <c r="BE869" s="801">
        <f>AVERAGE(BE7:BE867)</f>
        <v>2005.1962833914054</v>
      </c>
      <c r="BF869" s="925">
        <f>AVERAGE(BF7:BF867)</f>
        <v>0.86295005807200931</v>
      </c>
      <c r="BG869" s="925">
        <f>AVERAGE(BG7:BG867)</f>
        <v>5.9785268414481942</v>
      </c>
    </row>
    <row r="870" spans="1:59" x14ac:dyDescent="0.2">
      <c r="A870" s="597" t="s">
        <v>393</v>
      </c>
      <c r="B870" s="744">
        <f>COUNTIF($E$7:$E$867,"&gt;=25")</f>
        <v>132</v>
      </c>
      <c r="E870" s="940">
        <f>AVERAGEIF($E$7:$E$867,"&gt;=25")</f>
        <v>39.659090909090907</v>
      </c>
      <c r="I870" s="940">
        <f>AVERAGEIF($E$7:$E$867,"&gt;=25",I7:I867)</f>
        <v>88.310681818181862</v>
      </c>
      <c r="J870" s="926">
        <f>AVERAGEIF($E$7:$E$867,"&gt;=25",J7:J867)</f>
        <v>2.5253817337508218</v>
      </c>
      <c r="K870" s="936">
        <f>AVERAGEIF($E$7:$E$867,"&gt;=25",K7:K867)</f>
        <v>0.53606060606060602</v>
      </c>
      <c r="L870" s="925"/>
      <c r="M870" s="925">
        <f>AVERAGEIF($E$7:$E$867,"&gt;=25",M7:M867)</f>
        <v>1.9673030303030292</v>
      </c>
      <c r="N870" s="925"/>
      <c r="O870" s="936">
        <f>AVERAGEIF($E$7:$E$867,"&gt;=25",O7:O867)</f>
        <v>0.49639827370898637</v>
      </c>
      <c r="R870" s="925">
        <f t="shared" ref="R870:X870" si="2">AVERAGEIF($E$7:$E$867,"&gt;=25",R7:R867)</f>
        <v>8.9572581061962815</v>
      </c>
      <c r="S870" s="925">
        <f t="shared" si="2"/>
        <v>8.0370089456081395</v>
      </c>
      <c r="T870" s="925">
        <f t="shared" si="2"/>
        <v>6.7555939247967771</v>
      </c>
      <c r="U870" s="925">
        <f t="shared" si="2"/>
        <v>7.3972918284424756</v>
      </c>
      <c r="V870" s="925">
        <f t="shared" si="2"/>
        <v>7.4370385558720375</v>
      </c>
      <c r="W870" s="939">
        <f t="shared" si="2"/>
        <v>1.0143606715573026</v>
      </c>
      <c r="X870" s="939">
        <f t="shared" si="2"/>
        <v>1.8584271575222029</v>
      </c>
      <c r="Z870" s="926">
        <f>AVERAGEIF($E$7:$E$867,"&gt;=25",Z7:Z867)</f>
        <v>58.87463968493708</v>
      </c>
      <c r="AA870" s="925">
        <f>AVERAGEIF($E$7:$E$867,"&gt;=25",AA7:AA867)</f>
        <v>24.901070890667601</v>
      </c>
      <c r="AB870" s="925"/>
      <c r="AC870" s="925">
        <f t="shared" ref="AC870:BC870" si="3">AVERAGEIF($E$7:$E$867,"&gt;=25",AC7:AC867)</f>
        <v>3.9752755905511798</v>
      </c>
      <c r="AD870" s="925">
        <f t="shared" si="3"/>
        <v>3.0397345132743352</v>
      </c>
      <c r="AE870" s="925">
        <f t="shared" si="3"/>
        <v>3.4605511811023599</v>
      </c>
      <c r="AF870" s="925">
        <f t="shared" si="3"/>
        <v>4.6088709677419351</v>
      </c>
      <c r="AG870" s="925">
        <f t="shared" si="3"/>
        <v>21.688130081300812</v>
      </c>
      <c r="AH870" s="925">
        <f t="shared" si="3"/>
        <v>21.095238095238084</v>
      </c>
      <c r="AI870" s="925">
        <f t="shared" si="3"/>
        <v>10.562991452991454</v>
      </c>
      <c r="AJ870" s="925">
        <f t="shared" si="3"/>
        <v>6.7801587301587336</v>
      </c>
      <c r="AK870" s="925">
        <f t="shared" si="3"/>
        <v>10.377008547008547</v>
      </c>
      <c r="AL870" s="1269">
        <f t="shared" si="3"/>
        <v>34442.445748031489</v>
      </c>
      <c r="AM870" s="925">
        <f t="shared" si="3"/>
        <v>2.4955905511811012</v>
      </c>
      <c r="AN870" s="1126">
        <f t="shared" si="3"/>
        <v>0.85227642276422777</v>
      </c>
      <c r="AO870" s="925">
        <f t="shared" si="3"/>
        <v>-14.869621905797821</v>
      </c>
      <c r="AP870" s="925">
        <f t="shared" si="3"/>
        <v>9.922673562193296</v>
      </c>
      <c r="AQ870" s="1126">
        <f t="shared" si="3"/>
        <v>106.3759430237218</v>
      </c>
      <c r="AR870" s="925">
        <f t="shared" si="3"/>
        <v>2.0067563259995951</v>
      </c>
      <c r="AS870" s="925">
        <f t="shared" si="3"/>
        <v>2.132081215893415</v>
      </c>
      <c r="AT870" s="925">
        <f t="shared" si="3"/>
        <v>2.2950460749395414</v>
      </c>
      <c r="AU870" s="925">
        <f t="shared" si="3"/>
        <v>2.4720310490660928</v>
      </c>
      <c r="AV870" s="925">
        <f t="shared" si="3"/>
        <v>2.6643124619589864</v>
      </c>
      <c r="AW870" s="925">
        <f t="shared" si="3"/>
        <v>11.570227127857629</v>
      </c>
      <c r="AX870" s="1126">
        <f t="shared" si="3"/>
        <v>14.748263315516098</v>
      </c>
      <c r="AY870" s="925">
        <f t="shared" si="3"/>
        <v>0.82793650793650742</v>
      </c>
      <c r="AZ870" s="925">
        <f t="shared" si="3"/>
        <v>21.356306416754091</v>
      </c>
      <c r="BA870" s="925">
        <f t="shared" si="3"/>
        <v>-13.234710833559602</v>
      </c>
      <c r="BB870" s="925">
        <f t="shared" si="3"/>
        <v>2.2666126560769508</v>
      </c>
      <c r="BC870" s="1126">
        <f t="shared" si="3"/>
        <v>-5.5583774491670873E-2</v>
      </c>
      <c r="BD870" s="925"/>
      <c r="BE870" s="801">
        <f>AVERAGEIF($E$7:$E$867,"&gt;=25",BE7:BE867)</f>
        <v>1979.75</v>
      </c>
      <c r="BF870" s="925">
        <f>AVERAGEIF($E$7:$E$867,"&gt;=25",BF7:BF867)</f>
        <v>3.8863636363636362</v>
      </c>
      <c r="BG870" s="925">
        <f>AVERAGEIF($E$7:$E$867,"&gt;=25",BG7:BG867)</f>
        <v>6.8882113821138233</v>
      </c>
    </row>
    <row r="871" spans="1:59" x14ac:dyDescent="0.2">
      <c r="A871" s="597" t="s">
        <v>394</v>
      </c>
      <c r="B871" s="744">
        <f>COUNTIFS($E$7:$E$867,"&lt;25",$E$7:$E$867,"&gt;=10")</f>
        <v>205</v>
      </c>
      <c r="E871" s="940">
        <f>AVERAGEIFS($E$7:$E$867,$E$7:$E$867,"&lt;25",$E$7:$E$867,"&gt;=10")</f>
        <v>15.692682926829269</v>
      </c>
      <c r="I871" s="940">
        <f>AVERAGEIFS(I7:I867,$E$7:$E$867,"&lt;25",$E$7:$E$867,"&gt;=10")</f>
        <v>86.400146341463412</v>
      </c>
      <c r="J871" s="926">
        <f>AVERAGEIFS(J7:J867,$E$7:$E$867,"&lt;25",$E$7:$E$867,"&gt;=10")</f>
        <v>2.8091660880541349</v>
      </c>
      <c r="K871" s="936">
        <f>AVERAGEIFS(K7:K867,$E$7:$E$867,"&lt;25",$E$7:$E$867,"&gt;=10")</f>
        <v>0.51879317073170717</v>
      </c>
      <c r="L871" s="925"/>
      <c r="M871" s="925">
        <f>AVERAGEIFS(M7:M867,$E$7:$E$867,"&lt;25",$E$7:$E$867,"&gt;=10")</f>
        <v>1.927997073170731</v>
      </c>
      <c r="N871" s="925"/>
      <c r="O871" s="936">
        <f>AVERAGEIFS(O7:O867,$E$7:$E$867,"&lt;25",$E$7:$E$867,"&gt;=10")</f>
        <v>0.47775915637208327</v>
      </c>
      <c r="P871" s="977"/>
      <c r="Q871" s="977"/>
      <c r="R871" s="925">
        <f t="shared" ref="R871:X871" si="4">AVERAGEIFS(R7:R867,$E$7:$E$867,"&lt;25",$E$7:$E$867,"&gt;=10")</f>
        <v>10.011339791644174</v>
      </c>
      <c r="S871" s="925">
        <f t="shared" si="4"/>
        <v>11.451301432509924</v>
      </c>
      <c r="T871" s="925">
        <f t="shared" si="4"/>
        <v>9.7060112351001173</v>
      </c>
      <c r="U871" s="925">
        <f t="shared" si="4"/>
        <v>10.470686158884382</v>
      </c>
      <c r="V871" s="925">
        <f t="shared" si="4"/>
        <v>11.398003254512904</v>
      </c>
      <c r="W871" s="939">
        <f t="shared" si="4"/>
        <v>0.93698292313085874</v>
      </c>
      <c r="X871" s="939">
        <f t="shared" si="4"/>
        <v>2.1502670264025725</v>
      </c>
      <c r="Z871" s="926">
        <f>AVERAGEIFS(Z7:Z867,$E$7:$E$867,"&lt;25",$E$7:$E$867,"&gt;=10")</f>
        <v>60.582387803827302</v>
      </c>
      <c r="AA871" s="925">
        <f>AVERAGEIFS(AA7:AA867,$E$7:$E$867,"&lt;25",$E$7:$E$867,"&gt;=10")</f>
        <v>23.264550254054974</v>
      </c>
      <c r="AB871" s="925"/>
      <c r="AC871" s="925">
        <f t="shared" ref="AC871:BC871" si="5">AVERAGEIFS(AC7:AC867,$E$7:$E$867,"&lt;25",$E$7:$E$867,"&gt;=10")</f>
        <v>4.1386082474226784</v>
      </c>
      <c r="AD871" s="925">
        <f t="shared" si="5"/>
        <v>2.9186874999999985</v>
      </c>
      <c r="AE871" s="925">
        <f t="shared" si="5"/>
        <v>3.3462371134020623</v>
      </c>
      <c r="AF871" s="925">
        <f t="shared" si="5"/>
        <v>4.9085263157894738</v>
      </c>
      <c r="AG871" s="925">
        <f t="shared" si="5"/>
        <v>17.87952380952381</v>
      </c>
      <c r="AH871" s="925">
        <f t="shared" si="5"/>
        <v>11.060732984293196</v>
      </c>
      <c r="AI871" s="925">
        <f t="shared" si="5"/>
        <v>12.587159090909097</v>
      </c>
      <c r="AJ871" s="925">
        <f t="shared" si="5"/>
        <v>6.6309424083769644</v>
      </c>
      <c r="AK871" s="925">
        <f t="shared" si="5"/>
        <v>11.298670520231218</v>
      </c>
      <c r="AL871" s="1269">
        <f t="shared" si="5"/>
        <v>25640.17664948454</v>
      </c>
      <c r="AM871" s="925">
        <f t="shared" si="5"/>
        <v>2.833367875647669</v>
      </c>
      <c r="AN871" s="1126">
        <f t="shared" si="5"/>
        <v>1.0027513227513227</v>
      </c>
      <c r="AO871" s="925">
        <f t="shared" si="5"/>
        <v>-9.9220134370847575</v>
      </c>
      <c r="AP871" s="925">
        <f t="shared" si="5"/>
        <v>13.279852246938509</v>
      </c>
      <c r="AQ871" s="1126">
        <f t="shared" si="5"/>
        <v>97.439928242540617</v>
      </c>
      <c r="AR871" s="925">
        <f t="shared" si="5"/>
        <v>1.9512444642276416</v>
      </c>
      <c r="AS871" s="925">
        <f t="shared" si="5"/>
        <v>2.0644742572079684</v>
      </c>
      <c r="AT871" s="925">
        <f t="shared" si="5"/>
        <v>2.2135704263886047</v>
      </c>
      <c r="AU871" s="925">
        <f t="shared" si="5"/>
        <v>2.375454624595938</v>
      </c>
      <c r="AV871" s="925">
        <f t="shared" si="5"/>
        <v>2.5512993054977522</v>
      </c>
      <c r="AW871" s="925">
        <f t="shared" si="5"/>
        <v>11.1560430779179</v>
      </c>
      <c r="AX871" s="1126">
        <f t="shared" si="5"/>
        <v>16.19255377776242</v>
      </c>
      <c r="AY871" s="925">
        <f t="shared" si="5"/>
        <v>0.82259067357512938</v>
      </c>
      <c r="AZ871" s="925">
        <f t="shared" si="5"/>
        <v>23.269400542490828</v>
      </c>
      <c r="BA871" s="925">
        <f t="shared" si="5"/>
        <v>-16.201560062916073</v>
      </c>
      <c r="BB871" s="925">
        <f t="shared" si="5"/>
        <v>2.8409188366263574</v>
      </c>
      <c r="BC871" s="1126">
        <f t="shared" si="5"/>
        <v>-2.0620895516802689</v>
      </c>
      <c r="BD871" s="925"/>
      <c r="BE871" s="801">
        <f>AVERAGEIFS(BE7:BE867,$E$7:$E$867,"&lt;25",$E$7:$E$867,"&gt;=10")</f>
        <v>2003.7073170731708</v>
      </c>
      <c r="BF871" s="925">
        <f>AVERAGEIFS(BF7:BF867,$E$7:$E$867,"&lt;25",$E$7:$E$867,"&gt;=10")</f>
        <v>1.1219512195121952</v>
      </c>
      <c r="BG871" s="925">
        <f>AVERAGEIFS(BG7:BG867,$E$7:$E$867,"&lt;25",$E$7:$E$867,"&gt;=10")</f>
        <v>7.4416315789473728</v>
      </c>
    </row>
    <row r="872" spans="1:59" x14ac:dyDescent="0.2">
      <c r="A872" s="993" t="s">
        <v>876</v>
      </c>
      <c r="B872" s="744">
        <f>COUNTIF($E$7:$E$867,"&lt;10")</f>
        <v>524</v>
      </c>
      <c r="C872" s="1009"/>
      <c r="D872" s="13"/>
      <c r="E872" s="940">
        <f>AVERAGEIF($E$7:$E$867,"&lt;10")</f>
        <v>7.143129770992366</v>
      </c>
      <c r="I872" s="940">
        <f>AVERAGEIF($E$7:$E$867,"&lt;10",I7:I867)</f>
        <v>59.944885496183169</v>
      </c>
      <c r="J872" s="926">
        <f>AVERAGEIF($E$7:$E$867,"&lt;10",J7:J867)</f>
        <v>2.9682436515489132</v>
      </c>
      <c r="K872" s="936">
        <f>AVERAGEIF($E$7:$E$867,"&lt;10",K7:K867)</f>
        <v>0.3928538174300249</v>
      </c>
      <c r="L872" s="925"/>
      <c r="M872" s="925">
        <f>AVERAGEIF($E$7:$E$867,"&lt;10",M7:M867)</f>
        <v>1.4905460636132295</v>
      </c>
      <c r="N872" s="925"/>
      <c r="O872" s="936">
        <f>AVERAGEIF($E$7:$E$867,"&lt;10",O7:O867)</f>
        <v>0.35163203145137323</v>
      </c>
      <c r="P872" s="977"/>
      <c r="Q872" s="977"/>
      <c r="R872" s="925">
        <f t="shared" ref="R872:X872" si="6">AVERAGEIF($E$7:$E$867,"&lt;10",R7:R867)</f>
        <v>13.187156092838745</v>
      </c>
      <c r="S872" s="925">
        <f t="shared" si="6"/>
        <v>15.236237164766358</v>
      </c>
      <c r="T872" s="925">
        <f t="shared" si="6"/>
        <v>14.464802983816229</v>
      </c>
      <c r="U872" s="925">
        <f t="shared" si="6"/>
        <v>18.314767590510797</v>
      </c>
      <c r="V872" s="925">
        <f t="shared" si="6"/>
        <v>6.3837438811611689</v>
      </c>
      <c r="W872" s="939">
        <f t="shared" si="6"/>
        <v>4.3695916239225898</v>
      </c>
      <c r="X872" s="939">
        <f t="shared" si="6"/>
        <v>2.287291699111583</v>
      </c>
      <c r="Z872" s="926">
        <f>AVERAGEIF($E$7:$E$867,"&lt;10",Z7:Z867)</f>
        <v>64.807425080377897</v>
      </c>
      <c r="AA872" s="925">
        <f>AVERAGEIF($E$7:$E$867,"&lt;10",AA7:AA867)</f>
        <v>21.817714491073364</v>
      </c>
      <c r="AB872" s="925"/>
      <c r="AC872" s="925">
        <f t="shared" ref="AC872:BC872" si="7">AVERAGEIF($E$7:$E$867,"&lt;10",AC7:AC867)</f>
        <v>3.5926252505010088</v>
      </c>
      <c r="AD872" s="925">
        <f t="shared" si="7"/>
        <v>4.2267412935323403</v>
      </c>
      <c r="AE872" s="925">
        <f t="shared" si="7"/>
        <v>3.3778757515030073</v>
      </c>
      <c r="AF872" s="925">
        <f t="shared" si="7"/>
        <v>4.3361443298969071</v>
      </c>
      <c r="AG872" s="925">
        <f t="shared" si="7"/>
        <v>14.926804979253109</v>
      </c>
      <c r="AH872" s="925">
        <f t="shared" si="7"/>
        <v>15.366398390342072</v>
      </c>
      <c r="AI872" s="925">
        <f t="shared" si="7"/>
        <v>9.9172629310344842</v>
      </c>
      <c r="AJ872" s="925">
        <f t="shared" si="7"/>
        <v>17.424196787148592</v>
      </c>
      <c r="AK872" s="925">
        <f t="shared" si="7"/>
        <v>10.609279069767441</v>
      </c>
      <c r="AL872" s="1269">
        <f t="shared" si="7"/>
        <v>17153.433707414824</v>
      </c>
      <c r="AM872" s="925">
        <f t="shared" si="7"/>
        <v>3.2691129032258055</v>
      </c>
      <c r="AN872" s="1126">
        <f t="shared" si="7"/>
        <v>1.254110187110187</v>
      </c>
      <c r="AO872" s="925">
        <f t="shared" si="7"/>
        <v>-0.82168143714456621</v>
      </c>
      <c r="AP872" s="925">
        <f t="shared" si="7"/>
        <v>21.212496036357077</v>
      </c>
      <c r="AQ872" s="1126">
        <f t="shared" si="7"/>
        <v>62.943071186116711</v>
      </c>
      <c r="AR872" s="925">
        <f t="shared" si="7"/>
        <v>1.4999144152217376</v>
      </c>
      <c r="AS872" s="925">
        <f t="shared" si="7"/>
        <v>1.5919061499620666</v>
      </c>
      <c r="AT872" s="925">
        <f t="shared" si="7"/>
        <v>1.7066335667455872</v>
      </c>
      <c r="AU872" s="925">
        <f t="shared" si="7"/>
        <v>1.8311531392751197</v>
      </c>
      <c r="AV872" s="925">
        <f t="shared" si="7"/>
        <v>1.9663587059103338</v>
      </c>
      <c r="AW872" s="925">
        <f t="shared" si="7"/>
        <v>8.5959659771148367</v>
      </c>
      <c r="AX872" s="1126">
        <f t="shared" si="7"/>
        <v>16.986857641232056</v>
      </c>
      <c r="AY872" s="925">
        <f t="shared" si="7"/>
        <v>0.97088709677419327</v>
      </c>
      <c r="AZ872" s="925">
        <f t="shared" si="7"/>
        <v>22.260760069686398</v>
      </c>
      <c r="BA872" s="925">
        <f t="shared" si="7"/>
        <v>-18.720976363636371</v>
      </c>
      <c r="BB872" s="925">
        <f t="shared" si="7"/>
        <v>3.5619902306920763</v>
      </c>
      <c r="BC872" s="1126">
        <f t="shared" si="7"/>
        <v>-4.3974273243647248</v>
      </c>
      <c r="BD872" s="925"/>
      <c r="BE872" s="801">
        <f>AVERAGEIF($E$7:$E$867,"&lt;10",BE7:BE867)</f>
        <v>2012.1889312977098</v>
      </c>
      <c r="BF872" s="925">
        <f>AVERAGEIF($E$7:$E$867,"&lt;10",BF7:BF867)</f>
        <v>0</v>
      </c>
      <c r="BG872" s="925">
        <f>AVERAGEIF($E$7:$E$867,"&lt;10",BG7:BG867)</f>
        <v>5.1795901639344297</v>
      </c>
    </row>
    <row r="873" spans="1:59" x14ac:dyDescent="0.2">
      <c r="O873" s="1125"/>
      <c r="W873" s="1268"/>
      <c r="X873" s="1268"/>
      <c r="AB873" s="977"/>
      <c r="AC873" s="977"/>
      <c r="AD873" s="977"/>
      <c r="AE873" s="977"/>
      <c r="AF873" s="977"/>
      <c r="AG873" s="977"/>
      <c r="AH873" s="977"/>
      <c r="AI873" s="977"/>
      <c r="AJ873" s="977"/>
      <c r="AK873" s="977"/>
      <c r="AL873" s="1270"/>
      <c r="AM873" s="977"/>
      <c r="AN873" s="744"/>
      <c r="AO873" s="977"/>
      <c r="AP873" s="977"/>
      <c r="AQ873" s="744"/>
      <c r="AR873" s="977"/>
      <c r="AS873" s="977"/>
      <c r="AT873" s="977"/>
      <c r="AU873" s="977"/>
      <c r="AV873" s="977"/>
      <c r="AW873" s="977"/>
      <c r="AX873" s="744"/>
      <c r="AY873" s="977"/>
      <c r="AZ873" s="977"/>
      <c r="BA873" s="977"/>
      <c r="BB873" s="977"/>
      <c r="BC873" s="744"/>
      <c r="BD873" s="977"/>
      <c r="BE873" s="1128"/>
      <c r="BF873" s="977"/>
      <c r="BG873" s="977"/>
    </row>
    <row r="874" spans="1:59" x14ac:dyDescent="0.2">
      <c r="A874" s="977" t="s">
        <v>4472</v>
      </c>
      <c r="I874" s="744"/>
      <c r="J874" s="977"/>
      <c r="O874" s="1125"/>
      <c r="W874" s="1268"/>
      <c r="X874" s="1268"/>
      <c r="AB874" s="977"/>
      <c r="AC874" s="977"/>
      <c r="AD874" s="977"/>
      <c r="AE874" s="977"/>
      <c r="AF874" s="977"/>
      <c r="AG874" s="977"/>
      <c r="AH874" s="977"/>
      <c r="AI874" s="977"/>
      <c r="AJ874" s="977"/>
      <c r="AK874" s="977"/>
      <c r="AL874" s="1270"/>
      <c r="AM874" s="977"/>
      <c r="AN874" s="744"/>
      <c r="AO874" s="977"/>
      <c r="AP874" s="977"/>
      <c r="AQ874" s="744"/>
      <c r="AR874" s="977"/>
      <c r="AS874" s="977"/>
      <c r="AT874" s="977"/>
      <c r="AU874" s="977"/>
      <c r="AV874" s="977"/>
      <c r="AW874" s="977"/>
      <c r="AX874" s="744"/>
      <c r="AY874" s="977"/>
      <c r="AZ874" s="977"/>
      <c r="BA874" s="977"/>
      <c r="BB874" s="977"/>
      <c r="BC874" s="744"/>
      <c r="BD874" s="977"/>
      <c r="BE874" s="1128"/>
      <c r="BF874" s="977"/>
      <c r="BG874" s="977"/>
    </row>
    <row r="875" spans="1:59" x14ac:dyDescent="0.2">
      <c r="A875" s="977" t="s">
        <v>4405</v>
      </c>
      <c r="B875" s="744">
        <f t="shared" ref="B875:B885" si="8">COUNTIF($C$7:$C$867,"="&amp;$A875)</f>
        <v>18</v>
      </c>
      <c r="E875" s="940">
        <f t="shared" ref="E875:E885" si="9">AVERAGEIFS($E$7:$E$867,$C$7:$C$867,"="&amp;$A875)</f>
        <v>13.388888888888889</v>
      </c>
      <c r="I875" s="1123">
        <f t="shared" ref="I875:K885" si="10">AVERAGEIFS(I$7:I$867,$C$7:$C$867,"="&amp;$A875)</f>
        <v>47.399444444444434</v>
      </c>
      <c r="J875" s="925">
        <f t="shared" si="10"/>
        <v>3.6256275296284204</v>
      </c>
      <c r="K875" s="936">
        <f t="shared" si="10"/>
        <v>0.46819444444444436</v>
      </c>
      <c r="L875" s="940"/>
      <c r="M875" s="925">
        <f t="shared" ref="M875:M885" si="11">AVERAGEIFS(M$7:M$867,$C$7:$C$867,"="&amp;$A875)</f>
        <v>1.4533333333333334</v>
      </c>
      <c r="N875" s="940"/>
      <c r="O875" s="936">
        <f t="shared" ref="O875:O885" si="12">AVERAGEIFS(O$7:O$867,$C$7:$C$867,"="&amp;$A875)</f>
        <v>0.44179722222222223</v>
      </c>
      <c r="P875" s="940"/>
      <c r="Q875" s="940"/>
      <c r="R875" s="925">
        <f t="shared" ref="R875:X885" si="13">AVERAGEIFS(R$7:R$867,$C$7:$C$867,"="&amp;$A875)</f>
        <v>10.767685819268017</v>
      </c>
      <c r="S875" s="925">
        <f t="shared" si="13"/>
        <v>10.540888033020204</v>
      </c>
      <c r="T875" s="925">
        <f t="shared" si="13"/>
        <v>9.7911136336461801</v>
      </c>
      <c r="U875" s="925">
        <f t="shared" si="13"/>
        <v>13.783753945602614</v>
      </c>
      <c r="V875" s="925">
        <f t="shared" si="13"/>
        <v>9.0086382993996352</v>
      </c>
      <c r="W875" s="939">
        <f t="shared" si="13"/>
        <v>0.97722494493657053</v>
      </c>
      <c r="X875" s="939">
        <f t="shared" si="13"/>
        <v>1.1364803738951059</v>
      </c>
      <c r="Y875" s="744"/>
      <c r="Z875" s="925">
        <f t="shared" ref="Z875:AA885" si="14">AVERAGEIFS(Z$7:Z$867,$C$7:$C$867,"="&amp;$A875)</f>
        <v>195.70358370430108</v>
      </c>
      <c r="AA875" s="925">
        <f t="shared" si="14"/>
        <v>47.300181676086993</v>
      </c>
      <c r="AB875" s="925"/>
      <c r="AC875" s="925">
        <f t="shared" ref="AC875:AL885" si="15">AVERAGEIFS(AC$7:AC$867,$C$7:$C$867,"="&amp;$A875)</f>
        <v>2.6661111111111109</v>
      </c>
      <c r="AD875" s="925">
        <f t="shared" si="15"/>
        <v>2.4875000000000003</v>
      </c>
      <c r="AE875" s="925">
        <f t="shared" si="15"/>
        <v>1.828333333333334</v>
      </c>
      <c r="AF875" s="925">
        <f t="shared" si="15"/>
        <v>2.7617647058823529</v>
      </c>
      <c r="AG875" s="925">
        <f t="shared" si="15"/>
        <v>20.747058823529414</v>
      </c>
      <c r="AH875" s="925">
        <f t="shared" si="15"/>
        <v>3.6666666666666767</v>
      </c>
      <c r="AI875" s="925">
        <f t="shared" si="15"/>
        <v>12.952777777777776</v>
      </c>
      <c r="AJ875" s="925">
        <f t="shared" si="15"/>
        <v>13.188888888888888</v>
      </c>
      <c r="AK875" s="925">
        <f t="shared" si="15"/>
        <v>11.570000000000002</v>
      </c>
      <c r="AL875" s="1269">
        <f t="shared" si="15"/>
        <v>49052.486111111109</v>
      </c>
      <c r="AM875" s="925">
        <f t="shared" ref="AM875:AV885" si="16">AVERAGEIFS(AM$7:AM$867,$C$7:$C$867,"="&amp;$A875)</f>
        <v>0.98722222222222245</v>
      </c>
      <c r="AN875" s="1126">
        <f t="shared" si="16"/>
        <v>1.3293750000000002</v>
      </c>
      <c r="AO875" s="925">
        <f t="shared" si="16"/>
        <v>-31.143840934110404</v>
      </c>
      <c r="AP875" s="925">
        <f t="shared" si="16"/>
        <v>16.968580788153368</v>
      </c>
      <c r="AQ875" s="1126">
        <f t="shared" si="16"/>
        <v>71.741290476386169</v>
      </c>
      <c r="AR875" s="925">
        <f t="shared" si="16"/>
        <v>1.49597125</v>
      </c>
      <c r="AS875" s="925">
        <f t="shared" si="16"/>
        <v>1.5635192409722221</v>
      </c>
      <c r="AT875" s="925">
        <f t="shared" si="16"/>
        <v>1.6531467858990558</v>
      </c>
      <c r="AU875" s="925">
        <f t="shared" si="16"/>
        <v>1.7495621031653483</v>
      </c>
      <c r="AV875" s="925">
        <f t="shared" si="16"/>
        <v>1.8533424639395539</v>
      </c>
      <c r="AW875" s="925">
        <f t="shared" ref="AW875:BC885" si="17">AVERAGEIFS(AW$7:AW$867,$C$7:$C$867,"="&amp;$A875)</f>
        <v>8.315541843976181</v>
      </c>
      <c r="AX875" s="1126">
        <f t="shared" si="17"/>
        <v>20.733518107692802</v>
      </c>
      <c r="AY875" s="925">
        <f t="shared" si="17"/>
        <v>0.96944444444444444</v>
      </c>
      <c r="AZ875" s="925">
        <f t="shared" si="17"/>
        <v>29.516666666666669</v>
      </c>
      <c r="BA875" s="925">
        <f t="shared" si="17"/>
        <v>-19.096666666666664</v>
      </c>
      <c r="BB875" s="925">
        <f t="shared" si="17"/>
        <v>3.21</v>
      </c>
      <c r="BC875" s="1126">
        <f t="shared" si="17"/>
        <v>-6.7777777777777118E-2</v>
      </c>
      <c r="BD875" s="925"/>
      <c r="BE875" s="801">
        <f t="shared" ref="BE875:BG885" si="18">AVERAGEIFS(BE$7:BE$867,$C$7:$C$867,"="&amp;$A875)</f>
        <v>2006</v>
      </c>
      <c r="BF875" s="925">
        <f t="shared" si="18"/>
        <v>0.72222222222222221</v>
      </c>
      <c r="BG875" s="925">
        <f t="shared" si="18"/>
        <v>6.0823529411764703</v>
      </c>
    </row>
    <row r="876" spans="1:59" x14ac:dyDescent="0.2">
      <c r="A876" s="977" t="s">
        <v>247</v>
      </c>
      <c r="B876" s="744">
        <f t="shared" si="8"/>
        <v>83</v>
      </c>
      <c r="C876" s="977"/>
      <c r="E876" s="940">
        <f t="shared" si="9"/>
        <v>12.614457831325302</v>
      </c>
      <c r="I876" s="1123">
        <f t="shared" si="10"/>
        <v>68.355421686746993</v>
      </c>
      <c r="J876" s="925">
        <f t="shared" si="10"/>
        <v>2.4801996667809507</v>
      </c>
      <c r="K876" s="936">
        <f t="shared" si="10"/>
        <v>0.38521485943775097</v>
      </c>
      <c r="L876" s="940"/>
      <c r="M876" s="925">
        <f t="shared" si="11"/>
        <v>1.5042329317269074</v>
      </c>
      <c r="N876" s="940"/>
      <c r="O876" s="936">
        <f t="shared" si="12"/>
        <v>0.34128815261044176</v>
      </c>
      <c r="P876" s="940"/>
      <c r="Q876" s="940"/>
      <c r="R876" s="925">
        <f t="shared" si="13"/>
        <v>13.977144139560496</v>
      </c>
      <c r="S876" s="925">
        <f t="shared" si="13"/>
        <v>14.884540041613866</v>
      </c>
      <c r="T876" s="925">
        <f t="shared" si="13"/>
        <v>14.827296614461016</v>
      </c>
      <c r="U876" s="925">
        <f t="shared" si="13"/>
        <v>17.903542030634881</v>
      </c>
      <c r="V876" s="925">
        <f t="shared" si="13"/>
        <v>11.673646791473356</v>
      </c>
      <c r="W876" s="939">
        <f t="shared" si="13"/>
        <v>1.6751983877914374</v>
      </c>
      <c r="X876" s="939">
        <f t="shared" si="13"/>
        <v>3.1287677350781147</v>
      </c>
      <c r="Y876" s="744"/>
      <c r="Z876" s="925">
        <f t="shared" si="14"/>
        <v>44.389023266551398</v>
      </c>
      <c r="AA876" s="925">
        <f t="shared" si="14"/>
        <v>19.188245862088568</v>
      </c>
      <c r="AB876" s="925"/>
      <c r="AC876" s="925">
        <f t="shared" si="15"/>
        <v>3.8044578313253008</v>
      </c>
      <c r="AD876" s="925">
        <f t="shared" si="15"/>
        <v>3.3825675675675675</v>
      </c>
      <c r="AE876" s="925">
        <f t="shared" si="15"/>
        <v>1.5350602409638556</v>
      </c>
      <c r="AF876" s="925">
        <f t="shared" si="15"/>
        <v>7.474666666666665</v>
      </c>
      <c r="AG876" s="925">
        <f t="shared" si="15"/>
        <v>24.740249999999996</v>
      </c>
      <c r="AH876" s="925">
        <f t="shared" si="15"/>
        <v>10.21829268292683</v>
      </c>
      <c r="AI876" s="925">
        <f t="shared" si="15"/>
        <v>8.8544303797468338</v>
      </c>
      <c r="AJ876" s="925">
        <f t="shared" si="15"/>
        <v>18.312195121951223</v>
      </c>
      <c r="AK876" s="925">
        <f t="shared" si="15"/>
        <v>10.418589743589743</v>
      </c>
      <c r="AL876" s="1269">
        <f t="shared" si="15"/>
        <v>15163.735421686748</v>
      </c>
      <c r="AM876" s="925">
        <f t="shared" si="16"/>
        <v>2.78301204819277</v>
      </c>
      <c r="AN876" s="1126">
        <f t="shared" si="16"/>
        <v>1.468626666666667</v>
      </c>
      <c r="AO876" s="925">
        <f t="shared" si="16"/>
        <v>1.5461608863108276</v>
      </c>
      <c r="AP876" s="925">
        <f t="shared" si="16"/>
        <v>20.369904459861775</v>
      </c>
      <c r="AQ876" s="1126">
        <f t="shared" si="16"/>
        <v>97.498093151886522</v>
      </c>
      <c r="AR876" s="925">
        <f t="shared" si="16"/>
        <v>1.5517230562248996</v>
      </c>
      <c r="AS876" s="925">
        <f t="shared" si="16"/>
        <v>1.6636496636666671</v>
      </c>
      <c r="AT876" s="925">
        <f t="shared" si="16"/>
        <v>1.7892717050363935</v>
      </c>
      <c r="AU876" s="925">
        <f t="shared" si="16"/>
        <v>1.9261281196414439</v>
      </c>
      <c r="AV876" s="925">
        <f t="shared" si="16"/>
        <v>2.0752728899543831</v>
      </c>
      <c r="AW876" s="925">
        <f t="shared" si="17"/>
        <v>9.0060454345237897</v>
      </c>
      <c r="AX876" s="1126">
        <f t="shared" si="17"/>
        <v>14.641445570146228</v>
      </c>
      <c r="AY876" s="925">
        <f t="shared" si="17"/>
        <v>0.9457831325301207</v>
      </c>
      <c r="AZ876" s="925">
        <f t="shared" si="17"/>
        <v>23.093855841484405</v>
      </c>
      <c r="BA876" s="925">
        <f t="shared" si="17"/>
        <v>-23.564194961664832</v>
      </c>
      <c r="BB876" s="925">
        <f t="shared" si="17"/>
        <v>2.0280134379040744</v>
      </c>
      <c r="BC876" s="1126">
        <f t="shared" si="17"/>
        <v>-6.3730561708718287</v>
      </c>
      <c r="BD876" s="925"/>
      <c r="BE876" s="801">
        <f t="shared" si="18"/>
        <v>2006.6024096385543</v>
      </c>
      <c r="BF876" s="925">
        <f t="shared" si="18"/>
        <v>0.63855421686746983</v>
      </c>
      <c r="BG876" s="925">
        <f t="shared" si="18"/>
        <v>10.288292682926828</v>
      </c>
    </row>
    <row r="877" spans="1:59" x14ac:dyDescent="0.2">
      <c r="A877" s="977" t="s">
        <v>128</v>
      </c>
      <c r="B877" s="744">
        <f t="shared" si="8"/>
        <v>47</v>
      </c>
      <c r="C877" s="977"/>
      <c r="E877" s="940">
        <f t="shared" si="9"/>
        <v>25.276595744680851</v>
      </c>
      <c r="I877" s="1123">
        <f t="shared" si="10"/>
        <v>74.478510638297863</v>
      </c>
      <c r="J877" s="925">
        <f t="shared" si="10"/>
        <v>3.0222332439701098</v>
      </c>
      <c r="K877" s="936">
        <f t="shared" si="10"/>
        <v>0.47090851063829792</v>
      </c>
      <c r="L877" s="940"/>
      <c r="M877" s="925">
        <f t="shared" si="11"/>
        <v>1.8198042553191491</v>
      </c>
      <c r="N877" s="940"/>
      <c r="O877" s="936">
        <f t="shared" si="12"/>
        <v>0.43014746854742714</v>
      </c>
      <c r="P877" s="940"/>
      <c r="Q877" s="940"/>
      <c r="R877" s="925">
        <f t="shared" si="13"/>
        <v>10.23360661766165</v>
      </c>
      <c r="S877" s="925">
        <f t="shared" si="13"/>
        <v>9.6116418842547482</v>
      </c>
      <c r="T877" s="925">
        <f t="shared" si="13"/>
        <v>9.8215271576415422</v>
      </c>
      <c r="U877" s="925">
        <f t="shared" si="13"/>
        <v>9.7277058938046945</v>
      </c>
      <c r="V877" s="925">
        <f t="shared" si="13"/>
        <v>10.917995462980111</v>
      </c>
      <c r="W877" s="939">
        <f t="shared" si="13"/>
        <v>0.91083611950997223</v>
      </c>
      <c r="X877" s="939">
        <f t="shared" si="13"/>
        <v>3.0703140155030177</v>
      </c>
      <c r="Y877" s="744"/>
      <c r="Z877" s="925">
        <f t="shared" si="14"/>
        <v>73.608802249004668</v>
      </c>
      <c r="AA877" s="925">
        <f t="shared" si="14"/>
        <v>27.709834332898762</v>
      </c>
      <c r="AB877" s="925"/>
      <c r="AC877" s="925">
        <f t="shared" si="15"/>
        <v>3.1665957446808508</v>
      </c>
      <c r="AD877" s="925">
        <f t="shared" si="15"/>
        <v>4.0972500000000007</v>
      </c>
      <c r="AE877" s="925">
        <f t="shared" si="15"/>
        <v>2.1478723404255318</v>
      </c>
      <c r="AF877" s="925">
        <f t="shared" si="15"/>
        <v>5.7411627906976737</v>
      </c>
      <c r="AG877" s="925">
        <f t="shared" si="15"/>
        <v>29.484444444444435</v>
      </c>
      <c r="AH877" s="925">
        <f t="shared" si="15"/>
        <v>-5.3543478260869577</v>
      </c>
      <c r="AI877" s="925">
        <f t="shared" si="15"/>
        <v>18.456428571428567</v>
      </c>
      <c r="AJ877" s="925">
        <f t="shared" si="15"/>
        <v>5.6304347826086971</v>
      </c>
      <c r="AK877" s="925">
        <f t="shared" si="15"/>
        <v>7.2395238095238099</v>
      </c>
      <c r="AL877" s="1269">
        <f t="shared" si="15"/>
        <v>39844.658723404253</v>
      </c>
      <c r="AM877" s="925">
        <f t="shared" si="16"/>
        <v>3.9557446808510628</v>
      </c>
      <c r="AN877" s="1126">
        <f t="shared" si="16"/>
        <v>1.0445348837209303</v>
      </c>
      <c r="AO877" s="925">
        <f t="shared" si="16"/>
        <v>-15.48620102468819</v>
      </c>
      <c r="AP877" s="925">
        <f t="shared" si="16"/>
        <v>12.730752468900189</v>
      </c>
      <c r="AQ877" s="1126">
        <f t="shared" si="16"/>
        <v>134.65855575262373</v>
      </c>
      <c r="AR877" s="925">
        <f t="shared" si="16"/>
        <v>1.8345887793017972</v>
      </c>
      <c r="AS877" s="925">
        <f t="shared" si="16"/>
        <v>1.9439882208978727</v>
      </c>
      <c r="AT877" s="925">
        <f t="shared" si="16"/>
        <v>2.068694860534761</v>
      </c>
      <c r="AU877" s="925">
        <f t="shared" si="16"/>
        <v>2.2029945165310103</v>
      </c>
      <c r="AV877" s="925">
        <f t="shared" si="16"/>
        <v>2.3476975953358634</v>
      </c>
      <c r="AW877" s="925">
        <f t="shared" si="17"/>
        <v>10.397963972601303</v>
      </c>
      <c r="AX877" s="1126">
        <f t="shared" si="17"/>
        <v>17.163163488262544</v>
      </c>
      <c r="AY877" s="925">
        <f t="shared" si="17"/>
        <v>0.65404255319148952</v>
      </c>
      <c r="AZ877" s="925">
        <f t="shared" si="17"/>
        <v>22.929232587743225</v>
      </c>
      <c r="BA877" s="925">
        <f t="shared" si="17"/>
        <v>-17.410715416924884</v>
      </c>
      <c r="BB877" s="925">
        <f t="shared" si="17"/>
        <v>0.65663668933245622</v>
      </c>
      <c r="BC877" s="1126">
        <f t="shared" si="17"/>
        <v>-1.1233751722026635</v>
      </c>
      <c r="BD877" s="925"/>
      <c r="BE877" s="801">
        <f t="shared" si="18"/>
        <v>1994.0851063829787</v>
      </c>
      <c r="BF877" s="925">
        <f t="shared" si="18"/>
        <v>2.2978723404255321</v>
      </c>
      <c r="BG877" s="925">
        <f t="shared" si="18"/>
        <v>9.6782222222222227</v>
      </c>
    </row>
    <row r="878" spans="1:59" x14ac:dyDescent="0.2">
      <c r="A878" s="977" t="s">
        <v>179</v>
      </c>
      <c r="B878" s="744">
        <f t="shared" si="8"/>
        <v>27</v>
      </c>
      <c r="C878" s="977"/>
      <c r="E878" s="940">
        <f t="shared" si="9"/>
        <v>14.888888888888889</v>
      </c>
      <c r="I878" s="1123">
        <f t="shared" si="10"/>
        <v>71.205555555555549</v>
      </c>
      <c r="J878" s="925">
        <f t="shared" si="10"/>
        <v>6.8706540848802664</v>
      </c>
      <c r="K878" s="936">
        <f t="shared" si="10"/>
        <v>0.73212962962962946</v>
      </c>
      <c r="L878" s="940"/>
      <c r="M878" s="925">
        <f t="shared" si="11"/>
        <v>2.8118518518518507</v>
      </c>
      <c r="N878" s="940"/>
      <c r="O878" s="936">
        <f t="shared" si="12"/>
        <v>0.67788644314814805</v>
      </c>
      <c r="P878" s="940"/>
      <c r="Q878" s="940"/>
      <c r="R878" s="925">
        <f t="shared" si="13"/>
        <v>14.521996982013249</v>
      </c>
      <c r="S878" s="925">
        <f t="shared" si="13"/>
        <v>17.622637979126662</v>
      </c>
      <c r="T878" s="925">
        <f t="shared" si="13"/>
        <v>12.454870339846444</v>
      </c>
      <c r="U878" s="925">
        <f t="shared" si="13"/>
        <v>18.383791723835692</v>
      </c>
      <c r="V878" s="925">
        <f t="shared" si="13"/>
        <v>12.959238690453533</v>
      </c>
      <c r="W878" s="939">
        <f t="shared" si="13"/>
        <v>1.0106989373604094</v>
      </c>
      <c r="X878" s="939">
        <f t="shared" si="13"/>
        <v>1.2162437343183374</v>
      </c>
      <c r="Y878" s="744"/>
      <c r="Z878" s="925">
        <f t="shared" si="14"/>
        <v>116.7867553981843</v>
      </c>
      <c r="AA878" s="925">
        <f t="shared" si="14"/>
        <v>17.216708418319627</v>
      </c>
      <c r="AB878" s="925"/>
      <c r="AC878" s="925">
        <f t="shared" si="15"/>
        <v>3.6425925925925924</v>
      </c>
      <c r="AD878" s="925">
        <f t="shared" si="15"/>
        <v>1.0352941176470589</v>
      </c>
      <c r="AE878" s="925">
        <f t="shared" si="15"/>
        <v>3.325925925925926</v>
      </c>
      <c r="AF878" s="925">
        <f t="shared" si="15"/>
        <v>5.0107692307692311</v>
      </c>
      <c r="AG878" s="925">
        <f t="shared" si="15"/>
        <v>19</v>
      </c>
      <c r="AH878" s="925">
        <f t="shared" si="15"/>
        <v>62.144444444444446</v>
      </c>
      <c r="AI878" s="925">
        <f t="shared" si="15"/>
        <v>10.053199999999999</v>
      </c>
      <c r="AJ878" s="925">
        <f t="shared" si="15"/>
        <v>21.610740740740741</v>
      </c>
      <c r="AK878" s="925">
        <f t="shared" si="15"/>
        <v>20.341363636363635</v>
      </c>
      <c r="AL878" s="1269">
        <f t="shared" si="15"/>
        <v>37127.479999999996</v>
      </c>
      <c r="AM878" s="925">
        <f t="shared" si="16"/>
        <v>7.5611111111111091</v>
      </c>
      <c r="AN878" s="1126">
        <f t="shared" si="16"/>
        <v>1.4030769230769229</v>
      </c>
      <c r="AO878" s="925">
        <f t="shared" si="16"/>
        <v>7.0797490097559272</v>
      </c>
      <c r="AP878" s="925">
        <f t="shared" si="16"/>
        <v>24.568875445489997</v>
      </c>
      <c r="AQ878" s="1126">
        <f t="shared" si="16"/>
        <v>70.576744524155188</v>
      </c>
      <c r="AR878" s="925">
        <f t="shared" si="16"/>
        <v>2.8574744444444442</v>
      </c>
      <c r="AS878" s="925">
        <f t="shared" si="16"/>
        <v>2.9996930585925923</v>
      </c>
      <c r="AT878" s="925">
        <f t="shared" si="16"/>
        <v>3.2272093486091111</v>
      </c>
      <c r="AU878" s="925">
        <f t="shared" si="16"/>
        <v>3.4752681504261145</v>
      </c>
      <c r="AV878" s="925">
        <f t="shared" si="16"/>
        <v>3.7458223903782342</v>
      </c>
      <c r="AW878" s="925">
        <f t="shared" si="17"/>
        <v>16.305467392450495</v>
      </c>
      <c r="AX878" s="1126">
        <f t="shared" si="17"/>
        <v>39.78411569033441</v>
      </c>
      <c r="AY878" s="925">
        <f t="shared" si="17"/>
        <v>1.0874074074074074</v>
      </c>
      <c r="AZ878" s="925">
        <f t="shared" si="17"/>
        <v>23.212962962962965</v>
      </c>
      <c r="BA878" s="925">
        <f t="shared" si="17"/>
        <v>-17.433333333333334</v>
      </c>
      <c r="BB878" s="925">
        <f t="shared" si="17"/>
        <v>5.0596296296296304</v>
      </c>
      <c r="BC878" s="1126">
        <f t="shared" si="17"/>
        <v>-4.5851851851851855</v>
      </c>
      <c r="BD878" s="925"/>
      <c r="BE878" s="801">
        <f t="shared" si="18"/>
        <v>2004.7037037037037</v>
      </c>
      <c r="BF878" s="925">
        <f t="shared" si="18"/>
        <v>1</v>
      </c>
      <c r="BG878" s="925">
        <f t="shared" si="18"/>
        <v>10.37037037037037</v>
      </c>
    </row>
    <row r="879" spans="1:59" x14ac:dyDescent="0.2">
      <c r="A879" s="977" t="s">
        <v>108</v>
      </c>
      <c r="B879" s="744">
        <f t="shared" si="8"/>
        <v>289</v>
      </c>
      <c r="C879" s="977"/>
      <c r="E879" s="940">
        <f t="shared" si="9"/>
        <v>11.557093425605537</v>
      </c>
      <c r="I879" s="1123">
        <f t="shared" si="10"/>
        <v>55.339238754325258</v>
      </c>
      <c r="J879" s="925">
        <f t="shared" si="10"/>
        <v>2.7567249005818097</v>
      </c>
      <c r="K879" s="936">
        <f t="shared" si="10"/>
        <v>0.38734948096885785</v>
      </c>
      <c r="L879" s="940"/>
      <c r="M879" s="925">
        <f t="shared" si="11"/>
        <v>1.3186124567474038</v>
      </c>
      <c r="N879" s="940"/>
      <c r="O879" s="936">
        <f t="shared" si="12"/>
        <v>0.34823086687937227</v>
      </c>
      <c r="P879" s="940"/>
      <c r="Q879" s="940"/>
      <c r="R879" s="925">
        <f t="shared" si="13"/>
        <v>13.754993646897722</v>
      </c>
      <c r="S879" s="925">
        <f t="shared" si="13"/>
        <v>17.25714593171919</v>
      </c>
      <c r="T879" s="925">
        <f t="shared" si="13"/>
        <v>14.383349429982964</v>
      </c>
      <c r="U879" s="925">
        <f t="shared" si="13"/>
        <v>16.20085431456592</v>
      </c>
      <c r="V879" s="925">
        <f t="shared" si="13"/>
        <v>5.3538054725994311</v>
      </c>
      <c r="W879" s="939">
        <f t="shared" si="13"/>
        <v>4.4337181169130266</v>
      </c>
      <c r="X879" s="939">
        <f t="shared" si="13"/>
        <v>2.0476355628030092</v>
      </c>
      <c r="Y879" s="744"/>
      <c r="Z879" s="925">
        <f t="shared" si="14"/>
        <v>40.841976330725096</v>
      </c>
      <c r="AA879" s="925">
        <f t="shared" si="14"/>
        <v>15.635954649718215</v>
      </c>
      <c r="AB879" s="925"/>
      <c r="AC879" s="925">
        <f t="shared" si="15"/>
        <v>4.078427419354834</v>
      </c>
      <c r="AD879" s="925">
        <f t="shared" si="15"/>
        <v>1.8235828877005347</v>
      </c>
      <c r="AE879" s="925">
        <f t="shared" si="15"/>
        <v>3.9438709677419319</v>
      </c>
      <c r="AF879" s="925">
        <f t="shared" si="15"/>
        <v>2.4783870967741937</v>
      </c>
      <c r="AG879" s="925">
        <f t="shared" si="15"/>
        <v>16.369795081967219</v>
      </c>
      <c r="AH879" s="925">
        <f t="shared" si="15"/>
        <v>14.878542510121459</v>
      </c>
      <c r="AI879" s="925">
        <f t="shared" si="15"/>
        <v>14.41646511627907</v>
      </c>
      <c r="AJ879" s="925">
        <f t="shared" si="15"/>
        <v>13.309311740890697</v>
      </c>
      <c r="AK879" s="925">
        <f t="shared" si="15"/>
        <v>10.155927835051548</v>
      </c>
      <c r="AL879" s="1269">
        <f t="shared" si="15"/>
        <v>11783.626814516128</v>
      </c>
      <c r="AM879" s="925">
        <f t="shared" si="16"/>
        <v>4.2621544715447204</v>
      </c>
      <c r="AN879" s="1126">
        <f t="shared" si="16"/>
        <v>0.69661943319838027</v>
      </c>
      <c r="AO879" s="925">
        <f t="shared" si="16"/>
        <v>3.7701650204766497</v>
      </c>
      <c r="AP879" s="925">
        <f t="shared" si="16"/>
        <v>18.971035264858898</v>
      </c>
      <c r="AQ879" s="1126">
        <f t="shared" si="16"/>
        <v>16.851118923077518</v>
      </c>
      <c r="AR879" s="925">
        <f t="shared" si="16"/>
        <v>1.3183434211566984</v>
      </c>
      <c r="AS879" s="925">
        <f t="shared" si="16"/>
        <v>1.3919381678605207</v>
      </c>
      <c r="AT879" s="925">
        <f t="shared" si="16"/>
        <v>1.4860143985660956</v>
      </c>
      <c r="AU879" s="925">
        <f t="shared" si="16"/>
        <v>1.5877721803220244</v>
      </c>
      <c r="AV879" s="925">
        <f t="shared" si="16"/>
        <v>1.6978977647099269</v>
      </c>
      <c r="AW879" s="925">
        <f t="shared" si="17"/>
        <v>7.4819659326152674</v>
      </c>
      <c r="AX879" s="1126">
        <f t="shared" si="17"/>
        <v>15.461696165301106</v>
      </c>
      <c r="AY879" s="925">
        <f t="shared" si="17"/>
        <v>0.89761133603238819</v>
      </c>
      <c r="AZ879" s="925">
        <f t="shared" si="17"/>
        <v>18.198031219354572</v>
      </c>
      <c r="BA879" s="925">
        <f t="shared" si="17"/>
        <v>-19.403208946225906</v>
      </c>
      <c r="BB879" s="925">
        <f t="shared" si="17"/>
        <v>1.9997844574573831</v>
      </c>
      <c r="BC879" s="1126">
        <f t="shared" si="17"/>
        <v>-6.8057298792467753</v>
      </c>
      <c r="BD879" s="925"/>
      <c r="BE879" s="801">
        <f t="shared" si="18"/>
        <v>2007.7889273356402</v>
      </c>
      <c r="BF879" s="925">
        <f t="shared" si="18"/>
        <v>0.53633217993079585</v>
      </c>
      <c r="BG879" s="925">
        <f t="shared" si="18"/>
        <v>2.6011885245901643</v>
      </c>
    </row>
    <row r="880" spans="1:59" x14ac:dyDescent="0.2">
      <c r="A880" s="977" t="s">
        <v>154</v>
      </c>
      <c r="B880" s="744">
        <f t="shared" si="8"/>
        <v>37</v>
      </c>
      <c r="C880" s="977"/>
      <c r="E880" s="940">
        <f t="shared" si="9"/>
        <v>13.891891891891891</v>
      </c>
      <c r="I880" s="1123">
        <f t="shared" si="10"/>
        <v>128.6316216216216</v>
      </c>
      <c r="J880" s="925">
        <f t="shared" si="10"/>
        <v>1.7451153713223999</v>
      </c>
      <c r="K880" s="936">
        <f t="shared" si="10"/>
        <v>0.43957567567567563</v>
      </c>
      <c r="L880" s="940"/>
      <c r="M880" s="925">
        <f t="shared" si="11"/>
        <v>1.7528972972972972</v>
      </c>
      <c r="N880" s="940"/>
      <c r="O880" s="936">
        <f t="shared" si="12"/>
        <v>0.39972702702702706</v>
      </c>
      <c r="P880" s="940"/>
      <c r="Q880" s="940"/>
      <c r="R880" s="925">
        <f t="shared" si="13"/>
        <v>11.010504569521856</v>
      </c>
      <c r="S880" s="925">
        <f t="shared" si="13"/>
        <v>11.554800254455353</v>
      </c>
      <c r="T880" s="925">
        <f t="shared" si="13"/>
        <v>10.973727531259973</v>
      </c>
      <c r="U880" s="925">
        <f t="shared" si="13"/>
        <v>14.762341578248428</v>
      </c>
      <c r="V880" s="925">
        <f t="shared" si="13"/>
        <v>13.748050606784178</v>
      </c>
      <c r="W880" s="939">
        <f t="shared" si="13"/>
        <v>1.4639123649497032</v>
      </c>
      <c r="X880" s="939">
        <f t="shared" si="13"/>
        <v>3.2815567096331435</v>
      </c>
      <c r="Y880" s="744"/>
      <c r="Z880" s="925">
        <f t="shared" si="14"/>
        <v>45.552572841894367</v>
      </c>
      <c r="AA880" s="925">
        <f t="shared" si="14"/>
        <v>30.727431924610688</v>
      </c>
      <c r="AB880" s="925"/>
      <c r="AC880" s="925">
        <f t="shared" si="15"/>
        <v>4.0264864864864869</v>
      </c>
      <c r="AD880" s="925">
        <f t="shared" si="15"/>
        <v>3.288333333333334</v>
      </c>
      <c r="AE880" s="925">
        <f t="shared" si="15"/>
        <v>3.2908108108108109</v>
      </c>
      <c r="AF880" s="925">
        <f t="shared" si="15"/>
        <v>4.7508333333333326</v>
      </c>
      <c r="AG880" s="925">
        <f t="shared" si="15"/>
        <v>14.417142857142858</v>
      </c>
      <c r="AH880" s="925">
        <f t="shared" si="15"/>
        <v>15.697297297297302</v>
      </c>
      <c r="AI880" s="925">
        <f t="shared" si="15"/>
        <v>8.3717647058823523</v>
      </c>
      <c r="AJ880" s="925">
        <f t="shared" si="15"/>
        <v>6.0459459459459453</v>
      </c>
      <c r="AK880" s="925">
        <f t="shared" si="15"/>
        <v>10.240909090909092</v>
      </c>
      <c r="AL880" s="1269">
        <f t="shared" si="15"/>
        <v>59040.65081081081</v>
      </c>
      <c r="AM880" s="925">
        <f t="shared" si="16"/>
        <v>1.3397297297297304</v>
      </c>
      <c r="AN880" s="1126">
        <f t="shared" si="16"/>
        <v>0.6116666666666668</v>
      </c>
      <c r="AO880" s="925">
        <f t="shared" si="16"/>
        <v>-13.750264133098344</v>
      </c>
      <c r="AP880" s="925">
        <f t="shared" si="16"/>
        <v>16.50745694957083</v>
      </c>
      <c r="AQ880" s="1126">
        <f t="shared" si="16"/>
        <v>145.51244238784173</v>
      </c>
      <c r="AR880" s="925">
        <f t="shared" si="16"/>
        <v>1.7581912162162172</v>
      </c>
      <c r="AS880" s="925">
        <f t="shared" si="16"/>
        <v>1.878641990432433</v>
      </c>
      <c r="AT880" s="925">
        <f t="shared" si="16"/>
        <v>2.0208539594844597</v>
      </c>
      <c r="AU880" s="925">
        <f t="shared" si="16"/>
        <v>2.1752812807515229</v>
      </c>
      <c r="AV880" s="925">
        <f t="shared" si="16"/>
        <v>2.3430436334147671</v>
      </c>
      <c r="AW880" s="925">
        <f t="shared" si="17"/>
        <v>10.176012080299399</v>
      </c>
      <c r="AX880" s="1126">
        <f t="shared" si="17"/>
        <v>10.075663231566438</v>
      </c>
      <c r="AY880" s="925">
        <f t="shared" si="17"/>
        <v>0.94756756756756766</v>
      </c>
      <c r="AZ880" s="925">
        <f t="shared" si="17"/>
        <v>26.94756756756756</v>
      </c>
      <c r="BA880" s="925">
        <f t="shared" si="17"/>
        <v>-16.528378378378381</v>
      </c>
      <c r="BB880" s="925">
        <f t="shared" si="17"/>
        <v>1.982162162162163</v>
      </c>
      <c r="BC880" s="1126">
        <f t="shared" si="17"/>
        <v>-0.32648648648648654</v>
      </c>
      <c r="BD880" s="925"/>
      <c r="BE880" s="801">
        <f t="shared" si="18"/>
        <v>2005.5945945945946</v>
      </c>
      <c r="BF880" s="925">
        <f t="shared" si="18"/>
        <v>0.78378378378378377</v>
      </c>
      <c r="BG880" s="925">
        <f t="shared" si="18"/>
        <v>6.0888888888888886</v>
      </c>
    </row>
    <row r="881" spans="1:59" x14ac:dyDescent="0.2">
      <c r="A881" s="977" t="s">
        <v>112</v>
      </c>
      <c r="B881" s="744">
        <f t="shared" si="8"/>
        <v>124</v>
      </c>
      <c r="C881" s="977"/>
      <c r="E881" s="940">
        <f t="shared" si="9"/>
        <v>16.516129032258064</v>
      </c>
      <c r="I881" s="1123">
        <f t="shared" si="10"/>
        <v>87.073790322580606</v>
      </c>
      <c r="J881" s="925">
        <f t="shared" si="10"/>
        <v>1.9359348850750628</v>
      </c>
      <c r="K881" s="936">
        <f t="shared" si="10"/>
        <v>0.43347983870967755</v>
      </c>
      <c r="L881" s="940"/>
      <c r="M881" s="925">
        <f t="shared" si="11"/>
        <v>1.6567419354838715</v>
      </c>
      <c r="N881" s="940"/>
      <c r="O881" s="936">
        <f t="shared" si="12"/>
        <v>0.38896451612903238</v>
      </c>
      <c r="P881" s="940"/>
      <c r="Q881" s="940"/>
      <c r="R881" s="925">
        <f t="shared" si="13"/>
        <v>11.286628465491658</v>
      </c>
      <c r="S881" s="925">
        <f t="shared" si="13"/>
        <v>11.782107182126708</v>
      </c>
      <c r="T881" s="925">
        <f t="shared" si="13"/>
        <v>11.175636472450057</v>
      </c>
      <c r="U881" s="925">
        <f t="shared" si="13"/>
        <v>14.374683268555513</v>
      </c>
      <c r="V881" s="925">
        <f t="shared" si="13"/>
        <v>10.545980238601816</v>
      </c>
      <c r="W881" s="939">
        <f t="shared" si="13"/>
        <v>1.1374456988098205</v>
      </c>
      <c r="X881" s="939">
        <f t="shared" si="13"/>
        <v>2.7532517621499397</v>
      </c>
      <c r="Y881" s="744"/>
      <c r="Z881" s="925">
        <f t="shared" si="14"/>
        <v>38.571657470418415</v>
      </c>
      <c r="AA881" s="925">
        <f t="shared" si="14"/>
        <v>21.21278604667037</v>
      </c>
      <c r="AB881" s="925"/>
      <c r="AC881" s="925">
        <f t="shared" si="15"/>
        <v>4.6115322580645159</v>
      </c>
      <c r="AD881" s="925">
        <f t="shared" si="15"/>
        <v>1.8872268907563023</v>
      </c>
      <c r="AE881" s="925">
        <f t="shared" si="15"/>
        <v>1.9243548387096769</v>
      </c>
      <c r="AF881" s="925">
        <f t="shared" si="15"/>
        <v>7.3241803278688495</v>
      </c>
      <c r="AG881" s="925">
        <f t="shared" si="15"/>
        <v>20.685833333333335</v>
      </c>
      <c r="AH881" s="925">
        <f t="shared" si="15"/>
        <v>23.829032258064512</v>
      </c>
      <c r="AI881" s="925">
        <f t="shared" si="15"/>
        <v>12.249836065573771</v>
      </c>
      <c r="AJ881" s="925">
        <f t="shared" si="15"/>
        <v>14.911290322580653</v>
      </c>
      <c r="AK881" s="925">
        <f t="shared" si="15"/>
        <v>13.200330578512396</v>
      </c>
      <c r="AL881" s="1269">
        <f t="shared" si="15"/>
        <v>18201.218709677421</v>
      </c>
      <c r="AM881" s="925">
        <f t="shared" si="16"/>
        <v>1.6077235772357721</v>
      </c>
      <c r="AN881" s="1126">
        <f t="shared" si="16"/>
        <v>1.6217213114754103</v>
      </c>
      <c r="AO881" s="925">
        <f t="shared" si="16"/>
        <v>-5.0505699711813552</v>
      </c>
      <c r="AP881" s="925">
        <f t="shared" si="16"/>
        <v>16.32611646489806</v>
      </c>
      <c r="AQ881" s="1126">
        <f t="shared" si="16"/>
        <v>108.43373209915106</v>
      </c>
      <c r="AR881" s="925">
        <f t="shared" si="16"/>
        <v>1.6783750134408602</v>
      </c>
      <c r="AS881" s="925">
        <f t="shared" si="16"/>
        <v>1.8172526156559146</v>
      </c>
      <c r="AT881" s="925">
        <f t="shared" si="16"/>
        <v>1.9885106348116826</v>
      </c>
      <c r="AU881" s="925">
        <f t="shared" si="16"/>
        <v>2.1762790290818823</v>
      </c>
      <c r="AV881" s="925">
        <f t="shared" si="16"/>
        <v>2.382165522556726</v>
      </c>
      <c r="AW881" s="925">
        <f t="shared" si="17"/>
        <v>10.042582815547066</v>
      </c>
      <c r="AX881" s="1126">
        <f t="shared" si="17"/>
        <v>11.75853435533835</v>
      </c>
      <c r="AY881" s="925">
        <f t="shared" si="17"/>
        <v>1.1913821138211378</v>
      </c>
      <c r="AZ881" s="925">
        <f t="shared" si="17"/>
        <v>22.536451612903218</v>
      </c>
      <c r="BA881" s="925">
        <f t="shared" si="17"/>
        <v>-18.962177419354848</v>
      </c>
      <c r="BB881" s="925">
        <f t="shared" si="17"/>
        <v>4.6834677419354822</v>
      </c>
      <c r="BC881" s="1126">
        <f t="shared" si="17"/>
        <v>-3.5558870967741947</v>
      </c>
      <c r="BD881" s="925"/>
      <c r="BE881" s="801">
        <f t="shared" si="18"/>
        <v>2002.8870967741937</v>
      </c>
      <c r="BF881" s="925">
        <f t="shared" si="18"/>
        <v>1.1693548387096775</v>
      </c>
      <c r="BG881" s="925">
        <f t="shared" si="18"/>
        <v>8.54471544715447</v>
      </c>
    </row>
    <row r="882" spans="1:59" x14ac:dyDescent="0.2">
      <c r="A882" s="977" t="s">
        <v>4252</v>
      </c>
      <c r="B882" s="744">
        <f t="shared" si="8"/>
        <v>53</v>
      </c>
      <c r="C882" s="977"/>
      <c r="E882" s="940">
        <f t="shared" si="9"/>
        <v>11.245283018867925</v>
      </c>
      <c r="I882" s="1123">
        <f t="shared" si="10"/>
        <v>87.691698113207551</v>
      </c>
      <c r="J882" s="925">
        <f t="shared" si="10"/>
        <v>2.0118992773720361</v>
      </c>
      <c r="K882" s="936">
        <f t="shared" si="10"/>
        <v>0.45141698113207546</v>
      </c>
      <c r="L882" s="940"/>
      <c r="M882" s="925">
        <f t="shared" si="11"/>
        <v>1.7052377358490567</v>
      </c>
      <c r="N882" s="940"/>
      <c r="O882" s="936">
        <f t="shared" si="12"/>
        <v>0.37647324185248721</v>
      </c>
      <c r="P882" s="940"/>
      <c r="Q882" s="940"/>
      <c r="R882" s="925">
        <f t="shared" si="13"/>
        <v>18.106580400793558</v>
      </c>
      <c r="S882" s="925">
        <f t="shared" si="13"/>
        <v>15.998500021182108</v>
      </c>
      <c r="T882" s="925">
        <f t="shared" si="13"/>
        <v>15.066667987071863</v>
      </c>
      <c r="U882" s="925">
        <f t="shared" si="13"/>
        <v>17.375437459970627</v>
      </c>
      <c r="V882" s="925">
        <f t="shared" si="13"/>
        <v>15.992416455003665</v>
      </c>
      <c r="W882" s="939">
        <f t="shared" si="13"/>
        <v>0.90631407975874445</v>
      </c>
      <c r="X882" s="939">
        <f t="shared" si="13"/>
        <v>1.5928832758356679</v>
      </c>
      <c r="Y882" s="744"/>
      <c r="Z882" s="925">
        <f t="shared" si="14"/>
        <v>42.780182308307403</v>
      </c>
      <c r="AA882" s="925">
        <f t="shared" si="14"/>
        <v>24.008726735063242</v>
      </c>
      <c r="AB882" s="925"/>
      <c r="AC882" s="925">
        <f t="shared" si="15"/>
        <v>4.06811320754717</v>
      </c>
      <c r="AD882" s="925">
        <f t="shared" si="15"/>
        <v>2.2365217391304348</v>
      </c>
      <c r="AE882" s="925">
        <f t="shared" si="15"/>
        <v>4.0684905660377364</v>
      </c>
      <c r="AF882" s="925">
        <f t="shared" si="15"/>
        <v>7.9955999999999987</v>
      </c>
      <c r="AG882" s="925">
        <f t="shared" si="15"/>
        <v>13.635384615384616</v>
      </c>
      <c r="AH882" s="925">
        <f t="shared" si="15"/>
        <v>20.286538461538459</v>
      </c>
      <c r="AI882" s="925">
        <f t="shared" si="15"/>
        <v>8.0468627450980392</v>
      </c>
      <c r="AJ882" s="925">
        <f t="shared" si="15"/>
        <v>13.034615384615384</v>
      </c>
      <c r="AK882" s="925">
        <f t="shared" si="15"/>
        <v>12.68549019607843</v>
      </c>
      <c r="AL882" s="1269">
        <f t="shared" si="15"/>
        <v>68745.879245283024</v>
      </c>
      <c r="AM882" s="925">
        <f t="shared" si="16"/>
        <v>3.9811320754716975</v>
      </c>
      <c r="AN882" s="1126">
        <f t="shared" si="16"/>
        <v>0.97734693877551027</v>
      </c>
      <c r="AO882" s="925">
        <f t="shared" si="16"/>
        <v>-5.1667223197190104</v>
      </c>
      <c r="AP882" s="925">
        <f t="shared" si="16"/>
        <v>19.417147246841139</v>
      </c>
      <c r="AQ882" s="1126">
        <f t="shared" si="16"/>
        <v>158.07783713379311</v>
      </c>
      <c r="AR882" s="925">
        <f t="shared" si="16"/>
        <v>1.6504374264150945</v>
      </c>
      <c r="AS882" s="925">
        <f t="shared" si="16"/>
        <v>1.776292441726038</v>
      </c>
      <c r="AT882" s="925">
        <f t="shared" si="16"/>
        <v>1.9281480021187833</v>
      </c>
      <c r="AU882" s="925">
        <f t="shared" si="16"/>
        <v>2.0942509471592849</v>
      </c>
      <c r="AV882" s="925">
        <f t="shared" si="16"/>
        <v>2.2759688322796099</v>
      </c>
      <c r="AW882" s="925">
        <f t="shared" si="17"/>
        <v>9.7250976496988137</v>
      </c>
      <c r="AX882" s="1126">
        <f t="shared" si="17"/>
        <v>11.730745312568766</v>
      </c>
      <c r="AY882" s="925">
        <f t="shared" si="17"/>
        <v>1.0345283018867926</v>
      </c>
      <c r="AZ882" s="925">
        <f t="shared" si="17"/>
        <v>23.408507828825826</v>
      </c>
      <c r="BA882" s="925">
        <f t="shared" si="17"/>
        <v>-18.001476903057906</v>
      </c>
      <c r="BB882" s="925">
        <f t="shared" si="17"/>
        <v>4.6633925909768417</v>
      </c>
      <c r="BC882" s="1126">
        <f t="shared" si="17"/>
        <v>-2.4103611200083428</v>
      </c>
      <c r="BD882" s="925"/>
      <c r="BE882" s="801">
        <f t="shared" si="18"/>
        <v>2008</v>
      </c>
      <c r="BF882" s="925">
        <f t="shared" si="18"/>
        <v>0.49056603773584906</v>
      </c>
      <c r="BG882" s="925">
        <f t="shared" si="18"/>
        <v>9.641346153846154</v>
      </c>
    </row>
    <row r="883" spans="1:59" x14ac:dyDescent="0.2">
      <c r="A883" s="977" t="s">
        <v>123</v>
      </c>
      <c r="B883" s="744">
        <f t="shared" si="8"/>
        <v>46</v>
      </c>
      <c r="C883" s="977"/>
      <c r="E883" s="940">
        <f t="shared" si="9"/>
        <v>17.065217391304348</v>
      </c>
      <c r="I883" s="1123">
        <f t="shared" si="10"/>
        <v>88.841086956521735</v>
      </c>
      <c r="J883" s="925">
        <f t="shared" si="10"/>
        <v>2.3691426629289287</v>
      </c>
      <c r="K883" s="936">
        <f t="shared" si="10"/>
        <v>0.44674565217391321</v>
      </c>
      <c r="L883" s="940"/>
      <c r="M883" s="925">
        <f t="shared" si="11"/>
        <v>1.7367652173913044</v>
      </c>
      <c r="N883" s="940"/>
      <c r="O883" s="936">
        <f t="shared" si="12"/>
        <v>0.41251521739130437</v>
      </c>
      <c r="P883" s="940"/>
      <c r="Q883" s="940"/>
      <c r="R883" s="925">
        <f t="shared" si="13"/>
        <v>8.3536162235869238</v>
      </c>
      <c r="S883" s="925">
        <f t="shared" si="13"/>
        <v>8.7019765931553472</v>
      </c>
      <c r="T883" s="925">
        <f t="shared" si="13"/>
        <v>9.2251726020044629</v>
      </c>
      <c r="U883" s="925">
        <f t="shared" si="13"/>
        <v>12.7264770279102</v>
      </c>
      <c r="V883" s="925">
        <f t="shared" si="13"/>
        <v>10.54891586066236</v>
      </c>
      <c r="W883" s="939">
        <f t="shared" si="13"/>
        <v>1.2371141441149618</v>
      </c>
      <c r="X883" s="939">
        <f t="shared" si="13"/>
        <v>2.1207727403245724</v>
      </c>
      <c r="Y883" s="744"/>
      <c r="Z883" s="925">
        <f t="shared" si="14"/>
        <v>54.782147160070394</v>
      </c>
      <c r="AA883" s="925">
        <f t="shared" si="14"/>
        <v>25.497509531473497</v>
      </c>
      <c r="AB883" s="925"/>
      <c r="AC883" s="925">
        <f t="shared" si="15"/>
        <v>4.2778260869565212</v>
      </c>
      <c r="AD883" s="925">
        <f t="shared" si="15"/>
        <v>2.9546511627906966</v>
      </c>
      <c r="AE883" s="925">
        <f t="shared" si="15"/>
        <v>2.1628260869565215</v>
      </c>
      <c r="AF883" s="925">
        <f t="shared" si="15"/>
        <v>3.4052173913043471</v>
      </c>
      <c r="AG883" s="925">
        <f t="shared" si="15"/>
        <v>16.150000000000006</v>
      </c>
      <c r="AH883" s="925">
        <f t="shared" si="15"/>
        <v>-3.8869565217391289</v>
      </c>
      <c r="AI883" s="925">
        <f t="shared" si="15"/>
        <v>18.672727272727272</v>
      </c>
      <c r="AJ883" s="925">
        <f t="shared" si="15"/>
        <v>4.6328260869565208</v>
      </c>
      <c r="AK883" s="925">
        <f t="shared" si="15"/>
        <v>12.176222222222224</v>
      </c>
      <c r="AL883" s="1269">
        <f t="shared" si="15"/>
        <v>9260.4756521739127</v>
      </c>
      <c r="AM883" s="925">
        <f t="shared" si="16"/>
        <v>1.8569565217391308</v>
      </c>
      <c r="AN883" s="1126">
        <f t="shared" si="16"/>
        <v>1.0217777777777779</v>
      </c>
      <c r="AO883" s="925">
        <f t="shared" si="16"/>
        <v>-10.384088342668614</v>
      </c>
      <c r="AP883" s="925">
        <f t="shared" si="16"/>
        <v>14.979977230719124</v>
      </c>
      <c r="AQ883" s="1126">
        <f t="shared" si="16"/>
        <v>85.667283163720924</v>
      </c>
      <c r="AR883" s="925">
        <f t="shared" si="16"/>
        <v>1.779849239130435</v>
      </c>
      <c r="AS883" s="925">
        <f t="shared" si="16"/>
        <v>1.8942080965217394</v>
      </c>
      <c r="AT883" s="925">
        <f t="shared" si="16"/>
        <v>2.057742224130608</v>
      </c>
      <c r="AU883" s="925">
        <f t="shared" si="16"/>
        <v>2.236219453622708</v>
      </c>
      <c r="AV883" s="925">
        <f t="shared" si="16"/>
        <v>2.4310455765145922</v>
      </c>
      <c r="AW883" s="925">
        <f t="shared" si="17"/>
        <v>10.399064589920087</v>
      </c>
      <c r="AX883" s="1126">
        <f t="shared" si="17"/>
        <v>14.12115795063211</v>
      </c>
      <c r="AY883" s="925">
        <f t="shared" si="17"/>
        <v>1.1951111111111108</v>
      </c>
      <c r="AZ883" s="925">
        <f t="shared" si="17"/>
        <v>22.718260869565217</v>
      </c>
      <c r="BA883" s="925">
        <f t="shared" si="17"/>
        <v>-19.02</v>
      </c>
      <c r="BB883" s="925">
        <f t="shared" si="17"/>
        <v>4.9378260869565223</v>
      </c>
      <c r="BC883" s="1126">
        <f t="shared" si="17"/>
        <v>-4.7608695652173916</v>
      </c>
      <c r="BD883" s="925"/>
      <c r="BE883" s="801">
        <f t="shared" si="18"/>
        <v>2002.2826086956522</v>
      </c>
      <c r="BF883" s="925">
        <f t="shared" si="18"/>
        <v>1.1521739130434783</v>
      </c>
      <c r="BG883" s="925">
        <f t="shared" si="18"/>
        <v>5.9071428571428575</v>
      </c>
    </row>
    <row r="884" spans="1:59" x14ac:dyDescent="0.2">
      <c r="A884" s="977" t="s">
        <v>4381</v>
      </c>
      <c r="B884" s="744">
        <f t="shared" si="8"/>
        <v>75</v>
      </c>
      <c r="C884" s="977"/>
      <c r="E884" s="940">
        <f t="shared" si="9"/>
        <v>10</v>
      </c>
      <c r="I884" s="1123">
        <f t="shared" si="10"/>
        <v>65.417866666666654</v>
      </c>
      <c r="J884" s="925">
        <f t="shared" si="10"/>
        <v>4.4875636163013226</v>
      </c>
      <c r="K884" s="936">
        <f t="shared" si="10"/>
        <v>0.61377555999999989</v>
      </c>
      <c r="L884" s="940"/>
      <c r="M884" s="925">
        <f t="shared" si="11"/>
        <v>2.5209333866666666</v>
      </c>
      <c r="N884" s="940"/>
      <c r="O884" s="936">
        <f t="shared" si="12"/>
        <v>0.58311332888888889</v>
      </c>
      <c r="P884" s="940"/>
      <c r="Q884" s="940"/>
      <c r="R884" s="925">
        <f t="shared" si="13"/>
        <v>5.4894230093120857</v>
      </c>
      <c r="S884" s="925">
        <f t="shared" si="13"/>
        <v>6.5852803585382667</v>
      </c>
      <c r="T884" s="925">
        <f t="shared" si="13"/>
        <v>8.7524443153182414</v>
      </c>
      <c r="U884" s="925">
        <f t="shared" si="13"/>
        <v>11.394635379287017</v>
      </c>
      <c r="V884" s="925">
        <f t="shared" si="13"/>
        <v>2.2632580419336805</v>
      </c>
      <c r="W884" s="939">
        <f t="shared" si="13"/>
        <v>4.4445026383111887</v>
      </c>
      <c r="X884" s="939">
        <f t="shared" si="13"/>
        <v>0.93237886694772221</v>
      </c>
      <c r="Y884" s="744"/>
      <c r="Z884" s="925">
        <f t="shared" si="14"/>
        <v>151.82931466252481</v>
      </c>
      <c r="AA884" s="925">
        <f t="shared" si="14"/>
        <v>37.696474994828009</v>
      </c>
      <c r="AB884" s="925"/>
      <c r="AC884" s="925">
        <f t="shared" si="15"/>
        <v>2.0838666666666668</v>
      </c>
      <c r="AD884" s="925">
        <f t="shared" si="15"/>
        <v>17.587169811320756</v>
      </c>
      <c r="AE884" s="925">
        <f t="shared" si="15"/>
        <v>7.7831999999999999</v>
      </c>
      <c r="AF884" s="925">
        <f t="shared" si="15"/>
        <v>3.2775675675675684</v>
      </c>
      <c r="AG884" s="925">
        <f t="shared" si="15"/>
        <v>1.3200000000000016</v>
      </c>
      <c r="AH884" s="925">
        <f t="shared" si="15"/>
        <v>8.4879999999999978</v>
      </c>
      <c r="AI884" s="925">
        <f t="shared" si="15"/>
        <v>-4.5727142857142873</v>
      </c>
      <c r="AJ884" s="925">
        <f t="shared" si="15"/>
        <v>20.901199999999999</v>
      </c>
      <c r="AK884" s="925">
        <f t="shared" si="15"/>
        <v>7.8720634920634911</v>
      </c>
      <c r="AL884" s="1269">
        <f t="shared" si="15"/>
        <v>8972.974533333334</v>
      </c>
      <c r="AM884" s="925">
        <f t="shared" si="16"/>
        <v>2.0186666666666664</v>
      </c>
      <c r="AN884" s="1126">
        <f t="shared" si="16"/>
        <v>1.5875675675675673</v>
      </c>
      <c r="AO884" s="925">
        <f t="shared" si="16"/>
        <v>-22.497592832099972</v>
      </c>
      <c r="AP884" s="925">
        <f t="shared" si="16"/>
        <v>15.871779968346921</v>
      </c>
      <c r="AQ884" s="1126">
        <f t="shared" si="16"/>
        <v>118.41731642533215</v>
      </c>
      <c r="AR884" s="925">
        <f t="shared" si="16"/>
        <v>2.5708756666666672</v>
      </c>
      <c r="AS884" s="925">
        <f t="shared" si="16"/>
        <v>2.6742206961533337</v>
      </c>
      <c r="AT884" s="925">
        <f t="shared" si="16"/>
        <v>2.8283854547882274</v>
      </c>
      <c r="AU884" s="925">
        <f t="shared" si="16"/>
        <v>2.9941041302109039</v>
      </c>
      <c r="AV884" s="925">
        <f t="shared" si="16"/>
        <v>3.1723407315029686</v>
      </c>
      <c r="AW884" s="925">
        <f t="shared" si="17"/>
        <v>14.239926679322103</v>
      </c>
      <c r="AX884" s="1126">
        <f t="shared" si="17"/>
        <v>25.479573443432535</v>
      </c>
      <c r="AY884" s="925">
        <f t="shared" si="17"/>
        <v>0.73053333333333326</v>
      </c>
      <c r="AZ884" s="925">
        <f t="shared" si="17"/>
        <v>27.59546666666667</v>
      </c>
      <c r="BA884" s="925">
        <f t="shared" si="17"/>
        <v>-6.993333333333335</v>
      </c>
      <c r="BB884" s="925">
        <f t="shared" si="17"/>
        <v>6.4416000000000011</v>
      </c>
      <c r="BC884" s="1126">
        <f t="shared" si="17"/>
        <v>4.929599999999998</v>
      </c>
      <c r="BD884" s="925"/>
      <c r="BE884" s="801">
        <f t="shared" si="18"/>
        <v>2009.3733333333332</v>
      </c>
      <c r="BF884" s="925">
        <f t="shared" si="18"/>
        <v>0.34666666666666668</v>
      </c>
      <c r="BG884" s="925">
        <f t="shared" si="18"/>
        <v>3.754666666666667</v>
      </c>
    </row>
    <row r="885" spans="1:59" x14ac:dyDescent="0.2">
      <c r="A885" s="977" t="s">
        <v>131</v>
      </c>
      <c r="B885" s="744">
        <f t="shared" si="8"/>
        <v>62</v>
      </c>
      <c r="C885" s="977"/>
      <c r="E885" s="940">
        <f t="shared" si="9"/>
        <v>20.70967741935484</v>
      </c>
      <c r="I885" s="1123">
        <f t="shared" si="10"/>
        <v>58.712580645161317</v>
      </c>
      <c r="J885" s="925">
        <f t="shared" si="10"/>
        <v>3.42615215336959</v>
      </c>
      <c r="K885" s="936">
        <f t="shared" si="10"/>
        <v>0.45482419354838732</v>
      </c>
      <c r="L885" s="940"/>
      <c r="M885" s="925">
        <f t="shared" si="11"/>
        <v>1.8192967741935493</v>
      </c>
      <c r="N885" s="940"/>
      <c r="O885" s="936">
        <f t="shared" si="12"/>
        <v>0.42901209677419366</v>
      </c>
      <c r="P885" s="940"/>
      <c r="Q885" s="940"/>
      <c r="R885" s="925">
        <f t="shared" si="13"/>
        <v>6.129228808152936</v>
      </c>
      <c r="S885" s="925">
        <f t="shared" si="13"/>
        <v>6.7991535679691664</v>
      </c>
      <c r="T885" s="925">
        <f t="shared" si="13"/>
        <v>6.9082101876792823</v>
      </c>
      <c r="U885" s="925">
        <f t="shared" si="13"/>
        <v>7.9608666700339814</v>
      </c>
      <c r="V885" s="925">
        <f t="shared" si="13"/>
        <v>5.5604396287860682</v>
      </c>
      <c r="W885" s="939">
        <f t="shared" si="13"/>
        <v>1.1915715939004723</v>
      </c>
      <c r="X885" s="939">
        <f t="shared" si="13"/>
        <v>1.590938912032295</v>
      </c>
      <c r="Y885" s="744"/>
      <c r="Z885" s="925">
        <f t="shared" si="14"/>
        <v>89.402319206124062</v>
      </c>
      <c r="AA885" s="925">
        <f t="shared" si="14"/>
        <v>24.761446370709493</v>
      </c>
      <c r="AB885" s="925"/>
      <c r="AC885" s="925">
        <f t="shared" si="15"/>
        <v>3.0417741935483864</v>
      </c>
      <c r="AD885" s="925">
        <f t="shared" si="15"/>
        <v>4.1053703703703706</v>
      </c>
      <c r="AE885" s="925">
        <f t="shared" si="15"/>
        <v>2.9972580645161289</v>
      </c>
      <c r="AF885" s="925">
        <f t="shared" si="15"/>
        <v>2.3269354838709679</v>
      </c>
      <c r="AG885" s="925">
        <f t="shared" si="15"/>
        <v>10.713793103448275</v>
      </c>
      <c r="AH885" s="925">
        <f t="shared" si="15"/>
        <v>22.481666666666658</v>
      </c>
      <c r="AI885" s="925">
        <f t="shared" si="15"/>
        <v>5.3177192982456134</v>
      </c>
      <c r="AJ885" s="925">
        <f t="shared" si="15"/>
        <v>6.5240983606557403</v>
      </c>
      <c r="AK885" s="925">
        <f t="shared" si="15"/>
        <v>7.2391379310344819</v>
      </c>
      <c r="AL885" s="1269">
        <f t="shared" si="15"/>
        <v>12661.151129032258</v>
      </c>
      <c r="AM885" s="925">
        <f t="shared" si="16"/>
        <v>1.685245901639344</v>
      </c>
      <c r="AN885" s="1126">
        <f t="shared" si="16"/>
        <v>1.3580000000000001</v>
      </c>
      <c r="AO885" s="925">
        <f t="shared" si="16"/>
        <v>-13.525528917892734</v>
      </c>
      <c r="AP885" s="925">
        <f t="shared" si="16"/>
        <v>11.383456478341499</v>
      </c>
      <c r="AQ885" s="1126">
        <f t="shared" si="16"/>
        <v>53.483628515760067</v>
      </c>
      <c r="AR885" s="925">
        <f t="shared" si="16"/>
        <v>1.8616028387096777</v>
      </c>
      <c r="AS885" s="925">
        <f t="shared" si="16"/>
        <v>1.955846868671774</v>
      </c>
      <c r="AT885" s="925">
        <f t="shared" si="16"/>
        <v>2.0740730938708287</v>
      </c>
      <c r="AU885" s="925">
        <f t="shared" si="16"/>
        <v>2.200603797329765</v>
      </c>
      <c r="AV885" s="925">
        <f t="shared" si="16"/>
        <v>2.3360833231734484</v>
      </c>
      <c r="AW885" s="925">
        <f t="shared" si="17"/>
        <v>10.42820992175549</v>
      </c>
      <c r="AX885" s="1126">
        <f t="shared" si="17"/>
        <v>19.621222633749223</v>
      </c>
      <c r="AY885" s="925">
        <f t="shared" si="17"/>
        <v>0.36466666666666664</v>
      </c>
      <c r="AZ885" s="925">
        <f t="shared" si="17"/>
        <v>24.615161290322582</v>
      </c>
      <c r="BA885" s="925">
        <f t="shared" si="17"/>
        <v>-7.2269354838709638</v>
      </c>
      <c r="BB885" s="925">
        <f t="shared" si="17"/>
        <v>1.8864516129032254</v>
      </c>
      <c r="BC885" s="1126">
        <f t="shared" si="17"/>
        <v>3.6391935483870976</v>
      </c>
      <c r="BD885" s="925"/>
      <c r="BE885" s="801">
        <f t="shared" si="18"/>
        <v>1998.7258064516129</v>
      </c>
      <c r="BF885" s="925">
        <f t="shared" si="18"/>
        <v>1.7419354838709677</v>
      </c>
      <c r="BG885" s="925">
        <f t="shared" si="18"/>
        <v>3.2810344827586211</v>
      </c>
    </row>
    <row r="886" spans="1:59" x14ac:dyDescent="0.2">
      <c r="I886" s="744"/>
      <c r="J886" s="977"/>
      <c r="K886" s="1125"/>
      <c r="L886" s="977"/>
      <c r="M886" s="977"/>
      <c r="N886" s="977"/>
      <c r="O886" s="977"/>
      <c r="P886" s="977"/>
      <c r="Q886" s="977"/>
      <c r="R886" s="977"/>
      <c r="S886" s="977"/>
      <c r="T886" s="977"/>
      <c r="U886" s="977"/>
      <c r="V886" s="977"/>
      <c r="W886" s="977"/>
      <c r="X886" s="977"/>
      <c r="AN886" s="1127"/>
      <c r="AO886" s="977"/>
      <c r="BC886" s="744"/>
      <c r="BD886" s="700"/>
    </row>
    <row r="887" spans="1:59" x14ac:dyDescent="0.2">
      <c r="I887" s="1124"/>
      <c r="J887" s="1122"/>
      <c r="K887" s="1125"/>
      <c r="L887" s="1122"/>
      <c r="M887" s="1122"/>
      <c r="N887" s="1122"/>
      <c r="O887" s="1122"/>
      <c r="P887" s="1122"/>
      <c r="Q887" s="1122"/>
      <c r="R887" s="1122"/>
      <c r="S887" s="1122"/>
      <c r="T887" s="1122"/>
      <c r="U887" s="1122"/>
      <c r="V887" s="1122"/>
      <c r="W887" s="1122"/>
      <c r="X887" s="1122"/>
    </row>
    <row r="888" spans="1:59" x14ac:dyDescent="0.2">
      <c r="I888" s="1124"/>
      <c r="J888" s="1122"/>
      <c r="K888" s="1125"/>
      <c r="L888" s="1122"/>
      <c r="M888" s="1122"/>
      <c r="N888" s="1122"/>
      <c r="O888" s="1122"/>
      <c r="P888" s="1122"/>
      <c r="Q888" s="1122"/>
      <c r="R888" s="1122"/>
      <c r="S888" s="1122"/>
      <c r="T888" s="1122"/>
      <c r="U888" s="1122"/>
      <c r="V888" s="1122"/>
      <c r="W888" s="1122"/>
      <c r="X888" s="1122"/>
    </row>
    <row r="889" spans="1:59" x14ac:dyDescent="0.2">
      <c r="K889" s="1121"/>
    </row>
    <row r="890" spans="1:59" x14ac:dyDescent="0.2">
      <c r="K890" s="668"/>
    </row>
    <row r="891" spans="1:59" x14ac:dyDescent="0.2">
      <c r="K891" s="668"/>
    </row>
    <row r="892" spans="1:59" x14ac:dyDescent="0.2">
      <c r="K892" s="668"/>
    </row>
    <row r="893" spans="1:59" x14ac:dyDescent="0.2">
      <c r="K893" s="668"/>
    </row>
    <row r="894" spans="1:59" x14ac:dyDescent="0.2">
      <c r="K894" s="977"/>
    </row>
    <row r="895" spans="1:59" x14ac:dyDescent="0.2">
      <c r="K895" s="977"/>
    </row>
  </sheetData>
  <sheetProtection selectLockedCells="1" selectUnlockedCells="1"/>
  <sortState ref="A7:BG867">
    <sortCondition descending="1" ref="E7:E867"/>
    <sortCondition ref="Q7:Q867"/>
  </sortState>
  <mergeCells count="2">
    <mergeCell ref="P5:Q5"/>
    <mergeCell ref="AZ4:BC4"/>
  </mergeCells>
  <conditionalFormatting sqref="R7:V7 R867:V867 R851:R866 R8:R846 S8:V866">
    <cfRule type="cellIs" dxfId="29" priority="482" stopIfTrue="1" operator="lessThan">
      <formula>2</formula>
    </cfRule>
  </conditionalFormatting>
  <conditionalFormatting sqref="A470 A484 A486 A511 A559 A592 A659 A697 A703 A705 A707 A746:A749 A751:A753 A819">
    <cfRule type="cellIs" dxfId="28" priority="429" stopIfTrue="1" operator="lessThan">
      <formula>2</formula>
    </cfRule>
  </conditionalFormatting>
  <conditionalFormatting sqref="AQ851:AQ867 AQ7:AQ846">
    <cfRule type="cellIs" dxfId="27" priority="30" stopIfTrue="1" operator="lessThan">
      <formula>0</formula>
    </cfRule>
  </conditionalFormatting>
  <conditionalFormatting sqref="AP851:AP867 AP7:AP846">
    <cfRule type="cellIs" dxfId="26" priority="28" stopIfTrue="1" operator="greaterThan">
      <formula>11.99</formula>
    </cfRule>
    <cfRule type="cellIs" dxfId="25" priority="29" stopIfTrue="1" operator="lessThan">
      <formula>8</formula>
    </cfRule>
  </conditionalFormatting>
  <conditionalFormatting sqref="R827">
    <cfRule type="cellIs" dxfId="24" priority="21" stopIfTrue="1" operator="lessThan">
      <formula>2</formula>
    </cfRule>
  </conditionalFormatting>
  <conditionalFormatting sqref="J851:J867 J7:J846">
    <cfRule type="cellIs" dxfId="23" priority="19" stopIfTrue="1" operator="greaterThan">
      <formula>10</formula>
    </cfRule>
    <cfRule type="cellIs" dxfId="22" priority="20" stopIfTrue="1" operator="lessThan">
      <formula>2</formula>
    </cfRule>
  </conditionalFormatting>
  <conditionalFormatting sqref="R847:R848">
    <cfRule type="cellIs" dxfId="21" priority="18" stopIfTrue="1" operator="lessThan">
      <formula>2</formula>
    </cfRule>
  </conditionalFormatting>
  <conditionalFormatting sqref="AQ847:AQ848">
    <cfRule type="cellIs" dxfId="20" priority="17" stopIfTrue="1" operator="lessThan">
      <formula>0</formula>
    </cfRule>
  </conditionalFormatting>
  <conditionalFormatting sqref="AP847:AP848">
    <cfRule type="cellIs" dxfId="19" priority="15" stopIfTrue="1" operator="greaterThan">
      <formula>11.99</formula>
    </cfRule>
    <cfRule type="cellIs" dxfId="18" priority="16" stopIfTrue="1" operator="lessThan">
      <formula>8</formula>
    </cfRule>
  </conditionalFormatting>
  <conditionalFormatting sqref="J847:J848">
    <cfRule type="cellIs" dxfId="17" priority="13" stopIfTrue="1" operator="greaterThan">
      <formula>10</formula>
    </cfRule>
    <cfRule type="cellIs" dxfId="16" priority="14" stopIfTrue="1" operator="lessThan">
      <formula>2</formula>
    </cfRule>
  </conditionalFormatting>
  <conditionalFormatting sqref="R849">
    <cfRule type="cellIs" dxfId="15" priority="12" stopIfTrue="1" operator="lessThan">
      <formula>2</formula>
    </cfRule>
  </conditionalFormatting>
  <conditionalFormatting sqref="AQ849">
    <cfRule type="cellIs" dxfId="14" priority="11" stopIfTrue="1" operator="lessThan">
      <formula>0</formula>
    </cfRule>
  </conditionalFormatting>
  <conditionalFormatting sqref="AP849">
    <cfRule type="cellIs" dxfId="13" priority="9" stopIfTrue="1" operator="greaterThan">
      <formula>11.99</formula>
    </cfRule>
    <cfRule type="cellIs" dxfId="12" priority="10" stopIfTrue="1" operator="lessThan">
      <formula>8</formula>
    </cfRule>
  </conditionalFormatting>
  <conditionalFormatting sqref="J849">
    <cfRule type="cellIs" dxfId="11" priority="7" stopIfTrue="1" operator="greaterThan">
      <formula>10</formula>
    </cfRule>
    <cfRule type="cellIs" dxfId="10" priority="8" stopIfTrue="1" operator="lessThan">
      <formula>2</formula>
    </cfRule>
  </conditionalFormatting>
  <conditionalFormatting sqref="R850">
    <cfRule type="cellIs" dxfId="9" priority="6" stopIfTrue="1" operator="lessThan">
      <formula>2</formula>
    </cfRule>
  </conditionalFormatting>
  <conditionalFormatting sqref="AQ850">
    <cfRule type="cellIs" dxfId="8" priority="5" stopIfTrue="1" operator="lessThan">
      <formula>0</formula>
    </cfRule>
  </conditionalFormatting>
  <conditionalFormatting sqref="AP850">
    <cfRule type="cellIs" dxfId="7" priority="3" stopIfTrue="1" operator="greaterThan">
      <formula>11.99</formula>
    </cfRule>
    <cfRule type="cellIs" dxfId="6" priority="4" stopIfTrue="1" operator="lessThan">
      <formula>8</formula>
    </cfRule>
  </conditionalFormatting>
  <conditionalFormatting sqref="J850">
    <cfRule type="cellIs" dxfId="5" priority="1" stopIfTrue="1" operator="greaterThan">
      <formula>10</formula>
    </cfRule>
    <cfRule type="cellIs" dxfId="4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512" customWidth="1"/>
    <col min="2" max="2" width="6" style="512" customWidth="1"/>
    <col min="3" max="3" width="6.42578125" style="512" customWidth="1"/>
    <col min="4" max="7" width="5.5703125" style="512" customWidth="1"/>
    <col min="8" max="8" width="6" style="512" customWidth="1"/>
    <col min="9" max="9" width="1.5703125" style="512" customWidth="1"/>
    <col min="10" max="11" width="6" style="512" customWidth="1"/>
    <col min="12" max="12" width="1.5703125" style="512" customWidth="1"/>
    <col min="13" max="24" width="6" style="512" customWidth="1"/>
    <col min="25" max="25" width="7.7109375" style="512" bestFit="1" customWidth="1"/>
    <col min="26" max="26" width="5.140625" style="512" customWidth="1"/>
    <col min="27" max="46" width="5.140625" style="715" customWidth="1"/>
    <col min="47" max="16384" width="8.85546875" style="512"/>
  </cols>
  <sheetData>
    <row r="1" spans="1:46" ht="12.75" customHeight="1" x14ac:dyDescent="0.2">
      <c r="A1" s="591" t="s">
        <v>4238</v>
      </c>
      <c r="B1" s="592"/>
      <c r="C1" s="1086" t="s">
        <v>3</v>
      </c>
      <c r="D1" s="1086"/>
      <c r="E1" s="593"/>
      <c r="F1" s="593"/>
      <c r="G1" s="593"/>
      <c r="H1" s="593"/>
      <c r="I1" s="593"/>
      <c r="J1" s="593"/>
      <c r="K1" s="593"/>
      <c r="L1" s="593"/>
      <c r="M1" s="593"/>
      <c r="P1" s="593"/>
      <c r="Q1" s="593"/>
      <c r="R1" s="593"/>
      <c r="S1" s="593"/>
      <c r="T1" s="593"/>
      <c r="U1" s="593"/>
      <c r="V1" s="593"/>
      <c r="W1" s="593"/>
      <c r="X1" s="593"/>
      <c r="Y1" s="594"/>
      <c r="Z1" s="1028" t="s">
        <v>4</v>
      </c>
      <c r="AB1" s="697"/>
      <c r="AC1" s="697"/>
      <c r="AD1" s="698"/>
      <c r="AE1" s="697"/>
      <c r="AF1" s="697"/>
      <c r="AG1" s="697"/>
      <c r="AH1" s="697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9"/>
    </row>
    <row r="2" spans="1:46" ht="9.6" customHeight="1" x14ac:dyDescent="0.2">
      <c r="A2" s="595"/>
      <c r="B2" s="596"/>
      <c r="C2" s="786" t="s">
        <v>9</v>
      </c>
      <c r="D2" s="786"/>
      <c r="E2" s="597"/>
      <c r="F2" s="597"/>
      <c r="G2" s="597"/>
      <c r="H2" s="597"/>
      <c r="I2" s="597"/>
      <c r="J2" s="597"/>
      <c r="K2" s="597"/>
      <c r="L2" s="597"/>
      <c r="M2" s="597"/>
      <c r="N2" s="597"/>
      <c r="O2" s="597"/>
      <c r="P2" s="597"/>
      <c r="Q2" s="597"/>
      <c r="R2" s="597"/>
      <c r="S2" s="597"/>
      <c r="T2" s="597"/>
      <c r="U2" s="597"/>
      <c r="V2" s="597"/>
      <c r="W2" s="597"/>
      <c r="X2" s="597"/>
      <c r="Y2" s="598"/>
      <c r="Z2" s="977"/>
      <c r="AA2" s="700"/>
      <c r="AB2" s="700"/>
      <c r="AC2" s="700"/>
      <c r="AD2" s="700"/>
      <c r="AE2" s="700"/>
      <c r="AF2" s="700"/>
      <c r="AG2" s="701"/>
      <c r="AH2" s="701"/>
      <c r="AI2" s="700"/>
      <c r="AJ2" s="700"/>
      <c r="AK2" s="700"/>
      <c r="AL2" s="700"/>
      <c r="AM2" s="700"/>
      <c r="AN2" s="700"/>
      <c r="AO2" s="700"/>
      <c r="AP2" s="700"/>
      <c r="AQ2" s="700"/>
      <c r="AR2" s="700"/>
      <c r="AS2" s="700"/>
      <c r="AT2" s="702"/>
    </row>
    <row r="3" spans="1:46" ht="9.6" customHeight="1" x14ac:dyDescent="0.2">
      <c r="A3" s="599"/>
      <c r="B3" s="15"/>
      <c r="C3" s="15"/>
      <c r="D3" s="597"/>
      <c r="E3" s="597"/>
      <c r="F3" s="597"/>
      <c r="G3" s="597"/>
      <c r="H3" s="597"/>
      <c r="I3" s="597"/>
      <c r="J3" s="597"/>
      <c r="K3" s="597"/>
      <c r="L3" s="597"/>
      <c r="M3" s="597"/>
      <c r="N3" s="600"/>
      <c r="O3" s="597"/>
      <c r="P3" s="597"/>
      <c r="Q3" s="597"/>
      <c r="R3" s="597"/>
      <c r="S3" s="597"/>
      <c r="T3" s="597"/>
      <c r="U3" s="597"/>
      <c r="V3" s="597"/>
      <c r="W3" s="597"/>
      <c r="X3" s="597"/>
      <c r="Y3" s="598"/>
      <c r="Z3" s="977"/>
      <c r="AA3" s="700"/>
      <c r="AB3" s="703"/>
      <c r="AC3" s="703"/>
      <c r="AD3" s="700"/>
      <c r="AE3" s="703"/>
      <c r="AF3" s="703"/>
      <c r="AG3" s="703"/>
      <c r="AH3" s="703"/>
      <c r="AI3" s="703"/>
      <c r="AJ3" s="703"/>
      <c r="AK3" s="703"/>
      <c r="AL3" s="703"/>
      <c r="AM3" s="703"/>
      <c r="AN3" s="703"/>
      <c r="AO3" s="703"/>
      <c r="AP3" s="703"/>
      <c r="AQ3" s="703"/>
      <c r="AR3" s="703"/>
      <c r="AS3" s="703"/>
      <c r="AT3" s="704"/>
    </row>
    <row r="4" spans="1:46" ht="12.75" customHeight="1" x14ac:dyDescent="0.2">
      <c r="A4" s="603" t="s">
        <v>1847</v>
      </c>
      <c r="B4" s="604"/>
      <c r="C4" s="596"/>
      <c r="D4" s="597"/>
      <c r="E4" s="597"/>
      <c r="F4" s="597"/>
      <c r="G4" s="597"/>
      <c r="H4" s="597"/>
      <c r="I4" s="605" t="s">
        <v>16</v>
      </c>
      <c r="J4" s="597"/>
      <c r="K4" s="597"/>
      <c r="L4" s="605"/>
      <c r="M4" s="597"/>
      <c r="N4" s="605"/>
      <c r="O4" s="597"/>
      <c r="P4" s="597"/>
      <c r="Q4" s="597"/>
      <c r="R4" s="597"/>
      <c r="S4" s="597"/>
      <c r="T4" s="597"/>
      <c r="U4" s="597"/>
      <c r="V4" s="597"/>
      <c r="W4" s="597"/>
      <c r="X4" s="598"/>
      <c r="Y4" s="606" t="s">
        <v>4448</v>
      </c>
      <c r="Z4" s="607">
        <v>2018</v>
      </c>
      <c r="AA4" s="607">
        <v>2017</v>
      </c>
      <c r="AB4" s="607">
        <v>2016</v>
      </c>
      <c r="AC4" s="607">
        <v>2015</v>
      </c>
      <c r="AD4" s="607">
        <v>2014</v>
      </c>
      <c r="AE4" s="608" t="s">
        <v>17</v>
      </c>
      <c r="AF4" s="607">
        <v>2012</v>
      </c>
      <c r="AG4" s="607">
        <v>2011</v>
      </c>
      <c r="AH4" s="609">
        <v>2010</v>
      </c>
      <c r="AI4" s="610">
        <v>2009</v>
      </c>
      <c r="AJ4" s="610">
        <v>2008</v>
      </c>
      <c r="AK4" s="610">
        <v>2007</v>
      </c>
      <c r="AL4" s="610">
        <v>2006</v>
      </c>
      <c r="AM4" s="610">
        <v>2005</v>
      </c>
      <c r="AN4" s="610">
        <v>2004</v>
      </c>
      <c r="AO4" s="610">
        <v>2003</v>
      </c>
      <c r="AP4" s="610">
        <v>2002</v>
      </c>
      <c r="AQ4" s="610">
        <v>2001</v>
      </c>
      <c r="AR4" s="611">
        <v>2000</v>
      </c>
      <c r="AS4" s="607" t="s">
        <v>18</v>
      </c>
      <c r="AT4" s="607"/>
    </row>
    <row r="5" spans="1:46" ht="12.75" customHeight="1" x14ac:dyDescent="0.2">
      <c r="A5" s="539" t="s">
        <v>21</v>
      </c>
      <c r="B5" s="606" t="s">
        <v>22</v>
      </c>
      <c r="C5" s="612"/>
      <c r="D5" s="612"/>
      <c r="E5" s="612"/>
      <c r="F5" s="612"/>
      <c r="G5" s="612"/>
      <c r="H5" s="613"/>
      <c r="I5" s="613"/>
      <c r="J5" s="614" t="s">
        <v>43</v>
      </c>
      <c r="K5" s="613"/>
      <c r="L5" s="613"/>
      <c r="M5" s="614"/>
      <c r="N5" s="614"/>
      <c r="O5" s="601"/>
      <c r="P5" s="601"/>
      <c r="Q5" s="601"/>
      <c r="R5" s="601"/>
      <c r="S5" s="601"/>
      <c r="T5" s="601"/>
      <c r="U5" s="601"/>
      <c r="V5" s="601"/>
      <c r="W5" s="601"/>
      <c r="X5" s="602"/>
      <c r="Y5" s="615" t="s">
        <v>4449</v>
      </c>
      <c r="Z5" s="616" t="s">
        <v>44</v>
      </c>
      <c r="AA5" s="616" t="s">
        <v>44</v>
      </c>
      <c r="AB5" s="616" t="s">
        <v>44</v>
      </c>
      <c r="AC5" s="616" t="s">
        <v>44</v>
      </c>
      <c r="AD5" s="616" t="s">
        <v>44</v>
      </c>
      <c r="AE5" s="611" t="s">
        <v>44</v>
      </c>
      <c r="AF5" s="616" t="s">
        <v>44</v>
      </c>
      <c r="AG5" s="616" t="s">
        <v>44</v>
      </c>
      <c r="AH5" s="609" t="s">
        <v>44</v>
      </c>
      <c r="AI5" s="610" t="s">
        <v>44</v>
      </c>
      <c r="AJ5" s="610" t="s">
        <v>44</v>
      </c>
      <c r="AK5" s="610" t="s">
        <v>44</v>
      </c>
      <c r="AL5" s="610" t="s">
        <v>44</v>
      </c>
      <c r="AM5" s="610" t="s">
        <v>44</v>
      </c>
      <c r="AN5" s="610" t="s">
        <v>44</v>
      </c>
      <c r="AO5" s="610" t="s">
        <v>44</v>
      </c>
      <c r="AP5" s="610" t="s">
        <v>44</v>
      </c>
      <c r="AQ5" s="610" t="s">
        <v>44</v>
      </c>
      <c r="AR5" s="611" t="s">
        <v>44</v>
      </c>
      <c r="AS5" s="616" t="s">
        <v>45</v>
      </c>
      <c r="AT5" s="616" t="s">
        <v>46</v>
      </c>
    </row>
    <row r="6" spans="1:46" ht="12.75" customHeight="1" x14ac:dyDescent="0.2">
      <c r="A6" s="524" t="s">
        <v>55</v>
      </c>
      <c r="B6" s="617" t="s">
        <v>56</v>
      </c>
      <c r="C6" s="617">
        <v>2018</v>
      </c>
      <c r="D6" s="617">
        <v>2017</v>
      </c>
      <c r="E6" s="617">
        <v>2016</v>
      </c>
      <c r="F6" s="617">
        <v>2015</v>
      </c>
      <c r="G6" s="617">
        <v>2014</v>
      </c>
      <c r="H6" s="617">
        <v>2013</v>
      </c>
      <c r="I6" s="618" t="s">
        <v>90</v>
      </c>
      <c r="J6" s="617">
        <v>2012</v>
      </c>
      <c r="K6" s="619">
        <v>2011</v>
      </c>
      <c r="L6" s="618" t="s">
        <v>90</v>
      </c>
      <c r="M6" s="617">
        <v>2010</v>
      </c>
      <c r="N6" s="612">
        <v>2009</v>
      </c>
      <c r="O6" s="612">
        <v>2008</v>
      </c>
      <c r="P6" s="612">
        <v>2007</v>
      </c>
      <c r="Q6" s="612">
        <v>2006</v>
      </c>
      <c r="R6" s="612">
        <v>2005</v>
      </c>
      <c r="S6" s="612">
        <v>2004</v>
      </c>
      <c r="T6" s="612">
        <v>2003</v>
      </c>
      <c r="U6" s="612">
        <v>2002</v>
      </c>
      <c r="V6" s="612">
        <v>2001</v>
      </c>
      <c r="W6" s="612">
        <v>2000</v>
      </c>
      <c r="X6" s="500">
        <v>1999</v>
      </c>
      <c r="Y6" s="617" t="s">
        <v>91</v>
      </c>
      <c r="Z6" s="620">
        <v>2017</v>
      </c>
      <c r="AA6" s="620">
        <v>2016</v>
      </c>
      <c r="AB6" s="620">
        <v>2015</v>
      </c>
      <c r="AC6" s="620">
        <v>2014</v>
      </c>
      <c r="AD6" s="620">
        <v>2013</v>
      </c>
      <c r="AE6" s="611" t="s">
        <v>92</v>
      </c>
      <c r="AF6" s="620">
        <v>2011</v>
      </c>
      <c r="AG6" s="620">
        <v>2010</v>
      </c>
      <c r="AH6" s="621">
        <v>2009</v>
      </c>
      <c r="AI6" s="622">
        <v>2008</v>
      </c>
      <c r="AJ6" s="622">
        <v>2007</v>
      </c>
      <c r="AK6" s="622">
        <v>2006</v>
      </c>
      <c r="AL6" s="622">
        <v>2005</v>
      </c>
      <c r="AM6" s="622">
        <v>2004</v>
      </c>
      <c r="AN6" s="622">
        <v>2003</v>
      </c>
      <c r="AO6" s="622">
        <v>2002</v>
      </c>
      <c r="AP6" s="622">
        <v>2001</v>
      </c>
      <c r="AQ6" s="622">
        <v>2000</v>
      </c>
      <c r="AR6" s="623">
        <v>1999</v>
      </c>
      <c r="AS6" s="620" t="s">
        <v>93</v>
      </c>
      <c r="AT6" s="620" t="s">
        <v>94</v>
      </c>
    </row>
    <row r="7" spans="1:46" ht="11.25" customHeight="1" x14ac:dyDescent="0.2">
      <c r="A7" s="692" t="s">
        <v>104</v>
      </c>
      <c r="B7" s="527" t="s">
        <v>105</v>
      </c>
      <c r="C7" s="515">
        <v>0.96</v>
      </c>
      <c r="D7" s="515">
        <v>0.76</v>
      </c>
      <c r="E7" s="532">
        <v>0.72</v>
      </c>
      <c r="F7" s="533">
        <v>0.6709090909090909</v>
      </c>
      <c r="G7" s="533">
        <v>0.64545454545454539</v>
      </c>
      <c r="H7" s="532">
        <v>0.61818181818181817</v>
      </c>
      <c r="I7" s="534"/>
      <c r="J7" s="533">
        <v>0.6</v>
      </c>
      <c r="K7" s="535">
        <v>0.58181818181818179</v>
      </c>
      <c r="L7" s="534"/>
      <c r="M7" s="530">
        <v>0.55454545454545445</v>
      </c>
      <c r="N7" s="536">
        <v>0.53636363636363626</v>
      </c>
      <c r="O7" s="536">
        <v>0.52727272727272723</v>
      </c>
      <c r="P7" s="537">
        <v>0.50909090909090915</v>
      </c>
      <c r="Q7" s="536">
        <v>0.48594545454545451</v>
      </c>
      <c r="R7" s="536">
        <v>0.40495454545454546</v>
      </c>
      <c r="S7" s="536">
        <v>0.34710909090909087</v>
      </c>
      <c r="T7" s="536">
        <v>0.30579090909090906</v>
      </c>
      <c r="U7" s="537">
        <v>0.2975272727272727</v>
      </c>
      <c r="V7" s="536">
        <v>0.29398181818181818</v>
      </c>
      <c r="W7" s="536">
        <v>0.27659999999999996</v>
      </c>
      <c r="X7" s="537">
        <v>0.23985454545454546</v>
      </c>
      <c r="Y7" s="688">
        <f>SUM(C7:X7)</f>
        <v>10.3354</v>
      </c>
      <c r="Z7" s="1134">
        <f>IF(ISERROR((C7/D7-1)*100),"n/a",(C7/D7-1)*100)</f>
        <v>26.315789473684205</v>
      </c>
      <c r="AA7" s="705">
        <f>IF(ISERROR((D7/E7-1)*100),"n/a",(D7/E7-1)*100)</f>
        <v>5.555555555555558</v>
      </c>
      <c r="AB7" s="705">
        <f>IF(ISERROR((E7/F7-1)*100),"n/a",(E7/F7-1)*100)</f>
        <v>7.3170731707317138</v>
      </c>
      <c r="AC7" s="705">
        <f>IF(ISERROR((F7/G7-1)*100),"n/a",(F7/G7-1)*100)</f>
        <v>3.9436619718310029</v>
      </c>
      <c r="AD7" s="705">
        <f>IF(ISERROR((G7/H7-1)*100),"n/a",(G7/H7-1)*100)</f>
        <v>4.4117647058823373</v>
      </c>
      <c r="AE7" s="705">
        <f>IF(ISERROR((H7/J7-1)*100),"n/a",(H7/J7-1)*100)</f>
        <v>3.0303030303030276</v>
      </c>
      <c r="AF7" s="705">
        <f>IF(ISERROR((J7/K7-1)*100),"n/a",(J7/K7-1)*100)</f>
        <v>3.125</v>
      </c>
      <c r="AG7" s="705">
        <f>IF(ISERROR((K7/M7-1)*100),"n/a",(K7/M7-1)*100)</f>
        <v>4.9180327868852514</v>
      </c>
      <c r="AH7" s="705">
        <f>IF(ISERROR((M7/N7-1)*100),"n/a",(M7/N7-1)*100)</f>
        <v>3.3898305084745672</v>
      </c>
      <c r="AI7" s="705">
        <f>IF(ISERROR((N7/O7-1)*100),"n/a",(N7/O7-1)*100)</f>
        <v>1.7241379310344751</v>
      </c>
      <c r="AJ7" s="705">
        <f>IF(ISERROR((O7/P7-1)*100),"n/a",(O7/P7-1)*100)</f>
        <v>3.5714285714285587</v>
      </c>
      <c r="AK7" s="705">
        <f>IF(ISERROR((P7/Q7-1)*100),"n/a",(P7/Q7-1)*100)</f>
        <v>4.7629737718412279</v>
      </c>
      <c r="AL7" s="705">
        <f>IF(ISERROR((Q7/R7-1)*100),"n/a",(Q7/R7-1)*100)</f>
        <v>19.999999999999996</v>
      </c>
      <c r="AM7" s="705">
        <f>IF(ISERROR((R7/S7-1)*100),"n/a",(R7/S7-1)*100)</f>
        <v>16.664920643235035</v>
      </c>
      <c r="AN7" s="705">
        <f>IF(ISERROR((S7/T7-1)*100),"n/a",(S7/T7-1)*100)</f>
        <v>13.511906531498052</v>
      </c>
      <c r="AO7" s="705">
        <f>IF(ISERROR((T7/U7-1)*100),"n/a",(T7/U7-1)*100)</f>
        <v>2.7774382791493579</v>
      </c>
      <c r="AP7" s="705">
        <f>IF(ISERROR((U7/V7-1)*100),"n/a",(U7/V7-1)*100)</f>
        <v>1.2060115034943308</v>
      </c>
      <c r="AQ7" s="705">
        <f>IF(ISERROR((V7/W7-1)*100),"n/a",(V7/W7-1)*100)</f>
        <v>6.2840991257477219</v>
      </c>
      <c r="AR7" s="705">
        <f>IF(ISERROR((W7/X7-1)*100),"n/a",(W7/X7-1)*100)</f>
        <v>15.319890842935102</v>
      </c>
      <c r="AS7" s="706">
        <f>AVERAGE(Z7:AR7)</f>
        <v>7.7805167580900818</v>
      </c>
      <c r="AT7" s="707">
        <f>STDEV(Z7:AR7)</f>
        <v>7.0649255137160827</v>
      </c>
    </row>
    <row r="8" spans="1:46" ht="11.25" customHeight="1" x14ac:dyDescent="0.2">
      <c r="A8" s="519" t="s">
        <v>109</v>
      </c>
      <c r="B8" s="972" t="s">
        <v>110</v>
      </c>
      <c r="C8" s="515">
        <v>5.44</v>
      </c>
      <c r="D8" s="515">
        <v>4.7</v>
      </c>
      <c r="E8" s="684">
        <v>4.4400000000000004</v>
      </c>
      <c r="F8" s="684">
        <v>4.0999999999999996</v>
      </c>
      <c r="G8" s="684">
        <v>3.42</v>
      </c>
      <c r="H8" s="684">
        <v>2.54</v>
      </c>
      <c r="I8" s="685"/>
      <c r="J8" s="684">
        <v>2.36</v>
      </c>
      <c r="K8" s="514">
        <v>2.2000000000000002</v>
      </c>
      <c r="L8" s="685"/>
      <c r="M8" s="690">
        <v>2.1</v>
      </c>
      <c r="N8" s="691">
        <v>2.04</v>
      </c>
      <c r="O8" s="691">
        <v>2</v>
      </c>
      <c r="P8" s="691">
        <v>1.92</v>
      </c>
      <c r="Q8" s="691">
        <v>1.84</v>
      </c>
      <c r="R8" s="691">
        <v>1.68</v>
      </c>
      <c r="S8" s="691">
        <v>1.44</v>
      </c>
      <c r="T8" s="691">
        <v>1.32</v>
      </c>
      <c r="U8" s="691">
        <v>1.24</v>
      </c>
      <c r="V8" s="691">
        <v>1.2</v>
      </c>
      <c r="W8" s="691">
        <v>1.1599999999999999</v>
      </c>
      <c r="X8" s="691">
        <v>1.1200000000000001</v>
      </c>
      <c r="Y8" s="688">
        <f>SUM(C8:X8)</f>
        <v>48.260000000000005</v>
      </c>
      <c r="Z8" s="1134">
        <f>IF(ISERROR((C8/D8-1)*100),"n/a",(C8/D8-1)*100)</f>
        <v>15.744680851063841</v>
      </c>
      <c r="AA8" s="705">
        <f>IF(ISERROR((D8/E8-1)*100),"n/a",(D8/E8-1)*100)</f>
        <v>5.8558558558558405</v>
      </c>
      <c r="AB8" s="705">
        <f>IF(ISERROR((E8/F8-1)*100),"n/a",(E8/F8-1)*100)</f>
        <v>8.292682926829297</v>
      </c>
      <c r="AC8" s="705">
        <f>IF(ISERROR((F8/G8-1)*100),"n/a",(F8/G8-1)*100)</f>
        <v>19.883040935672504</v>
      </c>
      <c r="AD8" s="705">
        <f>IF(ISERROR((G8/H8-1)*100),"n/a",(G8/H8-1)*100)</f>
        <v>34.645669291338585</v>
      </c>
      <c r="AE8" s="705">
        <f>IF(ISERROR((H8/J8-1)*100),"n/a",(H8/J8-1)*100)</f>
        <v>7.6271186440677985</v>
      </c>
      <c r="AF8" s="705">
        <f>IF(ISERROR((J8/K8-1)*100),"n/a",(J8/K8-1)*100)</f>
        <v>7.2727272727272529</v>
      </c>
      <c r="AG8" s="705">
        <f>IF(ISERROR((K8/M8-1)*100),"n/a",(K8/M8-1)*100)</f>
        <v>4.7619047619047672</v>
      </c>
      <c r="AH8" s="705">
        <f>IF(ISERROR((M8/N8-1)*100),"n/a",(M8/N8-1)*100)</f>
        <v>2.941176470588247</v>
      </c>
      <c r="AI8" s="705">
        <f>IF(ISERROR((N8/O8-1)*100),"n/a",(N8/O8-1)*100)</f>
        <v>2.0000000000000018</v>
      </c>
      <c r="AJ8" s="705">
        <f>IF(ISERROR((O8/P8-1)*100),"n/a",(O8/P8-1)*100)</f>
        <v>4.1666666666666741</v>
      </c>
      <c r="AK8" s="705">
        <f>IF(ISERROR((P8/Q8-1)*100),"n/a",(P8/Q8-1)*100)</f>
        <v>4.3478260869565188</v>
      </c>
      <c r="AL8" s="705">
        <f>IF(ISERROR((Q8/R8-1)*100),"n/a",(Q8/R8-1)*100)</f>
        <v>9.5238095238095344</v>
      </c>
      <c r="AM8" s="705">
        <f>IF(ISERROR((R8/S8-1)*100),"n/a",(R8/S8-1)*100)</f>
        <v>16.666666666666675</v>
      </c>
      <c r="AN8" s="705">
        <f>IF(ISERROR((S8/T8-1)*100),"n/a",(S8/T8-1)*100)</f>
        <v>9.0909090909090828</v>
      </c>
      <c r="AO8" s="705">
        <f>IF(ISERROR((T8/U8-1)*100),"n/a",(T8/U8-1)*100)</f>
        <v>6.4516129032258229</v>
      </c>
      <c r="AP8" s="705">
        <f>IF(ISERROR((U8/V8-1)*100),"n/a",(U8/V8-1)*100)</f>
        <v>3.3333333333333437</v>
      </c>
      <c r="AQ8" s="705">
        <f>IF(ISERROR((V8/W8-1)*100),"n/a",(V8/W8-1)*100)</f>
        <v>3.4482758620689724</v>
      </c>
      <c r="AR8" s="705">
        <f>IF(ISERROR((W8/X8-1)*100),"n/a",(W8/X8-1)*100)</f>
        <v>3.5714285714285587</v>
      </c>
      <c r="AS8" s="706">
        <f>AVERAGE(Z8:AR8)</f>
        <v>8.9276518797428057</v>
      </c>
      <c r="AT8" s="707">
        <f>STDEV(Z8:AR8)</f>
        <v>7.9701452615477857</v>
      </c>
    </row>
    <row r="9" spans="1:46" ht="11.25" customHeight="1" x14ac:dyDescent="0.2">
      <c r="A9" s="519" t="s">
        <v>395</v>
      </c>
      <c r="B9" s="972" t="s">
        <v>396</v>
      </c>
      <c r="C9" s="515">
        <v>0.76</v>
      </c>
      <c r="D9" s="515">
        <v>0.56000000000000005</v>
      </c>
      <c r="E9" s="684">
        <v>0.48</v>
      </c>
      <c r="F9" s="684">
        <v>0.38</v>
      </c>
      <c r="G9" s="684">
        <v>0.3</v>
      </c>
      <c r="H9" s="684">
        <v>0.23</v>
      </c>
      <c r="I9" s="685"/>
      <c r="J9" s="684">
        <v>0.18</v>
      </c>
      <c r="K9" s="514">
        <v>0.15</v>
      </c>
      <c r="L9" s="685"/>
      <c r="M9" s="690">
        <v>0.13500000000000001</v>
      </c>
      <c r="N9" s="691">
        <v>0.12833333333333333</v>
      </c>
      <c r="O9" s="691">
        <v>0.12333333333333334</v>
      </c>
      <c r="P9" s="691">
        <v>0.11666666666666665</v>
      </c>
      <c r="Q9" s="691">
        <v>0.11</v>
      </c>
      <c r="R9" s="687">
        <v>0.10666666666666667</v>
      </c>
      <c r="S9" s="691">
        <v>0.10333333333333333</v>
      </c>
      <c r="T9" s="691">
        <v>9.6666666666666665E-2</v>
      </c>
      <c r="U9" s="691">
        <v>0.09</v>
      </c>
      <c r="V9" s="687">
        <v>8.666666666666667E-2</v>
      </c>
      <c r="W9" s="691">
        <v>8.3333333333333329E-2</v>
      </c>
      <c r="X9" s="687">
        <v>0.08</v>
      </c>
      <c r="Y9" s="688">
        <f>SUM(C9:X9)</f>
        <v>4.3</v>
      </c>
      <c r="Z9" s="1134">
        <f>IF(ISERROR((C9/D9-1)*100),"n/a",(C9/D9-1)*100)</f>
        <v>35.714285714285701</v>
      </c>
      <c r="AA9" s="705">
        <f>IF(ISERROR((D9/E9-1)*100),"n/a",(D9/E9-1)*100)</f>
        <v>16.666666666666675</v>
      </c>
      <c r="AB9" s="705">
        <f>IF(ISERROR((E9/F9-1)*100),"n/a",(E9/F9-1)*100)</f>
        <v>26.315789473684205</v>
      </c>
      <c r="AC9" s="705">
        <f>IF(ISERROR((F9/G9-1)*100),"n/a",(F9/G9-1)*100)</f>
        <v>26.666666666666682</v>
      </c>
      <c r="AD9" s="705">
        <f>IF(ISERROR((G9/H9-1)*100),"n/a",(G9/H9-1)*100)</f>
        <v>30.434782608695631</v>
      </c>
      <c r="AE9" s="705">
        <f>IF(ISERROR((H9/J9-1)*100),"n/a",(H9/J9-1)*100)</f>
        <v>27.777777777777789</v>
      </c>
      <c r="AF9" s="705">
        <f>IF(ISERROR((J9/K9-1)*100),"n/a",(J9/K9-1)*100)</f>
        <v>19.999999999999996</v>
      </c>
      <c r="AG9" s="705">
        <f>IF(ISERROR((K9/M9-1)*100),"n/a",(K9/M9-1)*100)</f>
        <v>11.111111111111093</v>
      </c>
      <c r="AH9" s="705">
        <f>IF(ISERROR((M9/N9-1)*100),"n/a",(M9/N9-1)*100)</f>
        <v>5.1948051948051965</v>
      </c>
      <c r="AI9" s="705">
        <f>IF(ISERROR((N9/O9-1)*100),"n/a",(N9/O9-1)*100)</f>
        <v>4.0540540540540571</v>
      </c>
      <c r="AJ9" s="705">
        <f>IF(ISERROR((O9/P9-1)*100),"n/a",(O9/P9-1)*100)</f>
        <v>5.7142857142857384</v>
      </c>
      <c r="AK9" s="705">
        <f>IF(ISERROR((P9/Q9-1)*100),"n/a",(P9/Q9-1)*100)</f>
        <v>6.0606060606060552</v>
      </c>
      <c r="AL9" s="705">
        <f>IF(ISERROR((Q9/R9-1)*100),"n/a",(Q9/R9-1)*100)</f>
        <v>3.125</v>
      </c>
      <c r="AM9" s="705">
        <f>IF(ISERROR((R9/S9-1)*100),"n/a",(R9/S9-1)*100)</f>
        <v>3.2258064516129004</v>
      </c>
      <c r="AN9" s="705">
        <f>IF(ISERROR((S9/T9-1)*100),"n/a",(S9/T9-1)*100)</f>
        <v>6.8965517241379226</v>
      </c>
      <c r="AO9" s="705">
        <f>IF(ISERROR((T9/U9-1)*100),"n/a",(T9/U9-1)*100)</f>
        <v>7.4074074074074181</v>
      </c>
      <c r="AP9" s="705">
        <f>IF(ISERROR((U9/V9-1)*100),"n/a",(U9/V9-1)*100)</f>
        <v>3.8461538461538325</v>
      </c>
      <c r="AQ9" s="705">
        <f>IF(ISERROR((V9/W9-1)*100),"n/a",(V9/W9-1)*100)</f>
        <v>4.0000000000000036</v>
      </c>
      <c r="AR9" s="705">
        <f>IF(ISERROR((W9/X9-1)*100),"n/a",(W9/X9-1)*100)</f>
        <v>4.1666666666666519</v>
      </c>
      <c r="AS9" s="706">
        <f>AVERAGE(Z9:AR9)</f>
        <v>13.072548270453558</v>
      </c>
      <c r="AT9" s="707">
        <f>STDEV(Z9:AR9)</f>
        <v>11.092744569064516</v>
      </c>
    </row>
    <row r="10" spans="1:46" ht="11.25" customHeight="1" x14ac:dyDescent="0.2">
      <c r="A10" s="974" t="s">
        <v>397</v>
      </c>
      <c r="B10" s="545" t="s">
        <v>398</v>
      </c>
      <c r="C10" s="515">
        <v>0.12</v>
      </c>
      <c r="D10" s="515">
        <v>0.11</v>
      </c>
      <c r="E10" s="684">
        <v>0.1</v>
      </c>
      <c r="F10" s="684">
        <v>9.4E-2</v>
      </c>
      <c r="G10" s="684">
        <v>8.5999999999999993E-2</v>
      </c>
      <c r="H10" s="684">
        <v>6.8000000000000005E-2</v>
      </c>
      <c r="I10" s="685"/>
      <c r="J10" s="684">
        <v>0.06</v>
      </c>
      <c r="K10" s="514">
        <v>5.1999999999999998E-2</v>
      </c>
      <c r="L10" s="685"/>
      <c r="M10" s="690">
        <v>4.8000000000000001E-2</v>
      </c>
      <c r="N10" s="691">
        <v>4.5332999999999998E-2</v>
      </c>
      <c r="O10" s="691">
        <v>4.2666999999999997E-2</v>
      </c>
      <c r="P10" s="691">
        <v>0.04</v>
      </c>
      <c r="Q10" s="687">
        <v>3.7332999999999998E-2</v>
      </c>
      <c r="R10" s="691">
        <v>3.5333000000000003E-2</v>
      </c>
      <c r="S10" s="691">
        <v>2.6450000000000001E-2</v>
      </c>
      <c r="T10" s="687">
        <v>1.1860000000000001E-2</v>
      </c>
      <c r="U10" s="687">
        <v>1.1860000000000001E-2</v>
      </c>
      <c r="V10" s="687">
        <v>1.1860000000000001E-2</v>
      </c>
      <c r="W10" s="687">
        <v>1.1860000000000001E-2</v>
      </c>
      <c r="X10" s="691">
        <v>1.1860000000000001E-2</v>
      </c>
      <c r="Y10" s="688">
        <f>SUM(C10:X10)</f>
        <v>1.024416</v>
      </c>
      <c r="Z10" s="1134">
        <f>IF(ISERROR((C10/D10-1)*100),"n/a",(C10/D10-1)*100)</f>
        <v>9.0909090909090828</v>
      </c>
      <c r="AA10" s="705">
        <f>IF(ISERROR((D10/E10-1)*100),"n/a",(D10/E10-1)*100)</f>
        <v>9.9999999999999858</v>
      </c>
      <c r="AB10" s="705">
        <f>IF(ISERROR((E10/F10-1)*100),"n/a",(E10/F10-1)*100)</f>
        <v>6.3829787234042534</v>
      </c>
      <c r="AC10" s="705">
        <f>IF(ISERROR((F10/G10-1)*100),"n/a",(F10/G10-1)*100)</f>
        <v>9.3023255813953654</v>
      </c>
      <c r="AD10" s="705">
        <f>IF(ISERROR((G10/H10-1)*100),"n/a",(G10/H10-1)*100)</f>
        <v>26.470588235294091</v>
      </c>
      <c r="AE10" s="705">
        <f>IF(ISERROR((H10/J10-1)*100),"n/a",(H10/J10-1)*100)</f>
        <v>13.333333333333353</v>
      </c>
      <c r="AF10" s="705">
        <f>IF(ISERROR((J10/K10-1)*100),"n/a",(J10/K10-1)*100)</f>
        <v>15.384615384615397</v>
      </c>
      <c r="AG10" s="705">
        <f>IF(ISERROR((K10/M10-1)*100),"n/a",(K10/M10-1)*100)</f>
        <v>8.333333333333325</v>
      </c>
      <c r="AH10" s="705">
        <f>IF(ISERROR((M10/N10-1)*100),"n/a",(M10/N10-1)*100)</f>
        <v>5.8831314936139245</v>
      </c>
      <c r="AI10" s="705">
        <f>IF(ISERROR((N10/O10-1)*100),"n/a",(N10/O10-1)*100)</f>
        <v>6.2483886844634018</v>
      </c>
      <c r="AJ10" s="705">
        <f>IF(ISERROR((O10/P10-1)*100),"n/a",(O10/P10-1)*100)</f>
        <v>6.6674999999999818</v>
      </c>
      <c r="AK10" s="705">
        <f>IF(ISERROR((P10/Q10-1)*100),"n/a",(P10/Q10-1)*100)</f>
        <v>7.1438137840516447</v>
      </c>
      <c r="AL10" s="705">
        <f>IF(ISERROR((Q10/R10-1)*100),"n/a",(Q10/R10-1)*100)</f>
        <v>5.6604307587807323</v>
      </c>
      <c r="AM10" s="705">
        <f>IF(ISERROR((R10/S10-1)*100),"n/a",(R10/S10-1)*100)</f>
        <v>33.584120982986775</v>
      </c>
      <c r="AN10" s="705">
        <f>IF(ISERROR((S10/T10-1)*100),"n/a",(S10/T10-1)*100)</f>
        <v>123.01854974704889</v>
      </c>
      <c r="AO10" s="705">
        <f>IF(ISERROR((T10/U10-1)*100),"n/a",(T10/U10-1)*100)</f>
        <v>0</v>
      </c>
      <c r="AP10" s="705">
        <f>IF(ISERROR((U10/V10-1)*100),"n/a",(U10/V10-1)*100)</f>
        <v>0</v>
      </c>
      <c r="AQ10" s="705">
        <f>IF(ISERROR((V10/W10-1)*100),"n/a",(V10/W10-1)*100)</f>
        <v>0</v>
      </c>
      <c r="AR10" s="705">
        <f>IF(ISERROR((W10/X10-1)*100),"n/a",(W10/X10-1)*100)</f>
        <v>0</v>
      </c>
      <c r="AS10" s="706">
        <f>AVERAGE(Z10:AR10)</f>
        <v>15.079158901748961</v>
      </c>
      <c r="AT10" s="707">
        <f>STDEV(Z10:AR10)</f>
        <v>27.52465743038303</v>
      </c>
    </row>
    <row r="11" spans="1:46" ht="11.25" customHeight="1" x14ac:dyDescent="0.2">
      <c r="A11" s="539" t="s">
        <v>1872</v>
      </c>
      <c r="B11" s="527" t="s">
        <v>1873</v>
      </c>
      <c r="C11" s="515">
        <v>1.1200000000000001</v>
      </c>
      <c r="D11" s="530">
        <v>1.06</v>
      </c>
      <c r="E11" s="684">
        <v>1.04</v>
      </c>
      <c r="F11" s="684">
        <v>0.96</v>
      </c>
      <c r="G11" s="684">
        <v>0.88</v>
      </c>
      <c r="H11" s="563">
        <v>0.56000000000000005</v>
      </c>
      <c r="I11" s="685"/>
      <c r="J11" s="684">
        <v>0.96439999999999992</v>
      </c>
      <c r="K11" s="514">
        <v>0.90201000000000009</v>
      </c>
      <c r="L11" s="685"/>
      <c r="M11" s="690">
        <v>0.82524999999999993</v>
      </c>
      <c r="N11" s="691">
        <v>0.7484900000000001</v>
      </c>
      <c r="O11" s="691">
        <v>0.6741299999999999</v>
      </c>
      <c r="P11" s="691">
        <v>0.60936000000000001</v>
      </c>
      <c r="Q11" s="691">
        <v>0.55657000000000001</v>
      </c>
      <c r="R11" s="691">
        <v>0.52060000000000006</v>
      </c>
      <c r="S11" s="691">
        <v>0.49095999999999995</v>
      </c>
      <c r="T11" s="691">
        <v>0.43991999999999998</v>
      </c>
      <c r="U11" s="691">
        <v>0.41074000000000005</v>
      </c>
      <c r="V11" s="691">
        <v>0.36809999999999998</v>
      </c>
      <c r="W11" s="691">
        <v>0.33218000000000003</v>
      </c>
      <c r="X11" s="691">
        <v>0.29627000000000003</v>
      </c>
      <c r="Y11" s="688">
        <f>SUM(C11:X11)</f>
        <v>13.758979999999999</v>
      </c>
      <c r="Z11" s="1134">
        <f>IF(ISERROR((C11/D11-1)*100),"n/a",(C11/D11-1)*100)</f>
        <v>5.6603773584905648</v>
      </c>
      <c r="AA11" s="705">
        <f>IF(ISERROR((D11/E11-1)*100),"n/a",(D11/E11-1)*100)</f>
        <v>1.9230769230769162</v>
      </c>
      <c r="AB11" s="705">
        <f>IF(ISERROR((E11/F11-1)*100),"n/a",(E11/F11-1)*100)</f>
        <v>8.3333333333333481</v>
      </c>
      <c r="AC11" s="705">
        <f>IF(ISERROR((F11/G11-1)*100),"n/a",(F11/G11-1)*100)</f>
        <v>9.0909090909090828</v>
      </c>
      <c r="AD11" s="705">
        <f>IF(ISERROR((G11/H11-1)*100),"n/a",(G11/H11-1)*100)</f>
        <v>57.142857142857139</v>
      </c>
      <c r="AE11" s="705">
        <f>IF(ISERROR((H11/J11-1)*100),"n/a",(H11/J11-1)*100)</f>
        <v>-41.932807963500608</v>
      </c>
      <c r="AF11" s="705">
        <f>IF(ISERROR((J11/K11-1)*100),"n/a",(J11/K11-1)*100)</f>
        <v>6.9167747585946682</v>
      </c>
      <c r="AG11" s="705">
        <f>IF(ISERROR((K11/M11-1)*100),"n/a",(K11/M11-1)*100)</f>
        <v>9.3014238109663907</v>
      </c>
      <c r="AH11" s="705">
        <f>IF(ISERROR((M11/N11-1)*100),"n/a",(M11/N11-1)*100)</f>
        <v>10.255314032251572</v>
      </c>
      <c r="AI11" s="705">
        <f>IF(ISERROR((N11/O11-1)*100),"n/a",(N11/O11-1)*100)</f>
        <v>11.030513402459508</v>
      </c>
      <c r="AJ11" s="705">
        <f>IF(ISERROR((O11/P11-1)*100),"n/a",(O11/P11-1)*100)</f>
        <v>10.629184718393049</v>
      </c>
      <c r="AK11" s="705">
        <f>IF(ISERROR((P11/Q11-1)*100),"n/a",(P11/Q11-1)*100)</f>
        <v>9.4848806080097816</v>
      </c>
      <c r="AL11" s="705">
        <f>IF(ISERROR((Q11/R11-1)*100),"n/a",(Q11/R11-1)*100)</f>
        <v>6.9093353822512471</v>
      </c>
      <c r="AM11" s="705">
        <f>IF(ISERROR((R11/S11-1)*100),"n/a",(R11/S11-1)*100)</f>
        <v>6.037151702786403</v>
      </c>
      <c r="AN11" s="705">
        <f>IF(ISERROR((S11/T11-1)*100),"n/a",(S11/T11-1)*100)</f>
        <v>11.602109474449884</v>
      </c>
      <c r="AO11" s="705">
        <f>IF(ISERROR((T11/U11-1)*100),"n/a",(T11/U11-1)*100)</f>
        <v>7.104250864293693</v>
      </c>
      <c r="AP11" s="705">
        <f>IF(ISERROR((U11/V11-1)*100),"n/a",(U11/V11-1)*100)</f>
        <v>11.583808747622948</v>
      </c>
      <c r="AQ11" s="705">
        <f>IF(ISERROR((V11/W11-1)*100),"n/a",(V11/W11-1)*100)</f>
        <v>10.81341441387198</v>
      </c>
      <c r="AR11" s="705">
        <f>IF(ISERROR((W11/X11-1)*100),"n/a",(W11/X11-1)*100)</f>
        <v>12.120700712188203</v>
      </c>
      <c r="AS11" s="706">
        <f>AVERAGE(Z11:AR11)</f>
        <v>8.631926763858198</v>
      </c>
      <c r="AT11" s="707">
        <f>STDEV(Z11:AR11)</f>
        <v>16.711999186350585</v>
      </c>
    </row>
    <row r="12" spans="1:46" ht="11.25" customHeight="1" x14ac:dyDescent="0.2">
      <c r="A12" s="941" t="s">
        <v>877</v>
      </c>
      <c r="B12" s="972" t="s">
        <v>878</v>
      </c>
      <c r="C12" s="515">
        <v>3.59</v>
      </c>
      <c r="D12" s="690">
        <v>2.56</v>
      </c>
      <c r="E12" s="684">
        <v>2.2799999999999998</v>
      </c>
      <c r="F12" s="684">
        <v>2.02</v>
      </c>
      <c r="G12" s="684">
        <v>1.66</v>
      </c>
      <c r="H12" s="684">
        <v>1.6</v>
      </c>
      <c r="I12" s="685"/>
      <c r="J12" s="521">
        <v>0</v>
      </c>
      <c r="K12" s="689">
        <v>0</v>
      </c>
      <c r="L12" s="685"/>
      <c r="M12" s="522">
        <v>0</v>
      </c>
      <c r="N12" s="687">
        <v>0</v>
      </c>
      <c r="O12" s="687">
        <v>0</v>
      </c>
      <c r="P12" s="687">
        <v>0</v>
      </c>
      <c r="Q12" s="687">
        <v>0</v>
      </c>
      <c r="R12" s="687">
        <v>0</v>
      </c>
      <c r="S12" s="687">
        <v>0</v>
      </c>
      <c r="T12" s="687">
        <v>0</v>
      </c>
      <c r="U12" s="687">
        <v>0</v>
      </c>
      <c r="V12" s="687">
        <v>0</v>
      </c>
      <c r="W12" s="687">
        <v>0</v>
      </c>
      <c r="X12" s="687">
        <v>0</v>
      </c>
      <c r="Y12" s="688">
        <f>SUM(C12:X12)</f>
        <v>13.709999999999999</v>
      </c>
      <c r="Z12" s="1134">
        <f>IF(ISERROR((C12/D12-1)*100),"n/a",(C12/D12-1)*100)</f>
        <v>40.234375</v>
      </c>
      <c r="AA12" s="705">
        <f>IF(ISERROR((D12/E12-1)*100),"n/a",(D12/E12-1)*100)</f>
        <v>12.28070175438598</v>
      </c>
      <c r="AB12" s="705">
        <f>IF(ISERROR((E12/F12-1)*100),"n/a",(E12/F12-1)*100)</f>
        <v>12.871287128712861</v>
      </c>
      <c r="AC12" s="705">
        <f>IF(ISERROR((F12/G12-1)*100),"n/a",(F12/G12-1)*100)</f>
        <v>21.68674698795181</v>
      </c>
      <c r="AD12" s="705">
        <f>IF(ISERROR((G12/H12-1)*100),"n/a",(G12/H12-1)*100)</f>
        <v>3.7499999999999867</v>
      </c>
      <c r="AE12" s="705" t="str">
        <f>IF(ISERROR((H12/J12-1)*100),"n/a",(H12/J12-1)*100)</f>
        <v>n/a</v>
      </c>
      <c r="AF12" s="705" t="str">
        <f>IF(ISERROR((J12/K12-1)*100),"n/a",(J12/K12-1)*100)</f>
        <v>n/a</v>
      </c>
      <c r="AG12" s="705" t="str">
        <f>IF(ISERROR((K12/M12-1)*100),"n/a",(K12/M12-1)*100)</f>
        <v>n/a</v>
      </c>
      <c r="AH12" s="705" t="str">
        <f>IF(ISERROR((M12/N12-1)*100),"n/a",(M12/N12-1)*100)</f>
        <v>n/a</v>
      </c>
      <c r="AI12" s="705" t="str">
        <f>IF(ISERROR((N12/O12-1)*100),"n/a",(N12/O12-1)*100)</f>
        <v>n/a</v>
      </c>
      <c r="AJ12" s="705" t="str">
        <f>IF(ISERROR((O12/P12-1)*100),"n/a",(O12/P12-1)*100)</f>
        <v>n/a</v>
      </c>
      <c r="AK12" s="705" t="str">
        <f>IF(ISERROR((P12/Q12-1)*100),"n/a",(P12/Q12-1)*100)</f>
        <v>n/a</v>
      </c>
      <c r="AL12" s="705" t="str">
        <f>IF(ISERROR((Q12/R12-1)*100),"n/a",(Q12/R12-1)*100)</f>
        <v>n/a</v>
      </c>
      <c r="AM12" s="705" t="str">
        <f>IF(ISERROR((R12/S12-1)*100),"n/a",(R12/S12-1)*100)</f>
        <v>n/a</v>
      </c>
      <c r="AN12" s="705" t="str">
        <f>IF(ISERROR((S12/T12-1)*100),"n/a",(S12/T12-1)*100)</f>
        <v>n/a</v>
      </c>
      <c r="AO12" s="705" t="str">
        <f>IF(ISERROR((T12/U12-1)*100),"n/a",(T12/U12-1)*100)</f>
        <v>n/a</v>
      </c>
      <c r="AP12" s="705" t="str">
        <f>IF(ISERROR((U12/V12-1)*100),"n/a",(U12/V12-1)*100)</f>
        <v>n/a</v>
      </c>
      <c r="AQ12" s="705" t="str">
        <f>IF(ISERROR((V12/W12-1)*100),"n/a",(V12/W12-1)*100)</f>
        <v>n/a</v>
      </c>
      <c r="AR12" s="705" t="str">
        <f>IF(ISERROR((W12/X12-1)*100),"n/a",(W12/X12-1)*100)</f>
        <v>n/a</v>
      </c>
      <c r="AS12" s="706">
        <f>AVERAGE(Z12:AR12)</f>
        <v>18.164622174210127</v>
      </c>
      <c r="AT12" s="707">
        <f>STDEV(Z12:AR12)</f>
        <v>13.873541372257653</v>
      </c>
    </row>
    <row r="13" spans="1:46" ht="11.25" customHeight="1" x14ac:dyDescent="0.2">
      <c r="A13" s="519" t="s">
        <v>113</v>
      </c>
      <c r="B13" s="972" t="s">
        <v>114</v>
      </c>
      <c r="C13" s="515">
        <v>0.7</v>
      </c>
      <c r="D13" s="690">
        <v>0.68</v>
      </c>
      <c r="E13" s="684">
        <v>0.66</v>
      </c>
      <c r="F13" s="684">
        <v>0.64</v>
      </c>
      <c r="G13" s="684">
        <v>0.62</v>
      </c>
      <c r="H13" s="684">
        <v>0.6</v>
      </c>
      <c r="I13" s="685" t="s">
        <v>90</v>
      </c>
      <c r="J13" s="684">
        <v>0.57999999999999996</v>
      </c>
      <c r="K13" s="514">
        <v>0.56000000000000005</v>
      </c>
      <c r="L13" s="685"/>
      <c r="M13" s="690">
        <v>0.54</v>
      </c>
      <c r="N13" s="691">
        <v>0.52</v>
      </c>
      <c r="O13" s="691">
        <v>0.5</v>
      </c>
      <c r="P13" s="691">
        <v>0.48</v>
      </c>
      <c r="Q13" s="691">
        <v>0.44</v>
      </c>
      <c r="R13" s="691">
        <v>0.42</v>
      </c>
      <c r="S13" s="691">
        <v>0.4</v>
      </c>
      <c r="T13" s="691">
        <v>0.38</v>
      </c>
      <c r="U13" s="691">
        <v>0.36</v>
      </c>
      <c r="V13" s="691">
        <v>0.33</v>
      </c>
      <c r="W13" s="691">
        <v>0.31</v>
      </c>
      <c r="X13" s="691">
        <v>0.28000000000000003</v>
      </c>
      <c r="Y13" s="688">
        <f>SUM(C13:X13)</f>
        <v>10.000000000000002</v>
      </c>
      <c r="Z13" s="1134">
        <f>IF(ISERROR((C13/D13-1)*100),"n/a",(C13/D13-1)*100)</f>
        <v>2.9411764705882248</v>
      </c>
      <c r="AA13" s="705">
        <f>IF(ISERROR((D13/E13-1)*100),"n/a",(D13/E13-1)*100)</f>
        <v>3.0303030303030276</v>
      </c>
      <c r="AB13" s="705">
        <f>IF(ISERROR((E13/F13-1)*100),"n/a",(E13/F13-1)*100)</f>
        <v>3.125</v>
      </c>
      <c r="AC13" s="705">
        <f>IF(ISERROR((F13/G13-1)*100),"n/a",(F13/G13-1)*100)</f>
        <v>3.2258064516129004</v>
      </c>
      <c r="AD13" s="705">
        <f>IF(ISERROR((G13/H13-1)*100),"n/a",(G13/H13-1)*100)</f>
        <v>3.3333333333333437</v>
      </c>
      <c r="AE13" s="705">
        <f>IF(ISERROR((H13/J13-1)*100),"n/a",(H13/J13-1)*100)</f>
        <v>3.4482758620689724</v>
      </c>
      <c r="AF13" s="705">
        <f>IF(ISERROR((J13/K13-1)*100),"n/a",(J13/K13-1)*100)</f>
        <v>3.5714285714285587</v>
      </c>
      <c r="AG13" s="705">
        <f>IF(ISERROR((K13/M13-1)*100),"n/a",(K13/M13-1)*100)</f>
        <v>3.7037037037036979</v>
      </c>
      <c r="AH13" s="705">
        <f>IF(ISERROR((M13/N13-1)*100),"n/a",(M13/N13-1)*100)</f>
        <v>3.8461538461538547</v>
      </c>
      <c r="AI13" s="705">
        <f>IF(ISERROR((N13/O13-1)*100),"n/a",(N13/O13-1)*100)</f>
        <v>4.0000000000000036</v>
      </c>
      <c r="AJ13" s="705">
        <f>IF(ISERROR((O13/P13-1)*100),"n/a",(O13/P13-1)*100)</f>
        <v>4.1666666666666741</v>
      </c>
      <c r="AK13" s="705">
        <f>IF(ISERROR((P13/Q13-1)*100),"n/a",(P13/Q13-1)*100)</f>
        <v>9.0909090909090828</v>
      </c>
      <c r="AL13" s="705">
        <f>IF(ISERROR((Q13/R13-1)*100),"n/a",(Q13/R13-1)*100)</f>
        <v>4.7619047619047672</v>
      </c>
      <c r="AM13" s="705">
        <f>IF(ISERROR((R13/S13-1)*100),"n/a",(R13/S13-1)*100)</f>
        <v>4.9999999999999822</v>
      </c>
      <c r="AN13" s="705">
        <f>IF(ISERROR((S13/T13-1)*100),"n/a",(S13/T13-1)*100)</f>
        <v>5.2631578947368363</v>
      </c>
      <c r="AO13" s="705">
        <f>IF(ISERROR((T13/U13-1)*100),"n/a",(T13/U13-1)*100)</f>
        <v>5.555555555555558</v>
      </c>
      <c r="AP13" s="705">
        <f>IF(ISERROR((U13/V13-1)*100),"n/a",(U13/V13-1)*100)</f>
        <v>9.0909090909090828</v>
      </c>
      <c r="AQ13" s="705">
        <f>IF(ISERROR((V13/W13-1)*100),"n/a",(V13/W13-1)*100)</f>
        <v>6.4516129032258229</v>
      </c>
      <c r="AR13" s="705">
        <f>IF(ISERROR((W13/X13-1)*100),"n/a",(W13/X13-1)*100)</f>
        <v>10.714285714285698</v>
      </c>
      <c r="AS13" s="706">
        <f>AVERAGE(Z13:AR13)</f>
        <v>4.9642201551255827</v>
      </c>
      <c r="AT13" s="707">
        <f>STDEV(Z13:AR13)</f>
        <v>2.3016425883415259</v>
      </c>
    </row>
    <row r="14" spans="1:46" ht="11.25" customHeight="1" x14ac:dyDescent="0.2">
      <c r="A14" s="519" t="s">
        <v>879</v>
      </c>
      <c r="B14" s="972" t="s">
        <v>880</v>
      </c>
      <c r="C14" s="515">
        <v>1.08</v>
      </c>
      <c r="D14" s="690">
        <v>1.04</v>
      </c>
      <c r="E14" s="684">
        <v>1</v>
      </c>
      <c r="F14" s="684">
        <v>0.96</v>
      </c>
      <c r="G14" s="684">
        <v>0.92</v>
      </c>
      <c r="H14" s="684">
        <v>0.81</v>
      </c>
      <c r="I14" s="685"/>
      <c r="J14" s="521">
        <v>0.72</v>
      </c>
      <c r="K14" s="689">
        <v>0.72</v>
      </c>
      <c r="L14" s="685"/>
      <c r="M14" s="522">
        <v>0.72</v>
      </c>
      <c r="N14" s="687">
        <v>0.78</v>
      </c>
      <c r="O14" s="691">
        <v>0.84</v>
      </c>
      <c r="P14" s="691">
        <v>0.8</v>
      </c>
      <c r="Q14" s="691">
        <v>0.74</v>
      </c>
      <c r="R14" s="691">
        <v>0.69</v>
      </c>
      <c r="S14" s="691">
        <v>0.64</v>
      </c>
      <c r="T14" s="691">
        <v>0.56499999999999995</v>
      </c>
      <c r="U14" s="691">
        <v>0.51</v>
      </c>
      <c r="V14" s="687">
        <v>0.48</v>
      </c>
      <c r="W14" s="691">
        <v>0.48</v>
      </c>
      <c r="X14" s="691">
        <v>0.36</v>
      </c>
      <c r="Y14" s="688">
        <f>SUM(C14:X14)</f>
        <v>14.855</v>
      </c>
      <c r="Z14" s="1134">
        <f>IF(ISERROR((C14/D14-1)*100),"n/a",(C14/D14-1)*100)</f>
        <v>3.8461538461538547</v>
      </c>
      <c r="AA14" s="705">
        <f>IF(ISERROR((D14/E14-1)*100),"n/a",(D14/E14-1)*100)</f>
        <v>4.0000000000000036</v>
      </c>
      <c r="AB14" s="705">
        <f>IF(ISERROR((E14/F14-1)*100),"n/a",(E14/F14-1)*100)</f>
        <v>4.1666666666666741</v>
      </c>
      <c r="AC14" s="705">
        <f>IF(ISERROR((F14/G14-1)*100),"n/a",(F14/G14-1)*100)</f>
        <v>4.3478260869565188</v>
      </c>
      <c r="AD14" s="705">
        <f>IF(ISERROR((G14/H14-1)*100),"n/a",(G14/H14-1)*100)</f>
        <v>13.58024691358024</v>
      </c>
      <c r="AE14" s="705">
        <f>IF(ISERROR((H14/J14-1)*100),"n/a",(H14/J14-1)*100)</f>
        <v>12.500000000000021</v>
      </c>
      <c r="AF14" s="705">
        <f>IF(ISERROR((J14/K14-1)*100),"n/a",(J14/K14-1)*100)</f>
        <v>0</v>
      </c>
      <c r="AG14" s="705">
        <f>IF(ISERROR((K14/M14-1)*100),"n/a",(K14/M14-1)*100)</f>
        <v>0</v>
      </c>
      <c r="AH14" s="705">
        <f>IF(ISERROR((M14/N14-1)*100),"n/a",(M14/N14-1)*100)</f>
        <v>-7.6923076923076987</v>
      </c>
      <c r="AI14" s="705">
        <f>IF(ISERROR((N14/O14-1)*100),"n/a",(N14/O14-1)*100)</f>
        <v>-7.1428571428571397</v>
      </c>
      <c r="AJ14" s="705">
        <f>IF(ISERROR((O14/P14-1)*100),"n/a",(O14/P14-1)*100)</f>
        <v>4.9999999999999822</v>
      </c>
      <c r="AK14" s="705">
        <f>IF(ISERROR((P14/Q14-1)*100),"n/a",(P14/Q14-1)*100)</f>
        <v>8.1081081081081141</v>
      </c>
      <c r="AL14" s="705">
        <f>IF(ISERROR((Q14/R14-1)*100),"n/a",(Q14/R14-1)*100)</f>
        <v>7.2463768115942129</v>
      </c>
      <c r="AM14" s="705">
        <f>IF(ISERROR((R14/S14-1)*100),"n/a",(R14/S14-1)*100)</f>
        <v>7.8125</v>
      </c>
      <c r="AN14" s="705">
        <f>IF(ISERROR((S14/T14-1)*100),"n/a",(S14/T14-1)*100)</f>
        <v>13.27433628318586</v>
      </c>
      <c r="AO14" s="705">
        <f>IF(ISERROR((T14/U14-1)*100),"n/a",(T14/U14-1)*100)</f>
        <v>10.784313725490179</v>
      </c>
      <c r="AP14" s="705">
        <f>IF(ISERROR((U14/V14-1)*100),"n/a",(U14/V14-1)*100)</f>
        <v>6.25</v>
      </c>
      <c r="AQ14" s="705">
        <f>IF(ISERROR((V14/W14-1)*100),"n/a",(V14/W14-1)*100)</f>
        <v>0</v>
      </c>
      <c r="AR14" s="705">
        <f>IF(ISERROR((W14/X14-1)*100),"n/a",(W14/X14-1)*100)</f>
        <v>33.333333333333329</v>
      </c>
      <c r="AS14" s="706">
        <f>AVERAGE(Z14:AR14)</f>
        <v>6.2849840494686386</v>
      </c>
      <c r="AT14" s="707">
        <f>STDEV(Z14:AR14)</f>
        <v>8.8643256193043047</v>
      </c>
    </row>
    <row r="15" spans="1:46" ht="11.25" customHeight="1" x14ac:dyDescent="0.2">
      <c r="A15" s="497" t="s">
        <v>399</v>
      </c>
      <c r="B15" s="501" t="s">
        <v>400</v>
      </c>
      <c r="C15" s="515">
        <v>2.79</v>
      </c>
      <c r="D15" s="509">
        <v>2.66</v>
      </c>
      <c r="E15" s="516">
        <v>2.31</v>
      </c>
      <c r="F15" s="516">
        <v>2.12</v>
      </c>
      <c r="G15" s="516">
        <v>1.95</v>
      </c>
      <c r="H15" s="684">
        <v>1.74</v>
      </c>
      <c r="I15" s="517"/>
      <c r="J15" s="516">
        <v>1.4850000000000001</v>
      </c>
      <c r="K15" s="514">
        <v>1.125</v>
      </c>
      <c r="L15" s="517"/>
      <c r="M15" s="690">
        <v>0.82499999999999996</v>
      </c>
      <c r="N15" s="691">
        <v>0.75</v>
      </c>
      <c r="O15" s="691">
        <v>0.5</v>
      </c>
      <c r="P15" s="691">
        <v>0.42</v>
      </c>
      <c r="Q15" s="691">
        <v>0.35</v>
      </c>
      <c r="R15" s="691">
        <v>0.3</v>
      </c>
      <c r="S15" s="687">
        <v>0</v>
      </c>
      <c r="T15" s="687">
        <v>0</v>
      </c>
      <c r="U15" s="687">
        <v>0</v>
      </c>
      <c r="V15" s="687">
        <v>0</v>
      </c>
      <c r="W15" s="687">
        <v>0</v>
      </c>
      <c r="X15" s="687">
        <v>0</v>
      </c>
      <c r="Y15" s="688">
        <f>SUM(C15:X15)</f>
        <v>19.325000000000003</v>
      </c>
      <c r="Z15" s="1134">
        <f>IF(ISERROR((C15/D15-1)*100),"n/a",(C15/D15-1)*100)</f>
        <v>4.8872180451127845</v>
      </c>
      <c r="AA15" s="705">
        <f>IF(ISERROR((D15/E15-1)*100),"n/a",(D15/E15-1)*100)</f>
        <v>15.151515151515159</v>
      </c>
      <c r="AB15" s="705">
        <f>IF(ISERROR((E15/F15-1)*100),"n/a",(E15/F15-1)*100)</f>
        <v>8.9622641509433887</v>
      </c>
      <c r="AC15" s="705">
        <f>IF(ISERROR((F15/G15-1)*100),"n/a",(F15/G15-1)*100)</f>
        <v>8.7179487179487314</v>
      </c>
      <c r="AD15" s="705">
        <f>IF(ISERROR((G15/H15-1)*100),"n/a",(G15/H15-1)*100)</f>
        <v>12.06896551724137</v>
      </c>
      <c r="AE15" s="705">
        <f>IF(ISERROR((H15/J15-1)*100),"n/a",(H15/J15-1)*100)</f>
        <v>17.171717171717169</v>
      </c>
      <c r="AF15" s="705">
        <f>IF(ISERROR((J15/K15-1)*100),"n/a",(J15/K15-1)*100)</f>
        <v>32.000000000000007</v>
      </c>
      <c r="AG15" s="705">
        <f>IF(ISERROR((K15/M15-1)*100),"n/a",(K15/M15-1)*100)</f>
        <v>36.363636363636374</v>
      </c>
      <c r="AH15" s="705">
        <f>IF(ISERROR((M15/N15-1)*100),"n/a",(M15/N15-1)*100)</f>
        <v>9.9999999999999858</v>
      </c>
      <c r="AI15" s="705">
        <f>IF(ISERROR((N15/O15-1)*100),"n/a",(N15/O15-1)*100)</f>
        <v>50</v>
      </c>
      <c r="AJ15" s="705">
        <f>IF(ISERROR((O15/P15-1)*100),"n/a",(O15/P15-1)*100)</f>
        <v>19.047619047619047</v>
      </c>
      <c r="AK15" s="705">
        <f>IF(ISERROR((P15/Q15-1)*100),"n/a",(P15/Q15-1)*100)</f>
        <v>19.999999999999996</v>
      </c>
      <c r="AL15" s="705">
        <f>IF(ISERROR((Q15/R15-1)*100),"n/a",(Q15/R15-1)*100)</f>
        <v>16.666666666666675</v>
      </c>
      <c r="AM15" s="705" t="str">
        <f>IF(ISERROR((R15/S15-1)*100),"n/a",(R15/S15-1)*100)</f>
        <v>n/a</v>
      </c>
      <c r="AN15" s="705" t="str">
        <f>IF(ISERROR((S15/T15-1)*100),"n/a",(S15/T15-1)*100)</f>
        <v>n/a</v>
      </c>
      <c r="AO15" s="705" t="str">
        <f>IF(ISERROR((T15/U15-1)*100),"n/a",(T15/U15-1)*100)</f>
        <v>n/a</v>
      </c>
      <c r="AP15" s="705" t="str">
        <f>IF(ISERROR((U15/V15-1)*100),"n/a",(U15/V15-1)*100)</f>
        <v>n/a</v>
      </c>
      <c r="AQ15" s="705" t="str">
        <f>IF(ISERROR((V15/W15-1)*100),"n/a",(V15/W15-1)*100)</f>
        <v>n/a</v>
      </c>
      <c r="AR15" s="705" t="str">
        <f>IF(ISERROR((W15/X15-1)*100),"n/a",(W15/X15-1)*100)</f>
        <v>n/a</v>
      </c>
      <c r="AS15" s="706">
        <f>AVERAGE(Z15:AR15)</f>
        <v>19.310580833261593</v>
      </c>
      <c r="AT15" s="707">
        <f>STDEV(Z15:AR15)</f>
        <v>12.876103903043397</v>
      </c>
    </row>
    <row r="16" spans="1:46" ht="11.25" customHeight="1" x14ac:dyDescent="0.2">
      <c r="A16" s="692" t="s">
        <v>402</v>
      </c>
      <c r="B16" s="526" t="s">
        <v>403</v>
      </c>
      <c r="C16" s="515">
        <v>0.44</v>
      </c>
      <c r="D16" s="530">
        <v>0.42000000000000004</v>
      </c>
      <c r="E16" s="533">
        <v>0.4</v>
      </c>
      <c r="F16" s="533">
        <v>0.36</v>
      </c>
      <c r="G16" s="533">
        <v>0.33</v>
      </c>
      <c r="H16" s="533">
        <v>0.3</v>
      </c>
      <c r="I16" s="534" t="s">
        <v>90</v>
      </c>
      <c r="J16" s="532">
        <v>0.28000000000000003</v>
      </c>
      <c r="K16" s="529">
        <v>0.25</v>
      </c>
      <c r="L16" s="534"/>
      <c r="M16" s="530">
        <v>0.21</v>
      </c>
      <c r="N16" s="537">
        <v>0.2</v>
      </c>
      <c r="O16" s="536">
        <v>0.17</v>
      </c>
      <c r="P16" s="536">
        <v>0.15</v>
      </c>
      <c r="Q16" s="537">
        <v>0.12</v>
      </c>
      <c r="R16" s="536">
        <v>0.1</v>
      </c>
      <c r="S16" s="536">
        <v>0.04</v>
      </c>
      <c r="T16" s="537">
        <v>0</v>
      </c>
      <c r="U16" s="537">
        <v>0</v>
      </c>
      <c r="V16" s="537">
        <v>0</v>
      </c>
      <c r="W16" s="537">
        <v>0</v>
      </c>
      <c r="X16" s="537">
        <v>0</v>
      </c>
      <c r="Y16" s="688">
        <f>SUM(C16:X16)</f>
        <v>3.7700000000000005</v>
      </c>
      <c r="Z16" s="1134">
        <f>IF(ISERROR((C16/D16-1)*100),"n/a",(C16/D16-1)*100)</f>
        <v>4.761904761904745</v>
      </c>
      <c r="AA16" s="705">
        <f>IF(ISERROR((D16/E16-1)*100),"n/a",(D16/E16-1)*100)</f>
        <v>5.0000000000000044</v>
      </c>
      <c r="AB16" s="705">
        <f>IF(ISERROR((E16/F16-1)*100),"n/a",(E16/F16-1)*100)</f>
        <v>11.111111111111116</v>
      </c>
      <c r="AC16" s="705">
        <f>IF(ISERROR((F16/G16-1)*100),"n/a",(F16/G16-1)*100)</f>
        <v>9.0909090909090828</v>
      </c>
      <c r="AD16" s="705">
        <f>IF(ISERROR((G16/H16-1)*100),"n/a",(G16/H16-1)*100)</f>
        <v>10.000000000000009</v>
      </c>
      <c r="AE16" s="705">
        <f>IF(ISERROR((H16/J16-1)*100),"n/a",(H16/J16-1)*100)</f>
        <v>7.1428571428571397</v>
      </c>
      <c r="AF16" s="705">
        <f>IF(ISERROR((J16/K16-1)*100),"n/a",(J16/K16-1)*100)</f>
        <v>12.000000000000011</v>
      </c>
      <c r="AG16" s="705">
        <f>IF(ISERROR((K16/M16-1)*100),"n/a",(K16/M16-1)*100)</f>
        <v>19.047619047619047</v>
      </c>
      <c r="AH16" s="705">
        <f>IF(ISERROR((M16/N16-1)*100),"n/a",(M16/N16-1)*100)</f>
        <v>4.9999999999999822</v>
      </c>
      <c r="AI16" s="705">
        <f>IF(ISERROR((N16/O16-1)*100),"n/a",(N16/O16-1)*100)</f>
        <v>17.647058823529417</v>
      </c>
      <c r="AJ16" s="705">
        <f>IF(ISERROR((O16/P16-1)*100),"n/a",(O16/P16-1)*100)</f>
        <v>13.333333333333353</v>
      </c>
      <c r="AK16" s="705">
        <f>IF(ISERROR((P16/Q16-1)*100),"n/a",(P16/Q16-1)*100)</f>
        <v>25</v>
      </c>
      <c r="AL16" s="705">
        <f>IF(ISERROR((Q16/R16-1)*100),"n/a",(Q16/R16-1)*100)</f>
        <v>19.999999999999996</v>
      </c>
      <c r="AM16" s="705">
        <f>IF(ISERROR((R16/S16-1)*100),"n/a",(R16/S16-1)*100)</f>
        <v>150</v>
      </c>
      <c r="AN16" s="705" t="str">
        <f>IF(ISERROR((S16/T16-1)*100),"n/a",(S16/T16-1)*100)</f>
        <v>n/a</v>
      </c>
      <c r="AO16" s="705" t="str">
        <f>IF(ISERROR((T16/U16-1)*100),"n/a",(T16/U16-1)*100)</f>
        <v>n/a</v>
      </c>
      <c r="AP16" s="705" t="str">
        <f>IF(ISERROR((U16/V16-1)*100),"n/a",(U16/V16-1)*100)</f>
        <v>n/a</v>
      </c>
      <c r="AQ16" s="705" t="str">
        <f>IF(ISERROR((V16/W16-1)*100),"n/a",(V16/W16-1)*100)</f>
        <v>n/a</v>
      </c>
      <c r="AR16" s="705" t="str">
        <f>IF(ISERROR((W16/X16-1)*100),"n/a",(W16/X16-1)*100)</f>
        <v>n/a</v>
      </c>
      <c r="AS16" s="706">
        <f>AVERAGE(Z16:AR16)</f>
        <v>22.08105666509028</v>
      </c>
      <c r="AT16" s="707">
        <f>STDEV(Z16:AR16)</f>
        <v>37.339176095492377</v>
      </c>
    </row>
    <row r="17" spans="1:46" ht="11.25" customHeight="1" x14ac:dyDescent="0.2">
      <c r="A17" s="519" t="s">
        <v>881</v>
      </c>
      <c r="B17" s="972" t="s">
        <v>882</v>
      </c>
      <c r="C17" s="515">
        <v>0.34</v>
      </c>
      <c r="D17" s="690">
        <v>0.3</v>
      </c>
      <c r="E17" s="516">
        <v>0.26</v>
      </c>
      <c r="F17" s="516">
        <v>0.23</v>
      </c>
      <c r="G17" s="516">
        <v>0.2</v>
      </c>
      <c r="H17" s="684">
        <v>0.19</v>
      </c>
      <c r="I17" s="517"/>
      <c r="J17" s="684">
        <v>0.18</v>
      </c>
      <c r="K17" s="514">
        <v>0.16500000000000001</v>
      </c>
      <c r="L17" s="517"/>
      <c r="M17" s="690">
        <v>0.15</v>
      </c>
      <c r="N17" s="687">
        <v>0</v>
      </c>
      <c r="O17" s="687">
        <v>0</v>
      </c>
      <c r="P17" s="687">
        <v>0</v>
      </c>
      <c r="Q17" s="687">
        <v>0</v>
      </c>
      <c r="R17" s="687">
        <v>0</v>
      </c>
      <c r="S17" s="687">
        <v>0</v>
      </c>
      <c r="T17" s="687">
        <v>0</v>
      </c>
      <c r="U17" s="687">
        <v>0</v>
      </c>
      <c r="V17" s="687">
        <v>0</v>
      </c>
      <c r="W17" s="687">
        <v>0</v>
      </c>
      <c r="X17" s="687">
        <v>0</v>
      </c>
      <c r="Y17" s="688">
        <f>SUM(C17:X17)</f>
        <v>2.0150000000000001</v>
      </c>
      <c r="Z17" s="1134">
        <f>IF(ISERROR((C17/D17-1)*100),"n/a",(C17/D17-1)*100)</f>
        <v>13.333333333333353</v>
      </c>
      <c r="AA17" s="705">
        <f>IF(ISERROR((D17/E17-1)*100),"n/a",(D17/E17-1)*100)</f>
        <v>15.384615384615374</v>
      </c>
      <c r="AB17" s="705">
        <f>IF(ISERROR((E17/F17-1)*100),"n/a",(E17/F17-1)*100)</f>
        <v>13.043478260869556</v>
      </c>
      <c r="AC17" s="705">
        <f>IF(ISERROR((F17/G17-1)*100),"n/a",(F17/G17-1)*100)</f>
        <v>14.999999999999991</v>
      </c>
      <c r="AD17" s="705">
        <f>IF(ISERROR((G17/H17-1)*100),"n/a",(G17/H17-1)*100)</f>
        <v>5.2631578947368363</v>
      </c>
      <c r="AE17" s="705">
        <f>IF(ISERROR((H17/J17-1)*100),"n/a",(H17/J17-1)*100)</f>
        <v>5.555555555555558</v>
      </c>
      <c r="AF17" s="705">
        <f>IF(ISERROR((J17/K17-1)*100),"n/a",(J17/K17-1)*100)</f>
        <v>9.0909090909090828</v>
      </c>
      <c r="AG17" s="705">
        <f>IF(ISERROR((K17/M17-1)*100),"n/a",(K17/M17-1)*100)</f>
        <v>10.000000000000009</v>
      </c>
      <c r="AH17" s="705" t="str">
        <f>IF(ISERROR((M17/N17-1)*100),"n/a",(M17/N17-1)*100)</f>
        <v>n/a</v>
      </c>
      <c r="AI17" s="705" t="str">
        <f>IF(ISERROR((N17/O17-1)*100),"n/a",(N17/O17-1)*100)</f>
        <v>n/a</v>
      </c>
      <c r="AJ17" s="705" t="str">
        <f>IF(ISERROR((O17/P17-1)*100),"n/a",(O17/P17-1)*100)</f>
        <v>n/a</v>
      </c>
      <c r="AK17" s="705" t="str">
        <f>IF(ISERROR((P17/Q17-1)*100),"n/a",(P17/Q17-1)*100)</f>
        <v>n/a</v>
      </c>
      <c r="AL17" s="705" t="str">
        <f>IF(ISERROR((Q17/R17-1)*100),"n/a",(Q17/R17-1)*100)</f>
        <v>n/a</v>
      </c>
      <c r="AM17" s="705" t="str">
        <f>IF(ISERROR((R17/S17-1)*100),"n/a",(R17/S17-1)*100)</f>
        <v>n/a</v>
      </c>
      <c r="AN17" s="705" t="str">
        <f>IF(ISERROR((S17/T17-1)*100),"n/a",(S17/T17-1)*100)</f>
        <v>n/a</v>
      </c>
      <c r="AO17" s="705" t="str">
        <f>IF(ISERROR((T17/U17-1)*100),"n/a",(T17/U17-1)*100)</f>
        <v>n/a</v>
      </c>
      <c r="AP17" s="705" t="str">
        <f>IF(ISERROR((U17/V17-1)*100),"n/a",(U17/V17-1)*100)</f>
        <v>n/a</v>
      </c>
      <c r="AQ17" s="705" t="str">
        <f>IF(ISERROR((V17/W17-1)*100),"n/a",(V17/W17-1)*100)</f>
        <v>n/a</v>
      </c>
      <c r="AR17" s="705" t="str">
        <f>IF(ISERROR((W17/X17-1)*100),"n/a",(W17/X17-1)*100)</f>
        <v>n/a</v>
      </c>
      <c r="AS17" s="706">
        <f>AVERAGE(Z17:AR17)</f>
        <v>10.833881190002471</v>
      </c>
      <c r="AT17" s="707">
        <f>STDEV(Z17:AR17)</f>
        <v>3.9968254723387777</v>
      </c>
    </row>
    <row r="18" spans="1:46" ht="11.25" customHeight="1" x14ac:dyDescent="0.2">
      <c r="A18" s="645" t="s">
        <v>3813</v>
      </c>
      <c r="B18" s="959" t="s">
        <v>3814</v>
      </c>
      <c r="C18" s="515">
        <v>0.31</v>
      </c>
      <c r="D18" s="959">
        <v>0.27</v>
      </c>
      <c r="E18" s="963">
        <v>0.22</v>
      </c>
      <c r="F18" s="963">
        <v>0.19</v>
      </c>
      <c r="G18" s="963">
        <v>0.04</v>
      </c>
      <c r="H18" s="521">
        <v>0</v>
      </c>
      <c r="I18" s="963"/>
      <c r="J18" s="521">
        <v>0</v>
      </c>
      <c r="K18" s="689">
        <v>0</v>
      </c>
      <c r="L18" s="955"/>
      <c r="M18" s="522">
        <v>0</v>
      </c>
      <c r="N18" s="687">
        <v>0</v>
      </c>
      <c r="O18" s="687">
        <v>0</v>
      </c>
      <c r="P18" s="687">
        <v>0</v>
      </c>
      <c r="Q18" s="687">
        <v>0</v>
      </c>
      <c r="R18" s="687">
        <v>0</v>
      </c>
      <c r="S18" s="687">
        <v>0</v>
      </c>
      <c r="T18" s="687">
        <v>0</v>
      </c>
      <c r="U18" s="687">
        <v>0</v>
      </c>
      <c r="V18" s="687">
        <v>0</v>
      </c>
      <c r="W18" s="687">
        <v>0</v>
      </c>
      <c r="X18" s="687">
        <v>0</v>
      </c>
      <c r="Y18" s="688">
        <f>SUM(C18:X18)</f>
        <v>1.03</v>
      </c>
      <c r="Z18" s="1134">
        <f>IF(ISERROR((C18/D18-1)*100),"n/a",(C18/D18-1)*100)</f>
        <v>14.814814814814813</v>
      </c>
      <c r="AA18" s="705">
        <f>IF(ISERROR((D18/E18-1)*100),"n/a",(D18/E18-1)*100)</f>
        <v>22.72727272727273</v>
      </c>
      <c r="AB18" s="705">
        <f>IF(ISERROR((E18/F18-1)*100),"n/a",(E18/F18-1)*100)</f>
        <v>15.789473684210531</v>
      </c>
      <c r="AC18" s="705">
        <f>IF(ISERROR((F18/G18-1)*100),"n/a",(F18/G18-1)*100)</f>
        <v>375</v>
      </c>
      <c r="AD18" s="705" t="str">
        <f>IF(ISERROR((G18/H18-1)*100),"n/a",(G18/H18-1)*100)</f>
        <v>n/a</v>
      </c>
      <c r="AE18" s="705" t="str">
        <f>IF(ISERROR((H18/J18-1)*100),"n/a",(H18/J18-1)*100)</f>
        <v>n/a</v>
      </c>
      <c r="AF18" s="705" t="str">
        <f>IF(ISERROR((J18/K18-1)*100),"n/a",(J18/K18-1)*100)</f>
        <v>n/a</v>
      </c>
      <c r="AG18" s="705" t="str">
        <f>IF(ISERROR((K18/M18-1)*100),"n/a",(K18/M18-1)*100)</f>
        <v>n/a</v>
      </c>
      <c r="AH18" s="705" t="str">
        <f>IF(ISERROR((M18/N18-1)*100),"n/a",(M18/N18-1)*100)</f>
        <v>n/a</v>
      </c>
      <c r="AI18" s="705" t="str">
        <f>IF(ISERROR((N18/O18-1)*100),"n/a",(N18/O18-1)*100)</f>
        <v>n/a</v>
      </c>
      <c r="AJ18" s="705" t="str">
        <f>IF(ISERROR((O18/P18-1)*100),"n/a",(O18/P18-1)*100)</f>
        <v>n/a</v>
      </c>
      <c r="AK18" s="705" t="str">
        <f>IF(ISERROR((P18/Q18-1)*100),"n/a",(P18/Q18-1)*100)</f>
        <v>n/a</v>
      </c>
      <c r="AL18" s="705" t="str">
        <f>IF(ISERROR((Q18/R18-1)*100),"n/a",(Q18/R18-1)*100)</f>
        <v>n/a</v>
      </c>
      <c r="AM18" s="705" t="str">
        <f>IF(ISERROR((R18/S18-1)*100),"n/a",(R18/S18-1)*100)</f>
        <v>n/a</v>
      </c>
      <c r="AN18" s="705" t="str">
        <f>IF(ISERROR((S18/T18-1)*100),"n/a",(S18/T18-1)*100)</f>
        <v>n/a</v>
      </c>
      <c r="AO18" s="705" t="str">
        <f>IF(ISERROR((T18/U18-1)*100),"n/a",(T18/U18-1)*100)</f>
        <v>n/a</v>
      </c>
      <c r="AP18" s="705" t="str">
        <f>IF(ISERROR((U18/V18-1)*100),"n/a",(U18/V18-1)*100)</f>
        <v>n/a</v>
      </c>
      <c r="AQ18" s="705" t="str">
        <f>IF(ISERROR((V18/W18-1)*100),"n/a",(V18/W18-1)*100)</f>
        <v>n/a</v>
      </c>
      <c r="AR18" s="705" t="str">
        <f>IF(ISERROR((W18/X18-1)*100),"n/a",(W18/X18-1)*100)</f>
        <v>n/a</v>
      </c>
      <c r="AS18" s="706">
        <f>AVERAGE(Z18:AR18)</f>
        <v>107.08289030657451</v>
      </c>
      <c r="AT18" s="707">
        <f>STDEV(Z18:AR18)</f>
        <v>178.64614330868531</v>
      </c>
    </row>
    <row r="19" spans="1:46" ht="11.25" customHeight="1" x14ac:dyDescent="0.2">
      <c r="A19" s="519" t="s">
        <v>884</v>
      </c>
      <c r="B19" s="972" t="s">
        <v>885</v>
      </c>
      <c r="C19" s="515">
        <v>0.52</v>
      </c>
      <c r="D19" s="690">
        <v>0.48</v>
      </c>
      <c r="E19" s="684">
        <v>0.44</v>
      </c>
      <c r="F19" s="684">
        <v>0.4</v>
      </c>
      <c r="G19" s="684">
        <v>0.2</v>
      </c>
      <c r="H19" s="684">
        <v>0.16</v>
      </c>
      <c r="I19" s="685"/>
      <c r="J19" s="684">
        <v>0.04</v>
      </c>
      <c r="K19" s="689">
        <v>0</v>
      </c>
      <c r="L19" s="685"/>
      <c r="M19" s="522">
        <v>0</v>
      </c>
      <c r="N19" s="687">
        <v>0</v>
      </c>
      <c r="O19" s="687">
        <v>0</v>
      </c>
      <c r="P19" s="687">
        <v>0</v>
      </c>
      <c r="Q19" s="687">
        <v>0</v>
      </c>
      <c r="R19" s="687">
        <v>0</v>
      </c>
      <c r="S19" s="687">
        <v>0</v>
      </c>
      <c r="T19" s="687">
        <v>0</v>
      </c>
      <c r="U19" s="687">
        <v>0</v>
      </c>
      <c r="V19" s="687">
        <v>0</v>
      </c>
      <c r="W19" s="687">
        <v>0</v>
      </c>
      <c r="X19" s="687">
        <v>0</v>
      </c>
      <c r="Y19" s="688">
        <f>SUM(C19:X19)</f>
        <v>2.2400000000000002</v>
      </c>
      <c r="Z19" s="1134">
        <f>IF(ISERROR((C19/D19-1)*100),"n/a",(C19/D19-1)*100)</f>
        <v>8.3333333333333481</v>
      </c>
      <c r="AA19" s="705">
        <f>IF(ISERROR((D19/E19-1)*100),"n/a",(D19/E19-1)*100)</f>
        <v>9.0909090909090828</v>
      </c>
      <c r="AB19" s="705">
        <f>IF(ISERROR((E19/F19-1)*100),"n/a",(E19/F19-1)*100)</f>
        <v>9.9999999999999858</v>
      </c>
      <c r="AC19" s="705">
        <f>IF(ISERROR((F19/G19-1)*100),"n/a",(F19/G19-1)*100)</f>
        <v>100</v>
      </c>
      <c r="AD19" s="705">
        <f>IF(ISERROR((G19/H19-1)*100),"n/a",(G19/H19-1)*100)</f>
        <v>25</v>
      </c>
      <c r="AE19" s="705">
        <f>IF(ISERROR((H19/J19-1)*100),"n/a",(H19/J19-1)*100)</f>
        <v>300</v>
      </c>
      <c r="AF19" s="705" t="str">
        <f>IF(ISERROR((J19/K19-1)*100),"n/a",(J19/K19-1)*100)</f>
        <v>n/a</v>
      </c>
      <c r="AG19" s="705" t="str">
        <f>IF(ISERROR((K19/M19-1)*100),"n/a",(K19/M19-1)*100)</f>
        <v>n/a</v>
      </c>
      <c r="AH19" s="705" t="str">
        <f>IF(ISERROR((M19/N19-1)*100),"n/a",(M19/N19-1)*100)</f>
        <v>n/a</v>
      </c>
      <c r="AI19" s="705" t="str">
        <f>IF(ISERROR((N19/O19-1)*100),"n/a",(N19/O19-1)*100)</f>
        <v>n/a</v>
      </c>
      <c r="AJ19" s="705" t="str">
        <f>IF(ISERROR((O19/P19-1)*100),"n/a",(O19/P19-1)*100)</f>
        <v>n/a</v>
      </c>
      <c r="AK19" s="705" t="str">
        <f>IF(ISERROR((P19/Q19-1)*100),"n/a",(P19/Q19-1)*100)</f>
        <v>n/a</v>
      </c>
      <c r="AL19" s="705" t="str">
        <f>IF(ISERROR((Q19/R19-1)*100),"n/a",(Q19/R19-1)*100)</f>
        <v>n/a</v>
      </c>
      <c r="AM19" s="705" t="str">
        <f>IF(ISERROR((R19/S19-1)*100),"n/a",(R19/S19-1)*100)</f>
        <v>n/a</v>
      </c>
      <c r="AN19" s="705" t="str">
        <f>IF(ISERROR((S19/T19-1)*100),"n/a",(S19/T19-1)*100)</f>
        <v>n/a</v>
      </c>
      <c r="AO19" s="705" t="str">
        <f>IF(ISERROR((T19/U19-1)*100),"n/a",(T19/U19-1)*100)</f>
        <v>n/a</v>
      </c>
      <c r="AP19" s="705" t="str">
        <f>IF(ISERROR((U19/V19-1)*100),"n/a",(U19/V19-1)*100)</f>
        <v>n/a</v>
      </c>
      <c r="AQ19" s="705" t="str">
        <f>IF(ISERROR((V19/W19-1)*100),"n/a",(V19/W19-1)*100)</f>
        <v>n/a</v>
      </c>
      <c r="AR19" s="705" t="str">
        <f>IF(ISERROR((W19/X19-1)*100),"n/a",(W19/X19-1)*100)</f>
        <v>n/a</v>
      </c>
      <c r="AS19" s="706">
        <f>AVERAGE(Z19:AR19)</f>
        <v>75.404040404040401</v>
      </c>
      <c r="AT19" s="707">
        <f>STDEV(Z19:AR19)</f>
        <v>115.55299495644297</v>
      </c>
    </row>
    <row r="20" spans="1:46" ht="11.25" customHeight="1" x14ac:dyDescent="0.2">
      <c r="A20" s="524" t="s">
        <v>116</v>
      </c>
      <c r="B20" s="957" t="s">
        <v>117</v>
      </c>
      <c r="C20" s="515">
        <v>1.04</v>
      </c>
      <c r="D20" s="509">
        <v>0.87</v>
      </c>
      <c r="E20" s="505">
        <v>0.83</v>
      </c>
      <c r="F20" s="505">
        <v>0.79</v>
      </c>
      <c r="G20" s="505">
        <v>0.74</v>
      </c>
      <c r="H20" s="505">
        <v>0.71</v>
      </c>
      <c r="I20" s="506"/>
      <c r="J20" s="505">
        <v>0.67</v>
      </c>
      <c r="K20" s="503">
        <v>0.61499999999999999</v>
      </c>
      <c r="L20" s="506"/>
      <c r="M20" s="509">
        <v>0.56999999999999995</v>
      </c>
      <c r="N20" s="511">
        <v>0.56000000000000005</v>
      </c>
      <c r="O20" s="511">
        <v>0.48</v>
      </c>
      <c r="P20" s="511">
        <v>0.4</v>
      </c>
      <c r="Q20" s="511">
        <v>0.27500000000000002</v>
      </c>
      <c r="R20" s="511">
        <v>0.22</v>
      </c>
      <c r="S20" s="511">
        <v>0.19</v>
      </c>
      <c r="T20" s="511">
        <v>0.15</v>
      </c>
      <c r="U20" s="511">
        <v>0.115</v>
      </c>
      <c r="V20" s="511">
        <v>9.6250000000000002E-2</v>
      </c>
      <c r="W20" s="511">
        <v>8.2500000000000004E-2</v>
      </c>
      <c r="X20" s="511">
        <v>7.2499999999999995E-2</v>
      </c>
      <c r="Y20" s="688">
        <f>SUM(C20:X20)</f>
        <v>9.4762500000000021</v>
      </c>
      <c r="Z20" s="1134">
        <f>IF(ISERROR((C20/D20-1)*100),"n/a",(C20/D20-1)*100)</f>
        <v>19.540229885057482</v>
      </c>
      <c r="AA20" s="705">
        <f>IF(ISERROR((D20/E20-1)*100),"n/a",(D20/E20-1)*100)</f>
        <v>4.8192771084337505</v>
      </c>
      <c r="AB20" s="705">
        <f>IF(ISERROR((E20/F20-1)*100),"n/a",(E20/F20-1)*100)</f>
        <v>5.0632911392404889</v>
      </c>
      <c r="AC20" s="705">
        <f>IF(ISERROR((F20/G20-1)*100),"n/a",(F20/G20-1)*100)</f>
        <v>6.7567567567567544</v>
      </c>
      <c r="AD20" s="705">
        <f>IF(ISERROR((G20/H20-1)*100),"n/a",(G20/H20-1)*100)</f>
        <v>4.2253521126760507</v>
      </c>
      <c r="AE20" s="705">
        <f>IF(ISERROR((H20/J20-1)*100),"n/a",(H20/J20-1)*100)</f>
        <v>5.9701492537313383</v>
      </c>
      <c r="AF20" s="705">
        <f>IF(ISERROR((J20/K20-1)*100),"n/a",(J20/K20-1)*100)</f>
        <v>8.9430894308943252</v>
      </c>
      <c r="AG20" s="705">
        <f>IF(ISERROR((K20/M20-1)*100),"n/a",(K20/M20-1)*100)</f>
        <v>7.8947368421052655</v>
      </c>
      <c r="AH20" s="705">
        <f>IF(ISERROR((M20/N20-1)*100),"n/a",(M20/N20-1)*100)</f>
        <v>1.7857142857142572</v>
      </c>
      <c r="AI20" s="705">
        <f>IF(ISERROR((N20/O20-1)*100),"n/a",(N20/O20-1)*100)</f>
        <v>16.666666666666675</v>
      </c>
      <c r="AJ20" s="705">
        <f>IF(ISERROR((O20/P20-1)*100),"n/a",(O20/P20-1)*100)</f>
        <v>19.999999999999996</v>
      </c>
      <c r="AK20" s="705">
        <f>IF(ISERROR((P20/Q20-1)*100),"n/a",(P20/Q20-1)*100)</f>
        <v>45.45454545454546</v>
      </c>
      <c r="AL20" s="705">
        <f>IF(ISERROR((Q20/R20-1)*100),"n/a",(Q20/R20-1)*100)</f>
        <v>25</v>
      </c>
      <c r="AM20" s="705">
        <f>IF(ISERROR((R20/S20-1)*100),"n/a",(R20/S20-1)*100)</f>
        <v>15.789473684210531</v>
      </c>
      <c r="AN20" s="705">
        <f>IF(ISERROR((S20/T20-1)*100),"n/a",(S20/T20-1)*100)</f>
        <v>26.666666666666682</v>
      </c>
      <c r="AO20" s="705">
        <f>IF(ISERROR((T20/U20-1)*100),"n/a",(T20/U20-1)*100)</f>
        <v>30.434782608695631</v>
      </c>
      <c r="AP20" s="705">
        <f>IF(ISERROR((U20/V20-1)*100),"n/a",(U20/V20-1)*100)</f>
        <v>19.480519480519476</v>
      </c>
      <c r="AQ20" s="705">
        <f>IF(ISERROR((V20/W20-1)*100),"n/a",(V20/W20-1)*100)</f>
        <v>16.666666666666675</v>
      </c>
      <c r="AR20" s="705">
        <f>IF(ISERROR((W20/X20-1)*100),"n/a",(W20/X20-1)*100)</f>
        <v>13.793103448275868</v>
      </c>
      <c r="AS20" s="706">
        <f>AVERAGE(Z20:AR20)</f>
        <v>15.523737973202984</v>
      </c>
      <c r="AT20" s="707">
        <f>STDEV(Z20:AR20)</f>
        <v>11.054640256307446</v>
      </c>
    </row>
    <row r="21" spans="1:46" ht="11.25" customHeight="1" x14ac:dyDescent="0.2">
      <c r="A21" s="539" t="s">
        <v>886</v>
      </c>
      <c r="B21" s="527" t="s">
        <v>887</v>
      </c>
      <c r="C21" s="515">
        <v>0.6</v>
      </c>
      <c r="D21" s="530">
        <v>0.56000000000000005</v>
      </c>
      <c r="E21" s="684">
        <v>0.52</v>
      </c>
      <c r="F21" s="684">
        <v>0.48</v>
      </c>
      <c r="G21" s="684">
        <v>0.44</v>
      </c>
      <c r="H21" s="684">
        <v>0.4</v>
      </c>
      <c r="I21" s="685"/>
      <c r="J21" s="521">
        <v>0</v>
      </c>
      <c r="K21" s="689">
        <v>0</v>
      </c>
      <c r="L21" s="685"/>
      <c r="M21" s="522">
        <v>0</v>
      </c>
      <c r="N21" s="687">
        <v>0</v>
      </c>
      <c r="O21" s="687">
        <v>0</v>
      </c>
      <c r="P21" s="687">
        <v>0</v>
      </c>
      <c r="Q21" s="687">
        <v>0</v>
      </c>
      <c r="R21" s="687">
        <v>0</v>
      </c>
      <c r="S21" s="687">
        <v>0</v>
      </c>
      <c r="T21" s="687">
        <v>0</v>
      </c>
      <c r="U21" s="687">
        <v>0</v>
      </c>
      <c r="V21" s="687">
        <v>0</v>
      </c>
      <c r="W21" s="687">
        <v>0</v>
      </c>
      <c r="X21" s="687">
        <v>0</v>
      </c>
      <c r="Y21" s="688">
        <f>SUM(C21:X21)</f>
        <v>3</v>
      </c>
      <c r="Z21" s="1134">
        <f>IF(ISERROR((C21/D21-1)*100),"n/a",(C21/D21-1)*100)</f>
        <v>7.1428571428571397</v>
      </c>
      <c r="AA21" s="705">
        <f>IF(ISERROR((D21/E21-1)*100),"n/a",(D21/E21-1)*100)</f>
        <v>7.6923076923077094</v>
      </c>
      <c r="AB21" s="705">
        <f>IF(ISERROR((E21/F21-1)*100),"n/a",(E21/F21-1)*100)</f>
        <v>8.3333333333333481</v>
      </c>
      <c r="AC21" s="705">
        <f>IF(ISERROR((F21/G21-1)*100),"n/a",(F21/G21-1)*100)</f>
        <v>9.0909090909090828</v>
      </c>
      <c r="AD21" s="705">
        <f>IF(ISERROR((G21/H21-1)*100),"n/a",(G21/H21-1)*100)</f>
        <v>9.9999999999999858</v>
      </c>
      <c r="AE21" s="705" t="str">
        <f>IF(ISERROR((H21/J21-1)*100),"n/a",(H21/J21-1)*100)</f>
        <v>n/a</v>
      </c>
      <c r="AF21" s="705" t="str">
        <f>IF(ISERROR((J21/K21-1)*100),"n/a",(J21/K21-1)*100)</f>
        <v>n/a</v>
      </c>
      <c r="AG21" s="705" t="str">
        <f>IF(ISERROR((K21/M21-1)*100),"n/a",(K21/M21-1)*100)</f>
        <v>n/a</v>
      </c>
      <c r="AH21" s="705" t="str">
        <f>IF(ISERROR((M21/N21-1)*100),"n/a",(M21/N21-1)*100)</f>
        <v>n/a</v>
      </c>
      <c r="AI21" s="705" t="str">
        <f>IF(ISERROR((N21/O21-1)*100),"n/a",(N21/O21-1)*100)</f>
        <v>n/a</v>
      </c>
      <c r="AJ21" s="705" t="str">
        <f>IF(ISERROR((O21/P21-1)*100),"n/a",(O21/P21-1)*100)</f>
        <v>n/a</v>
      </c>
      <c r="AK21" s="705" t="str">
        <f>IF(ISERROR((P21/Q21-1)*100),"n/a",(P21/Q21-1)*100)</f>
        <v>n/a</v>
      </c>
      <c r="AL21" s="705" t="str">
        <f>IF(ISERROR((Q21/R21-1)*100),"n/a",(Q21/R21-1)*100)</f>
        <v>n/a</v>
      </c>
      <c r="AM21" s="705" t="str">
        <f>IF(ISERROR((R21/S21-1)*100),"n/a",(R21/S21-1)*100)</f>
        <v>n/a</v>
      </c>
      <c r="AN21" s="705" t="str">
        <f>IF(ISERROR((S21/T21-1)*100),"n/a",(S21/T21-1)*100)</f>
        <v>n/a</v>
      </c>
      <c r="AO21" s="705" t="str">
        <f>IF(ISERROR((T21/U21-1)*100),"n/a",(T21/U21-1)*100)</f>
        <v>n/a</v>
      </c>
      <c r="AP21" s="705" t="str">
        <f>IF(ISERROR((U21/V21-1)*100),"n/a",(U21/V21-1)*100)</f>
        <v>n/a</v>
      </c>
      <c r="AQ21" s="705" t="str">
        <f>IF(ISERROR((V21/W21-1)*100),"n/a",(V21/W21-1)*100)</f>
        <v>n/a</v>
      </c>
      <c r="AR21" s="705" t="str">
        <f>IF(ISERROR((W21/X21-1)*100),"n/a",(W21/X21-1)*100)</f>
        <v>n/a</v>
      </c>
      <c r="AS21" s="706">
        <f>AVERAGE(Z21:AR21)</f>
        <v>8.4518814518814533</v>
      </c>
      <c r="AT21" s="707">
        <f>STDEV(Z21:AR21)</f>
        <v>1.1302187793443661</v>
      </c>
    </row>
    <row r="22" spans="1:46" ht="11.25" customHeight="1" x14ac:dyDescent="0.2">
      <c r="A22" s="519" t="s">
        <v>888</v>
      </c>
      <c r="B22" s="972" t="s">
        <v>81</v>
      </c>
      <c r="C22" s="515">
        <v>0.59599999999999997</v>
      </c>
      <c r="D22" s="690">
        <v>0.52800000000000002</v>
      </c>
      <c r="E22" s="684">
        <v>0.46</v>
      </c>
      <c r="F22" s="684">
        <v>0.4</v>
      </c>
      <c r="G22" s="684">
        <v>0.37768000000000002</v>
      </c>
      <c r="H22" s="684">
        <v>0.32904999999999995</v>
      </c>
      <c r="I22" s="685"/>
      <c r="J22" s="684">
        <v>0.21459</v>
      </c>
      <c r="K22" s="689">
        <v>0</v>
      </c>
      <c r="L22" s="685"/>
      <c r="M22" s="522">
        <v>0</v>
      </c>
      <c r="N22" s="687">
        <v>0</v>
      </c>
      <c r="O22" s="687">
        <v>0</v>
      </c>
      <c r="P22" s="687">
        <v>0</v>
      </c>
      <c r="Q22" s="687">
        <v>0</v>
      </c>
      <c r="R22" s="687">
        <v>0</v>
      </c>
      <c r="S22" s="687">
        <v>0</v>
      </c>
      <c r="T22" s="687">
        <v>0</v>
      </c>
      <c r="U22" s="687">
        <v>0</v>
      </c>
      <c r="V22" s="687">
        <v>0</v>
      </c>
      <c r="W22" s="687">
        <v>0</v>
      </c>
      <c r="X22" s="687">
        <v>0</v>
      </c>
      <c r="Y22" s="688">
        <f>SUM(C22:X22)</f>
        <v>2.9053199999999997</v>
      </c>
      <c r="Z22" s="1134">
        <f>IF(ISERROR((C22/D22-1)*100),"n/a",(C22/D22-1)*100)</f>
        <v>12.878787878787868</v>
      </c>
      <c r="AA22" s="705">
        <f>IF(ISERROR((D22/E22-1)*100),"n/a",(D22/E22-1)*100)</f>
        <v>14.782608695652177</v>
      </c>
      <c r="AB22" s="705">
        <f>IF(ISERROR((E22/F22-1)*100),"n/a",(E22/F22-1)*100)</f>
        <v>14.999999999999991</v>
      </c>
      <c r="AC22" s="705">
        <f>IF(ISERROR((F22/G22-1)*100),"n/a",(F22/G22-1)*100)</f>
        <v>5.9097648803219771</v>
      </c>
      <c r="AD22" s="705">
        <f>IF(ISERROR((G22/H22-1)*100),"n/a",(G22/H22-1)*100)</f>
        <v>14.778908980398132</v>
      </c>
      <c r="AE22" s="705">
        <f>IF(ISERROR((H22/J22-1)*100),"n/a",(H22/J22-1)*100)</f>
        <v>53.338925392609141</v>
      </c>
      <c r="AF22" s="705" t="str">
        <f>IF(ISERROR((J22/K22-1)*100),"n/a",(J22/K22-1)*100)</f>
        <v>n/a</v>
      </c>
      <c r="AG22" s="705" t="str">
        <f>IF(ISERROR((K22/M22-1)*100),"n/a",(K22/M22-1)*100)</f>
        <v>n/a</v>
      </c>
      <c r="AH22" s="705" t="str">
        <f>IF(ISERROR((M22/N22-1)*100),"n/a",(M22/N22-1)*100)</f>
        <v>n/a</v>
      </c>
      <c r="AI22" s="705" t="str">
        <f>IF(ISERROR((N22/O22-1)*100),"n/a",(N22/O22-1)*100)</f>
        <v>n/a</v>
      </c>
      <c r="AJ22" s="705" t="str">
        <f>IF(ISERROR((O22/P22-1)*100),"n/a",(O22/P22-1)*100)</f>
        <v>n/a</v>
      </c>
      <c r="AK22" s="705" t="str">
        <f>IF(ISERROR((P22/Q22-1)*100),"n/a",(P22/Q22-1)*100)</f>
        <v>n/a</v>
      </c>
      <c r="AL22" s="705" t="str">
        <f>IF(ISERROR((Q22/R22-1)*100),"n/a",(Q22/R22-1)*100)</f>
        <v>n/a</v>
      </c>
      <c r="AM22" s="705" t="str">
        <f>IF(ISERROR((R22/S22-1)*100),"n/a",(R22/S22-1)*100)</f>
        <v>n/a</v>
      </c>
      <c r="AN22" s="705" t="str">
        <f>IF(ISERROR((S22/T22-1)*100),"n/a",(S22/T22-1)*100)</f>
        <v>n/a</v>
      </c>
      <c r="AO22" s="705" t="str">
        <f>IF(ISERROR((T22/U22-1)*100),"n/a",(T22/U22-1)*100)</f>
        <v>n/a</v>
      </c>
      <c r="AP22" s="705" t="str">
        <f>IF(ISERROR((U22/V22-1)*100),"n/a",(U22/V22-1)*100)</f>
        <v>n/a</v>
      </c>
      <c r="AQ22" s="705" t="str">
        <f>IF(ISERROR((V22/W22-1)*100),"n/a",(V22/W22-1)*100)</f>
        <v>n/a</v>
      </c>
      <c r="AR22" s="705" t="str">
        <f>IF(ISERROR((W22/X22-1)*100),"n/a",(W22/X22-1)*100)</f>
        <v>n/a</v>
      </c>
      <c r="AS22" s="706">
        <f>AVERAGE(Z22:AR22)</f>
        <v>19.44816597129488</v>
      </c>
      <c r="AT22" s="707">
        <f>STDEV(Z22:AR22)</f>
        <v>16.9610387230458</v>
      </c>
    </row>
    <row r="23" spans="1:46" ht="11.25" customHeight="1" x14ac:dyDescent="0.2">
      <c r="A23" s="519" t="s">
        <v>889</v>
      </c>
      <c r="B23" s="972" t="s">
        <v>890</v>
      </c>
      <c r="C23" s="515">
        <v>2.12</v>
      </c>
      <c r="D23" s="690">
        <v>2.02</v>
      </c>
      <c r="E23" s="684">
        <v>1.92</v>
      </c>
      <c r="F23" s="684">
        <v>1.83</v>
      </c>
      <c r="G23" s="684">
        <v>1.7</v>
      </c>
      <c r="H23" s="684">
        <v>1.63</v>
      </c>
      <c r="I23" s="685"/>
      <c r="J23" s="521">
        <v>1.6</v>
      </c>
      <c r="K23" s="689">
        <v>1.71</v>
      </c>
      <c r="L23" s="685"/>
      <c r="M23" s="522">
        <v>2.04</v>
      </c>
      <c r="N23" s="691">
        <v>2.0099999999999998</v>
      </c>
      <c r="O23" s="691">
        <v>2</v>
      </c>
      <c r="P23" s="687">
        <v>1.96</v>
      </c>
      <c r="Q23" s="687">
        <v>1.96</v>
      </c>
      <c r="R23" s="691">
        <v>1.96</v>
      </c>
      <c r="S23" s="691">
        <v>1.9450000000000001</v>
      </c>
      <c r="T23" s="691">
        <v>1.91</v>
      </c>
      <c r="U23" s="687">
        <v>1.84</v>
      </c>
      <c r="V23" s="687">
        <v>1.84</v>
      </c>
      <c r="W23" s="687">
        <v>1.84</v>
      </c>
      <c r="X23" s="687">
        <v>1.84</v>
      </c>
      <c r="Y23" s="688">
        <f>SUM(C23:X23)</f>
        <v>37.675000000000011</v>
      </c>
      <c r="Z23" s="1134">
        <f>IF(ISERROR((C23/D23-1)*100),"n/a",(C23/D23-1)*100)</f>
        <v>4.9504950495049549</v>
      </c>
      <c r="AA23" s="705">
        <f>IF(ISERROR((D23/E23-1)*100),"n/a",(D23/E23-1)*100)</f>
        <v>5.2083333333333481</v>
      </c>
      <c r="AB23" s="705">
        <f>IF(ISERROR((E23/F23-1)*100),"n/a",(E23/F23-1)*100)</f>
        <v>4.9180327868852292</v>
      </c>
      <c r="AC23" s="705">
        <f>IF(ISERROR((F23/G23-1)*100),"n/a",(F23/G23-1)*100)</f>
        <v>7.647058823529429</v>
      </c>
      <c r="AD23" s="705">
        <f>IF(ISERROR((G23/H23-1)*100),"n/a",(G23/H23-1)*100)</f>
        <v>4.2944785276073594</v>
      </c>
      <c r="AE23" s="705">
        <f>IF(ISERROR((H23/J23-1)*100),"n/a",(H23/J23-1)*100)</f>
        <v>1.8749999999999822</v>
      </c>
      <c r="AF23" s="705">
        <f>IF(ISERROR((J23/K23-1)*100),"n/a",(J23/K23-1)*100)</f>
        <v>-6.4327485380116904</v>
      </c>
      <c r="AG23" s="705">
        <f>IF(ISERROR((K23/M23-1)*100),"n/a",(K23/M23-1)*100)</f>
        <v>-16.176470588235293</v>
      </c>
      <c r="AH23" s="705">
        <f>IF(ISERROR((M23/N23-1)*100),"n/a",(M23/N23-1)*100)</f>
        <v>1.4925373134328401</v>
      </c>
      <c r="AI23" s="705">
        <f>IF(ISERROR((N23/O23-1)*100),"n/a",(N23/O23-1)*100)</f>
        <v>0.49999999999998934</v>
      </c>
      <c r="AJ23" s="705">
        <f>IF(ISERROR((O23/P23-1)*100),"n/a",(O23/P23-1)*100)</f>
        <v>2.0408163265306145</v>
      </c>
      <c r="AK23" s="705">
        <f>IF(ISERROR((P23/Q23-1)*100),"n/a",(P23/Q23-1)*100)</f>
        <v>0</v>
      </c>
      <c r="AL23" s="705">
        <f>IF(ISERROR((Q23/R23-1)*100),"n/a",(Q23/R23-1)*100)</f>
        <v>0</v>
      </c>
      <c r="AM23" s="705">
        <f>IF(ISERROR((R23/S23-1)*100),"n/a",(R23/S23-1)*100)</f>
        <v>0.77120822622107621</v>
      </c>
      <c r="AN23" s="705">
        <f>IF(ISERROR((S23/T23-1)*100),"n/a",(S23/T23-1)*100)</f>
        <v>1.832460732984309</v>
      </c>
      <c r="AO23" s="705">
        <f>IF(ISERROR((T23/U23-1)*100),"n/a",(T23/U23-1)*100)</f>
        <v>3.8043478260869401</v>
      </c>
      <c r="AP23" s="705">
        <f>IF(ISERROR((U23/V23-1)*100),"n/a",(U23/V23-1)*100)</f>
        <v>0</v>
      </c>
      <c r="AQ23" s="705">
        <f>IF(ISERROR((V23/W23-1)*100),"n/a",(V23/W23-1)*100)</f>
        <v>0</v>
      </c>
      <c r="AR23" s="705">
        <f>IF(ISERROR((W23/X23-1)*100),"n/a",(W23/X23-1)*100)</f>
        <v>0</v>
      </c>
      <c r="AS23" s="706">
        <f>AVERAGE(Z23:AR23)</f>
        <v>0.88029209578258372</v>
      </c>
      <c r="AT23" s="707">
        <f>STDEV(Z23:AR23)</f>
        <v>5.1080561872271</v>
      </c>
    </row>
    <row r="24" spans="1:46" ht="11.25" customHeight="1" x14ac:dyDescent="0.2">
      <c r="A24" s="519" t="s">
        <v>891</v>
      </c>
      <c r="B24" s="972" t="s">
        <v>892</v>
      </c>
      <c r="C24" s="515">
        <v>0.4</v>
      </c>
      <c r="D24" s="690">
        <v>0.3</v>
      </c>
      <c r="E24" s="684">
        <v>0.2</v>
      </c>
      <c r="F24" s="684">
        <v>0.16</v>
      </c>
      <c r="G24" s="684">
        <v>0.12</v>
      </c>
      <c r="H24" s="684">
        <v>7.4999999999999997E-2</v>
      </c>
      <c r="I24" s="685"/>
      <c r="J24" s="521">
        <v>0</v>
      </c>
      <c r="K24" s="689">
        <v>0</v>
      </c>
      <c r="L24" s="685"/>
      <c r="M24" s="522">
        <v>0</v>
      </c>
      <c r="N24" s="687">
        <v>0</v>
      </c>
      <c r="O24" s="687">
        <v>0</v>
      </c>
      <c r="P24" s="687">
        <v>0</v>
      </c>
      <c r="Q24" s="687">
        <v>0</v>
      </c>
      <c r="R24" s="687">
        <v>0</v>
      </c>
      <c r="S24" s="687">
        <v>0</v>
      </c>
      <c r="T24" s="687">
        <v>0</v>
      </c>
      <c r="U24" s="687">
        <v>0</v>
      </c>
      <c r="V24" s="687">
        <v>0</v>
      </c>
      <c r="W24" s="687">
        <v>0</v>
      </c>
      <c r="X24" s="687">
        <v>0</v>
      </c>
      <c r="Y24" s="688">
        <f>SUM(C24:X24)</f>
        <v>1.2549999999999997</v>
      </c>
      <c r="Z24" s="1134">
        <f>IF(ISERROR((C24/D24-1)*100),"n/a",(C24/D24-1)*100)</f>
        <v>33.33333333333335</v>
      </c>
      <c r="AA24" s="705">
        <f>IF(ISERROR((D24/E24-1)*100),"n/a",(D24/E24-1)*100)</f>
        <v>49.999999999999979</v>
      </c>
      <c r="AB24" s="705">
        <f>IF(ISERROR((E24/F24-1)*100),"n/a",(E24/F24-1)*100)</f>
        <v>25</v>
      </c>
      <c r="AC24" s="705">
        <f>IF(ISERROR((F24/G24-1)*100),"n/a",(F24/G24-1)*100)</f>
        <v>33.33333333333335</v>
      </c>
      <c r="AD24" s="705">
        <f>IF(ISERROR((G24/H24-1)*100),"n/a",(G24/H24-1)*100)</f>
        <v>60.000000000000007</v>
      </c>
      <c r="AE24" s="705" t="str">
        <f>IF(ISERROR((H24/J24-1)*100),"n/a",(H24/J24-1)*100)</f>
        <v>n/a</v>
      </c>
      <c r="AF24" s="705" t="str">
        <f>IF(ISERROR((J24/K24-1)*100),"n/a",(J24/K24-1)*100)</f>
        <v>n/a</v>
      </c>
      <c r="AG24" s="705" t="str">
        <f>IF(ISERROR((K24/M24-1)*100),"n/a",(K24/M24-1)*100)</f>
        <v>n/a</v>
      </c>
      <c r="AH24" s="705" t="str">
        <f>IF(ISERROR((M24/N24-1)*100),"n/a",(M24/N24-1)*100)</f>
        <v>n/a</v>
      </c>
      <c r="AI24" s="705" t="str">
        <f>IF(ISERROR((N24/O24-1)*100),"n/a",(N24/O24-1)*100)</f>
        <v>n/a</v>
      </c>
      <c r="AJ24" s="705" t="str">
        <f>IF(ISERROR((O24/P24-1)*100),"n/a",(O24/P24-1)*100)</f>
        <v>n/a</v>
      </c>
      <c r="AK24" s="705" t="str">
        <f>IF(ISERROR((P24/Q24-1)*100),"n/a",(P24/Q24-1)*100)</f>
        <v>n/a</v>
      </c>
      <c r="AL24" s="705" t="str">
        <f>IF(ISERROR((Q24/R24-1)*100),"n/a",(Q24/R24-1)*100)</f>
        <v>n/a</v>
      </c>
      <c r="AM24" s="705" t="str">
        <f>IF(ISERROR((R24/S24-1)*100),"n/a",(R24/S24-1)*100)</f>
        <v>n/a</v>
      </c>
      <c r="AN24" s="705" t="str">
        <f>IF(ISERROR((S24/T24-1)*100),"n/a",(S24/T24-1)*100)</f>
        <v>n/a</v>
      </c>
      <c r="AO24" s="705" t="str">
        <f>IF(ISERROR((T24/U24-1)*100),"n/a",(T24/U24-1)*100)</f>
        <v>n/a</v>
      </c>
      <c r="AP24" s="705" t="str">
        <f>IF(ISERROR((U24/V24-1)*100),"n/a",(U24/V24-1)*100)</f>
        <v>n/a</v>
      </c>
      <c r="AQ24" s="705" t="str">
        <f>IF(ISERROR((V24/W24-1)*100),"n/a",(V24/W24-1)*100)</f>
        <v>n/a</v>
      </c>
      <c r="AR24" s="705" t="str">
        <f>IF(ISERROR((W24/X24-1)*100),"n/a",(W24/X24-1)*100)</f>
        <v>n/a</v>
      </c>
      <c r="AS24" s="706">
        <f>AVERAGE(Z24:AR24)</f>
        <v>40.333333333333336</v>
      </c>
      <c r="AT24" s="707">
        <f>STDEV(Z24:AR24)</f>
        <v>14.259499757471614</v>
      </c>
    </row>
    <row r="25" spans="1:46" ht="11.25" customHeight="1" x14ac:dyDescent="0.2">
      <c r="A25" s="524" t="s">
        <v>120</v>
      </c>
      <c r="B25" s="957" t="s">
        <v>121</v>
      </c>
      <c r="C25" s="515">
        <v>4.25</v>
      </c>
      <c r="D25" s="509">
        <v>3.7099999999999995</v>
      </c>
      <c r="E25" s="684">
        <v>3.39</v>
      </c>
      <c r="F25" s="684">
        <v>3.2</v>
      </c>
      <c r="G25" s="684">
        <v>3.02</v>
      </c>
      <c r="H25" s="684">
        <v>2.77</v>
      </c>
      <c r="I25" s="685"/>
      <c r="J25" s="684">
        <v>2.5</v>
      </c>
      <c r="K25" s="514">
        <v>2.23</v>
      </c>
      <c r="L25" s="685"/>
      <c r="M25" s="690">
        <v>1.92</v>
      </c>
      <c r="N25" s="691">
        <v>1.79</v>
      </c>
      <c r="O25" s="691">
        <v>1.7</v>
      </c>
      <c r="P25" s="691">
        <v>1.48</v>
      </c>
      <c r="Q25" s="691">
        <v>1.34</v>
      </c>
      <c r="R25" s="691">
        <v>1.25</v>
      </c>
      <c r="S25" s="691">
        <v>1.04</v>
      </c>
      <c r="T25" s="691">
        <v>0.88</v>
      </c>
      <c r="U25" s="691">
        <v>0.82</v>
      </c>
      <c r="V25" s="691">
        <v>0.78</v>
      </c>
      <c r="W25" s="691">
        <v>0.74</v>
      </c>
      <c r="X25" s="691">
        <v>0.7</v>
      </c>
      <c r="Y25" s="688">
        <f>SUM(C25:X25)</f>
        <v>39.510000000000012</v>
      </c>
      <c r="Z25" s="1134">
        <f>IF(ISERROR((C25/D25-1)*100),"n/a",(C25/D25-1)*100)</f>
        <v>14.555256064690036</v>
      </c>
      <c r="AA25" s="705">
        <f>IF(ISERROR((D25/E25-1)*100),"n/a",(D25/E25-1)*100)</f>
        <v>9.4395280235987968</v>
      </c>
      <c r="AB25" s="705">
        <f>IF(ISERROR((E25/F25-1)*100),"n/a",(E25/F25-1)*100)</f>
        <v>5.9374999999999956</v>
      </c>
      <c r="AC25" s="705">
        <f>IF(ISERROR((F25/G25-1)*100),"n/a",(F25/G25-1)*100)</f>
        <v>5.9602649006622599</v>
      </c>
      <c r="AD25" s="705">
        <f>IF(ISERROR((G25/H25-1)*100),"n/a",(G25/H25-1)*100)</f>
        <v>9.0252707581227387</v>
      </c>
      <c r="AE25" s="705">
        <f>IF(ISERROR((H25/J25-1)*100),"n/a",(H25/J25-1)*100)</f>
        <v>10.80000000000001</v>
      </c>
      <c r="AF25" s="705">
        <f>IF(ISERROR((J25/K25-1)*100),"n/a",(J25/K25-1)*100)</f>
        <v>12.107623318385642</v>
      </c>
      <c r="AG25" s="705">
        <f>IF(ISERROR((K25/M25-1)*100),"n/a",(K25/M25-1)*100)</f>
        <v>16.145833333333325</v>
      </c>
      <c r="AH25" s="705">
        <f>IF(ISERROR((M25/N25-1)*100),"n/a",(M25/N25-1)*100)</f>
        <v>7.2625698324022325</v>
      </c>
      <c r="AI25" s="705">
        <f>IF(ISERROR((N25/O25-1)*100),"n/a",(N25/O25-1)*100)</f>
        <v>5.2941176470588269</v>
      </c>
      <c r="AJ25" s="705">
        <f>IF(ISERROR((O25/P25-1)*100),"n/a",(O25/P25-1)*100)</f>
        <v>14.864864864864868</v>
      </c>
      <c r="AK25" s="705">
        <f>IF(ISERROR((P25/Q25-1)*100),"n/a",(P25/Q25-1)*100)</f>
        <v>10.447761194029837</v>
      </c>
      <c r="AL25" s="705">
        <f>IF(ISERROR((Q25/R25-1)*100),"n/a",(Q25/R25-1)*100)</f>
        <v>7.2000000000000064</v>
      </c>
      <c r="AM25" s="705">
        <f>IF(ISERROR((R25/S25-1)*100),"n/a",(R25/S25-1)*100)</f>
        <v>20.192307692307686</v>
      </c>
      <c r="AN25" s="705">
        <f>IF(ISERROR((S25/T25-1)*100),"n/a",(S25/T25-1)*100)</f>
        <v>18.181818181818187</v>
      </c>
      <c r="AO25" s="705">
        <f>IF(ISERROR((T25/U25-1)*100),"n/a",(T25/U25-1)*100)</f>
        <v>7.3170731707317138</v>
      </c>
      <c r="AP25" s="705">
        <f>IF(ISERROR((U25/V25-1)*100),"n/a",(U25/V25-1)*100)</f>
        <v>5.12820512820511</v>
      </c>
      <c r="AQ25" s="705">
        <f>IF(ISERROR((V25/W25-1)*100),"n/a",(V25/W25-1)*100)</f>
        <v>5.4054054054054168</v>
      </c>
      <c r="AR25" s="705">
        <f>IF(ISERROR((W25/X25-1)*100),"n/a",(W25/X25-1)*100)</f>
        <v>5.7142857142857162</v>
      </c>
      <c r="AS25" s="706">
        <f>AVERAGE(Z25:AR25)</f>
        <v>10.05156238052118</v>
      </c>
      <c r="AT25" s="707">
        <f>STDEV(Z25:AR25)</f>
        <v>4.7153557895024854</v>
      </c>
    </row>
    <row r="26" spans="1:46" ht="11.25" customHeight="1" x14ac:dyDescent="0.2">
      <c r="A26" s="539" t="s">
        <v>893</v>
      </c>
      <c r="B26" s="527" t="s">
        <v>894</v>
      </c>
      <c r="C26" s="515">
        <v>1.1399999999999999</v>
      </c>
      <c r="D26" s="530">
        <v>1.06</v>
      </c>
      <c r="E26" s="533">
        <v>0.98</v>
      </c>
      <c r="F26" s="533">
        <v>0.9</v>
      </c>
      <c r="G26" s="533">
        <v>0.82</v>
      </c>
      <c r="H26" s="533">
        <v>0.69499999999999995</v>
      </c>
      <c r="I26" s="534"/>
      <c r="J26" s="533">
        <v>0.61499999999999999</v>
      </c>
      <c r="K26" s="529">
        <v>0.5</v>
      </c>
      <c r="L26" s="534"/>
      <c r="M26" s="553">
        <v>0.4</v>
      </c>
      <c r="N26" s="537">
        <v>0.4</v>
      </c>
      <c r="O26" s="537">
        <v>1.45</v>
      </c>
      <c r="P26" s="536">
        <v>2.1875</v>
      </c>
      <c r="Q26" s="536">
        <v>0.35</v>
      </c>
      <c r="R26" s="537">
        <v>0</v>
      </c>
      <c r="S26" s="537">
        <v>0</v>
      </c>
      <c r="T26" s="537">
        <v>0</v>
      </c>
      <c r="U26" s="537">
        <v>0</v>
      </c>
      <c r="V26" s="537">
        <v>0</v>
      </c>
      <c r="W26" s="537">
        <v>0</v>
      </c>
      <c r="X26" s="537">
        <v>0</v>
      </c>
      <c r="Y26" s="688">
        <f>SUM(C26:X26)</f>
        <v>11.4975</v>
      </c>
      <c r="Z26" s="1134">
        <f>IF(ISERROR((C26/D26-1)*100),"n/a",(C26/D26-1)*100)</f>
        <v>7.5471698113207308</v>
      </c>
      <c r="AA26" s="705">
        <f>IF(ISERROR((D26/E26-1)*100),"n/a",(D26/E26-1)*100)</f>
        <v>8.163265306122458</v>
      </c>
      <c r="AB26" s="705">
        <f>IF(ISERROR((E26/F26-1)*100),"n/a",(E26/F26-1)*100)</f>
        <v>8.8888888888888786</v>
      </c>
      <c r="AC26" s="705">
        <f>IF(ISERROR((F26/G26-1)*100),"n/a",(F26/G26-1)*100)</f>
        <v>9.7560975609756184</v>
      </c>
      <c r="AD26" s="705">
        <f>IF(ISERROR((G26/H26-1)*100),"n/a",(G26/H26-1)*100)</f>
        <v>17.985611510791365</v>
      </c>
      <c r="AE26" s="705">
        <f>IF(ISERROR((H26/J26-1)*100),"n/a",(H26/J26-1)*100)</f>
        <v>13.008130081300816</v>
      </c>
      <c r="AF26" s="705">
        <f>IF(ISERROR((J26/K26-1)*100),"n/a",(J26/K26-1)*100)</f>
        <v>23</v>
      </c>
      <c r="AG26" s="705">
        <f>IF(ISERROR((K26/M26-1)*100),"n/a",(K26/M26-1)*100)</f>
        <v>25</v>
      </c>
      <c r="AH26" s="705">
        <f>IF(ISERROR((M26/N26-1)*100),"n/a",(M26/N26-1)*100)</f>
        <v>0</v>
      </c>
      <c r="AI26" s="705">
        <f>IF(ISERROR((N26/O26-1)*100),"n/a",(N26/O26-1)*100)</f>
        <v>-72.41379310344827</v>
      </c>
      <c r="AJ26" s="705">
        <f>IF(ISERROR((O26/P26-1)*100),"n/a",(O26/P26-1)*100)</f>
        <v>-33.714285714285722</v>
      </c>
      <c r="AK26" s="705">
        <f>IF(ISERROR((P26/Q26-1)*100),"n/a",(P26/Q26-1)*100)</f>
        <v>525</v>
      </c>
      <c r="AL26" s="705" t="str">
        <f>IF(ISERROR((Q26/R26-1)*100),"n/a",(Q26/R26-1)*100)</f>
        <v>n/a</v>
      </c>
      <c r="AM26" s="705" t="str">
        <f>IF(ISERROR((R26/S26-1)*100),"n/a",(R26/S26-1)*100)</f>
        <v>n/a</v>
      </c>
      <c r="AN26" s="705" t="str">
        <f>IF(ISERROR((S26/T26-1)*100),"n/a",(S26/T26-1)*100)</f>
        <v>n/a</v>
      </c>
      <c r="AO26" s="705" t="str">
        <f>IF(ISERROR((T26/U26-1)*100),"n/a",(T26/U26-1)*100)</f>
        <v>n/a</v>
      </c>
      <c r="AP26" s="705" t="str">
        <f>IF(ISERROR((U26/V26-1)*100),"n/a",(U26/V26-1)*100)</f>
        <v>n/a</v>
      </c>
      <c r="AQ26" s="705" t="str">
        <f>IF(ISERROR((V26/W26-1)*100),"n/a",(V26/W26-1)*100)</f>
        <v>n/a</v>
      </c>
      <c r="AR26" s="705" t="str">
        <f>IF(ISERROR((W26/X26-1)*100),"n/a",(W26/X26-1)*100)</f>
        <v>n/a</v>
      </c>
      <c r="AS26" s="706">
        <f>AVERAGE(Z26:AR26)</f>
        <v>44.351757028472157</v>
      </c>
      <c r="AT26" s="707">
        <f>STDEV(Z26:AR26)</f>
        <v>153.84317764949901</v>
      </c>
    </row>
    <row r="27" spans="1:46" ht="11.25" customHeight="1" x14ac:dyDescent="0.2">
      <c r="A27" s="627" t="s">
        <v>4486</v>
      </c>
      <c r="B27" s="972" t="s">
        <v>4017</v>
      </c>
      <c r="C27" s="515">
        <v>0.44</v>
      </c>
      <c r="D27" s="690">
        <v>0.4</v>
      </c>
      <c r="E27" s="684">
        <v>0.36</v>
      </c>
      <c r="F27" s="684">
        <v>0.32</v>
      </c>
      <c r="G27" s="521">
        <v>0.28000000000000003</v>
      </c>
      <c r="H27" s="684">
        <v>0.28000000000000003</v>
      </c>
      <c r="I27" s="685"/>
      <c r="J27" s="521">
        <v>0.24</v>
      </c>
      <c r="K27" s="689">
        <v>0.24</v>
      </c>
      <c r="L27" s="685"/>
      <c r="M27" s="522">
        <v>0.24</v>
      </c>
      <c r="N27" s="687">
        <v>0.24</v>
      </c>
      <c r="O27" s="687">
        <v>0.24</v>
      </c>
      <c r="P27" s="564">
        <v>0.24</v>
      </c>
      <c r="Q27" s="564">
        <v>0.24</v>
      </c>
      <c r="R27" s="564">
        <v>0.24</v>
      </c>
      <c r="S27" s="564">
        <v>0.24</v>
      </c>
      <c r="T27" s="564">
        <v>0.24</v>
      </c>
      <c r="U27" s="687">
        <v>0.24</v>
      </c>
      <c r="V27" s="564">
        <v>0.24</v>
      </c>
      <c r="W27" s="687">
        <v>0.24</v>
      </c>
      <c r="X27" s="691">
        <v>0.34</v>
      </c>
      <c r="Y27" s="688">
        <f>SUM(C27:X27)</f>
        <v>5.5400000000000027</v>
      </c>
      <c r="Z27" s="1134">
        <f>IF(ISERROR((C27/D27-1)*100),"n/a",(C27/D27-1)*100)</f>
        <v>9.9999999999999858</v>
      </c>
      <c r="AA27" s="705">
        <f>IF(ISERROR((D27/E27-1)*100),"n/a",(D27/E27-1)*100)</f>
        <v>11.111111111111116</v>
      </c>
      <c r="AB27" s="705">
        <f>IF(ISERROR((E27/F27-1)*100),"n/a",(E27/F27-1)*100)</f>
        <v>12.5</v>
      </c>
      <c r="AC27" s="705">
        <f>IF(ISERROR((F27/G27-1)*100),"n/a",(F27/G27-1)*100)</f>
        <v>14.285714285714279</v>
      </c>
      <c r="AD27" s="705">
        <f>IF(ISERROR((G27/H27-1)*100),"n/a",(G27/H27-1)*100)</f>
        <v>0</v>
      </c>
      <c r="AE27" s="705">
        <f>IF(ISERROR((H27/J27-1)*100),"n/a",(H27/J27-1)*100)</f>
        <v>16.666666666666675</v>
      </c>
      <c r="AF27" s="705">
        <f>IF(ISERROR((J27/K27-1)*100),"n/a",(J27/K27-1)*100)</f>
        <v>0</v>
      </c>
      <c r="AG27" s="705">
        <f>IF(ISERROR((K27/M27-1)*100),"n/a",(K27/M27-1)*100)</f>
        <v>0</v>
      </c>
      <c r="AH27" s="705">
        <f>IF(ISERROR((M27/N27-1)*100),"n/a",(M27/N27-1)*100)</f>
        <v>0</v>
      </c>
      <c r="AI27" s="705">
        <f>IF(ISERROR((N27/O27-1)*100),"n/a",(N27/O27-1)*100)</f>
        <v>0</v>
      </c>
      <c r="AJ27" s="705">
        <f>IF(ISERROR((O27/P27-1)*100),"n/a",(O27/P27-1)*100)</f>
        <v>0</v>
      </c>
      <c r="AK27" s="705">
        <f>IF(ISERROR((P27/Q27-1)*100),"n/a",(P27/Q27-1)*100)</f>
        <v>0</v>
      </c>
      <c r="AL27" s="705">
        <f>IF(ISERROR((Q27/R27-1)*100),"n/a",(Q27/R27-1)*100)</f>
        <v>0</v>
      </c>
      <c r="AM27" s="705">
        <f>IF(ISERROR((R27/S27-1)*100),"n/a",(R27/S27-1)*100)</f>
        <v>0</v>
      </c>
      <c r="AN27" s="705">
        <f>IF(ISERROR((S27/T27-1)*100),"n/a",(S27/T27-1)*100)</f>
        <v>0</v>
      </c>
      <c r="AO27" s="705">
        <f>IF(ISERROR((T27/U27-1)*100),"n/a",(T27/U27-1)*100)</f>
        <v>0</v>
      </c>
      <c r="AP27" s="705">
        <f>IF(ISERROR((U27/V27-1)*100),"n/a",(U27/V27-1)*100)</f>
        <v>0</v>
      </c>
      <c r="AQ27" s="705">
        <f>IF(ISERROR((V27/W27-1)*100),"n/a",(V27/W27-1)*100)</f>
        <v>0</v>
      </c>
      <c r="AR27" s="705">
        <f>IF(ISERROR((W27/X27-1)*100),"n/a",(W27/X27-1)*100)</f>
        <v>-29.411764705882359</v>
      </c>
      <c r="AS27" s="706">
        <f>AVERAGE(Z27:AR27)</f>
        <v>1.8500909135584045</v>
      </c>
      <c r="AT27" s="707">
        <f>STDEV(Z27:AR27)</f>
        <v>9.6078215020896351</v>
      </c>
    </row>
    <row r="28" spans="1:46" ht="11.25" customHeight="1" x14ac:dyDescent="0.2">
      <c r="A28" s="519" t="s">
        <v>895</v>
      </c>
      <c r="B28" s="972" t="s">
        <v>896</v>
      </c>
      <c r="C28" s="515">
        <v>1.28</v>
      </c>
      <c r="D28" s="690">
        <v>1.2</v>
      </c>
      <c r="E28" s="684">
        <v>1.1000000000000001</v>
      </c>
      <c r="F28" s="684">
        <v>0.8</v>
      </c>
      <c r="G28" s="684">
        <v>0.5</v>
      </c>
      <c r="H28" s="684">
        <v>0.2</v>
      </c>
      <c r="I28" s="685"/>
      <c r="J28" s="521">
        <v>0</v>
      </c>
      <c r="K28" s="689">
        <v>0</v>
      </c>
      <c r="L28" s="685"/>
      <c r="M28" s="522">
        <v>0</v>
      </c>
      <c r="N28" s="687">
        <v>0</v>
      </c>
      <c r="O28" s="687">
        <v>0</v>
      </c>
      <c r="P28" s="687">
        <v>0</v>
      </c>
      <c r="Q28" s="687">
        <v>0</v>
      </c>
      <c r="R28" s="687">
        <v>0</v>
      </c>
      <c r="S28" s="687">
        <v>0</v>
      </c>
      <c r="T28" s="687">
        <v>0</v>
      </c>
      <c r="U28" s="687">
        <v>0</v>
      </c>
      <c r="V28" s="687">
        <v>0</v>
      </c>
      <c r="W28" s="687">
        <v>0</v>
      </c>
      <c r="X28" s="687">
        <v>0</v>
      </c>
      <c r="Y28" s="688">
        <f>SUM(C28:X28)</f>
        <v>5.08</v>
      </c>
      <c r="Z28" s="1134">
        <f>IF(ISERROR((C28/D28-1)*100),"n/a",(C28/D28-1)*100)</f>
        <v>6.6666666666666652</v>
      </c>
      <c r="AA28" s="705">
        <f>IF(ISERROR((D28/E28-1)*100),"n/a",(D28/E28-1)*100)</f>
        <v>9.0909090909090828</v>
      </c>
      <c r="AB28" s="705">
        <f>IF(ISERROR((E28/F28-1)*100),"n/a",(E28/F28-1)*100)</f>
        <v>37.5</v>
      </c>
      <c r="AC28" s="705">
        <f>IF(ISERROR((F28/G28-1)*100),"n/a",(F28/G28-1)*100)</f>
        <v>60.000000000000007</v>
      </c>
      <c r="AD28" s="705">
        <f>IF(ISERROR((G28/H28-1)*100),"n/a",(G28/H28-1)*100)</f>
        <v>150</v>
      </c>
      <c r="AE28" s="705" t="str">
        <f>IF(ISERROR((H28/J28-1)*100),"n/a",(H28/J28-1)*100)</f>
        <v>n/a</v>
      </c>
      <c r="AF28" s="705" t="str">
        <f>IF(ISERROR((J28/K28-1)*100),"n/a",(J28/K28-1)*100)</f>
        <v>n/a</v>
      </c>
      <c r="AG28" s="705" t="str">
        <f>IF(ISERROR((K28/M28-1)*100),"n/a",(K28/M28-1)*100)</f>
        <v>n/a</v>
      </c>
      <c r="AH28" s="705" t="str">
        <f>IF(ISERROR((M28/N28-1)*100),"n/a",(M28/N28-1)*100)</f>
        <v>n/a</v>
      </c>
      <c r="AI28" s="705" t="str">
        <f>IF(ISERROR((N28/O28-1)*100),"n/a",(N28/O28-1)*100)</f>
        <v>n/a</v>
      </c>
      <c r="AJ28" s="705" t="str">
        <f>IF(ISERROR((O28/P28-1)*100),"n/a",(O28/P28-1)*100)</f>
        <v>n/a</v>
      </c>
      <c r="AK28" s="705" t="str">
        <f>IF(ISERROR((P28/Q28-1)*100),"n/a",(P28/Q28-1)*100)</f>
        <v>n/a</v>
      </c>
      <c r="AL28" s="705" t="str">
        <f>IF(ISERROR((Q28/R28-1)*100),"n/a",(Q28/R28-1)*100)</f>
        <v>n/a</v>
      </c>
      <c r="AM28" s="705" t="str">
        <f>IF(ISERROR((R28/S28-1)*100),"n/a",(R28/S28-1)*100)</f>
        <v>n/a</v>
      </c>
      <c r="AN28" s="705" t="str">
        <f>IF(ISERROR((S28/T28-1)*100),"n/a",(S28/T28-1)*100)</f>
        <v>n/a</v>
      </c>
      <c r="AO28" s="705" t="str">
        <f>IF(ISERROR((T28/U28-1)*100),"n/a",(T28/U28-1)*100)</f>
        <v>n/a</v>
      </c>
      <c r="AP28" s="705" t="str">
        <f>IF(ISERROR((U28/V28-1)*100),"n/a",(U28/V28-1)*100)</f>
        <v>n/a</v>
      </c>
      <c r="AQ28" s="705" t="str">
        <f>IF(ISERROR((V28/W28-1)*100),"n/a",(V28/W28-1)*100)</f>
        <v>n/a</v>
      </c>
      <c r="AR28" s="705" t="str">
        <f>IF(ISERROR((W28/X28-1)*100),"n/a",(W28/X28-1)*100)</f>
        <v>n/a</v>
      </c>
      <c r="AS28" s="706">
        <f>AVERAGE(Z28:AR28)</f>
        <v>52.651515151515149</v>
      </c>
      <c r="AT28" s="707">
        <f>STDEV(Z28:AR28)</f>
        <v>58.677995947783678</v>
      </c>
    </row>
    <row r="29" spans="1:46" ht="11.25" customHeight="1" x14ac:dyDescent="0.2">
      <c r="A29" s="524" t="s">
        <v>405</v>
      </c>
      <c r="B29" s="957" t="s">
        <v>406</v>
      </c>
      <c r="C29" s="515">
        <v>1.325</v>
      </c>
      <c r="D29" s="509">
        <v>1.2649999999999999</v>
      </c>
      <c r="E29" s="505">
        <v>1.2050000000000001</v>
      </c>
      <c r="F29" s="505">
        <v>1.145</v>
      </c>
      <c r="G29" s="505">
        <v>1.0649999999999999</v>
      </c>
      <c r="H29" s="505">
        <v>0.96</v>
      </c>
      <c r="I29" s="506"/>
      <c r="J29" s="505">
        <v>0.77500000000000002</v>
      </c>
      <c r="K29" s="503">
        <v>0.63500000000000001</v>
      </c>
      <c r="L29" s="506"/>
      <c r="M29" s="509">
        <v>0.56000000000000005</v>
      </c>
      <c r="N29" s="511">
        <v>0.5</v>
      </c>
      <c r="O29" s="511">
        <v>0.48</v>
      </c>
      <c r="P29" s="511">
        <v>0.42</v>
      </c>
      <c r="Q29" s="511">
        <v>0.34499999999999997</v>
      </c>
      <c r="R29" s="511">
        <v>0.31</v>
      </c>
      <c r="S29" s="511">
        <v>0.29249999999999998</v>
      </c>
      <c r="T29" s="511">
        <v>0.28249999999999997</v>
      </c>
      <c r="U29" s="511">
        <v>0.27</v>
      </c>
      <c r="V29" s="510">
        <v>0.26</v>
      </c>
      <c r="W29" s="511">
        <v>0.23</v>
      </c>
      <c r="X29" s="510">
        <v>0.2</v>
      </c>
      <c r="Y29" s="688">
        <f>SUM(C29:X29)</f>
        <v>12.525000000000002</v>
      </c>
      <c r="Z29" s="1134">
        <f>IF(ISERROR((C29/D29-1)*100),"n/a",(C29/D29-1)*100)</f>
        <v>4.743083003952564</v>
      </c>
      <c r="AA29" s="705">
        <f>IF(ISERROR((D29/E29-1)*100),"n/a",(D29/E29-1)*100)</f>
        <v>4.9792531120331773</v>
      </c>
      <c r="AB29" s="705">
        <f>IF(ISERROR((E29/F29-1)*100),"n/a",(E29/F29-1)*100)</f>
        <v>5.2401746724890952</v>
      </c>
      <c r="AC29" s="705">
        <f>IF(ISERROR((F29/G29-1)*100),"n/a",(F29/G29-1)*100)</f>
        <v>7.5117370892018753</v>
      </c>
      <c r="AD29" s="705">
        <f>IF(ISERROR((G29/H29-1)*100),"n/a",(G29/H29-1)*100)</f>
        <v>10.9375</v>
      </c>
      <c r="AE29" s="705">
        <f>IF(ISERROR((H29/J29-1)*100),"n/a",(H29/J29-1)*100)</f>
        <v>23.870967741935466</v>
      </c>
      <c r="AF29" s="705">
        <f>IF(ISERROR((J29/K29-1)*100),"n/a",(J29/K29-1)*100)</f>
        <v>22.047244094488192</v>
      </c>
      <c r="AG29" s="705">
        <f>IF(ISERROR((K29/M29-1)*100),"n/a",(K29/M29-1)*100)</f>
        <v>13.392857142857139</v>
      </c>
      <c r="AH29" s="705">
        <f>IF(ISERROR((M29/N29-1)*100),"n/a",(M29/N29-1)*100)</f>
        <v>12.000000000000011</v>
      </c>
      <c r="AI29" s="705">
        <f>IF(ISERROR((N29/O29-1)*100),"n/a",(N29/O29-1)*100)</f>
        <v>4.1666666666666741</v>
      </c>
      <c r="AJ29" s="705">
        <f>IF(ISERROR((O29/P29-1)*100),"n/a",(O29/P29-1)*100)</f>
        <v>14.285714285714279</v>
      </c>
      <c r="AK29" s="705">
        <f>IF(ISERROR((P29/Q29-1)*100),"n/a",(P29/Q29-1)*100)</f>
        <v>21.739130434782616</v>
      </c>
      <c r="AL29" s="705">
        <f>IF(ISERROR((Q29/R29-1)*100),"n/a",(Q29/R29-1)*100)</f>
        <v>11.290322580645151</v>
      </c>
      <c r="AM29" s="705">
        <f>IF(ISERROR((R29/S29-1)*100),"n/a",(R29/S29-1)*100)</f>
        <v>5.9829059829059839</v>
      </c>
      <c r="AN29" s="705">
        <f>IF(ISERROR((S29/T29-1)*100),"n/a",(S29/T29-1)*100)</f>
        <v>3.539823008849563</v>
      </c>
      <c r="AO29" s="705">
        <f>IF(ISERROR((T29/U29-1)*100),"n/a",(T29/U29-1)*100)</f>
        <v>4.6296296296296058</v>
      </c>
      <c r="AP29" s="705">
        <f>IF(ISERROR((U29/V29-1)*100),"n/a",(U29/V29-1)*100)</f>
        <v>3.8461538461538547</v>
      </c>
      <c r="AQ29" s="705">
        <f>IF(ISERROR((V29/W29-1)*100),"n/a",(V29/W29-1)*100)</f>
        <v>13.043478260869556</v>
      </c>
      <c r="AR29" s="705">
        <f>IF(ISERROR((W29/X29-1)*100),"n/a",(W29/X29-1)*100)</f>
        <v>14.999999999999991</v>
      </c>
      <c r="AS29" s="706">
        <f>AVERAGE(Z29:AR29)</f>
        <v>10.644560081746045</v>
      </c>
      <c r="AT29" s="707">
        <f>STDEV(Z29:AR29)</f>
        <v>6.5762139685234455</v>
      </c>
    </row>
    <row r="30" spans="1:46" ht="11.25" customHeight="1" x14ac:dyDescent="0.2">
      <c r="A30" s="539" t="s">
        <v>3815</v>
      </c>
      <c r="B30" s="527" t="s">
        <v>3816</v>
      </c>
      <c r="C30" s="515">
        <v>18</v>
      </c>
      <c r="D30" s="1170">
        <v>17</v>
      </c>
      <c r="E30" s="552">
        <v>16</v>
      </c>
      <c r="F30" s="552">
        <v>14</v>
      </c>
      <c r="G30" s="552">
        <v>13</v>
      </c>
      <c r="H30" s="1178">
        <v>11</v>
      </c>
      <c r="I30" s="685"/>
      <c r="J30" s="552">
        <v>15</v>
      </c>
      <c r="K30" s="1111">
        <v>12</v>
      </c>
      <c r="L30" s="685"/>
      <c r="M30" s="690">
        <v>7.5</v>
      </c>
      <c r="N30" s="687">
        <v>0</v>
      </c>
      <c r="O30" s="564">
        <v>0</v>
      </c>
      <c r="P30" s="564">
        <v>0</v>
      </c>
      <c r="Q30" s="564">
        <v>0</v>
      </c>
      <c r="R30" s="564">
        <v>0</v>
      </c>
      <c r="S30" s="564">
        <v>0</v>
      </c>
      <c r="T30" s="564">
        <v>0</v>
      </c>
      <c r="U30" s="564">
        <v>0</v>
      </c>
      <c r="V30" s="564">
        <v>0</v>
      </c>
      <c r="W30" s="687">
        <v>0</v>
      </c>
      <c r="X30" s="687">
        <v>0</v>
      </c>
      <c r="Y30" s="688">
        <f>SUM(C30:X30)</f>
        <v>123.5</v>
      </c>
      <c r="Z30" s="1134">
        <f>IF(ISERROR((C30/D30-1)*100),"n/a",(C30/D30-1)*100)</f>
        <v>5.8823529411764719</v>
      </c>
      <c r="AA30" s="705">
        <f>IF(ISERROR((D30/E30-1)*100),"n/a",(D30/E30-1)*100)</f>
        <v>6.25</v>
      </c>
      <c r="AB30" s="705">
        <f>IF(ISERROR((E30/F30-1)*100),"n/a",(E30/F30-1)*100)</f>
        <v>14.285714285714279</v>
      </c>
      <c r="AC30" s="705">
        <f>IF(ISERROR((F30/G30-1)*100),"n/a",(F30/G30-1)*100)</f>
        <v>7.6923076923076872</v>
      </c>
      <c r="AD30" s="705">
        <f>IF(ISERROR((G30/H30-1)*100),"n/a",(G30/H30-1)*100)</f>
        <v>18.181818181818187</v>
      </c>
      <c r="AE30" s="705">
        <f>IF(ISERROR((H30/J30-1)*100),"n/a",(H30/J30-1)*100)</f>
        <v>-26.666666666666671</v>
      </c>
      <c r="AF30" s="705">
        <f>IF(ISERROR((J30/K30-1)*100),"n/a",(J30/K30-1)*100)</f>
        <v>25</v>
      </c>
      <c r="AG30" s="705">
        <f>IF(ISERROR((K30/M30-1)*100),"n/a",(K30/M30-1)*100)</f>
        <v>60.000000000000007</v>
      </c>
      <c r="AH30" s="705" t="str">
        <f>IF(ISERROR((M30/N30-1)*100),"n/a",(M30/N30-1)*100)</f>
        <v>n/a</v>
      </c>
      <c r="AI30" s="705" t="str">
        <f>IF(ISERROR((N30/O30-1)*100),"n/a",(N30/O30-1)*100)</f>
        <v>n/a</v>
      </c>
      <c r="AJ30" s="705" t="str">
        <f>IF(ISERROR((O30/P30-1)*100),"n/a",(O30/P30-1)*100)</f>
        <v>n/a</v>
      </c>
      <c r="AK30" s="705" t="str">
        <f>IF(ISERROR((P30/Q30-1)*100),"n/a",(P30/Q30-1)*100)</f>
        <v>n/a</v>
      </c>
      <c r="AL30" s="705" t="str">
        <f>IF(ISERROR((Q30/R30-1)*100),"n/a",(Q30/R30-1)*100)</f>
        <v>n/a</v>
      </c>
      <c r="AM30" s="705" t="str">
        <f>IF(ISERROR((R30/S30-1)*100),"n/a",(R30/S30-1)*100)</f>
        <v>n/a</v>
      </c>
      <c r="AN30" s="705" t="str">
        <f>IF(ISERROR((S30/T30-1)*100),"n/a",(S30/T30-1)*100)</f>
        <v>n/a</v>
      </c>
      <c r="AO30" s="705" t="str">
        <f>IF(ISERROR((T30/U30-1)*100),"n/a",(T30/U30-1)*100)</f>
        <v>n/a</v>
      </c>
      <c r="AP30" s="705" t="str">
        <f>IF(ISERROR((U30/V30-1)*100),"n/a",(U30/V30-1)*100)</f>
        <v>n/a</v>
      </c>
      <c r="AQ30" s="705" t="str">
        <f>IF(ISERROR((V30/W30-1)*100),"n/a",(V30/W30-1)*100)</f>
        <v>n/a</v>
      </c>
      <c r="AR30" s="705" t="str">
        <f>IF(ISERROR((W30/X30-1)*100),"n/a",(W30/X30-1)*100)</f>
        <v>n/a</v>
      </c>
      <c r="AS30" s="706">
        <f>AVERAGE(Z30:AR30)</f>
        <v>13.828190804293744</v>
      </c>
      <c r="AT30" s="707">
        <f>STDEV(Z30:AR30)</f>
        <v>24.124251409729762</v>
      </c>
    </row>
    <row r="31" spans="1:46" ht="11.25" customHeight="1" x14ac:dyDescent="0.2">
      <c r="A31" s="974" t="s">
        <v>897</v>
      </c>
      <c r="B31" s="972" t="s">
        <v>898</v>
      </c>
      <c r="C31" s="515">
        <v>3.66</v>
      </c>
      <c r="D31" s="515">
        <v>3.44</v>
      </c>
      <c r="E31" s="684">
        <v>3.2</v>
      </c>
      <c r="F31" s="684">
        <v>3.02</v>
      </c>
      <c r="G31" s="684">
        <v>2.82</v>
      </c>
      <c r="H31" s="684">
        <v>2.4900000000000002</v>
      </c>
      <c r="I31" s="685"/>
      <c r="J31" s="684">
        <v>2.02</v>
      </c>
      <c r="K31" s="514">
        <v>1.82</v>
      </c>
      <c r="L31" s="685"/>
      <c r="M31" s="522">
        <v>1.4</v>
      </c>
      <c r="N31" s="687">
        <v>2.2999999999999998</v>
      </c>
      <c r="O31" s="691">
        <v>3.16</v>
      </c>
      <c r="P31" s="691">
        <v>3</v>
      </c>
      <c r="Q31" s="691">
        <v>2.82</v>
      </c>
      <c r="R31" s="691">
        <v>2.68</v>
      </c>
      <c r="S31" s="691">
        <v>2.44</v>
      </c>
      <c r="T31" s="691">
        <v>2.12</v>
      </c>
      <c r="U31" s="691">
        <v>1.96</v>
      </c>
      <c r="V31" s="691">
        <v>1.81</v>
      </c>
      <c r="W31" s="687">
        <v>1.72</v>
      </c>
      <c r="X31" s="691">
        <v>1.66</v>
      </c>
      <c r="Y31" s="688">
        <f>SUM(C31:X31)</f>
        <v>49.539999999999992</v>
      </c>
      <c r="Z31" s="1134">
        <f>IF(ISERROR((C31/D31-1)*100),"n/a",(C31/D31-1)*100)</f>
        <v>6.3953488372093137</v>
      </c>
      <c r="AA31" s="705">
        <f>IF(ISERROR((D31/E31-1)*100),"n/a",(D31/E31-1)*100)</f>
        <v>7.4999999999999956</v>
      </c>
      <c r="AB31" s="705">
        <f>IF(ISERROR((E31/F31-1)*100),"n/a",(E31/F31-1)*100)</f>
        <v>5.9602649006622599</v>
      </c>
      <c r="AC31" s="705">
        <f>IF(ISERROR((F31/G31-1)*100),"n/a",(F31/G31-1)*100)</f>
        <v>7.0921985815602939</v>
      </c>
      <c r="AD31" s="705">
        <f>IF(ISERROR((G31/H31-1)*100),"n/a",(G31/H31-1)*100)</f>
        <v>13.253012048192758</v>
      </c>
      <c r="AE31" s="705">
        <f>IF(ISERROR((H31/J31-1)*100),"n/a",(H31/J31-1)*100)</f>
        <v>23.267326732673265</v>
      </c>
      <c r="AF31" s="705">
        <f>IF(ISERROR((J31/K31-1)*100),"n/a",(J31/K31-1)*100)</f>
        <v>10.989010989010994</v>
      </c>
      <c r="AG31" s="705">
        <f>IF(ISERROR((K31/M31-1)*100),"n/a",(K31/M31-1)*100)</f>
        <v>30.000000000000004</v>
      </c>
      <c r="AH31" s="705">
        <f>IF(ISERROR((M31/N31-1)*100),"n/a",(M31/N31-1)*100)</f>
        <v>-39.130434782608688</v>
      </c>
      <c r="AI31" s="705">
        <f>IF(ISERROR((N31/O31-1)*100),"n/a",(N31/O31-1)*100)</f>
        <v>-27.215189873417735</v>
      </c>
      <c r="AJ31" s="705">
        <f>IF(ISERROR((O31/P31-1)*100),"n/a",(O31/P31-1)*100)</f>
        <v>5.3333333333333455</v>
      </c>
      <c r="AK31" s="705">
        <f>IF(ISERROR((P31/Q31-1)*100),"n/a",(P31/Q31-1)*100)</f>
        <v>6.3829787234042534</v>
      </c>
      <c r="AL31" s="705">
        <f>IF(ISERROR((Q31/R31-1)*100),"n/a",(Q31/R31-1)*100)</f>
        <v>5.2238805970149071</v>
      </c>
      <c r="AM31" s="705">
        <f>IF(ISERROR((R31/S31-1)*100),"n/a",(R31/S31-1)*100)</f>
        <v>9.8360655737705027</v>
      </c>
      <c r="AN31" s="705">
        <f>IF(ISERROR((S31/T31-1)*100),"n/a",(S31/T31-1)*100)</f>
        <v>15.094339622641506</v>
      </c>
      <c r="AO31" s="705">
        <f>IF(ISERROR((T31/U31-1)*100),"n/a",(T31/U31-1)*100)</f>
        <v>8.163265306122458</v>
      </c>
      <c r="AP31" s="705">
        <f>IF(ISERROR((U31/V31-1)*100),"n/a",(U31/V31-1)*100)</f>
        <v>8.287292817679548</v>
      </c>
      <c r="AQ31" s="705">
        <f>IF(ISERROR((V31/W31-1)*100),"n/a",(V31/W31-1)*100)</f>
        <v>5.232558139534893</v>
      </c>
      <c r="AR31" s="705">
        <f>IF(ISERROR((W31/X31-1)*100),"n/a",(W31/X31-1)*100)</f>
        <v>3.6144578313253017</v>
      </c>
      <c r="AS31" s="706">
        <f>AVERAGE(Z31:AR31)</f>
        <v>5.541037335689956</v>
      </c>
      <c r="AT31" s="707">
        <f>STDEV(Z31:AR31)</f>
        <v>15.286282072519931</v>
      </c>
    </row>
    <row r="32" spans="1:46" ht="11.25" customHeight="1" x14ac:dyDescent="0.2">
      <c r="A32" s="519" t="s">
        <v>3817</v>
      </c>
      <c r="B32" s="972" t="s">
        <v>3818</v>
      </c>
      <c r="C32" s="515">
        <v>0.84</v>
      </c>
      <c r="D32" s="515">
        <v>0.64</v>
      </c>
      <c r="E32" s="684">
        <v>0.48</v>
      </c>
      <c r="F32" s="684">
        <v>0.4</v>
      </c>
      <c r="G32" s="684">
        <v>0.32</v>
      </c>
      <c r="H32" s="563">
        <v>0</v>
      </c>
      <c r="I32" s="685"/>
      <c r="J32" s="521">
        <v>0</v>
      </c>
      <c r="K32" s="689">
        <v>0</v>
      </c>
      <c r="L32" s="685"/>
      <c r="M32" s="522">
        <v>0</v>
      </c>
      <c r="N32" s="687">
        <v>0</v>
      </c>
      <c r="O32" s="687">
        <v>0</v>
      </c>
      <c r="P32" s="687">
        <v>0</v>
      </c>
      <c r="Q32" s="687">
        <v>0</v>
      </c>
      <c r="R32" s="687">
        <v>0</v>
      </c>
      <c r="S32" s="687">
        <v>0</v>
      </c>
      <c r="T32" s="687">
        <v>0</v>
      </c>
      <c r="U32" s="687">
        <v>0</v>
      </c>
      <c r="V32" s="687">
        <v>0</v>
      </c>
      <c r="W32" s="687">
        <v>0</v>
      </c>
      <c r="X32" s="687">
        <v>0</v>
      </c>
      <c r="Y32" s="688">
        <f>SUM(C32:X32)</f>
        <v>2.6799999999999997</v>
      </c>
      <c r="Z32" s="1134">
        <f>IF(ISERROR((C32/D32-1)*100),"n/a",(C32/D32-1)*100)</f>
        <v>31.25</v>
      </c>
      <c r="AA32" s="705">
        <f>IF(ISERROR((D32/E32-1)*100),"n/a",(D32/E32-1)*100)</f>
        <v>33.33333333333335</v>
      </c>
      <c r="AB32" s="705">
        <f>IF(ISERROR((E32/F32-1)*100),"n/a",(E32/F32-1)*100)</f>
        <v>19.999999999999996</v>
      </c>
      <c r="AC32" s="705">
        <f>IF(ISERROR((F32/G32-1)*100),"n/a",(F32/G32-1)*100)</f>
        <v>25</v>
      </c>
      <c r="AD32" s="705" t="str">
        <f>IF(ISERROR((G32/H32-1)*100),"n/a",(G32/H32-1)*100)</f>
        <v>n/a</v>
      </c>
      <c r="AE32" s="705" t="str">
        <f>IF(ISERROR((H32/J32-1)*100),"n/a",(H32/J32-1)*100)</f>
        <v>n/a</v>
      </c>
      <c r="AF32" s="705" t="str">
        <f>IF(ISERROR((J32/K32-1)*100),"n/a",(J32/K32-1)*100)</f>
        <v>n/a</v>
      </c>
      <c r="AG32" s="705" t="str">
        <f>IF(ISERROR((K32/M32-1)*100),"n/a",(K32/M32-1)*100)</f>
        <v>n/a</v>
      </c>
      <c r="AH32" s="705" t="str">
        <f>IF(ISERROR((M32/N32-1)*100),"n/a",(M32/N32-1)*100)</f>
        <v>n/a</v>
      </c>
      <c r="AI32" s="705" t="str">
        <f>IF(ISERROR((N32/O32-1)*100),"n/a",(N32/O32-1)*100)</f>
        <v>n/a</v>
      </c>
      <c r="AJ32" s="705" t="str">
        <f>IF(ISERROR((O32/P32-1)*100),"n/a",(O32/P32-1)*100)</f>
        <v>n/a</v>
      </c>
      <c r="AK32" s="705" t="str">
        <f>IF(ISERROR((P32/Q32-1)*100),"n/a",(P32/Q32-1)*100)</f>
        <v>n/a</v>
      </c>
      <c r="AL32" s="705" t="str">
        <f>IF(ISERROR((Q32/R32-1)*100),"n/a",(Q32/R32-1)*100)</f>
        <v>n/a</v>
      </c>
      <c r="AM32" s="705" t="str">
        <f>IF(ISERROR((R32/S32-1)*100),"n/a",(R32/S32-1)*100)</f>
        <v>n/a</v>
      </c>
      <c r="AN32" s="705" t="str">
        <f>IF(ISERROR((S32/T32-1)*100),"n/a",(S32/T32-1)*100)</f>
        <v>n/a</v>
      </c>
      <c r="AO32" s="705" t="str">
        <f>IF(ISERROR((T32/U32-1)*100),"n/a",(T32/U32-1)*100)</f>
        <v>n/a</v>
      </c>
      <c r="AP32" s="705" t="str">
        <f>IF(ISERROR((U32/V32-1)*100),"n/a",(U32/V32-1)*100)</f>
        <v>n/a</v>
      </c>
      <c r="AQ32" s="705" t="str">
        <f>IF(ISERROR((V32/W32-1)*100),"n/a",(V32/W32-1)*100)</f>
        <v>n/a</v>
      </c>
      <c r="AR32" s="705" t="str">
        <f>IF(ISERROR((W32/X32-1)*100),"n/a",(W32/X32-1)*100)</f>
        <v>n/a</v>
      </c>
      <c r="AS32" s="706">
        <f>AVERAGE(Z32:AR32)</f>
        <v>27.395833333333336</v>
      </c>
      <c r="AT32" s="707">
        <f>STDEV(Z32:AR32)</f>
        <v>6.0703342851389568</v>
      </c>
    </row>
    <row r="33" spans="1:46" ht="11.25" customHeight="1" x14ac:dyDescent="0.2">
      <c r="A33" s="519" t="s">
        <v>899</v>
      </c>
      <c r="B33" s="683" t="s">
        <v>900</v>
      </c>
      <c r="C33" s="515">
        <v>2.2400000000000002</v>
      </c>
      <c r="D33" s="515">
        <v>2.14</v>
      </c>
      <c r="E33" s="684">
        <v>2.08</v>
      </c>
      <c r="F33" s="516">
        <v>2.02</v>
      </c>
      <c r="G33" s="516">
        <v>1.96</v>
      </c>
      <c r="H33" s="684">
        <v>1.9</v>
      </c>
      <c r="I33" s="517"/>
      <c r="J33" s="684">
        <v>1.84</v>
      </c>
      <c r="K33" s="514">
        <v>1.78</v>
      </c>
      <c r="L33" s="517"/>
      <c r="M33" s="522">
        <v>1.76</v>
      </c>
      <c r="N33" s="691">
        <v>1.76</v>
      </c>
      <c r="O33" s="691">
        <v>1.72</v>
      </c>
      <c r="P33" s="691">
        <v>1.64</v>
      </c>
      <c r="Q33" s="691">
        <v>1.45</v>
      </c>
      <c r="R33" s="691">
        <v>1.2450000000000001</v>
      </c>
      <c r="S33" s="691">
        <v>1.149</v>
      </c>
      <c r="T33" s="691">
        <v>1.1319999999999999</v>
      </c>
      <c r="U33" s="691">
        <v>1.1000000000000001</v>
      </c>
      <c r="V33" s="687">
        <v>1.0720000000000001</v>
      </c>
      <c r="W33" s="691">
        <v>1.0720000000000001</v>
      </c>
      <c r="X33" s="691">
        <v>1.0590000000000002</v>
      </c>
      <c r="Y33" s="688">
        <f>SUM(C33:X33)</f>
        <v>32.119000000000007</v>
      </c>
      <c r="Z33" s="1134">
        <f>IF(ISERROR((C33/D33-1)*100),"n/a",(C33/D33-1)*100)</f>
        <v>4.6728971962616939</v>
      </c>
      <c r="AA33" s="705">
        <f>IF(ISERROR((D33/E33-1)*100),"n/a",(D33/E33-1)*100)</f>
        <v>2.8846153846153966</v>
      </c>
      <c r="AB33" s="705">
        <f>IF(ISERROR((E33/F33-1)*100),"n/a",(E33/F33-1)*100)</f>
        <v>2.9702970297029729</v>
      </c>
      <c r="AC33" s="705">
        <f>IF(ISERROR((F33/G33-1)*100),"n/a",(F33/G33-1)*100)</f>
        <v>3.0612244897959107</v>
      </c>
      <c r="AD33" s="705">
        <f>IF(ISERROR((G33/H33-1)*100),"n/a",(G33/H33-1)*100)</f>
        <v>3.1578947368421151</v>
      </c>
      <c r="AE33" s="705">
        <f>IF(ISERROR((H33/J33-1)*100),"n/a",(H33/J33-1)*100)</f>
        <v>3.2608695652173836</v>
      </c>
      <c r="AF33" s="705">
        <f>IF(ISERROR((J33/K33-1)*100),"n/a",(J33/K33-1)*100)</f>
        <v>3.3707865168539408</v>
      </c>
      <c r="AG33" s="705">
        <f>IF(ISERROR((K33/M33-1)*100),"n/a",(K33/M33-1)*100)</f>
        <v>1.1363636363636465</v>
      </c>
      <c r="AH33" s="705">
        <f>IF(ISERROR((M33/N33-1)*100),"n/a",(M33/N33-1)*100)</f>
        <v>0</v>
      </c>
      <c r="AI33" s="705">
        <f>IF(ISERROR((N33/O33-1)*100),"n/a",(N33/O33-1)*100)</f>
        <v>2.3255813953488413</v>
      </c>
      <c r="AJ33" s="705">
        <f>IF(ISERROR((O33/P33-1)*100),"n/a",(O33/P33-1)*100)</f>
        <v>4.8780487804878092</v>
      </c>
      <c r="AK33" s="705">
        <f>IF(ISERROR((P33/Q33-1)*100),"n/a",(P33/Q33-1)*100)</f>
        <v>13.103448275862073</v>
      </c>
      <c r="AL33" s="705">
        <f>IF(ISERROR((Q33/R33-1)*100),"n/a",(Q33/R33-1)*100)</f>
        <v>16.465863453815246</v>
      </c>
      <c r="AM33" s="705">
        <f>IF(ISERROR((R33/S33-1)*100),"n/a",(R33/S33-1)*100)</f>
        <v>8.3550913838120078</v>
      </c>
      <c r="AN33" s="705">
        <f>IF(ISERROR((S33/T33-1)*100),"n/a",(S33/T33-1)*100)</f>
        <v>1.5017667844523075</v>
      </c>
      <c r="AO33" s="705">
        <f>IF(ISERROR((T33/U33-1)*100),"n/a",(T33/U33-1)*100)</f>
        <v>2.9090909090908834</v>
      </c>
      <c r="AP33" s="705">
        <f>IF(ISERROR((U33/V33-1)*100),"n/a",(U33/V33-1)*100)</f>
        <v>2.6119402985074647</v>
      </c>
      <c r="AQ33" s="705">
        <f>IF(ISERROR((V33/W33-1)*100),"n/a",(V33/W33-1)*100)</f>
        <v>0</v>
      </c>
      <c r="AR33" s="705">
        <f>IF(ISERROR((W33/X33-1)*100),"n/a",(W33/X33-1)*100)</f>
        <v>1.227573182247399</v>
      </c>
      <c r="AS33" s="706">
        <f>AVERAGE(Z33:AR33)</f>
        <v>4.0996501589093199</v>
      </c>
      <c r="AT33" s="707">
        <f>STDEV(Z33:AR33)</f>
        <v>4.2371234254348122</v>
      </c>
    </row>
    <row r="34" spans="1:46" ht="11.25" customHeight="1" x14ac:dyDescent="0.2">
      <c r="A34" s="497" t="s">
        <v>407</v>
      </c>
      <c r="B34" s="957" t="s">
        <v>408</v>
      </c>
      <c r="C34" s="515">
        <v>1.34</v>
      </c>
      <c r="D34" s="542">
        <v>1.26</v>
      </c>
      <c r="E34" s="684">
        <v>1.175</v>
      </c>
      <c r="F34" s="684">
        <v>1.1000000000000001</v>
      </c>
      <c r="G34" s="684">
        <v>1.02</v>
      </c>
      <c r="H34" s="684">
        <v>0.94</v>
      </c>
      <c r="I34" s="685"/>
      <c r="J34" s="684">
        <v>0.9</v>
      </c>
      <c r="K34" s="514">
        <v>0.85</v>
      </c>
      <c r="L34" s="685"/>
      <c r="M34" s="690">
        <v>0.79</v>
      </c>
      <c r="N34" s="691">
        <v>0.75</v>
      </c>
      <c r="O34" s="691">
        <v>0.7</v>
      </c>
      <c r="P34" s="691">
        <v>0.63500000000000001</v>
      </c>
      <c r="Q34" s="691">
        <v>0.57499999999999996</v>
      </c>
      <c r="R34" s="687">
        <v>0.52500000000000002</v>
      </c>
      <c r="S34" s="691">
        <v>0.50624999999999998</v>
      </c>
      <c r="T34" s="687">
        <v>0.5</v>
      </c>
      <c r="U34" s="687">
        <v>1</v>
      </c>
      <c r="V34" s="687">
        <v>1</v>
      </c>
      <c r="W34" s="687">
        <v>1</v>
      </c>
      <c r="X34" s="687">
        <v>1</v>
      </c>
      <c r="Y34" s="688">
        <f>SUM(C34:X34)</f>
        <v>17.566249999999997</v>
      </c>
      <c r="Z34" s="1134">
        <f>IF(ISERROR((C34/D34-1)*100),"n/a",(C34/D34-1)*100)</f>
        <v>6.3492063492063489</v>
      </c>
      <c r="AA34" s="705">
        <f>IF(ISERROR((D34/E34-1)*100),"n/a",(D34/E34-1)*100)</f>
        <v>7.2340425531914887</v>
      </c>
      <c r="AB34" s="705">
        <f>IF(ISERROR((E34/F34-1)*100),"n/a",(E34/F34-1)*100)</f>
        <v>6.8181818181818121</v>
      </c>
      <c r="AC34" s="705">
        <f>IF(ISERROR((F34/G34-1)*100),"n/a",(F34/G34-1)*100)</f>
        <v>7.8431372549019773</v>
      </c>
      <c r="AD34" s="705">
        <f>IF(ISERROR((G34/H34-1)*100),"n/a",(G34/H34-1)*100)</f>
        <v>8.5106382978723527</v>
      </c>
      <c r="AE34" s="705">
        <f>IF(ISERROR((H34/J34-1)*100),"n/a",(H34/J34-1)*100)</f>
        <v>4.4444444444444287</v>
      </c>
      <c r="AF34" s="705">
        <f>IF(ISERROR((J34/K34-1)*100),"n/a",(J34/K34-1)*100)</f>
        <v>5.8823529411764719</v>
      </c>
      <c r="AG34" s="705">
        <f>IF(ISERROR((K34/M34-1)*100),"n/a",(K34/M34-1)*100)</f>
        <v>7.5949367088607556</v>
      </c>
      <c r="AH34" s="705">
        <f>IF(ISERROR((M34/N34-1)*100),"n/a",(M34/N34-1)*100)</f>
        <v>5.3333333333333455</v>
      </c>
      <c r="AI34" s="705">
        <f>IF(ISERROR((N34/O34-1)*100),"n/a",(N34/O34-1)*100)</f>
        <v>7.1428571428571397</v>
      </c>
      <c r="AJ34" s="705">
        <f>IF(ISERROR((O34/P34-1)*100),"n/a",(O34/P34-1)*100)</f>
        <v>10.236220472440927</v>
      </c>
      <c r="AK34" s="705">
        <f>IF(ISERROR((P34/Q34-1)*100),"n/a",(P34/Q34-1)*100)</f>
        <v>10.434782608695659</v>
      </c>
      <c r="AL34" s="705">
        <f>IF(ISERROR((Q34/R34-1)*100),"n/a",(Q34/R34-1)*100)</f>
        <v>9.5238095238095113</v>
      </c>
      <c r="AM34" s="705">
        <f>IF(ISERROR((R34/S34-1)*100),"n/a",(R34/S34-1)*100)</f>
        <v>3.7037037037037202</v>
      </c>
      <c r="AN34" s="705">
        <f>IF(ISERROR((S34/T34-1)*100),"n/a",(S34/T34-1)*100)</f>
        <v>1.2499999999999956</v>
      </c>
      <c r="AO34" s="705">
        <f>IF(ISERROR((T34/U34-1)*100),"n/a",(T34/U34-1)*100)</f>
        <v>-50</v>
      </c>
      <c r="AP34" s="705">
        <f>IF(ISERROR((U34/V34-1)*100),"n/a",(U34/V34-1)*100)</f>
        <v>0</v>
      </c>
      <c r="AQ34" s="705">
        <f>IF(ISERROR((V34/W34-1)*100),"n/a",(V34/W34-1)*100)</f>
        <v>0</v>
      </c>
      <c r="AR34" s="705">
        <f>IF(ISERROR((W34/X34-1)*100),"n/a",(W34/X34-1)*100)</f>
        <v>0</v>
      </c>
      <c r="AS34" s="706">
        <f>AVERAGE(Z34:AR34)</f>
        <v>2.7527182711934706</v>
      </c>
      <c r="AT34" s="707">
        <f>STDEV(Z34:AR34)</f>
        <v>13.208280879229495</v>
      </c>
    </row>
    <row r="35" spans="1:46" ht="11.25" customHeight="1" x14ac:dyDescent="0.2">
      <c r="A35" s="539" t="s">
        <v>901</v>
      </c>
      <c r="B35" s="527" t="s">
        <v>902</v>
      </c>
      <c r="C35" s="515">
        <v>1.75</v>
      </c>
      <c r="D35" s="515">
        <v>1.44</v>
      </c>
      <c r="E35" s="533">
        <v>1.29</v>
      </c>
      <c r="F35" s="533">
        <v>1.18</v>
      </c>
      <c r="G35" s="533">
        <v>1.1200000000000001</v>
      </c>
      <c r="H35" s="533">
        <v>1</v>
      </c>
      <c r="I35" s="534"/>
      <c r="J35" s="533">
        <v>0.88</v>
      </c>
      <c r="K35" s="529">
        <v>0.84</v>
      </c>
      <c r="L35" s="534"/>
      <c r="M35" s="553">
        <v>0.8</v>
      </c>
      <c r="N35" s="537">
        <v>0.8</v>
      </c>
      <c r="O35" s="536">
        <v>1.64</v>
      </c>
      <c r="P35" s="536">
        <v>1.52</v>
      </c>
      <c r="Q35" s="536">
        <v>1.4</v>
      </c>
      <c r="R35" s="536">
        <v>1.28</v>
      </c>
      <c r="S35" s="536">
        <v>1.1200000000000001</v>
      </c>
      <c r="T35" s="536">
        <v>0.92</v>
      </c>
      <c r="U35" s="536">
        <v>0.84</v>
      </c>
      <c r="V35" s="536">
        <v>0.76</v>
      </c>
      <c r="W35" s="536">
        <v>0.68</v>
      </c>
      <c r="X35" s="536">
        <v>0.6</v>
      </c>
      <c r="Y35" s="688">
        <f>SUM(C35:X35)</f>
        <v>21.860000000000007</v>
      </c>
      <c r="Z35" s="1134">
        <f>IF(ISERROR((C35/D35-1)*100),"n/a",(C35/D35-1)*100)</f>
        <v>21.527777777777789</v>
      </c>
      <c r="AA35" s="705">
        <f>IF(ISERROR((D35/E35-1)*100),"n/a",(D35/E35-1)*100)</f>
        <v>11.627906976744185</v>
      </c>
      <c r="AB35" s="705">
        <f>IF(ISERROR((E35/F35-1)*100),"n/a",(E35/F35-1)*100)</f>
        <v>9.3220338983051043</v>
      </c>
      <c r="AC35" s="705">
        <f>IF(ISERROR((F35/G35-1)*100),"n/a",(F35/G35-1)*100)</f>
        <v>5.3571428571428381</v>
      </c>
      <c r="AD35" s="705">
        <f>IF(ISERROR((G35/H35-1)*100),"n/a",(G35/H35-1)*100)</f>
        <v>12.000000000000011</v>
      </c>
      <c r="AE35" s="705">
        <f>IF(ISERROR((H35/J35-1)*100),"n/a",(H35/J35-1)*100)</f>
        <v>13.636363636363647</v>
      </c>
      <c r="AF35" s="705">
        <f>IF(ISERROR((J35/K35-1)*100),"n/a",(J35/K35-1)*100)</f>
        <v>4.7619047619047672</v>
      </c>
      <c r="AG35" s="705">
        <f>IF(ISERROR((K35/M35-1)*100),"n/a",(K35/M35-1)*100)</f>
        <v>4.9999999999999822</v>
      </c>
      <c r="AH35" s="705">
        <f>IF(ISERROR((M35/N35-1)*100),"n/a",(M35/N35-1)*100)</f>
        <v>0</v>
      </c>
      <c r="AI35" s="705">
        <f>IF(ISERROR((N35/O35-1)*100),"n/a",(N35/O35-1)*100)</f>
        <v>-51.219512195121951</v>
      </c>
      <c r="AJ35" s="705">
        <f>IF(ISERROR((O35/P35-1)*100),"n/a",(O35/P35-1)*100)</f>
        <v>7.8947368421052655</v>
      </c>
      <c r="AK35" s="705">
        <f>IF(ISERROR((P35/Q35-1)*100),"n/a",(P35/Q35-1)*100)</f>
        <v>8.5714285714285854</v>
      </c>
      <c r="AL35" s="705">
        <f>IF(ISERROR((Q35/R35-1)*100),"n/a",(Q35/R35-1)*100)</f>
        <v>9.375</v>
      </c>
      <c r="AM35" s="705">
        <f>IF(ISERROR((R35/S35-1)*100),"n/a",(R35/S35-1)*100)</f>
        <v>14.285714285714279</v>
      </c>
      <c r="AN35" s="705">
        <f>IF(ISERROR((S35/T35-1)*100),"n/a",(S35/T35-1)*100)</f>
        <v>21.739130434782616</v>
      </c>
      <c r="AO35" s="705">
        <f>IF(ISERROR((T35/U35-1)*100),"n/a",(T35/U35-1)*100)</f>
        <v>9.5238095238095344</v>
      </c>
      <c r="AP35" s="705">
        <f>IF(ISERROR((U35/V35-1)*100),"n/a",(U35/V35-1)*100)</f>
        <v>10.526315789473673</v>
      </c>
      <c r="AQ35" s="705">
        <f>IF(ISERROR((V35/W35-1)*100),"n/a",(V35/W35-1)*100)</f>
        <v>11.764705882352944</v>
      </c>
      <c r="AR35" s="705">
        <f>IF(ISERROR((W35/X35-1)*100),"n/a",(W35/X35-1)*100)</f>
        <v>13.333333333333353</v>
      </c>
      <c r="AS35" s="706">
        <f>AVERAGE(Z35:AR35)</f>
        <v>7.3172522303219276</v>
      </c>
      <c r="AT35" s="707">
        <f>STDEV(Z35:AR35)</f>
        <v>15.121850543811091</v>
      </c>
    </row>
    <row r="36" spans="1:46" ht="11.25" customHeight="1" x14ac:dyDescent="0.2">
      <c r="A36" s="519" t="s">
        <v>903</v>
      </c>
      <c r="B36" s="972" t="s">
        <v>904</v>
      </c>
      <c r="C36" s="515">
        <v>0.68</v>
      </c>
      <c r="D36" s="515">
        <v>0.64</v>
      </c>
      <c r="E36" s="521">
        <v>0.6</v>
      </c>
      <c r="F36" s="684">
        <v>0.54</v>
      </c>
      <c r="G36" s="684">
        <v>0.44</v>
      </c>
      <c r="H36" s="684">
        <v>0.34</v>
      </c>
      <c r="I36" s="685" t="s">
        <v>90</v>
      </c>
      <c r="J36" s="684">
        <v>0.1</v>
      </c>
      <c r="K36" s="689">
        <v>0</v>
      </c>
      <c r="L36" s="685"/>
      <c r="M36" s="522">
        <v>0</v>
      </c>
      <c r="N36" s="687">
        <v>0</v>
      </c>
      <c r="O36" s="687">
        <v>0</v>
      </c>
      <c r="P36" s="687">
        <v>0</v>
      </c>
      <c r="Q36" s="687">
        <v>0</v>
      </c>
      <c r="R36" s="687">
        <v>0</v>
      </c>
      <c r="S36" s="687">
        <v>0</v>
      </c>
      <c r="T36" s="687">
        <v>0</v>
      </c>
      <c r="U36" s="687">
        <v>0</v>
      </c>
      <c r="V36" s="687">
        <v>0</v>
      </c>
      <c r="W36" s="687">
        <v>0</v>
      </c>
      <c r="X36" s="687">
        <v>0</v>
      </c>
      <c r="Y36" s="688">
        <f>SUM(C36:X36)</f>
        <v>3.34</v>
      </c>
      <c r="Z36" s="1134">
        <f>IF(ISERROR((C36/D36-1)*100),"n/a",(C36/D36-1)*100)</f>
        <v>6.25</v>
      </c>
      <c r="AA36" s="705">
        <f>IF(ISERROR((D36/E36-1)*100),"n/a",(D36/E36-1)*100)</f>
        <v>6.6666666666666652</v>
      </c>
      <c r="AB36" s="705">
        <f>IF(ISERROR((E36/F36-1)*100),"n/a",(E36/F36-1)*100)</f>
        <v>11.111111111111093</v>
      </c>
      <c r="AC36" s="705">
        <f>IF(ISERROR((F36/G36-1)*100),"n/a",(F36/G36-1)*100)</f>
        <v>22.72727272727273</v>
      </c>
      <c r="AD36" s="705">
        <f>IF(ISERROR((G36/H36-1)*100),"n/a",(G36/H36-1)*100)</f>
        <v>29.411764705882337</v>
      </c>
      <c r="AE36" s="705">
        <f>IF(ISERROR((H36/J36-1)*100),"n/a",(H36/J36-1)*100)</f>
        <v>240</v>
      </c>
      <c r="AF36" s="705" t="str">
        <f>IF(ISERROR((J36/K36-1)*100),"n/a",(J36/K36-1)*100)</f>
        <v>n/a</v>
      </c>
      <c r="AG36" s="705" t="str">
        <f>IF(ISERROR((K36/M36-1)*100),"n/a",(K36/M36-1)*100)</f>
        <v>n/a</v>
      </c>
      <c r="AH36" s="705" t="str">
        <f>IF(ISERROR((M36/N36-1)*100),"n/a",(M36/N36-1)*100)</f>
        <v>n/a</v>
      </c>
      <c r="AI36" s="705" t="str">
        <f>IF(ISERROR((N36/O36-1)*100),"n/a",(N36/O36-1)*100)</f>
        <v>n/a</v>
      </c>
      <c r="AJ36" s="705" t="str">
        <f>IF(ISERROR((O36/P36-1)*100),"n/a",(O36/P36-1)*100)</f>
        <v>n/a</v>
      </c>
      <c r="AK36" s="705" t="str">
        <f>IF(ISERROR((P36/Q36-1)*100),"n/a",(P36/Q36-1)*100)</f>
        <v>n/a</v>
      </c>
      <c r="AL36" s="705" t="str">
        <f>IF(ISERROR((Q36/R36-1)*100),"n/a",(Q36/R36-1)*100)</f>
        <v>n/a</v>
      </c>
      <c r="AM36" s="705" t="str">
        <f>IF(ISERROR((R36/S36-1)*100),"n/a",(R36/S36-1)*100)</f>
        <v>n/a</v>
      </c>
      <c r="AN36" s="705" t="str">
        <f>IF(ISERROR((S36/T36-1)*100),"n/a",(S36/T36-1)*100)</f>
        <v>n/a</v>
      </c>
      <c r="AO36" s="705" t="str">
        <f>IF(ISERROR((T36/U36-1)*100),"n/a",(T36/U36-1)*100)</f>
        <v>n/a</v>
      </c>
      <c r="AP36" s="705" t="str">
        <f>IF(ISERROR((U36/V36-1)*100),"n/a",(U36/V36-1)*100)</f>
        <v>n/a</v>
      </c>
      <c r="AQ36" s="705" t="str">
        <f>IF(ISERROR((V36/W36-1)*100),"n/a",(V36/W36-1)*100)</f>
        <v>n/a</v>
      </c>
      <c r="AR36" s="705" t="str">
        <f>IF(ISERROR((W36/X36-1)*100),"n/a",(W36/X36-1)*100)</f>
        <v>n/a</v>
      </c>
      <c r="AS36" s="706">
        <f>AVERAGE(Z36:AR36)</f>
        <v>52.694469201822137</v>
      </c>
      <c r="AT36" s="707">
        <f>STDEV(Z36:AR36)</f>
        <v>92.22613735436525</v>
      </c>
    </row>
    <row r="37" spans="1:46" ht="11.25" customHeight="1" x14ac:dyDescent="0.2">
      <c r="A37" s="519" t="s">
        <v>124</v>
      </c>
      <c r="B37" s="972" t="s">
        <v>125</v>
      </c>
      <c r="C37" s="515">
        <v>2.86</v>
      </c>
      <c r="D37" s="515">
        <v>2.4900000000000002</v>
      </c>
      <c r="E37" s="684">
        <v>2.3050000000000002</v>
      </c>
      <c r="F37" s="684">
        <v>2.125</v>
      </c>
      <c r="G37" s="684">
        <v>1.96</v>
      </c>
      <c r="H37" s="684">
        <v>1.8</v>
      </c>
      <c r="I37" s="685"/>
      <c r="J37" s="684">
        <v>1.67</v>
      </c>
      <c r="K37" s="514">
        <v>1.55</v>
      </c>
      <c r="L37" s="685"/>
      <c r="M37" s="690">
        <v>1.42</v>
      </c>
      <c r="N37" s="691">
        <v>1.3</v>
      </c>
      <c r="O37" s="691">
        <v>1.1587499999999999</v>
      </c>
      <c r="P37" s="691">
        <v>0.85703536000000002</v>
      </c>
      <c r="Q37" s="691">
        <v>0.77119615999999991</v>
      </c>
      <c r="R37" s="691">
        <v>0.71080127999999998</v>
      </c>
      <c r="S37" s="691">
        <v>0.65505215999999999</v>
      </c>
      <c r="T37" s="691">
        <v>0.61324031999999995</v>
      </c>
      <c r="U37" s="691">
        <v>0.56678271999999996</v>
      </c>
      <c r="V37" s="691">
        <v>0.51567936000000003</v>
      </c>
      <c r="W37" s="691">
        <v>0.46922175999999999</v>
      </c>
      <c r="X37" s="691">
        <v>0.42740992</v>
      </c>
      <c r="Y37" s="688">
        <f>SUM(C37:X37)</f>
        <v>26.225169039999997</v>
      </c>
      <c r="Z37" s="1134">
        <f>IF(ISERROR((C37/D37-1)*100),"n/a",(C37/D37-1)*100)</f>
        <v>14.859437751004002</v>
      </c>
      <c r="AA37" s="705">
        <f>IF(ISERROR((D37/E37-1)*100),"n/a",(D37/E37-1)*100)</f>
        <v>8.0260303687635481</v>
      </c>
      <c r="AB37" s="705">
        <f>IF(ISERROR((E37/F37-1)*100),"n/a",(E37/F37-1)*100)</f>
        <v>8.4705882352941195</v>
      </c>
      <c r="AC37" s="705">
        <f>IF(ISERROR((F37/G37-1)*100),"n/a",(F37/G37-1)*100)</f>
        <v>8.418367346938771</v>
      </c>
      <c r="AD37" s="705">
        <f>IF(ISERROR((G37/H37-1)*100),"n/a",(G37/H37-1)*100)</f>
        <v>8.8888888888888786</v>
      </c>
      <c r="AE37" s="705">
        <f>IF(ISERROR((H37/J37-1)*100),"n/a",(H37/J37-1)*100)</f>
        <v>7.7844311377245567</v>
      </c>
      <c r="AF37" s="705">
        <f>IF(ISERROR((J37/K37-1)*100),"n/a",(J37/K37-1)*100)</f>
        <v>7.7419354838709653</v>
      </c>
      <c r="AG37" s="705">
        <f>IF(ISERROR((K37/M37-1)*100),"n/a",(K37/M37-1)*100)</f>
        <v>9.1549295774647987</v>
      </c>
      <c r="AH37" s="705">
        <f>IF(ISERROR((M37/N37-1)*100),"n/a",(M37/N37-1)*100)</f>
        <v>9.2307692307692193</v>
      </c>
      <c r="AI37" s="705">
        <f>IF(ISERROR((N37/O37-1)*100),"n/a",(N37/O37-1)*100)</f>
        <v>12.189859762675304</v>
      </c>
      <c r="AJ37" s="705">
        <f>IF(ISERROR((O37/P37-1)*100),"n/a",(O37/P37-1)*100)</f>
        <v>35.204456441563849</v>
      </c>
      <c r="AK37" s="705">
        <f>IF(ISERROR((P37/Q37-1)*100),"n/a",(P37/Q37-1)*100)</f>
        <v>11.130657082109963</v>
      </c>
      <c r="AL37" s="705">
        <f>IF(ISERROR((Q37/R37-1)*100),"n/a",(Q37/R37-1)*100)</f>
        <v>8.496732026143782</v>
      </c>
      <c r="AM37" s="705">
        <f>IF(ISERROR((R37/S37-1)*100),"n/a",(R37/S37-1)*100)</f>
        <v>8.5106382978723296</v>
      </c>
      <c r="AN37" s="705">
        <f>IF(ISERROR((S37/T37-1)*100),"n/a",(S37/T37-1)*100)</f>
        <v>6.8181818181818343</v>
      </c>
      <c r="AO37" s="705">
        <f>IF(ISERROR((T37/U37-1)*100),"n/a",(T37/U37-1)*100)</f>
        <v>8.196721311475418</v>
      </c>
      <c r="AP37" s="705">
        <f>IF(ISERROR((U37/V37-1)*100),"n/a",(U37/V37-1)*100)</f>
        <v>9.9099099099098975</v>
      </c>
      <c r="AQ37" s="705">
        <f>IF(ISERROR((V37/W37-1)*100),"n/a",(V37/W37-1)*100)</f>
        <v>9.9009900990099098</v>
      </c>
      <c r="AR37" s="705">
        <f>IF(ISERROR((W37/X37-1)*100),"n/a",(W37/X37-1)*100)</f>
        <v>9.7826086956521721</v>
      </c>
      <c r="AS37" s="706">
        <f>AVERAGE(Z37:AR37)</f>
        <v>10.669270182384912</v>
      </c>
      <c r="AT37" s="707">
        <f>STDEV(Z37:AR37)</f>
        <v>6.2166725691641558</v>
      </c>
    </row>
    <row r="38" spans="1:46" ht="11.25" customHeight="1" x14ac:dyDescent="0.2">
      <c r="A38" s="502" t="s">
        <v>905</v>
      </c>
      <c r="B38" s="972" t="s">
        <v>906</v>
      </c>
      <c r="C38" s="515">
        <v>0.97</v>
      </c>
      <c r="D38" s="515">
        <v>0.85499999999999998</v>
      </c>
      <c r="E38" s="684">
        <v>0.755</v>
      </c>
      <c r="F38" s="684">
        <v>0.66500000000000004</v>
      </c>
      <c r="G38" s="684">
        <v>0.59499999999999997</v>
      </c>
      <c r="H38" s="521">
        <v>0.52</v>
      </c>
      <c r="I38" s="685"/>
      <c r="J38" s="684">
        <v>0.13</v>
      </c>
      <c r="K38" s="689">
        <v>0</v>
      </c>
      <c r="L38" s="685"/>
      <c r="M38" s="522">
        <v>0</v>
      </c>
      <c r="N38" s="687">
        <v>0</v>
      </c>
      <c r="O38" s="687">
        <v>0</v>
      </c>
      <c r="P38" s="687">
        <v>0</v>
      </c>
      <c r="Q38" s="687">
        <v>0</v>
      </c>
      <c r="R38" s="687">
        <v>0</v>
      </c>
      <c r="S38" s="687">
        <v>0</v>
      </c>
      <c r="T38" s="687">
        <v>0</v>
      </c>
      <c r="U38" s="687">
        <v>0</v>
      </c>
      <c r="V38" s="687">
        <v>0</v>
      </c>
      <c r="W38" s="687">
        <v>0</v>
      </c>
      <c r="X38" s="687">
        <v>0</v>
      </c>
      <c r="Y38" s="688">
        <f>SUM(C38:X38)</f>
        <v>4.4899999999999993</v>
      </c>
      <c r="Z38" s="1134">
        <f>IF(ISERROR((C38/D38-1)*100),"n/a",(C38/D38-1)*100)</f>
        <v>13.450292397660824</v>
      </c>
      <c r="AA38" s="705">
        <f>IF(ISERROR((D38/E38-1)*100),"n/a",(D38/E38-1)*100)</f>
        <v>13.245033112582782</v>
      </c>
      <c r="AB38" s="705">
        <f>IF(ISERROR((E38/F38-1)*100),"n/a",(E38/F38-1)*100)</f>
        <v>13.533834586466153</v>
      </c>
      <c r="AC38" s="705">
        <f>IF(ISERROR((F38/G38-1)*100),"n/a",(F38/G38-1)*100)</f>
        <v>11.764705882352944</v>
      </c>
      <c r="AD38" s="705">
        <f>IF(ISERROR((G38/H38-1)*100),"n/a",(G38/H38-1)*100)</f>
        <v>14.423076923076916</v>
      </c>
      <c r="AE38" s="705">
        <f>IF(ISERROR((H38/J38-1)*100),"n/a",(H38/J38-1)*100)</f>
        <v>300</v>
      </c>
      <c r="AF38" s="705" t="str">
        <f>IF(ISERROR((J38/K38-1)*100),"n/a",(J38/K38-1)*100)</f>
        <v>n/a</v>
      </c>
      <c r="AG38" s="705" t="str">
        <f>IF(ISERROR((K38/M38-1)*100),"n/a",(K38/M38-1)*100)</f>
        <v>n/a</v>
      </c>
      <c r="AH38" s="705" t="str">
        <f>IF(ISERROR((M38/N38-1)*100),"n/a",(M38/N38-1)*100)</f>
        <v>n/a</v>
      </c>
      <c r="AI38" s="705" t="str">
        <f>IF(ISERROR((N38/O38-1)*100),"n/a",(N38/O38-1)*100)</f>
        <v>n/a</v>
      </c>
      <c r="AJ38" s="705" t="str">
        <f>IF(ISERROR((O38/P38-1)*100),"n/a",(O38/P38-1)*100)</f>
        <v>n/a</v>
      </c>
      <c r="AK38" s="705" t="str">
        <f>IF(ISERROR((P38/Q38-1)*100),"n/a",(P38/Q38-1)*100)</f>
        <v>n/a</v>
      </c>
      <c r="AL38" s="705" t="str">
        <f>IF(ISERROR((Q38/R38-1)*100),"n/a",(Q38/R38-1)*100)</f>
        <v>n/a</v>
      </c>
      <c r="AM38" s="705" t="str">
        <f>IF(ISERROR((R38/S38-1)*100),"n/a",(R38/S38-1)*100)</f>
        <v>n/a</v>
      </c>
      <c r="AN38" s="705" t="str">
        <f>IF(ISERROR((S38/T38-1)*100),"n/a",(S38/T38-1)*100)</f>
        <v>n/a</v>
      </c>
      <c r="AO38" s="705" t="str">
        <f>IF(ISERROR((T38/U38-1)*100),"n/a",(T38/U38-1)*100)</f>
        <v>n/a</v>
      </c>
      <c r="AP38" s="705" t="str">
        <f>IF(ISERROR((U38/V38-1)*100),"n/a",(U38/V38-1)*100)</f>
        <v>n/a</v>
      </c>
      <c r="AQ38" s="705" t="str">
        <f>IF(ISERROR((V38/W38-1)*100),"n/a",(V38/W38-1)*100)</f>
        <v>n/a</v>
      </c>
      <c r="AR38" s="705" t="str">
        <f>IF(ISERROR((W38/X38-1)*100),"n/a",(W38/X38-1)*100)</f>
        <v>n/a</v>
      </c>
      <c r="AS38" s="706">
        <f>AVERAGE(Z38:AR38)</f>
        <v>61.06949048368994</v>
      </c>
      <c r="AT38" s="707">
        <f>STDEV(Z38:AR38)</f>
        <v>117.0547251426888</v>
      </c>
    </row>
    <row r="39" spans="1:46" ht="11.25" customHeight="1" x14ac:dyDescent="0.2">
      <c r="A39" s="566" t="s">
        <v>4362</v>
      </c>
      <c r="B39" s="965" t="s">
        <v>3819</v>
      </c>
      <c r="C39" s="515">
        <v>1.8474999999999999</v>
      </c>
      <c r="D39" s="955">
        <v>1.7775000000000001</v>
      </c>
      <c r="E39" s="498">
        <v>1.7150000000000001</v>
      </c>
      <c r="F39" s="498">
        <v>1.655</v>
      </c>
      <c r="G39" s="498">
        <v>1.61</v>
      </c>
      <c r="H39" s="498">
        <v>1.6</v>
      </c>
      <c r="I39" s="498"/>
      <c r="J39" s="498">
        <v>1.6</v>
      </c>
      <c r="K39" s="957">
        <v>1.5549999999999999</v>
      </c>
      <c r="L39" s="498"/>
      <c r="M39" s="957">
        <v>1.54</v>
      </c>
      <c r="N39" s="1017">
        <v>1.54</v>
      </c>
      <c r="O39" s="1017">
        <v>2.54</v>
      </c>
      <c r="P39" s="1017">
        <v>2.54</v>
      </c>
      <c r="Q39" s="1017">
        <v>2.54</v>
      </c>
      <c r="R39" s="1017">
        <v>2.54</v>
      </c>
      <c r="S39" s="1017">
        <v>2.54</v>
      </c>
      <c r="T39" s="1017">
        <v>2.54</v>
      </c>
      <c r="U39" s="1017">
        <v>2.54</v>
      </c>
      <c r="V39" s="1017">
        <v>2.54</v>
      </c>
      <c r="W39" s="1017">
        <v>2.54</v>
      </c>
      <c r="X39" s="1017">
        <v>2.54</v>
      </c>
      <c r="Y39" s="688">
        <f>SUM(C39:X39)</f>
        <v>41.839999999999989</v>
      </c>
      <c r="Z39" s="1134">
        <f>IF(ISERROR((C39/D39-1)*100),"n/a",(C39/D39-1)*100)</f>
        <v>3.9381153305203753</v>
      </c>
      <c r="AA39" s="705">
        <f>IF(ISERROR((D39/E39-1)*100),"n/a",(D39/E39-1)*100)</f>
        <v>3.6443148688046545</v>
      </c>
      <c r="AB39" s="705">
        <f>IF(ISERROR((E39/F39-1)*100),"n/a",(E39/F39-1)*100)</f>
        <v>3.6253776435045459</v>
      </c>
      <c r="AC39" s="705">
        <f>IF(ISERROR((F39/G39-1)*100),"n/a",(F39/G39-1)*100)</f>
        <v>2.7950310559006208</v>
      </c>
      <c r="AD39" s="705">
        <f>IF(ISERROR((G39/H39-1)*100),"n/a",(G39/H39-1)*100)</f>
        <v>0.62500000000000888</v>
      </c>
      <c r="AE39" s="705">
        <f>IF(ISERROR((H39/J39-1)*100),"n/a",(H39/J39-1)*100)</f>
        <v>0</v>
      </c>
      <c r="AF39" s="705">
        <f>IF(ISERROR((J39/K39-1)*100),"n/a",(J39/K39-1)*100)</f>
        <v>2.893890675241173</v>
      </c>
      <c r="AG39" s="705">
        <f>IF(ISERROR((K39/M39-1)*100),"n/a",(K39/M39-1)*100)</f>
        <v>0.97402597402596047</v>
      </c>
      <c r="AH39" s="705">
        <f>IF(ISERROR((M39/N39-1)*100),"n/a",(M39/N39-1)*100)</f>
        <v>0</v>
      </c>
      <c r="AI39" s="705">
        <f>IF(ISERROR((N39/O39-1)*100),"n/a",(N39/O39-1)*100)</f>
        <v>-39.370078740157474</v>
      </c>
      <c r="AJ39" s="705">
        <f>IF(ISERROR((O39/P39-1)*100),"n/a",(O39/P39-1)*100)</f>
        <v>0</v>
      </c>
      <c r="AK39" s="705">
        <f>IF(ISERROR((P39/Q39-1)*100),"n/a",(P39/Q39-1)*100)</f>
        <v>0</v>
      </c>
      <c r="AL39" s="705">
        <f>IF(ISERROR((Q39/R39-1)*100),"n/a",(Q39/R39-1)*100)</f>
        <v>0</v>
      </c>
      <c r="AM39" s="705">
        <f>IF(ISERROR((R39/S39-1)*100),"n/a",(R39/S39-1)*100)</f>
        <v>0</v>
      </c>
      <c r="AN39" s="705">
        <f>IF(ISERROR((S39/T39-1)*100),"n/a",(S39/T39-1)*100)</f>
        <v>0</v>
      </c>
      <c r="AO39" s="705">
        <f>IF(ISERROR((T39/U39-1)*100),"n/a",(T39/U39-1)*100)</f>
        <v>0</v>
      </c>
      <c r="AP39" s="705">
        <f>IF(ISERROR((U39/V39-1)*100),"n/a",(U39/V39-1)*100)</f>
        <v>0</v>
      </c>
      <c r="AQ39" s="705">
        <f>IF(ISERROR((V39/W39-1)*100),"n/a",(V39/W39-1)*100)</f>
        <v>0</v>
      </c>
      <c r="AR39" s="705">
        <f>IF(ISERROR((W39/X39-1)*100),"n/a",(W39/X39-1)*100)</f>
        <v>0</v>
      </c>
      <c r="AS39" s="706">
        <f>AVERAGE(Z39:AR39)</f>
        <v>-1.0986485890610598</v>
      </c>
      <c r="AT39" s="707">
        <f>STDEV(Z39:AR39)</f>
        <v>9.3883167761342694</v>
      </c>
    </row>
    <row r="40" spans="1:46" ht="11.25" customHeight="1" x14ac:dyDescent="0.2">
      <c r="A40" s="539" t="s">
        <v>908</v>
      </c>
      <c r="B40" s="527" t="s">
        <v>909</v>
      </c>
      <c r="C40" s="515">
        <v>1.0900000000000001</v>
      </c>
      <c r="D40" s="541">
        <v>1.05</v>
      </c>
      <c r="E40" s="684">
        <v>1.01</v>
      </c>
      <c r="F40" s="684">
        <v>0.94750000000000001</v>
      </c>
      <c r="G40" s="684">
        <v>0.89249999999999996</v>
      </c>
      <c r="H40" s="684">
        <v>0.85</v>
      </c>
      <c r="I40" s="685"/>
      <c r="J40" s="521">
        <v>0.84</v>
      </c>
      <c r="K40" s="514">
        <v>0.8</v>
      </c>
      <c r="L40" s="685"/>
      <c r="M40" s="522">
        <v>0</v>
      </c>
      <c r="N40" s="687">
        <v>0</v>
      </c>
      <c r="O40" s="687">
        <v>0</v>
      </c>
      <c r="P40" s="687">
        <v>0</v>
      </c>
      <c r="Q40" s="687">
        <v>0</v>
      </c>
      <c r="R40" s="687">
        <v>0</v>
      </c>
      <c r="S40" s="687">
        <v>0</v>
      </c>
      <c r="T40" s="687">
        <v>0</v>
      </c>
      <c r="U40" s="687">
        <v>0</v>
      </c>
      <c r="V40" s="687">
        <v>0</v>
      </c>
      <c r="W40" s="687">
        <v>0</v>
      </c>
      <c r="X40" s="687">
        <v>0</v>
      </c>
      <c r="Y40" s="688">
        <f>SUM(C40:X40)</f>
        <v>7.4799999999999995</v>
      </c>
      <c r="Z40" s="1134">
        <f>IF(ISERROR((C40/D40-1)*100),"n/a",(C40/D40-1)*100)</f>
        <v>3.8095238095238182</v>
      </c>
      <c r="AA40" s="705">
        <f>IF(ISERROR((D40/E40-1)*100),"n/a",(D40/E40-1)*100)</f>
        <v>3.9603960396039639</v>
      </c>
      <c r="AB40" s="705">
        <f>IF(ISERROR((E40/F40-1)*100),"n/a",(E40/F40-1)*100)</f>
        <v>6.5963060686015762</v>
      </c>
      <c r="AC40" s="705">
        <f>IF(ISERROR((F40/G40-1)*100),"n/a",(F40/G40-1)*100)</f>
        <v>6.1624649859943981</v>
      </c>
      <c r="AD40" s="705">
        <f>IF(ISERROR((G40/H40-1)*100),"n/a",(G40/H40-1)*100)</f>
        <v>5.0000000000000044</v>
      </c>
      <c r="AE40" s="705">
        <f>IF(ISERROR((H40/J40-1)*100),"n/a",(H40/J40-1)*100)</f>
        <v>1.1904761904761862</v>
      </c>
      <c r="AF40" s="705">
        <f>IF(ISERROR((J40/K40-1)*100),"n/a",(J40/K40-1)*100)</f>
        <v>4.9999999999999822</v>
      </c>
      <c r="AG40" s="705" t="str">
        <f>IF(ISERROR((K40/M40-1)*100),"n/a",(K40/M40-1)*100)</f>
        <v>n/a</v>
      </c>
      <c r="AH40" s="705" t="str">
        <f>IF(ISERROR((M40/N40-1)*100),"n/a",(M40/N40-1)*100)</f>
        <v>n/a</v>
      </c>
      <c r="AI40" s="705" t="str">
        <f>IF(ISERROR((N40/O40-1)*100),"n/a",(N40/O40-1)*100)</f>
        <v>n/a</v>
      </c>
      <c r="AJ40" s="705" t="str">
        <f>IF(ISERROR((O40/P40-1)*100),"n/a",(O40/P40-1)*100)</f>
        <v>n/a</v>
      </c>
      <c r="AK40" s="705" t="str">
        <f>IF(ISERROR((P40/Q40-1)*100),"n/a",(P40/Q40-1)*100)</f>
        <v>n/a</v>
      </c>
      <c r="AL40" s="705" t="str">
        <f>IF(ISERROR((Q40/R40-1)*100),"n/a",(Q40/R40-1)*100)</f>
        <v>n/a</v>
      </c>
      <c r="AM40" s="705" t="str">
        <f>IF(ISERROR((R40/S40-1)*100),"n/a",(R40/S40-1)*100)</f>
        <v>n/a</v>
      </c>
      <c r="AN40" s="705" t="str">
        <f>IF(ISERROR((S40/T40-1)*100),"n/a",(S40/T40-1)*100)</f>
        <v>n/a</v>
      </c>
      <c r="AO40" s="705" t="str">
        <f>IF(ISERROR((T40/U40-1)*100),"n/a",(T40/U40-1)*100)</f>
        <v>n/a</v>
      </c>
      <c r="AP40" s="705" t="str">
        <f>IF(ISERROR((U40/V40-1)*100),"n/a",(U40/V40-1)*100)</f>
        <v>n/a</v>
      </c>
      <c r="AQ40" s="705" t="str">
        <f>IF(ISERROR((V40/W40-1)*100),"n/a",(V40/W40-1)*100)</f>
        <v>n/a</v>
      </c>
      <c r="AR40" s="705" t="str">
        <f>IF(ISERROR((W40/X40-1)*100),"n/a",(W40/X40-1)*100)</f>
        <v>n/a</v>
      </c>
      <c r="AS40" s="706">
        <f>AVERAGE(Z40:AR40)</f>
        <v>4.5313095848857037</v>
      </c>
      <c r="AT40" s="707">
        <f>STDEV(Z40:AR40)</f>
        <v>1.7968632196909016</v>
      </c>
    </row>
    <row r="41" spans="1:46" ht="11.25" customHeight="1" x14ac:dyDescent="0.2">
      <c r="A41" s="974" t="s">
        <v>910</v>
      </c>
      <c r="B41" s="972" t="s">
        <v>911</v>
      </c>
      <c r="C41" s="515">
        <v>1.82</v>
      </c>
      <c r="D41" s="515">
        <v>1.74</v>
      </c>
      <c r="E41" s="516">
        <v>1.66</v>
      </c>
      <c r="F41" s="516">
        <v>1.58</v>
      </c>
      <c r="G41" s="516">
        <v>1.5</v>
      </c>
      <c r="H41" s="684">
        <v>1.4175</v>
      </c>
      <c r="I41" s="517"/>
      <c r="J41" s="521">
        <v>1.35</v>
      </c>
      <c r="K41" s="689">
        <v>1.35</v>
      </c>
      <c r="L41" s="517"/>
      <c r="M41" s="522">
        <v>1.35</v>
      </c>
      <c r="N41" s="687">
        <v>1.35</v>
      </c>
      <c r="O41" s="687">
        <v>1.35</v>
      </c>
      <c r="P41" s="687">
        <v>1.35</v>
      </c>
      <c r="Q41" s="687">
        <v>1.35</v>
      </c>
      <c r="R41" s="523">
        <v>1.35</v>
      </c>
      <c r="S41" s="691">
        <v>0.1651</v>
      </c>
      <c r="T41" s="687">
        <v>0</v>
      </c>
      <c r="U41" s="687">
        <v>0</v>
      </c>
      <c r="V41" s="518">
        <v>0</v>
      </c>
      <c r="W41" s="687">
        <v>0</v>
      </c>
      <c r="X41" s="687">
        <v>0</v>
      </c>
      <c r="Y41" s="688">
        <f>SUM(C41:X41)</f>
        <v>20.682600000000004</v>
      </c>
      <c r="Z41" s="1134">
        <f>IF(ISERROR((C41/D41-1)*100),"n/a",(C41/D41-1)*100)</f>
        <v>4.5977011494252817</v>
      </c>
      <c r="AA41" s="705">
        <f>IF(ISERROR((D41/E41-1)*100),"n/a",(D41/E41-1)*100)</f>
        <v>4.8192771084337505</v>
      </c>
      <c r="AB41" s="705">
        <f>IF(ISERROR((E41/F41-1)*100),"n/a",(E41/F41-1)*100)</f>
        <v>5.0632911392404889</v>
      </c>
      <c r="AC41" s="705">
        <f>IF(ISERROR((F41/G41-1)*100),"n/a",(F41/G41-1)*100)</f>
        <v>5.3333333333333455</v>
      </c>
      <c r="AD41" s="705">
        <f>IF(ISERROR((G41/H41-1)*100),"n/a",(G41/H41-1)*100)</f>
        <v>5.8201058201058142</v>
      </c>
      <c r="AE41" s="705">
        <f>IF(ISERROR((H41/J41-1)*100),"n/a",(H41/J41-1)*100)</f>
        <v>4.9999999999999822</v>
      </c>
      <c r="AF41" s="705">
        <f>IF(ISERROR((J41/K41-1)*100),"n/a",(J41/K41-1)*100)</f>
        <v>0</v>
      </c>
      <c r="AG41" s="705">
        <f>IF(ISERROR((K41/M41-1)*100),"n/a",(K41/M41-1)*100)</f>
        <v>0</v>
      </c>
      <c r="AH41" s="705">
        <f>IF(ISERROR((M41/N41-1)*100),"n/a",(M41/N41-1)*100)</f>
        <v>0</v>
      </c>
      <c r="AI41" s="705">
        <f>IF(ISERROR((N41/O41-1)*100),"n/a",(N41/O41-1)*100)</f>
        <v>0</v>
      </c>
      <c r="AJ41" s="705">
        <f>IF(ISERROR((O41/P41-1)*100),"n/a",(O41/P41-1)*100)</f>
        <v>0</v>
      </c>
      <c r="AK41" s="705">
        <f>IF(ISERROR((P41/Q41-1)*100),"n/a",(P41/Q41-1)*100)</f>
        <v>0</v>
      </c>
      <c r="AL41" s="705">
        <f>IF(ISERROR((Q41/R41-1)*100),"n/a",(Q41/R41-1)*100)</f>
        <v>0</v>
      </c>
      <c r="AM41" s="705">
        <f>IF(ISERROR((R41/S41-1)*100),"n/a",(R41/S41-1)*100)</f>
        <v>717.68625075711691</v>
      </c>
      <c r="AN41" s="705" t="str">
        <f>IF(ISERROR((S41/T41-1)*100),"n/a",(S41/T41-1)*100)</f>
        <v>n/a</v>
      </c>
      <c r="AO41" s="705" t="str">
        <f>IF(ISERROR((T41/U41-1)*100),"n/a",(T41/U41-1)*100)</f>
        <v>n/a</v>
      </c>
      <c r="AP41" s="705" t="str">
        <f>IF(ISERROR((U41/V41-1)*100),"n/a",(U41/V41-1)*100)</f>
        <v>n/a</v>
      </c>
      <c r="AQ41" s="705" t="str">
        <f>IF(ISERROR((V41/W41-1)*100),"n/a",(V41/W41-1)*100)</f>
        <v>n/a</v>
      </c>
      <c r="AR41" s="705" t="str">
        <f>IF(ISERROR((W41/X41-1)*100),"n/a",(W41/X41-1)*100)</f>
        <v>n/a</v>
      </c>
      <c r="AS41" s="706">
        <f>AVERAGE(Z41:AR41)</f>
        <v>53.451425664832541</v>
      </c>
      <c r="AT41" s="707">
        <f>STDEV(Z41:AR41)</f>
        <v>191.19706006921302</v>
      </c>
    </row>
    <row r="42" spans="1:46" ht="11.25" customHeight="1" x14ac:dyDescent="0.2">
      <c r="A42" s="519" t="s">
        <v>912</v>
      </c>
      <c r="B42" s="972" t="s">
        <v>913</v>
      </c>
      <c r="C42" s="515">
        <v>2.5299999999999998</v>
      </c>
      <c r="D42" s="515">
        <v>2.39</v>
      </c>
      <c r="E42" s="684">
        <v>2.27</v>
      </c>
      <c r="F42" s="684">
        <v>2.15</v>
      </c>
      <c r="G42" s="684">
        <v>2.0299999999999998</v>
      </c>
      <c r="H42" s="684">
        <v>1.95</v>
      </c>
      <c r="I42" s="685"/>
      <c r="J42" s="521">
        <v>1.88</v>
      </c>
      <c r="K42" s="514">
        <v>1.85</v>
      </c>
      <c r="L42" s="685"/>
      <c r="M42" s="690">
        <v>1.71</v>
      </c>
      <c r="N42" s="687">
        <v>1.64</v>
      </c>
      <c r="O42" s="691">
        <v>1.64</v>
      </c>
      <c r="P42" s="691">
        <v>1.58</v>
      </c>
      <c r="Q42" s="691">
        <v>1.5</v>
      </c>
      <c r="R42" s="691">
        <v>1.42</v>
      </c>
      <c r="S42" s="687">
        <v>1.4</v>
      </c>
      <c r="T42" s="687">
        <v>1.65</v>
      </c>
      <c r="U42" s="687">
        <v>2.4</v>
      </c>
      <c r="V42" s="687">
        <v>2.4</v>
      </c>
      <c r="W42" s="687">
        <v>2.4</v>
      </c>
      <c r="X42" s="687">
        <v>2.4</v>
      </c>
      <c r="Y42" s="688">
        <f>SUM(C42:X42)</f>
        <v>39.19</v>
      </c>
      <c r="Z42" s="1134">
        <f>IF(ISERROR((C42/D42-1)*100),"n/a",(C42/D42-1)*100)</f>
        <v>5.8577405857740406</v>
      </c>
      <c r="AA42" s="705">
        <f>IF(ISERROR((D42/E42-1)*100),"n/a",(D42/E42-1)*100)</f>
        <v>5.2863436123347984</v>
      </c>
      <c r="AB42" s="705">
        <f>IF(ISERROR((E42/F42-1)*100),"n/a",(E42/F42-1)*100)</f>
        <v>5.5813953488372148</v>
      </c>
      <c r="AC42" s="705">
        <f>IF(ISERROR((F42/G42-1)*100),"n/a",(F42/G42-1)*100)</f>
        <v>5.9113300492610987</v>
      </c>
      <c r="AD42" s="705">
        <f>IF(ISERROR((G42/H42-1)*100),"n/a",(G42/H42-1)*100)</f>
        <v>4.102564102564088</v>
      </c>
      <c r="AE42" s="705">
        <f>IF(ISERROR((H42/J42-1)*100),"n/a",(H42/J42-1)*100)</f>
        <v>3.7234042553191626</v>
      </c>
      <c r="AF42" s="705">
        <f>IF(ISERROR((J42/K42-1)*100),"n/a",(J42/K42-1)*100)</f>
        <v>1.6216216216216051</v>
      </c>
      <c r="AG42" s="705">
        <f>IF(ISERROR((K42/M42-1)*100),"n/a",(K42/M42-1)*100)</f>
        <v>8.1871345029239873</v>
      </c>
      <c r="AH42" s="705">
        <f>IF(ISERROR((M42/N42-1)*100),"n/a",(M42/N42-1)*100)</f>
        <v>4.2682926829268331</v>
      </c>
      <c r="AI42" s="705">
        <f>IF(ISERROR((N42/O42-1)*100),"n/a",(N42/O42-1)*100)</f>
        <v>0</v>
      </c>
      <c r="AJ42" s="705">
        <f>IF(ISERROR((O42/P42-1)*100),"n/a",(O42/P42-1)*100)</f>
        <v>3.7974683544303778</v>
      </c>
      <c r="AK42" s="705">
        <f>IF(ISERROR((P42/Q42-1)*100),"n/a",(P42/Q42-1)*100)</f>
        <v>5.3333333333333455</v>
      </c>
      <c r="AL42" s="705">
        <f>IF(ISERROR((Q42/R42-1)*100),"n/a",(Q42/R42-1)*100)</f>
        <v>5.6338028169014231</v>
      </c>
      <c r="AM42" s="705">
        <f>IF(ISERROR((R42/S42-1)*100),"n/a",(R42/S42-1)*100)</f>
        <v>1.4285714285714235</v>
      </c>
      <c r="AN42" s="705">
        <f>IF(ISERROR((S42/T42-1)*100),"n/a",(S42/T42-1)*100)</f>
        <v>-15.151515151515149</v>
      </c>
      <c r="AO42" s="705">
        <f>IF(ISERROR((T42/U42-1)*100),"n/a",(T42/U42-1)*100)</f>
        <v>-31.25</v>
      </c>
      <c r="AP42" s="705">
        <f>IF(ISERROR((U42/V42-1)*100),"n/a",(U42/V42-1)*100)</f>
        <v>0</v>
      </c>
      <c r="AQ42" s="705">
        <f>IF(ISERROR((V42/W42-1)*100),"n/a",(V42/W42-1)*100)</f>
        <v>0</v>
      </c>
      <c r="AR42" s="705">
        <f>IF(ISERROR((W42/X42-1)*100),"n/a",(W42/X42-1)*100)</f>
        <v>0</v>
      </c>
      <c r="AS42" s="706">
        <f>AVERAGE(Z42:AR42)</f>
        <v>0.75428881806759229</v>
      </c>
      <c r="AT42" s="707">
        <f>STDEV(Z42:AR42)</f>
        <v>9.1860185545849422</v>
      </c>
    </row>
    <row r="43" spans="1:46" ht="11.25" customHeight="1" x14ac:dyDescent="0.2">
      <c r="A43" s="974" t="s">
        <v>409</v>
      </c>
      <c r="B43" s="972" t="s">
        <v>410</v>
      </c>
      <c r="C43" s="515">
        <v>0.28000000000000003</v>
      </c>
      <c r="D43" s="515">
        <v>0.26</v>
      </c>
      <c r="E43" s="684">
        <v>0.24</v>
      </c>
      <c r="F43" s="684">
        <v>0.22</v>
      </c>
      <c r="G43" s="684">
        <v>0.2</v>
      </c>
      <c r="H43" s="684">
        <v>0.18</v>
      </c>
      <c r="I43" s="685"/>
      <c r="J43" s="684">
        <v>0.15</v>
      </c>
      <c r="K43" s="514">
        <v>0.12</v>
      </c>
      <c r="L43" s="685"/>
      <c r="M43" s="690">
        <v>0.1</v>
      </c>
      <c r="N43" s="691">
        <v>0.08</v>
      </c>
      <c r="O43" s="691">
        <v>7.0000000000000007E-2</v>
      </c>
      <c r="P43" s="691">
        <v>0.06</v>
      </c>
      <c r="Q43" s="691">
        <v>0.05</v>
      </c>
      <c r="R43" s="691">
        <v>0.04</v>
      </c>
      <c r="S43" s="691">
        <v>0.02</v>
      </c>
      <c r="T43" s="687">
        <v>0.01</v>
      </c>
      <c r="U43" s="687">
        <v>0.01</v>
      </c>
      <c r="V43" s="687">
        <v>0.01</v>
      </c>
      <c r="W43" s="687">
        <v>0.01</v>
      </c>
      <c r="X43" s="687">
        <v>0.01</v>
      </c>
      <c r="Y43" s="688">
        <f>SUM(C43:X43)</f>
        <v>2.1199999999999992</v>
      </c>
      <c r="Z43" s="1134">
        <f>IF(ISERROR((C43/D43-1)*100),"n/a",(C43/D43-1)*100)</f>
        <v>7.6923076923077094</v>
      </c>
      <c r="AA43" s="705">
        <f>IF(ISERROR((D43/E43-1)*100),"n/a",(D43/E43-1)*100)</f>
        <v>8.3333333333333481</v>
      </c>
      <c r="AB43" s="705">
        <f>IF(ISERROR((E43/F43-1)*100),"n/a",(E43/F43-1)*100)</f>
        <v>9.0909090909090828</v>
      </c>
      <c r="AC43" s="705">
        <f>IF(ISERROR((F43/G43-1)*100),"n/a",(F43/G43-1)*100)</f>
        <v>9.9999999999999858</v>
      </c>
      <c r="AD43" s="705">
        <f>IF(ISERROR((G43/H43-1)*100),"n/a",(G43/H43-1)*100)</f>
        <v>11.111111111111116</v>
      </c>
      <c r="AE43" s="705">
        <f>IF(ISERROR((H43/J43-1)*100),"n/a",(H43/J43-1)*100)</f>
        <v>19.999999999999996</v>
      </c>
      <c r="AF43" s="705">
        <f>IF(ISERROR((J43/K43-1)*100),"n/a",(J43/K43-1)*100)</f>
        <v>25</v>
      </c>
      <c r="AG43" s="705">
        <f>IF(ISERROR((K43/M43-1)*100),"n/a",(K43/M43-1)*100)</f>
        <v>19.999999999999996</v>
      </c>
      <c r="AH43" s="705">
        <f>IF(ISERROR((M43/N43-1)*100),"n/a",(M43/N43-1)*100)</f>
        <v>25</v>
      </c>
      <c r="AI43" s="705">
        <f>IF(ISERROR((N43/O43-1)*100),"n/a",(N43/O43-1)*100)</f>
        <v>14.285714285714279</v>
      </c>
      <c r="AJ43" s="705">
        <f>IF(ISERROR((O43/P43-1)*100),"n/a",(O43/P43-1)*100)</f>
        <v>16.666666666666675</v>
      </c>
      <c r="AK43" s="705">
        <f>IF(ISERROR((P43/Q43-1)*100),"n/a",(P43/Q43-1)*100)</f>
        <v>19.999999999999996</v>
      </c>
      <c r="AL43" s="705">
        <f>IF(ISERROR((Q43/R43-1)*100),"n/a",(Q43/R43-1)*100)</f>
        <v>25</v>
      </c>
      <c r="AM43" s="705">
        <f>IF(ISERROR((R43/S43-1)*100),"n/a",(R43/S43-1)*100)</f>
        <v>100</v>
      </c>
      <c r="AN43" s="705">
        <f>IF(ISERROR((S43/T43-1)*100),"n/a",(S43/T43-1)*100)</f>
        <v>100</v>
      </c>
      <c r="AO43" s="705">
        <f>IF(ISERROR((T43/U43-1)*100),"n/a",(T43/U43-1)*100)</f>
        <v>0</v>
      </c>
      <c r="AP43" s="705">
        <f>IF(ISERROR((U43/V43-1)*100),"n/a",(U43/V43-1)*100)</f>
        <v>0</v>
      </c>
      <c r="AQ43" s="705">
        <f>IF(ISERROR((V43/W43-1)*100),"n/a",(V43/W43-1)*100)</f>
        <v>0</v>
      </c>
      <c r="AR43" s="705">
        <f>IF(ISERROR((W43/X43-1)*100),"n/a",(W43/X43-1)*100)</f>
        <v>0</v>
      </c>
      <c r="AS43" s="706">
        <f>AVERAGE(Z43:AR43)</f>
        <v>21.693686430528537</v>
      </c>
      <c r="AT43" s="707">
        <f>STDEV(Z43:AR43)</f>
        <v>28.915463262908681</v>
      </c>
    </row>
    <row r="44" spans="1:46" ht="11.25" customHeight="1" x14ac:dyDescent="0.2">
      <c r="A44" s="524" t="s">
        <v>914</v>
      </c>
      <c r="B44" s="957" t="s">
        <v>915</v>
      </c>
      <c r="C44" s="515">
        <v>1.44</v>
      </c>
      <c r="D44" s="542">
        <v>1.31</v>
      </c>
      <c r="E44" s="516">
        <v>1.19</v>
      </c>
      <c r="F44" s="516">
        <v>1.1000000000000001</v>
      </c>
      <c r="G44" s="516">
        <v>0.98</v>
      </c>
      <c r="H44" s="684">
        <v>0.86</v>
      </c>
      <c r="I44" s="517"/>
      <c r="J44" s="684">
        <v>0.78</v>
      </c>
      <c r="K44" s="689">
        <v>0.72</v>
      </c>
      <c r="L44" s="517"/>
      <c r="M44" s="522">
        <v>0.72</v>
      </c>
      <c r="N44" s="687">
        <v>0.72</v>
      </c>
      <c r="O44" s="691">
        <v>0.72</v>
      </c>
      <c r="P44" s="691">
        <v>0.6</v>
      </c>
      <c r="Q44" s="691">
        <v>0.54</v>
      </c>
      <c r="R44" s="691">
        <v>0.43511999999999995</v>
      </c>
      <c r="S44" s="691">
        <v>0.36763000000000001</v>
      </c>
      <c r="T44" s="691">
        <v>0.31509999999999999</v>
      </c>
      <c r="U44" s="687">
        <v>0.28008</v>
      </c>
      <c r="V44" s="687">
        <v>0.28008</v>
      </c>
      <c r="W44" s="691">
        <v>0.27571000000000001</v>
      </c>
      <c r="X44" s="687">
        <v>0.2626</v>
      </c>
      <c r="Y44" s="688">
        <f>SUM(C44:X44)</f>
        <v>13.896320000000003</v>
      </c>
      <c r="Z44" s="1134">
        <f>IF(ISERROR((C44/D44-1)*100),"n/a",(C44/D44-1)*100)</f>
        <v>9.9236641221373887</v>
      </c>
      <c r="AA44" s="705">
        <f>IF(ISERROR((D44/E44-1)*100),"n/a",(D44/E44-1)*100)</f>
        <v>10.084033613445387</v>
      </c>
      <c r="AB44" s="705">
        <f>IF(ISERROR((E44/F44-1)*100),"n/a",(E44/F44-1)*100)</f>
        <v>8.1818181818181799</v>
      </c>
      <c r="AC44" s="705">
        <f>IF(ISERROR((F44/G44-1)*100),"n/a",(F44/G44-1)*100)</f>
        <v>12.244897959183687</v>
      </c>
      <c r="AD44" s="705">
        <f>IF(ISERROR((G44/H44-1)*100),"n/a",(G44/H44-1)*100)</f>
        <v>13.953488372093027</v>
      </c>
      <c r="AE44" s="705">
        <f>IF(ISERROR((H44/J44-1)*100),"n/a",(H44/J44-1)*100)</f>
        <v>10.256410256410241</v>
      </c>
      <c r="AF44" s="705">
        <f>IF(ISERROR((J44/K44-1)*100),"n/a",(J44/K44-1)*100)</f>
        <v>8.3333333333333481</v>
      </c>
      <c r="AG44" s="705">
        <f>IF(ISERROR((K44/M44-1)*100),"n/a",(K44/M44-1)*100)</f>
        <v>0</v>
      </c>
      <c r="AH44" s="705">
        <f>IF(ISERROR((M44/N44-1)*100),"n/a",(M44/N44-1)*100)</f>
        <v>0</v>
      </c>
      <c r="AI44" s="705">
        <f>IF(ISERROR((N44/O44-1)*100),"n/a",(N44/O44-1)*100)</f>
        <v>0</v>
      </c>
      <c r="AJ44" s="705">
        <f>IF(ISERROR((O44/P44-1)*100),"n/a",(O44/P44-1)*100)</f>
        <v>19.999999999999996</v>
      </c>
      <c r="AK44" s="705">
        <f>IF(ISERROR((P44/Q44-1)*100),"n/a",(P44/Q44-1)*100)</f>
        <v>11.111111111111093</v>
      </c>
      <c r="AL44" s="705">
        <f>IF(ISERROR((Q44/R44-1)*100),"n/a",(Q44/R44-1)*100)</f>
        <v>24.10369553226699</v>
      </c>
      <c r="AM44" s="705">
        <f>IF(ISERROR((R44/S44-1)*100),"n/a",(R44/S44-1)*100)</f>
        <v>18.358131817316313</v>
      </c>
      <c r="AN44" s="705">
        <f>IF(ISERROR((S44/T44-1)*100),"n/a",(S44/T44-1)*100)</f>
        <v>16.67089812757856</v>
      </c>
      <c r="AO44" s="705">
        <f>IF(ISERROR((T44/U44-1)*100),"n/a",(T44/U44-1)*100)</f>
        <v>12.503570408454735</v>
      </c>
      <c r="AP44" s="705">
        <f>IF(ISERROR((U44/V44-1)*100),"n/a",(U44/V44-1)*100)</f>
        <v>0</v>
      </c>
      <c r="AQ44" s="705">
        <f>IF(ISERROR((V44/W44-1)*100),"n/a",(V44/W44-1)*100)</f>
        <v>1.5849987305502022</v>
      </c>
      <c r="AR44" s="705">
        <f>IF(ISERROR((W44/X44-1)*100),"n/a",(W44/X44-1)*100)</f>
        <v>4.9923838537699883</v>
      </c>
      <c r="AS44" s="706">
        <f>AVERAGE(Z44:AR44)</f>
        <v>9.5948650220773235</v>
      </c>
      <c r="AT44" s="707">
        <f>STDEV(Z44:AR44)</f>
        <v>7.227945988891574</v>
      </c>
    </row>
    <row r="45" spans="1:46" ht="11.25" customHeight="1" x14ac:dyDescent="0.2">
      <c r="A45" s="692" t="s">
        <v>411</v>
      </c>
      <c r="B45" s="527" t="s">
        <v>412</v>
      </c>
      <c r="C45" s="515">
        <v>1.45</v>
      </c>
      <c r="D45" s="515">
        <v>1.2875000000000001</v>
      </c>
      <c r="E45" s="533">
        <v>1.1525000000000001</v>
      </c>
      <c r="F45" s="533">
        <v>1.03</v>
      </c>
      <c r="G45" s="533">
        <v>0.91</v>
      </c>
      <c r="H45" s="533">
        <v>0.80500000000000005</v>
      </c>
      <c r="I45" s="534"/>
      <c r="J45" s="533">
        <v>0.72</v>
      </c>
      <c r="K45" s="529">
        <v>0.66249999999999998</v>
      </c>
      <c r="L45" s="534"/>
      <c r="M45" s="530">
        <v>0.57499999999999996</v>
      </c>
      <c r="N45" s="536">
        <v>0.52</v>
      </c>
      <c r="O45" s="536">
        <v>0.5</v>
      </c>
      <c r="P45" s="536">
        <v>0.4</v>
      </c>
      <c r="Q45" s="536">
        <v>0.36799999999999999</v>
      </c>
      <c r="R45" s="537">
        <v>0.33332000000000001</v>
      </c>
      <c r="S45" s="537">
        <v>0.33332000000000001</v>
      </c>
      <c r="T45" s="537">
        <v>0.33332000000000001</v>
      </c>
      <c r="U45" s="537">
        <v>0.33332000000000001</v>
      </c>
      <c r="V45" s="537">
        <v>0.66668000000000005</v>
      </c>
      <c r="W45" s="537">
        <v>0.66668000000000005</v>
      </c>
      <c r="X45" s="537">
        <v>0.66668000000000005</v>
      </c>
      <c r="Y45" s="688">
        <f>SUM(C45:X45)</f>
        <v>13.71382</v>
      </c>
      <c r="Z45" s="1134">
        <f>IF(ISERROR((C45/D45-1)*100),"n/a",(C45/D45-1)*100)</f>
        <v>12.621359223300965</v>
      </c>
      <c r="AA45" s="705">
        <f>IF(ISERROR((D45/E45-1)*100),"n/a",(D45/E45-1)*100)</f>
        <v>11.713665943600859</v>
      </c>
      <c r="AB45" s="705">
        <f>IF(ISERROR((E45/F45-1)*100),"n/a",(E45/F45-1)*100)</f>
        <v>11.893203883495151</v>
      </c>
      <c r="AC45" s="705">
        <f>IF(ISERROR((F45/G45-1)*100),"n/a",(F45/G45-1)*100)</f>
        <v>13.186813186813184</v>
      </c>
      <c r="AD45" s="705">
        <f>IF(ISERROR((G45/H45-1)*100),"n/a",(G45/H45-1)*100)</f>
        <v>13.043478260869556</v>
      </c>
      <c r="AE45" s="705">
        <f>IF(ISERROR((H45/J45-1)*100),"n/a",(H45/J45-1)*100)</f>
        <v>11.805555555555557</v>
      </c>
      <c r="AF45" s="705">
        <f>IF(ISERROR((J45/K45-1)*100),"n/a",(J45/K45-1)*100)</f>
        <v>8.6792452830188651</v>
      </c>
      <c r="AG45" s="705">
        <f>IF(ISERROR((K45/M45-1)*100),"n/a",(K45/M45-1)*100)</f>
        <v>15.217391304347828</v>
      </c>
      <c r="AH45" s="705">
        <f>IF(ISERROR((M45/N45-1)*100),"n/a",(M45/N45-1)*100)</f>
        <v>10.576923076923062</v>
      </c>
      <c r="AI45" s="705">
        <f>IF(ISERROR((N45/O45-1)*100),"n/a",(N45/O45-1)*100)</f>
        <v>4.0000000000000036</v>
      </c>
      <c r="AJ45" s="705">
        <f>IF(ISERROR((O45/P45-1)*100),"n/a",(O45/P45-1)*100)</f>
        <v>25</v>
      </c>
      <c r="AK45" s="705">
        <f>IF(ISERROR((P45/Q45-1)*100),"n/a",(P45/Q45-1)*100)</f>
        <v>8.6956521739130608</v>
      </c>
      <c r="AL45" s="705">
        <f>IF(ISERROR((Q45/R45-1)*100),"n/a",(Q45/R45-1)*100)</f>
        <v>10.404416176647068</v>
      </c>
      <c r="AM45" s="705">
        <f>IF(ISERROR((R45/S45-1)*100),"n/a",(R45/S45-1)*100)</f>
        <v>0</v>
      </c>
      <c r="AN45" s="705">
        <f>IF(ISERROR((S45/T45-1)*100),"n/a",(S45/T45-1)*100)</f>
        <v>0</v>
      </c>
      <c r="AO45" s="705">
        <f>IF(ISERROR((T45/U45-1)*100),"n/a",(T45/U45-1)*100)</f>
        <v>0</v>
      </c>
      <c r="AP45" s="705">
        <f>IF(ISERROR((U45/V45-1)*100),"n/a",(U45/V45-1)*100)</f>
        <v>-50.002999940001203</v>
      </c>
      <c r="AQ45" s="705">
        <f>IF(ISERROR((V45/W45-1)*100),"n/a",(V45/W45-1)*100)</f>
        <v>0</v>
      </c>
      <c r="AR45" s="705">
        <f>IF(ISERROR((W45/X45-1)*100),"n/a",(W45/X45-1)*100)</f>
        <v>0</v>
      </c>
      <c r="AS45" s="706">
        <f>AVERAGE(Z45:AR45)</f>
        <v>5.6228791646570517</v>
      </c>
      <c r="AT45" s="707">
        <f>STDEV(Z45:AR45)</f>
        <v>15.026956701217562</v>
      </c>
    </row>
    <row r="46" spans="1:46" ht="11.25" customHeight="1" x14ac:dyDescent="0.2">
      <c r="A46" s="519" t="s">
        <v>129</v>
      </c>
      <c r="B46" s="972" t="s">
        <v>130</v>
      </c>
      <c r="C46" s="515">
        <v>1.06</v>
      </c>
      <c r="D46" s="515">
        <v>0.99399999999999999</v>
      </c>
      <c r="E46" s="684">
        <v>0.91400000000000003</v>
      </c>
      <c r="F46" s="684">
        <v>0.874</v>
      </c>
      <c r="G46" s="684">
        <v>0.83</v>
      </c>
      <c r="H46" s="684">
        <v>0.76</v>
      </c>
      <c r="I46" s="685"/>
      <c r="J46" s="684">
        <v>0.63500000000000001</v>
      </c>
      <c r="K46" s="514">
        <v>0.55000000000000004</v>
      </c>
      <c r="L46" s="685"/>
      <c r="M46" s="690">
        <v>0.52</v>
      </c>
      <c r="N46" s="691">
        <v>0.505</v>
      </c>
      <c r="O46" s="687">
        <v>0.5</v>
      </c>
      <c r="P46" s="691">
        <v>0.47749999999999998</v>
      </c>
      <c r="Q46" s="691">
        <v>0.46500000000000002</v>
      </c>
      <c r="R46" s="687">
        <v>0.45</v>
      </c>
      <c r="S46" s="691">
        <v>0.4425</v>
      </c>
      <c r="T46" s="691">
        <v>0.44</v>
      </c>
      <c r="U46" s="691">
        <v>0.43567</v>
      </c>
      <c r="V46" s="687">
        <v>0.43334</v>
      </c>
      <c r="W46" s="691">
        <v>0.42832999999999999</v>
      </c>
      <c r="X46" s="691">
        <v>0.42665999999999998</v>
      </c>
      <c r="Y46" s="688">
        <f>SUM(C46:X46)</f>
        <v>12.140999999999998</v>
      </c>
      <c r="Z46" s="1134">
        <f>IF(ISERROR((C46/D46-1)*100),"n/a",(C46/D46-1)*100)</f>
        <v>6.6398390342052416</v>
      </c>
      <c r="AA46" s="705">
        <f>IF(ISERROR((D46/E46-1)*100),"n/a",(D46/E46-1)*100)</f>
        <v>8.7527352297593009</v>
      </c>
      <c r="AB46" s="705">
        <f>IF(ISERROR((E46/F46-1)*100),"n/a",(E46/F46-1)*100)</f>
        <v>4.5766590389016093</v>
      </c>
      <c r="AC46" s="705">
        <f>IF(ISERROR((F46/G46-1)*100),"n/a",(F46/G46-1)*100)</f>
        <v>5.3012048192771166</v>
      </c>
      <c r="AD46" s="705">
        <f>IF(ISERROR((G46/H46-1)*100),"n/a",(G46/H46-1)*100)</f>
        <v>9.210526315789469</v>
      </c>
      <c r="AE46" s="705">
        <f>IF(ISERROR((H46/J46-1)*100),"n/a",(H46/J46-1)*100)</f>
        <v>19.685039370078748</v>
      </c>
      <c r="AF46" s="705">
        <f>IF(ISERROR((J46/K46-1)*100),"n/a",(J46/K46-1)*100)</f>
        <v>15.454545454545453</v>
      </c>
      <c r="AG46" s="705">
        <f>IF(ISERROR((K46/M46-1)*100),"n/a",(K46/M46-1)*100)</f>
        <v>5.7692307692307709</v>
      </c>
      <c r="AH46" s="705">
        <f>IF(ISERROR((M46/N46-1)*100),"n/a",(M46/N46-1)*100)</f>
        <v>2.9702970297029729</v>
      </c>
      <c r="AI46" s="705">
        <f>IF(ISERROR((N46/O46-1)*100),"n/a",(N46/O46-1)*100)</f>
        <v>1.0000000000000009</v>
      </c>
      <c r="AJ46" s="705">
        <f>IF(ISERROR((O46/P46-1)*100),"n/a",(O46/P46-1)*100)</f>
        <v>4.7120418848167533</v>
      </c>
      <c r="AK46" s="705">
        <f>IF(ISERROR((P46/Q46-1)*100),"n/a",(P46/Q46-1)*100)</f>
        <v>2.6881720430107503</v>
      </c>
      <c r="AL46" s="705">
        <f>IF(ISERROR((Q46/R46-1)*100),"n/a",(Q46/R46-1)*100)</f>
        <v>3.3333333333333437</v>
      </c>
      <c r="AM46" s="705">
        <f>IF(ISERROR((R46/S46-1)*100),"n/a",(R46/S46-1)*100)</f>
        <v>1.6949152542372836</v>
      </c>
      <c r="AN46" s="705">
        <f>IF(ISERROR((S46/T46-1)*100),"n/a",(S46/T46-1)*100)</f>
        <v>0.56818181818181213</v>
      </c>
      <c r="AO46" s="705">
        <f>IF(ISERROR((T46/U46-1)*100),"n/a",(T46/U46-1)*100)</f>
        <v>0.9938715082516536</v>
      </c>
      <c r="AP46" s="705">
        <f>IF(ISERROR((U46/V46-1)*100),"n/a",(U46/V46-1)*100)</f>
        <v>0.53768403563021483</v>
      </c>
      <c r="AQ46" s="705">
        <f>IF(ISERROR((V46/W46-1)*100),"n/a",(V46/W46-1)*100)</f>
        <v>1.1696589078514341</v>
      </c>
      <c r="AR46" s="705">
        <f>IF(ISERROR((W46/X46-1)*100),"n/a",(W46/X46-1)*100)</f>
        <v>0.39141236581821115</v>
      </c>
      <c r="AS46" s="706">
        <f>AVERAGE(Z46:AR46)</f>
        <v>5.0236499059274822</v>
      </c>
      <c r="AT46" s="707">
        <f>STDEV(Z46:AR46)</f>
        <v>5.2231377246213366</v>
      </c>
    </row>
    <row r="47" spans="1:46" ht="11.25" customHeight="1" x14ac:dyDescent="0.2">
      <c r="A47" s="502" t="s">
        <v>916</v>
      </c>
      <c r="B47" s="972" t="s">
        <v>917</v>
      </c>
      <c r="C47" s="515">
        <v>3.01</v>
      </c>
      <c r="D47" s="515">
        <v>2.64</v>
      </c>
      <c r="E47" s="684">
        <v>2.2000000000000002</v>
      </c>
      <c r="F47" s="684">
        <v>1.81</v>
      </c>
      <c r="G47" s="684">
        <v>1.4</v>
      </c>
      <c r="H47" s="684">
        <v>1.1000000000000001</v>
      </c>
      <c r="I47" s="685"/>
      <c r="J47" s="684">
        <v>0.9</v>
      </c>
      <c r="K47" s="514">
        <v>0.35</v>
      </c>
      <c r="L47" s="685"/>
      <c r="M47" s="522">
        <v>0</v>
      </c>
      <c r="N47" s="687">
        <v>0</v>
      </c>
      <c r="O47" s="687">
        <v>0</v>
      </c>
      <c r="P47" s="687">
        <v>0</v>
      </c>
      <c r="Q47" s="687">
        <v>0</v>
      </c>
      <c r="R47" s="687">
        <v>0</v>
      </c>
      <c r="S47" s="687">
        <v>0</v>
      </c>
      <c r="T47" s="687">
        <v>0</v>
      </c>
      <c r="U47" s="687">
        <v>0</v>
      </c>
      <c r="V47" s="687">
        <v>0</v>
      </c>
      <c r="W47" s="687">
        <v>0</v>
      </c>
      <c r="X47" s="687">
        <v>0</v>
      </c>
      <c r="Y47" s="688">
        <f>SUM(C47:X47)</f>
        <v>13.41</v>
      </c>
      <c r="Z47" s="1134">
        <f>IF(ISERROR((C47/D47-1)*100),"n/a",(C47/D47-1)*100)</f>
        <v>14.015151515151491</v>
      </c>
      <c r="AA47" s="705">
        <f>IF(ISERROR((D47/E47-1)*100),"n/a",(D47/E47-1)*100)</f>
        <v>19.999999999999996</v>
      </c>
      <c r="AB47" s="705">
        <f>IF(ISERROR((E47/F47-1)*100),"n/a",(E47/F47-1)*100)</f>
        <v>21.546961325966851</v>
      </c>
      <c r="AC47" s="705">
        <f>IF(ISERROR((F47/G47-1)*100),"n/a",(F47/G47-1)*100)</f>
        <v>29.285714285714292</v>
      </c>
      <c r="AD47" s="705">
        <f>IF(ISERROR((G47/H47-1)*100),"n/a",(G47/H47-1)*100)</f>
        <v>27.272727272727249</v>
      </c>
      <c r="AE47" s="705">
        <f>IF(ISERROR((H47/J47-1)*100),"n/a",(H47/J47-1)*100)</f>
        <v>22.222222222222232</v>
      </c>
      <c r="AF47" s="705">
        <f>IF(ISERROR((J47/K47-1)*100),"n/a",(J47/K47-1)*100)</f>
        <v>157.14285714285717</v>
      </c>
      <c r="AG47" s="705" t="str">
        <f>IF(ISERROR((K47/M47-1)*100),"n/a",(K47/M47-1)*100)</f>
        <v>n/a</v>
      </c>
      <c r="AH47" s="705" t="str">
        <f>IF(ISERROR((M47/N47-1)*100),"n/a",(M47/N47-1)*100)</f>
        <v>n/a</v>
      </c>
      <c r="AI47" s="705" t="str">
        <f>IF(ISERROR((N47/O47-1)*100),"n/a",(N47/O47-1)*100)</f>
        <v>n/a</v>
      </c>
      <c r="AJ47" s="705" t="str">
        <f>IF(ISERROR((O47/P47-1)*100),"n/a",(O47/P47-1)*100)</f>
        <v>n/a</v>
      </c>
      <c r="AK47" s="705" t="str">
        <f>IF(ISERROR((P47/Q47-1)*100),"n/a",(P47/Q47-1)*100)</f>
        <v>n/a</v>
      </c>
      <c r="AL47" s="705" t="str">
        <f>IF(ISERROR((Q47/R47-1)*100),"n/a",(Q47/R47-1)*100)</f>
        <v>n/a</v>
      </c>
      <c r="AM47" s="705" t="str">
        <f>IF(ISERROR((R47/S47-1)*100),"n/a",(R47/S47-1)*100)</f>
        <v>n/a</v>
      </c>
      <c r="AN47" s="705" t="str">
        <f>IF(ISERROR((S47/T47-1)*100),"n/a",(S47/T47-1)*100)</f>
        <v>n/a</v>
      </c>
      <c r="AO47" s="705" t="str">
        <f>IF(ISERROR((T47/U47-1)*100),"n/a",(T47/U47-1)*100)</f>
        <v>n/a</v>
      </c>
      <c r="AP47" s="705" t="str">
        <f>IF(ISERROR((U47/V47-1)*100),"n/a",(U47/V47-1)*100)</f>
        <v>n/a</v>
      </c>
      <c r="AQ47" s="705" t="str">
        <f>IF(ISERROR((V47/W47-1)*100),"n/a",(V47/W47-1)*100)</f>
        <v>n/a</v>
      </c>
      <c r="AR47" s="705" t="str">
        <f>IF(ISERROR((W47/X47-1)*100),"n/a",(W47/X47-1)*100)</f>
        <v>n/a</v>
      </c>
      <c r="AS47" s="706">
        <f>AVERAGE(Z47:AR47)</f>
        <v>41.640804823519893</v>
      </c>
      <c r="AT47" s="707">
        <f>STDEV(Z47:AR47)</f>
        <v>51.17316851559567</v>
      </c>
    </row>
    <row r="48" spans="1:46" ht="11.25" customHeight="1" x14ac:dyDescent="0.2">
      <c r="A48" s="974" t="s">
        <v>414</v>
      </c>
      <c r="B48" s="972" t="s">
        <v>415</v>
      </c>
      <c r="C48" s="515">
        <v>1.78</v>
      </c>
      <c r="D48" s="515">
        <v>1.6199999999999999</v>
      </c>
      <c r="E48" s="684">
        <v>1.4650000000000001</v>
      </c>
      <c r="F48" s="684">
        <v>1.33</v>
      </c>
      <c r="G48" s="684">
        <v>1.21</v>
      </c>
      <c r="H48" s="684">
        <v>1.0900000000000001</v>
      </c>
      <c r="I48" s="685" t="s">
        <v>90</v>
      </c>
      <c r="J48" s="684">
        <v>0.96</v>
      </c>
      <c r="K48" s="514">
        <v>0.9</v>
      </c>
      <c r="L48" s="685"/>
      <c r="M48" s="690">
        <v>0.86</v>
      </c>
      <c r="N48" s="691">
        <v>0.82</v>
      </c>
      <c r="O48" s="691">
        <v>0.4</v>
      </c>
      <c r="P48" s="687">
        <v>0</v>
      </c>
      <c r="Q48" s="687">
        <v>0</v>
      </c>
      <c r="R48" s="687">
        <v>0</v>
      </c>
      <c r="S48" s="687">
        <v>0</v>
      </c>
      <c r="T48" s="687">
        <v>0</v>
      </c>
      <c r="U48" s="687">
        <v>0</v>
      </c>
      <c r="V48" s="687">
        <v>0</v>
      </c>
      <c r="W48" s="687">
        <v>0</v>
      </c>
      <c r="X48" s="687">
        <v>0</v>
      </c>
      <c r="Y48" s="688">
        <f>SUM(C48:X48)</f>
        <v>12.435000000000002</v>
      </c>
      <c r="Z48" s="1134">
        <f>IF(ISERROR((C48/D48-1)*100),"n/a",(C48/D48-1)*100)</f>
        <v>9.8765432098765427</v>
      </c>
      <c r="AA48" s="705">
        <f>IF(ISERROR((D48/E48-1)*100),"n/a",(D48/E48-1)*100)</f>
        <v>10.580204778156975</v>
      </c>
      <c r="AB48" s="705">
        <f>IF(ISERROR((E48/F48-1)*100),"n/a",(E48/F48-1)*100)</f>
        <v>10.150375939849621</v>
      </c>
      <c r="AC48" s="705">
        <f>IF(ISERROR((F48/G48-1)*100),"n/a",(F48/G48-1)*100)</f>
        <v>9.9173553719008378</v>
      </c>
      <c r="AD48" s="705">
        <f>IF(ISERROR((G48/H48-1)*100),"n/a",(G48/H48-1)*100)</f>
        <v>11.009174311926584</v>
      </c>
      <c r="AE48" s="705">
        <f>IF(ISERROR((H48/J48-1)*100),"n/a",(H48/J48-1)*100)</f>
        <v>13.541666666666675</v>
      </c>
      <c r="AF48" s="705">
        <f>IF(ISERROR((J48/K48-1)*100),"n/a",(J48/K48-1)*100)</f>
        <v>6.6666666666666652</v>
      </c>
      <c r="AG48" s="705">
        <f>IF(ISERROR((K48/M48-1)*100),"n/a",(K48/M48-1)*100)</f>
        <v>4.6511627906976827</v>
      </c>
      <c r="AH48" s="705">
        <f>IF(ISERROR((M48/N48-1)*100),"n/a",(M48/N48-1)*100)</f>
        <v>4.8780487804878092</v>
      </c>
      <c r="AI48" s="705">
        <f>IF(ISERROR((N48/O48-1)*100),"n/a",(N48/O48-1)*100)</f>
        <v>104.99999999999999</v>
      </c>
      <c r="AJ48" s="705" t="str">
        <f>IF(ISERROR((O48/P48-1)*100),"n/a",(O48/P48-1)*100)</f>
        <v>n/a</v>
      </c>
      <c r="AK48" s="705" t="str">
        <f>IF(ISERROR((P48/Q48-1)*100),"n/a",(P48/Q48-1)*100)</f>
        <v>n/a</v>
      </c>
      <c r="AL48" s="705" t="str">
        <f>IF(ISERROR((Q48/R48-1)*100),"n/a",(Q48/R48-1)*100)</f>
        <v>n/a</v>
      </c>
      <c r="AM48" s="705" t="str">
        <f>IF(ISERROR((R48/S48-1)*100),"n/a",(R48/S48-1)*100)</f>
        <v>n/a</v>
      </c>
      <c r="AN48" s="705" t="str">
        <f>IF(ISERROR((S48/T48-1)*100),"n/a",(S48/T48-1)*100)</f>
        <v>n/a</v>
      </c>
      <c r="AO48" s="705" t="str">
        <f>IF(ISERROR((T48/U48-1)*100),"n/a",(T48/U48-1)*100)</f>
        <v>n/a</v>
      </c>
      <c r="AP48" s="705" t="str">
        <f>IF(ISERROR((U48/V48-1)*100),"n/a",(U48/V48-1)*100)</f>
        <v>n/a</v>
      </c>
      <c r="AQ48" s="705" t="str">
        <f>IF(ISERROR((V48/W48-1)*100),"n/a",(V48/W48-1)*100)</f>
        <v>n/a</v>
      </c>
      <c r="AR48" s="705" t="str">
        <f>IF(ISERROR((W48/X48-1)*100),"n/a",(W48/X48-1)*100)</f>
        <v>n/a</v>
      </c>
      <c r="AS48" s="706">
        <f>AVERAGE(Z48:AR48)</f>
        <v>18.62711985162294</v>
      </c>
      <c r="AT48" s="707">
        <f>STDEV(Z48:AR48)</f>
        <v>30.478820958798064</v>
      </c>
    </row>
    <row r="49" spans="1:46" ht="11.25" customHeight="1" x14ac:dyDescent="0.2">
      <c r="A49" s="497" t="s">
        <v>416</v>
      </c>
      <c r="B49" s="957" t="s">
        <v>417</v>
      </c>
      <c r="C49" s="543">
        <v>3.8</v>
      </c>
      <c r="D49" s="515">
        <v>3.7899999999999996</v>
      </c>
      <c r="E49" s="505">
        <v>3.74</v>
      </c>
      <c r="F49" s="505">
        <v>3.64</v>
      </c>
      <c r="G49" s="505">
        <v>3.48</v>
      </c>
      <c r="H49" s="505">
        <v>3.32</v>
      </c>
      <c r="I49" s="506"/>
      <c r="J49" s="505">
        <v>3.1625000000000001</v>
      </c>
      <c r="K49" s="503">
        <v>2.9249999999999998</v>
      </c>
      <c r="L49" s="506"/>
      <c r="M49" s="509">
        <v>2.7850000000000001</v>
      </c>
      <c r="N49" s="511">
        <v>2.65</v>
      </c>
      <c r="O49" s="511">
        <v>2.5299999999999998</v>
      </c>
      <c r="P49" s="511">
        <v>2.41</v>
      </c>
      <c r="Q49" s="511">
        <v>2.2999999999999998</v>
      </c>
      <c r="R49" s="511">
        <v>2.23</v>
      </c>
      <c r="S49" s="510">
        <v>2.2000000000000002</v>
      </c>
      <c r="T49" s="510">
        <v>2.2000000000000002</v>
      </c>
      <c r="U49" s="510">
        <v>2.2000000000000002</v>
      </c>
      <c r="V49" s="510">
        <v>2.2000000000000002</v>
      </c>
      <c r="W49" s="510">
        <v>2.2000000000000002</v>
      </c>
      <c r="X49" s="510">
        <v>2.2000000000000002</v>
      </c>
      <c r="Y49" s="688">
        <f>SUM(C49:X49)</f>
        <v>55.962500000000013</v>
      </c>
      <c r="Z49" s="1134">
        <f>IF(ISERROR((C49/D49-1)*100),"n/a",(C49/D49-1)*100)</f>
        <v>0.26385224274407815</v>
      </c>
      <c r="AA49" s="705">
        <f>IF(ISERROR((D49/E49-1)*100),"n/a",(D49/E49-1)*100)</f>
        <v>1.3368983957219083</v>
      </c>
      <c r="AB49" s="705">
        <f>IF(ISERROR((E49/F49-1)*100),"n/a",(E49/F49-1)*100)</f>
        <v>2.7472527472527597</v>
      </c>
      <c r="AC49" s="705">
        <f>IF(ISERROR((F49/G49-1)*100),"n/a",(F49/G49-1)*100)</f>
        <v>4.5977011494252817</v>
      </c>
      <c r="AD49" s="705">
        <f>IF(ISERROR((G49/H49-1)*100),"n/a",(G49/H49-1)*100)</f>
        <v>4.8192771084337505</v>
      </c>
      <c r="AE49" s="705">
        <f>IF(ISERROR((H49/J49-1)*100),"n/a",(H49/J49-1)*100)</f>
        <v>4.9802371541501911</v>
      </c>
      <c r="AF49" s="705">
        <f>IF(ISERROR((J49/K49-1)*100),"n/a",(J49/K49-1)*100)</f>
        <v>8.1196581196581352</v>
      </c>
      <c r="AG49" s="705">
        <f>IF(ISERROR((K49/M49-1)*100),"n/a",(K49/M49-1)*100)</f>
        <v>5.0269299820466573</v>
      </c>
      <c r="AH49" s="705">
        <f>IF(ISERROR((M49/N49-1)*100),"n/a",(M49/N49-1)*100)</f>
        <v>5.0943396226415194</v>
      </c>
      <c r="AI49" s="705">
        <f>IF(ISERROR((N49/O49-1)*100),"n/a",(N49/O49-1)*100)</f>
        <v>4.743083003952564</v>
      </c>
      <c r="AJ49" s="705">
        <f>IF(ISERROR((O49/P49-1)*100),"n/a",(O49/P49-1)*100)</f>
        <v>4.9792531120331773</v>
      </c>
      <c r="AK49" s="705">
        <f>IF(ISERROR((P49/Q49-1)*100),"n/a",(P49/Q49-1)*100)</f>
        <v>4.7826086956521907</v>
      </c>
      <c r="AL49" s="705">
        <f>IF(ISERROR((Q49/R49-1)*100),"n/a",(Q49/R49-1)*100)</f>
        <v>3.1390134529147851</v>
      </c>
      <c r="AM49" s="705">
        <f>IF(ISERROR((R49/S49-1)*100),"n/a",(R49/S49-1)*100)</f>
        <v>1.3636363636363447</v>
      </c>
      <c r="AN49" s="705">
        <f>IF(ISERROR((S49/T49-1)*100),"n/a",(S49/T49-1)*100)</f>
        <v>0</v>
      </c>
      <c r="AO49" s="705">
        <f>IF(ISERROR((T49/U49-1)*100),"n/a",(T49/U49-1)*100)</f>
        <v>0</v>
      </c>
      <c r="AP49" s="705">
        <f>IF(ISERROR((U49/V49-1)*100),"n/a",(U49/V49-1)*100)</f>
        <v>0</v>
      </c>
      <c r="AQ49" s="705">
        <f>IF(ISERROR((V49/W49-1)*100),"n/a",(V49/W49-1)*100)</f>
        <v>0</v>
      </c>
      <c r="AR49" s="705">
        <f>IF(ISERROR((W49/X49-1)*100),"n/a",(W49/X49-1)*100)</f>
        <v>0</v>
      </c>
      <c r="AS49" s="706">
        <f>AVERAGE(Z49:AR49)</f>
        <v>2.9470390079085971</v>
      </c>
      <c r="AT49" s="707">
        <f>STDEV(Z49:AR49)</f>
        <v>2.5009203429387554</v>
      </c>
    </row>
    <row r="50" spans="1:46" ht="11.25" customHeight="1" x14ac:dyDescent="0.2">
      <c r="A50" s="692" t="s">
        <v>418</v>
      </c>
      <c r="B50" s="527" t="s">
        <v>419</v>
      </c>
      <c r="C50" s="515">
        <v>3.53</v>
      </c>
      <c r="D50" s="530">
        <v>3.2399999999999998</v>
      </c>
      <c r="E50" s="684">
        <v>2.92</v>
      </c>
      <c r="F50" s="684">
        <v>2.59</v>
      </c>
      <c r="G50" s="684">
        <v>2.2599999999999998</v>
      </c>
      <c r="H50" s="684">
        <v>2.0099999999999998</v>
      </c>
      <c r="I50" s="685"/>
      <c r="J50" s="684">
        <v>1.43</v>
      </c>
      <c r="K50" s="514">
        <v>0.87</v>
      </c>
      <c r="L50" s="685"/>
      <c r="M50" s="690">
        <v>0.71</v>
      </c>
      <c r="N50" s="687">
        <v>0.68</v>
      </c>
      <c r="O50" s="691">
        <v>0.66</v>
      </c>
      <c r="P50" s="691">
        <v>0.56000000000000005</v>
      </c>
      <c r="Q50" s="687">
        <v>0.44</v>
      </c>
      <c r="R50" s="691">
        <v>0.11</v>
      </c>
      <c r="S50" s="687">
        <v>0</v>
      </c>
      <c r="T50" s="687">
        <v>0</v>
      </c>
      <c r="U50" s="687">
        <v>0</v>
      </c>
      <c r="V50" s="687">
        <v>0</v>
      </c>
      <c r="W50" s="687">
        <v>0</v>
      </c>
      <c r="X50" s="687">
        <v>0</v>
      </c>
      <c r="Y50" s="688">
        <f>SUM(C50:X50)</f>
        <v>22.009999999999998</v>
      </c>
      <c r="Z50" s="1134">
        <f>IF(ISERROR((C50/D50-1)*100),"n/a",(C50/D50-1)*100)</f>
        <v>8.9506172839506135</v>
      </c>
      <c r="AA50" s="705">
        <f>IF(ISERROR((D50/E50-1)*100),"n/a",(D50/E50-1)*100)</f>
        <v>10.95890410958904</v>
      </c>
      <c r="AB50" s="705">
        <f>IF(ISERROR((E50/F50-1)*100),"n/a",(E50/F50-1)*100)</f>
        <v>12.741312741312738</v>
      </c>
      <c r="AC50" s="705">
        <f>IF(ISERROR((F50/G50-1)*100),"n/a",(F50/G50-1)*100)</f>
        <v>14.601769911504437</v>
      </c>
      <c r="AD50" s="705">
        <f>IF(ISERROR((G50/H50-1)*100),"n/a",(G50/H50-1)*100)</f>
        <v>12.437810945273631</v>
      </c>
      <c r="AE50" s="705">
        <f>IF(ISERROR((H50/J50-1)*100),"n/a",(H50/J50-1)*100)</f>
        <v>40.559440559440539</v>
      </c>
      <c r="AF50" s="705">
        <f>IF(ISERROR((J50/K50-1)*100),"n/a",(J50/K50-1)*100)</f>
        <v>64.367816091954012</v>
      </c>
      <c r="AG50" s="705">
        <f>IF(ISERROR((K50/M50-1)*100),"n/a",(K50/M50-1)*100)</f>
        <v>22.535211267605646</v>
      </c>
      <c r="AH50" s="705">
        <f>IF(ISERROR((M50/N50-1)*100),"n/a",(M50/N50-1)*100)</f>
        <v>4.4117647058823373</v>
      </c>
      <c r="AI50" s="705">
        <f>IF(ISERROR((N50/O50-1)*100),"n/a",(N50/O50-1)*100)</f>
        <v>3.0303030303030276</v>
      </c>
      <c r="AJ50" s="705">
        <f>IF(ISERROR((O50/P50-1)*100),"n/a",(O50/P50-1)*100)</f>
        <v>17.857142857142861</v>
      </c>
      <c r="AK50" s="705">
        <f>IF(ISERROR((P50/Q50-1)*100),"n/a",(P50/Q50-1)*100)</f>
        <v>27.272727272727295</v>
      </c>
      <c r="AL50" s="705">
        <f>IF(ISERROR((Q50/R50-1)*100),"n/a",(Q50/R50-1)*100)</f>
        <v>300</v>
      </c>
      <c r="AM50" s="705" t="str">
        <f>IF(ISERROR((R50/S50-1)*100),"n/a",(R50/S50-1)*100)</f>
        <v>n/a</v>
      </c>
      <c r="AN50" s="705" t="str">
        <f>IF(ISERROR((S50/T50-1)*100),"n/a",(S50/T50-1)*100)</f>
        <v>n/a</v>
      </c>
      <c r="AO50" s="705" t="str">
        <f>IF(ISERROR((T50/U50-1)*100),"n/a",(T50/U50-1)*100)</f>
        <v>n/a</v>
      </c>
      <c r="AP50" s="705" t="str">
        <f>IF(ISERROR((U50/V50-1)*100),"n/a",(U50/V50-1)*100)</f>
        <v>n/a</v>
      </c>
      <c r="AQ50" s="705" t="str">
        <f>IF(ISERROR((V50/W50-1)*100),"n/a",(V50/W50-1)*100)</f>
        <v>n/a</v>
      </c>
      <c r="AR50" s="705" t="str">
        <f>IF(ISERROR((W50/X50-1)*100),"n/a",(W50/X50-1)*100)</f>
        <v>n/a</v>
      </c>
      <c r="AS50" s="706">
        <f>AVERAGE(Z50:AR50)</f>
        <v>41.517293905898931</v>
      </c>
      <c r="AT50" s="707">
        <f>STDEV(Z50:AR50)</f>
        <v>79.430259932109607</v>
      </c>
    </row>
    <row r="51" spans="1:46" ht="11.25" customHeight="1" x14ac:dyDescent="0.2">
      <c r="A51" s="974" t="s">
        <v>918</v>
      </c>
      <c r="B51" s="972" t="s">
        <v>919</v>
      </c>
      <c r="C51" s="515">
        <v>0.88</v>
      </c>
      <c r="D51" s="690">
        <v>0.8</v>
      </c>
      <c r="E51" s="684">
        <v>0.72</v>
      </c>
      <c r="F51" s="684">
        <v>0.6</v>
      </c>
      <c r="G51" s="684">
        <v>0.48</v>
      </c>
      <c r="H51" s="684">
        <v>0.32</v>
      </c>
      <c r="I51" s="685"/>
      <c r="J51" s="521">
        <v>0</v>
      </c>
      <c r="K51" s="689">
        <v>0</v>
      </c>
      <c r="L51" s="685"/>
      <c r="M51" s="522">
        <v>0</v>
      </c>
      <c r="N51" s="687">
        <v>0</v>
      </c>
      <c r="O51" s="687">
        <v>0</v>
      </c>
      <c r="P51" s="687">
        <v>0</v>
      </c>
      <c r="Q51" s="687">
        <v>0</v>
      </c>
      <c r="R51" s="687">
        <v>0</v>
      </c>
      <c r="S51" s="687">
        <v>0</v>
      </c>
      <c r="T51" s="687">
        <v>0</v>
      </c>
      <c r="U51" s="687">
        <v>0</v>
      </c>
      <c r="V51" s="687">
        <v>0</v>
      </c>
      <c r="W51" s="687">
        <v>0</v>
      </c>
      <c r="X51" s="687">
        <v>0</v>
      </c>
      <c r="Y51" s="688">
        <f>SUM(C51:X51)</f>
        <v>3.8000000000000003</v>
      </c>
      <c r="Z51" s="1134">
        <f>IF(ISERROR((C51/D51-1)*100),"n/a",(C51/D51-1)*100)</f>
        <v>9.9999999999999858</v>
      </c>
      <c r="AA51" s="705">
        <f>IF(ISERROR((D51/E51-1)*100),"n/a",(D51/E51-1)*100)</f>
        <v>11.111111111111116</v>
      </c>
      <c r="AB51" s="705">
        <f>IF(ISERROR((E51/F51-1)*100),"n/a",(E51/F51-1)*100)</f>
        <v>19.999999999999996</v>
      </c>
      <c r="AC51" s="705">
        <f>IF(ISERROR((F51/G51-1)*100),"n/a",(F51/G51-1)*100)</f>
        <v>25</v>
      </c>
      <c r="AD51" s="705">
        <f>IF(ISERROR((G51/H51-1)*100),"n/a",(G51/H51-1)*100)</f>
        <v>50</v>
      </c>
      <c r="AE51" s="705" t="str">
        <f>IF(ISERROR((H51/J51-1)*100),"n/a",(H51/J51-1)*100)</f>
        <v>n/a</v>
      </c>
      <c r="AF51" s="705" t="str">
        <f>IF(ISERROR((J51/K51-1)*100),"n/a",(J51/K51-1)*100)</f>
        <v>n/a</v>
      </c>
      <c r="AG51" s="705" t="str">
        <f>IF(ISERROR((K51/M51-1)*100),"n/a",(K51/M51-1)*100)</f>
        <v>n/a</v>
      </c>
      <c r="AH51" s="705" t="str">
        <f>IF(ISERROR((M51/N51-1)*100),"n/a",(M51/N51-1)*100)</f>
        <v>n/a</v>
      </c>
      <c r="AI51" s="705" t="str">
        <f>IF(ISERROR((N51/O51-1)*100),"n/a",(N51/O51-1)*100)</f>
        <v>n/a</v>
      </c>
      <c r="AJ51" s="705" t="str">
        <f>IF(ISERROR((O51/P51-1)*100),"n/a",(O51/P51-1)*100)</f>
        <v>n/a</v>
      </c>
      <c r="AK51" s="705" t="str">
        <f>IF(ISERROR((P51/Q51-1)*100),"n/a",(P51/Q51-1)*100)</f>
        <v>n/a</v>
      </c>
      <c r="AL51" s="705" t="str">
        <f>IF(ISERROR((Q51/R51-1)*100),"n/a",(Q51/R51-1)*100)</f>
        <v>n/a</v>
      </c>
      <c r="AM51" s="705" t="str">
        <f>IF(ISERROR((R51/S51-1)*100),"n/a",(R51/S51-1)*100)</f>
        <v>n/a</v>
      </c>
      <c r="AN51" s="705" t="str">
        <f>IF(ISERROR((S51/T51-1)*100),"n/a",(S51/T51-1)*100)</f>
        <v>n/a</v>
      </c>
      <c r="AO51" s="705" t="str">
        <f>IF(ISERROR((T51/U51-1)*100),"n/a",(T51/U51-1)*100)</f>
        <v>n/a</v>
      </c>
      <c r="AP51" s="705" t="str">
        <f>IF(ISERROR((U51/V51-1)*100),"n/a",(U51/V51-1)*100)</f>
        <v>n/a</v>
      </c>
      <c r="AQ51" s="705" t="str">
        <f>IF(ISERROR((V51/W51-1)*100),"n/a",(V51/W51-1)*100)</f>
        <v>n/a</v>
      </c>
      <c r="AR51" s="705" t="str">
        <f>IF(ISERROR((W51/X51-1)*100),"n/a",(W51/X51-1)*100)</f>
        <v>n/a</v>
      </c>
      <c r="AS51" s="706">
        <f>AVERAGE(Z51:AR51)</f>
        <v>23.222222222222221</v>
      </c>
      <c r="AT51" s="707">
        <f>STDEV(Z51:AR51)</f>
        <v>16.218035989540308</v>
      </c>
    </row>
    <row r="52" spans="1:46" ht="11.25" customHeight="1" x14ac:dyDescent="0.2">
      <c r="A52" s="974" t="s">
        <v>421</v>
      </c>
      <c r="B52" s="972" t="s">
        <v>422</v>
      </c>
      <c r="C52" s="515">
        <v>1.54</v>
      </c>
      <c r="D52" s="690">
        <v>1.4750000000000001</v>
      </c>
      <c r="E52" s="516">
        <v>1.385</v>
      </c>
      <c r="F52" s="684">
        <v>1.21</v>
      </c>
      <c r="G52" s="516">
        <v>0.995</v>
      </c>
      <c r="H52" s="516">
        <v>0.86499999999999999</v>
      </c>
      <c r="I52" s="517"/>
      <c r="J52" s="684">
        <v>0.6</v>
      </c>
      <c r="K52" s="514">
        <v>0.46</v>
      </c>
      <c r="L52" s="517"/>
      <c r="M52" s="690">
        <v>0.34</v>
      </c>
      <c r="N52" s="691">
        <v>0.24</v>
      </c>
      <c r="O52" s="691">
        <v>0.16250000000000001</v>
      </c>
      <c r="P52" s="691">
        <v>0.1125</v>
      </c>
      <c r="Q52" s="691">
        <v>6.25E-2</v>
      </c>
      <c r="R52" s="691">
        <v>3.125E-2</v>
      </c>
      <c r="S52" s="687">
        <v>2.5000000000000001E-2</v>
      </c>
      <c r="T52" s="687">
        <v>2.5000000000000001E-2</v>
      </c>
      <c r="U52" s="687">
        <v>2.5000000000000001E-2</v>
      </c>
      <c r="V52" s="518">
        <v>6.2500000000000003E-3</v>
      </c>
      <c r="W52" s="687">
        <v>0</v>
      </c>
      <c r="X52" s="518">
        <v>0</v>
      </c>
      <c r="Y52" s="688">
        <f>SUM(C52:X52)</f>
        <v>9.5600000000000023</v>
      </c>
      <c r="Z52" s="1134">
        <f>IF(ISERROR((C52/D52-1)*100),"n/a",(C52/D52-1)*100)</f>
        <v>4.4067796610169463</v>
      </c>
      <c r="AA52" s="705">
        <f>IF(ISERROR((D52/E52-1)*100),"n/a",(D52/E52-1)*100)</f>
        <v>6.498194945848379</v>
      </c>
      <c r="AB52" s="705">
        <f>IF(ISERROR((E52/F52-1)*100),"n/a",(E52/F52-1)*100)</f>
        <v>14.462809917355379</v>
      </c>
      <c r="AC52" s="705">
        <f>IF(ISERROR((F52/G52-1)*100),"n/a",(F52/G52-1)*100)</f>
        <v>21.608040201005018</v>
      </c>
      <c r="AD52" s="705">
        <f>IF(ISERROR((G52/H52-1)*100),"n/a",(G52/H52-1)*100)</f>
        <v>15.02890173410405</v>
      </c>
      <c r="AE52" s="705">
        <f>IF(ISERROR((H52/J52-1)*100),"n/a",(H52/J52-1)*100)</f>
        <v>44.166666666666664</v>
      </c>
      <c r="AF52" s="705">
        <f>IF(ISERROR((J52/K52-1)*100),"n/a",(J52/K52-1)*100)</f>
        <v>30.434782608695631</v>
      </c>
      <c r="AG52" s="705">
        <f>IF(ISERROR((K52/M52-1)*100),"n/a",(K52/M52-1)*100)</f>
        <v>35.294117647058812</v>
      </c>
      <c r="AH52" s="705">
        <f>IF(ISERROR((M52/N52-1)*100),"n/a",(M52/N52-1)*100)</f>
        <v>41.666666666666671</v>
      </c>
      <c r="AI52" s="705">
        <f>IF(ISERROR((N52/O52-1)*100),"n/a",(N52/O52-1)*100)</f>
        <v>47.692307692307679</v>
      </c>
      <c r="AJ52" s="705">
        <f>IF(ISERROR((O52/P52-1)*100),"n/a",(O52/P52-1)*100)</f>
        <v>44.444444444444443</v>
      </c>
      <c r="AK52" s="705">
        <f>IF(ISERROR((P52/Q52-1)*100),"n/a",(P52/Q52-1)*100)</f>
        <v>80</v>
      </c>
      <c r="AL52" s="705">
        <f>IF(ISERROR((Q52/R52-1)*100),"n/a",(Q52/R52-1)*100)</f>
        <v>100</v>
      </c>
      <c r="AM52" s="705">
        <f>IF(ISERROR((R52/S52-1)*100),"n/a",(R52/S52-1)*100)</f>
        <v>25</v>
      </c>
      <c r="AN52" s="705">
        <f>IF(ISERROR((S52/T52-1)*100),"n/a",(S52/T52-1)*100)</f>
        <v>0</v>
      </c>
      <c r="AO52" s="705">
        <f>IF(ISERROR((T52/U52-1)*100),"n/a",(T52/U52-1)*100)</f>
        <v>0</v>
      </c>
      <c r="AP52" s="705">
        <f>IF(ISERROR((U52/V52-1)*100),"n/a",(U52/V52-1)*100)</f>
        <v>300</v>
      </c>
      <c r="AQ52" s="705" t="str">
        <f>IF(ISERROR((V52/W52-1)*100),"n/a",(V52/W52-1)*100)</f>
        <v>n/a</v>
      </c>
      <c r="AR52" s="705" t="str">
        <f>IF(ISERROR((W52/X52-1)*100),"n/a",(W52/X52-1)*100)</f>
        <v>n/a</v>
      </c>
      <c r="AS52" s="706">
        <f>AVERAGE(Z52:AR52)</f>
        <v>47.688453657951158</v>
      </c>
      <c r="AT52" s="707">
        <f>STDEV(Z52:AR52)</f>
        <v>70.460986163666448</v>
      </c>
    </row>
    <row r="53" spans="1:46" ht="11.25" customHeight="1" x14ac:dyDescent="0.2">
      <c r="A53" s="519" t="s">
        <v>920</v>
      </c>
      <c r="B53" s="499" t="s">
        <v>921</v>
      </c>
      <c r="C53" s="515">
        <v>0.91</v>
      </c>
      <c r="D53" s="690">
        <v>0.87</v>
      </c>
      <c r="E53" s="516">
        <v>0.83</v>
      </c>
      <c r="F53" s="516">
        <v>0.78</v>
      </c>
      <c r="G53" s="516">
        <v>0.7</v>
      </c>
      <c r="H53" s="516">
        <v>0.63</v>
      </c>
      <c r="I53" s="517"/>
      <c r="J53" s="516">
        <v>0.57999999999999996</v>
      </c>
      <c r="K53" s="514">
        <v>0.5</v>
      </c>
      <c r="L53" s="517"/>
      <c r="M53" s="522">
        <v>0.43</v>
      </c>
      <c r="N53" s="687">
        <v>0.57999999999999996</v>
      </c>
      <c r="O53" s="691">
        <v>1.1100000000000001</v>
      </c>
      <c r="P53" s="691">
        <v>1.07</v>
      </c>
      <c r="Q53" s="691">
        <v>1.03</v>
      </c>
      <c r="R53" s="691">
        <v>0.91332999999999998</v>
      </c>
      <c r="S53" s="691">
        <v>0.63331999999999999</v>
      </c>
      <c r="T53" s="691">
        <v>0.6</v>
      </c>
      <c r="U53" s="691">
        <v>0.54666000000000003</v>
      </c>
      <c r="V53" s="687">
        <v>0</v>
      </c>
      <c r="W53" s="687">
        <v>0</v>
      </c>
      <c r="X53" s="687">
        <v>0</v>
      </c>
      <c r="Y53" s="688">
        <f>SUM(C53:X53)</f>
        <v>12.713309999999998</v>
      </c>
      <c r="Z53" s="1134">
        <f>IF(ISERROR((C53/D53-1)*100),"n/a",(C53/D53-1)*100)</f>
        <v>4.5977011494252817</v>
      </c>
      <c r="AA53" s="705">
        <f>IF(ISERROR((D53/E53-1)*100),"n/a",(D53/E53-1)*100)</f>
        <v>4.8192771084337505</v>
      </c>
      <c r="AB53" s="705">
        <f>IF(ISERROR((E53/F53-1)*100),"n/a",(E53/F53-1)*100)</f>
        <v>6.4102564102564097</v>
      </c>
      <c r="AC53" s="705">
        <f>IF(ISERROR((F53/G53-1)*100),"n/a",(F53/G53-1)*100)</f>
        <v>11.428571428571432</v>
      </c>
      <c r="AD53" s="705">
        <f>IF(ISERROR((G53/H53-1)*100),"n/a",(G53/H53-1)*100)</f>
        <v>11.111111111111093</v>
      </c>
      <c r="AE53" s="705">
        <f>IF(ISERROR((H53/J53-1)*100),"n/a",(H53/J53-1)*100)</f>
        <v>8.6206896551724199</v>
      </c>
      <c r="AF53" s="705">
        <f>IF(ISERROR((J53/K53-1)*100),"n/a",(J53/K53-1)*100)</f>
        <v>15.999999999999993</v>
      </c>
      <c r="AG53" s="705">
        <f>IF(ISERROR((K53/M53-1)*100),"n/a",(K53/M53-1)*100)</f>
        <v>16.279069767441868</v>
      </c>
      <c r="AH53" s="705">
        <f>IF(ISERROR((M53/N53-1)*100),"n/a",(M53/N53-1)*100)</f>
        <v>-25.862068965517238</v>
      </c>
      <c r="AI53" s="705">
        <f>IF(ISERROR((N53/O53-1)*100),"n/a",(N53/O53-1)*100)</f>
        <v>-47.747747747747759</v>
      </c>
      <c r="AJ53" s="705">
        <f>IF(ISERROR((O53/P53-1)*100),"n/a",(O53/P53-1)*100)</f>
        <v>3.7383177570093462</v>
      </c>
      <c r="AK53" s="705">
        <f>IF(ISERROR((P53/Q53-1)*100),"n/a",(P53/Q53-1)*100)</f>
        <v>3.8834951456310662</v>
      </c>
      <c r="AL53" s="705">
        <f>IF(ISERROR((Q53/R53-1)*100),"n/a",(Q53/R53-1)*100)</f>
        <v>12.774134212168665</v>
      </c>
      <c r="AM53" s="705">
        <f>IF(ISERROR((R53/S53-1)*100),"n/a",(R53/S53-1)*100)</f>
        <v>44.21303606391713</v>
      </c>
      <c r="AN53" s="705">
        <f>IF(ISERROR((S53/T53-1)*100),"n/a",(S53/T53-1)*100)</f>
        <v>5.5533333333333434</v>
      </c>
      <c r="AO53" s="705">
        <f>IF(ISERROR((T53/U53-1)*100),"n/a",(T53/U53-1)*100)</f>
        <v>9.75743606629349</v>
      </c>
      <c r="AP53" s="705" t="str">
        <f>IF(ISERROR((U53/V53-1)*100),"n/a",(U53/V53-1)*100)</f>
        <v>n/a</v>
      </c>
      <c r="AQ53" s="705" t="str">
        <f>IF(ISERROR((V53/W53-1)*100),"n/a",(V53/W53-1)*100)</f>
        <v>n/a</v>
      </c>
      <c r="AR53" s="705" t="str">
        <f>IF(ISERROR((W53/X53-1)*100),"n/a",(W53/X53-1)*100)</f>
        <v>n/a</v>
      </c>
      <c r="AS53" s="706">
        <f>AVERAGE(Z53:AR53)</f>
        <v>5.3485382809687687</v>
      </c>
      <c r="AT53" s="707">
        <f>STDEV(Z53:AR53)</f>
        <v>19.491721383922719</v>
      </c>
    </row>
    <row r="54" spans="1:46" ht="11.25" customHeight="1" x14ac:dyDescent="0.2">
      <c r="A54" s="524" t="s">
        <v>922</v>
      </c>
      <c r="B54" s="957" t="s">
        <v>923</v>
      </c>
      <c r="C54" s="515">
        <v>5.28</v>
      </c>
      <c r="D54" s="509">
        <v>4.5999999999999996</v>
      </c>
      <c r="E54" s="684">
        <v>4</v>
      </c>
      <c r="F54" s="684">
        <v>3.16</v>
      </c>
      <c r="G54" s="684">
        <v>2.44</v>
      </c>
      <c r="H54" s="684">
        <v>1.88</v>
      </c>
      <c r="I54" s="685"/>
      <c r="J54" s="684">
        <v>1.44</v>
      </c>
      <c r="K54" s="514">
        <v>0.56000000000000005</v>
      </c>
      <c r="L54" s="685"/>
      <c r="M54" s="522">
        <v>0</v>
      </c>
      <c r="N54" s="687">
        <v>0</v>
      </c>
      <c r="O54" s="687">
        <v>0</v>
      </c>
      <c r="P54" s="687">
        <v>0</v>
      </c>
      <c r="Q54" s="687">
        <v>0</v>
      </c>
      <c r="R54" s="687">
        <v>0</v>
      </c>
      <c r="S54" s="687">
        <v>0</v>
      </c>
      <c r="T54" s="687">
        <v>0</v>
      </c>
      <c r="U54" s="687">
        <v>0</v>
      </c>
      <c r="V54" s="687">
        <v>0</v>
      </c>
      <c r="W54" s="687">
        <v>0</v>
      </c>
      <c r="X54" s="687">
        <v>0</v>
      </c>
      <c r="Y54" s="688">
        <f>SUM(C54:X54)</f>
        <v>23.36</v>
      </c>
      <c r="Z54" s="1134">
        <f>IF(ISERROR((C54/D54-1)*100),"n/a",(C54/D54-1)*100)</f>
        <v>14.782608695652177</v>
      </c>
      <c r="AA54" s="705">
        <f>IF(ISERROR((D54/E54-1)*100),"n/a",(D54/E54-1)*100)</f>
        <v>14.999999999999991</v>
      </c>
      <c r="AB54" s="705">
        <f>IF(ISERROR((E54/F54-1)*100),"n/a",(E54/F54-1)*100)</f>
        <v>26.582278481012644</v>
      </c>
      <c r="AC54" s="705">
        <f>IF(ISERROR((F54/G54-1)*100),"n/a",(F54/G54-1)*100)</f>
        <v>29.508196721311485</v>
      </c>
      <c r="AD54" s="705">
        <f>IF(ISERROR((G54/H54-1)*100),"n/a",(G54/H54-1)*100)</f>
        <v>29.787234042553191</v>
      </c>
      <c r="AE54" s="705">
        <f>IF(ISERROR((H54/J54-1)*100),"n/a",(H54/J54-1)*100)</f>
        <v>30.555555555555557</v>
      </c>
      <c r="AF54" s="705">
        <f>IF(ISERROR((J54/K54-1)*100),"n/a",(J54/K54-1)*100)</f>
        <v>157.14285714285711</v>
      </c>
      <c r="AG54" s="705" t="str">
        <f>IF(ISERROR((K54/M54-1)*100),"n/a",(K54/M54-1)*100)</f>
        <v>n/a</v>
      </c>
      <c r="AH54" s="705" t="str">
        <f>IF(ISERROR((M54/N54-1)*100),"n/a",(M54/N54-1)*100)</f>
        <v>n/a</v>
      </c>
      <c r="AI54" s="705" t="str">
        <f>IF(ISERROR((N54/O54-1)*100),"n/a",(N54/O54-1)*100)</f>
        <v>n/a</v>
      </c>
      <c r="AJ54" s="705" t="str">
        <f>IF(ISERROR((O54/P54-1)*100),"n/a",(O54/P54-1)*100)</f>
        <v>n/a</v>
      </c>
      <c r="AK54" s="705" t="str">
        <f>IF(ISERROR((P54/Q54-1)*100),"n/a",(P54/Q54-1)*100)</f>
        <v>n/a</v>
      </c>
      <c r="AL54" s="705" t="str">
        <f>IF(ISERROR((Q54/R54-1)*100),"n/a",(Q54/R54-1)*100)</f>
        <v>n/a</v>
      </c>
      <c r="AM54" s="705" t="str">
        <f>IF(ISERROR((R54/S54-1)*100),"n/a",(R54/S54-1)*100)</f>
        <v>n/a</v>
      </c>
      <c r="AN54" s="705" t="str">
        <f>IF(ISERROR((S54/T54-1)*100),"n/a",(S54/T54-1)*100)</f>
        <v>n/a</v>
      </c>
      <c r="AO54" s="705" t="str">
        <f>IF(ISERROR((T54/U54-1)*100),"n/a",(T54/U54-1)*100)</f>
        <v>n/a</v>
      </c>
      <c r="AP54" s="705" t="str">
        <f>IF(ISERROR((U54/V54-1)*100),"n/a",(U54/V54-1)*100)</f>
        <v>n/a</v>
      </c>
      <c r="AQ54" s="705" t="str">
        <f>IF(ISERROR((V54/W54-1)*100),"n/a",(V54/W54-1)*100)</f>
        <v>n/a</v>
      </c>
      <c r="AR54" s="705" t="str">
        <f>IF(ISERROR((W54/X54-1)*100),"n/a",(W54/X54-1)*100)</f>
        <v>n/a</v>
      </c>
      <c r="AS54" s="706">
        <f>AVERAGE(Z54:AR54)</f>
        <v>43.336961519848884</v>
      </c>
      <c r="AT54" s="707">
        <f>STDEV(Z54:AR54)</f>
        <v>50.644232848139353</v>
      </c>
    </row>
    <row r="55" spans="1:46" ht="11.25" customHeight="1" x14ac:dyDescent="0.2">
      <c r="A55" s="974" t="s">
        <v>925</v>
      </c>
      <c r="B55" s="972" t="s">
        <v>926</v>
      </c>
      <c r="C55" s="515">
        <v>0.84</v>
      </c>
      <c r="D55" s="688">
        <v>0.67</v>
      </c>
      <c r="E55" s="684">
        <v>0.56000000000000005</v>
      </c>
      <c r="F55" s="684">
        <v>0.51500000000000001</v>
      </c>
      <c r="G55" s="684">
        <v>0.42499999999999999</v>
      </c>
      <c r="H55" s="684">
        <v>0.25750000000000001</v>
      </c>
      <c r="I55" s="685"/>
      <c r="J55" s="684">
        <v>0.16500000000000001</v>
      </c>
      <c r="K55" s="689">
        <v>0.03</v>
      </c>
      <c r="L55" s="685"/>
      <c r="M55" s="522">
        <v>0.03</v>
      </c>
      <c r="N55" s="687">
        <v>0.03</v>
      </c>
      <c r="O55" s="687">
        <v>0.03</v>
      </c>
      <c r="P55" s="687">
        <v>0.03</v>
      </c>
      <c r="Q55" s="687">
        <v>0.03</v>
      </c>
      <c r="R55" s="691">
        <v>2.2499999999999999E-2</v>
      </c>
      <c r="S55" s="687">
        <v>0</v>
      </c>
      <c r="T55" s="687">
        <v>0</v>
      </c>
      <c r="U55" s="687">
        <v>0</v>
      </c>
      <c r="V55" s="687">
        <v>0</v>
      </c>
      <c r="W55" s="687">
        <v>0</v>
      </c>
      <c r="X55" s="687">
        <v>0</v>
      </c>
      <c r="Y55" s="688">
        <f>SUM(C55:X55)</f>
        <v>3.6349999999999989</v>
      </c>
      <c r="Z55" s="1134">
        <f>IF(ISERROR((C55/D55-1)*100),"n/a",(C55/D55-1)*100)</f>
        <v>25.373134328358194</v>
      </c>
      <c r="AA55" s="705">
        <f>IF(ISERROR((D55/E55-1)*100),"n/a",(D55/E55-1)*100)</f>
        <v>19.642857142857139</v>
      </c>
      <c r="AB55" s="705">
        <f>IF(ISERROR((E55/F55-1)*100),"n/a",(E55/F55-1)*100)</f>
        <v>8.7378640776699221</v>
      </c>
      <c r="AC55" s="705">
        <f>IF(ISERROR((F55/G55-1)*100),"n/a",(F55/G55-1)*100)</f>
        <v>21.176470588235308</v>
      </c>
      <c r="AD55" s="705">
        <f>IF(ISERROR((G55/H55-1)*100),"n/a",(G55/H55-1)*100)</f>
        <v>65.048543689320383</v>
      </c>
      <c r="AE55" s="705">
        <f>IF(ISERROR((H55/J55-1)*100),"n/a",(H55/J55-1)*100)</f>
        <v>56.060606060606055</v>
      </c>
      <c r="AF55" s="705">
        <f>IF(ISERROR((J55/K55-1)*100),"n/a",(J55/K55-1)*100)</f>
        <v>450.00000000000011</v>
      </c>
      <c r="AG55" s="705">
        <f>IF(ISERROR((K55/M55-1)*100),"n/a",(K55/M55-1)*100)</f>
        <v>0</v>
      </c>
      <c r="AH55" s="705">
        <f>IF(ISERROR((M55/N55-1)*100),"n/a",(M55/N55-1)*100)</f>
        <v>0</v>
      </c>
      <c r="AI55" s="705">
        <f>IF(ISERROR((N55/O55-1)*100),"n/a",(N55/O55-1)*100)</f>
        <v>0</v>
      </c>
      <c r="AJ55" s="705">
        <f>IF(ISERROR((O55/P55-1)*100),"n/a",(O55/P55-1)*100)</f>
        <v>0</v>
      </c>
      <c r="AK55" s="705">
        <f>IF(ISERROR((P55/Q55-1)*100),"n/a",(P55/Q55-1)*100)</f>
        <v>0</v>
      </c>
      <c r="AL55" s="705">
        <f>IF(ISERROR((Q55/R55-1)*100),"n/a",(Q55/R55-1)*100)</f>
        <v>33.333333333333329</v>
      </c>
      <c r="AM55" s="705" t="str">
        <f>IF(ISERROR((R55/S55-1)*100),"n/a",(R55/S55-1)*100)</f>
        <v>n/a</v>
      </c>
      <c r="AN55" s="705" t="str">
        <f>IF(ISERROR((S55/T55-1)*100),"n/a",(S55/T55-1)*100)</f>
        <v>n/a</v>
      </c>
      <c r="AO55" s="705" t="str">
        <f>IF(ISERROR((T55/U55-1)*100),"n/a",(T55/U55-1)*100)</f>
        <v>n/a</v>
      </c>
      <c r="AP55" s="705" t="str">
        <f>IF(ISERROR((U55/V55-1)*100),"n/a",(U55/V55-1)*100)</f>
        <v>n/a</v>
      </c>
      <c r="AQ55" s="705" t="str">
        <f>IF(ISERROR((V55/W55-1)*100),"n/a",(V55/W55-1)*100)</f>
        <v>n/a</v>
      </c>
      <c r="AR55" s="705" t="str">
        <f>IF(ISERROR((W55/X55-1)*100),"n/a",(W55/X55-1)*100)</f>
        <v>n/a</v>
      </c>
      <c r="AS55" s="706">
        <f>AVERAGE(Z55:AR55)</f>
        <v>52.259446863106184</v>
      </c>
      <c r="AT55" s="707">
        <f>STDEV(Z55:AR55)</f>
        <v>121.46192799700562</v>
      </c>
    </row>
    <row r="56" spans="1:46" ht="11.25" customHeight="1" x14ac:dyDescent="0.2">
      <c r="A56" s="974" t="s">
        <v>427</v>
      </c>
      <c r="B56" s="972" t="s">
        <v>428</v>
      </c>
      <c r="C56" s="515">
        <v>1.92</v>
      </c>
      <c r="D56" s="688">
        <v>1.8</v>
      </c>
      <c r="E56" s="684">
        <v>1.68</v>
      </c>
      <c r="F56" s="684">
        <v>1.6</v>
      </c>
      <c r="G56" s="684">
        <v>1.48</v>
      </c>
      <c r="H56" s="684">
        <v>1.36</v>
      </c>
      <c r="I56" s="685"/>
      <c r="J56" s="684">
        <v>1.2</v>
      </c>
      <c r="K56" s="514">
        <v>0.97</v>
      </c>
      <c r="L56" s="685"/>
      <c r="M56" s="690">
        <v>0.86</v>
      </c>
      <c r="N56" s="687">
        <v>0.8</v>
      </c>
      <c r="O56" s="691">
        <v>0.78</v>
      </c>
      <c r="P56" s="691">
        <v>0.72</v>
      </c>
      <c r="Q56" s="691">
        <v>0.6</v>
      </c>
      <c r="R56" s="691">
        <v>0.36</v>
      </c>
      <c r="S56" s="691">
        <v>0.22</v>
      </c>
      <c r="T56" s="691">
        <v>0.04</v>
      </c>
      <c r="U56" s="687">
        <v>0</v>
      </c>
      <c r="V56" s="687">
        <v>0</v>
      </c>
      <c r="W56" s="687">
        <v>0</v>
      </c>
      <c r="X56" s="687">
        <v>0</v>
      </c>
      <c r="Y56" s="688">
        <f>SUM(C56:X56)</f>
        <v>16.389999999999997</v>
      </c>
      <c r="Z56" s="1134">
        <f>IF(ISERROR((C56/D56-1)*100),"n/a",(C56/D56-1)*100)</f>
        <v>6.6666666666666652</v>
      </c>
      <c r="AA56" s="705">
        <f>IF(ISERROR((D56/E56-1)*100),"n/a",(D56/E56-1)*100)</f>
        <v>7.1428571428571397</v>
      </c>
      <c r="AB56" s="705">
        <f>IF(ISERROR((E56/F56-1)*100),"n/a",(E56/F56-1)*100)</f>
        <v>4.9999999999999822</v>
      </c>
      <c r="AC56" s="705">
        <f>IF(ISERROR((F56/G56-1)*100),"n/a",(F56/G56-1)*100)</f>
        <v>8.1081081081081141</v>
      </c>
      <c r="AD56" s="705">
        <f>IF(ISERROR((G56/H56-1)*100),"n/a",(G56/H56-1)*100)</f>
        <v>8.8235294117646959</v>
      </c>
      <c r="AE56" s="705">
        <f>IF(ISERROR((H56/J56-1)*100),"n/a",(H56/J56-1)*100)</f>
        <v>13.333333333333353</v>
      </c>
      <c r="AF56" s="705">
        <f>IF(ISERROR((J56/K56-1)*100),"n/a",(J56/K56-1)*100)</f>
        <v>23.711340206185572</v>
      </c>
      <c r="AG56" s="705">
        <f>IF(ISERROR((K56/M56-1)*100),"n/a",(K56/M56-1)*100)</f>
        <v>12.790697674418606</v>
      </c>
      <c r="AH56" s="705">
        <f>IF(ISERROR((M56/N56-1)*100),"n/a",(M56/N56-1)*100)</f>
        <v>7.4999999999999956</v>
      </c>
      <c r="AI56" s="705">
        <f>IF(ISERROR((N56/O56-1)*100),"n/a",(N56/O56-1)*100)</f>
        <v>2.5641025641025772</v>
      </c>
      <c r="AJ56" s="705">
        <f>IF(ISERROR((O56/P56-1)*100),"n/a",(O56/P56-1)*100)</f>
        <v>8.3333333333333481</v>
      </c>
      <c r="AK56" s="705">
        <f>IF(ISERROR((P56/Q56-1)*100),"n/a",(P56/Q56-1)*100)</f>
        <v>19.999999999999996</v>
      </c>
      <c r="AL56" s="705">
        <f>IF(ISERROR((Q56/R56-1)*100),"n/a",(Q56/R56-1)*100)</f>
        <v>66.666666666666671</v>
      </c>
      <c r="AM56" s="705">
        <f>IF(ISERROR((R56/S56-1)*100),"n/a",(R56/S56-1)*100)</f>
        <v>63.636363636363626</v>
      </c>
      <c r="AN56" s="705">
        <f>IF(ISERROR((S56/T56-1)*100),"n/a",(S56/T56-1)*100)</f>
        <v>450</v>
      </c>
      <c r="AO56" s="705" t="str">
        <f>IF(ISERROR((T56/U56-1)*100),"n/a",(T56/U56-1)*100)</f>
        <v>n/a</v>
      </c>
      <c r="AP56" s="705" t="str">
        <f>IF(ISERROR((U56/V56-1)*100),"n/a",(U56/V56-1)*100)</f>
        <v>n/a</v>
      </c>
      <c r="AQ56" s="705" t="str">
        <f>IF(ISERROR((V56/W56-1)*100),"n/a",(V56/W56-1)*100)</f>
        <v>n/a</v>
      </c>
      <c r="AR56" s="705" t="str">
        <f>IF(ISERROR((W56/X56-1)*100),"n/a",(W56/X56-1)*100)</f>
        <v>n/a</v>
      </c>
      <c r="AS56" s="706">
        <f>AVERAGE(Z56:AR56)</f>
        <v>46.95179991625335</v>
      </c>
      <c r="AT56" s="707">
        <f>STDEV(Z56:AR56)</f>
        <v>113.27176418974466</v>
      </c>
    </row>
    <row r="57" spans="1:46" ht="11.25" customHeight="1" x14ac:dyDescent="0.2">
      <c r="A57" s="974" t="s">
        <v>930</v>
      </c>
      <c r="B57" s="972" t="s">
        <v>931</v>
      </c>
      <c r="C57" s="515">
        <v>4.0750000000000002</v>
      </c>
      <c r="D57" s="688">
        <v>3.8062</v>
      </c>
      <c r="E57" s="684">
        <v>3.3070000000000004</v>
      </c>
      <c r="F57" s="684">
        <v>2.835</v>
      </c>
      <c r="G57" s="684">
        <v>2.4125000000000001</v>
      </c>
      <c r="H57" s="684">
        <v>2.0175000000000001</v>
      </c>
      <c r="I57" s="685"/>
      <c r="J57" s="684">
        <v>1.605</v>
      </c>
      <c r="K57" s="514">
        <v>0.59499999999999997</v>
      </c>
      <c r="L57" s="685"/>
      <c r="M57" s="522">
        <v>0</v>
      </c>
      <c r="N57" s="687">
        <v>0</v>
      </c>
      <c r="O57" s="687">
        <v>0</v>
      </c>
      <c r="P57" s="687">
        <v>0</v>
      </c>
      <c r="Q57" s="687">
        <v>0</v>
      </c>
      <c r="R57" s="687">
        <v>0</v>
      </c>
      <c r="S57" s="687">
        <v>0</v>
      </c>
      <c r="T57" s="687">
        <v>0</v>
      </c>
      <c r="U57" s="687">
        <v>0</v>
      </c>
      <c r="V57" s="687">
        <v>0</v>
      </c>
      <c r="W57" s="687">
        <v>0</v>
      </c>
      <c r="X57" s="687">
        <v>0</v>
      </c>
      <c r="Y57" s="688">
        <f>SUM(C57:X57)</f>
        <v>20.653200000000002</v>
      </c>
      <c r="Z57" s="1134">
        <f>IF(ISERROR((C57/D57-1)*100),"n/a",(C57/D57-1)*100)</f>
        <v>7.0621617361147582</v>
      </c>
      <c r="AA57" s="705">
        <f>IF(ISERROR((D57/E57-1)*100),"n/a",(D57/E57-1)*100)</f>
        <v>15.095252494708177</v>
      </c>
      <c r="AB57" s="705">
        <f>IF(ISERROR((E57/F57-1)*100),"n/a",(E57/F57-1)*100)</f>
        <v>16.649029982363327</v>
      </c>
      <c r="AC57" s="705">
        <f>IF(ISERROR((F57/G57-1)*100),"n/a",(F57/G57-1)*100)</f>
        <v>17.512953367875639</v>
      </c>
      <c r="AD57" s="705">
        <f>IF(ISERROR((G57/H57-1)*100),"n/a",(G57/H57-1)*100)</f>
        <v>19.578686493184637</v>
      </c>
      <c r="AE57" s="705">
        <f>IF(ISERROR((H57/J57-1)*100),"n/a",(H57/J57-1)*100)</f>
        <v>25.700934579439249</v>
      </c>
      <c r="AF57" s="705">
        <f>IF(ISERROR((J57/K57-1)*100),"n/a",(J57/K57-1)*100)</f>
        <v>169.74789915966389</v>
      </c>
      <c r="AG57" s="705" t="str">
        <f>IF(ISERROR((K57/M57-1)*100),"n/a",(K57/M57-1)*100)</f>
        <v>n/a</v>
      </c>
      <c r="AH57" s="705" t="str">
        <f>IF(ISERROR((M57/N57-1)*100),"n/a",(M57/N57-1)*100)</f>
        <v>n/a</v>
      </c>
      <c r="AI57" s="705" t="str">
        <f>IF(ISERROR((N57/O57-1)*100),"n/a",(N57/O57-1)*100)</f>
        <v>n/a</v>
      </c>
      <c r="AJ57" s="705" t="str">
        <f>IF(ISERROR((O57/P57-1)*100),"n/a",(O57/P57-1)*100)</f>
        <v>n/a</v>
      </c>
      <c r="AK57" s="705" t="str">
        <f>IF(ISERROR((P57/Q57-1)*100),"n/a",(P57/Q57-1)*100)</f>
        <v>n/a</v>
      </c>
      <c r="AL57" s="705" t="str">
        <f>IF(ISERROR((Q57/R57-1)*100),"n/a",(Q57/R57-1)*100)</f>
        <v>n/a</v>
      </c>
      <c r="AM57" s="705" t="str">
        <f>IF(ISERROR((R57/S57-1)*100),"n/a",(R57/S57-1)*100)</f>
        <v>n/a</v>
      </c>
      <c r="AN57" s="705" t="str">
        <f>IF(ISERROR((S57/T57-1)*100),"n/a",(S57/T57-1)*100)</f>
        <v>n/a</v>
      </c>
      <c r="AO57" s="705" t="str">
        <f>IF(ISERROR((T57/U57-1)*100),"n/a",(T57/U57-1)*100)</f>
        <v>n/a</v>
      </c>
      <c r="AP57" s="705" t="str">
        <f>IF(ISERROR((U57/V57-1)*100),"n/a",(U57/V57-1)*100)</f>
        <v>n/a</v>
      </c>
      <c r="AQ57" s="705" t="str">
        <f>IF(ISERROR((V57/W57-1)*100),"n/a",(V57/W57-1)*100)</f>
        <v>n/a</v>
      </c>
      <c r="AR57" s="705" t="str">
        <f>IF(ISERROR((W57/X57-1)*100),"n/a",(W57/X57-1)*100)</f>
        <v>n/a</v>
      </c>
      <c r="AS57" s="706">
        <f>AVERAGE(Z57:AR57)</f>
        <v>38.763845401907098</v>
      </c>
      <c r="AT57" s="707">
        <f>STDEV(Z57:AR57)</f>
        <v>58.024990034551529</v>
      </c>
    </row>
    <row r="58" spans="1:46" ht="11.25" customHeight="1" x14ac:dyDescent="0.2">
      <c r="A58" s="497" t="s">
        <v>430</v>
      </c>
      <c r="B58" s="957" t="s">
        <v>431</v>
      </c>
      <c r="C58" s="515">
        <v>0.66</v>
      </c>
      <c r="D58" s="504">
        <v>0.64</v>
      </c>
      <c r="E58" s="505">
        <v>0.62</v>
      </c>
      <c r="F58" s="505">
        <v>0.56000000000000005</v>
      </c>
      <c r="G58" s="505">
        <v>0.44</v>
      </c>
      <c r="H58" s="505">
        <v>0.42666666666666669</v>
      </c>
      <c r="I58" s="506"/>
      <c r="J58" s="505">
        <v>0.4</v>
      </c>
      <c r="K58" s="503">
        <v>0.29333333333333333</v>
      </c>
      <c r="L58" s="506"/>
      <c r="M58" s="509">
        <v>0.23833333333333331</v>
      </c>
      <c r="N58" s="511">
        <v>0.23166666666666666</v>
      </c>
      <c r="O58" s="511">
        <v>0.21666666666666667</v>
      </c>
      <c r="P58" s="511">
        <v>0.14666666666666667</v>
      </c>
      <c r="Q58" s="511">
        <v>0.11833333333333333</v>
      </c>
      <c r="R58" s="511">
        <v>0.11</v>
      </c>
      <c r="S58" s="511">
        <v>0.10333333333333333</v>
      </c>
      <c r="T58" s="511">
        <v>9.6666666666666665E-2</v>
      </c>
      <c r="U58" s="510">
        <v>8.666666666666667E-2</v>
      </c>
      <c r="V58" s="511">
        <v>8.666666666666667E-2</v>
      </c>
      <c r="W58" s="511">
        <v>0.08</v>
      </c>
      <c r="X58" s="511">
        <v>6.6666666666666666E-2</v>
      </c>
      <c r="Y58" s="688">
        <f>SUM(C58:X58)</f>
        <v>5.621666666666667</v>
      </c>
      <c r="Z58" s="1134">
        <f>IF(ISERROR((C58/D58-1)*100),"n/a",(C58/D58-1)*100)</f>
        <v>3.125</v>
      </c>
      <c r="AA58" s="705">
        <f>IF(ISERROR((D58/E58-1)*100),"n/a",(D58/E58-1)*100)</f>
        <v>3.2258064516129004</v>
      </c>
      <c r="AB58" s="705">
        <f>IF(ISERROR((E58/F58-1)*100),"n/a",(E58/F58-1)*100)</f>
        <v>10.714285714285698</v>
      </c>
      <c r="AC58" s="705">
        <f>IF(ISERROR((F58/G58-1)*100),"n/a",(F58/G58-1)*100)</f>
        <v>27.272727272727295</v>
      </c>
      <c r="AD58" s="705">
        <f>IF(ISERROR((G58/H58-1)*100),"n/a",(G58/H58-1)*100)</f>
        <v>3.125</v>
      </c>
      <c r="AE58" s="705">
        <f>IF(ISERROR((H58/J58-1)*100),"n/a",(H58/J58-1)*100)</f>
        <v>6.6666666666666652</v>
      </c>
      <c r="AF58" s="705">
        <f>IF(ISERROR((J58/K58-1)*100),"n/a",(J58/K58-1)*100)</f>
        <v>36.363636363636374</v>
      </c>
      <c r="AG58" s="705">
        <f>IF(ISERROR((K58/M58-1)*100),"n/a",(K58/M58-1)*100)</f>
        <v>23.076923076923084</v>
      </c>
      <c r="AH58" s="705">
        <f>IF(ISERROR((M58/N58-1)*100),"n/a",(M58/N58-1)*100)</f>
        <v>2.877697841726623</v>
      </c>
      <c r="AI58" s="705">
        <f>IF(ISERROR((N58/O58-1)*100),"n/a",(N58/O58-1)*100)</f>
        <v>6.9230769230769207</v>
      </c>
      <c r="AJ58" s="705">
        <f>IF(ISERROR((O58/P58-1)*100),"n/a",(O58/P58-1)*100)</f>
        <v>47.727272727272727</v>
      </c>
      <c r="AK58" s="705">
        <f>IF(ISERROR((P58/Q58-1)*100),"n/a",(P58/Q58-1)*100)</f>
        <v>23.943661971830998</v>
      </c>
      <c r="AL58" s="705">
        <f>IF(ISERROR((Q58/R58-1)*100),"n/a",(Q58/R58-1)*100)</f>
        <v>7.575757575757569</v>
      </c>
      <c r="AM58" s="705">
        <f>IF(ISERROR((R58/S58-1)*100),"n/a",(R58/S58-1)*100)</f>
        <v>6.4516129032258007</v>
      </c>
      <c r="AN58" s="705">
        <f>IF(ISERROR((S58/T58-1)*100),"n/a",(S58/T58-1)*100)</f>
        <v>6.8965517241379226</v>
      </c>
      <c r="AO58" s="705">
        <f>IF(ISERROR((T58/U58-1)*100),"n/a",(T58/U58-1)*100)</f>
        <v>11.538461538461542</v>
      </c>
      <c r="AP58" s="705">
        <f>IF(ISERROR((U58/V58-1)*100),"n/a",(U58/V58-1)*100)</f>
        <v>0</v>
      </c>
      <c r="AQ58" s="705">
        <f>IF(ISERROR((V58/W58-1)*100),"n/a",(V58/W58-1)*100)</f>
        <v>8.333333333333325</v>
      </c>
      <c r="AR58" s="705">
        <f>IF(ISERROR((W58/X58-1)*100),"n/a",(W58/X58-1)*100)</f>
        <v>19.999999999999996</v>
      </c>
      <c r="AS58" s="706">
        <f>AVERAGE(Z58:AR58)</f>
        <v>13.465130109719761</v>
      </c>
      <c r="AT58" s="707">
        <f>STDEV(Z58:AR58)</f>
        <v>12.908895939856952</v>
      </c>
    </row>
    <row r="59" spans="1:46" ht="11.25" customHeight="1" x14ac:dyDescent="0.2">
      <c r="A59" s="539" t="s">
        <v>932</v>
      </c>
      <c r="B59" s="527" t="s">
        <v>933</v>
      </c>
      <c r="C59" s="515">
        <v>3</v>
      </c>
      <c r="D59" s="538">
        <v>2.7</v>
      </c>
      <c r="E59" s="684">
        <v>2.6</v>
      </c>
      <c r="F59" s="684">
        <v>2.5</v>
      </c>
      <c r="G59" s="684">
        <v>1.75</v>
      </c>
      <c r="H59" s="684">
        <v>1.5</v>
      </c>
      <c r="I59" s="685"/>
      <c r="J59" s="684">
        <v>1.1499999999999999</v>
      </c>
      <c r="K59" s="514">
        <v>1</v>
      </c>
      <c r="L59" s="685"/>
      <c r="M59" s="522">
        <v>0</v>
      </c>
      <c r="N59" s="687">
        <v>0</v>
      </c>
      <c r="O59" s="687">
        <v>0</v>
      </c>
      <c r="P59" s="687">
        <v>0</v>
      </c>
      <c r="Q59" s="687">
        <v>0</v>
      </c>
      <c r="R59" s="687">
        <v>0</v>
      </c>
      <c r="S59" s="687">
        <v>0</v>
      </c>
      <c r="T59" s="687">
        <v>0</v>
      </c>
      <c r="U59" s="687">
        <v>0</v>
      </c>
      <c r="V59" s="687">
        <v>0</v>
      </c>
      <c r="W59" s="687">
        <v>0</v>
      </c>
      <c r="X59" s="687">
        <v>0</v>
      </c>
      <c r="Y59" s="688">
        <f>SUM(C59:X59)</f>
        <v>16.200000000000003</v>
      </c>
      <c r="Z59" s="1134">
        <f>IF(ISERROR((C59/D59-1)*100),"n/a",(C59/D59-1)*100)</f>
        <v>11.111111111111093</v>
      </c>
      <c r="AA59" s="705">
        <f>IF(ISERROR((D59/E59-1)*100),"n/a",(D59/E59-1)*100)</f>
        <v>3.8461538461538547</v>
      </c>
      <c r="AB59" s="705">
        <f>IF(ISERROR((E59/F59-1)*100),"n/a",(E59/F59-1)*100)</f>
        <v>4.0000000000000036</v>
      </c>
      <c r="AC59" s="705">
        <f>IF(ISERROR((F59/G59-1)*100),"n/a",(F59/G59-1)*100)</f>
        <v>42.857142857142861</v>
      </c>
      <c r="AD59" s="705">
        <f>IF(ISERROR((G59/H59-1)*100),"n/a",(G59/H59-1)*100)</f>
        <v>16.666666666666675</v>
      </c>
      <c r="AE59" s="705">
        <f>IF(ISERROR((H59/J59-1)*100),"n/a",(H59/J59-1)*100)</f>
        <v>30.434782608695656</v>
      </c>
      <c r="AF59" s="705">
        <f>IF(ISERROR((J59/K59-1)*100),"n/a",(J59/K59-1)*100)</f>
        <v>14.999999999999991</v>
      </c>
      <c r="AG59" s="705" t="str">
        <f>IF(ISERROR((K59/M59-1)*100),"n/a",(K59/M59-1)*100)</f>
        <v>n/a</v>
      </c>
      <c r="AH59" s="705" t="str">
        <f>IF(ISERROR((M59/N59-1)*100),"n/a",(M59/N59-1)*100)</f>
        <v>n/a</v>
      </c>
      <c r="AI59" s="705" t="str">
        <f>IF(ISERROR((N59/O59-1)*100),"n/a",(N59/O59-1)*100)</f>
        <v>n/a</v>
      </c>
      <c r="AJ59" s="705" t="str">
        <f>IF(ISERROR((O59/P59-1)*100),"n/a",(O59/P59-1)*100)</f>
        <v>n/a</v>
      </c>
      <c r="AK59" s="705" t="str">
        <f>IF(ISERROR((P59/Q59-1)*100),"n/a",(P59/Q59-1)*100)</f>
        <v>n/a</v>
      </c>
      <c r="AL59" s="705" t="str">
        <f>IF(ISERROR((Q59/R59-1)*100),"n/a",(Q59/R59-1)*100)</f>
        <v>n/a</v>
      </c>
      <c r="AM59" s="705" t="str">
        <f>IF(ISERROR((R59/S59-1)*100),"n/a",(R59/S59-1)*100)</f>
        <v>n/a</v>
      </c>
      <c r="AN59" s="705" t="str">
        <f>IF(ISERROR((S59/T59-1)*100),"n/a",(S59/T59-1)*100)</f>
        <v>n/a</v>
      </c>
      <c r="AO59" s="705" t="str">
        <f>IF(ISERROR((T59/U59-1)*100),"n/a",(T59/U59-1)*100)</f>
        <v>n/a</v>
      </c>
      <c r="AP59" s="705" t="str">
        <f>IF(ISERROR((U59/V59-1)*100),"n/a",(U59/V59-1)*100)</f>
        <v>n/a</v>
      </c>
      <c r="AQ59" s="705" t="str">
        <f>IF(ISERROR((V59/W59-1)*100),"n/a",(V59/W59-1)*100)</f>
        <v>n/a</v>
      </c>
      <c r="AR59" s="705" t="str">
        <f>IF(ISERROR((W59/X59-1)*100),"n/a",(W59/X59-1)*100)</f>
        <v>n/a</v>
      </c>
      <c r="AS59" s="706">
        <f>AVERAGE(Z59:AR59)</f>
        <v>17.702265298538588</v>
      </c>
      <c r="AT59" s="707">
        <f>STDEV(Z59:AR59)</f>
        <v>14.297125449583261</v>
      </c>
    </row>
    <row r="60" spans="1:46" ht="11.25" customHeight="1" x14ac:dyDescent="0.2">
      <c r="A60" s="974" t="s">
        <v>934</v>
      </c>
      <c r="B60" s="972" t="s">
        <v>935</v>
      </c>
      <c r="C60" s="515">
        <v>1.56</v>
      </c>
      <c r="D60" s="688">
        <v>1.4100000000000001</v>
      </c>
      <c r="E60" s="516">
        <v>1.29</v>
      </c>
      <c r="F60" s="516">
        <v>1.1499999999999999</v>
      </c>
      <c r="G60" s="516">
        <v>0.92500000000000004</v>
      </c>
      <c r="H60" s="684">
        <v>0.6825</v>
      </c>
      <c r="I60" s="517"/>
      <c r="J60" s="516">
        <v>0.62250000000000005</v>
      </c>
      <c r="K60" s="689">
        <v>0.6</v>
      </c>
      <c r="L60" s="685"/>
      <c r="M60" s="522">
        <v>0.6</v>
      </c>
      <c r="N60" s="687">
        <v>0.6</v>
      </c>
      <c r="O60" s="687">
        <v>0.6</v>
      </c>
      <c r="P60" s="691">
        <v>0.6</v>
      </c>
      <c r="Q60" s="691">
        <v>0.3</v>
      </c>
      <c r="R60" s="687">
        <v>0</v>
      </c>
      <c r="S60" s="687">
        <v>0</v>
      </c>
      <c r="T60" s="687">
        <v>0</v>
      </c>
      <c r="U60" s="687">
        <v>0</v>
      </c>
      <c r="V60" s="687">
        <v>0</v>
      </c>
      <c r="W60" s="687">
        <v>0</v>
      </c>
      <c r="X60" s="687">
        <v>0</v>
      </c>
      <c r="Y60" s="688">
        <f>SUM(C60:X60)</f>
        <v>10.94</v>
      </c>
      <c r="Z60" s="1134">
        <f>IF(ISERROR((C60/D60-1)*100),"n/a",(C60/D60-1)*100)</f>
        <v>10.638297872340408</v>
      </c>
      <c r="AA60" s="705">
        <f>IF(ISERROR((D60/E60-1)*100),"n/a",(D60/E60-1)*100)</f>
        <v>9.3023255813953654</v>
      </c>
      <c r="AB60" s="705">
        <f>IF(ISERROR((E60/F60-1)*100),"n/a",(E60/F60-1)*100)</f>
        <v>12.173913043478279</v>
      </c>
      <c r="AC60" s="705">
        <f>IF(ISERROR((F60/G60-1)*100),"n/a",(F60/G60-1)*100)</f>
        <v>24.324324324324298</v>
      </c>
      <c r="AD60" s="705">
        <f>IF(ISERROR((G60/H60-1)*100),"n/a",(G60/H60-1)*100)</f>
        <v>35.53113553113554</v>
      </c>
      <c r="AE60" s="705">
        <f>IF(ISERROR((H60/J60-1)*100),"n/a",(H60/J60-1)*100)</f>
        <v>9.6385542168674565</v>
      </c>
      <c r="AF60" s="705">
        <f>IF(ISERROR((J60/K60-1)*100),"n/a",(J60/K60-1)*100)</f>
        <v>3.7500000000000089</v>
      </c>
      <c r="AG60" s="705">
        <f>IF(ISERROR((K60/M60-1)*100),"n/a",(K60/M60-1)*100)</f>
        <v>0</v>
      </c>
      <c r="AH60" s="705">
        <f>IF(ISERROR((M60/N60-1)*100),"n/a",(M60/N60-1)*100)</f>
        <v>0</v>
      </c>
      <c r="AI60" s="705">
        <f>IF(ISERROR((N60/O60-1)*100),"n/a",(N60/O60-1)*100)</f>
        <v>0</v>
      </c>
      <c r="AJ60" s="705">
        <f>IF(ISERROR((O60/P60-1)*100),"n/a",(O60/P60-1)*100)</f>
        <v>0</v>
      </c>
      <c r="AK60" s="705">
        <f>IF(ISERROR((P60/Q60-1)*100),"n/a",(P60/Q60-1)*100)</f>
        <v>100</v>
      </c>
      <c r="AL60" s="705" t="str">
        <f>IF(ISERROR((Q60/R60-1)*100),"n/a",(Q60/R60-1)*100)</f>
        <v>n/a</v>
      </c>
      <c r="AM60" s="705" t="str">
        <f>IF(ISERROR((R60/S60-1)*100),"n/a",(R60/S60-1)*100)</f>
        <v>n/a</v>
      </c>
      <c r="AN60" s="705" t="str">
        <f>IF(ISERROR((S60/T60-1)*100),"n/a",(S60/T60-1)*100)</f>
        <v>n/a</v>
      </c>
      <c r="AO60" s="705" t="str">
        <f>IF(ISERROR((T60/U60-1)*100),"n/a",(T60/U60-1)*100)</f>
        <v>n/a</v>
      </c>
      <c r="AP60" s="705" t="str">
        <f>IF(ISERROR((U60/V60-1)*100),"n/a",(U60/V60-1)*100)</f>
        <v>n/a</v>
      </c>
      <c r="AQ60" s="705" t="str">
        <f>IF(ISERROR((V60/W60-1)*100),"n/a",(V60/W60-1)*100)</f>
        <v>n/a</v>
      </c>
      <c r="AR60" s="705" t="str">
        <f>IF(ISERROR((W60/X60-1)*100),"n/a",(W60/X60-1)*100)</f>
        <v>n/a</v>
      </c>
      <c r="AS60" s="706">
        <f>AVERAGE(Z60:AR60)</f>
        <v>17.113212547461782</v>
      </c>
      <c r="AT60" s="707">
        <f>STDEV(Z60:AR60)</f>
        <v>28.275696037821771</v>
      </c>
    </row>
    <row r="61" spans="1:46" ht="11.25" customHeight="1" x14ac:dyDescent="0.2">
      <c r="A61" s="974" t="s">
        <v>936</v>
      </c>
      <c r="B61" s="499" t="s">
        <v>937</v>
      </c>
      <c r="C61" s="515">
        <v>1.52</v>
      </c>
      <c r="D61" s="688">
        <v>1.44</v>
      </c>
      <c r="E61" s="516">
        <v>1.32</v>
      </c>
      <c r="F61" s="516">
        <v>1.18</v>
      </c>
      <c r="G61" s="516">
        <v>1.04</v>
      </c>
      <c r="H61" s="684">
        <v>0.96</v>
      </c>
      <c r="I61" s="517"/>
      <c r="J61" s="684">
        <v>0.76</v>
      </c>
      <c r="K61" s="514">
        <v>0.48</v>
      </c>
      <c r="L61" s="685"/>
      <c r="M61" s="522">
        <v>0.4</v>
      </c>
      <c r="N61" s="687">
        <v>0.90739999999999998</v>
      </c>
      <c r="O61" s="687">
        <v>2.4</v>
      </c>
      <c r="P61" s="687">
        <v>2.4</v>
      </c>
      <c r="Q61" s="687">
        <v>2.4</v>
      </c>
      <c r="R61" s="687">
        <v>2.4</v>
      </c>
      <c r="S61" s="687">
        <v>2.4</v>
      </c>
      <c r="T61" s="691">
        <v>3.06</v>
      </c>
      <c r="U61" s="691">
        <v>3.28</v>
      </c>
      <c r="V61" s="691">
        <v>3.12</v>
      </c>
      <c r="W61" s="691">
        <v>2.8</v>
      </c>
      <c r="X61" s="691">
        <v>2.5</v>
      </c>
      <c r="Y61" s="688">
        <f>SUM(C61:X61)</f>
        <v>36.767399999999995</v>
      </c>
      <c r="Z61" s="1134">
        <f>IF(ISERROR((C61/D61-1)*100),"n/a",(C61/D61-1)*100)</f>
        <v>5.555555555555558</v>
      </c>
      <c r="AA61" s="705">
        <f>IF(ISERROR((D61/E61-1)*100),"n/a",(D61/E61-1)*100)</f>
        <v>9.0909090909090828</v>
      </c>
      <c r="AB61" s="705">
        <f>IF(ISERROR((E61/F61-1)*100),"n/a",(E61/F61-1)*100)</f>
        <v>11.86440677966103</v>
      </c>
      <c r="AC61" s="705">
        <f>IF(ISERROR((F61/G61-1)*100),"n/a",(F61/G61-1)*100)</f>
        <v>13.461538461538458</v>
      </c>
      <c r="AD61" s="705">
        <f>IF(ISERROR((G61/H61-1)*100),"n/a",(G61/H61-1)*100)</f>
        <v>8.3333333333333481</v>
      </c>
      <c r="AE61" s="705">
        <f>IF(ISERROR((H61/J61-1)*100),"n/a",(H61/J61-1)*100)</f>
        <v>26.315789473684205</v>
      </c>
      <c r="AF61" s="705">
        <f>IF(ISERROR((J61/K61-1)*100),"n/a",(J61/K61-1)*100)</f>
        <v>58.33333333333335</v>
      </c>
      <c r="AG61" s="705">
        <f>IF(ISERROR((K61/M61-1)*100),"n/a",(K61/M61-1)*100)</f>
        <v>19.999999999999996</v>
      </c>
      <c r="AH61" s="705">
        <f>IF(ISERROR((M61/N61-1)*100),"n/a",(M61/N61-1)*100)</f>
        <v>-55.918007493938717</v>
      </c>
      <c r="AI61" s="705">
        <f>IF(ISERROR((N61/O61-1)*100),"n/a",(N61/O61-1)*100)</f>
        <v>-62.19166666666667</v>
      </c>
      <c r="AJ61" s="705">
        <f>IF(ISERROR((O61/P61-1)*100),"n/a",(O61/P61-1)*100)</f>
        <v>0</v>
      </c>
      <c r="AK61" s="705">
        <f>IF(ISERROR((P61/Q61-1)*100),"n/a",(P61/Q61-1)*100)</f>
        <v>0</v>
      </c>
      <c r="AL61" s="705">
        <f>IF(ISERROR((Q61/R61-1)*100),"n/a",(Q61/R61-1)*100)</f>
        <v>0</v>
      </c>
      <c r="AM61" s="705">
        <f>IF(ISERROR((R61/S61-1)*100),"n/a",(R61/S61-1)*100)</f>
        <v>0</v>
      </c>
      <c r="AN61" s="705">
        <f>IF(ISERROR((S61/T61-1)*100),"n/a",(S61/T61-1)*100)</f>
        <v>-21.568627450980394</v>
      </c>
      <c r="AO61" s="705">
        <f>IF(ISERROR((T61/U61-1)*100),"n/a",(T61/U61-1)*100)</f>
        <v>-6.7073170731707261</v>
      </c>
      <c r="AP61" s="705">
        <f>IF(ISERROR((U61/V61-1)*100),"n/a",(U61/V61-1)*100)</f>
        <v>5.12820512820511</v>
      </c>
      <c r="AQ61" s="705">
        <f>IF(ISERROR((V61/W61-1)*100),"n/a",(V61/W61-1)*100)</f>
        <v>11.428571428571432</v>
      </c>
      <c r="AR61" s="705">
        <f>IF(ISERROR((W61/X61-1)*100),"n/a",(W61/X61-1)*100)</f>
        <v>11.999999999999989</v>
      </c>
      <c r="AS61" s="706">
        <f>AVERAGE(Z61:AR61)</f>
        <v>1.8487381000018452</v>
      </c>
      <c r="AT61" s="707">
        <f>STDEV(Z61:AR61)</f>
        <v>26.605159964039984</v>
      </c>
    </row>
    <row r="62" spans="1:46" ht="11.25" customHeight="1" x14ac:dyDescent="0.2">
      <c r="A62" s="974" t="s">
        <v>938</v>
      </c>
      <c r="B62" s="972" t="s">
        <v>939</v>
      </c>
      <c r="C62" s="515">
        <v>0.63</v>
      </c>
      <c r="D62" s="688">
        <v>0.56000000000000005</v>
      </c>
      <c r="E62" s="684">
        <v>0.5</v>
      </c>
      <c r="F62" s="684">
        <v>0.44</v>
      </c>
      <c r="G62" s="684">
        <v>0.4</v>
      </c>
      <c r="H62" s="521">
        <v>0.36</v>
      </c>
      <c r="I62" s="685"/>
      <c r="J62" s="684">
        <v>0.35149999999999998</v>
      </c>
      <c r="K62" s="689">
        <v>0.32600000000000001</v>
      </c>
      <c r="L62" s="565"/>
      <c r="M62" s="689">
        <v>0.32600000000000001</v>
      </c>
      <c r="N62" s="556">
        <v>0.32600000000000001</v>
      </c>
      <c r="O62" s="691">
        <v>0.30349999999999999</v>
      </c>
      <c r="P62" s="691">
        <v>0.27650000000000002</v>
      </c>
      <c r="Q62" s="691">
        <v>0.26250000000000001</v>
      </c>
      <c r="R62" s="691">
        <v>0.2525</v>
      </c>
      <c r="S62" s="691">
        <v>0.24249999999999999</v>
      </c>
      <c r="T62" s="691">
        <v>0.23250000000000001</v>
      </c>
      <c r="U62" s="691">
        <v>0.2225</v>
      </c>
      <c r="V62" s="691">
        <v>0.21249999999999999</v>
      </c>
      <c r="W62" s="687">
        <v>0.21</v>
      </c>
      <c r="X62" s="687">
        <v>0.21</v>
      </c>
      <c r="Y62" s="688">
        <f>SUM(C62:X62)</f>
        <v>6.6445000000000007</v>
      </c>
      <c r="Z62" s="1134">
        <f>IF(ISERROR((C62/D62-1)*100),"n/a",(C62/D62-1)*100)</f>
        <v>12.5</v>
      </c>
      <c r="AA62" s="705">
        <f>IF(ISERROR((D62/E62-1)*100),"n/a",(D62/E62-1)*100)</f>
        <v>12.000000000000011</v>
      </c>
      <c r="AB62" s="705">
        <f>IF(ISERROR((E62/F62-1)*100),"n/a",(E62/F62-1)*100)</f>
        <v>13.636363636363647</v>
      </c>
      <c r="AC62" s="705">
        <f>IF(ISERROR((F62/G62-1)*100),"n/a",(F62/G62-1)*100)</f>
        <v>9.9999999999999858</v>
      </c>
      <c r="AD62" s="705">
        <f>IF(ISERROR((G62/H62-1)*100),"n/a",(G62/H62-1)*100)</f>
        <v>11.111111111111116</v>
      </c>
      <c r="AE62" s="705">
        <f>IF(ISERROR((H62/J62-1)*100),"n/a",(H62/J62-1)*100)</f>
        <v>2.4182076813655806</v>
      </c>
      <c r="AF62" s="705">
        <f>IF(ISERROR((J62/K62-1)*100),"n/a",(J62/K62-1)*100)</f>
        <v>7.8220858895705403</v>
      </c>
      <c r="AG62" s="705">
        <f>IF(ISERROR((K62/M62-1)*100),"n/a",(K62/M62-1)*100)</f>
        <v>0</v>
      </c>
      <c r="AH62" s="705">
        <f>IF(ISERROR((M62/N62-1)*100),"n/a",(M62/N62-1)*100)</f>
        <v>0</v>
      </c>
      <c r="AI62" s="705">
        <f>IF(ISERROR((N62/O62-1)*100),"n/a",(N62/O62-1)*100)</f>
        <v>7.4135090609555254</v>
      </c>
      <c r="AJ62" s="705">
        <f>IF(ISERROR((O62/P62-1)*100),"n/a",(O62/P62-1)*100)</f>
        <v>9.7649186256780993</v>
      </c>
      <c r="AK62" s="705">
        <f>IF(ISERROR((P62/Q62-1)*100),"n/a",(P62/Q62-1)*100)</f>
        <v>5.3333333333333455</v>
      </c>
      <c r="AL62" s="705">
        <f>IF(ISERROR((Q62/R62-1)*100),"n/a",(Q62/R62-1)*100)</f>
        <v>3.9603960396039639</v>
      </c>
      <c r="AM62" s="705">
        <f>IF(ISERROR((R62/S62-1)*100),"n/a",(R62/S62-1)*100)</f>
        <v>4.1237113402061931</v>
      </c>
      <c r="AN62" s="705">
        <f>IF(ISERROR((S62/T62-1)*100),"n/a",(S62/T62-1)*100)</f>
        <v>4.3010752688172005</v>
      </c>
      <c r="AO62" s="705">
        <f>IF(ISERROR((T62/U62-1)*100),"n/a",(T62/U62-1)*100)</f>
        <v>4.4943820224719211</v>
      </c>
      <c r="AP62" s="705">
        <f>IF(ISERROR((U62/V62-1)*100),"n/a",(U62/V62-1)*100)</f>
        <v>4.705882352941182</v>
      </c>
      <c r="AQ62" s="705">
        <f>IF(ISERROR((V62/W62-1)*100),"n/a",(V62/W62-1)*100)</f>
        <v>1.1904761904761862</v>
      </c>
      <c r="AR62" s="705">
        <f>IF(ISERROR((W62/X62-1)*100),"n/a",(W62/X62-1)*100)</f>
        <v>0</v>
      </c>
      <c r="AS62" s="706">
        <f>AVERAGE(Z62:AR62)</f>
        <v>6.0408132922576057</v>
      </c>
      <c r="AT62" s="707">
        <f>STDEV(Z62:AR62)</f>
        <v>4.4538503275335524</v>
      </c>
    </row>
    <row r="63" spans="1:46" ht="11.25" customHeight="1" x14ac:dyDescent="0.2">
      <c r="A63" s="566" t="s">
        <v>940</v>
      </c>
      <c r="B63" s="957" t="s">
        <v>941</v>
      </c>
      <c r="C63" s="515">
        <v>2</v>
      </c>
      <c r="D63" s="504">
        <v>1.97</v>
      </c>
      <c r="E63" s="684">
        <v>1.93</v>
      </c>
      <c r="F63" s="684">
        <v>1.89</v>
      </c>
      <c r="G63" s="684">
        <v>1.85</v>
      </c>
      <c r="H63" s="684">
        <v>1.72</v>
      </c>
      <c r="I63" s="685"/>
      <c r="J63" s="684">
        <v>1.63</v>
      </c>
      <c r="K63" s="514">
        <v>1.52</v>
      </c>
      <c r="L63" s="685"/>
      <c r="M63" s="540">
        <v>1.26</v>
      </c>
      <c r="N63" s="687">
        <v>1.44</v>
      </c>
      <c r="O63" s="691">
        <v>1.68</v>
      </c>
      <c r="P63" s="691">
        <v>1.64</v>
      </c>
      <c r="Q63" s="564">
        <v>1.6</v>
      </c>
      <c r="R63" s="691">
        <v>1.6</v>
      </c>
      <c r="S63" s="691">
        <v>1.59</v>
      </c>
      <c r="T63" s="691">
        <v>1.52</v>
      </c>
      <c r="U63" s="691">
        <v>1.44</v>
      </c>
      <c r="V63" s="691">
        <v>1.4</v>
      </c>
      <c r="W63" s="691">
        <v>1.32</v>
      </c>
      <c r="X63" s="691">
        <v>1.24</v>
      </c>
      <c r="Y63" s="688">
        <f>SUM(C63:X63)</f>
        <v>32.24</v>
      </c>
      <c r="Z63" s="1134">
        <f>IF(ISERROR((C63/D63-1)*100),"n/a",(C63/D63-1)*100)</f>
        <v>1.5228426395939021</v>
      </c>
      <c r="AA63" s="705">
        <f>IF(ISERROR((D63/E63-1)*100),"n/a",(D63/E63-1)*100)</f>
        <v>2.0725388601036343</v>
      </c>
      <c r="AB63" s="705">
        <f>IF(ISERROR((E63/F63-1)*100),"n/a",(E63/F63-1)*100)</f>
        <v>2.1164021164021163</v>
      </c>
      <c r="AC63" s="705">
        <f>IF(ISERROR((F63/G63-1)*100),"n/a",(F63/G63-1)*100)</f>
        <v>2.1621621621621623</v>
      </c>
      <c r="AD63" s="705">
        <f>IF(ISERROR((G63/H63-1)*100),"n/a",(G63/H63-1)*100)</f>
        <v>7.5581395348837344</v>
      </c>
      <c r="AE63" s="705">
        <f>IF(ISERROR((H63/J63-1)*100),"n/a",(H63/J63-1)*100)</f>
        <v>5.5214723926380493</v>
      </c>
      <c r="AF63" s="705">
        <f>IF(ISERROR((J63/K63-1)*100),"n/a",(J63/K63-1)*100)</f>
        <v>7.2368421052631415</v>
      </c>
      <c r="AG63" s="705">
        <f>IF(ISERROR((K63/M63-1)*100),"n/a",(K63/M63-1)*100)</f>
        <v>20.634920634920629</v>
      </c>
      <c r="AH63" s="705">
        <f>IF(ISERROR((M63/N63-1)*100),"n/a",(M63/N63-1)*100)</f>
        <v>-12.5</v>
      </c>
      <c r="AI63" s="705">
        <f>IF(ISERROR((N63/O63-1)*100),"n/a",(N63/O63-1)*100)</f>
        <v>-14.28571428571429</v>
      </c>
      <c r="AJ63" s="705">
        <f>IF(ISERROR((O63/P63-1)*100),"n/a",(O63/P63-1)*100)</f>
        <v>2.4390243902439046</v>
      </c>
      <c r="AK63" s="705">
        <f>IF(ISERROR((P63/Q63-1)*100),"n/a",(P63/Q63-1)*100)</f>
        <v>2.4999999999999911</v>
      </c>
      <c r="AL63" s="705">
        <f>IF(ISERROR((Q63/R63-1)*100),"n/a",(Q63/R63-1)*100)</f>
        <v>0</v>
      </c>
      <c r="AM63" s="705">
        <f>IF(ISERROR((R63/S63-1)*100),"n/a",(R63/S63-1)*100)</f>
        <v>0.62893081761006275</v>
      </c>
      <c r="AN63" s="705">
        <f>IF(ISERROR((S63/T63-1)*100),"n/a",(S63/T63-1)*100)</f>
        <v>4.6052631578947345</v>
      </c>
      <c r="AO63" s="705">
        <f>IF(ISERROR((T63/U63-1)*100),"n/a",(T63/U63-1)*100)</f>
        <v>5.555555555555558</v>
      </c>
      <c r="AP63" s="705">
        <f>IF(ISERROR((U63/V63-1)*100),"n/a",(U63/V63-1)*100)</f>
        <v>2.8571428571428692</v>
      </c>
      <c r="AQ63" s="705">
        <f>IF(ISERROR((V63/W63-1)*100),"n/a",(V63/W63-1)*100)</f>
        <v>6.0606060606060552</v>
      </c>
      <c r="AR63" s="705">
        <f>IF(ISERROR((W63/X63-1)*100),"n/a",(W63/X63-1)*100)</f>
        <v>6.4516129032258229</v>
      </c>
      <c r="AS63" s="706">
        <f>AVERAGE(Z63:AR63)</f>
        <v>2.7967232580280035</v>
      </c>
      <c r="AT63" s="707">
        <f>STDEV(Z63:AR63)</f>
        <v>7.2436070221836184</v>
      </c>
    </row>
    <row r="64" spans="1:46" ht="11.25" customHeight="1" x14ac:dyDescent="0.2">
      <c r="A64" s="692" t="s">
        <v>942</v>
      </c>
      <c r="B64" s="527" t="s">
        <v>943</v>
      </c>
      <c r="C64" s="515">
        <v>2.82</v>
      </c>
      <c r="D64" s="538">
        <v>2.46</v>
      </c>
      <c r="E64" s="533">
        <v>2.23</v>
      </c>
      <c r="F64" s="533">
        <v>2.0299999999999998</v>
      </c>
      <c r="G64" s="533">
        <v>1.84571</v>
      </c>
      <c r="H64" s="533">
        <v>1.6857</v>
      </c>
      <c r="I64" s="534"/>
      <c r="J64" s="533">
        <v>0.75714000000000004</v>
      </c>
      <c r="K64" s="535">
        <v>0</v>
      </c>
      <c r="L64" s="534"/>
      <c r="M64" s="553">
        <v>0</v>
      </c>
      <c r="N64" s="537">
        <v>0</v>
      </c>
      <c r="O64" s="537">
        <v>0</v>
      </c>
      <c r="P64" s="537">
        <v>0</v>
      </c>
      <c r="Q64" s="537">
        <v>0</v>
      </c>
      <c r="R64" s="537">
        <v>0</v>
      </c>
      <c r="S64" s="537">
        <v>0</v>
      </c>
      <c r="T64" s="537">
        <v>0</v>
      </c>
      <c r="U64" s="537">
        <v>0</v>
      </c>
      <c r="V64" s="537">
        <v>0</v>
      </c>
      <c r="W64" s="537">
        <v>0</v>
      </c>
      <c r="X64" s="537">
        <v>0</v>
      </c>
      <c r="Y64" s="688">
        <f>SUM(C64:X64)</f>
        <v>13.82855</v>
      </c>
      <c r="Z64" s="1134">
        <f>IF(ISERROR((C64/D64-1)*100),"n/a",(C64/D64-1)*100)</f>
        <v>14.634146341463406</v>
      </c>
      <c r="AA64" s="705">
        <f>IF(ISERROR((D64/E64-1)*100),"n/a",(D64/E64-1)*100)</f>
        <v>10.313901345291487</v>
      </c>
      <c r="AB64" s="705">
        <f>IF(ISERROR((E64/F64-1)*100),"n/a",(E64/F64-1)*100)</f>
        <v>9.852216748768484</v>
      </c>
      <c r="AC64" s="705">
        <f>IF(ISERROR((F64/G64-1)*100),"n/a",(F64/G64-1)*100)</f>
        <v>9.9847755064446773</v>
      </c>
      <c r="AD64" s="705">
        <f>IF(ISERROR((G64/H64-1)*100),"n/a",(G64/H64-1)*100)</f>
        <v>9.4921990864329295</v>
      </c>
      <c r="AE64" s="705">
        <f>IF(ISERROR((H64/J64-1)*100),"n/a",(H64/J64-1)*100)</f>
        <v>122.64046279419922</v>
      </c>
      <c r="AF64" s="705" t="str">
        <f>IF(ISERROR((J64/K64-1)*100),"n/a",(J64/K64-1)*100)</f>
        <v>n/a</v>
      </c>
      <c r="AG64" s="705" t="str">
        <f>IF(ISERROR((K64/M64-1)*100),"n/a",(K64/M64-1)*100)</f>
        <v>n/a</v>
      </c>
      <c r="AH64" s="705" t="str">
        <f>IF(ISERROR((M64/N64-1)*100),"n/a",(M64/N64-1)*100)</f>
        <v>n/a</v>
      </c>
      <c r="AI64" s="705" t="str">
        <f>IF(ISERROR((N64/O64-1)*100),"n/a",(N64/O64-1)*100)</f>
        <v>n/a</v>
      </c>
      <c r="AJ64" s="705" t="str">
        <f>IF(ISERROR((O64/P64-1)*100),"n/a",(O64/P64-1)*100)</f>
        <v>n/a</v>
      </c>
      <c r="AK64" s="705" t="str">
        <f>IF(ISERROR((P64/Q64-1)*100),"n/a",(P64/Q64-1)*100)</f>
        <v>n/a</v>
      </c>
      <c r="AL64" s="705" t="str">
        <f>IF(ISERROR((Q64/R64-1)*100),"n/a",(Q64/R64-1)*100)</f>
        <v>n/a</v>
      </c>
      <c r="AM64" s="705" t="str">
        <f>IF(ISERROR((R64/S64-1)*100),"n/a",(R64/S64-1)*100)</f>
        <v>n/a</v>
      </c>
      <c r="AN64" s="705" t="str">
        <f>IF(ISERROR((S64/T64-1)*100),"n/a",(S64/T64-1)*100)</f>
        <v>n/a</v>
      </c>
      <c r="AO64" s="705" t="str">
        <f>IF(ISERROR((T64/U64-1)*100),"n/a",(T64/U64-1)*100)</f>
        <v>n/a</v>
      </c>
      <c r="AP64" s="705" t="str">
        <f>IF(ISERROR((U64/V64-1)*100),"n/a",(U64/V64-1)*100)</f>
        <v>n/a</v>
      </c>
      <c r="AQ64" s="705" t="str">
        <f>IF(ISERROR((V64/W64-1)*100),"n/a",(V64/W64-1)*100)</f>
        <v>n/a</v>
      </c>
      <c r="AR64" s="705" t="str">
        <f>IF(ISERROR((W64/X64-1)*100),"n/a",(W64/X64-1)*100)</f>
        <v>n/a</v>
      </c>
      <c r="AS64" s="706">
        <f>AVERAGE(Z64:AR64)</f>
        <v>29.486283637100033</v>
      </c>
      <c r="AT64" s="707">
        <f>STDEV(Z64:AR64)</f>
        <v>45.675893288231045</v>
      </c>
    </row>
    <row r="65" spans="1:46" ht="11.25" customHeight="1" x14ac:dyDescent="0.2">
      <c r="A65" s="519" t="s">
        <v>944</v>
      </c>
      <c r="B65" s="972" t="s">
        <v>945</v>
      </c>
      <c r="C65" s="515">
        <v>1.2</v>
      </c>
      <c r="D65" s="688">
        <v>1.1599999999999999</v>
      </c>
      <c r="E65" s="684">
        <v>1.1200000000000001</v>
      </c>
      <c r="F65" s="684">
        <v>1.08</v>
      </c>
      <c r="G65" s="684">
        <v>1</v>
      </c>
      <c r="H65" s="684">
        <v>0.92</v>
      </c>
      <c r="I65" s="685"/>
      <c r="J65" s="684">
        <v>0.84</v>
      </c>
      <c r="K65" s="514">
        <v>0.74</v>
      </c>
      <c r="L65" s="685"/>
      <c r="M65" s="690">
        <v>0.64</v>
      </c>
      <c r="N65" s="687">
        <v>0.6</v>
      </c>
      <c r="O65" s="691">
        <v>0.6</v>
      </c>
      <c r="P65" s="691">
        <v>0.54</v>
      </c>
      <c r="Q65" s="691">
        <v>0.46</v>
      </c>
      <c r="R65" s="691">
        <v>0.34</v>
      </c>
      <c r="S65" s="691">
        <v>0.23</v>
      </c>
      <c r="T65" s="687">
        <v>0.21332000000000001</v>
      </c>
      <c r="U65" s="687">
        <v>0.21332000000000001</v>
      </c>
      <c r="V65" s="687">
        <v>0.21332000000000001</v>
      </c>
      <c r="W65" s="687">
        <v>0.21332000000000001</v>
      </c>
      <c r="X65" s="687">
        <v>0.21332000000000001</v>
      </c>
      <c r="Y65" s="688">
        <f>SUM(C65:X65)</f>
        <v>12.5366</v>
      </c>
      <c r="Z65" s="1134">
        <f>IF(ISERROR((C65/D65-1)*100),"n/a",(C65/D65-1)*100)</f>
        <v>3.4482758620689724</v>
      </c>
      <c r="AA65" s="705">
        <f>IF(ISERROR((D65/E65-1)*100),"n/a",(D65/E65-1)*100)</f>
        <v>3.5714285714285587</v>
      </c>
      <c r="AB65" s="705">
        <f>IF(ISERROR((E65/F65-1)*100),"n/a",(E65/F65-1)*100)</f>
        <v>3.7037037037036979</v>
      </c>
      <c r="AC65" s="705">
        <f>IF(ISERROR((F65/G65-1)*100),"n/a",(F65/G65-1)*100)</f>
        <v>8.0000000000000071</v>
      </c>
      <c r="AD65" s="705">
        <f>IF(ISERROR((G65/H65-1)*100),"n/a",(G65/H65-1)*100)</f>
        <v>8.6956521739130377</v>
      </c>
      <c r="AE65" s="705">
        <f>IF(ISERROR((H65/J65-1)*100),"n/a",(H65/J65-1)*100)</f>
        <v>9.5238095238095344</v>
      </c>
      <c r="AF65" s="705">
        <f>IF(ISERROR((J65/K65-1)*100),"n/a",(J65/K65-1)*100)</f>
        <v>13.513513513513509</v>
      </c>
      <c r="AG65" s="705">
        <f>IF(ISERROR((K65/M65-1)*100),"n/a",(K65/M65-1)*100)</f>
        <v>15.625</v>
      </c>
      <c r="AH65" s="705">
        <f>IF(ISERROR((M65/N65-1)*100),"n/a",(M65/N65-1)*100)</f>
        <v>6.6666666666666652</v>
      </c>
      <c r="AI65" s="705">
        <f>IF(ISERROR((N65/O65-1)*100),"n/a",(N65/O65-1)*100)</f>
        <v>0</v>
      </c>
      <c r="AJ65" s="705">
        <f>IF(ISERROR((O65/P65-1)*100),"n/a",(O65/P65-1)*100)</f>
        <v>11.111111111111093</v>
      </c>
      <c r="AK65" s="705">
        <f>IF(ISERROR((P65/Q65-1)*100),"n/a",(P65/Q65-1)*100)</f>
        <v>17.391304347826097</v>
      </c>
      <c r="AL65" s="705">
        <f>IF(ISERROR((Q65/R65-1)*100),"n/a",(Q65/R65-1)*100)</f>
        <v>35.294117647058812</v>
      </c>
      <c r="AM65" s="705">
        <f>IF(ISERROR((R65/S65-1)*100),"n/a",(R65/S65-1)*100)</f>
        <v>47.826086956521749</v>
      </c>
      <c r="AN65" s="705">
        <f>IF(ISERROR((S65/T65-1)*100),"n/a",(S65/T65-1)*100)</f>
        <v>7.8192387024188958</v>
      </c>
      <c r="AO65" s="705">
        <f>IF(ISERROR((T65/U65-1)*100),"n/a",(T65/U65-1)*100)</f>
        <v>0</v>
      </c>
      <c r="AP65" s="705">
        <f>IF(ISERROR((U65/V65-1)*100),"n/a",(U65/V65-1)*100)</f>
        <v>0</v>
      </c>
      <c r="AQ65" s="705">
        <f>IF(ISERROR((V65/W65-1)*100),"n/a",(V65/W65-1)*100)</f>
        <v>0</v>
      </c>
      <c r="AR65" s="705">
        <f>IF(ISERROR((W65/X65-1)*100),"n/a",(W65/X65-1)*100)</f>
        <v>0</v>
      </c>
      <c r="AS65" s="706">
        <f>AVERAGE(Z65:AR65)</f>
        <v>10.115258356844242</v>
      </c>
      <c r="AT65" s="707">
        <f>STDEV(Z65:AR65)</f>
        <v>12.507540092952729</v>
      </c>
    </row>
    <row r="66" spans="1:46" ht="11.25" customHeight="1" x14ac:dyDescent="0.2">
      <c r="A66" s="519" t="s">
        <v>433</v>
      </c>
      <c r="B66" s="972" t="s">
        <v>434</v>
      </c>
      <c r="C66" s="515">
        <v>1.32</v>
      </c>
      <c r="D66" s="544">
        <v>1.28</v>
      </c>
      <c r="E66" s="684">
        <v>1.22</v>
      </c>
      <c r="F66" s="684">
        <v>1.1399999999999999</v>
      </c>
      <c r="G66" s="684">
        <v>1.0900000000000001</v>
      </c>
      <c r="H66" s="684">
        <v>1</v>
      </c>
      <c r="I66" s="685"/>
      <c r="J66" s="521">
        <v>0.88</v>
      </c>
      <c r="K66" s="514">
        <v>0.8</v>
      </c>
      <c r="L66" s="685"/>
      <c r="M66" s="690">
        <v>0.66</v>
      </c>
      <c r="N66" s="687">
        <v>0.6</v>
      </c>
      <c r="O66" s="691">
        <v>0.56000000000000005</v>
      </c>
      <c r="P66" s="691">
        <v>0.5</v>
      </c>
      <c r="Q66" s="691">
        <v>0.42</v>
      </c>
      <c r="R66" s="691">
        <v>0.35</v>
      </c>
      <c r="S66" s="691">
        <v>0.22</v>
      </c>
      <c r="T66" s="691">
        <v>0.125</v>
      </c>
      <c r="U66" s="687">
        <v>0.12</v>
      </c>
      <c r="V66" s="691">
        <v>0.11</v>
      </c>
      <c r="W66" s="687">
        <v>0.1</v>
      </c>
      <c r="X66" s="691">
        <v>0.09</v>
      </c>
      <c r="Y66" s="688">
        <f>SUM(C66:X66)</f>
        <v>12.584999999999999</v>
      </c>
      <c r="Z66" s="1134">
        <f>IF(ISERROR((C66/D66-1)*100),"n/a",(C66/D66-1)*100)</f>
        <v>3.125</v>
      </c>
      <c r="AA66" s="705">
        <f>IF(ISERROR((D66/E66-1)*100),"n/a",(D66/E66-1)*100)</f>
        <v>4.9180327868852514</v>
      </c>
      <c r="AB66" s="705">
        <f>IF(ISERROR((E66/F66-1)*100),"n/a",(E66/F66-1)*100)</f>
        <v>7.0175438596491224</v>
      </c>
      <c r="AC66" s="705">
        <f>IF(ISERROR((F66/G66-1)*100),"n/a",(F66/G66-1)*100)</f>
        <v>4.5871559633027248</v>
      </c>
      <c r="AD66" s="705">
        <f>IF(ISERROR((G66/H66-1)*100),"n/a",(G66/H66-1)*100)</f>
        <v>9.0000000000000071</v>
      </c>
      <c r="AE66" s="705">
        <f>IF(ISERROR((H66/J66-1)*100),"n/a",(H66/J66-1)*100)</f>
        <v>13.636363636363647</v>
      </c>
      <c r="AF66" s="705">
        <f>IF(ISERROR((J66/K66-1)*100),"n/a",(J66/K66-1)*100)</f>
        <v>9.9999999999999858</v>
      </c>
      <c r="AG66" s="705">
        <f>IF(ISERROR((K66/M66-1)*100),"n/a",(K66/M66-1)*100)</f>
        <v>21.212121212121215</v>
      </c>
      <c r="AH66" s="705">
        <f>IF(ISERROR((M66/N66-1)*100),"n/a",(M66/N66-1)*100)</f>
        <v>10.000000000000009</v>
      </c>
      <c r="AI66" s="705">
        <f>IF(ISERROR((N66/O66-1)*100),"n/a",(N66/O66-1)*100)</f>
        <v>7.1428571428571397</v>
      </c>
      <c r="AJ66" s="705">
        <f>IF(ISERROR((O66/P66-1)*100),"n/a",(O66/P66-1)*100)</f>
        <v>12.000000000000011</v>
      </c>
      <c r="AK66" s="705">
        <f>IF(ISERROR((P66/Q66-1)*100),"n/a",(P66/Q66-1)*100)</f>
        <v>19.047619047619047</v>
      </c>
      <c r="AL66" s="705">
        <f>IF(ISERROR((Q66/R66-1)*100),"n/a",(Q66/R66-1)*100)</f>
        <v>19.999999999999996</v>
      </c>
      <c r="AM66" s="705">
        <f>IF(ISERROR((R66/S66-1)*100),"n/a",(R66/S66-1)*100)</f>
        <v>59.090909090909079</v>
      </c>
      <c r="AN66" s="705">
        <f>IF(ISERROR((S66/T66-1)*100),"n/a",(S66/T66-1)*100)</f>
        <v>76</v>
      </c>
      <c r="AO66" s="705">
        <f>IF(ISERROR((T66/U66-1)*100),"n/a",(T66/U66-1)*100)</f>
        <v>4.1666666666666741</v>
      </c>
      <c r="AP66" s="705">
        <f>IF(ISERROR((U66/V66-1)*100),"n/a",(U66/V66-1)*100)</f>
        <v>9.0909090909090828</v>
      </c>
      <c r="AQ66" s="705">
        <f>IF(ISERROR((V66/W66-1)*100),"n/a",(V66/W66-1)*100)</f>
        <v>9.9999999999999858</v>
      </c>
      <c r="AR66" s="705">
        <f>IF(ISERROR((W66/X66-1)*100),"n/a",(W66/X66-1)*100)</f>
        <v>11.111111111111116</v>
      </c>
      <c r="AS66" s="706">
        <f>AVERAGE(Z66:AR66)</f>
        <v>16.376120505704954</v>
      </c>
      <c r="AT66" s="707">
        <f>STDEV(Z66:AR66)</f>
        <v>18.966060659955161</v>
      </c>
    </row>
    <row r="67" spans="1:46" ht="11.25" customHeight="1" x14ac:dyDescent="0.2">
      <c r="A67" s="497" t="s">
        <v>132</v>
      </c>
      <c r="B67" s="957" t="s">
        <v>133</v>
      </c>
      <c r="C67" s="515">
        <v>0.84799999999999998</v>
      </c>
      <c r="D67" s="504">
        <v>0.79200000000000004</v>
      </c>
      <c r="E67" s="505">
        <v>0.73859999999999992</v>
      </c>
      <c r="F67" s="505">
        <v>0.68599999999999994</v>
      </c>
      <c r="G67" s="505">
        <v>0.63400000000000012</v>
      </c>
      <c r="H67" s="505">
        <v>0.58399999999999996</v>
      </c>
      <c r="I67" s="506"/>
      <c r="J67" s="505">
        <v>0.53600000000000003</v>
      </c>
      <c r="K67" s="503">
        <v>0.504</v>
      </c>
      <c r="L67" s="506"/>
      <c r="M67" s="509">
        <v>0.47199999999999998</v>
      </c>
      <c r="N67" s="511">
        <v>0.44</v>
      </c>
      <c r="O67" s="511">
        <v>0.40800000000000003</v>
      </c>
      <c r="P67" s="511">
        <v>0.38400000000000001</v>
      </c>
      <c r="Q67" s="511">
        <v>0.35504000000000002</v>
      </c>
      <c r="R67" s="511">
        <v>0.31952000000000003</v>
      </c>
      <c r="S67" s="511">
        <v>0.29399999999999998</v>
      </c>
      <c r="T67" s="511">
        <v>0.27360000000000001</v>
      </c>
      <c r="U67" s="511">
        <v>0.25800000000000001</v>
      </c>
      <c r="V67" s="511">
        <v>0.24216000000000004</v>
      </c>
      <c r="W67" s="511">
        <v>0.22544</v>
      </c>
      <c r="X67" s="511">
        <v>0.20432000000000003</v>
      </c>
      <c r="Y67" s="688">
        <f>SUM(C67:X67)</f>
        <v>9.1986799999999995</v>
      </c>
      <c r="Z67" s="1134">
        <f>IF(ISERROR((C67/D67-1)*100),"n/a",(C67/D67-1)*100)</f>
        <v>7.0707070707070718</v>
      </c>
      <c r="AA67" s="705">
        <f>IF(ISERROR((D67/E67-1)*100),"n/a",(D67/E67-1)*100)</f>
        <v>7.2298943948009953</v>
      </c>
      <c r="AB67" s="705">
        <f>IF(ISERROR((E67/F67-1)*100),"n/a",(E67/F67-1)*100)</f>
        <v>7.6676384839650114</v>
      </c>
      <c r="AC67" s="705">
        <f>IF(ISERROR((F67/G67-1)*100),"n/a",(F67/G67-1)*100)</f>
        <v>8.2018927444794656</v>
      </c>
      <c r="AD67" s="705">
        <f>IF(ISERROR((G67/H67-1)*100),"n/a",(G67/H67-1)*100)</f>
        <v>8.5616438356164615</v>
      </c>
      <c r="AE67" s="705">
        <f>IF(ISERROR((H67/J67-1)*100),"n/a",(H67/J67-1)*100)</f>
        <v>8.9552238805969964</v>
      </c>
      <c r="AF67" s="705">
        <f>IF(ISERROR((J67/K67-1)*100),"n/a",(J67/K67-1)*100)</f>
        <v>6.3492063492063489</v>
      </c>
      <c r="AG67" s="705">
        <f>IF(ISERROR((K67/M67-1)*100),"n/a",(K67/M67-1)*100)</f>
        <v>6.7796610169491567</v>
      </c>
      <c r="AH67" s="705">
        <f>IF(ISERROR((M67/N67-1)*100),"n/a",(M67/N67-1)*100)</f>
        <v>7.2727272727272751</v>
      </c>
      <c r="AI67" s="705">
        <f>IF(ISERROR((N67/O67-1)*100),"n/a",(N67/O67-1)*100)</f>
        <v>7.8431372549019551</v>
      </c>
      <c r="AJ67" s="705">
        <f>IF(ISERROR((O67/P67-1)*100),"n/a",(O67/P67-1)*100)</f>
        <v>6.25</v>
      </c>
      <c r="AK67" s="705">
        <f>IF(ISERROR((P67/Q67-1)*100),"n/a",(P67/Q67-1)*100)</f>
        <v>8.1568273997296039</v>
      </c>
      <c r="AL67" s="705">
        <f>IF(ISERROR((Q67/R67-1)*100),"n/a",(Q67/R67-1)*100)</f>
        <v>11.116675012518783</v>
      </c>
      <c r="AM67" s="705">
        <f>IF(ISERROR((R67/S67-1)*100),"n/a",(R67/S67-1)*100)</f>
        <v>8.6802721088435462</v>
      </c>
      <c r="AN67" s="705">
        <f>IF(ISERROR((S67/T67-1)*100),"n/a",(S67/T67-1)*100)</f>
        <v>7.4561403508771829</v>
      </c>
      <c r="AO67" s="705">
        <f>IF(ISERROR((T67/U67-1)*100),"n/a",(T67/U67-1)*100)</f>
        <v>6.0465116279069697</v>
      </c>
      <c r="AP67" s="705">
        <f>IF(ISERROR((U67/V67-1)*100),"n/a",(U67/V67-1)*100)</f>
        <v>6.5411298315163346</v>
      </c>
      <c r="AQ67" s="705">
        <f>IF(ISERROR((V67/W67-1)*100),"n/a",(V67/W67-1)*100)</f>
        <v>7.4166075230660322</v>
      </c>
      <c r="AR67" s="705">
        <f>IF(ISERROR((W67/X67-1)*100),"n/a",(W67/X67-1)*100)</f>
        <v>10.33672670321064</v>
      </c>
      <c r="AS67" s="706">
        <f>AVERAGE(Z67:AR67)</f>
        <v>7.7859275190326231</v>
      </c>
      <c r="AT67" s="707">
        <f>STDEV(Z67:AR67)</f>
        <v>1.3341102555014694</v>
      </c>
    </row>
    <row r="68" spans="1:46" ht="11.25" customHeight="1" x14ac:dyDescent="0.2">
      <c r="A68" s="1104" t="s">
        <v>4436</v>
      </c>
      <c r="B68" s="527" t="s">
        <v>3820</v>
      </c>
      <c r="C68" s="515">
        <v>0.42499999999999999</v>
      </c>
      <c r="D68" s="1105">
        <v>0.41399999999999998</v>
      </c>
      <c r="E68" s="695">
        <v>0.38800000000000001</v>
      </c>
      <c r="F68" s="695">
        <v>0.35360000000000003</v>
      </c>
      <c r="G68" s="695">
        <v>0.31119999999999998</v>
      </c>
      <c r="H68" s="521">
        <v>0</v>
      </c>
      <c r="I68" s="955"/>
      <c r="J68" s="521">
        <v>0</v>
      </c>
      <c r="K68" s="689">
        <v>0</v>
      </c>
      <c r="L68" s="685"/>
      <c r="M68" s="522">
        <v>0</v>
      </c>
      <c r="N68" s="687">
        <v>0</v>
      </c>
      <c r="O68" s="687">
        <v>0</v>
      </c>
      <c r="P68" s="687">
        <v>0</v>
      </c>
      <c r="Q68" s="687">
        <v>0</v>
      </c>
      <c r="R68" s="687">
        <v>0</v>
      </c>
      <c r="S68" s="687">
        <v>0</v>
      </c>
      <c r="T68" s="687">
        <v>0</v>
      </c>
      <c r="U68" s="687">
        <v>0</v>
      </c>
      <c r="V68" s="687">
        <v>0</v>
      </c>
      <c r="W68" s="687">
        <v>0</v>
      </c>
      <c r="X68" s="687">
        <v>0</v>
      </c>
      <c r="Y68" s="688">
        <f>SUM(C68:X68)</f>
        <v>1.8917999999999999</v>
      </c>
      <c r="Z68" s="1134">
        <f>IF(ISERROR((C68/D68-1)*100),"n/a",(C68/D68-1)*100)</f>
        <v>2.6570048309178862</v>
      </c>
      <c r="AA68" s="705">
        <f>IF(ISERROR((D68/E68-1)*100),"n/a",(D68/E68-1)*100)</f>
        <v>6.7010309278350499</v>
      </c>
      <c r="AB68" s="705">
        <f>IF(ISERROR((E68/F68-1)*100),"n/a",(E68/F68-1)*100)</f>
        <v>9.7285067873303035</v>
      </c>
      <c r="AC68" s="705">
        <f>IF(ISERROR((F68/G68-1)*100),"n/a",(F68/G68-1)*100)</f>
        <v>13.624678663239088</v>
      </c>
      <c r="AD68" s="705" t="str">
        <f>IF(ISERROR((G68/H68-1)*100),"n/a",(G68/H68-1)*100)</f>
        <v>n/a</v>
      </c>
      <c r="AE68" s="705" t="str">
        <f>IF(ISERROR((H68/J68-1)*100),"n/a",(H68/J68-1)*100)</f>
        <v>n/a</v>
      </c>
      <c r="AF68" s="705" t="str">
        <f>IF(ISERROR((J68/K68-1)*100),"n/a",(J68/K68-1)*100)</f>
        <v>n/a</v>
      </c>
      <c r="AG68" s="705" t="str">
        <f>IF(ISERROR((K68/M68-1)*100),"n/a",(K68/M68-1)*100)</f>
        <v>n/a</v>
      </c>
      <c r="AH68" s="705" t="str">
        <f>IF(ISERROR((M68/N68-1)*100),"n/a",(M68/N68-1)*100)</f>
        <v>n/a</v>
      </c>
      <c r="AI68" s="705" t="str">
        <f>IF(ISERROR((N68/O68-1)*100),"n/a",(N68/O68-1)*100)</f>
        <v>n/a</v>
      </c>
      <c r="AJ68" s="705" t="str">
        <f>IF(ISERROR((O68/P68-1)*100),"n/a",(O68/P68-1)*100)</f>
        <v>n/a</v>
      </c>
      <c r="AK68" s="705" t="str">
        <f>IF(ISERROR((P68/Q68-1)*100),"n/a",(P68/Q68-1)*100)</f>
        <v>n/a</v>
      </c>
      <c r="AL68" s="705" t="str">
        <f>IF(ISERROR((Q68/R68-1)*100),"n/a",(Q68/R68-1)*100)</f>
        <v>n/a</v>
      </c>
      <c r="AM68" s="705" t="str">
        <f>IF(ISERROR((R68/S68-1)*100),"n/a",(R68/S68-1)*100)</f>
        <v>n/a</v>
      </c>
      <c r="AN68" s="705" t="str">
        <f>IF(ISERROR((S68/T68-1)*100),"n/a",(S68/T68-1)*100)</f>
        <v>n/a</v>
      </c>
      <c r="AO68" s="705" t="str">
        <f>IF(ISERROR((T68/U68-1)*100),"n/a",(T68/U68-1)*100)</f>
        <v>n/a</v>
      </c>
      <c r="AP68" s="705" t="str">
        <f>IF(ISERROR((U68/V68-1)*100),"n/a",(U68/V68-1)*100)</f>
        <v>n/a</v>
      </c>
      <c r="AQ68" s="705" t="str">
        <f>IF(ISERROR((V68/W68-1)*100),"n/a",(V68/W68-1)*100)</f>
        <v>n/a</v>
      </c>
      <c r="AR68" s="705" t="str">
        <f>IF(ISERROR((W68/X68-1)*100),"n/a",(W68/X68-1)*100)</f>
        <v>n/a</v>
      </c>
      <c r="AS68" s="706">
        <f>AVERAGE(Z68:AR68)</f>
        <v>8.177805302330583</v>
      </c>
      <c r="AT68" s="707">
        <f>STDEV(Z68:AR68)</f>
        <v>4.6451840617881617</v>
      </c>
    </row>
    <row r="69" spans="1:46" ht="11.25" customHeight="1" x14ac:dyDescent="0.2">
      <c r="A69" s="974" t="s">
        <v>948</v>
      </c>
      <c r="B69" s="972" t="s">
        <v>949</v>
      </c>
      <c r="C69" s="515">
        <v>0.98</v>
      </c>
      <c r="D69" s="688">
        <v>0.72</v>
      </c>
      <c r="E69" s="684">
        <v>0.62</v>
      </c>
      <c r="F69" s="516">
        <v>0.57999999999999996</v>
      </c>
      <c r="G69" s="521">
        <v>0.52</v>
      </c>
      <c r="H69" s="684">
        <v>0.5</v>
      </c>
      <c r="I69" s="517"/>
      <c r="J69" s="684">
        <v>0.28499999999999998</v>
      </c>
      <c r="K69" s="689">
        <v>0</v>
      </c>
      <c r="L69" s="517"/>
      <c r="M69" s="522">
        <v>0</v>
      </c>
      <c r="N69" s="687">
        <v>0</v>
      </c>
      <c r="O69" s="687">
        <v>2.1</v>
      </c>
      <c r="P69" s="687">
        <v>2.46</v>
      </c>
      <c r="Q69" s="691">
        <v>2.57</v>
      </c>
      <c r="R69" s="691">
        <v>2.2400000000000002</v>
      </c>
      <c r="S69" s="691">
        <v>0.78</v>
      </c>
      <c r="T69" s="687">
        <v>0</v>
      </c>
      <c r="U69" s="687">
        <v>0</v>
      </c>
      <c r="V69" s="687">
        <v>0</v>
      </c>
      <c r="W69" s="687">
        <v>0</v>
      </c>
      <c r="X69" s="687">
        <v>0</v>
      </c>
      <c r="Y69" s="688">
        <f>SUM(C69:X69)</f>
        <v>14.355</v>
      </c>
      <c r="Z69" s="1134">
        <f>IF(ISERROR((C69/D69-1)*100),"n/a",(C69/D69-1)*100)</f>
        <v>36.111111111111114</v>
      </c>
      <c r="AA69" s="705">
        <f>IF(ISERROR((D69/E69-1)*100),"n/a",(D69/E69-1)*100)</f>
        <v>16.129032258064502</v>
      </c>
      <c r="AB69" s="705">
        <f>IF(ISERROR((E69/F69-1)*100),"n/a",(E69/F69-1)*100)</f>
        <v>6.8965517241379448</v>
      </c>
      <c r="AC69" s="705">
        <f>IF(ISERROR((F69/G69-1)*100),"n/a",(F69/G69-1)*100)</f>
        <v>11.538461538461519</v>
      </c>
      <c r="AD69" s="705">
        <f>IF(ISERROR((G69/H69-1)*100),"n/a",(G69/H69-1)*100)</f>
        <v>4.0000000000000036</v>
      </c>
      <c r="AE69" s="705">
        <f>IF(ISERROR((H69/J69-1)*100),"n/a",(H69/J69-1)*100)</f>
        <v>75.438596491228083</v>
      </c>
      <c r="AF69" s="705" t="str">
        <f>IF(ISERROR((J69/K69-1)*100),"n/a",(J69/K69-1)*100)</f>
        <v>n/a</v>
      </c>
      <c r="AG69" s="705" t="str">
        <f>IF(ISERROR((K69/M69-1)*100),"n/a",(K69/M69-1)*100)</f>
        <v>n/a</v>
      </c>
      <c r="AH69" s="705" t="str">
        <f>IF(ISERROR((M69/N69-1)*100),"n/a",(M69/N69-1)*100)</f>
        <v>n/a</v>
      </c>
      <c r="AI69" s="705">
        <f>IF(ISERROR((N69/O69-1)*100),"n/a",(N69/O69-1)*100)</f>
        <v>-100</v>
      </c>
      <c r="AJ69" s="705">
        <f>IF(ISERROR((O69/P69-1)*100),"n/a",(O69/P69-1)*100)</f>
        <v>-14.634146341463406</v>
      </c>
      <c r="AK69" s="705">
        <f>IF(ISERROR((P69/Q69-1)*100),"n/a",(P69/Q69-1)*100)</f>
        <v>-4.2801556420233418</v>
      </c>
      <c r="AL69" s="705">
        <f>IF(ISERROR((Q69/R69-1)*100),"n/a",(Q69/R69-1)*100)</f>
        <v>14.732142857142838</v>
      </c>
      <c r="AM69" s="705">
        <f>IF(ISERROR((R69/S69-1)*100),"n/a",(R69/S69-1)*100)</f>
        <v>187.17948717948718</v>
      </c>
      <c r="AN69" s="705" t="str">
        <f>IF(ISERROR((S69/T69-1)*100),"n/a",(S69/T69-1)*100)</f>
        <v>n/a</v>
      </c>
      <c r="AO69" s="705" t="str">
        <f>IF(ISERROR((T69/U69-1)*100),"n/a",(T69/U69-1)*100)</f>
        <v>n/a</v>
      </c>
      <c r="AP69" s="705" t="str">
        <f>IF(ISERROR((U69/V69-1)*100),"n/a",(U69/V69-1)*100)</f>
        <v>n/a</v>
      </c>
      <c r="AQ69" s="705" t="str">
        <f>IF(ISERROR((V69/W69-1)*100),"n/a",(V69/W69-1)*100)</f>
        <v>n/a</v>
      </c>
      <c r="AR69" s="705" t="str">
        <f>IF(ISERROR((W69/X69-1)*100),"n/a",(W69/X69-1)*100)</f>
        <v>n/a</v>
      </c>
      <c r="AS69" s="706">
        <f>AVERAGE(Z69:AR69)</f>
        <v>21.191916470558766</v>
      </c>
      <c r="AT69" s="707">
        <f>STDEV(Z69:AR69)</f>
        <v>69.280186383222969</v>
      </c>
    </row>
    <row r="70" spans="1:46" ht="11.25" customHeight="1" x14ac:dyDescent="0.2">
      <c r="A70" s="519" t="s">
        <v>134</v>
      </c>
      <c r="B70" s="972" t="s">
        <v>135</v>
      </c>
      <c r="C70" s="515">
        <v>1.34</v>
      </c>
      <c r="D70" s="688">
        <v>1.28</v>
      </c>
      <c r="E70" s="684">
        <v>1.2</v>
      </c>
      <c r="F70" s="684">
        <v>1.1200000000000001</v>
      </c>
      <c r="G70" s="684">
        <v>0.96</v>
      </c>
      <c r="H70" s="684">
        <v>0.76</v>
      </c>
      <c r="I70" s="685"/>
      <c r="J70" s="521">
        <v>0.7</v>
      </c>
      <c r="K70" s="514">
        <v>0.65500000000000003</v>
      </c>
      <c r="L70" s="685"/>
      <c r="M70" s="690">
        <v>0.6</v>
      </c>
      <c r="N70" s="691">
        <v>0.56000000000000005</v>
      </c>
      <c r="O70" s="691">
        <v>0.52</v>
      </c>
      <c r="P70" s="691">
        <v>0.46</v>
      </c>
      <c r="Q70" s="691">
        <v>0.4</v>
      </c>
      <c r="R70" s="691">
        <v>0.34</v>
      </c>
      <c r="S70" s="691">
        <v>0.3</v>
      </c>
      <c r="T70" s="691">
        <v>0.24</v>
      </c>
      <c r="U70" s="691">
        <v>0.22</v>
      </c>
      <c r="V70" s="691">
        <v>0.19286000000000003</v>
      </c>
      <c r="W70" s="691">
        <v>0.18367</v>
      </c>
      <c r="X70" s="691">
        <v>0.17491999999999999</v>
      </c>
      <c r="Y70" s="688">
        <f>SUM(C70:X70)</f>
        <v>12.206450000000002</v>
      </c>
      <c r="Z70" s="1134">
        <f>IF(ISERROR((C70/D70-1)*100),"n/a",(C70/D70-1)*100)</f>
        <v>4.6875</v>
      </c>
      <c r="AA70" s="705">
        <f>IF(ISERROR((D70/E70-1)*100),"n/a",(D70/E70-1)*100)</f>
        <v>6.6666666666666652</v>
      </c>
      <c r="AB70" s="705">
        <f>IF(ISERROR((E70/F70-1)*100),"n/a",(E70/F70-1)*100)</f>
        <v>7.1428571428571397</v>
      </c>
      <c r="AC70" s="705">
        <f>IF(ISERROR((F70/G70-1)*100),"n/a",(F70/G70-1)*100)</f>
        <v>16.666666666666675</v>
      </c>
      <c r="AD70" s="705">
        <f>IF(ISERROR((G70/H70-1)*100),"n/a",(G70/H70-1)*100)</f>
        <v>26.315789473684205</v>
      </c>
      <c r="AE70" s="705">
        <f>IF(ISERROR((H70/J70-1)*100),"n/a",(H70/J70-1)*100)</f>
        <v>8.5714285714285854</v>
      </c>
      <c r="AF70" s="705">
        <f>IF(ISERROR((J70/K70-1)*100),"n/a",(J70/K70-1)*100)</f>
        <v>6.8702290076335659</v>
      </c>
      <c r="AG70" s="705">
        <f>IF(ISERROR((K70/M70-1)*100),"n/a",(K70/M70-1)*100)</f>
        <v>9.1666666666666785</v>
      </c>
      <c r="AH70" s="705">
        <f>IF(ISERROR((M70/N70-1)*100),"n/a",(M70/N70-1)*100)</f>
        <v>7.1428571428571397</v>
      </c>
      <c r="AI70" s="705">
        <f>IF(ISERROR((N70/O70-1)*100),"n/a",(N70/O70-1)*100)</f>
        <v>7.6923076923077094</v>
      </c>
      <c r="AJ70" s="705">
        <f>IF(ISERROR((O70/P70-1)*100),"n/a",(O70/P70-1)*100)</f>
        <v>13.043478260869556</v>
      </c>
      <c r="AK70" s="705">
        <f>IF(ISERROR((P70/Q70-1)*100),"n/a",(P70/Q70-1)*100)</f>
        <v>14.999999999999991</v>
      </c>
      <c r="AL70" s="705">
        <f>IF(ISERROR((Q70/R70-1)*100),"n/a",(Q70/R70-1)*100)</f>
        <v>17.647058823529417</v>
      </c>
      <c r="AM70" s="705">
        <f>IF(ISERROR((R70/S70-1)*100),"n/a",(R70/S70-1)*100)</f>
        <v>13.333333333333353</v>
      </c>
      <c r="AN70" s="705">
        <f>IF(ISERROR((S70/T70-1)*100),"n/a",(S70/T70-1)*100)</f>
        <v>25</v>
      </c>
      <c r="AO70" s="705">
        <f>IF(ISERROR((T70/U70-1)*100),"n/a",(T70/U70-1)*100)</f>
        <v>9.0909090909090828</v>
      </c>
      <c r="AP70" s="705">
        <f>IF(ISERROR((U70/V70-1)*100),"n/a",(U70/V70-1)*100)</f>
        <v>14.07238411282794</v>
      </c>
      <c r="AQ70" s="705">
        <f>IF(ISERROR((V70/W70-1)*100),"n/a",(V70/W70-1)*100)</f>
        <v>5.0035389557358423</v>
      </c>
      <c r="AR70" s="705">
        <f>IF(ISERROR((W70/X70-1)*100),"n/a",(W70/X70-1)*100)</f>
        <v>5.0022867596615672</v>
      </c>
      <c r="AS70" s="706">
        <f>AVERAGE(Z70:AR70)</f>
        <v>11.479787282507113</v>
      </c>
      <c r="AT70" s="707">
        <f>STDEV(Z70:AR70)</f>
        <v>6.4064384319864693</v>
      </c>
    </row>
    <row r="71" spans="1:46" ht="11.25" customHeight="1" x14ac:dyDescent="0.2">
      <c r="A71" s="974" t="s">
        <v>950</v>
      </c>
      <c r="B71" s="972" t="s">
        <v>4209</v>
      </c>
      <c r="C71" s="515">
        <v>1.08</v>
      </c>
      <c r="D71" s="688">
        <v>0.93913043478260883</v>
      </c>
      <c r="E71" s="684">
        <v>0.76521739130434785</v>
      </c>
      <c r="F71" s="684">
        <v>0.69565217391304357</v>
      </c>
      <c r="G71" s="684">
        <v>0.6</v>
      </c>
      <c r="H71" s="684">
        <v>0.52173913043478259</v>
      </c>
      <c r="I71" s="685"/>
      <c r="J71" s="521">
        <v>0.41739130434782612</v>
      </c>
      <c r="K71" s="689">
        <v>0.41739130434782612</v>
      </c>
      <c r="L71" s="685"/>
      <c r="M71" s="690">
        <v>0.41739130434782612</v>
      </c>
      <c r="N71" s="687">
        <v>0</v>
      </c>
      <c r="O71" s="687">
        <v>0</v>
      </c>
      <c r="P71" s="687">
        <v>0</v>
      </c>
      <c r="Q71" s="687">
        <v>0</v>
      </c>
      <c r="R71" s="691">
        <v>0.36521739130434783</v>
      </c>
      <c r="S71" s="687">
        <v>0.20869565217391306</v>
      </c>
      <c r="T71" s="687">
        <v>0.20869565217391306</v>
      </c>
      <c r="U71" s="687">
        <v>0.20869565217391306</v>
      </c>
      <c r="V71" s="687">
        <v>0.20869565217391306</v>
      </c>
      <c r="W71" s="687">
        <v>0.20869565217391306</v>
      </c>
      <c r="X71" s="687">
        <v>0.39130434782608697</v>
      </c>
      <c r="Y71" s="688">
        <f>SUM(C71:X71)</f>
        <v>7.6539130434782594</v>
      </c>
      <c r="Z71" s="1134">
        <f>IF(ISERROR((C71/D71-1)*100),"n/a",(C71/D71-1)*100)</f>
        <v>14.999999999999991</v>
      </c>
      <c r="AA71" s="705">
        <f>IF(ISERROR((D71/E71-1)*100),"n/a",(D71/E71-1)*100)</f>
        <v>22.727272727272751</v>
      </c>
      <c r="AB71" s="705">
        <f>IF(ISERROR((E71/F71-1)*100),"n/a",(E71/F71-1)*100)</f>
        <v>9.9999999999999858</v>
      </c>
      <c r="AC71" s="705">
        <f>IF(ISERROR((F71/G71-1)*100),"n/a",(F71/G71-1)*100)</f>
        <v>15.942028985507273</v>
      </c>
      <c r="AD71" s="705">
        <f>IF(ISERROR((G71/H71-1)*100),"n/a",(G71/H71-1)*100)</f>
        <v>14.999999999999991</v>
      </c>
      <c r="AE71" s="705">
        <f>IF(ISERROR((H71/J71-1)*100),"n/a",(H71/J71-1)*100)</f>
        <v>24.999999999999979</v>
      </c>
      <c r="AF71" s="705">
        <f>IF(ISERROR((J71/K71-1)*100),"n/a",(J71/K71-1)*100)</f>
        <v>0</v>
      </c>
      <c r="AG71" s="705">
        <f>IF(ISERROR((K71/M71-1)*100),"n/a",(K71/M71-1)*100)</f>
        <v>0</v>
      </c>
      <c r="AH71" s="705" t="str">
        <f>IF(ISERROR((M71/N71-1)*100),"n/a",(M71/N71-1)*100)</f>
        <v>n/a</v>
      </c>
      <c r="AI71" s="705" t="str">
        <f>IF(ISERROR((N71/O71-1)*100),"n/a",(N71/O71-1)*100)</f>
        <v>n/a</v>
      </c>
      <c r="AJ71" s="705" t="str">
        <f>IF(ISERROR((O71/P71-1)*100),"n/a",(O71/P71-1)*100)</f>
        <v>n/a</v>
      </c>
      <c r="AK71" s="705" t="str">
        <f>IF(ISERROR((P71/Q71-1)*100),"n/a",(P71/Q71-1)*100)</f>
        <v>n/a</v>
      </c>
      <c r="AL71" s="705">
        <f>IF(ISERROR((Q71/R71-1)*100),"n/a",(Q71/R71-1)*100)</f>
        <v>-100</v>
      </c>
      <c r="AM71" s="705">
        <f>IF(ISERROR((R71/S71-1)*100),"n/a",(R71/S71-1)*100)</f>
        <v>74.999999999999972</v>
      </c>
      <c r="AN71" s="705">
        <f>IF(ISERROR((S71/T71-1)*100),"n/a",(S71/T71-1)*100)</f>
        <v>0</v>
      </c>
      <c r="AO71" s="705">
        <f>IF(ISERROR((T71/U71-1)*100),"n/a",(T71/U71-1)*100)</f>
        <v>0</v>
      </c>
      <c r="AP71" s="705">
        <f>IF(ISERROR((U71/V71-1)*100),"n/a",(U71/V71-1)*100)</f>
        <v>0</v>
      </c>
      <c r="AQ71" s="705">
        <f>IF(ISERROR((V71/W71-1)*100),"n/a",(V71/W71-1)*100)</f>
        <v>0</v>
      </c>
      <c r="AR71" s="705">
        <f>IF(ISERROR((W71/X71-1)*100),"n/a",(W71/X71-1)*100)</f>
        <v>-46.666666666666664</v>
      </c>
      <c r="AS71" s="706">
        <f>AVERAGE(Z71:AR71)</f>
        <v>2.1335090030742183</v>
      </c>
      <c r="AT71" s="707">
        <f>STDEV(Z71:AR71)</f>
        <v>37.493025143332027</v>
      </c>
    </row>
    <row r="72" spans="1:46" ht="11.25" customHeight="1" x14ac:dyDescent="0.2">
      <c r="A72" s="497" t="s">
        <v>951</v>
      </c>
      <c r="B72" s="957" t="s">
        <v>952</v>
      </c>
      <c r="C72" s="515">
        <v>0.79</v>
      </c>
      <c r="D72" s="504">
        <v>0.75</v>
      </c>
      <c r="E72" s="684">
        <v>0.71</v>
      </c>
      <c r="F72" s="684">
        <v>0.67</v>
      </c>
      <c r="G72" s="521">
        <v>0.64</v>
      </c>
      <c r="H72" s="684">
        <v>0.16</v>
      </c>
      <c r="I72" s="685"/>
      <c r="J72" s="521">
        <v>0</v>
      </c>
      <c r="K72" s="689">
        <v>0</v>
      </c>
      <c r="L72" s="685"/>
      <c r="M72" s="522">
        <v>0</v>
      </c>
      <c r="N72" s="687">
        <v>0</v>
      </c>
      <c r="O72" s="687">
        <v>0</v>
      </c>
      <c r="P72" s="687">
        <v>0</v>
      </c>
      <c r="Q72" s="687">
        <v>0</v>
      </c>
      <c r="R72" s="687">
        <v>0</v>
      </c>
      <c r="S72" s="687">
        <v>0</v>
      </c>
      <c r="T72" s="687">
        <v>0</v>
      </c>
      <c r="U72" s="687">
        <v>0</v>
      </c>
      <c r="V72" s="687">
        <v>0</v>
      </c>
      <c r="W72" s="687">
        <v>0</v>
      </c>
      <c r="X72" s="687">
        <v>0</v>
      </c>
      <c r="Y72" s="688">
        <f>SUM(C72:X72)</f>
        <v>3.72</v>
      </c>
      <c r="Z72" s="1134">
        <f>IF(ISERROR((C72/D72-1)*100),"n/a",(C72/D72-1)*100)</f>
        <v>5.3333333333333455</v>
      </c>
      <c r="AA72" s="705">
        <f>IF(ISERROR((D72/E72-1)*100),"n/a",(D72/E72-1)*100)</f>
        <v>5.6338028169014231</v>
      </c>
      <c r="AB72" s="705">
        <f>IF(ISERROR((E72/F72-1)*100),"n/a",(E72/F72-1)*100)</f>
        <v>5.9701492537313383</v>
      </c>
      <c r="AC72" s="705">
        <f>IF(ISERROR((F72/G72-1)*100),"n/a",(F72/G72-1)*100)</f>
        <v>4.6875</v>
      </c>
      <c r="AD72" s="705">
        <f>IF(ISERROR((G72/H72-1)*100),"n/a",(G72/H72-1)*100)</f>
        <v>300</v>
      </c>
      <c r="AE72" s="705" t="str">
        <f>IF(ISERROR((H72/J72-1)*100),"n/a",(H72/J72-1)*100)</f>
        <v>n/a</v>
      </c>
      <c r="AF72" s="705" t="str">
        <f>IF(ISERROR((J72/K72-1)*100),"n/a",(J72/K72-1)*100)</f>
        <v>n/a</v>
      </c>
      <c r="AG72" s="705" t="str">
        <f>IF(ISERROR((K72/M72-1)*100),"n/a",(K72/M72-1)*100)</f>
        <v>n/a</v>
      </c>
      <c r="AH72" s="705" t="str">
        <f>IF(ISERROR((M72/N72-1)*100),"n/a",(M72/N72-1)*100)</f>
        <v>n/a</v>
      </c>
      <c r="AI72" s="705" t="str">
        <f>IF(ISERROR((N72/O72-1)*100),"n/a",(N72/O72-1)*100)</f>
        <v>n/a</v>
      </c>
      <c r="AJ72" s="705" t="str">
        <f>IF(ISERROR((O72/P72-1)*100),"n/a",(O72/P72-1)*100)</f>
        <v>n/a</v>
      </c>
      <c r="AK72" s="705" t="str">
        <f>IF(ISERROR((P72/Q72-1)*100),"n/a",(P72/Q72-1)*100)</f>
        <v>n/a</v>
      </c>
      <c r="AL72" s="705" t="str">
        <f>IF(ISERROR((Q72/R72-1)*100),"n/a",(Q72/R72-1)*100)</f>
        <v>n/a</v>
      </c>
      <c r="AM72" s="705" t="str">
        <f>IF(ISERROR((R72/S72-1)*100),"n/a",(R72/S72-1)*100)</f>
        <v>n/a</v>
      </c>
      <c r="AN72" s="705" t="str">
        <f>IF(ISERROR((S72/T72-1)*100),"n/a",(S72/T72-1)*100)</f>
        <v>n/a</v>
      </c>
      <c r="AO72" s="705" t="str">
        <f>IF(ISERROR((T72/U72-1)*100),"n/a",(T72/U72-1)*100)</f>
        <v>n/a</v>
      </c>
      <c r="AP72" s="705" t="str">
        <f>IF(ISERROR((U72/V72-1)*100),"n/a",(U72/V72-1)*100)</f>
        <v>n/a</v>
      </c>
      <c r="AQ72" s="705" t="str">
        <f>IF(ISERROR((V72/W72-1)*100),"n/a",(V72/W72-1)*100)</f>
        <v>n/a</v>
      </c>
      <c r="AR72" s="705" t="str">
        <f>IF(ISERROR((W72/X72-1)*100),"n/a",(W72/X72-1)*100)</f>
        <v>n/a</v>
      </c>
      <c r="AS72" s="706">
        <f>AVERAGE(Z72:AR72)</f>
        <v>64.324957080793212</v>
      </c>
      <c r="AT72" s="707">
        <f>STDEV(Z72:AR72)</f>
        <v>131.7472001597724</v>
      </c>
    </row>
    <row r="73" spans="1:46" ht="11.25" customHeight="1" x14ac:dyDescent="0.2">
      <c r="A73" s="692" t="s">
        <v>436</v>
      </c>
      <c r="B73" s="527" t="s">
        <v>437</v>
      </c>
      <c r="C73" s="515">
        <v>8.7499999999999994E-2</v>
      </c>
      <c r="D73" s="628">
        <v>0.08</v>
      </c>
      <c r="E73" s="533">
        <v>7.8E-2</v>
      </c>
      <c r="F73" s="533">
        <v>7.2999999999999995E-2</v>
      </c>
      <c r="G73" s="533">
        <v>6.6000000000000003E-2</v>
      </c>
      <c r="H73" s="533">
        <v>5.1999999999999998E-2</v>
      </c>
      <c r="I73" s="534"/>
      <c r="J73" s="533">
        <v>4.8000000000000001E-2</v>
      </c>
      <c r="K73" s="529">
        <v>4.2000000000000003E-2</v>
      </c>
      <c r="L73" s="534"/>
      <c r="M73" s="530">
        <v>3.3000000000000002E-2</v>
      </c>
      <c r="N73" s="536">
        <v>0.03</v>
      </c>
      <c r="O73" s="536">
        <v>2.8750000000000001E-2</v>
      </c>
      <c r="P73" s="536">
        <v>2.5999999999999999E-2</v>
      </c>
      <c r="Q73" s="536">
        <v>2.4500000000000001E-2</v>
      </c>
      <c r="R73" s="537">
        <v>0.02</v>
      </c>
      <c r="S73" s="537">
        <v>0.02</v>
      </c>
      <c r="T73" s="537">
        <v>0.02</v>
      </c>
      <c r="U73" s="536">
        <v>0.02</v>
      </c>
      <c r="V73" s="537">
        <v>1.7999999999999999E-2</v>
      </c>
      <c r="W73" s="536">
        <v>5.0000000000000001E-3</v>
      </c>
      <c r="X73" s="537">
        <v>0</v>
      </c>
      <c r="Y73" s="688">
        <f>SUM(C73:X73)</f>
        <v>0.77175000000000016</v>
      </c>
      <c r="Z73" s="1134">
        <f>IF(ISERROR((C73/D73-1)*100),"n/a",(C73/D73-1)*100)</f>
        <v>9.375</v>
      </c>
      <c r="AA73" s="705">
        <f>IF(ISERROR((D73/E73-1)*100),"n/a",(D73/E73-1)*100)</f>
        <v>2.5641025641025772</v>
      </c>
      <c r="AB73" s="705">
        <f>IF(ISERROR((E73/F73-1)*100),"n/a",(E73/F73-1)*100)</f>
        <v>6.8493150684931559</v>
      </c>
      <c r="AC73" s="705">
        <f>IF(ISERROR((F73/G73-1)*100),"n/a",(F73/G73-1)*100)</f>
        <v>10.606060606060597</v>
      </c>
      <c r="AD73" s="705">
        <f>IF(ISERROR((G73/H73-1)*100),"n/a",(G73/H73-1)*100)</f>
        <v>26.923076923076938</v>
      </c>
      <c r="AE73" s="705">
        <f>IF(ISERROR((H73/J73-1)*100),"n/a",(H73/J73-1)*100)</f>
        <v>8.333333333333325</v>
      </c>
      <c r="AF73" s="705">
        <f>IF(ISERROR((J73/K73-1)*100),"n/a",(J73/K73-1)*100)</f>
        <v>14.285714285714279</v>
      </c>
      <c r="AG73" s="705">
        <f>IF(ISERROR((K73/M73-1)*100),"n/a",(K73/M73-1)*100)</f>
        <v>27.27272727272727</v>
      </c>
      <c r="AH73" s="705">
        <f>IF(ISERROR((M73/N73-1)*100),"n/a",(M73/N73-1)*100)</f>
        <v>10.000000000000009</v>
      </c>
      <c r="AI73" s="705">
        <f>IF(ISERROR((N73/O73-1)*100),"n/a",(N73/O73-1)*100)</f>
        <v>4.3478260869565188</v>
      </c>
      <c r="AJ73" s="705">
        <f>IF(ISERROR((O73/P73-1)*100),"n/a",(O73/P73-1)*100)</f>
        <v>10.576923076923084</v>
      </c>
      <c r="AK73" s="705">
        <f>IF(ISERROR((P73/Q73-1)*100),"n/a",(P73/Q73-1)*100)</f>
        <v>6.1224489795918213</v>
      </c>
      <c r="AL73" s="705">
        <f>IF(ISERROR((Q73/R73-1)*100),"n/a",(Q73/R73-1)*100)</f>
        <v>22.500000000000007</v>
      </c>
      <c r="AM73" s="705">
        <f>IF(ISERROR((R73/S73-1)*100),"n/a",(R73/S73-1)*100)</f>
        <v>0</v>
      </c>
      <c r="AN73" s="705">
        <f>IF(ISERROR((S73/T73-1)*100),"n/a",(S73/T73-1)*100)</f>
        <v>0</v>
      </c>
      <c r="AO73" s="705">
        <f>IF(ISERROR((T73/U73-1)*100),"n/a",(T73/U73-1)*100)</f>
        <v>0</v>
      </c>
      <c r="AP73" s="705">
        <f>IF(ISERROR((U73/V73-1)*100),"n/a",(U73/V73-1)*100)</f>
        <v>11.111111111111116</v>
      </c>
      <c r="AQ73" s="705">
        <f>IF(ISERROR((V73/W73-1)*100),"n/a",(V73/W73-1)*100)</f>
        <v>259.99999999999994</v>
      </c>
      <c r="AR73" s="705" t="str">
        <f>IF(ISERROR((W73/X73-1)*100),"n/a",(W73/X73-1)*100)</f>
        <v>n/a</v>
      </c>
      <c r="AS73" s="706">
        <f>AVERAGE(Z73:AR73)</f>
        <v>23.937091072671699</v>
      </c>
      <c r="AT73" s="707">
        <f>STDEV(Z73:AR73)</f>
        <v>59.498044866120956</v>
      </c>
    </row>
    <row r="74" spans="1:46" ht="11.25" customHeight="1" x14ac:dyDescent="0.2">
      <c r="A74" s="519" t="s">
        <v>438</v>
      </c>
      <c r="B74" s="972" t="s">
        <v>439</v>
      </c>
      <c r="C74" s="515">
        <v>1.02</v>
      </c>
      <c r="D74" s="688">
        <v>0.97815533980582525</v>
      </c>
      <c r="E74" s="684">
        <v>0.94966537845225751</v>
      </c>
      <c r="F74" s="684">
        <v>0.92873420458766964</v>
      </c>
      <c r="G74" s="684">
        <v>0.91052372998791142</v>
      </c>
      <c r="H74" s="684">
        <v>0.90599376118200137</v>
      </c>
      <c r="I74" s="685"/>
      <c r="J74" s="684">
        <v>0.87516698384074509</v>
      </c>
      <c r="K74" s="514">
        <v>0.85179030693092939</v>
      </c>
      <c r="L74" s="685"/>
      <c r="M74" s="690">
        <v>0.8028978839553419</v>
      </c>
      <c r="N74" s="691">
        <v>0.77951250869450672</v>
      </c>
      <c r="O74" s="691">
        <v>0.76597288580794443</v>
      </c>
      <c r="P74" s="691">
        <v>0.72652548540271633</v>
      </c>
      <c r="Q74" s="691">
        <v>0.70535936510447672</v>
      </c>
      <c r="R74" s="691">
        <v>0.67066956026327273</v>
      </c>
      <c r="S74" s="691">
        <v>0.63032961261655251</v>
      </c>
      <c r="T74" s="691">
        <v>0.57469682428748203</v>
      </c>
      <c r="U74" s="691">
        <v>0.51981313810752117</v>
      </c>
      <c r="V74" s="691">
        <v>0.45468906616579863</v>
      </c>
      <c r="W74" s="691">
        <v>0.39905627783672842</v>
      </c>
      <c r="X74" s="691">
        <v>0.3525641295611523</v>
      </c>
      <c r="Y74" s="688">
        <f>SUM(C74:X74)</f>
        <v>14.802116442590831</v>
      </c>
      <c r="Z74" s="1134">
        <f>IF(ISERROR((C74/D74-1)*100),"n/a",(C74/D74-1)*100)</f>
        <v>4.2779156327543477</v>
      </c>
      <c r="AA74" s="705">
        <f>IF(ISERROR((D74/E74-1)*100),"n/a",(D74/E74-1)*100)</f>
        <v>3.0000000000000027</v>
      </c>
      <c r="AB74" s="705">
        <f>IF(ISERROR((E74/F74-1)*100),"n/a",(E74/F74-1)*100)</f>
        <v>2.2537313432835937</v>
      </c>
      <c r="AC74" s="705">
        <f>IF(ISERROR((F74/G74-1)*100),"n/a",(F74/G74-1)*100)</f>
        <v>2.0000000000000018</v>
      </c>
      <c r="AD74" s="705">
        <f>IF(ISERROR((G74/H74-1)*100),"n/a",(G74/H74-1)*100)</f>
        <v>0.50000000000001155</v>
      </c>
      <c r="AE74" s="705">
        <f>IF(ISERROR((H74/J74-1)*100),"n/a",(H74/J74-1)*100)</f>
        <v>3.5223880597015089</v>
      </c>
      <c r="AF74" s="705">
        <f>IF(ISERROR((J74/K74-1)*100),"n/a",(J74/K74-1)*100)</f>
        <v>2.7444168734490404</v>
      </c>
      <c r="AG74" s="705">
        <f>IF(ISERROR((K74/M74-1)*100),"n/a",(K74/M74-1)*100)</f>
        <v>6.0894945612170792</v>
      </c>
      <c r="AH74" s="705">
        <f>IF(ISERROR((M74/N74-1)*100),"n/a",(M74/N74-1)*100)</f>
        <v>3.0000000000000027</v>
      </c>
      <c r="AI74" s="705">
        <f>IF(ISERROR((N74/O74-1)*100),"n/a",(N74/O74-1)*100)</f>
        <v>1.767637358635854</v>
      </c>
      <c r="AJ74" s="705">
        <f>IF(ISERROR((O74/P74-1)*100),"n/a",(O74/P74-1)*100)</f>
        <v>5.4295962354799165</v>
      </c>
      <c r="AK74" s="705">
        <f>IF(ISERROR((P74/Q74-1)*100),"n/a",(P74/Q74-1)*100)</f>
        <v>3.0007569680604584</v>
      </c>
      <c r="AL74" s="705">
        <f>IF(ISERROR((Q74/R74-1)*100),"n/a",(Q74/R74-1)*100)</f>
        <v>5.1724137931034919</v>
      </c>
      <c r="AM74" s="705">
        <f>IF(ISERROR((R74/S74-1)*100),"n/a",(R74/S74-1)*100)</f>
        <v>6.3998179427531054</v>
      </c>
      <c r="AN74" s="705">
        <f>IF(ISERROR((S74/T74-1)*100),"n/a",(S74/T74-1)*100)</f>
        <v>9.6803716286486985</v>
      </c>
      <c r="AO74" s="705">
        <f>IF(ISERROR((T74/U74-1)*100),"n/a",(T74/U74-1)*100)</f>
        <v>10.558349175200799</v>
      </c>
      <c r="AP74" s="705">
        <f>IF(ISERROR((U74/V74-1)*100),"n/a",(U74/V74-1)*100)</f>
        <v>14.322770611329272</v>
      </c>
      <c r="AQ74" s="705">
        <f>IF(ISERROR((V74/W74-1)*100),"n/a",(V74/W74-1)*100)</f>
        <v>13.941088367448785</v>
      </c>
      <c r="AR74" s="705">
        <f>IF(ISERROR((W74/X74-1)*100),"n/a",(W74/X74-1)*100)</f>
        <v>13.186862864763471</v>
      </c>
      <c r="AS74" s="706">
        <f>AVERAGE(Z74:AR74)</f>
        <v>5.8340848113594443</v>
      </c>
      <c r="AT74" s="707">
        <f>STDEV(Z74:AR74)</f>
        <v>4.3707042879232327</v>
      </c>
    </row>
    <row r="75" spans="1:46" ht="11.25" customHeight="1" x14ac:dyDescent="0.2">
      <c r="A75" s="519" t="s">
        <v>441</v>
      </c>
      <c r="B75" s="972" t="s">
        <v>442</v>
      </c>
      <c r="C75" s="515">
        <v>0.95489999999999997</v>
      </c>
      <c r="D75" s="688">
        <v>0.92690000000000006</v>
      </c>
      <c r="E75" s="684">
        <v>0.89969999999999994</v>
      </c>
      <c r="F75" s="684">
        <v>0.87319999999999998</v>
      </c>
      <c r="G75" s="684">
        <v>0.84789999999999999</v>
      </c>
      <c r="H75" s="684">
        <v>0.82269999999999999</v>
      </c>
      <c r="I75" s="685"/>
      <c r="J75" s="684">
        <v>0.79610000000000003</v>
      </c>
      <c r="K75" s="514">
        <v>0.76239999999999997</v>
      </c>
      <c r="L75" s="685"/>
      <c r="M75" s="690">
        <v>0.75290000000000001</v>
      </c>
      <c r="N75" s="691">
        <v>0.72250000000000003</v>
      </c>
      <c r="O75" s="691">
        <v>0.70720000000000005</v>
      </c>
      <c r="P75" s="691">
        <v>0.66400000000000003</v>
      </c>
      <c r="Q75" s="691">
        <v>0.61339999999999995</v>
      </c>
      <c r="R75" s="691">
        <v>0.58050000000000002</v>
      </c>
      <c r="S75" s="691">
        <v>0.55330000000000001</v>
      </c>
      <c r="T75" s="691">
        <v>0.53268000000000004</v>
      </c>
      <c r="U75" s="691">
        <v>0.51556000000000002</v>
      </c>
      <c r="V75" s="691">
        <v>0.49334</v>
      </c>
      <c r="W75" s="691">
        <v>0.48665999999999998</v>
      </c>
      <c r="X75" s="691">
        <v>0.47109999999999996</v>
      </c>
      <c r="Y75" s="688">
        <f>SUM(C75:X75)</f>
        <v>13.976940000000003</v>
      </c>
      <c r="Z75" s="1134">
        <f>IF(ISERROR((C75/D75-1)*100),"n/a",(C75/D75-1)*100)</f>
        <v>3.020822095155884</v>
      </c>
      <c r="AA75" s="705">
        <f>IF(ISERROR((D75/E75-1)*100),"n/a",(D75/E75-1)*100)</f>
        <v>3.023229965544072</v>
      </c>
      <c r="AB75" s="705">
        <f>IF(ISERROR((E75/F75-1)*100),"n/a",(E75/F75-1)*100)</f>
        <v>3.0348144754924311</v>
      </c>
      <c r="AC75" s="705">
        <f>IF(ISERROR((F75/G75-1)*100),"n/a",(F75/G75-1)*100)</f>
        <v>2.9838424342493175</v>
      </c>
      <c r="AD75" s="705">
        <f>IF(ISERROR((G75/H75-1)*100),"n/a",(G75/H75-1)*100)</f>
        <v>3.0630849641424485</v>
      </c>
      <c r="AE75" s="705">
        <f>IF(ISERROR((H75/J75-1)*100),"n/a",(H75/J75-1)*100)</f>
        <v>3.3412887828162319</v>
      </c>
      <c r="AF75" s="705">
        <f>IF(ISERROR((J75/K75-1)*100),"n/a",(J75/K75-1)*100)</f>
        <v>4.4202518363064103</v>
      </c>
      <c r="AG75" s="705">
        <f>IF(ISERROR((K75/M75-1)*100),"n/a",(K75/M75-1)*100)</f>
        <v>1.2617877540177957</v>
      </c>
      <c r="AH75" s="705">
        <f>IF(ISERROR((M75/N75-1)*100),"n/a",(M75/N75-1)*100)</f>
        <v>4.2076124567474116</v>
      </c>
      <c r="AI75" s="705">
        <f>IF(ISERROR((N75/O75-1)*100),"n/a",(N75/O75-1)*100)</f>
        <v>2.1634615384615419</v>
      </c>
      <c r="AJ75" s="705">
        <f>IF(ISERROR((O75/P75-1)*100),"n/a",(O75/P75-1)*100)</f>
        <v>6.5060240963855431</v>
      </c>
      <c r="AK75" s="705">
        <f>IF(ISERROR((P75/Q75-1)*100),"n/a",(P75/Q75-1)*100)</f>
        <v>8.2491033583306219</v>
      </c>
      <c r="AL75" s="705">
        <f>IF(ISERROR((Q75/R75-1)*100),"n/a",(Q75/R75-1)*100)</f>
        <v>5.6675279931093669</v>
      </c>
      <c r="AM75" s="705">
        <f>IF(ISERROR((R75/S75-1)*100),"n/a",(R75/S75-1)*100)</f>
        <v>4.9159587926983495</v>
      </c>
      <c r="AN75" s="705">
        <f>IF(ISERROR((S75/T75-1)*100),"n/a",(S75/T75-1)*100)</f>
        <v>3.8709919651573221</v>
      </c>
      <c r="AO75" s="705">
        <f>IF(ISERROR((T75/U75-1)*100),"n/a",(T75/U75-1)*100)</f>
        <v>3.3206610287842331</v>
      </c>
      <c r="AP75" s="705">
        <f>IF(ISERROR((U75/V75-1)*100),"n/a",(U75/V75-1)*100)</f>
        <v>4.5039931892812302</v>
      </c>
      <c r="AQ75" s="705">
        <f>IF(ISERROR((V75/W75-1)*100),"n/a",(V75/W75-1)*100)</f>
        <v>1.3726215427608546</v>
      </c>
      <c r="AR75" s="705">
        <f>IF(ISERROR((W75/X75-1)*100),"n/a",(W75/X75-1)*100)</f>
        <v>3.3029080874549033</v>
      </c>
      <c r="AS75" s="706">
        <f>AVERAGE(Z75:AR75)</f>
        <v>3.8015782293103144</v>
      </c>
      <c r="AT75" s="707">
        <f>STDEV(Z75:AR75)</f>
        <v>1.6932374443653333</v>
      </c>
    </row>
    <row r="76" spans="1:46" ht="11.25" customHeight="1" x14ac:dyDescent="0.2">
      <c r="A76" s="519" t="s">
        <v>953</v>
      </c>
      <c r="B76" s="972" t="s">
        <v>954</v>
      </c>
      <c r="C76" s="515">
        <v>1.64</v>
      </c>
      <c r="D76" s="688">
        <v>1.56</v>
      </c>
      <c r="E76" s="684">
        <v>1.52</v>
      </c>
      <c r="F76" s="684">
        <v>1.48</v>
      </c>
      <c r="G76" s="684">
        <v>1.44</v>
      </c>
      <c r="H76" s="684">
        <v>1.4</v>
      </c>
      <c r="I76" s="685"/>
      <c r="J76" s="684">
        <v>1.36</v>
      </c>
      <c r="K76" s="514">
        <v>1.32</v>
      </c>
      <c r="L76" s="685"/>
      <c r="M76" s="522">
        <v>1.28</v>
      </c>
      <c r="N76" s="687">
        <v>1.28</v>
      </c>
      <c r="O76" s="691">
        <v>1.28</v>
      </c>
      <c r="P76" s="691">
        <v>1.24</v>
      </c>
      <c r="Q76" s="691">
        <v>1.2</v>
      </c>
      <c r="R76" s="691">
        <v>1.1200000000000001</v>
      </c>
      <c r="S76" s="691">
        <v>1</v>
      </c>
      <c r="T76" s="691">
        <v>0.72</v>
      </c>
      <c r="U76" s="691">
        <v>0.57999999999999996</v>
      </c>
      <c r="V76" s="691">
        <v>0.52</v>
      </c>
      <c r="W76" s="691">
        <v>0.46</v>
      </c>
      <c r="X76" s="691">
        <v>0.4</v>
      </c>
      <c r="Y76" s="688">
        <f>SUM(C76:X76)</f>
        <v>22.799999999999994</v>
      </c>
      <c r="Z76" s="1134">
        <f>IF(ISERROR((C76/D76-1)*100),"n/a",(C76/D76-1)*100)</f>
        <v>5.12820512820511</v>
      </c>
      <c r="AA76" s="705">
        <f>IF(ISERROR((D76/E76-1)*100),"n/a",(D76/E76-1)*100)</f>
        <v>2.6315789473684292</v>
      </c>
      <c r="AB76" s="705">
        <f>IF(ISERROR((E76/F76-1)*100),"n/a",(E76/F76-1)*100)</f>
        <v>2.7027027027026973</v>
      </c>
      <c r="AC76" s="705">
        <f>IF(ISERROR((F76/G76-1)*100),"n/a",(F76/G76-1)*100)</f>
        <v>2.7777777777777901</v>
      </c>
      <c r="AD76" s="705">
        <f>IF(ISERROR((G76/H76-1)*100),"n/a",(G76/H76-1)*100)</f>
        <v>2.8571428571428692</v>
      </c>
      <c r="AE76" s="705">
        <f>IF(ISERROR((H76/J76-1)*100),"n/a",(H76/J76-1)*100)</f>
        <v>2.9411764705882248</v>
      </c>
      <c r="AF76" s="705">
        <f>IF(ISERROR((J76/K76-1)*100),"n/a",(J76/K76-1)*100)</f>
        <v>3.0303030303030276</v>
      </c>
      <c r="AG76" s="705">
        <f>IF(ISERROR((K76/M76-1)*100),"n/a",(K76/M76-1)*100)</f>
        <v>3.125</v>
      </c>
      <c r="AH76" s="705">
        <f>IF(ISERROR((M76/N76-1)*100),"n/a",(M76/N76-1)*100)</f>
        <v>0</v>
      </c>
      <c r="AI76" s="705">
        <f>IF(ISERROR((N76/O76-1)*100),"n/a",(N76/O76-1)*100)</f>
        <v>0</v>
      </c>
      <c r="AJ76" s="705">
        <f>IF(ISERROR((O76/P76-1)*100),"n/a",(O76/P76-1)*100)</f>
        <v>3.2258064516129004</v>
      </c>
      <c r="AK76" s="705">
        <f>IF(ISERROR((P76/Q76-1)*100),"n/a",(P76/Q76-1)*100)</f>
        <v>3.3333333333333437</v>
      </c>
      <c r="AL76" s="705">
        <f>IF(ISERROR((Q76/R76-1)*100),"n/a",(Q76/R76-1)*100)</f>
        <v>7.1428571428571397</v>
      </c>
      <c r="AM76" s="705">
        <f>IF(ISERROR((R76/S76-1)*100),"n/a",(R76/S76-1)*100)</f>
        <v>12.000000000000011</v>
      </c>
      <c r="AN76" s="705">
        <f>IF(ISERROR((S76/T76-1)*100),"n/a",(S76/T76-1)*100)</f>
        <v>38.888888888888886</v>
      </c>
      <c r="AO76" s="705">
        <f>IF(ISERROR((T76/U76-1)*100),"n/a",(T76/U76-1)*100)</f>
        <v>24.137931034482762</v>
      </c>
      <c r="AP76" s="705">
        <f>IF(ISERROR((U76/V76-1)*100),"n/a",(U76/V76-1)*100)</f>
        <v>11.538461538461519</v>
      </c>
      <c r="AQ76" s="705">
        <f>IF(ISERROR((V76/W76-1)*100),"n/a",(V76/W76-1)*100)</f>
        <v>13.043478260869556</v>
      </c>
      <c r="AR76" s="705">
        <f>IF(ISERROR((W76/X76-1)*100),"n/a",(W76/X76-1)*100)</f>
        <v>14.999999999999991</v>
      </c>
      <c r="AS76" s="706">
        <f>AVERAGE(Z76:AR76)</f>
        <v>8.0791917665575923</v>
      </c>
      <c r="AT76" s="707">
        <f>STDEV(Z76:AR76)</f>
        <v>9.671275338869803</v>
      </c>
    </row>
    <row r="77" spans="1:46" ht="11.25" customHeight="1" x14ac:dyDescent="0.2">
      <c r="A77" s="692" t="s">
        <v>955</v>
      </c>
      <c r="B77" s="527" t="s">
        <v>956</v>
      </c>
      <c r="C77" s="515">
        <v>0.97499999999999998</v>
      </c>
      <c r="D77" s="538">
        <v>0.86580000000000001</v>
      </c>
      <c r="E77" s="521">
        <v>0.76329999999999998</v>
      </c>
      <c r="F77" s="684">
        <v>0.73880000000000001</v>
      </c>
      <c r="G77" s="521">
        <v>0.66539999999999999</v>
      </c>
      <c r="H77" s="684">
        <v>0.60909999999999997</v>
      </c>
      <c r="I77" s="685"/>
      <c r="J77" s="684">
        <v>0.41589999999999999</v>
      </c>
      <c r="K77" s="514">
        <v>0.33029999999999998</v>
      </c>
      <c r="L77" s="685"/>
      <c r="M77" s="690">
        <v>0.25690000000000002</v>
      </c>
      <c r="N77" s="687">
        <v>0.14680000000000001</v>
      </c>
      <c r="O77" s="687">
        <v>0.44030000000000002</v>
      </c>
      <c r="P77" s="687">
        <v>0.53820000000000001</v>
      </c>
      <c r="Q77" s="691">
        <v>0.53820000000000001</v>
      </c>
      <c r="R77" s="691">
        <v>0.49099999999999999</v>
      </c>
      <c r="S77" s="687">
        <v>0.44369999999999998</v>
      </c>
      <c r="T77" s="687">
        <v>0.44369999999999998</v>
      </c>
      <c r="U77" s="687">
        <v>0.44369999999999998</v>
      </c>
      <c r="V77" s="691">
        <v>0.44369999999999998</v>
      </c>
      <c r="W77" s="691">
        <v>0.43759999999999999</v>
      </c>
      <c r="X77" s="687">
        <v>0.4194</v>
      </c>
      <c r="Y77" s="688">
        <f>SUM(C77:X77)</f>
        <v>10.406799999999997</v>
      </c>
      <c r="Z77" s="1134">
        <f>IF(ISERROR((C77/D77-1)*100),"n/a",(C77/D77-1)*100)</f>
        <v>12.612612612612617</v>
      </c>
      <c r="AA77" s="705">
        <f>IF(ISERROR((D77/E77-1)*100),"n/a",(D77/E77-1)*100)</f>
        <v>13.428533997117786</v>
      </c>
      <c r="AB77" s="705">
        <f>IF(ISERROR((E77/F77-1)*100),"n/a",(E77/F77-1)*100)</f>
        <v>3.3161884136437392</v>
      </c>
      <c r="AC77" s="705">
        <f>IF(ISERROR((F77/G77-1)*100),"n/a",(F77/G77-1)*100)</f>
        <v>11.030958821761349</v>
      </c>
      <c r="AD77" s="705">
        <f>IF(ISERROR((G77/H77-1)*100),"n/a",(G77/H77-1)*100)</f>
        <v>9.2431456246921719</v>
      </c>
      <c r="AE77" s="705">
        <f>IF(ISERROR((H77/J77-1)*100),"n/a",(H77/J77-1)*100)</f>
        <v>46.453474392882896</v>
      </c>
      <c r="AF77" s="705">
        <f>IF(ISERROR((J77/K77-1)*100),"n/a",(J77/K77-1)*100)</f>
        <v>25.915834090221026</v>
      </c>
      <c r="AG77" s="705">
        <f>IF(ISERROR((K77/M77-1)*100),"n/a",(K77/M77-1)*100)</f>
        <v>28.571428571428559</v>
      </c>
      <c r="AH77" s="705">
        <f>IF(ISERROR((M77/N77-1)*100),"n/a",(M77/N77-1)*100)</f>
        <v>75</v>
      </c>
      <c r="AI77" s="705">
        <f>IF(ISERROR((N77/O77-1)*100),"n/a",(N77/O77-1)*100)</f>
        <v>-66.659096070860784</v>
      </c>
      <c r="AJ77" s="705">
        <f>IF(ISERROR((O77/P77-1)*100),"n/a",(O77/P77-1)*100)</f>
        <v>-18.190263842437748</v>
      </c>
      <c r="AK77" s="705">
        <f>IF(ISERROR((P77/Q77-1)*100),"n/a",(P77/Q77-1)*100)</f>
        <v>0</v>
      </c>
      <c r="AL77" s="705">
        <f>IF(ISERROR((Q77/R77-1)*100),"n/a",(Q77/R77-1)*100)</f>
        <v>9.6130346232179207</v>
      </c>
      <c r="AM77" s="705">
        <f>IF(ISERROR((R77/S77-1)*100),"n/a",(R77/S77-1)*100)</f>
        <v>10.660356096461566</v>
      </c>
      <c r="AN77" s="705">
        <f>IF(ISERROR((S77/T77-1)*100),"n/a",(S77/T77-1)*100)</f>
        <v>0</v>
      </c>
      <c r="AO77" s="705">
        <f>IF(ISERROR((T77/U77-1)*100),"n/a",(T77/U77-1)*100)</f>
        <v>0</v>
      </c>
      <c r="AP77" s="705">
        <f>IF(ISERROR((U77/V77-1)*100),"n/a",(U77/V77-1)*100)</f>
        <v>0</v>
      </c>
      <c r="AQ77" s="705">
        <f>IF(ISERROR((V77/W77-1)*100),"n/a",(V77/W77-1)*100)</f>
        <v>1.3939670932358261</v>
      </c>
      <c r="AR77" s="705">
        <f>IF(ISERROR((W77/X77-1)*100),"n/a",(W77/X77-1)*100)</f>
        <v>4.3395326657129196</v>
      </c>
      <c r="AS77" s="706">
        <f>AVERAGE(Z77:AR77)</f>
        <v>8.7752477415626213</v>
      </c>
      <c r="AT77" s="707">
        <f>STDEV(Z77:AR77)</f>
        <v>27.250336703933353</v>
      </c>
    </row>
    <row r="78" spans="1:46" ht="11.25" customHeight="1" x14ac:dyDescent="0.2">
      <c r="A78" s="519" t="s">
        <v>960</v>
      </c>
      <c r="B78" s="972" t="s">
        <v>961</v>
      </c>
      <c r="C78" s="515">
        <v>0.62</v>
      </c>
      <c r="D78" s="688">
        <v>0.5</v>
      </c>
      <c r="E78" s="684">
        <v>0.45</v>
      </c>
      <c r="F78" s="684">
        <v>0.41</v>
      </c>
      <c r="G78" s="684">
        <v>0.37</v>
      </c>
      <c r="H78" s="684">
        <v>0.33</v>
      </c>
      <c r="I78" s="685"/>
      <c r="J78" s="684">
        <v>0.23</v>
      </c>
      <c r="K78" s="689">
        <v>0.04</v>
      </c>
      <c r="L78" s="685"/>
      <c r="M78" s="522">
        <v>0.04</v>
      </c>
      <c r="N78" s="687">
        <v>0.47</v>
      </c>
      <c r="O78" s="691">
        <v>1.27</v>
      </c>
      <c r="P78" s="691">
        <v>1.22</v>
      </c>
      <c r="Q78" s="691">
        <v>1.1399999999999999</v>
      </c>
      <c r="R78" s="691">
        <v>1.06</v>
      </c>
      <c r="S78" s="691">
        <v>0.97667000000000004</v>
      </c>
      <c r="T78" s="691">
        <v>0.88668000000000002</v>
      </c>
      <c r="U78" s="691">
        <v>0.80789</v>
      </c>
      <c r="V78" s="691">
        <v>0.73939999999999995</v>
      </c>
      <c r="W78" s="691">
        <v>0.67108000000000001</v>
      </c>
      <c r="X78" s="687">
        <v>0.63912000000000002</v>
      </c>
      <c r="Y78" s="688">
        <f>SUM(C78:X78)</f>
        <v>12.870840000000001</v>
      </c>
      <c r="Z78" s="1134">
        <f>IF(ISERROR((C78/D78-1)*100),"n/a",(C78/D78-1)*100)</f>
        <v>24</v>
      </c>
      <c r="AA78" s="705">
        <f>IF(ISERROR((D78/E78-1)*100),"n/a",(D78/E78-1)*100)</f>
        <v>11.111111111111116</v>
      </c>
      <c r="AB78" s="705">
        <f>IF(ISERROR((E78/F78-1)*100),"n/a",(E78/F78-1)*100)</f>
        <v>9.7560975609756184</v>
      </c>
      <c r="AC78" s="705">
        <f>IF(ISERROR((F78/G78-1)*100),"n/a",(F78/G78-1)*100)</f>
        <v>10.810810810810811</v>
      </c>
      <c r="AD78" s="705">
        <f>IF(ISERROR((G78/H78-1)*100),"n/a",(G78/H78-1)*100)</f>
        <v>12.12121212121211</v>
      </c>
      <c r="AE78" s="705">
        <f>IF(ISERROR((H78/J78-1)*100),"n/a",(H78/J78-1)*100)</f>
        <v>43.478260869565212</v>
      </c>
      <c r="AF78" s="705">
        <f>IF(ISERROR((J78/K78-1)*100),"n/a",(J78/K78-1)*100)</f>
        <v>475</v>
      </c>
      <c r="AG78" s="705">
        <f>IF(ISERROR((K78/M78-1)*100),"n/a",(K78/M78-1)*100)</f>
        <v>0</v>
      </c>
      <c r="AH78" s="705">
        <f>IF(ISERROR((M78/N78-1)*100),"n/a",(M78/N78-1)*100)</f>
        <v>-91.489361702127653</v>
      </c>
      <c r="AI78" s="705">
        <f>IF(ISERROR((N78/O78-1)*100),"n/a",(N78/O78-1)*100)</f>
        <v>-62.99212598425197</v>
      </c>
      <c r="AJ78" s="705">
        <f>IF(ISERROR((O78/P78-1)*100),"n/a",(O78/P78-1)*100)</f>
        <v>4.0983606557376984</v>
      </c>
      <c r="AK78" s="705">
        <f>IF(ISERROR((P78/Q78-1)*100),"n/a",(P78/Q78-1)*100)</f>
        <v>7.0175438596491224</v>
      </c>
      <c r="AL78" s="705">
        <f>IF(ISERROR((Q78/R78-1)*100),"n/a",(Q78/R78-1)*100)</f>
        <v>7.5471698113207308</v>
      </c>
      <c r="AM78" s="705">
        <f>IF(ISERROR((R78/S78-1)*100),"n/a",(R78/S78-1)*100)</f>
        <v>8.532052791628697</v>
      </c>
      <c r="AN78" s="705">
        <f>IF(ISERROR((S78/T78-1)*100),"n/a",(S78/T78-1)*100)</f>
        <v>10.149095502323281</v>
      </c>
      <c r="AO78" s="705">
        <f>IF(ISERROR((T78/U78-1)*100),"n/a",(T78/U78-1)*100)</f>
        <v>9.7525653244872501</v>
      </c>
      <c r="AP78" s="705">
        <f>IF(ISERROR((U78/V78-1)*100),"n/a",(U78/V78-1)*100)</f>
        <v>9.2629158777387097</v>
      </c>
      <c r="AQ78" s="705">
        <f>IF(ISERROR((V78/W78-1)*100),"n/a",(V78/W78-1)*100)</f>
        <v>10.180604398879399</v>
      </c>
      <c r="AR78" s="705">
        <f>IF(ISERROR((W78/X78-1)*100),"n/a",(W78/X78-1)*100)</f>
        <v>5.0006258605582721</v>
      </c>
      <c r="AS78" s="706">
        <f>AVERAGE(Z78:AR78)</f>
        <v>26.49141783524307</v>
      </c>
      <c r="AT78" s="707">
        <f>STDEV(Z78:AR78)</f>
        <v>112.59227433461034</v>
      </c>
    </row>
    <row r="79" spans="1:46" ht="11.25" customHeight="1" x14ac:dyDescent="0.2">
      <c r="A79" s="974" t="s">
        <v>444</v>
      </c>
      <c r="B79" s="972" t="s">
        <v>445</v>
      </c>
      <c r="C79" s="515">
        <v>2.2799999999999998</v>
      </c>
      <c r="D79" s="688">
        <v>2.1500000000000004</v>
      </c>
      <c r="E79" s="684">
        <v>2.0299999999999998</v>
      </c>
      <c r="F79" s="684">
        <v>1.37</v>
      </c>
      <c r="G79" s="684">
        <v>1.06</v>
      </c>
      <c r="H79" s="516">
        <v>0.96</v>
      </c>
      <c r="I79" s="517"/>
      <c r="J79" s="684">
        <v>0.81</v>
      </c>
      <c r="K79" s="514">
        <v>0.7</v>
      </c>
      <c r="L79" s="517"/>
      <c r="M79" s="690">
        <v>0.63</v>
      </c>
      <c r="N79" s="691">
        <v>0.59</v>
      </c>
      <c r="O79" s="691">
        <v>0.54</v>
      </c>
      <c r="P79" s="691">
        <v>0.46</v>
      </c>
      <c r="Q79" s="691">
        <v>0.38</v>
      </c>
      <c r="R79" s="691">
        <v>0.31</v>
      </c>
      <c r="S79" s="691">
        <v>0.21</v>
      </c>
      <c r="T79" s="687">
        <v>0</v>
      </c>
      <c r="U79" s="687">
        <v>0</v>
      </c>
      <c r="V79" s="687">
        <v>0</v>
      </c>
      <c r="W79" s="687">
        <v>0</v>
      </c>
      <c r="X79" s="687">
        <v>0</v>
      </c>
      <c r="Y79" s="688">
        <f>SUM(C79:X79)</f>
        <v>14.48</v>
      </c>
      <c r="Z79" s="1134">
        <f>IF(ISERROR((C79/D79-1)*100),"n/a",(C79/D79-1)*100)</f>
        <v>6.0465116279069475</v>
      </c>
      <c r="AA79" s="705">
        <f>IF(ISERROR((D79/E79-1)*100),"n/a",(D79/E79-1)*100)</f>
        <v>5.9113300492611209</v>
      </c>
      <c r="AB79" s="705">
        <f>IF(ISERROR((E79/F79-1)*100),"n/a",(E79/F79-1)*100)</f>
        <v>48.17518248175179</v>
      </c>
      <c r="AC79" s="705">
        <f>IF(ISERROR((F79/G79-1)*100),"n/a",(F79/G79-1)*100)</f>
        <v>29.24528301886793</v>
      </c>
      <c r="AD79" s="705">
        <f>IF(ISERROR((G79/H79-1)*100),"n/a",(G79/H79-1)*100)</f>
        <v>10.416666666666675</v>
      </c>
      <c r="AE79" s="705">
        <f>IF(ISERROR((H79/J79-1)*100),"n/a",(H79/J79-1)*100)</f>
        <v>18.518518518518512</v>
      </c>
      <c r="AF79" s="705">
        <f>IF(ISERROR((J79/K79-1)*100),"n/a",(J79/K79-1)*100)</f>
        <v>15.714285714285726</v>
      </c>
      <c r="AG79" s="705">
        <f>IF(ISERROR((K79/M79-1)*100),"n/a",(K79/M79-1)*100)</f>
        <v>11.111111111111093</v>
      </c>
      <c r="AH79" s="705">
        <f>IF(ISERROR((M79/N79-1)*100),"n/a",(M79/N79-1)*100)</f>
        <v>6.7796610169491567</v>
      </c>
      <c r="AI79" s="705">
        <f>IF(ISERROR((N79/O79-1)*100),"n/a",(N79/O79-1)*100)</f>
        <v>9.259259259259256</v>
      </c>
      <c r="AJ79" s="705">
        <f>IF(ISERROR((O79/P79-1)*100),"n/a",(O79/P79-1)*100)</f>
        <v>17.391304347826097</v>
      </c>
      <c r="AK79" s="705">
        <f>IF(ISERROR((P79/Q79-1)*100),"n/a",(P79/Q79-1)*100)</f>
        <v>21.052631578947366</v>
      </c>
      <c r="AL79" s="705">
        <f>IF(ISERROR((Q79/R79-1)*100),"n/a",(Q79/R79-1)*100)</f>
        <v>22.580645161290324</v>
      </c>
      <c r="AM79" s="705">
        <f>IF(ISERROR((R79/S79-1)*100),"n/a",(R79/S79-1)*100)</f>
        <v>47.619047619047628</v>
      </c>
      <c r="AN79" s="705" t="str">
        <f>IF(ISERROR((S79/T79-1)*100),"n/a",(S79/T79-1)*100)</f>
        <v>n/a</v>
      </c>
      <c r="AO79" s="705" t="str">
        <f>IF(ISERROR((T79/U79-1)*100),"n/a",(T79/U79-1)*100)</f>
        <v>n/a</v>
      </c>
      <c r="AP79" s="705" t="str">
        <f>IF(ISERROR((U79/V79-1)*100),"n/a",(U79/V79-1)*100)</f>
        <v>n/a</v>
      </c>
      <c r="AQ79" s="705" t="str">
        <f>IF(ISERROR((V79/W79-1)*100),"n/a",(V79/W79-1)*100)</f>
        <v>n/a</v>
      </c>
      <c r="AR79" s="705" t="str">
        <f>IF(ISERROR((W79/X79-1)*100),"n/a",(W79/X79-1)*100)</f>
        <v>n/a</v>
      </c>
      <c r="AS79" s="706">
        <f>AVERAGE(Z79:AR79)</f>
        <v>19.272959869406403</v>
      </c>
      <c r="AT79" s="707">
        <f>STDEV(Z79:AR79)</f>
        <v>13.93403934236521</v>
      </c>
    </row>
    <row r="80" spans="1:46" ht="11.25" customHeight="1" x14ac:dyDescent="0.2">
      <c r="A80" s="519" t="s">
        <v>962</v>
      </c>
      <c r="B80" s="972" t="s">
        <v>963</v>
      </c>
      <c r="C80" s="515">
        <v>0.64</v>
      </c>
      <c r="D80" s="688">
        <v>0.56999999999999995</v>
      </c>
      <c r="E80" s="684">
        <v>0.52</v>
      </c>
      <c r="F80" s="684">
        <v>0.48</v>
      </c>
      <c r="G80" s="684">
        <v>0.44</v>
      </c>
      <c r="H80" s="684">
        <v>0.4</v>
      </c>
      <c r="I80" s="685"/>
      <c r="J80" s="684">
        <v>0.36</v>
      </c>
      <c r="K80" s="689">
        <v>0.18</v>
      </c>
      <c r="L80" s="685"/>
      <c r="M80" s="522">
        <v>0.18</v>
      </c>
      <c r="N80" s="687">
        <v>0.18</v>
      </c>
      <c r="O80" s="691">
        <v>0.18</v>
      </c>
      <c r="P80" s="691">
        <v>0.16</v>
      </c>
      <c r="Q80" s="691">
        <v>0.14000000000000001</v>
      </c>
      <c r="R80" s="691">
        <v>0.12</v>
      </c>
      <c r="S80" s="691">
        <v>0.06</v>
      </c>
      <c r="T80" s="687">
        <v>0</v>
      </c>
      <c r="U80" s="687">
        <v>0</v>
      </c>
      <c r="V80" s="687">
        <v>0</v>
      </c>
      <c r="W80" s="687">
        <v>0</v>
      </c>
      <c r="X80" s="687">
        <v>0</v>
      </c>
      <c r="Y80" s="688">
        <f>SUM(C80:X80)</f>
        <v>4.6099999999999994</v>
      </c>
      <c r="Z80" s="1134">
        <f>IF(ISERROR((C80/D80-1)*100),"n/a",(C80/D80-1)*100)</f>
        <v>12.28070175438598</v>
      </c>
      <c r="AA80" s="705">
        <f>IF(ISERROR((D80/E80-1)*100),"n/a",(D80/E80-1)*100)</f>
        <v>9.6153846153846025</v>
      </c>
      <c r="AB80" s="705">
        <f>IF(ISERROR((E80/F80-1)*100),"n/a",(E80/F80-1)*100)</f>
        <v>8.3333333333333481</v>
      </c>
      <c r="AC80" s="705">
        <f>IF(ISERROR((F80/G80-1)*100),"n/a",(F80/G80-1)*100)</f>
        <v>9.0909090909090828</v>
      </c>
      <c r="AD80" s="705">
        <f>IF(ISERROR((G80/H80-1)*100),"n/a",(G80/H80-1)*100)</f>
        <v>9.9999999999999858</v>
      </c>
      <c r="AE80" s="705">
        <f>IF(ISERROR((H80/J80-1)*100),"n/a",(H80/J80-1)*100)</f>
        <v>11.111111111111116</v>
      </c>
      <c r="AF80" s="705">
        <f>IF(ISERROR((J80/K80-1)*100),"n/a",(J80/K80-1)*100)</f>
        <v>100</v>
      </c>
      <c r="AG80" s="705">
        <f>IF(ISERROR((K80/M80-1)*100),"n/a",(K80/M80-1)*100)</f>
        <v>0</v>
      </c>
      <c r="AH80" s="705">
        <f>IF(ISERROR((M80/N80-1)*100),"n/a",(M80/N80-1)*100)</f>
        <v>0</v>
      </c>
      <c r="AI80" s="705">
        <f>IF(ISERROR((N80/O80-1)*100),"n/a",(N80/O80-1)*100)</f>
        <v>0</v>
      </c>
      <c r="AJ80" s="705">
        <f>IF(ISERROR((O80/P80-1)*100),"n/a",(O80/P80-1)*100)</f>
        <v>12.5</v>
      </c>
      <c r="AK80" s="705">
        <f>IF(ISERROR((P80/Q80-1)*100),"n/a",(P80/Q80-1)*100)</f>
        <v>14.285714285714279</v>
      </c>
      <c r="AL80" s="705">
        <f>IF(ISERROR((Q80/R80-1)*100),"n/a",(Q80/R80-1)*100)</f>
        <v>16.666666666666675</v>
      </c>
      <c r="AM80" s="705">
        <f>IF(ISERROR((R80/S80-1)*100),"n/a",(R80/S80-1)*100)</f>
        <v>100</v>
      </c>
      <c r="AN80" s="705" t="str">
        <f>IF(ISERROR((S80/T80-1)*100),"n/a",(S80/T80-1)*100)</f>
        <v>n/a</v>
      </c>
      <c r="AO80" s="705" t="str">
        <f>IF(ISERROR((T80/U80-1)*100),"n/a",(T80/U80-1)*100)</f>
        <v>n/a</v>
      </c>
      <c r="AP80" s="705" t="str">
        <f>IF(ISERROR((U80/V80-1)*100),"n/a",(U80/V80-1)*100)</f>
        <v>n/a</v>
      </c>
      <c r="AQ80" s="705" t="str">
        <f>IF(ISERROR((V80/W80-1)*100),"n/a",(V80/W80-1)*100)</f>
        <v>n/a</v>
      </c>
      <c r="AR80" s="705" t="str">
        <f>IF(ISERROR((W80/X80-1)*100),"n/a",(W80/X80-1)*100)</f>
        <v>n/a</v>
      </c>
      <c r="AS80" s="706">
        <f>AVERAGE(Z80:AR80)</f>
        <v>21.705987204107505</v>
      </c>
      <c r="AT80" s="707">
        <f>STDEV(Z80:AR80)</f>
        <v>33.582078786289891</v>
      </c>
    </row>
    <row r="81" spans="1:46" ht="11.25" customHeight="1" x14ac:dyDescent="0.2">
      <c r="A81" s="524" t="s">
        <v>138</v>
      </c>
      <c r="B81" s="957" t="s">
        <v>139</v>
      </c>
      <c r="C81" s="515">
        <v>2</v>
      </c>
      <c r="D81" s="688">
        <v>1.96</v>
      </c>
      <c r="E81" s="684">
        <v>1.92</v>
      </c>
      <c r="F81" s="684">
        <v>1.88</v>
      </c>
      <c r="G81" s="684">
        <v>1.84</v>
      </c>
      <c r="H81" s="684">
        <v>1.8</v>
      </c>
      <c r="I81" s="685"/>
      <c r="J81" s="684">
        <v>1.76</v>
      </c>
      <c r="K81" s="514">
        <v>1.72</v>
      </c>
      <c r="L81" s="685"/>
      <c r="M81" s="690">
        <v>1.68</v>
      </c>
      <c r="N81" s="691">
        <v>1.64</v>
      </c>
      <c r="O81" s="691">
        <v>1.6</v>
      </c>
      <c r="P81" s="691">
        <v>1.42</v>
      </c>
      <c r="Q81" s="691">
        <v>1.33</v>
      </c>
      <c r="R81" s="691">
        <v>1.29</v>
      </c>
      <c r="S81" s="691">
        <v>1.25</v>
      </c>
      <c r="T81" s="691">
        <v>1.1174999999999999</v>
      </c>
      <c r="U81" s="691">
        <v>1.0625</v>
      </c>
      <c r="V81" s="691">
        <v>1.0225</v>
      </c>
      <c r="W81" s="691">
        <v>1.0049999999999999</v>
      </c>
      <c r="X81" s="691">
        <v>0.96499999999999997</v>
      </c>
      <c r="Y81" s="688">
        <f>SUM(C81:X81)</f>
        <v>30.262500000000003</v>
      </c>
      <c r="Z81" s="1134">
        <f>IF(ISERROR((C81/D81-1)*100),"n/a",(C81/D81-1)*100)</f>
        <v>2.0408163265306145</v>
      </c>
      <c r="AA81" s="705">
        <f>IF(ISERROR((D81/E81-1)*100),"n/a",(D81/E81-1)*100)</f>
        <v>2.0833333333333259</v>
      </c>
      <c r="AB81" s="705">
        <f>IF(ISERROR((E81/F81-1)*100),"n/a",(E81/F81-1)*100)</f>
        <v>2.1276595744680771</v>
      </c>
      <c r="AC81" s="705">
        <f>IF(ISERROR((F81/G81-1)*100),"n/a",(F81/G81-1)*100)</f>
        <v>2.1739130434782483</v>
      </c>
      <c r="AD81" s="705">
        <f>IF(ISERROR((G81/H81-1)*100),"n/a",(G81/H81-1)*100)</f>
        <v>2.2222222222222143</v>
      </c>
      <c r="AE81" s="705">
        <f>IF(ISERROR((H81/J81-1)*100),"n/a",(H81/J81-1)*100)</f>
        <v>2.2727272727272707</v>
      </c>
      <c r="AF81" s="705">
        <f>IF(ISERROR((J81/K81-1)*100),"n/a",(J81/K81-1)*100)</f>
        <v>2.3255813953488413</v>
      </c>
      <c r="AG81" s="705">
        <f>IF(ISERROR((K81/M81-1)*100),"n/a",(K81/M81-1)*100)</f>
        <v>2.3809523809523725</v>
      </c>
      <c r="AH81" s="705">
        <f>IF(ISERROR((M81/N81-1)*100),"n/a",(M81/N81-1)*100)</f>
        <v>2.4390243902439046</v>
      </c>
      <c r="AI81" s="705">
        <f>IF(ISERROR((N81/O81-1)*100),"n/a",(N81/O81-1)*100)</f>
        <v>2.4999999999999911</v>
      </c>
      <c r="AJ81" s="705">
        <f>IF(ISERROR((O81/P81-1)*100),"n/a",(O81/P81-1)*100)</f>
        <v>12.676056338028175</v>
      </c>
      <c r="AK81" s="705">
        <f>IF(ISERROR((P81/Q81-1)*100),"n/a",(P81/Q81-1)*100)</f>
        <v>6.7669172932330657</v>
      </c>
      <c r="AL81" s="705">
        <f>IF(ISERROR((Q81/R81-1)*100),"n/a",(Q81/R81-1)*100)</f>
        <v>3.1007751937984551</v>
      </c>
      <c r="AM81" s="705">
        <f>IF(ISERROR((R81/S81-1)*100),"n/a",(R81/S81-1)*100)</f>
        <v>3.2000000000000028</v>
      </c>
      <c r="AN81" s="705">
        <f>IF(ISERROR((S81/T81-1)*100),"n/a",(S81/T81-1)*100)</f>
        <v>11.856823266219241</v>
      </c>
      <c r="AO81" s="705">
        <f>IF(ISERROR((T81/U81-1)*100),"n/a",(T81/U81-1)*100)</f>
        <v>5.1764705882352935</v>
      </c>
      <c r="AP81" s="705">
        <f>IF(ISERROR((U81/V81-1)*100),"n/a",(U81/V81-1)*100)</f>
        <v>3.9119804400977953</v>
      </c>
      <c r="AQ81" s="705">
        <f>IF(ISERROR((V81/W81-1)*100),"n/a",(V81/W81-1)*100)</f>
        <v>1.7412935323383172</v>
      </c>
      <c r="AR81" s="705">
        <f>IF(ISERROR((W81/X81-1)*100),"n/a",(W81/X81-1)*100)</f>
        <v>4.1450777202072464</v>
      </c>
      <c r="AS81" s="706">
        <f>AVERAGE(Z81:AR81)</f>
        <v>3.9548223321822333</v>
      </c>
      <c r="AT81" s="707">
        <f>STDEV(Z81:AR81)</f>
        <v>3.1901914095880506</v>
      </c>
    </row>
    <row r="82" spans="1:46" ht="11.25" customHeight="1" x14ac:dyDescent="0.2">
      <c r="A82" s="692" t="s">
        <v>141</v>
      </c>
      <c r="B82" s="527" t="s">
        <v>142</v>
      </c>
      <c r="C82" s="515">
        <v>1.98</v>
      </c>
      <c r="D82" s="530">
        <v>1.835</v>
      </c>
      <c r="E82" s="533">
        <v>1.71</v>
      </c>
      <c r="F82" s="533">
        <v>1.59</v>
      </c>
      <c r="G82" s="533">
        <v>1.5</v>
      </c>
      <c r="H82" s="533">
        <v>1.42</v>
      </c>
      <c r="I82" s="534"/>
      <c r="J82" s="533">
        <v>1.385</v>
      </c>
      <c r="K82" s="529">
        <v>1.365</v>
      </c>
      <c r="L82" s="534"/>
      <c r="M82" s="530">
        <v>1.345</v>
      </c>
      <c r="N82" s="536">
        <v>1.325</v>
      </c>
      <c r="O82" s="536">
        <v>1.3049999999999999</v>
      </c>
      <c r="P82" s="536">
        <v>1.2849999999999999</v>
      </c>
      <c r="Q82" s="536">
        <v>1.2649999999999999</v>
      </c>
      <c r="R82" s="536">
        <v>1.2450000000000001</v>
      </c>
      <c r="S82" s="536">
        <v>1.2250000000000001</v>
      </c>
      <c r="T82" s="536">
        <v>1.2050000000000001</v>
      </c>
      <c r="U82" s="536">
        <v>1.1850000000000001</v>
      </c>
      <c r="V82" s="536">
        <v>1.165</v>
      </c>
      <c r="W82" s="536">
        <v>1.145</v>
      </c>
      <c r="X82" s="536">
        <v>1.1100000000000001</v>
      </c>
      <c r="Y82" s="688">
        <f>SUM(C82:X82)</f>
        <v>27.590000000000003</v>
      </c>
      <c r="Z82" s="1134">
        <f>IF(ISERROR((C82/D82-1)*100),"n/a",(C82/D82-1)*100)</f>
        <v>7.9019073569482234</v>
      </c>
      <c r="AA82" s="705">
        <f>IF(ISERROR((D82/E82-1)*100),"n/a",(D82/E82-1)*100)</f>
        <v>7.3099415204678442</v>
      </c>
      <c r="AB82" s="705">
        <f>IF(ISERROR((E82/F82-1)*100),"n/a",(E82/F82-1)*100)</f>
        <v>7.547169811320753</v>
      </c>
      <c r="AC82" s="705">
        <f>IF(ISERROR((F82/G82-1)*100),"n/a",(F82/G82-1)*100)</f>
        <v>6.0000000000000053</v>
      </c>
      <c r="AD82" s="705">
        <f>IF(ISERROR((G82/H82-1)*100),"n/a",(G82/H82-1)*100)</f>
        <v>5.6338028169014231</v>
      </c>
      <c r="AE82" s="705">
        <f>IF(ISERROR((H82/J82-1)*100),"n/a",(H82/J82-1)*100)</f>
        <v>2.5270758122743597</v>
      </c>
      <c r="AF82" s="705">
        <f>IF(ISERROR((J82/K82-1)*100),"n/a",(J82/K82-1)*100)</f>
        <v>1.46520146520146</v>
      </c>
      <c r="AG82" s="705">
        <f>IF(ISERROR((K82/M82-1)*100),"n/a",(K82/M82-1)*100)</f>
        <v>1.4869888475836479</v>
      </c>
      <c r="AH82" s="705">
        <f>IF(ISERROR((M82/N82-1)*100),"n/a",(M82/N82-1)*100)</f>
        <v>1.5094339622641506</v>
      </c>
      <c r="AI82" s="705">
        <f>IF(ISERROR((N82/O82-1)*100),"n/a",(N82/O82-1)*100)</f>
        <v>1.5325670498084198</v>
      </c>
      <c r="AJ82" s="705">
        <f>IF(ISERROR((O82/P82-1)*100),"n/a",(O82/P82-1)*100)</f>
        <v>1.5564202334630295</v>
      </c>
      <c r="AK82" s="705">
        <f>IF(ISERROR((P82/Q82-1)*100),"n/a",(P82/Q82-1)*100)</f>
        <v>1.5810276679841806</v>
      </c>
      <c r="AL82" s="705">
        <f>IF(ISERROR((Q82/R82-1)*100),"n/a",(Q82/R82-1)*100)</f>
        <v>1.6064257028112205</v>
      </c>
      <c r="AM82" s="705">
        <f>IF(ISERROR((R82/S82-1)*100),"n/a",(R82/S82-1)*100)</f>
        <v>1.6326530612244872</v>
      </c>
      <c r="AN82" s="705">
        <f>IF(ISERROR((S82/T82-1)*100),"n/a",(S82/T82-1)*100)</f>
        <v>1.6597510373443924</v>
      </c>
      <c r="AO82" s="705">
        <f>IF(ISERROR((T82/U82-1)*100),"n/a",(T82/U82-1)*100)</f>
        <v>1.6877637130801704</v>
      </c>
      <c r="AP82" s="705">
        <f>IF(ISERROR((U82/V82-1)*100),"n/a",(U82/V82-1)*100)</f>
        <v>1.7167381974249052</v>
      </c>
      <c r="AQ82" s="705">
        <f>IF(ISERROR((V82/W82-1)*100),"n/a",(V82/W82-1)*100)</f>
        <v>1.7467248908296984</v>
      </c>
      <c r="AR82" s="705">
        <f>IF(ISERROR((W82/X82-1)*100),"n/a",(W82/X82-1)*100)</f>
        <v>3.1531531531531432</v>
      </c>
      <c r="AS82" s="706">
        <f>AVERAGE(Z82:AR82)</f>
        <v>3.1186708578992373</v>
      </c>
      <c r="AT82" s="707">
        <f>STDEV(Z82:AR82)</f>
        <v>2.3905164630614917</v>
      </c>
    </row>
    <row r="83" spans="1:46" ht="11.25" customHeight="1" x14ac:dyDescent="0.2">
      <c r="A83" s="974" t="s">
        <v>446</v>
      </c>
      <c r="B83" s="972" t="s">
        <v>447</v>
      </c>
      <c r="C83" s="515">
        <v>5.0999999999999996</v>
      </c>
      <c r="D83" s="690">
        <v>4.5</v>
      </c>
      <c r="E83" s="684">
        <v>3.9</v>
      </c>
      <c r="F83" s="684">
        <v>3.3</v>
      </c>
      <c r="G83" s="684">
        <v>2.78</v>
      </c>
      <c r="H83" s="684">
        <v>2.4</v>
      </c>
      <c r="I83" s="685"/>
      <c r="J83" s="684">
        <v>2.1</v>
      </c>
      <c r="K83" s="514">
        <v>1.82</v>
      </c>
      <c r="L83" s="685"/>
      <c r="M83" s="690">
        <v>1.56</v>
      </c>
      <c r="N83" s="691">
        <v>1.32</v>
      </c>
      <c r="O83" s="691">
        <v>1.08</v>
      </c>
      <c r="P83" s="691">
        <v>0.88</v>
      </c>
      <c r="Q83" s="691">
        <v>0.74</v>
      </c>
      <c r="R83" s="691">
        <v>0.62</v>
      </c>
      <c r="S83" s="691">
        <v>0.52</v>
      </c>
      <c r="T83" s="691">
        <v>0.24</v>
      </c>
      <c r="U83" s="687">
        <v>0</v>
      </c>
      <c r="V83" s="687">
        <v>0</v>
      </c>
      <c r="W83" s="687">
        <v>0</v>
      </c>
      <c r="X83" s="687">
        <v>0</v>
      </c>
      <c r="Y83" s="688">
        <f>SUM(C83:X83)</f>
        <v>32.86</v>
      </c>
      <c r="Z83" s="1134">
        <f>IF(ISERROR((C83/D83-1)*100),"n/a",(C83/D83-1)*100)</f>
        <v>13.33333333333333</v>
      </c>
      <c r="AA83" s="705">
        <f>IF(ISERROR((D83/E83-1)*100),"n/a",(D83/E83-1)*100)</f>
        <v>15.384615384615397</v>
      </c>
      <c r="AB83" s="705">
        <f>IF(ISERROR((E83/F83-1)*100),"n/a",(E83/F83-1)*100)</f>
        <v>18.181818181818187</v>
      </c>
      <c r="AC83" s="705">
        <f>IF(ISERROR((F83/G83-1)*100),"n/a",(F83/G83-1)*100)</f>
        <v>18.705035971223015</v>
      </c>
      <c r="AD83" s="705">
        <f>IF(ISERROR((G83/H83-1)*100),"n/a",(G83/H83-1)*100)</f>
        <v>15.833333333333321</v>
      </c>
      <c r="AE83" s="705">
        <f>IF(ISERROR((H83/J83-1)*100),"n/a",(H83/J83-1)*100)</f>
        <v>14.285714285714279</v>
      </c>
      <c r="AF83" s="705">
        <f>IF(ISERROR((J83/K83-1)*100),"n/a",(J83/K83-1)*100)</f>
        <v>15.384615384615397</v>
      </c>
      <c r="AG83" s="705">
        <f>IF(ISERROR((K83/M83-1)*100),"n/a",(K83/M83-1)*100)</f>
        <v>16.666666666666675</v>
      </c>
      <c r="AH83" s="705">
        <f>IF(ISERROR((M83/N83-1)*100),"n/a",(M83/N83-1)*100)</f>
        <v>18.181818181818187</v>
      </c>
      <c r="AI83" s="705">
        <f>IF(ISERROR((N83/O83-1)*100),"n/a",(N83/O83-1)*100)</f>
        <v>22.222222222222211</v>
      </c>
      <c r="AJ83" s="705">
        <f>IF(ISERROR((O83/P83-1)*100),"n/a",(O83/P83-1)*100)</f>
        <v>22.72727272727273</v>
      </c>
      <c r="AK83" s="705">
        <f>IF(ISERROR((P83/Q83-1)*100),"n/a",(P83/Q83-1)*100)</f>
        <v>18.918918918918926</v>
      </c>
      <c r="AL83" s="705">
        <f>IF(ISERROR((Q83/R83-1)*100),"n/a",(Q83/R83-1)*100)</f>
        <v>19.354838709677423</v>
      </c>
      <c r="AM83" s="705">
        <f>IF(ISERROR((R83/S83-1)*100),"n/a",(R83/S83-1)*100)</f>
        <v>19.23076923076923</v>
      </c>
      <c r="AN83" s="705">
        <f>IF(ISERROR((S83/T83-1)*100),"n/a",(S83/T83-1)*100)</f>
        <v>116.6666666666667</v>
      </c>
      <c r="AO83" s="705" t="str">
        <f>IF(ISERROR((T83/U83-1)*100),"n/a",(T83/U83-1)*100)</f>
        <v>n/a</v>
      </c>
      <c r="AP83" s="705" t="str">
        <f>IF(ISERROR((U83/V83-1)*100),"n/a",(U83/V83-1)*100)</f>
        <v>n/a</v>
      </c>
      <c r="AQ83" s="705" t="str">
        <f>IF(ISERROR((V83/W83-1)*100),"n/a",(V83/W83-1)*100)</f>
        <v>n/a</v>
      </c>
      <c r="AR83" s="705" t="str">
        <f>IF(ISERROR((W83/X83-1)*100),"n/a",(W83/X83-1)*100)</f>
        <v>n/a</v>
      </c>
      <c r="AS83" s="706">
        <f>AVERAGE(Z83:AR83)</f>
        <v>24.338509279911001</v>
      </c>
      <c r="AT83" s="707">
        <f>STDEV(Z83:AR83)</f>
        <v>25.680897926894051</v>
      </c>
    </row>
    <row r="84" spans="1:46" ht="11.25" customHeight="1" x14ac:dyDescent="0.2">
      <c r="A84" s="519" t="s">
        <v>448</v>
      </c>
      <c r="B84" s="683" t="s">
        <v>449</v>
      </c>
      <c r="C84" s="515">
        <v>0.96</v>
      </c>
      <c r="D84" s="690">
        <v>0.92</v>
      </c>
      <c r="E84" s="684">
        <v>0.9</v>
      </c>
      <c r="F84" s="684">
        <v>0.88</v>
      </c>
      <c r="G84" s="684">
        <v>0.86</v>
      </c>
      <c r="H84" s="684">
        <v>0.84</v>
      </c>
      <c r="I84" s="685"/>
      <c r="J84" s="684">
        <v>0.82</v>
      </c>
      <c r="K84" s="514">
        <v>0.8</v>
      </c>
      <c r="L84" s="685"/>
      <c r="M84" s="690">
        <v>0.78</v>
      </c>
      <c r="N84" s="691">
        <v>0.76</v>
      </c>
      <c r="O84" s="691">
        <v>0.74</v>
      </c>
      <c r="P84" s="691">
        <v>0.7</v>
      </c>
      <c r="Q84" s="691">
        <v>0.64</v>
      </c>
      <c r="R84" s="691">
        <v>0.57999999999999996</v>
      </c>
      <c r="S84" s="691">
        <v>0.5</v>
      </c>
      <c r="T84" s="691">
        <v>0.48</v>
      </c>
      <c r="U84" s="691">
        <v>0.44</v>
      </c>
      <c r="V84" s="687">
        <v>0.4</v>
      </c>
      <c r="W84" s="687">
        <v>0.4</v>
      </c>
      <c r="X84" s="691">
        <v>0.32</v>
      </c>
      <c r="Y84" s="688">
        <f>SUM(C84:X84)</f>
        <v>13.72</v>
      </c>
      <c r="Z84" s="1134">
        <f>IF(ISERROR((C84/D84-1)*100),"n/a",(C84/D84-1)*100)</f>
        <v>4.3478260869565188</v>
      </c>
      <c r="AA84" s="705">
        <f>IF(ISERROR((D84/E84-1)*100),"n/a",(D84/E84-1)*100)</f>
        <v>2.2222222222222143</v>
      </c>
      <c r="AB84" s="705">
        <f>IF(ISERROR((E84/F84-1)*100),"n/a",(E84/F84-1)*100)</f>
        <v>2.2727272727272707</v>
      </c>
      <c r="AC84" s="705">
        <f>IF(ISERROR((F84/G84-1)*100),"n/a",(F84/G84-1)*100)</f>
        <v>2.3255813953488413</v>
      </c>
      <c r="AD84" s="705">
        <f>IF(ISERROR((G84/H84-1)*100),"n/a",(G84/H84-1)*100)</f>
        <v>2.3809523809523725</v>
      </c>
      <c r="AE84" s="705">
        <f>IF(ISERROR((H84/J84-1)*100),"n/a",(H84/J84-1)*100)</f>
        <v>2.4390243902439046</v>
      </c>
      <c r="AF84" s="705">
        <f>IF(ISERROR((J84/K84-1)*100),"n/a",(J84/K84-1)*100)</f>
        <v>2.4999999999999911</v>
      </c>
      <c r="AG84" s="705">
        <f>IF(ISERROR((K84/M84-1)*100),"n/a",(K84/M84-1)*100)</f>
        <v>2.5641025641025772</v>
      </c>
      <c r="AH84" s="705">
        <f>IF(ISERROR((M84/N84-1)*100),"n/a",(M84/N84-1)*100)</f>
        <v>2.6315789473684292</v>
      </c>
      <c r="AI84" s="705">
        <f>IF(ISERROR((N84/O84-1)*100),"n/a",(N84/O84-1)*100)</f>
        <v>2.7027027027026973</v>
      </c>
      <c r="AJ84" s="705">
        <f>IF(ISERROR((O84/P84-1)*100),"n/a",(O84/P84-1)*100)</f>
        <v>5.7142857142857162</v>
      </c>
      <c r="AK84" s="705">
        <f>IF(ISERROR((P84/Q84-1)*100),"n/a",(P84/Q84-1)*100)</f>
        <v>9.375</v>
      </c>
      <c r="AL84" s="705">
        <f>IF(ISERROR((Q84/R84-1)*100),"n/a",(Q84/R84-1)*100)</f>
        <v>10.344827586206918</v>
      </c>
      <c r="AM84" s="705">
        <f>IF(ISERROR((R84/S84-1)*100),"n/a",(R84/S84-1)*100)</f>
        <v>15.999999999999993</v>
      </c>
      <c r="AN84" s="705">
        <f>IF(ISERROR((S84/T84-1)*100),"n/a",(S84/T84-1)*100)</f>
        <v>4.1666666666666741</v>
      </c>
      <c r="AO84" s="705">
        <f>IF(ISERROR((T84/U84-1)*100),"n/a",(T84/U84-1)*100)</f>
        <v>9.0909090909090828</v>
      </c>
      <c r="AP84" s="705">
        <f>IF(ISERROR((U84/V84-1)*100),"n/a",(U84/V84-1)*100)</f>
        <v>9.9999999999999858</v>
      </c>
      <c r="AQ84" s="705">
        <f>IF(ISERROR((V84/W84-1)*100),"n/a",(V84/W84-1)*100)</f>
        <v>0</v>
      </c>
      <c r="AR84" s="705">
        <f>IF(ISERROR((W84/X84-1)*100),"n/a",(W84/X84-1)*100)</f>
        <v>25</v>
      </c>
      <c r="AS84" s="706">
        <f>AVERAGE(Z84:AR84)</f>
        <v>6.1093898431943776</v>
      </c>
      <c r="AT84" s="707">
        <f>STDEV(Z84:AR84)</f>
        <v>6.1123023919791759</v>
      </c>
    </row>
    <row r="85" spans="1:46" ht="11.25" customHeight="1" x14ac:dyDescent="0.2">
      <c r="A85" s="519" t="s">
        <v>964</v>
      </c>
      <c r="B85" s="972" t="s">
        <v>965</v>
      </c>
      <c r="C85" s="515">
        <v>2.46</v>
      </c>
      <c r="D85" s="690">
        <v>2.38</v>
      </c>
      <c r="E85" s="684">
        <v>2.2999999999999998</v>
      </c>
      <c r="F85" s="684">
        <v>2.2200000000000002</v>
      </c>
      <c r="G85" s="684">
        <v>2.12</v>
      </c>
      <c r="H85" s="521">
        <v>2</v>
      </c>
      <c r="I85" s="685"/>
      <c r="J85" s="684">
        <v>1.89</v>
      </c>
      <c r="K85" s="514">
        <v>1.73</v>
      </c>
      <c r="L85" s="685"/>
      <c r="M85" s="690">
        <v>0.65</v>
      </c>
      <c r="N85" s="687">
        <v>0.21</v>
      </c>
      <c r="O85" s="691">
        <v>1.6</v>
      </c>
      <c r="P85" s="691">
        <v>1.54</v>
      </c>
      <c r="Q85" s="691">
        <v>1.36</v>
      </c>
      <c r="R85" s="691">
        <v>1.17</v>
      </c>
      <c r="S85" s="691">
        <v>0.77</v>
      </c>
      <c r="T85" s="691">
        <v>0.54</v>
      </c>
      <c r="U85" s="687">
        <v>0.44</v>
      </c>
      <c r="V85" s="687">
        <v>0.44</v>
      </c>
      <c r="W85" s="687">
        <v>0.44</v>
      </c>
      <c r="X85" s="687">
        <v>0.44</v>
      </c>
      <c r="Y85" s="688">
        <f>SUM(C85:X85)</f>
        <v>26.700000000000006</v>
      </c>
      <c r="Z85" s="1134">
        <f>IF(ISERROR((C85/D85-1)*100),"n/a",(C85/D85-1)*100)</f>
        <v>3.3613445378151363</v>
      </c>
      <c r="AA85" s="705">
        <f>IF(ISERROR((D85/E85-1)*100),"n/a",(D85/E85-1)*100)</f>
        <v>3.4782608695652195</v>
      </c>
      <c r="AB85" s="705">
        <f>IF(ISERROR((E85/F85-1)*100),"n/a",(E85/F85-1)*100)</f>
        <v>3.603603603603589</v>
      </c>
      <c r="AC85" s="705">
        <f>IF(ISERROR((F85/G85-1)*100),"n/a",(F85/G85-1)*100)</f>
        <v>4.7169811320754818</v>
      </c>
      <c r="AD85" s="705">
        <f>IF(ISERROR((G85/H85-1)*100),"n/a",(G85/H85-1)*100)</f>
        <v>6.0000000000000053</v>
      </c>
      <c r="AE85" s="705">
        <f>IF(ISERROR((H85/J85-1)*100),"n/a",(H85/J85-1)*100)</f>
        <v>5.8201058201058364</v>
      </c>
      <c r="AF85" s="705">
        <f>IF(ISERROR((J85/K85-1)*100),"n/a",(J85/K85-1)*100)</f>
        <v>9.2485549132947931</v>
      </c>
      <c r="AG85" s="705">
        <f>IF(ISERROR((K85/M85-1)*100),"n/a",(K85/M85-1)*100)</f>
        <v>166.15384615384613</v>
      </c>
      <c r="AH85" s="705">
        <f>IF(ISERROR((M85/N85-1)*100),"n/a",(M85/N85-1)*100)</f>
        <v>209.52380952380955</v>
      </c>
      <c r="AI85" s="705">
        <f>IF(ISERROR((N85/O85-1)*100),"n/a",(N85/O85-1)*100)</f>
        <v>-86.875</v>
      </c>
      <c r="AJ85" s="705">
        <f>IF(ISERROR((O85/P85-1)*100),"n/a",(O85/P85-1)*100)</f>
        <v>3.8961038961039085</v>
      </c>
      <c r="AK85" s="705">
        <f>IF(ISERROR((P85/Q85-1)*100),"n/a",(P85/Q85-1)*100)</f>
        <v>13.235294117647056</v>
      </c>
      <c r="AL85" s="705">
        <f>IF(ISERROR((Q85/R85-1)*100),"n/a",(Q85/R85-1)*100)</f>
        <v>16.239316239316249</v>
      </c>
      <c r="AM85" s="705">
        <f>IF(ISERROR((R85/S85-1)*100),"n/a",(R85/S85-1)*100)</f>
        <v>51.94805194805194</v>
      </c>
      <c r="AN85" s="705">
        <f>IF(ISERROR((S85/T85-1)*100),"n/a",(S85/T85-1)*100)</f>
        <v>42.592592592592581</v>
      </c>
      <c r="AO85" s="705">
        <f>IF(ISERROR((T85/U85-1)*100),"n/a",(T85/U85-1)*100)</f>
        <v>22.72727272727273</v>
      </c>
      <c r="AP85" s="705">
        <f>IF(ISERROR((U85/V85-1)*100),"n/a",(U85/V85-1)*100)</f>
        <v>0</v>
      </c>
      <c r="AQ85" s="705">
        <f>IF(ISERROR((V85/W85-1)*100),"n/a",(V85/W85-1)*100)</f>
        <v>0</v>
      </c>
      <c r="AR85" s="705">
        <f>IF(ISERROR((W85/X85-1)*100),"n/a",(W85/X85-1)*100)</f>
        <v>0</v>
      </c>
      <c r="AS85" s="706">
        <f>AVERAGE(Z85:AR85)</f>
        <v>25.035270425005276</v>
      </c>
      <c r="AT85" s="707">
        <f>STDEV(Z85:AR85)</f>
        <v>63.614913799174175</v>
      </c>
    </row>
    <row r="86" spans="1:46" ht="11.25" customHeight="1" x14ac:dyDescent="0.2">
      <c r="A86" s="524" t="s">
        <v>144</v>
      </c>
      <c r="B86" s="957" t="s">
        <v>145</v>
      </c>
      <c r="C86" s="515">
        <v>2.64</v>
      </c>
      <c r="D86" s="690">
        <v>2.2799999999999998</v>
      </c>
      <c r="E86" s="505">
        <v>2.12</v>
      </c>
      <c r="F86" s="505">
        <v>1.96</v>
      </c>
      <c r="G86" s="505">
        <v>1.6856800000000001</v>
      </c>
      <c r="H86" s="505">
        <v>1.5200640000000001</v>
      </c>
      <c r="I86" s="506"/>
      <c r="J86" s="505">
        <v>1.3802880000000002</v>
      </c>
      <c r="K86" s="503">
        <v>1.257984</v>
      </c>
      <c r="L86" s="506"/>
      <c r="M86" s="509">
        <v>1.188096</v>
      </c>
      <c r="N86" s="511">
        <v>1.1531520000000002</v>
      </c>
      <c r="O86" s="511">
        <v>1.0133760000000001</v>
      </c>
      <c r="P86" s="511">
        <v>0.80371200000000009</v>
      </c>
      <c r="Q86" s="511">
        <v>0.64646400000000004</v>
      </c>
      <c r="R86" s="511">
        <v>0.541632</v>
      </c>
      <c r="S86" s="511">
        <v>0.4892160000000001</v>
      </c>
      <c r="T86" s="511">
        <v>0.41932799999999998</v>
      </c>
      <c r="U86" s="511">
        <v>0.40185600000000005</v>
      </c>
      <c r="V86" s="511">
        <v>0.35817599999999999</v>
      </c>
      <c r="W86" s="511">
        <v>0.30575999999999998</v>
      </c>
      <c r="X86" s="511">
        <v>0.26644800000000002</v>
      </c>
      <c r="Y86" s="688">
        <f>SUM(C86:X86)</f>
        <v>22.431232000000001</v>
      </c>
      <c r="Z86" s="1134">
        <f>IF(ISERROR((C86/D86-1)*100),"n/a",(C86/D86-1)*100)</f>
        <v>15.789473684210531</v>
      </c>
      <c r="AA86" s="705">
        <f>IF(ISERROR((D86/E86-1)*100),"n/a",(D86/E86-1)*100)</f>
        <v>7.5471698113207308</v>
      </c>
      <c r="AB86" s="705">
        <f>IF(ISERROR((E86/F86-1)*100),"n/a",(E86/F86-1)*100)</f>
        <v>8.163265306122458</v>
      </c>
      <c r="AC86" s="705">
        <f>IF(ISERROR((F86/G86-1)*100),"n/a",(F86/G86-1)*100)</f>
        <v>16.273551326467661</v>
      </c>
      <c r="AD86" s="705">
        <f>IF(ISERROR((G86/H86-1)*100),"n/a",(G86/H86-1)*100)</f>
        <v>10.895330722916929</v>
      </c>
      <c r="AE86" s="705">
        <f>IF(ISERROR((H86/J86-1)*100),"n/a",(H86/J86-1)*100)</f>
        <v>10.126582278480999</v>
      </c>
      <c r="AF86" s="705">
        <f>IF(ISERROR((J86/K86-1)*100),"n/a",(J86/K86-1)*100)</f>
        <v>9.7222222222222321</v>
      </c>
      <c r="AG86" s="705">
        <f>IF(ISERROR((K86/M86-1)*100),"n/a",(K86/M86-1)*100)</f>
        <v>5.8823529411764719</v>
      </c>
      <c r="AH86" s="705">
        <f>IF(ISERROR((M86/N86-1)*100),"n/a",(M86/N86-1)*100)</f>
        <v>3.0303030303030276</v>
      </c>
      <c r="AI86" s="705">
        <f>IF(ISERROR((N86/O86-1)*100),"n/a",(N86/O86-1)*100)</f>
        <v>13.793103448275868</v>
      </c>
      <c r="AJ86" s="705">
        <f>IF(ISERROR((O86/P86-1)*100),"n/a",(O86/P86-1)*100)</f>
        <v>26.086956521739111</v>
      </c>
      <c r="AK86" s="705">
        <f>IF(ISERROR((P86/Q86-1)*100),"n/a",(P86/Q86-1)*100)</f>
        <v>24.324324324324344</v>
      </c>
      <c r="AL86" s="705">
        <f>IF(ISERROR((Q86/R86-1)*100),"n/a",(Q86/R86-1)*100)</f>
        <v>19.354838709677423</v>
      </c>
      <c r="AM86" s="705">
        <f>IF(ISERROR((R86/S86-1)*100),"n/a",(R86/S86-1)*100)</f>
        <v>10.714285714285698</v>
      </c>
      <c r="AN86" s="705">
        <f>IF(ISERROR((S86/T86-1)*100),"n/a",(S86/T86-1)*100)</f>
        <v>16.666666666666696</v>
      </c>
      <c r="AO86" s="705">
        <f>IF(ISERROR((T86/U86-1)*100),"n/a",(T86/U86-1)*100)</f>
        <v>4.3478260869564966</v>
      </c>
      <c r="AP86" s="705">
        <f>IF(ISERROR((U86/V86-1)*100),"n/a",(U86/V86-1)*100)</f>
        <v>12.195121951219523</v>
      </c>
      <c r="AQ86" s="705">
        <f>IF(ISERROR((V86/W86-1)*100),"n/a",(V86/W86-1)*100)</f>
        <v>17.142857142857149</v>
      </c>
      <c r="AR86" s="705">
        <f>IF(ISERROR((W86/X86-1)*100),"n/a",(W86/X86-1)*100)</f>
        <v>14.754098360655732</v>
      </c>
      <c r="AS86" s="706">
        <f>AVERAGE(Z86:AR86)</f>
        <v>12.990017381572583</v>
      </c>
      <c r="AT86" s="707">
        <f>STDEV(Z86:AR86)</f>
        <v>6.2363061438080258</v>
      </c>
    </row>
    <row r="87" spans="1:46" ht="11.25" customHeight="1" x14ac:dyDescent="0.2">
      <c r="A87" s="519" t="s">
        <v>967</v>
      </c>
      <c r="B87" s="972" t="s">
        <v>968</v>
      </c>
      <c r="C87" s="515">
        <v>5.83</v>
      </c>
      <c r="D87" s="688">
        <v>5.6099999999999994</v>
      </c>
      <c r="E87" s="684">
        <v>5.3</v>
      </c>
      <c r="F87" s="684">
        <v>4.91</v>
      </c>
      <c r="G87" s="684">
        <v>4.55</v>
      </c>
      <c r="H87" s="684">
        <v>4.18</v>
      </c>
      <c r="I87" s="685"/>
      <c r="J87" s="684">
        <v>3.8025000000000002</v>
      </c>
      <c r="K87" s="689">
        <v>3.57</v>
      </c>
      <c r="L87" s="685"/>
      <c r="M87" s="522">
        <v>3.57</v>
      </c>
      <c r="N87" s="691">
        <v>3.57</v>
      </c>
      <c r="O87" s="691">
        <v>3.5274999999999999</v>
      </c>
      <c r="P87" s="691">
        <v>3.33</v>
      </c>
      <c r="Q87" s="691">
        <v>3.05</v>
      </c>
      <c r="R87" s="691">
        <v>2.83</v>
      </c>
      <c r="S87" s="687">
        <v>2.8</v>
      </c>
      <c r="T87" s="691">
        <v>2.8</v>
      </c>
      <c r="U87" s="691">
        <v>2.74</v>
      </c>
      <c r="V87" s="691">
        <v>2.48</v>
      </c>
      <c r="W87" s="691">
        <v>2.2000000000000002</v>
      </c>
      <c r="X87" s="691">
        <v>2.0499999999999998</v>
      </c>
      <c r="Y87" s="688">
        <f>SUM(C87:X87)</f>
        <v>72.699999999999989</v>
      </c>
      <c r="Z87" s="1134">
        <f>IF(ISERROR((C87/D87-1)*100),"n/a",(C87/D87-1)*100)</f>
        <v>3.9215686274509887</v>
      </c>
      <c r="AA87" s="705">
        <f>IF(ISERROR((D87/E87-1)*100),"n/a",(D87/E87-1)*100)</f>
        <v>5.8490566037735725</v>
      </c>
      <c r="AB87" s="705">
        <f>IF(ISERROR((E87/F87-1)*100),"n/a",(E87/F87-1)*100)</f>
        <v>7.9429735234215926</v>
      </c>
      <c r="AC87" s="705">
        <f>IF(ISERROR((F87/G87-1)*100),"n/a",(F87/G87-1)*100)</f>
        <v>7.9120879120879284</v>
      </c>
      <c r="AD87" s="705">
        <f>IF(ISERROR((G87/H87-1)*100),"n/a",(G87/H87-1)*100)</f>
        <v>8.8516746411483318</v>
      </c>
      <c r="AE87" s="705">
        <f>IF(ISERROR((H87/J87-1)*100),"n/a",(H87/J87-1)*100)</f>
        <v>9.9276791584483668</v>
      </c>
      <c r="AF87" s="705">
        <f>IF(ISERROR((J87/K87-1)*100),"n/a",(J87/K87-1)*100)</f>
        <v>6.512605042016828</v>
      </c>
      <c r="AG87" s="705">
        <f>IF(ISERROR((K87/M87-1)*100),"n/a",(K87/M87-1)*100)</f>
        <v>0</v>
      </c>
      <c r="AH87" s="705">
        <f>IF(ISERROR((M87/N87-1)*100),"n/a",(M87/N87-1)*100)</f>
        <v>0</v>
      </c>
      <c r="AI87" s="705">
        <f>IF(ISERROR((N87/O87-1)*100),"n/a",(N87/O87-1)*100)</f>
        <v>1.2048192771084265</v>
      </c>
      <c r="AJ87" s="705">
        <f>IF(ISERROR((O87/P87-1)*100),"n/a",(O87/P87-1)*100)</f>
        <v>5.9309309309309333</v>
      </c>
      <c r="AK87" s="705">
        <f>IF(ISERROR((P87/Q87-1)*100),"n/a",(P87/Q87-1)*100)</f>
        <v>9.1803278688524781</v>
      </c>
      <c r="AL87" s="705">
        <f>IF(ISERROR((Q87/R87-1)*100),"n/a",(Q87/R87-1)*100)</f>
        <v>7.7738515901059957</v>
      </c>
      <c r="AM87" s="705">
        <f>IF(ISERROR((R87/S87-1)*100),"n/a",(R87/S87-1)*100)</f>
        <v>1.0714285714285898</v>
      </c>
      <c r="AN87" s="705">
        <f>IF(ISERROR((S87/T87-1)*100),"n/a",(S87/T87-1)*100)</f>
        <v>0</v>
      </c>
      <c r="AO87" s="705">
        <f>IF(ISERROR((T87/U87-1)*100),"n/a",(T87/U87-1)*100)</f>
        <v>2.1897810218977964</v>
      </c>
      <c r="AP87" s="705">
        <f>IF(ISERROR((U87/V87-1)*100),"n/a",(U87/V87-1)*100)</f>
        <v>10.483870967741948</v>
      </c>
      <c r="AQ87" s="705">
        <f>IF(ISERROR((V87/W87-1)*100),"n/a",(V87/W87-1)*100)</f>
        <v>12.72727272727272</v>
      </c>
      <c r="AR87" s="705">
        <f>IF(ISERROR((W87/X87-1)*100),"n/a",(W87/X87-1)*100)</f>
        <v>7.317073170731736</v>
      </c>
      <c r="AS87" s="706">
        <f>AVERAGE(Z87:AR87)</f>
        <v>5.7261579807588543</v>
      </c>
      <c r="AT87" s="707">
        <f>STDEV(Z87:AR87)</f>
        <v>3.9744649591173706</v>
      </c>
    </row>
    <row r="88" spans="1:46" ht="11.25" customHeight="1" x14ac:dyDescent="0.2">
      <c r="A88" s="519" t="s">
        <v>969</v>
      </c>
      <c r="B88" s="972" t="s">
        <v>970</v>
      </c>
      <c r="C88" s="515">
        <v>2.0099999999999998</v>
      </c>
      <c r="D88" s="688">
        <v>1.76</v>
      </c>
      <c r="E88" s="684">
        <v>1.6</v>
      </c>
      <c r="F88" s="684">
        <v>1.46</v>
      </c>
      <c r="G88" s="684">
        <v>1.34</v>
      </c>
      <c r="H88" s="684">
        <v>1.1399999999999999</v>
      </c>
      <c r="I88" s="685"/>
      <c r="J88" s="684">
        <v>1.08</v>
      </c>
      <c r="K88" s="514">
        <v>1</v>
      </c>
      <c r="L88" s="685"/>
      <c r="M88" s="522">
        <v>0.8</v>
      </c>
      <c r="N88" s="687">
        <v>1.22</v>
      </c>
      <c r="O88" s="687">
        <v>1.64</v>
      </c>
      <c r="P88" s="691">
        <v>1.61</v>
      </c>
      <c r="Q88" s="691">
        <v>1.57</v>
      </c>
      <c r="R88" s="691">
        <v>1.53</v>
      </c>
      <c r="S88" s="691">
        <v>1.49</v>
      </c>
      <c r="T88" s="691">
        <v>1.45</v>
      </c>
      <c r="U88" s="691">
        <v>1.35</v>
      </c>
      <c r="V88" s="691">
        <v>1.23</v>
      </c>
      <c r="W88" s="691">
        <v>1.1100000000000001</v>
      </c>
      <c r="X88" s="691">
        <v>0.99</v>
      </c>
      <c r="Y88" s="688">
        <f>SUM(C88:X88)</f>
        <v>27.380000000000003</v>
      </c>
      <c r="Z88" s="1134">
        <f>IF(ISERROR((C88/D88-1)*100),"n/a",(C88/D88-1)*100)</f>
        <v>14.204545454545435</v>
      </c>
      <c r="AA88" s="705">
        <f>IF(ISERROR((D88/E88-1)*100),"n/a",(D88/E88-1)*100)</f>
        <v>9.9999999999999858</v>
      </c>
      <c r="AB88" s="705">
        <f>IF(ISERROR((E88/F88-1)*100),"n/a",(E88/F88-1)*100)</f>
        <v>9.5890410958904262</v>
      </c>
      <c r="AC88" s="705">
        <f>IF(ISERROR((F88/G88-1)*100),"n/a",(F88/G88-1)*100)</f>
        <v>8.9552238805969964</v>
      </c>
      <c r="AD88" s="705">
        <f>IF(ISERROR((G88/H88-1)*100),"n/a",(G88/H88-1)*100)</f>
        <v>17.543859649122815</v>
      </c>
      <c r="AE88" s="705">
        <f>IF(ISERROR((H88/J88-1)*100),"n/a",(H88/J88-1)*100)</f>
        <v>5.5555555555555358</v>
      </c>
      <c r="AF88" s="705">
        <f>IF(ISERROR((J88/K88-1)*100),"n/a",(J88/K88-1)*100)</f>
        <v>8.0000000000000071</v>
      </c>
      <c r="AG88" s="705">
        <f>IF(ISERROR((K88/M88-1)*100),"n/a",(K88/M88-1)*100)</f>
        <v>25</v>
      </c>
      <c r="AH88" s="705">
        <f>IF(ISERROR((M88/N88-1)*100),"n/a",(M88/N88-1)*100)</f>
        <v>-34.426229508196712</v>
      </c>
      <c r="AI88" s="705">
        <f>IF(ISERROR((N88/O88-1)*100),"n/a",(N88/O88-1)*100)</f>
        <v>-25.609756097560975</v>
      </c>
      <c r="AJ88" s="705">
        <f>IF(ISERROR((O88/P88-1)*100),"n/a",(O88/P88-1)*100)</f>
        <v>1.8633540372670732</v>
      </c>
      <c r="AK88" s="705">
        <f>IF(ISERROR((P88/Q88-1)*100),"n/a",(P88/Q88-1)*100)</f>
        <v>2.5477707006369421</v>
      </c>
      <c r="AL88" s="705">
        <f>IF(ISERROR((Q88/R88-1)*100),"n/a",(Q88/R88-1)*100)</f>
        <v>2.6143790849673332</v>
      </c>
      <c r="AM88" s="705">
        <f>IF(ISERROR((R88/S88-1)*100),"n/a",(R88/S88-1)*100)</f>
        <v>2.6845637583892579</v>
      </c>
      <c r="AN88" s="705">
        <f>IF(ISERROR((S88/T88-1)*100),"n/a",(S88/T88-1)*100)</f>
        <v>2.7586206896551779</v>
      </c>
      <c r="AO88" s="705">
        <f>IF(ISERROR((T88/U88-1)*100),"n/a",(T88/U88-1)*100)</f>
        <v>7.4074074074073959</v>
      </c>
      <c r="AP88" s="705">
        <f>IF(ISERROR((U88/V88-1)*100),"n/a",(U88/V88-1)*100)</f>
        <v>9.7560975609756184</v>
      </c>
      <c r="AQ88" s="705">
        <f>IF(ISERROR((V88/W88-1)*100),"n/a",(V88/W88-1)*100)</f>
        <v>10.810810810810789</v>
      </c>
      <c r="AR88" s="705">
        <f>IF(ISERROR((W88/X88-1)*100),"n/a",(W88/X88-1)*100)</f>
        <v>12.121212121212132</v>
      </c>
      <c r="AS88" s="706">
        <f>AVERAGE(Z88:AR88)</f>
        <v>4.8092871684881713</v>
      </c>
      <c r="AT88" s="707">
        <f>STDEV(Z88:AR88)</f>
        <v>13.639401546587459</v>
      </c>
    </row>
    <row r="89" spans="1:46" ht="11.25" customHeight="1" x14ac:dyDescent="0.2">
      <c r="A89" s="974" t="s">
        <v>450</v>
      </c>
      <c r="B89" s="972" t="s">
        <v>451</v>
      </c>
      <c r="C89" s="515">
        <v>1.49</v>
      </c>
      <c r="D89" s="688">
        <v>1.43</v>
      </c>
      <c r="E89" s="684">
        <v>1.37</v>
      </c>
      <c r="F89" s="684">
        <v>1.32</v>
      </c>
      <c r="G89" s="684">
        <v>1.27</v>
      </c>
      <c r="H89" s="684">
        <v>1.22</v>
      </c>
      <c r="I89" s="685"/>
      <c r="J89" s="684">
        <v>1.1599999999999999</v>
      </c>
      <c r="K89" s="514">
        <v>1.1000000000000001</v>
      </c>
      <c r="L89" s="685"/>
      <c r="M89" s="690">
        <v>1</v>
      </c>
      <c r="N89" s="691">
        <v>0.81</v>
      </c>
      <c r="O89" s="691">
        <v>0.69</v>
      </c>
      <c r="P89" s="691">
        <v>0.59499999999999997</v>
      </c>
      <c r="Q89" s="691">
        <v>0.56999999999999995</v>
      </c>
      <c r="R89" s="691">
        <v>0.54500000000000004</v>
      </c>
      <c r="S89" s="691">
        <v>0.51500000000000001</v>
      </c>
      <c r="T89" s="691">
        <v>0.49</v>
      </c>
      <c r="U89" s="687">
        <v>0.48</v>
      </c>
      <c r="V89" s="687">
        <v>0.48</v>
      </c>
      <c r="W89" s="687">
        <v>0.48</v>
      </c>
      <c r="X89" s="687">
        <v>0.48</v>
      </c>
      <c r="Y89" s="688">
        <f>SUM(C89:X89)</f>
        <v>17.495000000000005</v>
      </c>
      <c r="Z89" s="1134">
        <f>IF(ISERROR((C89/D89-1)*100),"n/a",(C89/D89-1)*100)</f>
        <v>4.1958041958042092</v>
      </c>
      <c r="AA89" s="705">
        <f>IF(ISERROR((D89/E89-1)*100),"n/a",(D89/E89-1)*100)</f>
        <v>4.3795620437956151</v>
      </c>
      <c r="AB89" s="705">
        <f>IF(ISERROR((E89/F89-1)*100),"n/a",(E89/F89-1)*100)</f>
        <v>3.7878787878787845</v>
      </c>
      <c r="AC89" s="705">
        <f>IF(ISERROR((F89/G89-1)*100),"n/a",(F89/G89-1)*100)</f>
        <v>3.937007874015741</v>
      </c>
      <c r="AD89" s="705">
        <f>IF(ISERROR((G89/H89-1)*100),"n/a",(G89/H89-1)*100)</f>
        <v>4.0983606557376984</v>
      </c>
      <c r="AE89" s="705">
        <f>IF(ISERROR((H89/J89-1)*100),"n/a",(H89/J89-1)*100)</f>
        <v>5.1724137931034475</v>
      </c>
      <c r="AF89" s="705">
        <f>IF(ISERROR((J89/K89-1)*100),"n/a",(J89/K89-1)*100)</f>
        <v>5.4545454545454453</v>
      </c>
      <c r="AG89" s="705">
        <f>IF(ISERROR((K89/M89-1)*100),"n/a",(K89/M89-1)*100)</f>
        <v>10.000000000000009</v>
      </c>
      <c r="AH89" s="705">
        <f>IF(ISERROR((M89/N89-1)*100),"n/a",(M89/N89-1)*100)</f>
        <v>23.456790123456784</v>
      </c>
      <c r="AI89" s="705">
        <f>IF(ISERROR((N89/O89-1)*100),"n/a",(N89/O89-1)*100)</f>
        <v>17.391304347826097</v>
      </c>
      <c r="AJ89" s="705">
        <f>IF(ISERROR((O89/P89-1)*100),"n/a",(O89/P89-1)*100)</f>
        <v>15.966386554621836</v>
      </c>
      <c r="AK89" s="705">
        <f>IF(ISERROR((P89/Q89-1)*100),"n/a",(P89/Q89-1)*100)</f>
        <v>4.3859649122807154</v>
      </c>
      <c r="AL89" s="705">
        <f>IF(ISERROR((Q89/R89-1)*100),"n/a",(Q89/R89-1)*100)</f>
        <v>4.5871559633027248</v>
      </c>
      <c r="AM89" s="705">
        <f>IF(ISERROR((R89/S89-1)*100),"n/a",(R89/S89-1)*100)</f>
        <v>5.8252427184465994</v>
      </c>
      <c r="AN89" s="705">
        <f>IF(ISERROR((S89/T89-1)*100),"n/a",(S89/T89-1)*100)</f>
        <v>5.1020408163265252</v>
      </c>
      <c r="AO89" s="705">
        <f>IF(ISERROR((T89/U89-1)*100),"n/a",(T89/U89-1)*100)</f>
        <v>2.0833333333333259</v>
      </c>
      <c r="AP89" s="705">
        <f>IF(ISERROR((U89/V89-1)*100),"n/a",(U89/V89-1)*100)</f>
        <v>0</v>
      </c>
      <c r="AQ89" s="705">
        <f>IF(ISERROR((V89/W89-1)*100),"n/a",(V89/W89-1)*100)</f>
        <v>0</v>
      </c>
      <c r="AR89" s="705">
        <f>IF(ISERROR((W89/X89-1)*100),"n/a",(W89/X89-1)*100)</f>
        <v>0</v>
      </c>
      <c r="AS89" s="706">
        <f>AVERAGE(Z89:AR89)</f>
        <v>6.3065153460250292</v>
      </c>
      <c r="AT89" s="707">
        <f>STDEV(Z89:AR89)</f>
        <v>6.2202738059079428</v>
      </c>
    </row>
    <row r="90" spans="1:46" ht="11.25" customHeight="1" x14ac:dyDescent="0.2">
      <c r="A90" s="497" t="s">
        <v>971</v>
      </c>
      <c r="B90" s="957" t="s">
        <v>972</v>
      </c>
      <c r="C90" s="515">
        <v>0.78</v>
      </c>
      <c r="D90" s="688">
        <v>0.72</v>
      </c>
      <c r="E90" s="521">
        <v>0.68</v>
      </c>
      <c r="F90" s="684">
        <v>0.66</v>
      </c>
      <c r="G90" s="516">
        <v>0.62</v>
      </c>
      <c r="H90" s="516">
        <v>0.3</v>
      </c>
      <c r="I90" s="517"/>
      <c r="J90" s="521">
        <v>0</v>
      </c>
      <c r="K90" s="689">
        <v>0</v>
      </c>
      <c r="L90" s="517"/>
      <c r="M90" s="522">
        <v>0</v>
      </c>
      <c r="N90" s="687">
        <v>0</v>
      </c>
      <c r="O90" s="687">
        <v>0</v>
      </c>
      <c r="P90" s="687">
        <v>0</v>
      </c>
      <c r="Q90" s="687">
        <v>0</v>
      </c>
      <c r="R90" s="687">
        <v>0</v>
      </c>
      <c r="S90" s="687">
        <v>0</v>
      </c>
      <c r="T90" s="687">
        <v>0</v>
      </c>
      <c r="U90" s="687">
        <v>0</v>
      </c>
      <c r="V90" s="687">
        <v>0.3</v>
      </c>
      <c r="W90" s="687">
        <v>0.3</v>
      </c>
      <c r="X90" s="687">
        <v>0.3</v>
      </c>
      <c r="Y90" s="688">
        <f>SUM(C90:X90)</f>
        <v>4.66</v>
      </c>
      <c r="Z90" s="1134">
        <f>IF(ISERROR((C90/D90-1)*100),"n/a",(C90/D90-1)*100)</f>
        <v>8.3333333333333481</v>
      </c>
      <c r="AA90" s="705">
        <f>IF(ISERROR((D90/E90-1)*100),"n/a",(D90/E90-1)*100)</f>
        <v>5.8823529411764497</v>
      </c>
      <c r="AB90" s="705">
        <f>IF(ISERROR((E90/F90-1)*100),"n/a",(E90/F90-1)*100)</f>
        <v>3.0303030303030276</v>
      </c>
      <c r="AC90" s="705">
        <f>IF(ISERROR((F90/G90-1)*100),"n/a",(F90/G90-1)*100)</f>
        <v>6.4516129032258229</v>
      </c>
      <c r="AD90" s="705">
        <f>IF(ISERROR((G90/H90-1)*100),"n/a",(G90/H90-1)*100)</f>
        <v>106.66666666666669</v>
      </c>
      <c r="AE90" s="705" t="str">
        <f>IF(ISERROR((H90/J90-1)*100),"n/a",(H90/J90-1)*100)</f>
        <v>n/a</v>
      </c>
      <c r="AF90" s="705" t="str">
        <f>IF(ISERROR((J90/K90-1)*100),"n/a",(J90/K90-1)*100)</f>
        <v>n/a</v>
      </c>
      <c r="AG90" s="705" t="str">
        <f>IF(ISERROR((K90/M90-1)*100),"n/a",(K90/M90-1)*100)</f>
        <v>n/a</v>
      </c>
      <c r="AH90" s="705" t="str">
        <f>IF(ISERROR((M90/N90-1)*100),"n/a",(M90/N90-1)*100)</f>
        <v>n/a</v>
      </c>
      <c r="AI90" s="705" t="str">
        <f>IF(ISERROR((N90/O90-1)*100),"n/a",(N90/O90-1)*100)</f>
        <v>n/a</v>
      </c>
      <c r="AJ90" s="705" t="str">
        <f>IF(ISERROR((O90/P90-1)*100),"n/a",(O90/P90-1)*100)</f>
        <v>n/a</v>
      </c>
      <c r="AK90" s="705" t="str">
        <f>IF(ISERROR((P90/Q90-1)*100),"n/a",(P90/Q90-1)*100)</f>
        <v>n/a</v>
      </c>
      <c r="AL90" s="705" t="str">
        <f>IF(ISERROR((Q90/R90-1)*100),"n/a",(Q90/R90-1)*100)</f>
        <v>n/a</v>
      </c>
      <c r="AM90" s="705" t="str">
        <f>IF(ISERROR((R90/S90-1)*100),"n/a",(R90/S90-1)*100)</f>
        <v>n/a</v>
      </c>
      <c r="AN90" s="705" t="str">
        <f>IF(ISERROR((S90/T90-1)*100),"n/a",(S90/T90-1)*100)</f>
        <v>n/a</v>
      </c>
      <c r="AO90" s="705" t="str">
        <f>IF(ISERROR((T90/U90-1)*100),"n/a",(T90/U90-1)*100)</f>
        <v>n/a</v>
      </c>
      <c r="AP90" s="705">
        <f>IF(ISERROR((U90/V90-1)*100),"n/a",(U90/V90-1)*100)</f>
        <v>-100</v>
      </c>
      <c r="AQ90" s="705">
        <f>IF(ISERROR((V90/W90-1)*100),"n/a",(V90/W90-1)*100)</f>
        <v>0</v>
      </c>
      <c r="AR90" s="705">
        <f>IF(ISERROR((W90/X90-1)*100),"n/a",(W90/X90-1)*100)</f>
        <v>0</v>
      </c>
      <c r="AS90" s="706">
        <f>AVERAGE(Z90:AR90)</f>
        <v>3.7955336093381646</v>
      </c>
      <c r="AT90" s="707">
        <f>STDEV(Z90:AR90)</f>
        <v>55.313885806134223</v>
      </c>
    </row>
    <row r="91" spans="1:46" ht="11.25" customHeight="1" x14ac:dyDescent="0.2">
      <c r="A91" s="527" t="s">
        <v>973</v>
      </c>
      <c r="B91" s="527" t="s">
        <v>974</v>
      </c>
      <c r="C91" s="515">
        <v>0.46</v>
      </c>
      <c r="D91" s="530">
        <v>0.44500000000000001</v>
      </c>
      <c r="E91" s="533">
        <v>0.42499999999999999</v>
      </c>
      <c r="F91" s="532">
        <v>0.42</v>
      </c>
      <c r="G91" s="533">
        <v>0.39</v>
      </c>
      <c r="H91" s="533">
        <v>0.35</v>
      </c>
      <c r="I91" s="534"/>
      <c r="J91" s="533">
        <v>0.3</v>
      </c>
      <c r="K91" s="529">
        <v>0.24</v>
      </c>
      <c r="L91" s="534"/>
      <c r="M91" s="530">
        <v>0.17499999999999999</v>
      </c>
      <c r="N91" s="537">
        <v>0.16</v>
      </c>
      <c r="O91" s="536">
        <v>0.16</v>
      </c>
      <c r="P91" s="536">
        <v>0.1575</v>
      </c>
      <c r="Q91" s="537">
        <v>0.15</v>
      </c>
      <c r="R91" s="537">
        <v>0.15</v>
      </c>
      <c r="S91" s="537">
        <v>0.15</v>
      </c>
      <c r="T91" s="537">
        <v>0.15</v>
      </c>
      <c r="U91" s="536">
        <v>0.15</v>
      </c>
      <c r="V91" s="536">
        <v>0.14499999999999999</v>
      </c>
      <c r="W91" s="536">
        <v>0.14000000000000001</v>
      </c>
      <c r="X91" s="536">
        <v>0.13</v>
      </c>
      <c r="Y91" s="688">
        <f>SUM(C91:X91)</f>
        <v>4.8475000000000001</v>
      </c>
      <c r="Z91" s="1134">
        <f>IF(ISERROR((C91/D91-1)*100),"n/a",(C91/D91-1)*100)</f>
        <v>3.3707865168539408</v>
      </c>
      <c r="AA91" s="705">
        <f>IF(ISERROR((D91/E91-1)*100),"n/a",(D91/E91-1)*100)</f>
        <v>4.705882352941182</v>
      </c>
      <c r="AB91" s="705">
        <f>IF(ISERROR((E91/F91-1)*100),"n/a",(E91/F91-1)*100)</f>
        <v>1.1904761904761862</v>
      </c>
      <c r="AC91" s="705">
        <f>IF(ISERROR((F91/G91-1)*100),"n/a",(F91/G91-1)*100)</f>
        <v>7.6923076923076872</v>
      </c>
      <c r="AD91" s="705">
        <f>IF(ISERROR((G91/H91-1)*100),"n/a",(G91/H91-1)*100)</f>
        <v>11.428571428571432</v>
      </c>
      <c r="AE91" s="705">
        <f>IF(ISERROR((H91/J91-1)*100),"n/a",(H91/J91-1)*100)</f>
        <v>16.666666666666675</v>
      </c>
      <c r="AF91" s="705">
        <f>IF(ISERROR((J91/K91-1)*100),"n/a",(J91/K91-1)*100)</f>
        <v>25</v>
      </c>
      <c r="AG91" s="705">
        <f>IF(ISERROR((K91/M91-1)*100),"n/a",(K91/M91-1)*100)</f>
        <v>37.142857142857146</v>
      </c>
      <c r="AH91" s="705">
        <f>IF(ISERROR((M91/N91-1)*100),"n/a",(M91/N91-1)*100)</f>
        <v>9.375</v>
      </c>
      <c r="AI91" s="705">
        <f>IF(ISERROR((N91/O91-1)*100),"n/a",(N91/O91-1)*100)</f>
        <v>0</v>
      </c>
      <c r="AJ91" s="705">
        <f>IF(ISERROR((O91/P91-1)*100),"n/a",(O91/P91-1)*100)</f>
        <v>1.5873015873015817</v>
      </c>
      <c r="AK91" s="705">
        <f>IF(ISERROR((P91/Q91-1)*100),"n/a",(P91/Q91-1)*100)</f>
        <v>5.0000000000000044</v>
      </c>
      <c r="AL91" s="705">
        <f>IF(ISERROR((Q91/R91-1)*100),"n/a",(Q91/R91-1)*100)</f>
        <v>0</v>
      </c>
      <c r="AM91" s="705">
        <f>IF(ISERROR((R91/S91-1)*100),"n/a",(R91/S91-1)*100)</f>
        <v>0</v>
      </c>
      <c r="AN91" s="705">
        <f>IF(ISERROR((S91/T91-1)*100),"n/a",(S91/T91-1)*100)</f>
        <v>0</v>
      </c>
      <c r="AO91" s="705">
        <f>IF(ISERROR((T91/U91-1)*100),"n/a",(T91/U91-1)*100)</f>
        <v>0</v>
      </c>
      <c r="AP91" s="705">
        <f>IF(ISERROR((U91/V91-1)*100),"n/a",(U91/V91-1)*100)</f>
        <v>3.4482758620689724</v>
      </c>
      <c r="AQ91" s="705">
        <f>IF(ISERROR((V91/W91-1)*100),"n/a",(V91/W91-1)*100)</f>
        <v>3.5714285714285587</v>
      </c>
      <c r="AR91" s="705">
        <f>IF(ISERROR((W91/X91-1)*100),"n/a",(W91/X91-1)*100)</f>
        <v>7.6923076923077094</v>
      </c>
      <c r="AS91" s="706">
        <f>AVERAGE(Z91:AR91)</f>
        <v>7.2564137738832137</v>
      </c>
      <c r="AT91" s="707">
        <f>STDEV(Z91:AR91)</f>
        <v>9.7349610573645524</v>
      </c>
    </row>
    <row r="92" spans="1:46" ht="11.25" customHeight="1" x14ac:dyDescent="0.2">
      <c r="A92" s="974" t="s">
        <v>453</v>
      </c>
      <c r="B92" s="972" t="s">
        <v>454</v>
      </c>
      <c r="C92" s="515">
        <v>1.56</v>
      </c>
      <c r="D92" s="690">
        <v>1.52</v>
      </c>
      <c r="E92" s="684">
        <v>1.4</v>
      </c>
      <c r="F92" s="684">
        <v>1.1599999999999999</v>
      </c>
      <c r="G92" s="684">
        <v>1.08</v>
      </c>
      <c r="H92" s="684">
        <v>1</v>
      </c>
      <c r="I92" s="685"/>
      <c r="J92" s="684">
        <v>0.96</v>
      </c>
      <c r="K92" s="514">
        <v>0.92</v>
      </c>
      <c r="L92" s="685"/>
      <c r="M92" s="690">
        <v>0.84</v>
      </c>
      <c r="N92" s="691">
        <v>0.8</v>
      </c>
      <c r="O92" s="691">
        <v>0.74</v>
      </c>
      <c r="P92" s="691">
        <v>0.66</v>
      </c>
      <c r="Q92" s="687">
        <v>0.6</v>
      </c>
      <c r="R92" s="691">
        <v>0.57499999999999996</v>
      </c>
      <c r="S92" s="691">
        <v>0.44500000000000001</v>
      </c>
      <c r="T92" s="691">
        <v>7.0000000000000007E-2</v>
      </c>
      <c r="U92" s="687">
        <v>0</v>
      </c>
      <c r="V92" s="687">
        <v>0</v>
      </c>
      <c r="W92" s="687">
        <v>0</v>
      </c>
      <c r="X92" s="687">
        <v>0</v>
      </c>
      <c r="Y92" s="688">
        <f>SUM(C92:X92)</f>
        <v>14.33</v>
      </c>
      <c r="Z92" s="1134">
        <f>IF(ISERROR((C92/D92-1)*100),"n/a",(C92/D92-1)*100)</f>
        <v>2.6315789473684292</v>
      </c>
      <c r="AA92" s="705">
        <f>IF(ISERROR((D92/E92-1)*100),"n/a",(D92/E92-1)*100)</f>
        <v>8.5714285714285854</v>
      </c>
      <c r="AB92" s="705">
        <f>IF(ISERROR((E92/F92-1)*100),"n/a",(E92/F92-1)*100)</f>
        <v>20.68965517241379</v>
      </c>
      <c r="AC92" s="705">
        <f>IF(ISERROR((F92/G92-1)*100),"n/a",(F92/G92-1)*100)</f>
        <v>7.4074074074073959</v>
      </c>
      <c r="AD92" s="705">
        <f>IF(ISERROR((G92/H92-1)*100),"n/a",(G92/H92-1)*100)</f>
        <v>8.0000000000000071</v>
      </c>
      <c r="AE92" s="705">
        <f>IF(ISERROR((H92/J92-1)*100),"n/a",(H92/J92-1)*100)</f>
        <v>4.1666666666666741</v>
      </c>
      <c r="AF92" s="705">
        <f>IF(ISERROR((J92/K92-1)*100),"n/a",(J92/K92-1)*100)</f>
        <v>4.3478260869565188</v>
      </c>
      <c r="AG92" s="705">
        <f>IF(ISERROR((K92/M92-1)*100),"n/a",(K92/M92-1)*100)</f>
        <v>9.5238095238095344</v>
      </c>
      <c r="AH92" s="705">
        <f>IF(ISERROR((M92/N92-1)*100),"n/a",(M92/N92-1)*100)</f>
        <v>4.9999999999999822</v>
      </c>
      <c r="AI92" s="705">
        <f>IF(ISERROR((N92/O92-1)*100),"n/a",(N92/O92-1)*100)</f>
        <v>8.1081081081081141</v>
      </c>
      <c r="AJ92" s="705">
        <f>IF(ISERROR((O92/P92-1)*100),"n/a",(O92/P92-1)*100)</f>
        <v>12.12121212121211</v>
      </c>
      <c r="AK92" s="705">
        <f>IF(ISERROR((P92/Q92-1)*100),"n/a",(P92/Q92-1)*100)</f>
        <v>10.000000000000009</v>
      </c>
      <c r="AL92" s="705">
        <f>IF(ISERROR((Q92/R92-1)*100),"n/a",(Q92/R92-1)*100)</f>
        <v>4.3478260869565188</v>
      </c>
      <c r="AM92" s="705">
        <f>IF(ISERROR((R92/S92-1)*100),"n/a",(R92/S92-1)*100)</f>
        <v>29.213483146067396</v>
      </c>
      <c r="AN92" s="705">
        <f>IF(ISERROR((S92/T92-1)*100),"n/a",(S92/T92-1)*100)</f>
        <v>535.71428571428567</v>
      </c>
      <c r="AO92" s="705" t="str">
        <f>IF(ISERROR((T92/U92-1)*100),"n/a",(T92/U92-1)*100)</f>
        <v>n/a</v>
      </c>
      <c r="AP92" s="705" t="str">
        <f>IF(ISERROR((U92/V92-1)*100),"n/a",(U92/V92-1)*100)</f>
        <v>n/a</v>
      </c>
      <c r="AQ92" s="705" t="str">
        <f>IF(ISERROR((V92/W92-1)*100),"n/a",(V92/W92-1)*100)</f>
        <v>n/a</v>
      </c>
      <c r="AR92" s="705" t="str">
        <f>IF(ISERROR((W92/X92-1)*100),"n/a",(W92/X92-1)*100)</f>
        <v>n/a</v>
      </c>
      <c r="AS92" s="706">
        <f>AVERAGE(Z92:AR92)</f>
        <v>44.656219170178716</v>
      </c>
      <c r="AT92" s="707">
        <f>STDEV(Z92:AR92)</f>
        <v>136.02557989771452</v>
      </c>
    </row>
    <row r="93" spans="1:46" ht="11.25" customHeight="1" x14ac:dyDescent="0.2">
      <c r="A93" s="519" t="s">
        <v>978</v>
      </c>
      <c r="B93" s="972" t="s">
        <v>979</v>
      </c>
      <c r="C93" s="515">
        <v>1.88</v>
      </c>
      <c r="D93" s="540">
        <v>1.86</v>
      </c>
      <c r="E93" s="684">
        <v>1.61</v>
      </c>
      <c r="F93" s="684">
        <v>1.37</v>
      </c>
      <c r="G93" s="684">
        <v>1.35</v>
      </c>
      <c r="H93" s="684">
        <v>1.19</v>
      </c>
      <c r="I93" s="685"/>
      <c r="J93" s="684">
        <v>1.04</v>
      </c>
      <c r="K93" s="514">
        <v>0.8</v>
      </c>
      <c r="L93" s="685"/>
      <c r="M93" s="522">
        <v>0.68</v>
      </c>
      <c r="N93" s="687">
        <v>0.68</v>
      </c>
      <c r="O93" s="687">
        <v>0.84799999999999998</v>
      </c>
      <c r="P93" s="687">
        <v>0.84799999999999998</v>
      </c>
      <c r="Q93" s="691">
        <v>0.84799999999999998</v>
      </c>
      <c r="R93" s="691">
        <v>0.82799999999999996</v>
      </c>
      <c r="S93" s="687">
        <v>0</v>
      </c>
      <c r="T93" s="687">
        <v>0</v>
      </c>
      <c r="U93" s="687">
        <v>0</v>
      </c>
      <c r="V93" s="687">
        <v>0</v>
      </c>
      <c r="W93" s="687">
        <v>0</v>
      </c>
      <c r="X93" s="687">
        <v>0</v>
      </c>
      <c r="Y93" s="688">
        <f>SUM(C93:X93)</f>
        <v>15.832000000000003</v>
      </c>
      <c r="Z93" s="1134">
        <f>IF(ISERROR((C93/D93-1)*100),"n/a",(C93/D93-1)*100)</f>
        <v>1.0752688172043001</v>
      </c>
      <c r="AA93" s="705">
        <f>IF(ISERROR((D93/E93-1)*100),"n/a",(D93/E93-1)*100)</f>
        <v>15.527950310559003</v>
      </c>
      <c r="AB93" s="705">
        <f>IF(ISERROR((E93/F93-1)*100),"n/a",(E93/F93-1)*100)</f>
        <v>17.518248175182482</v>
      </c>
      <c r="AC93" s="705">
        <f>IF(ISERROR((F93/G93-1)*100),"n/a",(F93/G93-1)*100)</f>
        <v>1.4814814814814836</v>
      </c>
      <c r="AD93" s="705">
        <f>IF(ISERROR((G93/H93-1)*100),"n/a",(G93/H93-1)*100)</f>
        <v>13.445378151260524</v>
      </c>
      <c r="AE93" s="705">
        <f>IF(ISERROR((H93/J93-1)*100),"n/a",(H93/J93-1)*100)</f>
        <v>14.423076923076916</v>
      </c>
      <c r="AF93" s="705">
        <f>IF(ISERROR((J93/K93-1)*100),"n/a",(J93/K93-1)*100)</f>
        <v>30.000000000000004</v>
      </c>
      <c r="AG93" s="705">
        <f>IF(ISERROR((K93/M93-1)*100),"n/a",(K93/M93-1)*100)</f>
        <v>17.647058823529417</v>
      </c>
      <c r="AH93" s="705">
        <f>IF(ISERROR((M93/N93-1)*100),"n/a",(M93/N93-1)*100)</f>
        <v>0</v>
      </c>
      <c r="AI93" s="705">
        <f>IF(ISERROR((N93/O93-1)*100),"n/a",(N93/O93-1)*100)</f>
        <v>-19.811320754716977</v>
      </c>
      <c r="AJ93" s="705">
        <f>IF(ISERROR((O93/P93-1)*100),"n/a",(O93/P93-1)*100)</f>
        <v>0</v>
      </c>
      <c r="AK93" s="705">
        <f>IF(ISERROR((P93/Q93-1)*100),"n/a",(P93/Q93-1)*100)</f>
        <v>0</v>
      </c>
      <c r="AL93" s="705">
        <f>IF(ISERROR((Q93/R93-1)*100),"n/a",(Q93/R93-1)*100)</f>
        <v>2.4154589371980784</v>
      </c>
      <c r="AM93" s="705" t="str">
        <f>IF(ISERROR((R93/S93-1)*100),"n/a",(R93/S93-1)*100)</f>
        <v>n/a</v>
      </c>
      <c r="AN93" s="705" t="str">
        <f>IF(ISERROR((S93/T93-1)*100),"n/a",(S93/T93-1)*100)</f>
        <v>n/a</v>
      </c>
      <c r="AO93" s="705" t="str">
        <f>IF(ISERROR((T93/U93-1)*100),"n/a",(T93/U93-1)*100)</f>
        <v>n/a</v>
      </c>
      <c r="AP93" s="705" t="str">
        <f>IF(ISERROR((U93/V93-1)*100),"n/a",(U93/V93-1)*100)</f>
        <v>n/a</v>
      </c>
      <c r="AQ93" s="705" t="str">
        <f>IF(ISERROR((V93/W93-1)*100),"n/a",(V93/W93-1)*100)</f>
        <v>n/a</v>
      </c>
      <c r="AR93" s="705" t="str">
        <f>IF(ISERROR((W93/X93-1)*100),"n/a",(W93/X93-1)*100)</f>
        <v>n/a</v>
      </c>
      <c r="AS93" s="706">
        <f>AVERAGE(Z93:AR93)</f>
        <v>7.2094308357519417</v>
      </c>
      <c r="AT93" s="707">
        <f>STDEV(Z93:AR93)</f>
        <v>12.497384860796481</v>
      </c>
    </row>
    <row r="94" spans="1:46" ht="11.25" customHeight="1" x14ac:dyDescent="0.2">
      <c r="A94" s="519" t="s">
        <v>147</v>
      </c>
      <c r="B94" s="972" t="s">
        <v>148</v>
      </c>
      <c r="C94" s="515">
        <v>0.56000000000000005</v>
      </c>
      <c r="D94" s="690">
        <v>0.49</v>
      </c>
      <c r="E94" s="684">
        <v>0.43</v>
      </c>
      <c r="F94" s="684">
        <v>0.39</v>
      </c>
      <c r="G94" s="684">
        <v>0.37</v>
      </c>
      <c r="H94" s="684">
        <v>0.35</v>
      </c>
      <c r="I94" s="685"/>
      <c r="J94" s="684">
        <v>0.33</v>
      </c>
      <c r="K94" s="514">
        <v>0.3</v>
      </c>
      <c r="L94" s="685"/>
      <c r="M94" s="690">
        <v>0.26</v>
      </c>
      <c r="N94" s="691">
        <v>0.23</v>
      </c>
      <c r="O94" s="691">
        <v>0.2</v>
      </c>
      <c r="P94" s="691">
        <v>0.17</v>
      </c>
      <c r="Q94" s="691">
        <v>0.155</v>
      </c>
      <c r="R94" s="691">
        <v>0.14499999999999999</v>
      </c>
      <c r="S94" s="691">
        <v>0.13750000000000001</v>
      </c>
      <c r="T94" s="691">
        <v>0.13250000000000001</v>
      </c>
      <c r="U94" s="691">
        <v>0.1275</v>
      </c>
      <c r="V94" s="691">
        <v>0.125</v>
      </c>
      <c r="W94" s="691">
        <v>0.1075</v>
      </c>
      <c r="X94" s="691">
        <v>0.09</v>
      </c>
      <c r="Y94" s="688">
        <f>SUM(C94:X94)</f>
        <v>5.1000000000000014</v>
      </c>
      <c r="Z94" s="1134">
        <f>IF(ISERROR((C94/D94-1)*100),"n/a",(C94/D94-1)*100)</f>
        <v>14.285714285714302</v>
      </c>
      <c r="AA94" s="705">
        <f>IF(ISERROR((D94/E94-1)*100),"n/a",(D94/E94-1)*100)</f>
        <v>13.953488372093027</v>
      </c>
      <c r="AB94" s="705">
        <f>IF(ISERROR((E94/F94-1)*100),"n/a",(E94/F94-1)*100)</f>
        <v>10.256410256410241</v>
      </c>
      <c r="AC94" s="705">
        <f>IF(ISERROR((F94/G94-1)*100),"n/a",(F94/G94-1)*100)</f>
        <v>5.4054054054054168</v>
      </c>
      <c r="AD94" s="705">
        <f>IF(ISERROR((G94/H94-1)*100),"n/a",(G94/H94-1)*100)</f>
        <v>5.7142857142857162</v>
      </c>
      <c r="AE94" s="705">
        <f>IF(ISERROR((H94/J94-1)*100),"n/a",(H94/J94-1)*100)</f>
        <v>6.0606060606060552</v>
      </c>
      <c r="AF94" s="705">
        <f>IF(ISERROR((J94/K94-1)*100),"n/a",(J94/K94-1)*100)</f>
        <v>10.000000000000009</v>
      </c>
      <c r="AG94" s="705">
        <f>IF(ISERROR((K94/M94-1)*100),"n/a",(K94/M94-1)*100)</f>
        <v>15.384615384615374</v>
      </c>
      <c r="AH94" s="705">
        <f>IF(ISERROR((M94/N94-1)*100),"n/a",(M94/N94-1)*100)</f>
        <v>13.043478260869556</v>
      </c>
      <c r="AI94" s="705">
        <f>IF(ISERROR((N94/O94-1)*100),"n/a",(N94/O94-1)*100)</f>
        <v>14.999999999999991</v>
      </c>
      <c r="AJ94" s="705">
        <f>IF(ISERROR((O94/P94-1)*100),"n/a",(O94/P94-1)*100)</f>
        <v>17.647058823529417</v>
      </c>
      <c r="AK94" s="705">
        <f>IF(ISERROR((P94/Q94-1)*100),"n/a",(P94/Q94-1)*100)</f>
        <v>9.6774193548387224</v>
      </c>
      <c r="AL94" s="705">
        <f>IF(ISERROR((Q94/R94-1)*100),"n/a",(Q94/R94-1)*100)</f>
        <v>6.8965517241379448</v>
      </c>
      <c r="AM94" s="705">
        <f>IF(ISERROR((R94/S94-1)*100),"n/a",(R94/S94-1)*100)</f>
        <v>5.4545454545454453</v>
      </c>
      <c r="AN94" s="705">
        <f>IF(ISERROR((S94/T94-1)*100),"n/a",(S94/T94-1)*100)</f>
        <v>3.7735849056603765</v>
      </c>
      <c r="AO94" s="705">
        <f>IF(ISERROR((T94/U94-1)*100),"n/a",(T94/U94-1)*100)</f>
        <v>3.9215686274509887</v>
      </c>
      <c r="AP94" s="705">
        <f>IF(ISERROR((U94/V94-1)*100),"n/a",(U94/V94-1)*100)</f>
        <v>2.0000000000000018</v>
      </c>
      <c r="AQ94" s="705">
        <f>IF(ISERROR((V94/W94-1)*100),"n/a",(V94/W94-1)*100)</f>
        <v>16.279069767441868</v>
      </c>
      <c r="AR94" s="705">
        <f>IF(ISERROR((W94/X94-1)*100),"n/a",(W94/X94-1)*100)</f>
        <v>19.444444444444443</v>
      </c>
      <c r="AS94" s="706">
        <f>AVERAGE(Z94:AR94)</f>
        <v>10.220960360107838</v>
      </c>
      <c r="AT94" s="707">
        <f>STDEV(Z94:AR94)</f>
        <v>5.3156099637959118</v>
      </c>
    </row>
    <row r="95" spans="1:46" ht="11.25" customHeight="1" x14ac:dyDescent="0.2">
      <c r="A95" s="524" t="s">
        <v>980</v>
      </c>
      <c r="B95" s="957" t="s">
        <v>981</v>
      </c>
      <c r="C95" s="515">
        <v>0.42</v>
      </c>
      <c r="D95" s="690">
        <v>0.38</v>
      </c>
      <c r="E95" s="505">
        <v>0.34</v>
      </c>
      <c r="F95" s="505">
        <v>0.3</v>
      </c>
      <c r="G95" s="505">
        <v>0.26</v>
      </c>
      <c r="H95" s="505">
        <v>0.22</v>
      </c>
      <c r="I95" s="506"/>
      <c r="J95" s="505">
        <v>0.18</v>
      </c>
      <c r="K95" s="503">
        <v>0.15</v>
      </c>
      <c r="L95" s="506"/>
      <c r="M95" s="509">
        <v>0.11</v>
      </c>
      <c r="N95" s="510">
        <v>7.3330000000000006E-2</v>
      </c>
      <c r="O95" s="511">
        <v>7.3330000000000006E-2</v>
      </c>
      <c r="P95" s="511">
        <v>0.04</v>
      </c>
      <c r="Q95" s="511">
        <v>2.6669999999999999E-2</v>
      </c>
      <c r="R95" s="511">
        <v>1.7780000000000001E-2</v>
      </c>
      <c r="S95" s="510">
        <v>1.5800000000000002E-2</v>
      </c>
      <c r="T95" s="511">
        <v>1.5800000000000002E-2</v>
      </c>
      <c r="U95" s="511">
        <v>1.2840000000000001E-2</v>
      </c>
      <c r="V95" s="511">
        <v>1.1849999999999999E-2</v>
      </c>
      <c r="W95" s="511">
        <v>9.8700000000000003E-3</v>
      </c>
      <c r="X95" s="510">
        <v>6.5199999999999998E-3</v>
      </c>
      <c r="Y95" s="688">
        <f>SUM(C95:X95)</f>
        <v>2.6637900000000001</v>
      </c>
      <c r="Z95" s="1134">
        <f>IF(ISERROR((C95/D95-1)*100),"n/a",(C95/D95-1)*100)</f>
        <v>10.526315789473673</v>
      </c>
      <c r="AA95" s="705">
        <f>IF(ISERROR((D95/E95-1)*100),"n/a",(D95/E95-1)*100)</f>
        <v>11.764705882352944</v>
      </c>
      <c r="AB95" s="705">
        <f>IF(ISERROR((E95/F95-1)*100),"n/a",(E95/F95-1)*100)</f>
        <v>13.333333333333353</v>
      </c>
      <c r="AC95" s="705">
        <f>IF(ISERROR((F95/G95-1)*100),"n/a",(F95/G95-1)*100)</f>
        <v>15.384615384615374</v>
      </c>
      <c r="AD95" s="705">
        <f>IF(ISERROR((G95/H95-1)*100),"n/a",(G95/H95-1)*100)</f>
        <v>18.181818181818187</v>
      </c>
      <c r="AE95" s="705">
        <f>IF(ISERROR((H95/J95-1)*100),"n/a",(H95/J95-1)*100)</f>
        <v>22.222222222222232</v>
      </c>
      <c r="AF95" s="705">
        <f>IF(ISERROR((J95/K95-1)*100),"n/a",(J95/K95-1)*100)</f>
        <v>19.999999999999996</v>
      </c>
      <c r="AG95" s="705">
        <f>IF(ISERROR((K95/M95-1)*100),"n/a",(K95/M95-1)*100)</f>
        <v>36.363636363636353</v>
      </c>
      <c r="AH95" s="705">
        <f>IF(ISERROR((M95/N95-1)*100),"n/a",(M95/N95-1)*100)</f>
        <v>50.006818491749613</v>
      </c>
      <c r="AI95" s="705">
        <f>IF(ISERROR((N95/O95-1)*100),"n/a",(N95/O95-1)*100)</f>
        <v>0</v>
      </c>
      <c r="AJ95" s="705">
        <f>IF(ISERROR((O95/P95-1)*100),"n/a",(O95/P95-1)*100)</f>
        <v>83.325000000000003</v>
      </c>
      <c r="AK95" s="705">
        <f>IF(ISERROR((P95/Q95-1)*100),"n/a",(P95/Q95-1)*100)</f>
        <v>49.981252343457072</v>
      </c>
      <c r="AL95" s="705">
        <f>IF(ISERROR((Q95/R95-1)*100),"n/a",(Q95/R95-1)*100)</f>
        <v>50</v>
      </c>
      <c r="AM95" s="705">
        <f>IF(ISERROR((R95/S95-1)*100),"n/a",(R95/S95-1)*100)</f>
        <v>12.531645569620252</v>
      </c>
      <c r="AN95" s="705">
        <f>IF(ISERROR((S95/T95-1)*100),"n/a",(S95/T95-1)*100)</f>
        <v>0</v>
      </c>
      <c r="AO95" s="705">
        <f>IF(ISERROR((T95/U95-1)*100),"n/a",(T95/U95-1)*100)</f>
        <v>23.052959501557634</v>
      </c>
      <c r="AP95" s="705">
        <f>IF(ISERROR((U95/V95-1)*100),"n/a",(U95/V95-1)*100)</f>
        <v>8.3544303797468586</v>
      </c>
      <c r="AQ95" s="705">
        <f>IF(ISERROR((V95/W95-1)*100),"n/a",(V95/W95-1)*100)</f>
        <v>20.060790273556229</v>
      </c>
      <c r="AR95" s="705">
        <f>IF(ISERROR((W95/X95-1)*100),"n/a",(W95/X95-1)*100)</f>
        <v>51.380368098159515</v>
      </c>
      <c r="AS95" s="706">
        <f>AVERAGE(Z95:AR95)</f>
        <v>26.129995358699961</v>
      </c>
      <c r="AT95" s="707">
        <f>STDEV(Z95:AR95)</f>
        <v>21.705295380697414</v>
      </c>
    </row>
    <row r="96" spans="1:46" ht="11.25" customHeight="1" x14ac:dyDescent="0.2">
      <c r="A96" s="539" t="s">
        <v>455</v>
      </c>
      <c r="B96" s="527" t="s">
        <v>456</v>
      </c>
      <c r="C96" s="515">
        <v>0.93</v>
      </c>
      <c r="D96" s="538">
        <v>0.78</v>
      </c>
      <c r="E96" s="684">
        <v>0.73</v>
      </c>
      <c r="F96" s="684">
        <v>0.69</v>
      </c>
      <c r="G96" s="684">
        <v>0.63500000000000001</v>
      </c>
      <c r="H96" s="684">
        <v>0.59</v>
      </c>
      <c r="I96" s="685"/>
      <c r="J96" s="684">
        <v>0.55000000000000004</v>
      </c>
      <c r="K96" s="514">
        <v>0.51</v>
      </c>
      <c r="L96" s="685"/>
      <c r="M96" s="690">
        <v>0.47</v>
      </c>
      <c r="N96" s="691">
        <v>0.44500000000000001</v>
      </c>
      <c r="O96" s="691">
        <v>0.41</v>
      </c>
      <c r="P96" s="691">
        <v>0.37</v>
      </c>
      <c r="Q96" s="691">
        <v>0.33</v>
      </c>
      <c r="R96" s="691">
        <v>0.28999999999999998</v>
      </c>
      <c r="S96" s="691">
        <v>0.25750000000000001</v>
      </c>
      <c r="T96" s="691">
        <v>0.22750000000000001</v>
      </c>
      <c r="U96" s="691">
        <v>0.19</v>
      </c>
      <c r="V96" s="691">
        <v>0.18</v>
      </c>
      <c r="W96" s="691">
        <v>0.16</v>
      </c>
      <c r="X96" s="691">
        <v>0.125</v>
      </c>
      <c r="Y96" s="688">
        <f>SUM(C96:X96)</f>
        <v>8.8699999999999992</v>
      </c>
      <c r="Z96" s="1134">
        <f>IF(ISERROR((C96/D96-1)*100),"n/a",(C96/D96-1)*100)</f>
        <v>19.23076923076923</v>
      </c>
      <c r="AA96" s="705">
        <f>IF(ISERROR((D96/E96-1)*100),"n/a",(D96/E96-1)*100)</f>
        <v>6.8493150684931559</v>
      </c>
      <c r="AB96" s="705">
        <f>IF(ISERROR((E96/F96-1)*100),"n/a",(E96/F96-1)*100)</f>
        <v>5.7971014492753659</v>
      </c>
      <c r="AC96" s="705">
        <f>IF(ISERROR((F96/G96-1)*100),"n/a",(F96/G96-1)*100)</f>
        <v>8.6614173228346303</v>
      </c>
      <c r="AD96" s="705">
        <f>IF(ISERROR((G96/H96-1)*100),"n/a",(G96/H96-1)*100)</f>
        <v>7.6271186440677985</v>
      </c>
      <c r="AE96" s="705">
        <f>IF(ISERROR((H96/J96-1)*100),"n/a",(H96/J96-1)*100)</f>
        <v>7.2727272727272529</v>
      </c>
      <c r="AF96" s="705">
        <f>IF(ISERROR((J96/K96-1)*100),"n/a",(J96/K96-1)*100)</f>
        <v>7.8431372549019773</v>
      </c>
      <c r="AG96" s="705">
        <f>IF(ISERROR((K96/M96-1)*100),"n/a",(K96/M96-1)*100)</f>
        <v>8.5106382978723527</v>
      </c>
      <c r="AH96" s="705">
        <f>IF(ISERROR((M96/N96-1)*100),"n/a",(M96/N96-1)*100)</f>
        <v>5.6179775280898792</v>
      </c>
      <c r="AI96" s="705">
        <f>IF(ISERROR((N96/O96-1)*100),"n/a",(N96/O96-1)*100)</f>
        <v>8.5365853658536661</v>
      </c>
      <c r="AJ96" s="705">
        <f>IF(ISERROR((O96/P96-1)*100),"n/a",(O96/P96-1)*100)</f>
        <v>10.810810810810811</v>
      </c>
      <c r="AK96" s="705">
        <f>IF(ISERROR((P96/Q96-1)*100),"n/a",(P96/Q96-1)*100)</f>
        <v>12.12121212121211</v>
      </c>
      <c r="AL96" s="705">
        <f>IF(ISERROR((Q96/R96-1)*100),"n/a",(Q96/R96-1)*100)</f>
        <v>13.793103448275868</v>
      </c>
      <c r="AM96" s="705">
        <f>IF(ISERROR((R96/S96-1)*100),"n/a",(R96/S96-1)*100)</f>
        <v>12.621359223300965</v>
      </c>
      <c r="AN96" s="705">
        <f>IF(ISERROR((S96/T96-1)*100),"n/a",(S96/T96-1)*100)</f>
        <v>13.186813186813184</v>
      </c>
      <c r="AO96" s="705">
        <f>IF(ISERROR((T96/U96-1)*100),"n/a",(T96/U96-1)*100)</f>
        <v>19.736842105263165</v>
      </c>
      <c r="AP96" s="705">
        <f>IF(ISERROR((U96/V96-1)*100),"n/a",(U96/V96-1)*100)</f>
        <v>5.555555555555558</v>
      </c>
      <c r="AQ96" s="705">
        <f>IF(ISERROR((V96/W96-1)*100),"n/a",(V96/W96-1)*100)</f>
        <v>12.5</v>
      </c>
      <c r="AR96" s="705">
        <f>IF(ISERROR((W96/X96-1)*100),"n/a",(W96/X96-1)*100)</f>
        <v>28.000000000000004</v>
      </c>
      <c r="AS96" s="706">
        <f>AVERAGE(Z96:AR96)</f>
        <v>11.277499151900894</v>
      </c>
      <c r="AT96" s="707">
        <f>STDEV(Z96:AR96)</f>
        <v>5.8034741089942408</v>
      </c>
    </row>
    <row r="97" spans="1:46" ht="11.25" customHeight="1" x14ac:dyDescent="0.2">
      <c r="A97" s="519" t="s">
        <v>983</v>
      </c>
      <c r="B97" s="972" t="s">
        <v>984</v>
      </c>
      <c r="C97" s="515">
        <v>0.59</v>
      </c>
      <c r="D97" s="688">
        <v>0.51500000000000001</v>
      </c>
      <c r="E97" s="684">
        <v>0.42499999999999999</v>
      </c>
      <c r="F97" s="684">
        <v>0.32500000000000001</v>
      </c>
      <c r="G97" s="684">
        <v>0.22500000000000001</v>
      </c>
      <c r="H97" s="684">
        <v>0.08</v>
      </c>
      <c r="I97" s="685"/>
      <c r="J97" s="521">
        <v>0.04</v>
      </c>
      <c r="K97" s="689">
        <v>0.35</v>
      </c>
      <c r="L97" s="685"/>
      <c r="M97" s="686">
        <v>0.88</v>
      </c>
      <c r="N97" s="531">
        <v>0.88</v>
      </c>
      <c r="O97" s="691">
        <v>0.86</v>
      </c>
      <c r="P97" s="691">
        <v>0.82</v>
      </c>
      <c r="Q97" s="691">
        <v>0.78</v>
      </c>
      <c r="R97" s="691">
        <v>0.75</v>
      </c>
      <c r="S97" s="691">
        <v>0.72</v>
      </c>
      <c r="T97" s="691">
        <v>0.65</v>
      </c>
      <c r="U97" s="691">
        <v>0.6</v>
      </c>
      <c r="V97" s="691">
        <v>0.56000000000000005</v>
      </c>
      <c r="W97" s="691">
        <v>0.52</v>
      </c>
      <c r="X97" s="691">
        <v>0.48</v>
      </c>
      <c r="Y97" s="688">
        <f>SUM(C97:X97)</f>
        <v>11.050000000000002</v>
      </c>
      <c r="Z97" s="1134">
        <f>IF(ISERROR((C97/D97-1)*100),"n/a",(C97/D97-1)*100)</f>
        <v>14.563106796116498</v>
      </c>
      <c r="AA97" s="705">
        <f>IF(ISERROR((D97/E97-1)*100),"n/a",(D97/E97-1)*100)</f>
        <v>21.176470588235308</v>
      </c>
      <c r="AB97" s="705">
        <f>IF(ISERROR((E97/F97-1)*100),"n/a",(E97/F97-1)*100)</f>
        <v>30.76923076923077</v>
      </c>
      <c r="AC97" s="705">
        <f>IF(ISERROR((F97/G97-1)*100),"n/a",(F97/G97-1)*100)</f>
        <v>44.444444444444443</v>
      </c>
      <c r="AD97" s="705">
        <f>IF(ISERROR((G97/H97-1)*100),"n/a",(G97/H97-1)*100)</f>
        <v>181.25</v>
      </c>
      <c r="AE97" s="705">
        <f>IF(ISERROR((H97/J97-1)*100),"n/a",(H97/J97-1)*100)</f>
        <v>100</v>
      </c>
      <c r="AF97" s="705">
        <f>IF(ISERROR((J97/K97-1)*100),"n/a",(J97/K97-1)*100)</f>
        <v>-88.571428571428569</v>
      </c>
      <c r="AG97" s="705">
        <f>IF(ISERROR((K97/M97-1)*100),"n/a",(K97/M97-1)*100)</f>
        <v>-60.227272727272727</v>
      </c>
      <c r="AH97" s="705">
        <f>IF(ISERROR((M97/N97-1)*100),"n/a",(M97/N97-1)*100)</f>
        <v>0</v>
      </c>
      <c r="AI97" s="705">
        <f>IF(ISERROR((N97/O97-1)*100),"n/a",(N97/O97-1)*100)</f>
        <v>2.3255813953488413</v>
      </c>
      <c r="AJ97" s="705">
        <f>IF(ISERROR((O97/P97-1)*100),"n/a",(O97/P97-1)*100)</f>
        <v>4.8780487804878092</v>
      </c>
      <c r="AK97" s="705">
        <f>IF(ISERROR((P97/Q97-1)*100),"n/a",(P97/Q97-1)*100)</f>
        <v>5.12820512820511</v>
      </c>
      <c r="AL97" s="705">
        <f>IF(ISERROR((Q97/R97-1)*100),"n/a",(Q97/R97-1)*100)</f>
        <v>4.0000000000000036</v>
      </c>
      <c r="AM97" s="705">
        <f>IF(ISERROR((R97/S97-1)*100),"n/a",(R97/S97-1)*100)</f>
        <v>4.1666666666666741</v>
      </c>
      <c r="AN97" s="705">
        <f>IF(ISERROR((S97/T97-1)*100),"n/a",(S97/T97-1)*100)</f>
        <v>10.769230769230752</v>
      </c>
      <c r="AO97" s="705">
        <f>IF(ISERROR((T97/U97-1)*100),"n/a",(T97/U97-1)*100)</f>
        <v>8.3333333333333481</v>
      </c>
      <c r="AP97" s="705">
        <f>IF(ISERROR((U97/V97-1)*100),"n/a",(U97/V97-1)*100)</f>
        <v>7.1428571428571397</v>
      </c>
      <c r="AQ97" s="705">
        <f>IF(ISERROR((V97/W97-1)*100),"n/a",(V97/W97-1)*100)</f>
        <v>7.6923076923077094</v>
      </c>
      <c r="AR97" s="705">
        <f>IF(ISERROR((W97/X97-1)*100),"n/a",(W97/X97-1)*100)</f>
        <v>8.3333333333333481</v>
      </c>
      <c r="AS97" s="706">
        <f>AVERAGE(Z97:AR97)</f>
        <v>16.114427133741927</v>
      </c>
      <c r="AT97" s="707">
        <f>STDEV(Z97:AR97)</f>
        <v>54.480611264816318</v>
      </c>
    </row>
    <row r="98" spans="1:46" ht="11.25" customHeight="1" x14ac:dyDescent="0.2">
      <c r="A98" s="580" t="s">
        <v>4249</v>
      </c>
      <c r="B98" s="972" t="s">
        <v>1969</v>
      </c>
      <c r="C98" s="515">
        <v>0.54</v>
      </c>
      <c r="D98" s="1014">
        <v>0.39</v>
      </c>
      <c r="E98" s="695">
        <v>0.25</v>
      </c>
      <c r="F98" s="695">
        <v>0.2</v>
      </c>
      <c r="G98" s="695">
        <v>0.12</v>
      </c>
      <c r="H98" s="722">
        <v>0.04</v>
      </c>
      <c r="I98" s="543"/>
      <c r="J98" s="722">
        <v>0.04</v>
      </c>
      <c r="K98" s="723">
        <v>0.04</v>
      </c>
      <c r="L98" s="543"/>
      <c r="M98" s="724">
        <v>0.04</v>
      </c>
      <c r="N98" s="724">
        <v>0.04</v>
      </c>
      <c r="O98" s="949">
        <v>2.88</v>
      </c>
      <c r="P98" s="949">
        <v>2.4</v>
      </c>
      <c r="Q98" s="949">
        <v>2.12</v>
      </c>
      <c r="R98" s="949">
        <v>1.9</v>
      </c>
      <c r="S98" s="949">
        <v>1.7</v>
      </c>
      <c r="T98" s="949">
        <v>1.44</v>
      </c>
      <c r="U98" s="949">
        <v>1.22</v>
      </c>
      <c r="V98" s="949">
        <v>1.1399999999999999</v>
      </c>
      <c r="W98" s="949">
        <v>1.03</v>
      </c>
      <c r="X98" s="949">
        <v>0.92500000000000004</v>
      </c>
      <c r="Y98" s="688">
        <f>SUM(C98:X98)</f>
        <v>18.455000000000002</v>
      </c>
      <c r="Z98" s="1134">
        <f>IF(ISERROR((C98/D98-1)*100),"n/a",(C98/D98-1)*100)</f>
        <v>38.46153846153846</v>
      </c>
      <c r="AA98" s="705">
        <f>IF(ISERROR((D98/E98-1)*100),"n/a",(D98/E98-1)*100)</f>
        <v>56.000000000000007</v>
      </c>
      <c r="AB98" s="705">
        <f>IF(ISERROR((E98/F98-1)*100),"n/a",(E98/F98-1)*100)</f>
        <v>25</v>
      </c>
      <c r="AC98" s="705">
        <f>IF(ISERROR((F98/G98-1)*100),"n/a",(F98/G98-1)*100)</f>
        <v>66.666666666666671</v>
      </c>
      <c r="AD98" s="705">
        <f>IF(ISERROR((G98/H98-1)*100),"n/a",(G98/H98-1)*100)</f>
        <v>200</v>
      </c>
      <c r="AE98" s="705">
        <f>IF(ISERROR((H98/J98-1)*100),"n/a",(H98/J98-1)*100)</f>
        <v>0</v>
      </c>
      <c r="AF98" s="705">
        <f>IF(ISERROR((J98/K98-1)*100),"n/a",(J98/K98-1)*100)</f>
        <v>0</v>
      </c>
      <c r="AG98" s="705">
        <f>IF(ISERROR((K98/M98-1)*100),"n/a",(K98/M98-1)*100)</f>
        <v>0</v>
      </c>
      <c r="AH98" s="705">
        <f>IF(ISERROR((M98/N98-1)*100),"n/a",(M98/N98-1)*100)</f>
        <v>0</v>
      </c>
      <c r="AI98" s="705">
        <f>IF(ISERROR((N98/O98-1)*100),"n/a",(N98/O98-1)*100)</f>
        <v>-98.611111111111114</v>
      </c>
      <c r="AJ98" s="705">
        <f>IF(ISERROR((O98/P98-1)*100),"n/a",(O98/P98-1)*100)</f>
        <v>19.999999999999996</v>
      </c>
      <c r="AK98" s="705">
        <f>IF(ISERROR((P98/Q98-1)*100),"n/a",(P98/Q98-1)*100)</f>
        <v>13.207547169811317</v>
      </c>
      <c r="AL98" s="705">
        <f>IF(ISERROR((Q98/R98-1)*100),"n/a",(Q98/R98-1)*100)</f>
        <v>11.578947368421066</v>
      </c>
      <c r="AM98" s="705">
        <f>IF(ISERROR((R98/S98-1)*100),"n/a",(R98/S98-1)*100)</f>
        <v>11.764705882352944</v>
      </c>
      <c r="AN98" s="705">
        <f>IF(ISERROR((S98/T98-1)*100),"n/a",(S98/T98-1)*100)</f>
        <v>18.055555555555557</v>
      </c>
      <c r="AO98" s="705">
        <f>IF(ISERROR((T98/U98-1)*100),"n/a",(T98/U98-1)*100)</f>
        <v>18.032786885245898</v>
      </c>
      <c r="AP98" s="705">
        <f>IF(ISERROR((U98/V98-1)*100),"n/a",(U98/V98-1)*100)</f>
        <v>7.0175438596491224</v>
      </c>
      <c r="AQ98" s="705">
        <f>IF(ISERROR((V98/W98-1)*100),"n/a",(V98/W98-1)*100)</f>
        <v>10.679611650485432</v>
      </c>
      <c r="AR98" s="705">
        <f>IF(ISERROR((W98/X98-1)*100),"n/a",(W98/X98-1)*100)</f>
        <v>11.351351351351347</v>
      </c>
      <c r="AS98" s="706">
        <f>AVERAGE(Z98:AR98)</f>
        <v>21.537112828419296</v>
      </c>
      <c r="AT98" s="707">
        <f>STDEV(Z98:AR98)</f>
        <v>53.94752882387089</v>
      </c>
    </row>
    <row r="99" spans="1:46" ht="11.25" customHeight="1" x14ac:dyDescent="0.2">
      <c r="A99" s="502" t="s">
        <v>985</v>
      </c>
      <c r="B99" s="972" t="s">
        <v>986</v>
      </c>
      <c r="C99" s="515">
        <v>0.6</v>
      </c>
      <c r="D99" s="688">
        <v>0.56000000000000005</v>
      </c>
      <c r="E99" s="684">
        <v>0.48</v>
      </c>
      <c r="F99" s="684">
        <v>0.4</v>
      </c>
      <c r="G99" s="684">
        <v>0.2</v>
      </c>
      <c r="H99" s="684">
        <v>0.04</v>
      </c>
      <c r="I99" s="685"/>
      <c r="J99" s="521">
        <v>0</v>
      </c>
      <c r="K99" s="514">
        <v>0.04</v>
      </c>
      <c r="L99" s="685"/>
      <c r="M99" s="686">
        <v>0</v>
      </c>
      <c r="N99" s="686">
        <v>0</v>
      </c>
      <c r="O99" s="687">
        <v>0</v>
      </c>
      <c r="P99" s="687">
        <v>0</v>
      </c>
      <c r="Q99" s="687">
        <v>0</v>
      </c>
      <c r="R99" s="687">
        <v>0</v>
      </c>
      <c r="S99" s="687">
        <v>0</v>
      </c>
      <c r="T99" s="687">
        <v>0</v>
      </c>
      <c r="U99" s="687">
        <v>0</v>
      </c>
      <c r="V99" s="687">
        <v>0</v>
      </c>
      <c r="W99" s="687">
        <v>0</v>
      </c>
      <c r="X99" s="687">
        <v>0</v>
      </c>
      <c r="Y99" s="688">
        <f>SUM(C99:X99)</f>
        <v>2.3200000000000003</v>
      </c>
      <c r="Z99" s="1134">
        <f>IF(ISERROR((C99/D99-1)*100),"n/a",(C99/D99-1)*100)</f>
        <v>7.1428571428571397</v>
      </c>
      <c r="AA99" s="705">
        <f>IF(ISERROR((D99/E99-1)*100),"n/a",(D99/E99-1)*100)</f>
        <v>16.666666666666675</v>
      </c>
      <c r="AB99" s="705">
        <f>IF(ISERROR((E99/F99-1)*100),"n/a",(E99/F99-1)*100)</f>
        <v>19.999999999999996</v>
      </c>
      <c r="AC99" s="705">
        <f>IF(ISERROR((F99/G99-1)*100),"n/a",(F99/G99-1)*100)</f>
        <v>100</v>
      </c>
      <c r="AD99" s="705">
        <f>IF(ISERROR((G99/H99-1)*100),"n/a",(G99/H99-1)*100)</f>
        <v>400</v>
      </c>
      <c r="AE99" s="705" t="str">
        <f>IF(ISERROR((H99/J99-1)*100),"n/a",(H99/J99-1)*100)</f>
        <v>n/a</v>
      </c>
      <c r="AF99" s="705">
        <f>IF(ISERROR((J99/K99-1)*100),"n/a",(J99/K99-1)*100)</f>
        <v>-100</v>
      </c>
      <c r="AG99" s="705" t="str">
        <f>IF(ISERROR((K99/M99-1)*100),"n/a",(K99/M99-1)*100)</f>
        <v>n/a</v>
      </c>
      <c r="AH99" s="705" t="str">
        <f>IF(ISERROR((M99/N99-1)*100),"n/a",(M99/N99-1)*100)</f>
        <v>n/a</v>
      </c>
      <c r="AI99" s="705" t="str">
        <f>IF(ISERROR((N99/O99-1)*100),"n/a",(N99/O99-1)*100)</f>
        <v>n/a</v>
      </c>
      <c r="AJ99" s="705" t="str">
        <f>IF(ISERROR((O99/P99-1)*100),"n/a",(O99/P99-1)*100)</f>
        <v>n/a</v>
      </c>
      <c r="AK99" s="705" t="str">
        <f>IF(ISERROR((P99/Q99-1)*100),"n/a",(P99/Q99-1)*100)</f>
        <v>n/a</v>
      </c>
      <c r="AL99" s="705" t="str">
        <f>IF(ISERROR((Q99/R99-1)*100),"n/a",(Q99/R99-1)*100)</f>
        <v>n/a</v>
      </c>
      <c r="AM99" s="705" t="str">
        <f>IF(ISERROR((R99/S99-1)*100),"n/a",(R99/S99-1)*100)</f>
        <v>n/a</v>
      </c>
      <c r="AN99" s="705" t="str">
        <f>IF(ISERROR((S99/T99-1)*100),"n/a",(S99/T99-1)*100)</f>
        <v>n/a</v>
      </c>
      <c r="AO99" s="705" t="str">
        <f>IF(ISERROR((T99/U99-1)*100),"n/a",(T99/U99-1)*100)</f>
        <v>n/a</v>
      </c>
      <c r="AP99" s="705" t="str">
        <f>IF(ISERROR((U99/V99-1)*100),"n/a",(U99/V99-1)*100)</f>
        <v>n/a</v>
      </c>
      <c r="AQ99" s="705" t="str">
        <f>IF(ISERROR((V99/W99-1)*100),"n/a",(V99/W99-1)*100)</f>
        <v>n/a</v>
      </c>
      <c r="AR99" s="705" t="str">
        <f>IF(ISERROR((W99/X99-1)*100),"n/a",(W99/X99-1)*100)</f>
        <v>n/a</v>
      </c>
      <c r="AS99" s="706">
        <f>AVERAGE(Z99:AR99)</f>
        <v>73.968253968253975</v>
      </c>
      <c r="AT99" s="707">
        <f>STDEV(Z99:AR99)</f>
        <v>171.98894302557264</v>
      </c>
    </row>
    <row r="100" spans="1:46" ht="11.25" customHeight="1" x14ac:dyDescent="0.2">
      <c r="A100" s="974" t="s">
        <v>457</v>
      </c>
      <c r="B100" s="972" t="s">
        <v>458</v>
      </c>
      <c r="C100" s="515">
        <v>0.63500000000000001</v>
      </c>
      <c r="D100" s="688">
        <v>0.56000000000000005</v>
      </c>
      <c r="E100" s="684">
        <v>0.51</v>
      </c>
      <c r="F100" s="684">
        <v>0.45</v>
      </c>
      <c r="G100" s="684">
        <v>0.4</v>
      </c>
      <c r="H100" s="684">
        <v>0.36499999999999999</v>
      </c>
      <c r="I100" s="685">
        <v>0</v>
      </c>
      <c r="J100" s="684">
        <v>0.35</v>
      </c>
      <c r="K100" s="514">
        <v>0.32500000000000001</v>
      </c>
      <c r="L100" s="685">
        <v>0</v>
      </c>
      <c r="M100" s="690">
        <v>0.30499999999999999</v>
      </c>
      <c r="N100" s="691">
        <v>0.28499999999999998</v>
      </c>
      <c r="O100" s="691">
        <v>0.28000000000000003</v>
      </c>
      <c r="P100" s="691">
        <v>0.255</v>
      </c>
      <c r="Q100" s="691">
        <v>0.22761999999999999</v>
      </c>
      <c r="R100" s="691">
        <v>9.5240000000000005E-2</v>
      </c>
      <c r="S100" s="687">
        <v>0</v>
      </c>
      <c r="T100" s="687">
        <v>0</v>
      </c>
      <c r="U100" s="687">
        <v>0</v>
      </c>
      <c r="V100" s="687">
        <v>0</v>
      </c>
      <c r="W100" s="687">
        <v>0</v>
      </c>
      <c r="X100" s="687">
        <v>0</v>
      </c>
      <c r="Y100" s="688">
        <f>SUM(C100:X100)</f>
        <v>5.042860000000001</v>
      </c>
      <c r="Z100" s="1134">
        <f>IF(ISERROR((C100/D100-1)*100),"n/a",(C100/D100-1)*100)</f>
        <v>13.392857142857139</v>
      </c>
      <c r="AA100" s="705">
        <f>IF(ISERROR((D100/E100-1)*100),"n/a",(D100/E100-1)*100)</f>
        <v>9.8039215686274606</v>
      </c>
      <c r="AB100" s="705">
        <f>IF(ISERROR((E100/F100-1)*100),"n/a",(E100/F100-1)*100)</f>
        <v>13.33333333333333</v>
      </c>
      <c r="AC100" s="705">
        <f>IF(ISERROR((F100/G100-1)*100),"n/a",(F100/G100-1)*100)</f>
        <v>12.5</v>
      </c>
      <c r="AD100" s="705">
        <f>IF(ISERROR((G100/H100-1)*100),"n/a",(G100/H100-1)*100)</f>
        <v>9.5890410958904262</v>
      </c>
      <c r="AE100" s="705">
        <f>IF(ISERROR((H100/J100-1)*100),"n/a",(H100/J100-1)*100)</f>
        <v>4.2857142857142927</v>
      </c>
      <c r="AF100" s="705">
        <f>IF(ISERROR((J100/K100-1)*100),"n/a",(J100/K100-1)*100)</f>
        <v>7.6923076923076872</v>
      </c>
      <c r="AG100" s="705">
        <f>IF(ISERROR((K100/M100-1)*100),"n/a",(K100/M100-1)*100)</f>
        <v>6.5573770491803351</v>
      </c>
      <c r="AH100" s="705">
        <f>IF(ISERROR((M100/N100-1)*100),"n/a",(M100/N100-1)*100)</f>
        <v>7.0175438596491224</v>
      </c>
      <c r="AI100" s="705">
        <f>IF(ISERROR((N100/O100-1)*100),"n/a",(N100/O100-1)*100)</f>
        <v>1.7857142857142572</v>
      </c>
      <c r="AJ100" s="705">
        <f>IF(ISERROR((O100/P100-1)*100),"n/a",(O100/P100-1)*100)</f>
        <v>9.8039215686274606</v>
      </c>
      <c r="AK100" s="705">
        <f>IF(ISERROR((P100/Q100-1)*100),"n/a",(P100/Q100-1)*100)</f>
        <v>12.028819963096392</v>
      </c>
      <c r="AL100" s="705">
        <f>IF(ISERROR((Q100/R100-1)*100),"n/a",(Q100/R100-1)*100)</f>
        <v>138.99622007559844</v>
      </c>
      <c r="AM100" s="705" t="str">
        <f>IF(ISERROR((R100/S100-1)*100),"n/a",(R100/S100-1)*100)</f>
        <v>n/a</v>
      </c>
      <c r="AN100" s="705" t="str">
        <f>IF(ISERROR((S100/T100-1)*100),"n/a",(S100/T100-1)*100)</f>
        <v>n/a</v>
      </c>
      <c r="AO100" s="705" t="str">
        <f>IF(ISERROR((T100/U100-1)*100),"n/a",(T100/U100-1)*100)</f>
        <v>n/a</v>
      </c>
      <c r="AP100" s="705" t="str">
        <f>IF(ISERROR((U100/V100-1)*100),"n/a",(U100/V100-1)*100)</f>
        <v>n/a</v>
      </c>
      <c r="AQ100" s="705" t="str">
        <f>IF(ISERROR((V100/W100-1)*100),"n/a",(V100/W100-1)*100)</f>
        <v>n/a</v>
      </c>
      <c r="AR100" s="705" t="str">
        <f>IF(ISERROR((W100/X100-1)*100),"n/a",(W100/X100-1)*100)</f>
        <v>n/a</v>
      </c>
      <c r="AS100" s="706">
        <f>AVERAGE(Z100:AR100)</f>
        <v>18.983597840045874</v>
      </c>
      <c r="AT100" s="707">
        <f>STDEV(Z100:AR100)</f>
        <v>36.228779508271479</v>
      </c>
    </row>
    <row r="101" spans="1:46" ht="11.25" customHeight="1" x14ac:dyDescent="0.2">
      <c r="A101" s="539" t="s">
        <v>987</v>
      </c>
      <c r="B101" s="527" t="s">
        <v>988</v>
      </c>
      <c r="C101" s="515">
        <v>1.04</v>
      </c>
      <c r="D101" s="530">
        <v>0.86</v>
      </c>
      <c r="E101" s="533">
        <v>0.72</v>
      </c>
      <c r="F101" s="532">
        <v>0.68</v>
      </c>
      <c r="G101" s="533">
        <v>0.66</v>
      </c>
      <c r="H101" s="533">
        <v>0.57999999999999996</v>
      </c>
      <c r="I101" s="534"/>
      <c r="J101" s="1060">
        <v>0.52</v>
      </c>
      <c r="K101" s="696">
        <v>0.48</v>
      </c>
      <c r="L101" s="548"/>
      <c r="M101" s="553">
        <v>0.36</v>
      </c>
      <c r="N101" s="537">
        <v>0.51</v>
      </c>
      <c r="O101" s="537">
        <v>0.96</v>
      </c>
      <c r="P101" s="536">
        <v>0.94640000000000002</v>
      </c>
      <c r="Q101" s="536">
        <v>0.91159999999999997</v>
      </c>
      <c r="R101" s="536">
        <v>0.86919999999999997</v>
      </c>
      <c r="S101" s="536">
        <v>0.83740000000000003</v>
      </c>
      <c r="T101" s="537">
        <v>0.80559999999999998</v>
      </c>
      <c r="U101" s="536">
        <v>0.80559999999999998</v>
      </c>
      <c r="V101" s="536">
        <v>0.76319999999999999</v>
      </c>
      <c r="W101" s="536">
        <v>0.6996</v>
      </c>
      <c r="X101" s="536">
        <v>0.61480000000000001</v>
      </c>
      <c r="Y101" s="688">
        <f>SUM(C101:X101)</f>
        <v>14.623400000000002</v>
      </c>
      <c r="Z101" s="1134">
        <f>IF(ISERROR((C101/D101-1)*100),"n/a",(C101/D101-1)*100)</f>
        <v>20.930232558139551</v>
      </c>
      <c r="AA101" s="705">
        <f>IF(ISERROR((D101/E101-1)*100),"n/a",(D101/E101-1)*100)</f>
        <v>19.444444444444443</v>
      </c>
      <c r="AB101" s="705">
        <f>IF(ISERROR((E101/F101-1)*100),"n/a",(E101/F101-1)*100)</f>
        <v>5.8823529411764497</v>
      </c>
      <c r="AC101" s="705">
        <f>IF(ISERROR((F101/G101-1)*100),"n/a",(F101/G101-1)*100)</f>
        <v>3.0303030303030276</v>
      </c>
      <c r="AD101" s="705">
        <f>IF(ISERROR((G101/H101-1)*100),"n/a",(G101/H101-1)*100)</f>
        <v>13.793103448275868</v>
      </c>
      <c r="AE101" s="705">
        <f>IF(ISERROR((H101/J101-1)*100),"n/a",(H101/J101-1)*100)</f>
        <v>11.538461538461519</v>
      </c>
      <c r="AF101" s="705">
        <f>IF(ISERROR((J101/K101-1)*100),"n/a",(J101/K101-1)*100)</f>
        <v>8.3333333333333481</v>
      </c>
      <c r="AG101" s="705">
        <f>IF(ISERROR((K101/M101-1)*100),"n/a",(K101/M101-1)*100)</f>
        <v>33.333333333333329</v>
      </c>
      <c r="AH101" s="705">
        <f>IF(ISERROR((M101/N101-1)*100),"n/a",(M101/N101-1)*100)</f>
        <v>-29.411764705882359</v>
      </c>
      <c r="AI101" s="705">
        <f>IF(ISERROR((N101/O101-1)*100),"n/a",(N101/O101-1)*100)</f>
        <v>-46.875</v>
      </c>
      <c r="AJ101" s="705">
        <f>IF(ISERROR((O101/P101-1)*100),"n/a",(O101/P101-1)*100)</f>
        <v>1.4370245139475823</v>
      </c>
      <c r="AK101" s="705">
        <f>IF(ISERROR((P101/Q101-1)*100),"n/a",(P101/Q101-1)*100)</f>
        <v>3.8174637999122574</v>
      </c>
      <c r="AL101" s="705">
        <f>IF(ISERROR((Q101/R101-1)*100),"n/a",(Q101/R101-1)*100)</f>
        <v>4.8780487804878092</v>
      </c>
      <c r="AM101" s="705">
        <f>IF(ISERROR((R101/S101-1)*100),"n/a",(R101/S101-1)*100)</f>
        <v>3.7974683544303778</v>
      </c>
      <c r="AN101" s="705">
        <f>IF(ISERROR((S101/T101-1)*100),"n/a",(S101/T101-1)*100)</f>
        <v>3.9473684210526327</v>
      </c>
      <c r="AO101" s="705">
        <f>IF(ISERROR((T101/U101-1)*100),"n/a",(T101/U101-1)*100)</f>
        <v>0</v>
      </c>
      <c r="AP101" s="705">
        <f>IF(ISERROR((U101/V101-1)*100),"n/a",(U101/V101-1)*100)</f>
        <v>5.555555555555558</v>
      </c>
      <c r="AQ101" s="705">
        <f>IF(ISERROR((V101/W101-1)*100),"n/a",(V101/W101-1)*100)</f>
        <v>9.0909090909090828</v>
      </c>
      <c r="AR101" s="705">
        <f>IF(ISERROR((W101/X101-1)*100),"n/a",(W101/X101-1)*100)</f>
        <v>13.793103448275868</v>
      </c>
      <c r="AS101" s="706">
        <f>AVERAGE(Z101:AR101)</f>
        <v>4.5429337834819128</v>
      </c>
      <c r="AT101" s="707">
        <f>STDEV(Z101:AR101)</f>
        <v>17.33377000961255</v>
      </c>
    </row>
    <row r="102" spans="1:46" ht="11.25" customHeight="1" x14ac:dyDescent="0.2">
      <c r="A102" s="976" t="s">
        <v>989</v>
      </c>
      <c r="B102" s="972" t="s">
        <v>990</v>
      </c>
      <c r="C102" s="515">
        <v>0.6</v>
      </c>
      <c r="D102" s="690">
        <v>0.5181818181818183</v>
      </c>
      <c r="E102" s="684">
        <v>0.48181818181818187</v>
      </c>
      <c r="F102" s="684">
        <v>0.44049586776859506</v>
      </c>
      <c r="G102" s="684">
        <v>0.42975206611570249</v>
      </c>
      <c r="H102" s="684">
        <v>0.4049586776859504</v>
      </c>
      <c r="I102" s="685">
        <v>0</v>
      </c>
      <c r="J102" s="684">
        <v>0.36363636363636365</v>
      </c>
      <c r="K102" s="514">
        <v>0.3388429752066115</v>
      </c>
      <c r="L102" s="685">
        <v>0</v>
      </c>
      <c r="M102" s="522">
        <v>0.3155537190082644</v>
      </c>
      <c r="N102" s="687">
        <v>0.36061983471074383</v>
      </c>
      <c r="O102" s="691">
        <v>0.48082644628099175</v>
      </c>
      <c r="P102" s="691">
        <v>0.45074380165289257</v>
      </c>
      <c r="Q102" s="691">
        <v>0.39066115702479337</v>
      </c>
      <c r="R102" s="691">
        <v>0.26999999999999996</v>
      </c>
      <c r="S102" s="691">
        <v>0.2403305785123967</v>
      </c>
      <c r="T102" s="691">
        <v>0.22396694214876034</v>
      </c>
      <c r="U102" s="687">
        <v>0.21851239669421488</v>
      </c>
      <c r="V102" s="687">
        <v>0.21851239669421488</v>
      </c>
      <c r="W102" s="691">
        <v>0.19867768595041324</v>
      </c>
      <c r="X102" s="691">
        <v>0.15884297520661159</v>
      </c>
      <c r="Y102" s="688">
        <f>SUM(C102:X102)</f>
        <v>7.1049338842975205</v>
      </c>
      <c r="Z102" s="1134">
        <f>IF(ISERROR((C102/D102-1)*100),"n/a",(C102/D102-1)*100)</f>
        <v>15.789473684210487</v>
      </c>
      <c r="AA102" s="705">
        <f>IF(ISERROR((D102/E102-1)*100),"n/a",(D102/E102-1)*100)</f>
        <v>7.5471698113207752</v>
      </c>
      <c r="AB102" s="705">
        <f>IF(ISERROR((E102/F102-1)*100),"n/a",(E102/F102-1)*100)</f>
        <v>9.3808630393996228</v>
      </c>
      <c r="AC102" s="705">
        <f>IF(ISERROR((F102/G102-1)*100),"n/a",(F102/G102-1)*100)</f>
        <v>2.4999999999999911</v>
      </c>
      <c r="AD102" s="705">
        <f>IF(ISERROR((G102/H102-1)*100),"n/a",(G102/H102-1)*100)</f>
        <v>6.1224489795918435</v>
      </c>
      <c r="AE102" s="705">
        <f>IF(ISERROR((H102/J102-1)*100),"n/a",(H102/J102-1)*100)</f>
        <v>11.363636363636353</v>
      </c>
      <c r="AF102" s="705">
        <f>IF(ISERROR((J102/K102-1)*100),"n/a",(J102/K102-1)*100)</f>
        <v>7.317073170731736</v>
      </c>
      <c r="AG102" s="705">
        <f>IF(ISERROR((K102/M102-1)*100),"n/a",(K102/M102-1)*100)</f>
        <v>7.3804410455188263</v>
      </c>
      <c r="AH102" s="705">
        <f>IF(ISERROR((M102/N102-1)*100),"n/a",(M102/N102-1)*100)</f>
        <v>-12.496848859860233</v>
      </c>
      <c r="AI102" s="705">
        <f>IF(ISERROR((N102/O102-1)*100),"n/a",(N102/O102-1)*100)</f>
        <v>-25</v>
      </c>
      <c r="AJ102" s="705">
        <f>IF(ISERROR((O102/P102-1)*100),"n/a",(O102/P102-1)*100)</f>
        <v>6.6740007334066709</v>
      </c>
      <c r="AK102" s="705">
        <f>IF(ISERROR((P102/Q102-1)*100),"n/a",(P102/Q102-1)*100)</f>
        <v>15.379733446160371</v>
      </c>
      <c r="AL102" s="705">
        <f>IF(ISERROR((Q102/R102-1)*100),"n/a",(Q102/R102-1)*100)</f>
        <v>44.689317416590171</v>
      </c>
      <c r="AM102" s="705">
        <f>IF(ISERROR((R102/S102-1)*100),"n/a",(R102/S102-1)*100)</f>
        <v>12.345254470426404</v>
      </c>
      <c r="AN102" s="705">
        <f>IF(ISERROR((S102/T102-1)*100),"n/a",(S102/T102-1)*100)</f>
        <v>7.3062730627306172</v>
      </c>
      <c r="AO102" s="705">
        <f>IF(ISERROR((T102/U102-1)*100),"n/a",(T102/U102-1)*100)</f>
        <v>2.4962178517397904</v>
      </c>
      <c r="AP102" s="705">
        <f>IF(ISERROR((U102/V102-1)*100),"n/a",(U102/V102-1)*100)</f>
        <v>0</v>
      </c>
      <c r="AQ102" s="705">
        <f>IF(ISERROR((V102/W102-1)*100),"n/a",(V102/W102-1)*100)</f>
        <v>9.9833610648918381</v>
      </c>
      <c r="AR102" s="705">
        <f>IF(ISERROR((W102/X102-1)*100),"n/a",(W102/X102-1)*100)</f>
        <v>25.078043704474506</v>
      </c>
      <c r="AS102" s="706">
        <f>AVERAGE(Z102:AR102)</f>
        <v>8.0977083676299877</v>
      </c>
      <c r="AT102" s="707">
        <f>STDEV(Z102:AR102)</f>
        <v>13.802654356549349</v>
      </c>
    </row>
    <row r="103" spans="1:46" ht="11.25" customHeight="1" x14ac:dyDescent="0.2">
      <c r="A103" s="972" t="s">
        <v>461</v>
      </c>
      <c r="B103" s="513" t="s">
        <v>462</v>
      </c>
      <c r="C103" s="515">
        <v>14.4</v>
      </c>
      <c r="D103" s="570">
        <v>13.7</v>
      </c>
      <c r="E103" s="552">
        <v>12.8</v>
      </c>
      <c r="F103" s="552">
        <v>12.2</v>
      </c>
      <c r="G103" s="552">
        <v>11.6</v>
      </c>
      <c r="H103" s="552">
        <v>10.7</v>
      </c>
      <c r="I103" s="685" t="s">
        <v>90</v>
      </c>
      <c r="J103" s="684">
        <v>9.6999999999999993</v>
      </c>
      <c r="K103" s="514">
        <v>8.9</v>
      </c>
      <c r="L103" s="685"/>
      <c r="M103" s="531">
        <v>7.9</v>
      </c>
      <c r="N103" s="531">
        <v>7.5</v>
      </c>
      <c r="O103" s="691">
        <v>7.3</v>
      </c>
      <c r="P103" s="691">
        <v>6.8</v>
      </c>
      <c r="Q103" s="691">
        <v>6.5</v>
      </c>
      <c r="R103" s="691">
        <v>6.3</v>
      </c>
      <c r="S103" s="691">
        <v>6</v>
      </c>
      <c r="T103" s="691">
        <v>5.5</v>
      </c>
      <c r="U103" s="691">
        <v>5</v>
      </c>
      <c r="V103" s="691">
        <v>4.5</v>
      </c>
      <c r="W103" s="691">
        <v>4</v>
      </c>
      <c r="X103" s="691">
        <v>3.5</v>
      </c>
      <c r="Y103" s="688">
        <f>SUM(C103:X103)</f>
        <v>164.8</v>
      </c>
      <c r="Z103" s="1134">
        <f>IF(ISERROR((C103/D103-1)*100),"n/a",(C103/D103-1)*100)</f>
        <v>5.1094890510948954</v>
      </c>
      <c r="AA103" s="705">
        <f>IF(ISERROR((D103/E103-1)*100),"n/a",(D103/E103-1)*100)</f>
        <v>7.0312499999999778</v>
      </c>
      <c r="AB103" s="705">
        <f>IF(ISERROR((E103/F103-1)*100),"n/a",(E103/F103-1)*100)</f>
        <v>4.9180327868852514</v>
      </c>
      <c r="AC103" s="705">
        <f>IF(ISERROR((F103/G103-1)*100),"n/a",(F103/G103-1)*100)</f>
        <v>5.1724137931034475</v>
      </c>
      <c r="AD103" s="705">
        <f>IF(ISERROR((G103/H103-1)*100),"n/a",(G103/H103-1)*100)</f>
        <v>8.4112149532710401</v>
      </c>
      <c r="AE103" s="705">
        <f>IF(ISERROR((H103/J103-1)*100),"n/a",(H103/J103-1)*100)</f>
        <v>10.309278350515472</v>
      </c>
      <c r="AF103" s="705">
        <f>IF(ISERROR((J103/K103-1)*100),"n/a",(J103/K103-1)*100)</f>
        <v>8.9887640449437978</v>
      </c>
      <c r="AG103" s="705">
        <f>IF(ISERROR((K103/M103-1)*100),"n/a",(K103/M103-1)*100)</f>
        <v>12.658227848101266</v>
      </c>
      <c r="AH103" s="705">
        <f>IF(ISERROR((M103/N103-1)*100),"n/a",(M103/N103-1)*100)</f>
        <v>5.3333333333333455</v>
      </c>
      <c r="AI103" s="705">
        <f>IF(ISERROR((N103/O103-1)*100),"n/a",(N103/O103-1)*100)</f>
        <v>2.7397260273972712</v>
      </c>
      <c r="AJ103" s="705">
        <f>IF(ISERROR((O103/P103-1)*100),"n/a",(O103/P103-1)*100)</f>
        <v>7.3529411764705843</v>
      </c>
      <c r="AK103" s="705">
        <f>IF(ISERROR((P103/Q103-1)*100),"n/a",(P103/Q103-1)*100)</f>
        <v>4.6153846153846212</v>
      </c>
      <c r="AL103" s="705">
        <f>IF(ISERROR((Q103/R103-1)*100),"n/a",(Q103/R103-1)*100)</f>
        <v>3.1746031746031855</v>
      </c>
      <c r="AM103" s="705">
        <f>IF(ISERROR((R103/S103-1)*100),"n/a",(R103/S103-1)*100)</f>
        <v>5.0000000000000044</v>
      </c>
      <c r="AN103" s="705">
        <f>IF(ISERROR((S103/T103-1)*100),"n/a",(S103/T103-1)*100)</f>
        <v>9.0909090909090828</v>
      </c>
      <c r="AO103" s="705">
        <f>IF(ISERROR((T103/U103-1)*100),"n/a",(T103/U103-1)*100)</f>
        <v>10.000000000000009</v>
      </c>
      <c r="AP103" s="705">
        <f>IF(ISERROR((U103/V103-1)*100),"n/a",(U103/V103-1)*100)</f>
        <v>11.111111111111116</v>
      </c>
      <c r="AQ103" s="705">
        <f>IF(ISERROR((V103/W103-1)*100),"n/a",(V103/W103-1)*100)</f>
        <v>12.5</v>
      </c>
      <c r="AR103" s="705">
        <f>IF(ISERROR((W103/X103-1)*100),"n/a",(W103/X103-1)*100)</f>
        <v>14.285714285714279</v>
      </c>
      <c r="AS103" s="706">
        <f>AVERAGE(Z103:AR103)</f>
        <v>7.7790733496230864</v>
      </c>
      <c r="AT103" s="707">
        <f>STDEV(Z103:AR103)</f>
        <v>3.3961431663234212</v>
      </c>
    </row>
    <row r="104" spans="1:46" ht="11.25" customHeight="1" x14ac:dyDescent="0.2">
      <c r="A104" s="972" t="s">
        <v>4447</v>
      </c>
      <c r="B104" s="683" t="s">
        <v>4244</v>
      </c>
      <c r="C104" s="515">
        <v>0.79500000000000004</v>
      </c>
      <c r="D104" s="690">
        <v>0.71</v>
      </c>
      <c r="E104" s="684">
        <v>0.63</v>
      </c>
      <c r="F104" s="684">
        <v>0.55000000000000004</v>
      </c>
      <c r="G104" s="684">
        <v>0.47</v>
      </c>
      <c r="H104" s="684">
        <v>0.36</v>
      </c>
      <c r="I104" s="685"/>
      <c r="J104" s="684">
        <v>0.25</v>
      </c>
      <c r="K104" s="514">
        <v>0.185</v>
      </c>
      <c r="L104" s="685"/>
      <c r="M104" s="531">
        <v>0.15</v>
      </c>
      <c r="N104" s="531">
        <v>0.13</v>
      </c>
      <c r="O104" s="691">
        <v>0.125</v>
      </c>
      <c r="P104" s="691">
        <v>0.1075</v>
      </c>
      <c r="Q104" s="687">
        <v>0.1</v>
      </c>
      <c r="R104" s="691">
        <v>9.2499999999999999E-2</v>
      </c>
      <c r="S104" s="691">
        <v>7.4999999999999997E-2</v>
      </c>
      <c r="T104" s="691">
        <v>5.7500000000000002E-2</v>
      </c>
      <c r="U104" s="691">
        <v>3.875E-2</v>
      </c>
      <c r="V104" s="691">
        <v>2.8750000000000001E-2</v>
      </c>
      <c r="W104" s="691">
        <v>2.6249999999999999E-2</v>
      </c>
      <c r="X104" s="691">
        <v>2.5000000000000001E-2</v>
      </c>
      <c r="Y104" s="688">
        <f>SUM(C104:X104)</f>
        <v>4.90625</v>
      </c>
      <c r="Z104" s="1134">
        <f>IF(ISERROR((C104/D104-1)*100),"n/a",(C104/D104-1)*100)</f>
        <v>11.971830985915499</v>
      </c>
      <c r="AA104" s="705">
        <f>IF(ISERROR((D104/E104-1)*100),"n/a",(D104/E104-1)*100)</f>
        <v>12.698412698412698</v>
      </c>
      <c r="AB104" s="705">
        <f>IF(ISERROR((E104/F104-1)*100),"n/a",(E104/F104-1)*100)</f>
        <v>14.545454545454529</v>
      </c>
      <c r="AC104" s="705">
        <f>IF(ISERROR((F104/G104-1)*100),"n/a",(F104/G104-1)*100)</f>
        <v>17.021276595744705</v>
      </c>
      <c r="AD104" s="705">
        <f>IF(ISERROR((G104/H104-1)*100),"n/a",(G104/H104-1)*100)</f>
        <v>30.555555555555557</v>
      </c>
      <c r="AE104" s="705">
        <f>IF(ISERROR((H104/J104-1)*100),"n/a",(H104/J104-1)*100)</f>
        <v>43.999999999999993</v>
      </c>
      <c r="AF104" s="705">
        <f>IF(ISERROR((J104/K104-1)*100),"n/a",(J104/K104-1)*100)</f>
        <v>35.13513513513513</v>
      </c>
      <c r="AG104" s="705">
        <f>IF(ISERROR((K104/M104-1)*100),"n/a",(K104/M104-1)*100)</f>
        <v>23.333333333333339</v>
      </c>
      <c r="AH104" s="705">
        <f>IF(ISERROR((M104/N104-1)*100),"n/a",(M104/N104-1)*100)</f>
        <v>15.384615384615374</v>
      </c>
      <c r="AI104" s="705">
        <f>IF(ISERROR((N104/O104-1)*100),"n/a",(N104/O104-1)*100)</f>
        <v>4.0000000000000036</v>
      </c>
      <c r="AJ104" s="705">
        <f>IF(ISERROR((O104/P104-1)*100),"n/a",(O104/P104-1)*100)</f>
        <v>16.279069767441868</v>
      </c>
      <c r="AK104" s="705">
        <f>IF(ISERROR((P104/Q104-1)*100),"n/a",(P104/Q104-1)*100)</f>
        <v>7.4999999999999956</v>
      </c>
      <c r="AL104" s="705">
        <f>IF(ISERROR((Q104/R104-1)*100),"n/a",(Q104/R104-1)*100)</f>
        <v>8.1081081081081141</v>
      </c>
      <c r="AM104" s="705">
        <f>IF(ISERROR((R104/S104-1)*100),"n/a",(R104/S104-1)*100)</f>
        <v>23.333333333333339</v>
      </c>
      <c r="AN104" s="705">
        <f>IF(ISERROR((S104/T104-1)*100),"n/a",(S104/T104-1)*100)</f>
        <v>30.434782608695631</v>
      </c>
      <c r="AO104" s="705">
        <f>IF(ISERROR((T104/U104-1)*100),"n/a",(T104/U104-1)*100)</f>
        <v>48.387096774193552</v>
      </c>
      <c r="AP104" s="705">
        <f>IF(ISERROR((U104/V104-1)*100),"n/a",(U104/V104-1)*100)</f>
        <v>34.782608695652172</v>
      </c>
      <c r="AQ104" s="705">
        <f>IF(ISERROR((V104/W104-1)*100),"n/a",(V104/W104-1)*100)</f>
        <v>9.5238095238095344</v>
      </c>
      <c r="AR104" s="705">
        <f>IF(ISERROR((W104/X104-1)*100),"n/a",(W104/X104-1)*100)</f>
        <v>4.9999999999999822</v>
      </c>
      <c r="AS104" s="706">
        <f>AVERAGE(Z104:AR104)</f>
        <v>20.631285423442161</v>
      </c>
      <c r="AT104" s="707">
        <f>STDEV(Z104:AR104)</f>
        <v>13.216854030459974</v>
      </c>
    </row>
    <row r="105" spans="1:46" ht="11.25" customHeight="1" x14ac:dyDescent="0.2">
      <c r="A105" s="539" t="s">
        <v>3824</v>
      </c>
      <c r="B105" s="527" t="s">
        <v>3825</v>
      </c>
      <c r="C105" s="515">
        <v>0.37</v>
      </c>
      <c r="D105" s="538">
        <v>0.28000000000000003</v>
      </c>
      <c r="E105" s="533">
        <v>0.21</v>
      </c>
      <c r="F105" s="533">
        <v>0.16</v>
      </c>
      <c r="G105" s="533">
        <v>0.08</v>
      </c>
      <c r="H105" s="561">
        <v>0.04</v>
      </c>
      <c r="I105" s="534"/>
      <c r="J105" s="532">
        <v>0.04</v>
      </c>
      <c r="K105" s="535">
        <v>0.22</v>
      </c>
      <c r="L105" s="534"/>
      <c r="M105" s="560">
        <v>0.28000000000000003</v>
      </c>
      <c r="N105" s="560">
        <v>0.28000000000000003</v>
      </c>
      <c r="O105" s="562">
        <v>0.28000000000000003</v>
      </c>
      <c r="P105" s="536">
        <v>0.28000000000000003</v>
      </c>
      <c r="Q105" s="536">
        <v>0.18</v>
      </c>
      <c r="R105" s="562">
        <v>0</v>
      </c>
      <c r="S105" s="562">
        <v>0</v>
      </c>
      <c r="T105" s="562">
        <v>0</v>
      </c>
      <c r="U105" s="562">
        <v>0</v>
      </c>
      <c r="V105" s="562">
        <v>0</v>
      </c>
      <c r="W105" s="562">
        <v>0</v>
      </c>
      <c r="X105" s="562">
        <v>0</v>
      </c>
      <c r="Y105" s="688">
        <f>SUM(C105:X105)</f>
        <v>2.7000000000000006</v>
      </c>
      <c r="Z105" s="1134">
        <f>IF(ISERROR((C105/D105-1)*100),"n/a",(C105/D105-1)*100)</f>
        <v>32.142857142857139</v>
      </c>
      <c r="AA105" s="705">
        <f>IF(ISERROR((D105/E105-1)*100),"n/a",(D105/E105-1)*100)</f>
        <v>33.33333333333335</v>
      </c>
      <c r="AB105" s="705">
        <f>IF(ISERROR((E105/F105-1)*100),"n/a",(E105/F105-1)*100)</f>
        <v>31.25</v>
      </c>
      <c r="AC105" s="705">
        <f>IF(ISERROR((F105/G105-1)*100),"n/a",(F105/G105-1)*100)</f>
        <v>100</v>
      </c>
      <c r="AD105" s="705">
        <f>IF(ISERROR((G105/H105-1)*100),"n/a",(G105/H105-1)*100)</f>
        <v>100</v>
      </c>
      <c r="AE105" s="705">
        <f>IF(ISERROR((H105/J105-1)*100),"n/a",(H105/J105-1)*100)</f>
        <v>0</v>
      </c>
      <c r="AF105" s="705">
        <f>IF(ISERROR((J105/K105-1)*100),"n/a",(J105/K105-1)*100)</f>
        <v>-81.818181818181813</v>
      </c>
      <c r="AG105" s="705">
        <f>IF(ISERROR((K105/M105-1)*100),"n/a",(K105/M105-1)*100)</f>
        <v>-21.428571428571431</v>
      </c>
      <c r="AH105" s="705">
        <f>IF(ISERROR((M105/N105-1)*100),"n/a",(M105/N105-1)*100)</f>
        <v>0</v>
      </c>
      <c r="AI105" s="705">
        <f>IF(ISERROR((N105/O105-1)*100),"n/a",(N105/O105-1)*100)</f>
        <v>0</v>
      </c>
      <c r="AJ105" s="705">
        <f>IF(ISERROR((O105/P105-1)*100),"n/a",(O105/P105-1)*100)</f>
        <v>0</v>
      </c>
      <c r="AK105" s="705">
        <f>IF(ISERROR((P105/Q105-1)*100),"n/a",(P105/Q105-1)*100)</f>
        <v>55.555555555555578</v>
      </c>
      <c r="AL105" s="705" t="str">
        <f>IF(ISERROR((Q105/R105-1)*100),"n/a",(Q105/R105-1)*100)</f>
        <v>n/a</v>
      </c>
      <c r="AM105" s="705" t="str">
        <f>IF(ISERROR((R105/S105-1)*100),"n/a",(R105/S105-1)*100)</f>
        <v>n/a</v>
      </c>
      <c r="AN105" s="705" t="str">
        <f>IF(ISERROR((S105/T105-1)*100),"n/a",(S105/T105-1)*100)</f>
        <v>n/a</v>
      </c>
      <c r="AO105" s="705" t="str">
        <f>IF(ISERROR((T105/U105-1)*100),"n/a",(T105/U105-1)*100)</f>
        <v>n/a</v>
      </c>
      <c r="AP105" s="705" t="str">
        <f>IF(ISERROR((U105/V105-1)*100),"n/a",(U105/V105-1)*100)</f>
        <v>n/a</v>
      </c>
      <c r="AQ105" s="705" t="str">
        <f>IF(ISERROR((V105/W105-1)*100),"n/a",(V105/W105-1)*100)</f>
        <v>n/a</v>
      </c>
      <c r="AR105" s="705" t="str">
        <f>IF(ISERROR((W105/X105-1)*100),"n/a",(W105/X105-1)*100)</f>
        <v>n/a</v>
      </c>
      <c r="AS105" s="706">
        <f>AVERAGE(Z105:AR105)</f>
        <v>20.752916065416066</v>
      </c>
      <c r="AT105" s="707">
        <f>STDEV(Z105:AR105)</f>
        <v>50.625588998941886</v>
      </c>
    </row>
    <row r="106" spans="1:46" ht="11.25" customHeight="1" x14ac:dyDescent="0.2">
      <c r="A106" s="580" t="s">
        <v>991</v>
      </c>
      <c r="B106" s="955" t="s">
        <v>992</v>
      </c>
      <c r="C106" s="515">
        <v>1.33</v>
      </c>
      <c r="D106" s="688">
        <v>0.98</v>
      </c>
      <c r="E106" s="684">
        <v>0.83</v>
      </c>
      <c r="F106" s="521">
        <v>0.72</v>
      </c>
      <c r="G106" s="684">
        <v>0.69</v>
      </c>
      <c r="H106" s="684">
        <v>0.4</v>
      </c>
      <c r="I106" s="685"/>
      <c r="J106" s="521">
        <v>0.04</v>
      </c>
      <c r="K106" s="689">
        <v>0.04</v>
      </c>
      <c r="L106" s="685"/>
      <c r="M106" s="686">
        <v>0.04</v>
      </c>
      <c r="N106" s="686">
        <v>0.08</v>
      </c>
      <c r="O106" s="687">
        <v>0.65</v>
      </c>
      <c r="P106" s="691">
        <v>0.76</v>
      </c>
      <c r="Q106" s="691">
        <v>0.72</v>
      </c>
      <c r="R106" s="691">
        <v>0.68</v>
      </c>
      <c r="S106" s="691">
        <v>0.64</v>
      </c>
      <c r="T106" s="687">
        <v>0.6</v>
      </c>
      <c r="U106" s="691">
        <v>0.59</v>
      </c>
      <c r="V106" s="687">
        <v>0.56000000000000005</v>
      </c>
      <c r="W106" s="691">
        <v>0.54</v>
      </c>
      <c r="X106" s="687">
        <v>0.45</v>
      </c>
      <c r="Y106" s="688">
        <f>SUM(C106:X106)</f>
        <v>11.34</v>
      </c>
      <c r="Z106" s="1134">
        <f>IF(ISERROR((C106/D106-1)*100),"n/a",(C106/D106-1)*100)</f>
        <v>35.714285714285722</v>
      </c>
      <c r="AA106" s="705">
        <f>IF(ISERROR((D106/E106-1)*100),"n/a",(D106/E106-1)*100)</f>
        <v>18.07228915662651</v>
      </c>
      <c r="AB106" s="705">
        <f>IF(ISERROR((E106/F106-1)*100),"n/a",(E106/F106-1)*100)</f>
        <v>15.277777777777768</v>
      </c>
      <c r="AC106" s="705">
        <f>IF(ISERROR((F106/G106-1)*100),"n/a",(F106/G106-1)*100)</f>
        <v>4.3478260869565188</v>
      </c>
      <c r="AD106" s="705">
        <f>IF(ISERROR((G106/H106-1)*100),"n/a",(G106/H106-1)*100)</f>
        <v>72.499999999999986</v>
      </c>
      <c r="AE106" s="705">
        <f>IF(ISERROR((H106/J106-1)*100),"n/a",(H106/J106-1)*100)</f>
        <v>900</v>
      </c>
      <c r="AF106" s="705">
        <f>IF(ISERROR((J106/K106-1)*100),"n/a",(J106/K106-1)*100)</f>
        <v>0</v>
      </c>
      <c r="AG106" s="705">
        <f>IF(ISERROR((K106/M106-1)*100),"n/a",(K106/M106-1)*100)</f>
        <v>0</v>
      </c>
      <c r="AH106" s="705">
        <f>IF(ISERROR((M106/N106-1)*100),"n/a",(M106/N106-1)*100)</f>
        <v>-50</v>
      </c>
      <c r="AI106" s="705">
        <f>IF(ISERROR((N106/O106-1)*100),"n/a",(N106/O106-1)*100)</f>
        <v>-87.692307692307693</v>
      </c>
      <c r="AJ106" s="705">
        <f>IF(ISERROR((O106/P106-1)*100),"n/a",(O106/P106-1)*100)</f>
        <v>-14.473684210526317</v>
      </c>
      <c r="AK106" s="705">
        <f>IF(ISERROR((P106/Q106-1)*100),"n/a",(P106/Q106-1)*100)</f>
        <v>5.555555555555558</v>
      </c>
      <c r="AL106" s="705">
        <f>IF(ISERROR((Q106/R106-1)*100),"n/a",(Q106/R106-1)*100)</f>
        <v>5.8823529411764497</v>
      </c>
      <c r="AM106" s="705">
        <f>IF(ISERROR((R106/S106-1)*100),"n/a",(R106/S106-1)*100)</f>
        <v>6.25</v>
      </c>
      <c r="AN106" s="705">
        <f>IF(ISERROR((S106/T106-1)*100),"n/a",(S106/T106-1)*100)</f>
        <v>6.6666666666666652</v>
      </c>
      <c r="AO106" s="705">
        <f>IF(ISERROR((T106/U106-1)*100),"n/a",(T106/U106-1)*100)</f>
        <v>1.6949152542372836</v>
      </c>
      <c r="AP106" s="705">
        <f>IF(ISERROR((U106/V106-1)*100),"n/a",(U106/V106-1)*100)</f>
        <v>5.3571428571428381</v>
      </c>
      <c r="AQ106" s="705">
        <f>IF(ISERROR((V106/W106-1)*100),"n/a",(V106/W106-1)*100)</f>
        <v>3.7037037037036979</v>
      </c>
      <c r="AR106" s="705">
        <f>IF(ISERROR((W106/X106-1)*100),"n/a",(W106/X106-1)*100)</f>
        <v>19.999999999999996</v>
      </c>
      <c r="AS106" s="706">
        <f>AVERAGE(Z106:AR106)</f>
        <v>49.939817042699723</v>
      </c>
      <c r="AT106" s="707">
        <f>STDEV(Z106:AR106)</f>
        <v>208.26247480918133</v>
      </c>
    </row>
    <row r="107" spans="1:46" ht="11.25" customHeight="1" x14ac:dyDescent="0.2">
      <c r="A107" s="513" t="s">
        <v>463</v>
      </c>
      <c r="B107" s="972" t="s">
        <v>464</v>
      </c>
      <c r="C107" s="515">
        <v>0.78669999999999995</v>
      </c>
      <c r="D107" s="544">
        <v>0.7466666666666667</v>
      </c>
      <c r="E107" s="684">
        <v>0.72666666666666668</v>
      </c>
      <c r="F107" s="684">
        <v>0.67333333333333334</v>
      </c>
      <c r="G107" s="684">
        <v>0.60277999999999998</v>
      </c>
      <c r="H107" s="684">
        <v>0.55555555555555558</v>
      </c>
      <c r="I107" s="685"/>
      <c r="J107" s="684">
        <v>0.52</v>
      </c>
      <c r="K107" s="514">
        <v>0.48666666666666664</v>
      </c>
      <c r="L107" s="685"/>
      <c r="M107" s="531">
        <v>0.46444444444444444</v>
      </c>
      <c r="N107" s="686">
        <v>0.46222222222222226</v>
      </c>
      <c r="O107" s="691">
        <v>0.45333333333333337</v>
      </c>
      <c r="P107" s="691">
        <v>0.4244444444444444</v>
      </c>
      <c r="Q107" s="691">
        <v>0.40222222222222226</v>
      </c>
      <c r="R107" s="691">
        <v>0.37333333333333335</v>
      </c>
      <c r="S107" s="691">
        <v>0.35555555555555557</v>
      </c>
      <c r="T107" s="687">
        <v>0.33777777777777779</v>
      </c>
      <c r="U107" s="687">
        <v>0.33777777777777779</v>
      </c>
      <c r="V107" s="687">
        <v>0.33777777777777779</v>
      </c>
      <c r="W107" s="691">
        <v>0.33777777777777779</v>
      </c>
      <c r="X107" s="691">
        <v>0.32</v>
      </c>
      <c r="Y107" s="688">
        <f>SUM(C107:X107)</f>
        <v>9.7050355555555523</v>
      </c>
      <c r="Z107" s="1134">
        <f>IF(ISERROR((C107/D107-1)*100),"n/a",(C107/D107-1)*100)</f>
        <v>5.3616071428571388</v>
      </c>
      <c r="AA107" s="705">
        <f>IF(ISERROR((D107/E107-1)*100),"n/a",(D107/E107-1)*100)</f>
        <v>2.7522935779816571</v>
      </c>
      <c r="AB107" s="705">
        <f>IF(ISERROR((E107/F107-1)*100),"n/a",(E107/F107-1)*100)</f>
        <v>7.9207920792079278</v>
      </c>
      <c r="AC107" s="705">
        <f>IF(ISERROR((F107/G107-1)*100),"n/a",(F107/G107-1)*100)</f>
        <v>11.70465731001913</v>
      </c>
      <c r="AD107" s="705">
        <f>IF(ISERROR((G107/H107-1)*100),"n/a",(G107/H107-1)*100)</f>
        <v>8.5003999999999849</v>
      </c>
      <c r="AE107" s="705">
        <f>IF(ISERROR((H107/J107-1)*100),"n/a",(H107/J107-1)*100)</f>
        <v>6.8376068376068355</v>
      </c>
      <c r="AF107" s="705">
        <f>IF(ISERROR((J107/K107-1)*100),"n/a",(J107/K107-1)*100)</f>
        <v>6.8493150684931559</v>
      </c>
      <c r="AG107" s="705">
        <f>IF(ISERROR((K107/M107-1)*100),"n/a",(K107/M107-1)*100)</f>
        <v>4.7846889952153138</v>
      </c>
      <c r="AH107" s="705">
        <f>IF(ISERROR((M107/N107-1)*100),"n/a",(M107/N107-1)*100)</f>
        <v>0.48076923076922906</v>
      </c>
      <c r="AI107" s="705">
        <f>IF(ISERROR((N107/O107-1)*100),"n/a",(N107/O107-1)*100)</f>
        <v>1.9607843137254832</v>
      </c>
      <c r="AJ107" s="705">
        <f>IF(ISERROR((O107/P107-1)*100),"n/a",(O107/P107-1)*100)</f>
        <v>6.8062827225131128</v>
      </c>
      <c r="AK107" s="705">
        <f>IF(ISERROR((P107/Q107-1)*100),"n/a",(P107/Q107-1)*100)</f>
        <v>5.5248618784530246</v>
      </c>
      <c r="AL107" s="705">
        <f>IF(ISERROR((Q107/R107-1)*100),"n/a",(Q107/R107-1)*100)</f>
        <v>7.7380952380952328</v>
      </c>
      <c r="AM107" s="705">
        <f>IF(ISERROR((R107/S107-1)*100),"n/a",(R107/S107-1)*100)</f>
        <v>5.0000000000000044</v>
      </c>
      <c r="AN107" s="705">
        <f>IF(ISERROR((S107/T107-1)*100),"n/a",(S107/T107-1)*100)</f>
        <v>5.2631578947368363</v>
      </c>
      <c r="AO107" s="705">
        <f>IF(ISERROR((T107/U107-1)*100),"n/a",(T107/U107-1)*100)</f>
        <v>0</v>
      </c>
      <c r="AP107" s="705">
        <f>IF(ISERROR((U107/V107-1)*100),"n/a",(U107/V107-1)*100)</f>
        <v>0</v>
      </c>
      <c r="AQ107" s="705">
        <f>IF(ISERROR((V107/W107-1)*100),"n/a",(V107/W107-1)*100)</f>
        <v>0</v>
      </c>
      <c r="AR107" s="705">
        <f>IF(ISERROR((W107/X107-1)*100),"n/a",(W107/X107-1)*100)</f>
        <v>5.555555555555558</v>
      </c>
      <c r="AS107" s="706">
        <f>AVERAGE(Z107:AR107)</f>
        <v>4.8968877813278739</v>
      </c>
      <c r="AT107" s="707">
        <f>STDEV(Z107:AR107)</f>
        <v>3.2798525468382413</v>
      </c>
    </row>
    <row r="108" spans="1:46" ht="11.25" customHeight="1" x14ac:dyDescent="0.2">
      <c r="A108" s="972" t="s">
        <v>993</v>
      </c>
      <c r="B108" s="955" t="s">
        <v>994</v>
      </c>
      <c r="C108" s="515">
        <v>0.62</v>
      </c>
      <c r="D108" s="688">
        <v>0.55000000000000004</v>
      </c>
      <c r="E108" s="684">
        <v>0.51</v>
      </c>
      <c r="F108" s="521">
        <v>0.48</v>
      </c>
      <c r="G108" s="521">
        <v>0.48</v>
      </c>
      <c r="H108" s="684">
        <v>0.45</v>
      </c>
      <c r="I108" s="685"/>
      <c r="J108" s="521">
        <v>0.4</v>
      </c>
      <c r="K108" s="514">
        <v>0.34</v>
      </c>
      <c r="L108" s="685"/>
      <c r="M108" s="686">
        <v>0.32</v>
      </c>
      <c r="N108" s="686">
        <v>0.48</v>
      </c>
      <c r="O108" s="691">
        <v>0.62</v>
      </c>
      <c r="P108" s="691">
        <v>0.54500000000000004</v>
      </c>
      <c r="Q108" s="691">
        <v>0.48499999999999999</v>
      </c>
      <c r="R108" s="691">
        <v>0.42</v>
      </c>
      <c r="S108" s="687">
        <v>0.4</v>
      </c>
      <c r="T108" s="687">
        <v>0.4</v>
      </c>
      <c r="U108" s="687">
        <v>0.4</v>
      </c>
      <c r="V108" s="687">
        <v>0.4</v>
      </c>
      <c r="W108" s="691">
        <v>0.39500000000000002</v>
      </c>
      <c r="X108" s="691">
        <v>0.375</v>
      </c>
      <c r="Y108" s="688">
        <f>SUM(C108:X108)</f>
        <v>9.0700000000000021</v>
      </c>
      <c r="Z108" s="1134">
        <f>IF(ISERROR((C108/D108-1)*100),"n/a",(C108/D108-1)*100)</f>
        <v>12.72727272727272</v>
      </c>
      <c r="AA108" s="705">
        <f>IF(ISERROR((D108/E108-1)*100),"n/a",(D108/E108-1)*100)</f>
        <v>7.8431372549019773</v>
      </c>
      <c r="AB108" s="705">
        <f>IF(ISERROR((E108/F108-1)*100),"n/a",(E108/F108-1)*100)</f>
        <v>6.25</v>
      </c>
      <c r="AC108" s="705">
        <f>IF(ISERROR((F108/G108-1)*100),"n/a",(F108/G108-1)*100)</f>
        <v>0</v>
      </c>
      <c r="AD108" s="705">
        <f>IF(ISERROR((G108/H108-1)*100),"n/a",(G108/H108-1)*100)</f>
        <v>6.6666666666666652</v>
      </c>
      <c r="AE108" s="705">
        <f>IF(ISERROR((H108/J108-1)*100),"n/a",(H108/J108-1)*100)</f>
        <v>12.5</v>
      </c>
      <c r="AF108" s="705">
        <f>IF(ISERROR((J108/K108-1)*100),"n/a",(J108/K108-1)*100)</f>
        <v>17.647058823529417</v>
      </c>
      <c r="AG108" s="705">
        <f>IF(ISERROR((K108/M108-1)*100),"n/a",(K108/M108-1)*100)</f>
        <v>6.25</v>
      </c>
      <c r="AH108" s="705">
        <f>IF(ISERROR((M108/N108-1)*100),"n/a",(M108/N108-1)*100)</f>
        <v>-33.333333333333329</v>
      </c>
      <c r="AI108" s="705">
        <f>IF(ISERROR((N108/O108-1)*100),"n/a",(N108/O108-1)*100)</f>
        <v>-22.580645161290324</v>
      </c>
      <c r="AJ108" s="705">
        <f>IF(ISERROR((O108/P108-1)*100),"n/a",(O108/P108-1)*100)</f>
        <v>13.761467889908241</v>
      </c>
      <c r="AK108" s="705">
        <f>IF(ISERROR((P108/Q108-1)*100),"n/a",(P108/Q108-1)*100)</f>
        <v>12.371134020618557</v>
      </c>
      <c r="AL108" s="705">
        <f>IF(ISERROR((Q108/R108-1)*100),"n/a",(Q108/R108-1)*100)</f>
        <v>15.476190476190489</v>
      </c>
      <c r="AM108" s="705">
        <f>IF(ISERROR((R108/S108-1)*100),"n/a",(R108/S108-1)*100)</f>
        <v>4.9999999999999822</v>
      </c>
      <c r="AN108" s="705">
        <f>IF(ISERROR((S108/T108-1)*100),"n/a",(S108/T108-1)*100)</f>
        <v>0</v>
      </c>
      <c r="AO108" s="705">
        <f>IF(ISERROR((T108/U108-1)*100),"n/a",(T108/U108-1)*100)</f>
        <v>0</v>
      </c>
      <c r="AP108" s="705">
        <f>IF(ISERROR((U108/V108-1)*100),"n/a",(U108/V108-1)*100)</f>
        <v>0</v>
      </c>
      <c r="AQ108" s="705">
        <f>IF(ISERROR((V108/W108-1)*100),"n/a",(V108/W108-1)*100)</f>
        <v>1.2658227848101333</v>
      </c>
      <c r="AR108" s="705">
        <f>IF(ISERROR((W108/X108-1)*100),"n/a",(W108/X108-1)*100)</f>
        <v>5.3333333333333455</v>
      </c>
      <c r="AS108" s="706">
        <f>AVERAGE(Z108:AR108)</f>
        <v>3.5356897622425199</v>
      </c>
      <c r="AT108" s="707">
        <f>STDEV(Z108:AR108)</f>
        <v>12.548116920948015</v>
      </c>
    </row>
    <row r="109" spans="1:46" ht="11.25" customHeight="1" x14ac:dyDescent="0.2">
      <c r="A109" s="972" t="s">
        <v>995</v>
      </c>
      <c r="B109" s="972" t="s">
        <v>996</v>
      </c>
      <c r="C109" s="515">
        <v>0.47</v>
      </c>
      <c r="D109" s="688">
        <v>0.42000000000000004</v>
      </c>
      <c r="E109" s="516">
        <v>0.38</v>
      </c>
      <c r="F109" s="684">
        <v>0.34</v>
      </c>
      <c r="G109" s="516">
        <v>0.28000000000000003</v>
      </c>
      <c r="H109" s="684">
        <v>0.22</v>
      </c>
      <c r="I109" s="517"/>
      <c r="J109" s="521">
        <v>0.2</v>
      </c>
      <c r="K109" s="514">
        <v>9.5000000000000001E-2</v>
      </c>
      <c r="L109" s="517"/>
      <c r="M109" s="686">
        <v>0</v>
      </c>
      <c r="N109" s="686">
        <v>0</v>
      </c>
      <c r="O109" s="691">
        <v>0.875</v>
      </c>
      <c r="P109" s="687">
        <v>0.8</v>
      </c>
      <c r="Q109" s="687">
        <v>0.8</v>
      </c>
      <c r="R109" s="687">
        <v>0.8</v>
      </c>
      <c r="S109" s="687">
        <v>0.8</v>
      </c>
      <c r="T109" s="687">
        <v>0.8</v>
      </c>
      <c r="U109" s="687">
        <v>0.8</v>
      </c>
      <c r="V109" s="687">
        <v>0.8</v>
      </c>
      <c r="W109" s="687">
        <v>0.8</v>
      </c>
      <c r="X109" s="687">
        <v>0.8</v>
      </c>
      <c r="Y109" s="688">
        <f>SUM(C109:X109)</f>
        <v>10.480000000000002</v>
      </c>
      <c r="Z109" s="1134">
        <f>IF(ISERROR((C109/D109-1)*100),"n/a",(C109/D109-1)*100)</f>
        <v>11.904761904761884</v>
      </c>
      <c r="AA109" s="705">
        <f>IF(ISERROR((D109/E109-1)*100),"n/a",(D109/E109-1)*100)</f>
        <v>10.526315789473696</v>
      </c>
      <c r="AB109" s="705">
        <f>IF(ISERROR((E109/F109-1)*100),"n/a",(E109/F109-1)*100)</f>
        <v>11.764705882352944</v>
      </c>
      <c r="AC109" s="705">
        <f>IF(ISERROR((F109/G109-1)*100),"n/a",(F109/G109-1)*100)</f>
        <v>21.42857142857142</v>
      </c>
      <c r="AD109" s="705">
        <f>IF(ISERROR((G109/H109-1)*100),"n/a",(G109/H109-1)*100)</f>
        <v>27.272727272727295</v>
      </c>
      <c r="AE109" s="705">
        <f>IF(ISERROR((H109/J109-1)*100),"n/a",(H109/J109-1)*100)</f>
        <v>9.9999999999999858</v>
      </c>
      <c r="AF109" s="705">
        <f>IF(ISERROR((J109/K109-1)*100),"n/a",(J109/K109-1)*100)</f>
        <v>110.52631578947367</v>
      </c>
      <c r="AG109" s="705" t="str">
        <f>IF(ISERROR((K109/M109-1)*100),"n/a",(K109/M109-1)*100)</f>
        <v>n/a</v>
      </c>
      <c r="AH109" s="705" t="str">
        <f>IF(ISERROR((M109/N109-1)*100),"n/a",(M109/N109-1)*100)</f>
        <v>n/a</v>
      </c>
      <c r="AI109" s="705">
        <f>IF(ISERROR((N109/O109-1)*100),"n/a",(N109/O109-1)*100)</f>
        <v>-100</v>
      </c>
      <c r="AJ109" s="705">
        <f>IF(ISERROR((O109/P109-1)*100),"n/a",(O109/P109-1)*100)</f>
        <v>9.375</v>
      </c>
      <c r="AK109" s="705">
        <f>IF(ISERROR((P109/Q109-1)*100),"n/a",(P109/Q109-1)*100)</f>
        <v>0</v>
      </c>
      <c r="AL109" s="705">
        <f>IF(ISERROR((Q109/R109-1)*100),"n/a",(Q109/R109-1)*100)</f>
        <v>0</v>
      </c>
      <c r="AM109" s="705">
        <f>IF(ISERROR((R109/S109-1)*100),"n/a",(R109/S109-1)*100)</f>
        <v>0</v>
      </c>
      <c r="AN109" s="705">
        <f>IF(ISERROR((S109/T109-1)*100),"n/a",(S109/T109-1)*100)</f>
        <v>0</v>
      </c>
      <c r="AO109" s="705">
        <f>IF(ISERROR((T109/U109-1)*100),"n/a",(T109/U109-1)*100)</f>
        <v>0</v>
      </c>
      <c r="AP109" s="705">
        <f>IF(ISERROR((U109/V109-1)*100),"n/a",(U109/V109-1)*100)</f>
        <v>0</v>
      </c>
      <c r="AQ109" s="705">
        <f>IF(ISERROR((V109/W109-1)*100),"n/a",(V109/W109-1)*100)</f>
        <v>0</v>
      </c>
      <c r="AR109" s="705">
        <f>IF(ISERROR((W109/X109-1)*100),"n/a",(W109/X109-1)*100)</f>
        <v>0</v>
      </c>
      <c r="AS109" s="706">
        <f>AVERAGE(Z109:AR109)</f>
        <v>6.6351998863153465</v>
      </c>
      <c r="AT109" s="707">
        <f>STDEV(Z109:AR109)</f>
        <v>38.119415574555283</v>
      </c>
    </row>
    <row r="110" spans="1:46" ht="11.25" customHeight="1" x14ac:dyDescent="0.2">
      <c r="A110" s="527" t="s">
        <v>998</v>
      </c>
      <c r="B110" s="528" t="s">
        <v>999</v>
      </c>
      <c r="C110" s="515">
        <v>1.5149999999999999</v>
      </c>
      <c r="D110" s="530">
        <v>1.26</v>
      </c>
      <c r="E110" s="533">
        <v>1.1499999999999999</v>
      </c>
      <c r="F110" s="533">
        <v>1.05</v>
      </c>
      <c r="G110" s="533">
        <v>0.95</v>
      </c>
      <c r="H110" s="533">
        <v>0.92</v>
      </c>
      <c r="I110" s="534" t="s">
        <v>90</v>
      </c>
      <c r="J110" s="533">
        <v>0.76</v>
      </c>
      <c r="K110" s="529">
        <v>0.64</v>
      </c>
      <c r="L110" s="534"/>
      <c r="M110" s="560">
        <v>0.6</v>
      </c>
      <c r="N110" s="560">
        <v>1.24</v>
      </c>
      <c r="O110" s="536">
        <v>1.86</v>
      </c>
      <c r="P110" s="536">
        <v>1.76</v>
      </c>
      <c r="Q110" s="536">
        <v>1.6</v>
      </c>
      <c r="R110" s="536">
        <v>1.46</v>
      </c>
      <c r="S110" s="536">
        <v>1.34</v>
      </c>
      <c r="T110" s="536">
        <v>1.22</v>
      </c>
      <c r="U110" s="536">
        <v>1.1000000000000001</v>
      </c>
      <c r="V110" s="536">
        <v>0.98</v>
      </c>
      <c r="W110" s="536">
        <v>0.86</v>
      </c>
      <c r="X110" s="536">
        <v>0.75</v>
      </c>
      <c r="Y110" s="688">
        <f>SUM(C110:X110)</f>
        <v>23.014999999999997</v>
      </c>
      <c r="Z110" s="1134">
        <f>IF(ISERROR((C110/D110-1)*100),"n/a",(C110/D110-1)*100)</f>
        <v>20.238095238095234</v>
      </c>
      <c r="AA110" s="705">
        <f>IF(ISERROR((D110/E110-1)*100),"n/a",(D110/E110-1)*100)</f>
        <v>9.5652173913043583</v>
      </c>
      <c r="AB110" s="705">
        <f>IF(ISERROR((E110/F110-1)*100),"n/a",(E110/F110-1)*100)</f>
        <v>9.5238095238095113</v>
      </c>
      <c r="AC110" s="705">
        <f>IF(ISERROR((F110/G110-1)*100),"n/a",(F110/G110-1)*100)</f>
        <v>10.526315789473696</v>
      </c>
      <c r="AD110" s="705">
        <f>IF(ISERROR((G110/H110-1)*100),"n/a",(G110/H110-1)*100)</f>
        <v>3.2608695652173836</v>
      </c>
      <c r="AE110" s="705">
        <f>IF(ISERROR((H110/J110-1)*100),"n/a",(H110/J110-1)*100)</f>
        <v>21.052631578947366</v>
      </c>
      <c r="AF110" s="705">
        <f>IF(ISERROR((J110/K110-1)*100),"n/a",(J110/K110-1)*100)</f>
        <v>18.75</v>
      </c>
      <c r="AG110" s="705">
        <f>IF(ISERROR((K110/M110-1)*100),"n/a",(K110/M110-1)*100)</f>
        <v>6.6666666666666652</v>
      </c>
      <c r="AH110" s="705">
        <f>IF(ISERROR((M110/N110-1)*100),"n/a",(M110/N110-1)*100)</f>
        <v>-51.612903225806448</v>
      </c>
      <c r="AI110" s="705">
        <f>IF(ISERROR((N110/O110-1)*100),"n/a",(N110/O110-1)*100)</f>
        <v>-33.333333333333336</v>
      </c>
      <c r="AJ110" s="705">
        <f>IF(ISERROR((O110/P110-1)*100),"n/a",(O110/P110-1)*100)</f>
        <v>5.6818181818181879</v>
      </c>
      <c r="AK110" s="705">
        <f>IF(ISERROR((P110/Q110-1)*100),"n/a",(P110/Q110-1)*100)</f>
        <v>9.9999999999999858</v>
      </c>
      <c r="AL110" s="705">
        <f>IF(ISERROR((Q110/R110-1)*100),"n/a",(Q110/R110-1)*100)</f>
        <v>9.5890410958904262</v>
      </c>
      <c r="AM110" s="705">
        <f>IF(ISERROR((R110/S110-1)*100),"n/a",(R110/S110-1)*100)</f>
        <v>8.9552238805969964</v>
      </c>
      <c r="AN110" s="705">
        <f>IF(ISERROR((S110/T110-1)*100),"n/a",(S110/T110-1)*100)</f>
        <v>9.8360655737705027</v>
      </c>
      <c r="AO110" s="705">
        <f>IF(ISERROR((T110/U110-1)*100),"n/a",(T110/U110-1)*100)</f>
        <v>10.909090909090891</v>
      </c>
      <c r="AP110" s="705">
        <f>IF(ISERROR((U110/V110-1)*100),"n/a",(U110/V110-1)*100)</f>
        <v>12.244897959183687</v>
      </c>
      <c r="AQ110" s="705">
        <f>IF(ISERROR((V110/W110-1)*100),"n/a",(V110/W110-1)*100)</f>
        <v>13.953488372093027</v>
      </c>
      <c r="AR110" s="705">
        <f>IF(ISERROR((W110/X110-1)*100),"n/a",(W110/X110-1)*100)</f>
        <v>14.666666666666671</v>
      </c>
      <c r="AS110" s="706">
        <f>AVERAGE(Z110:AR110)</f>
        <v>5.8144032543939383</v>
      </c>
      <c r="AT110" s="707">
        <f>STDEV(Z110:AR110)</f>
        <v>17.896355719042994</v>
      </c>
    </row>
    <row r="111" spans="1:46" ht="11.25" customHeight="1" x14ac:dyDescent="0.2">
      <c r="A111" s="972" t="s">
        <v>150</v>
      </c>
      <c r="B111" s="955" t="s">
        <v>151</v>
      </c>
      <c r="C111" s="515">
        <v>3.02</v>
      </c>
      <c r="D111" s="690">
        <v>2.94</v>
      </c>
      <c r="E111" s="684">
        <v>2.71</v>
      </c>
      <c r="F111" s="684">
        <v>2.46</v>
      </c>
      <c r="G111" s="684">
        <v>2.2349999999999999</v>
      </c>
      <c r="H111" s="684">
        <v>2.0299999999999998</v>
      </c>
      <c r="I111" s="685"/>
      <c r="J111" s="684">
        <v>1.845</v>
      </c>
      <c r="K111" s="514">
        <v>1.64</v>
      </c>
      <c r="L111" s="685" t="s">
        <v>90</v>
      </c>
      <c r="M111" s="531">
        <v>1.48</v>
      </c>
      <c r="N111" s="531">
        <v>1.32</v>
      </c>
      <c r="O111" s="691">
        <v>1.1399999999999999</v>
      </c>
      <c r="P111" s="691">
        <v>0.98</v>
      </c>
      <c r="Q111" s="691">
        <v>0.86</v>
      </c>
      <c r="R111" s="691">
        <v>0.72</v>
      </c>
      <c r="S111" s="691">
        <v>0.6</v>
      </c>
      <c r="T111" s="691">
        <v>0.4</v>
      </c>
      <c r="U111" s="691">
        <v>0.39</v>
      </c>
      <c r="V111" s="691">
        <v>0.38</v>
      </c>
      <c r="W111" s="691">
        <v>0.37</v>
      </c>
      <c r="X111" s="691">
        <v>0.34</v>
      </c>
      <c r="Y111" s="688">
        <f>SUM(C111:X111)</f>
        <v>27.86</v>
      </c>
      <c r="Z111" s="1134">
        <f>IF(ISERROR((C111/D111-1)*100),"n/a",(C111/D111-1)*100)</f>
        <v>2.7210884353741527</v>
      </c>
      <c r="AA111" s="705">
        <f>IF(ISERROR((D111/E111-1)*100),"n/a",(D111/E111-1)*100)</f>
        <v>8.4870848708487046</v>
      </c>
      <c r="AB111" s="705">
        <f>IF(ISERROR((E111/F111-1)*100),"n/a",(E111/F111-1)*100)</f>
        <v>10.162601626016254</v>
      </c>
      <c r="AC111" s="705">
        <f>IF(ISERROR((F111/G111-1)*100),"n/a",(F111/G111-1)*100)</f>
        <v>10.067114093959727</v>
      </c>
      <c r="AD111" s="705">
        <f>IF(ISERROR((G111/H111-1)*100),"n/a",(G111/H111-1)*100)</f>
        <v>10.098522167487701</v>
      </c>
      <c r="AE111" s="705">
        <f>IF(ISERROR((H111/J111-1)*100),"n/a",(H111/J111-1)*100)</f>
        <v>10.027100271002709</v>
      </c>
      <c r="AF111" s="705">
        <f>IF(ISERROR((J111/K111-1)*100),"n/a",(J111/K111-1)*100)</f>
        <v>12.5</v>
      </c>
      <c r="AG111" s="705">
        <f>IF(ISERROR((K111/M111-1)*100),"n/a",(K111/M111-1)*100)</f>
        <v>10.810810810810811</v>
      </c>
      <c r="AH111" s="705">
        <f>IF(ISERROR((M111/N111-1)*100),"n/a",(M111/N111-1)*100)</f>
        <v>12.12121212121211</v>
      </c>
      <c r="AI111" s="705">
        <f>IF(ISERROR((N111/O111-1)*100),"n/a",(N111/O111-1)*100)</f>
        <v>15.789473684210531</v>
      </c>
      <c r="AJ111" s="705">
        <f>IF(ISERROR((O111/P111-1)*100),"n/a",(O111/P111-1)*100)</f>
        <v>16.326530612244895</v>
      </c>
      <c r="AK111" s="705">
        <f>IF(ISERROR((P111/Q111-1)*100),"n/a",(P111/Q111-1)*100)</f>
        <v>13.953488372093027</v>
      </c>
      <c r="AL111" s="705">
        <f>IF(ISERROR((Q111/R111-1)*100),"n/a",(Q111/R111-1)*100)</f>
        <v>19.444444444444443</v>
      </c>
      <c r="AM111" s="705">
        <f>IF(ISERROR((R111/S111-1)*100),"n/a",(R111/S111-1)*100)</f>
        <v>19.999999999999996</v>
      </c>
      <c r="AN111" s="705">
        <f>IF(ISERROR((S111/T111-1)*100),"n/a",(S111/T111-1)*100)</f>
        <v>49.999999999999979</v>
      </c>
      <c r="AO111" s="705">
        <f>IF(ISERROR((T111/U111-1)*100),"n/a",(T111/U111-1)*100)</f>
        <v>2.5641025641025772</v>
      </c>
      <c r="AP111" s="705">
        <f>IF(ISERROR((U111/V111-1)*100),"n/a",(U111/V111-1)*100)</f>
        <v>2.6315789473684292</v>
      </c>
      <c r="AQ111" s="705">
        <f>IF(ISERROR((V111/W111-1)*100),"n/a",(V111/W111-1)*100)</f>
        <v>2.7027027027026973</v>
      </c>
      <c r="AR111" s="705">
        <f>IF(ISERROR((W111/X111-1)*100),"n/a",(W111/X111-1)*100)</f>
        <v>8.8235294117646959</v>
      </c>
      <c r="AS111" s="706">
        <f>AVERAGE(Z111:AR111)</f>
        <v>12.591125533454919</v>
      </c>
      <c r="AT111" s="707">
        <f>STDEV(Z111:AR111)</f>
        <v>10.49271316735914</v>
      </c>
    </row>
    <row r="112" spans="1:46" ht="11.25" customHeight="1" x14ac:dyDescent="0.2">
      <c r="A112" s="972" t="s">
        <v>155</v>
      </c>
      <c r="B112" s="955" t="s">
        <v>156</v>
      </c>
      <c r="C112" s="515">
        <v>1.24</v>
      </c>
      <c r="D112" s="688">
        <v>1.2</v>
      </c>
      <c r="E112" s="684">
        <v>1.1599999999999999</v>
      </c>
      <c r="F112" s="684">
        <v>1.1200000000000001</v>
      </c>
      <c r="G112" s="684">
        <v>1.08</v>
      </c>
      <c r="H112" s="684">
        <v>1.04</v>
      </c>
      <c r="I112" s="685"/>
      <c r="J112" s="684">
        <v>1</v>
      </c>
      <c r="K112" s="514">
        <v>0.96</v>
      </c>
      <c r="L112" s="685"/>
      <c r="M112" s="531">
        <v>0.92</v>
      </c>
      <c r="N112" s="531">
        <v>0.9</v>
      </c>
      <c r="O112" s="691">
        <v>0.88</v>
      </c>
      <c r="P112" s="691">
        <v>0.84</v>
      </c>
      <c r="Q112" s="691">
        <v>0.76</v>
      </c>
      <c r="R112" s="691">
        <v>0.72</v>
      </c>
      <c r="S112" s="691">
        <v>0.64</v>
      </c>
      <c r="T112" s="691">
        <v>0.56000000000000005</v>
      </c>
      <c r="U112" s="691">
        <v>0.52</v>
      </c>
      <c r="V112" s="691">
        <v>0.5</v>
      </c>
      <c r="W112" s="691">
        <v>0.48</v>
      </c>
      <c r="X112" s="691">
        <v>0.46</v>
      </c>
      <c r="Y112" s="688">
        <f>SUM(C112:X112)</f>
        <v>16.980000000000004</v>
      </c>
      <c r="Z112" s="1134">
        <f>IF(ISERROR((C112/D112-1)*100),"n/a",(C112/D112-1)*100)</f>
        <v>3.3333333333333437</v>
      </c>
      <c r="AA112" s="705">
        <f>IF(ISERROR((D112/E112-1)*100),"n/a",(D112/E112-1)*100)</f>
        <v>3.4482758620689724</v>
      </c>
      <c r="AB112" s="705">
        <f>IF(ISERROR((E112/F112-1)*100),"n/a",(E112/F112-1)*100)</f>
        <v>3.5714285714285587</v>
      </c>
      <c r="AC112" s="705">
        <f>IF(ISERROR((F112/G112-1)*100),"n/a",(F112/G112-1)*100)</f>
        <v>3.7037037037036979</v>
      </c>
      <c r="AD112" s="705">
        <f>IF(ISERROR((G112/H112-1)*100),"n/a",(G112/H112-1)*100)</f>
        <v>3.8461538461538547</v>
      </c>
      <c r="AE112" s="705">
        <f>IF(ISERROR((H112/J112-1)*100),"n/a",(H112/J112-1)*100)</f>
        <v>4.0000000000000036</v>
      </c>
      <c r="AF112" s="705">
        <f>IF(ISERROR((J112/K112-1)*100),"n/a",(J112/K112-1)*100)</f>
        <v>4.1666666666666741</v>
      </c>
      <c r="AG112" s="705">
        <f>IF(ISERROR((K112/M112-1)*100),"n/a",(K112/M112-1)*100)</f>
        <v>4.3478260869565188</v>
      </c>
      <c r="AH112" s="705">
        <f>IF(ISERROR((M112/N112-1)*100),"n/a",(M112/N112-1)*100)</f>
        <v>2.2222222222222143</v>
      </c>
      <c r="AI112" s="705">
        <f>IF(ISERROR((N112/O112-1)*100),"n/a",(N112/O112-1)*100)</f>
        <v>2.2727272727272707</v>
      </c>
      <c r="AJ112" s="705">
        <f>IF(ISERROR((O112/P112-1)*100),"n/a",(O112/P112-1)*100)</f>
        <v>4.7619047619047672</v>
      </c>
      <c r="AK112" s="705">
        <f>IF(ISERROR((P112/Q112-1)*100),"n/a",(P112/Q112-1)*100)</f>
        <v>10.526315789473673</v>
      </c>
      <c r="AL112" s="705">
        <f>IF(ISERROR((Q112/R112-1)*100),"n/a",(Q112/R112-1)*100)</f>
        <v>5.555555555555558</v>
      </c>
      <c r="AM112" s="705">
        <f>IF(ISERROR((R112/S112-1)*100),"n/a",(R112/S112-1)*100)</f>
        <v>12.5</v>
      </c>
      <c r="AN112" s="705">
        <f>IF(ISERROR((S112/T112-1)*100),"n/a",(S112/T112-1)*100)</f>
        <v>14.285714285714279</v>
      </c>
      <c r="AO112" s="705">
        <f>IF(ISERROR((T112/U112-1)*100),"n/a",(T112/U112-1)*100)</f>
        <v>7.6923076923077094</v>
      </c>
      <c r="AP112" s="705">
        <f>IF(ISERROR((U112/V112-1)*100),"n/a",(U112/V112-1)*100)</f>
        <v>4.0000000000000036</v>
      </c>
      <c r="AQ112" s="705">
        <f>IF(ISERROR((V112/W112-1)*100),"n/a",(V112/W112-1)*100)</f>
        <v>4.1666666666666741</v>
      </c>
      <c r="AR112" s="705">
        <f>IF(ISERROR((W112/X112-1)*100),"n/a",(W112/X112-1)*100)</f>
        <v>4.3478260869565188</v>
      </c>
      <c r="AS112" s="706">
        <f>AVERAGE(Z112:AR112)</f>
        <v>5.4078225475705413</v>
      </c>
      <c r="AT112" s="707">
        <f>STDEV(Z112:AR112)</f>
        <v>3.3919860293390793</v>
      </c>
    </row>
    <row r="113" spans="1:46" ht="11.25" customHeight="1" x14ac:dyDescent="0.2">
      <c r="A113" s="513" t="s">
        <v>465</v>
      </c>
      <c r="B113" s="955" t="s">
        <v>466</v>
      </c>
      <c r="C113" s="515">
        <v>1.8</v>
      </c>
      <c r="D113" s="515">
        <v>1.36</v>
      </c>
      <c r="E113" s="684">
        <v>1.1200000000000001</v>
      </c>
      <c r="F113" s="684">
        <v>0.92</v>
      </c>
      <c r="G113" s="684">
        <v>0.72</v>
      </c>
      <c r="H113" s="521">
        <v>0.68</v>
      </c>
      <c r="I113" s="685"/>
      <c r="J113" s="684">
        <v>0.65</v>
      </c>
      <c r="K113" s="514">
        <v>0.61</v>
      </c>
      <c r="L113" s="685"/>
      <c r="M113" s="531">
        <v>0.56999999999999995</v>
      </c>
      <c r="N113" s="686">
        <v>0.56000000000000005</v>
      </c>
      <c r="O113" s="691">
        <v>0.53</v>
      </c>
      <c r="P113" s="691">
        <v>0.43</v>
      </c>
      <c r="Q113" s="691">
        <v>0.34</v>
      </c>
      <c r="R113" s="691">
        <v>0.29999000000000003</v>
      </c>
      <c r="S113" s="691">
        <v>0.27334000000000003</v>
      </c>
      <c r="T113" s="687">
        <v>0</v>
      </c>
      <c r="U113" s="687">
        <v>0</v>
      </c>
      <c r="V113" s="687">
        <v>0</v>
      </c>
      <c r="W113" s="687">
        <v>0</v>
      </c>
      <c r="X113" s="687">
        <v>0</v>
      </c>
      <c r="Y113" s="688">
        <f>SUM(C113:X113)</f>
        <v>10.863329999999998</v>
      </c>
      <c r="Z113" s="1134">
        <f>IF(ISERROR((C113/D113-1)*100),"n/a",(C113/D113-1)*100)</f>
        <v>32.352941176470587</v>
      </c>
      <c r="AA113" s="705">
        <f>IF(ISERROR((D113/E113-1)*100),"n/a",(D113/E113-1)*100)</f>
        <v>21.42857142857142</v>
      </c>
      <c r="AB113" s="705">
        <f>IF(ISERROR((E113/F113-1)*100),"n/a",(E113/F113-1)*100)</f>
        <v>21.739130434782616</v>
      </c>
      <c r="AC113" s="705">
        <f>IF(ISERROR((F113/G113-1)*100),"n/a",(F113/G113-1)*100)</f>
        <v>27.777777777777789</v>
      </c>
      <c r="AD113" s="705">
        <f>IF(ISERROR((G113/H113-1)*100),"n/a",(G113/H113-1)*100)</f>
        <v>5.8823529411764497</v>
      </c>
      <c r="AE113" s="705">
        <f>IF(ISERROR((H113/J113-1)*100),"n/a",(H113/J113-1)*100)</f>
        <v>4.6153846153846212</v>
      </c>
      <c r="AF113" s="705">
        <f>IF(ISERROR((J113/K113-1)*100),"n/a",(J113/K113-1)*100)</f>
        <v>6.5573770491803351</v>
      </c>
      <c r="AG113" s="705">
        <f>IF(ISERROR((K113/M113-1)*100),"n/a",(K113/M113-1)*100)</f>
        <v>7.0175438596491224</v>
      </c>
      <c r="AH113" s="705">
        <f>IF(ISERROR((M113/N113-1)*100),"n/a",(M113/N113-1)*100)</f>
        <v>1.7857142857142572</v>
      </c>
      <c r="AI113" s="705">
        <f>IF(ISERROR((N113/O113-1)*100),"n/a",(N113/O113-1)*100)</f>
        <v>5.6603773584905648</v>
      </c>
      <c r="AJ113" s="705">
        <f>IF(ISERROR((O113/P113-1)*100),"n/a",(O113/P113-1)*100)</f>
        <v>23.255813953488392</v>
      </c>
      <c r="AK113" s="705">
        <f>IF(ISERROR((P113/Q113-1)*100),"n/a",(P113/Q113-1)*100)</f>
        <v>26.470588235294112</v>
      </c>
      <c r="AL113" s="705">
        <f>IF(ISERROR((Q113/R113-1)*100),"n/a",(Q113/R113-1)*100)</f>
        <v>13.337111237041221</v>
      </c>
      <c r="AM113" s="705">
        <f>IF(ISERROR((R113/S113-1)*100),"n/a",(R113/S113-1)*100)</f>
        <v>9.7497622009219409</v>
      </c>
      <c r="AN113" s="705" t="str">
        <f>IF(ISERROR((S113/T113-1)*100),"n/a",(S113/T113-1)*100)</f>
        <v>n/a</v>
      </c>
      <c r="AO113" s="705" t="str">
        <f>IF(ISERROR((T113/U113-1)*100),"n/a",(T113/U113-1)*100)</f>
        <v>n/a</v>
      </c>
      <c r="AP113" s="705" t="str">
        <f>IF(ISERROR((U113/V113-1)*100),"n/a",(U113/V113-1)*100)</f>
        <v>n/a</v>
      </c>
      <c r="AQ113" s="705" t="str">
        <f>IF(ISERROR((V113/W113-1)*100),"n/a",(V113/W113-1)*100)</f>
        <v>n/a</v>
      </c>
      <c r="AR113" s="705" t="str">
        <f>IF(ISERROR((W113/X113-1)*100),"n/a",(W113/X113-1)*100)</f>
        <v>n/a</v>
      </c>
      <c r="AS113" s="706">
        <f>AVERAGE(Z113:AR113)</f>
        <v>14.830746182424532</v>
      </c>
      <c r="AT113" s="707">
        <f>STDEV(Z113:AR113)</f>
        <v>10.260513150612423</v>
      </c>
    </row>
    <row r="114" spans="1:46" ht="11.25" customHeight="1" x14ac:dyDescent="0.2">
      <c r="A114" s="524" t="s">
        <v>3826</v>
      </c>
      <c r="B114" s="957" t="s">
        <v>3827</v>
      </c>
      <c r="C114" s="515">
        <v>1.2</v>
      </c>
      <c r="D114" s="1075">
        <v>1</v>
      </c>
      <c r="E114" s="505">
        <v>0.84</v>
      </c>
      <c r="F114" s="505">
        <v>0.76</v>
      </c>
      <c r="G114" s="505">
        <v>0.51</v>
      </c>
      <c r="H114" s="575">
        <v>0</v>
      </c>
      <c r="I114" s="506"/>
      <c r="J114" s="575">
        <v>0</v>
      </c>
      <c r="K114" s="576">
        <v>0</v>
      </c>
      <c r="L114" s="506"/>
      <c r="M114" s="578">
        <v>0</v>
      </c>
      <c r="N114" s="559">
        <v>0</v>
      </c>
      <c r="O114" s="510">
        <v>0</v>
      </c>
      <c r="P114" s="510">
        <v>0</v>
      </c>
      <c r="Q114" s="510">
        <v>0</v>
      </c>
      <c r="R114" s="510">
        <v>0</v>
      </c>
      <c r="S114" s="510">
        <v>0</v>
      </c>
      <c r="T114" s="510">
        <v>0</v>
      </c>
      <c r="U114" s="510">
        <v>0</v>
      </c>
      <c r="V114" s="510">
        <v>0</v>
      </c>
      <c r="W114" s="510">
        <v>0</v>
      </c>
      <c r="X114" s="510">
        <v>0</v>
      </c>
      <c r="Y114" s="688">
        <f>SUM(C114:X114)</f>
        <v>4.3099999999999996</v>
      </c>
      <c r="Z114" s="1134">
        <f>IF(ISERROR((C114/D114-1)*100),"n/a",(C114/D114-1)*100)</f>
        <v>19.999999999999996</v>
      </c>
      <c r="AA114" s="705">
        <f>IF(ISERROR((D114/E114-1)*100),"n/a",(D114/E114-1)*100)</f>
        <v>19.047619047619047</v>
      </c>
      <c r="AB114" s="705">
        <f>IF(ISERROR((E114/F114-1)*100),"n/a",(E114/F114-1)*100)</f>
        <v>10.526315789473673</v>
      </c>
      <c r="AC114" s="705">
        <f>IF(ISERROR((F114/G114-1)*100),"n/a",(F114/G114-1)*100)</f>
        <v>49.019607843137258</v>
      </c>
      <c r="AD114" s="705" t="str">
        <f>IF(ISERROR((G114/H114-1)*100),"n/a",(G114/H114-1)*100)</f>
        <v>n/a</v>
      </c>
      <c r="AE114" s="705" t="str">
        <f>IF(ISERROR((H114/J114-1)*100),"n/a",(H114/J114-1)*100)</f>
        <v>n/a</v>
      </c>
      <c r="AF114" s="705" t="str">
        <f>IF(ISERROR((J114/K114-1)*100),"n/a",(J114/K114-1)*100)</f>
        <v>n/a</v>
      </c>
      <c r="AG114" s="705" t="str">
        <f>IF(ISERROR((K114/M114-1)*100),"n/a",(K114/M114-1)*100)</f>
        <v>n/a</v>
      </c>
      <c r="AH114" s="705" t="str">
        <f>IF(ISERROR((M114/N114-1)*100),"n/a",(M114/N114-1)*100)</f>
        <v>n/a</v>
      </c>
      <c r="AI114" s="705" t="str">
        <f>IF(ISERROR((N114/O114-1)*100),"n/a",(N114/O114-1)*100)</f>
        <v>n/a</v>
      </c>
      <c r="AJ114" s="705" t="str">
        <f>IF(ISERROR((O114/P114-1)*100),"n/a",(O114/P114-1)*100)</f>
        <v>n/a</v>
      </c>
      <c r="AK114" s="705" t="str">
        <f>IF(ISERROR((P114/Q114-1)*100),"n/a",(P114/Q114-1)*100)</f>
        <v>n/a</v>
      </c>
      <c r="AL114" s="705" t="str">
        <f>IF(ISERROR((Q114/R114-1)*100),"n/a",(Q114/R114-1)*100)</f>
        <v>n/a</v>
      </c>
      <c r="AM114" s="705" t="str">
        <f>IF(ISERROR((R114/S114-1)*100),"n/a",(R114/S114-1)*100)</f>
        <v>n/a</v>
      </c>
      <c r="AN114" s="705" t="str">
        <f>IF(ISERROR((S114/T114-1)*100),"n/a",(S114/T114-1)*100)</f>
        <v>n/a</v>
      </c>
      <c r="AO114" s="705" t="str">
        <f>IF(ISERROR((T114/U114-1)*100),"n/a",(T114/U114-1)*100)</f>
        <v>n/a</v>
      </c>
      <c r="AP114" s="705" t="str">
        <f>IF(ISERROR((U114/V114-1)*100),"n/a",(U114/V114-1)*100)</f>
        <v>n/a</v>
      </c>
      <c r="AQ114" s="705" t="str">
        <f>IF(ISERROR((V114/W114-1)*100),"n/a",(V114/W114-1)*100)</f>
        <v>n/a</v>
      </c>
      <c r="AR114" s="705" t="str">
        <f>IF(ISERROR((W114/X114-1)*100),"n/a",(W114/X114-1)*100)</f>
        <v>n/a</v>
      </c>
      <c r="AS114" s="706">
        <f>AVERAGE(Z114:AR114)</f>
        <v>24.648385670057493</v>
      </c>
      <c r="AT114" s="707">
        <f>STDEV(Z114:AR114)</f>
        <v>16.796481814339614</v>
      </c>
    </row>
    <row r="115" spans="1:46" ht="11.25" customHeight="1" x14ac:dyDescent="0.2">
      <c r="A115" s="519" t="s">
        <v>157</v>
      </c>
      <c r="B115" s="972" t="s">
        <v>158</v>
      </c>
      <c r="C115" s="515">
        <v>1.93</v>
      </c>
      <c r="D115" s="690">
        <v>1.81</v>
      </c>
      <c r="E115" s="684">
        <v>1.68</v>
      </c>
      <c r="F115" s="684">
        <v>1.62</v>
      </c>
      <c r="G115" s="684">
        <v>1.56</v>
      </c>
      <c r="H115" s="684">
        <v>1.52</v>
      </c>
      <c r="I115" s="685"/>
      <c r="J115" s="684">
        <v>1.48</v>
      </c>
      <c r="K115" s="514">
        <v>1.46</v>
      </c>
      <c r="L115" s="685"/>
      <c r="M115" s="531">
        <v>1.44</v>
      </c>
      <c r="N115" s="531">
        <v>1.42</v>
      </c>
      <c r="O115" s="687">
        <v>1.4</v>
      </c>
      <c r="P115" s="691">
        <v>1.37</v>
      </c>
      <c r="Q115" s="691">
        <v>1.32</v>
      </c>
      <c r="R115" s="691">
        <v>1.28</v>
      </c>
      <c r="S115" s="691">
        <v>1.24</v>
      </c>
      <c r="T115" s="691">
        <v>1.2</v>
      </c>
      <c r="U115" s="691">
        <v>1.1599999999999999</v>
      </c>
      <c r="V115" s="691">
        <v>1.1200000000000001</v>
      </c>
      <c r="W115" s="691">
        <v>1.08</v>
      </c>
      <c r="X115" s="691">
        <v>1.04</v>
      </c>
      <c r="Y115" s="688">
        <f>SUM(C115:X115)</f>
        <v>28.129999999999995</v>
      </c>
      <c r="Z115" s="1134">
        <f>IF(ISERROR((C115/D115-1)*100),"n/a",(C115/D115-1)*100)</f>
        <v>6.6298342541436295</v>
      </c>
      <c r="AA115" s="705">
        <f>IF(ISERROR((D115/E115-1)*100),"n/a",(D115/E115-1)*100)</f>
        <v>7.738095238095255</v>
      </c>
      <c r="AB115" s="705">
        <f>IF(ISERROR((E115/F115-1)*100),"n/a",(E115/F115-1)*100)</f>
        <v>3.7037037037036979</v>
      </c>
      <c r="AC115" s="705">
        <f>IF(ISERROR((F115/G115-1)*100),"n/a",(F115/G115-1)*100)</f>
        <v>3.8461538461538547</v>
      </c>
      <c r="AD115" s="705">
        <f>IF(ISERROR((G115/H115-1)*100),"n/a",(G115/H115-1)*100)</f>
        <v>2.6315789473684292</v>
      </c>
      <c r="AE115" s="705">
        <f>IF(ISERROR((H115/J115-1)*100),"n/a",(H115/J115-1)*100)</f>
        <v>2.7027027027026973</v>
      </c>
      <c r="AF115" s="705">
        <f>IF(ISERROR((J115/K115-1)*100),"n/a",(J115/K115-1)*100)</f>
        <v>1.3698630136986356</v>
      </c>
      <c r="AG115" s="705">
        <f>IF(ISERROR((K115/M115-1)*100),"n/a",(K115/M115-1)*100)</f>
        <v>1.388888888888884</v>
      </c>
      <c r="AH115" s="705">
        <f>IF(ISERROR((M115/N115-1)*100),"n/a",(M115/N115-1)*100)</f>
        <v>1.4084507042253502</v>
      </c>
      <c r="AI115" s="705">
        <f>IF(ISERROR((N115/O115-1)*100),"n/a",(N115/O115-1)*100)</f>
        <v>1.4285714285714235</v>
      </c>
      <c r="AJ115" s="705">
        <f>IF(ISERROR((O115/P115-1)*100),"n/a",(O115/P115-1)*100)</f>
        <v>2.1897810218977964</v>
      </c>
      <c r="AK115" s="705">
        <f>IF(ISERROR((P115/Q115-1)*100),"n/a",(P115/Q115-1)*100)</f>
        <v>3.7878787878787845</v>
      </c>
      <c r="AL115" s="705">
        <f>IF(ISERROR((Q115/R115-1)*100),"n/a",(Q115/R115-1)*100)</f>
        <v>3.125</v>
      </c>
      <c r="AM115" s="705">
        <f>IF(ISERROR((R115/S115-1)*100),"n/a",(R115/S115-1)*100)</f>
        <v>3.2258064516129004</v>
      </c>
      <c r="AN115" s="705">
        <f>IF(ISERROR((S115/T115-1)*100),"n/a",(S115/T115-1)*100)</f>
        <v>3.3333333333333437</v>
      </c>
      <c r="AO115" s="705">
        <f>IF(ISERROR((T115/U115-1)*100),"n/a",(T115/U115-1)*100)</f>
        <v>3.4482758620689724</v>
      </c>
      <c r="AP115" s="705">
        <f>IF(ISERROR((U115/V115-1)*100),"n/a",(U115/V115-1)*100)</f>
        <v>3.5714285714285587</v>
      </c>
      <c r="AQ115" s="705">
        <f>IF(ISERROR((V115/W115-1)*100),"n/a",(V115/W115-1)*100)</f>
        <v>3.7037037037036979</v>
      </c>
      <c r="AR115" s="705">
        <f>IF(ISERROR((W115/X115-1)*100),"n/a",(W115/X115-1)*100)</f>
        <v>3.8461538461538547</v>
      </c>
      <c r="AS115" s="706">
        <f>AVERAGE(Z115:AR115)</f>
        <v>3.3199581213489346</v>
      </c>
      <c r="AT115" s="707">
        <f>STDEV(Z115:AR115)</f>
        <v>1.6425670873596514</v>
      </c>
    </row>
    <row r="116" spans="1:46" ht="11.25" customHeight="1" x14ac:dyDescent="0.2">
      <c r="A116" s="972" t="s">
        <v>1000</v>
      </c>
      <c r="B116" s="955" t="s">
        <v>1001</v>
      </c>
      <c r="C116" s="515">
        <v>12.02</v>
      </c>
      <c r="D116" s="1169">
        <v>10</v>
      </c>
      <c r="E116" s="684">
        <v>9.16</v>
      </c>
      <c r="F116" s="684">
        <v>8.7200000000000006</v>
      </c>
      <c r="G116" s="684">
        <v>7.72</v>
      </c>
      <c r="H116" s="684">
        <v>6.72</v>
      </c>
      <c r="I116" s="685"/>
      <c r="J116" s="684">
        <v>6</v>
      </c>
      <c r="K116" s="514">
        <v>5.5</v>
      </c>
      <c r="L116" s="552"/>
      <c r="M116" s="690">
        <v>4</v>
      </c>
      <c r="N116" s="687">
        <v>3.12</v>
      </c>
      <c r="O116" s="691">
        <v>3.12</v>
      </c>
      <c r="P116" s="691">
        <v>2.68</v>
      </c>
      <c r="Q116" s="691">
        <v>1.68</v>
      </c>
      <c r="R116" s="691">
        <v>1.2</v>
      </c>
      <c r="S116" s="691">
        <v>1</v>
      </c>
      <c r="T116" s="691">
        <v>0.4</v>
      </c>
      <c r="U116" s="687">
        <v>0</v>
      </c>
      <c r="V116" s="687">
        <v>0</v>
      </c>
      <c r="W116" s="687">
        <v>0</v>
      </c>
      <c r="X116" s="687">
        <v>0</v>
      </c>
      <c r="Y116" s="688">
        <f>SUM(C116:X116)</f>
        <v>83.040000000000035</v>
      </c>
      <c r="Z116" s="1134">
        <f>IF(ISERROR((C116/D116-1)*100),"n/a",(C116/D116-1)*100)</f>
        <v>20.199999999999996</v>
      </c>
      <c r="AA116" s="705">
        <f>IF(ISERROR((D116/E116-1)*100),"n/a",(D116/E116-1)*100)</f>
        <v>9.1703056768558824</v>
      </c>
      <c r="AB116" s="705">
        <f>IF(ISERROR((E116/F116-1)*100),"n/a",(E116/F116-1)*100)</f>
        <v>5.0458715596330306</v>
      </c>
      <c r="AC116" s="705">
        <f>IF(ISERROR((F116/G116-1)*100),"n/a",(F116/G116-1)*100)</f>
        <v>12.95336787564767</v>
      </c>
      <c r="AD116" s="705">
        <f>IF(ISERROR((G116/H116-1)*100),"n/a",(G116/H116-1)*100)</f>
        <v>14.880952380952372</v>
      </c>
      <c r="AE116" s="705">
        <f>IF(ISERROR((H116/J116-1)*100),"n/a",(H116/J116-1)*100)</f>
        <v>11.999999999999989</v>
      </c>
      <c r="AF116" s="705">
        <f>IF(ISERROR((J116/K116-1)*100),"n/a",(J116/K116-1)*100)</f>
        <v>9.0909090909090828</v>
      </c>
      <c r="AG116" s="705">
        <f>IF(ISERROR((K116/M116-1)*100),"n/a",(K116/M116-1)*100)</f>
        <v>37.5</v>
      </c>
      <c r="AH116" s="705">
        <f>IF(ISERROR((M116/N116-1)*100),"n/a",(M116/N116-1)*100)</f>
        <v>28.205128205128194</v>
      </c>
      <c r="AI116" s="705">
        <f>IF(ISERROR((N116/O116-1)*100),"n/a",(N116/O116-1)*100)</f>
        <v>0</v>
      </c>
      <c r="AJ116" s="705">
        <f>IF(ISERROR((O116/P116-1)*100),"n/a",(O116/P116-1)*100)</f>
        <v>16.417910447761198</v>
      </c>
      <c r="AK116" s="705">
        <f>IF(ISERROR((P116/Q116-1)*100),"n/a",(P116/Q116-1)*100)</f>
        <v>59.523809523809533</v>
      </c>
      <c r="AL116" s="705">
        <f>IF(ISERROR((Q116/R116-1)*100),"n/a",(Q116/R116-1)*100)</f>
        <v>39.999999999999993</v>
      </c>
      <c r="AM116" s="705">
        <f>IF(ISERROR((R116/S116-1)*100),"n/a",(R116/S116-1)*100)</f>
        <v>19.999999999999996</v>
      </c>
      <c r="AN116" s="705">
        <f>IF(ISERROR((S116/T116-1)*100),"n/a",(S116/T116-1)*100)</f>
        <v>150</v>
      </c>
      <c r="AO116" s="705" t="str">
        <f>IF(ISERROR((T116/U116-1)*100),"n/a",(T116/U116-1)*100)</f>
        <v>n/a</v>
      </c>
      <c r="AP116" s="705" t="str">
        <f>IF(ISERROR((U116/V116-1)*100),"n/a",(U116/V116-1)*100)</f>
        <v>n/a</v>
      </c>
      <c r="AQ116" s="705" t="str">
        <f>IF(ISERROR((V116/W116-1)*100),"n/a",(V116/W116-1)*100)</f>
        <v>n/a</v>
      </c>
      <c r="AR116" s="705" t="str">
        <f>IF(ISERROR((W116/X116-1)*100),"n/a",(W116/X116-1)*100)</f>
        <v>n/a</v>
      </c>
      <c r="AS116" s="706">
        <f>AVERAGE(Z116:AR116)</f>
        <v>28.999216984046463</v>
      </c>
      <c r="AT116" s="707">
        <f>STDEV(Z116:AR116)</f>
        <v>36.871944999490708</v>
      </c>
    </row>
    <row r="117" spans="1:46" ht="11.25" customHeight="1" x14ac:dyDescent="0.2">
      <c r="A117" s="972" t="s">
        <v>1002</v>
      </c>
      <c r="B117" s="955" t="s">
        <v>1003</v>
      </c>
      <c r="C117" s="515">
        <v>6.84</v>
      </c>
      <c r="D117" s="690">
        <v>5.68</v>
      </c>
      <c r="E117" s="684">
        <v>4.3600000000000003</v>
      </c>
      <c r="F117" s="684">
        <v>3.64</v>
      </c>
      <c r="G117" s="684">
        <v>2.92</v>
      </c>
      <c r="H117" s="684">
        <v>1.94</v>
      </c>
      <c r="I117" s="685"/>
      <c r="J117" s="684">
        <v>1.76</v>
      </c>
      <c r="K117" s="521">
        <v>1.68</v>
      </c>
      <c r="L117" s="685"/>
      <c r="M117" s="589">
        <v>1.68</v>
      </c>
      <c r="N117" s="691">
        <v>1.68</v>
      </c>
      <c r="O117" s="691">
        <v>1.6</v>
      </c>
      <c r="P117" s="691">
        <v>1.4</v>
      </c>
      <c r="Q117" s="691">
        <v>1.2</v>
      </c>
      <c r="R117" s="691">
        <v>1</v>
      </c>
      <c r="S117" s="691">
        <v>0.77</v>
      </c>
      <c r="T117" s="687">
        <v>0.68</v>
      </c>
      <c r="U117" s="687">
        <v>0.68</v>
      </c>
      <c r="V117" s="691">
        <v>0.68</v>
      </c>
      <c r="W117" s="687">
        <v>0.56000000000000005</v>
      </c>
      <c r="X117" s="687">
        <v>0.56000000000000005</v>
      </c>
      <c r="Y117" s="688">
        <f>SUM(C117:X117)</f>
        <v>41.310000000000009</v>
      </c>
      <c r="Z117" s="1134">
        <f>IF(ISERROR((C117/D117-1)*100),"n/a",(C117/D117-1)*100)</f>
        <v>20.422535211267601</v>
      </c>
      <c r="AA117" s="705">
        <f>IF(ISERROR((D117/E117-1)*100),"n/a",(D117/E117-1)*100)</f>
        <v>30.275229357798139</v>
      </c>
      <c r="AB117" s="705">
        <f>IF(ISERROR((E117/F117-1)*100),"n/a",(E117/F117-1)*100)</f>
        <v>19.780219780219777</v>
      </c>
      <c r="AC117" s="705">
        <f>IF(ISERROR((F117/G117-1)*100),"n/a",(F117/G117-1)*100)</f>
        <v>24.657534246575352</v>
      </c>
      <c r="AD117" s="705">
        <f>IF(ISERROR((G117/H117-1)*100),"n/a",(G117/H117-1)*100)</f>
        <v>50.515463917525771</v>
      </c>
      <c r="AE117" s="705">
        <f>IF(ISERROR((H117/J117-1)*100),"n/a",(H117/J117-1)*100)</f>
        <v>10.22727272727273</v>
      </c>
      <c r="AF117" s="705">
        <f>IF(ISERROR((J117/K117-1)*100),"n/a",(J117/K117-1)*100)</f>
        <v>4.7619047619047672</v>
      </c>
      <c r="AG117" s="705">
        <f>IF(ISERROR((K117/M117-1)*100),"n/a",(K117/M117-1)*100)</f>
        <v>0</v>
      </c>
      <c r="AH117" s="705">
        <f>IF(ISERROR((M117/N117-1)*100),"n/a",(M117/N117-1)*100)</f>
        <v>0</v>
      </c>
      <c r="AI117" s="705">
        <f>IF(ISERROR((N117/O117-1)*100),"n/a",(N117/O117-1)*100)</f>
        <v>4.9999999999999822</v>
      </c>
      <c r="AJ117" s="705">
        <f>IF(ISERROR((O117/P117-1)*100),"n/a",(O117/P117-1)*100)</f>
        <v>14.285714285714302</v>
      </c>
      <c r="AK117" s="705">
        <f>IF(ISERROR((P117/Q117-1)*100),"n/a",(P117/Q117-1)*100)</f>
        <v>16.666666666666675</v>
      </c>
      <c r="AL117" s="705">
        <f>IF(ISERROR((Q117/R117-1)*100),"n/a",(Q117/R117-1)*100)</f>
        <v>19.999999999999996</v>
      </c>
      <c r="AM117" s="705">
        <f>IF(ISERROR((R117/S117-1)*100),"n/a",(R117/S117-1)*100)</f>
        <v>29.870129870129869</v>
      </c>
      <c r="AN117" s="705">
        <f>IF(ISERROR((S117/T117-1)*100),"n/a",(S117/T117-1)*100)</f>
        <v>13.235294117647056</v>
      </c>
      <c r="AO117" s="705">
        <f>IF(ISERROR((T117/U117-1)*100),"n/a",(T117/U117-1)*100)</f>
        <v>0</v>
      </c>
      <c r="AP117" s="705">
        <f>IF(ISERROR((U117/V117-1)*100),"n/a",(U117/V117-1)*100)</f>
        <v>0</v>
      </c>
      <c r="AQ117" s="705">
        <f>IF(ISERROR((V117/W117-1)*100),"n/a",(V117/W117-1)*100)</f>
        <v>21.42857142857142</v>
      </c>
      <c r="AR117" s="705">
        <f>IF(ISERROR((W117/X117-1)*100),"n/a",(W117/X117-1)*100)</f>
        <v>0</v>
      </c>
      <c r="AS117" s="706">
        <f>AVERAGE(Z117:AR117)</f>
        <v>14.796133493225971</v>
      </c>
      <c r="AT117" s="707">
        <f>STDEV(Z117:AR117)</f>
        <v>13.511025288221441</v>
      </c>
    </row>
    <row r="118" spans="1:46" ht="11.25" customHeight="1" x14ac:dyDescent="0.2">
      <c r="A118" s="513" t="s">
        <v>468</v>
      </c>
      <c r="B118" s="955" t="s">
        <v>469</v>
      </c>
      <c r="C118" s="515">
        <v>1.9</v>
      </c>
      <c r="D118" s="690">
        <v>1.77</v>
      </c>
      <c r="E118" s="684">
        <v>1.73</v>
      </c>
      <c r="F118" s="684">
        <v>1.69</v>
      </c>
      <c r="G118" s="684">
        <v>1.62</v>
      </c>
      <c r="H118" s="684">
        <v>1.54</v>
      </c>
      <c r="I118" s="685"/>
      <c r="J118" s="684">
        <v>1.47</v>
      </c>
      <c r="K118" s="514">
        <v>1.1299999999999999</v>
      </c>
      <c r="L118" s="685"/>
      <c r="M118" s="531">
        <v>0.99</v>
      </c>
      <c r="N118" s="531">
        <v>0.94499999999999995</v>
      </c>
      <c r="O118" s="691">
        <v>0.875</v>
      </c>
      <c r="P118" s="691">
        <v>0.75</v>
      </c>
      <c r="Q118" s="691">
        <v>0.55000000000000004</v>
      </c>
      <c r="R118" s="691">
        <v>0.3</v>
      </c>
      <c r="S118" s="687">
        <v>0</v>
      </c>
      <c r="T118" s="687">
        <v>0</v>
      </c>
      <c r="U118" s="687">
        <v>0</v>
      </c>
      <c r="V118" s="687">
        <v>0</v>
      </c>
      <c r="W118" s="687">
        <v>0</v>
      </c>
      <c r="X118" s="687">
        <v>0</v>
      </c>
      <c r="Y118" s="688">
        <f>SUM(C118:X118)</f>
        <v>17.260000000000005</v>
      </c>
      <c r="Z118" s="1134">
        <f>IF(ISERROR((C118/D118-1)*100),"n/a",(C118/D118-1)*100)</f>
        <v>7.3446327683615698</v>
      </c>
      <c r="AA118" s="705">
        <f>IF(ISERROR((D118/E118-1)*100),"n/a",(D118/E118-1)*100)</f>
        <v>2.3121387283236983</v>
      </c>
      <c r="AB118" s="705">
        <f>IF(ISERROR((E118/F118-1)*100),"n/a",(E118/F118-1)*100)</f>
        <v>2.3668639053254559</v>
      </c>
      <c r="AC118" s="705">
        <f>IF(ISERROR((F118/G118-1)*100),"n/a",(F118/G118-1)*100)</f>
        <v>4.3209876543209846</v>
      </c>
      <c r="AD118" s="705">
        <f>IF(ISERROR((G118/H118-1)*100),"n/a",(G118/H118-1)*100)</f>
        <v>5.1948051948051965</v>
      </c>
      <c r="AE118" s="705">
        <f>IF(ISERROR((H118/J118-1)*100),"n/a",(H118/J118-1)*100)</f>
        <v>4.7619047619047672</v>
      </c>
      <c r="AF118" s="705">
        <f>IF(ISERROR((J118/K118-1)*100),"n/a",(J118/K118-1)*100)</f>
        <v>30.088495575221241</v>
      </c>
      <c r="AG118" s="705">
        <f>IF(ISERROR((K118/M118-1)*100),"n/a",(K118/M118-1)*100)</f>
        <v>14.141414141414121</v>
      </c>
      <c r="AH118" s="705">
        <f>IF(ISERROR((M118/N118-1)*100),"n/a",(M118/N118-1)*100)</f>
        <v>4.7619047619047672</v>
      </c>
      <c r="AI118" s="705">
        <f>IF(ISERROR((N118/O118-1)*100),"n/a",(N118/O118-1)*100)</f>
        <v>7.9999999999999849</v>
      </c>
      <c r="AJ118" s="705">
        <f>IF(ISERROR((O118/P118-1)*100),"n/a",(O118/P118-1)*100)</f>
        <v>16.666666666666675</v>
      </c>
      <c r="AK118" s="705">
        <f>IF(ISERROR((P118/Q118-1)*100),"n/a",(P118/Q118-1)*100)</f>
        <v>36.363636363636353</v>
      </c>
      <c r="AL118" s="705">
        <f>IF(ISERROR((Q118/R118-1)*100),"n/a",(Q118/R118-1)*100)</f>
        <v>83.333333333333343</v>
      </c>
      <c r="AM118" s="705" t="str">
        <f>IF(ISERROR((R118/S118-1)*100),"n/a",(R118/S118-1)*100)</f>
        <v>n/a</v>
      </c>
      <c r="AN118" s="705" t="str">
        <f>IF(ISERROR((S118/T118-1)*100),"n/a",(S118/T118-1)*100)</f>
        <v>n/a</v>
      </c>
      <c r="AO118" s="705" t="str">
        <f>IF(ISERROR((T118/U118-1)*100),"n/a",(T118/U118-1)*100)</f>
        <v>n/a</v>
      </c>
      <c r="AP118" s="705" t="str">
        <f>IF(ISERROR((U118/V118-1)*100),"n/a",(U118/V118-1)*100)</f>
        <v>n/a</v>
      </c>
      <c r="AQ118" s="705" t="str">
        <f>IF(ISERROR((V118/W118-1)*100),"n/a",(V118/W118-1)*100)</f>
        <v>n/a</v>
      </c>
      <c r="AR118" s="705" t="str">
        <f>IF(ISERROR((W118/X118-1)*100),"n/a",(W118/X118-1)*100)</f>
        <v>n/a</v>
      </c>
      <c r="AS118" s="706">
        <f>AVERAGE(Z118:AR118)</f>
        <v>16.896675681170628</v>
      </c>
      <c r="AT118" s="707">
        <f>STDEV(Z118:AR118)</f>
        <v>22.653667958575319</v>
      </c>
    </row>
    <row r="119" spans="1:46" ht="11.25" customHeight="1" x14ac:dyDescent="0.2">
      <c r="A119" s="501" t="s">
        <v>1005</v>
      </c>
      <c r="B119" s="957" t="s">
        <v>1006</v>
      </c>
      <c r="C119" s="515">
        <v>0.76</v>
      </c>
      <c r="D119" s="509">
        <v>0.68</v>
      </c>
      <c r="E119" s="505">
        <v>0.6</v>
      </c>
      <c r="F119" s="505">
        <v>0.52</v>
      </c>
      <c r="G119" s="505">
        <v>0.43</v>
      </c>
      <c r="H119" s="505">
        <v>0.39</v>
      </c>
      <c r="I119" s="506"/>
      <c r="J119" s="505">
        <v>0.36</v>
      </c>
      <c r="K119" s="508">
        <v>0</v>
      </c>
      <c r="L119" s="506"/>
      <c r="M119" s="559">
        <v>0</v>
      </c>
      <c r="N119" s="559">
        <v>0</v>
      </c>
      <c r="O119" s="510">
        <v>0</v>
      </c>
      <c r="P119" s="510">
        <v>0</v>
      </c>
      <c r="Q119" s="510">
        <v>0</v>
      </c>
      <c r="R119" s="510">
        <v>0</v>
      </c>
      <c r="S119" s="510">
        <v>0</v>
      </c>
      <c r="T119" s="510">
        <v>0</v>
      </c>
      <c r="U119" s="510">
        <v>0</v>
      </c>
      <c r="V119" s="510">
        <v>0</v>
      </c>
      <c r="W119" s="510">
        <v>0</v>
      </c>
      <c r="X119" s="510">
        <v>0</v>
      </c>
      <c r="Y119" s="688">
        <f>SUM(C119:X119)</f>
        <v>3.74</v>
      </c>
      <c r="Z119" s="1134">
        <f>IF(ISERROR((C119/D119-1)*100),"n/a",(C119/D119-1)*100)</f>
        <v>11.764705882352944</v>
      </c>
      <c r="AA119" s="705">
        <f>IF(ISERROR((D119/E119-1)*100),"n/a",(D119/E119-1)*100)</f>
        <v>13.333333333333353</v>
      </c>
      <c r="AB119" s="705">
        <f>IF(ISERROR((E119/F119-1)*100),"n/a",(E119/F119-1)*100)</f>
        <v>15.384615384615374</v>
      </c>
      <c r="AC119" s="705">
        <f>IF(ISERROR((F119/G119-1)*100),"n/a",(F119/G119-1)*100)</f>
        <v>20.930232558139551</v>
      </c>
      <c r="AD119" s="705">
        <f>IF(ISERROR((G119/H119-1)*100),"n/a",(G119/H119-1)*100)</f>
        <v>10.256410256410241</v>
      </c>
      <c r="AE119" s="705">
        <f>IF(ISERROR((H119/J119-1)*100),"n/a",(H119/J119-1)*100)</f>
        <v>8.3333333333333481</v>
      </c>
      <c r="AF119" s="705" t="str">
        <f>IF(ISERROR((J119/K119-1)*100),"n/a",(J119/K119-1)*100)</f>
        <v>n/a</v>
      </c>
      <c r="AG119" s="705" t="str">
        <f>IF(ISERROR((K119/M119-1)*100),"n/a",(K119/M119-1)*100)</f>
        <v>n/a</v>
      </c>
      <c r="AH119" s="705" t="str">
        <f>IF(ISERROR((M119/N119-1)*100),"n/a",(M119/N119-1)*100)</f>
        <v>n/a</v>
      </c>
      <c r="AI119" s="705" t="str">
        <f>IF(ISERROR((N119/O119-1)*100),"n/a",(N119/O119-1)*100)</f>
        <v>n/a</v>
      </c>
      <c r="AJ119" s="705" t="str">
        <f>IF(ISERROR((O119/P119-1)*100),"n/a",(O119/P119-1)*100)</f>
        <v>n/a</v>
      </c>
      <c r="AK119" s="705" t="str">
        <f>IF(ISERROR((P119/Q119-1)*100),"n/a",(P119/Q119-1)*100)</f>
        <v>n/a</v>
      </c>
      <c r="AL119" s="705" t="str">
        <f>IF(ISERROR((Q119/R119-1)*100),"n/a",(Q119/R119-1)*100)</f>
        <v>n/a</v>
      </c>
      <c r="AM119" s="705" t="str">
        <f>IF(ISERROR((R119/S119-1)*100),"n/a",(R119/S119-1)*100)</f>
        <v>n/a</v>
      </c>
      <c r="AN119" s="705" t="str">
        <f>IF(ISERROR((S119/T119-1)*100),"n/a",(S119/T119-1)*100)</f>
        <v>n/a</v>
      </c>
      <c r="AO119" s="705" t="str">
        <f>IF(ISERROR((T119/U119-1)*100),"n/a",(T119/U119-1)*100)</f>
        <v>n/a</v>
      </c>
      <c r="AP119" s="705" t="str">
        <f>IF(ISERROR((U119/V119-1)*100),"n/a",(U119/V119-1)*100)</f>
        <v>n/a</v>
      </c>
      <c r="AQ119" s="705" t="str">
        <f>IF(ISERROR((V119/W119-1)*100),"n/a",(V119/W119-1)*100)</f>
        <v>n/a</v>
      </c>
      <c r="AR119" s="705" t="str">
        <f>IF(ISERROR((W119/X119-1)*100),"n/a",(W119/X119-1)*100)</f>
        <v>n/a</v>
      </c>
      <c r="AS119" s="706">
        <f>AVERAGE(Z119:AR119)</f>
        <v>13.333771791364134</v>
      </c>
      <c r="AT119" s="707">
        <f>STDEV(Z119:AR119)</f>
        <v>4.4463171824234866</v>
      </c>
    </row>
    <row r="120" spans="1:46" ht="11.25" customHeight="1" x14ac:dyDescent="0.2">
      <c r="A120" s="567" t="s">
        <v>1007</v>
      </c>
      <c r="B120" s="527" t="s">
        <v>1008</v>
      </c>
      <c r="C120" s="515">
        <v>0.68</v>
      </c>
      <c r="D120" s="541">
        <v>0.59000000000000008</v>
      </c>
      <c r="E120" s="533">
        <v>0.53</v>
      </c>
      <c r="F120" s="532">
        <v>0.52</v>
      </c>
      <c r="G120" s="533">
        <v>0.505</v>
      </c>
      <c r="H120" s="533">
        <v>0.25</v>
      </c>
      <c r="I120" s="534"/>
      <c r="J120" s="532">
        <v>0</v>
      </c>
      <c r="K120" s="535">
        <v>0</v>
      </c>
      <c r="L120" s="534"/>
      <c r="M120" s="553">
        <v>0</v>
      </c>
      <c r="N120" s="537">
        <v>0.06</v>
      </c>
      <c r="O120" s="536">
        <v>0.19500000000000001</v>
      </c>
      <c r="P120" s="536">
        <v>0.17</v>
      </c>
      <c r="Q120" s="536">
        <v>0.16</v>
      </c>
      <c r="R120" s="536">
        <v>0.14000000000000001</v>
      </c>
      <c r="S120" s="536">
        <v>0.124</v>
      </c>
      <c r="T120" s="536">
        <v>9.1999999999999998E-2</v>
      </c>
      <c r="U120" s="537">
        <v>7.5999999999999998E-2</v>
      </c>
      <c r="V120" s="537">
        <v>7.5999999999999998E-2</v>
      </c>
      <c r="W120" s="536">
        <v>1.9E-2</v>
      </c>
      <c r="X120" s="537">
        <v>0</v>
      </c>
      <c r="Y120" s="688">
        <f>SUM(C120:X120)</f>
        <v>4.1869999999999994</v>
      </c>
      <c r="Z120" s="1134">
        <f>IF(ISERROR((C120/D120-1)*100),"n/a",(C120/D120-1)*100)</f>
        <v>15.254237288135597</v>
      </c>
      <c r="AA120" s="705">
        <f>IF(ISERROR((D120/E120-1)*100),"n/a",(D120/E120-1)*100)</f>
        <v>11.320754716981153</v>
      </c>
      <c r="AB120" s="705">
        <f>IF(ISERROR((E120/F120-1)*100),"n/a",(E120/F120-1)*100)</f>
        <v>1.9230769230769162</v>
      </c>
      <c r="AC120" s="705">
        <f>IF(ISERROR((F120/G120-1)*100),"n/a",(F120/G120-1)*100)</f>
        <v>2.9702970297029729</v>
      </c>
      <c r="AD120" s="705">
        <f>IF(ISERROR((G120/H120-1)*100),"n/a",(G120/H120-1)*100)</f>
        <v>102</v>
      </c>
      <c r="AE120" s="705" t="str">
        <f>IF(ISERROR((H120/J120-1)*100),"n/a",(H120/J120-1)*100)</f>
        <v>n/a</v>
      </c>
      <c r="AF120" s="705" t="str">
        <f>IF(ISERROR((J120/K120-1)*100),"n/a",(J120/K120-1)*100)</f>
        <v>n/a</v>
      </c>
      <c r="AG120" s="705" t="str">
        <f>IF(ISERROR((K120/M120-1)*100),"n/a",(K120/M120-1)*100)</f>
        <v>n/a</v>
      </c>
      <c r="AH120" s="705">
        <f>IF(ISERROR((M120/N120-1)*100),"n/a",(M120/N120-1)*100)</f>
        <v>-100</v>
      </c>
      <c r="AI120" s="705">
        <f>IF(ISERROR((N120/O120-1)*100),"n/a",(N120/O120-1)*100)</f>
        <v>-69.230769230769226</v>
      </c>
      <c r="AJ120" s="705">
        <f>IF(ISERROR((O120/P120-1)*100),"n/a",(O120/P120-1)*100)</f>
        <v>14.705882352941169</v>
      </c>
      <c r="AK120" s="705">
        <f>IF(ISERROR((P120/Q120-1)*100),"n/a",(P120/Q120-1)*100)</f>
        <v>6.25</v>
      </c>
      <c r="AL120" s="705">
        <f>IF(ISERROR((Q120/R120-1)*100),"n/a",(Q120/R120-1)*100)</f>
        <v>14.285714285714279</v>
      </c>
      <c r="AM120" s="705">
        <f>IF(ISERROR((R120/S120-1)*100),"n/a",(R120/S120-1)*100)</f>
        <v>12.903225806451623</v>
      </c>
      <c r="AN120" s="705">
        <f>IF(ISERROR((S120/T120-1)*100),"n/a",(S120/T120-1)*100)</f>
        <v>34.782608695652172</v>
      </c>
      <c r="AO120" s="705">
        <f>IF(ISERROR((T120/U120-1)*100),"n/a",(T120/U120-1)*100)</f>
        <v>21.052631578947366</v>
      </c>
      <c r="AP120" s="705">
        <f>IF(ISERROR((U120/V120-1)*100),"n/a",(U120/V120-1)*100)</f>
        <v>0</v>
      </c>
      <c r="AQ120" s="705">
        <f>IF(ISERROR((V120/W120-1)*100),"n/a",(V120/W120-1)*100)</f>
        <v>300</v>
      </c>
      <c r="AR120" s="705" t="str">
        <f>IF(ISERROR((W120/X120-1)*100),"n/a",(W120/X120-1)*100)</f>
        <v>n/a</v>
      </c>
      <c r="AS120" s="706">
        <f>AVERAGE(Z120:AR120)</f>
        <v>24.547843963122268</v>
      </c>
      <c r="AT120" s="707">
        <f>STDEV(Z120:AR120)</f>
        <v>88.15986509920333</v>
      </c>
    </row>
    <row r="121" spans="1:46" ht="11.25" customHeight="1" x14ac:dyDescent="0.2">
      <c r="A121" s="519" t="s">
        <v>1009</v>
      </c>
      <c r="B121" s="972" t="s">
        <v>1010</v>
      </c>
      <c r="C121" s="515">
        <v>0.48</v>
      </c>
      <c r="D121" s="515">
        <v>0.44</v>
      </c>
      <c r="E121" s="684">
        <v>0.4</v>
      </c>
      <c r="F121" s="684">
        <v>0.36</v>
      </c>
      <c r="G121" s="684">
        <v>0.32</v>
      </c>
      <c r="H121" s="684">
        <v>0.24</v>
      </c>
      <c r="I121" s="685"/>
      <c r="J121" s="521">
        <v>0.04</v>
      </c>
      <c r="K121" s="689">
        <v>0.04</v>
      </c>
      <c r="L121" s="565"/>
      <c r="M121" s="522">
        <v>0.04</v>
      </c>
      <c r="N121" s="687">
        <v>0.04</v>
      </c>
      <c r="O121" s="687">
        <v>0.22</v>
      </c>
      <c r="P121" s="691">
        <v>0.36</v>
      </c>
      <c r="Q121" s="691">
        <v>0.32</v>
      </c>
      <c r="R121" s="691">
        <v>0.28000000000000003</v>
      </c>
      <c r="S121" s="691">
        <v>0.24</v>
      </c>
      <c r="T121" s="691">
        <v>0.2</v>
      </c>
      <c r="U121" s="691">
        <v>0.16</v>
      </c>
      <c r="V121" s="691">
        <v>0.14000000000000001</v>
      </c>
      <c r="W121" s="691">
        <v>0.12</v>
      </c>
      <c r="X121" s="687">
        <v>0</v>
      </c>
      <c r="Y121" s="688">
        <f>SUM(C121:X121)</f>
        <v>4.4400000000000004</v>
      </c>
      <c r="Z121" s="1134">
        <f>IF(ISERROR((C121/D121-1)*100),"n/a",(C121/D121-1)*100)</f>
        <v>9.0909090909090828</v>
      </c>
      <c r="AA121" s="705">
        <f>IF(ISERROR((D121/E121-1)*100),"n/a",(D121/E121-1)*100)</f>
        <v>9.9999999999999858</v>
      </c>
      <c r="AB121" s="705">
        <f>IF(ISERROR((E121/F121-1)*100),"n/a",(E121/F121-1)*100)</f>
        <v>11.111111111111116</v>
      </c>
      <c r="AC121" s="705">
        <f>IF(ISERROR((F121/G121-1)*100),"n/a",(F121/G121-1)*100)</f>
        <v>12.5</v>
      </c>
      <c r="AD121" s="705">
        <f>IF(ISERROR((G121/H121-1)*100),"n/a",(G121/H121-1)*100)</f>
        <v>33.33333333333335</v>
      </c>
      <c r="AE121" s="705">
        <f>IF(ISERROR((H121/J121-1)*100),"n/a",(H121/J121-1)*100)</f>
        <v>500</v>
      </c>
      <c r="AF121" s="705">
        <f>IF(ISERROR((J121/K121-1)*100),"n/a",(J121/K121-1)*100)</f>
        <v>0</v>
      </c>
      <c r="AG121" s="705">
        <f>IF(ISERROR((K121/M121-1)*100),"n/a",(K121/M121-1)*100)</f>
        <v>0</v>
      </c>
      <c r="AH121" s="705">
        <f>IF(ISERROR((M121/N121-1)*100),"n/a",(M121/N121-1)*100)</f>
        <v>0</v>
      </c>
      <c r="AI121" s="705">
        <f>IF(ISERROR((N121/O121-1)*100),"n/a",(N121/O121-1)*100)</f>
        <v>-81.818181818181813</v>
      </c>
      <c r="AJ121" s="705">
        <f>IF(ISERROR((O121/P121-1)*100),"n/a",(O121/P121-1)*100)</f>
        <v>-38.888888888888886</v>
      </c>
      <c r="AK121" s="705">
        <f>IF(ISERROR((P121/Q121-1)*100),"n/a",(P121/Q121-1)*100)</f>
        <v>12.5</v>
      </c>
      <c r="AL121" s="705">
        <f>IF(ISERROR((Q121/R121-1)*100),"n/a",(Q121/R121-1)*100)</f>
        <v>14.285714285714279</v>
      </c>
      <c r="AM121" s="705">
        <f>IF(ISERROR((R121/S121-1)*100),"n/a",(R121/S121-1)*100)</f>
        <v>16.666666666666675</v>
      </c>
      <c r="AN121" s="705">
        <f>IF(ISERROR((S121/T121-1)*100),"n/a",(S121/T121-1)*100)</f>
        <v>19.999999999999996</v>
      </c>
      <c r="AO121" s="705">
        <f>IF(ISERROR((T121/U121-1)*100),"n/a",(T121/U121-1)*100)</f>
        <v>25</v>
      </c>
      <c r="AP121" s="705">
        <f>IF(ISERROR((U121/V121-1)*100),"n/a",(U121/V121-1)*100)</f>
        <v>14.285714285714279</v>
      </c>
      <c r="AQ121" s="705">
        <f>IF(ISERROR((V121/W121-1)*100),"n/a",(V121/W121-1)*100)</f>
        <v>16.666666666666675</v>
      </c>
      <c r="AR121" s="705" t="str">
        <f>IF(ISERROR((W121/X121-1)*100),"n/a",(W121/X121-1)*100)</f>
        <v>n/a</v>
      </c>
      <c r="AS121" s="706">
        <f>AVERAGE(Z121:AR121)</f>
        <v>31.929613596280269</v>
      </c>
      <c r="AT121" s="707">
        <f>STDEV(Z121:AR121)</f>
        <v>119.69912965084855</v>
      </c>
    </row>
    <row r="122" spans="1:46" ht="11.25" customHeight="1" x14ac:dyDescent="0.2">
      <c r="A122" s="974" t="s">
        <v>159</v>
      </c>
      <c r="B122" s="972" t="s">
        <v>160</v>
      </c>
      <c r="C122" s="515">
        <v>0.83399999999999996</v>
      </c>
      <c r="D122" s="515">
        <v>0.82250000000000001</v>
      </c>
      <c r="E122" s="684">
        <v>0.8125</v>
      </c>
      <c r="F122" s="684">
        <v>0.80249999999999999</v>
      </c>
      <c r="G122" s="684">
        <v>0.78500000000000003</v>
      </c>
      <c r="H122" s="684">
        <v>0.76500000000000001</v>
      </c>
      <c r="I122" s="685"/>
      <c r="J122" s="684">
        <v>0.745</v>
      </c>
      <c r="K122" s="514">
        <v>0.72499999999999998</v>
      </c>
      <c r="L122" s="685"/>
      <c r="M122" s="690">
        <v>0.70499999999999996</v>
      </c>
      <c r="N122" s="691">
        <v>0.68500000000000005</v>
      </c>
      <c r="O122" s="691">
        <v>0.62</v>
      </c>
      <c r="P122" s="691">
        <v>0.56999999999999995</v>
      </c>
      <c r="Q122" s="691">
        <v>0.53</v>
      </c>
      <c r="R122" s="691">
        <v>0.46</v>
      </c>
      <c r="S122" s="691">
        <v>0.42499999999999999</v>
      </c>
      <c r="T122" s="691">
        <v>0.40500000000000003</v>
      </c>
      <c r="U122" s="691">
        <v>0.38500000000000001</v>
      </c>
      <c r="V122" s="691">
        <v>0.36499999999999999</v>
      </c>
      <c r="W122" s="691">
        <v>0.34499999999999997</v>
      </c>
      <c r="X122" s="691">
        <v>0.32500000000000001</v>
      </c>
      <c r="Y122" s="688">
        <f>SUM(C122:X122)</f>
        <v>12.111499999999999</v>
      </c>
      <c r="Z122" s="1134">
        <f>IF(ISERROR((C122/D122-1)*100),"n/a",(C122/D122-1)*100)</f>
        <v>1.3981762917933072</v>
      </c>
      <c r="AA122" s="705">
        <f>IF(ISERROR((D122/E122-1)*100),"n/a",(D122/E122-1)*100)</f>
        <v>1.2307692307692353</v>
      </c>
      <c r="AB122" s="705">
        <f>IF(ISERROR((E122/F122-1)*100),"n/a",(E122/F122-1)*100)</f>
        <v>1.2461059190031154</v>
      </c>
      <c r="AC122" s="705">
        <f>IF(ISERROR((F122/G122-1)*100),"n/a",(F122/G122-1)*100)</f>
        <v>2.2292993630573132</v>
      </c>
      <c r="AD122" s="705">
        <f>IF(ISERROR((G122/H122-1)*100),"n/a",(G122/H122-1)*100)</f>
        <v>2.6143790849673332</v>
      </c>
      <c r="AE122" s="705">
        <f>IF(ISERROR((H122/J122-1)*100),"n/a",(H122/J122-1)*100)</f>
        <v>2.6845637583892579</v>
      </c>
      <c r="AF122" s="705">
        <f>IF(ISERROR((J122/K122-1)*100),"n/a",(J122/K122-1)*100)</f>
        <v>2.7586206896551779</v>
      </c>
      <c r="AG122" s="705">
        <f>IF(ISERROR((K122/M122-1)*100),"n/a",(K122/M122-1)*100)</f>
        <v>2.8368794326241176</v>
      </c>
      <c r="AH122" s="705">
        <f>IF(ISERROR((M122/N122-1)*100),"n/a",(M122/N122-1)*100)</f>
        <v>2.9197080291970767</v>
      </c>
      <c r="AI122" s="705">
        <f>IF(ISERROR((N122/O122-1)*100),"n/a",(N122/O122-1)*100)</f>
        <v>10.483870967741948</v>
      </c>
      <c r="AJ122" s="705">
        <f>IF(ISERROR((O122/P122-1)*100),"n/a",(O122/P122-1)*100)</f>
        <v>8.7719298245614077</v>
      </c>
      <c r="AK122" s="705">
        <f>IF(ISERROR((P122/Q122-1)*100),"n/a",(P122/Q122-1)*100)</f>
        <v>7.5471698113207308</v>
      </c>
      <c r="AL122" s="705">
        <f>IF(ISERROR((Q122/R122-1)*100),"n/a",(Q122/R122-1)*100)</f>
        <v>15.217391304347828</v>
      </c>
      <c r="AM122" s="705">
        <f>IF(ISERROR((R122/S122-1)*100),"n/a",(R122/S122-1)*100)</f>
        <v>8.235294117647074</v>
      </c>
      <c r="AN122" s="705">
        <f>IF(ISERROR((S122/T122-1)*100),"n/a",(S122/T122-1)*100)</f>
        <v>4.9382716049382713</v>
      </c>
      <c r="AO122" s="705">
        <f>IF(ISERROR((T122/U122-1)*100),"n/a",(T122/U122-1)*100)</f>
        <v>5.1948051948051965</v>
      </c>
      <c r="AP122" s="705">
        <f>IF(ISERROR((U122/V122-1)*100),"n/a",(U122/V122-1)*100)</f>
        <v>5.4794520547945202</v>
      </c>
      <c r="AQ122" s="705">
        <f>IF(ISERROR((V122/W122-1)*100),"n/a",(V122/W122-1)*100)</f>
        <v>5.7971014492753659</v>
      </c>
      <c r="AR122" s="705">
        <f>IF(ISERROR((W122/X122-1)*100),"n/a",(W122/X122-1)*100)</f>
        <v>6.153846153846132</v>
      </c>
      <c r="AS122" s="706">
        <f>AVERAGE(Z122:AR122)</f>
        <v>5.1440860148807577</v>
      </c>
      <c r="AT122" s="707">
        <f>STDEV(Z122:AR122)</f>
        <v>3.6630751285328644</v>
      </c>
    </row>
    <row r="123" spans="1:46" ht="11.25" customHeight="1" x14ac:dyDescent="0.2">
      <c r="A123" s="974" t="s">
        <v>471</v>
      </c>
      <c r="B123" s="683" t="s">
        <v>472</v>
      </c>
      <c r="C123" s="543">
        <v>1.52</v>
      </c>
      <c r="D123" s="515">
        <v>1.44</v>
      </c>
      <c r="E123" s="684">
        <v>1.32</v>
      </c>
      <c r="F123" s="516">
        <v>1.2</v>
      </c>
      <c r="G123" s="684">
        <v>1.04</v>
      </c>
      <c r="H123" s="684">
        <v>0.88</v>
      </c>
      <c r="I123" s="517"/>
      <c r="J123" s="684">
        <v>0.72</v>
      </c>
      <c r="K123" s="514">
        <v>0.6</v>
      </c>
      <c r="L123" s="517"/>
      <c r="M123" s="690">
        <v>0.53</v>
      </c>
      <c r="N123" s="687">
        <v>0.44</v>
      </c>
      <c r="O123" s="691">
        <v>0.44</v>
      </c>
      <c r="P123" s="691">
        <v>0.38</v>
      </c>
      <c r="Q123" s="691">
        <v>0.28999999999999998</v>
      </c>
      <c r="R123" s="691">
        <v>6.6669999999999993E-2</v>
      </c>
      <c r="S123" s="687">
        <v>0</v>
      </c>
      <c r="T123" s="687">
        <v>0</v>
      </c>
      <c r="U123" s="687">
        <v>0</v>
      </c>
      <c r="V123" s="687">
        <v>0</v>
      </c>
      <c r="W123" s="687">
        <v>0</v>
      </c>
      <c r="X123" s="687">
        <v>0</v>
      </c>
      <c r="Y123" s="688">
        <f>SUM(C123:X123)</f>
        <v>10.866669999999999</v>
      </c>
      <c r="Z123" s="1134">
        <f>IF(ISERROR((C123/D123-1)*100),"n/a",(C123/D123-1)*100)</f>
        <v>5.555555555555558</v>
      </c>
      <c r="AA123" s="705">
        <f>IF(ISERROR((D123/E123-1)*100),"n/a",(D123/E123-1)*100)</f>
        <v>9.0909090909090828</v>
      </c>
      <c r="AB123" s="705">
        <f>IF(ISERROR((E123/F123-1)*100),"n/a",(E123/F123-1)*100)</f>
        <v>10.000000000000009</v>
      </c>
      <c r="AC123" s="705">
        <f>IF(ISERROR((F123/G123-1)*100),"n/a",(F123/G123-1)*100)</f>
        <v>15.384615384615374</v>
      </c>
      <c r="AD123" s="705">
        <f>IF(ISERROR((G123/H123-1)*100),"n/a",(G123/H123-1)*100)</f>
        <v>18.181818181818187</v>
      </c>
      <c r="AE123" s="705">
        <f>IF(ISERROR((H123/J123-1)*100),"n/a",(H123/J123-1)*100)</f>
        <v>22.222222222222232</v>
      </c>
      <c r="AF123" s="705">
        <f>IF(ISERROR((J123/K123-1)*100),"n/a",(J123/K123-1)*100)</f>
        <v>19.999999999999996</v>
      </c>
      <c r="AG123" s="705">
        <f>IF(ISERROR((K123/M123-1)*100),"n/a",(K123/M123-1)*100)</f>
        <v>13.207547169811317</v>
      </c>
      <c r="AH123" s="705">
        <f>IF(ISERROR((M123/N123-1)*100),"n/a",(M123/N123-1)*100)</f>
        <v>20.45454545454546</v>
      </c>
      <c r="AI123" s="705">
        <f>IF(ISERROR((N123/O123-1)*100),"n/a",(N123/O123-1)*100)</f>
        <v>0</v>
      </c>
      <c r="AJ123" s="705">
        <f>IF(ISERROR((O123/P123-1)*100),"n/a",(O123/P123-1)*100)</f>
        <v>15.789473684210531</v>
      </c>
      <c r="AK123" s="705">
        <f>IF(ISERROR((P123/Q123-1)*100),"n/a",(P123/Q123-1)*100)</f>
        <v>31.034482758620708</v>
      </c>
      <c r="AL123" s="705">
        <f>IF(ISERROR((Q123/R123-1)*100),"n/a",(Q123/R123-1)*100)</f>
        <v>334.9782510874457</v>
      </c>
      <c r="AM123" s="705" t="str">
        <f>IF(ISERROR((R123/S123-1)*100),"n/a",(R123/S123-1)*100)</f>
        <v>n/a</v>
      </c>
      <c r="AN123" s="705" t="str">
        <f>IF(ISERROR((S123/T123-1)*100),"n/a",(S123/T123-1)*100)</f>
        <v>n/a</v>
      </c>
      <c r="AO123" s="705" t="str">
        <f>IF(ISERROR((T123/U123-1)*100),"n/a",(T123/U123-1)*100)</f>
        <v>n/a</v>
      </c>
      <c r="AP123" s="705" t="str">
        <f>IF(ISERROR((U123/V123-1)*100),"n/a",(U123/V123-1)*100)</f>
        <v>n/a</v>
      </c>
      <c r="AQ123" s="705" t="str">
        <f>IF(ISERROR((V123/W123-1)*100),"n/a",(V123/W123-1)*100)</f>
        <v>n/a</v>
      </c>
      <c r="AR123" s="705" t="str">
        <f>IF(ISERROR((W123/X123-1)*100),"n/a",(W123/X123-1)*100)</f>
        <v>n/a</v>
      </c>
      <c r="AS123" s="706">
        <f>AVERAGE(Z123:AR123)</f>
        <v>39.684570814596469</v>
      </c>
      <c r="AT123" s="707">
        <f>STDEV(Z123:AR123)</f>
        <v>89.077240280728603</v>
      </c>
    </row>
    <row r="124" spans="1:46" ht="11.25" customHeight="1" x14ac:dyDescent="0.2">
      <c r="A124" s="524" t="s">
        <v>1013</v>
      </c>
      <c r="B124" s="957" t="s">
        <v>1014</v>
      </c>
      <c r="C124" s="515">
        <v>1.6</v>
      </c>
      <c r="D124" s="515">
        <v>1.56</v>
      </c>
      <c r="E124" s="505">
        <v>1.52</v>
      </c>
      <c r="F124" s="505">
        <v>1.48</v>
      </c>
      <c r="G124" s="505">
        <v>1.45</v>
      </c>
      <c r="H124" s="505">
        <v>1.4</v>
      </c>
      <c r="I124" s="506"/>
      <c r="J124" s="505">
        <v>1.36</v>
      </c>
      <c r="K124" s="503">
        <v>1.32</v>
      </c>
      <c r="L124" s="506"/>
      <c r="M124" s="509">
        <v>1.28</v>
      </c>
      <c r="N124" s="510">
        <v>1.24</v>
      </c>
      <c r="O124" s="511">
        <v>1.24</v>
      </c>
      <c r="P124" s="510">
        <v>1.1200000000000001</v>
      </c>
      <c r="Q124" s="510">
        <v>1.1200000000000001</v>
      </c>
      <c r="R124" s="510">
        <v>1.1200000000000001</v>
      </c>
      <c r="S124" s="510">
        <v>1.1200000000000001</v>
      </c>
      <c r="T124" s="510">
        <v>1.1200000000000001</v>
      </c>
      <c r="U124" s="511">
        <v>1.1200000000000001</v>
      </c>
      <c r="V124" s="511">
        <v>1.0602199999999999</v>
      </c>
      <c r="W124" s="511">
        <v>0.93276000000000003</v>
      </c>
      <c r="X124" s="511">
        <v>0.81852000000000003</v>
      </c>
      <c r="Y124" s="688">
        <f>SUM(C124:X124)</f>
        <v>24.981500000000004</v>
      </c>
      <c r="Z124" s="1134">
        <f>IF(ISERROR((C124/D124-1)*100),"n/a",(C124/D124-1)*100)</f>
        <v>2.5641025641025772</v>
      </c>
      <c r="AA124" s="705">
        <f>IF(ISERROR((D124/E124-1)*100),"n/a",(D124/E124-1)*100)</f>
        <v>2.6315789473684292</v>
      </c>
      <c r="AB124" s="705">
        <f>IF(ISERROR((E124/F124-1)*100),"n/a",(E124/F124-1)*100)</f>
        <v>2.7027027027026973</v>
      </c>
      <c r="AC124" s="705">
        <f>IF(ISERROR((F124/G124-1)*100),"n/a",(F124/G124-1)*100)</f>
        <v>2.0689655172413834</v>
      </c>
      <c r="AD124" s="705">
        <f>IF(ISERROR((G124/H124-1)*100),"n/a",(G124/H124-1)*100)</f>
        <v>3.5714285714285809</v>
      </c>
      <c r="AE124" s="705">
        <f>IF(ISERROR((H124/J124-1)*100),"n/a",(H124/J124-1)*100)</f>
        <v>2.9411764705882248</v>
      </c>
      <c r="AF124" s="705">
        <f>IF(ISERROR((J124/K124-1)*100),"n/a",(J124/K124-1)*100)</f>
        <v>3.0303030303030276</v>
      </c>
      <c r="AG124" s="705">
        <f>IF(ISERROR((K124/M124-1)*100),"n/a",(K124/M124-1)*100)</f>
        <v>3.125</v>
      </c>
      <c r="AH124" s="705">
        <f>IF(ISERROR((M124/N124-1)*100),"n/a",(M124/N124-1)*100)</f>
        <v>3.2258064516129004</v>
      </c>
      <c r="AI124" s="705">
        <f>IF(ISERROR((N124/O124-1)*100),"n/a",(N124/O124-1)*100)</f>
        <v>0</v>
      </c>
      <c r="AJ124" s="705">
        <f>IF(ISERROR((O124/P124-1)*100),"n/a",(O124/P124-1)*100)</f>
        <v>10.714285714285698</v>
      </c>
      <c r="AK124" s="705">
        <f>IF(ISERROR((P124/Q124-1)*100),"n/a",(P124/Q124-1)*100)</f>
        <v>0</v>
      </c>
      <c r="AL124" s="705">
        <f>IF(ISERROR((Q124/R124-1)*100),"n/a",(Q124/R124-1)*100)</f>
        <v>0</v>
      </c>
      <c r="AM124" s="705">
        <f>IF(ISERROR((R124/S124-1)*100),"n/a",(R124/S124-1)*100)</f>
        <v>0</v>
      </c>
      <c r="AN124" s="705">
        <f>IF(ISERROR((S124/T124-1)*100),"n/a",(S124/T124-1)*100)</f>
        <v>0</v>
      </c>
      <c r="AO124" s="705">
        <f>IF(ISERROR((T124/U124-1)*100),"n/a",(T124/U124-1)*100)</f>
        <v>0</v>
      </c>
      <c r="AP124" s="705">
        <f>IF(ISERROR((U124/V124-1)*100),"n/a",(U124/V124-1)*100)</f>
        <v>5.6384523966723998</v>
      </c>
      <c r="AQ124" s="705">
        <f>IF(ISERROR((V124/W124-1)*100),"n/a",(V124/W124-1)*100)</f>
        <v>13.664822676787169</v>
      </c>
      <c r="AR124" s="705">
        <f>IF(ISERROR((W124/X124-1)*100),"n/a",(W124/X124-1)*100)</f>
        <v>13.956897815569569</v>
      </c>
      <c r="AS124" s="706">
        <f>AVERAGE(Z124:AR124)</f>
        <v>3.6755538346664558</v>
      </c>
      <c r="AT124" s="707">
        <f>STDEV(Z124:AR124)</f>
        <v>4.3923612676312525</v>
      </c>
    </row>
    <row r="125" spans="1:46" ht="11.25" customHeight="1" x14ac:dyDescent="0.2">
      <c r="A125" s="519" t="s">
        <v>1015</v>
      </c>
      <c r="B125" s="972" t="s">
        <v>1016</v>
      </c>
      <c r="C125" s="515">
        <v>1.1000000000000001</v>
      </c>
      <c r="D125" s="541">
        <v>1.04</v>
      </c>
      <c r="E125" s="684">
        <v>0.98</v>
      </c>
      <c r="F125" s="684">
        <v>0.9</v>
      </c>
      <c r="G125" s="684">
        <v>0.72699999999999998</v>
      </c>
      <c r="H125" s="521">
        <v>0</v>
      </c>
      <c r="I125" s="685"/>
      <c r="J125" s="521">
        <v>0</v>
      </c>
      <c r="K125" s="689">
        <v>0</v>
      </c>
      <c r="L125" s="685"/>
      <c r="M125" s="689">
        <v>0</v>
      </c>
      <c r="N125" s="687">
        <v>0</v>
      </c>
      <c r="O125" s="687">
        <v>0</v>
      </c>
      <c r="P125" s="687">
        <v>0</v>
      </c>
      <c r="Q125" s="687">
        <v>0</v>
      </c>
      <c r="R125" s="687">
        <v>0</v>
      </c>
      <c r="S125" s="687">
        <v>0</v>
      </c>
      <c r="T125" s="687">
        <v>0</v>
      </c>
      <c r="U125" s="687">
        <v>0</v>
      </c>
      <c r="V125" s="687">
        <v>0</v>
      </c>
      <c r="W125" s="687">
        <v>0</v>
      </c>
      <c r="X125" s="687">
        <v>0</v>
      </c>
      <c r="Y125" s="688">
        <f>SUM(C125:X125)</f>
        <v>4.7470000000000008</v>
      </c>
      <c r="Z125" s="1134">
        <f>IF(ISERROR((C125/D125-1)*100),"n/a",(C125/D125-1)*100)</f>
        <v>5.7692307692307709</v>
      </c>
      <c r="AA125" s="705">
        <f>IF(ISERROR((D125/E125-1)*100),"n/a",(D125/E125-1)*100)</f>
        <v>6.1224489795918435</v>
      </c>
      <c r="AB125" s="705">
        <f>IF(ISERROR((E125/F125-1)*100),"n/a",(E125/F125-1)*100)</f>
        <v>8.8888888888888786</v>
      </c>
      <c r="AC125" s="705">
        <f>IF(ISERROR((F125/G125-1)*100),"n/a",(F125/G125-1)*100)</f>
        <v>23.79642365887209</v>
      </c>
      <c r="AD125" s="705" t="str">
        <f>IF(ISERROR((G125/H125-1)*100),"n/a",(G125/H125-1)*100)</f>
        <v>n/a</v>
      </c>
      <c r="AE125" s="705" t="str">
        <f>IF(ISERROR((H125/J125-1)*100),"n/a",(H125/J125-1)*100)</f>
        <v>n/a</v>
      </c>
      <c r="AF125" s="705" t="str">
        <f>IF(ISERROR((J125/K125-1)*100),"n/a",(J125/K125-1)*100)</f>
        <v>n/a</v>
      </c>
      <c r="AG125" s="705" t="str">
        <f>IF(ISERROR((K125/M125-1)*100),"n/a",(K125/M125-1)*100)</f>
        <v>n/a</v>
      </c>
      <c r="AH125" s="705" t="str">
        <f>IF(ISERROR((M125/N125-1)*100),"n/a",(M125/N125-1)*100)</f>
        <v>n/a</v>
      </c>
      <c r="AI125" s="705" t="str">
        <f>IF(ISERROR((N125/O125-1)*100),"n/a",(N125/O125-1)*100)</f>
        <v>n/a</v>
      </c>
      <c r="AJ125" s="705" t="str">
        <f>IF(ISERROR((O125/P125-1)*100),"n/a",(O125/P125-1)*100)</f>
        <v>n/a</v>
      </c>
      <c r="AK125" s="705" t="str">
        <f>IF(ISERROR((P125/Q125-1)*100),"n/a",(P125/Q125-1)*100)</f>
        <v>n/a</v>
      </c>
      <c r="AL125" s="705" t="str">
        <f>IF(ISERROR((Q125/R125-1)*100),"n/a",(Q125/R125-1)*100)</f>
        <v>n/a</v>
      </c>
      <c r="AM125" s="705" t="str">
        <f>IF(ISERROR((R125/S125-1)*100),"n/a",(R125/S125-1)*100)</f>
        <v>n/a</v>
      </c>
      <c r="AN125" s="705" t="str">
        <f>IF(ISERROR((S125/T125-1)*100),"n/a",(S125/T125-1)*100)</f>
        <v>n/a</v>
      </c>
      <c r="AO125" s="705" t="str">
        <f>IF(ISERROR((T125/U125-1)*100),"n/a",(T125/U125-1)*100)</f>
        <v>n/a</v>
      </c>
      <c r="AP125" s="705" t="str">
        <f>IF(ISERROR((U125/V125-1)*100),"n/a",(U125/V125-1)*100)</f>
        <v>n/a</v>
      </c>
      <c r="AQ125" s="705" t="str">
        <f>IF(ISERROR((V125/W125-1)*100),"n/a",(V125/W125-1)*100)</f>
        <v>n/a</v>
      </c>
      <c r="AR125" s="705" t="str">
        <f>IF(ISERROR((W125/X125-1)*100),"n/a",(W125/X125-1)*100)</f>
        <v>n/a</v>
      </c>
      <c r="AS125" s="706">
        <f>AVERAGE(Z125:AR125)</f>
        <v>11.144248074145896</v>
      </c>
      <c r="AT125" s="707">
        <f>STDEV(Z125:AR125)</f>
        <v>8.5493366069238714</v>
      </c>
    </row>
    <row r="126" spans="1:46" ht="11.25" customHeight="1" x14ac:dyDescent="0.2">
      <c r="A126" s="519" t="s">
        <v>1017</v>
      </c>
      <c r="B126" s="972" t="s">
        <v>1018</v>
      </c>
      <c r="C126" s="515">
        <v>7.9</v>
      </c>
      <c r="D126" s="515">
        <v>4.8099999999999996</v>
      </c>
      <c r="E126" s="684">
        <v>2.04</v>
      </c>
      <c r="F126" s="684">
        <v>1.64</v>
      </c>
      <c r="G126" s="684">
        <v>1.23</v>
      </c>
      <c r="H126" s="684">
        <v>0.88</v>
      </c>
      <c r="I126" s="685"/>
      <c r="J126" s="684">
        <v>0.61</v>
      </c>
      <c r="K126" s="514">
        <v>0.4</v>
      </c>
      <c r="L126" s="685"/>
      <c r="M126" s="690">
        <v>7.0000000000000007E-2</v>
      </c>
      <c r="N126" s="687">
        <v>0</v>
      </c>
      <c r="O126" s="687">
        <v>0</v>
      </c>
      <c r="P126" s="687">
        <v>0</v>
      </c>
      <c r="Q126" s="687">
        <v>0</v>
      </c>
      <c r="R126" s="687">
        <v>0</v>
      </c>
      <c r="S126" s="687">
        <v>0</v>
      </c>
      <c r="T126" s="687">
        <v>0</v>
      </c>
      <c r="U126" s="687">
        <v>0</v>
      </c>
      <c r="V126" s="687">
        <v>0</v>
      </c>
      <c r="W126" s="687">
        <v>0</v>
      </c>
      <c r="X126" s="687">
        <v>0</v>
      </c>
      <c r="Y126" s="688">
        <f>SUM(C126:X126)</f>
        <v>19.579999999999998</v>
      </c>
      <c r="Z126" s="1134">
        <f>IF(ISERROR((C126/D126-1)*100),"n/a",(C126/D126-1)*100)</f>
        <v>64.241164241164256</v>
      </c>
      <c r="AA126" s="705">
        <f>IF(ISERROR((D126/E126-1)*100),"n/a",(D126/E126-1)*100)</f>
        <v>135.78431372549016</v>
      </c>
      <c r="AB126" s="705">
        <f>IF(ISERROR((E126/F126-1)*100),"n/a",(E126/F126-1)*100)</f>
        <v>24.390243902439025</v>
      </c>
      <c r="AC126" s="705">
        <f>IF(ISERROR((F126/G126-1)*100),"n/a",(F126/G126-1)*100)</f>
        <v>33.333333333333329</v>
      </c>
      <c r="AD126" s="705">
        <f>IF(ISERROR((G126/H126-1)*100),"n/a",(G126/H126-1)*100)</f>
        <v>39.772727272727273</v>
      </c>
      <c r="AE126" s="705">
        <f>IF(ISERROR((H126/J126-1)*100),"n/a",(H126/J126-1)*100)</f>
        <v>44.262295081967217</v>
      </c>
      <c r="AF126" s="705">
        <f>IF(ISERROR((J126/K126-1)*100),"n/a",(J126/K126-1)*100)</f>
        <v>52.499999999999993</v>
      </c>
      <c r="AG126" s="705">
        <f>IF(ISERROR((K126/M126-1)*100),"n/a",(K126/M126-1)*100)</f>
        <v>471.42857142857144</v>
      </c>
      <c r="AH126" s="705" t="str">
        <f>IF(ISERROR((M126/N126-1)*100),"n/a",(M126/N126-1)*100)</f>
        <v>n/a</v>
      </c>
      <c r="AI126" s="705" t="str">
        <f>IF(ISERROR((N126/O126-1)*100),"n/a",(N126/O126-1)*100)</f>
        <v>n/a</v>
      </c>
      <c r="AJ126" s="705" t="str">
        <f>IF(ISERROR((O126/P126-1)*100),"n/a",(O126/P126-1)*100)</f>
        <v>n/a</v>
      </c>
      <c r="AK126" s="705" t="str">
        <f>IF(ISERROR((P126/Q126-1)*100),"n/a",(P126/Q126-1)*100)</f>
        <v>n/a</v>
      </c>
      <c r="AL126" s="705" t="str">
        <f>IF(ISERROR((Q126/R126-1)*100),"n/a",(Q126/R126-1)*100)</f>
        <v>n/a</v>
      </c>
      <c r="AM126" s="705" t="str">
        <f>IF(ISERROR((R126/S126-1)*100),"n/a",(R126/S126-1)*100)</f>
        <v>n/a</v>
      </c>
      <c r="AN126" s="705" t="str">
        <f>IF(ISERROR((S126/T126-1)*100),"n/a",(S126/T126-1)*100)</f>
        <v>n/a</v>
      </c>
      <c r="AO126" s="705" t="str">
        <f>IF(ISERROR((T126/U126-1)*100),"n/a",(T126/U126-1)*100)</f>
        <v>n/a</v>
      </c>
      <c r="AP126" s="705" t="str">
        <f>IF(ISERROR((U126/V126-1)*100),"n/a",(U126/V126-1)*100)</f>
        <v>n/a</v>
      </c>
      <c r="AQ126" s="705" t="str">
        <f>IF(ISERROR((V126/W126-1)*100),"n/a",(V126/W126-1)*100)</f>
        <v>n/a</v>
      </c>
      <c r="AR126" s="705" t="str">
        <f>IF(ISERROR((W126/X126-1)*100),"n/a",(W126/X126-1)*100)</f>
        <v>n/a</v>
      </c>
      <c r="AS126" s="706">
        <f>AVERAGE(Z126:AR126)</f>
        <v>108.21408112321159</v>
      </c>
      <c r="AT126" s="707">
        <f>STDEV(Z126:AR126)</f>
        <v>150.77427398919582</v>
      </c>
    </row>
    <row r="127" spans="1:46" ht="11.25" customHeight="1" x14ac:dyDescent="0.2">
      <c r="A127" s="974" t="s">
        <v>473</v>
      </c>
      <c r="B127" s="972" t="s">
        <v>474</v>
      </c>
      <c r="C127" s="515">
        <v>1.58</v>
      </c>
      <c r="D127" s="515">
        <v>1.355</v>
      </c>
      <c r="E127" s="516">
        <v>1.23</v>
      </c>
      <c r="F127" s="516">
        <v>1.1100000000000001</v>
      </c>
      <c r="G127" s="516">
        <v>0.9</v>
      </c>
      <c r="H127" s="684">
        <v>0.75</v>
      </c>
      <c r="I127" s="517"/>
      <c r="J127" s="684">
        <v>0.66</v>
      </c>
      <c r="K127" s="514">
        <v>0.61</v>
      </c>
      <c r="L127" s="517"/>
      <c r="M127" s="690">
        <v>0.56999999999999995</v>
      </c>
      <c r="N127" s="691">
        <v>0.35</v>
      </c>
      <c r="O127" s="691">
        <v>0.25</v>
      </c>
      <c r="P127" s="691">
        <v>0.12</v>
      </c>
      <c r="Q127" s="687">
        <v>0</v>
      </c>
      <c r="R127" s="687">
        <v>0</v>
      </c>
      <c r="S127" s="687">
        <v>0</v>
      </c>
      <c r="T127" s="687">
        <v>0</v>
      </c>
      <c r="U127" s="687">
        <v>0</v>
      </c>
      <c r="V127" s="687">
        <v>0</v>
      </c>
      <c r="W127" s="687">
        <v>0</v>
      </c>
      <c r="X127" s="687">
        <v>0</v>
      </c>
      <c r="Y127" s="688">
        <f>SUM(C127:X127)</f>
        <v>9.4849999999999994</v>
      </c>
      <c r="Z127" s="1134">
        <f>IF(ISERROR((C127/D127-1)*100),"n/a",(C127/D127-1)*100)</f>
        <v>16.605166051660515</v>
      </c>
      <c r="AA127" s="705">
        <f>IF(ISERROR((D127/E127-1)*100),"n/a",(D127/E127-1)*100)</f>
        <v>10.162601626016254</v>
      </c>
      <c r="AB127" s="705">
        <f>IF(ISERROR((E127/F127-1)*100),"n/a",(E127/F127-1)*100)</f>
        <v>10.810810810810789</v>
      </c>
      <c r="AC127" s="705">
        <f>IF(ISERROR((F127/G127-1)*100),"n/a",(F127/G127-1)*100)</f>
        <v>23.333333333333339</v>
      </c>
      <c r="AD127" s="705">
        <f>IF(ISERROR((G127/H127-1)*100),"n/a",(G127/H127-1)*100)</f>
        <v>19.999999999999996</v>
      </c>
      <c r="AE127" s="705">
        <f>IF(ISERROR((H127/J127-1)*100),"n/a",(H127/J127-1)*100)</f>
        <v>13.636363636363624</v>
      </c>
      <c r="AF127" s="705">
        <f>IF(ISERROR((J127/K127-1)*100),"n/a",(J127/K127-1)*100)</f>
        <v>8.196721311475418</v>
      </c>
      <c r="AG127" s="705">
        <f>IF(ISERROR((K127/M127-1)*100),"n/a",(K127/M127-1)*100)</f>
        <v>7.0175438596491224</v>
      </c>
      <c r="AH127" s="705">
        <f>IF(ISERROR((M127/N127-1)*100),"n/a",(M127/N127-1)*100)</f>
        <v>62.857142857142854</v>
      </c>
      <c r="AI127" s="705">
        <f>IF(ISERROR((N127/O127-1)*100),"n/a",(N127/O127-1)*100)</f>
        <v>39.999999999999993</v>
      </c>
      <c r="AJ127" s="705">
        <f>IF(ISERROR((O127/P127-1)*100),"n/a",(O127/P127-1)*100)</f>
        <v>108.33333333333334</v>
      </c>
      <c r="AK127" s="705" t="str">
        <f>IF(ISERROR((P127/Q127-1)*100),"n/a",(P127/Q127-1)*100)</f>
        <v>n/a</v>
      </c>
      <c r="AL127" s="705" t="str">
        <f>IF(ISERROR((Q127/R127-1)*100),"n/a",(Q127/R127-1)*100)</f>
        <v>n/a</v>
      </c>
      <c r="AM127" s="705" t="str">
        <f>IF(ISERROR((R127/S127-1)*100),"n/a",(R127/S127-1)*100)</f>
        <v>n/a</v>
      </c>
      <c r="AN127" s="705" t="str">
        <f>IF(ISERROR((S127/T127-1)*100),"n/a",(S127/T127-1)*100)</f>
        <v>n/a</v>
      </c>
      <c r="AO127" s="705" t="str">
        <f>IF(ISERROR((T127/U127-1)*100),"n/a",(T127/U127-1)*100)</f>
        <v>n/a</v>
      </c>
      <c r="AP127" s="705" t="str">
        <f>IF(ISERROR((U127/V127-1)*100),"n/a",(U127/V127-1)*100)</f>
        <v>n/a</v>
      </c>
      <c r="AQ127" s="705" t="str">
        <f>IF(ISERROR((V127/W127-1)*100),"n/a",(V127/W127-1)*100)</f>
        <v>n/a</v>
      </c>
      <c r="AR127" s="705" t="str">
        <f>IF(ISERROR((W127/X127-1)*100),"n/a",(W127/X127-1)*100)</f>
        <v>n/a</v>
      </c>
      <c r="AS127" s="706">
        <f>AVERAGE(Z127:AR127)</f>
        <v>29.177546983616843</v>
      </c>
      <c r="AT127" s="707">
        <f>STDEV(Z127:AR127)</f>
        <v>31.088937667647439</v>
      </c>
    </row>
    <row r="128" spans="1:46" ht="11.25" customHeight="1" x14ac:dyDescent="0.2">
      <c r="A128" s="519" t="s">
        <v>1020</v>
      </c>
      <c r="B128" s="972" t="s">
        <v>1021</v>
      </c>
      <c r="C128" s="515">
        <v>0.6</v>
      </c>
      <c r="D128" s="515">
        <v>0.56000000000000005</v>
      </c>
      <c r="E128" s="684">
        <v>0.52</v>
      </c>
      <c r="F128" s="684">
        <v>0.47332999999999997</v>
      </c>
      <c r="G128" s="684">
        <v>0.42668</v>
      </c>
      <c r="H128" s="684">
        <v>0.39034999999999997</v>
      </c>
      <c r="I128" s="685"/>
      <c r="J128" s="684">
        <v>0.33580999999999994</v>
      </c>
      <c r="K128" s="521">
        <v>0.29871999999999999</v>
      </c>
      <c r="L128" s="685"/>
      <c r="M128" s="689">
        <v>0.29871999999999999</v>
      </c>
      <c r="N128" s="556">
        <v>0.29871999999999999</v>
      </c>
      <c r="O128" s="691">
        <v>0.29298000000000002</v>
      </c>
      <c r="P128" s="691">
        <v>0.2681</v>
      </c>
      <c r="Q128" s="691">
        <v>0.22214</v>
      </c>
      <c r="R128" s="687">
        <v>0.15065000000000001</v>
      </c>
      <c r="S128" s="687">
        <v>0.16170999999999999</v>
      </c>
      <c r="T128" s="691">
        <v>0.17359999999999998</v>
      </c>
      <c r="U128" s="687">
        <v>0.17019999999999999</v>
      </c>
      <c r="V128" s="687">
        <v>0.17019999999999999</v>
      </c>
      <c r="W128" s="691">
        <v>0.16764999999999999</v>
      </c>
      <c r="X128" s="687">
        <v>0.1668</v>
      </c>
      <c r="Y128" s="688">
        <f>SUM(C128:X128)</f>
        <v>6.1463600000000014</v>
      </c>
      <c r="Z128" s="1134">
        <f>IF(ISERROR((C128/D128-1)*100),"n/a",(C128/D128-1)*100)</f>
        <v>7.1428571428571397</v>
      </c>
      <c r="AA128" s="705">
        <f>IF(ISERROR((D128/E128-1)*100),"n/a",(D128/E128-1)*100)</f>
        <v>7.6923076923077094</v>
      </c>
      <c r="AB128" s="705">
        <f>IF(ISERROR((E128/F128-1)*100),"n/a",(E128/F128-1)*100)</f>
        <v>9.8599285910464296</v>
      </c>
      <c r="AC128" s="705">
        <f>IF(ISERROR((F128/G128-1)*100),"n/a",(F128/G128-1)*100)</f>
        <v>10.933252085872303</v>
      </c>
      <c r="AD128" s="705">
        <f>IF(ISERROR((G128/H128-1)*100),"n/a",(G128/H128-1)*100)</f>
        <v>9.3070321506340647</v>
      </c>
      <c r="AE128" s="705">
        <f>IF(ISERROR((H128/J128-1)*100),"n/a",(H128/J128-1)*100)</f>
        <v>16.241326940829648</v>
      </c>
      <c r="AF128" s="705">
        <f>IF(ISERROR((J128/K128-1)*100),"n/a",(J128/K128-1)*100)</f>
        <v>12.416309587573625</v>
      </c>
      <c r="AG128" s="705">
        <f>IF(ISERROR((K128/M128-1)*100),"n/a",(K128/M128-1)*100)</f>
        <v>0</v>
      </c>
      <c r="AH128" s="705">
        <f>IF(ISERROR((M128/N128-1)*100),"n/a",(M128/N128-1)*100)</f>
        <v>0</v>
      </c>
      <c r="AI128" s="705">
        <f>IF(ISERROR((N128/O128-1)*100),"n/a",(N128/O128-1)*100)</f>
        <v>1.9591781008942544</v>
      </c>
      <c r="AJ128" s="705">
        <f>IF(ISERROR((O128/P128-1)*100),"n/a",(O128/P128-1)*100)</f>
        <v>9.2801193584483457</v>
      </c>
      <c r="AK128" s="705">
        <f>IF(ISERROR((P128/Q128-1)*100),"n/a",(P128/Q128-1)*100)</f>
        <v>20.68965517241379</v>
      </c>
      <c r="AL128" s="705">
        <f>IF(ISERROR((Q128/R128-1)*100),"n/a",(Q128/R128-1)*100)</f>
        <v>47.454364420843007</v>
      </c>
      <c r="AM128" s="705">
        <f>IF(ISERROR((R128/S128-1)*100),"n/a",(R128/S128-1)*100)</f>
        <v>-6.8394038711273142</v>
      </c>
      <c r="AN128" s="705">
        <f>IF(ISERROR((S128/T128-1)*100),"n/a",(S128/T128-1)*100)</f>
        <v>-6.849078341013815</v>
      </c>
      <c r="AO128" s="705">
        <f>IF(ISERROR((T128/U128-1)*100),"n/a",(T128/U128-1)*100)</f>
        <v>1.9976498237367801</v>
      </c>
      <c r="AP128" s="705">
        <f>IF(ISERROR((U128/V128-1)*100),"n/a",(U128/V128-1)*100)</f>
        <v>0</v>
      </c>
      <c r="AQ128" s="705">
        <f>IF(ISERROR((V128/W128-1)*100),"n/a",(V128/W128-1)*100)</f>
        <v>1.5210259469132126</v>
      </c>
      <c r="AR128" s="705">
        <f>IF(ISERROR((W128/X128-1)*100),"n/a",(W128/X128-1)*100)</f>
        <v>0.50959232613907446</v>
      </c>
      <c r="AS128" s="706">
        <f>AVERAGE(Z128:AR128)</f>
        <v>7.5429535330720157</v>
      </c>
      <c r="AT128" s="707">
        <f>STDEV(Z128:AR128)</f>
        <v>12.066193211652205</v>
      </c>
    </row>
    <row r="129" spans="1:46" ht="11.25" customHeight="1" x14ac:dyDescent="0.2">
      <c r="A129" s="974" t="s">
        <v>475</v>
      </c>
      <c r="B129" s="972" t="s">
        <v>476</v>
      </c>
      <c r="C129" s="515">
        <v>1.88</v>
      </c>
      <c r="D129" s="542">
        <v>1.74</v>
      </c>
      <c r="E129" s="684">
        <v>1.5433300000000001</v>
      </c>
      <c r="F129" s="684">
        <v>1.4133333333333333</v>
      </c>
      <c r="G129" s="684">
        <v>1.28</v>
      </c>
      <c r="H129" s="684">
        <v>1.1466666666666667</v>
      </c>
      <c r="I129" s="685"/>
      <c r="J129" s="684">
        <v>1</v>
      </c>
      <c r="K129" s="514">
        <v>0.88</v>
      </c>
      <c r="L129" s="685"/>
      <c r="M129" s="690">
        <v>0.73333333333333339</v>
      </c>
      <c r="N129" s="691">
        <v>0.70666666666666667</v>
      </c>
      <c r="O129" s="691">
        <v>0.58866666666666667</v>
      </c>
      <c r="P129" s="687">
        <v>0</v>
      </c>
      <c r="Q129" s="687">
        <v>0</v>
      </c>
      <c r="R129" s="687">
        <v>0</v>
      </c>
      <c r="S129" s="687">
        <v>0</v>
      </c>
      <c r="T129" s="687">
        <v>0</v>
      </c>
      <c r="U129" s="687">
        <v>0</v>
      </c>
      <c r="V129" s="687">
        <v>0</v>
      </c>
      <c r="W129" s="687">
        <v>0</v>
      </c>
      <c r="X129" s="687">
        <v>0</v>
      </c>
      <c r="Y129" s="688">
        <f>SUM(C129:X129)</f>
        <v>12.911996666666669</v>
      </c>
      <c r="Z129" s="1134">
        <f>IF(ISERROR((C129/D129-1)*100),"n/a",(C129/D129-1)*100)</f>
        <v>8.045977011494255</v>
      </c>
      <c r="AA129" s="705">
        <f>IF(ISERROR((D129/E129-1)*100),"n/a",(D129/E129-1)*100)</f>
        <v>12.743224067438575</v>
      </c>
      <c r="AB129" s="705">
        <f>IF(ISERROR((E129/F129-1)*100),"n/a",(E129/F129-1)*100)</f>
        <v>9.1978773584905795</v>
      </c>
      <c r="AC129" s="705">
        <f>IF(ISERROR((F129/G129-1)*100),"n/a",(F129/G129-1)*100)</f>
        <v>10.416666666666675</v>
      </c>
      <c r="AD129" s="705">
        <f>IF(ISERROR((G129/H129-1)*100),"n/a",(G129/H129-1)*100)</f>
        <v>11.627906976744185</v>
      </c>
      <c r="AE129" s="705">
        <f>IF(ISERROR((H129/J129-1)*100),"n/a",(H129/J129-1)*100)</f>
        <v>14.666666666666671</v>
      </c>
      <c r="AF129" s="705">
        <f>IF(ISERROR((J129/K129-1)*100),"n/a",(J129/K129-1)*100)</f>
        <v>13.636363636363647</v>
      </c>
      <c r="AG129" s="705">
        <f>IF(ISERROR((K129/M129-1)*100),"n/a",(K129/M129-1)*100)</f>
        <v>19.999999999999996</v>
      </c>
      <c r="AH129" s="705">
        <f>IF(ISERROR((M129/N129-1)*100),"n/a",(M129/N129-1)*100)</f>
        <v>3.7735849056603765</v>
      </c>
      <c r="AI129" s="705">
        <f>IF(ISERROR((N129/O129-1)*100),"n/a",(N129/O129-1)*100)</f>
        <v>20.045300113250274</v>
      </c>
      <c r="AJ129" s="705" t="str">
        <f>IF(ISERROR((O129/P129-1)*100),"n/a",(O129/P129-1)*100)</f>
        <v>n/a</v>
      </c>
      <c r="AK129" s="705" t="str">
        <f>IF(ISERROR((P129/Q129-1)*100),"n/a",(P129/Q129-1)*100)</f>
        <v>n/a</v>
      </c>
      <c r="AL129" s="705" t="str">
        <f>IF(ISERROR((Q129/R129-1)*100),"n/a",(Q129/R129-1)*100)</f>
        <v>n/a</v>
      </c>
      <c r="AM129" s="705" t="str">
        <f>IF(ISERROR((R129/S129-1)*100),"n/a",(R129/S129-1)*100)</f>
        <v>n/a</v>
      </c>
      <c r="AN129" s="705" t="str">
        <f>IF(ISERROR((S129/T129-1)*100),"n/a",(S129/T129-1)*100)</f>
        <v>n/a</v>
      </c>
      <c r="AO129" s="705" t="str">
        <f>IF(ISERROR((T129/U129-1)*100),"n/a",(T129/U129-1)*100)</f>
        <v>n/a</v>
      </c>
      <c r="AP129" s="705" t="str">
        <f>IF(ISERROR((U129/V129-1)*100),"n/a",(U129/V129-1)*100)</f>
        <v>n/a</v>
      </c>
      <c r="AQ129" s="705" t="str">
        <f>IF(ISERROR((V129/W129-1)*100),"n/a",(V129/W129-1)*100)</f>
        <v>n/a</v>
      </c>
      <c r="AR129" s="705" t="str">
        <f>IF(ISERROR((W129/X129-1)*100),"n/a",(W129/X129-1)*100)</f>
        <v>n/a</v>
      </c>
      <c r="AS129" s="706">
        <f>AVERAGE(Z129:AR129)</f>
        <v>12.415356740277524</v>
      </c>
      <c r="AT129" s="707">
        <f>STDEV(Z129:AR129)</f>
        <v>5.0678541681831293</v>
      </c>
    </row>
    <row r="130" spans="1:46" ht="11.25" customHeight="1" x14ac:dyDescent="0.2">
      <c r="A130" s="567" t="s">
        <v>1022</v>
      </c>
      <c r="B130" s="527" t="s">
        <v>1023</v>
      </c>
      <c r="C130" s="515">
        <v>1.26</v>
      </c>
      <c r="D130" s="515">
        <v>1.18</v>
      </c>
      <c r="E130" s="533">
        <v>1.1200000000000001</v>
      </c>
      <c r="F130" s="533">
        <v>1.06</v>
      </c>
      <c r="G130" s="533">
        <v>1</v>
      </c>
      <c r="H130" s="533">
        <v>0.62749999999999995</v>
      </c>
      <c r="I130" s="534"/>
      <c r="J130" s="532">
        <v>0</v>
      </c>
      <c r="K130" s="535">
        <v>0</v>
      </c>
      <c r="L130" s="534"/>
      <c r="M130" s="553">
        <v>0</v>
      </c>
      <c r="N130" s="537">
        <v>0</v>
      </c>
      <c r="O130" s="537">
        <v>0</v>
      </c>
      <c r="P130" s="537">
        <v>0</v>
      </c>
      <c r="Q130" s="537">
        <v>0</v>
      </c>
      <c r="R130" s="537">
        <v>0</v>
      </c>
      <c r="S130" s="537">
        <v>0</v>
      </c>
      <c r="T130" s="537">
        <v>0</v>
      </c>
      <c r="U130" s="537">
        <v>0</v>
      </c>
      <c r="V130" s="537">
        <v>0</v>
      </c>
      <c r="W130" s="537">
        <v>0</v>
      </c>
      <c r="X130" s="537">
        <v>0</v>
      </c>
      <c r="Y130" s="688">
        <f>SUM(C130:X130)</f>
        <v>6.2475000000000005</v>
      </c>
      <c r="Z130" s="1134">
        <f>IF(ISERROR((C130/D130-1)*100),"n/a",(C130/D130-1)*100)</f>
        <v>6.7796610169491567</v>
      </c>
      <c r="AA130" s="705">
        <f>IF(ISERROR((D130/E130-1)*100),"n/a",(D130/E130-1)*100)</f>
        <v>5.3571428571428381</v>
      </c>
      <c r="AB130" s="705">
        <f>IF(ISERROR((E130/F130-1)*100),"n/a",(E130/F130-1)*100)</f>
        <v>5.6603773584905648</v>
      </c>
      <c r="AC130" s="705">
        <f>IF(ISERROR((F130/G130-1)*100),"n/a",(F130/G130-1)*100)</f>
        <v>6.0000000000000053</v>
      </c>
      <c r="AD130" s="705">
        <f>IF(ISERROR((G130/H130-1)*100),"n/a",(G130/H130-1)*100)</f>
        <v>59.362549800796828</v>
      </c>
      <c r="AE130" s="705" t="str">
        <f>IF(ISERROR((H130/J130-1)*100),"n/a",(H130/J130-1)*100)</f>
        <v>n/a</v>
      </c>
      <c r="AF130" s="705" t="str">
        <f>IF(ISERROR((J130/K130-1)*100),"n/a",(J130/K130-1)*100)</f>
        <v>n/a</v>
      </c>
      <c r="AG130" s="705" t="str">
        <f>IF(ISERROR((K130/M130-1)*100),"n/a",(K130/M130-1)*100)</f>
        <v>n/a</v>
      </c>
      <c r="AH130" s="705" t="str">
        <f>IF(ISERROR((M130/N130-1)*100),"n/a",(M130/N130-1)*100)</f>
        <v>n/a</v>
      </c>
      <c r="AI130" s="705" t="str">
        <f>IF(ISERROR((N130/O130-1)*100),"n/a",(N130/O130-1)*100)</f>
        <v>n/a</v>
      </c>
      <c r="AJ130" s="705" t="str">
        <f>IF(ISERROR((O130/P130-1)*100),"n/a",(O130/P130-1)*100)</f>
        <v>n/a</v>
      </c>
      <c r="AK130" s="705" t="str">
        <f>IF(ISERROR((P130/Q130-1)*100),"n/a",(P130/Q130-1)*100)</f>
        <v>n/a</v>
      </c>
      <c r="AL130" s="705" t="str">
        <f>IF(ISERROR((Q130/R130-1)*100),"n/a",(Q130/R130-1)*100)</f>
        <v>n/a</v>
      </c>
      <c r="AM130" s="705" t="str">
        <f>IF(ISERROR((R130/S130-1)*100),"n/a",(R130/S130-1)*100)</f>
        <v>n/a</v>
      </c>
      <c r="AN130" s="705" t="str">
        <f>IF(ISERROR((S130/T130-1)*100),"n/a",(S130/T130-1)*100)</f>
        <v>n/a</v>
      </c>
      <c r="AO130" s="705" t="str">
        <f>IF(ISERROR((T130/U130-1)*100),"n/a",(T130/U130-1)*100)</f>
        <v>n/a</v>
      </c>
      <c r="AP130" s="705" t="str">
        <f>IF(ISERROR((U130/V130-1)*100),"n/a",(U130/V130-1)*100)</f>
        <v>n/a</v>
      </c>
      <c r="AQ130" s="705" t="str">
        <f>IF(ISERROR((V130/W130-1)*100),"n/a",(V130/W130-1)*100)</f>
        <v>n/a</v>
      </c>
      <c r="AR130" s="705" t="str">
        <f>IF(ISERROR((W130/X130-1)*100),"n/a",(W130/X130-1)*100)</f>
        <v>n/a</v>
      </c>
      <c r="AS130" s="706">
        <f>AVERAGE(Z130:AR130)</f>
        <v>16.631946206675877</v>
      </c>
      <c r="AT130" s="707">
        <f>STDEV(Z130:AR130)</f>
        <v>23.893026182760799</v>
      </c>
    </row>
    <row r="131" spans="1:46" ht="11.25" customHeight="1" x14ac:dyDescent="0.2">
      <c r="A131" s="502" t="s">
        <v>4102</v>
      </c>
      <c r="B131" s="972" t="s">
        <v>4103</v>
      </c>
      <c r="C131" s="515">
        <v>1.96</v>
      </c>
      <c r="D131" s="515">
        <v>1.87</v>
      </c>
      <c r="E131" s="684">
        <v>1.78</v>
      </c>
      <c r="F131" s="684">
        <v>1.66</v>
      </c>
      <c r="G131" s="684">
        <v>1.5250000000000001</v>
      </c>
      <c r="H131" s="684">
        <v>1.4324999999999999</v>
      </c>
      <c r="I131" s="685"/>
      <c r="J131" s="684">
        <v>1.3725000000000001</v>
      </c>
      <c r="K131" s="514">
        <v>1.2999800000000001</v>
      </c>
      <c r="L131" s="685"/>
      <c r="M131" s="690">
        <v>1.2916399999999999</v>
      </c>
      <c r="N131" s="564">
        <v>1.25004</v>
      </c>
      <c r="O131" s="564">
        <v>1.25004</v>
      </c>
      <c r="P131" s="691">
        <v>1.25004</v>
      </c>
      <c r="Q131" s="691">
        <v>0.48989387500000003</v>
      </c>
      <c r="R131" s="691">
        <v>0.10125000000000001</v>
      </c>
      <c r="S131" s="687">
        <v>0</v>
      </c>
      <c r="T131" s="687">
        <v>0</v>
      </c>
      <c r="U131" s="687">
        <v>0</v>
      </c>
      <c r="V131" s="687">
        <v>0</v>
      </c>
      <c r="W131" s="687">
        <v>0</v>
      </c>
      <c r="X131" s="687">
        <v>0</v>
      </c>
      <c r="Y131" s="688">
        <f>SUM(C131:X131)</f>
        <v>18.532883874999996</v>
      </c>
      <c r="Z131" s="1134">
        <f>IF(ISERROR((C131/D131-1)*100),"n/a",(C131/D131-1)*100)</f>
        <v>4.8128342245989275</v>
      </c>
      <c r="AA131" s="705">
        <f>IF(ISERROR((D131/E131-1)*100),"n/a",(D131/E131-1)*100)</f>
        <v>5.0561797752809001</v>
      </c>
      <c r="AB131" s="705">
        <f>IF(ISERROR((E131/F131-1)*100),"n/a",(E131/F131-1)*100)</f>
        <v>7.2289156626506035</v>
      </c>
      <c r="AC131" s="705">
        <f>IF(ISERROR((F131/G131-1)*100),"n/a",(F131/G131-1)*100)</f>
        <v>8.8524590163934214</v>
      </c>
      <c r="AD131" s="705">
        <f>IF(ISERROR((G131/H131-1)*100),"n/a",(G131/H131-1)*100)</f>
        <v>6.4572425828970603</v>
      </c>
      <c r="AE131" s="705">
        <f>IF(ISERROR((H131/J131-1)*100),"n/a",(H131/J131-1)*100)</f>
        <v>4.3715846994535346</v>
      </c>
      <c r="AF131" s="705">
        <f>IF(ISERROR((J131/K131-1)*100),"n/a",(J131/K131-1)*100)</f>
        <v>5.5785473622671056</v>
      </c>
      <c r="AG131" s="705">
        <f>IF(ISERROR((K131/M131-1)*100),"n/a",(K131/M131-1)*100)</f>
        <v>0.64569074974452079</v>
      </c>
      <c r="AH131" s="705">
        <f>IF(ISERROR((M131/N131-1)*100),"n/a",(M131/N131-1)*100)</f>
        <v>3.327893507407742</v>
      </c>
      <c r="AI131" s="705">
        <f>IF(ISERROR((N131/O131-1)*100),"n/a",(N131/O131-1)*100)</f>
        <v>0</v>
      </c>
      <c r="AJ131" s="705">
        <f>IF(ISERROR((O131/P131-1)*100),"n/a",(O131/P131-1)*100)</f>
        <v>0</v>
      </c>
      <c r="AK131" s="705">
        <f>IF(ISERROR((P131/Q131-1)*100),"n/a",(P131/Q131-1)*100)</f>
        <v>155.16546823533974</v>
      </c>
      <c r="AL131" s="705">
        <f>IF(ISERROR((Q131/R131-1)*100),"n/a",(Q131/R131-1)*100)</f>
        <v>383.84580246913583</v>
      </c>
      <c r="AM131" s="705" t="str">
        <f>IF(ISERROR((R131/S131-1)*100),"n/a",(R131/S131-1)*100)</f>
        <v>n/a</v>
      </c>
      <c r="AN131" s="705" t="str">
        <f>IF(ISERROR((S131/T131-1)*100),"n/a",(S131/T131-1)*100)</f>
        <v>n/a</v>
      </c>
      <c r="AO131" s="705" t="str">
        <f>IF(ISERROR((T131/U131-1)*100),"n/a",(T131/U131-1)*100)</f>
        <v>n/a</v>
      </c>
      <c r="AP131" s="705" t="str">
        <f>IF(ISERROR((U131/V131-1)*100),"n/a",(U131/V131-1)*100)</f>
        <v>n/a</v>
      </c>
      <c r="AQ131" s="705" t="str">
        <f>IF(ISERROR((V131/W131-1)*100),"n/a",(V131/W131-1)*100)</f>
        <v>n/a</v>
      </c>
      <c r="AR131" s="705" t="str">
        <f>IF(ISERROR((W131/X131-1)*100),"n/a",(W131/X131-1)*100)</f>
        <v>n/a</v>
      </c>
      <c r="AS131" s="706">
        <f>AVERAGE(Z131:AR131)</f>
        <v>45.026355252705343</v>
      </c>
      <c r="AT131" s="707">
        <f>STDEV(Z131:AR131)</f>
        <v>110.05333866920746</v>
      </c>
    </row>
    <row r="132" spans="1:46" ht="11.25" customHeight="1" x14ac:dyDescent="0.2">
      <c r="A132" s="519" t="s">
        <v>478</v>
      </c>
      <c r="B132" s="972" t="s">
        <v>479</v>
      </c>
      <c r="C132" s="515">
        <v>0.30499999999999999</v>
      </c>
      <c r="D132" s="515">
        <v>0.27750000000000002</v>
      </c>
      <c r="E132" s="684">
        <v>0.25124999999999997</v>
      </c>
      <c r="F132" s="684">
        <v>0.22625000000000001</v>
      </c>
      <c r="G132" s="516">
        <v>0.20499999999999999</v>
      </c>
      <c r="H132" s="684">
        <v>0.185</v>
      </c>
      <c r="I132" s="517"/>
      <c r="J132" s="684">
        <v>0.17249999999999999</v>
      </c>
      <c r="K132" s="514">
        <v>0.16250000000000001</v>
      </c>
      <c r="L132" s="517"/>
      <c r="M132" s="690">
        <v>0.15625</v>
      </c>
      <c r="N132" s="691">
        <v>0.15125</v>
      </c>
      <c r="O132" s="691">
        <v>0.14249999999999999</v>
      </c>
      <c r="P132" s="691">
        <v>0.125</v>
      </c>
      <c r="Q132" s="691">
        <v>0.105</v>
      </c>
      <c r="R132" s="691">
        <v>8.5000000000000006E-2</v>
      </c>
      <c r="S132" s="691">
        <v>7.2499999999999995E-2</v>
      </c>
      <c r="T132" s="691">
        <v>5.7500000000000002E-2</v>
      </c>
      <c r="U132" s="691">
        <v>4.4999999999999998E-2</v>
      </c>
      <c r="V132" s="691">
        <v>0.04</v>
      </c>
      <c r="W132" s="691">
        <v>3.3750000000000002E-2</v>
      </c>
      <c r="X132" s="691">
        <v>2.8750000000000001E-2</v>
      </c>
      <c r="Y132" s="688">
        <f>SUM(C132:X132)</f>
        <v>2.8275000000000001</v>
      </c>
      <c r="Z132" s="1134">
        <f>IF(ISERROR((C132/D132-1)*100),"n/a",(C132/D132-1)*100)</f>
        <v>9.9099099099098975</v>
      </c>
      <c r="AA132" s="705">
        <f>IF(ISERROR((D132/E132-1)*100),"n/a",(D132/E132-1)*100)</f>
        <v>10.44776119402988</v>
      </c>
      <c r="AB132" s="705">
        <f>IF(ISERROR((E132/F132-1)*100),"n/a",(E132/F132-1)*100)</f>
        <v>11.049723756906072</v>
      </c>
      <c r="AC132" s="705">
        <f>IF(ISERROR((F132/G132-1)*100),"n/a",(F132/G132-1)*100)</f>
        <v>10.365853658536594</v>
      </c>
      <c r="AD132" s="705">
        <f>IF(ISERROR((G132/H132-1)*100),"n/a",(G132/H132-1)*100)</f>
        <v>10.810810810810811</v>
      </c>
      <c r="AE132" s="705">
        <f>IF(ISERROR((H132/J132-1)*100),"n/a",(H132/J132-1)*100)</f>
        <v>7.2463768115942129</v>
      </c>
      <c r="AF132" s="705">
        <f>IF(ISERROR((J132/K132-1)*100),"n/a",(J132/K132-1)*100)</f>
        <v>6.153846153846132</v>
      </c>
      <c r="AG132" s="705">
        <f>IF(ISERROR((K132/M132-1)*100),"n/a",(K132/M132-1)*100)</f>
        <v>4.0000000000000036</v>
      </c>
      <c r="AH132" s="705">
        <f>IF(ISERROR((M132/N132-1)*100),"n/a",(M132/N132-1)*100)</f>
        <v>3.3057851239669533</v>
      </c>
      <c r="AI132" s="705">
        <f>IF(ISERROR((N132/O132-1)*100),"n/a",(N132/O132-1)*100)</f>
        <v>6.1403508771929793</v>
      </c>
      <c r="AJ132" s="705">
        <f>IF(ISERROR((O132/P132-1)*100),"n/a",(O132/P132-1)*100)</f>
        <v>13.999999999999989</v>
      </c>
      <c r="AK132" s="705">
        <f>IF(ISERROR((P132/Q132-1)*100),"n/a",(P132/Q132-1)*100)</f>
        <v>19.047619047619047</v>
      </c>
      <c r="AL132" s="705">
        <f>IF(ISERROR((Q132/R132-1)*100),"n/a",(Q132/R132-1)*100)</f>
        <v>23.529411764705866</v>
      </c>
      <c r="AM132" s="705">
        <f>IF(ISERROR((R132/S132-1)*100),"n/a",(R132/S132-1)*100)</f>
        <v>17.24137931034484</v>
      </c>
      <c r="AN132" s="705">
        <f>IF(ISERROR((S132/T132-1)*100),"n/a",(S132/T132-1)*100)</f>
        <v>26.086956521739111</v>
      </c>
      <c r="AO132" s="705">
        <f>IF(ISERROR((T132/U132-1)*100),"n/a",(T132/U132-1)*100)</f>
        <v>27.777777777777789</v>
      </c>
      <c r="AP132" s="705">
        <f>IF(ISERROR((U132/V132-1)*100),"n/a",(U132/V132-1)*100)</f>
        <v>12.5</v>
      </c>
      <c r="AQ132" s="705">
        <f>IF(ISERROR((V132/W132-1)*100),"n/a",(V132/W132-1)*100)</f>
        <v>18.518518518518512</v>
      </c>
      <c r="AR132" s="705">
        <f>IF(ISERROR((W132/X132-1)*100),"n/a",(W132/X132-1)*100)</f>
        <v>17.391304347826097</v>
      </c>
      <c r="AS132" s="706">
        <f>AVERAGE(Z132:AR132)</f>
        <v>13.448599241332884</v>
      </c>
      <c r="AT132" s="707">
        <f>STDEV(Z132:AR132)</f>
        <v>7.2105273877273888</v>
      </c>
    </row>
    <row r="133" spans="1:46" ht="11.25" customHeight="1" x14ac:dyDescent="0.2">
      <c r="A133" s="974" t="s">
        <v>162</v>
      </c>
      <c r="B133" s="972" t="s">
        <v>163</v>
      </c>
      <c r="C133" s="515">
        <v>0.63200000000000001</v>
      </c>
      <c r="D133" s="515">
        <v>0.58399999999999996</v>
      </c>
      <c r="E133" s="684">
        <v>0.54400000000000004</v>
      </c>
      <c r="F133" s="684">
        <v>0.51400000000000001</v>
      </c>
      <c r="G133" s="684">
        <v>0.47199999999999998</v>
      </c>
      <c r="H133" s="684">
        <v>0.42199999999999999</v>
      </c>
      <c r="I133" s="685"/>
      <c r="J133" s="684">
        <v>0.38200000000000001</v>
      </c>
      <c r="K133" s="514">
        <v>0.34933333333333338</v>
      </c>
      <c r="L133" s="685"/>
      <c r="M133" s="690">
        <v>0.32000000000000006</v>
      </c>
      <c r="N133" s="691">
        <v>0.30666666666666664</v>
      </c>
      <c r="O133" s="691">
        <v>0.29013333333333335</v>
      </c>
      <c r="P133" s="691">
        <v>0.25813333333333333</v>
      </c>
      <c r="Q133" s="691">
        <v>0.23893333333333336</v>
      </c>
      <c r="R133" s="691">
        <v>0.20906666666666671</v>
      </c>
      <c r="S133" s="691">
        <v>0.18133333333333335</v>
      </c>
      <c r="T133" s="691">
        <v>0.16000000000000003</v>
      </c>
      <c r="U133" s="691">
        <v>0.14933333333333335</v>
      </c>
      <c r="V133" s="691">
        <v>0.14080000000000001</v>
      </c>
      <c r="W133" s="691">
        <v>0.13226666666666667</v>
      </c>
      <c r="X133" s="691">
        <v>0.12586666666666665</v>
      </c>
      <c r="Y133" s="688">
        <f>SUM(C133:X133)</f>
        <v>6.4118666666666684</v>
      </c>
      <c r="Z133" s="1134">
        <f>IF(ISERROR((C133/D133-1)*100),"n/a",(C133/D133-1)*100)</f>
        <v>8.2191780821917924</v>
      </c>
      <c r="AA133" s="705">
        <f>IF(ISERROR((D133/E133-1)*100),"n/a",(D133/E133-1)*100)</f>
        <v>7.3529411764705843</v>
      </c>
      <c r="AB133" s="705">
        <f>IF(ISERROR((E133/F133-1)*100),"n/a",(E133/F133-1)*100)</f>
        <v>5.8365758754863828</v>
      </c>
      <c r="AC133" s="705">
        <f>IF(ISERROR((F133/G133-1)*100),"n/a",(F133/G133-1)*100)</f>
        <v>8.8983050847457612</v>
      </c>
      <c r="AD133" s="705">
        <f>IF(ISERROR((G133/H133-1)*100),"n/a",(G133/H133-1)*100)</f>
        <v>11.848341232227488</v>
      </c>
      <c r="AE133" s="705">
        <f>IF(ISERROR((H133/J133-1)*100),"n/a",(H133/J133-1)*100)</f>
        <v>10.471204188481664</v>
      </c>
      <c r="AF133" s="705">
        <f>IF(ISERROR((J133/K133-1)*100),"n/a",(J133/K133-1)*100)</f>
        <v>9.3511450381679175</v>
      </c>
      <c r="AG133" s="705">
        <f>IF(ISERROR((K133/M133-1)*100),"n/a",(K133/M133-1)*100)</f>
        <v>9.1666666666666572</v>
      </c>
      <c r="AH133" s="705">
        <f>IF(ISERROR((M133/N133-1)*100),"n/a",(M133/N133-1)*100)</f>
        <v>4.347826086956541</v>
      </c>
      <c r="AI133" s="705">
        <f>IF(ISERROR((N133/O133-1)*100),"n/a",(N133/O133-1)*100)</f>
        <v>5.6985294117646967</v>
      </c>
      <c r="AJ133" s="705">
        <f>IF(ISERROR((O133/P133-1)*100),"n/a",(O133/P133-1)*100)</f>
        <v>12.396694214876035</v>
      </c>
      <c r="AK133" s="705">
        <f>IF(ISERROR((P133/Q133-1)*100),"n/a",(P133/Q133-1)*100)</f>
        <v>8.0357142857142794</v>
      </c>
      <c r="AL133" s="705">
        <f>IF(ISERROR((Q133/R133-1)*100),"n/a",(Q133/R133-1)*100)</f>
        <v>14.285714285714279</v>
      </c>
      <c r="AM133" s="705">
        <f>IF(ISERROR((R133/S133-1)*100),"n/a",(R133/S133-1)*100)</f>
        <v>15.294117647058837</v>
      </c>
      <c r="AN133" s="705">
        <f>IF(ISERROR((S133/T133-1)*100),"n/a",(S133/T133-1)*100)</f>
        <v>13.33333333333333</v>
      </c>
      <c r="AO133" s="705">
        <f>IF(ISERROR((T133/U133-1)*100),"n/a",(T133/U133-1)*100)</f>
        <v>7.1428571428571619</v>
      </c>
      <c r="AP133" s="705">
        <f>IF(ISERROR((U133/V133-1)*100),"n/a",(U133/V133-1)*100)</f>
        <v>6.0606060606060552</v>
      </c>
      <c r="AQ133" s="705">
        <f>IF(ISERROR((V133/W133-1)*100),"n/a",(V133/W133-1)*100)</f>
        <v>6.4516129032258007</v>
      </c>
      <c r="AR133" s="705">
        <f>IF(ISERROR((W133/X133-1)*100),"n/a",(W133/X133-1)*100)</f>
        <v>5.0847457627118731</v>
      </c>
      <c r="AS133" s="706">
        <f>AVERAGE(Z133:AR133)</f>
        <v>8.9092688673293239</v>
      </c>
      <c r="AT133" s="707">
        <f>STDEV(Z133:AR133)</f>
        <v>3.2392302497944696</v>
      </c>
    </row>
    <row r="134" spans="1:46" ht="11.25" customHeight="1" x14ac:dyDescent="0.2">
      <c r="A134" s="524" t="s">
        <v>1024</v>
      </c>
      <c r="B134" s="957" t="s">
        <v>1025</v>
      </c>
      <c r="C134" s="515">
        <v>0.78</v>
      </c>
      <c r="D134" s="515">
        <v>0.68500000000000005</v>
      </c>
      <c r="E134" s="505">
        <v>0.61499999999999999</v>
      </c>
      <c r="F134" s="505">
        <v>0.52500000000000002</v>
      </c>
      <c r="G134" s="505">
        <v>0.45</v>
      </c>
      <c r="H134" s="505">
        <v>0.1</v>
      </c>
      <c r="I134" s="506"/>
      <c r="J134" s="507">
        <v>0.05</v>
      </c>
      <c r="K134" s="508">
        <v>0.05</v>
      </c>
      <c r="L134" s="506"/>
      <c r="M134" s="525">
        <v>0.05</v>
      </c>
      <c r="N134" s="510">
        <v>0.05</v>
      </c>
      <c r="O134" s="510">
        <v>0.05</v>
      </c>
      <c r="P134" s="510">
        <v>0.6</v>
      </c>
      <c r="Q134" s="510">
        <v>0.6</v>
      </c>
      <c r="R134" s="510">
        <v>0.6</v>
      </c>
      <c r="S134" s="511">
        <v>0.6</v>
      </c>
      <c r="T134" s="510">
        <v>0.5</v>
      </c>
      <c r="U134" s="510">
        <v>0.5</v>
      </c>
      <c r="V134" s="510">
        <v>0.5</v>
      </c>
      <c r="W134" s="510">
        <v>0.5</v>
      </c>
      <c r="X134" s="510">
        <v>0.5</v>
      </c>
      <c r="Y134" s="688">
        <f>SUM(C134:X134)</f>
        <v>8.3049999999999979</v>
      </c>
      <c r="Z134" s="1134">
        <f>IF(ISERROR((C134/D134-1)*100),"n/a",(C134/D134-1)*100)</f>
        <v>13.868613138686126</v>
      </c>
      <c r="AA134" s="705">
        <f>IF(ISERROR((D134/E134-1)*100),"n/a",(D134/E134-1)*100)</f>
        <v>11.38211382113823</v>
      </c>
      <c r="AB134" s="705">
        <f>IF(ISERROR((E134/F134-1)*100),"n/a",(E134/F134-1)*100)</f>
        <v>17.142857142857125</v>
      </c>
      <c r="AC134" s="705">
        <f>IF(ISERROR((F134/G134-1)*100),"n/a",(F134/G134-1)*100)</f>
        <v>16.666666666666675</v>
      </c>
      <c r="AD134" s="705">
        <f>IF(ISERROR((G134/H134-1)*100),"n/a",(G134/H134-1)*100)</f>
        <v>350</v>
      </c>
      <c r="AE134" s="705">
        <f>IF(ISERROR((H134/J134-1)*100),"n/a",(H134/J134-1)*100)</f>
        <v>100</v>
      </c>
      <c r="AF134" s="705">
        <f>IF(ISERROR((J134/K134-1)*100),"n/a",(J134/K134-1)*100)</f>
        <v>0</v>
      </c>
      <c r="AG134" s="705">
        <f>IF(ISERROR((K134/M134-1)*100),"n/a",(K134/M134-1)*100)</f>
        <v>0</v>
      </c>
      <c r="AH134" s="705">
        <f>IF(ISERROR((M134/N134-1)*100),"n/a",(M134/N134-1)*100)</f>
        <v>0</v>
      </c>
      <c r="AI134" s="705">
        <f>IF(ISERROR((N134/O134-1)*100),"n/a",(N134/O134-1)*100)</f>
        <v>0</v>
      </c>
      <c r="AJ134" s="705">
        <f>IF(ISERROR((O134/P134-1)*100),"n/a",(O134/P134-1)*100)</f>
        <v>-91.666666666666657</v>
      </c>
      <c r="AK134" s="705">
        <f>IF(ISERROR((P134/Q134-1)*100),"n/a",(P134/Q134-1)*100)</f>
        <v>0</v>
      </c>
      <c r="AL134" s="705">
        <f>IF(ISERROR((Q134/R134-1)*100),"n/a",(Q134/R134-1)*100)</f>
        <v>0</v>
      </c>
      <c r="AM134" s="705">
        <f>IF(ISERROR((R134/S134-1)*100),"n/a",(R134/S134-1)*100)</f>
        <v>0</v>
      </c>
      <c r="AN134" s="705">
        <f>IF(ISERROR((S134/T134-1)*100),"n/a",(S134/T134-1)*100)</f>
        <v>19.999999999999996</v>
      </c>
      <c r="AO134" s="705">
        <f>IF(ISERROR((T134/U134-1)*100),"n/a",(T134/U134-1)*100)</f>
        <v>0</v>
      </c>
      <c r="AP134" s="705">
        <f>IF(ISERROR((U134/V134-1)*100),"n/a",(U134/V134-1)*100)</f>
        <v>0</v>
      </c>
      <c r="AQ134" s="705">
        <f>IF(ISERROR((V134/W134-1)*100),"n/a",(V134/W134-1)*100)</f>
        <v>0</v>
      </c>
      <c r="AR134" s="705">
        <f>IF(ISERROR((W134/X134-1)*100),"n/a",(W134/X134-1)*100)</f>
        <v>0</v>
      </c>
      <c r="AS134" s="706">
        <f>AVERAGE(Z134:AR134)</f>
        <v>23.02071495277271</v>
      </c>
      <c r="AT134" s="707">
        <f>STDEV(Z134:AR134)</f>
        <v>85.67613794277338</v>
      </c>
    </row>
    <row r="135" spans="1:46" ht="11.25" customHeight="1" x14ac:dyDescent="0.2">
      <c r="A135" s="519" t="s">
        <v>1026</v>
      </c>
      <c r="B135" s="972" t="s">
        <v>1027</v>
      </c>
      <c r="C135" s="515">
        <v>0.94</v>
      </c>
      <c r="D135" s="515">
        <v>0.86</v>
      </c>
      <c r="E135" s="684">
        <v>0.82</v>
      </c>
      <c r="F135" s="684">
        <v>0.78</v>
      </c>
      <c r="G135" s="684">
        <v>0.74</v>
      </c>
      <c r="H135" s="684">
        <v>0.69</v>
      </c>
      <c r="I135" s="685"/>
      <c r="J135" s="684">
        <v>0.64</v>
      </c>
      <c r="K135" s="514">
        <v>0.6</v>
      </c>
      <c r="L135" s="685"/>
      <c r="M135" s="522">
        <v>0.56000000000000005</v>
      </c>
      <c r="N135" s="691">
        <v>0.56000000000000005</v>
      </c>
      <c r="O135" s="691">
        <v>0.54</v>
      </c>
      <c r="P135" s="691">
        <v>0.5</v>
      </c>
      <c r="Q135" s="691">
        <v>0.46</v>
      </c>
      <c r="R135" s="691">
        <v>0.42</v>
      </c>
      <c r="S135" s="687">
        <v>0.4</v>
      </c>
      <c r="T135" s="691">
        <v>0.4</v>
      </c>
      <c r="U135" s="691">
        <v>0.38</v>
      </c>
      <c r="V135" s="691">
        <v>0.36</v>
      </c>
      <c r="W135" s="691">
        <v>0.34</v>
      </c>
      <c r="X135" s="691">
        <v>0.3</v>
      </c>
      <c r="Y135" s="688">
        <f>SUM(C135:X135)</f>
        <v>11.290000000000003</v>
      </c>
      <c r="Z135" s="1134">
        <f>IF(ISERROR((C135/D135-1)*100),"n/a",(C135/D135-1)*100)</f>
        <v>9.302325581395344</v>
      </c>
      <c r="AA135" s="705">
        <f>IF(ISERROR((D135/E135-1)*100),"n/a",(D135/E135-1)*100)</f>
        <v>4.8780487804878092</v>
      </c>
      <c r="AB135" s="705">
        <f>IF(ISERROR((E135/F135-1)*100),"n/a",(E135/F135-1)*100)</f>
        <v>5.12820512820511</v>
      </c>
      <c r="AC135" s="705">
        <f>IF(ISERROR((F135/G135-1)*100),"n/a",(F135/G135-1)*100)</f>
        <v>5.4054054054054168</v>
      </c>
      <c r="AD135" s="705">
        <f>IF(ISERROR((G135/H135-1)*100),"n/a",(G135/H135-1)*100)</f>
        <v>7.2463768115942129</v>
      </c>
      <c r="AE135" s="705">
        <f>IF(ISERROR((H135/J135-1)*100),"n/a",(H135/J135-1)*100)</f>
        <v>7.8125</v>
      </c>
      <c r="AF135" s="705">
        <f>IF(ISERROR((J135/K135-1)*100),"n/a",(J135/K135-1)*100)</f>
        <v>6.6666666666666652</v>
      </c>
      <c r="AG135" s="705">
        <f>IF(ISERROR((K135/M135-1)*100),"n/a",(K135/M135-1)*100)</f>
        <v>7.1428571428571397</v>
      </c>
      <c r="AH135" s="705">
        <f>IF(ISERROR((M135/N135-1)*100),"n/a",(M135/N135-1)*100)</f>
        <v>0</v>
      </c>
      <c r="AI135" s="705">
        <f>IF(ISERROR((N135/O135-1)*100),"n/a",(N135/O135-1)*100)</f>
        <v>3.7037037037036979</v>
      </c>
      <c r="AJ135" s="705">
        <f>IF(ISERROR((O135/P135-1)*100),"n/a",(O135/P135-1)*100)</f>
        <v>8.0000000000000071</v>
      </c>
      <c r="AK135" s="705">
        <f>IF(ISERROR((P135/Q135-1)*100),"n/a",(P135/Q135-1)*100)</f>
        <v>8.6956521739130377</v>
      </c>
      <c r="AL135" s="705">
        <f>IF(ISERROR((Q135/R135-1)*100),"n/a",(Q135/R135-1)*100)</f>
        <v>9.5238095238095344</v>
      </c>
      <c r="AM135" s="705">
        <f>IF(ISERROR((R135/S135-1)*100),"n/a",(R135/S135-1)*100)</f>
        <v>4.9999999999999822</v>
      </c>
      <c r="AN135" s="705">
        <f>IF(ISERROR((S135/T135-1)*100),"n/a",(S135/T135-1)*100)</f>
        <v>0</v>
      </c>
      <c r="AO135" s="705">
        <f>IF(ISERROR((T135/U135-1)*100),"n/a",(T135/U135-1)*100)</f>
        <v>5.2631578947368363</v>
      </c>
      <c r="AP135" s="705">
        <f>IF(ISERROR((U135/V135-1)*100),"n/a",(U135/V135-1)*100)</f>
        <v>5.555555555555558</v>
      </c>
      <c r="AQ135" s="705">
        <f>IF(ISERROR((V135/W135-1)*100),"n/a",(V135/W135-1)*100)</f>
        <v>5.8823529411764497</v>
      </c>
      <c r="AR135" s="705">
        <f>IF(ISERROR((W135/X135-1)*100),"n/a",(W135/X135-1)*100)</f>
        <v>13.333333333333353</v>
      </c>
      <c r="AS135" s="706">
        <f>AVERAGE(Z135:AR135)</f>
        <v>6.2389447706757979</v>
      </c>
      <c r="AT135" s="707">
        <f>STDEV(Z135:AR135)</f>
        <v>3.1204603942126332</v>
      </c>
    </row>
    <row r="136" spans="1:46" ht="11.25" customHeight="1" x14ac:dyDescent="0.2">
      <c r="A136" s="974" t="s">
        <v>482</v>
      </c>
      <c r="B136" s="972" t="s">
        <v>483</v>
      </c>
      <c r="C136" s="515">
        <v>1.92</v>
      </c>
      <c r="D136" s="515">
        <v>1.76</v>
      </c>
      <c r="E136" s="684">
        <v>1.6</v>
      </c>
      <c r="F136" s="684">
        <v>1.44</v>
      </c>
      <c r="G136" s="684">
        <v>1.28</v>
      </c>
      <c r="H136" s="684">
        <v>1.1399999999999999</v>
      </c>
      <c r="I136" s="685"/>
      <c r="J136" s="684">
        <v>1.04</v>
      </c>
      <c r="K136" s="514">
        <v>0.96</v>
      </c>
      <c r="L136" s="685"/>
      <c r="M136" s="690">
        <v>0.88</v>
      </c>
      <c r="N136" s="691">
        <v>0.8</v>
      </c>
      <c r="O136" s="691">
        <v>0.72</v>
      </c>
      <c r="P136" s="691">
        <v>0.66</v>
      </c>
      <c r="Q136" s="691">
        <v>0.62</v>
      </c>
      <c r="R136" s="691">
        <v>0.56000000000000005</v>
      </c>
      <c r="S136" s="691">
        <v>0.48</v>
      </c>
      <c r="T136" s="691">
        <v>0.42</v>
      </c>
      <c r="U136" s="691">
        <v>0.38500000000000001</v>
      </c>
      <c r="V136" s="687">
        <v>0</v>
      </c>
      <c r="W136" s="687">
        <v>0</v>
      </c>
      <c r="X136" s="687">
        <v>0</v>
      </c>
      <c r="Y136" s="688">
        <f>SUM(C136:X136)</f>
        <v>16.665000000000006</v>
      </c>
      <c r="Z136" s="1134">
        <f>IF(ISERROR((C136/D136-1)*100),"n/a",(C136/D136-1)*100)</f>
        <v>9.0909090909090828</v>
      </c>
      <c r="AA136" s="705">
        <f>IF(ISERROR((D136/E136-1)*100),"n/a",(D136/E136-1)*100)</f>
        <v>9.9999999999999858</v>
      </c>
      <c r="AB136" s="705">
        <f>IF(ISERROR((E136/F136-1)*100),"n/a",(E136/F136-1)*100)</f>
        <v>11.111111111111116</v>
      </c>
      <c r="AC136" s="705">
        <f>IF(ISERROR((F136/G136-1)*100),"n/a",(F136/G136-1)*100)</f>
        <v>12.5</v>
      </c>
      <c r="AD136" s="705">
        <f>IF(ISERROR((G136/H136-1)*100),"n/a",(G136/H136-1)*100)</f>
        <v>12.28070175438598</v>
      </c>
      <c r="AE136" s="705">
        <f>IF(ISERROR((H136/J136-1)*100),"n/a",(H136/J136-1)*100)</f>
        <v>9.6153846153846025</v>
      </c>
      <c r="AF136" s="705">
        <f>IF(ISERROR((J136/K136-1)*100),"n/a",(J136/K136-1)*100)</f>
        <v>8.3333333333333481</v>
      </c>
      <c r="AG136" s="705">
        <f>IF(ISERROR((K136/M136-1)*100),"n/a",(K136/M136-1)*100)</f>
        <v>9.0909090909090828</v>
      </c>
      <c r="AH136" s="705">
        <f>IF(ISERROR((M136/N136-1)*100),"n/a",(M136/N136-1)*100)</f>
        <v>9.9999999999999858</v>
      </c>
      <c r="AI136" s="705">
        <f>IF(ISERROR((N136/O136-1)*100),"n/a",(N136/O136-1)*100)</f>
        <v>11.111111111111116</v>
      </c>
      <c r="AJ136" s="705">
        <f>IF(ISERROR((O136/P136-1)*100),"n/a",(O136/P136-1)*100)</f>
        <v>9.0909090909090828</v>
      </c>
      <c r="AK136" s="705">
        <f>IF(ISERROR((P136/Q136-1)*100),"n/a",(P136/Q136-1)*100)</f>
        <v>6.4516129032258229</v>
      </c>
      <c r="AL136" s="705">
        <f>IF(ISERROR((Q136/R136-1)*100),"n/a",(Q136/R136-1)*100)</f>
        <v>10.714285714285698</v>
      </c>
      <c r="AM136" s="705">
        <f>IF(ISERROR((R136/S136-1)*100),"n/a",(R136/S136-1)*100)</f>
        <v>16.666666666666675</v>
      </c>
      <c r="AN136" s="705">
        <f>IF(ISERROR((S136/T136-1)*100),"n/a",(S136/T136-1)*100)</f>
        <v>14.285714285714279</v>
      </c>
      <c r="AO136" s="705">
        <f>IF(ISERROR((T136/U136-1)*100),"n/a",(T136/U136-1)*100)</f>
        <v>9.0909090909090828</v>
      </c>
      <c r="AP136" s="705" t="str">
        <f>IF(ISERROR((U136/V136-1)*100),"n/a",(U136/V136-1)*100)</f>
        <v>n/a</v>
      </c>
      <c r="AQ136" s="705" t="str">
        <f>IF(ISERROR((V136/W136-1)*100),"n/a",(V136/W136-1)*100)</f>
        <v>n/a</v>
      </c>
      <c r="AR136" s="705" t="str">
        <f>IF(ISERROR((W136/X136-1)*100),"n/a",(W136/X136-1)*100)</f>
        <v>n/a</v>
      </c>
      <c r="AS136" s="706">
        <f>AVERAGE(Z136:AR136)</f>
        <v>10.589597366178435</v>
      </c>
      <c r="AT136" s="707">
        <f>STDEV(Z136:AR136)</f>
        <v>2.4563288837462141</v>
      </c>
    </row>
    <row r="137" spans="1:46" ht="11.25" customHeight="1" x14ac:dyDescent="0.2">
      <c r="A137" s="519" t="s">
        <v>1030</v>
      </c>
      <c r="B137" s="972" t="s">
        <v>1031</v>
      </c>
      <c r="C137" s="515">
        <v>1.38</v>
      </c>
      <c r="D137" s="542">
        <v>1.32</v>
      </c>
      <c r="E137" s="684">
        <v>1.28</v>
      </c>
      <c r="F137" s="521">
        <v>1.2</v>
      </c>
      <c r="G137" s="684">
        <v>1.18</v>
      </c>
      <c r="H137" s="521">
        <v>1.1599999999999999</v>
      </c>
      <c r="I137" s="685"/>
      <c r="J137" s="684">
        <v>1.05</v>
      </c>
      <c r="K137" s="689">
        <v>1</v>
      </c>
      <c r="L137" s="685"/>
      <c r="M137" s="522">
        <v>1</v>
      </c>
      <c r="N137" s="687">
        <v>1.1200000000000001</v>
      </c>
      <c r="O137" s="687">
        <v>1.24</v>
      </c>
      <c r="P137" s="691">
        <v>1.24</v>
      </c>
      <c r="Q137" s="691">
        <v>1.1200000000000001</v>
      </c>
      <c r="R137" s="691">
        <v>0.97</v>
      </c>
      <c r="S137" s="691">
        <v>0.86</v>
      </c>
      <c r="T137" s="691">
        <v>0.68</v>
      </c>
      <c r="U137" s="691">
        <v>0.61</v>
      </c>
      <c r="V137" s="691">
        <v>0.56999999999999995</v>
      </c>
      <c r="W137" s="691">
        <v>0.52</v>
      </c>
      <c r="X137" s="691">
        <v>0.47</v>
      </c>
      <c r="Y137" s="688">
        <f>SUM(C137:X137)</f>
        <v>19.97</v>
      </c>
      <c r="Z137" s="1134">
        <f>IF(ISERROR((C137/D137-1)*100),"n/a",(C137/D137-1)*100)</f>
        <v>4.5454545454545414</v>
      </c>
      <c r="AA137" s="705">
        <f>IF(ISERROR((D137/E137-1)*100),"n/a",(D137/E137-1)*100)</f>
        <v>3.125</v>
      </c>
      <c r="AB137" s="705">
        <f>IF(ISERROR((E137/F137-1)*100),"n/a",(E137/F137-1)*100)</f>
        <v>6.6666666666666652</v>
      </c>
      <c r="AC137" s="705">
        <f>IF(ISERROR((F137/G137-1)*100),"n/a",(F137/G137-1)*100)</f>
        <v>1.6949152542372836</v>
      </c>
      <c r="AD137" s="705">
        <f>IF(ISERROR((G137/H137-1)*100),"n/a",(G137/H137-1)*100)</f>
        <v>1.7241379310344751</v>
      </c>
      <c r="AE137" s="705">
        <f>IF(ISERROR((H137/J137-1)*100),"n/a",(H137/J137-1)*100)</f>
        <v>10.47619047619046</v>
      </c>
      <c r="AF137" s="705">
        <f>IF(ISERROR((J137/K137-1)*100),"n/a",(J137/K137-1)*100)</f>
        <v>5.0000000000000044</v>
      </c>
      <c r="AG137" s="705">
        <f>IF(ISERROR((K137/M137-1)*100),"n/a",(K137/M137-1)*100)</f>
        <v>0</v>
      </c>
      <c r="AH137" s="705">
        <f>IF(ISERROR((M137/N137-1)*100),"n/a",(M137/N137-1)*100)</f>
        <v>-10.714285714285721</v>
      </c>
      <c r="AI137" s="705">
        <f>IF(ISERROR((N137/O137-1)*100),"n/a",(N137/O137-1)*100)</f>
        <v>-9.6774193548387011</v>
      </c>
      <c r="AJ137" s="705">
        <f>IF(ISERROR((O137/P137-1)*100),"n/a",(O137/P137-1)*100)</f>
        <v>0</v>
      </c>
      <c r="AK137" s="705">
        <f>IF(ISERROR((P137/Q137-1)*100),"n/a",(P137/Q137-1)*100)</f>
        <v>10.714285714285698</v>
      </c>
      <c r="AL137" s="705">
        <f>IF(ISERROR((Q137/R137-1)*100),"n/a",(Q137/R137-1)*100)</f>
        <v>15.463917525773208</v>
      </c>
      <c r="AM137" s="705">
        <f>IF(ISERROR((R137/S137-1)*100),"n/a",(R137/S137-1)*100)</f>
        <v>12.790697674418606</v>
      </c>
      <c r="AN137" s="705">
        <f>IF(ISERROR((S137/T137-1)*100),"n/a",(S137/T137-1)*100)</f>
        <v>26.470588235294112</v>
      </c>
      <c r="AO137" s="705">
        <f>IF(ISERROR((T137/U137-1)*100),"n/a",(T137/U137-1)*100)</f>
        <v>11.475409836065587</v>
      </c>
      <c r="AP137" s="705">
        <f>IF(ISERROR((U137/V137-1)*100),"n/a",(U137/V137-1)*100)</f>
        <v>7.0175438596491224</v>
      </c>
      <c r="AQ137" s="705">
        <f>IF(ISERROR((V137/W137-1)*100),"n/a",(V137/W137-1)*100)</f>
        <v>9.6153846153846025</v>
      </c>
      <c r="AR137" s="705">
        <f>IF(ISERROR((W137/X137-1)*100),"n/a",(W137/X137-1)*100)</f>
        <v>10.638297872340431</v>
      </c>
      <c r="AS137" s="706">
        <f>AVERAGE(Z137:AR137)</f>
        <v>6.1593044809300199</v>
      </c>
      <c r="AT137" s="707">
        <f>STDEV(Z137:AR137)</f>
        <v>8.524130949899833</v>
      </c>
    </row>
    <row r="138" spans="1:46" ht="11.25" customHeight="1" x14ac:dyDescent="0.2">
      <c r="A138" s="539" t="s">
        <v>484</v>
      </c>
      <c r="B138" s="527" t="s">
        <v>485</v>
      </c>
      <c r="C138" s="515">
        <v>1.88</v>
      </c>
      <c r="D138" s="515">
        <v>1.81</v>
      </c>
      <c r="E138" s="533">
        <v>1.74</v>
      </c>
      <c r="F138" s="533">
        <v>1.57</v>
      </c>
      <c r="G138" s="533">
        <v>1.43</v>
      </c>
      <c r="H138" s="532">
        <v>1.4</v>
      </c>
      <c r="I138" s="534"/>
      <c r="J138" s="533">
        <v>1.34</v>
      </c>
      <c r="K138" s="529">
        <v>1.2</v>
      </c>
      <c r="L138" s="534" t="s">
        <v>90</v>
      </c>
      <c r="M138" s="530">
        <v>1.04</v>
      </c>
      <c r="N138" s="536">
        <v>0.96</v>
      </c>
      <c r="O138" s="536">
        <v>0.88</v>
      </c>
      <c r="P138" s="536">
        <v>0.72</v>
      </c>
      <c r="Q138" s="536">
        <v>0.52</v>
      </c>
      <c r="R138" s="536">
        <v>0.3</v>
      </c>
      <c r="S138" s="536">
        <v>0.24</v>
      </c>
      <c r="T138" s="536">
        <v>0.16</v>
      </c>
      <c r="U138" s="536">
        <v>0.12</v>
      </c>
      <c r="V138" s="536">
        <v>0.1</v>
      </c>
      <c r="W138" s="536">
        <v>0.08</v>
      </c>
      <c r="X138" s="536">
        <v>7.0000000000000007E-2</v>
      </c>
      <c r="Y138" s="688">
        <f>SUM(C138:X138)</f>
        <v>17.560000000000002</v>
      </c>
      <c r="Z138" s="1134">
        <f>IF(ISERROR((C138/D138-1)*100),"n/a",(C138/D138-1)*100)</f>
        <v>3.8674033149171283</v>
      </c>
      <c r="AA138" s="705">
        <f>IF(ISERROR((D138/E138-1)*100),"n/a",(D138/E138-1)*100)</f>
        <v>4.0229885057471382</v>
      </c>
      <c r="AB138" s="705">
        <f>IF(ISERROR((E138/F138-1)*100),"n/a",(E138/F138-1)*100)</f>
        <v>10.828025477707005</v>
      </c>
      <c r="AC138" s="705">
        <f>IF(ISERROR((F138/G138-1)*100),"n/a",(F138/G138-1)*100)</f>
        <v>9.7902097902097918</v>
      </c>
      <c r="AD138" s="705">
        <f>IF(ISERROR((G138/H138-1)*100),"n/a",(G138/H138-1)*100)</f>
        <v>2.1428571428571352</v>
      </c>
      <c r="AE138" s="705">
        <f>IF(ISERROR((H138/J138-1)*100),"n/a",(H138/J138-1)*100)</f>
        <v>4.4776119402984982</v>
      </c>
      <c r="AF138" s="705">
        <f>IF(ISERROR((J138/K138-1)*100),"n/a",(J138/K138-1)*100)</f>
        <v>11.66666666666667</v>
      </c>
      <c r="AG138" s="705">
        <f>IF(ISERROR((K138/M138-1)*100),"n/a",(K138/M138-1)*100)</f>
        <v>15.384615384615374</v>
      </c>
      <c r="AH138" s="705">
        <f>IF(ISERROR((M138/N138-1)*100),"n/a",(M138/N138-1)*100)</f>
        <v>8.3333333333333481</v>
      </c>
      <c r="AI138" s="705">
        <f>IF(ISERROR((N138/O138-1)*100),"n/a",(N138/O138-1)*100)</f>
        <v>9.0909090909090828</v>
      </c>
      <c r="AJ138" s="705">
        <f>IF(ISERROR((O138/P138-1)*100),"n/a",(O138/P138-1)*100)</f>
        <v>22.222222222222232</v>
      </c>
      <c r="AK138" s="705">
        <f>IF(ISERROR((P138/Q138-1)*100),"n/a",(P138/Q138-1)*100)</f>
        <v>38.46153846153846</v>
      </c>
      <c r="AL138" s="705">
        <f>IF(ISERROR((Q138/R138-1)*100),"n/a",(Q138/R138-1)*100)</f>
        <v>73.333333333333343</v>
      </c>
      <c r="AM138" s="705">
        <f>IF(ISERROR((R138/S138-1)*100),"n/a",(R138/S138-1)*100)</f>
        <v>25</v>
      </c>
      <c r="AN138" s="705">
        <f>IF(ISERROR((S138/T138-1)*100),"n/a",(S138/T138-1)*100)</f>
        <v>50</v>
      </c>
      <c r="AO138" s="705">
        <f>IF(ISERROR((T138/U138-1)*100),"n/a",(T138/U138-1)*100)</f>
        <v>33.33333333333335</v>
      </c>
      <c r="AP138" s="705">
        <f>IF(ISERROR((U138/V138-1)*100),"n/a",(U138/V138-1)*100)</f>
        <v>19.999999999999996</v>
      </c>
      <c r="AQ138" s="705">
        <f>IF(ISERROR((V138/W138-1)*100),"n/a",(V138/W138-1)*100)</f>
        <v>25</v>
      </c>
      <c r="AR138" s="705">
        <f>IF(ISERROR((W138/X138-1)*100),"n/a",(W138/X138-1)*100)</f>
        <v>14.285714285714279</v>
      </c>
      <c r="AS138" s="706">
        <f>AVERAGE(Z138:AR138)</f>
        <v>20.065303278073834</v>
      </c>
      <c r="AT138" s="707">
        <f>STDEV(Z138:AR138)</f>
        <v>18.196671114509623</v>
      </c>
    </row>
    <row r="139" spans="1:46" ht="11.25" customHeight="1" x14ac:dyDescent="0.2">
      <c r="A139" s="974" t="s">
        <v>1032</v>
      </c>
      <c r="B139" s="972" t="s">
        <v>1033</v>
      </c>
      <c r="C139" s="515">
        <v>1.3049999999999999</v>
      </c>
      <c r="D139" s="515">
        <v>1.2450000000000001</v>
      </c>
      <c r="E139" s="684">
        <v>1.1200000000000001</v>
      </c>
      <c r="F139" s="521">
        <v>0.88</v>
      </c>
      <c r="G139" s="684">
        <v>0.86</v>
      </c>
      <c r="H139" s="521">
        <v>0.8</v>
      </c>
      <c r="I139" s="685"/>
      <c r="J139" s="684">
        <v>0.78</v>
      </c>
      <c r="K139" s="689">
        <v>0.72</v>
      </c>
      <c r="L139" s="685"/>
      <c r="M139" s="522">
        <v>0.72</v>
      </c>
      <c r="N139" s="687">
        <v>0.72</v>
      </c>
      <c r="O139" s="687">
        <v>0.72</v>
      </c>
      <c r="P139" s="687">
        <v>0.72</v>
      </c>
      <c r="Q139" s="691">
        <v>0.66</v>
      </c>
      <c r="R139" s="687">
        <v>0.64</v>
      </c>
      <c r="S139" s="691">
        <v>0.61</v>
      </c>
      <c r="T139" s="691">
        <v>0.56000000000000005</v>
      </c>
      <c r="U139" s="687">
        <v>0.52</v>
      </c>
      <c r="V139" s="691">
        <v>0.5</v>
      </c>
      <c r="W139" s="687">
        <v>0.44</v>
      </c>
      <c r="X139" s="687">
        <v>0.44</v>
      </c>
      <c r="Y139" s="688">
        <f>SUM(C139:X139)</f>
        <v>14.96</v>
      </c>
      <c r="Z139" s="1134">
        <f>IF(ISERROR((C139/D139-1)*100),"n/a",(C139/D139-1)*100)</f>
        <v>4.8192771084337283</v>
      </c>
      <c r="AA139" s="705">
        <f>IF(ISERROR((D139/E139-1)*100),"n/a",(D139/E139-1)*100)</f>
        <v>11.160714285714279</v>
      </c>
      <c r="AB139" s="705">
        <f>IF(ISERROR((E139/F139-1)*100),"n/a",(E139/F139-1)*100)</f>
        <v>27.272727272727295</v>
      </c>
      <c r="AC139" s="705">
        <f>IF(ISERROR((F139/G139-1)*100),"n/a",(F139/G139-1)*100)</f>
        <v>2.3255813953488413</v>
      </c>
      <c r="AD139" s="705">
        <f>IF(ISERROR((G139/H139-1)*100),"n/a",(G139/H139-1)*100)</f>
        <v>7.4999999999999956</v>
      </c>
      <c r="AE139" s="705">
        <f>IF(ISERROR((H139/J139-1)*100),"n/a",(H139/J139-1)*100)</f>
        <v>2.5641025641025772</v>
      </c>
      <c r="AF139" s="705">
        <f>IF(ISERROR((J139/K139-1)*100),"n/a",(J139/K139-1)*100)</f>
        <v>8.3333333333333481</v>
      </c>
      <c r="AG139" s="705">
        <f>IF(ISERROR((K139/M139-1)*100),"n/a",(K139/M139-1)*100)</f>
        <v>0</v>
      </c>
      <c r="AH139" s="705">
        <f>IF(ISERROR((M139/N139-1)*100),"n/a",(M139/N139-1)*100)</f>
        <v>0</v>
      </c>
      <c r="AI139" s="705">
        <f>IF(ISERROR((N139/O139-1)*100),"n/a",(N139/O139-1)*100)</f>
        <v>0</v>
      </c>
      <c r="AJ139" s="705">
        <f>IF(ISERROR((O139/P139-1)*100),"n/a",(O139/P139-1)*100)</f>
        <v>0</v>
      </c>
      <c r="AK139" s="705">
        <f>IF(ISERROR((P139/Q139-1)*100),"n/a",(P139/Q139-1)*100)</f>
        <v>9.0909090909090828</v>
      </c>
      <c r="AL139" s="705">
        <f>IF(ISERROR((Q139/R139-1)*100),"n/a",(Q139/R139-1)*100)</f>
        <v>3.125</v>
      </c>
      <c r="AM139" s="705">
        <f>IF(ISERROR((R139/S139-1)*100),"n/a",(R139/S139-1)*100)</f>
        <v>4.9180327868852514</v>
      </c>
      <c r="AN139" s="705">
        <f>IF(ISERROR((S139/T139-1)*100),"n/a",(S139/T139-1)*100)</f>
        <v>8.9285714285714199</v>
      </c>
      <c r="AO139" s="705">
        <f>IF(ISERROR((T139/U139-1)*100),"n/a",(T139/U139-1)*100)</f>
        <v>7.6923076923077094</v>
      </c>
      <c r="AP139" s="705">
        <f>IF(ISERROR((U139/V139-1)*100),"n/a",(U139/V139-1)*100)</f>
        <v>4.0000000000000036</v>
      </c>
      <c r="AQ139" s="705">
        <f>IF(ISERROR((V139/W139-1)*100),"n/a",(V139/W139-1)*100)</f>
        <v>13.636363636363647</v>
      </c>
      <c r="AR139" s="705">
        <f>IF(ISERROR((W139/X139-1)*100),"n/a",(W139/X139-1)*100)</f>
        <v>0</v>
      </c>
      <c r="AS139" s="706">
        <f>AVERAGE(Z139:AR139)</f>
        <v>6.0719431891945881</v>
      </c>
      <c r="AT139" s="707">
        <f>STDEV(Z139:AR139)</f>
        <v>6.6089305479528759</v>
      </c>
    </row>
    <row r="140" spans="1:46" ht="11.25" customHeight="1" x14ac:dyDescent="0.2">
      <c r="A140" s="519" t="s">
        <v>1034</v>
      </c>
      <c r="B140" s="972" t="s">
        <v>1035</v>
      </c>
      <c r="C140" s="515">
        <v>1</v>
      </c>
      <c r="D140" s="515">
        <v>0.95</v>
      </c>
      <c r="E140" s="684">
        <v>0.9</v>
      </c>
      <c r="F140" s="684">
        <v>0.8</v>
      </c>
      <c r="G140" s="684">
        <v>0.75</v>
      </c>
      <c r="H140" s="684">
        <v>0.7</v>
      </c>
      <c r="I140" s="685"/>
      <c r="J140" s="684">
        <v>0.65</v>
      </c>
      <c r="K140" s="689">
        <v>0.55000000000000004</v>
      </c>
      <c r="L140" s="685"/>
      <c r="M140" s="690">
        <v>0.55000000000000004</v>
      </c>
      <c r="N140" s="691">
        <v>0.5</v>
      </c>
      <c r="O140" s="687">
        <v>0.35</v>
      </c>
      <c r="P140" s="691">
        <v>0.35</v>
      </c>
      <c r="Q140" s="687">
        <v>0.32</v>
      </c>
      <c r="R140" s="691">
        <v>0.32</v>
      </c>
      <c r="S140" s="691">
        <v>0.3</v>
      </c>
      <c r="T140" s="691">
        <v>0.25</v>
      </c>
      <c r="U140" s="691">
        <v>0.2</v>
      </c>
      <c r="V140" s="687">
        <v>0</v>
      </c>
      <c r="W140" s="687">
        <v>0</v>
      </c>
      <c r="X140" s="687">
        <v>0</v>
      </c>
      <c r="Y140" s="688">
        <f>SUM(C140:X140)</f>
        <v>9.4400000000000013</v>
      </c>
      <c r="Z140" s="1134">
        <f>IF(ISERROR((C140/D140-1)*100),"n/a",(C140/D140-1)*100)</f>
        <v>5.2631578947368363</v>
      </c>
      <c r="AA140" s="705">
        <f>IF(ISERROR((D140/E140-1)*100),"n/a",(D140/E140-1)*100)</f>
        <v>5.555555555555558</v>
      </c>
      <c r="AB140" s="705">
        <f>IF(ISERROR((E140/F140-1)*100),"n/a",(E140/F140-1)*100)</f>
        <v>12.5</v>
      </c>
      <c r="AC140" s="705">
        <f>IF(ISERROR((F140/G140-1)*100),"n/a",(F140/G140-1)*100)</f>
        <v>6.6666666666666652</v>
      </c>
      <c r="AD140" s="705">
        <f>IF(ISERROR((G140/H140-1)*100),"n/a",(G140/H140-1)*100)</f>
        <v>7.1428571428571397</v>
      </c>
      <c r="AE140" s="705">
        <f>IF(ISERROR((H140/J140-1)*100),"n/a",(H140/J140-1)*100)</f>
        <v>7.6923076923076872</v>
      </c>
      <c r="AF140" s="705">
        <f>IF(ISERROR((J140/K140-1)*100),"n/a",(J140/K140-1)*100)</f>
        <v>18.181818181818166</v>
      </c>
      <c r="AG140" s="705">
        <f>IF(ISERROR((K140/M140-1)*100),"n/a",(K140/M140-1)*100)</f>
        <v>0</v>
      </c>
      <c r="AH140" s="705">
        <f>IF(ISERROR((M140/N140-1)*100),"n/a",(M140/N140-1)*100)</f>
        <v>10.000000000000009</v>
      </c>
      <c r="AI140" s="705">
        <f>IF(ISERROR((N140/O140-1)*100),"n/a",(N140/O140-1)*100)</f>
        <v>42.857142857142861</v>
      </c>
      <c r="AJ140" s="705">
        <f>IF(ISERROR((O140/P140-1)*100),"n/a",(O140/P140-1)*100)</f>
        <v>0</v>
      </c>
      <c r="AK140" s="705">
        <f>IF(ISERROR((P140/Q140-1)*100),"n/a",(P140/Q140-1)*100)</f>
        <v>9.375</v>
      </c>
      <c r="AL140" s="705">
        <f>IF(ISERROR((Q140/R140-1)*100),"n/a",(Q140/R140-1)*100)</f>
        <v>0</v>
      </c>
      <c r="AM140" s="705">
        <f>IF(ISERROR((R140/S140-1)*100),"n/a",(R140/S140-1)*100)</f>
        <v>6.6666666666666652</v>
      </c>
      <c r="AN140" s="705">
        <f>IF(ISERROR((S140/T140-1)*100),"n/a",(S140/T140-1)*100)</f>
        <v>19.999999999999996</v>
      </c>
      <c r="AO140" s="705">
        <f>IF(ISERROR((T140/U140-1)*100),"n/a",(T140/U140-1)*100)</f>
        <v>25</v>
      </c>
      <c r="AP140" s="705" t="str">
        <f>IF(ISERROR((U140/V140-1)*100),"n/a",(U140/V140-1)*100)</f>
        <v>n/a</v>
      </c>
      <c r="AQ140" s="705" t="str">
        <f>IF(ISERROR((V140/W140-1)*100),"n/a",(V140/W140-1)*100)</f>
        <v>n/a</v>
      </c>
      <c r="AR140" s="705" t="str">
        <f>IF(ISERROR((W140/X140-1)*100),"n/a",(W140/X140-1)*100)</f>
        <v>n/a</v>
      </c>
      <c r="AS140" s="706">
        <f>AVERAGE(Z140:AR140)</f>
        <v>11.056323291109473</v>
      </c>
      <c r="AT140" s="707">
        <f>STDEV(Z140:AR140)</f>
        <v>11.070149649801046</v>
      </c>
    </row>
    <row r="141" spans="1:46" ht="11.25" customHeight="1" x14ac:dyDescent="0.2">
      <c r="A141" s="519" t="s">
        <v>167</v>
      </c>
      <c r="B141" s="972" t="s">
        <v>168</v>
      </c>
      <c r="C141" s="515">
        <v>0.752</v>
      </c>
      <c r="D141" s="515">
        <v>0.72</v>
      </c>
      <c r="E141" s="684">
        <v>0.69</v>
      </c>
      <c r="F141" s="684">
        <v>0.67</v>
      </c>
      <c r="G141" s="684">
        <v>0.65</v>
      </c>
      <c r="H141" s="684">
        <v>0.64</v>
      </c>
      <c r="I141" s="685"/>
      <c r="J141" s="684">
        <v>0.63</v>
      </c>
      <c r="K141" s="514">
        <v>0.61499999999999999</v>
      </c>
      <c r="L141" s="685"/>
      <c r="M141" s="690">
        <v>0.59499999999999997</v>
      </c>
      <c r="N141" s="691">
        <v>0.59</v>
      </c>
      <c r="O141" s="691">
        <v>0.58499999999999996</v>
      </c>
      <c r="P141" s="691">
        <v>0.57999999999999996</v>
      </c>
      <c r="Q141" s="691">
        <v>0.57499999999999996</v>
      </c>
      <c r="R141" s="691">
        <v>0.56999999999999995</v>
      </c>
      <c r="S141" s="691">
        <v>0.56499999999999995</v>
      </c>
      <c r="T141" s="691">
        <v>0.5625</v>
      </c>
      <c r="U141" s="691">
        <v>0.56000000000000005</v>
      </c>
      <c r="V141" s="691">
        <v>0.5575</v>
      </c>
      <c r="W141" s="691">
        <v>0.55000000000000004</v>
      </c>
      <c r="X141" s="691">
        <v>0.54249999999999998</v>
      </c>
      <c r="Y141" s="688">
        <f>SUM(C141:X141)</f>
        <v>12.1995</v>
      </c>
      <c r="Z141" s="1134">
        <f>IF(ISERROR((C141/D141-1)*100),"n/a",(C141/D141-1)*100)</f>
        <v>4.4444444444444509</v>
      </c>
      <c r="AA141" s="705">
        <f>IF(ISERROR((D141/E141-1)*100),"n/a",(D141/E141-1)*100)</f>
        <v>4.3478260869565188</v>
      </c>
      <c r="AB141" s="705">
        <f>IF(ISERROR((E141/F141-1)*100),"n/a",(E141/F141-1)*100)</f>
        <v>2.9850746268656581</v>
      </c>
      <c r="AC141" s="705">
        <f>IF(ISERROR((F141/G141-1)*100),"n/a",(F141/G141-1)*100)</f>
        <v>3.0769230769230882</v>
      </c>
      <c r="AD141" s="705">
        <f>IF(ISERROR((G141/H141-1)*100),"n/a",(G141/H141-1)*100)</f>
        <v>1.5625</v>
      </c>
      <c r="AE141" s="705">
        <f>IF(ISERROR((H141/J141-1)*100),"n/a",(H141/J141-1)*100)</f>
        <v>1.5873015873015817</v>
      </c>
      <c r="AF141" s="705">
        <f>IF(ISERROR((J141/K141-1)*100),"n/a",(J141/K141-1)*100)</f>
        <v>2.4390243902439046</v>
      </c>
      <c r="AG141" s="705">
        <f>IF(ISERROR((K141/M141-1)*100),"n/a",(K141/M141-1)*100)</f>
        <v>3.3613445378151363</v>
      </c>
      <c r="AH141" s="705">
        <f>IF(ISERROR((M141/N141-1)*100),"n/a",(M141/N141-1)*100)</f>
        <v>0.84745762711864181</v>
      </c>
      <c r="AI141" s="705">
        <f>IF(ISERROR((N141/O141-1)*100),"n/a",(N141/O141-1)*100)</f>
        <v>0.85470085470085166</v>
      </c>
      <c r="AJ141" s="705">
        <f>IF(ISERROR((O141/P141-1)*100),"n/a",(O141/P141-1)*100)</f>
        <v>0.86206896551723755</v>
      </c>
      <c r="AK141" s="705">
        <f>IF(ISERROR((P141/Q141-1)*100),"n/a",(P141/Q141-1)*100)</f>
        <v>0.86956521739129933</v>
      </c>
      <c r="AL141" s="705">
        <f>IF(ISERROR((Q141/R141-1)*100),"n/a",(Q141/R141-1)*100)</f>
        <v>0.87719298245614308</v>
      </c>
      <c r="AM141" s="705">
        <f>IF(ISERROR((R141/S141-1)*100),"n/a",(R141/S141-1)*100)</f>
        <v>0.88495575221239076</v>
      </c>
      <c r="AN141" s="705">
        <f>IF(ISERROR((S141/T141-1)*100),"n/a",(S141/T141-1)*100)</f>
        <v>0.4444444444444251</v>
      </c>
      <c r="AO141" s="705">
        <f>IF(ISERROR((T141/U141-1)*100),"n/a",(T141/U141-1)*100)</f>
        <v>0.44642857142855874</v>
      </c>
      <c r="AP141" s="705">
        <f>IF(ISERROR((U141/V141-1)*100),"n/a",(U141/V141-1)*100)</f>
        <v>0.4484304932735439</v>
      </c>
      <c r="AQ141" s="705">
        <f>IF(ISERROR((V141/W141-1)*100),"n/a",(V141/W141-1)*100)</f>
        <v>1.3636363636363447</v>
      </c>
      <c r="AR141" s="705">
        <f>IF(ISERROR((W141/X141-1)*100),"n/a",(W141/X141-1)*100)</f>
        <v>1.3824884792626779</v>
      </c>
      <c r="AS141" s="706">
        <f>AVERAGE(Z141:AR141)</f>
        <v>1.7413583422101291</v>
      </c>
      <c r="AT141" s="707">
        <f>STDEV(Z141:AR141)</f>
        <v>1.3016716131899138</v>
      </c>
    </row>
    <row r="142" spans="1:46" ht="11.25" customHeight="1" x14ac:dyDescent="0.2">
      <c r="A142" s="519" t="s">
        <v>170</v>
      </c>
      <c r="B142" s="972" t="s">
        <v>171</v>
      </c>
      <c r="C142" s="515">
        <v>0.99</v>
      </c>
      <c r="D142" s="515">
        <v>0.98</v>
      </c>
      <c r="E142" s="684">
        <v>0.97</v>
      </c>
      <c r="F142" s="684">
        <v>0.96</v>
      </c>
      <c r="G142" s="684">
        <v>0.95</v>
      </c>
      <c r="H142" s="684">
        <v>0.94</v>
      </c>
      <c r="I142" s="685"/>
      <c r="J142" s="684">
        <v>0.93</v>
      </c>
      <c r="K142" s="514">
        <v>0.92</v>
      </c>
      <c r="L142" s="685"/>
      <c r="M142" s="690">
        <v>0.91</v>
      </c>
      <c r="N142" s="691">
        <v>0.9</v>
      </c>
      <c r="O142" s="691">
        <v>0.85</v>
      </c>
      <c r="P142" s="691">
        <v>0.8</v>
      </c>
      <c r="Q142" s="691">
        <v>0.75</v>
      </c>
      <c r="R142" s="691">
        <v>0.7</v>
      </c>
      <c r="S142" s="691">
        <v>0.65</v>
      </c>
      <c r="T142" s="691">
        <v>0.6</v>
      </c>
      <c r="U142" s="691">
        <v>0.4</v>
      </c>
      <c r="V142" s="691">
        <v>0.37</v>
      </c>
      <c r="W142" s="691">
        <v>0.34</v>
      </c>
      <c r="X142" s="691">
        <v>0.3</v>
      </c>
      <c r="Y142" s="688">
        <f>SUM(C142:X142)</f>
        <v>15.209999999999999</v>
      </c>
      <c r="Z142" s="1134">
        <f>IF(ISERROR((C142/D142-1)*100),"n/a",(C142/D142-1)*100)</f>
        <v>1.0204081632652962</v>
      </c>
      <c r="AA142" s="705">
        <f>IF(ISERROR((D142/E142-1)*100),"n/a",(D142/E142-1)*100)</f>
        <v>1.0309278350515427</v>
      </c>
      <c r="AB142" s="705">
        <f>IF(ISERROR((E142/F142-1)*100),"n/a",(E142/F142-1)*100)</f>
        <v>1.0416666666666741</v>
      </c>
      <c r="AC142" s="705">
        <f>IF(ISERROR((F142/G142-1)*100),"n/a",(F142/G142-1)*100)</f>
        <v>1.0526315789473717</v>
      </c>
      <c r="AD142" s="705">
        <f>IF(ISERROR((G142/H142-1)*100),"n/a",(G142/H142-1)*100)</f>
        <v>1.0638297872340496</v>
      </c>
      <c r="AE142" s="705">
        <f>IF(ISERROR((H142/J142-1)*100),"n/a",(H142/J142-1)*100)</f>
        <v>1.0752688172043001</v>
      </c>
      <c r="AF142" s="705">
        <f>IF(ISERROR((J142/K142-1)*100),"n/a",(J142/K142-1)*100)</f>
        <v>1.0869565217391353</v>
      </c>
      <c r="AG142" s="705">
        <f>IF(ISERROR((K142/M142-1)*100),"n/a",(K142/M142-1)*100)</f>
        <v>1.098901098901095</v>
      </c>
      <c r="AH142" s="705">
        <f>IF(ISERROR((M142/N142-1)*100),"n/a",(M142/N142-1)*100)</f>
        <v>1.1111111111111072</v>
      </c>
      <c r="AI142" s="705">
        <f>IF(ISERROR((N142/O142-1)*100),"n/a",(N142/O142-1)*100)</f>
        <v>5.8823529411764719</v>
      </c>
      <c r="AJ142" s="705">
        <f>IF(ISERROR((O142/P142-1)*100),"n/a",(O142/P142-1)*100)</f>
        <v>6.25</v>
      </c>
      <c r="AK142" s="705">
        <f>IF(ISERROR((P142/Q142-1)*100),"n/a",(P142/Q142-1)*100)</f>
        <v>6.6666666666666652</v>
      </c>
      <c r="AL142" s="705">
        <f>IF(ISERROR((Q142/R142-1)*100),"n/a",(Q142/R142-1)*100)</f>
        <v>7.1428571428571397</v>
      </c>
      <c r="AM142" s="705">
        <f>IF(ISERROR((R142/S142-1)*100),"n/a",(R142/S142-1)*100)</f>
        <v>7.6923076923076872</v>
      </c>
      <c r="AN142" s="705">
        <f>IF(ISERROR((S142/T142-1)*100),"n/a",(S142/T142-1)*100)</f>
        <v>8.3333333333333481</v>
      </c>
      <c r="AO142" s="705">
        <f>IF(ISERROR((T142/U142-1)*100),"n/a",(T142/U142-1)*100)</f>
        <v>49.999999999999979</v>
      </c>
      <c r="AP142" s="705">
        <f>IF(ISERROR((U142/V142-1)*100),"n/a",(U142/V142-1)*100)</f>
        <v>8.1081081081081141</v>
      </c>
      <c r="AQ142" s="705">
        <f>IF(ISERROR((V142/W142-1)*100),"n/a",(V142/W142-1)*100)</f>
        <v>8.8235294117646959</v>
      </c>
      <c r="AR142" s="705">
        <f>IF(ISERROR((W142/X142-1)*100),"n/a",(W142/X142-1)*100)</f>
        <v>13.333333333333353</v>
      </c>
      <c r="AS142" s="706">
        <f>AVERAGE(Z142:AR142)</f>
        <v>6.9375889584035804</v>
      </c>
      <c r="AT142" s="707">
        <f>STDEV(Z142:AR142)</f>
        <v>11.092678709048924</v>
      </c>
    </row>
    <row r="143" spans="1:46" ht="11.25" customHeight="1" x14ac:dyDescent="0.2">
      <c r="A143" s="539" t="s">
        <v>486</v>
      </c>
      <c r="B143" s="527" t="s">
        <v>487</v>
      </c>
      <c r="C143" s="515">
        <v>1.96</v>
      </c>
      <c r="D143" s="538">
        <v>1.8599999999999999</v>
      </c>
      <c r="E143" s="533">
        <v>1.84</v>
      </c>
      <c r="F143" s="533">
        <v>1.8</v>
      </c>
      <c r="G143" s="532">
        <v>1.68</v>
      </c>
      <c r="H143" s="533">
        <v>1.59</v>
      </c>
      <c r="I143" s="534"/>
      <c r="J143" s="533">
        <v>1.5</v>
      </c>
      <c r="K143" s="529">
        <v>1.42</v>
      </c>
      <c r="L143" s="534"/>
      <c r="M143" s="553">
        <v>1.4</v>
      </c>
      <c r="N143" s="536">
        <v>1.34</v>
      </c>
      <c r="O143" s="536">
        <v>1.28</v>
      </c>
      <c r="P143" s="536">
        <v>1.18</v>
      </c>
      <c r="Q143" s="536">
        <v>1.06</v>
      </c>
      <c r="R143" s="536">
        <v>1.01</v>
      </c>
      <c r="S143" s="536">
        <v>0.94</v>
      </c>
      <c r="T143" s="537">
        <v>0.88</v>
      </c>
      <c r="U143" s="536">
        <v>0.84</v>
      </c>
      <c r="V143" s="536">
        <v>0.76666999999999996</v>
      </c>
      <c r="W143" s="536">
        <v>0.61333000000000004</v>
      </c>
      <c r="X143" s="536">
        <v>0.46666999999999997</v>
      </c>
      <c r="Y143" s="688">
        <f>SUM(C143:X143)</f>
        <v>25.426670000000005</v>
      </c>
      <c r="Z143" s="1134">
        <f>IF(ISERROR((C143/D143-1)*100),"n/a",(C143/D143-1)*100)</f>
        <v>5.3763440860215006</v>
      </c>
      <c r="AA143" s="705">
        <f>IF(ISERROR((D143/E143-1)*100),"n/a",(D143/E143-1)*100)</f>
        <v>1.0869565217391131</v>
      </c>
      <c r="AB143" s="705">
        <f>IF(ISERROR((E143/F143-1)*100),"n/a",(E143/F143-1)*100)</f>
        <v>2.2222222222222143</v>
      </c>
      <c r="AC143" s="705">
        <f>IF(ISERROR((F143/G143-1)*100),"n/a",(F143/G143-1)*100)</f>
        <v>7.1428571428571397</v>
      </c>
      <c r="AD143" s="705">
        <f>IF(ISERROR((G143/H143-1)*100),"n/a",(G143/H143-1)*100)</f>
        <v>5.6603773584905648</v>
      </c>
      <c r="AE143" s="705">
        <f>IF(ISERROR((H143/J143-1)*100),"n/a",(H143/J143-1)*100)</f>
        <v>6.0000000000000053</v>
      </c>
      <c r="AF143" s="705">
        <f>IF(ISERROR((J143/K143-1)*100),"n/a",(J143/K143-1)*100)</f>
        <v>5.6338028169014231</v>
      </c>
      <c r="AG143" s="705">
        <f>IF(ISERROR((K143/M143-1)*100),"n/a",(K143/M143-1)*100)</f>
        <v>1.4285714285714235</v>
      </c>
      <c r="AH143" s="705">
        <f>IF(ISERROR((M143/N143-1)*100),"n/a",(M143/N143-1)*100)</f>
        <v>4.4776119402984982</v>
      </c>
      <c r="AI143" s="705">
        <f>IF(ISERROR((N143/O143-1)*100),"n/a",(N143/O143-1)*100)</f>
        <v>4.6875</v>
      </c>
      <c r="AJ143" s="705">
        <f>IF(ISERROR((O143/P143-1)*100),"n/a",(O143/P143-1)*100)</f>
        <v>8.4745762711864394</v>
      </c>
      <c r="AK143" s="705">
        <f>IF(ISERROR((P143/Q143-1)*100),"n/a",(P143/Q143-1)*100)</f>
        <v>11.32075471698113</v>
      </c>
      <c r="AL143" s="705">
        <f>IF(ISERROR((Q143/R143-1)*100),"n/a",(Q143/R143-1)*100)</f>
        <v>4.9504950495049549</v>
      </c>
      <c r="AM143" s="705">
        <f>IF(ISERROR((R143/S143-1)*100),"n/a",(R143/S143-1)*100)</f>
        <v>7.4468085106383031</v>
      </c>
      <c r="AN143" s="705">
        <f>IF(ISERROR((S143/T143-1)*100),"n/a",(S143/T143-1)*100)</f>
        <v>6.8181818181818121</v>
      </c>
      <c r="AO143" s="705">
        <f>IF(ISERROR((T143/U143-1)*100),"n/a",(T143/U143-1)*100)</f>
        <v>4.7619047619047672</v>
      </c>
      <c r="AP143" s="705">
        <f>IF(ISERROR((U143/V143-1)*100),"n/a",(U143/V143-1)*100)</f>
        <v>9.5647410228651086</v>
      </c>
      <c r="AQ143" s="705">
        <f>IF(ISERROR((V143/W143-1)*100),"n/a",(V143/W143-1)*100)</f>
        <v>25.001222832732761</v>
      </c>
      <c r="AR143" s="705">
        <f>IF(ISERROR((W143/X143-1)*100),"n/a",(W143/X143-1)*100)</f>
        <v>31.426918379154458</v>
      </c>
      <c r="AS143" s="706">
        <f>AVERAGE(Z143:AR143)</f>
        <v>8.0779919410658749</v>
      </c>
      <c r="AT143" s="707">
        <f>STDEV(Z143:AR143)</f>
        <v>7.6134473016752526</v>
      </c>
    </row>
    <row r="144" spans="1:46" ht="11.25" customHeight="1" x14ac:dyDescent="0.2">
      <c r="A144" s="519" t="s">
        <v>1036</v>
      </c>
      <c r="B144" s="972" t="s">
        <v>1037</v>
      </c>
      <c r="C144" s="515">
        <v>3.06</v>
      </c>
      <c r="D144" s="544">
        <v>3</v>
      </c>
      <c r="E144" s="684">
        <v>2.95</v>
      </c>
      <c r="F144" s="684">
        <v>2.78</v>
      </c>
      <c r="G144" s="684">
        <v>2.61</v>
      </c>
      <c r="H144" s="684">
        <v>2.4500000000000002</v>
      </c>
      <c r="I144" s="685"/>
      <c r="J144" s="684">
        <v>2.17</v>
      </c>
      <c r="K144" s="514">
        <v>1.92</v>
      </c>
      <c r="L144" s="685"/>
      <c r="M144" s="522">
        <v>1.8</v>
      </c>
      <c r="N144" s="687">
        <v>2.2999999999999998</v>
      </c>
      <c r="O144" s="691">
        <v>2.79</v>
      </c>
      <c r="P144" s="691">
        <v>2.73</v>
      </c>
      <c r="Q144" s="691">
        <v>2.6150000000000002</v>
      </c>
      <c r="R144" s="687">
        <v>2.54</v>
      </c>
      <c r="S144" s="687">
        <v>2.54</v>
      </c>
      <c r="T144" s="691">
        <v>2.54</v>
      </c>
      <c r="U144" s="691">
        <v>2.5150000000000001</v>
      </c>
      <c r="V144" s="691">
        <v>2.3925000000000001</v>
      </c>
      <c r="W144" s="691">
        <v>2.2075</v>
      </c>
      <c r="X144" s="691">
        <v>2.0649999999999999</v>
      </c>
      <c r="Y144" s="688">
        <f>SUM(C144:X144)</f>
        <v>49.975000000000001</v>
      </c>
      <c r="Z144" s="1134">
        <f>IF(ISERROR((C144/D144-1)*100),"n/a",(C144/D144-1)*100)</f>
        <v>2.0000000000000018</v>
      </c>
      <c r="AA144" s="705">
        <f>IF(ISERROR((D144/E144-1)*100),"n/a",(D144/E144-1)*100)</f>
        <v>1.6949152542372836</v>
      </c>
      <c r="AB144" s="705">
        <f>IF(ISERROR((E144/F144-1)*100),"n/a",(E144/F144-1)*100)</f>
        <v>6.1151079136690711</v>
      </c>
      <c r="AC144" s="705">
        <f>IF(ISERROR((F144/G144-1)*100),"n/a",(F144/G144-1)*100)</f>
        <v>6.5134099616858121</v>
      </c>
      <c r="AD144" s="705">
        <f>IF(ISERROR((G144/H144-1)*100),"n/a",(G144/H144-1)*100)</f>
        <v>6.5306122448979487</v>
      </c>
      <c r="AE144" s="705">
        <f>IF(ISERROR((H144/J144-1)*100),"n/a",(H144/J144-1)*100)</f>
        <v>12.903225806451623</v>
      </c>
      <c r="AF144" s="705">
        <f>IF(ISERROR((J144/K144-1)*100),"n/a",(J144/K144-1)*100)</f>
        <v>13.020833333333325</v>
      </c>
      <c r="AG144" s="705">
        <f>IF(ISERROR((K144/M144-1)*100),"n/a",(K144/M144-1)*100)</f>
        <v>6.6666666666666652</v>
      </c>
      <c r="AH144" s="705">
        <f>IF(ISERROR((M144/N144-1)*100),"n/a",(M144/N144-1)*100)</f>
        <v>-21.739130434782606</v>
      </c>
      <c r="AI144" s="705">
        <f>IF(ISERROR((N144/O144-1)*100),"n/a",(N144/O144-1)*100)</f>
        <v>-17.562724014336929</v>
      </c>
      <c r="AJ144" s="705">
        <f>IF(ISERROR((O144/P144-1)*100),"n/a",(O144/P144-1)*100)</f>
        <v>2.19780219780219</v>
      </c>
      <c r="AK144" s="705">
        <f>IF(ISERROR((P144/Q144-1)*100),"n/a",(P144/Q144-1)*100)</f>
        <v>4.3977055449330615</v>
      </c>
      <c r="AL144" s="705">
        <f>IF(ISERROR((Q144/R144-1)*100),"n/a",(Q144/R144-1)*100)</f>
        <v>2.952755905511828</v>
      </c>
      <c r="AM144" s="705">
        <f>IF(ISERROR((R144/S144-1)*100),"n/a",(R144/S144-1)*100)</f>
        <v>0</v>
      </c>
      <c r="AN144" s="705">
        <f>IF(ISERROR((S144/T144-1)*100),"n/a",(S144/T144-1)*100)</f>
        <v>0</v>
      </c>
      <c r="AO144" s="705">
        <f>IF(ISERROR((T144/U144-1)*100),"n/a",(T144/U144-1)*100)</f>
        <v>0.99403578528827197</v>
      </c>
      <c r="AP144" s="705">
        <f>IF(ISERROR((U144/V144-1)*100),"n/a",(U144/V144-1)*100)</f>
        <v>5.1201671891327072</v>
      </c>
      <c r="AQ144" s="705">
        <f>IF(ISERROR((V144/W144-1)*100),"n/a",(V144/W144-1)*100)</f>
        <v>8.3805209513023726</v>
      </c>
      <c r="AR144" s="705">
        <f>IF(ISERROR((W144/X144-1)*100),"n/a",(W144/X144-1)*100)</f>
        <v>6.9007263922518103</v>
      </c>
      <c r="AS144" s="706">
        <f>AVERAGE(Z144:AR144)</f>
        <v>2.4782437209497075</v>
      </c>
      <c r="AT144" s="707">
        <f>STDEV(Z144:AR144)</f>
        <v>8.6670310206281798</v>
      </c>
    </row>
    <row r="145" spans="1:46" ht="11.25" customHeight="1" x14ac:dyDescent="0.2">
      <c r="A145" s="519" t="s">
        <v>488</v>
      </c>
      <c r="B145" s="972" t="s">
        <v>489</v>
      </c>
      <c r="C145" s="515">
        <v>1.391</v>
      </c>
      <c r="D145" s="688">
        <v>1.2764099999999998</v>
      </c>
      <c r="E145" s="684">
        <v>1.1367400000000001</v>
      </c>
      <c r="F145" s="684">
        <v>0.98565999999999998</v>
      </c>
      <c r="G145" s="684">
        <v>0.90500000000000003</v>
      </c>
      <c r="H145" s="684">
        <v>0.83040000000000003</v>
      </c>
      <c r="I145" s="685"/>
      <c r="J145" s="684">
        <v>0.75022999999999995</v>
      </c>
      <c r="K145" s="684">
        <v>0.65649999999999997</v>
      </c>
      <c r="L145" s="685"/>
      <c r="M145" s="690">
        <v>0.52350000000000008</v>
      </c>
      <c r="N145" s="691">
        <v>0.44550000000000001</v>
      </c>
      <c r="O145" s="691">
        <v>0.4335</v>
      </c>
      <c r="P145" s="691">
        <v>0.39250000000000002</v>
      </c>
      <c r="Q145" s="691">
        <v>0.28749999999999998</v>
      </c>
      <c r="R145" s="691">
        <v>0.24049999999999999</v>
      </c>
      <c r="S145" s="691">
        <v>0.18124999999999999</v>
      </c>
      <c r="T145" s="691">
        <v>0.16667999999999999</v>
      </c>
      <c r="U145" s="691">
        <v>0.14334</v>
      </c>
      <c r="V145" s="691">
        <v>0.13</v>
      </c>
      <c r="W145" s="691">
        <v>0.11666</v>
      </c>
      <c r="X145" s="691">
        <v>0.1</v>
      </c>
      <c r="Y145" s="688">
        <f>SUM(C145:X145)</f>
        <v>11.092870000000003</v>
      </c>
      <c r="Z145" s="1134">
        <f>IF(ISERROR((C145/D145-1)*100),"n/a",(C145/D145-1)*100)</f>
        <v>8.9775228962480913</v>
      </c>
      <c r="AA145" s="705">
        <f>IF(ISERROR((D145/E145-1)*100),"n/a",(D145/E145-1)*100)</f>
        <v>12.286890581839272</v>
      </c>
      <c r="AB145" s="705">
        <f>IF(ISERROR((E145/F145-1)*100),"n/a",(E145/F145-1)*100)</f>
        <v>15.327800661485714</v>
      </c>
      <c r="AC145" s="705">
        <f>IF(ISERROR((F145/G145-1)*100),"n/a",(F145/G145-1)*100)</f>
        <v>8.912707182320446</v>
      </c>
      <c r="AD145" s="705">
        <f>IF(ISERROR((G145/H145-1)*100),"n/a",(G145/H145-1)*100)</f>
        <v>8.9836223506743806</v>
      </c>
      <c r="AE145" s="705">
        <f>IF(ISERROR((H145/J145-1)*100),"n/a",(H145/J145-1)*100)</f>
        <v>10.686056276075352</v>
      </c>
      <c r="AF145" s="705">
        <f>IF(ISERROR((J145/K145-1)*100),"n/a",(J145/K145-1)*100)</f>
        <v>14.277227722772267</v>
      </c>
      <c r="AG145" s="705">
        <f>IF(ISERROR((K145/M145-1)*100),"n/a",(K145/M145-1)*100)</f>
        <v>25.405921680993295</v>
      </c>
      <c r="AH145" s="705">
        <f>IF(ISERROR((M145/N145-1)*100),"n/a",(M145/N145-1)*100)</f>
        <v>17.508417508417516</v>
      </c>
      <c r="AI145" s="705">
        <f>IF(ISERROR((N145/O145-1)*100),"n/a",(N145/O145-1)*100)</f>
        <v>2.7681660899653959</v>
      </c>
      <c r="AJ145" s="705">
        <f>IF(ISERROR((O145/P145-1)*100),"n/a",(O145/P145-1)*100)</f>
        <v>10.445859872611463</v>
      </c>
      <c r="AK145" s="705">
        <f>IF(ISERROR((P145/Q145-1)*100),"n/a",(P145/Q145-1)*100)</f>
        <v>36.521739130434796</v>
      </c>
      <c r="AL145" s="705">
        <f>IF(ISERROR((Q145/R145-1)*100),"n/a",(Q145/R145-1)*100)</f>
        <v>19.542619542619533</v>
      </c>
      <c r="AM145" s="705">
        <f>IF(ISERROR((R145/S145-1)*100),"n/a",(R145/S145-1)*100)</f>
        <v>32.689655172413801</v>
      </c>
      <c r="AN145" s="705">
        <f>IF(ISERROR((S145/T145-1)*100),"n/a",(S145/T145-1)*100)</f>
        <v>8.7413006959443216</v>
      </c>
      <c r="AO145" s="705">
        <f>IF(ISERROR((T145/U145-1)*100),"n/a",(T145/U145-1)*100)</f>
        <v>16.28296358308916</v>
      </c>
      <c r="AP145" s="705">
        <f>IF(ISERROR((U145/V145-1)*100),"n/a",(U145/V145-1)*100)</f>
        <v>10.261538461538455</v>
      </c>
      <c r="AQ145" s="705">
        <f>IF(ISERROR((V145/W145-1)*100),"n/a",(V145/W145-1)*100)</f>
        <v>11.434939139379408</v>
      </c>
      <c r="AR145" s="705">
        <f>IF(ISERROR((W145/X145-1)*100),"n/a",(W145/X145-1)*100)</f>
        <v>16.659999999999986</v>
      </c>
      <c r="AS145" s="706">
        <f>AVERAGE(Z145:AR145)</f>
        <v>15.142892028885402</v>
      </c>
      <c r="AT145" s="707">
        <f>STDEV(Z145:AR145)</f>
        <v>8.485767824928697</v>
      </c>
    </row>
    <row r="146" spans="1:46" ht="11.25" customHeight="1" x14ac:dyDescent="0.2">
      <c r="A146" s="519" t="s">
        <v>1038</v>
      </c>
      <c r="B146" s="513" t="s">
        <v>1039</v>
      </c>
      <c r="C146" s="515">
        <v>0.17</v>
      </c>
      <c r="D146" s="688">
        <v>0.14000000000000001</v>
      </c>
      <c r="E146" s="684">
        <v>0.12</v>
      </c>
      <c r="F146" s="684">
        <v>0.1</v>
      </c>
      <c r="G146" s="684">
        <v>0.09</v>
      </c>
      <c r="H146" s="684">
        <v>7.3300000000000004E-2</v>
      </c>
      <c r="I146" s="685" t="s">
        <v>90</v>
      </c>
      <c r="J146" s="684">
        <v>6.2440000000000002E-2</v>
      </c>
      <c r="K146" s="514">
        <v>5.3339999999999999E-2</v>
      </c>
      <c r="L146" s="685"/>
      <c r="M146" s="690">
        <v>4.444E-2</v>
      </c>
      <c r="N146" s="687">
        <v>0</v>
      </c>
      <c r="O146" s="687">
        <v>0</v>
      </c>
      <c r="P146" s="687">
        <v>0</v>
      </c>
      <c r="Q146" s="687">
        <v>0</v>
      </c>
      <c r="R146" s="687">
        <v>0</v>
      </c>
      <c r="S146" s="687">
        <v>0</v>
      </c>
      <c r="T146" s="687">
        <v>0</v>
      </c>
      <c r="U146" s="687">
        <v>0</v>
      </c>
      <c r="V146" s="687">
        <v>0</v>
      </c>
      <c r="W146" s="687">
        <v>0</v>
      </c>
      <c r="X146" s="687">
        <v>0</v>
      </c>
      <c r="Y146" s="688">
        <f>SUM(C146:X146)</f>
        <v>0.85352000000000006</v>
      </c>
      <c r="Z146" s="1134">
        <f>IF(ISERROR((C146/D146-1)*100),"n/a",(C146/D146-1)*100)</f>
        <v>21.42857142857142</v>
      </c>
      <c r="AA146" s="705">
        <f>IF(ISERROR((D146/E146-1)*100),"n/a",(D146/E146-1)*100)</f>
        <v>16.666666666666675</v>
      </c>
      <c r="AB146" s="705">
        <f>IF(ISERROR((E146/F146-1)*100),"n/a",(E146/F146-1)*100)</f>
        <v>19.999999999999996</v>
      </c>
      <c r="AC146" s="705">
        <f>IF(ISERROR((F146/G146-1)*100),"n/a",(F146/G146-1)*100)</f>
        <v>11.111111111111116</v>
      </c>
      <c r="AD146" s="705">
        <f>IF(ISERROR((G146/H146-1)*100),"n/a",(G146/H146-1)*100)</f>
        <v>22.783083219645285</v>
      </c>
      <c r="AE146" s="705">
        <f>IF(ISERROR((H146/J146-1)*100),"n/a",(H146/J146-1)*100)</f>
        <v>17.392696989109545</v>
      </c>
      <c r="AF146" s="705">
        <f>IF(ISERROR((J146/K146-1)*100),"n/a",(J146/K146-1)*100)</f>
        <v>17.060367454068249</v>
      </c>
      <c r="AG146" s="705">
        <f>IF(ISERROR((K146/M146-1)*100),"n/a",(K146/M146-1)*100)</f>
        <v>20.027002700270025</v>
      </c>
      <c r="AH146" s="705" t="str">
        <f>IF(ISERROR((M146/N146-1)*100),"n/a",(M146/N146-1)*100)</f>
        <v>n/a</v>
      </c>
      <c r="AI146" s="705" t="str">
        <f>IF(ISERROR((N146/O146-1)*100),"n/a",(N146/O146-1)*100)</f>
        <v>n/a</v>
      </c>
      <c r="AJ146" s="705" t="str">
        <f>IF(ISERROR((O146/P146-1)*100),"n/a",(O146/P146-1)*100)</f>
        <v>n/a</v>
      </c>
      <c r="AK146" s="705" t="str">
        <f>IF(ISERROR((P146/Q146-1)*100),"n/a",(P146/Q146-1)*100)</f>
        <v>n/a</v>
      </c>
      <c r="AL146" s="705" t="str">
        <f>IF(ISERROR((Q146/R146-1)*100),"n/a",(Q146/R146-1)*100)</f>
        <v>n/a</v>
      </c>
      <c r="AM146" s="705" t="str">
        <f>IF(ISERROR((R146/S146-1)*100),"n/a",(R146/S146-1)*100)</f>
        <v>n/a</v>
      </c>
      <c r="AN146" s="705" t="str">
        <f>IF(ISERROR((S146/T146-1)*100),"n/a",(S146/T146-1)*100)</f>
        <v>n/a</v>
      </c>
      <c r="AO146" s="705" t="str">
        <f>IF(ISERROR((T146/U146-1)*100),"n/a",(T146/U146-1)*100)</f>
        <v>n/a</v>
      </c>
      <c r="AP146" s="705" t="str">
        <f>IF(ISERROR((U146/V146-1)*100),"n/a",(U146/V146-1)*100)</f>
        <v>n/a</v>
      </c>
      <c r="AQ146" s="705" t="str">
        <f>IF(ISERROR((V146/W146-1)*100),"n/a",(V146/W146-1)*100)</f>
        <v>n/a</v>
      </c>
      <c r="AR146" s="705" t="str">
        <f>IF(ISERROR((W146/X146-1)*100),"n/a",(W146/X146-1)*100)</f>
        <v>n/a</v>
      </c>
      <c r="AS146" s="706">
        <f>AVERAGE(Z146:AR146)</f>
        <v>18.30868744618029</v>
      </c>
      <c r="AT146" s="707">
        <f>STDEV(Z146:AR146)</f>
        <v>3.6344722102190241</v>
      </c>
    </row>
    <row r="147" spans="1:46" ht="11.25" customHeight="1" x14ac:dyDescent="0.2">
      <c r="A147" s="1162" t="s">
        <v>3830</v>
      </c>
      <c r="B147" s="1163" t="s">
        <v>3831</v>
      </c>
      <c r="C147" s="515">
        <v>0.32</v>
      </c>
      <c r="D147" s="1168">
        <v>0.24</v>
      </c>
      <c r="E147" s="1174">
        <v>0.17</v>
      </c>
      <c r="F147" s="1174">
        <v>0.13</v>
      </c>
      <c r="G147" s="1174">
        <v>0.09</v>
      </c>
      <c r="H147" s="1174">
        <v>0</v>
      </c>
      <c r="I147" s="1174"/>
      <c r="J147" s="1174">
        <v>0</v>
      </c>
      <c r="K147" s="1184">
        <v>0.3</v>
      </c>
      <c r="L147" s="1174"/>
      <c r="M147" s="1184">
        <v>0.49</v>
      </c>
      <c r="N147" s="1192">
        <v>0.76</v>
      </c>
      <c r="O147" s="1192">
        <v>0.745</v>
      </c>
      <c r="P147" s="1192">
        <v>0.71</v>
      </c>
      <c r="Q147" s="1192">
        <v>0.66249999999999998</v>
      </c>
      <c r="R147" s="1192">
        <v>0.61850000000000005</v>
      </c>
      <c r="S147" s="1192">
        <v>0.58399999999999996</v>
      </c>
      <c r="T147" s="1192">
        <v>0.49759999999999999</v>
      </c>
      <c r="U147" s="1192">
        <v>0.40160000000000001</v>
      </c>
      <c r="V147" s="1192">
        <v>0.38080000000000003</v>
      </c>
      <c r="W147" s="1192">
        <v>0.3488</v>
      </c>
      <c r="X147" s="1192">
        <v>0.31519999999999998</v>
      </c>
      <c r="Y147" s="688">
        <f>SUM(C147:X147)</f>
        <v>7.7639999999999993</v>
      </c>
      <c r="Z147" s="1134">
        <f>IF(ISERROR((C147/D147-1)*100),"n/a",(C147/D147-1)*100)</f>
        <v>33.33333333333335</v>
      </c>
      <c r="AA147" s="705">
        <f>IF(ISERROR((D147/E147-1)*100),"n/a",(D147/E147-1)*100)</f>
        <v>41.176470588235283</v>
      </c>
      <c r="AB147" s="705">
        <f>IF(ISERROR((E147/F147-1)*100),"n/a",(E147/F147-1)*100)</f>
        <v>30.76923076923077</v>
      </c>
      <c r="AC147" s="705">
        <f>IF(ISERROR((F147/G147-1)*100),"n/a",(F147/G147-1)*100)</f>
        <v>44.444444444444464</v>
      </c>
      <c r="AD147" s="705" t="str">
        <f>IF(ISERROR((G147/H147-1)*100),"n/a",(G147/H147-1)*100)</f>
        <v>n/a</v>
      </c>
      <c r="AE147" s="705" t="str">
        <f>IF(ISERROR((H147/J147-1)*100),"n/a",(H147/J147-1)*100)</f>
        <v>n/a</v>
      </c>
      <c r="AF147" s="705">
        <f>IF(ISERROR((J147/K147-1)*100),"n/a",(J147/K147-1)*100)</f>
        <v>-100</v>
      </c>
      <c r="AG147" s="705">
        <f>IF(ISERROR((K147/M147-1)*100),"n/a",(K147/M147-1)*100)</f>
        <v>-38.775510204081634</v>
      </c>
      <c r="AH147" s="705">
        <f>IF(ISERROR((M147/N147-1)*100),"n/a",(M147/N147-1)*100)</f>
        <v>-35.526315789473685</v>
      </c>
      <c r="AI147" s="705">
        <f>IF(ISERROR((N147/O147-1)*100),"n/a",(N147/O147-1)*100)</f>
        <v>2.0134228187919545</v>
      </c>
      <c r="AJ147" s="705">
        <f>IF(ISERROR((O147/P147-1)*100),"n/a",(O147/P147-1)*100)</f>
        <v>4.929577464788748</v>
      </c>
      <c r="AK147" s="705">
        <f>IF(ISERROR((P147/Q147-1)*100),"n/a",(P147/Q147-1)*100)</f>
        <v>7.1698113207547154</v>
      </c>
      <c r="AL147" s="705">
        <f>IF(ISERROR((Q147/R147-1)*100),"n/a",(Q147/R147-1)*100)</f>
        <v>7.1139854486661047</v>
      </c>
      <c r="AM147" s="705">
        <f>IF(ISERROR((R147/S147-1)*100),"n/a",(R147/S147-1)*100)</f>
        <v>5.9075342465753522</v>
      </c>
      <c r="AN147" s="705">
        <f>IF(ISERROR((S147/T147-1)*100),"n/a",(S147/T147-1)*100)</f>
        <v>17.363344051446951</v>
      </c>
      <c r="AO147" s="705">
        <f>IF(ISERROR((T147/U147-1)*100),"n/a",(T147/U147-1)*100)</f>
        <v>23.904382470119522</v>
      </c>
      <c r="AP147" s="705">
        <f>IF(ISERROR((U147/V147-1)*100),"n/a",(U147/V147-1)*100)</f>
        <v>5.4621848739495826</v>
      </c>
      <c r="AQ147" s="705">
        <f>IF(ISERROR((V147/W147-1)*100),"n/a",(V147/W147-1)*100)</f>
        <v>9.1743119266055153</v>
      </c>
      <c r="AR147" s="705">
        <f>IF(ISERROR((W147/X147-1)*100),"n/a",(W147/X147-1)*100)</f>
        <v>10.659898477157359</v>
      </c>
      <c r="AS147" s="706">
        <f>AVERAGE(Z147:AR147)</f>
        <v>4.0658886023849625</v>
      </c>
      <c r="AT147" s="707">
        <f>STDEV(Z147:AR147)</f>
        <v>34.891888710305516</v>
      </c>
    </row>
    <row r="148" spans="1:46" ht="11.25" customHeight="1" x14ac:dyDescent="0.2">
      <c r="A148" s="519" t="s">
        <v>491</v>
      </c>
      <c r="B148" s="972" t="s">
        <v>492</v>
      </c>
      <c r="C148" s="515">
        <v>1.8759999999999999</v>
      </c>
      <c r="D148" s="515">
        <v>1.8226</v>
      </c>
      <c r="E148" s="684">
        <v>1.6718000000000002</v>
      </c>
      <c r="F148" s="684">
        <v>1.4590000000000001</v>
      </c>
      <c r="G148" s="684">
        <v>1.29</v>
      </c>
      <c r="H148" s="684">
        <v>1.155</v>
      </c>
      <c r="I148" s="685"/>
      <c r="J148" s="684">
        <v>0.90500000000000003</v>
      </c>
      <c r="K148" s="514">
        <v>0.82</v>
      </c>
      <c r="L148" s="685"/>
      <c r="M148" s="690">
        <v>0.74</v>
      </c>
      <c r="N148" s="691">
        <v>0.50170000000000003</v>
      </c>
      <c r="O148" s="691">
        <v>0.37340000000000001</v>
      </c>
      <c r="P148" s="691">
        <v>0.30159999999999998</v>
      </c>
      <c r="Q148" s="691">
        <v>0.21540000000000001</v>
      </c>
      <c r="R148" s="691">
        <v>0.12920000000000001</v>
      </c>
      <c r="S148" s="691">
        <v>8.5999999999999993E-2</v>
      </c>
      <c r="T148" s="691">
        <v>7.9000000000000001E-2</v>
      </c>
      <c r="U148" s="691">
        <v>7.1999999999999995E-2</v>
      </c>
      <c r="V148" s="691">
        <v>6.4799999999999996E-2</v>
      </c>
      <c r="W148" s="691">
        <v>5.3199999999999997E-2</v>
      </c>
      <c r="X148" s="691">
        <v>4.8000000000000001E-2</v>
      </c>
      <c r="Y148" s="688">
        <f>SUM(C148:X148)</f>
        <v>13.6637</v>
      </c>
      <c r="Z148" s="1134">
        <f>IF(ISERROR((C148/D148-1)*100),"n/a",(C148/D148-1)*100)</f>
        <v>2.9298803906507187</v>
      </c>
      <c r="AA148" s="705">
        <f>IF(ISERROR((D148/E148-1)*100),"n/a",(D148/E148-1)*100)</f>
        <v>9.0202177293934547</v>
      </c>
      <c r="AB148" s="705">
        <f>IF(ISERROR((E148/F148-1)*100),"n/a",(E148/F148-1)*100)</f>
        <v>14.585332419465402</v>
      </c>
      <c r="AC148" s="705">
        <f>IF(ISERROR((F148/G148-1)*100),"n/a",(F148/G148-1)*100)</f>
        <v>13.100775193798441</v>
      </c>
      <c r="AD148" s="705">
        <f>IF(ISERROR((G148/H148-1)*100),"n/a",(G148/H148-1)*100)</f>
        <v>11.688311688311682</v>
      </c>
      <c r="AE148" s="705">
        <f>IF(ISERROR((H148/J148-1)*100),"n/a",(H148/J148-1)*100)</f>
        <v>27.624309392265189</v>
      </c>
      <c r="AF148" s="705">
        <f>IF(ISERROR((J148/K148-1)*100),"n/a",(J148/K148-1)*100)</f>
        <v>10.365853658536594</v>
      </c>
      <c r="AG148" s="705">
        <f>IF(ISERROR((K148/M148-1)*100),"n/a",(K148/M148-1)*100)</f>
        <v>10.810810810810811</v>
      </c>
      <c r="AH148" s="705">
        <f>IF(ISERROR((M148/N148-1)*100),"n/a",(M148/N148-1)*100)</f>
        <v>47.498505082718737</v>
      </c>
      <c r="AI148" s="705">
        <f>IF(ISERROR((N148/O148-1)*100),"n/a",(N148/O148-1)*100)</f>
        <v>34.359935725763258</v>
      </c>
      <c r="AJ148" s="705">
        <f>IF(ISERROR((O148/P148-1)*100),"n/a",(O148/P148-1)*100)</f>
        <v>23.806366047745374</v>
      </c>
      <c r="AK148" s="705">
        <f>IF(ISERROR((P148/Q148-1)*100),"n/a",(P148/Q148-1)*100)</f>
        <v>40.018570102135541</v>
      </c>
      <c r="AL148" s="705">
        <f>IF(ISERROR((Q148/R148-1)*100),"n/a",(Q148/R148-1)*100)</f>
        <v>66.718266253869956</v>
      </c>
      <c r="AM148" s="705">
        <f>IF(ISERROR((R148/S148-1)*100),"n/a",(R148/S148-1)*100)</f>
        <v>50.232558139534909</v>
      </c>
      <c r="AN148" s="705">
        <f>IF(ISERROR((S148/T148-1)*100),"n/a",(S148/T148-1)*100)</f>
        <v>8.8607594936708658</v>
      </c>
      <c r="AO148" s="705">
        <f>IF(ISERROR((T148/U148-1)*100),"n/a",(T148/U148-1)*100)</f>
        <v>9.7222222222222321</v>
      </c>
      <c r="AP148" s="705">
        <f>IF(ISERROR((U148/V148-1)*100),"n/a",(U148/V148-1)*100)</f>
        <v>11.111111111111116</v>
      </c>
      <c r="AQ148" s="705">
        <f>IF(ISERROR((V148/W148-1)*100),"n/a",(V148/W148-1)*100)</f>
        <v>21.804511278195491</v>
      </c>
      <c r="AR148" s="705">
        <f>IF(ISERROR((W148/X148-1)*100),"n/a",(W148/X148-1)*100)</f>
        <v>10.833333333333318</v>
      </c>
      <c r="AS148" s="706">
        <f>AVERAGE(Z148:AR148)</f>
        <v>22.373243688080688</v>
      </c>
      <c r="AT148" s="707">
        <f>STDEV(Z148:AR148)</f>
        <v>17.569772328013812</v>
      </c>
    </row>
    <row r="149" spans="1:46" ht="11.25" customHeight="1" x14ac:dyDescent="0.2">
      <c r="A149" s="645" t="s">
        <v>4158</v>
      </c>
      <c r="B149" s="959" t="s">
        <v>4159</v>
      </c>
      <c r="C149" s="515">
        <v>0.8</v>
      </c>
      <c r="D149" s="963">
        <v>0.74</v>
      </c>
      <c r="E149" s="963">
        <v>0.68</v>
      </c>
      <c r="F149" s="963">
        <v>0.64</v>
      </c>
      <c r="G149" s="963">
        <v>0.125</v>
      </c>
      <c r="H149" s="521">
        <v>0</v>
      </c>
      <c r="I149" s="963"/>
      <c r="J149" s="521">
        <v>0</v>
      </c>
      <c r="K149" s="689">
        <v>0</v>
      </c>
      <c r="L149" s="955"/>
      <c r="M149" s="522">
        <v>0</v>
      </c>
      <c r="N149" s="687">
        <v>0</v>
      </c>
      <c r="O149" s="687">
        <v>0</v>
      </c>
      <c r="P149" s="687">
        <v>0</v>
      </c>
      <c r="Q149" s="687">
        <v>0</v>
      </c>
      <c r="R149" s="687">
        <v>0</v>
      </c>
      <c r="S149" s="687">
        <v>0</v>
      </c>
      <c r="T149" s="687">
        <v>0</v>
      </c>
      <c r="U149" s="687">
        <v>0</v>
      </c>
      <c r="V149" s="687">
        <v>0</v>
      </c>
      <c r="W149" s="687">
        <v>0</v>
      </c>
      <c r="X149" s="687">
        <v>0</v>
      </c>
      <c r="Y149" s="688">
        <f>SUM(C149:X149)</f>
        <v>2.9850000000000003</v>
      </c>
      <c r="Z149" s="1134">
        <f>IF(ISERROR((C149/D149-1)*100),"n/a",(C149/D149-1)*100)</f>
        <v>8.1081081081081141</v>
      </c>
      <c r="AA149" s="705">
        <f>IF(ISERROR((D149/E149-1)*100),"n/a",(D149/E149-1)*100)</f>
        <v>8.8235294117646959</v>
      </c>
      <c r="AB149" s="705">
        <f>IF(ISERROR((E149/F149-1)*100),"n/a",(E149/F149-1)*100)</f>
        <v>6.25</v>
      </c>
      <c r="AC149" s="705">
        <f>IF(ISERROR((F149/G149-1)*100),"n/a",(F149/G149-1)*100)</f>
        <v>412</v>
      </c>
      <c r="AD149" s="705" t="str">
        <f>IF(ISERROR((G149/H149-1)*100),"n/a",(G149/H149-1)*100)</f>
        <v>n/a</v>
      </c>
      <c r="AE149" s="705" t="str">
        <f>IF(ISERROR((H149/J149-1)*100),"n/a",(H149/J149-1)*100)</f>
        <v>n/a</v>
      </c>
      <c r="AF149" s="705" t="str">
        <f>IF(ISERROR((J149/K149-1)*100),"n/a",(J149/K149-1)*100)</f>
        <v>n/a</v>
      </c>
      <c r="AG149" s="705" t="str">
        <f>IF(ISERROR((K149/M149-1)*100),"n/a",(K149/M149-1)*100)</f>
        <v>n/a</v>
      </c>
      <c r="AH149" s="705" t="str">
        <f>IF(ISERROR((M149/N149-1)*100),"n/a",(M149/N149-1)*100)</f>
        <v>n/a</v>
      </c>
      <c r="AI149" s="705" t="str">
        <f>IF(ISERROR((N149/O149-1)*100),"n/a",(N149/O149-1)*100)</f>
        <v>n/a</v>
      </c>
      <c r="AJ149" s="705" t="str">
        <f>IF(ISERROR((O149/P149-1)*100),"n/a",(O149/P149-1)*100)</f>
        <v>n/a</v>
      </c>
      <c r="AK149" s="705" t="str">
        <f>IF(ISERROR((P149/Q149-1)*100),"n/a",(P149/Q149-1)*100)</f>
        <v>n/a</v>
      </c>
      <c r="AL149" s="705" t="str">
        <f>IF(ISERROR((Q149/R149-1)*100),"n/a",(Q149/R149-1)*100)</f>
        <v>n/a</v>
      </c>
      <c r="AM149" s="705" t="str">
        <f>IF(ISERROR((R149/S149-1)*100),"n/a",(R149/S149-1)*100)</f>
        <v>n/a</v>
      </c>
      <c r="AN149" s="705" t="str">
        <f>IF(ISERROR((S149/T149-1)*100),"n/a",(S149/T149-1)*100)</f>
        <v>n/a</v>
      </c>
      <c r="AO149" s="705" t="str">
        <f>IF(ISERROR((T149/U149-1)*100),"n/a",(T149/U149-1)*100)</f>
        <v>n/a</v>
      </c>
      <c r="AP149" s="705" t="str">
        <f>IF(ISERROR((U149/V149-1)*100),"n/a",(U149/V149-1)*100)</f>
        <v>n/a</v>
      </c>
      <c r="AQ149" s="705" t="str">
        <f>IF(ISERROR((V149/W149-1)*100),"n/a",(V149/W149-1)*100)</f>
        <v>n/a</v>
      </c>
      <c r="AR149" s="705" t="str">
        <f>IF(ISERROR((W149/X149-1)*100),"n/a",(W149/X149-1)*100)</f>
        <v>n/a</v>
      </c>
      <c r="AS149" s="706">
        <f>AVERAGE(Z149:AR149)</f>
        <v>108.79540937996821</v>
      </c>
      <c r="AT149" s="707">
        <f>STDEV(Z149:AR149)</f>
        <v>202.13930360006154</v>
      </c>
    </row>
    <row r="150" spans="1:46" ht="11.25" customHeight="1" x14ac:dyDescent="0.2">
      <c r="A150" s="519" t="s">
        <v>173</v>
      </c>
      <c r="B150" s="972" t="s">
        <v>174</v>
      </c>
      <c r="C150" s="515">
        <v>1.54</v>
      </c>
      <c r="D150" s="515">
        <v>1.44</v>
      </c>
      <c r="E150" s="684">
        <v>1.3</v>
      </c>
      <c r="F150" s="684">
        <v>1.1000000000000001</v>
      </c>
      <c r="G150" s="684">
        <v>0.94</v>
      </c>
      <c r="H150" s="684">
        <v>0.84</v>
      </c>
      <c r="I150" s="685"/>
      <c r="J150" s="684">
        <v>0.76</v>
      </c>
      <c r="K150" s="514">
        <v>0.7</v>
      </c>
      <c r="L150" s="685"/>
      <c r="M150" s="690">
        <v>0.66</v>
      </c>
      <c r="N150" s="691">
        <v>0.63</v>
      </c>
      <c r="O150" s="691">
        <v>0.6</v>
      </c>
      <c r="P150" s="691">
        <v>0.56000000000000005</v>
      </c>
      <c r="Q150" s="691">
        <v>0.52</v>
      </c>
      <c r="R150" s="691">
        <v>0.48</v>
      </c>
      <c r="S150" s="691">
        <v>0.47</v>
      </c>
      <c r="T150" s="691">
        <v>0.435</v>
      </c>
      <c r="U150" s="691">
        <v>0.42499999999999999</v>
      </c>
      <c r="V150" s="691">
        <v>0.41499999999999998</v>
      </c>
      <c r="W150" s="691">
        <v>0.38</v>
      </c>
      <c r="X150" s="691">
        <v>0.34</v>
      </c>
      <c r="Y150" s="688">
        <f>SUM(C150:X150)</f>
        <v>14.535000000000002</v>
      </c>
      <c r="Z150" s="1134">
        <f>IF(ISERROR((C150/D150-1)*100),"n/a",(C150/D150-1)*100)</f>
        <v>6.944444444444442</v>
      </c>
      <c r="AA150" s="705">
        <f>IF(ISERROR((D150/E150-1)*100),"n/a",(D150/E150-1)*100)</f>
        <v>10.769230769230752</v>
      </c>
      <c r="AB150" s="705">
        <f>IF(ISERROR((E150/F150-1)*100),"n/a",(E150/F150-1)*100)</f>
        <v>18.181818181818166</v>
      </c>
      <c r="AC150" s="705">
        <f>IF(ISERROR((F150/G150-1)*100),"n/a",(F150/G150-1)*100)</f>
        <v>17.021276595744705</v>
      </c>
      <c r="AD150" s="705">
        <f>IF(ISERROR((G150/H150-1)*100),"n/a",(G150/H150-1)*100)</f>
        <v>11.904761904761907</v>
      </c>
      <c r="AE150" s="705">
        <f>IF(ISERROR((H150/J150-1)*100),"n/a",(H150/J150-1)*100)</f>
        <v>10.526315789473673</v>
      </c>
      <c r="AF150" s="705">
        <f>IF(ISERROR((J150/K150-1)*100),"n/a",(J150/K150-1)*100)</f>
        <v>8.5714285714285854</v>
      </c>
      <c r="AG150" s="705">
        <f>IF(ISERROR((K150/M150-1)*100),"n/a",(K150/M150-1)*100)</f>
        <v>6.0606060606060552</v>
      </c>
      <c r="AH150" s="705">
        <f>IF(ISERROR((M150/N150-1)*100),"n/a",(M150/N150-1)*100)</f>
        <v>4.7619047619047672</v>
      </c>
      <c r="AI150" s="705">
        <f>IF(ISERROR((N150/O150-1)*100),"n/a",(N150/O150-1)*100)</f>
        <v>5.0000000000000044</v>
      </c>
      <c r="AJ150" s="705">
        <f>IF(ISERROR((O150/P150-1)*100),"n/a",(O150/P150-1)*100)</f>
        <v>7.1428571428571397</v>
      </c>
      <c r="AK150" s="705">
        <f>IF(ISERROR((P150/Q150-1)*100),"n/a",(P150/Q150-1)*100)</f>
        <v>7.6923076923077094</v>
      </c>
      <c r="AL150" s="705">
        <f>IF(ISERROR((Q150/R150-1)*100),"n/a",(Q150/R150-1)*100)</f>
        <v>8.3333333333333481</v>
      </c>
      <c r="AM150" s="705">
        <f>IF(ISERROR((R150/S150-1)*100),"n/a",(R150/S150-1)*100)</f>
        <v>2.1276595744680771</v>
      </c>
      <c r="AN150" s="705">
        <f>IF(ISERROR((S150/T150-1)*100),"n/a",(S150/T150-1)*100)</f>
        <v>8.045977011494255</v>
      </c>
      <c r="AO150" s="705">
        <f>IF(ISERROR((T150/U150-1)*100),"n/a",(T150/U150-1)*100)</f>
        <v>2.3529411764705799</v>
      </c>
      <c r="AP150" s="705">
        <f>IF(ISERROR((U150/V150-1)*100),"n/a",(U150/V150-1)*100)</f>
        <v>2.4096385542168752</v>
      </c>
      <c r="AQ150" s="705">
        <f>IF(ISERROR((V150/W150-1)*100),"n/a",(V150/W150-1)*100)</f>
        <v>9.210526315789469</v>
      </c>
      <c r="AR150" s="705">
        <f>IF(ISERROR((W150/X150-1)*100),"n/a",(W150/X150-1)*100)</f>
        <v>11.764705882352944</v>
      </c>
      <c r="AS150" s="706">
        <f>AVERAGE(Z150:AR150)</f>
        <v>8.3590386190896577</v>
      </c>
      <c r="AT150" s="707">
        <f>STDEV(Z150:AR150)</f>
        <v>4.4145949553198234</v>
      </c>
    </row>
    <row r="151" spans="1:46" ht="11.25" customHeight="1" x14ac:dyDescent="0.2">
      <c r="A151" s="941" t="s">
        <v>4273</v>
      </c>
      <c r="B151" s="942" t="s">
        <v>3987</v>
      </c>
      <c r="C151" s="515">
        <v>0.23</v>
      </c>
      <c r="D151" s="945">
        <v>0.17</v>
      </c>
      <c r="E151" s="945">
        <v>0.13</v>
      </c>
      <c r="F151" s="945">
        <v>0.12</v>
      </c>
      <c r="G151" s="945">
        <v>0.105</v>
      </c>
      <c r="H151" s="945">
        <v>2.5000000000000001E-2</v>
      </c>
      <c r="I151" s="945"/>
      <c r="J151" s="946">
        <v>0</v>
      </c>
      <c r="K151" s="948">
        <v>0</v>
      </c>
      <c r="L151" s="945"/>
      <c r="M151" s="948">
        <v>0</v>
      </c>
      <c r="N151" s="933">
        <v>0</v>
      </c>
      <c r="O151" s="933">
        <v>0</v>
      </c>
      <c r="P151" s="933">
        <v>0</v>
      </c>
      <c r="Q151" s="933">
        <v>0</v>
      </c>
      <c r="R151" s="933">
        <v>0</v>
      </c>
      <c r="S151" s="933">
        <v>0</v>
      </c>
      <c r="T151" s="933">
        <v>0</v>
      </c>
      <c r="U151" s="933">
        <v>0</v>
      </c>
      <c r="V151" s="933">
        <v>0</v>
      </c>
      <c r="W151" s="933">
        <v>0</v>
      </c>
      <c r="X151" s="933">
        <v>0</v>
      </c>
      <c r="Y151" s="688">
        <f>SUM(C151:X151)</f>
        <v>0.78</v>
      </c>
      <c r="Z151" s="1134">
        <f>IF(ISERROR((C151/D151-1)*100),"n/a",(C151/D151-1)*100)</f>
        <v>35.294117647058812</v>
      </c>
      <c r="AA151" s="705">
        <f>IF(ISERROR((D151/E151-1)*100),"n/a",(D151/E151-1)*100)</f>
        <v>30.76923076923077</v>
      </c>
      <c r="AB151" s="705">
        <f>IF(ISERROR((E151/F151-1)*100),"n/a",(E151/F151-1)*100)</f>
        <v>8.3333333333333481</v>
      </c>
      <c r="AC151" s="705">
        <f>IF(ISERROR((F151/G151-1)*100),"n/a",(F151/G151-1)*100)</f>
        <v>14.285714285714279</v>
      </c>
      <c r="AD151" s="705">
        <f>IF(ISERROR((G151/H151-1)*100),"n/a",(G151/H151-1)*100)</f>
        <v>319.99999999999994</v>
      </c>
      <c r="AE151" s="705" t="str">
        <f>IF(ISERROR((H151/J151-1)*100),"n/a",(H151/J151-1)*100)</f>
        <v>n/a</v>
      </c>
      <c r="AF151" s="705" t="str">
        <f>IF(ISERROR((J151/K151-1)*100),"n/a",(J151/K151-1)*100)</f>
        <v>n/a</v>
      </c>
      <c r="AG151" s="705" t="str">
        <f>IF(ISERROR((K151/M151-1)*100),"n/a",(K151/M151-1)*100)</f>
        <v>n/a</v>
      </c>
      <c r="AH151" s="705" t="str">
        <f>IF(ISERROR((M151/N151-1)*100),"n/a",(M151/N151-1)*100)</f>
        <v>n/a</v>
      </c>
      <c r="AI151" s="705" t="str">
        <f>IF(ISERROR((N151/O151-1)*100),"n/a",(N151/O151-1)*100)</f>
        <v>n/a</v>
      </c>
      <c r="AJ151" s="705" t="str">
        <f>IF(ISERROR((O151/P151-1)*100),"n/a",(O151/P151-1)*100)</f>
        <v>n/a</v>
      </c>
      <c r="AK151" s="705" t="str">
        <f>IF(ISERROR((P151/Q151-1)*100),"n/a",(P151/Q151-1)*100)</f>
        <v>n/a</v>
      </c>
      <c r="AL151" s="705" t="str">
        <f>IF(ISERROR((Q151/R151-1)*100),"n/a",(Q151/R151-1)*100)</f>
        <v>n/a</v>
      </c>
      <c r="AM151" s="705" t="str">
        <f>IF(ISERROR((R151/S151-1)*100),"n/a",(R151/S151-1)*100)</f>
        <v>n/a</v>
      </c>
      <c r="AN151" s="705" t="str">
        <f>IF(ISERROR((S151/T151-1)*100),"n/a",(S151/T151-1)*100)</f>
        <v>n/a</v>
      </c>
      <c r="AO151" s="705" t="str">
        <f>IF(ISERROR((T151/U151-1)*100),"n/a",(T151/U151-1)*100)</f>
        <v>n/a</v>
      </c>
      <c r="AP151" s="705" t="str">
        <f>IF(ISERROR((U151/V151-1)*100),"n/a",(U151/V151-1)*100)</f>
        <v>n/a</v>
      </c>
      <c r="AQ151" s="705" t="str">
        <f>IF(ISERROR((V151/W151-1)*100),"n/a",(V151/W151-1)*100)</f>
        <v>n/a</v>
      </c>
      <c r="AR151" s="705" t="str">
        <f>IF(ISERROR((W151/X151-1)*100),"n/a",(W151/X151-1)*100)</f>
        <v>n/a</v>
      </c>
      <c r="AS151" s="706">
        <f>AVERAGE(Z151:AR151)</f>
        <v>81.736479207067433</v>
      </c>
      <c r="AT151" s="707">
        <f>STDEV(Z151:AR151)</f>
        <v>133.66159341212722</v>
      </c>
    </row>
    <row r="152" spans="1:46" ht="11.25" customHeight="1" x14ac:dyDescent="0.2">
      <c r="A152" s="524" t="s">
        <v>1040</v>
      </c>
      <c r="B152" s="957" t="s">
        <v>1041</v>
      </c>
      <c r="C152" s="515">
        <v>1.8</v>
      </c>
      <c r="D152" s="515">
        <v>1.48</v>
      </c>
      <c r="E152" s="505">
        <v>1.32</v>
      </c>
      <c r="F152" s="505">
        <v>0.88</v>
      </c>
      <c r="G152" s="505">
        <v>0.76</v>
      </c>
      <c r="H152" s="505">
        <v>0.48</v>
      </c>
      <c r="I152" s="506"/>
      <c r="J152" s="507">
        <v>0</v>
      </c>
      <c r="K152" s="508">
        <v>0</v>
      </c>
      <c r="L152" s="506"/>
      <c r="M152" s="525">
        <v>0</v>
      </c>
      <c r="N152" s="510">
        <v>0</v>
      </c>
      <c r="O152" s="510">
        <v>0</v>
      </c>
      <c r="P152" s="510">
        <v>0</v>
      </c>
      <c r="Q152" s="510">
        <v>0</v>
      </c>
      <c r="R152" s="510">
        <v>0</v>
      </c>
      <c r="S152" s="510">
        <v>0</v>
      </c>
      <c r="T152" s="510">
        <v>0</v>
      </c>
      <c r="U152" s="510">
        <v>0</v>
      </c>
      <c r="V152" s="510">
        <v>0</v>
      </c>
      <c r="W152" s="510">
        <v>0</v>
      </c>
      <c r="X152" s="510">
        <v>0</v>
      </c>
      <c r="Y152" s="688">
        <f>SUM(C152:X152)</f>
        <v>6.7200000000000006</v>
      </c>
      <c r="Z152" s="1134">
        <f>IF(ISERROR((C152/D152-1)*100),"n/a",(C152/D152-1)*100)</f>
        <v>21.621621621621621</v>
      </c>
      <c r="AA152" s="705">
        <f>IF(ISERROR((D152/E152-1)*100),"n/a",(D152/E152-1)*100)</f>
        <v>12.12121212121211</v>
      </c>
      <c r="AB152" s="705">
        <f>IF(ISERROR((E152/F152-1)*100),"n/a",(E152/F152-1)*100)</f>
        <v>50</v>
      </c>
      <c r="AC152" s="705">
        <f>IF(ISERROR((F152/G152-1)*100),"n/a",(F152/G152-1)*100)</f>
        <v>15.789473684210531</v>
      </c>
      <c r="AD152" s="705">
        <f>IF(ISERROR((G152/H152-1)*100),"n/a",(G152/H152-1)*100)</f>
        <v>58.33333333333335</v>
      </c>
      <c r="AE152" s="705" t="str">
        <f>IF(ISERROR((H152/J152-1)*100),"n/a",(H152/J152-1)*100)</f>
        <v>n/a</v>
      </c>
      <c r="AF152" s="705" t="str">
        <f>IF(ISERROR((J152/K152-1)*100),"n/a",(J152/K152-1)*100)</f>
        <v>n/a</v>
      </c>
      <c r="AG152" s="705" t="str">
        <f>IF(ISERROR((K152/M152-1)*100),"n/a",(K152/M152-1)*100)</f>
        <v>n/a</v>
      </c>
      <c r="AH152" s="705" t="str">
        <f>IF(ISERROR((M152/N152-1)*100),"n/a",(M152/N152-1)*100)</f>
        <v>n/a</v>
      </c>
      <c r="AI152" s="705" t="str">
        <f>IF(ISERROR((N152/O152-1)*100),"n/a",(N152/O152-1)*100)</f>
        <v>n/a</v>
      </c>
      <c r="AJ152" s="705" t="str">
        <f>IF(ISERROR((O152/P152-1)*100),"n/a",(O152/P152-1)*100)</f>
        <v>n/a</v>
      </c>
      <c r="AK152" s="705" t="str">
        <f>IF(ISERROR((P152/Q152-1)*100),"n/a",(P152/Q152-1)*100)</f>
        <v>n/a</v>
      </c>
      <c r="AL152" s="705" t="str">
        <f>IF(ISERROR((Q152/R152-1)*100),"n/a",(Q152/R152-1)*100)</f>
        <v>n/a</v>
      </c>
      <c r="AM152" s="705" t="str">
        <f>IF(ISERROR((R152/S152-1)*100),"n/a",(R152/S152-1)*100)</f>
        <v>n/a</v>
      </c>
      <c r="AN152" s="705" t="str">
        <f>IF(ISERROR((S152/T152-1)*100),"n/a",(S152/T152-1)*100)</f>
        <v>n/a</v>
      </c>
      <c r="AO152" s="705" t="str">
        <f>IF(ISERROR((T152/U152-1)*100),"n/a",(T152/U152-1)*100)</f>
        <v>n/a</v>
      </c>
      <c r="AP152" s="705" t="str">
        <f>IF(ISERROR((U152/V152-1)*100),"n/a",(U152/V152-1)*100)</f>
        <v>n/a</v>
      </c>
      <c r="AQ152" s="705" t="str">
        <f>IF(ISERROR((V152/W152-1)*100),"n/a",(V152/W152-1)*100)</f>
        <v>n/a</v>
      </c>
      <c r="AR152" s="705" t="str">
        <f>IF(ISERROR((W152/X152-1)*100),"n/a",(W152/X152-1)*100)</f>
        <v>n/a</v>
      </c>
      <c r="AS152" s="706">
        <f>AVERAGE(Z152:AR152)</f>
        <v>31.573128152075526</v>
      </c>
      <c r="AT152" s="707">
        <f>STDEV(Z152:AR152)</f>
        <v>21.108004733401682</v>
      </c>
    </row>
    <row r="153" spans="1:46" ht="11.25" customHeight="1" x14ac:dyDescent="0.2">
      <c r="A153" s="519" t="s">
        <v>494</v>
      </c>
      <c r="B153" s="972" t="s">
        <v>495</v>
      </c>
      <c r="C153" s="515">
        <v>1.1000000000000001</v>
      </c>
      <c r="D153" s="538">
        <v>1</v>
      </c>
      <c r="E153" s="684">
        <v>0.92</v>
      </c>
      <c r="F153" s="684">
        <v>0.84</v>
      </c>
      <c r="G153" s="684">
        <v>0.76</v>
      </c>
      <c r="H153" s="684">
        <v>0.69</v>
      </c>
      <c r="I153" s="685"/>
      <c r="J153" s="684">
        <v>0.63</v>
      </c>
      <c r="K153" s="514">
        <v>0.56999999999999995</v>
      </c>
      <c r="L153" s="685"/>
      <c r="M153" s="690">
        <v>0.40500000000000003</v>
      </c>
      <c r="N153" s="691">
        <v>0.32</v>
      </c>
      <c r="O153" s="691">
        <v>0.28000000000000003</v>
      </c>
      <c r="P153" s="691">
        <v>0.23</v>
      </c>
      <c r="Q153" s="691">
        <v>0.19</v>
      </c>
      <c r="R153" s="691">
        <v>0.17</v>
      </c>
      <c r="S153" s="691">
        <v>0.15</v>
      </c>
      <c r="T153" s="691">
        <v>0.12</v>
      </c>
      <c r="U153" s="691">
        <v>0.1</v>
      </c>
      <c r="V153" s="691">
        <v>0.08</v>
      </c>
      <c r="W153" s="691">
        <v>7.0000000000000007E-2</v>
      </c>
      <c r="X153" s="687">
        <v>0.06</v>
      </c>
      <c r="Y153" s="688">
        <f>SUM(C153:X153)</f>
        <v>8.6850000000000023</v>
      </c>
      <c r="Z153" s="1134">
        <f>IF(ISERROR((C153/D153-1)*100),"n/a",(C153/D153-1)*100)</f>
        <v>10.000000000000009</v>
      </c>
      <c r="AA153" s="705">
        <f>IF(ISERROR((D153/E153-1)*100),"n/a",(D153/E153-1)*100)</f>
        <v>8.6956521739130377</v>
      </c>
      <c r="AB153" s="705">
        <f>IF(ISERROR((E153/F153-1)*100),"n/a",(E153/F153-1)*100)</f>
        <v>9.5238095238095344</v>
      </c>
      <c r="AC153" s="705">
        <f>IF(ISERROR((F153/G153-1)*100),"n/a",(F153/G153-1)*100)</f>
        <v>10.526315789473673</v>
      </c>
      <c r="AD153" s="705">
        <f>IF(ISERROR((G153/H153-1)*100),"n/a",(G153/H153-1)*100)</f>
        <v>10.144927536231885</v>
      </c>
      <c r="AE153" s="705">
        <f>IF(ISERROR((H153/J153-1)*100),"n/a",(H153/J153-1)*100)</f>
        <v>9.5238095238095113</v>
      </c>
      <c r="AF153" s="705">
        <f>IF(ISERROR((J153/K153-1)*100),"n/a",(J153/K153-1)*100)</f>
        <v>10.526315789473696</v>
      </c>
      <c r="AG153" s="705">
        <f>IF(ISERROR((K153/M153-1)*100),"n/a",(K153/M153-1)*100)</f>
        <v>40.740740740740719</v>
      </c>
      <c r="AH153" s="705">
        <f>IF(ISERROR((M153/N153-1)*100),"n/a",(M153/N153-1)*100)</f>
        <v>26.5625</v>
      </c>
      <c r="AI153" s="705">
        <f>IF(ISERROR((N153/O153-1)*100),"n/a",(N153/O153-1)*100)</f>
        <v>14.285714285714279</v>
      </c>
      <c r="AJ153" s="705">
        <f>IF(ISERROR((O153/P153-1)*100),"n/a",(O153/P153-1)*100)</f>
        <v>21.739130434782616</v>
      </c>
      <c r="AK153" s="705">
        <f>IF(ISERROR((P153/Q153-1)*100),"n/a",(P153/Q153-1)*100)</f>
        <v>21.052631578947366</v>
      </c>
      <c r="AL153" s="705">
        <f>IF(ISERROR((Q153/R153-1)*100),"n/a",(Q153/R153-1)*100)</f>
        <v>11.764705882352944</v>
      </c>
      <c r="AM153" s="705">
        <f>IF(ISERROR((R153/S153-1)*100),"n/a",(R153/S153-1)*100)</f>
        <v>13.333333333333353</v>
      </c>
      <c r="AN153" s="705">
        <f>IF(ISERROR((S153/T153-1)*100),"n/a",(S153/T153-1)*100)</f>
        <v>25</v>
      </c>
      <c r="AO153" s="705">
        <f>IF(ISERROR((T153/U153-1)*100),"n/a",(T153/U153-1)*100)</f>
        <v>19.999999999999996</v>
      </c>
      <c r="AP153" s="705">
        <f>IF(ISERROR((U153/V153-1)*100),"n/a",(U153/V153-1)*100)</f>
        <v>25</v>
      </c>
      <c r="AQ153" s="705">
        <f>IF(ISERROR((V153/W153-1)*100),"n/a",(V153/W153-1)*100)</f>
        <v>14.285714285714279</v>
      </c>
      <c r="AR153" s="705">
        <f>IF(ISERROR((W153/X153-1)*100),"n/a",(W153/X153-1)*100)</f>
        <v>16.666666666666675</v>
      </c>
      <c r="AS153" s="706">
        <f>AVERAGE(Z153:AR153)</f>
        <v>16.809050923419136</v>
      </c>
      <c r="AT153" s="707">
        <f>STDEV(Z153:AR153)</f>
        <v>8.3216964601037429</v>
      </c>
    </row>
    <row r="154" spans="1:46" ht="11.25" customHeight="1" x14ac:dyDescent="0.2">
      <c r="A154" s="974" t="s">
        <v>496</v>
      </c>
      <c r="B154" s="972" t="s">
        <v>497</v>
      </c>
      <c r="C154" s="515">
        <v>0.85</v>
      </c>
      <c r="D154" s="688">
        <v>0.70454545454545447</v>
      </c>
      <c r="E154" s="684">
        <v>0.67424242424242431</v>
      </c>
      <c r="F154" s="684">
        <v>0.64393939393939381</v>
      </c>
      <c r="G154" s="516">
        <v>0.61363636363636365</v>
      </c>
      <c r="H154" s="684">
        <v>0.56060606060606055</v>
      </c>
      <c r="I154" s="517"/>
      <c r="J154" s="684">
        <v>0.47520661157024785</v>
      </c>
      <c r="K154" s="690">
        <v>0.41760581016779263</v>
      </c>
      <c r="L154" s="517"/>
      <c r="M154" s="690">
        <v>0.36313548710242916</v>
      </c>
      <c r="N154" s="691">
        <v>0.33183070373153012</v>
      </c>
      <c r="O154" s="691">
        <v>0.30678687703481083</v>
      </c>
      <c r="P154" s="691">
        <v>0.27320310543451037</v>
      </c>
      <c r="Q154" s="691">
        <v>0.25043826696719257</v>
      </c>
      <c r="R154" s="691">
        <v>0.22008514901076873</v>
      </c>
      <c r="S154" s="691">
        <v>0.21249686952166286</v>
      </c>
      <c r="T154" s="687">
        <v>0.19318807913849234</v>
      </c>
      <c r="U154" s="691">
        <v>0.17970197846230901</v>
      </c>
      <c r="V154" s="691">
        <v>0.17520661157024786</v>
      </c>
      <c r="W154" s="691">
        <v>0.17520661157024786</v>
      </c>
      <c r="X154" s="691">
        <v>0.15988605058852989</v>
      </c>
      <c r="Y154" s="688">
        <f>SUM(C154:X154)</f>
        <v>7.7809479088404689</v>
      </c>
      <c r="Z154" s="1134">
        <f>IF(ISERROR((C154/D154-1)*100),"n/a",(C154/D154-1)*100)</f>
        <v>20.645161290322591</v>
      </c>
      <c r="AA154" s="705">
        <f>IF(ISERROR((D154/E154-1)*100),"n/a",(D154/E154-1)*100)</f>
        <v>4.4943820224718989</v>
      </c>
      <c r="AB154" s="705">
        <f>IF(ISERROR((E154/F154-1)*100),"n/a",(E154/F154-1)*100)</f>
        <v>4.7058823529412042</v>
      </c>
      <c r="AC154" s="705">
        <f>IF(ISERROR((F154/G154-1)*100),"n/a",(F154/G154-1)*100)</f>
        <v>4.9382716049382491</v>
      </c>
      <c r="AD154" s="705">
        <f>IF(ISERROR((G154/H154-1)*100),"n/a",(G154/H154-1)*100)</f>
        <v>9.4594594594594739</v>
      </c>
      <c r="AE154" s="705">
        <f>IF(ISERROR((H154/J154-1)*100),"n/a",(H154/J154-1)*100)</f>
        <v>17.971014492753625</v>
      </c>
      <c r="AF154" s="705">
        <f>IF(ISERROR((J154/K154-1)*100),"n/a",(J154/K154-1)*100)</f>
        <v>13.793103448276112</v>
      </c>
      <c r="AG154" s="705">
        <f>IF(ISERROR((K154/M154-1)*100),"n/a",(K154/M154-1)*100)</f>
        <v>14.999999999999748</v>
      </c>
      <c r="AH154" s="705">
        <f>IF(ISERROR((M154/N154-1)*100),"n/a",(M154/N154-1)*100)</f>
        <v>9.4339622641509422</v>
      </c>
      <c r="AI154" s="705">
        <f>IF(ISERROR((N154/O154-1)*100),"n/a",(N154/O154-1)*100)</f>
        <v>8.163265306122458</v>
      </c>
      <c r="AJ154" s="705">
        <f>IF(ISERROR((O154/P154-1)*100),"n/a",(O154/P154-1)*100)</f>
        <v>12.29260243835364</v>
      </c>
      <c r="AK154" s="705">
        <f>IF(ISERROR((P154/Q154-1)*100),"n/a",(P154/Q154-1)*100)</f>
        <v>9.0899999999999981</v>
      </c>
      <c r="AL154" s="705">
        <f>IF(ISERROR((Q154/R154-1)*100),"n/a",(Q154/R154-1)*100)</f>
        <v>13.791533909877153</v>
      </c>
      <c r="AM154" s="705">
        <f>IF(ISERROR((R154/S154-1)*100),"n/a",(R154/S154-1)*100)</f>
        <v>3.5710076605774521</v>
      </c>
      <c r="AN154" s="705">
        <f>IF(ISERROR((S154/T154-1)*100),"n/a",(S154/T154-1)*100)</f>
        <v>9.9948146227637924</v>
      </c>
      <c r="AO154" s="705">
        <f>IF(ISERROR((T154/U154-1)*100),"n/a",(T154/U154-1)*100)</f>
        <v>7.5047035049822464</v>
      </c>
      <c r="AP154" s="705">
        <f>IF(ISERROR((U154/V154-1)*100),"n/a",(U154/V154-1)*100)</f>
        <v>2.5657518582047123</v>
      </c>
      <c r="AQ154" s="705">
        <f>IF(ISERROR((V154/W154-1)*100),"n/a",(V154/W154-1)*100)</f>
        <v>0</v>
      </c>
      <c r="AR154" s="705">
        <f>IF(ISERROR((W154/X154-1)*100),"n/a",(W154/X154-1)*100)</f>
        <v>9.582174883502347</v>
      </c>
      <c r="AS154" s="706">
        <f>AVERAGE(Z154:AR154)</f>
        <v>9.3156363747209294</v>
      </c>
      <c r="AT154" s="707">
        <f>STDEV(Z154:AR154)</f>
        <v>5.3683909335557862</v>
      </c>
    </row>
    <row r="155" spans="1:46" ht="11.25" customHeight="1" x14ac:dyDescent="0.2">
      <c r="A155" s="519" t="s">
        <v>498</v>
      </c>
      <c r="B155" s="499" t="s">
        <v>499</v>
      </c>
      <c r="C155" s="515">
        <v>3.28</v>
      </c>
      <c r="D155" s="688">
        <v>3.1</v>
      </c>
      <c r="E155" s="521">
        <v>3.08</v>
      </c>
      <c r="F155" s="684">
        <v>2.94</v>
      </c>
      <c r="G155" s="684">
        <v>2.6</v>
      </c>
      <c r="H155" s="684">
        <v>2.34</v>
      </c>
      <c r="I155" s="517" t="s">
        <v>90</v>
      </c>
      <c r="J155" s="684">
        <v>1.96</v>
      </c>
      <c r="K155" s="514">
        <v>1.8</v>
      </c>
      <c r="L155" s="517"/>
      <c r="M155" s="690">
        <v>1.72</v>
      </c>
      <c r="N155" s="687">
        <v>1.68</v>
      </c>
      <c r="O155" s="691">
        <v>1.56</v>
      </c>
      <c r="P155" s="691">
        <v>1.32</v>
      </c>
      <c r="Q155" s="691">
        <v>1.1000000000000001</v>
      </c>
      <c r="R155" s="691">
        <v>0.91</v>
      </c>
      <c r="S155" s="691">
        <v>0.78</v>
      </c>
      <c r="T155" s="691">
        <v>0.71</v>
      </c>
      <c r="U155" s="687">
        <v>0.7</v>
      </c>
      <c r="V155" s="691">
        <v>0.69</v>
      </c>
      <c r="W155" s="691">
        <v>0.66500000000000004</v>
      </c>
      <c r="X155" s="691">
        <v>0.625</v>
      </c>
      <c r="Y155" s="688">
        <f>SUM(C155:X155)</f>
        <v>33.56</v>
      </c>
      <c r="Z155" s="1134">
        <f>IF(ISERROR((C155/D155-1)*100),"n/a",(C155/D155-1)*100)</f>
        <v>5.8064516129032073</v>
      </c>
      <c r="AA155" s="705">
        <f>IF(ISERROR((D155/E155-1)*100),"n/a",(D155/E155-1)*100)</f>
        <v>0.64935064935065512</v>
      </c>
      <c r="AB155" s="705">
        <f>IF(ISERROR((E155/F155-1)*100),"n/a",(E155/F155-1)*100)</f>
        <v>4.7619047619047672</v>
      </c>
      <c r="AC155" s="705">
        <f>IF(ISERROR((F155/G155-1)*100),"n/a",(F155/G155-1)*100)</f>
        <v>13.076923076923075</v>
      </c>
      <c r="AD155" s="705">
        <f>IF(ISERROR((G155/H155-1)*100),"n/a",(G155/H155-1)*100)</f>
        <v>11.111111111111116</v>
      </c>
      <c r="AE155" s="705">
        <f>IF(ISERROR((H155/J155-1)*100),"n/a",(H155/J155-1)*100)</f>
        <v>19.387755102040806</v>
      </c>
      <c r="AF155" s="705">
        <f>IF(ISERROR((J155/K155-1)*100),"n/a",(J155/K155-1)*100)</f>
        <v>8.8888888888888786</v>
      </c>
      <c r="AG155" s="705">
        <f>IF(ISERROR((K155/M155-1)*100),"n/a",(K155/M155-1)*100)</f>
        <v>4.6511627906976827</v>
      </c>
      <c r="AH155" s="705">
        <f>IF(ISERROR((M155/N155-1)*100),"n/a",(M155/N155-1)*100)</f>
        <v>2.3809523809523725</v>
      </c>
      <c r="AI155" s="705">
        <f>IF(ISERROR((N155/O155-1)*100),"n/a",(N155/O155-1)*100)</f>
        <v>7.6923076923076872</v>
      </c>
      <c r="AJ155" s="705">
        <f>IF(ISERROR((O155/P155-1)*100),"n/a",(O155/P155-1)*100)</f>
        <v>18.181818181818187</v>
      </c>
      <c r="AK155" s="705">
        <f>IF(ISERROR((P155/Q155-1)*100),"n/a",(P155/Q155-1)*100)</f>
        <v>19.999999999999996</v>
      </c>
      <c r="AL155" s="705">
        <f>IF(ISERROR((Q155/R155-1)*100),"n/a",(Q155/R155-1)*100)</f>
        <v>20.879120879120894</v>
      </c>
      <c r="AM155" s="705">
        <f>IF(ISERROR((R155/S155-1)*100),"n/a",(R155/S155-1)*100)</f>
        <v>16.666666666666675</v>
      </c>
      <c r="AN155" s="705">
        <f>IF(ISERROR((S155/T155-1)*100),"n/a",(S155/T155-1)*100)</f>
        <v>9.8591549295774747</v>
      </c>
      <c r="AO155" s="705">
        <f>IF(ISERROR((T155/U155-1)*100),"n/a",(T155/U155-1)*100)</f>
        <v>1.4285714285714235</v>
      </c>
      <c r="AP155" s="705">
        <f>IF(ISERROR((U155/V155-1)*100),"n/a",(U155/V155-1)*100)</f>
        <v>1.449275362318847</v>
      </c>
      <c r="AQ155" s="705">
        <f>IF(ISERROR((V155/W155-1)*100),"n/a",(V155/W155-1)*100)</f>
        <v>3.7593984962405846</v>
      </c>
      <c r="AR155" s="705">
        <f>IF(ISERROR((W155/X155-1)*100),"n/a",(W155/X155-1)*100)</f>
        <v>6.4000000000000057</v>
      </c>
      <c r="AS155" s="706">
        <f>AVERAGE(Z155:AR155)</f>
        <v>9.317411263757597</v>
      </c>
      <c r="AT155" s="707">
        <f>STDEV(Z155:AR155)</f>
        <v>6.8471751204299833</v>
      </c>
    </row>
    <row r="156" spans="1:46" ht="11.25" customHeight="1" x14ac:dyDescent="0.2">
      <c r="A156" s="974" t="s">
        <v>1042</v>
      </c>
      <c r="B156" s="972" t="s">
        <v>1043</v>
      </c>
      <c r="C156" s="515">
        <v>1.03</v>
      </c>
      <c r="D156" s="688">
        <v>0.87</v>
      </c>
      <c r="E156" s="684">
        <v>0.75</v>
      </c>
      <c r="F156" s="684">
        <v>0.56000000000000005</v>
      </c>
      <c r="G156" s="684">
        <v>0.28999999999999998</v>
      </c>
      <c r="H156" s="684">
        <v>0.08</v>
      </c>
      <c r="I156" s="685"/>
      <c r="J156" s="521">
        <v>0.04</v>
      </c>
      <c r="K156" s="689">
        <v>0.04</v>
      </c>
      <c r="L156" s="685"/>
      <c r="M156" s="522">
        <v>0.04</v>
      </c>
      <c r="N156" s="687">
        <v>0.20499999999999999</v>
      </c>
      <c r="O156" s="691">
        <v>0.42</v>
      </c>
      <c r="P156" s="691">
        <v>0.40500000000000003</v>
      </c>
      <c r="Q156" s="687">
        <v>0.36</v>
      </c>
      <c r="R156" s="691">
        <v>0.36</v>
      </c>
      <c r="S156" s="691">
        <v>0.3</v>
      </c>
      <c r="T156" s="691">
        <v>0.28000000000000003</v>
      </c>
      <c r="U156" s="691">
        <v>0.27750000000000002</v>
      </c>
      <c r="V156" s="691">
        <v>0.25</v>
      </c>
      <c r="W156" s="691">
        <v>0.22</v>
      </c>
      <c r="X156" s="691">
        <v>0.20125000000000001</v>
      </c>
      <c r="Y156" s="688">
        <f>SUM(C156:X156)</f>
        <v>6.9787500000000007</v>
      </c>
      <c r="Z156" s="1134">
        <f>IF(ISERROR((C156/D156-1)*100),"n/a",(C156/D156-1)*100)</f>
        <v>18.390804597701148</v>
      </c>
      <c r="AA156" s="705">
        <f>IF(ISERROR((D156/E156-1)*100),"n/a",(D156/E156-1)*100)</f>
        <v>15.999999999999993</v>
      </c>
      <c r="AB156" s="705">
        <f>IF(ISERROR((E156/F156-1)*100),"n/a",(E156/F156-1)*100)</f>
        <v>33.928571428571416</v>
      </c>
      <c r="AC156" s="705">
        <f>IF(ISERROR((F156/G156-1)*100),"n/a",(F156/G156-1)*100)</f>
        <v>93.103448275862092</v>
      </c>
      <c r="AD156" s="705">
        <f>IF(ISERROR((G156/H156-1)*100),"n/a",(G156/H156-1)*100)</f>
        <v>262.49999999999994</v>
      </c>
      <c r="AE156" s="705">
        <f>IF(ISERROR((H156/J156-1)*100),"n/a",(H156/J156-1)*100)</f>
        <v>100</v>
      </c>
      <c r="AF156" s="705">
        <f>IF(ISERROR((J156/K156-1)*100),"n/a",(J156/K156-1)*100)</f>
        <v>0</v>
      </c>
      <c r="AG156" s="705">
        <f>IF(ISERROR((K156/M156-1)*100),"n/a",(K156/M156-1)*100)</f>
        <v>0</v>
      </c>
      <c r="AH156" s="705">
        <f>IF(ISERROR((M156/N156-1)*100),"n/a",(M156/N156-1)*100)</f>
        <v>-80.487804878048792</v>
      </c>
      <c r="AI156" s="705">
        <f>IF(ISERROR((N156/O156-1)*100),"n/a",(N156/O156-1)*100)</f>
        <v>-51.19047619047619</v>
      </c>
      <c r="AJ156" s="705">
        <f>IF(ISERROR((O156/P156-1)*100),"n/a",(O156/P156-1)*100)</f>
        <v>3.7037037037036979</v>
      </c>
      <c r="AK156" s="705">
        <f>IF(ISERROR((P156/Q156-1)*100),"n/a",(P156/Q156-1)*100)</f>
        <v>12.500000000000021</v>
      </c>
      <c r="AL156" s="705">
        <f>IF(ISERROR((Q156/R156-1)*100),"n/a",(Q156/R156-1)*100)</f>
        <v>0</v>
      </c>
      <c r="AM156" s="705">
        <f>IF(ISERROR((R156/S156-1)*100),"n/a",(R156/S156-1)*100)</f>
        <v>19.999999999999996</v>
      </c>
      <c r="AN156" s="705">
        <f>IF(ISERROR((S156/T156-1)*100),"n/a",(S156/T156-1)*100)</f>
        <v>7.1428571428571397</v>
      </c>
      <c r="AO156" s="705">
        <f>IF(ISERROR((T156/U156-1)*100),"n/a",(T156/U156-1)*100)</f>
        <v>0.9009009009008917</v>
      </c>
      <c r="AP156" s="705">
        <f>IF(ISERROR((U156/V156-1)*100),"n/a",(U156/V156-1)*100)</f>
        <v>11.000000000000011</v>
      </c>
      <c r="AQ156" s="705">
        <f>IF(ISERROR((V156/W156-1)*100),"n/a",(V156/W156-1)*100)</f>
        <v>13.636363636363647</v>
      </c>
      <c r="AR156" s="705">
        <f>IF(ISERROR((W156/X156-1)*100),"n/a",(W156/X156-1)*100)</f>
        <v>9.316770186335388</v>
      </c>
      <c r="AS156" s="706">
        <f>AVERAGE(Z156:AR156)</f>
        <v>24.760270463356331</v>
      </c>
      <c r="AT156" s="707">
        <f>STDEV(Z156:AR156)</f>
        <v>69.835452043111104</v>
      </c>
    </row>
    <row r="157" spans="1:46" ht="11.25" customHeight="1" x14ac:dyDescent="0.2">
      <c r="A157" s="539" t="s">
        <v>1044</v>
      </c>
      <c r="B157" s="527" t="s">
        <v>1045</v>
      </c>
      <c r="C157" s="515">
        <v>1.1599999999999999</v>
      </c>
      <c r="D157" s="515">
        <v>1.04</v>
      </c>
      <c r="E157" s="533">
        <v>0.96</v>
      </c>
      <c r="F157" s="533">
        <v>0.88</v>
      </c>
      <c r="G157" s="533">
        <v>0.78</v>
      </c>
      <c r="H157" s="533">
        <v>0.66</v>
      </c>
      <c r="I157" s="534"/>
      <c r="J157" s="533">
        <v>0.54</v>
      </c>
      <c r="K157" s="529">
        <v>0.44</v>
      </c>
      <c r="L157" s="534"/>
      <c r="M157" s="530">
        <v>0.2</v>
      </c>
      <c r="N157" s="537">
        <v>0</v>
      </c>
      <c r="O157" s="537">
        <v>0</v>
      </c>
      <c r="P157" s="537">
        <v>0</v>
      </c>
      <c r="Q157" s="537">
        <v>0</v>
      </c>
      <c r="R157" s="537">
        <v>0</v>
      </c>
      <c r="S157" s="537">
        <v>0</v>
      </c>
      <c r="T157" s="537">
        <v>0</v>
      </c>
      <c r="U157" s="537">
        <v>0</v>
      </c>
      <c r="V157" s="537">
        <v>0</v>
      </c>
      <c r="W157" s="537">
        <v>0</v>
      </c>
      <c r="X157" s="537">
        <v>0</v>
      </c>
      <c r="Y157" s="688">
        <f>SUM(C157:X157)</f>
        <v>6.660000000000001</v>
      </c>
      <c r="Z157" s="1134">
        <f>IF(ISERROR((C157/D157-1)*100),"n/a",(C157/D157-1)*100)</f>
        <v>11.538461538461519</v>
      </c>
      <c r="AA157" s="705">
        <f>IF(ISERROR((D157/E157-1)*100),"n/a",(D157/E157-1)*100)</f>
        <v>8.3333333333333481</v>
      </c>
      <c r="AB157" s="705">
        <f>IF(ISERROR((E157/F157-1)*100),"n/a",(E157/F157-1)*100)</f>
        <v>9.0909090909090828</v>
      </c>
      <c r="AC157" s="705">
        <f>IF(ISERROR((F157/G157-1)*100),"n/a",(F157/G157-1)*100)</f>
        <v>12.820512820512819</v>
      </c>
      <c r="AD157" s="705">
        <f>IF(ISERROR((G157/H157-1)*100),"n/a",(G157/H157-1)*100)</f>
        <v>18.181818181818187</v>
      </c>
      <c r="AE157" s="705">
        <f>IF(ISERROR((H157/J157-1)*100),"n/a",(H157/J157-1)*100)</f>
        <v>22.222222222222211</v>
      </c>
      <c r="AF157" s="705">
        <f>IF(ISERROR((J157/K157-1)*100),"n/a",(J157/K157-1)*100)</f>
        <v>22.72727272727273</v>
      </c>
      <c r="AG157" s="705">
        <f>IF(ISERROR((K157/M157-1)*100),"n/a",(K157/M157-1)*100)</f>
        <v>119.99999999999997</v>
      </c>
      <c r="AH157" s="705" t="str">
        <f>IF(ISERROR((M157/N157-1)*100),"n/a",(M157/N157-1)*100)</f>
        <v>n/a</v>
      </c>
      <c r="AI157" s="705" t="str">
        <f>IF(ISERROR((N157/O157-1)*100),"n/a",(N157/O157-1)*100)</f>
        <v>n/a</v>
      </c>
      <c r="AJ157" s="705" t="str">
        <f>IF(ISERROR((O157/P157-1)*100),"n/a",(O157/P157-1)*100)</f>
        <v>n/a</v>
      </c>
      <c r="AK157" s="705" t="str">
        <f>IF(ISERROR((P157/Q157-1)*100),"n/a",(P157/Q157-1)*100)</f>
        <v>n/a</v>
      </c>
      <c r="AL157" s="705" t="str">
        <f>IF(ISERROR((Q157/R157-1)*100),"n/a",(Q157/R157-1)*100)</f>
        <v>n/a</v>
      </c>
      <c r="AM157" s="705" t="str">
        <f>IF(ISERROR((R157/S157-1)*100),"n/a",(R157/S157-1)*100)</f>
        <v>n/a</v>
      </c>
      <c r="AN157" s="705" t="str">
        <f>IF(ISERROR((S157/T157-1)*100),"n/a",(S157/T157-1)*100)</f>
        <v>n/a</v>
      </c>
      <c r="AO157" s="705" t="str">
        <f>IF(ISERROR((T157/U157-1)*100),"n/a",(T157/U157-1)*100)</f>
        <v>n/a</v>
      </c>
      <c r="AP157" s="705" t="str">
        <f>IF(ISERROR((U157/V157-1)*100),"n/a",(U157/V157-1)*100)</f>
        <v>n/a</v>
      </c>
      <c r="AQ157" s="705" t="str">
        <f>IF(ISERROR((V157/W157-1)*100),"n/a",(V157/W157-1)*100)</f>
        <v>n/a</v>
      </c>
      <c r="AR157" s="705" t="str">
        <f>IF(ISERROR((W157/X157-1)*100),"n/a",(W157/X157-1)*100)</f>
        <v>n/a</v>
      </c>
      <c r="AS157" s="706">
        <f>AVERAGE(Z157:AR157)</f>
        <v>28.114316239316235</v>
      </c>
      <c r="AT157" s="707">
        <f>STDEV(Z157:AR157)</f>
        <v>37.544653592898477</v>
      </c>
    </row>
    <row r="158" spans="1:46" ht="11.25" customHeight="1" x14ac:dyDescent="0.2">
      <c r="A158" s="519" t="s">
        <v>500</v>
      </c>
      <c r="B158" s="972" t="s">
        <v>501</v>
      </c>
      <c r="C158" s="515">
        <v>1.51</v>
      </c>
      <c r="D158" s="515">
        <v>1.4699999999999998</v>
      </c>
      <c r="E158" s="684">
        <v>1.4350000000000001</v>
      </c>
      <c r="F158" s="684">
        <v>1.41</v>
      </c>
      <c r="G158" s="684">
        <v>1.375</v>
      </c>
      <c r="H158" s="684">
        <v>1.35</v>
      </c>
      <c r="I158" s="685"/>
      <c r="J158" s="684">
        <v>1.3</v>
      </c>
      <c r="K158" s="514">
        <v>1.24</v>
      </c>
      <c r="L158" s="685"/>
      <c r="M158" s="690">
        <v>1.18</v>
      </c>
      <c r="N158" s="691">
        <v>1.03</v>
      </c>
      <c r="O158" s="691">
        <v>0.9</v>
      </c>
      <c r="P158" s="691">
        <v>0.82</v>
      </c>
      <c r="Q158" s="691">
        <v>0.78</v>
      </c>
      <c r="R158" s="691">
        <v>0.74</v>
      </c>
      <c r="S158" s="691">
        <v>0.7</v>
      </c>
      <c r="T158" s="691">
        <v>0.66</v>
      </c>
      <c r="U158" s="691">
        <v>0.63</v>
      </c>
      <c r="V158" s="691">
        <v>0.59</v>
      </c>
      <c r="W158" s="691">
        <v>0.56000000000000005</v>
      </c>
      <c r="X158" s="691">
        <v>0.50600000000000001</v>
      </c>
      <c r="Y158" s="688">
        <f>SUM(C158:X158)</f>
        <v>20.185999999999996</v>
      </c>
      <c r="Z158" s="1134">
        <f>IF(ISERROR((C158/D158-1)*100),"n/a",(C158/D158-1)*100)</f>
        <v>2.7210884353741749</v>
      </c>
      <c r="AA158" s="705">
        <f>IF(ISERROR((D158/E158-1)*100),"n/a",(D158/E158-1)*100)</f>
        <v>2.4390243902438824</v>
      </c>
      <c r="AB158" s="705">
        <f>IF(ISERROR((E158/F158-1)*100),"n/a",(E158/F158-1)*100)</f>
        <v>1.7730496453900901</v>
      </c>
      <c r="AC158" s="705">
        <f>IF(ISERROR((F158/G158-1)*100),"n/a",(F158/G158-1)*100)</f>
        <v>2.5454545454545396</v>
      </c>
      <c r="AD158" s="705">
        <f>IF(ISERROR((G158/H158-1)*100),"n/a",(G158/H158-1)*100)</f>
        <v>1.8518518518518379</v>
      </c>
      <c r="AE158" s="705">
        <f>IF(ISERROR((H158/J158-1)*100),"n/a",(H158/J158-1)*100)</f>
        <v>3.8461538461538547</v>
      </c>
      <c r="AF158" s="705">
        <f>IF(ISERROR((J158/K158-1)*100),"n/a",(J158/K158-1)*100)</f>
        <v>4.8387096774193505</v>
      </c>
      <c r="AG158" s="705">
        <f>IF(ISERROR((K158/M158-1)*100),"n/a",(K158/M158-1)*100)</f>
        <v>5.0847457627118731</v>
      </c>
      <c r="AH158" s="705">
        <f>IF(ISERROR((M158/N158-1)*100),"n/a",(M158/N158-1)*100)</f>
        <v>14.563106796116498</v>
      </c>
      <c r="AI158" s="705">
        <f>IF(ISERROR((N158/O158-1)*100),"n/a",(N158/O158-1)*100)</f>
        <v>14.444444444444438</v>
      </c>
      <c r="AJ158" s="705">
        <f>IF(ISERROR((O158/P158-1)*100),"n/a",(O158/P158-1)*100)</f>
        <v>9.7560975609756184</v>
      </c>
      <c r="AK158" s="705">
        <f>IF(ISERROR((P158/Q158-1)*100),"n/a",(P158/Q158-1)*100)</f>
        <v>5.12820512820511</v>
      </c>
      <c r="AL158" s="705">
        <f>IF(ISERROR((Q158/R158-1)*100),"n/a",(Q158/R158-1)*100)</f>
        <v>5.4054054054054168</v>
      </c>
      <c r="AM158" s="705">
        <f>IF(ISERROR((R158/S158-1)*100),"n/a",(R158/S158-1)*100)</f>
        <v>5.7142857142857162</v>
      </c>
      <c r="AN158" s="705">
        <f>IF(ISERROR((S158/T158-1)*100),"n/a",(S158/T158-1)*100)</f>
        <v>6.0606060606060552</v>
      </c>
      <c r="AO158" s="705">
        <f>IF(ISERROR((T158/U158-1)*100),"n/a",(T158/U158-1)*100)</f>
        <v>4.7619047619047672</v>
      </c>
      <c r="AP158" s="705">
        <f>IF(ISERROR((U158/V158-1)*100),"n/a",(U158/V158-1)*100)</f>
        <v>6.7796610169491567</v>
      </c>
      <c r="AQ158" s="705">
        <f>IF(ISERROR((V158/W158-1)*100),"n/a",(V158/W158-1)*100)</f>
        <v>5.3571428571428381</v>
      </c>
      <c r="AR158" s="705">
        <f>IF(ISERROR((W158/X158-1)*100),"n/a",(W158/X158-1)*100)</f>
        <v>10.671936758893285</v>
      </c>
      <c r="AS158" s="706">
        <f>AVERAGE(Z158:AR158)</f>
        <v>5.9864670873436063</v>
      </c>
      <c r="AT158" s="707">
        <f>STDEV(Z158:AR158)</f>
        <v>3.8121544453847718</v>
      </c>
    </row>
    <row r="159" spans="1:46" ht="11.25" customHeight="1" x14ac:dyDescent="0.2">
      <c r="A159" s="627" t="s">
        <v>4485</v>
      </c>
      <c r="B159" s="972" t="s">
        <v>3833</v>
      </c>
      <c r="C159" s="515">
        <v>0.6</v>
      </c>
      <c r="D159" s="515">
        <v>0.56999999999999995</v>
      </c>
      <c r="E159" s="684">
        <v>0.54500000000000004</v>
      </c>
      <c r="F159" s="684">
        <v>0.495</v>
      </c>
      <c r="G159" s="521">
        <v>0.12</v>
      </c>
      <c r="H159" s="589">
        <v>0</v>
      </c>
      <c r="I159" s="685"/>
      <c r="J159" s="589">
        <v>0</v>
      </c>
      <c r="K159" s="522">
        <v>0</v>
      </c>
      <c r="L159" s="685"/>
      <c r="M159" s="522">
        <v>0</v>
      </c>
      <c r="N159" s="687">
        <v>0</v>
      </c>
      <c r="O159" s="687">
        <v>0</v>
      </c>
      <c r="P159" s="687">
        <v>0</v>
      </c>
      <c r="Q159" s="687">
        <v>0</v>
      </c>
      <c r="R159" s="687">
        <v>0</v>
      </c>
      <c r="S159" s="687">
        <v>0</v>
      </c>
      <c r="T159" s="687">
        <v>0</v>
      </c>
      <c r="U159" s="687">
        <v>0</v>
      </c>
      <c r="V159" s="687">
        <v>0</v>
      </c>
      <c r="W159" s="687">
        <v>0</v>
      </c>
      <c r="X159" s="687">
        <v>0</v>
      </c>
      <c r="Y159" s="688">
        <f>SUM(C159:X159)</f>
        <v>2.33</v>
      </c>
      <c r="Z159" s="1134">
        <f>IF(ISERROR((C159/D159-1)*100),"n/a",(C159/D159-1)*100)</f>
        <v>5.2631578947368363</v>
      </c>
      <c r="AA159" s="705">
        <f>IF(ISERROR((D159/E159-1)*100),"n/a",(D159/E159-1)*100)</f>
        <v>4.5871559633027248</v>
      </c>
      <c r="AB159" s="705">
        <f>IF(ISERROR((E159/F159-1)*100),"n/a",(E159/F159-1)*100)</f>
        <v>10.1010101010101</v>
      </c>
      <c r="AC159" s="705">
        <f>IF(ISERROR((F159/G159-1)*100),"n/a",(F159/G159-1)*100)</f>
        <v>312.5</v>
      </c>
      <c r="AD159" s="705" t="str">
        <f>IF(ISERROR((G159/H159-1)*100),"n/a",(G159/H159-1)*100)</f>
        <v>n/a</v>
      </c>
      <c r="AE159" s="705" t="str">
        <f>IF(ISERROR((H159/J159-1)*100),"n/a",(H159/J159-1)*100)</f>
        <v>n/a</v>
      </c>
      <c r="AF159" s="705" t="str">
        <f>IF(ISERROR((J159/K159-1)*100),"n/a",(J159/K159-1)*100)</f>
        <v>n/a</v>
      </c>
      <c r="AG159" s="705" t="str">
        <f>IF(ISERROR((K159/M159-1)*100),"n/a",(K159/M159-1)*100)</f>
        <v>n/a</v>
      </c>
      <c r="AH159" s="705" t="str">
        <f>IF(ISERROR((M159/N159-1)*100),"n/a",(M159/N159-1)*100)</f>
        <v>n/a</v>
      </c>
      <c r="AI159" s="705" t="str">
        <f>IF(ISERROR((N159/O159-1)*100),"n/a",(N159/O159-1)*100)</f>
        <v>n/a</v>
      </c>
      <c r="AJ159" s="705" t="str">
        <f>IF(ISERROR((O159/P159-1)*100),"n/a",(O159/P159-1)*100)</f>
        <v>n/a</v>
      </c>
      <c r="AK159" s="705" t="str">
        <f>IF(ISERROR((P159/Q159-1)*100),"n/a",(P159/Q159-1)*100)</f>
        <v>n/a</v>
      </c>
      <c r="AL159" s="705" t="str">
        <f>IF(ISERROR((Q159/R159-1)*100),"n/a",(Q159/R159-1)*100)</f>
        <v>n/a</v>
      </c>
      <c r="AM159" s="705" t="str">
        <f>IF(ISERROR((R159/S159-1)*100),"n/a",(R159/S159-1)*100)</f>
        <v>n/a</v>
      </c>
      <c r="AN159" s="705" t="str">
        <f>IF(ISERROR((S159/T159-1)*100),"n/a",(S159/T159-1)*100)</f>
        <v>n/a</v>
      </c>
      <c r="AO159" s="705" t="str">
        <f>IF(ISERROR((T159/U159-1)*100),"n/a",(T159/U159-1)*100)</f>
        <v>n/a</v>
      </c>
      <c r="AP159" s="705" t="str">
        <f>IF(ISERROR((U159/V159-1)*100),"n/a",(U159/V159-1)*100)</f>
        <v>n/a</v>
      </c>
      <c r="AQ159" s="705" t="str">
        <f>IF(ISERROR((V159/W159-1)*100),"n/a",(V159/W159-1)*100)</f>
        <v>n/a</v>
      </c>
      <c r="AR159" s="705" t="str">
        <f>IF(ISERROR((W159/X159-1)*100),"n/a",(W159/X159-1)*100)</f>
        <v>n/a</v>
      </c>
      <c r="AS159" s="706">
        <f>AVERAGE(Z159:AR159)</f>
        <v>83.112830989762415</v>
      </c>
      <c r="AT159" s="707">
        <f>STDEV(Z159:AR159)</f>
        <v>152.94449160331126</v>
      </c>
    </row>
    <row r="160" spans="1:46" ht="11.25" customHeight="1" x14ac:dyDescent="0.2">
      <c r="A160" s="519" t="s">
        <v>1048</v>
      </c>
      <c r="B160" s="972" t="s">
        <v>1049</v>
      </c>
      <c r="C160" s="515">
        <v>0.92500000000000004</v>
      </c>
      <c r="D160" s="515">
        <v>0.69</v>
      </c>
      <c r="E160" s="684">
        <v>0.48249999999999998</v>
      </c>
      <c r="F160" s="684">
        <v>0.31</v>
      </c>
      <c r="G160" s="684">
        <v>0.19500000000000001</v>
      </c>
      <c r="H160" s="684">
        <v>4.2500000000000003E-2</v>
      </c>
      <c r="I160" s="685"/>
      <c r="J160" s="521">
        <v>0</v>
      </c>
      <c r="K160" s="689">
        <v>0</v>
      </c>
      <c r="L160" s="685"/>
      <c r="M160" s="522">
        <v>0</v>
      </c>
      <c r="N160" s="687">
        <v>0</v>
      </c>
      <c r="O160" s="687">
        <v>0</v>
      </c>
      <c r="P160" s="687">
        <v>0</v>
      </c>
      <c r="Q160" s="687">
        <v>0</v>
      </c>
      <c r="R160" s="687">
        <v>0</v>
      </c>
      <c r="S160" s="687">
        <v>0</v>
      </c>
      <c r="T160" s="687">
        <v>0</v>
      </c>
      <c r="U160" s="687">
        <v>0</v>
      </c>
      <c r="V160" s="687">
        <v>0</v>
      </c>
      <c r="W160" s="687">
        <v>0</v>
      </c>
      <c r="X160" s="687">
        <v>0</v>
      </c>
      <c r="Y160" s="688">
        <f>SUM(C160:X160)</f>
        <v>2.645</v>
      </c>
      <c r="Z160" s="1134">
        <f>IF(ISERROR((C160/D160-1)*100),"n/a",(C160/D160-1)*100)</f>
        <v>34.057971014492772</v>
      </c>
      <c r="AA160" s="705">
        <f>IF(ISERROR((D160/E160-1)*100),"n/a",(D160/E160-1)*100)</f>
        <v>43.005181347150256</v>
      </c>
      <c r="AB160" s="705">
        <f>IF(ISERROR((E160/F160-1)*100),"n/a",(E160/F160-1)*100)</f>
        <v>55.645161290322577</v>
      </c>
      <c r="AC160" s="705">
        <f>IF(ISERROR((F160/G160-1)*100),"n/a",(F160/G160-1)*100)</f>
        <v>58.974358974358964</v>
      </c>
      <c r="AD160" s="705">
        <f>IF(ISERROR((G160/H160-1)*100),"n/a",(G160/H160-1)*100)</f>
        <v>358.8235294117647</v>
      </c>
      <c r="AE160" s="705" t="str">
        <f>IF(ISERROR((H160/J160-1)*100),"n/a",(H160/J160-1)*100)</f>
        <v>n/a</v>
      </c>
      <c r="AF160" s="705" t="str">
        <f>IF(ISERROR((J160/K160-1)*100),"n/a",(J160/K160-1)*100)</f>
        <v>n/a</v>
      </c>
      <c r="AG160" s="705" t="str">
        <f>IF(ISERROR((K160/M160-1)*100),"n/a",(K160/M160-1)*100)</f>
        <v>n/a</v>
      </c>
      <c r="AH160" s="705" t="str">
        <f>IF(ISERROR((M160/N160-1)*100),"n/a",(M160/N160-1)*100)</f>
        <v>n/a</v>
      </c>
      <c r="AI160" s="705" t="str">
        <f>IF(ISERROR((N160/O160-1)*100),"n/a",(N160/O160-1)*100)</f>
        <v>n/a</v>
      </c>
      <c r="AJ160" s="705" t="str">
        <f>IF(ISERROR((O160/P160-1)*100),"n/a",(O160/P160-1)*100)</f>
        <v>n/a</v>
      </c>
      <c r="AK160" s="705" t="str">
        <f>IF(ISERROR((P160/Q160-1)*100),"n/a",(P160/Q160-1)*100)</f>
        <v>n/a</v>
      </c>
      <c r="AL160" s="705" t="str">
        <f>IF(ISERROR((Q160/R160-1)*100),"n/a",(Q160/R160-1)*100)</f>
        <v>n/a</v>
      </c>
      <c r="AM160" s="705" t="str">
        <f>IF(ISERROR((R160/S160-1)*100),"n/a",(R160/S160-1)*100)</f>
        <v>n/a</v>
      </c>
      <c r="AN160" s="705" t="str">
        <f>IF(ISERROR((S160/T160-1)*100),"n/a",(S160/T160-1)*100)</f>
        <v>n/a</v>
      </c>
      <c r="AO160" s="705" t="str">
        <f>IF(ISERROR((T160/U160-1)*100),"n/a",(T160/U160-1)*100)</f>
        <v>n/a</v>
      </c>
      <c r="AP160" s="705" t="str">
        <f>IF(ISERROR((U160/V160-1)*100),"n/a",(U160/V160-1)*100)</f>
        <v>n/a</v>
      </c>
      <c r="AQ160" s="705" t="str">
        <f>IF(ISERROR((V160/W160-1)*100),"n/a",(V160/W160-1)*100)</f>
        <v>n/a</v>
      </c>
      <c r="AR160" s="705" t="str">
        <f>IF(ISERROR((W160/X160-1)*100),"n/a",(W160/X160-1)*100)</f>
        <v>n/a</v>
      </c>
      <c r="AS160" s="706">
        <f>AVERAGE(Z160:AR160)</f>
        <v>110.10124040761784</v>
      </c>
      <c r="AT160" s="707">
        <f>STDEV(Z160:AR160)</f>
        <v>139.39750676287503</v>
      </c>
    </row>
    <row r="161" spans="1:46" ht="11.25" customHeight="1" x14ac:dyDescent="0.2">
      <c r="A161" s="524" t="s">
        <v>1050</v>
      </c>
      <c r="B161" s="957" t="s">
        <v>1051</v>
      </c>
      <c r="C161" s="515">
        <v>3.5950000000000002</v>
      </c>
      <c r="D161" s="515">
        <v>3.4550000000000001</v>
      </c>
      <c r="E161" s="505">
        <v>3.33</v>
      </c>
      <c r="F161" s="505">
        <v>3.0750000000000002</v>
      </c>
      <c r="G161" s="505">
        <v>2.85</v>
      </c>
      <c r="H161" s="505">
        <v>2.5750000000000002</v>
      </c>
      <c r="I161" s="506"/>
      <c r="J161" s="505">
        <v>1.6</v>
      </c>
      <c r="K161" s="503">
        <v>1</v>
      </c>
      <c r="L161" s="506"/>
      <c r="M161" s="525">
        <v>0.25</v>
      </c>
      <c r="N161" s="510">
        <v>1.23</v>
      </c>
      <c r="O161" s="511">
        <v>1.915</v>
      </c>
      <c r="P161" s="511">
        <v>1.895</v>
      </c>
      <c r="Q161" s="511">
        <v>1.87</v>
      </c>
      <c r="R161" s="511">
        <v>1.83</v>
      </c>
      <c r="S161" s="511">
        <v>1.79</v>
      </c>
      <c r="T161" s="511">
        <v>1.74</v>
      </c>
      <c r="U161" s="511">
        <v>1.65</v>
      </c>
      <c r="V161" s="511">
        <v>1.58</v>
      </c>
      <c r="W161" s="511">
        <v>1.5024999999999999</v>
      </c>
      <c r="X161" s="511">
        <v>1.3875</v>
      </c>
      <c r="Y161" s="688">
        <f>SUM(C161:X161)</f>
        <v>40.120000000000005</v>
      </c>
      <c r="Z161" s="1134">
        <f>IF(ISERROR((C161/D161-1)*100),"n/a",(C161/D161-1)*100)</f>
        <v>4.05209840810421</v>
      </c>
      <c r="AA161" s="705">
        <f>IF(ISERROR((D161/E161-1)*100),"n/a",(D161/E161-1)*100)</f>
        <v>3.7537537537537524</v>
      </c>
      <c r="AB161" s="705">
        <f>IF(ISERROR((E161/F161-1)*100),"n/a",(E161/F161-1)*100)</f>
        <v>8.2926829268292543</v>
      </c>
      <c r="AC161" s="705">
        <f>IF(ISERROR((F161/G161-1)*100),"n/a",(F161/G161-1)*100)</f>
        <v>7.8947368421052655</v>
      </c>
      <c r="AD161" s="705">
        <f>IF(ISERROR((G161/H161-1)*100),"n/a",(G161/H161-1)*100)</f>
        <v>10.679611650485432</v>
      </c>
      <c r="AE161" s="705">
        <f>IF(ISERROR((H161/J161-1)*100),"n/a",(H161/J161-1)*100)</f>
        <v>60.9375</v>
      </c>
      <c r="AF161" s="705">
        <f>IF(ISERROR((J161/K161-1)*100),"n/a",(J161/K161-1)*100)</f>
        <v>60.000000000000007</v>
      </c>
      <c r="AG161" s="705">
        <f>IF(ISERROR((K161/M161-1)*100),"n/a",(K161/M161-1)*100)</f>
        <v>300</v>
      </c>
      <c r="AH161" s="705">
        <f>IF(ISERROR((M161/N161-1)*100),"n/a",(M161/N161-1)*100)</f>
        <v>-79.674796747967477</v>
      </c>
      <c r="AI161" s="705">
        <f>IF(ISERROR((N161/O161-1)*100),"n/a",(N161/O161-1)*100)</f>
        <v>-35.770234986945169</v>
      </c>
      <c r="AJ161" s="705">
        <f>IF(ISERROR((O161/P161-1)*100),"n/a",(O161/P161-1)*100)</f>
        <v>1.055408970976246</v>
      </c>
      <c r="AK161" s="705">
        <f>IF(ISERROR((P161/Q161-1)*100),"n/a",(P161/Q161-1)*100)</f>
        <v>1.3368983957219305</v>
      </c>
      <c r="AL161" s="705">
        <f>IF(ISERROR((Q161/R161-1)*100),"n/a",(Q161/R161-1)*100)</f>
        <v>2.1857923497267784</v>
      </c>
      <c r="AM161" s="705">
        <f>IF(ISERROR((R161/S161-1)*100),"n/a",(R161/S161-1)*100)</f>
        <v>2.2346368715083775</v>
      </c>
      <c r="AN161" s="705">
        <f>IF(ISERROR((S161/T161-1)*100),"n/a",(S161/T161-1)*100)</f>
        <v>2.8735632183908066</v>
      </c>
      <c r="AO161" s="705">
        <f>IF(ISERROR((T161/U161-1)*100),"n/a",(T161/U161-1)*100)</f>
        <v>5.4545454545454675</v>
      </c>
      <c r="AP161" s="705">
        <f>IF(ISERROR((U161/V161-1)*100),"n/a",(U161/V161-1)*100)</f>
        <v>4.4303797468354222</v>
      </c>
      <c r="AQ161" s="705">
        <f>IF(ISERROR((V161/W161-1)*100),"n/a",(V161/W161-1)*100)</f>
        <v>5.1580698835274719</v>
      </c>
      <c r="AR161" s="705">
        <f>IF(ISERROR((W161/X161-1)*100),"n/a",(W161/X161-1)*100)</f>
        <v>8.2882882882882924</v>
      </c>
      <c r="AS161" s="706">
        <f>AVERAGE(Z161:AR161)</f>
        <v>19.641207106625579</v>
      </c>
      <c r="AT161" s="707">
        <f>STDEV(Z161:AR161)</f>
        <v>73.806228979789651</v>
      </c>
    </row>
    <row r="162" spans="1:46" ht="11.25" customHeight="1" x14ac:dyDescent="0.2">
      <c r="A162" s="519" t="s">
        <v>1052</v>
      </c>
      <c r="B162" s="972" t="s">
        <v>1053</v>
      </c>
      <c r="C162" s="515">
        <v>2.08</v>
      </c>
      <c r="D162" s="530">
        <v>1.7400000000000002</v>
      </c>
      <c r="E162" s="684">
        <v>1.38</v>
      </c>
      <c r="F162" s="684">
        <v>1.1499999999999999</v>
      </c>
      <c r="G162" s="684">
        <v>0.93</v>
      </c>
      <c r="H162" s="684">
        <v>0.52500000000000002</v>
      </c>
      <c r="I162" s="685"/>
      <c r="J162" s="684">
        <v>0.27</v>
      </c>
      <c r="K162" s="514">
        <v>0.24</v>
      </c>
      <c r="L162" s="685"/>
      <c r="M162" s="690">
        <v>0.18</v>
      </c>
      <c r="N162" s="687">
        <v>0.16</v>
      </c>
      <c r="O162" s="687">
        <v>0.16</v>
      </c>
      <c r="P162" s="687">
        <v>0.16</v>
      </c>
      <c r="Q162" s="691">
        <v>0.16</v>
      </c>
      <c r="R162" s="691">
        <v>0.08</v>
      </c>
      <c r="S162" s="687">
        <v>0</v>
      </c>
      <c r="T162" s="687">
        <v>0</v>
      </c>
      <c r="U162" s="687">
        <v>0</v>
      </c>
      <c r="V162" s="687">
        <v>0</v>
      </c>
      <c r="W162" s="687">
        <v>0</v>
      </c>
      <c r="X162" s="687">
        <v>0</v>
      </c>
      <c r="Y162" s="688">
        <f>SUM(C162:X162)</f>
        <v>9.2149999999999999</v>
      </c>
      <c r="Z162" s="1134">
        <f>IF(ISERROR((C162/D162-1)*100),"n/a",(C162/D162-1)*100)</f>
        <v>19.540229885057457</v>
      </c>
      <c r="AA162" s="705">
        <f>IF(ISERROR((D162/E162-1)*100),"n/a",(D162/E162-1)*100)</f>
        <v>26.086956521739157</v>
      </c>
      <c r="AB162" s="705">
        <f>IF(ISERROR((E162/F162-1)*100),"n/a",(E162/F162-1)*100)</f>
        <v>19.999999999999996</v>
      </c>
      <c r="AC162" s="705">
        <f>IF(ISERROR((F162/G162-1)*100),"n/a",(F162/G162-1)*100)</f>
        <v>23.655913978494603</v>
      </c>
      <c r="AD162" s="705">
        <f>IF(ISERROR((G162/H162-1)*100),"n/a",(G162/H162-1)*100)</f>
        <v>77.142857142857139</v>
      </c>
      <c r="AE162" s="705">
        <f>IF(ISERROR((H162/J162-1)*100),"n/a",(H162/J162-1)*100)</f>
        <v>94.444444444444443</v>
      </c>
      <c r="AF162" s="705">
        <f>IF(ISERROR((J162/K162-1)*100),"n/a",(J162/K162-1)*100)</f>
        <v>12.500000000000021</v>
      </c>
      <c r="AG162" s="705">
        <f>IF(ISERROR((K162/M162-1)*100),"n/a",(K162/M162-1)*100)</f>
        <v>33.333333333333329</v>
      </c>
      <c r="AH162" s="705">
        <f>IF(ISERROR((M162/N162-1)*100),"n/a",(M162/N162-1)*100)</f>
        <v>12.5</v>
      </c>
      <c r="AI162" s="705">
        <f>IF(ISERROR((N162/O162-1)*100),"n/a",(N162/O162-1)*100)</f>
        <v>0</v>
      </c>
      <c r="AJ162" s="705">
        <f>IF(ISERROR((O162/P162-1)*100),"n/a",(O162/P162-1)*100)</f>
        <v>0</v>
      </c>
      <c r="AK162" s="705">
        <f>IF(ISERROR((P162/Q162-1)*100),"n/a",(P162/Q162-1)*100)</f>
        <v>0</v>
      </c>
      <c r="AL162" s="705">
        <f>IF(ISERROR((Q162/R162-1)*100),"n/a",(Q162/R162-1)*100)</f>
        <v>100</v>
      </c>
      <c r="AM162" s="705" t="str">
        <f>IF(ISERROR((R162/S162-1)*100),"n/a",(R162/S162-1)*100)</f>
        <v>n/a</v>
      </c>
      <c r="AN162" s="705" t="str">
        <f>IF(ISERROR((S162/T162-1)*100),"n/a",(S162/T162-1)*100)</f>
        <v>n/a</v>
      </c>
      <c r="AO162" s="705" t="str">
        <f>IF(ISERROR((T162/U162-1)*100),"n/a",(T162/U162-1)*100)</f>
        <v>n/a</v>
      </c>
      <c r="AP162" s="705" t="str">
        <f>IF(ISERROR((U162/V162-1)*100),"n/a",(U162/V162-1)*100)</f>
        <v>n/a</v>
      </c>
      <c r="AQ162" s="705" t="str">
        <f>IF(ISERROR((V162/W162-1)*100),"n/a",(V162/W162-1)*100)</f>
        <v>n/a</v>
      </c>
      <c r="AR162" s="705" t="str">
        <f>IF(ISERROR((W162/X162-1)*100),"n/a",(W162/X162-1)*100)</f>
        <v>n/a</v>
      </c>
      <c r="AS162" s="706">
        <f>AVERAGE(Z162:AR162)</f>
        <v>32.246441177378934</v>
      </c>
      <c r="AT162" s="707">
        <f>STDEV(Z162:AR162)</f>
        <v>35.117075813745267</v>
      </c>
    </row>
    <row r="163" spans="1:46" ht="11.25" customHeight="1" x14ac:dyDescent="0.2">
      <c r="A163" s="974" t="s">
        <v>502</v>
      </c>
      <c r="B163" s="972" t="s">
        <v>503</v>
      </c>
      <c r="C163" s="515">
        <v>1.1120000000000001</v>
      </c>
      <c r="D163" s="690">
        <v>1.07</v>
      </c>
      <c r="E163" s="684">
        <v>1.03</v>
      </c>
      <c r="F163" s="684">
        <v>0.99</v>
      </c>
      <c r="G163" s="684">
        <v>0.95</v>
      </c>
      <c r="H163" s="684">
        <v>0.83</v>
      </c>
      <c r="I163" s="685"/>
      <c r="J163" s="684">
        <v>0.81</v>
      </c>
      <c r="K163" s="514">
        <v>0.79</v>
      </c>
      <c r="L163" s="685"/>
      <c r="M163" s="690">
        <v>0.78</v>
      </c>
      <c r="N163" s="691">
        <v>0.76</v>
      </c>
      <c r="O163" s="691">
        <v>0.73</v>
      </c>
      <c r="P163" s="691">
        <v>0.68</v>
      </c>
      <c r="Q163" s="691">
        <v>0.6</v>
      </c>
      <c r="R163" s="687">
        <v>0.3</v>
      </c>
      <c r="S163" s="687">
        <v>0.4</v>
      </c>
      <c r="T163" s="687">
        <v>0.79249999999999998</v>
      </c>
      <c r="U163" s="687">
        <v>1.07</v>
      </c>
      <c r="V163" s="687">
        <v>1.5</v>
      </c>
      <c r="W163" s="687">
        <v>1.5</v>
      </c>
      <c r="X163" s="687">
        <v>1.5</v>
      </c>
      <c r="Y163" s="688">
        <f>SUM(C163:X163)</f>
        <v>18.194500000000005</v>
      </c>
      <c r="Z163" s="1134">
        <f>IF(ISERROR((C163/D163-1)*100),"n/a",(C163/D163-1)*100)</f>
        <v>3.9252336448598157</v>
      </c>
      <c r="AA163" s="705">
        <f>IF(ISERROR((D163/E163-1)*100),"n/a",(D163/E163-1)*100)</f>
        <v>3.8834951456310662</v>
      </c>
      <c r="AB163" s="705">
        <f>IF(ISERROR((E163/F163-1)*100),"n/a",(E163/F163-1)*100)</f>
        <v>4.0404040404040442</v>
      </c>
      <c r="AC163" s="705">
        <f>IF(ISERROR((F163/G163-1)*100),"n/a",(F163/G163-1)*100)</f>
        <v>4.2105263157894868</v>
      </c>
      <c r="AD163" s="705">
        <f>IF(ISERROR((G163/H163-1)*100),"n/a",(G163/H163-1)*100)</f>
        <v>14.457831325301207</v>
      </c>
      <c r="AE163" s="705">
        <f>IF(ISERROR((H163/J163-1)*100),"n/a",(H163/J163-1)*100)</f>
        <v>2.4691358024691246</v>
      </c>
      <c r="AF163" s="705">
        <f>IF(ISERROR((J163/K163-1)*100),"n/a",(J163/K163-1)*100)</f>
        <v>2.5316455696202445</v>
      </c>
      <c r="AG163" s="705">
        <f>IF(ISERROR((K163/M163-1)*100),"n/a",(K163/M163-1)*100)</f>
        <v>1.2820512820512775</v>
      </c>
      <c r="AH163" s="705">
        <f>IF(ISERROR((M163/N163-1)*100),"n/a",(M163/N163-1)*100)</f>
        <v>2.6315789473684292</v>
      </c>
      <c r="AI163" s="705">
        <f>IF(ISERROR((N163/O163-1)*100),"n/a",(N163/O163-1)*100)</f>
        <v>4.1095890410958846</v>
      </c>
      <c r="AJ163" s="705">
        <f>IF(ISERROR((O163/P163-1)*100),"n/a",(O163/P163-1)*100)</f>
        <v>7.3529411764705843</v>
      </c>
      <c r="AK163" s="705">
        <f>IF(ISERROR((P163/Q163-1)*100),"n/a",(P163/Q163-1)*100)</f>
        <v>13.333333333333353</v>
      </c>
      <c r="AL163" s="705">
        <f>IF(ISERROR((Q163/R163-1)*100),"n/a",(Q163/R163-1)*100)</f>
        <v>100</v>
      </c>
      <c r="AM163" s="705">
        <f>IF(ISERROR((R163/S163-1)*100),"n/a",(R163/S163-1)*100)</f>
        <v>-25.000000000000011</v>
      </c>
      <c r="AN163" s="705">
        <f>IF(ISERROR((S163/T163-1)*100),"n/a",(S163/T163-1)*100)</f>
        <v>-49.526813880126177</v>
      </c>
      <c r="AO163" s="705">
        <f>IF(ISERROR((T163/U163-1)*100),"n/a",(T163/U163-1)*100)</f>
        <v>-25.934579439252346</v>
      </c>
      <c r="AP163" s="705">
        <f>IF(ISERROR((U163/V163-1)*100),"n/a",(U163/V163-1)*100)</f>
        <v>-28.666666666666664</v>
      </c>
      <c r="AQ163" s="705">
        <f>IF(ISERROR((V163/W163-1)*100),"n/a",(V163/W163-1)*100)</f>
        <v>0</v>
      </c>
      <c r="AR163" s="705">
        <f>IF(ISERROR((W163/X163-1)*100),"n/a",(W163/X163-1)*100)</f>
        <v>0</v>
      </c>
      <c r="AS163" s="706">
        <f>AVERAGE(Z163:AR163)</f>
        <v>1.8473529283341752</v>
      </c>
      <c r="AT163" s="707">
        <f>STDEV(Z163:AR163)</f>
        <v>28.916375774287509</v>
      </c>
    </row>
    <row r="164" spans="1:46" ht="11.25" customHeight="1" x14ac:dyDescent="0.2">
      <c r="A164" s="519" t="s">
        <v>1054</v>
      </c>
      <c r="B164" s="972" t="s">
        <v>1055</v>
      </c>
      <c r="C164" s="515">
        <v>0.82</v>
      </c>
      <c r="D164" s="509">
        <v>0.70000000000000007</v>
      </c>
      <c r="E164" s="684">
        <v>0.6</v>
      </c>
      <c r="F164" s="684">
        <v>0.5</v>
      </c>
      <c r="G164" s="684">
        <v>0.36</v>
      </c>
      <c r="H164" s="684">
        <v>0.16</v>
      </c>
      <c r="I164" s="685"/>
      <c r="J164" s="521">
        <v>0</v>
      </c>
      <c r="K164" s="689">
        <v>0</v>
      </c>
      <c r="L164" s="685"/>
      <c r="M164" s="522">
        <v>0</v>
      </c>
      <c r="N164" s="687">
        <v>0</v>
      </c>
      <c r="O164" s="687">
        <v>0.7</v>
      </c>
      <c r="P164" s="691">
        <v>0.98</v>
      </c>
      <c r="Q164" s="691">
        <v>0.88</v>
      </c>
      <c r="R164" s="691">
        <v>0.73</v>
      </c>
      <c r="S164" s="687">
        <v>0.64</v>
      </c>
      <c r="T164" s="691">
        <v>0.64</v>
      </c>
      <c r="U164" s="691">
        <v>0.4</v>
      </c>
      <c r="V164" s="691">
        <v>0.33500000000000002</v>
      </c>
      <c r="W164" s="691">
        <v>0.30499999999999999</v>
      </c>
      <c r="X164" s="691">
        <v>0.27500000000000002</v>
      </c>
      <c r="Y164" s="688">
        <f>SUM(C164:X164)</f>
        <v>9.0250000000000004</v>
      </c>
      <c r="Z164" s="1134">
        <f>IF(ISERROR((C164/D164-1)*100),"n/a",(C164/D164-1)*100)</f>
        <v>17.142857142857125</v>
      </c>
      <c r="AA164" s="705">
        <f>IF(ISERROR((D164/E164-1)*100),"n/a",(D164/E164-1)*100)</f>
        <v>16.666666666666675</v>
      </c>
      <c r="AB164" s="705">
        <f>IF(ISERROR((E164/F164-1)*100),"n/a",(E164/F164-1)*100)</f>
        <v>19.999999999999996</v>
      </c>
      <c r="AC164" s="705">
        <f>IF(ISERROR((F164/G164-1)*100),"n/a",(F164/G164-1)*100)</f>
        <v>38.888888888888886</v>
      </c>
      <c r="AD164" s="705">
        <f>IF(ISERROR((G164/H164-1)*100),"n/a",(G164/H164-1)*100)</f>
        <v>125</v>
      </c>
      <c r="AE164" s="705" t="str">
        <f>IF(ISERROR((H164/J164-1)*100),"n/a",(H164/J164-1)*100)</f>
        <v>n/a</v>
      </c>
      <c r="AF164" s="705" t="str">
        <f>IF(ISERROR((J164/K164-1)*100),"n/a",(J164/K164-1)*100)</f>
        <v>n/a</v>
      </c>
      <c r="AG164" s="705" t="str">
        <f>IF(ISERROR((K164/M164-1)*100),"n/a",(K164/M164-1)*100)</f>
        <v>n/a</v>
      </c>
      <c r="AH164" s="705" t="str">
        <f>IF(ISERROR((M164/N164-1)*100),"n/a",(M164/N164-1)*100)</f>
        <v>n/a</v>
      </c>
      <c r="AI164" s="705">
        <f>IF(ISERROR((N164/O164-1)*100),"n/a",(N164/O164-1)*100)</f>
        <v>-100</v>
      </c>
      <c r="AJ164" s="705">
        <f>IF(ISERROR((O164/P164-1)*100),"n/a",(O164/P164-1)*100)</f>
        <v>-28.571428571428569</v>
      </c>
      <c r="AK164" s="705">
        <f>IF(ISERROR((P164/Q164-1)*100),"n/a",(P164/Q164-1)*100)</f>
        <v>11.363636363636353</v>
      </c>
      <c r="AL164" s="705">
        <f>IF(ISERROR((Q164/R164-1)*100),"n/a",(Q164/R164-1)*100)</f>
        <v>20.547945205479444</v>
      </c>
      <c r="AM164" s="705">
        <f>IF(ISERROR((R164/S164-1)*100),"n/a",(R164/S164-1)*100)</f>
        <v>14.0625</v>
      </c>
      <c r="AN164" s="705">
        <f>IF(ISERROR((S164/T164-1)*100),"n/a",(S164/T164-1)*100)</f>
        <v>0</v>
      </c>
      <c r="AO164" s="705">
        <f>IF(ISERROR((T164/U164-1)*100),"n/a",(T164/U164-1)*100)</f>
        <v>59.999999999999986</v>
      </c>
      <c r="AP164" s="705">
        <f>IF(ISERROR((U164/V164-1)*100),"n/a",(U164/V164-1)*100)</f>
        <v>19.402985074626855</v>
      </c>
      <c r="AQ164" s="705">
        <f>IF(ISERROR((V164/W164-1)*100),"n/a",(V164/W164-1)*100)</f>
        <v>9.8360655737705027</v>
      </c>
      <c r="AR164" s="705">
        <f>IF(ISERROR((W164/X164-1)*100),"n/a",(W164/X164-1)*100)</f>
        <v>10.909090909090891</v>
      </c>
      <c r="AS164" s="706">
        <f>AVERAGE(Z164:AR164)</f>
        <v>15.683280483572542</v>
      </c>
      <c r="AT164" s="707">
        <f>STDEV(Z164:AR164)</f>
        <v>46.427504707869574</v>
      </c>
    </row>
    <row r="165" spans="1:46" ht="11.25" customHeight="1" x14ac:dyDescent="0.2">
      <c r="A165" s="692" t="s">
        <v>1061</v>
      </c>
      <c r="B165" s="527" t="s">
        <v>1062</v>
      </c>
      <c r="C165" s="515">
        <v>1.24</v>
      </c>
      <c r="D165" s="515">
        <v>1.06</v>
      </c>
      <c r="E165" s="533">
        <v>0.88</v>
      </c>
      <c r="F165" s="533">
        <v>0.73</v>
      </c>
      <c r="G165" s="533">
        <v>0.61</v>
      </c>
      <c r="H165" s="533">
        <v>0.52</v>
      </c>
      <c r="I165" s="534"/>
      <c r="J165" s="533">
        <v>0.24</v>
      </c>
      <c r="K165" s="535">
        <v>0</v>
      </c>
      <c r="L165" s="534"/>
      <c r="M165" s="553">
        <v>0</v>
      </c>
      <c r="N165" s="537">
        <v>0</v>
      </c>
      <c r="O165" s="537">
        <v>0</v>
      </c>
      <c r="P165" s="537">
        <v>0</v>
      </c>
      <c r="Q165" s="537">
        <v>0</v>
      </c>
      <c r="R165" s="537">
        <v>0</v>
      </c>
      <c r="S165" s="537">
        <v>0</v>
      </c>
      <c r="T165" s="537">
        <v>0</v>
      </c>
      <c r="U165" s="537">
        <v>0</v>
      </c>
      <c r="V165" s="537">
        <v>0</v>
      </c>
      <c r="W165" s="537">
        <v>0</v>
      </c>
      <c r="X165" s="537">
        <v>0</v>
      </c>
      <c r="Y165" s="688">
        <f>SUM(C165:X165)</f>
        <v>5.2799999999999994</v>
      </c>
      <c r="Z165" s="1134">
        <f>IF(ISERROR((C165/D165-1)*100),"n/a",(C165/D165-1)*100)</f>
        <v>16.981132075471695</v>
      </c>
      <c r="AA165" s="705">
        <f>IF(ISERROR((D165/E165-1)*100),"n/a",(D165/E165-1)*100)</f>
        <v>20.45454545454546</v>
      </c>
      <c r="AB165" s="705">
        <f>IF(ISERROR((E165/F165-1)*100),"n/a",(E165/F165-1)*100)</f>
        <v>20.547945205479444</v>
      </c>
      <c r="AC165" s="705">
        <f>IF(ISERROR((F165/G165-1)*100),"n/a",(F165/G165-1)*100)</f>
        <v>19.672131147540984</v>
      </c>
      <c r="AD165" s="705">
        <f>IF(ISERROR((G165/H165-1)*100),"n/a",(G165/H165-1)*100)</f>
        <v>17.307692307692292</v>
      </c>
      <c r="AE165" s="705">
        <f>IF(ISERROR((H165/J165-1)*100),"n/a",(H165/J165-1)*100)</f>
        <v>116.6666666666667</v>
      </c>
      <c r="AF165" s="705" t="str">
        <f>IF(ISERROR((J165/K165-1)*100),"n/a",(J165/K165-1)*100)</f>
        <v>n/a</v>
      </c>
      <c r="AG165" s="705" t="str">
        <f>IF(ISERROR((K165/M165-1)*100),"n/a",(K165/M165-1)*100)</f>
        <v>n/a</v>
      </c>
      <c r="AH165" s="705" t="str">
        <f>IF(ISERROR((M165/N165-1)*100),"n/a",(M165/N165-1)*100)</f>
        <v>n/a</v>
      </c>
      <c r="AI165" s="705" t="str">
        <f>IF(ISERROR((N165/O165-1)*100),"n/a",(N165/O165-1)*100)</f>
        <v>n/a</v>
      </c>
      <c r="AJ165" s="705" t="str">
        <f>IF(ISERROR((O165/P165-1)*100),"n/a",(O165/P165-1)*100)</f>
        <v>n/a</v>
      </c>
      <c r="AK165" s="705" t="str">
        <f>IF(ISERROR((P165/Q165-1)*100),"n/a",(P165/Q165-1)*100)</f>
        <v>n/a</v>
      </c>
      <c r="AL165" s="705" t="str">
        <f>IF(ISERROR((Q165/R165-1)*100),"n/a",(Q165/R165-1)*100)</f>
        <v>n/a</v>
      </c>
      <c r="AM165" s="705" t="str">
        <f>IF(ISERROR((R165/S165-1)*100),"n/a",(R165/S165-1)*100)</f>
        <v>n/a</v>
      </c>
      <c r="AN165" s="705" t="str">
        <f>IF(ISERROR((S165/T165-1)*100),"n/a",(S165/T165-1)*100)</f>
        <v>n/a</v>
      </c>
      <c r="AO165" s="705" t="str">
        <f>IF(ISERROR((T165/U165-1)*100),"n/a",(T165/U165-1)*100)</f>
        <v>n/a</v>
      </c>
      <c r="AP165" s="705" t="str">
        <f>IF(ISERROR((U165/V165-1)*100),"n/a",(U165/V165-1)*100)</f>
        <v>n/a</v>
      </c>
      <c r="AQ165" s="705" t="str">
        <f>IF(ISERROR((V165/W165-1)*100),"n/a",(V165/W165-1)*100)</f>
        <v>n/a</v>
      </c>
      <c r="AR165" s="705" t="str">
        <f>IF(ISERROR((W165/X165-1)*100),"n/a",(W165/X165-1)*100)</f>
        <v>n/a</v>
      </c>
      <c r="AS165" s="706">
        <f>AVERAGE(Z165:AR165)</f>
        <v>35.271685476232761</v>
      </c>
      <c r="AT165" s="707">
        <f>STDEV(Z165:AR165)</f>
        <v>39.905073909199203</v>
      </c>
    </row>
    <row r="166" spans="1:46" ht="11.25" customHeight="1" x14ac:dyDescent="0.2">
      <c r="A166" s="519" t="s">
        <v>1063</v>
      </c>
      <c r="B166" s="972" t="s">
        <v>1064</v>
      </c>
      <c r="C166" s="515">
        <v>1.1599999999999999</v>
      </c>
      <c r="D166" s="515">
        <v>1.08</v>
      </c>
      <c r="E166" s="684">
        <v>1</v>
      </c>
      <c r="F166" s="684">
        <v>0.92</v>
      </c>
      <c r="G166" s="684">
        <v>0.84</v>
      </c>
      <c r="H166" s="684">
        <v>0.76</v>
      </c>
      <c r="I166" s="685"/>
      <c r="J166" s="684">
        <v>0.68</v>
      </c>
      <c r="K166" s="514">
        <v>0.6</v>
      </c>
      <c r="L166" s="685"/>
      <c r="M166" s="690">
        <v>0.52</v>
      </c>
      <c r="N166" s="691">
        <v>0.36</v>
      </c>
      <c r="O166" s="687">
        <v>0.24</v>
      </c>
      <c r="P166" s="687">
        <v>0.24</v>
      </c>
      <c r="Q166" s="687">
        <v>0.24</v>
      </c>
      <c r="R166" s="687">
        <v>0.24</v>
      </c>
      <c r="S166" s="687">
        <v>0.24</v>
      </c>
      <c r="T166" s="687">
        <v>0.24</v>
      </c>
      <c r="U166" s="691">
        <v>0.22500000000000001</v>
      </c>
      <c r="V166" s="691">
        <v>0.22</v>
      </c>
      <c r="W166" s="687">
        <v>0.2</v>
      </c>
      <c r="X166" s="691">
        <v>1.06</v>
      </c>
      <c r="Y166" s="688">
        <f>SUM(C166:X166)</f>
        <v>11.065</v>
      </c>
      <c r="Z166" s="1134">
        <f>IF(ISERROR((C166/D166-1)*100),"n/a",(C166/D166-1)*100)</f>
        <v>7.4074074074073959</v>
      </c>
      <c r="AA166" s="705">
        <f>IF(ISERROR((D166/E166-1)*100),"n/a",(D166/E166-1)*100)</f>
        <v>8.0000000000000071</v>
      </c>
      <c r="AB166" s="705">
        <f>IF(ISERROR((E166/F166-1)*100),"n/a",(E166/F166-1)*100)</f>
        <v>8.6956521739130377</v>
      </c>
      <c r="AC166" s="705">
        <f>IF(ISERROR((F166/G166-1)*100),"n/a",(F166/G166-1)*100)</f>
        <v>9.5238095238095344</v>
      </c>
      <c r="AD166" s="705">
        <f>IF(ISERROR((G166/H166-1)*100),"n/a",(G166/H166-1)*100)</f>
        <v>10.526315789473673</v>
      </c>
      <c r="AE166" s="705">
        <f>IF(ISERROR((H166/J166-1)*100),"n/a",(H166/J166-1)*100)</f>
        <v>11.764705882352944</v>
      </c>
      <c r="AF166" s="705">
        <f>IF(ISERROR((J166/K166-1)*100),"n/a",(J166/K166-1)*100)</f>
        <v>13.333333333333353</v>
      </c>
      <c r="AG166" s="705">
        <f>IF(ISERROR((K166/M166-1)*100),"n/a",(K166/M166-1)*100)</f>
        <v>15.384615384615374</v>
      </c>
      <c r="AH166" s="705">
        <f>IF(ISERROR((M166/N166-1)*100),"n/a",(M166/N166-1)*100)</f>
        <v>44.444444444444464</v>
      </c>
      <c r="AI166" s="705">
        <f>IF(ISERROR((N166/O166-1)*100),"n/a",(N166/O166-1)*100)</f>
        <v>50</v>
      </c>
      <c r="AJ166" s="705">
        <f>IF(ISERROR((O166/P166-1)*100),"n/a",(O166/P166-1)*100)</f>
        <v>0</v>
      </c>
      <c r="AK166" s="705">
        <f>IF(ISERROR((P166/Q166-1)*100),"n/a",(P166/Q166-1)*100)</f>
        <v>0</v>
      </c>
      <c r="AL166" s="705">
        <f>IF(ISERROR((Q166/R166-1)*100),"n/a",(Q166/R166-1)*100)</f>
        <v>0</v>
      </c>
      <c r="AM166" s="705">
        <f>IF(ISERROR((R166/S166-1)*100),"n/a",(R166/S166-1)*100)</f>
        <v>0</v>
      </c>
      <c r="AN166" s="705">
        <f>IF(ISERROR((S166/T166-1)*100),"n/a",(S166/T166-1)*100)</f>
        <v>0</v>
      </c>
      <c r="AO166" s="705">
        <f>IF(ISERROR((T166/U166-1)*100),"n/a",(T166/U166-1)*100)</f>
        <v>6.6666666666666652</v>
      </c>
      <c r="AP166" s="705">
        <f>IF(ISERROR((U166/V166-1)*100),"n/a",(U166/V166-1)*100)</f>
        <v>2.2727272727272707</v>
      </c>
      <c r="AQ166" s="705">
        <f>IF(ISERROR((V166/W166-1)*100),"n/a",(V166/W166-1)*100)</f>
        <v>9.9999999999999858</v>
      </c>
      <c r="AR166" s="705">
        <f>IF(ISERROR((W166/X166-1)*100),"n/a",(W166/X166-1)*100)</f>
        <v>-81.132075471698116</v>
      </c>
      <c r="AS166" s="706">
        <f>AVERAGE(Z166:AR166)</f>
        <v>6.1519790740550322</v>
      </c>
      <c r="AT166" s="707">
        <f>STDEV(Z166:AR166)</f>
        <v>25.207036890056202</v>
      </c>
    </row>
    <row r="167" spans="1:46" ht="11.25" customHeight="1" x14ac:dyDescent="0.2">
      <c r="A167" s="974" t="s">
        <v>1065</v>
      </c>
      <c r="B167" s="972" t="s">
        <v>1066</v>
      </c>
      <c r="C167" s="515">
        <v>1.24</v>
      </c>
      <c r="D167" s="515">
        <v>1.1000000000000001</v>
      </c>
      <c r="E167" s="684">
        <v>1.06</v>
      </c>
      <c r="F167" s="684">
        <v>1</v>
      </c>
      <c r="G167" s="684">
        <v>0.94</v>
      </c>
      <c r="H167" s="684">
        <v>0.87</v>
      </c>
      <c r="I167" s="685"/>
      <c r="J167" s="684">
        <v>0.82</v>
      </c>
      <c r="K167" s="689">
        <v>0.8</v>
      </c>
      <c r="L167" s="685"/>
      <c r="M167" s="522">
        <v>0.8</v>
      </c>
      <c r="N167" s="687">
        <v>1.18</v>
      </c>
      <c r="O167" s="691">
        <v>1.18</v>
      </c>
      <c r="P167" s="691">
        <v>1.1399999999999999</v>
      </c>
      <c r="Q167" s="691">
        <v>1.1000000000000001</v>
      </c>
      <c r="R167" s="687">
        <v>1.06</v>
      </c>
      <c r="S167" s="691">
        <v>1.06</v>
      </c>
      <c r="T167" s="691">
        <v>1</v>
      </c>
      <c r="U167" s="687">
        <v>0.96</v>
      </c>
      <c r="V167" s="691">
        <v>0.96</v>
      </c>
      <c r="W167" s="691">
        <v>0.88</v>
      </c>
      <c r="X167" s="691">
        <v>0.84</v>
      </c>
      <c r="Y167" s="688">
        <f>SUM(C167:X167)</f>
        <v>19.990000000000002</v>
      </c>
      <c r="Z167" s="1134">
        <f>IF(ISERROR((C167/D167-1)*100),"n/a",(C167/D167-1)*100)</f>
        <v>12.72727272727272</v>
      </c>
      <c r="AA167" s="705">
        <f>IF(ISERROR((D167/E167-1)*100),"n/a",(D167/E167-1)*100)</f>
        <v>3.7735849056603765</v>
      </c>
      <c r="AB167" s="705">
        <f>IF(ISERROR((E167/F167-1)*100),"n/a",(E167/F167-1)*100)</f>
        <v>6.0000000000000053</v>
      </c>
      <c r="AC167" s="705">
        <f>IF(ISERROR((F167/G167-1)*100),"n/a",(F167/G167-1)*100)</f>
        <v>6.3829787234042534</v>
      </c>
      <c r="AD167" s="705">
        <f>IF(ISERROR((G167/H167-1)*100),"n/a",(G167/H167-1)*100)</f>
        <v>8.045977011494255</v>
      </c>
      <c r="AE167" s="705">
        <f>IF(ISERROR((H167/J167-1)*100),"n/a",(H167/J167-1)*100)</f>
        <v>6.0975609756097615</v>
      </c>
      <c r="AF167" s="705">
        <f>IF(ISERROR((J167/K167-1)*100),"n/a",(J167/K167-1)*100)</f>
        <v>2.4999999999999911</v>
      </c>
      <c r="AG167" s="705">
        <f>IF(ISERROR((K167/M167-1)*100),"n/a",(K167/M167-1)*100)</f>
        <v>0</v>
      </c>
      <c r="AH167" s="705">
        <f>IF(ISERROR((M167/N167-1)*100),"n/a",(M167/N167-1)*100)</f>
        <v>-32.203389830508463</v>
      </c>
      <c r="AI167" s="705">
        <f>IF(ISERROR((N167/O167-1)*100),"n/a",(N167/O167-1)*100)</f>
        <v>0</v>
      </c>
      <c r="AJ167" s="705">
        <f>IF(ISERROR((O167/P167-1)*100),"n/a",(O167/P167-1)*100)</f>
        <v>3.5087719298245723</v>
      </c>
      <c r="AK167" s="705">
        <f>IF(ISERROR((P167/Q167-1)*100),"n/a",(P167/Q167-1)*100)</f>
        <v>3.6363636363636154</v>
      </c>
      <c r="AL167" s="705">
        <f>IF(ISERROR((Q167/R167-1)*100),"n/a",(Q167/R167-1)*100)</f>
        <v>3.7735849056603765</v>
      </c>
      <c r="AM167" s="705">
        <f>IF(ISERROR((R167/S167-1)*100),"n/a",(R167/S167-1)*100)</f>
        <v>0</v>
      </c>
      <c r="AN167" s="705">
        <f>IF(ISERROR((S167/T167-1)*100),"n/a",(S167/T167-1)*100)</f>
        <v>6.0000000000000053</v>
      </c>
      <c r="AO167" s="705">
        <f>IF(ISERROR((T167/U167-1)*100),"n/a",(T167/U167-1)*100)</f>
        <v>4.1666666666666741</v>
      </c>
      <c r="AP167" s="705">
        <f>IF(ISERROR((U167/V167-1)*100),"n/a",(U167/V167-1)*100)</f>
        <v>0</v>
      </c>
      <c r="AQ167" s="705">
        <f>IF(ISERROR((V167/W167-1)*100),"n/a",(V167/W167-1)*100)</f>
        <v>9.0909090909090828</v>
      </c>
      <c r="AR167" s="705">
        <f>IF(ISERROR((W167/X167-1)*100),"n/a",(W167/X167-1)*100)</f>
        <v>4.7619047619047672</v>
      </c>
      <c r="AS167" s="706">
        <f>AVERAGE(Z167:AR167)</f>
        <v>2.5401150265401053</v>
      </c>
      <c r="AT167" s="707">
        <f>STDEV(Z167:AR167)</f>
        <v>9.0494219629543871</v>
      </c>
    </row>
    <row r="168" spans="1:46" ht="11.25" customHeight="1" x14ac:dyDescent="0.2">
      <c r="A168" s="974" t="s">
        <v>175</v>
      </c>
      <c r="B168" s="972" t="s">
        <v>176</v>
      </c>
      <c r="C168" s="515">
        <v>0.55000000000000004</v>
      </c>
      <c r="D168" s="515">
        <v>0.51</v>
      </c>
      <c r="E168" s="684">
        <v>0.49</v>
      </c>
      <c r="F168" s="684">
        <v>0.46500000000000002</v>
      </c>
      <c r="G168" s="521">
        <v>0.45</v>
      </c>
      <c r="H168" s="684">
        <v>0.42499999999999999</v>
      </c>
      <c r="I168" s="685"/>
      <c r="J168" s="684">
        <v>0.375</v>
      </c>
      <c r="K168" s="514">
        <v>0.32983333333333331</v>
      </c>
      <c r="L168" s="685"/>
      <c r="M168" s="690">
        <v>0.29866666666666669</v>
      </c>
      <c r="N168" s="691">
        <v>0.29166666666666669</v>
      </c>
      <c r="O168" s="691">
        <v>0.28116666666666662</v>
      </c>
      <c r="P168" s="691">
        <v>0.2429166666666667</v>
      </c>
      <c r="Q168" s="691">
        <v>0.22291666666666668</v>
      </c>
      <c r="R168" s="691">
        <v>0.21111111111111114</v>
      </c>
      <c r="S168" s="691">
        <v>0.19652777777777775</v>
      </c>
      <c r="T168" s="691">
        <v>0.16527777777777777</v>
      </c>
      <c r="U168" s="691">
        <v>0.14166666666666669</v>
      </c>
      <c r="V168" s="691">
        <v>0.13055555555555554</v>
      </c>
      <c r="W168" s="691">
        <v>0.11597222222222224</v>
      </c>
      <c r="X168" s="691">
        <v>9.583333333333334E-2</v>
      </c>
      <c r="Y168" s="688">
        <f>SUM(C168:X168)</f>
        <v>5.9891111111111108</v>
      </c>
      <c r="Z168" s="1134">
        <f>IF(ISERROR((C168/D168-1)*100),"n/a",(C168/D168-1)*100)</f>
        <v>7.8431372549019773</v>
      </c>
      <c r="AA168" s="705">
        <f>IF(ISERROR((D168/E168-1)*100),"n/a",(D168/E168-1)*100)</f>
        <v>4.081632653061229</v>
      </c>
      <c r="AB168" s="705">
        <f>IF(ISERROR((E168/F168-1)*100),"n/a",(E168/F168-1)*100)</f>
        <v>5.3763440860215006</v>
      </c>
      <c r="AC168" s="705">
        <f>IF(ISERROR((F168/G168-1)*100),"n/a",(F168/G168-1)*100)</f>
        <v>3.3333333333333437</v>
      </c>
      <c r="AD168" s="705">
        <f>IF(ISERROR((G168/H168-1)*100),"n/a",(G168/H168-1)*100)</f>
        <v>5.8823529411764719</v>
      </c>
      <c r="AE168" s="705">
        <f>IF(ISERROR((H168/J168-1)*100),"n/a",(H168/J168-1)*100)</f>
        <v>13.33333333333333</v>
      </c>
      <c r="AF168" s="705">
        <f>IF(ISERROR((J168/K168-1)*100),"n/a",(J168/K168-1)*100)</f>
        <v>13.693784739767567</v>
      </c>
      <c r="AG168" s="705">
        <f>IF(ISERROR((K168/M168-1)*100),"n/a",(K168/M168-1)*100)</f>
        <v>10.435267857142838</v>
      </c>
      <c r="AH168" s="705">
        <f>IF(ISERROR((M168/N168-1)*100),"n/a",(M168/N168-1)*100)</f>
        <v>2.4000000000000021</v>
      </c>
      <c r="AI168" s="705">
        <f>IF(ISERROR((N168/O168-1)*100),"n/a",(N168/O168-1)*100)</f>
        <v>3.7344398340249274</v>
      </c>
      <c r="AJ168" s="705">
        <f>IF(ISERROR((O168/P168-1)*100),"n/a",(O168/P168-1)*100)</f>
        <v>15.746140651800999</v>
      </c>
      <c r="AK168" s="705">
        <f>IF(ISERROR((P168/Q168-1)*100),"n/a",(P168/Q168-1)*100)</f>
        <v>8.9719626168224273</v>
      </c>
      <c r="AL168" s="705">
        <f>IF(ISERROR((Q168/R168-1)*100),"n/a",(Q168/R168-1)*100)</f>
        <v>5.5921052631578982</v>
      </c>
      <c r="AM168" s="705">
        <f>IF(ISERROR((R168/S168-1)*100),"n/a",(R168/S168-1)*100)</f>
        <v>7.4204946996466736</v>
      </c>
      <c r="AN168" s="705">
        <f>IF(ISERROR((S168/T168-1)*100),"n/a",(S168/T168-1)*100)</f>
        <v>18.907563025210059</v>
      </c>
      <c r="AO168" s="705">
        <f>IF(ISERROR((T168/U168-1)*100),"n/a",(T168/U168-1)*100)</f>
        <v>16.66666666666665</v>
      </c>
      <c r="AP168" s="705">
        <f>IF(ISERROR((U168/V168-1)*100),"n/a",(U168/V168-1)*100)</f>
        <v>8.5106382978723758</v>
      </c>
      <c r="AQ168" s="705">
        <f>IF(ISERROR((V168/W168-1)*100),"n/a",(V168/W168-1)*100)</f>
        <v>12.574850299401152</v>
      </c>
      <c r="AR168" s="705">
        <f>IF(ISERROR((W168/X168-1)*100),"n/a",(W168/X168-1)*100)</f>
        <v>21.014492753623195</v>
      </c>
      <c r="AS168" s="706">
        <f>AVERAGE(Z168:AR168)</f>
        <v>9.7641337003665605</v>
      </c>
      <c r="AT168" s="707">
        <f>STDEV(Z168:AR168)</f>
        <v>5.5651506010630847</v>
      </c>
    </row>
    <row r="169" spans="1:46" ht="11.25" customHeight="1" x14ac:dyDescent="0.2">
      <c r="A169" s="497" t="s">
        <v>504</v>
      </c>
      <c r="B169" s="957" t="s">
        <v>505</v>
      </c>
      <c r="C169" s="515">
        <v>1.39</v>
      </c>
      <c r="D169" s="515">
        <v>1.26</v>
      </c>
      <c r="E169" s="505">
        <v>1.1850000000000001</v>
      </c>
      <c r="F169" s="505">
        <v>1.115</v>
      </c>
      <c r="G169" s="505">
        <v>1.0533333333333332</v>
      </c>
      <c r="H169" s="505">
        <v>1.0133333333333334</v>
      </c>
      <c r="I169" s="506"/>
      <c r="J169" s="505">
        <v>0.94666666666666666</v>
      </c>
      <c r="K169" s="503">
        <v>0.9</v>
      </c>
      <c r="L169" s="506"/>
      <c r="M169" s="509">
        <v>0.86</v>
      </c>
      <c r="N169" s="511">
        <v>0.82666666666666666</v>
      </c>
      <c r="O169" s="511">
        <v>0.8</v>
      </c>
      <c r="P169" s="511">
        <v>0.78</v>
      </c>
      <c r="Q169" s="511">
        <v>0.76666666666666661</v>
      </c>
      <c r="R169" s="511">
        <v>0.7533333333333333</v>
      </c>
      <c r="S169" s="511">
        <v>0.74</v>
      </c>
      <c r="T169" s="510">
        <v>0.73333333333333339</v>
      </c>
      <c r="U169" s="510">
        <v>0.73333333333333339</v>
      </c>
      <c r="V169" s="511">
        <v>0.72666666666666668</v>
      </c>
      <c r="W169" s="511">
        <v>0.70666666666666667</v>
      </c>
      <c r="X169" s="511">
        <v>0.68</v>
      </c>
      <c r="Y169" s="688">
        <f>SUM(C169:X169)</f>
        <v>17.97</v>
      </c>
      <c r="Z169" s="1134">
        <f>IF(ISERROR((C169/D169-1)*100),"n/a",(C169/D169-1)*100)</f>
        <v>10.317460317460302</v>
      </c>
      <c r="AA169" s="705">
        <f>IF(ISERROR((D169/E169-1)*100),"n/a",(D169/E169-1)*100)</f>
        <v>6.3291139240506222</v>
      </c>
      <c r="AB169" s="705">
        <f>IF(ISERROR((E169/F169-1)*100),"n/a",(E169/F169-1)*100)</f>
        <v>6.2780269058295923</v>
      </c>
      <c r="AC169" s="705">
        <f>IF(ISERROR((F169/G169-1)*100),"n/a",(F169/G169-1)*100)</f>
        <v>5.8544303797468444</v>
      </c>
      <c r="AD169" s="705">
        <f>IF(ISERROR((G169/H169-1)*100),"n/a",(G169/H169-1)*100)</f>
        <v>3.9473684210526105</v>
      </c>
      <c r="AE169" s="705">
        <f>IF(ISERROR((H169/J169-1)*100),"n/a",(H169/J169-1)*100)</f>
        <v>7.0422535211267734</v>
      </c>
      <c r="AF169" s="705">
        <f>IF(ISERROR((J169/K169-1)*100),"n/a",(J169/K169-1)*100)</f>
        <v>5.1851851851851816</v>
      </c>
      <c r="AG169" s="705">
        <f>IF(ISERROR((K169/M169-1)*100),"n/a",(K169/M169-1)*100)</f>
        <v>4.6511627906976827</v>
      </c>
      <c r="AH169" s="705">
        <f>IF(ISERROR((M169/N169-1)*100),"n/a",(M169/N169-1)*100)</f>
        <v>4.0322580645161255</v>
      </c>
      <c r="AI169" s="705">
        <f>IF(ISERROR((N169/O169-1)*100),"n/a",(N169/O169-1)*100)</f>
        <v>3.3333333333333215</v>
      </c>
      <c r="AJ169" s="705">
        <f>IF(ISERROR((O169/P169-1)*100),"n/a",(O169/P169-1)*100)</f>
        <v>2.5641025641025772</v>
      </c>
      <c r="AK169" s="705">
        <f>IF(ISERROR((P169/Q169-1)*100),"n/a",(P169/Q169-1)*100)</f>
        <v>1.7391304347826209</v>
      </c>
      <c r="AL169" s="705">
        <f>IF(ISERROR((Q169/R169-1)*100),"n/a",(Q169/R169-1)*100)</f>
        <v>1.7699115044247815</v>
      </c>
      <c r="AM169" s="705">
        <f>IF(ISERROR((R169/S169-1)*100),"n/a",(R169/S169-1)*100)</f>
        <v>1.8018018018018056</v>
      </c>
      <c r="AN169" s="705">
        <f>IF(ISERROR((S169/T169-1)*100),"n/a",(S169/T169-1)*100)</f>
        <v>0.90909090909090384</v>
      </c>
      <c r="AO169" s="705">
        <f>IF(ISERROR((T169/U169-1)*100),"n/a",(T169/U169-1)*100)</f>
        <v>0</v>
      </c>
      <c r="AP169" s="705">
        <f>IF(ISERROR((U169/V169-1)*100),"n/a",(U169/V169-1)*100)</f>
        <v>0.91743119266056716</v>
      </c>
      <c r="AQ169" s="705">
        <f>IF(ISERROR((V169/W169-1)*100),"n/a",(V169/W169-1)*100)</f>
        <v>2.8301886792452935</v>
      </c>
      <c r="AR169" s="705">
        <f>IF(ISERROR((W169/X169-1)*100),"n/a",(W169/X169-1)*100)</f>
        <v>3.9215686274509665</v>
      </c>
      <c r="AS169" s="706">
        <f>AVERAGE(Z169:AR169)</f>
        <v>3.8644115029767678</v>
      </c>
      <c r="AT169" s="707">
        <f>STDEV(Z169:AR169)</f>
        <v>2.5664025318829671</v>
      </c>
    </row>
    <row r="170" spans="1:46" ht="11.25" customHeight="1" x14ac:dyDescent="0.2">
      <c r="A170" s="974" t="s">
        <v>177</v>
      </c>
      <c r="B170" s="972" t="s">
        <v>178</v>
      </c>
      <c r="C170" s="515">
        <v>4.4800000000000004</v>
      </c>
      <c r="D170" s="1167">
        <v>4.32</v>
      </c>
      <c r="E170" s="684">
        <v>4.29</v>
      </c>
      <c r="F170" s="684">
        <v>4.28</v>
      </c>
      <c r="G170" s="684">
        <v>4.21</v>
      </c>
      <c r="H170" s="684">
        <v>3.9</v>
      </c>
      <c r="I170" s="685"/>
      <c r="J170" s="684">
        <v>3.51</v>
      </c>
      <c r="K170" s="514">
        <v>3.09</v>
      </c>
      <c r="L170" s="685"/>
      <c r="M170" s="690">
        <v>2.84</v>
      </c>
      <c r="N170" s="691">
        <v>2.66</v>
      </c>
      <c r="O170" s="691">
        <v>2.5299999999999998</v>
      </c>
      <c r="P170" s="691">
        <v>2.2599999999999998</v>
      </c>
      <c r="Q170" s="691">
        <v>2.0099999999999998</v>
      </c>
      <c r="R170" s="691">
        <v>1.75</v>
      </c>
      <c r="S170" s="691">
        <v>1.53</v>
      </c>
      <c r="T170" s="691">
        <v>1.43</v>
      </c>
      <c r="U170" s="687">
        <v>1.4</v>
      </c>
      <c r="V170" s="691">
        <v>1.325</v>
      </c>
      <c r="W170" s="687">
        <v>1.3</v>
      </c>
      <c r="X170" s="691">
        <v>1.24</v>
      </c>
      <c r="Y170" s="688">
        <f>SUM(C170:X170)</f>
        <v>54.354999999999997</v>
      </c>
      <c r="Z170" s="1134">
        <f>IF(ISERROR((C170/D170-1)*100),"n/a",(C170/D170-1)*100)</f>
        <v>3.7037037037036979</v>
      </c>
      <c r="AA170" s="705">
        <f>IF(ISERROR((D170/E170-1)*100),"n/a",(D170/E170-1)*100)</f>
        <v>0.69930069930070893</v>
      </c>
      <c r="AB170" s="705">
        <f>IF(ISERROR((E170/F170-1)*100),"n/a",(E170/F170-1)*100)</f>
        <v>0.23364485981307581</v>
      </c>
      <c r="AC170" s="705">
        <f>IF(ISERROR((F170/G170-1)*100),"n/a",(F170/G170-1)*100)</f>
        <v>1.6627078384798155</v>
      </c>
      <c r="AD170" s="705">
        <f>IF(ISERROR((G170/H170-1)*100),"n/a",(G170/H170-1)*100)</f>
        <v>7.9487179487179427</v>
      </c>
      <c r="AE170" s="705">
        <f>IF(ISERROR((H170/J170-1)*100),"n/a",(H170/J170-1)*100)</f>
        <v>11.111111111111116</v>
      </c>
      <c r="AF170" s="705">
        <f>IF(ISERROR((J170/K170-1)*100),"n/a",(J170/K170-1)*100)</f>
        <v>13.592233009708732</v>
      </c>
      <c r="AG170" s="705">
        <f>IF(ISERROR((K170/M170-1)*100),"n/a",(K170/M170-1)*100)</f>
        <v>8.8028169014084501</v>
      </c>
      <c r="AH170" s="705">
        <f>IF(ISERROR((M170/N170-1)*100),"n/a",(M170/N170-1)*100)</f>
        <v>6.7669172932330657</v>
      </c>
      <c r="AI170" s="705">
        <f>IF(ISERROR((N170/O170-1)*100),"n/a",(N170/O170-1)*100)</f>
        <v>5.1383399209486313</v>
      </c>
      <c r="AJ170" s="705">
        <f>IF(ISERROR((O170/P170-1)*100),"n/a",(O170/P170-1)*100)</f>
        <v>11.946902654867264</v>
      </c>
      <c r="AK170" s="705">
        <f>IF(ISERROR((P170/Q170-1)*100),"n/a",(P170/Q170-1)*100)</f>
        <v>12.437810945273631</v>
      </c>
      <c r="AL170" s="705">
        <f>IF(ISERROR((Q170/R170-1)*100),"n/a",(Q170/R170-1)*100)</f>
        <v>14.857142857142836</v>
      </c>
      <c r="AM170" s="705">
        <f>IF(ISERROR((R170/S170-1)*100),"n/a",(R170/S170-1)*100)</f>
        <v>14.379084967320255</v>
      </c>
      <c r="AN170" s="705">
        <f>IF(ISERROR((S170/T170-1)*100),"n/a",(S170/T170-1)*100)</f>
        <v>6.9930069930070005</v>
      </c>
      <c r="AO170" s="705">
        <f>IF(ISERROR((T170/U170-1)*100),"n/a",(T170/U170-1)*100)</f>
        <v>2.1428571428571352</v>
      </c>
      <c r="AP170" s="705">
        <f>IF(ISERROR((U170/V170-1)*100),"n/a",(U170/V170-1)*100)</f>
        <v>5.6603773584905648</v>
      </c>
      <c r="AQ170" s="705">
        <f>IF(ISERROR((V170/W170-1)*100),"n/a",(V170/W170-1)*100)</f>
        <v>1.9230769230769162</v>
      </c>
      <c r="AR170" s="705">
        <f>IF(ISERROR((W170/X170-1)*100),"n/a",(W170/X170-1)*100)</f>
        <v>4.8387096774193505</v>
      </c>
      <c r="AS170" s="706">
        <f>AVERAGE(Z170:AR170)</f>
        <v>7.0967612003094844</v>
      </c>
      <c r="AT170" s="707">
        <f>STDEV(Z170:AR170)</f>
        <v>4.8232414778272945</v>
      </c>
    </row>
    <row r="171" spans="1:46" ht="11.25" customHeight="1" x14ac:dyDescent="0.2">
      <c r="A171" s="519" t="s">
        <v>1067</v>
      </c>
      <c r="B171" s="972" t="s">
        <v>1068</v>
      </c>
      <c r="C171" s="515">
        <v>0.34</v>
      </c>
      <c r="D171" s="515">
        <v>0.33</v>
      </c>
      <c r="E171" s="684">
        <v>0.32</v>
      </c>
      <c r="F171" s="684">
        <v>0.3075</v>
      </c>
      <c r="G171" s="521">
        <v>0.3</v>
      </c>
      <c r="H171" s="684">
        <v>0.24</v>
      </c>
      <c r="I171" s="685"/>
      <c r="J171" s="684">
        <v>0.21</v>
      </c>
      <c r="K171" s="514">
        <v>0.2</v>
      </c>
      <c r="L171" s="685"/>
      <c r="M171" s="690">
        <v>0.16</v>
      </c>
      <c r="N171" s="687">
        <v>0</v>
      </c>
      <c r="O171" s="687">
        <v>0</v>
      </c>
      <c r="P171" s="687">
        <v>0</v>
      </c>
      <c r="Q171" s="687">
        <v>0</v>
      </c>
      <c r="R171" s="687">
        <v>0</v>
      </c>
      <c r="S171" s="687">
        <v>0</v>
      </c>
      <c r="T171" s="687">
        <v>0</v>
      </c>
      <c r="U171" s="687">
        <v>0</v>
      </c>
      <c r="V171" s="687">
        <v>0</v>
      </c>
      <c r="W171" s="687">
        <v>0</v>
      </c>
      <c r="X171" s="687">
        <v>0</v>
      </c>
      <c r="Y171" s="688">
        <f>SUM(C171:X171)</f>
        <v>2.4075000000000002</v>
      </c>
      <c r="Z171" s="1134">
        <f>IF(ISERROR((C171/D171-1)*100),"n/a",(C171/D171-1)*100)</f>
        <v>3.0303030303030276</v>
      </c>
      <c r="AA171" s="705">
        <f>IF(ISERROR((D171/E171-1)*100),"n/a",(D171/E171-1)*100)</f>
        <v>3.125</v>
      </c>
      <c r="AB171" s="705">
        <f>IF(ISERROR((E171/F171-1)*100),"n/a",(E171/F171-1)*100)</f>
        <v>4.0650406504065151</v>
      </c>
      <c r="AC171" s="705">
        <f>IF(ISERROR((F171/G171-1)*100),"n/a",(F171/G171-1)*100)</f>
        <v>2.5000000000000133</v>
      </c>
      <c r="AD171" s="705">
        <f>IF(ISERROR((G171/H171-1)*100),"n/a",(G171/H171-1)*100)</f>
        <v>25</v>
      </c>
      <c r="AE171" s="705">
        <f>IF(ISERROR((H171/J171-1)*100),"n/a",(H171/J171-1)*100)</f>
        <v>14.285714285714279</v>
      </c>
      <c r="AF171" s="705">
        <f>IF(ISERROR((J171/K171-1)*100),"n/a",(J171/K171-1)*100)</f>
        <v>4.9999999999999822</v>
      </c>
      <c r="AG171" s="705">
        <f>IF(ISERROR((K171/M171-1)*100),"n/a",(K171/M171-1)*100)</f>
        <v>25</v>
      </c>
      <c r="AH171" s="705" t="str">
        <f>IF(ISERROR((M171/N171-1)*100),"n/a",(M171/N171-1)*100)</f>
        <v>n/a</v>
      </c>
      <c r="AI171" s="705" t="str">
        <f>IF(ISERROR((N171/O171-1)*100),"n/a",(N171/O171-1)*100)</f>
        <v>n/a</v>
      </c>
      <c r="AJ171" s="705" t="str">
        <f>IF(ISERROR((O171/P171-1)*100),"n/a",(O171/P171-1)*100)</f>
        <v>n/a</v>
      </c>
      <c r="AK171" s="705" t="str">
        <f>IF(ISERROR((P171/Q171-1)*100),"n/a",(P171/Q171-1)*100)</f>
        <v>n/a</v>
      </c>
      <c r="AL171" s="705" t="str">
        <f>IF(ISERROR((Q171/R171-1)*100),"n/a",(Q171/R171-1)*100)</f>
        <v>n/a</v>
      </c>
      <c r="AM171" s="705" t="str">
        <f>IF(ISERROR((R171/S171-1)*100),"n/a",(R171/S171-1)*100)</f>
        <v>n/a</v>
      </c>
      <c r="AN171" s="705" t="str">
        <f>IF(ISERROR((S171/T171-1)*100),"n/a",(S171/T171-1)*100)</f>
        <v>n/a</v>
      </c>
      <c r="AO171" s="705" t="str">
        <f>IF(ISERROR((T171/U171-1)*100),"n/a",(T171/U171-1)*100)</f>
        <v>n/a</v>
      </c>
      <c r="AP171" s="705" t="str">
        <f>IF(ISERROR((U171/V171-1)*100),"n/a",(U171/V171-1)*100)</f>
        <v>n/a</v>
      </c>
      <c r="AQ171" s="705" t="str">
        <f>IF(ISERROR((V171/W171-1)*100),"n/a",(V171/W171-1)*100)</f>
        <v>n/a</v>
      </c>
      <c r="AR171" s="705" t="str">
        <f>IF(ISERROR((W171/X171-1)*100),"n/a",(W171/X171-1)*100)</f>
        <v>n/a</v>
      </c>
      <c r="AS171" s="706">
        <f>AVERAGE(Z171:AR171)</f>
        <v>10.250757245802978</v>
      </c>
      <c r="AT171" s="707">
        <f>STDEV(Z171:AR171)</f>
        <v>9.8574145893109595</v>
      </c>
    </row>
    <row r="172" spans="1:46" ht="11.25" customHeight="1" x14ac:dyDescent="0.2">
      <c r="A172" s="519" t="s">
        <v>3834</v>
      </c>
      <c r="B172" s="972" t="s">
        <v>3835</v>
      </c>
      <c r="C172" s="515">
        <v>2</v>
      </c>
      <c r="D172" s="515">
        <v>1.4</v>
      </c>
      <c r="E172" s="684">
        <v>0.75</v>
      </c>
      <c r="F172" s="684">
        <v>0.58250000000000002</v>
      </c>
      <c r="G172" s="684">
        <v>0.39750000000000002</v>
      </c>
      <c r="H172" s="563">
        <v>0</v>
      </c>
      <c r="I172" s="685"/>
      <c r="J172" s="563">
        <v>0</v>
      </c>
      <c r="K172" s="568">
        <v>0</v>
      </c>
      <c r="L172" s="685"/>
      <c r="M172" s="522">
        <v>0</v>
      </c>
      <c r="N172" s="687">
        <v>0</v>
      </c>
      <c r="O172" s="687">
        <v>0</v>
      </c>
      <c r="P172" s="564">
        <v>0</v>
      </c>
      <c r="Q172" s="564">
        <v>0</v>
      </c>
      <c r="R172" s="564">
        <v>0</v>
      </c>
      <c r="S172" s="564">
        <v>0</v>
      </c>
      <c r="T172" s="564">
        <v>0</v>
      </c>
      <c r="U172" s="564">
        <v>0</v>
      </c>
      <c r="V172" s="564">
        <v>0</v>
      </c>
      <c r="W172" s="564">
        <v>0</v>
      </c>
      <c r="X172" s="564">
        <v>0</v>
      </c>
      <c r="Y172" s="688">
        <f>SUM(C172:X172)</f>
        <v>5.13</v>
      </c>
      <c r="Z172" s="1134">
        <f>IF(ISERROR((C172/D172-1)*100),"n/a",(C172/D172-1)*100)</f>
        <v>42.857142857142861</v>
      </c>
      <c r="AA172" s="705">
        <f>IF(ISERROR((D172/E172-1)*100),"n/a",(D172/E172-1)*100)</f>
        <v>86.666666666666643</v>
      </c>
      <c r="AB172" s="705">
        <f>IF(ISERROR((E172/F172-1)*100),"n/a",(E172/F172-1)*100)</f>
        <v>28.755364806866957</v>
      </c>
      <c r="AC172" s="705">
        <f>IF(ISERROR((F172/G172-1)*100),"n/a",(F172/G172-1)*100)</f>
        <v>46.540880503144642</v>
      </c>
      <c r="AD172" s="705" t="str">
        <f>IF(ISERROR((G172/H172-1)*100),"n/a",(G172/H172-1)*100)</f>
        <v>n/a</v>
      </c>
      <c r="AE172" s="705" t="str">
        <f>IF(ISERROR((H172/J172-1)*100),"n/a",(H172/J172-1)*100)</f>
        <v>n/a</v>
      </c>
      <c r="AF172" s="705" t="str">
        <f>IF(ISERROR((J172/K172-1)*100),"n/a",(J172/K172-1)*100)</f>
        <v>n/a</v>
      </c>
      <c r="AG172" s="705" t="str">
        <f>IF(ISERROR((K172/M172-1)*100),"n/a",(K172/M172-1)*100)</f>
        <v>n/a</v>
      </c>
      <c r="AH172" s="705" t="str">
        <f>IF(ISERROR((M172/N172-1)*100),"n/a",(M172/N172-1)*100)</f>
        <v>n/a</v>
      </c>
      <c r="AI172" s="705" t="str">
        <f>IF(ISERROR((N172/O172-1)*100),"n/a",(N172/O172-1)*100)</f>
        <v>n/a</v>
      </c>
      <c r="AJ172" s="705" t="str">
        <f>IF(ISERROR((O172/P172-1)*100),"n/a",(O172/P172-1)*100)</f>
        <v>n/a</v>
      </c>
      <c r="AK172" s="705" t="str">
        <f>IF(ISERROR((P172/Q172-1)*100),"n/a",(P172/Q172-1)*100)</f>
        <v>n/a</v>
      </c>
      <c r="AL172" s="705" t="str">
        <f>IF(ISERROR((Q172/R172-1)*100),"n/a",(Q172/R172-1)*100)</f>
        <v>n/a</v>
      </c>
      <c r="AM172" s="705" t="str">
        <f>IF(ISERROR((R172/S172-1)*100),"n/a",(R172/S172-1)*100)</f>
        <v>n/a</v>
      </c>
      <c r="AN172" s="705" t="str">
        <f>IF(ISERROR((S172/T172-1)*100),"n/a",(S172/T172-1)*100)</f>
        <v>n/a</v>
      </c>
      <c r="AO172" s="705" t="str">
        <f>IF(ISERROR((T172/U172-1)*100),"n/a",(T172/U172-1)*100)</f>
        <v>n/a</v>
      </c>
      <c r="AP172" s="705" t="str">
        <f>IF(ISERROR((U172/V172-1)*100),"n/a",(U172/V172-1)*100)</f>
        <v>n/a</v>
      </c>
      <c r="AQ172" s="705" t="str">
        <f>IF(ISERROR((V172/W172-1)*100),"n/a",(V172/W172-1)*100)</f>
        <v>n/a</v>
      </c>
      <c r="AR172" s="705" t="str">
        <f>IF(ISERROR((W172/X172-1)*100),"n/a",(W172/X172-1)*100)</f>
        <v>n/a</v>
      </c>
      <c r="AS172" s="706">
        <f>AVERAGE(Z172:AR172)</f>
        <v>51.205013708455283</v>
      </c>
      <c r="AT172" s="707">
        <f>STDEV(Z172:AR172)</f>
        <v>24.85260987395003</v>
      </c>
    </row>
    <row r="173" spans="1:46" ht="11.25" customHeight="1" x14ac:dyDescent="0.2">
      <c r="A173" s="974" t="s">
        <v>507</v>
      </c>
      <c r="B173" s="972" t="s">
        <v>508</v>
      </c>
      <c r="C173" s="515">
        <v>2.88</v>
      </c>
      <c r="D173" s="515">
        <v>2.8</v>
      </c>
      <c r="E173" s="684">
        <v>2.72</v>
      </c>
      <c r="F173" s="684">
        <v>2.64</v>
      </c>
      <c r="G173" s="684">
        <v>2.56</v>
      </c>
      <c r="H173" s="684">
        <v>2</v>
      </c>
      <c r="I173" s="685"/>
      <c r="J173" s="684">
        <v>1.92</v>
      </c>
      <c r="K173" s="514">
        <v>1.36</v>
      </c>
      <c r="L173" s="685"/>
      <c r="M173" s="690">
        <v>1.28</v>
      </c>
      <c r="N173" s="691">
        <v>1.1499999999999999</v>
      </c>
      <c r="O173" s="691">
        <v>1.0900000000000001</v>
      </c>
      <c r="P173" s="691">
        <v>1.04</v>
      </c>
      <c r="Q173" s="691">
        <v>0.96</v>
      </c>
      <c r="R173" s="691">
        <v>0.88</v>
      </c>
      <c r="S173" s="691">
        <v>0.8</v>
      </c>
      <c r="T173" s="691">
        <v>0.74</v>
      </c>
      <c r="U173" s="691">
        <v>0.68</v>
      </c>
      <c r="V173" s="691">
        <v>0.56000000000000005</v>
      </c>
      <c r="W173" s="691">
        <v>0.48</v>
      </c>
      <c r="X173" s="691">
        <v>0.4</v>
      </c>
      <c r="Y173" s="688">
        <f>SUM(C173:X173)</f>
        <v>28.939999999999998</v>
      </c>
      <c r="Z173" s="1134">
        <f>IF(ISERROR((C173/D173-1)*100),"n/a",(C173/D173-1)*100)</f>
        <v>2.8571428571428692</v>
      </c>
      <c r="AA173" s="705">
        <f>IF(ISERROR((D173/E173-1)*100),"n/a",(D173/E173-1)*100)</f>
        <v>2.9411764705882248</v>
      </c>
      <c r="AB173" s="705">
        <f>IF(ISERROR((E173/F173-1)*100),"n/a",(E173/F173-1)*100)</f>
        <v>3.0303030303030276</v>
      </c>
      <c r="AC173" s="705">
        <f>IF(ISERROR((F173/G173-1)*100),"n/a",(F173/G173-1)*100)</f>
        <v>3.125</v>
      </c>
      <c r="AD173" s="705">
        <f>IF(ISERROR((G173/H173-1)*100),"n/a",(G173/H173-1)*100)</f>
        <v>28.000000000000004</v>
      </c>
      <c r="AE173" s="705">
        <f>IF(ISERROR((H173/J173-1)*100),"n/a",(H173/J173-1)*100)</f>
        <v>4.1666666666666741</v>
      </c>
      <c r="AF173" s="705">
        <f>IF(ISERROR((J173/K173-1)*100),"n/a",(J173/K173-1)*100)</f>
        <v>41.176470588235283</v>
      </c>
      <c r="AG173" s="705">
        <f>IF(ISERROR((K173/M173-1)*100),"n/a",(K173/M173-1)*100)</f>
        <v>6.25</v>
      </c>
      <c r="AH173" s="705">
        <f>IF(ISERROR((M173/N173-1)*100),"n/a",(M173/N173-1)*100)</f>
        <v>11.304347826086957</v>
      </c>
      <c r="AI173" s="705">
        <f>IF(ISERROR((N173/O173-1)*100),"n/a",(N173/O173-1)*100)</f>
        <v>5.504587155963292</v>
      </c>
      <c r="AJ173" s="705">
        <f>IF(ISERROR((O173/P173-1)*100),"n/a",(O173/P173-1)*100)</f>
        <v>4.8076923076923128</v>
      </c>
      <c r="AK173" s="705">
        <f>IF(ISERROR((P173/Q173-1)*100),"n/a",(P173/Q173-1)*100)</f>
        <v>8.3333333333333481</v>
      </c>
      <c r="AL173" s="705">
        <f>IF(ISERROR((Q173/R173-1)*100),"n/a",(Q173/R173-1)*100)</f>
        <v>9.0909090909090828</v>
      </c>
      <c r="AM173" s="705">
        <f>IF(ISERROR((R173/S173-1)*100),"n/a",(R173/S173-1)*100)</f>
        <v>9.9999999999999858</v>
      </c>
      <c r="AN173" s="705">
        <f>IF(ISERROR((S173/T173-1)*100),"n/a",(S173/T173-1)*100)</f>
        <v>8.1081081081081141</v>
      </c>
      <c r="AO173" s="705">
        <f>IF(ISERROR((T173/U173-1)*100),"n/a",(T173/U173-1)*100)</f>
        <v>8.8235294117646959</v>
      </c>
      <c r="AP173" s="705">
        <f>IF(ISERROR((U173/V173-1)*100),"n/a",(U173/V173-1)*100)</f>
        <v>21.42857142857142</v>
      </c>
      <c r="AQ173" s="705">
        <f>IF(ISERROR((V173/W173-1)*100),"n/a",(V173/W173-1)*100)</f>
        <v>16.666666666666675</v>
      </c>
      <c r="AR173" s="705">
        <f>IF(ISERROR((W173/X173-1)*100),"n/a",(W173/X173-1)*100)</f>
        <v>19.999999999999996</v>
      </c>
      <c r="AS173" s="706">
        <f>AVERAGE(Z173:AR173)</f>
        <v>11.348131839054314</v>
      </c>
      <c r="AT173" s="707">
        <f>STDEV(Z173:AR173)</f>
        <v>10.106969365335825</v>
      </c>
    </row>
    <row r="174" spans="1:46" ht="11.25" customHeight="1" x14ac:dyDescent="0.2">
      <c r="A174" s="519" t="s">
        <v>511</v>
      </c>
      <c r="B174" s="972" t="s">
        <v>512</v>
      </c>
      <c r="C174" s="515">
        <v>0.872</v>
      </c>
      <c r="D174" s="515">
        <v>0.76</v>
      </c>
      <c r="E174" s="684">
        <v>0.71</v>
      </c>
      <c r="F174" s="684">
        <v>0.67</v>
      </c>
      <c r="G174" s="684">
        <v>0.62</v>
      </c>
      <c r="H174" s="684">
        <v>0.56000000000000005</v>
      </c>
      <c r="I174" s="685"/>
      <c r="J174" s="684">
        <v>0.48</v>
      </c>
      <c r="K174" s="514">
        <v>0.34</v>
      </c>
      <c r="L174" s="685"/>
      <c r="M174" s="690">
        <v>0.155</v>
      </c>
      <c r="N174" s="691">
        <v>0.115</v>
      </c>
      <c r="O174" s="691">
        <v>8.5000000000000006E-2</v>
      </c>
      <c r="P174" s="691">
        <v>7.4999999999999997E-2</v>
      </c>
      <c r="Q174" s="691">
        <v>6.5000000000000002E-2</v>
      </c>
      <c r="R174" s="687">
        <v>0.06</v>
      </c>
      <c r="S174" s="691">
        <v>5.6667500000000003E-2</v>
      </c>
      <c r="T174" s="691">
        <v>5.1667499999999998E-2</v>
      </c>
      <c r="U174" s="687">
        <v>0.05</v>
      </c>
      <c r="V174" s="691">
        <v>4.7500000000000001E-2</v>
      </c>
      <c r="W174" s="691">
        <v>4.6667500000000001E-2</v>
      </c>
      <c r="X174" s="691">
        <v>4.1667500000000003E-2</v>
      </c>
      <c r="Y174" s="688">
        <f>SUM(C174:X174)</f>
        <v>5.8611700000000004</v>
      </c>
      <c r="Z174" s="1134">
        <f>IF(ISERROR((C174/D174-1)*100),"n/a",(C174/D174-1)*100)</f>
        <v>14.736842105263159</v>
      </c>
      <c r="AA174" s="705">
        <f>IF(ISERROR((D174/E174-1)*100),"n/a",(D174/E174-1)*100)</f>
        <v>7.0422535211267734</v>
      </c>
      <c r="AB174" s="705">
        <f>IF(ISERROR((E174/F174-1)*100),"n/a",(E174/F174-1)*100)</f>
        <v>5.9701492537313383</v>
      </c>
      <c r="AC174" s="705">
        <f>IF(ISERROR((F174/G174-1)*100),"n/a",(F174/G174-1)*100)</f>
        <v>8.064516129032274</v>
      </c>
      <c r="AD174" s="705">
        <f>IF(ISERROR((G174/H174-1)*100),"n/a",(G174/H174-1)*100)</f>
        <v>10.714285714285698</v>
      </c>
      <c r="AE174" s="705">
        <f>IF(ISERROR((H174/J174-1)*100),"n/a",(H174/J174-1)*100)</f>
        <v>16.666666666666675</v>
      </c>
      <c r="AF174" s="705">
        <f>IF(ISERROR((J174/K174-1)*100),"n/a",(J174/K174-1)*100)</f>
        <v>41.176470588235283</v>
      </c>
      <c r="AG174" s="705">
        <f>IF(ISERROR((K174/M174-1)*100),"n/a",(K174/M174-1)*100)</f>
        <v>119.35483870967745</v>
      </c>
      <c r="AH174" s="705">
        <f>IF(ISERROR((M174/N174-1)*100),"n/a",(M174/N174-1)*100)</f>
        <v>34.782608695652172</v>
      </c>
      <c r="AI174" s="705">
        <f>IF(ISERROR((N174/O174-1)*100),"n/a",(N174/O174-1)*100)</f>
        <v>35.294117647058812</v>
      </c>
      <c r="AJ174" s="705">
        <f>IF(ISERROR((O174/P174-1)*100),"n/a",(O174/P174-1)*100)</f>
        <v>13.333333333333353</v>
      </c>
      <c r="AK174" s="705">
        <f>IF(ISERROR((P174/Q174-1)*100),"n/a",(P174/Q174-1)*100)</f>
        <v>15.384615384615374</v>
      </c>
      <c r="AL174" s="705">
        <f>IF(ISERROR((Q174/R174-1)*100),"n/a",(Q174/R174-1)*100)</f>
        <v>8.3333333333333481</v>
      </c>
      <c r="AM174" s="705">
        <f>IF(ISERROR((R174/S174-1)*100),"n/a",(R174/S174-1)*100)</f>
        <v>5.8807958706489583</v>
      </c>
      <c r="AN174" s="705">
        <f>IF(ISERROR((S174/T174-1)*100),"n/a",(S174/T174-1)*100)</f>
        <v>9.677263269947268</v>
      </c>
      <c r="AO174" s="705">
        <f>IF(ISERROR((T174/U174-1)*100),"n/a",(T174/U174-1)*100)</f>
        <v>3.3349999999999991</v>
      </c>
      <c r="AP174" s="705">
        <f>IF(ISERROR((U174/V174-1)*100),"n/a",(U174/V174-1)*100)</f>
        <v>5.2631578947368363</v>
      </c>
      <c r="AQ174" s="705">
        <f>IF(ISERROR((V174/W174-1)*100),"n/a",(V174/W174-1)*100)</f>
        <v>1.7838967161300623</v>
      </c>
      <c r="AR174" s="705">
        <f>IF(ISERROR((W174/X174-1)*100),"n/a",(W174/X174-1)*100)</f>
        <v>11.999760004799898</v>
      </c>
      <c r="AS174" s="706">
        <f>AVERAGE(Z174:AR174)</f>
        <v>19.410205517803934</v>
      </c>
      <c r="AT174" s="707">
        <f>STDEV(Z174:AR174)</f>
        <v>26.662895988110051</v>
      </c>
    </row>
    <row r="175" spans="1:46" ht="11.25" customHeight="1" x14ac:dyDescent="0.2">
      <c r="A175" s="692" t="s">
        <v>1069</v>
      </c>
      <c r="B175" s="527" t="s">
        <v>1070</v>
      </c>
      <c r="C175" s="515">
        <v>0.54333333333333333</v>
      </c>
      <c r="D175" s="538">
        <v>0.50666666666666671</v>
      </c>
      <c r="E175" s="533">
        <v>0.44</v>
      </c>
      <c r="F175" s="533">
        <v>0.3833333333333333</v>
      </c>
      <c r="G175" s="533">
        <v>0.33333333333333331</v>
      </c>
      <c r="H175" s="533">
        <v>0.28999999999999998</v>
      </c>
      <c r="I175" s="534" t="s">
        <v>90</v>
      </c>
      <c r="J175" s="533">
        <v>0.24</v>
      </c>
      <c r="K175" s="529">
        <v>0.19999999999999998</v>
      </c>
      <c r="L175" s="534"/>
      <c r="M175" s="553">
        <v>0.16666666666666666</v>
      </c>
      <c r="N175" s="537">
        <v>0.16666666666666666</v>
      </c>
      <c r="O175" s="537">
        <v>0.16666666666666666</v>
      </c>
      <c r="P175" s="537">
        <v>0.16666666666666666</v>
      </c>
      <c r="Q175" s="537">
        <v>0.16666666666666666</v>
      </c>
      <c r="R175" s="537">
        <v>0.16666666666666666</v>
      </c>
      <c r="S175" s="537">
        <v>0.16666666666666666</v>
      </c>
      <c r="T175" s="537">
        <v>0.16666666666666666</v>
      </c>
      <c r="U175" s="537">
        <v>0.16666666666666666</v>
      </c>
      <c r="V175" s="537">
        <v>0.16666666666666666</v>
      </c>
      <c r="W175" s="537">
        <v>0.16666666666666666</v>
      </c>
      <c r="X175" s="537">
        <v>0.16666666666666666</v>
      </c>
      <c r="Y175" s="688">
        <f>SUM(C175:X175)</f>
        <v>4.9366666666666674</v>
      </c>
      <c r="Z175" s="1134">
        <f>IF(ISERROR((C175/D175-1)*100),"n/a",(C175/D175-1)*100)</f>
        <v>7.2368421052631415</v>
      </c>
      <c r="AA175" s="705">
        <f>IF(ISERROR((D175/E175-1)*100),"n/a",(D175/E175-1)*100)</f>
        <v>15.151515151515159</v>
      </c>
      <c r="AB175" s="705">
        <f>IF(ISERROR((E175/F175-1)*100),"n/a",(E175/F175-1)*100)</f>
        <v>14.782608695652177</v>
      </c>
      <c r="AC175" s="705">
        <f>IF(ISERROR((F175/G175-1)*100),"n/a",(F175/G175-1)*100)</f>
        <v>14.999999999999991</v>
      </c>
      <c r="AD175" s="705">
        <f>IF(ISERROR((G175/H175-1)*100),"n/a",(G175/H175-1)*100)</f>
        <v>14.942528735632177</v>
      </c>
      <c r="AE175" s="705">
        <f>IF(ISERROR((H175/J175-1)*100),"n/a",(H175/J175-1)*100)</f>
        <v>20.833333333333325</v>
      </c>
      <c r="AF175" s="705">
        <f>IF(ISERROR((J175/K175-1)*100),"n/a",(J175/K175-1)*100)</f>
        <v>19.999999999999996</v>
      </c>
      <c r="AG175" s="705">
        <f>IF(ISERROR((K175/M175-1)*100),"n/a",(K175/M175-1)*100)</f>
        <v>19.999999999999996</v>
      </c>
      <c r="AH175" s="705">
        <f>IF(ISERROR((M175/N175-1)*100),"n/a",(M175/N175-1)*100)</f>
        <v>0</v>
      </c>
      <c r="AI175" s="705">
        <f>IF(ISERROR((N175/O175-1)*100),"n/a",(N175/O175-1)*100)</f>
        <v>0</v>
      </c>
      <c r="AJ175" s="705">
        <f>IF(ISERROR((O175/P175-1)*100),"n/a",(O175/P175-1)*100)</f>
        <v>0</v>
      </c>
      <c r="AK175" s="705">
        <f>IF(ISERROR((P175/Q175-1)*100),"n/a",(P175/Q175-1)*100)</f>
        <v>0</v>
      </c>
      <c r="AL175" s="705">
        <f>IF(ISERROR((Q175/R175-1)*100),"n/a",(Q175/R175-1)*100)</f>
        <v>0</v>
      </c>
      <c r="AM175" s="705">
        <f>IF(ISERROR((R175/S175-1)*100),"n/a",(R175/S175-1)*100)</f>
        <v>0</v>
      </c>
      <c r="AN175" s="705">
        <f>IF(ISERROR((S175/T175-1)*100),"n/a",(S175/T175-1)*100)</f>
        <v>0</v>
      </c>
      <c r="AO175" s="705">
        <f>IF(ISERROR((T175/U175-1)*100),"n/a",(T175/U175-1)*100)</f>
        <v>0</v>
      </c>
      <c r="AP175" s="705">
        <f>IF(ISERROR((U175/V175-1)*100),"n/a",(U175/V175-1)*100)</f>
        <v>0</v>
      </c>
      <c r="AQ175" s="705">
        <f>IF(ISERROR((V175/W175-1)*100),"n/a",(V175/W175-1)*100)</f>
        <v>0</v>
      </c>
      <c r="AR175" s="705">
        <f>IF(ISERROR((W175/X175-1)*100),"n/a",(W175/X175-1)*100)</f>
        <v>0</v>
      </c>
      <c r="AS175" s="706">
        <f>AVERAGE(Z175:AR175)</f>
        <v>6.7340435800734726</v>
      </c>
      <c r="AT175" s="707">
        <f>STDEV(Z175:AR175)</f>
        <v>8.5672932386184666</v>
      </c>
    </row>
    <row r="176" spans="1:46" ht="11.25" customHeight="1" x14ac:dyDescent="0.2">
      <c r="A176" s="519" t="s">
        <v>180</v>
      </c>
      <c r="B176" s="972" t="s">
        <v>181</v>
      </c>
      <c r="C176" s="515">
        <v>2.09</v>
      </c>
      <c r="D176" s="688">
        <v>1.98</v>
      </c>
      <c r="E176" s="684">
        <v>1.9</v>
      </c>
      <c r="F176" s="684">
        <v>1.82</v>
      </c>
      <c r="G176" s="684">
        <v>1.74</v>
      </c>
      <c r="H176" s="684">
        <v>1.6425000000000001</v>
      </c>
      <c r="I176" s="685"/>
      <c r="J176" s="684">
        <v>1.615</v>
      </c>
      <c r="K176" s="514">
        <v>1.6025</v>
      </c>
      <c r="L176" s="685"/>
      <c r="M176" s="690">
        <v>1.585</v>
      </c>
      <c r="N176" s="691">
        <v>1.5649999999999999</v>
      </c>
      <c r="O176" s="691">
        <v>1.5249999999999999</v>
      </c>
      <c r="P176" s="691">
        <v>1.4</v>
      </c>
      <c r="Q176" s="691">
        <v>1.31</v>
      </c>
      <c r="R176" s="691">
        <v>1.16238</v>
      </c>
      <c r="S176" s="691">
        <v>1</v>
      </c>
      <c r="T176" s="691">
        <v>0.88254999999999995</v>
      </c>
      <c r="U176" s="691">
        <v>0.79729000000000005</v>
      </c>
      <c r="V176" s="691">
        <v>0.74377000000000004</v>
      </c>
      <c r="W176" s="691">
        <v>0.67118000000000011</v>
      </c>
      <c r="X176" s="691">
        <v>0.60043999999999997</v>
      </c>
      <c r="Y176" s="688">
        <f>SUM(C176:X176)</f>
        <v>27.632609999999996</v>
      </c>
      <c r="Z176" s="1134">
        <f>IF(ISERROR((C176/D176-1)*100),"n/a",(C176/D176-1)*100)</f>
        <v>5.555555555555558</v>
      </c>
      <c r="AA176" s="705">
        <f>IF(ISERROR((D176/E176-1)*100),"n/a",(D176/E176-1)*100)</f>
        <v>4.2105263157894868</v>
      </c>
      <c r="AB176" s="705">
        <f>IF(ISERROR((E176/F176-1)*100),"n/a",(E176/F176-1)*100)</f>
        <v>4.39560439560438</v>
      </c>
      <c r="AC176" s="705">
        <f>IF(ISERROR((F176/G176-1)*100),"n/a",(F176/G176-1)*100)</f>
        <v>4.5977011494252817</v>
      </c>
      <c r="AD176" s="705">
        <f>IF(ISERROR((G176/H176-1)*100),"n/a",(G176/H176-1)*100)</f>
        <v>5.9360730593607247</v>
      </c>
      <c r="AE176" s="705">
        <f>IF(ISERROR((H176/J176-1)*100),"n/a",(H176/J176-1)*100)</f>
        <v>1.7027863777089758</v>
      </c>
      <c r="AF176" s="705">
        <f>IF(ISERROR((J176/K176-1)*100),"n/a",(J176/K176-1)*100)</f>
        <v>0.78003120124805481</v>
      </c>
      <c r="AG176" s="705">
        <f>IF(ISERROR((K176/M176-1)*100),"n/a",(K176/M176-1)*100)</f>
        <v>1.1041009463722551</v>
      </c>
      <c r="AH176" s="705">
        <f>IF(ISERROR((M176/N176-1)*100),"n/a",(M176/N176-1)*100)</f>
        <v>1.2779552715654896</v>
      </c>
      <c r="AI176" s="705">
        <f>IF(ISERROR((N176/O176-1)*100),"n/a",(N176/O176-1)*100)</f>
        <v>2.6229508196721429</v>
      </c>
      <c r="AJ176" s="705">
        <f>IF(ISERROR((O176/P176-1)*100),"n/a",(O176/P176-1)*100)</f>
        <v>8.9285714285714199</v>
      </c>
      <c r="AK176" s="705">
        <f>IF(ISERROR((P176/Q176-1)*100),"n/a",(P176/Q176-1)*100)</f>
        <v>6.8702290076335659</v>
      </c>
      <c r="AL176" s="705">
        <f>IF(ISERROR((Q176/R176-1)*100),"n/a",(Q176/R176-1)*100)</f>
        <v>12.699805571327794</v>
      </c>
      <c r="AM176" s="705">
        <f>IF(ISERROR((R176/S176-1)*100),"n/a",(R176/S176-1)*100)</f>
        <v>16.237999999999996</v>
      </c>
      <c r="AN176" s="705">
        <f>IF(ISERROR((S176/T176-1)*100),"n/a",(S176/T176-1)*100)</f>
        <v>13.308027873774876</v>
      </c>
      <c r="AO176" s="705">
        <f>IF(ISERROR((T176/U176-1)*100),"n/a",(T176/U176-1)*100)</f>
        <v>10.693724993415188</v>
      </c>
      <c r="AP176" s="705">
        <f>IF(ISERROR((U176/V176-1)*100),"n/a",(U176/V176-1)*100)</f>
        <v>7.1957728867795057</v>
      </c>
      <c r="AQ176" s="705">
        <f>IF(ISERROR((V176/W176-1)*100),"n/a",(V176/W176-1)*100)</f>
        <v>10.815280550671936</v>
      </c>
      <c r="AR176" s="705">
        <f>IF(ISERROR((W176/X176-1)*100),"n/a",(W176/X176-1)*100)</f>
        <v>11.78136033575381</v>
      </c>
      <c r="AS176" s="706">
        <f>AVERAGE(Z176:AR176)</f>
        <v>6.8796872494858139</v>
      </c>
      <c r="AT176" s="707">
        <f>STDEV(Z176:AR176)</f>
        <v>4.6496382905134341</v>
      </c>
    </row>
    <row r="177" spans="1:46" ht="11.25" customHeight="1" x14ac:dyDescent="0.2">
      <c r="A177" s="519" t="s">
        <v>183</v>
      </c>
      <c r="B177" s="972" t="s">
        <v>184</v>
      </c>
      <c r="C177" s="515">
        <v>2.0499999999999998</v>
      </c>
      <c r="D177" s="688">
        <v>1.62</v>
      </c>
      <c r="E177" s="684">
        <v>1.33</v>
      </c>
      <c r="F177" s="684">
        <v>1.05</v>
      </c>
      <c r="G177" s="684">
        <v>0.85</v>
      </c>
      <c r="H177" s="684">
        <v>0.77</v>
      </c>
      <c r="I177" s="685"/>
      <c r="J177" s="684">
        <v>0.64</v>
      </c>
      <c r="K177" s="514">
        <v>0.54</v>
      </c>
      <c r="L177" s="685" t="s">
        <v>90</v>
      </c>
      <c r="M177" s="690">
        <v>0.48</v>
      </c>
      <c r="N177" s="691">
        <v>0.47</v>
      </c>
      <c r="O177" s="691">
        <v>0.46</v>
      </c>
      <c r="P177" s="691">
        <v>0.39</v>
      </c>
      <c r="Q177" s="691">
        <v>0.35</v>
      </c>
      <c r="R177" s="691">
        <v>0.32</v>
      </c>
      <c r="S177" s="691">
        <v>0.28999999999999998</v>
      </c>
      <c r="T177" s="691">
        <v>0.27</v>
      </c>
      <c r="U177" s="691">
        <v>0.25</v>
      </c>
      <c r="V177" s="691">
        <v>0.22</v>
      </c>
      <c r="W177" s="691">
        <v>0.18667</v>
      </c>
      <c r="X177" s="691">
        <v>3.6670000000000001E-2</v>
      </c>
      <c r="Y177" s="688">
        <f>SUM(C177:X177)</f>
        <v>12.573340000000004</v>
      </c>
      <c r="Z177" s="1134">
        <f>IF(ISERROR((C177/D177-1)*100),"n/a",(C177/D177-1)*100)</f>
        <v>26.543209876543195</v>
      </c>
      <c r="AA177" s="705">
        <f>IF(ISERROR((D177/E177-1)*100),"n/a",(D177/E177-1)*100)</f>
        <v>21.804511278195491</v>
      </c>
      <c r="AB177" s="705">
        <f>IF(ISERROR((E177/F177-1)*100),"n/a",(E177/F177-1)*100)</f>
        <v>26.666666666666661</v>
      </c>
      <c r="AC177" s="705">
        <f>IF(ISERROR((F177/G177-1)*100),"n/a",(F177/G177-1)*100)</f>
        <v>23.529411764705888</v>
      </c>
      <c r="AD177" s="705">
        <f>IF(ISERROR((G177/H177-1)*100),"n/a",(G177/H177-1)*100)</f>
        <v>10.389610389610393</v>
      </c>
      <c r="AE177" s="705">
        <f>IF(ISERROR((H177/J177-1)*100),"n/a",(H177/J177-1)*100)</f>
        <v>20.3125</v>
      </c>
      <c r="AF177" s="705">
        <f>IF(ISERROR((J177/K177-1)*100),"n/a",(J177/K177-1)*100)</f>
        <v>18.518518518518512</v>
      </c>
      <c r="AG177" s="705">
        <f>IF(ISERROR((K177/M177-1)*100),"n/a",(K177/M177-1)*100)</f>
        <v>12.500000000000021</v>
      </c>
      <c r="AH177" s="705">
        <f>IF(ISERROR((M177/N177-1)*100),"n/a",(M177/N177-1)*100)</f>
        <v>2.1276595744680771</v>
      </c>
      <c r="AI177" s="705">
        <f>IF(ISERROR((N177/O177-1)*100),"n/a",(N177/O177-1)*100)</f>
        <v>2.1739130434782483</v>
      </c>
      <c r="AJ177" s="705">
        <f>IF(ISERROR((O177/P177-1)*100),"n/a",(O177/P177-1)*100)</f>
        <v>17.948717948717952</v>
      </c>
      <c r="AK177" s="705">
        <f>IF(ISERROR((P177/Q177-1)*100),"n/a",(P177/Q177-1)*100)</f>
        <v>11.428571428571432</v>
      </c>
      <c r="AL177" s="705">
        <f>IF(ISERROR((Q177/R177-1)*100),"n/a",(Q177/R177-1)*100)</f>
        <v>9.375</v>
      </c>
      <c r="AM177" s="705">
        <f>IF(ISERROR((R177/S177-1)*100),"n/a",(R177/S177-1)*100)</f>
        <v>10.344827586206918</v>
      </c>
      <c r="AN177" s="705">
        <f>IF(ISERROR((S177/T177-1)*100),"n/a",(S177/T177-1)*100)</f>
        <v>7.4074074074073959</v>
      </c>
      <c r="AO177" s="705">
        <f>IF(ISERROR((T177/U177-1)*100),"n/a",(T177/U177-1)*100)</f>
        <v>8.0000000000000071</v>
      </c>
      <c r="AP177" s="705">
        <f>IF(ISERROR((U177/V177-1)*100),"n/a",(U177/V177-1)*100)</f>
        <v>13.636363636363647</v>
      </c>
      <c r="AQ177" s="705">
        <f>IF(ISERROR((V177/W177-1)*100),"n/a",(V177/W177-1)*100)</f>
        <v>17.855038302887436</v>
      </c>
      <c r="AR177" s="705">
        <f>IF(ISERROR((W177/X177-1)*100),"n/a",(W177/X177-1)*100)</f>
        <v>409.05372238887372</v>
      </c>
      <c r="AS177" s="706">
        <f>AVERAGE(Z177:AR177)</f>
        <v>35.242928937432367</v>
      </c>
      <c r="AT177" s="707">
        <f>STDEV(Z177:AR177)</f>
        <v>90.820559158660913</v>
      </c>
    </row>
    <row r="178" spans="1:46" ht="11.25" customHeight="1" x14ac:dyDescent="0.2">
      <c r="A178" s="524" t="s">
        <v>1071</v>
      </c>
      <c r="B178" s="957" t="s">
        <v>1072</v>
      </c>
      <c r="C178" s="515">
        <v>1.28</v>
      </c>
      <c r="D178" s="504">
        <v>1.1299999999999999</v>
      </c>
      <c r="E178" s="505">
        <v>0.99</v>
      </c>
      <c r="F178" s="505">
        <v>0.82</v>
      </c>
      <c r="G178" s="505">
        <v>0.74</v>
      </c>
      <c r="H178" s="505">
        <v>0.65</v>
      </c>
      <c r="I178" s="506"/>
      <c r="J178" s="505">
        <v>0.36</v>
      </c>
      <c r="K178" s="503">
        <v>0.18</v>
      </c>
      <c r="L178" s="506"/>
      <c r="M178" s="525">
        <v>0</v>
      </c>
      <c r="N178" s="510">
        <v>0</v>
      </c>
      <c r="O178" s="510">
        <v>0</v>
      </c>
      <c r="P178" s="510">
        <v>0</v>
      </c>
      <c r="Q178" s="510">
        <v>0</v>
      </c>
      <c r="R178" s="510">
        <v>0</v>
      </c>
      <c r="S178" s="510">
        <v>0</v>
      </c>
      <c r="T178" s="510">
        <v>0</v>
      </c>
      <c r="U178" s="510">
        <v>0</v>
      </c>
      <c r="V178" s="510">
        <v>0</v>
      </c>
      <c r="W178" s="510">
        <v>0</v>
      </c>
      <c r="X178" s="510">
        <v>0</v>
      </c>
      <c r="Y178" s="688">
        <f>SUM(C178:X178)</f>
        <v>6.1500000000000012</v>
      </c>
      <c r="Z178" s="1134">
        <f>IF(ISERROR((C178/D178-1)*100),"n/a",(C178/D178-1)*100)</f>
        <v>13.27433628318586</v>
      </c>
      <c r="AA178" s="705">
        <f>IF(ISERROR((D178/E178-1)*100),"n/a",(D178/E178-1)*100)</f>
        <v>14.141414141414121</v>
      </c>
      <c r="AB178" s="705">
        <f>IF(ISERROR((E178/F178-1)*100),"n/a",(E178/F178-1)*100)</f>
        <v>20.731707317073166</v>
      </c>
      <c r="AC178" s="705">
        <f>IF(ISERROR((F178/G178-1)*100),"n/a",(F178/G178-1)*100)</f>
        <v>10.810810810810811</v>
      </c>
      <c r="AD178" s="705">
        <f>IF(ISERROR((G178/H178-1)*100),"n/a",(G178/H178-1)*100)</f>
        <v>13.846153846153841</v>
      </c>
      <c r="AE178" s="705">
        <f>IF(ISERROR((H178/J178-1)*100),"n/a",(H178/J178-1)*100)</f>
        <v>80.555555555555557</v>
      </c>
      <c r="AF178" s="705">
        <f>IF(ISERROR((J178/K178-1)*100),"n/a",(J178/K178-1)*100)</f>
        <v>100</v>
      </c>
      <c r="AG178" s="705" t="str">
        <f>IF(ISERROR((K178/M178-1)*100),"n/a",(K178/M178-1)*100)</f>
        <v>n/a</v>
      </c>
      <c r="AH178" s="705" t="str">
        <f>IF(ISERROR((M178/N178-1)*100),"n/a",(M178/N178-1)*100)</f>
        <v>n/a</v>
      </c>
      <c r="AI178" s="705" t="str">
        <f>IF(ISERROR((N178/O178-1)*100),"n/a",(N178/O178-1)*100)</f>
        <v>n/a</v>
      </c>
      <c r="AJ178" s="705" t="str">
        <f>IF(ISERROR((O178/P178-1)*100),"n/a",(O178/P178-1)*100)</f>
        <v>n/a</v>
      </c>
      <c r="AK178" s="705" t="str">
        <f>IF(ISERROR((P178/Q178-1)*100),"n/a",(P178/Q178-1)*100)</f>
        <v>n/a</v>
      </c>
      <c r="AL178" s="705" t="str">
        <f>IF(ISERROR((Q178/R178-1)*100),"n/a",(Q178/R178-1)*100)</f>
        <v>n/a</v>
      </c>
      <c r="AM178" s="705" t="str">
        <f>IF(ISERROR((R178/S178-1)*100),"n/a",(R178/S178-1)*100)</f>
        <v>n/a</v>
      </c>
      <c r="AN178" s="705" t="str">
        <f>IF(ISERROR((S178/T178-1)*100),"n/a",(S178/T178-1)*100)</f>
        <v>n/a</v>
      </c>
      <c r="AO178" s="705" t="str">
        <f>IF(ISERROR((T178/U178-1)*100),"n/a",(T178/U178-1)*100)</f>
        <v>n/a</v>
      </c>
      <c r="AP178" s="705" t="str">
        <f>IF(ISERROR((U178/V178-1)*100),"n/a",(U178/V178-1)*100)</f>
        <v>n/a</v>
      </c>
      <c r="AQ178" s="705" t="str">
        <f>IF(ISERROR((V178/W178-1)*100),"n/a",(V178/W178-1)*100)</f>
        <v>n/a</v>
      </c>
      <c r="AR178" s="705" t="str">
        <f>IF(ISERROR((W178/X178-1)*100),"n/a",(W178/X178-1)*100)</f>
        <v>n/a</v>
      </c>
      <c r="AS178" s="706">
        <f>AVERAGE(Z178:AR178)</f>
        <v>36.194282564884766</v>
      </c>
      <c r="AT178" s="707">
        <f>STDEV(Z178:AR178)</f>
        <v>37.491322975755622</v>
      </c>
    </row>
    <row r="179" spans="1:46" ht="11.25" customHeight="1" x14ac:dyDescent="0.2">
      <c r="A179" s="974" t="s">
        <v>1073</v>
      </c>
      <c r="B179" s="972" t="s">
        <v>1074</v>
      </c>
      <c r="C179" s="515">
        <v>0.2</v>
      </c>
      <c r="D179" s="515">
        <v>0.16</v>
      </c>
      <c r="E179" s="684">
        <v>0.12</v>
      </c>
      <c r="F179" s="684">
        <v>0.08</v>
      </c>
      <c r="G179" s="684">
        <v>0.04</v>
      </c>
      <c r="H179" s="684">
        <v>0.02</v>
      </c>
      <c r="I179" s="685"/>
      <c r="J179" s="521">
        <v>0</v>
      </c>
      <c r="K179" s="689">
        <v>0</v>
      </c>
      <c r="L179" s="685"/>
      <c r="M179" s="522">
        <v>0</v>
      </c>
      <c r="N179" s="687">
        <v>0.1</v>
      </c>
      <c r="O179" s="687">
        <v>0.2</v>
      </c>
      <c r="P179" s="687">
        <v>0.2</v>
      </c>
      <c r="Q179" s="687">
        <v>0.2</v>
      </c>
      <c r="R179" s="691">
        <v>0.2</v>
      </c>
      <c r="S179" s="691">
        <v>0.1</v>
      </c>
      <c r="T179" s="687">
        <v>0</v>
      </c>
      <c r="U179" s="687">
        <v>0</v>
      </c>
      <c r="V179" s="687">
        <v>0</v>
      </c>
      <c r="W179" s="687">
        <v>0</v>
      </c>
      <c r="X179" s="687">
        <v>0</v>
      </c>
      <c r="Y179" s="688">
        <f>SUM(C179:X179)</f>
        <v>1.6199999999999999</v>
      </c>
      <c r="Z179" s="1134">
        <f>IF(ISERROR((C179/D179-1)*100),"n/a",(C179/D179-1)*100)</f>
        <v>25</v>
      </c>
      <c r="AA179" s="705">
        <f>IF(ISERROR((D179/E179-1)*100),"n/a",(D179/E179-1)*100)</f>
        <v>33.33333333333335</v>
      </c>
      <c r="AB179" s="705">
        <f>IF(ISERROR((E179/F179-1)*100),"n/a",(E179/F179-1)*100)</f>
        <v>50</v>
      </c>
      <c r="AC179" s="705">
        <f>IF(ISERROR((F179/G179-1)*100),"n/a",(F179/G179-1)*100)</f>
        <v>100</v>
      </c>
      <c r="AD179" s="705">
        <f>IF(ISERROR((G179/H179-1)*100),"n/a",(G179/H179-1)*100)</f>
        <v>100</v>
      </c>
      <c r="AE179" s="705" t="str">
        <f>IF(ISERROR((H179/J179-1)*100),"n/a",(H179/J179-1)*100)</f>
        <v>n/a</v>
      </c>
      <c r="AF179" s="705" t="str">
        <f>IF(ISERROR((J179/K179-1)*100),"n/a",(J179/K179-1)*100)</f>
        <v>n/a</v>
      </c>
      <c r="AG179" s="705" t="str">
        <f>IF(ISERROR((K179/M179-1)*100),"n/a",(K179/M179-1)*100)</f>
        <v>n/a</v>
      </c>
      <c r="AH179" s="705">
        <f>IF(ISERROR((M179/N179-1)*100),"n/a",(M179/N179-1)*100)</f>
        <v>-100</v>
      </c>
      <c r="AI179" s="705">
        <f>IF(ISERROR((N179/O179-1)*100),"n/a",(N179/O179-1)*100)</f>
        <v>-50</v>
      </c>
      <c r="AJ179" s="705">
        <f>IF(ISERROR((O179/P179-1)*100),"n/a",(O179/P179-1)*100)</f>
        <v>0</v>
      </c>
      <c r="AK179" s="705">
        <f>IF(ISERROR((P179/Q179-1)*100),"n/a",(P179/Q179-1)*100)</f>
        <v>0</v>
      </c>
      <c r="AL179" s="705">
        <f>IF(ISERROR((Q179/R179-1)*100),"n/a",(Q179/R179-1)*100)</f>
        <v>0</v>
      </c>
      <c r="AM179" s="705">
        <f>IF(ISERROR((R179/S179-1)*100),"n/a",(R179/S179-1)*100)</f>
        <v>100</v>
      </c>
      <c r="AN179" s="705" t="str">
        <f>IF(ISERROR((S179/T179-1)*100),"n/a",(S179/T179-1)*100)</f>
        <v>n/a</v>
      </c>
      <c r="AO179" s="705" t="str">
        <f>IF(ISERROR((T179/U179-1)*100),"n/a",(T179/U179-1)*100)</f>
        <v>n/a</v>
      </c>
      <c r="AP179" s="705" t="str">
        <f>IF(ISERROR((U179/V179-1)*100),"n/a",(U179/V179-1)*100)</f>
        <v>n/a</v>
      </c>
      <c r="AQ179" s="705" t="str">
        <f>IF(ISERROR((V179/W179-1)*100),"n/a",(V179/W179-1)*100)</f>
        <v>n/a</v>
      </c>
      <c r="AR179" s="705" t="str">
        <f>IF(ISERROR((W179/X179-1)*100),"n/a",(W179/X179-1)*100)</f>
        <v>n/a</v>
      </c>
      <c r="AS179" s="706">
        <f>AVERAGE(Z179:AR179)</f>
        <v>23.484848484848488</v>
      </c>
      <c r="AT179" s="707">
        <f>STDEV(Z179:AR179)</f>
        <v>63.772401490920757</v>
      </c>
    </row>
    <row r="180" spans="1:46" ht="11.25" customHeight="1" x14ac:dyDescent="0.2">
      <c r="A180" s="974" t="s">
        <v>3836</v>
      </c>
      <c r="B180" s="972" t="s">
        <v>3837</v>
      </c>
      <c r="C180" s="515">
        <v>0.98</v>
      </c>
      <c r="D180" s="515">
        <v>0.64</v>
      </c>
      <c r="E180" s="684">
        <v>0.46</v>
      </c>
      <c r="F180" s="563">
        <v>0.4</v>
      </c>
      <c r="G180" s="684">
        <v>0.1</v>
      </c>
      <c r="H180" s="563">
        <v>0</v>
      </c>
      <c r="I180" s="685"/>
      <c r="J180" s="521">
        <v>0</v>
      </c>
      <c r="K180" s="689">
        <v>0</v>
      </c>
      <c r="L180" s="685"/>
      <c r="M180" s="522">
        <v>0</v>
      </c>
      <c r="N180" s="687">
        <v>0</v>
      </c>
      <c r="O180" s="687">
        <v>0</v>
      </c>
      <c r="P180" s="687">
        <v>0</v>
      </c>
      <c r="Q180" s="687">
        <v>0</v>
      </c>
      <c r="R180" s="687">
        <v>0</v>
      </c>
      <c r="S180" s="687">
        <v>0</v>
      </c>
      <c r="T180" s="687">
        <v>0</v>
      </c>
      <c r="U180" s="687">
        <v>0</v>
      </c>
      <c r="V180" s="687">
        <v>0</v>
      </c>
      <c r="W180" s="687">
        <v>0</v>
      </c>
      <c r="X180" s="687">
        <v>0</v>
      </c>
      <c r="Y180" s="688">
        <f>SUM(C180:X180)</f>
        <v>2.58</v>
      </c>
      <c r="Z180" s="1134">
        <f>IF(ISERROR((C180/D180-1)*100),"n/a",(C180/D180-1)*100)</f>
        <v>53.125</v>
      </c>
      <c r="AA180" s="705">
        <f>IF(ISERROR((D180/E180-1)*100),"n/a",(D180/E180-1)*100)</f>
        <v>39.130434782608688</v>
      </c>
      <c r="AB180" s="705">
        <f>IF(ISERROR((E180/F180-1)*100),"n/a",(E180/F180-1)*100)</f>
        <v>14.999999999999991</v>
      </c>
      <c r="AC180" s="705">
        <f>IF(ISERROR((F180/G180-1)*100),"n/a",(F180/G180-1)*100)</f>
        <v>300</v>
      </c>
      <c r="AD180" s="705" t="str">
        <f>IF(ISERROR((G180/H180-1)*100),"n/a",(G180/H180-1)*100)</f>
        <v>n/a</v>
      </c>
      <c r="AE180" s="705" t="str">
        <f>IF(ISERROR((H180/J180-1)*100),"n/a",(H180/J180-1)*100)</f>
        <v>n/a</v>
      </c>
      <c r="AF180" s="705" t="str">
        <f>IF(ISERROR((J180/K180-1)*100),"n/a",(J180/K180-1)*100)</f>
        <v>n/a</v>
      </c>
      <c r="AG180" s="705" t="str">
        <f>IF(ISERROR((K180/M180-1)*100),"n/a",(K180/M180-1)*100)</f>
        <v>n/a</v>
      </c>
      <c r="AH180" s="705" t="str">
        <f>IF(ISERROR((M180/N180-1)*100),"n/a",(M180/N180-1)*100)</f>
        <v>n/a</v>
      </c>
      <c r="AI180" s="705" t="str">
        <f>IF(ISERROR((N180/O180-1)*100),"n/a",(N180/O180-1)*100)</f>
        <v>n/a</v>
      </c>
      <c r="AJ180" s="705" t="str">
        <f>IF(ISERROR((O180/P180-1)*100),"n/a",(O180/P180-1)*100)</f>
        <v>n/a</v>
      </c>
      <c r="AK180" s="705" t="str">
        <f>IF(ISERROR((P180/Q180-1)*100),"n/a",(P180/Q180-1)*100)</f>
        <v>n/a</v>
      </c>
      <c r="AL180" s="705" t="str">
        <f>IF(ISERROR((Q180/R180-1)*100),"n/a",(Q180/R180-1)*100)</f>
        <v>n/a</v>
      </c>
      <c r="AM180" s="705" t="str">
        <f>IF(ISERROR((R180/S180-1)*100),"n/a",(R180/S180-1)*100)</f>
        <v>n/a</v>
      </c>
      <c r="AN180" s="705" t="str">
        <f>IF(ISERROR((S180/T180-1)*100),"n/a",(S180/T180-1)*100)</f>
        <v>n/a</v>
      </c>
      <c r="AO180" s="705" t="str">
        <f>IF(ISERROR((T180/U180-1)*100),"n/a",(T180/U180-1)*100)</f>
        <v>n/a</v>
      </c>
      <c r="AP180" s="705" t="str">
        <f>IF(ISERROR((U180/V180-1)*100),"n/a",(U180/V180-1)*100)</f>
        <v>n/a</v>
      </c>
      <c r="AQ180" s="705" t="str">
        <f>IF(ISERROR((V180/W180-1)*100),"n/a",(V180/W180-1)*100)</f>
        <v>n/a</v>
      </c>
      <c r="AR180" s="705" t="str">
        <f>IF(ISERROR((W180/X180-1)*100),"n/a",(W180/X180-1)*100)</f>
        <v>n/a</v>
      </c>
      <c r="AS180" s="706">
        <f>AVERAGE(Z180:AR180)</f>
        <v>101.81385869565217</v>
      </c>
      <c r="AT180" s="707">
        <f>STDEV(Z180:AR180)</f>
        <v>133.05914632383485</v>
      </c>
    </row>
    <row r="181" spans="1:46" ht="11.25" customHeight="1" x14ac:dyDescent="0.2">
      <c r="A181" s="519" t="s">
        <v>513</v>
      </c>
      <c r="B181" s="972" t="s">
        <v>514</v>
      </c>
      <c r="C181" s="515">
        <v>1.75</v>
      </c>
      <c r="D181" s="515">
        <v>1.7</v>
      </c>
      <c r="E181" s="684">
        <v>1.6658909999999998</v>
      </c>
      <c r="F181" s="684">
        <v>1.63</v>
      </c>
      <c r="G181" s="684">
        <v>1.5623762376237624</v>
      </c>
      <c r="H181" s="684">
        <v>1.2079207920792079</v>
      </c>
      <c r="I181" s="685"/>
      <c r="J181" s="684">
        <v>1.1231588873173028</v>
      </c>
      <c r="K181" s="514">
        <v>0.99952852428099948</v>
      </c>
      <c r="L181" s="685"/>
      <c r="M181" s="690">
        <v>0.95709570957095702</v>
      </c>
      <c r="N181" s="691">
        <v>0.91051390853371039</v>
      </c>
      <c r="O181" s="691">
        <v>0.8646864686468646</v>
      </c>
      <c r="P181" s="691">
        <v>0.81961338991041954</v>
      </c>
      <c r="Q181" s="691">
        <v>0.77736916548797741</v>
      </c>
      <c r="R181" s="691">
        <v>0.73210749646393214</v>
      </c>
      <c r="S181" s="691">
        <v>0.68948609146628959</v>
      </c>
      <c r="T181" s="691">
        <v>0.64761904761904754</v>
      </c>
      <c r="U181" s="691">
        <v>0.5907590759075908</v>
      </c>
      <c r="V181" s="691">
        <v>0.54766619519094772</v>
      </c>
      <c r="W181" s="691">
        <v>0.50966525223950965</v>
      </c>
      <c r="X181" s="691">
        <v>0.47100424328147106</v>
      </c>
      <c r="Y181" s="688">
        <f>SUM(C181:X181)</f>
        <v>20.156461485619989</v>
      </c>
      <c r="Z181" s="1134">
        <f>IF(ISERROR((C181/D181-1)*100),"n/a",(C181/D181-1)*100)</f>
        <v>2.941176470588247</v>
      </c>
      <c r="AA181" s="705">
        <f>IF(ISERROR((D181/E181-1)*100),"n/a",(D181/E181-1)*100)</f>
        <v>2.0474929031971678</v>
      </c>
      <c r="AB181" s="705">
        <f>IF(ISERROR((E181/F181-1)*100),"n/a",(E181/F181-1)*100)</f>
        <v>2.2019018404907831</v>
      </c>
      <c r="AC181" s="705">
        <f>IF(ISERROR((F181/G181-1)*100),"n/a",(F181/G181-1)*100)</f>
        <v>4.3282636248415551</v>
      </c>
      <c r="AD181" s="705">
        <f>IF(ISERROR((G181/H181-1)*100),"n/a",(G181/H181-1)*100)</f>
        <v>29.344262295081979</v>
      </c>
      <c r="AE181" s="705">
        <f>IF(ISERROR((H181/J181-1)*100),"n/a",(H181/J181-1)*100)</f>
        <v>7.5467421144982616</v>
      </c>
      <c r="AF181" s="705">
        <f>IF(ISERROR((J181/K181-1)*100),"n/a",(J181/K181-1)*100)</f>
        <v>12.368867924528271</v>
      </c>
      <c r="AG181" s="705">
        <f>IF(ISERROR((K181/M181-1)*100),"n/a",(K181/M181-1)*100)</f>
        <v>4.4334975369458185</v>
      </c>
      <c r="AH181" s="705">
        <f>IF(ISERROR((M181/N181-1)*100),"n/a",(M181/N181-1)*100)</f>
        <v>5.1159900579950346</v>
      </c>
      <c r="AI181" s="705">
        <f>IF(ISERROR((N181/O181-1)*100),"n/a",(N181/O181-1)*100)</f>
        <v>5.2998909487459001</v>
      </c>
      <c r="AJ181" s="705">
        <f>IF(ISERROR((O181/P181-1)*100),"n/a",(O181/P181-1)*100)</f>
        <v>5.4993097100782373</v>
      </c>
      <c r="AK181" s="705">
        <f>IF(ISERROR((P181/Q181-1)*100),"n/a",(P181/Q181-1)*100)</f>
        <v>5.4342552159145852</v>
      </c>
      <c r="AL181" s="705">
        <f>IF(ISERROR((Q181/R181-1)*100),"n/a",(Q181/R181-1)*100)</f>
        <v>6.1823802163833097</v>
      </c>
      <c r="AM181" s="705">
        <f>IF(ISERROR((R181/S181-1)*100),"n/a",(R181/S181-1)*100)</f>
        <v>6.181619256017501</v>
      </c>
      <c r="AN181" s="705">
        <f>IF(ISERROR((S181/T181-1)*100),"n/a",(S181/T181-1)*100)</f>
        <v>6.4647641234711894</v>
      </c>
      <c r="AO181" s="705">
        <f>IF(ISERROR((T181/U181-1)*100),"n/a",(T181/U181-1)*100)</f>
        <v>9.6249002394253491</v>
      </c>
      <c r="AP181" s="705">
        <f>IF(ISERROR((U181/V181-1)*100),"n/a",(U181/V181-1)*100)</f>
        <v>7.8684573002754776</v>
      </c>
      <c r="AQ181" s="705">
        <f>IF(ISERROR((V181/W181-1)*100),"n/a",(V181/W181-1)*100)</f>
        <v>7.4560592044403462</v>
      </c>
      <c r="AR181" s="705">
        <f>IF(ISERROR((W181/X181-1)*100),"n/a",(W181/X181-1)*100)</f>
        <v>8.2082082082082017</v>
      </c>
      <c r="AS181" s="706">
        <f>AVERAGE(Z181:AR181)</f>
        <v>7.292002062690905</v>
      </c>
      <c r="AT181" s="707">
        <f>STDEV(Z181:AR181)</f>
        <v>5.9000857563521238</v>
      </c>
    </row>
    <row r="182" spans="1:46" ht="11.25" customHeight="1" x14ac:dyDescent="0.2">
      <c r="A182" s="974" t="s">
        <v>1075</v>
      </c>
      <c r="B182" s="683" t="s">
        <v>1076</v>
      </c>
      <c r="C182" s="515">
        <v>1.91</v>
      </c>
      <c r="D182" s="515">
        <v>1.75</v>
      </c>
      <c r="E182" s="684">
        <v>1.71</v>
      </c>
      <c r="F182" s="684">
        <v>1.66</v>
      </c>
      <c r="G182" s="684">
        <v>1.57</v>
      </c>
      <c r="H182" s="684">
        <v>1.46</v>
      </c>
      <c r="I182" s="685"/>
      <c r="J182" s="684">
        <v>1.4</v>
      </c>
      <c r="K182" s="689">
        <v>1.36</v>
      </c>
      <c r="L182" s="685"/>
      <c r="M182" s="522">
        <v>1.36</v>
      </c>
      <c r="N182" s="691">
        <v>1.36</v>
      </c>
      <c r="O182" s="691">
        <v>1.33</v>
      </c>
      <c r="P182" s="691">
        <v>1.21</v>
      </c>
      <c r="Q182" s="691">
        <v>1.0900000000000001</v>
      </c>
      <c r="R182" s="691">
        <v>0.97</v>
      </c>
      <c r="S182" s="691">
        <v>0.86</v>
      </c>
      <c r="T182" s="691">
        <v>0.75</v>
      </c>
      <c r="U182" s="691">
        <v>0.3</v>
      </c>
      <c r="V182" s="687">
        <v>0</v>
      </c>
      <c r="W182" s="687">
        <v>0.44</v>
      </c>
      <c r="X182" s="691">
        <v>0.8</v>
      </c>
      <c r="Y182" s="688">
        <f>SUM(C182:X182)</f>
        <v>23.29</v>
      </c>
      <c r="Z182" s="1134">
        <f>IF(ISERROR((C182/D182-1)*100),"n/a",(C182/D182-1)*100)</f>
        <v>9.1428571428571423</v>
      </c>
      <c r="AA182" s="705">
        <f>IF(ISERROR((D182/E182-1)*100),"n/a",(D182/E182-1)*100)</f>
        <v>2.3391812865497075</v>
      </c>
      <c r="AB182" s="705">
        <f>IF(ISERROR((E182/F182-1)*100),"n/a",(E182/F182-1)*100)</f>
        <v>3.0120481927710774</v>
      </c>
      <c r="AC182" s="705">
        <f>IF(ISERROR((F182/G182-1)*100),"n/a",(F182/G182-1)*100)</f>
        <v>5.7324840764331197</v>
      </c>
      <c r="AD182" s="705">
        <f>IF(ISERROR((G182/H182-1)*100),"n/a",(G182/H182-1)*100)</f>
        <v>7.5342465753424737</v>
      </c>
      <c r="AE182" s="705">
        <f>IF(ISERROR((H182/J182-1)*100),"n/a",(H182/J182-1)*100)</f>
        <v>4.2857142857142927</v>
      </c>
      <c r="AF182" s="705">
        <f>IF(ISERROR((J182/K182-1)*100),"n/a",(J182/K182-1)*100)</f>
        <v>2.9411764705882248</v>
      </c>
      <c r="AG182" s="705">
        <f>IF(ISERROR((K182/M182-1)*100),"n/a",(K182/M182-1)*100)</f>
        <v>0</v>
      </c>
      <c r="AH182" s="705">
        <f>IF(ISERROR((M182/N182-1)*100),"n/a",(M182/N182-1)*100)</f>
        <v>0</v>
      </c>
      <c r="AI182" s="705">
        <f>IF(ISERROR((N182/O182-1)*100),"n/a",(N182/O182-1)*100)</f>
        <v>2.2556390977443552</v>
      </c>
      <c r="AJ182" s="705">
        <f>IF(ISERROR((O182/P182-1)*100),"n/a",(O182/P182-1)*100)</f>
        <v>9.9173553719008378</v>
      </c>
      <c r="AK182" s="705">
        <f>IF(ISERROR((P182/Q182-1)*100),"n/a",(P182/Q182-1)*100)</f>
        <v>11.009174311926584</v>
      </c>
      <c r="AL182" s="705">
        <f>IF(ISERROR((Q182/R182-1)*100),"n/a",(Q182/R182-1)*100)</f>
        <v>12.371134020618557</v>
      </c>
      <c r="AM182" s="705">
        <f>IF(ISERROR((R182/S182-1)*100),"n/a",(R182/S182-1)*100)</f>
        <v>12.790697674418606</v>
      </c>
      <c r="AN182" s="705">
        <f>IF(ISERROR((S182/T182-1)*100),"n/a",(S182/T182-1)*100)</f>
        <v>14.666666666666671</v>
      </c>
      <c r="AO182" s="705">
        <f>IF(ISERROR((T182/U182-1)*100),"n/a",(T182/U182-1)*100)</f>
        <v>150</v>
      </c>
      <c r="AP182" s="705" t="str">
        <f>IF(ISERROR((U182/V182-1)*100),"n/a",(U182/V182-1)*100)</f>
        <v>n/a</v>
      </c>
      <c r="AQ182" s="705">
        <f>IF(ISERROR((V182/W182-1)*100),"n/a",(V182/W182-1)*100)</f>
        <v>-100</v>
      </c>
      <c r="AR182" s="705">
        <f>IF(ISERROR((W182/X182-1)*100),"n/a",(W182/X182-1)*100)</f>
        <v>-45.000000000000007</v>
      </c>
      <c r="AS182" s="706">
        <f>AVERAGE(Z182:AR182)</f>
        <v>5.7221319540850919</v>
      </c>
      <c r="AT182" s="707">
        <f>STDEV(Z182:AR182)</f>
        <v>45.313815343579698</v>
      </c>
    </row>
    <row r="183" spans="1:46" ht="11.25" customHeight="1" x14ac:dyDescent="0.2">
      <c r="A183" s="1104" t="s">
        <v>1077</v>
      </c>
      <c r="B183" s="527" t="s">
        <v>1078</v>
      </c>
      <c r="C183" s="515">
        <v>0.32</v>
      </c>
      <c r="D183" s="515">
        <v>0.25</v>
      </c>
      <c r="E183" s="533">
        <v>0.22</v>
      </c>
      <c r="F183" s="532">
        <v>0.2</v>
      </c>
      <c r="G183" s="533">
        <v>0.19</v>
      </c>
      <c r="H183" s="533">
        <v>0.15</v>
      </c>
      <c r="I183" s="534"/>
      <c r="J183" s="532">
        <v>0.12</v>
      </c>
      <c r="K183" s="529">
        <v>0.03</v>
      </c>
      <c r="L183" s="534"/>
      <c r="M183" s="553">
        <v>0</v>
      </c>
      <c r="N183" s="537">
        <v>0.25</v>
      </c>
      <c r="O183" s="537">
        <v>0.91</v>
      </c>
      <c r="P183" s="537">
        <v>1.1200000000000001</v>
      </c>
      <c r="Q183" s="537">
        <v>1.1200000000000001</v>
      </c>
      <c r="R183" s="536">
        <v>1.1200000000000001</v>
      </c>
      <c r="S183" s="536">
        <v>1.08</v>
      </c>
      <c r="T183" s="536">
        <v>1.04</v>
      </c>
      <c r="U183" s="536">
        <v>0.94</v>
      </c>
      <c r="V183" s="536">
        <v>0.55000000000000004</v>
      </c>
      <c r="W183" s="537">
        <v>0</v>
      </c>
      <c r="X183" s="537">
        <v>0</v>
      </c>
      <c r="Y183" s="688">
        <f>SUM(C183:X183)</f>
        <v>9.6100000000000012</v>
      </c>
      <c r="Z183" s="1134">
        <f>IF(ISERROR((C183/D183-1)*100),"n/a",(C183/D183-1)*100)</f>
        <v>28.000000000000004</v>
      </c>
      <c r="AA183" s="705">
        <f>IF(ISERROR((D183/E183-1)*100),"n/a",(D183/E183-1)*100)</f>
        <v>13.636363636363647</v>
      </c>
      <c r="AB183" s="705">
        <f>IF(ISERROR((E183/F183-1)*100),"n/a",(E183/F183-1)*100)</f>
        <v>9.9999999999999858</v>
      </c>
      <c r="AC183" s="705">
        <f>IF(ISERROR((F183/G183-1)*100),"n/a",(F183/G183-1)*100)</f>
        <v>5.2631578947368363</v>
      </c>
      <c r="AD183" s="705">
        <f>IF(ISERROR((G183/H183-1)*100),"n/a",(G183/H183-1)*100)</f>
        <v>26.666666666666682</v>
      </c>
      <c r="AE183" s="705">
        <f>IF(ISERROR((H183/J183-1)*100),"n/a",(H183/J183-1)*100)</f>
        <v>25</v>
      </c>
      <c r="AF183" s="705">
        <f>IF(ISERROR((J183/K183-1)*100),"n/a",(J183/K183-1)*100)</f>
        <v>300</v>
      </c>
      <c r="AG183" s="705" t="str">
        <f>IF(ISERROR((K183/M183-1)*100),"n/a",(K183/M183-1)*100)</f>
        <v>n/a</v>
      </c>
      <c r="AH183" s="705">
        <f>IF(ISERROR((M183/N183-1)*100),"n/a",(M183/N183-1)*100)</f>
        <v>-100</v>
      </c>
      <c r="AI183" s="705">
        <f>IF(ISERROR((N183/O183-1)*100),"n/a",(N183/O183-1)*100)</f>
        <v>-72.52747252747254</v>
      </c>
      <c r="AJ183" s="705">
        <f>IF(ISERROR((O183/P183-1)*100),"n/a",(O183/P183-1)*100)</f>
        <v>-18.75</v>
      </c>
      <c r="AK183" s="705">
        <f>IF(ISERROR((P183/Q183-1)*100),"n/a",(P183/Q183-1)*100)</f>
        <v>0</v>
      </c>
      <c r="AL183" s="705">
        <f>IF(ISERROR((Q183/R183-1)*100),"n/a",(Q183/R183-1)*100)</f>
        <v>0</v>
      </c>
      <c r="AM183" s="705">
        <f>IF(ISERROR((R183/S183-1)*100),"n/a",(R183/S183-1)*100)</f>
        <v>3.7037037037036979</v>
      </c>
      <c r="AN183" s="705">
        <f>IF(ISERROR((S183/T183-1)*100),"n/a",(S183/T183-1)*100)</f>
        <v>3.8461538461538547</v>
      </c>
      <c r="AO183" s="705">
        <f>IF(ISERROR((T183/U183-1)*100),"n/a",(T183/U183-1)*100)</f>
        <v>10.638297872340431</v>
      </c>
      <c r="AP183" s="705">
        <f>IF(ISERROR((U183/V183-1)*100),"n/a",(U183/V183-1)*100)</f>
        <v>70.909090909090878</v>
      </c>
      <c r="AQ183" s="705" t="str">
        <f>IF(ISERROR((V183/W183-1)*100),"n/a",(V183/W183-1)*100)</f>
        <v>n/a</v>
      </c>
      <c r="AR183" s="705" t="str">
        <f>IF(ISERROR((W183/X183-1)*100),"n/a",(W183/X183-1)*100)</f>
        <v>n/a</v>
      </c>
      <c r="AS183" s="706">
        <f>AVERAGE(Z183:AR183)</f>
        <v>19.149122625098968</v>
      </c>
      <c r="AT183" s="707">
        <f>STDEV(Z183:AR183)</f>
        <v>84.596422164420446</v>
      </c>
    </row>
    <row r="184" spans="1:46" ht="11.25" customHeight="1" x14ac:dyDescent="0.2">
      <c r="A184" s="502" t="s">
        <v>4314</v>
      </c>
      <c r="B184" s="972" t="s">
        <v>4313</v>
      </c>
      <c r="C184" s="515">
        <v>1.258</v>
      </c>
      <c r="D184" s="515">
        <v>1.0980000000000001</v>
      </c>
      <c r="E184" s="684">
        <v>0.94499999999999995</v>
      </c>
      <c r="F184" s="684">
        <v>0.82000000000000006</v>
      </c>
      <c r="G184" s="684">
        <v>0.71</v>
      </c>
      <c r="H184" s="684">
        <v>0.115</v>
      </c>
      <c r="I184" s="685"/>
      <c r="J184" s="563">
        <v>0</v>
      </c>
      <c r="K184" s="689">
        <v>0</v>
      </c>
      <c r="L184" s="685"/>
      <c r="M184" s="568">
        <v>0</v>
      </c>
      <c r="N184" s="564">
        <v>0</v>
      </c>
      <c r="O184" s="564">
        <v>0</v>
      </c>
      <c r="P184" s="564">
        <v>0</v>
      </c>
      <c r="Q184" s="564">
        <v>0</v>
      </c>
      <c r="R184" s="564">
        <v>0</v>
      </c>
      <c r="S184" s="564">
        <v>0</v>
      </c>
      <c r="T184" s="687">
        <v>0</v>
      </c>
      <c r="U184" s="687">
        <v>0</v>
      </c>
      <c r="V184" s="687">
        <v>0</v>
      </c>
      <c r="W184" s="687">
        <v>0</v>
      </c>
      <c r="X184" s="687">
        <v>0</v>
      </c>
      <c r="Y184" s="688">
        <f>SUM(C184:X184)</f>
        <v>4.9459999999999997</v>
      </c>
      <c r="Z184" s="1134">
        <f>IF(ISERROR((C184/D184-1)*100),"n/a",(C184/D184-1)*100)</f>
        <v>14.571948998178508</v>
      </c>
      <c r="AA184" s="705">
        <f>IF(ISERROR((D184/E184-1)*100),"n/a",(D184/E184-1)*100)</f>
        <v>16.1904761904762</v>
      </c>
      <c r="AB184" s="705">
        <f>IF(ISERROR((E184/F184-1)*100),"n/a",(E184/F184-1)*100)</f>
        <v>15.243902439024382</v>
      </c>
      <c r="AC184" s="705">
        <f>IF(ISERROR((F184/G184-1)*100),"n/a",(F184/G184-1)*100)</f>
        <v>15.492957746478897</v>
      </c>
      <c r="AD184" s="705">
        <f>IF(ISERROR((G184/H184-1)*100),"n/a",(G184/H184-1)*100)</f>
        <v>517.39130434782601</v>
      </c>
      <c r="AE184" s="705" t="str">
        <f>IF(ISERROR((H184/J184-1)*100),"n/a",(H184/J184-1)*100)</f>
        <v>n/a</v>
      </c>
      <c r="AF184" s="705" t="str">
        <f>IF(ISERROR((J184/K184-1)*100),"n/a",(J184/K184-1)*100)</f>
        <v>n/a</v>
      </c>
      <c r="AG184" s="705" t="str">
        <f>IF(ISERROR((K184/M184-1)*100),"n/a",(K184/M184-1)*100)</f>
        <v>n/a</v>
      </c>
      <c r="AH184" s="705" t="str">
        <f>IF(ISERROR((M184/N184-1)*100),"n/a",(M184/N184-1)*100)</f>
        <v>n/a</v>
      </c>
      <c r="AI184" s="705" t="str">
        <f>IF(ISERROR((N184/O184-1)*100),"n/a",(N184/O184-1)*100)</f>
        <v>n/a</v>
      </c>
      <c r="AJ184" s="705" t="str">
        <f>IF(ISERROR((O184/P184-1)*100),"n/a",(O184/P184-1)*100)</f>
        <v>n/a</v>
      </c>
      <c r="AK184" s="705" t="str">
        <f>IF(ISERROR((P184/Q184-1)*100),"n/a",(P184/Q184-1)*100)</f>
        <v>n/a</v>
      </c>
      <c r="AL184" s="705" t="str">
        <f>IF(ISERROR((Q184/R184-1)*100),"n/a",(Q184/R184-1)*100)</f>
        <v>n/a</v>
      </c>
      <c r="AM184" s="705" t="str">
        <f>IF(ISERROR((R184/S184-1)*100),"n/a",(R184/S184-1)*100)</f>
        <v>n/a</v>
      </c>
      <c r="AN184" s="705" t="str">
        <f>IF(ISERROR((S184/T184-1)*100),"n/a",(S184/T184-1)*100)</f>
        <v>n/a</v>
      </c>
      <c r="AO184" s="705" t="str">
        <f>IF(ISERROR((T184/U184-1)*100),"n/a",(T184/U184-1)*100)</f>
        <v>n/a</v>
      </c>
      <c r="AP184" s="705" t="str">
        <f>IF(ISERROR((U184/V184-1)*100),"n/a",(U184/V184-1)*100)</f>
        <v>n/a</v>
      </c>
      <c r="AQ184" s="705" t="str">
        <f>IF(ISERROR((V184/W184-1)*100),"n/a",(V184/W184-1)*100)</f>
        <v>n/a</v>
      </c>
      <c r="AR184" s="705" t="str">
        <f>IF(ISERROR((W184/X184-1)*100),"n/a",(W184/X184-1)*100)</f>
        <v>n/a</v>
      </c>
      <c r="AS184" s="706">
        <f>AVERAGE(Z184:AR184)</f>
        <v>115.77811794439681</v>
      </c>
      <c r="AT184" s="707">
        <f>STDEV(Z184:AR184)</f>
        <v>224.50934298999454</v>
      </c>
    </row>
    <row r="185" spans="1:46" ht="11.25" customHeight="1" x14ac:dyDescent="0.2">
      <c r="A185" s="519" t="s">
        <v>185</v>
      </c>
      <c r="B185" s="972" t="s">
        <v>186</v>
      </c>
      <c r="C185" s="515">
        <v>3.72</v>
      </c>
      <c r="D185" s="515">
        <v>3.2800000000000002</v>
      </c>
      <c r="E185" s="684">
        <v>3.14</v>
      </c>
      <c r="F185" s="684">
        <v>3.02</v>
      </c>
      <c r="G185" s="684">
        <v>2.9</v>
      </c>
      <c r="H185" s="684">
        <v>2.7</v>
      </c>
      <c r="I185" s="685"/>
      <c r="J185" s="684">
        <v>2.48</v>
      </c>
      <c r="K185" s="514">
        <v>2.2999999999999998</v>
      </c>
      <c r="L185" s="685"/>
      <c r="M185" s="690">
        <v>2.1</v>
      </c>
      <c r="N185" s="691">
        <v>1.92</v>
      </c>
      <c r="O185" s="691">
        <v>1.72</v>
      </c>
      <c r="P185" s="691">
        <v>1.52</v>
      </c>
      <c r="Q185" s="691">
        <v>1.1599999999999999</v>
      </c>
      <c r="R185" s="691">
        <v>1.1200000000000001</v>
      </c>
      <c r="S185" s="687">
        <v>1.08</v>
      </c>
      <c r="T185" s="691">
        <v>0.98</v>
      </c>
      <c r="U185" s="691">
        <v>0.85</v>
      </c>
      <c r="V185" s="687">
        <v>0.84</v>
      </c>
      <c r="W185" s="691">
        <v>0.82</v>
      </c>
      <c r="X185" s="691">
        <v>0.76</v>
      </c>
      <c r="Y185" s="688">
        <f>SUM(C185:X185)</f>
        <v>38.409999999999997</v>
      </c>
      <c r="Z185" s="1134">
        <f>IF(ISERROR((C185/D185-1)*100),"n/a",(C185/D185-1)*100)</f>
        <v>13.414634146341452</v>
      </c>
      <c r="AA185" s="705">
        <f>IF(ISERROR((D185/E185-1)*100),"n/a",(D185/E185-1)*100)</f>
        <v>4.4585987261146487</v>
      </c>
      <c r="AB185" s="705">
        <f>IF(ISERROR((E185/F185-1)*100),"n/a",(E185/F185-1)*100)</f>
        <v>3.9735099337748325</v>
      </c>
      <c r="AC185" s="705">
        <f>IF(ISERROR((F185/G185-1)*100),"n/a",(F185/G185-1)*100)</f>
        <v>4.1379310344827669</v>
      </c>
      <c r="AD185" s="705">
        <f>IF(ISERROR((G185/H185-1)*100),"n/a",(G185/H185-1)*100)</f>
        <v>7.4074074074073959</v>
      </c>
      <c r="AE185" s="705">
        <f>IF(ISERROR((H185/J185-1)*100),"n/a",(H185/J185-1)*100)</f>
        <v>8.8709677419354982</v>
      </c>
      <c r="AF185" s="705">
        <f>IF(ISERROR((J185/K185-1)*100),"n/a",(J185/K185-1)*100)</f>
        <v>7.8260869565217384</v>
      </c>
      <c r="AG185" s="705">
        <f>IF(ISERROR((K185/M185-1)*100),"n/a",(K185/M185-1)*100)</f>
        <v>9.5238095238095113</v>
      </c>
      <c r="AH185" s="705">
        <f>IF(ISERROR((M185/N185-1)*100),"n/a",(M185/N185-1)*100)</f>
        <v>9.375</v>
      </c>
      <c r="AI185" s="705">
        <f>IF(ISERROR((N185/O185-1)*100),"n/a",(N185/O185-1)*100)</f>
        <v>11.627906976744185</v>
      </c>
      <c r="AJ185" s="705">
        <f>IF(ISERROR((O185/P185-1)*100),"n/a",(O185/P185-1)*100)</f>
        <v>13.157894736842103</v>
      </c>
      <c r="AK185" s="705">
        <f>IF(ISERROR((P185/Q185-1)*100),"n/a",(P185/Q185-1)*100)</f>
        <v>31.034482758620708</v>
      </c>
      <c r="AL185" s="705">
        <f>IF(ISERROR((Q185/R185-1)*100),"n/a",(Q185/R185-1)*100)</f>
        <v>3.5714285714285587</v>
      </c>
      <c r="AM185" s="705">
        <f>IF(ISERROR((R185/S185-1)*100),"n/a",(R185/S185-1)*100)</f>
        <v>3.7037037037036979</v>
      </c>
      <c r="AN185" s="705">
        <f>IF(ISERROR((S185/T185-1)*100),"n/a",(S185/T185-1)*100)</f>
        <v>10.204081632653072</v>
      </c>
      <c r="AO185" s="705">
        <f>IF(ISERROR((T185/U185-1)*100),"n/a",(T185/U185-1)*100)</f>
        <v>15.294117647058814</v>
      </c>
      <c r="AP185" s="705">
        <f>IF(ISERROR((U185/V185-1)*100),"n/a",(U185/V185-1)*100)</f>
        <v>1.1904761904761862</v>
      </c>
      <c r="AQ185" s="705">
        <f>IF(ISERROR((V185/W185-1)*100),"n/a",(V185/W185-1)*100)</f>
        <v>2.4390243902439046</v>
      </c>
      <c r="AR185" s="705">
        <f>IF(ISERROR((W185/X185-1)*100),"n/a",(W185/X185-1)*100)</f>
        <v>7.8947368421052655</v>
      </c>
      <c r="AS185" s="706">
        <f>AVERAGE(Z185:AR185)</f>
        <v>8.9003052063297012</v>
      </c>
      <c r="AT185" s="707">
        <f>STDEV(Z185:AR185)</f>
        <v>6.6946530263645112</v>
      </c>
    </row>
    <row r="186" spans="1:46" ht="11.25" customHeight="1" x14ac:dyDescent="0.2">
      <c r="A186" s="519" t="s">
        <v>1079</v>
      </c>
      <c r="B186" s="972" t="s">
        <v>1080</v>
      </c>
      <c r="C186" s="515">
        <v>2.8</v>
      </c>
      <c r="D186" s="515">
        <v>2.64</v>
      </c>
      <c r="E186" s="684">
        <v>2.4</v>
      </c>
      <c r="F186" s="684">
        <v>2</v>
      </c>
      <c r="G186" s="684">
        <v>1.88</v>
      </c>
      <c r="H186" s="684">
        <v>1.8</v>
      </c>
      <c r="I186" s="685"/>
      <c r="J186" s="684">
        <v>1.792</v>
      </c>
      <c r="K186" s="514">
        <v>1.1200000000000001</v>
      </c>
      <c r="L186" s="685"/>
      <c r="M186" s="522">
        <v>0.92</v>
      </c>
      <c r="N186" s="687">
        <v>0.92</v>
      </c>
      <c r="O186" s="691">
        <v>0.92</v>
      </c>
      <c r="P186" s="691">
        <v>0.68799999999999994</v>
      </c>
      <c r="Q186" s="691">
        <v>0.504</v>
      </c>
      <c r="R186" s="691">
        <v>0.36799999999999999</v>
      </c>
      <c r="S186" s="691">
        <v>0.20799999999999999</v>
      </c>
      <c r="T186" s="691">
        <v>0.112</v>
      </c>
      <c r="U186" s="687">
        <v>0</v>
      </c>
      <c r="V186" s="687">
        <v>0</v>
      </c>
      <c r="W186" s="687">
        <v>0</v>
      </c>
      <c r="X186" s="687">
        <v>0</v>
      </c>
      <c r="Y186" s="688">
        <f>SUM(C186:X186)</f>
        <v>21.071999999999999</v>
      </c>
      <c r="Z186" s="1134">
        <f>IF(ISERROR((C186/D186-1)*100),"n/a",(C186/D186-1)*100)</f>
        <v>6.0606060606060552</v>
      </c>
      <c r="AA186" s="705">
        <f>IF(ISERROR((D186/E186-1)*100),"n/a",(D186/E186-1)*100)</f>
        <v>10.000000000000009</v>
      </c>
      <c r="AB186" s="705">
        <f>IF(ISERROR((E186/F186-1)*100),"n/a",(E186/F186-1)*100)</f>
        <v>19.999999999999996</v>
      </c>
      <c r="AC186" s="705">
        <f>IF(ISERROR((F186/G186-1)*100),"n/a",(F186/G186-1)*100)</f>
        <v>6.3829787234042534</v>
      </c>
      <c r="AD186" s="705">
        <f>IF(ISERROR((G186/H186-1)*100),"n/a",(G186/H186-1)*100)</f>
        <v>4.4444444444444287</v>
      </c>
      <c r="AE186" s="705">
        <f>IF(ISERROR((H186/J186-1)*100),"n/a",(H186/J186-1)*100)</f>
        <v>0.44642857142858094</v>
      </c>
      <c r="AF186" s="705">
        <f>IF(ISERROR((J186/K186-1)*100),"n/a",(J186/K186-1)*100)</f>
        <v>59.999999999999986</v>
      </c>
      <c r="AG186" s="705">
        <f>IF(ISERROR((K186/M186-1)*100),"n/a",(K186/M186-1)*100)</f>
        <v>21.739130434782616</v>
      </c>
      <c r="AH186" s="705">
        <f>IF(ISERROR((M186/N186-1)*100),"n/a",(M186/N186-1)*100)</f>
        <v>0</v>
      </c>
      <c r="AI186" s="705">
        <f>IF(ISERROR((N186/O186-1)*100),"n/a",(N186/O186-1)*100)</f>
        <v>0</v>
      </c>
      <c r="AJ186" s="705">
        <f>IF(ISERROR((O186/P186-1)*100),"n/a",(O186/P186-1)*100)</f>
        <v>33.720930232558153</v>
      </c>
      <c r="AK186" s="705">
        <f>IF(ISERROR((P186/Q186-1)*100),"n/a",(P186/Q186-1)*100)</f>
        <v>36.507936507936492</v>
      </c>
      <c r="AL186" s="705">
        <f>IF(ISERROR((Q186/R186-1)*100),"n/a",(Q186/R186-1)*100)</f>
        <v>36.956521739130444</v>
      </c>
      <c r="AM186" s="705">
        <f>IF(ISERROR((R186/S186-1)*100),"n/a",(R186/S186-1)*100)</f>
        <v>76.923076923076934</v>
      </c>
      <c r="AN186" s="705">
        <f>IF(ISERROR((S186/T186-1)*100),"n/a",(S186/T186-1)*100)</f>
        <v>85.714285714285694</v>
      </c>
      <c r="AO186" s="705" t="str">
        <f>IF(ISERROR((T186/U186-1)*100),"n/a",(T186/U186-1)*100)</f>
        <v>n/a</v>
      </c>
      <c r="AP186" s="705" t="str">
        <f>IF(ISERROR((U186/V186-1)*100),"n/a",(U186/V186-1)*100)</f>
        <v>n/a</v>
      </c>
      <c r="AQ186" s="705" t="str">
        <f>IF(ISERROR((V186/W186-1)*100),"n/a",(V186/W186-1)*100)</f>
        <v>n/a</v>
      </c>
      <c r="AR186" s="705" t="str">
        <f>IF(ISERROR((W186/X186-1)*100),"n/a",(W186/X186-1)*100)</f>
        <v>n/a</v>
      </c>
      <c r="AS186" s="706">
        <f>AVERAGE(Z186:AR186)</f>
        <v>26.593089290110242</v>
      </c>
      <c r="AT186" s="707">
        <f>STDEV(Z186:AR186)</f>
        <v>28.23617635482827</v>
      </c>
    </row>
    <row r="187" spans="1:46" ht="11.25" customHeight="1" x14ac:dyDescent="0.2">
      <c r="A187" s="497" t="s">
        <v>515</v>
      </c>
      <c r="B187" s="957" t="s">
        <v>516</v>
      </c>
      <c r="C187" s="515">
        <v>1.4279999999999999</v>
      </c>
      <c r="D187" s="515">
        <v>1.33</v>
      </c>
      <c r="E187" s="505">
        <v>1.24</v>
      </c>
      <c r="F187" s="505">
        <v>1.1599999999999999</v>
      </c>
      <c r="G187" s="505">
        <v>1.08</v>
      </c>
      <c r="H187" s="505">
        <v>1.02</v>
      </c>
      <c r="I187" s="506"/>
      <c r="J187" s="505">
        <v>0.96</v>
      </c>
      <c r="K187" s="508">
        <v>0.84</v>
      </c>
      <c r="L187" s="506"/>
      <c r="M187" s="509">
        <v>0.66</v>
      </c>
      <c r="N187" s="511">
        <v>0.5</v>
      </c>
      <c r="O187" s="511">
        <v>0.36</v>
      </c>
      <c r="P187" s="511">
        <v>0.2</v>
      </c>
      <c r="Q187" s="510">
        <v>0</v>
      </c>
      <c r="R187" s="510">
        <v>0</v>
      </c>
      <c r="S187" s="510">
        <v>0</v>
      </c>
      <c r="T187" s="510">
        <v>0</v>
      </c>
      <c r="U187" s="510">
        <v>1.0900000000000001</v>
      </c>
      <c r="V187" s="510">
        <v>1.46</v>
      </c>
      <c r="W187" s="510">
        <v>1.46</v>
      </c>
      <c r="X187" s="510">
        <v>1.39</v>
      </c>
      <c r="Y187" s="688">
        <f>SUM(C187:X187)</f>
        <v>16.178000000000001</v>
      </c>
      <c r="Z187" s="1134">
        <f>IF(ISERROR((C187/D187-1)*100),"n/a",(C187/D187-1)*100)</f>
        <v>7.3684210526315574</v>
      </c>
      <c r="AA187" s="705">
        <f>IF(ISERROR((D187/E187-1)*100),"n/a",(D187/E187-1)*100)</f>
        <v>7.258064516129048</v>
      </c>
      <c r="AB187" s="705">
        <f>IF(ISERROR((E187/F187-1)*100),"n/a",(E187/F187-1)*100)</f>
        <v>6.8965517241379448</v>
      </c>
      <c r="AC187" s="705">
        <f>IF(ISERROR((F187/G187-1)*100),"n/a",(F187/G187-1)*100)</f>
        <v>7.4074074074073959</v>
      </c>
      <c r="AD187" s="705">
        <f>IF(ISERROR((G187/H187-1)*100),"n/a",(G187/H187-1)*100)</f>
        <v>5.8823529411764719</v>
      </c>
      <c r="AE187" s="705">
        <f>IF(ISERROR((H187/J187-1)*100),"n/a",(H187/J187-1)*100)</f>
        <v>6.25</v>
      </c>
      <c r="AF187" s="705">
        <f>IF(ISERROR((J187/K187-1)*100),"n/a",(J187/K187-1)*100)</f>
        <v>14.285714285714279</v>
      </c>
      <c r="AG187" s="705">
        <f>IF(ISERROR((K187/M187-1)*100),"n/a",(K187/M187-1)*100)</f>
        <v>27.27272727272727</v>
      </c>
      <c r="AH187" s="705">
        <f>IF(ISERROR((M187/N187-1)*100),"n/a",(M187/N187-1)*100)</f>
        <v>32.000000000000007</v>
      </c>
      <c r="AI187" s="705">
        <f>IF(ISERROR((N187/O187-1)*100),"n/a",(N187/O187-1)*100)</f>
        <v>38.888888888888886</v>
      </c>
      <c r="AJ187" s="705">
        <f>IF(ISERROR((O187/P187-1)*100),"n/a",(O187/P187-1)*100)</f>
        <v>79.999999999999986</v>
      </c>
      <c r="AK187" s="705" t="str">
        <f>IF(ISERROR((P187/Q187-1)*100),"n/a",(P187/Q187-1)*100)</f>
        <v>n/a</v>
      </c>
      <c r="AL187" s="705" t="str">
        <f>IF(ISERROR((Q187/R187-1)*100),"n/a",(Q187/R187-1)*100)</f>
        <v>n/a</v>
      </c>
      <c r="AM187" s="705" t="str">
        <f>IF(ISERROR((R187/S187-1)*100),"n/a",(R187/S187-1)*100)</f>
        <v>n/a</v>
      </c>
      <c r="AN187" s="705" t="str">
        <f>IF(ISERROR((S187/T187-1)*100),"n/a",(S187/T187-1)*100)</f>
        <v>n/a</v>
      </c>
      <c r="AO187" s="705">
        <f>IF(ISERROR((T187/U187-1)*100),"n/a",(T187/U187-1)*100)</f>
        <v>-100</v>
      </c>
      <c r="AP187" s="705">
        <f>IF(ISERROR((U187/V187-1)*100),"n/a",(U187/V187-1)*100)</f>
        <v>-25.342465753424648</v>
      </c>
      <c r="AQ187" s="705">
        <f>IF(ISERROR((V187/W187-1)*100),"n/a",(V187/W187-1)*100)</f>
        <v>0</v>
      </c>
      <c r="AR187" s="705">
        <f>IF(ISERROR((W187/X187-1)*100),"n/a",(W187/X187-1)*100)</f>
        <v>5.0359712230215958</v>
      </c>
      <c r="AS187" s="706">
        <f>AVERAGE(Z187:AR187)</f>
        <v>7.5469089038939865</v>
      </c>
      <c r="AT187" s="707">
        <f>STDEV(Z187:AR187)</f>
        <v>37.778076452924573</v>
      </c>
    </row>
    <row r="188" spans="1:46" ht="11.25" customHeight="1" x14ac:dyDescent="0.2">
      <c r="A188" s="974" t="s">
        <v>1081</v>
      </c>
      <c r="B188" s="972" t="s">
        <v>1082</v>
      </c>
      <c r="C188" s="515">
        <v>0.39</v>
      </c>
      <c r="D188" s="515">
        <v>0.35000000000000003</v>
      </c>
      <c r="E188" s="684">
        <v>0.31</v>
      </c>
      <c r="F188" s="684">
        <v>0.27</v>
      </c>
      <c r="G188" s="684">
        <v>0.24</v>
      </c>
      <c r="H188" s="684">
        <v>0.11</v>
      </c>
      <c r="I188" s="685"/>
      <c r="J188" s="684">
        <v>0.06</v>
      </c>
      <c r="K188" s="689">
        <v>0</v>
      </c>
      <c r="L188" s="685"/>
      <c r="M188" s="522">
        <v>0</v>
      </c>
      <c r="N188" s="687">
        <v>0</v>
      </c>
      <c r="O188" s="687">
        <v>0</v>
      </c>
      <c r="P188" s="687">
        <v>0</v>
      </c>
      <c r="Q188" s="687">
        <v>0</v>
      </c>
      <c r="R188" s="687">
        <v>0</v>
      </c>
      <c r="S188" s="687">
        <v>0</v>
      </c>
      <c r="T188" s="687">
        <v>0</v>
      </c>
      <c r="U188" s="687">
        <v>0</v>
      </c>
      <c r="V188" s="687">
        <v>0</v>
      </c>
      <c r="W188" s="687">
        <v>0</v>
      </c>
      <c r="X188" s="687">
        <v>0</v>
      </c>
      <c r="Y188" s="688">
        <f>SUM(C188:X188)</f>
        <v>1.7300000000000002</v>
      </c>
      <c r="Z188" s="1134">
        <f>IF(ISERROR((C188/D188-1)*100),"n/a",(C188/D188-1)*100)</f>
        <v>11.428571428571432</v>
      </c>
      <c r="AA188" s="705">
        <f>IF(ISERROR((D188/E188-1)*100),"n/a",(D188/E188-1)*100)</f>
        <v>12.903225806451623</v>
      </c>
      <c r="AB188" s="705">
        <f>IF(ISERROR((E188/F188-1)*100),"n/a",(E188/F188-1)*100)</f>
        <v>14.814814814814813</v>
      </c>
      <c r="AC188" s="705">
        <f>IF(ISERROR((F188/G188-1)*100),"n/a",(F188/G188-1)*100)</f>
        <v>12.500000000000021</v>
      </c>
      <c r="AD188" s="705">
        <f>IF(ISERROR((G188/H188-1)*100),"n/a",(G188/H188-1)*100)</f>
        <v>118.18181818181816</v>
      </c>
      <c r="AE188" s="705">
        <f>IF(ISERROR((H188/J188-1)*100),"n/a",(H188/J188-1)*100)</f>
        <v>83.333333333333343</v>
      </c>
      <c r="AF188" s="705" t="str">
        <f>IF(ISERROR((J188/K188-1)*100),"n/a",(J188/K188-1)*100)</f>
        <v>n/a</v>
      </c>
      <c r="AG188" s="705" t="str">
        <f>IF(ISERROR((K188/M188-1)*100),"n/a",(K188/M188-1)*100)</f>
        <v>n/a</v>
      </c>
      <c r="AH188" s="705" t="str">
        <f>IF(ISERROR((M188/N188-1)*100),"n/a",(M188/N188-1)*100)</f>
        <v>n/a</v>
      </c>
      <c r="AI188" s="705" t="str">
        <f>IF(ISERROR((N188/O188-1)*100),"n/a",(N188/O188-1)*100)</f>
        <v>n/a</v>
      </c>
      <c r="AJ188" s="705" t="str">
        <f>IF(ISERROR((O188/P188-1)*100),"n/a",(O188/P188-1)*100)</f>
        <v>n/a</v>
      </c>
      <c r="AK188" s="705" t="str">
        <f>IF(ISERROR((P188/Q188-1)*100),"n/a",(P188/Q188-1)*100)</f>
        <v>n/a</v>
      </c>
      <c r="AL188" s="705" t="str">
        <f>IF(ISERROR((Q188/R188-1)*100),"n/a",(Q188/R188-1)*100)</f>
        <v>n/a</v>
      </c>
      <c r="AM188" s="705" t="str">
        <f>IF(ISERROR((R188/S188-1)*100),"n/a",(R188/S188-1)*100)</f>
        <v>n/a</v>
      </c>
      <c r="AN188" s="705" t="str">
        <f>IF(ISERROR((S188/T188-1)*100),"n/a",(S188/T188-1)*100)</f>
        <v>n/a</v>
      </c>
      <c r="AO188" s="705" t="str">
        <f>IF(ISERROR((T188/U188-1)*100),"n/a",(T188/U188-1)*100)</f>
        <v>n/a</v>
      </c>
      <c r="AP188" s="705" t="str">
        <f>IF(ISERROR((U188/V188-1)*100),"n/a",(U188/V188-1)*100)</f>
        <v>n/a</v>
      </c>
      <c r="AQ188" s="705" t="str">
        <f>IF(ISERROR((V188/W188-1)*100),"n/a",(V188/W188-1)*100)</f>
        <v>n/a</v>
      </c>
      <c r="AR188" s="705" t="str">
        <f>IF(ISERROR((W188/X188-1)*100),"n/a",(W188/X188-1)*100)</f>
        <v>n/a</v>
      </c>
      <c r="AS188" s="706">
        <f>AVERAGE(Z188:AR188)</f>
        <v>42.193627260831569</v>
      </c>
      <c r="AT188" s="707">
        <f>STDEV(Z188:AR188)</f>
        <v>46.695626612684691</v>
      </c>
    </row>
    <row r="189" spans="1:46" ht="11.25" customHeight="1" x14ac:dyDescent="0.2">
      <c r="A189" s="519" t="s">
        <v>188</v>
      </c>
      <c r="B189" s="972" t="s">
        <v>189</v>
      </c>
      <c r="C189" s="515">
        <v>1.56</v>
      </c>
      <c r="D189" s="515">
        <v>1.48</v>
      </c>
      <c r="E189" s="684">
        <v>1.4</v>
      </c>
      <c r="F189" s="684">
        <v>1.32</v>
      </c>
      <c r="G189" s="684">
        <v>1.22</v>
      </c>
      <c r="H189" s="684">
        <v>1.1200000000000001</v>
      </c>
      <c r="I189" s="685"/>
      <c r="J189" s="684">
        <v>1.02</v>
      </c>
      <c r="K189" s="514">
        <v>0.94</v>
      </c>
      <c r="L189" s="685"/>
      <c r="M189" s="690">
        <v>0.88</v>
      </c>
      <c r="N189" s="691">
        <v>0.82</v>
      </c>
      <c r="O189" s="691">
        <v>0.76</v>
      </c>
      <c r="P189" s="691">
        <v>0.68</v>
      </c>
      <c r="Q189" s="691">
        <v>0.62</v>
      </c>
      <c r="R189" s="691">
        <v>0.56000000000000005</v>
      </c>
      <c r="S189" s="691">
        <v>0.5</v>
      </c>
      <c r="T189" s="691">
        <v>0.44</v>
      </c>
      <c r="U189" s="691">
        <v>0.4</v>
      </c>
      <c r="V189" s="691">
        <v>0.36</v>
      </c>
      <c r="W189" s="691">
        <v>0.34</v>
      </c>
      <c r="X189" s="691">
        <v>0.32</v>
      </c>
      <c r="Y189" s="688">
        <f>SUM(C189:X189)</f>
        <v>16.739999999999998</v>
      </c>
      <c r="Z189" s="1134">
        <f>IF(ISERROR((C189/D189-1)*100),"n/a",(C189/D189-1)*100)</f>
        <v>5.4054054054054168</v>
      </c>
      <c r="AA189" s="705">
        <f>IF(ISERROR((D189/E189-1)*100),"n/a",(D189/E189-1)*100)</f>
        <v>5.7142857142857162</v>
      </c>
      <c r="AB189" s="705">
        <f>IF(ISERROR((E189/F189-1)*100),"n/a",(E189/F189-1)*100)</f>
        <v>6.0606060606060552</v>
      </c>
      <c r="AC189" s="705">
        <f>IF(ISERROR((F189/G189-1)*100),"n/a",(F189/G189-1)*100)</f>
        <v>8.196721311475418</v>
      </c>
      <c r="AD189" s="705">
        <f>IF(ISERROR((G189/H189-1)*100),"n/a",(G189/H189-1)*100)</f>
        <v>8.9285714285714199</v>
      </c>
      <c r="AE189" s="705">
        <f>IF(ISERROR((H189/J189-1)*100),"n/a",(H189/J189-1)*100)</f>
        <v>9.8039215686274606</v>
      </c>
      <c r="AF189" s="705">
        <f>IF(ISERROR((J189/K189-1)*100),"n/a",(J189/K189-1)*100)</f>
        <v>8.5106382978723527</v>
      </c>
      <c r="AG189" s="705">
        <f>IF(ISERROR((K189/M189-1)*100),"n/a",(K189/M189-1)*100)</f>
        <v>6.8181818181818121</v>
      </c>
      <c r="AH189" s="705">
        <f>IF(ISERROR((M189/N189-1)*100),"n/a",(M189/N189-1)*100)</f>
        <v>7.3170731707317138</v>
      </c>
      <c r="AI189" s="705">
        <f>IF(ISERROR((N189/O189-1)*100),"n/a",(N189/O189-1)*100)</f>
        <v>7.8947368421052655</v>
      </c>
      <c r="AJ189" s="705">
        <f>IF(ISERROR((O189/P189-1)*100),"n/a",(O189/P189-1)*100)</f>
        <v>11.764705882352944</v>
      </c>
      <c r="AK189" s="705">
        <f>IF(ISERROR((P189/Q189-1)*100),"n/a",(P189/Q189-1)*100)</f>
        <v>9.6774193548387224</v>
      </c>
      <c r="AL189" s="705">
        <f>IF(ISERROR((Q189/R189-1)*100),"n/a",(Q189/R189-1)*100)</f>
        <v>10.714285714285698</v>
      </c>
      <c r="AM189" s="705">
        <f>IF(ISERROR((R189/S189-1)*100),"n/a",(R189/S189-1)*100)</f>
        <v>12.000000000000011</v>
      </c>
      <c r="AN189" s="705">
        <f>IF(ISERROR((S189/T189-1)*100),"n/a",(S189/T189-1)*100)</f>
        <v>13.636363636363647</v>
      </c>
      <c r="AO189" s="705">
        <f>IF(ISERROR((T189/U189-1)*100),"n/a",(T189/U189-1)*100)</f>
        <v>9.9999999999999858</v>
      </c>
      <c r="AP189" s="705">
        <f>IF(ISERROR((U189/V189-1)*100),"n/a",(U189/V189-1)*100)</f>
        <v>11.111111111111116</v>
      </c>
      <c r="AQ189" s="705">
        <f>IF(ISERROR((V189/W189-1)*100),"n/a",(V189/W189-1)*100)</f>
        <v>5.8823529411764497</v>
      </c>
      <c r="AR189" s="705">
        <f>IF(ISERROR((W189/X189-1)*100),"n/a",(W189/X189-1)*100)</f>
        <v>6.25</v>
      </c>
      <c r="AS189" s="706">
        <f>AVERAGE(Z189:AR189)</f>
        <v>8.7203358030521674</v>
      </c>
      <c r="AT189" s="707">
        <f>STDEV(Z189:AR189)</f>
        <v>2.4209443953786085</v>
      </c>
    </row>
    <row r="190" spans="1:46" ht="11.25" customHeight="1" x14ac:dyDescent="0.2">
      <c r="A190" s="974" t="s">
        <v>1085</v>
      </c>
      <c r="B190" s="972" t="s">
        <v>1086</v>
      </c>
      <c r="C190" s="515">
        <v>0.59047619047619049</v>
      </c>
      <c r="D190" s="515">
        <v>0.48979591836734698</v>
      </c>
      <c r="E190" s="684">
        <v>0.44919555123636756</v>
      </c>
      <c r="F190" s="684">
        <v>0.41957826214385974</v>
      </c>
      <c r="G190" s="684">
        <v>0.3839278215695448</v>
      </c>
      <c r="H190" s="684">
        <v>0.34325908245284864</v>
      </c>
      <c r="I190" s="685"/>
      <c r="J190" s="684">
        <v>0.28427253205204844</v>
      </c>
      <c r="K190" s="514">
        <v>0.24873846554554246</v>
      </c>
      <c r="L190" s="685"/>
      <c r="M190" s="522">
        <v>0.17767033253253031</v>
      </c>
      <c r="N190" s="687">
        <v>0.18477714583383159</v>
      </c>
      <c r="O190" s="687">
        <v>0.36010222997693248</v>
      </c>
      <c r="P190" s="691">
        <v>0.3601462245354643</v>
      </c>
      <c r="Q190" s="691">
        <v>0.31469193376499305</v>
      </c>
      <c r="R190" s="691">
        <v>0.2883053574485222</v>
      </c>
      <c r="S190" s="691">
        <v>0.27179234381246659</v>
      </c>
      <c r="T190" s="564">
        <v>0.24850858491238506</v>
      </c>
      <c r="U190" s="564">
        <v>0.23667484277370004</v>
      </c>
      <c r="V190" s="564">
        <v>0.22540461216542859</v>
      </c>
      <c r="W190" s="691">
        <v>0.20592112913513433</v>
      </c>
      <c r="X190" s="691">
        <v>0.18324460879655993</v>
      </c>
      <c r="Y190" s="688">
        <f>SUM(C190:X190)</f>
        <v>6.2664831695316998</v>
      </c>
      <c r="Z190" s="1134">
        <f>IF(ISERROR((C190/D190-1)*100),"n/a",(C190/D190-1)*100)</f>
        <v>20.55555555555555</v>
      </c>
      <c r="AA190" s="705">
        <f>IF(ISERROR((D190/E190-1)*100),"n/a",(D190/E190-1)*100)</f>
        <v>9.0384615384615508</v>
      </c>
      <c r="AB190" s="705">
        <f>IF(ISERROR((E190/F190-1)*100),"n/a",(E190/F190-1)*100)</f>
        <v>7.058823529411784</v>
      </c>
      <c r="AC190" s="705">
        <f>IF(ISERROR((F190/G190-1)*100),"n/a",(F190/G190-1)*100)</f>
        <v>9.2857142857142971</v>
      </c>
      <c r="AD190" s="705">
        <f>IF(ISERROR((G190/H190-1)*100),"n/a",(G190/H190-1)*100)</f>
        <v>11.847826086956514</v>
      </c>
      <c r="AE190" s="705">
        <f>IF(ISERROR((H190/J190-1)*100),"n/a",(H190/J190-1)*100)</f>
        <v>20.750000000000046</v>
      </c>
      <c r="AF190" s="705">
        <f>IF(ISERROR((J190/K190-1)*100),"n/a",(J190/K190-1)*100)</f>
        <v>14.285714285714256</v>
      </c>
      <c r="AG190" s="705">
        <f>IF(ISERROR((K190/M190-1)*100),"n/a",(K190/M190-1)*100)</f>
        <v>40.000000000000014</v>
      </c>
      <c r="AH190" s="705">
        <f>IF(ISERROR((M190/N190-1)*100),"n/a",(M190/N190-1)*100)</f>
        <v>-3.8461538461538769</v>
      </c>
      <c r="AI190" s="705">
        <f>IF(ISERROR((N190/O190-1)*100),"n/a",(N190/O190-1)*100)</f>
        <v>-48.687586343003744</v>
      </c>
      <c r="AJ190" s="705">
        <f>IF(ISERROR((O190/P190-1)*100),"n/a",(O190/P190-1)*100)</f>
        <v>-1.2215748919364167E-2</v>
      </c>
      <c r="AK190" s="705">
        <f>IF(ISERROR((P190/Q190-1)*100),"n/a",(P190/Q190-1)*100)</f>
        <v>14.444059695669154</v>
      </c>
      <c r="AL190" s="705">
        <f>IF(ISERROR((Q190/R190-1)*100),"n/a",(Q190/R190-1)*100)</f>
        <v>9.1523017643479818</v>
      </c>
      <c r="AM190" s="705">
        <f>IF(ISERROR((R190/S190-1)*100),"n/a",(R190/S190-1)*100)</f>
        <v>6.0755992624462518</v>
      </c>
      <c r="AN190" s="705">
        <f>IF(ISERROR((S190/T190-1)*100),"n/a",(S190/T190-1)*100)</f>
        <v>9.3693982074263271</v>
      </c>
      <c r="AO190" s="705">
        <f>IF(ISERROR((T190/U190-1)*100),"n/a",(T190/U190-1)*100)</f>
        <v>5.0000000000000044</v>
      </c>
      <c r="AP190" s="705">
        <f>IF(ISERROR((U190/V190-1)*100),"n/a",(U190/V190-1)*100)</f>
        <v>5.0000000000000044</v>
      </c>
      <c r="AQ190" s="705">
        <f>IF(ISERROR((V190/W190-1)*100),"n/a",(V190/W190-1)*100)</f>
        <v>9.4616240266963469</v>
      </c>
      <c r="AR190" s="705">
        <f>IF(ISERROR((W190/X190-1)*100),"n/a",(W190/X190-1)*100)</f>
        <v>12.375000000000046</v>
      </c>
      <c r="AS190" s="706">
        <f>AVERAGE(Z190:AR190)</f>
        <v>7.9554801210696402</v>
      </c>
      <c r="AT190" s="707">
        <f>STDEV(Z190:AR190)</f>
        <v>16.51231647229941</v>
      </c>
    </row>
    <row r="191" spans="1:46" ht="11.25" customHeight="1" x14ac:dyDescent="0.2">
      <c r="A191" s="566" t="s">
        <v>1087</v>
      </c>
      <c r="B191" s="957" t="s">
        <v>1088</v>
      </c>
      <c r="C191" s="515">
        <v>2.12</v>
      </c>
      <c r="D191" s="542">
        <v>1.7999999999999998</v>
      </c>
      <c r="E191" s="684">
        <v>1.51</v>
      </c>
      <c r="F191" s="684">
        <v>1.46</v>
      </c>
      <c r="G191" s="684">
        <v>1.17</v>
      </c>
      <c r="H191" s="684">
        <v>0.76</v>
      </c>
      <c r="I191" s="685"/>
      <c r="J191" s="684">
        <v>0.21</v>
      </c>
      <c r="K191" s="689">
        <v>0</v>
      </c>
      <c r="L191" s="685"/>
      <c r="M191" s="522">
        <v>0</v>
      </c>
      <c r="N191" s="687">
        <v>0</v>
      </c>
      <c r="O191" s="687">
        <v>0</v>
      </c>
      <c r="P191" s="687">
        <v>0</v>
      </c>
      <c r="Q191" s="687">
        <v>0</v>
      </c>
      <c r="R191" s="687">
        <v>0</v>
      </c>
      <c r="S191" s="687">
        <v>0</v>
      </c>
      <c r="T191" s="687">
        <v>0</v>
      </c>
      <c r="U191" s="687">
        <v>0</v>
      </c>
      <c r="V191" s="687">
        <v>0</v>
      </c>
      <c r="W191" s="687">
        <v>0</v>
      </c>
      <c r="X191" s="687">
        <v>0</v>
      </c>
      <c r="Y191" s="688">
        <f>SUM(C191:X191)</f>
        <v>9.0299999999999994</v>
      </c>
      <c r="Z191" s="1134">
        <f>IF(ISERROR((C191/D191-1)*100),"n/a",(C191/D191-1)*100)</f>
        <v>17.777777777777803</v>
      </c>
      <c r="AA191" s="705">
        <f>IF(ISERROR((D191/E191-1)*100),"n/a",(D191/E191-1)*100)</f>
        <v>19.20529801324502</v>
      </c>
      <c r="AB191" s="705">
        <f>IF(ISERROR((E191/F191-1)*100),"n/a",(E191/F191-1)*100)</f>
        <v>3.424657534246589</v>
      </c>
      <c r="AC191" s="705">
        <f>IF(ISERROR((F191/G191-1)*100),"n/a",(F191/G191-1)*100)</f>
        <v>24.786324786324787</v>
      </c>
      <c r="AD191" s="705">
        <f>IF(ISERROR((G191/H191-1)*100),"n/a",(G191/H191-1)*100)</f>
        <v>53.947368421052609</v>
      </c>
      <c r="AE191" s="705">
        <f>IF(ISERROR((H191/J191-1)*100),"n/a",(H191/J191-1)*100)</f>
        <v>261.90476190476193</v>
      </c>
      <c r="AF191" s="705" t="str">
        <f>IF(ISERROR((J191/K191-1)*100),"n/a",(J191/K191-1)*100)</f>
        <v>n/a</v>
      </c>
      <c r="AG191" s="705" t="str">
        <f>IF(ISERROR((K191/M191-1)*100),"n/a",(K191/M191-1)*100)</f>
        <v>n/a</v>
      </c>
      <c r="AH191" s="705" t="str">
        <f>IF(ISERROR((M191/N191-1)*100),"n/a",(M191/N191-1)*100)</f>
        <v>n/a</v>
      </c>
      <c r="AI191" s="705" t="str">
        <f>IF(ISERROR((N191/O191-1)*100),"n/a",(N191/O191-1)*100)</f>
        <v>n/a</v>
      </c>
      <c r="AJ191" s="705" t="str">
        <f>IF(ISERROR((O191/P191-1)*100),"n/a",(O191/P191-1)*100)</f>
        <v>n/a</v>
      </c>
      <c r="AK191" s="705" t="str">
        <f>IF(ISERROR((P191/Q191-1)*100),"n/a",(P191/Q191-1)*100)</f>
        <v>n/a</v>
      </c>
      <c r="AL191" s="705" t="str">
        <f>IF(ISERROR((Q191/R191-1)*100),"n/a",(Q191/R191-1)*100)</f>
        <v>n/a</v>
      </c>
      <c r="AM191" s="705" t="str">
        <f>IF(ISERROR((R191/S191-1)*100),"n/a",(R191/S191-1)*100)</f>
        <v>n/a</v>
      </c>
      <c r="AN191" s="705" t="str">
        <f>IF(ISERROR((S191/T191-1)*100),"n/a",(S191/T191-1)*100)</f>
        <v>n/a</v>
      </c>
      <c r="AO191" s="705" t="str">
        <f>IF(ISERROR((T191/U191-1)*100),"n/a",(T191/U191-1)*100)</f>
        <v>n/a</v>
      </c>
      <c r="AP191" s="705" t="str">
        <f>IF(ISERROR((U191/V191-1)*100),"n/a",(U191/V191-1)*100)</f>
        <v>n/a</v>
      </c>
      <c r="AQ191" s="705" t="str">
        <f>IF(ISERROR((V191/W191-1)*100),"n/a",(V191/W191-1)*100)</f>
        <v>n/a</v>
      </c>
      <c r="AR191" s="705" t="str">
        <f>IF(ISERROR((W191/X191-1)*100),"n/a",(W191/X191-1)*100)</f>
        <v>n/a</v>
      </c>
      <c r="AS191" s="706">
        <f>AVERAGE(Z191:AR191)</f>
        <v>63.507698072901462</v>
      </c>
      <c r="AT191" s="707">
        <f>STDEV(Z191:AR191)</f>
        <v>98.60632800278853</v>
      </c>
    </row>
    <row r="192" spans="1:46" ht="11.25" customHeight="1" x14ac:dyDescent="0.2">
      <c r="A192" s="539" t="s">
        <v>1089</v>
      </c>
      <c r="B192" s="527" t="s">
        <v>1090</v>
      </c>
      <c r="C192" s="515">
        <v>1.26</v>
      </c>
      <c r="D192" s="515">
        <v>1.1200000000000001</v>
      </c>
      <c r="E192" s="533">
        <v>1.04</v>
      </c>
      <c r="F192" s="533">
        <v>1</v>
      </c>
      <c r="G192" s="533">
        <v>0.86</v>
      </c>
      <c r="H192" s="533">
        <v>0.8</v>
      </c>
      <c r="I192" s="534"/>
      <c r="J192" s="533">
        <v>0.72</v>
      </c>
      <c r="K192" s="529">
        <v>0.6</v>
      </c>
      <c r="L192" s="534"/>
      <c r="M192" s="530">
        <v>0.4</v>
      </c>
      <c r="N192" s="537">
        <v>0.2</v>
      </c>
      <c r="O192" s="537">
        <v>0.76</v>
      </c>
      <c r="P192" s="536">
        <v>0.8</v>
      </c>
      <c r="Q192" s="536">
        <v>0.48</v>
      </c>
      <c r="R192" s="536">
        <v>0.44</v>
      </c>
      <c r="S192" s="536">
        <v>0.2</v>
      </c>
      <c r="T192" s="537">
        <v>0</v>
      </c>
      <c r="U192" s="537">
        <v>0</v>
      </c>
      <c r="V192" s="537">
        <v>0</v>
      </c>
      <c r="W192" s="537">
        <v>0</v>
      </c>
      <c r="X192" s="537">
        <v>0</v>
      </c>
      <c r="Y192" s="688">
        <f>SUM(C192:X192)</f>
        <v>10.68</v>
      </c>
      <c r="Z192" s="1134">
        <f>IF(ISERROR((C192/D192-1)*100),"n/a",(C192/D192-1)*100)</f>
        <v>12.5</v>
      </c>
      <c r="AA192" s="705">
        <f>IF(ISERROR((D192/E192-1)*100),"n/a",(D192/E192-1)*100)</f>
        <v>7.6923076923077094</v>
      </c>
      <c r="AB192" s="705">
        <f>IF(ISERROR((E192/F192-1)*100),"n/a",(E192/F192-1)*100)</f>
        <v>4.0000000000000036</v>
      </c>
      <c r="AC192" s="705">
        <f>IF(ISERROR((F192/G192-1)*100),"n/a",(F192/G192-1)*100)</f>
        <v>16.279069767441868</v>
      </c>
      <c r="AD192" s="705">
        <f>IF(ISERROR((G192/H192-1)*100),"n/a",(G192/H192-1)*100)</f>
        <v>7.4999999999999956</v>
      </c>
      <c r="AE192" s="705">
        <f>IF(ISERROR((H192/J192-1)*100),"n/a",(H192/J192-1)*100)</f>
        <v>11.111111111111116</v>
      </c>
      <c r="AF192" s="705">
        <f>IF(ISERROR((J192/K192-1)*100),"n/a",(J192/K192-1)*100)</f>
        <v>19.999999999999996</v>
      </c>
      <c r="AG192" s="705">
        <f>IF(ISERROR((K192/M192-1)*100),"n/a",(K192/M192-1)*100)</f>
        <v>49.999999999999979</v>
      </c>
      <c r="AH192" s="705">
        <f>IF(ISERROR((M192/N192-1)*100),"n/a",(M192/N192-1)*100)</f>
        <v>100</v>
      </c>
      <c r="AI192" s="705">
        <f>IF(ISERROR((N192/O192-1)*100),"n/a",(N192/O192-1)*100)</f>
        <v>-73.684210526315795</v>
      </c>
      <c r="AJ192" s="705">
        <f>IF(ISERROR((O192/P192-1)*100),"n/a",(O192/P192-1)*100)</f>
        <v>-5.0000000000000044</v>
      </c>
      <c r="AK192" s="705">
        <f>IF(ISERROR((P192/Q192-1)*100),"n/a",(P192/Q192-1)*100)</f>
        <v>66.666666666666671</v>
      </c>
      <c r="AL192" s="705">
        <f>IF(ISERROR((Q192/R192-1)*100),"n/a",(Q192/R192-1)*100)</f>
        <v>9.0909090909090828</v>
      </c>
      <c r="AM192" s="705">
        <f>IF(ISERROR((R192/S192-1)*100),"n/a",(R192/S192-1)*100)</f>
        <v>119.99999999999997</v>
      </c>
      <c r="AN192" s="705" t="str">
        <f>IF(ISERROR((S192/T192-1)*100),"n/a",(S192/T192-1)*100)</f>
        <v>n/a</v>
      </c>
      <c r="AO192" s="705" t="str">
        <f>IF(ISERROR((T192/U192-1)*100),"n/a",(T192/U192-1)*100)</f>
        <v>n/a</v>
      </c>
      <c r="AP192" s="705" t="str">
        <f>IF(ISERROR((U192/V192-1)*100),"n/a",(U192/V192-1)*100)</f>
        <v>n/a</v>
      </c>
      <c r="AQ192" s="705" t="str">
        <f>IF(ISERROR((V192/W192-1)*100),"n/a",(V192/W192-1)*100)</f>
        <v>n/a</v>
      </c>
      <c r="AR192" s="705" t="str">
        <f>IF(ISERROR((W192/X192-1)*100),"n/a",(W192/X192-1)*100)</f>
        <v>n/a</v>
      </c>
      <c r="AS192" s="706">
        <f>AVERAGE(Z192:AR192)</f>
        <v>24.7254181287229</v>
      </c>
      <c r="AT192" s="707">
        <f>STDEV(Z192:AR192)</f>
        <v>47.55461656042479</v>
      </c>
    </row>
    <row r="193" spans="1:46" ht="11.25" customHeight="1" x14ac:dyDescent="0.2">
      <c r="A193" s="519" t="s">
        <v>191</v>
      </c>
      <c r="B193" s="972" t="s">
        <v>192</v>
      </c>
      <c r="C193" s="515">
        <v>1.66</v>
      </c>
      <c r="D193" s="515">
        <v>1.5900000000000003</v>
      </c>
      <c r="E193" s="684">
        <v>1.55</v>
      </c>
      <c r="F193" s="684">
        <v>1.5</v>
      </c>
      <c r="G193" s="684">
        <v>1.42</v>
      </c>
      <c r="H193" s="684">
        <v>1.33</v>
      </c>
      <c r="I193" s="685"/>
      <c r="J193" s="684">
        <v>1.22</v>
      </c>
      <c r="K193" s="514">
        <v>1.135</v>
      </c>
      <c r="L193" s="685"/>
      <c r="M193" s="690">
        <v>1.0149999999999999</v>
      </c>
      <c r="N193" s="691">
        <v>0.86</v>
      </c>
      <c r="O193" s="691">
        <v>0.78</v>
      </c>
      <c r="P193" s="691">
        <v>0.7</v>
      </c>
      <c r="Q193" s="691">
        <v>0.625</v>
      </c>
      <c r="R193" s="691">
        <v>0.55500000000000005</v>
      </c>
      <c r="S193" s="687">
        <v>0.48</v>
      </c>
      <c r="T193" s="691">
        <v>0.45</v>
      </c>
      <c r="U193" s="687">
        <v>0.36</v>
      </c>
      <c r="V193" s="691">
        <v>0.33750000000000002</v>
      </c>
      <c r="W193" s="691">
        <v>0.315</v>
      </c>
      <c r="X193" s="691">
        <v>0.29499999999999998</v>
      </c>
      <c r="Y193" s="688">
        <f>SUM(C193:X193)</f>
        <v>18.177499999999998</v>
      </c>
      <c r="Z193" s="1134">
        <f>IF(ISERROR((C193/D193-1)*100),"n/a",(C193/D193-1)*100)</f>
        <v>4.4025157232704171</v>
      </c>
      <c r="AA193" s="705">
        <f>IF(ISERROR((D193/E193-1)*100),"n/a",(D193/E193-1)*100)</f>
        <v>2.5806451612903292</v>
      </c>
      <c r="AB193" s="705">
        <f>IF(ISERROR((E193/F193-1)*100),"n/a",(E193/F193-1)*100)</f>
        <v>3.3333333333333437</v>
      </c>
      <c r="AC193" s="705">
        <f>IF(ISERROR((F193/G193-1)*100),"n/a",(F193/G193-1)*100)</f>
        <v>5.6338028169014231</v>
      </c>
      <c r="AD193" s="705">
        <f>IF(ISERROR((G193/H193-1)*100),"n/a",(G193/H193-1)*100)</f>
        <v>6.7669172932330657</v>
      </c>
      <c r="AE193" s="705">
        <f>IF(ISERROR((H193/J193-1)*100),"n/a",(H193/J193-1)*100)</f>
        <v>9.0163934426229488</v>
      </c>
      <c r="AF193" s="705">
        <f>IF(ISERROR((J193/K193-1)*100),"n/a",(J193/K193-1)*100)</f>
        <v>7.4889867841409608</v>
      </c>
      <c r="AG193" s="705">
        <f>IF(ISERROR((K193/M193-1)*100),"n/a",(K193/M193-1)*100)</f>
        <v>11.822660098522174</v>
      </c>
      <c r="AH193" s="705">
        <f>IF(ISERROR((M193/N193-1)*100),"n/a",(M193/N193-1)*100)</f>
        <v>18.023255813953476</v>
      </c>
      <c r="AI193" s="705">
        <f>IF(ISERROR((N193/O193-1)*100),"n/a",(N193/O193-1)*100)</f>
        <v>10.256410256410241</v>
      </c>
      <c r="AJ193" s="705">
        <f>IF(ISERROR((O193/P193-1)*100),"n/a",(O193/P193-1)*100)</f>
        <v>11.428571428571432</v>
      </c>
      <c r="AK193" s="705">
        <f>IF(ISERROR((P193/Q193-1)*100),"n/a",(P193/Q193-1)*100)</f>
        <v>11.999999999999989</v>
      </c>
      <c r="AL193" s="705">
        <f>IF(ISERROR((Q193/R193-1)*100),"n/a",(Q193/R193-1)*100)</f>
        <v>12.612612612612594</v>
      </c>
      <c r="AM193" s="705">
        <f>IF(ISERROR((R193/S193-1)*100),"n/a",(R193/S193-1)*100)</f>
        <v>15.625000000000021</v>
      </c>
      <c r="AN193" s="705">
        <f>IF(ISERROR((S193/T193-1)*100),"n/a",(S193/T193-1)*100)</f>
        <v>6.6666666666666652</v>
      </c>
      <c r="AO193" s="705">
        <f>IF(ISERROR((T193/U193-1)*100),"n/a",(T193/U193-1)*100)</f>
        <v>25</v>
      </c>
      <c r="AP193" s="705">
        <f>IF(ISERROR((U193/V193-1)*100),"n/a",(U193/V193-1)*100)</f>
        <v>6.6666666666666652</v>
      </c>
      <c r="AQ193" s="705">
        <f>IF(ISERROR((V193/W193-1)*100),"n/a",(V193/W193-1)*100)</f>
        <v>7.1428571428571397</v>
      </c>
      <c r="AR193" s="705">
        <f>IF(ISERROR((W193/X193-1)*100),"n/a",(W193/X193-1)*100)</f>
        <v>6.7796610169491567</v>
      </c>
      <c r="AS193" s="706">
        <f>AVERAGE(Z193:AR193)</f>
        <v>9.6445766451580024</v>
      </c>
      <c r="AT193" s="707">
        <f>STDEV(Z193:AR193)</f>
        <v>5.493611486122898</v>
      </c>
    </row>
    <row r="194" spans="1:46" ht="11.25" customHeight="1" x14ac:dyDescent="0.2">
      <c r="A194" s="974" t="s">
        <v>1091</v>
      </c>
      <c r="B194" s="972" t="s">
        <v>1092</v>
      </c>
      <c r="C194" s="515">
        <v>1</v>
      </c>
      <c r="D194" s="515">
        <v>0.88</v>
      </c>
      <c r="E194" s="684">
        <v>0.77</v>
      </c>
      <c r="F194" s="684">
        <v>0.7</v>
      </c>
      <c r="G194" s="684">
        <v>0.54</v>
      </c>
      <c r="H194" s="684">
        <v>0.41</v>
      </c>
      <c r="I194" s="685"/>
      <c r="J194" s="684">
        <v>0.34</v>
      </c>
      <c r="K194" s="514">
        <v>0.22</v>
      </c>
      <c r="L194" s="685"/>
      <c r="M194" s="522">
        <v>0.04</v>
      </c>
      <c r="N194" s="687">
        <v>7.0000000000000007E-2</v>
      </c>
      <c r="O194" s="687">
        <v>0.57999999999999996</v>
      </c>
      <c r="P194" s="691">
        <v>0.66</v>
      </c>
      <c r="Q194" s="691">
        <v>0.56999999999999995</v>
      </c>
      <c r="R194" s="691">
        <v>0.39</v>
      </c>
      <c r="S194" s="691">
        <v>0.25762000000000002</v>
      </c>
      <c r="T194" s="691">
        <v>0.14286000000000001</v>
      </c>
      <c r="U194" s="687">
        <v>0</v>
      </c>
      <c r="V194" s="687">
        <v>0</v>
      </c>
      <c r="W194" s="687">
        <v>0</v>
      </c>
      <c r="X194" s="687">
        <v>0</v>
      </c>
      <c r="Y194" s="688">
        <f>SUM(C194:X194)</f>
        <v>7.5704799999999999</v>
      </c>
      <c r="Z194" s="1134">
        <f>IF(ISERROR((C194/D194-1)*100),"n/a",(C194/D194-1)*100)</f>
        <v>13.636363636363647</v>
      </c>
      <c r="AA194" s="705">
        <f>IF(ISERROR((D194/E194-1)*100),"n/a",(D194/E194-1)*100)</f>
        <v>14.285714285714279</v>
      </c>
      <c r="AB194" s="705">
        <f>IF(ISERROR((E194/F194-1)*100),"n/a",(E194/F194-1)*100)</f>
        <v>10.000000000000009</v>
      </c>
      <c r="AC194" s="705">
        <f>IF(ISERROR((F194/G194-1)*100),"n/a",(F194/G194-1)*100)</f>
        <v>29.629629629629605</v>
      </c>
      <c r="AD194" s="705">
        <f>IF(ISERROR((G194/H194-1)*100),"n/a",(G194/H194-1)*100)</f>
        <v>31.707317073170739</v>
      </c>
      <c r="AE194" s="705">
        <f>IF(ISERROR((H194/J194-1)*100),"n/a",(H194/J194-1)*100)</f>
        <v>20.588235294117641</v>
      </c>
      <c r="AF194" s="705">
        <f>IF(ISERROR((J194/K194-1)*100),"n/a",(J194/K194-1)*100)</f>
        <v>54.545454545454561</v>
      </c>
      <c r="AG194" s="705">
        <f>IF(ISERROR((K194/M194-1)*100),"n/a",(K194/M194-1)*100)</f>
        <v>450</v>
      </c>
      <c r="AH194" s="705">
        <f>IF(ISERROR((M194/N194-1)*100),"n/a",(M194/N194-1)*100)</f>
        <v>-42.857142857142861</v>
      </c>
      <c r="AI194" s="705">
        <f>IF(ISERROR((N194/O194-1)*100),"n/a",(N194/O194-1)*100)</f>
        <v>-87.931034482758619</v>
      </c>
      <c r="AJ194" s="705">
        <f>IF(ISERROR((O194/P194-1)*100),"n/a",(O194/P194-1)*100)</f>
        <v>-12.121212121212132</v>
      </c>
      <c r="AK194" s="705">
        <f>IF(ISERROR((P194/Q194-1)*100),"n/a",(P194/Q194-1)*100)</f>
        <v>15.789473684210531</v>
      </c>
      <c r="AL194" s="705">
        <f>IF(ISERROR((Q194/R194-1)*100),"n/a",(Q194/R194-1)*100)</f>
        <v>46.153846153846146</v>
      </c>
      <c r="AM194" s="705">
        <f>IF(ISERROR((R194/S194-1)*100),"n/a",(R194/S194-1)*100)</f>
        <v>51.385761975001934</v>
      </c>
      <c r="AN194" s="705">
        <f>IF(ISERROR((S194/T194-1)*100),"n/a",(S194/T194-1)*100)</f>
        <v>80.330393392132152</v>
      </c>
      <c r="AO194" s="705" t="str">
        <f>IF(ISERROR((T194/U194-1)*100),"n/a",(T194/U194-1)*100)</f>
        <v>n/a</v>
      </c>
      <c r="AP194" s="705" t="str">
        <f>IF(ISERROR((U194/V194-1)*100),"n/a",(U194/V194-1)*100)</f>
        <v>n/a</v>
      </c>
      <c r="AQ194" s="705" t="str">
        <f>IF(ISERROR((V194/W194-1)*100),"n/a",(V194/W194-1)*100)</f>
        <v>n/a</v>
      </c>
      <c r="AR194" s="705" t="str">
        <f>IF(ISERROR((W194/X194-1)*100),"n/a",(W194/X194-1)*100)</f>
        <v>n/a</v>
      </c>
      <c r="AS194" s="706">
        <f>AVERAGE(Z194:AR194)</f>
        <v>45.009520013901842</v>
      </c>
      <c r="AT194" s="707">
        <f>STDEV(Z194:AR194)</f>
        <v>119.24554755161694</v>
      </c>
    </row>
    <row r="195" spans="1:46" ht="11.25" customHeight="1" x14ac:dyDescent="0.2">
      <c r="A195" s="974" t="s">
        <v>518</v>
      </c>
      <c r="B195" s="499" t="s">
        <v>519</v>
      </c>
      <c r="C195" s="515">
        <v>0.9</v>
      </c>
      <c r="D195" s="515">
        <v>0.73</v>
      </c>
      <c r="E195" s="516">
        <v>0.69</v>
      </c>
      <c r="F195" s="516">
        <v>0.62</v>
      </c>
      <c r="G195" s="516">
        <v>0.56999999999999995</v>
      </c>
      <c r="H195" s="516">
        <v>0.45500000000000002</v>
      </c>
      <c r="I195" s="517"/>
      <c r="J195" s="521">
        <v>0.44</v>
      </c>
      <c r="K195" s="514">
        <v>0.43</v>
      </c>
      <c r="L195" s="517"/>
      <c r="M195" s="690">
        <v>0.37</v>
      </c>
      <c r="N195" s="691">
        <v>0.33</v>
      </c>
      <c r="O195" s="687">
        <v>0.32</v>
      </c>
      <c r="P195" s="691">
        <v>0.28999999999999998</v>
      </c>
      <c r="Q195" s="691">
        <v>7.0000000000000007E-2</v>
      </c>
      <c r="R195" s="687">
        <v>0</v>
      </c>
      <c r="S195" s="687">
        <v>0</v>
      </c>
      <c r="T195" s="687">
        <v>0</v>
      </c>
      <c r="U195" s="687">
        <v>0</v>
      </c>
      <c r="V195" s="687">
        <v>0</v>
      </c>
      <c r="W195" s="687">
        <v>0</v>
      </c>
      <c r="X195" s="687">
        <v>0</v>
      </c>
      <c r="Y195" s="688">
        <f>SUM(C195:X195)</f>
        <v>6.2150000000000007</v>
      </c>
      <c r="Z195" s="1134">
        <f>IF(ISERROR((C195/D195-1)*100),"n/a",(C195/D195-1)*100)</f>
        <v>23.287671232876718</v>
      </c>
      <c r="AA195" s="705">
        <f>IF(ISERROR((D195/E195-1)*100),"n/a",(D195/E195-1)*100)</f>
        <v>5.7971014492753659</v>
      </c>
      <c r="AB195" s="705">
        <f>IF(ISERROR((E195/F195-1)*100),"n/a",(E195/F195-1)*100)</f>
        <v>11.290322580645151</v>
      </c>
      <c r="AC195" s="705">
        <f>IF(ISERROR((F195/G195-1)*100),"n/a",(F195/G195-1)*100)</f>
        <v>8.7719298245614077</v>
      </c>
      <c r="AD195" s="705">
        <f>IF(ISERROR((G195/H195-1)*100),"n/a",(G195/H195-1)*100)</f>
        <v>25.274725274725252</v>
      </c>
      <c r="AE195" s="705">
        <f>IF(ISERROR((H195/J195-1)*100),"n/a",(H195/J195-1)*100)</f>
        <v>3.4090909090909172</v>
      </c>
      <c r="AF195" s="705">
        <f>IF(ISERROR((J195/K195-1)*100),"n/a",(J195/K195-1)*100)</f>
        <v>2.3255813953488413</v>
      </c>
      <c r="AG195" s="705">
        <f>IF(ISERROR((K195/M195-1)*100),"n/a",(K195/M195-1)*100)</f>
        <v>16.216216216216207</v>
      </c>
      <c r="AH195" s="705">
        <f>IF(ISERROR((M195/N195-1)*100),"n/a",(M195/N195-1)*100)</f>
        <v>12.12121212121211</v>
      </c>
      <c r="AI195" s="705">
        <f>IF(ISERROR((N195/O195-1)*100),"n/a",(N195/O195-1)*100)</f>
        <v>3.125</v>
      </c>
      <c r="AJ195" s="705">
        <f>IF(ISERROR((O195/P195-1)*100),"n/a",(O195/P195-1)*100)</f>
        <v>10.344827586206918</v>
      </c>
      <c r="AK195" s="705">
        <f>IF(ISERROR((P195/Q195-1)*100),"n/a",(P195/Q195-1)*100)</f>
        <v>314.28571428571422</v>
      </c>
      <c r="AL195" s="705" t="str">
        <f>IF(ISERROR((Q195/R195-1)*100),"n/a",(Q195/R195-1)*100)</f>
        <v>n/a</v>
      </c>
      <c r="AM195" s="705" t="str">
        <f>IF(ISERROR((R195/S195-1)*100),"n/a",(R195/S195-1)*100)</f>
        <v>n/a</v>
      </c>
      <c r="AN195" s="705" t="str">
        <f>IF(ISERROR((S195/T195-1)*100),"n/a",(S195/T195-1)*100)</f>
        <v>n/a</v>
      </c>
      <c r="AO195" s="705" t="str">
        <f>IF(ISERROR((T195/U195-1)*100),"n/a",(T195/U195-1)*100)</f>
        <v>n/a</v>
      </c>
      <c r="AP195" s="705" t="str">
        <f>IF(ISERROR((U195/V195-1)*100),"n/a",(U195/V195-1)*100)</f>
        <v>n/a</v>
      </c>
      <c r="AQ195" s="705" t="str">
        <f>IF(ISERROR((V195/W195-1)*100),"n/a",(V195/W195-1)*100)</f>
        <v>n/a</v>
      </c>
      <c r="AR195" s="705" t="str">
        <f>IF(ISERROR((W195/X195-1)*100),"n/a",(W195/X195-1)*100)</f>
        <v>n/a</v>
      </c>
      <c r="AS195" s="706">
        <f>AVERAGE(Z195:AR195)</f>
        <v>36.354116072989427</v>
      </c>
      <c r="AT195" s="707">
        <f>STDEV(Z195:AR195)</f>
        <v>87.842266588781044</v>
      </c>
    </row>
    <row r="196" spans="1:46" ht="11.25" customHeight="1" x14ac:dyDescent="0.2">
      <c r="A196" s="497" t="s">
        <v>521</v>
      </c>
      <c r="B196" s="957" t="s">
        <v>522</v>
      </c>
      <c r="C196" s="515">
        <v>0.72750000000000004</v>
      </c>
      <c r="D196" s="515">
        <v>0.6100000000000001</v>
      </c>
      <c r="E196" s="505">
        <v>0.53749999999999998</v>
      </c>
      <c r="F196" s="505">
        <v>0.48749999999999999</v>
      </c>
      <c r="G196" s="505">
        <v>0.435</v>
      </c>
      <c r="H196" s="505">
        <v>0.37375000000000003</v>
      </c>
      <c r="I196" s="506"/>
      <c r="J196" s="505">
        <v>0.30499999999999999</v>
      </c>
      <c r="K196" s="503">
        <v>0.21625</v>
      </c>
      <c r="L196" s="506"/>
      <c r="M196" s="509">
        <v>0.19</v>
      </c>
      <c r="N196" s="511">
        <v>0.13250000000000001</v>
      </c>
      <c r="O196" s="511">
        <v>9.375E-2</v>
      </c>
      <c r="P196" s="510">
        <v>0</v>
      </c>
      <c r="Q196" s="510">
        <v>0</v>
      </c>
      <c r="R196" s="510">
        <v>0</v>
      </c>
      <c r="S196" s="510">
        <v>0</v>
      </c>
      <c r="T196" s="510">
        <v>0</v>
      </c>
      <c r="U196" s="510">
        <v>0</v>
      </c>
      <c r="V196" s="510">
        <v>0</v>
      </c>
      <c r="W196" s="510">
        <v>0</v>
      </c>
      <c r="X196" s="510">
        <v>3.6649999999999999E-3</v>
      </c>
      <c r="Y196" s="688">
        <f>SUM(C196:X196)</f>
        <v>4.1124149999999995</v>
      </c>
      <c r="Z196" s="1134">
        <f>IF(ISERROR((C196/D196-1)*100),"n/a",(C196/D196-1)*100)</f>
        <v>19.262295081967196</v>
      </c>
      <c r="AA196" s="705">
        <f>IF(ISERROR((D196/E196-1)*100),"n/a",(D196/E196-1)*100)</f>
        <v>13.488372093023271</v>
      </c>
      <c r="AB196" s="705">
        <f>IF(ISERROR((E196/F196-1)*100),"n/a",(E196/F196-1)*100)</f>
        <v>10.256410256410264</v>
      </c>
      <c r="AC196" s="705">
        <f>IF(ISERROR((F196/G196-1)*100),"n/a",(F196/G196-1)*100)</f>
        <v>12.06896551724137</v>
      </c>
      <c r="AD196" s="705">
        <f>IF(ISERROR((G196/H196-1)*100),"n/a",(G196/H196-1)*100)</f>
        <v>16.387959866220726</v>
      </c>
      <c r="AE196" s="705">
        <f>IF(ISERROR((H196/J196-1)*100),"n/a",(H196/J196-1)*100)</f>
        <v>22.540983606557386</v>
      </c>
      <c r="AF196" s="705">
        <f>IF(ISERROR((J196/K196-1)*100),"n/a",(J196/K196-1)*100)</f>
        <v>41.040462427745659</v>
      </c>
      <c r="AG196" s="705">
        <f>IF(ISERROR((K196/M196-1)*100),"n/a",(K196/M196-1)*100)</f>
        <v>13.815789473684204</v>
      </c>
      <c r="AH196" s="705">
        <f>IF(ISERROR((M196/N196-1)*100),"n/a",(M196/N196-1)*100)</f>
        <v>43.396226415094333</v>
      </c>
      <c r="AI196" s="705">
        <f>IF(ISERROR((N196/O196-1)*100),"n/a",(N196/O196-1)*100)</f>
        <v>41.333333333333336</v>
      </c>
      <c r="AJ196" s="705" t="str">
        <f>IF(ISERROR((O196/P196-1)*100),"n/a",(O196/P196-1)*100)</f>
        <v>n/a</v>
      </c>
      <c r="AK196" s="705" t="str">
        <f>IF(ISERROR((P196/Q196-1)*100),"n/a",(P196/Q196-1)*100)</f>
        <v>n/a</v>
      </c>
      <c r="AL196" s="705" t="str">
        <f>IF(ISERROR((Q196/R196-1)*100),"n/a",(Q196/R196-1)*100)</f>
        <v>n/a</v>
      </c>
      <c r="AM196" s="705" t="str">
        <f>IF(ISERROR((R196/S196-1)*100),"n/a",(R196/S196-1)*100)</f>
        <v>n/a</v>
      </c>
      <c r="AN196" s="705" t="str">
        <f>IF(ISERROR((S196/T196-1)*100),"n/a",(S196/T196-1)*100)</f>
        <v>n/a</v>
      </c>
      <c r="AO196" s="705" t="str">
        <f>IF(ISERROR((T196/U196-1)*100),"n/a",(T196/U196-1)*100)</f>
        <v>n/a</v>
      </c>
      <c r="AP196" s="705" t="str">
        <f>IF(ISERROR((U196/V196-1)*100),"n/a",(U196/V196-1)*100)</f>
        <v>n/a</v>
      </c>
      <c r="AQ196" s="705" t="str">
        <f>IF(ISERROR((V196/W196-1)*100),"n/a",(V196/W196-1)*100)</f>
        <v>n/a</v>
      </c>
      <c r="AR196" s="705">
        <f>IF(ISERROR((W196/X196-1)*100),"n/a",(W196/X196-1)*100)</f>
        <v>-100</v>
      </c>
      <c r="AS196" s="706">
        <f>AVERAGE(Z196:AR196)</f>
        <v>12.144618006479794</v>
      </c>
      <c r="AT196" s="707">
        <f>STDEV(Z196:AR196)</f>
        <v>39.27461080507257</v>
      </c>
    </row>
    <row r="197" spans="1:46" ht="11.25" customHeight="1" x14ac:dyDescent="0.2">
      <c r="A197" s="519" t="s">
        <v>1093</v>
      </c>
      <c r="B197" s="972" t="s">
        <v>1094</v>
      </c>
      <c r="C197" s="515">
        <v>1.84</v>
      </c>
      <c r="D197" s="541">
        <v>1.08</v>
      </c>
      <c r="E197" s="684">
        <v>0.87</v>
      </c>
      <c r="F197" s="684">
        <v>0.82</v>
      </c>
      <c r="G197" s="684">
        <v>0.76</v>
      </c>
      <c r="H197" s="684">
        <v>0.66</v>
      </c>
      <c r="I197" s="685"/>
      <c r="J197" s="684">
        <v>0.5</v>
      </c>
      <c r="K197" s="514">
        <v>0.4</v>
      </c>
      <c r="L197" s="685"/>
      <c r="M197" s="522">
        <v>0.2</v>
      </c>
      <c r="N197" s="687">
        <v>0.48</v>
      </c>
      <c r="O197" s="691">
        <v>2.62</v>
      </c>
      <c r="P197" s="691">
        <v>2.5099999999999998</v>
      </c>
      <c r="Q197" s="691">
        <v>2.3199999999999998</v>
      </c>
      <c r="R197" s="691">
        <v>2.17</v>
      </c>
      <c r="S197" s="691">
        <v>2.06</v>
      </c>
      <c r="T197" s="691">
        <v>1.98</v>
      </c>
      <c r="U197" s="691">
        <v>1.88</v>
      </c>
      <c r="V197" s="691">
        <v>1.72</v>
      </c>
      <c r="W197" s="691">
        <v>1.56</v>
      </c>
      <c r="X197" s="691">
        <v>1.4</v>
      </c>
      <c r="Y197" s="688">
        <f>SUM(C197:X197)</f>
        <v>27.829999999999995</v>
      </c>
      <c r="Z197" s="1134">
        <f>IF(ISERROR((C197/D197-1)*100),"n/a",(C197/D197-1)*100)</f>
        <v>70.370370370370367</v>
      </c>
      <c r="AA197" s="705">
        <f>IF(ISERROR((D197/E197-1)*100),"n/a",(D197/E197-1)*100)</f>
        <v>24.137931034482762</v>
      </c>
      <c r="AB197" s="705">
        <f>IF(ISERROR((E197/F197-1)*100),"n/a",(E197/F197-1)*100)</f>
        <v>6.0975609756097615</v>
      </c>
      <c r="AC197" s="705">
        <f>IF(ISERROR((F197/G197-1)*100),"n/a",(F197/G197-1)*100)</f>
        <v>7.8947368421052655</v>
      </c>
      <c r="AD197" s="705">
        <f>IF(ISERROR((G197/H197-1)*100),"n/a",(G197/H197-1)*100)</f>
        <v>15.151515151515138</v>
      </c>
      <c r="AE197" s="705">
        <f>IF(ISERROR((H197/J197-1)*100),"n/a",(H197/J197-1)*100)</f>
        <v>32.000000000000007</v>
      </c>
      <c r="AF197" s="705">
        <f>IF(ISERROR((J197/K197-1)*100),"n/a",(J197/K197-1)*100)</f>
        <v>25</v>
      </c>
      <c r="AG197" s="705">
        <f>IF(ISERROR((K197/M197-1)*100),"n/a",(K197/M197-1)*100)</f>
        <v>100</v>
      </c>
      <c r="AH197" s="705">
        <f>IF(ISERROR((M197/N197-1)*100),"n/a",(M197/N197-1)*100)</f>
        <v>-58.333333333333329</v>
      </c>
      <c r="AI197" s="705">
        <f>IF(ISERROR((N197/O197-1)*100),"n/a",(N197/O197-1)*100)</f>
        <v>-81.679389312977108</v>
      </c>
      <c r="AJ197" s="705">
        <f>IF(ISERROR((O197/P197-1)*100),"n/a",(O197/P197-1)*100)</f>
        <v>4.3824701195219307</v>
      </c>
      <c r="AK197" s="705">
        <f>IF(ISERROR((P197/Q197-1)*100),"n/a",(P197/Q197-1)*100)</f>
        <v>8.18965517241379</v>
      </c>
      <c r="AL197" s="705">
        <f>IF(ISERROR((Q197/R197-1)*100),"n/a",(Q197/R197-1)*100)</f>
        <v>6.9124423963133674</v>
      </c>
      <c r="AM197" s="705">
        <f>IF(ISERROR((R197/S197-1)*100),"n/a",(R197/S197-1)*100)</f>
        <v>5.3398058252427161</v>
      </c>
      <c r="AN197" s="705">
        <f>IF(ISERROR((S197/T197-1)*100),"n/a",(S197/T197-1)*100)</f>
        <v>4.0404040404040442</v>
      </c>
      <c r="AO197" s="705">
        <f>IF(ISERROR((T197/U197-1)*100),"n/a",(T197/U197-1)*100)</f>
        <v>5.319148936170226</v>
      </c>
      <c r="AP197" s="705">
        <f>IF(ISERROR((U197/V197-1)*100),"n/a",(U197/V197-1)*100)</f>
        <v>9.302325581395344</v>
      </c>
      <c r="AQ197" s="705">
        <f>IF(ISERROR((V197/W197-1)*100),"n/a",(V197/W197-1)*100)</f>
        <v>10.256410256410241</v>
      </c>
      <c r="AR197" s="705">
        <f>IF(ISERROR((W197/X197-1)*100),"n/a",(W197/X197-1)*100)</f>
        <v>11.428571428571432</v>
      </c>
      <c r="AS197" s="706">
        <f>AVERAGE(Z197:AR197)</f>
        <v>10.83213818337979</v>
      </c>
      <c r="AT197" s="707">
        <f>STDEV(Z197:AR197)</f>
        <v>37.923288874608737</v>
      </c>
    </row>
    <row r="198" spans="1:46" ht="11.25" customHeight="1" x14ac:dyDescent="0.2">
      <c r="A198" s="974" t="s">
        <v>1095</v>
      </c>
      <c r="B198" s="972" t="s">
        <v>1096</v>
      </c>
      <c r="C198" s="515">
        <v>0.33</v>
      </c>
      <c r="D198" s="515">
        <v>0.29499999999999998</v>
      </c>
      <c r="E198" s="684">
        <v>0.27500000000000002</v>
      </c>
      <c r="F198" s="684">
        <v>0.25</v>
      </c>
      <c r="G198" s="684">
        <v>0.22500000000000001</v>
      </c>
      <c r="H198" s="684">
        <v>0.21</v>
      </c>
      <c r="I198" s="685"/>
      <c r="J198" s="521">
        <v>0.2</v>
      </c>
      <c r="K198" s="689">
        <v>0.2</v>
      </c>
      <c r="L198" s="685"/>
      <c r="M198" s="690">
        <v>0.2</v>
      </c>
      <c r="N198" s="691">
        <v>0.19</v>
      </c>
      <c r="O198" s="687">
        <v>0.18</v>
      </c>
      <c r="P198" s="691">
        <v>0.15</v>
      </c>
      <c r="Q198" s="691">
        <v>0.14000000000000001</v>
      </c>
      <c r="R198" s="691">
        <v>2.5000000000000001E-2</v>
      </c>
      <c r="S198" s="687">
        <v>0</v>
      </c>
      <c r="T198" s="687">
        <v>0</v>
      </c>
      <c r="U198" s="687">
        <v>0</v>
      </c>
      <c r="V198" s="687">
        <v>0</v>
      </c>
      <c r="W198" s="687">
        <v>0</v>
      </c>
      <c r="X198" s="687">
        <v>0</v>
      </c>
      <c r="Y198" s="688">
        <f>SUM(C198:X198)</f>
        <v>2.87</v>
      </c>
      <c r="Z198" s="1134">
        <f>IF(ISERROR((C198/D198-1)*100),"n/a",(C198/D198-1)*100)</f>
        <v>11.86440677966103</v>
      </c>
      <c r="AA198" s="705">
        <f>IF(ISERROR((D198/E198-1)*100),"n/a",(D198/E198-1)*100)</f>
        <v>7.2727272727272529</v>
      </c>
      <c r="AB198" s="705">
        <f>IF(ISERROR((E198/F198-1)*100),"n/a",(E198/F198-1)*100)</f>
        <v>10.000000000000009</v>
      </c>
      <c r="AC198" s="705">
        <f>IF(ISERROR((F198/G198-1)*100),"n/a",(F198/G198-1)*100)</f>
        <v>11.111111111111116</v>
      </c>
      <c r="AD198" s="705">
        <f>IF(ISERROR((G198/H198-1)*100),"n/a",(G198/H198-1)*100)</f>
        <v>7.1428571428571397</v>
      </c>
      <c r="AE198" s="705">
        <f>IF(ISERROR((H198/J198-1)*100),"n/a",(H198/J198-1)*100)</f>
        <v>4.9999999999999822</v>
      </c>
      <c r="AF198" s="705">
        <f>IF(ISERROR((J198/K198-1)*100),"n/a",(J198/K198-1)*100)</f>
        <v>0</v>
      </c>
      <c r="AG198" s="705">
        <f>IF(ISERROR((K198/M198-1)*100),"n/a",(K198/M198-1)*100)</f>
        <v>0</v>
      </c>
      <c r="AH198" s="705">
        <f>IF(ISERROR((M198/N198-1)*100),"n/a",(M198/N198-1)*100)</f>
        <v>5.2631578947368363</v>
      </c>
      <c r="AI198" s="705">
        <f>IF(ISERROR((N198/O198-1)*100),"n/a",(N198/O198-1)*100)</f>
        <v>5.555555555555558</v>
      </c>
      <c r="AJ198" s="705">
        <f>IF(ISERROR((O198/P198-1)*100),"n/a",(O198/P198-1)*100)</f>
        <v>19.999999999999996</v>
      </c>
      <c r="AK198" s="705">
        <f>IF(ISERROR((P198/Q198-1)*100),"n/a",(P198/Q198-1)*100)</f>
        <v>7.1428571428571397</v>
      </c>
      <c r="AL198" s="705">
        <f>IF(ISERROR((Q198/R198-1)*100),"n/a",(Q198/R198-1)*100)</f>
        <v>460.00000000000006</v>
      </c>
      <c r="AM198" s="705" t="str">
        <f>IF(ISERROR((R198/S198-1)*100),"n/a",(R198/S198-1)*100)</f>
        <v>n/a</v>
      </c>
      <c r="AN198" s="705" t="str">
        <f>IF(ISERROR((S198/T198-1)*100),"n/a",(S198/T198-1)*100)</f>
        <v>n/a</v>
      </c>
      <c r="AO198" s="705" t="str">
        <f>IF(ISERROR((T198/U198-1)*100),"n/a",(T198/U198-1)*100)</f>
        <v>n/a</v>
      </c>
      <c r="AP198" s="705" t="str">
        <f>IF(ISERROR((U198/V198-1)*100),"n/a",(U198/V198-1)*100)</f>
        <v>n/a</v>
      </c>
      <c r="AQ198" s="705" t="str">
        <f>IF(ISERROR((V198/W198-1)*100),"n/a",(V198/W198-1)*100)</f>
        <v>n/a</v>
      </c>
      <c r="AR198" s="705" t="str">
        <f>IF(ISERROR((W198/X198-1)*100),"n/a",(W198/X198-1)*100)</f>
        <v>n/a</v>
      </c>
      <c r="AS198" s="706">
        <f>AVERAGE(Z198:AR198)</f>
        <v>42.334820992269705</v>
      </c>
      <c r="AT198" s="707">
        <f>STDEV(Z198:AR198)</f>
        <v>125.59977357178529</v>
      </c>
    </row>
    <row r="199" spans="1:46" ht="11.25" customHeight="1" x14ac:dyDescent="0.2">
      <c r="A199" s="519" t="s">
        <v>194</v>
      </c>
      <c r="B199" s="972" t="s">
        <v>195</v>
      </c>
      <c r="C199" s="515">
        <v>0.89523809523809517</v>
      </c>
      <c r="D199" s="515">
        <v>0.81632653061224481</v>
      </c>
      <c r="E199" s="684">
        <v>0.7774538386783284</v>
      </c>
      <c r="F199" s="684">
        <v>0.74043222731269365</v>
      </c>
      <c r="G199" s="684">
        <v>0.70517354982161295</v>
      </c>
      <c r="H199" s="684">
        <v>0.67160728885010423</v>
      </c>
      <c r="I199" s="685"/>
      <c r="J199" s="684">
        <v>0.63047586572972203</v>
      </c>
      <c r="K199" s="514">
        <v>0.60035651411944524</v>
      </c>
      <c r="L199" s="685"/>
      <c r="M199" s="690">
        <v>0.57720860793806417</v>
      </c>
      <c r="N199" s="691">
        <v>0.56123519899418728</v>
      </c>
      <c r="O199" s="691">
        <v>0.55690342707720364</v>
      </c>
      <c r="P199" s="691">
        <v>0.53037132408567911</v>
      </c>
      <c r="Q199" s="691">
        <v>0.49490494151537606</v>
      </c>
      <c r="R199" s="691">
        <v>0.4618751806483759</v>
      </c>
      <c r="S199" s="691">
        <v>0.42153555467146625</v>
      </c>
      <c r="T199" s="691">
        <v>0.34031483122802381</v>
      </c>
      <c r="U199" s="691">
        <v>0.27019427332185186</v>
      </c>
      <c r="V199" s="691">
        <v>0.25313792139872893</v>
      </c>
      <c r="W199" s="691">
        <v>0.2336449477723028</v>
      </c>
      <c r="X199" s="691">
        <v>0.21523491712512241</v>
      </c>
      <c r="Y199" s="688">
        <f>SUM(C199:X199)</f>
        <v>10.753625036138631</v>
      </c>
      <c r="Z199" s="1134">
        <f>IF(ISERROR((C199/D199-1)*100),"n/a",(C199/D199-1)*100)</f>
        <v>9.6666666666666679</v>
      </c>
      <c r="AA199" s="705">
        <f>IF(ISERROR((D199/E199-1)*100),"n/a",(D199/E199-1)*100)</f>
        <v>5.0000000000000044</v>
      </c>
      <c r="AB199" s="705">
        <f>IF(ISERROR((E199/F199-1)*100),"n/a",(E199/F199-1)*100)</f>
        <v>5.0000000000000044</v>
      </c>
      <c r="AC199" s="705">
        <f>IF(ISERROR((F199/G199-1)*100),"n/a",(F199/G199-1)*100)</f>
        <v>5.0000000000000044</v>
      </c>
      <c r="AD199" s="705">
        <f>IF(ISERROR((G199/H199-1)*100),"n/a",(G199/H199-1)*100)</f>
        <v>4.9979000419991593</v>
      </c>
      <c r="AE199" s="705">
        <f>IF(ISERROR((H199/J199-1)*100),"n/a",(H199/J199-1)*100)</f>
        <v>6.5238695652173995</v>
      </c>
      <c r="AF199" s="705">
        <f>IF(ISERROR((J199/K199-1)*100),"n/a",(J199/K199-1)*100)</f>
        <v>5.0169109357384833</v>
      </c>
      <c r="AG199" s="705">
        <f>IF(ISERROR((K199/M199-1)*100),"n/a",(K199/M199-1)*100)</f>
        <v>4.0103189493433389</v>
      </c>
      <c r="AH199" s="705">
        <f>IF(ISERROR((M199/N199-1)*100),"n/a",(M199/N199-1)*100)</f>
        <v>2.8461167390255504</v>
      </c>
      <c r="AI199" s="705">
        <f>IF(ISERROR((N199/O199-1)*100),"n/a",(N199/O199-1)*100)</f>
        <v>0.77783179387458379</v>
      </c>
      <c r="AJ199" s="705">
        <f>IF(ISERROR((O199/P199-1)*100),"n/a",(O199/P199-1)*100)</f>
        <v>5.0025523226135737</v>
      </c>
      <c r="AK199" s="705">
        <f>IF(ISERROR((P199/Q199-1)*100),"n/a",(P199/Q199-1)*100)</f>
        <v>7.1663019693653851</v>
      </c>
      <c r="AL199" s="705">
        <f>IF(ISERROR((Q199/R199-1)*100),"n/a",(Q199/R199-1)*100)</f>
        <v>7.1512309495897375</v>
      </c>
      <c r="AM199" s="705">
        <f>IF(ISERROR((R199/S199-1)*100),"n/a",(R199/S199-1)*100)</f>
        <v>9.5696852922286126</v>
      </c>
      <c r="AN199" s="705">
        <f>IF(ISERROR((S199/T199-1)*100),"n/a",(S199/T199-1)*100)</f>
        <v>23.866348448687358</v>
      </c>
      <c r="AO199" s="705">
        <f>IF(ISERROR((T199/U199-1)*100),"n/a",(T199/U199-1)*100)</f>
        <v>25.951903807615228</v>
      </c>
      <c r="AP199" s="705">
        <f>IF(ISERROR((U199/V199-1)*100),"n/a",(U199/V199-1)*100)</f>
        <v>6.737967914438503</v>
      </c>
      <c r="AQ199" s="705">
        <f>IF(ISERROR((V199/W199-1)*100),"n/a",(V199/W199-1)*100)</f>
        <v>8.3429895712630042</v>
      </c>
      <c r="AR199" s="705">
        <f>IF(ISERROR((W199/X199-1)*100),"n/a",(W199/X199-1)*100)</f>
        <v>8.5534591194968979</v>
      </c>
      <c r="AS199" s="706">
        <f>AVERAGE(Z199:AR199)</f>
        <v>7.9569502151138662</v>
      </c>
      <c r="AT199" s="707">
        <f>STDEV(Z199:AR199)</f>
        <v>6.3829866971183007</v>
      </c>
    </row>
    <row r="200" spans="1:46" ht="11.25" customHeight="1" x14ac:dyDescent="0.2">
      <c r="A200" s="519" t="s">
        <v>197</v>
      </c>
      <c r="B200" s="972" t="s">
        <v>198</v>
      </c>
      <c r="C200" s="515">
        <v>1.4</v>
      </c>
      <c r="D200" s="515">
        <v>1.3</v>
      </c>
      <c r="E200" s="684">
        <v>1.25</v>
      </c>
      <c r="F200" s="684">
        <v>1.22</v>
      </c>
      <c r="G200" s="684">
        <v>1.1399999999999999</v>
      </c>
      <c r="H200" s="684">
        <v>1.1000000000000001</v>
      </c>
      <c r="I200" s="685"/>
      <c r="J200" s="684">
        <v>1.06</v>
      </c>
      <c r="K200" s="514">
        <v>1</v>
      </c>
      <c r="L200" s="685"/>
      <c r="M200" s="690">
        <v>0.92</v>
      </c>
      <c r="N200" s="687">
        <v>0.88</v>
      </c>
      <c r="O200" s="691">
        <v>0.85</v>
      </c>
      <c r="P200" s="691">
        <v>0.81</v>
      </c>
      <c r="Q200" s="691">
        <v>0.77</v>
      </c>
      <c r="R200" s="691">
        <v>0.73</v>
      </c>
      <c r="S200" s="691">
        <v>0.66</v>
      </c>
      <c r="T200" s="691">
        <v>0.59499999999999997</v>
      </c>
      <c r="U200" s="691">
        <v>0.55000000000000004</v>
      </c>
      <c r="V200" s="687">
        <v>0.54</v>
      </c>
      <c r="W200" s="691">
        <v>0.51</v>
      </c>
      <c r="X200" s="691">
        <v>0.47</v>
      </c>
      <c r="Y200" s="688">
        <f>SUM(C200:X200)</f>
        <v>17.755000000000003</v>
      </c>
      <c r="Z200" s="1134">
        <f>IF(ISERROR((C200/D200-1)*100),"n/a",(C200/D200-1)*100)</f>
        <v>7.6923076923076872</v>
      </c>
      <c r="AA200" s="705">
        <f>IF(ISERROR((D200/E200-1)*100),"n/a",(D200/E200-1)*100)</f>
        <v>4.0000000000000036</v>
      </c>
      <c r="AB200" s="705">
        <f>IF(ISERROR((E200/F200-1)*100),"n/a",(E200/F200-1)*100)</f>
        <v>2.4590163934426146</v>
      </c>
      <c r="AC200" s="705">
        <f>IF(ISERROR((F200/G200-1)*100),"n/a",(F200/G200-1)*100)</f>
        <v>7.0175438596491224</v>
      </c>
      <c r="AD200" s="705">
        <f>IF(ISERROR((G200/H200-1)*100),"n/a",(G200/H200-1)*100)</f>
        <v>3.6363636363636154</v>
      </c>
      <c r="AE200" s="705">
        <f>IF(ISERROR((H200/J200-1)*100),"n/a",(H200/J200-1)*100)</f>
        <v>3.7735849056603765</v>
      </c>
      <c r="AF200" s="705">
        <f>IF(ISERROR((J200/K200-1)*100),"n/a",(J200/K200-1)*100)</f>
        <v>6.0000000000000053</v>
      </c>
      <c r="AG200" s="705">
        <f>IF(ISERROR((K200/M200-1)*100),"n/a",(K200/M200-1)*100)</f>
        <v>8.6956521739130377</v>
      </c>
      <c r="AH200" s="705">
        <f>IF(ISERROR((M200/N200-1)*100),"n/a",(M200/N200-1)*100)</f>
        <v>4.5454545454545414</v>
      </c>
      <c r="AI200" s="705">
        <f>IF(ISERROR((N200/O200-1)*100),"n/a",(N200/O200-1)*100)</f>
        <v>3.529411764705892</v>
      </c>
      <c r="AJ200" s="705">
        <f>IF(ISERROR((O200/P200-1)*100),"n/a",(O200/P200-1)*100)</f>
        <v>4.9382716049382713</v>
      </c>
      <c r="AK200" s="705">
        <f>IF(ISERROR((P200/Q200-1)*100),"n/a",(P200/Q200-1)*100)</f>
        <v>5.1948051948051965</v>
      </c>
      <c r="AL200" s="705">
        <f>IF(ISERROR((Q200/R200-1)*100),"n/a",(Q200/R200-1)*100)</f>
        <v>5.4794520547945202</v>
      </c>
      <c r="AM200" s="705">
        <f>IF(ISERROR((R200/S200-1)*100),"n/a",(R200/S200-1)*100)</f>
        <v>10.606060606060597</v>
      </c>
      <c r="AN200" s="705">
        <f>IF(ISERROR((S200/T200-1)*100),"n/a",(S200/T200-1)*100)</f>
        <v>10.924369747899165</v>
      </c>
      <c r="AO200" s="705">
        <f>IF(ISERROR((T200/U200-1)*100),"n/a",(T200/U200-1)*100)</f>
        <v>8.1818181818181799</v>
      </c>
      <c r="AP200" s="705">
        <f>IF(ISERROR((U200/V200-1)*100),"n/a",(U200/V200-1)*100)</f>
        <v>1.8518518518518601</v>
      </c>
      <c r="AQ200" s="705">
        <f>IF(ISERROR((V200/W200-1)*100),"n/a",(V200/W200-1)*100)</f>
        <v>5.8823529411764719</v>
      </c>
      <c r="AR200" s="705">
        <f>IF(ISERROR((W200/X200-1)*100),"n/a",(W200/X200-1)*100)</f>
        <v>8.5106382978723527</v>
      </c>
      <c r="AS200" s="706">
        <f>AVERAGE(Z200:AR200)</f>
        <v>5.9431029185638691</v>
      </c>
      <c r="AT200" s="707">
        <f>STDEV(Z200:AR200)</f>
        <v>2.6055763353722012</v>
      </c>
    </row>
    <row r="201" spans="1:46" ht="11.25" customHeight="1" x14ac:dyDescent="0.2">
      <c r="A201" s="519" t="s">
        <v>199</v>
      </c>
      <c r="B201" s="972" t="s">
        <v>200</v>
      </c>
      <c r="C201" s="515">
        <v>1.35</v>
      </c>
      <c r="D201" s="515">
        <v>1.29</v>
      </c>
      <c r="E201" s="684">
        <v>1.25</v>
      </c>
      <c r="F201" s="684">
        <v>1.21</v>
      </c>
      <c r="G201" s="684">
        <v>1.1727300000000001</v>
      </c>
      <c r="H201" s="684">
        <v>1.1499999999999999</v>
      </c>
      <c r="I201" s="685"/>
      <c r="J201" s="684">
        <v>1.1318181818181818</v>
      </c>
      <c r="K201" s="514">
        <v>1.1181818181818182</v>
      </c>
      <c r="L201" s="685"/>
      <c r="M201" s="690">
        <v>1.1000000000000001</v>
      </c>
      <c r="N201" s="691">
        <v>1.0909090909090908</v>
      </c>
      <c r="O201" s="691">
        <v>1.0545454545454545</v>
      </c>
      <c r="P201" s="691">
        <v>0.98181818181818181</v>
      </c>
      <c r="Q201" s="691">
        <v>0.94545454545454544</v>
      </c>
      <c r="R201" s="691">
        <v>0.87272727272727257</v>
      </c>
      <c r="S201" s="691">
        <v>0.76032727272727263</v>
      </c>
      <c r="T201" s="691">
        <v>0.6461181818181817</v>
      </c>
      <c r="U201" s="691">
        <v>0.57370909090909084</v>
      </c>
      <c r="V201" s="691">
        <v>0.5464</v>
      </c>
      <c r="W201" s="691">
        <v>0.50790909090909087</v>
      </c>
      <c r="X201" s="691">
        <v>0.48543636363636361</v>
      </c>
      <c r="Y201" s="688">
        <f>SUM(C201:X201)</f>
        <v>19.238084545454544</v>
      </c>
      <c r="Z201" s="1134">
        <f>IF(ISERROR((C201/D201-1)*100),"n/a",(C201/D201-1)*100)</f>
        <v>4.6511627906976827</v>
      </c>
      <c r="AA201" s="705">
        <f>IF(ISERROR((D201/E201-1)*100),"n/a",(D201/E201-1)*100)</f>
        <v>3.2000000000000028</v>
      </c>
      <c r="AB201" s="705">
        <f>IF(ISERROR((E201/F201-1)*100),"n/a",(E201/F201-1)*100)</f>
        <v>3.3057851239669533</v>
      </c>
      <c r="AC201" s="705">
        <f>IF(ISERROR((F201/G201-1)*100),"n/a",(F201/G201-1)*100)</f>
        <v>3.1780546246791497</v>
      </c>
      <c r="AD201" s="705">
        <f>IF(ISERROR((G201/H201-1)*100),"n/a",(G201/H201-1)*100)</f>
        <v>1.9765217391304546</v>
      </c>
      <c r="AE201" s="705">
        <f>IF(ISERROR((H201/J201-1)*100),"n/a",(H201/J201-1)*100)</f>
        <v>1.6064257028112428</v>
      </c>
      <c r="AF201" s="705">
        <f>IF(ISERROR((J201/K201-1)*100),"n/a",(J201/K201-1)*100)</f>
        <v>1.2195121951219523</v>
      </c>
      <c r="AG201" s="705">
        <f>IF(ISERROR((K201/M201-1)*100),"n/a",(K201/M201-1)*100)</f>
        <v>1.6528925619834656</v>
      </c>
      <c r="AH201" s="705">
        <f>IF(ISERROR((M201/N201-1)*100),"n/a",(M201/N201-1)*100)</f>
        <v>0.83333333333335258</v>
      </c>
      <c r="AI201" s="705">
        <f>IF(ISERROR((N201/O201-1)*100),"n/a",(N201/O201-1)*100)</f>
        <v>3.4482758620689724</v>
      </c>
      <c r="AJ201" s="705">
        <f>IF(ISERROR((O201/P201-1)*100),"n/a",(O201/P201-1)*100)</f>
        <v>7.4074074074073959</v>
      </c>
      <c r="AK201" s="705">
        <f>IF(ISERROR((P201/Q201-1)*100),"n/a",(P201/Q201-1)*100)</f>
        <v>3.8461538461538547</v>
      </c>
      <c r="AL201" s="705">
        <f>IF(ISERROR((Q201/R201-1)*100),"n/a",(Q201/R201-1)*100)</f>
        <v>8.3333333333333481</v>
      </c>
      <c r="AM201" s="705">
        <f>IF(ISERROR((R201/S201-1)*100),"n/a",(R201/S201-1)*100)</f>
        <v>14.783107752642399</v>
      </c>
      <c r="AN201" s="705">
        <f>IF(ISERROR((S201/T201-1)*100),"n/a",(S201/T201-1)*100)</f>
        <v>17.676192084195129</v>
      </c>
      <c r="AO201" s="705">
        <f>IF(ISERROR((T201/U201-1)*100),"n/a",(T201/U201-1)*100)</f>
        <v>12.621220764403883</v>
      </c>
      <c r="AP201" s="705">
        <f>IF(ISERROR((U201/V201-1)*100),"n/a",(U201/V201-1)*100)</f>
        <v>4.9980034606681656</v>
      </c>
      <c r="AQ201" s="705">
        <f>IF(ISERROR((V201/W201-1)*100),"n/a",(V201/W201-1)*100)</f>
        <v>7.5783067836048046</v>
      </c>
      <c r="AR201" s="705">
        <f>IF(ISERROR((W201/X201-1)*100),"n/a",(W201/X201-1)*100)</f>
        <v>4.6293868684220252</v>
      </c>
      <c r="AS201" s="706">
        <f>AVERAGE(Z201:AR201)</f>
        <v>5.6286882228749597</v>
      </c>
      <c r="AT201" s="707">
        <f>STDEV(Z201:AR201)</f>
        <v>4.7578292525385883</v>
      </c>
    </row>
    <row r="202" spans="1:46" ht="11.25" customHeight="1" x14ac:dyDescent="0.2">
      <c r="A202" s="502" t="s">
        <v>4207</v>
      </c>
      <c r="B202" s="972" t="s">
        <v>4208</v>
      </c>
      <c r="C202" s="515">
        <v>0.2</v>
      </c>
      <c r="D202" s="515">
        <v>0.155</v>
      </c>
      <c r="E202" s="684">
        <v>0.13500000000000001</v>
      </c>
      <c r="F202" s="684">
        <v>0.11</v>
      </c>
      <c r="G202" s="684">
        <v>0.04</v>
      </c>
      <c r="H202" s="563">
        <v>0</v>
      </c>
      <c r="I202" s="685"/>
      <c r="J202" s="521">
        <v>0</v>
      </c>
      <c r="K202" s="689">
        <v>0</v>
      </c>
      <c r="L202" s="685"/>
      <c r="M202" s="522">
        <v>0</v>
      </c>
      <c r="N202" s="564">
        <v>0</v>
      </c>
      <c r="O202" s="564">
        <v>0.12</v>
      </c>
      <c r="P202" s="564">
        <v>0.24</v>
      </c>
      <c r="Q202" s="691">
        <v>0.23</v>
      </c>
      <c r="R202" s="691">
        <v>0.19</v>
      </c>
      <c r="S202" s="691">
        <v>0.12</v>
      </c>
      <c r="T202" s="564">
        <v>0</v>
      </c>
      <c r="U202" s="564">
        <v>0</v>
      </c>
      <c r="V202" s="564">
        <v>0</v>
      </c>
      <c r="W202" s="691">
        <v>0.04</v>
      </c>
      <c r="X202" s="691">
        <v>0.2</v>
      </c>
      <c r="Y202" s="688">
        <f>SUM(C202:X202)</f>
        <v>1.78</v>
      </c>
      <c r="Z202" s="1134">
        <f>IF(ISERROR((C202/D202-1)*100),"n/a",(C202/D202-1)*100)</f>
        <v>29.032258064516149</v>
      </c>
      <c r="AA202" s="705">
        <f>IF(ISERROR((D202/E202-1)*100),"n/a",(D202/E202-1)*100)</f>
        <v>14.814814814814813</v>
      </c>
      <c r="AB202" s="705">
        <f>IF(ISERROR((E202/F202-1)*100),"n/a",(E202/F202-1)*100)</f>
        <v>22.72727272727273</v>
      </c>
      <c r="AC202" s="705">
        <f>IF(ISERROR((F202/G202-1)*100),"n/a",(F202/G202-1)*100)</f>
        <v>175</v>
      </c>
      <c r="AD202" s="705" t="str">
        <f>IF(ISERROR((G202/H202-1)*100),"n/a",(G202/H202-1)*100)</f>
        <v>n/a</v>
      </c>
      <c r="AE202" s="705" t="str">
        <f>IF(ISERROR((H202/J202-1)*100),"n/a",(H202/J202-1)*100)</f>
        <v>n/a</v>
      </c>
      <c r="AF202" s="705" t="str">
        <f>IF(ISERROR((J202/K202-1)*100),"n/a",(J202/K202-1)*100)</f>
        <v>n/a</v>
      </c>
      <c r="AG202" s="705" t="str">
        <f>IF(ISERROR((K202/M202-1)*100),"n/a",(K202/M202-1)*100)</f>
        <v>n/a</v>
      </c>
      <c r="AH202" s="705" t="str">
        <f>IF(ISERROR((M202/N202-1)*100),"n/a",(M202/N202-1)*100)</f>
        <v>n/a</v>
      </c>
      <c r="AI202" s="705">
        <f>IF(ISERROR((N202/O202-1)*100),"n/a",(N202/O202-1)*100)</f>
        <v>-100</v>
      </c>
      <c r="AJ202" s="705">
        <f>IF(ISERROR((O202/P202-1)*100),"n/a",(O202/P202-1)*100)</f>
        <v>-50</v>
      </c>
      <c r="AK202" s="705">
        <f>IF(ISERROR((P202/Q202-1)*100),"n/a",(P202/Q202-1)*100)</f>
        <v>4.3478260869565188</v>
      </c>
      <c r="AL202" s="705">
        <f>IF(ISERROR((Q202/R202-1)*100),"n/a",(Q202/R202-1)*100)</f>
        <v>21.052631578947366</v>
      </c>
      <c r="AM202" s="705">
        <f>IF(ISERROR((R202/S202-1)*100),"n/a",(R202/S202-1)*100)</f>
        <v>58.33333333333335</v>
      </c>
      <c r="AN202" s="705" t="str">
        <f>IF(ISERROR((S202/T202-1)*100),"n/a",(S202/T202-1)*100)</f>
        <v>n/a</v>
      </c>
      <c r="AO202" s="705" t="str">
        <f>IF(ISERROR((T202/U202-1)*100),"n/a",(T202/U202-1)*100)</f>
        <v>n/a</v>
      </c>
      <c r="AP202" s="705" t="str">
        <f>IF(ISERROR((U202/V202-1)*100),"n/a",(U202/V202-1)*100)</f>
        <v>n/a</v>
      </c>
      <c r="AQ202" s="705">
        <f>IF(ISERROR((V202/W202-1)*100),"n/a",(V202/W202-1)*100)</f>
        <v>-100</v>
      </c>
      <c r="AR202" s="705">
        <f>IF(ISERROR((W202/X202-1)*100),"n/a",(W202/X202-1)*100)</f>
        <v>-80</v>
      </c>
      <c r="AS202" s="706">
        <f>AVERAGE(Z202:AR202)</f>
        <v>-0.42653303583264285</v>
      </c>
      <c r="AT202" s="707">
        <f>STDEV(Z202:AR202)</f>
        <v>80.601968402182109</v>
      </c>
    </row>
    <row r="203" spans="1:46" ht="11.25" customHeight="1" x14ac:dyDescent="0.2">
      <c r="A203" s="497" t="s">
        <v>201</v>
      </c>
      <c r="B203" s="957" t="s">
        <v>202</v>
      </c>
      <c r="C203" s="515">
        <v>1.34</v>
      </c>
      <c r="D203" s="515">
        <v>1.1800000000000002</v>
      </c>
      <c r="E203" s="505">
        <v>1.06</v>
      </c>
      <c r="F203" s="505">
        <v>0.94</v>
      </c>
      <c r="G203" s="505">
        <v>0.76</v>
      </c>
      <c r="H203" s="505">
        <v>0.6</v>
      </c>
      <c r="I203" s="506"/>
      <c r="J203" s="505">
        <v>0.53</v>
      </c>
      <c r="K203" s="503">
        <v>0.47</v>
      </c>
      <c r="L203" s="506"/>
      <c r="M203" s="509">
        <v>0.41</v>
      </c>
      <c r="N203" s="511">
        <v>0.36</v>
      </c>
      <c r="O203" s="511">
        <v>0.33</v>
      </c>
      <c r="P203" s="511">
        <v>0.28999999999999998</v>
      </c>
      <c r="Q203" s="511">
        <v>0.25</v>
      </c>
      <c r="R203" s="511">
        <v>0.21</v>
      </c>
      <c r="S203" s="511">
        <v>0.16</v>
      </c>
      <c r="T203" s="511">
        <v>0.125</v>
      </c>
      <c r="U203" s="511">
        <v>0.11</v>
      </c>
      <c r="V203" s="511">
        <v>0.1</v>
      </c>
      <c r="W203" s="511">
        <v>9.5000000000000001E-2</v>
      </c>
      <c r="X203" s="511">
        <v>7.4999999999999997E-2</v>
      </c>
      <c r="Y203" s="688">
        <f>SUM(C203:X203)</f>
        <v>9.3949999999999996</v>
      </c>
      <c r="Z203" s="1134">
        <f>IF(ISERROR((C203/D203-1)*100),"n/a",(C203/D203-1)*100)</f>
        <v>13.55932203389829</v>
      </c>
      <c r="AA203" s="705">
        <f>IF(ISERROR((D203/E203-1)*100),"n/a",(D203/E203-1)*100)</f>
        <v>11.320754716981153</v>
      </c>
      <c r="AB203" s="705">
        <f>IF(ISERROR((E203/F203-1)*100),"n/a",(E203/F203-1)*100)</f>
        <v>12.765957446808528</v>
      </c>
      <c r="AC203" s="705">
        <f>IF(ISERROR((F203/G203-1)*100),"n/a",(F203/G203-1)*100)</f>
        <v>23.684210526315773</v>
      </c>
      <c r="AD203" s="705">
        <f>IF(ISERROR((G203/H203-1)*100),"n/a",(G203/H203-1)*100)</f>
        <v>26.666666666666682</v>
      </c>
      <c r="AE203" s="705">
        <f>IF(ISERROR((H203/J203-1)*100),"n/a",(H203/J203-1)*100)</f>
        <v>13.207547169811317</v>
      </c>
      <c r="AF203" s="705">
        <f>IF(ISERROR((J203/K203-1)*100),"n/a",(J203/K203-1)*100)</f>
        <v>12.765957446808528</v>
      </c>
      <c r="AG203" s="705">
        <f>IF(ISERROR((K203/M203-1)*100),"n/a",(K203/M203-1)*100)</f>
        <v>14.634146341463406</v>
      </c>
      <c r="AH203" s="705">
        <f>IF(ISERROR((M203/N203-1)*100),"n/a",(M203/N203-1)*100)</f>
        <v>13.888888888888884</v>
      </c>
      <c r="AI203" s="705">
        <f>IF(ISERROR((N203/O203-1)*100),"n/a",(N203/O203-1)*100)</f>
        <v>9.0909090909090828</v>
      </c>
      <c r="AJ203" s="705">
        <f>IF(ISERROR((O203/P203-1)*100),"n/a",(O203/P203-1)*100)</f>
        <v>13.793103448275868</v>
      </c>
      <c r="AK203" s="705">
        <f>IF(ISERROR((P203/Q203-1)*100),"n/a",(P203/Q203-1)*100)</f>
        <v>15.999999999999993</v>
      </c>
      <c r="AL203" s="705">
        <f>IF(ISERROR((Q203/R203-1)*100),"n/a",(Q203/R203-1)*100)</f>
        <v>19.047619047619047</v>
      </c>
      <c r="AM203" s="705">
        <f>IF(ISERROR((R203/S203-1)*100),"n/a",(R203/S203-1)*100)</f>
        <v>31.25</v>
      </c>
      <c r="AN203" s="705">
        <f>IF(ISERROR((S203/T203-1)*100),"n/a",(S203/T203-1)*100)</f>
        <v>28.000000000000004</v>
      </c>
      <c r="AO203" s="705">
        <f>IF(ISERROR((T203/U203-1)*100),"n/a",(T203/U203-1)*100)</f>
        <v>13.636363636363647</v>
      </c>
      <c r="AP203" s="705">
        <f>IF(ISERROR((U203/V203-1)*100),"n/a",(U203/V203-1)*100)</f>
        <v>9.9999999999999858</v>
      </c>
      <c r="AQ203" s="705">
        <f>IF(ISERROR((V203/W203-1)*100),"n/a",(V203/W203-1)*100)</f>
        <v>5.2631578947368363</v>
      </c>
      <c r="AR203" s="705">
        <f>IF(ISERROR((W203/X203-1)*100),"n/a",(W203/X203-1)*100)</f>
        <v>26.666666666666682</v>
      </c>
      <c r="AS203" s="706">
        <f>AVERAGE(Z203:AR203)</f>
        <v>16.591645843274407</v>
      </c>
      <c r="AT203" s="707">
        <f>STDEV(Z203:AR203)</f>
        <v>7.2194383028684923</v>
      </c>
    </row>
    <row r="204" spans="1:46" ht="11.25" customHeight="1" x14ac:dyDescent="0.2">
      <c r="A204" s="974" t="s">
        <v>204</v>
      </c>
      <c r="B204" s="972" t="s">
        <v>205</v>
      </c>
      <c r="C204" s="515">
        <v>1.2350000000000001</v>
      </c>
      <c r="D204" s="541">
        <v>1.1749999999999998</v>
      </c>
      <c r="E204" s="684">
        <v>1.115</v>
      </c>
      <c r="F204" s="684">
        <v>1.05</v>
      </c>
      <c r="G204" s="684">
        <v>1.01</v>
      </c>
      <c r="H204" s="684">
        <v>0.98</v>
      </c>
      <c r="I204" s="685"/>
      <c r="J204" s="684">
        <v>0.96</v>
      </c>
      <c r="K204" s="514">
        <v>0.94</v>
      </c>
      <c r="L204" s="685"/>
      <c r="M204" s="690">
        <v>0.92500000000000004</v>
      </c>
      <c r="N204" s="691">
        <v>0.9</v>
      </c>
      <c r="O204" s="691">
        <v>0.88</v>
      </c>
      <c r="P204" s="691">
        <v>0.86499999999999999</v>
      </c>
      <c r="Q204" s="691">
        <v>0.85499999999999998</v>
      </c>
      <c r="R204" s="691">
        <v>0.84499999999999997</v>
      </c>
      <c r="S204" s="691">
        <v>0.83499999999999996</v>
      </c>
      <c r="T204" s="691">
        <v>0.82499999999999996</v>
      </c>
      <c r="U204" s="691">
        <v>0.81499999999999995</v>
      </c>
      <c r="V204" s="691">
        <v>0.80500000000000005</v>
      </c>
      <c r="W204" s="691">
        <v>0.79500000000000004</v>
      </c>
      <c r="X204" s="691">
        <v>0.78500000000000003</v>
      </c>
      <c r="Y204" s="688">
        <f>SUM(C204:X204)</f>
        <v>18.595000000000006</v>
      </c>
      <c r="Z204" s="1134">
        <f>IF(ISERROR((C204/D204-1)*100),"n/a",(C204/D204-1)*100)</f>
        <v>5.1063829787234338</v>
      </c>
      <c r="AA204" s="705">
        <f>IF(ISERROR((D204/E204-1)*100),"n/a",(D204/E204-1)*100)</f>
        <v>5.3811659192825045</v>
      </c>
      <c r="AB204" s="705">
        <f>IF(ISERROR((E204/F204-1)*100),"n/a",(E204/F204-1)*100)</f>
        <v>6.1904761904761907</v>
      </c>
      <c r="AC204" s="705">
        <f>IF(ISERROR((F204/G204-1)*100),"n/a",(F204/G204-1)*100)</f>
        <v>3.9603960396039639</v>
      </c>
      <c r="AD204" s="705">
        <f>IF(ISERROR((G204/H204-1)*100),"n/a",(G204/H204-1)*100)</f>
        <v>3.0612244897959107</v>
      </c>
      <c r="AE204" s="705">
        <f>IF(ISERROR((H204/J204-1)*100),"n/a",(H204/J204-1)*100)</f>
        <v>2.0833333333333259</v>
      </c>
      <c r="AF204" s="705">
        <f>IF(ISERROR((J204/K204-1)*100),"n/a",(J204/K204-1)*100)</f>
        <v>2.1276595744680771</v>
      </c>
      <c r="AG204" s="705">
        <f>IF(ISERROR((K204/M204-1)*100),"n/a",(K204/M204-1)*100)</f>
        <v>1.6216216216216051</v>
      </c>
      <c r="AH204" s="705">
        <f>IF(ISERROR((M204/N204-1)*100),"n/a",(M204/N204-1)*100)</f>
        <v>2.7777777777777901</v>
      </c>
      <c r="AI204" s="705">
        <f>IF(ISERROR((N204/O204-1)*100),"n/a",(N204/O204-1)*100)</f>
        <v>2.2727272727272707</v>
      </c>
      <c r="AJ204" s="705">
        <f>IF(ISERROR((O204/P204-1)*100),"n/a",(O204/P204-1)*100)</f>
        <v>1.7341040462427681</v>
      </c>
      <c r="AK204" s="705">
        <f>IF(ISERROR((P204/Q204-1)*100),"n/a",(P204/Q204-1)*100)</f>
        <v>1.1695906432748648</v>
      </c>
      <c r="AL204" s="705">
        <f>IF(ISERROR((Q204/R204-1)*100),"n/a",(Q204/R204-1)*100)</f>
        <v>1.1834319526627279</v>
      </c>
      <c r="AM204" s="705">
        <f>IF(ISERROR((R204/S204-1)*100),"n/a",(R204/S204-1)*100)</f>
        <v>1.1976047904191711</v>
      </c>
      <c r="AN204" s="705">
        <f>IF(ISERROR((S204/T204-1)*100),"n/a",(S204/T204-1)*100)</f>
        <v>1.2121212121212199</v>
      </c>
      <c r="AO204" s="705">
        <f>IF(ISERROR((T204/U204-1)*100),"n/a",(T204/U204-1)*100)</f>
        <v>1.2269938650306678</v>
      </c>
      <c r="AP204" s="705">
        <f>IF(ISERROR((U204/V204-1)*100),"n/a",(U204/V204-1)*100)</f>
        <v>1.2422360248447006</v>
      </c>
      <c r="AQ204" s="705">
        <f>IF(ISERROR((V204/W204-1)*100),"n/a",(V204/W204-1)*100)</f>
        <v>1.2578616352201255</v>
      </c>
      <c r="AR204" s="705">
        <f>IF(ISERROR((W204/X204-1)*100),"n/a",(W204/X204-1)*100)</f>
        <v>1.2738853503184711</v>
      </c>
      <c r="AS204" s="706">
        <f>AVERAGE(Z204:AR204)</f>
        <v>2.4252944588392</v>
      </c>
      <c r="AT204" s="707">
        <f>STDEV(Z204:AR204)</f>
        <v>1.5979474365433641</v>
      </c>
    </row>
    <row r="205" spans="1:46" ht="11.25" customHeight="1" x14ac:dyDescent="0.2">
      <c r="A205" s="519" t="s">
        <v>206</v>
      </c>
      <c r="B205" s="972" t="s">
        <v>207</v>
      </c>
      <c r="C205" s="515">
        <v>2.86</v>
      </c>
      <c r="D205" s="515">
        <v>2.76</v>
      </c>
      <c r="E205" s="684">
        <v>2.68</v>
      </c>
      <c r="F205" s="684">
        <v>2.6</v>
      </c>
      <c r="G205" s="684">
        <v>2.52</v>
      </c>
      <c r="H205" s="684">
        <v>2.46</v>
      </c>
      <c r="I205" s="685"/>
      <c r="J205" s="684">
        <v>2.42</v>
      </c>
      <c r="K205" s="514">
        <v>2.4</v>
      </c>
      <c r="L205" s="685"/>
      <c r="M205" s="690">
        <v>2.38</v>
      </c>
      <c r="N205" s="691">
        <v>2.36</v>
      </c>
      <c r="O205" s="691">
        <v>2.34</v>
      </c>
      <c r="P205" s="691">
        <v>2.3199999999999998</v>
      </c>
      <c r="Q205" s="691">
        <v>2.2999999999999998</v>
      </c>
      <c r="R205" s="691">
        <v>2.2799999999999998</v>
      </c>
      <c r="S205" s="691">
        <v>2.2599999999999998</v>
      </c>
      <c r="T205" s="691">
        <v>2.2400000000000002</v>
      </c>
      <c r="U205" s="691">
        <v>2.2200000000000002</v>
      </c>
      <c r="V205" s="691">
        <v>2.2000000000000002</v>
      </c>
      <c r="W205" s="691">
        <v>2.1800000000000002</v>
      </c>
      <c r="X205" s="691">
        <v>2.14</v>
      </c>
      <c r="Y205" s="688">
        <f>SUM(C205:X205)</f>
        <v>47.919999999999995</v>
      </c>
      <c r="Z205" s="1134">
        <f>IF(ISERROR((C205/D205-1)*100),"n/a",(C205/D205-1)*100)</f>
        <v>3.6231884057970953</v>
      </c>
      <c r="AA205" s="705">
        <f>IF(ISERROR((D205/E205-1)*100),"n/a",(D205/E205-1)*100)</f>
        <v>2.9850746268656581</v>
      </c>
      <c r="AB205" s="705">
        <f>IF(ISERROR((E205/F205-1)*100),"n/a",(E205/F205-1)*100)</f>
        <v>3.0769230769230882</v>
      </c>
      <c r="AC205" s="705">
        <f>IF(ISERROR((F205/G205-1)*100),"n/a",(F205/G205-1)*100)</f>
        <v>3.1746031746031855</v>
      </c>
      <c r="AD205" s="705">
        <f>IF(ISERROR((G205/H205-1)*100),"n/a",(G205/H205-1)*100)</f>
        <v>2.4390243902439046</v>
      </c>
      <c r="AE205" s="705">
        <f>IF(ISERROR((H205/J205-1)*100),"n/a",(H205/J205-1)*100)</f>
        <v>1.6528925619834656</v>
      </c>
      <c r="AF205" s="705">
        <f>IF(ISERROR((J205/K205-1)*100),"n/a",(J205/K205-1)*100)</f>
        <v>0.83333333333333037</v>
      </c>
      <c r="AG205" s="705">
        <f>IF(ISERROR((K205/M205-1)*100),"n/a",(K205/M205-1)*100)</f>
        <v>0.84033613445377853</v>
      </c>
      <c r="AH205" s="705">
        <f>IF(ISERROR((M205/N205-1)*100),"n/a",(M205/N205-1)*100)</f>
        <v>0.84745762711864181</v>
      </c>
      <c r="AI205" s="705">
        <f>IF(ISERROR((N205/O205-1)*100),"n/a",(N205/O205-1)*100)</f>
        <v>0.85470085470085166</v>
      </c>
      <c r="AJ205" s="705">
        <f>IF(ISERROR((O205/P205-1)*100),"n/a",(O205/P205-1)*100)</f>
        <v>0.86206896551723755</v>
      </c>
      <c r="AK205" s="705">
        <f>IF(ISERROR((P205/Q205-1)*100),"n/a",(P205/Q205-1)*100)</f>
        <v>0.86956521739129933</v>
      </c>
      <c r="AL205" s="705">
        <f>IF(ISERROR((Q205/R205-1)*100),"n/a",(Q205/R205-1)*100)</f>
        <v>0.87719298245614308</v>
      </c>
      <c r="AM205" s="705">
        <f>IF(ISERROR((R205/S205-1)*100),"n/a",(R205/S205-1)*100)</f>
        <v>0.88495575221239076</v>
      </c>
      <c r="AN205" s="705">
        <f>IF(ISERROR((S205/T205-1)*100),"n/a",(S205/T205-1)*100)</f>
        <v>0.89285714285711748</v>
      </c>
      <c r="AO205" s="705">
        <f>IF(ISERROR((T205/U205-1)*100),"n/a",(T205/U205-1)*100)</f>
        <v>0.9009009009008917</v>
      </c>
      <c r="AP205" s="705">
        <f>IF(ISERROR((U205/V205-1)*100),"n/a",(U205/V205-1)*100)</f>
        <v>0.90909090909090384</v>
      </c>
      <c r="AQ205" s="705">
        <f>IF(ISERROR((V205/W205-1)*100),"n/a",(V205/W205-1)*100)</f>
        <v>0.91743119266054496</v>
      </c>
      <c r="AR205" s="705">
        <f>IF(ISERROR((W205/X205-1)*100),"n/a",(W205/X205-1)*100)</f>
        <v>1.8691588785046731</v>
      </c>
      <c r="AS205" s="706">
        <f>AVERAGE(Z205:AR205)</f>
        <v>1.5426713751375898</v>
      </c>
      <c r="AT205" s="707">
        <f>STDEV(Z205:AR205)</f>
        <v>0.9921827942027045</v>
      </c>
    </row>
    <row r="206" spans="1:46" ht="11.25" customHeight="1" x14ac:dyDescent="0.2">
      <c r="A206" s="645" t="s">
        <v>4225</v>
      </c>
      <c r="B206" s="959" t="s">
        <v>4222</v>
      </c>
      <c r="C206" s="515">
        <v>0.27</v>
      </c>
      <c r="D206" s="963">
        <v>0.18</v>
      </c>
      <c r="E206" s="963">
        <v>0.16</v>
      </c>
      <c r="F206" s="963">
        <v>0.08</v>
      </c>
      <c r="G206" s="963">
        <v>7.0000000000000007E-2</v>
      </c>
      <c r="H206" s="963">
        <v>0.06</v>
      </c>
      <c r="I206" s="963"/>
      <c r="J206" s="963">
        <v>0.04</v>
      </c>
      <c r="K206" s="972">
        <v>0.04</v>
      </c>
      <c r="L206" s="955"/>
      <c r="M206" s="972">
        <v>0.04</v>
      </c>
      <c r="N206" s="976">
        <v>0.3</v>
      </c>
      <c r="O206" s="976">
        <v>0.4</v>
      </c>
      <c r="P206" s="976">
        <v>0.38</v>
      </c>
      <c r="Q206" s="976">
        <v>0.34</v>
      </c>
      <c r="R206" s="976">
        <v>0.3</v>
      </c>
      <c r="S206" s="976">
        <v>0.26</v>
      </c>
      <c r="T206" s="976">
        <v>0.22</v>
      </c>
      <c r="U206" s="976">
        <v>0.2</v>
      </c>
      <c r="V206" s="976">
        <v>0.2</v>
      </c>
      <c r="W206" s="976">
        <v>0.2</v>
      </c>
      <c r="X206" s="976">
        <v>0.35</v>
      </c>
      <c r="Y206" s="688">
        <f>SUM(C206:X206)</f>
        <v>4.0900000000000007</v>
      </c>
      <c r="Z206" s="1134">
        <f>IF(ISERROR((C206/D206-1)*100),"n/a",(C206/D206-1)*100)</f>
        <v>50.000000000000021</v>
      </c>
      <c r="AA206" s="705">
        <f>IF(ISERROR((D206/E206-1)*100),"n/a",(D206/E206-1)*100)</f>
        <v>12.5</v>
      </c>
      <c r="AB206" s="705">
        <f>IF(ISERROR((E206/F206-1)*100),"n/a",(E206/F206-1)*100)</f>
        <v>100</v>
      </c>
      <c r="AC206" s="705">
        <f>IF(ISERROR((F206/G206-1)*100),"n/a",(F206/G206-1)*100)</f>
        <v>14.285714285714279</v>
      </c>
      <c r="AD206" s="705">
        <f>IF(ISERROR((G206/H206-1)*100),"n/a",(G206/H206-1)*100)</f>
        <v>16.666666666666675</v>
      </c>
      <c r="AE206" s="705">
        <f>IF(ISERROR((H206/J206-1)*100),"n/a",(H206/J206-1)*100)</f>
        <v>50</v>
      </c>
      <c r="AF206" s="705">
        <f>IF(ISERROR((J206/K206-1)*100),"n/a",(J206/K206-1)*100)</f>
        <v>0</v>
      </c>
      <c r="AG206" s="705">
        <f>IF(ISERROR((K206/M206-1)*100),"n/a",(K206/M206-1)*100)</f>
        <v>0</v>
      </c>
      <c r="AH206" s="705">
        <f>IF(ISERROR((M206/N206-1)*100),"n/a",(M206/N206-1)*100)</f>
        <v>-86.666666666666671</v>
      </c>
      <c r="AI206" s="705">
        <f>IF(ISERROR((N206/O206-1)*100),"n/a",(N206/O206-1)*100)</f>
        <v>-25.000000000000011</v>
      </c>
      <c r="AJ206" s="705">
        <f>IF(ISERROR((O206/P206-1)*100),"n/a",(O206/P206-1)*100)</f>
        <v>5.2631578947368363</v>
      </c>
      <c r="AK206" s="705">
        <f>IF(ISERROR((P206/Q206-1)*100),"n/a",(P206/Q206-1)*100)</f>
        <v>11.764705882352944</v>
      </c>
      <c r="AL206" s="705">
        <f>IF(ISERROR((Q206/R206-1)*100),"n/a",(Q206/R206-1)*100)</f>
        <v>13.333333333333353</v>
      </c>
      <c r="AM206" s="705">
        <f>IF(ISERROR((R206/S206-1)*100),"n/a",(R206/S206-1)*100)</f>
        <v>15.384615384615374</v>
      </c>
      <c r="AN206" s="705">
        <f>IF(ISERROR((S206/T206-1)*100),"n/a",(S206/T206-1)*100)</f>
        <v>18.181818181818187</v>
      </c>
      <c r="AO206" s="705">
        <f>IF(ISERROR((T206/U206-1)*100),"n/a",(T206/U206-1)*100)</f>
        <v>9.9999999999999858</v>
      </c>
      <c r="AP206" s="705">
        <f>IF(ISERROR((U206/V206-1)*100),"n/a",(U206/V206-1)*100)</f>
        <v>0</v>
      </c>
      <c r="AQ206" s="705">
        <f>IF(ISERROR((V206/W206-1)*100),"n/a",(V206/W206-1)*100)</f>
        <v>0</v>
      </c>
      <c r="AR206" s="705">
        <f>IF(ISERROR((W206/X206-1)*100),"n/a",(W206/X206-1)*100)</f>
        <v>-42.857142857142847</v>
      </c>
      <c r="AS206" s="706">
        <f>AVERAGE(Z206:AR206)</f>
        <v>8.5713790581804332</v>
      </c>
      <c r="AT206" s="707">
        <f>STDEV(Z206:AR206)</f>
        <v>37.436023049277352</v>
      </c>
    </row>
    <row r="207" spans="1:46" ht="11.25" customHeight="1" x14ac:dyDescent="0.2">
      <c r="A207" s="974" t="s">
        <v>1099</v>
      </c>
      <c r="B207" s="972" t="s">
        <v>1100</v>
      </c>
      <c r="C207" s="515">
        <v>0.41</v>
      </c>
      <c r="D207" s="515">
        <v>0.37</v>
      </c>
      <c r="E207" s="684">
        <v>0.33</v>
      </c>
      <c r="F207" s="684">
        <v>0.27500000000000002</v>
      </c>
      <c r="G207" s="684">
        <v>0.23</v>
      </c>
      <c r="H207" s="684">
        <v>0.19750000000000001</v>
      </c>
      <c r="I207" s="685"/>
      <c r="J207" s="684">
        <v>0.17499999999999999</v>
      </c>
      <c r="K207" s="514">
        <v>4.2500000000000003E-2</v>
      </c>
      <c r="L207" s="685"/>
      <c r="M207" s="522">
        <v>0</v>
      </c>
      <c r="N207" s="687">
        <v>0</v>
      </c>
      <c r="O207" s="687">
        <v>0</v>
      </c>
      <c r="P207" s="687">
        <v>0</v>
      </c>
      <c r="Q207" s="687">
        <v>0</v>
      </c>
      <c r="R207" s="687">
        <v>0</v>
      </c>
      <c r="S207" s="687">
        <v>0</v>
      </c>
      <c r="T207" s="687">
        <v>0</v>
      </c>
      <c r="U207" s="687">
        <v>0</v>
      </c>
      <c r="V207" s="687">
        <v>0</v>
      </c>
      <c r="W207" s="687">
        <v>0</v>
      </c>
      <c r="X207" s="687">
        <v>0</v>
      </c>
      <c r="Y207" s="688">
        <f>SUM(C207:X207)</f>
        <v>2.0300000000000002</v>
      </c>
      <c r="Z207" s="1134">
        <f>IF(ISERROR((C207/D207-1)*100),"n/a",(C207/D207-1)*100)</f>
        <v>10.810810810810811</v>
      </c>
      <c r="AA207" s="705">
        <f>IF(ISERROR((D207/E207-1)*100),"n/a",(D207/E207-1)*100)</f>
        <v>12.12121212121211</v>
      </c>
      <c r="AB207" s="705">
        <f>IF(ISERROR((E207/F207-1)*100),"n/a",(E207/F207-1)*100)</f>
        <v>19.999999999999996</v>
      </c>
      <c r="AC207" s="705">
        <f>IF(ISERROR((F207/G207-1)*100),"n/a",(F207/G207-1)*100)</f>
        <v>19.565217391304344</v>
      </c>
      <c r="AD207" s="705">
        <f>IF(ISERROR((G207/H207-1)*100),"n/a",(G207/H207-1)*100)</f>
        <v>16.455696202531644</v>
      </c>
      <c r="AE207" s="705">
        <f>IF(ISERROR((H207/J207-1)*100),"n/a",(H207/J207-1)*100)</f>
        <v>12.857142857142879</v>
      </c>
      <c r="AF207" s="705">
        <f>IF(ISERROR((J207/K207-1)*100),"n/a",(J207/K207-1)*100)</f>
        <v>311.76470588235293</v>
      </c>
      <c r="AG207" s="705" t="str">
        <f>IF(ISERROR((K207/M207-1)*100),"n/a",(K207/M207-1)*100)</f>
        <v>n/a</v>
      </c>
      <c r="AH207" s="705" t="str">
        <f>IF(ISERROR((M207/N207-1)*100),"n/a",(M207/N207-1)*100)</f>
        <v>n/a</v>
      </c>
      <c r="AI207" s="705" t="str">
        <f>IF(ISERROR((N207/O207-1)*100),"n/a",(N207/O207-1)*100)</f>
        <v>n/a</v>
      </c>
      <c r="AJ207" s="705" t="str">
        <f>IF(ISERROR((O207/P207-1)*100),"n/a",(O207/P207-1)*100)</f>
        <v>n/a</v>
      </c>
      <c r="AK207" s="705" t="str">
        <f>IF(ISERROR((P207/Q207-1)*100),"n/a",(P207/Q207-1)*100)</f>
        <v>n/a</v>
      </c>
      <c r="AL207" s="705" t="str">
        <f>IF(ISERROR((Q207/R207-1)*100),"n/a",(Q207/R207-1)*100)</f>
        <v>n/a</v>
      </c>
      <c r="AM207" s="705" t="str">
        <f>IF(ISERROR((R207/S207-1)*100),"n/a",(R207/S207-1)*100)</f>
        <v>n/a</v>
      </c>
      <c r="AN207" s="705" t="str">
        <f>IF(ISERROR((S207/T207-1)*100),"n/a",(S207/T207-1)*100)</f>
        <v>n/a</v>
      </c>
      <c r="AO207" s="705" t="str">
        <f>IF(ISERROR((T207/U207-1)*100),"n/a",(T207/U207-1)*100)</f>
        <v>n/a</v>
      </c>
      <c r="AP207" s="705" t="str">
        <f>IF(ISERROR((U207/V207-1)*100),"n/a",(U207/V207-1)*100)</f>
        <v>n/a</v>
      </c>
      <c r="AQ207" s="705" t="str">
        <f>IF(ISERROR((V207/W207-1)*100),"n/a",(V207/W207-1)*100)</f>
        <v>n/a</v>
      </c>
      <c r="AR207" s="705" t="str">
        <f>IF(ISERROR((W207/X207-1)*100),"n/a",(W207/X207-1)*100)</f>
        <v>n/a</v>
      </c>
      <c r="AS207" s="706">
        <f>AVERAGE(Z207:AR207)</f>
        <v>57.653540752193528</v>
      </c>
      <c r="AT207" s="707">
        <f>STDEV(Z207:AR207)</f>
        <v>112.11036802355281</v>
      </c>
    </row>
    <row r="208" spans="1:46" ht="11.25" customHeight="1" x14ac:dyDescent="0.2">
      <c r="A208" s="974" t="s">
        <v>1101</v>
      </c>
      <c r="B208" s="972" t="s">
        <v>1102</v>
      </c>
      <c r="C208" s="515">
        <v>4.0199999999999996</v>
      </c>
      <c r="D208" s="542">
        <v>3.6</v>
      </c>
      <c r="E208" s="684">
        <v>2.12</v>
      </c>
      <c r="F208" s="684">
        <v>1.68</v>
      </c>
      <c r="G208" s="684">
        <v>1.4</v>
      </c>
      <c r="H208" s="684">
        <v>1.08</v>
      </c>
      <c r="I208" s="685"/>
      <c r="J208" s="684">
        <v>0.72</v>
      </c>
      <c r="K208" s="514">
        <v>0.52</v>
      </c>
      <c r="L208" s="685"/>
      <c r="M208" s="522">
        <v>0</v>
      </c>
      <c r="N208" s="687">
        <v>0</v>
      </c>
      <c r="O208" s="687">
        <v>0</v>
      </c>
      <c r="P208" s="687">
        <v>0</v>
      </c>
      <c r="Q208" s="687">
        <v>0</v>
      </c>
      <c r="R208" s="687">
        <v>0</v>
      </c>
      <c r="S208" s="687">
        <v>0</v>
      </c>
      <c r="T208" s="687">
        <v>0</v>
      </c>
      <c r="U208" s="687">
        <v>0</v>
      </c>
      <c r="V208" s="687">
        <v>0</v>
      </c>
      <c r="W208" s="687">
        <v>0</v>
      </c>
      <c r="X208" s="687">
        <v>0</v>
      </c>
      <c r="Y208" s="688">
        <f>SUM(C208:X208)</f>
        <v>15.139999999999999</v>
      </c>
      <c r="Z208" s="1134">
        <f>IF(ISERROR((C208/D208-1)*100),"n/a",(C208/D208-1)*100)</f>
        <v>11.666666666666647</v>
      </c>
      <c r="AA208" s="705">
        <f>IF(ISERROR((D208/E208-1)*100),"n/a",(D208/E208-1)*100)</f>
        <v>69.811320754716988</v>
      </c>
      <c r="AB208" s="705">
        <f>IF(ISERROR((E208/F208-1)*100),"n/a",(E208/F208-1)*100)</f>
        <v>26.190476190476208</v>
      </c>
      <c r="AC208" s="705">
        <f>IF(ISERROR((F208/G208-1)*100),"n/a",(F208/G208-1)*100)</f>
        <v>19.999999999999996</v>
      </c>
      <c r="AD208" s="705">
        <f>IF(ISERROR((G208/H208-1)*100),"n/a",(G208/H208-1)*100)</f>
        <v>29.629629629629605</v>
      </c>
      <c r="AE208" s="705">
        <f>IF(ISERROR((H208/J208-1)*100),"n/a",(H208/J208-1)*100)</f>
        <v>50.000000000000021</v>
      </c>
      <c r="AF208" s="705">
        <f>IF(ISERROR((J208/K208-1)*100),"n/a",(J208/K208-1)*100)</f>
        <v>38.46153846153846</v>
      </c>
      <c r="AG208" s="705" t="str">
        <f>IF(ISERROR((K208/M208-1)*100),"n/a",(K208/M208-1)*100)</f>
        <v>n/a</v>
      </c>
      <c r="AH208" s="705" t="str">
        <f>IF(ISERROR((M208/N208-1)*100),"n/a",(M208/N208-1)*100)</f>
        <v>n/a</v>
      </c>
      <c r="AI208" s="705" t="str">
        <f>IF(ISERROR((N208/O208-1)*100),"n/a",(N208/O208-1)*100)</f>
        <v>n/a</v>
      </c>
      <c r="AJ208" s="705" t="str">
        <f>IF(ISERROR((O208/P208-1)*100),"n/a",(O208/P208-1)*100)</f>
        <v>n/a</v>
      </c>
      <c r="AK208" s="705" t="str">
        <f>IF(ISERROR((P208/Q208-1)*100),"n/a",(P208/Q208-1)*100)</f>
        <v>n/a</v>
      </c>
      <c r="AL208" s="705" t="str">
        <f>IF(ISERROR((Q208/R208-1)*100),"n/a",(Q208/R208-1)*100)</f>
        <v>n/a</v>
      </c>
      <c r="AM208" s="705" t="str">
        <f>IF(ISERROR((R208/S208-1)*100),"n/a",(R208/S208-1)*100)</f>
        <v>n/a</v>
      </c>
      <c r="AN208" s="705" t="str">
        <f>IF(ISERROR((S208/T208-1)*100),"n/a",(S208/T208-1)*100)</f>
        <v>n/a</v>
      </c>
      <c r="AO208" s="705" t="str">
        <f>IF(ISERROR((T208/U208-1)*100),"n/a",(T208/U208-1)*100)</f>
        <v>n/a</v>
      </c>
      <c r="AP208" s="705" t="str">
        <f>IF(ISERROR((U208/V208-1)*100),"n/a",(U208/V208-1)*100)</f>
        <v>n/a</v>
      </c>
      <c r="AQ208" s="705" t="str">
        <f>IF(ISERROR((V208/W208-1)*100),"n/a",(V208/W208-1)*100)</f>
        <v>n/a</v>
      </c>
      <c r="AR208" s="705" t="str">
        <f>IF(ISERROR((W208/X208-1)*100),"n/a",(W208/X208-1)*100)</f>
        <v>n/a</v>
      </c>
      <c r="AS208" s="706">
        <f>AVERAGE(Z208:AR208)</f>
        <v>35.108518814718273</v>
      </c>
      <c r="AT208" s="707">
        <f>STDEV(Z208:AR208)</f>
        <v>19.683414757041994</v>
      </c>
    </row>
    <row r="209" spans="1:46" ht="11.25" customHeight="1" x14ac:dyDescent="0.2">
      <c r="A209" s="519" t="s">
        <v>1103</v>
      </c>
      <c r="B209" s="972" t="s">
        <v>1104</v>
      </c>
      <c r="C209" s="515">
        <v>0.72</v>
      </c>
      <c r="D209" s="515">
        <v>0.62</v>
      </c>
      <c r="E209" s="684">
        <v>0.54</v>
      </c>
      <c r="F209" s="684">
        <v>0.48</v>
      </c>
      <c r="G209" s="521">
        <v>0.4</v>
      </c>
      <c r="H209" s="684">
        <v>0.39</v>
      </c>
      <c r="I209" s="685"/>
      <c r="J209" s="684">
        <v>0.315</v>
      </c>
      <c r="K209" s="514">
        <v>0.22500000000000001</v>
      </c>
      <c r="L209" s="685"/>
      <c r="M209" s="522">
        <v>0.2</v>
      </c>
      <c r="N209" s="687">
        <v>0.2</v>
      </c>
      <c r="O209" s="691">
        <v>0.2</v>
      </c>
      <c r="P209" s="691">
        <v>0.1</v>
      </c>
      <c r="Q209" s="687">
        <v>0</v>
      </c>
      <c r="R209" s="687">
        <v>0</v>
      </c>
      <c r="S209" s="687">
        <v>0</v>
      </c>
      <c r="T209" s="687">
        <v>0</v>
      </c>
      <c r="U209" s="687">
        <v>0</v>
      </c>
      <c r="V209" s="687">
        <v>0.12</v>
      </c>
      <c r="W209" s="687">
        <v>0.24</v>
      </c>
      <c r="X209" s="687">
        <v>0.24</v>
      </c>
      <c r="Y209" s="688">
        <f>SUM(C209:X209)</f>
        <v>4.99</v>
      </c>
      <c r="Z209" s="1134">
        <f>IF(ISERROR((C209/D209-1)*100),"n/a",(C209/D209-1)*100)</f>
        <v>16.129032258064502</v>
      </c>
      <c r="AA209" s="705">
        <f>IF(ISERROR((D209/E209-1)*100),"n/a",(D209/E209-1)*100)</f>
        <v>14.814814814814813</v>
      </c>
      <c r="AB209" s="705">
        <f>IF(ISERROR((E209/F209-1)*100),"n/a",(E209/F209-1)*100)</f>
        <v>12.500000000000021</v>
      </c>
      <c r="AC209" s="705">
        <f>IF(ISERROR((F209/G209-1)*100),"n/a",(F209/G209-1)*100)</f>
        <v>19.999999999999996</v>
      </c>
      <c r="AD209" s="705">
        <f>IF(ISERROR((G209/H209-1)*100),"n/a",(G209/H209-1)*100)</f>
        <v>2.5641025641025772</v>
      </c>
      <c r="AE209" s="705">
        <f>IF(ISERROR((H209/J209-1)*100),"n/a",(H209/J209-1)*100)</f>
        <v>23.809523809523814</v>
      </c>
      <c r="AF209" s="705">
        <f>IF(ISERROR((J209/K209-1)*100),"n/a",(J209/K209-1)*100)</f>
        <v>39.999999999999993</v>
      </c>
      <c r="AG209" s="705">
        <f>IF(ISERROR((K209/M209-1)*100),"n/a",(K209/M209-1)*100)</f>
        <v>12.5</v>
      </c>
      <c r="AH209" s="705">
        <f>IF(ISERROR((M209/N209-1)*100),"n/a",(M209/N209-1)*100)</f>
        <v>0</v>
      </c>
      <c r="AI209" s="705">
        <f>IF(ISERROR((N209/O209-1)*100),"n/a",(N209/O209-1)*100)</f>
        <v>0</v>
      </c>
      <c r="AJ209" s="705">
        <f>IF(ISERROR((O209/P209-1)*100),"n/a",(O209/P209-1)*100)</f>
        <v>100</v>
      </c>
      <c r="AK209" s="705" t="str">
        <f>IF(ISERROR((P209/Q209-1)*100),"n/a",(P209/Q209-1)*100)</f>
        <v>n/a</v>
      </c>
      <c r="AL209" s="705" t="str">
        <f>IF(ISERROR((Q209/R209-1)*100),"n/a",(Q209/R209-1)*100)</f>
        <v>n/a</v>
      </c>
      <c r="AM209" s="705" t="str">
        <f>IF(ISERROR((R209/S209-1)*100),"n/a",(R209/S209-1)*100)</f>
        <v>n/a</v>
      </c>
      <c r="AN209" s="705" t="str">
        <f>IF(ISERROR((S209/T209-1)*100),"n/a",(S209/T209-1)*100)</f>
        <v>n/a</v>
      </c>
      <c r="AO209" s="705" t="str">
        <f>IF(ISERROR((T209/U209-1)*100),"n/a",(T209/U209-1)*100)</f>
        <v>n/a</v>
      </c>
      <c r="AP209" s="705">
        <f>IF(ISERROR((U209/V209-1)*100),"n/a",(U209/V209-1)*100)</f>
        <v>-100</v>
      </c>
      <c r="AQ209" s="705">
        <f>IF(ISERROR((V209/W209-1)*100),"n/a",(V209/W209-1)*100)</f>
        <v>-50</v>
      </c>
      <c r="AR209" s="705">
        <f>IF(ISERROR((W209/X209-1)*100),"n/a",(W209/X209-1)*100)</f>
        <v>0</v>
      </c>
      <c r="AS209" s="706">
        <f>AVERAGE(Z209:AR209)</f>
        <v>6.5941052461789793</v>
      </c>
      <c r="AT209" s="707">
        <f>STDEV(Z209:AR209)</f>
        <v>44.077590093280932</v>
      </c>
    </row>
    <row r="210" spans="1:46" ht="11.25" customHeight="1" x14ac:dyDescent="0.2">
      <c r="A210" s="519" t="s">
        <v>1105</v>
      </c>
      <c r="B210" s="972" t="s">
        <v>1106</v>
      </c>
      <c r="C210" s="515">
        <v>0.44</v>
      </c>
      <c r="D210" s="515">
        <v>0.32</v>
      </c>
      <c r="E210" s="684">
        <v>0.28000000000000003</v>
      </c>
      <c r="F210" s="684">
        <v>0.24</v>
      </c>
      <c r="G210" s="684">
        <v>0.18</v>
      </c>
      <c r="H210" s="684">
        <v>0.12</v>
      </c>
      <c r="I210" s="685"/>
      <c r="J210" s="684">
        <v>0.03</v>
      </c>
      <c r="K210" s="689">
        <v>0</v>
      </c>
      <c r="L210" s="565"/>
      <c r="M210" s="522">
        <v>0</v>
      </c>
      <c r="N210" s="687">
        <v>0</v>
      </c>
      <c r="O210" s="691">
        <v>0.86285000000000001</v>
      </c>
      <c r="P210" s="691">
        <v>0.85428999999999999</v>
      </c>
      <c r="Q210" s="691">
        <v>0.83281000000000005</v>
      </c>
      <c r="R210" s="691">
        <v>0.81299999999999994</v>
      </c>
      <c r="S210" s="691">
        <v>0.78932000000000002</v>
      </c>
      <c r="T210" s="691">
        <v>0.76632</v>
      </c>
      <c r="U210" s="691">
        <v>0.74399999999999999</v>
      </c>
      <c r="V210" s="691">
        <v>0.72231999999999996</v>
      </c>
      <c r="W210" s="691">
        <v>0.57376000000000005</v>
      </c>
      <c r="X210" s="687">
        <v>0</v>
      </c>
      <c r="Y210" s="688">
        <f>SUM(C210:X210)</f>
        <v>8.5686700000000009</v>
      </c>
      <c r="Z210" s="1134">
        <f>IF(ISERROR((C210/D210-1)*100),"n/a",(C210/D210-1)*100)</f>
        <v>37.5</v>
      </c>
      <c r="AA210" s="705">
        <f>IF(ISERROR((D210/E210-1)*100),"n/a",(D210/E210-1)*100)</f>
        <v>14.285714285714279</v>
      </c>
      <c r="AB210" s="705">
        <f>IF(ISERROR((E210/F210-1)*100),"n/a",(E210/F210-1)*100)</f>
        <v>16.666666666666675</v>
      </c>
      <c r="AC210" s="705">
        <f>IF(ISERROR((F210/G210-1)*100),"n/a",(F210/G210-1)*100)</f>
        <v>33.333333333333329</v>
      </c>
      <c r="AD210" s="705">
        <f>IF(ISERROR((G210/H210-1)*100),"n/a",(G210/H210-1)*100)</f>
        <v>50</v>
      </c>
      <c r="AE210" s="705">
        <f>IF(ISERROR((H210/J210-1)*100),"n/a",(H210/J210-1)*100)</f>
        <v>300</v>
      </c>
      <c r="AF210" s="705" t="str">
        <f>IF(ISERROR((J210/K210-1)*100),"n/a",(J210/K210-1)*100)</f>
        <v>n/a</v>
      </c>
      <c r="AG210" s="705" t="str">
        <f>IF(ISERROR((K210/M210-1)*100),"n/a",(K210/M210-1)*100)</f>
        <v>n/a</v>
      </c>
      <c r="AH210" s="705" t="str">
        <f>IF(ISERROR((M210/N210-1)*100),"n/a",(M210/N210-1)*100)</f>
        <v>n/a</v>
      </c>
      <c r="AI210" s="705">
        <f>IF(ISERROR((N210/O210-1)*100),"n/a",(N210/O210-1)*100)</f>
        <v>-100</v>
      </c>
      <c r="AJ210" s="705">
        <f>IF(ISERROR((O210/P210-1)*100),"n/a",(O210/P210-1)*100)</f>
        <v>1.0020016621990147</v>
      </c>
      <c r="AK210" s="705">
        <f>IF(ISERROR((P210/Q210-1)*100),"n/a",(P210/Q210-1)*100)</f>
        <v>2.5792197500029923</v>
      </c>
      <c r="AL210" s="705">
        <f>IF(ISERROR((Q210/R210-1)*100),"n/a",(Q210/R210-1)*100)</f>
        <v>2.436654366543678</v>
      </c>
      <c r="AM210" s="705">
        <f>IF(ISERROR((R210/S210-1)*100),"n/a",(R210/S210-1)*100)</f>
        <v>3.0000506765316848</v>
      </c>
      <c r="AN210" s="705">
        <f>IF(ISERROR((S210/T210-1)*100),"n/a",(S210/T210-1)*100)</f>
        <v>3.001357135400351</v>
      </c>
      <c r="AO210" s="705">
        <f>IF(ISERROR((T210/U210-1)*100),"n/a",(T210/U210-1)*100)</f>
        <v>3.0000000000000027</v>
      </c>
      <c r="AP210" s="705">
        <f>IF(ISERROR((U210/V210-1)*100),"n/a",(U210/V210-1)*100)</f>
        <v>3.0014398050725477</v>
      </c>
      <c r="AQ210" s="705">
        <f>IF(ISERROR((V210/W210-1)*100),"n/a",(V210/W210-1)*100)</f>
        <v>25.892359174567737</v>
      </c>
      <c r="AR210" s="705" t="str">
        <f>IF(ISERROR((W210/X210-1)*100),"n/a",(W210/X210-1)*100)</f>
        <v>n/a</v>
      </c>
      <c r="AS210" s="706">
        <f>AVERAGE(Z210:AR210)</f>
        <v>26.379919790402148</v>
      </c>
      <c r="AT210" s="707">
        <f>STDEV(Z210:AR210)</f>
        <v>82.71324950821591</v>
      </c>
    </row>
    <row r="211" spans="1:46" ht="11.25" customHeight="1" x14ac:dyDescent="0.2">
      <c r="A211" s="974" t="s">
        <v>526</v>
      </c>
      <c r="B211" s="972" t="s">
        <v>527</v>
      </c>
      <c r="C211" s="515">
        <v>2.21</v>
      </c>
      <c r="D211" s="515">
        <v>1.95</v>
      </c>
      <c r="E211" s="684">
        <v>1.75</v>
      </c>
      <c r="F211" s="684">
        <v>1.5549999999999999</v>
      </c>
      <c r="G211" s="684">
        <v>1.375</v>
      </c>
      <c r="H211" s="684">
        <v>1.2050000000000001</v>
      </c>
      <c r="I211" s="685"/>
      <c r="J211" s="684">
        <v>1.0649999999999999</v>
      </c>
      <c r="K211" s="514">
        <v>0.92500000000000004</v>
      </c>
      <c r="L211" s="685"/>
      <c r="M211" s="690">
        <v>0.79500000000000004</v>
      </c>
      <c r="N211" s="691">
        <v>0.7</v>
      </c>
      <c r="O211" s="691">
        <v>0.625</v>
      </c>
      <c r="P211" s="691">
        <v>0.56499999999999995</v>
      </c>
      <c r="Q211" s="691">
        <v>0.505</v>
      </c>
      <c r="R211" s="691">
        <v>0.44500000000000001</v>
      </c>
      <c r="S211" s="691">
        <v>0.3</v>
      </c>
      <c r="T211" s="687">
        <v>0</v>
      </c>
      <c r="U211" s="687">
        <v>0</v>
      </c>
      <c r="V211" s="687">
        <v>0</v>
      </c>
      <c r="W211" s="687">
        <v>0</v>
      </c>
      <c r="X211" s="687">
        <v>0</v>
      </c>
      <c r="Y211" s="688">
        <f>SUM(C211:X211)</f>
        <v>15.97</v>
      </c>
      <c r="Z211" s="1134">
        <f>IF(ISERROR((C211/D211-1)*100),"n/a",(C211/D211-1)*100)</f>
        <v>13.33333333333333</v>
      </c>
      <c r="AA211" s="705">
        <f>IF(ISERROR((D211/E211-1)*100),"n/a",(D211/E211-1)*100)</f>
        <v>11.428571428571432</v>
      </c>
      <c r="AB211" s="705">
        <f>IF(ISERROR((E211/F211-1)*100),"n/a",(E211/F211-1)*100)</f>
        <v>12.540192926045023</v>
      </c>
      <c r="AC211" s="705">
        <f>IF(ISERROR((F211/G211-1)*100),"n/a",(F211/G211-1)*100)</f>
        <v>13.090909090909086</v>
      </c>
      <c r="AD211" s="705">
        <f>IF(ISERROR((G211/H211-1)*100),"n/a",(G211/H211-1)*100)</f>
        <v>14.10788381742738</v>
      </c>
      <c r="AE211" s="705">
        <f>IF(ISERROR((H211/J211-1)*100),"n/a",(H211/J211-1)*100)</f>
        <v>13.145539906103298</v>
      </c>
      <c r="AF211" s="705">
        <f>IF(ISERROR((J211/K211-1)*100),"n/a",(J211/K211-1)*100)</f>
        <v>15.135135135135114</v>
      </c>
      <c r="AG211" s="705">
        <f>IF(ISERROR((K211/M211-1)*100),"n/a",(K211/M211-1)*100)</f>
        <v>16.35220125786163</v>
      </c>
      <c r="AH211" s="705">
        <f>IF(ISERROR((M211/N211-1)*100),"n/a",(M211/N211-1)*100)</f>
        <v>13.571428571428591</v>
      </c>
      <c r="AI211" s="705">
        <f>IF(ISERROR((N211/O211-1)*100),"n/a",(N211/O211-1)*100)</f>
        <v>11.999999999999989</v>
      </c>
      <c r="AJ211" s="705">
        <f>IF(ISERROR((O211/P211-1)*100),"n/a",(O211/P211-1)*100)</f>
        <v>10.619469026548689</v>
      </c>
      <c r="AK211" s="705">
        <f>IF(ISERROR((P211/Q211-1)*100),"n/a",(P211/Q211-1)*100)</f>
        <v>11.88118811881187</v>
      </c>
      <c r="AL211" s="705">
        <f>IF(ISERROR((Q211/R211-1)*100),"n/a",(Q211/R211-1)*100)</f>
        <v>13.483146067415719</v>
      </c>
      <c r="AM211" s="705">
        <f>IF(ISERROR((R211/S211-1)*100),"n/a",(R211/S211-1)*100)</f>
        <v>48.333333333333343</v>
      </c>
      <c r="AN211" s="705" t="str">
        <f>IF(ISERROR((S211/T211-1)*100),"n/a",(S211/T211-1)*100)</f>
        <v>n/a</v>
      </c>
      <c r="AO211" s="705" t="str">
        <f>IF(ISERROR((T211/U211-1)*100),"n/a",(T211/U211-1)*100)</f>
        <v>n/a</v>
      </c>
      <c r="AP211" s="705" t="str">
        <f>IF(ISERROR((U211/V211-1)*100),"n/a",(U211/V211-1)*100)</f>
        <v>n/a</v>
      </c>
      <c r="AQ211" s="705" t="str">
        <f>IF(ISERROR((V211/W211-1)*100),"n/a",(V211/W211-1)*100)</f>
        <v>n/a</v>
      </c>
      <c r="AR211" s="705" t="str">
        <f>IF(ISERROR((W211/X211-1)*100),"n/a",(W211/X211-1)*100)</f>
        <v>n/a</v>
      </c>
      <c r="AS211" s="706">
        <f>AVERAGE(Z211:AR211)</f>
        <v>15.644452286637465</v>
      </c>
      <c r="AT211" s="707">
        <f>STDEV(Z211:AR211)</f>
        <v>9.5227020728279133</v>
      </c>
    </row>
    <row r="212" spans="1:46" ht="11.25" customHeight="1" x14ac:dyDescent="0.2">
      <c r="A212" s="497" t="s">
        <v>529</v>
      </c>
      <c r="B212" s="957" t="s">
        <v>530</v>
      </c>
      <c r="C212" s="515">
        <v>4.9000000000000004</v>
      </c>
      <c r="D212" s="515">
        <v>4.6999999999999993</v>
      </c>
      <c r="E212" s="505">
        <v>4.5</v>
      </c>
      <c r="F212" s="505">
        <v>4.2</v>
      </c>
      <c r="G212" s="505">
        <v>3.5</v>
      </c>
      <c r="H212" s="505">
        <v>2.5</v>
      </c>
      <c r="I212" s="506"/>
      <c r="J212" s="505">
        <v>1.4</v>
      </c>
      <c r="K212" s="503">
        <v>0.91</v>
      </c>
      <c r="L212" s="506"/>
      <c r="M212" s="509">
        <v>0.82</v>
      </c>
      <c r="N212" s="510">
        <v>0.8</v>
      </c>
      <c r="O212" s="511">
        <v>0.74</v>
      </c>
      <c r="P212" s="511">
        <v>0.6</v>
      </c>
      <c r="Q212" s="511">
        <v>0.53</v>
      </c>
      <c r="R212" s="511">
        <v>0.49</v>
      </c>
      <c r="S212" s="511">
        <v>0.45</v>
      </c>
      <c r="T212" s="511">
        <v>0.11</v>
      </c>
      <c r="U212" s="510">
        <v>0.02</v>
      </c>
      <c r="V212" s="510">
        <v>0.02</v>
      </c>
      <c r="W212" s="510">
        <v>0.02</v>
      </c>
      <c r="X212" s="510">
        <v>0.02</v>
      </c>
      <c r="Y212" s="688">
        <f>SUM(C212:X212)</f>
        <v>31.229999999999997</v>
      </c>
      <c r="Z212" s="1134">
        <f>IF(ISERROR((C212/D212-1)*100),"n/a",(C212/D212-1)*100)</f>
        <v>4.2553191489361986</v>
      </c>
      <c r="AA212" s="705">
        <f>IF(ISERROR((D212/E212-1)*100),"n/a",(D212/E212-1)*100)</f>
        <v>4.4444444444444287</v>
      </c>
      <c r="AB212" s="705">
        <f>IF(ISERROR((E212/F212-1)*100),"n/a",(E212/F212-1)*100)</f>
        <v>7.1428571428571397</v>
      </c>
      <c r="AC212" s="705">
        <f>IF(ISERROR((F212/G212-1)*100),"n/a",(F212/G212-1)*100)</f>
        <v>19.999999999999996</v>
      </c>
      <c r="AD212" s="705">
        <f>IF(ISERROR((G212/H212-1)*100),"n/a",(G212/H212-1)*100)</f>
        <v>39.999999999999993</v>
      </c>
      <c r="AE212" s="705">
        <f>IF(ISERROR((H212/J212-1)*100),"n/a",(H212/J212-1)*100)</f>
        <v>78.571428571428584</v>
      </c>
      <c r="AF212" s="705">
        <f>IF(ISERROR((J212/K212-1)*100),"n/a",(J212/K212-1)*100)</f>
        <v>53.846153846153832</v>
      </c>
      <c r="AG212" s="705">
        <f>IF(ISERROR((K212/M212-1)*100),"n/a",(K212/M212-1)*100)</f>
        <v>10.975609756097571</v>
      </c>
      <c r="AH212" s="705">
        <f>IF(ISERROR((M212/N212-1)*100),"n/a",(M212/N212-1)*100)</f>
        <v>2.4999999999999911</v>
      </c>
      <c r="AI212" s="705">
        <f>IF(ISERROR((N212/O212-1)*100),"n/a",(N212/O212-1)*100)</f>
        <v>8.1081081081081141</v>
      </c>
      <c r="AJ212" s="705">
        <f>IF(ISERROR((O212/P212-1)*100),"n/a",(O212/P212-1)*100)</f>
        <v>23.333333333333339</v>
      </c>
      <c r="AK212" s="705">
        <f>IF(ISERROR((P212/Q212-1)*100),"n/a",(P212/Q212-1)*100)</f>
        <v>13.207547169811317</v>
      </c>
      <c r="AL212" s="705">
        <f>IF(ISERROR((Q212/R212-1)*100),"n/a",(Q212/R212-1)*100)</f>
        <v>8.163265306122458</v>
      </c>
      <c r="AM212" s="705">
        <f>IF(ISERROR((R212/S212-1)*100),"n/a",(R212/S212-1)*100)</f>
        <v>8.8888888888888786</v>
      </c>
      <c r="AN212" s="705">
        <f>IF(ISERROR((S212/T212-1)*100),"n/a",(S212/T212-1)*100)</f>
        <v>309.09090909090907</v>
      </c>
      <c r="AO212" s="705">
        <f>IF(ISERROR((T212/U212-1)*100),"n/a",(T212/U212-1)*100)</f>
        <v>450</v>
      </c>
      <c r="AP212" s="705">
        <f>IF(ISERROR((U212/V212-1)*100),"n/a",(U212/V212-1)*100)</f>
        <v>0</v>
      </c>
      <c r="AQ212" s="705">
        <f>IF(ISERROR((V212/W212-1)*100),"n/a",(V212/W212-1)*100)</f>
        <v>0</v>
      </c>
      <c r="AR212" s="705">
        <f>IF(ISERROR((W212/X212-1)*100),"n/a",(W212/X212-1)*100)</f>
        <v>0</v>
      </c>
      <c r="AS212" s="706">
        <f>AVERAGE(Z212:AR212)</f>
        <v>54.869887621425839</v>
      </c>
      <c r="AT212" s="707">
        <f>STDEV(Z212:AR212)</f>
        <v>118.56844076672223</v>
      </c>
    </row>
    <row r="213" spans="1:46" ht="11.25" customHeight="1" x14ac:dyDescent="0.2">
      <c r="A213" s="502" t="s">
        <v>4363</v>
      </c>
      <c r="B213" s="959" t="s">
        <v>3838</v>
      </c>
      <c r="C213" s="515">
        <v>4.2750000000000004</v>
      </c>
      <c r="D213" s="23">
        <v>3.9</v>
      </c>
      <c r="E213" s="963">
        <v>3.605</v>
      </c>
      <c r="F213" s="963">
        <v>3.3450000000000002</v>
      </c>
      <c r="G213" s="963">
        <v>1.87</v>
      </c>
      <c r="H213" s="521">
        <v>0</v>
      </c>
      <c r="I213" s="955"/>
      <c r="J213" s="521">
        <v>0</v>
      </c>
      <c r="K213" s="689">
        <v>0</v>
      </c>
      <c r="L213" s="955"/>
      <c r="M213" s="689">
        <v>0</v>
      </c>
      <c r="N213" s="556">
        <v>0</v>
      </c>
      <c r="O213" s="556">
        <v>0</v>
      </c>
      <c r="P213" s="556">
        <v>0</v>
      </c>
      <c r="Q213" s="556">
        <v>0</v>
      </c>
      <c r="R213" s="556">
        <v>0</v>
      </c>
      <c r="S213" s="556">
        <v>0</v>
      </c>
      <c r="T213" s="556">
        <v>0</v>
      </c>
      <c r="U213" s="556">
        <v>0</v>
      </c>
      <c r="V213" s="556">
        <v>0</v>
      </c>
      <c r="W213" s="556">
        <v>0</v>
      </c>
      <c r="X213" s="556">
        <v>0</v>
      </c>
      <c r="Y213" s="688">
        <f>SUM(C213:X213)</f>
        <v>16.995000000000001</v>
      </c>
      <c r="Z213" s="1134">
        <f>IF(ISERROR((C213/D213-1)*100),"n/a",(C213/D213-1)*100)</f>
        <v>9.6153846153846256</v>
      </c>
      <c r="AA213" s="705">
        <f>IF(ISERROR((D213/E213-1)*100),"n/a",(D213/E213-1)*100)</f>
        <v>8.183079056865461</v>
      </c>
      <c r="AB213" s="705">
        <f>IF(ISERROR((E213/F213-1)*100),"n/a",(E213/F213-1)*100)</f>
        <v>7.7727952167413905</v>
      </c>
      <c r="AC213" s="705">
        <f>IF(ISERROR((F213/G213-1)*100),"n/a",(F213/G213-1)*100)</f>
        <v>78.877005347593581</v>
      </c>
      <c r="AD213" s="705" t="str">
        <f>IF(ISERROR((G213/H213-1)*100),"n/a",(G213/H213-1)*100)</f>
        <v>n/a</v>
      </c>
      <c r="AE213" s="705" t="str">
        <f>IF(ISERROR((H213/J213-1)*100),"n/a",(H213/J213-1)*100)</f>
        <v>n/a</v>
      </c>
      <c r="AF213" s="705" t="str">
        <f>IF(ISERROR((J213/K213-1)*100),"n/a",(J213/K213-1)*100)</f>
        <v>n/a</v>
      </c>
      <c r="AG213" s="705" t="str">
        <f>IF(ISERROR((K213/M213-1)*100),"n/a",(K213/M213-1)*100)</f>
        <v>n/a</v>
      </c>
      <c r="AH213" s="705" t="str">
        <f>IF(ISERROR((M213/N213-1)*100),"n/a",(M213/N213-1)*100)</f>
        <v>n/a</v>
      </c>
      <c r="AI213" s="705" t="str">
        <f>IF(ISERROR((N213/O213-1)*100),"n/a",(N213/O213-1)*100)</f>
        <v>n/a</v>
      </c>
      <c r="AJ213" s="705" t="str">
        <f>IF(ISERROR((O213/P213-1)*100),"n/a",(O213/P213-1)*100)</f>
        <v>n/a</v>
      </c>
      <c r="AK213" s="705" t="str">
        <f>IF(ISERROR((P213/Q213-1)*100),"n/a",(P213/Q213-1)*100)</f>
        <v>n/a</v>
      </c>
      <c r="AL213" s="705" t="str">
        <f>IF(ISERROR((Q213/R213-1)*100),"n/a",(Q213/R213-1)*100)</f>
        <v>n/a</v>
      </c>
      <c r="AM213" s="705" t="str">
        <f>IF(ISERROR((R213/S213-1)*100),"n/a",(R213/S213-1)*100)</f>
        <v>n/a</v>
      </c>
      <c r="AN213" s="705" t="str">
        <f>IF(ISERROR((S213/T213-1)*100),"n/a",(S213/T213-1)*100)</f>
        <v>n/a</v>
      </c>
      <c r="AO213" s="705" t="str">
        <f>IF(ISERROR((T213/U213-1)*100),"n/a",(T213/U213-1)*100)</f>
        <v>n/a</v>
      </c>
      <c r="AP213" s="705" t="str">
        <f>IF(ISERROR((U213/V213-1)*100),"n/a",(U213/V213-1)*100)</f>
        <v>n/a</v>
      </c>
      <c r="AQ213" s="705" t="str">
        <f>IF(ISERROR((V213/W213-1)*100),"n/a",(V213/W213-1)*100)</f>
        <v>n/a</v>
      </c>
      <c r="AR213" s="705" t="str">
        <f>IF(ISERROR((W213/X213-1)*100),"n/a",(W213/X213-1)*100)</f>
        <v>n/a</v>
      </c>
      <c r="AS213" s="706">
        <f>AVERAGE(Z213:AR213)</f>
        <v>26.112066059146265</v>
      </c>
      <c r="AT213" s="707">
        <f>STDEV(Z213:AR213)</f>
        <v>35.185492970491481</v>
      </c>
    </row>
    <row r="214" spans="1:46" ht="11.25" customHeight="1" x14ac:dyDescent="0.2">
      <c r="A214" s="974" t="s">
        <v>1107</v>
      </c>
      <c r="B214" s="972" t="s">
        <v>1108</v>
      </c>
      <c r="C214" s="515">
        <v>0.84</v>
      </c>
      <c r="D214" s="515">
        <v>0.79</v>
      </c>
      <c r="E214" s="684">
        <v>0.74</v>
      </c>
      <c r="F214" s="684">
        <v>0.7</v>
      </c>
      <c r="G214" s="684">
        <v>0.62250000000000005</v>
      </c>
      <c r="H214" s="684">
        <v>0.45</v>
      </c>
      <c r="I214" s="685"/>
      <c r="J214" s="521">
        <v>0</v>
      </c>
      <c r="K214" s="689">
        <v>0</v>
      </c>
      <c r="L214" s="685"/>
      <c r="M214" s="522">
        <v>0</v>
      </c>
      <c r="N214" s="687">
        <v>0</v>
      </c>
      <c r="O214" s="687">
        <v>0</v>
      </c>
      <c r="P214" s="687">
        <v>0</v>
      </c>
      <c r="Q214" s="687">
        <v>0</v>
      </c>
      <c r="R214" s="687">
        <v>0</v>
      </c>
      <c r="S214" s="687">
        <v>0</v>
      </c>
      <c r="T214" s="687">
        <v>0</v>
      </c>
      <c r="U214" s="687">
        <v>0</v>
      </c>
      <c r="V214" s="687">
        <v>0</v>
      </c>
      <c r="W214" s="687">
        <v>0</v>
      </c>
      <c r="X214" s="687">
        <v>0</v>
      </c>
      <c r="Y214" s="688">
        <f>SUM(C214:X214)</f>
        <v>4.1425000000000001</v>
      </c>
      <c r="Z214" s="1134">
        <f>IF(ISERROR((C214/D214-1)*100),"n/a",(C214/D214-1)*100)</f>
        <v>6.3291139240506222</v>
      </c>
      <c r="AA214" s="705">
        <f>IF(ISERROR((D214/E214-1)*100),"n/a",(D214/E214-1)*100)</f>
        <v>6.7567567567567544</v>
      </c>
      <c r="AB214" s="705">
        <f>IF(ISERROR((E214/F214-1)*100),"n/a",(E214/F214-1)*100)</f>
        <v>5.7142857142857162</v>
      </c>
      <c r="AC214" s="705">
        <f>IF(ISERROR((F214/G214-1)*100),"n/a",(F214/G214-1)*100)</f>
        <v>12.449799196787126</v>
      </c>
      <c r="AD214" s="705">
        <f>IF(ISERROR((G214/H214-1)*100),"n/a",(G214/H214-1)*100)</f>
        <v>38.33333333333335</v>
      </c>
      <c r="AE214" s="705" t="str">
        <f>IF(ISERROR((H214/J214-1)*100),"n/a",(H214/J214-1)*100)</f>
        <v>n/a</v>
      </c>
      <c r="AF214" s="705" t="str">
        <f>IF(ISERROR((J214/K214-1)*100),"n/a",(J214/K214-1)*100)</f>
        <v>n/a</v>
      </c>
      <c r="AG214" s="705" t="str">
        <f>IF(ISERROR((K214/M214-1)*100),"n/a",(K214/M214-1)*100)</f>
        <v>n/a</v>
      </c>
      <c r="AH214" s="705" t="str">
        <f>IF(ISERROR((M214/N214-1)*100),"n/a",(M214/N214-1)*100)</f>
        <v>n/a</v>
      </c>
      <c r="AI214" s="705" t="str">
        <f>IF(ISERROR((N214/O214-1)*100),"n/a",(N214/O214-1)*100)</f>
        <v>n/a</v>
      </c>
      <c r="AJ214" s="705" t="str">
        <f>IF(ISERROR((O214/P214-1)*100),"n/a",(O214/P214-1)*100)</f>
        <v>n/a</v>
      </c>
      <c r="AK214" s="705" t="str">
        <f>IF(ISERROR((P214/Q214-1)*100),"n/a",(P214/Q214-1)*100)</f>
        <v>n/a</v>
      </c>
      <c r="AL214" s="705" t="str">
        <f>IF(ISERROR((Q214/R214-1)*100),"n/a",(Q214/R214-1)*100)</f>
        <v>n/a</v>
      </c>
      <c r="AM214" s="705" t="str">
        <f>IF(ISERROR((R214/S214-1)*100),"n/a",(R214/S214-1)*100)</f>
        <v>n/a</v>
      </c>
      <c r="AN214" s="705" t="str">
        <f>IF(ISERROR((S214/T214-1)*100),"n/a",(S214/T214-1)*100)</f>
        <v>n/a</v>
      </c>
      <c r="AO214" s="705" t="str">
        <f>IF(ISERROR((T214/U214-1)*100),"n/a",(T214/U214-1)*100)</f>
        <v>n/a</v>
      </c>
      <c r="AP214" s="705" t="str">
        <f>IF(ISERROR((U214/V214-1)*100),"n/a",(U214/V214-1)*100)</f>
        <v>n/a</v>
      </c>
      <c r="AQ214" s="705" t="str">
        <f>IF(ISERROR((V214/W214-1)*100),"n/a",(V214/W214-1)*100)</f>
        <v>n/a</v>
      </c>
      <c r="AR214" s="705" t="str">
        <f>IF(ISERROR((W214/X214-1)*100),"n/a",(W214/X214-1)*100)</f>
        <v>n/a</v>
      </c>
      <c r="AS214" s="706">
        <f>AVERAGE(Z214:AR214)</f>
        <v>13.916657785042712</v>
      </c>
      <c r="AT214" s="707">
        <f>STDEV(Z214:AR214)</f>
        <v>13.914377735932861</v>
      </c>
    </row>
    <row r="215" spans="1:46" ht="11.25" customHeight="1" x14ac:dyDescent="0.2">
      <c r="A215" s="974" t="s">
        <v>531</v>
      </c>
      <c r="B215" s="972" t="s">
        <v>532</v>
      </c>
      <c r="C215" s="515">
        <v>0.88</v>
      </c>
      <c r="D215" s="515">
        <v>0.78</v>
      </c>
      <c r="E215" s="521">
        <v>0.72</v>
      </c>
      <c r="F215" s="684">
        <v>0.7</v>
      </c>
      <c r="G215" s="684">
        <v>0.63</v>
      </c>
      <c r="H215" s="684">
        <v>0.59</v>
      </c>
      <c r="I215" s="685"/>
      <c r="J215" s="684">
        <v>0.54</v>
      </c>
      <c r="K215" s="514">
        <v>0.44667000000000001</v>
      </c>
      <c r="L215" s="685"/>
      <c r="M215" s="690">
        <v>0.32666666666666666</v>
      </c>
      <c r="N215" s="687">
        <v>0.29333333333333333</v>
      </c>
      <c r="O215" s="691">
        <v>0.25666666666666665</v>
      </c>
      <c r="P215" s="691">
        <v>0.18</v>
      </c>
      <c r="Q215" s="691">
        <v>0.11</v>
      </c>
      <c r="R215" s="691">
        <v>7.166666666666667E-2</v>
      </c>
      <c r="S215" s="687">
        <v>6.6666666666666666E-2</v>
      </c>
      <c r="T215" s="687">
        <v>6.6666666666666666E-2</v>
      </c>
      <c r="U215" s="687">
        <v>6.6666666666666666E-2</v>
      </c>
      <c r="V215" s="687">
        <v>0.13333333333333333</v>
      </c>
      <c r="W215" s="687">
        <v>0.2</v>
      </c>
      <c r="X215" s="687">
        <v>0.2</v>
      </c>
      <c r="Y215" s="688">
        <f>SUM(C215:X215)</f>
        <v>7.2583366666666667</v>
      </c>
      <c r="Z215" s="1134">
        <f>IF(ISERROR((C215/D215-1)*100),"n/a",(C215/D215-1)*100)</f>
        <v>12.820512820512819</v>
      </c>
      <c r="AA215" s="705">
        <f>IF(ISERROR((D215/E215-1)*100),"n/a",(D215/E215-1)*100)</f>
        <v>8.3333333333333481</v>
      </c>
      <c r="AB215" s="705">
        <f>IF(ISERROR((E215/F215-1)*100),"n/a",(E215/F215-1)*100)</f>
        <v>2.8571428571428692</v>
      </c>
      <c r="AC215" s="705">
        <f>IF(ISERROR((F215/G215-1)*100),"n/a",(F215/G215-1)*100)</f>
        <v>11.111111111111093</v>
      </c>
      <c r="AD215" s="705">
        <f>IF(ISERROR((G215/H215-1)*100),"n/a",(G215/H215-1)*100)</f>
        <v>6.7796610169491567</v>
      </c>
      <c r="AE215" s="705">
        <f>IF(ISERROR((H215/J215-1)*100),"n/a",(H215/J215-1)*100)</f>
        <v>9.259259259259256</v>
      </c>
      <c r="AF215" s="705">
        <f>IF(ISERROR((J215/K215-1)*100),"n/a",(J215/K215-1)*100)</f>
        <v>20.894620189401579</v>
      </c>
      <c r="AG215" s="705">
        <f>IF(ISERROR((K215/M215-1)*100),"n/a",(K215/M215-1)*100)</f>
        <v>36.735714285714295</v>
      </c>
      <c r="AH215" s="705">
        <f>IF(ISERROR((M215/N215-1)*100),"n/a",(M215/N215-1)*100)</f>
        <v>11.363636363636353</v>
      </c>
      <c r="AI215" s="705">
        <f>IF(ISERROR((N215/O215-1)*100),"n/a",(N215/O215-1)*100)</f>
        <v>14.285714285714302</v>
      </c>
      <c r="AJ215" s="705">
        <f>IF(ISERROR((O215/P215-1)*100),"n/a",(O215/P215-1)*100)</f>
        <v>42.592592592592581</v>
      </c>
      <c r="AK215" s="705">
        <f>IF(ISERROR((P215/Q215-1)*100),"n/a",(P215/Q215-1)*100)</f>
        <v>63.636363636363626</v>
      </c>
      <c r="AL215" s="705">
        <f>IF(ISERROR((Q215/R215-1)*100),"n/a",(Q215/R215-1)*100)</f>
        <v>53.488372093023237</v>
      </c>
      <c r="AM215" s="705">
        <f>IF(ISERROR((R215/S215-1)*100),"n/a",(R215/S215-1)*100)</f>
        <v>7.5000000000000178</v>
      </c>
      <c r="AN215" s="705">
        <f>IF(ISERROR((S215/T215-1)*100),"n/a",(S215/T215-1)*100)</f>
        <v>0</v>
      </c>
      <c r="AO215" s="705">
        <f>IF(ISERROR((T215/U215-1)*100),"n/a",(T215/U215-1)*100)</f>
        <v>0</v>
      </c>
      <c r="AP215" s="705">
        <f>IF(ISERROR((U215/V215-1)*100),"n/a",(U215/V215-1)*100)</f>
        <v>-50</v>
      </c>
      <c r="AQ215" s="705">
        <f>IF(ISERROR((V215/W215-1)*100),"n/a",(V215/W215-1)*100)</f>
        <v>-33.333333333333336</v>
      </c>
      <c r="AR215" s="705">
        <f>IF(ISERROR((W215/X215-1)*100),"n/a",(W215/X215-1)*100)</f>
        <v>0</v>
      </c>
      <c r="AS215" s="706">
        <f>AVERAGE(Z215:AR215)</f>
        <v>11.490773711127432</v>
      </c>
      <c r="AT215" s="707">
        <f>STDEV(Z215:AR215)</f>
        <v>26.352105658175237</v>
      </c>
    </row>
    <row r="216" spans="1:46" ht="11.25" customHeight="1" x14ac:dyDescent="0.2">
      <c r="A216" s="519" t="s">
        <v>1109</v>
      </c>
      <c r="B216" s="972" t="s">
        <v>1110</v>
      </c>
      <c r="C216" s="515">
        <v>1.2</v>
      </c>
      <c r="D216" s="515">
        <v>1.08</v>
      </c>
      <c r="E216" s="684">
        <v>0.84</v>
      </c>
      <c r="F216" s="684">
        <v>0.64</v>
      </c>
      <c r="G216" s="684">
        <v>0.52</v>
      </c>
      <c r="H216" s="684">
        <v>0.44</v>
      </c>
      <c r="I216" s="685"/>
      <c r="J216" s="684">
        <v>0.32</v>
      </c>
      <c r="K216" s="514">
        <v>0.28000000000000003</v>
      </c>
      <c r="L216" s="685"/>
      <c r="M216" s="522">
        <v>0.1</v>
      </c>
      <c r="N216" s="687">
        <v>0.1</v>
      </c>
      <c r="O216" s="687">
        <v>0.72</v>
      </c>
      <c r="P216" s="687">
        <v>1.1599999999999999</v>
      </c>
      <c r="Q216" s="691">
        <v>1.1599999999999999</v>
      </c>
      <c r="R216" s="691">
        <v>0.76100000000000001</v>
      </c>
      <c r="S216" s="687">
        <v>0</v>
      </c>
      <c r="T216" s="687">
        <v>0</v>
      </c>
      <c r="U216" s="687">
        <v>0</v>
      </c>
      <c r="V216" s="687">
        <v>0</v>
      </c>
      <c r="W216" s="687">
        <v>0</v>
      </c>
      <c r="X216" s="687">
        <v>0</v>
      </c>
      <c r="Y216" s="688">
        <f>SUM(C216:X216)</f>
        <v>9.3209999999999997</v>
      </c>
      <c r="Z216" s="1134">
        <f>IF(ISERROR((C216/D216-1)*100),"n/a",(C216/D216-1)*100)</f>
        <v>11.111111111111093</v>
      </c>
      <c r="AA216" s="705">
        <f>IF(ISERROR((D216/E216-1)*100),"n/a",(D216/E216-1)*100)</f>
        <v>28.57142857142858</v>
      </c>
      <c r="AB216" s="705">
        <f>IF(ISERROR((E216/F216-1)*100),"n/a",(E216/F216-1)*100)</f>
        <v>31.25</v>
      </c>
      <c r="AC216" s="705">
        <f>IF(ISERROR((F216/G216-1)*100),"n/a",(F216/G216-1)*100)</f>
        <v>23.076923076923084</v>
      </c>
      <c r="AD216" s="705">
        <f>IF(ISERROR((G216/H216-1)*100),"n/a",(G216/H216-1)*100)</f>
        <v>18.181818181818187</v>
      </c>
      <c r="AE216" s="705">
        <f>IF(ISERROR((H216/J216-1)*100),"n/a",(H216/J216-1)*100)</f>
        <v>37.5</v>
      </c>
      <c r="AF216" s="705">
        <f>IF(ISERROR((J216/K216-1)*100),"n/a",(J216/K216-1)*100)</f>
        <v>14.285714285714279</v>
      </c>
      <c r="AG216" s="705">
        <f>IF(ISERROR((K216/M216-1)*100),"n/a",(K216/M216-1)*100)</f>
        <v>180.00000000000003</v>
      </c>
      <c r="AH216" s="705">
        <f>IF(ISERROR((M216/N216-1)*100),"n/a",(M216/N216-1)*100)</f>
        <v>0</v>
      </c>
      <c r="AI216" s="705">
        <f>IF(ISERROR((N216/O216-1)*100),"n/a",(N216/O216-1)*100)</f>
        <v>-86.111111111111114</v>
      </c>
      <c r="AJ216" s="705">
        <f>IF(ISERROR((O216/P216-1)*100),"n/a",(O216/P216-1)*100)</f>
        <v>-37.931034482758619</v>
      </c>
      <c r="AK216" s="705">
        <f>IF(ISERROR((P216/Q216-1)*100),"n/a",(P216/Q216-1)*100)</f>
        <v>0</v>
      </c>
      <c r="AL216" s="705">
        <f>IF(ISERROR((Q216/R216-1)*100),"n/a",(Q216/R216-1)*100)</f>
        <v>52.431011826544015</v>
      </c>
      <c r="AM216" s="705" t="str">
        <f>IF(ISERROR((R216/S216-1)*100),"n/a",(R216/S216-1)*100)</f>
        <v>n/a</v>
      </c>
      <c r="AN216" s="705" t="str">
        <f>IF(ISERROR((S216/T216-1)*100),"n/a",(S216/T216-1)*100)</f>
        <v>n/a</v>
      </c>
      <c r="AO216" s="705" t="str">
        <f>IF(ISERROR((T216/U216-1)*100),"n/a",(T216/U216-1)*100)</f>
        <v>n/a</v>
      </c>
      <c r="AP216" s="705" t="str">
        <f>IF(ISERROR((U216/V216-1)*100),"n/a",(U216/V216-1)*100)</f>
        <v>n/a</v>
      </c>
      <c r="AQ216" s="705" t="str">
        <f>IF(ISERROR((V216/W216-1)*100),"n/a",(V216/W216-1)*100)</f>
        <v>n/a</v>
      </c>
      <c r="AR216" s="705" t="str">
        <f>IF(ISERROR((W216/X216-1)*100),"n/a",(W216/X216-1)*100)</f>
        <v>n/a</v>
      </c>
      <c r="AS216" s="706">
        <f>AVERAGE(Z216:AR216)</f>
        <v>20.951220112282272</v>
      </c>
      <c r="AT216" s="707">
        <f>STDEV(Z216:AR216)</f>
        <v>59.642197774763687</v>
      </c>
    </row>
    <row r="217" spans="1:46" ht="11.25" customHeight="1" x14ac:dyDescent="0.2">
      <c r="A217" s="519" t="s">
        <v>533</v>
      </c>
      <c r="B217" s="972" t="s">
        <v>534</v>
      </c>
      <c r="C217" s="515">
        <v>2.58</v>
      </c>
      <c r="D217" s="542">
        <v>2.25</v>
      </c>
      <c r="E217" s="684">
        <v>2.15</v>
      </c>
      <c r="F217" s="684">
        <v>2.1</v>
      </c>
      <c r="G217" s="684">
        <v>2.0299999999999998</v>
      </c>
      <c r="H217" s="684">
        <v>1.98</v>
      </c>
      <c r="I217" s="685"/>
      <c r="J217" s="684">
        <v>1.9</v>
      </c>
      <c r="K217" s="514">
        <v>1.83</v>
      </c>
      <c r="L217" s="685"/>
      <c r="M217" s="690">
        <v>1.78</v>
      </c>
      <c r="N217" s="691">
        <v>1.71</v>
      </c>
      <c r="O217" s="691">
        <v>1.66</v>
      </c>
      <c r="P217" s="691">
        <v>1.54</v>
      </c>
      <c r="Q217" s="691">
        <v>1.32</v>
      </c>
      <c r="R217" s="691">
        <v>1.165</v>
      </c>
      <c r="S217" s="691">
        <v>1.0349999999999999</v>
      </c>
      <c r="T217" s="691">
        <v>0.94</v>
      </c>
      <c r="U217" s="691">
        <v>0.875</v>
      </c>
      <c r="V217" s="691">
        <v>0.84</v>
      </c>
      <c r="W217" s="691">
        <v>0.76</v>
      </c>
      <c r="X217" s="691">
        <v>0.67500000000000004</v>
      </c>
      <c r="Y217" s="688">
        <f>SUM(C217:X217)</f>
        <v>31.120000000000005</v>
      </c>
      <c r="Z217" s="1134">
        <f>IF(ISERROR((C217/D217-1)*100),"n/a",(C217/D217-1)*100)</f>
        <v>14.666666666666671</v>
      </c>
      <c r="AA217" s="705">
        <f>IF(ISERROR((D217/E217-1)*100),"n/a",(D217/E217-1)*100)</f>
        <v>4.6511627906976827</v>
      </c>
      <c r="AB217" s="705">
        <f>IF(ISERROR((E217/F217-1)*100),"n/a",(E217/F217-1)*100)</f>
        <v>2.3809523809523725</v>
      </c>
      <c r="AC217" s="705">
        <f>IF(ISERROR((F217/G217-1)*100),"n/a",(F217/G217-1)*100)</f>
        <v>3.4482758620689724</v>
      </c>
      <c r="AD217" s="705">
        <f>IF(ISERROR((G217/H217-1)*100),"n/a",(G217/H217-1)*100)</f>
        <v>2.5252525252525082</v>
      </c>
      <c r="AE217" s="705">
        <f>IF(ISERROR((H217/J217-1)*100),"n/a",(H217/J217-1)*100)</f>
        <v>4.2105263157894868</v>
      </c>
      <c r="AF217" s="705">
        <f>IF(ISERROR((J217/K217-1)*100),"n/a",(J217/K217-1)*100)</f>
        <v>3.82513661202184</v>
      </c>
      <c r="AG217" s="705">
        <f>IF(ISERROR((K217/M217-1)*100),"n/a",(K217/M217-1)*100)</f>
        <v>2.8089887640449396</v>
      </c>
      <c r="AH217" s="705">
        <f>IF(ISERROR((M217/N217-1)*100),"n/a",(M217/N217-1)*100)</f>
        <v>4.0935672514619936</v>
      </c>
      <c r="AI217" s="705">
        <f>IF(ISERROR((N217/O217-1)*100),"n/a",(N217/O217-1)*100)</f>
        <v>3.0120481927710774</v>
      </c>
      <c r="AJ217" s="705">
        <f>IF(ISERROR((O217/P217-1)*100),"n/a",(O217/P217-1)*100)</f>
        <v>7.7922077922077948</v>
      </c>
      <c r="AK217" s="705">
        <f>IF(ISERROR((P217/Q217-1)*100),"n/a",(P217/Q217-1)*100)</f>
        <v>16.666666666666675</v>
      </c>
      <c r="AL217" s="705">
        <f>IF(ISERROR((Q217/R217-1)*100),"n/a",(Q217/R217-1)*100)</f>
        <v>13.30472103004292</v>
      </c>
      <c r="AM217" s="705">
        <f>IF(ISERROR((R217/S217-1)*100),"n/a",(R217/S217-1)*100)</f>
        <v>12.560386473429963</v>
      </c>
      <c r="AN217" s="705">
        <f>IF(ISERROR((S217/T217-1)*100),"n/a",(S217/T217-1)*100)</f>
        <v>10.106382978723394</v>
      </c>
      <c r="AO217" s="705">
        <f>IF(ISERROR((T217/U217-1)*100),"n/a",(T217/U217-1)*100)</f>
        <v>7.4285714285714288</v>
      </c>
      <c r="AP217" s="705">
        <f>IF(ISERROR((U217/V217-1)*100),"n/a",(U217/V217-1)*100)</f>
        <v>4.1666666666666741</v>
      </c>
      <c r="AQ217" s="705">
        <f>IF(ISERROR((V217/W217-1)*100),"n/a",(V217/W217-1)*100)</f>
        <v>10.526315789473673</v>
      </c>
      <c r="AR217" s="705">
        <f>IF(ISERROR((W217/X217-1)*100),"n/a",(W217/X217-1)*100)</f>
        <v>12.592592592592577</v>
      </c>
      <c r="AS217" s="706">
        <f>AVERAGE(Z217:AR217)</f>
        <v>7.408794146321191</v>
      </c>
      <c r="AT217" s="707">
        <f>STDEV(Z217:AR217)</f>
        <v>4.7210079840378256</v>
      </c>
    </row>
    <row r="218" spans="1:46" ht="11.25" customHeight="1" x14ac:dyDescent="0.2">
      <c r="A218" s="539" t="s">
        <v>1111</v>
      </c>
      <c r="B218" s="527" t="s">
        <v>1112</v>
      </c>
      <c r="C218" s="515">
        <v>0.36</v>
      </c>
      <c r="D218" s="515">
        <v>0.32</v>
      </c>
      <c r="E218" s="533">
        <v>0.28000000000000003</v>
      </c>
      <c r="F218" s="533">
        <v>0.24</v>
      </c>
      <c r="G218" s="533">
        <v>0.2</v>
      </c>
      <c r="H218" s="533">
        <v>0.14000000000000001</v>
      </c>
      <c r="I218" s="534"/>
      <c r="J218" s="533">
        <v>0.06</v>
      </c>
      <c r="K218" s="535">
        <v>0</v>
      </c>
      <c r="L218" s="534"/>
      <c r="M218" s="553">
        <v>0</v>
      </c>
      <c r="N218" s="537">
        <v>0</v>
      </c>
      <c r="O218" s="537">
        <v>0</v>
      </c>
      <c r="P218" s="537">
        <v>0</v>
      </c>
      <c r="Q218" s="537">
        <v>0</v>
      </c>
      <c r="R218" s="537">
        <v>0</v>
      </c>
      <c r="S218" s="537">
        <v>0</v>
      </c>
      <c r="T218" s="537">
        <v>0</v>
      </c>
      <c r="U218" s="537">
        <v>0</v>
      </c>
      <c r="V218" s="537">
        <v>0</v>
      </c>
      <c r="W218" s="537">
        <v>0.14000000000000001</v>
      </c>
      <c r="X218" s="537">
        <v>0.14000000000000001</v>
      </c>
      <c r="Y218" s="688">
        <f>SUM(C218:X218)</f>
        <v>1.8800000000000003</v>
      </c>
      <c r="Z218" s="1134">
        <f>IF(ISERROR((C218/D218-1)*100),"n/a",(C218/D218-1)*100)</f>
        <v>12.5</v>
      </c>
      <c r="AA218" s="705">
        <f>IF(ISERROR((D218/E218-1)*100),"n/a",(D218/E218-1)*100)</f>
        <v>14.285714285714279</v>
      </c>
      <c r="AB218" s="705">
        <f>IF(ISERROR((E218/F218-1)*100),"n/a",(E218/F218-1)*100)</f>
        <v>16.666666666666675</v>
      </c>
      <c r="AC218" s="705">
        <f>IF(ISERROR((F218/G218-1)*100),"n/a",(F218/G218-1)*100)</f>
        <v>19.999999999999996</v>
      </c>
      <c r="AD218" s="705">
        <f>IF(ISERROR((G218/H218-1)*100),"n/a",(G218/H218-1)*100)</f>
        <v>42.857142857142861</v>
      </c>
      <c r="AE218" s="705">
        <f>IF(ISERROR((H218/J218-1)*100),"n/a",(H218/J218-1)*100)</f>
        <v>133.33333333333334</v>
      </c>
      <c r="AF218" s="705" t="str">
        <f>IF(ISERROR((J218/K218-1)*100),"n/a",(J218/K218-1)*100)</f>
        <v>n/a</v>
      </c>
      <c r="AG218" s="705" t="str">
        <f>IF(ISERROR((K218/M218-1)*100),"n/a",(K218/M218-1)*100)</f>
        <v>n/a</v>
      </c>
      <c r="AH218" s="705" t="str">
        <f>IF(ISERROR((M218/N218-1)*100),"n/a",(M218/N218-1)*100)</f>
        <v>n/a</v>
      </c>
      <c r="AI218" s="705" t="str">
        <f>IF(ISERROR((N218/O218-1)*100),"n/a",(N218/O218-1)*100)</f>
        <v>n/a</v>
      </c>
      <c r="AJ218" s="705" t="str">
        <f>IF(ISERROR((O218/P218-1)*100),"n/a",(O218/P218-1)*100)</f>
        <v>n/a</v>
      </c>
      <c r="AK218" s="705" t="str">
        <f>IF(ISERROR((P218/Q218-1)*100),"n/a",(P218/Q218-1)*100)</f>
        <v>n/a</v>
      </c>
      <c r="AL218" s="705" t="str">
        <f>IF(ISERROR((Q218/R218-1)*100),"n/a",(Q218/R218-1)*100)</f>
        <v>n/a</v>
      </c>
      <c r="AM218" s="705" t="str">
        <f>IF(ISERROR((R218/S218-1)*100),"n/a",(R218/S218-1)*100)</f>
        <v>n/a</v>
      </c>
      <c r="AN218" s="705" t="str">
        <f>IF(ISERROR((S218/T218-1)*100),"n/a",(S218/T218-1)*100)</f>
        <v>n/a</v>
      </c>
      <c r="AO218" s="705" t="str">
        <f>IF(ISERROR((T218/U218-1)*100),"n/a",(T218/U218-1)*100)</f>
        <v>n/a</v>
      </c>
      <c r="AP218" s="705" t="str">
        <f>IF(ISERROR((U218/V218-1)*100),"n/a",(U218/V218-1)*100)</f>
        <v>n/a</v>
      </c>
      <c r="AQ218" s="705">
        <f>IF(ISERROR((V218/W218-1)*100),"n/a",(V218/W218-1)*100)</f>
        <v>-100</v>
      </c>
      <c r="AR218" s="705">
        <f>IF(ISERROR((W218/X218-1)*100),"n/a",(W218/X218-1)*100)</f>
        <v>0</v>
      </c>
      <c r="AS218" s="706">
        <f>AVERAGE(Z218:AR218)</f>
        <v>17.455357142857146</v>
      </c>
      <c r="AT218" s="707">
        <f>STDEV(Z218:AR218)</f>
        <v>63.488025798130536</v>
      </c>
    </row>
    <row r="219" spans="1:46" ht="11.25" customHeight="1" x14ac:dyDescent="0.2">
      <c r="A219" s="974" t="s">
        <v>535</v>
      </c>
      <c r="B219" s="972" t="s">
        <v>536</v>
      </c>
      <c r="C219" s="515">
        <v>4.4400000000000004</v>
      </c>
      <c r="D219" s="515">
        <v>4.21</v>
      </c>
      <c r="E219" s="684">
        <v>4</v>
      </c>
      <c r="F219" s="684">
        <v>3.51</v>
      </c>
      <c r="G219" s="684">
        <v>2.81</v>
      </c>
      <c r="H219" s="684">
        <v>2.25</v>
      </c>
      <c r="I219" s="685"/>
      <c r="J219" s="684">
        <v>1.8</v>
      </c>
      <c r="K219" s="514">
        <v>1.325</v>
      </c>
      <c r="L219" s="685"/>
      <c r="M219" s="690">
        <v>0.875</v>
      </c>
      <c r="N219" s="687">
        <v>0.7</v>
      </c>
      <c r="O219" s="691">
        <v>0.6</v>
      </c>
      <c r="P219" s="691">
        <v>0.43</v>
      </c>
      <c r="Q219" s="691">
        <v>0.33</v>
      </c>
      <c r="R219" s="687">
        <v>0.3</v>
      </c>
      <c r="S219" s="687">
        <v>0.3</v>
      </c>
      <c r="T219" s="687">
        <v>0.3</v>
      </c>
      <c r="U219" s="687">
        <v>0.3</v>
      </c>
      <c r="V219" s="687">
        <v>0.3</v>
      </c>
      <c r="W219" s="687">
        <v>0.3</v>
      </c>
      <c r="X219" s="691">
        <v>0.28125</v>
      </c>
      <c r="Y219" s="688">
        <f>SUM(C219:X219)</f>
        <v>29.361250000000002</v>
      </c>
      <c r="Z219" s="1134">
        <f>IF(ISERROR((C219/D219-1)*100),"n/a",(C219/D219-1)*100)</f>
        <v>5.463182897862251</v>
      </c>
      <c r="AA219" s="705">
        <f>IF(ISERROR((D219/E219-1)*100),"n/a",(D219/E219-1)*100)</f>
        <v>5.2499999999999991</v>
      </c>
      <c r="AB219" s="705">
        <f>IF(ISERROR((E219/F219-1)*100),"n/a",(E219/F219-1)*100)</f>
        <v>13.960113960113961</v>
      </c>
      <c r="AC219" s="705">
        <f>IF(ISERROR((F219/G219-1)*100),"n/a",(F219/G219-1)*100)</f>
        <v>24.911032028469737</v>
      </c>
      <c r="AD219" s="705">
        <f>IF(ISERROR((G219/H219-1)*100),"n/a",(G219/H219-1)*100)</f>
        <v>24.888888888888893</v>
      </c>
      <c r="AE219" s="705">
        <f>IF(ISERROR((H219/J219-1)*100),"n/a",(H219/J219-1)*100)</f>
        <v>25</v>
      </c>
      <c r="AF219" s="705">
        <f>IF(ISERROR((J219/K219-1)*100),"n/a",(J219/K219-1)*100)</f>
        <v>35.849056603773597</v>
      </c>
      <c r="AG219" s="705">
        <f>IF(ISERROR((K219/M219-1)*100),"n/a",(K219/M219-1)*100)</f>
        <v>51.428571428571423</v>
      </c>
      <c r="AH219" s="705">
        <f>IF(ISERROR((M219/N219-1)*100),"n/a",(M219/N219-1)*100)</f>
        <v>25</v>
      </c>
      <c r="AI219" s="705">
        <f>IF(ISERROR((N219/O219-1)*100),"n/a",(N219/O219-1)*100)</f>
        <v>16.666666666666675</v>
      </c>
      <c r="AJ219" s="705">
        <f>IF(ISERROR((O219/P219-1)*100),"n/a",(O219/P219-1)*100)</f>
        <v>39.534883720930239</v>
      </c>
      <c r="AK219" s="705">
        <f>IF(ISERROR((P219/Q219-1)*100),"n/a",(P219/Q219-1)*100)</f>
        <v>30.303030303030297</v>
      </c>
      <c r="AL219" s="705">
        <f>IF(ISERROR((Q219/R219-1)*100),"n/a",(Q219/R219-1)*100)</f>
        <v>10.000000000000009</v>
      </c>
      <c r="AM219" s="705">
        <f>IF(ISERROR((R219/S219-1)*100),"n/a",(R219/S219-1)*100)</f>
        <v>0</v>
      </c>
      <c r="AN219" s="705">
        <f>IF(ISERROR((S219/T219-1)*100),"n/a",(S219/T219-1)*100)</f>
        <v>0</v>
      </c>
      <c r="AO219" s="705">
        <f>IF(ISERROR((T219/U219-1)*100),"n/a",(T219/U219-1)*100)</f>
        <v>0</v>
      </c>
      <c r="AP219" s="705">
        <f>IF(ISERROR((U219/V219-1)*100),"n/a",(U219/V219-1)*100)</f>
        <v>0</v>
      </c>
      <c r="AQ219" s="705">
        <f>IF(ISERROR((V219/W219-1)*100),"n/a",(V219/W219-1)*100)</f>
        <v>0</v>
      </c>
      <c r="AR219" s="705">
        <f>IF(ISERROR((W219/X219-1)*100),"n/a",(W219/X219-1)*100)</f>
        <v>6.6666666666666652</v>
      </c>
      <c r="AS219" s="706">
        <f>AVERAGE(Z219:AR219)</f>
        <v>16.574847008682831</v>
      </c>
      <c r="AT219" s="707">
        <f>STDEV(Z219:AR219)</f>
        <v>15.55649231974739</v>
      </c>
    </row>
    <row r="220" spans="1:46" ht="11.25" customHeight="1" x14ac:dyDescent="0.2">
      <c r="A220" s="974" t="s">
        <v>1113</v>
      </c>
      <c r="B220" s="972" t="s">
        <v>1114</v>
      </c>
      <c r="C220" s="515">
        <v>1.8</v>
      </c>
      <c r="D220" s="515">
        <v>1.6400000000000001</v>
      </c>
      <c r="E220" s="684">
        <v>1.4550000000000001</v>
      </c>
      <c r="F220" s="684">
        <v>1.155</v>
      </c>
      <c r="G220" s="684">
        <v>0.79</v>
      </c>
      <c r="H220" s="684">
        <v>0.48</v>
      </c>
      <c r="I220" s="685"/>
      <c r="J220" s="521">
        <v>0</v>
      </c>
      <c r="K220" s="689">
        <v>0</v>
      </c>
      <c r="L220" s="685"/>
      <c r="M220" s="522">
        <v>0</v>
      </c>
      <c r="N220" s="687">
        <v>0</v>
      </c>
      <c r="O220" s="687">
        <v>0</v>
      </c>
      <c r="P220" s="687">
        <v>0</v>
      </c>
      <c r="Q220" s="687">
        <v>0</v>
      </c>
      <c r="R220" s="687">
        <v>0</v>
      </c>
      <c r="S220" s="687">
        <v>0</v>
      </c>
      <c r="T220" s="687">
        <v>0</v>
      </c>
      <c r="U220" s="687">
        <v>0</v>
      </c>
      <c r="V220" s="687">
        <v>0</v>
      </c>
      <c r="W220" s="687">
        <v>0</v>
      </c>
      <c r="X220" s="687">
        <v>0</v>
      </c>
      <c r="Y220" s="688">
        <f>SUM(C220:X220)</f>
        <v>7.32</v>
      </c>
      <c r="Z220" s="1134">
        <f>IF(ISERROR((C220/D220-1)*100),"n/a",(C220/D220-1)*100)</f>
        <v>9.7560975609755971</v>
      </c>
      <c r="AA220" s="705">
        <f>IF(ISERROR((D220/E220-1)*100),"n/a",(D220/E220-1)*100)</f>
        <v>12.714776632302405</v>
      </c>
      <c r="AB220" s="705">
        <f>IF(ISERROR((E220/F220-1)*100),"n/a",(E220/F220-1)*100)</f>
        <v>25.974025974025984</v>
      </c>
      <c r="AC220" s="705">
        <f>IF(ISERROR((F220/G220-1)*100),"n/a",(F220/G220-1)*100)</f>
        <v>46.202531645569621</v>
      </c>
      <c r="AD220" s="705">
        <f>IF(ISERROR((G220/H220-1)*100),"n/a",(G220/H220-1)*100)</f>
        <v>64.583333333333343</v>
      </c>
      <c r="AE220" s="705" t="str">
        <f>IF(ISERROR((H220/J220-1)*100),"n/a",(H220/J220-1)*100)</f>
        <v>n/a</v>
      </c>
      <c r="AF220" s="705" t="str">
        <f>IF(ISERROR((J220/K220-1)*100),"n/a",(J220/K220-1)*100)</f>
        <v>n/a</v>
      </c>
      <c r="AG220" s="705" t="str">
        <f>IF(ISERROR((K220/M220-1)*100),"n/a",(K220/M220-1)*100)</f>
        <v>n/a</v>
      </c>
      <c r="AH220" s="705" t="str">
        <f>IF(ISERROR((M220/N220-1)*100),"n/a",(M220/N220-1)*100)</f>
        <v>n/a</v>
      </c>
      <c r="AI220" s="705" t="str">
        <f>IF(ISERROR((N220/O220-1)*100),"n/a",(N220/O220-1)*100)</f>
        <v>n/a</v>
      </c>
      <c r="AJ220" s="705" t="str">
        <f>IF(ISERROR((O220/P220-1)*100),"n/a",(O220/P220-1)*100)</f>
        <v>n/a</v>
      </c>
      <c r="AK220" s="705" t="str">
        <f>IF(ISERROR((P220/Q220-1)*100),"n/a",(P220/Q220-1)*100)</f>
        <v>n/a</v>
      </c>
      <c r="AL220" s="705" t="str">
        <f>IF(ISERROR((Q220/R220-1)*100),"n/a",(Q220/R220-1)*100)</f>
        <v>n/a</v>
      </c>
      <c r="AM220" s="705" t="str">
        <f>IF(ISERROR((R220/S220-1)*100),"n/a",(R220/S220-1)*100)</f>
        <v>n/a</v>
      </c>
      <c r="AN220" s="705" t="str">
        <f>IF(ISERROR((S220/T220-1)*100),"n/a",(S220/T220-1)*100)</f>
        <v>n/a</v>
      </c>
      <c r="AO220" s="705" t="str">
        <f>IF(ISERROR((T220/U220-1)*100),"n/a",(T220/U220-1)*100)</f>
        <v>n/a</v>
      </c>
      <c r="AP220" s="705" t="str">
        <f>IF(ISERROR((U220/V220-1)*100),"n/a",(U220/V220-1)*100)</f>
        <v>n/a</v>
      </c>
      <c r="AQ220" s="705" t="str">
        <f>IF(ISERROR((V220/W220-1)*100),"n/a",(V220/W220-1)*100)</f>
        <v>n/a</v>
      </c>
      <c r="AR220" s="705" t="str">
        <f>IF(ISERROR((W220/X220-1)*100),"n/a",(W220/X220-1)*100)</f>
        <v>n/a</v>
      </c>
      <c r="AS220" s="706">
        <f>AVERAGE(Z220:AR220)</f>
        <v>31.846153029241389</v>
      </c>
      <c r="AT220" s="707">
        <f>STDEV(Z220:AR220)</f>
        <v>23.271713359908631</v>
      </c>
    </row>
    <row r="221" spans="1:46" ht="11.25" customHeight="1" x14ac:dyDescent="0.2">
      <c r="A221" s="1059" t="s">
        <v>4450</v>
      </c>
      <c r="B221" s="957" t="s">
        <v>3839</v>
      </c>
      <c r="C221" s="515">
        <v>0.52500000000000002</v>
      </c>
      <c r="D221" s="515">
        <v>0.42499999999999999</v>
      </c>
      <c r="E221" s="505">
        <v>0.34</v>
      </c>
      <c r="F221" s="505">
        <v>0.26750000000000002</v>
      </c>
      <c r="G221" s="505">
        <v>0.2</v>
      </c>
      <c r="H221" s="575">
        <v>0</v>
      </c>
      <c r="I221" s="1180"/>
      <c r="J221" s="575">
        <v>0.15</v>
      </c>
      <c r="K221" s="576">
        <v>0.15</v>
      </c>
      <c r="L221" s="1180"/>
      <c r="M221" s="576">
        <v>0.15</v>
      </c>
      <c r="N221" s="1191">
        <v>0.15</v>
      </c>
      <c r="O221" s="577">
        <v>0.33750000000000002</v>
      </c>
      <c r="P221" s="511">
        <v>0.6</v>
      </c>
      <c r="Q221" s="511">
        <v>0.5</v>
      </c>
      <c r="R221" s="511">
        <v>0.33750000000000002</v>
      </c>
      <c r="S221" s="511">
        <v>0.24</v>
      </c>
      <c r="T221" s="511">
        <v>0.14000000000000001</v>
      </c>
      <c r="U221" s="511">
        <v>0.11</v>
      </c>
      <c r="V221" s="511">
        <v>6.6699999999999995E-2</v>
      </c>
      <c r="W221" s="511">
        <v>5.33E-2</v>
      </c>
      <c r="X221" s="511">
        <v>0.04</v>
      </c>
      <c r="Y221" s="688">
        <f>SUM(C221:X221)</f>
        <v>4.7825000000000006</v>
      </c>
      <c r="Z221" s="1134">
        <f>IF(ISERROR((C221/D221-1)*100),"n/a",(C221/D221-1)*100)</f>
        <v>23.529411764705888</v>
      </c>
      <c r="AA221" s="705">
        <f>IF(ISERROR((D221/E221-1)*100),"n/a",(D221/E221-1)*100)</f>
        <v>24.999999999999979</v>
      </c>
      <c r="AB221" s="705">
        <f>IF(ISERROR((E221/F221-1)*100),"n/a",(E221/F221-1)*100)</f>
        <v>27.10280373831775</v>
      </c>
      <c r="AC221" s="705">
        <f>IF(ISERROR((F221/G221-1)*100),"n/a",(F221/G221-1)*100)</f>
        <v>33.749999999999993</v>
      </c>
      <c r="AD221" s="705" t="str">
        <f>IF(ISERROR((G221/H221-1)*100),"n/a",(G221/H221-1)*100)</f>
        <v>n/a</v>
      </c>
      <c r="AE221" s="705">
        <f>IF(ISERROR((H221/J221-1)*100),"n/a",(H221/J221-1)*100)</f>
        <v>-100</v>
      </c>
      <c r="AF221" s="705">
        <f>IF(ISERROR((J221/K221-1)*100),"n/a",(J221/K221-1)*100)</f>
        <v>0</v>
      </c>
      <c r="AG221" s="705">
        <f>IF(ISERROR((K221/M221-1)*100),"n/a",(K221/M221-1)*100)</f>
        <v>0</v>
      </c>
      <c r="AH221" s="705">
        <f>IF(ISERROR((M221/N221-1)*100),"n/a",(M221/N221-1)*100)</f>
        <v>0</v>
      </c>
      <c r="AI221" s="705">
        <f>IF(ISERROR((N221/O221-1)*100),"n/a",(N221/O221-1)*100)</f>
        <v>-55.555555555555557</v>
      </c>
      <c r="AJ221" s="705">
        <f>IF(ISERROR((O221/P221-1)*100),"n/a",(O221/P221-1)*100)</f>
        <v>-43.749999999999986</v>
      </c>
      <c r="AK221" s="705">
        <f>IF(ISERROR((P221/Q221-1)*100),"n/a",(P221/Q221-1)*100)</f>
        <v>19.999999999999996</v>
      </c>
      <c r="AL221" s="705">
        <f>IF(ISERROR((Q221/R221-1)*100),"n/a",(Q221/R221-1)*100)</f>
        <v>48.148148148148138</v>
      </c>
      <c r="AM221" s="705">
        <f>IF(ISERROR((R221/S221-1)*100),"n/a",(R221/S221-1)*100)</f>
        <v>40.625000000000021</v>
      </c>
      <c r="AN221" s="705">
        <f>IF(ISERROR((S221/T221-1)*100),"n/a",(S221/T221-1)*100)</f>
        <v>71.428571428571402</v>
      </c>
      <c r="AO221" s="705">
        <f>IF(ISERROR((T221/U221-1)*100),"n/a",(T221/U221-1)*100)</f>
        <v>27.272727272727295</v>
      </c>
      <c r="AP221" s="705">
        <f>IF(ISERROR((U221/V221-1)*100),"n/a",(U221/V221-1)*100)</f>
        <v>64.917541229385307</v>
      </c>
      <c r="AQ221" s="705">
        <f>IF(ISERROR((V221/W221-1)*100),"n/a",(V221/W221-1)*100)</f>
        <v>25.140712945590991</v>
      </c>
      <c r="AR221" s="705">
        <f>IF(ISERROR((W221/X221-1)*100),"n/a",(W221/X221-1)*100)</f>
        <v>33.25</v>
      </c>
      <c r="AS221" s="706">
        <f>AVERAGE(Z221:AR221)</f>
        <v>13.381075609549512</v>
      </c>
      <c r="AT221" s="707">
        <f>STDEV(Z221:AR221)</f>
        <v>42.700161862292241</v>
      </c>
    </row>
    <row r="222" spans="1:46" ht="11.25" customHeight="1" x14ac:dyDescent="0.2">
      <c r="A222" s="974" t="s">
        <v>2171</v>
      </c>
      <c r="B222" s="972" t="s">
        <v>2172</v>
      </c>
      <c r="C222" s="515">
        <v>0.62</v>
      </c>
      <c r="D222" s="538">
        <v>0.54500000000000004</v>
      </c>
      <c r="E222" s="684">
        <v>0.4889120545868082</v>
      </c>
      <c r="F222" s="684">
        <v>0.3645337376800607</v>
      </c>
      <c r="G222" s="684">
        <v>0.18681576952236542</v>
      </c>
      <c r="H222" s="563">
        <v>5.7467778620166804E-2</v>
      </c>
      <c r="I222" s="685"/>
      <c r="J222" s="684">
        <v>5.7467778620166804E-2</v>
      </c>
      <c r="K222" s="514">
        <v>4.8847611827141778E-2</v>
      </c>
      <c r="L222" s="685"/>
      <c r="M222" s="690">
        <v>4.5974222896133433E-2</v>
      </c>
      <c r="N222" s="564">
        <v>3.4480667172100077E-2</v>
      </c>
      <c r="O222" s="691">
        <v>3.4480667172100077E-2</v>
      </c>
      <c r="P222" s="691">
        <v>2.8733889310083402E-2</v>
      </c>
      <c r="Q222" s="691">
        <v>2.2987111448066717E-2</v>
      </c>
      <c r="R222" s="691">
        <v>1.8688400303260043E-2</v>
      </c>
      <c r="S222" s="691">
        <v>1.5815011372251706E-2</v>
      </c>
      <c r="T222" s="691">
        <v>1.4374526156178924E-2</v>
      </c>
      <c r="U222" s="691">
        <v>1.221379833206975E-2</v>
      </c>
      <c r="V222" s="691">
        <v>1.1493555724033358E-2</v>
      </c>
      <c r="W222" s="691">
        <v>9.3328278999241857E-3</v>
      </c>
      <c r="X222" s="691">
        <v>8.6125852918877942E-3</v>
      </c>
      <c r="Y222" s="688">
        <f>SUM(C222:X222)</f>
        <v>2.6262319939347987</v>
      </c>
      <c r="Z222" s="1134">
        <f>IF(ISERROR((C222/D222-1)*100),"n/a",(C222/D222-1)*100)</f>
        <v>13.761467889908241</v>
      </c>
      <c r="AA222" s="705">
        <f>IF(ISERROR((D222/E222-1)*100),"n/a",(D222/E222-1)*100)</f>
        <v>11.471990695871304</v>
      </c>
      <c r="AB222" s="705">
        <f>IF(ISERROR((E222/F222-1)*100),"n/a",(E222/F222-1)*100)</f>
        <v>34.119836945218566</v>
      </c>
      <c r="AC222" s="705">
        <f>IF(ISERROR((F222/G222-1)*100),"n/a",(F222/G222-1)*100)</f>
        <v>95.13006777322353</v>
      </c>
      <c r="AD222" s="705">
        <f>IF(ISERROR((G222/H222-1)*100),"n/a",(G222/H222-1)*100)</f>
        <v>225.07915567282316</v>
      </c>
      <c r="AE222" s="705">
        <f>IF(ISERROR((H222/J222-1)*100),"n/a",(H222/J222-1)*100)</f>
        <v>0</v>
      </c>
      <c r="AF222" s="705">
        <f>IF(ISERROR((J222/K222-1)*100),"n/a",(J222/K222-1)*100)</f>
        <v>17.647058823529417</v>
      </c>
      <c r="AG222" s="705">
        <f>IF(ISERROR((K222/M222-1)*100),"n/a",(K222/M222-1)*100)</f>
        <v>6.25</v>
      </c>
      <c r="AH222" s="705">
        <f>IF(ISERROR((M222/N222-1)*100),"n/a",(M222/N222-1)*100)</f>
        <v>33.333333333333329</v>
      </c>
      <c r="AI222" s="705">
        <f>IF(ISERROR((N222/O222-1)*100),"n/a",(N222/O222-1)*100)</f>
        <v>0</v>
      </c>
      <c r="AJ222" s="705">
        <f>IF(ISERROR((O222/P222-1)*100),"n/a",(O222/P222-1)*100)</f>
        <v>19.999999999999972</v>
      </c>
      <c r="AK222" s="705">
        <f>IF(ISERROR((P222/Q222-1)*100),"n/a",(P222/Q222-1)*100)</f>
        <v>25.000000000000021</v>
      </c>
      <c r="AL222" s="705">
        <f>IF(ISERROR((Q222/R222-1)*100),"n/a",(Q222/R222-1)*100)</f>
        <v>23.002028397565933</v>
      </c>
      <c r="AM222" s="705">
        <f>IF(ISERROR((R222/S222-1)*100),"n/a",(R222/S222-1)*100)</f>
        <v>18.168744007670167</v>
      </c>
      <c r="AN222" s="705">
        <f>IF(ISERROR((S222/T222-1)*100),"n/a",(S222/T222-1)*100)</f>
        <v>10.021097046413496</v>
      </c>
      <c r="AO222" s="705">
        <f>IF(ISERROR((T222/U222-1)*100),"n/a",(T222/U222-1)*100)</f>
        <v>17.690875232774683</v>
      </c>
      <c r="AP222" s="705">
        <f>IF(ISERROR((U222/V222-1)*100),"n/a",(U222/V222-1)*100)</f>
        <v>6.2664907651715174</v>
      </c>
      <c r="AQ222" s="705">
        <f>IF(ISERROR((V222/W222-1)*100),"n/a",(V222/W222-1)*100)</f>
        <v>23.151909017059282</v>
      </c>
      <c r="AR222" s="705">
        <f>IF(ISERROR((W222/X222-1)*100),"n/a",(W222/X222-1)*100)</f>
        <v>8.3626760563380245</v>
      </c>
      <c r="AS222" s="706">
        <f>AVERAGE(Z222:AR222)</f>
        <v>30.971406929310564</v>
      </c>
      <c r="AT222" s="707">
        <f>STDEV(Z222:AR222)</f>
        <v>51.302243575102203</v>
      </c>
    </row>
    <row r="223" spans="1:46" ht="11.25" customHeight="1" x14ac:dyDescent="0.2">
      <c r="A223" s="974" t="s">
        <v>1115</v>
      </c>
      <c r="B223" s="972" t="s">
        <v>1116</v>
      </c>
      <c r="C223" s="515">
        <v>3.0350000000000001</v>
      </c>
      <c r="D223" s="688">
        <v>2.79</v>
      </c>
      <c r="E223" s="684">
        <v>2.4849999999999999</v>
      </c>
      <c r="F223" s="684">
        <v>2.16</v>
      </c>
      <c r="G223" s="684">
        <v>1.8049999999999999</v>
      </c>
      <c r="H223" s="684">
        <v>1.409</v>
      </c>
      <c r="I223" s="685"/>
      <c r="J223" s="521">
        <v>0</v>
      </c>
      <c r="K223" s="689">
        <v>0</v>
      </c>
      <c r="L223" s="685"/>
      <c r="M223" s="522">
        <v>0</v>
      </c>
      <c r="N223" s="687">
        <v>0</v>
      </c>
      <c r="O223" s="687">
        <v>0</v>
      </c>
      <c r="P223" s="687">
        <v>0</v>
      </c>
      <c r="Q223" s="687">
        <v>0</v>
      </c>
      <c r="R223" s="687">
        <v>0</v>
      </c>
      <c r="S223" s="687">
        <v>0</v>
      </c>
      <c r="T223" s="687">
        <v>0</v>
      </c>
      <c r="U223" s="687">
        <v>0</v>
      </c>
      <c r="V223" s="687">
        <v>0</v>
      </c>
      <c r="W223" s="687">
        <v>0</v>
      </c>
      <c r="X223" s="687">
        <v>0</v>
      </c>
      <c r="Y223" s="688">
        <f>SUM(C223:X223)</f>
        <v>13.684000000000001</v>
      </c>
      <c r="Z223" s="1134">
        <f>IF(ISERROR((C223/D223-1)*100),"n/a",(C223/D223-1)*100)</f>
        <v>8.7813620071684575</v>
      </c>
      <c r="AA223" s="705">
        <f>IF(ISERROR((D223/E223-1)*100),"n/a",(D223/E223-1)*100)</f>
        <v>12.273641851106643</v>
      </c>
      <c r="AB223" s="705">
        <f>IF(ISERROR((E223/F223-1)*100),"n/a",(E223/F223-1)*100)</f>
        <v>15.04629629629628</v>
      </c>
      <c r="AC223" s="705">
        <f>IF(ISERROR((F223/G223-1)*100),"n/a",(F223/G223-1)*100)</f>
        <v>19.667590027700843</v>
      </c>
      <c r="AD223" s="705">
        <f>IF(ISERROR((G223/H223-1)*100),"n/a",(G223/H223-1)*100)</f>
        <v>28.105039034776436</v>
      </c>
      <c r="AE223" s="705" t="str">
        <f>IF(ISERROR((H223/J223-1)*100),"n/a",(H223/J223-1)*100)</f>
        <v>n/a</v>
      </c>
      <c r="AF223" s="705" t="str">
        <f>IF(ISERROR((J223/K223-1)*100),"n/a",(J223/K223-1)*100)</f>
        <v>n/a</v>
      </c>
      <c r="AG223" s="705" t="str">
        <f>IF(ISERROR((K223/M223-1)*100),"n/a",(K223/M223-1)*100)</f>
        <v>n/a</v>
      </c>
      <c r="AH223" s="705" t="str">
        <f>IF(ISERROR((M223/N223-1)*100),"n/a",(M223/N223-1)*100)</f>
        <v>n/a</v>
      </c>
      <c r="AI223" s="705" t="str">
        <f>IF(ISERROR((N223/O223-1)*100),"n/a",(N223/O223-1)*100)</f>
        <v>n/a</v>
      </c>
      <c r="AJ223" s="705" t="str">
        <f>IF(ISERROR((O223/P223-1)*100),"n/a",(O223/P223-1)*100)</f>
        <v>n/a</v>
      </c>
      <c r="AK223" s="705" t="str">
        <f>IF(ISERROR((P223/Q223-1)*100),"n/a",(P223/Q223-1)*100)</f>
        <v>n/a</v>
      </c>
      <c r="AL223" s="705" t="str">
        <f>IF(ISERROR((Q223/R223-1)*100),"n/a",(Q223/R223-1)*100)</f>
        <v>n/a</v>
      </c>
      <c r="AM223" s="705" t="str">
        <f>IF(ISERROR((R223/S223-1)*100),"n/a",(R223/S223-1)*100)</f>
        <v>n/a</v>
      </c>
      <c r="AN223" s="705" t="str">
        <f>IF(ISERROR((S223/T223-1)*100),"n/a",(S223/T223-1)*100)</f>
        <v>n/a</v>
      </c>
      <c r="AO223" s="705" t="str">
        <f>IF(ISERROR((T223/U223-1)*100),"n/a",(T223/U223-1)*100)</f>
        <v>n/a</v>
      </c>
      <c r="AP223" s="705" t="str">
        <f>IF(ISERROR((U223/V223-1)*100),"n/a",(U223/V223-1)*100)</f>
        <v>n/a</v>
      </c>
      <c r="AQ223" s="705" t="str">
        <f>IF(ISERROR((V223/W223-1)*100),"n/a",(V223/W223-1)*100)</f>
        <v>n/a</v>
      </c>
      <c r="AR223" s="705" t="str">
        <f>IF(ISERROR((W223/X223-1)*100),"n/a",(W223/X223-1)*100)</f>
        <v>n/a</v>
      </c>
      <c r="AS223" s="706">
        <f>AVERAGE(Z223:AR223)</f>
        <v>16.774785843409731</v>
      </c>
      <c r="AT223" s="707">
        <f>STDEV(Z223:AR223)</f>
        <v>7.4814061413755049</v>
      </c>
    </row>
    <row r="224" spans="1:46" ht="11.25" customHeight="1" x14ac:dyDescent="0.2">
      <c r="A224" s="974" t="s">
        <v>1117</v>
      </c>
      <c r="B224" s="972" t="s">
        <v>1118</v>
      </c>
      <c r="C224" s="515">
        <v>1.31</v>
      </c>
      <c r="D224" s="688">
        <v>1.0150000000000001</v>
      </c>
      <c r="E224" s="684">
        <v>0.47499999999999998</v>
      </c>
      <c r="F224" s="684">
        <v>0.45</v>
      </c>
      <c r="G224" s="684">
        <v>0.3</v>
      </c>
      <c r="H224" s="684">
        <v>0.12</v>
      </c>
      <c r="I224" s="685"/>
      <c r="J224" s="521">
        <v>0</v>
      </c>
      <c r="K224" s="689">
        <v>0</v>
      </c>
      <c r="L224" s="685"/>
      <c r="M224" s="522">
        <v>0</v>
      </c>
      <c r="N224" s="687">
        <v>0</v>
      </c>
      <c r="O224" s="687">
        <v>0</v>
      </c>
      <c r="P224" s="687">
        <v>0</v>
      </c>
      <c r="Q224" s="687">
        <v>0</v>
      </c>
      <c r="R224" s="687">
        <v>0</v>
      </c>
      <c r="S224" s="687">
        <v>0</v>
      </c>
      <c r="T224" s="687">
        <v>0</v>
      </c>
      <c r="U224" s="687">
        <v>0</v>
      </c>
      <c r="V224" s="687">
        <v>0</v>
      </c>
      <c r="W224" s="687">
        <v>0</v>
      </c>
      <c r="X224" s="687">
        <v>0</v>
      </c>
      <c r="Y224" s="688">
        <f>SUM(C224:X224)</f>
        <v>3.6700000000000004</v>
      </c>
      <c r="Z224" s="1134">
        <f>IF(ISERROR((C224/D224-1)*100),"n/a",(C224/D224-1)*100)</f>
        <v>29.064039408866993</v>
      </c>
      <c r="AA224" s="705">
        <f>IF(ISERROR((D224/E224-1)*100),"n/a",(D224/E224-1)*100)</f>
        <v>113.68421052631584</v>
      </c>
      <c r="AB224" s="705">
        <f>IF(ISERROR((E224/F224-1)*100),"n/a",(E224/F224-1)*100)</f>
        <v>5.555555555555558</v>
      </c>
      <c r="AC224" s="705">
        <f>IF(ISERROR((F224/G224-1)*100),"n/a",(F224/G224-1)*100)</f>
        <v>50</v>
      </c>
      <c r="AD224" s="705">
        <f>IF(ISERROR((G224/H224-1)*100),"n/a",(G224/H224-1)*100)</f>
        <v>150</v>
      </c>
      <c r="AE224" s="705" t="str">
        <f>IF(ISERROR((H224/J224-1)*100),"n/a",(H224/J224-1)*100)</f>
        <v>n/a</v>
      </c>
      <c r="AF224" s="705" t="str">
        <f>IF(ISERROR((J224/K224-1)*100),"n/a",(J224/K224-1)*100)</f>
        <v>n/a</v>
      </c>
      <c r="AG224" s="705" t="str">
        <f>IF(ISERROR((K224/M224-1)*100),"n/a",(K224/M224-1)*100)</f>
        <v>n/a</v>
      </c>
      <c r="AH224" s="705" t="str">
        <f>IF(ISERROR((M224/N224-1)*100),"n/a",(M224/N224-1)*100)</f>
        <v>n/a</v>
      </c>
      <c r="AI224" s="705" t="str">
        <f>IF(ISERROR((N224/O224-1)*100),"n/a",(N224/O224-1)*100)</f>
        <v>n/a</v>
      </c>
      <c r="AJ224" s="705" t="str">
        <f>IF(ISERROR((O224/P224-1)*100),"n/a",(O224/P224-1)*100)</f>
        <v>n/a</v>
      </c>
      <c r="AK224" s="705" t="str">
        <f>IF(ISERROR((P224/Q224-1)*100),"n/a",(P224/Q224-1)*100)</f>
        <v>n/a</v>
      </c>
      <c r="AL224" s="705" t="str">
        <f>IF(ISERROR((Q224/R224-1)*100),"n/a",(Q224/R224-1)*100)</f>
        <v>n/a</v>
      </c>
      <c r="AM224" s="705" t="str">
        <f>IF(ISERROR((R224/S224-1)*100),"n/a",(R224/S224-1)*100)</f>
        <v>n/a</v>
      </c>
      <c r="AN224" s="705" t="str">
        <f>IF(ISERROR((S224/T224-1)*100),"n/a",(S224/T224-1)*100)</f>
        <v>n/a</v>
      </c>
      <c r="AO224" s="705" t="str">
        <f>IF(ISERROR((T224/U224-1)*100),"n/a",(T224/U224-1)*100)</f>
        <v>n/a</v>
      </c>
      <c r="AP224" s="705" t="str">
        <f>IF(ISERROR((U224/V224-1)*100),"n/a",(U224/V224-1)*100)</f>
        <v>n/a</v>
      </c>
      <c r="AQ224" s="705" t="str">
        <f>IF(ISERROR((V224/W224-1)*100),"n/a",(V224/W224-1)*100)</f>
        <v>n/a</v>
      </c>
      <c r="AR224" s="705" t="str">
        <f>IF(ISERROR((W224/X224-1)*100),"n/a",(W224/X224-1)*100)</f>
        <v>n/a</v>
      </c>
      <c r="AS224" s="706">
        <f>AVERAGE(Z224:AR224)</f>
        <v>69.660761098147674</v>
      </c>
      <c r="AT224" s="707">
        <f>STDEV(Z224:AR224)</f>
        <v>60.283857962593757</v>
      </c>
    </row>
    <row r="225" spans="1:46" ht="11.25" customHeight="1" x14ac:dyDescent="0.2">
      <c r="A225" s="974" t="s">
        <v>1119</v>
      </c>
      <c r="B225" s="972" t="s">
        <v>1120</v>
      </c>
      <c r="C225" s="543">
        <v>0.35</v>
      </c>
      <c r="D225" s="688">
        <v>0.33999999999999997</v>
      </c>
      <c r="E225" s="684">
        <v>0.30499999999999999</v>
      </c>
      <c r="F225" s="684">
        <v>0.28375</v>
      </c>
      <c r="G225" s="684">
        <v>0.26124999999999998</v>
      </c>
      <c r="H225" s="684">
        <v>0.24249999999999999</v>
      </c>
      <c r="I225" s="685"/>
      <c r="J225" s="684">
        <v>0.22</v>
      </c>
      <c r="K225" s="689">
        <v>0.2</v>
      </c>
      <c r="L225" s="685"/>
      <c r="M225" s="522">
        <v>0.2</v>
      </c>
      <c r="N225" s="691">
        <v>0.2</v>
      </c>
      <c r="O225" s="691">
        <v>0.18</v>
      </c>
      <c r="P225" s="687">
        <v>0.16</v>
      </c>
      <c r="Q225" s="691">
        <v>0.245</v>
      </c>
      <c r="R225" s="691">
        <v>0.24</v>
      </c>
      <c r="S225" s="691">
        <v>0.21</v>
      </c>
      <c r="T225" s="687">
        <v>0.184</v>
      </c>
      <c r="U225" s="687">
        <v>0.20669999999999999</v>
      </c>
      <c r="V225" s="691">
        <v>0.27479999999999999</v>
      </c>
      <c r="W225" s="691">
        <v>0.25</v>
      </c>
      <c r="X225" s="691">
        <v>0.2248</v>
      </c>
      <c r="Y225" s="688">
        <f>SUM(C225:X225)</f>
        <v>4.7778000000000009</v>
      </c>
      <c r="Z225" s="1134">
        <f>IF(ISERROR((C225/D225-1)*100),"n/a",(C225/D225-1)*100)</f>
        <v>2.941176470588247</v>
      </c>
      <c r="AA225" s="705">
        <f>IF(ISERROR((D225/E225-1)*100),"n/a",(D225/E225-1)*100)</f>
        <v>11.475409836065564</v>
      </c>
      <c r="AB225" s="705">
        <f>IF(ISERROR((E225/F225-1)*100),"n/a",(E225/F225-1)*100)</f>
        <v>7.4889867841409608</v>
      </c>
      <c r="AC225" s="705">
        <f>IF(ISERROR((F225/G225-1)*100),"n/a",(F225/G225-1)*100)</f>
        <v>8.6124401913875595</v>
      </c>
      <c r="AD225" s="705">
        <f>IF(ISERROR((G225/H225-1)*100),"n/a",(G225/H225-1)*100)</f>
        <v>7.7319587628865927</v>
      </c>
      <c r="AE225" s="705">
        <f>IF(ISERROR((H225/J225-1)*100),"n/a",(H225/J225-1)*100)</f>
        <v>10.22727272727273</v>
      </c>
      <c r="AF225" s="705">
        <f>IF(ISERROR((J225/K225-1)*100),"n/a",(J225/K225-1)*100)</f>
        <v>9.9999999999999858</v>
      </c>
      <c r="AG225" s="705">
        <f>IF(ISERROR((K225/M225-1)*100),"n/a",(K225/M225-1)*100)</f>
        <v>0</v>
      </c>
      <c r="AH225" s="705">
        <f>IF(ISERROR((M225/N225-1)*100),"n/a",(M225/N225-1)*100)</f>
        <v>0</v>
      </c>
      <c r="AI225" s="705">
        <f>IF(ISERROR((N225/O225-1)*100),"n/a",(N225/O225-1)*100)</f>
        <v>11.111111111111116</v>
      </c>
      <c r="AJ225" s="705">
        <f>IF(ISERROR((O225/P225-1)*100),"n/a",(O225/P225-1)*100)</f>
        <v>12.5</v>
      </c>
      <c r="AK225" s="705">
        <f>IF(ISERROR((P225/Q225-1)*100),"n/a",(P225/Q225-1)*100)</f>
        <v>-34.6938775510204</v>
      </c>
      <c r="AL225" s="705">
        <f>IF(ISERROR((Q225/R225-1)*100),"n/a",(Q225/R225-1)*100)</f>
        <v>2.0833333333333259</v>
      </c>
      <c r="AM225" s="705">
        <f>IF(ISERROR((R225/S225-1)*100),"n/a",(R225/S225-1)*100)</f>
        <v>14.285714285714279</v>
      </c>
      <c r="AN225" s="705">
        <f>IF(ISERROR((S225/T225-1)*100),"n/a",(S225/T225-1)*100)</f>
        <v>14.130434782608692</v>
      </c>
      <c r="AO225" s="705">
        <f>IF(ISERROR((T225/U225-1)*100),"n/a",(T225/U225-1)*100)</f>
        <v>-10.982099661344947</v>
      </c>
      <c r="AP225" s="705">
        <f>IF(ISERROR((U225/V225-1)*100),"n/a",(U225/V225-1)*100)</f>
        <v>-24.781659388646283</v>
      </c>
      <c r="AQ225" s="705">
        <f>IF(ISERROR((V225/W225-1)*100),"n/a",(V225/W225-1)*100)</f>
        <v>9.9199999999999946</v>
      </c>
      <c r="AR225" s="705">
        <f>IF(ISERROR((W225/X225-1)*100),"n/a",(W225/X225-1)*100)</f>
        <v>11.209964412811392</v>
      </c>
      <c r="AS225" s="706">
        <f>AVERAGE(Z225:AR225)</f>
        <v>3.3294824261530955</v>
      </c>
      <c r="AT225" s="707">
        <f>STDEV(Z225:AR225)</f>
        <v>13.280355512899558</v>
      </c>
    </row>
    <row r="226" spans="1:46" ht="11.25" customHeight="1" x14ac:dyDescent="0.2">
      <c r="A226" s="627" t="s">
        <v>3841</v>
      </c>
      <c r="B226" s="499" t="s">
        <v>3842</v>
      </c>
      <c r="C226" s="515">
        <v>8</v>
      </c>
      <c r="D226" s="660">
        <v>7</v>
      </c>
      <c r="E226" s="955">
        <v>6</v>
      </c>
      <c r="F226" s="955">
        <v>5</v>
      </c>
      <c r="G226" s="955">
        <v>4</v>
      </c>
      <c r="H226" s="955">
        <v>3</v>
      </c>
      <c r="I226" s="955"/>
      <c r="J226" s="955">
        <v>8</v>
      </c>
      <c r="K226" s="972">
        <v>5</v>
      </c>
      <c r="L226" s="955"/>
      <c r="M226" s="972">
        <v>13</v>
      </c>
      <c r="N226" s="657">
        <v>10</v>
      </c>
      <c r="O226" s="657">
        <v>10</v>
      </c>
      <c r="P226" s="687">
        <v>0</v>
      </c>
      <c r="Q226" s="687">
        <v>0</v>
      </c>
      <c r="R226" s="687">
        <v>0</v>
      </c>
      <c r="S226" s="687">
        <v>0</v>
      </c>
      <c r="T226" s="687">
        <v>0</v>
      </c>
      <c r="U226" s="687">
        <v>0</v>
      </c>
      <c r="V226" s="687">
        <v>0</v>
      </c>
      <c r="W226" s="687">
        <v>0</v>
      </c>
      <c r="X226" s="687">
        <v>0</v>
      </c>
      <c r="Y226" s="688">
        <f>SUM(C226:X226)</f>
        <v>79</v>
      </c>
      <c r="Z226" s="1134">
        <f>IF(ISERROR((C226/D226-1)*100),"n/a",(C226/D226-1)*100)</f>
        <v>14.285714285714279</v>
      </c>
      <c r="AA226" s="705">
        <f>IF(ISERROR((D226/E226-1)*100),"n/a",(D226/E226-1)*100)</f>
        <v>16.666666666666675</v>
      </c>
      <c r="AB226" s="705">
        <f>IF(ISERROR((E226/F226-1)*100),"n/a",(E226/F226-1)*100)</f>
        <v>19.999999999999996</v>
      </c>
      <c r="AC226" s="705">
        <f>IF(ISERROR((F226/G226-1)*100),"n/a",(F226/G226-1)*100)</f>
        <v>25</v>
      </c>
      <c r="AD226" s="705">
        <f>IF(ISERROR((G226/H226-1)*100),"n/a",(G226/H226-1)*100)</f>
        <v>33.333333333333329</v>
      </c>
      <c r="AE226" s="705">
        <f>IF(ISERROR((H226/J226-1)*100),"n/a",(H226/J226-1)*100)</f>
        <v>-62.5</v>
      </c>
      <c r="AF226" s="705">
        <f>IF(ISERROR((J226/K226-1)*100),"n/a",(J226/K226-1)*100)</f>
        <v>60.000000000000007</v>
      </c>
      <c r="AG226" s="705">
        <f>IF(ISERROR((K226/M226-1)*100),"n/a",(K226/M226-1)*100)</f>
        <v>-61.53846153846154</v>
      </c>
      <c r="AH226" s="705">
        <f>IF(ISERROR((M226/N226-1)*100),"n/a",(M226/N226-1)*100)</f>
        <v>30.000000000000004</v>
      </c>
      <c r="AI226" s="705">
        <f>IF(ISERROR((N226/O226-1)*100),"n/a",(N226/O226-1)*100)</f>
        <v>0</v>
      </c>
      <c r="AJ226" s="705" t="str">
        <f>IF(ISERROR((O226/P226-1)*100),"n/a",(O226/P226-1)*100)</f>
        <v>n/a</v>
      </c>
      <c r="AK226" s="705" t="str">
        <f>IF(ISERROR((P226/Q226-1)*100),"n/a",(P226/Q226-1)*100)</f>
        <v>n/a</v>
      </c>
      <c r="AL226" s="705" t="str">
        <f>IF(ISERROR((Q226/R226-1)*100),"n/a",(Q226/R226-1)*100)</f>
        <v>n/a</v>
      </c>
      <c r="AM226" s="705" t="str">
        <f>IF(ISERROR((R226/S226-1)*100),"n/a",(R226/S226-1)*100)</f>
        <v>n/a</v>
      </c>
      <c r="AN226" s="705" t="str">
        <f>IF(ISERROR((S226/T226-1)*100),"n/a",(S226/T226-1)*100)</f>
        <v>n/a</v>
      </c>
      <c r="AO226" s="705" t="str">
        <f>IF(ISERROR((T226/U226-1)*100),"n/a",(T226/U226-1)*100)</f>
        <v>n/a</v>
      </c>
      <c r="AP226" s="705" t="str">
        <f>IF(ISERROR((U226/V226-1)*100),"n/a",(U226/V226-1)*100)</f>
        <v>n/a</v>
      </c>
      <c r="AQ226" s="705" t="str">
        <f>IF(ISERROR((V226/W226-1)*100),"n/a",(V226/W226-1)*100)</f>
        <v>n/a</v>
      </c>
      <c r="AR226" s="705" t="str">
        <f>IF(ISERROR((W226/X226-1)*100),"n/a",(W226/X226-1)*100)</f>
        <v>n/a</v>
      </c>
      <c r="AS226" s="706">
        <f>AVERAGE(Z226:AR226)</f>
        <v>7.5247252747252746</v>
      </c>
      <c r="AT226" s="707">
        <f>STDEV(Z226:AR226)</f>
        <v>39.784122831800026</v>
      </c>
    </row>
    <row r="227" spans="1:46" ht="11.25" customHeight="1" x14ac:dyDescent="0.2">
      <c r="A227" s="692" t="s">
        <v>540</v>
      </c>
      <c r="B227" s="527" t="s">
        <v>541</v>
      </c>
      <c r="C227" s="515">
        <v>3.96</v>
      </c>
      <c r="D227" s="515">
        <v>3.72</v>
      </c>
      <c r="E227" s="533">
        <v>3.52</v>
      </c>
      <c r="F227" s="533">
        <v>3.4</v>
      </c>
      <c r="G227" s="533">
        <v>3.32</v>
      </c>
      <c r="H227" s="533">
        <v>3.12</v>
      </c>
      <c r="I227" s="534"/>
      <c r="J227" s="533">
        <v>2.92</v>
      </c>
      <c r="K227" s="529">
        <v>2.72</v>
      </c>
      <c r="L227" s="534"/>
      <c r="M227" s="530">
        <v>1.94</v>
      </c>
      <c r="N227" s="536">
        <v>1.35</v>
      </c>
      <c r="O227" s="536">
        <v>1.24</v>
      </c>
      <c r="P227" s="536">
        <v>1.145</v>
      </c>
      <c r="Q227" s="536">
        <v>1.06</v>
      </c>
      <c r="R227" s="536">
        <v>0.88756799999999991</v>
      </c>
      <c r="S227" s="537">
        <v>0</v>
      </c>
      <c r="T227" s="537">
        <v>0</v>
      </c>
      <c r="U227" s="537">
        <v>0</v>
      </c>
      <c r="V227" s="537">
        <v>0</v>
      </c>
      <c r="W227" s="537">
        <v>0</v>
      </c>
      <c r="X227" s="537">
        <v>0</v>
      </c>
      <c r="Y227" s="688">
        <f>SUM(C227:X227)</f>
        <v>34.302568000000008</v>
      </c>
      <c r="Z227" s="1134">
        <f>IF(ISERROR((C227/D227-1)*100),"n/a",(C227/D227-1)*100)</f>
        <v>6.4516129032258007</v>
      </c>
      <c r="AA227" s="705">
        <f>IF(ISERROR((D227/E227-1)*100),"n/a",(D227/E227-1)*100)</f>
        <v>5.6818181818181879</v>
      </c>
      <c r="AB227" s="705">
        <f>IF(ISERROR((E227/F227-1)*100),"n/a",(E227/F227-1)*100)</f>
        <v>3.529411764705892</v>
      </c>
      <c r="AC227" s="705">
        <f>IF(ISERROR((F227/G227-1)*100),"n/a",(F227/G227-1)*100)</f>
        <v>2.4096385542168752</v>
      </c>
      <c r="AD227" s="705">
        <f>IF(ISERROR((G227/H227-1)*100),"n/a",(G227/H227-1)*100)</f>
        <v>6.4102564102564097</v>
      </c>
      <c r="AE227" s="705">
        <f>IF(ISERROR((H227/J227-1)*100),"n/a",(H227/J227-1)*100)</f>
        <v>6.8493150684931559</v>
      </c>
      <c r="AF227" s="705">
        <f>IF(ISERROR((J227/K227-1)*100),"n/a",(J227/K227-1)*100)</f>
        <v>7.3529411764705843</v>
      </c>
      <c r="AG227" s="705">
        <f>IF(ISERROR((K227/M227-1)*100),"n/a",(K227/M227-1)*100)</f>
        <v>40.206185567010323</v>
      </c>
      <c r="AH227" s="705">
        <f>IF(ISERROR((M227/N227-1)*100),"n/a",(M227/N227-1)*100)</f>
        <v>43.703703703703688</v>
      </c>
      <c r="AI227" s="705">
        <f>IF(ISERROR((N227/O227-1)*100),"n/a",(N227/O227-1)*100)</f>
        <v>8.8709677419354982</v>
      </c>
      <c r="AJ227" s="705">
        <f>IF(ISERROR((O227/P227-1)*100),"n/a",(O227/P227-1)*100)</f>
        <v>8.2969432314410554</v>
      </c>
      <c r="AK227" s="705">
        <f>IF(ISERROR((P227/Q227-1)*100),"n/a",(P227/Q227-1)*100)</f>
        <v>8.0188679245283048</v>
      </c>
      <c r="AL227" s="705">
        <f>IF(ISERROR((Q227/R227-1)*100),"n/a",(Q227/R227-1)*100)</f>
        <v>19.427469219259841</v>
      </c>
      <c r="AM227" s="705" t="str">
        <f>IF(ISERROR((R227/S227-1)*100),"n/a",(R227/S227-1)*100)</f>
        <v>n/a</v>
      </c>
      <c r="AN227" s="705" t="str">
        <f>IF(ISERROR((S227/T227-1)*100),"n/a",(S227/T227-1)*100)</f>
        <v>n/a</v>
      </c>
      <c r="AO227" s="705" t="str">
        <f>IF(ISERROR((T227/U227-1)*100),"n/a",(T227/U227-1)*100)</f>
        <v>n/a</v>
      </c>
      <c r="AP227" s="705" t="str">
        <f>IF(ISERROR((U227/V227-1)*100),"n/a",(U227/V227-1)*100)</f>
        <v>n/a</v>
      </c>
      <c r="AQ227" s="705" t="str">
        <f>IF(ISERROR((V227/W227-1)*100),"n/a",(V227/W227-1)*100)</f>
        <v>n/a</v>
      </c>
      <c r="AR227" s="705" t="str">
        <f>IF(ISERROR((W227/X227-1)*100),"n/a",(W227/X227-1)*100)</f>
        <v>n/a</v>
      </c>
      <c r="AS227" s="706">
        <f>AVERAGE(Z227:AR227)</f>
        <v>12.862240880543508</v>
      </c>
      <c r="AT227" s="707">
        <f>STDEV(Z227:AR227)</f>
        <v>13.538121510080291</v>
      </c>
    </row>
    <row r="228" spans="1:46" ht="11.25" customHeight="1" x14ac:dyDescent="0.2">
      <c r="A228" s="519" t="s">
        <v>1121</v>
      </c>
      <c r="B228" s="972" t="s">
        <v>1122</v>
      </c>
      <c r="C228" s="543">
        <v>0.4</v>
      </c>
      <c r="D228" s="515">
        <v>0.31000000000000005</v>
      </c>
      <c r="E228" s="521">
        <v>0.28000000000000003</v>
      </c>
      <c r="F228" s="684">
        <v>0.25</v>
      </c>
      <c r="G228" s="521">
        <v>0.24</v>
      </c>
      <c r="H228" s="684">
        <v>0.21</v>
      </c>
      <c r="I228" s="685"/>
      <c r="J228" s="521">
        <v>0.2</v>
      </c>
      <c r="K228" s="514">
        <v>0.18</v>
      </c>
      <c r="L228" s="685"/>
      <c r="M228" s="522">
        <v>0.16</v>
      </c>
      <c r="N228" s="687">
        <v>0.16</v>
      </c>
      <c r="O228" s="687">
        <v>0.16</v>
      </c>
      <c r="P228" s="687">
        <v>0.16</v>
      </c>
      <c r="Q228" s="687">
        <v>0.16</v>
      </c>
      <c r="R228" s="687">
        <v>0.16</v>
      </c>
      <c r="S228" s="687">
        <v>0.16</v>
      </c>
      <c r="T228" s="687">
        <v>0.16</v>
      </c>
      <c r="U228" s="687">
        <v>0.16</v>
      </c>
      <c r="V228" s="687">
        <v>0.16</v>
      </c>
      <c r="W228" s="687">
        <v>0.16</v>
      </c>
      <c r="X228" s="687">
        <v>0.16</v>
      </c>
      <c r="Y228" s="688">
        <f>SUM(C228:X228)</f>
        <v>3.990000000000002</v>
      </c>
      <c r="Z228" s="1134">
        <f>IF(ISERROR((C228/D228-1)*100),"n/a",(C228/D228-1)*100)</f>
        <v>29.032258064516103</v>
      </c>
      <c r="AA228" s="705">
        <f>IF(ISERROR((D228/E228-1)*100),"n/a",(D228/E228-1)*100)</f>
        <v>10.714285714285721</v>
      </c>
      <c r="AB228" s="705">
        <f>IF(ISERROR((E228/F228-1)*100),"n/a",(E228/F228-1)*100)</f>
        <v>12.000000000000011</v>
      </c>
      <c r="AC228" s="705">
        <f>IF(ISERROR((F228/G228-1)*100),"n/a",(F228/G228-1)*100)</f>
        <v>4.1666666666666741</v>
      </c>
      <c r="AD228" s="705">
        <f>IF(ISERROR((G228/H228-1)*100),"n/a",(G228/H228-1)*100)</f>
        <v>14.285714285714279</v>
      </c>
      <c r="AE228" s="705">
        <f>IF(ISERROR((H228/J228-1)*100),"n/a",(H228/J228-1)*100)</f>
        <v>4.9999999999999822</v>
      </c>
      <c r="AF228" s="705">
        <f>IF(ISERROR((J228/K228-1)*100),"n/a",(J228/K228-1)*100)</f>
        <v>11.111111111111116</v>
      </c>
      <c r="AG228" s="705">
        <f>IF(ISERROR((K228/M228-1)*100),"n/a",(K228/M228-1)*100)</f>
        <v>12.5</v>
      </c>
      <c r="AH228" s="705">
        <f>IF(ISERROR((M228/N228-1)*100),"n/a",(M228/N228-1)*100)</f>
        <v>0</v>
      </c>
      <c r="AI228" s="705">
        <f>IF(ISERROR((N228/O228-1)*100),"n/a",(N228/O228-1)*100)</f>
        <v>0</v>
      </c>
      <c r="AJ228" s="705">
        <f>IF(ISERROR((O228/P228-1)*100),"n/a",(O228/P228-1)*100)</f>
        <v>0</v>
      </c>
      <c r="AK228" s="705">
        <f>IF(ISERROR((P228/Q228-1)*100),"n/a",(P228/Q228-1)*100)</f>
        <v>0</v>
      </c>
      <c r="AL228" s="705">
        <f>IF(ISERROR((Q228/R228-1)*100),"n/a",(Q228/R228-1)*100)</f>
        <v>0</v>
      </c>
      <c r="AM228" s="705">
        <f>IF(ISERROR((R228/S228-1)*100),"n/a",(R228/S228-1)*100)</f>
        <v>0</v>
      </c>
      <c r="AN228" s="705">
        <f>IF(ISERROR((S228/T228-1)*100),"n/a",(S228/T228-1)*100)</f>
        <v>0</v>
      </c>
      <c r="AO228" s="705">
        <f>IF(ISERROR((T228/U228-1)*100),"n/a",(T228/U228-1)*100)</f>
        <v>0</v>
      </c>
      <c r="AP228" s="705">
        <f>IF(ISERROR((U228/V228-1)*100),"n/a",(U228/V228-1)*100)</f>
        <v>0</v>
      </c>
      <c r="AQ228" s="705">
        <f>IF(ISERROR((V228/W228-1)*100),"n/a",(V228/W228-1)*100)</f>
        <v>0</v>
      </c>
      <c r="AR228" s="705">
        <f>IF(ISERROR((W228/X228-1)*100),"n/a",(W228/X228-1)*100)</f>
        <v>0</v>
      </c>
      <c r="AS228" s="706">
        <f>AVERAGE(Z228:AR228)</f>
        <v>5.2005282022259935</v>
      </c>
      <c r="AT228" s="707">
        <f>STDEV(Z228:AR228)</f>
        <v>7.8667834826031022</v>
      </c>
    </row>
    <row r="229" spans="1:46" ht="11.25" customHeight="1" x14ac:dyDescent="0.2">
      <c r="A229" s="519" t="s">
        <v>1123</v>
      </c>
      <c r="B229" s="972" t="s">
        <v>1124</v>
      </c>
      <c r="C229" s="515">
        <v>1.5</v>
      </c>
      <c r="D229" s="515">
        <v>1.2999999999999998</v>
      </c>
      <c r="E229" s="684">
        <v>1.1599999999999999</v>
      </c>
      <c r="F229" s="684">
        <v>1.08</v>
      </c>
      <c r="G229" s="684">
        <v>0.92</v>
      </c>
      <c r="H229" s="684">
        <v>0.74</v>
      </c>
      <c r="I229" s="685"/>
      <c r="J229" s="684">
        <v>0.4</v>
      </c>
      <c r="K229" s="514">
        <v>0.2</v>
      </c>
      <c r="L229" s="685"/>
      <c r="M229" s="522">
        <v>0.08</v>
      </c>
      <c r="N229" s="687">
        <v>0.12</v>
      </c>
      <c r="O229" s="691">
        <v>0.24</v>
      </c>
      <c r="P229" s="691">
        <v>0.06</v>
      </c>
      <c r="Q229" s="687">
        <v>0</v>
      </c>
      <c r="R229" s="687">
        <v>0</v>
      </c>
      <c r="S229" s="687">
        <v>0</v>
      </c>
      <c r="T229" s="687">
        <v>0</v>
      </c>
      <c r="U229" s="687">
        <v>0</v>
      </c>
      <c r="V229" s="687">
        <v>0</v>
      </c>
      <c r="W229" s="687">
        <v>0</v>
      </c>
      <c r="X229" s="687">
        <v>0</v>
      </c>
      <c r="Y229" s="688">
        <f>SUM(C229:X229)</f>
        <v>7.8000000000000007</v>
      </c>
      <c r="Z229" s="1134">
        <f>IF(ISERROR((C229/D229-1)*100),"n/a",(C229/D229-1)*100)</f>
        <v>15.384615384615397</v>
      </c>
      <c r="AA229" s="705">
        <f>IF(ISERROR((D229/E229-1)*100),"n/a",(D229/E229-1)*100)</f>
        <v>12.06896551724137</v>
      </c>
      <c r="AB229" s="705">
        <f>IF(ISERROR((E229/F229-1)*100),"n/a",(E229/F229-1)*100)</f>
        <v>7.4074074074073959</v>
      </c>
      <c r="AC229" s="705">
        <f>IF(ISERROR((F229/G229-1)*100),"n/a",(F229/G229-1)*100)</f>
        <v>17.391304347826097</v>
      </c>
      <c r="AD229" s="705">
        <f>IF(ISERROR((G229/H229-1)*100),"n/a",(G229/H229-1)*100)</f>
        <v>24.324324324324319</v>
      </c>
      <c r="AE229" s="705">
        <f>IF(ISERROR((H229/J229-1)*100),"n/a",(H229/J229-1)*100)</f>
        <v>84.999999999999986</v>
      </c>
      <c r="AF229" s="705">
        <f>IF(ISERROR((J229/K229-1)*100),"n/a",(J229/K229-1)*100)</f>
        <v>100</v>
      </c>
      <c r="AG229" s="705">
        <f>IF(ISERROR((K229/M229-1)*100),"n/a",(K229/M229-1)*100)</f>
        <v>150</v>
      </c>
      <c r="AH229" s="705">
        <f>IF(ISERROR((M229/N229-1)*100),"n/a",(M229/N229-1)*100)</f>
        <v>-33.333333333333329</v>
      </c>
      <c r="AI229" s="705">
        <f>IF(ISERROR((N229/O229-1)*100),"n/a",(N229/O229-1)*100)</f>
        <v>-50</v>
      </c>
      <c r="AJ229" s="705">
        <f>IF(ISERROR((O229/P229-1)*100),"n/a",(O229/P229-1)*100)</f>
        <v>300</v>
      </c>
      <c r="AK229" s="705" t="str">
        <f>IF(ISERROR((P229/Q229-1)*100),"n/a",(P229/Q229-1)*100)</f>
        <v>n/a</v>
      </c>
      <c r="AL229" s="705" t="str">
        <f>IF(ISERROR((Q229/R229-1)*100),"n/a",(Q229/R229-1)*100)</f>
        <v>n/a</v>
      </c>
      <c r="AM229" s="705" t="str">
        <f>IF(ISERROR((R229/S229-1)*100),"n/a",(R229/S229-1)*100)</f>
        <v>n/a</v>
      </c>
      <c r="AN229" s="705" t="str">
        <f>IF(ISERROR((S229/T229-1)*100),"n/a",(S229/T229-1)*100)</f>
        <v>n/a</v>
      </c>
      <c r="AO229" s="705" t="str">
        <f>IF(ISERROR((T229/U229-1)*100),"n/a",(T229/U229-1)*100)</f>
        <v>n/a</v>
      </c>
      <c r="AP229" s="705" t="str">
        <f>IF(ISERROR((U229/V229-1)*100),"n/a",(U229/V229-1)*100)</f>
        <v>n/a</v>
      </c>
      <c r="AQ229" s="705" t="str">
        <f>IF(ISERROR((V229/W229-1)*100),"n/a",(V229/W229-1)*100)</f>
        <v>n/a</v>
      </c>
      <c r="AR229" s="705" t="str">
        <f>IF(ISERROR((W229/X229-1)*100),"n/a",(W229/X229-1)*100)</f>
        <v>n/a</v>
      </c>
      <c r="AS229" s="706">
        <f>AVERAGE(Z229:AR229)</f>
        <v>57.113025786189205</v>
      </c>
      <c r="AT229" s="707">
        <f>STDEV(Z229:AR229)</f>
        <v>99.391439508923455</v>
      </c>
    </row>
    <row r="230" spans="1:46" ht="11.25" customHeight="1" x14ac:dyDescent="0.2">
      <c r="A230" s="502" t="s">
        <v>4364</v>
      </c>
      <c r="B230" s="959" t="s">
        <v>3843</v>
      </c>
      <c r="C230" s="515">
        <v>0.67</v>
      </c>
      <c r="D230" s="963">
        <v>0.57999999999999996</v>
      </c>
      <c r="E230" s="963">
        <v>0.5</v>
      </c>
      <c r="F230" s="963">
        <v>0.42</v>
      </c>
      <c r="G230" s="963">
        <v>0.1</v>
      </c>
      <c r="H230" s="521">
        <v>0</v>
      </c>
      <c r="I230" s="955"/>
      <c r="J230" s="521">
        <v>0</v>
      </c>
      <c r="K230" s="689">
        <v>0</v>
      </c>
      <c r="L230" s="955"/>
      <c r="M230" s="689">
        <v>0</v>
      </c>
      <c r="N230" s="556">
        <v>0</v>
      </c>
      <c r="O230" s="556">
        <v>0</v>
      </c>
      <c r="P230" s="556">
        <v>0</v>
      </c>
      <c r="Q230" s="556">
        <v>0</v>
      </c>
      <c r="R230" s="556">
        <v>0</v>
      </c>
      <c r="S230" s="556">
        <v>0</v>
      </c>
      <c r="T230" s="556">
        <v>0</v>
      </c>
      <c r="U230" s="556">
        <v>0</v>
      </c>
      <c r="V230" s="556">
        <v>0</v>
      </c>
      <c r="W230" s="556">
        <v>0</v>
      </c>
      <c r="X230" s="556">
        <v>0</v>
      </c>
      <c r="Y230" s="688">
        <f>SUM(C230:X230)</f>
        <v>2.27</v>
      </c>
      <c r="Z230" s="1134">
        <f>IF(ISERROR((C230/D230-1)*100),"n/a",(C230/D230-1)*100)</f>
        <v>15.517241379310365</v>
      </c>
      <c r="AA230" s="705">
        <f>IF(ISERROR((D230/E230-1)*100),"n/a",(D230/E230-1)*100)</f>
        <v>15.999999999999993</v>
      </c>
      <c r="AB230" s="705">
        <f>IF(ISERROR((E230/F230-1)*100),"n/a",(E230/F230-1)*100)</f>
        <v>19.047619047619047</v>
      </c>
      <c r="AC230" s="705">
        <f>IF(ISERROR((F230/G230-1)*100),"n/a",(F230/G230-1)*100)</f>
        <v>319.99999999999994</v>
      </c>
      <c r="AD230" s="705" t="str">
        <f>IF(ISERROR((G230/H230-1)*100),"n/a",(G230/H230-1)*100)</f>
        <v>n/a</v>
      </c>
      <c r="AE230" s="705" t="str">
        <f>IF(ISERROR((H230/J230-1)*100),"n/a",(H230/J230-1)*100)</f>
        <v>n/a</v>
      </c>
      <c r="AF230" s="705" t="str">
        <f>IF(ISERROR((J230/K230-1)*100),"n/a",(J230/K230-1)*100)</f>
        <v>n/a</v>
      </c>
      <c r="AG230" s="705" t="str">
        <f>IF(ISERROR((K230/M230-1)*100),"n/a",(K230/M230-1)*100)</f>
        <v>n/a</v>
      </c>
      <c r="AH230" s="705" t="str">
        <f>IF(ISERROR((M230/N230-1)*100),"n/a",(M230/N230-1)*100)</f>
        <v>n/a</v>
      </c>
      <c r="AI230" s="705" t="str">
        <f>IF(ISERROR((N230/O230-1)*100),"n/a",(N230/O230-1)*100)</f>
        <v>n/a</v>
      </c>
      <c r="AJ230" s="705" t="str">
        <f>IF(ISERROR((O230/P230-1)*100),"n/a",(O230/P230-1)*100)</f>
        <v>n/a</v>
      </c>
      <c r="AK230" s="705" t="str">
        <f>IF(ISERROR((P230/Q230-1)*100),"n/a",(P230/Q230-1)*100)</f>
        <v>n/a</v>
      </c>
      <c r="AL230" s="705" t="str">
        <f>IF(ISERROR((Q230/R230-1)*100),"n/a",(Q230/R230-1)*100)</f>
        <v>n/a</v>
      </c>
      <c r="AM230" s="705" t="str">
        <f>IF(ISERROR((R230/S230-1)*100),"n/a",(R230/S230-1)*100)</f>
        <v>n/a</v>
      </c>
      <c r="AN230" s="705" t="str">
        <f>IF(ISERROR((S230/T230-1)*100),"n/a",(S230/T230-1)*100)</f>
        <v>n/a</v>
      </c>
      <c r="AO230" s="705" t="str">
        <f>IF(ISERROR((T230/U230-1)*100),"n/a",(T230/U230-1)*100)</f>
        <v>n/a</v>
      </c>
      <c r="AP230" s="705" t="str">
        <f>IF(ISERROR((U230/V230-1)*100),"n/a",(U230/V230-1)*100)</f>
        <v>n/a</v>
      </c>
      <c r="AQ230" s="705" t="str">
        <f>IF(ISERROR((V230/W230-1)*100),"n/a",(V230/W230-1)*100)</f>
        <v>n/a</v>
      </c>
      <c r="AR230" s="705" t="str">
        <f>IF(ISERROR((W230/X230-1)*100),"n/a",(W230/X230-1)*100)</f>
        <v>n/a</v>
      </c>
      <c r="AS230" s="706">
        <f>AVERAGE(Z230:AR230)</f>
        <v>92.641215106732332</v>
      </c>
      <c r="AT230" s="707">
        <f>STDEV(Z230:AR230)</f>
        <v>151.58058101836966</v>
      </c>
    </row>
    <row r="231" spans="1:46" ht="11.25" customHeight="1" x14ac:dyDescent="0.2">
      <c r="A231" s="497" t="s">
        <v>542</v>
      </c>
      <c r="B231" s="957" t="s">
        <v>543</v>
      </c>
      <c r="C231" s="515">
        <v>3.34</v>
      </c>
      <c r="D231" s="515">
        <v>3.0350000000000001</v>
      </c>
      <c r="E231" s="505">
        <v>2.8</v>
      </c>
      <c r="F231" s="505">
        <v>2.59</v>
      </c>
      <c r="G231" s="505">
        <v>2.4</v>
      </c>
      <c r="H231" s="505">
        <v>2.25</v>
      </c>
      <c r="I231" s="506"/>
      <c r="J231" s="505">
        <v>2.11</v>
      </c>
      <c r="K231" s="503">
        <v>1.97</v>
      </c>
      <c r="L231" s="506"/>
      <c r="M231" s="509">
        <v>1.83</v>
      </c>
      <c r="N231" s="511">
        <v>1.75</v>
      </c>
      <c r="O231" s="510">
        <v>1.58</v>
      </c>
      <c r="P231" s="511">
        <v>1.46</v>
      </c>
      <c r="Q231" s="511">
        <v>1.38</v>
      </c>
      <c r="R231" s="511">
        <v>1.34</v>
      </c>
      <c r="S231" s="511">
        <v>1.3</v>
      </c>
      <c r="T231" s="510">
        <v>1.29</v>
      </c>
      <c r="U231" s="510">
        <v>1.29</v>
      </c>
      <c r="V231" s="510">
        <v>1.29</v>
      </c>
      <c r="W231" s="510">
        <v>1.29</v>
      </c>
      <c r="X231" s="510">
        <v>1.29</v>
      </c>
      <c r="Y231" s="688">
        <f>SUM(C231:X231)</f>
        <v>37.584999999999994</v>
      </c>
      <c r="Z231" s="1134">
        <f>IF(ISERROR((C231/D231-1)*100),"n/a",(C231/D231-1)*100)</f>
        <v>10.049423393739687</v>
      </c>
      <c r="AA231" s="705">
        <f>IF(ISERROR((D231/E231-1)*100),"n/a",(D231/E231-1)*100)</f>
        <v>8.3928571428571566</v>
      </c>
      <c r="AB231" s="705">
        <f>IF(ISERROR((E231/F231-1)*100),"n/a",(E231/F231-1)*100)</f>
        <v>8.1081081081081141</v>
      </c>
      <c r="AC231" s="705">
        <f>IF(ISERROR((F231/G231-1)*100),"n/a",(F231/G231-1)*100)</f>
        <v>7.9166666666666607</v>
      </c>
      <c r="AD231" s="705">
        <f>IF(ISERROR((G231/H231-1)*100),"n/a",(G231/H231-1)*100)</f>
        <v>6.6666666666666652</v>
      </c>
      <c r="AE231" s="705">
        <f>IF(ISERROR((H231/J231-1)*100),"n/a",(H231/J231-1)*100)</f>
        <v>6.6350710900473953</v>
      </c>
      <c r="AF231" s="705">
        <f>IF(ISERROR((J231/K231-1)*100),"n/a",(J231/K231-1)*100)</f>
        <v>7.1065989847715727</v>
      </c>
      <c r="AG231" s="705">
        <f>IF(ISERROR((K231/M231-1)*100),"n/a",(K231/M231-1)*100)</f>
        <v>7.6502732240437021</v>
      </c>
      <c r="AH231" s="705">
        <f>IF(ISERROR((M231/N231-1)*100),"n/a",(M231/N231-1)*100)</f>
        <v>4.5714285714285818</v>
      </c>
      <c r="AI231" s="705">
        <f>IF(ISERROR((N231/O231-1)*100),"n/a",(N231/O231-1)*100)</f>
        <v>10.759493670886066</v>
      </c>
      <c r="AJ231" s="705">
        <f>IF(ISERROR((O231/P231-1)*100),"n/a",(O231/P231-1)*100)</f>
        <v>8.2191780821917924</v>
      </c>
      <c r="AK231" s="705">
        <f>IF(ISERROR((P231/Q231-1)*100),"n/a",(P231/Q231-1)*100)</f>
        <v>5.7971014492753659</v>
      </c>
      <c r="AL231" s="705">
        <f>IF(ISERROR((Q231/R231-1)*100),"n/a",(Q231/R231-1)*100)</f>
        <v>2.9850746268656581</v>
      </c>
      <c r="AM231" s="705">
        <f>IF(ISERROR((R231/S231-1)*100),"n/a",(R231/S231-1)*100)</f>
        <v>3.0769230769230882</v>
      </c>
      <c r="AN231" s="705">
        <f>IF(ISERROR((S231/T231-1)*100),"n/a",(S231/T231-1)*100)</f>
        <v>0.77519379844961378</v>
      </c>
      <c r="AO231" s="705">
        <f>IF(ISERROR((T231/U231-1)*100),"n/a",(T231/U231-1)*100)</f>
        <v>0</v>
      </c>
      <c r="AP231" s="705">
        <f>IF(ISERROR((U231/V231-1)*100),"n/a",(U231/V231-1)*100)</f>
        <v>0</v>
      </c>
      <c r="AQ231" s="705">
        <f>IF(ISERROR((V231/W231-1)*100),"n/a",(V231/W231-1)*100)</f>
        <v>0</v>
      </c>
      <c r="AR231" s="705">
        <f>IF(ISERROR((W231/X231-1)*100),"n/a",(W231/X231-1)*100)</f>
        <v>0</v>
      </c>
      <c r="AS231" s="706">
        <f>AVERAGE(Z231:AR231)</f>
        <v>5.1952662396274265</v>
      </c>
      <c r="AT231" s="707">
        <f>STDEV(Z231:AR231)</f>
        <v>3.6615493516216255</v>
      </c>
    </row>
    <row r="232" spans="1:46" ht="11.25" customHeight="1" x14ac:dyDescent="0.2">
      <c r="A232" s="692" t="s">
        <v>1125</v>
      </c>
      <c r="B232" s="527" t="s">
        <v>1126</v>
      </c>
      <c r="C232" s="515">
        <v>2.2000000000000002</v>
      </c>
      <c r="D232" s="538">
        <v>1.84</v>
      </c>
      <c r="E232" s="684">
        <v>1.52</v>
      </c>
      <c r="F232" s="684">
        <v>1.24</v>
      </c>
      <c r="G232" s="684">
        <v>1</v>
      </c>
      <c r="H232" s="684">
        <v>0.8</v>
      </c>
      <c r="I232" s="685"/>
      <c r="J232" s="521">
        <v>0</v>
      </c>
      <c r="K232" s="689">
        <v>0</v>
      </c>
      <c r="L232" s="624"/>
      <c r="M232" s="522">
        <v>0</v>
      </c>
      <c r="N232" s="687">
        <v>0</v>
      </c>
      <c r="O232" s="687">
        <v>0</v>
      </c>
      <c r="P232" s="687">
        <v>0</v>
      </c>
      <c r="Q232" s="691">
        <v>0.48</v>
      </c>
      <c r="R232" s="691">
        <v>0.4</v>
      </c>
      <c r="S232" s="691">
        <v>6.5000000000000002E-2</v>
      </c>
      <c r="T232" s="687">
        <v>0</v>
      </c>
      <c r="U232" s="687">
        <v>0</v>
      </c>
      <c r="V232" s="687">
        <v>0</v>
      </c>
      <c r="W232" s="687">
        <v>0</v>
      </c>
      <c r="X232" s="687">
        <v>0</v>
      </c>
      <c r="Y232" s="688">
        <f>SUM(C232:X232)</f>
        <v>9.5450000000000017</v>
      </c>
      <c r="Z232" s="1134">
        <f>IF(ISERROR((C232/D232-1)*100),"n/a",(C232/D232-1)*100)</f>
        <v>19.565217391304344</v>
      </c>
      <c r="AA232" s="705">
        <f>IF(ISERROR((D232/E232-1)*100),"n/a",(D232/E232-1)*100)</f>
        <v>21.052631578947366</v>
      </c>
      <c r="AB232" s="705">
        <f>IF(ISERROR((E232/F232-1)*100),"n/a",(E232/F232-1)*100)</f>
        <v>22.580645161290324</v>
      </c>
      <c r="AC232" s="705">
        <f>IF(ISERROR((F232/G232-1)*100),"n/a",(F232/G232-1)*100)</f>
        <v>24</v>
      </c>
      <c r="AD232" s="705">
        <f>IF(ISERROR((G232/H232-1)*100),"n/a",(G232/H232-1)*100)</f>
        <v>25</v>
      </c>
      <c r="AE232" s="705" t="str">
        <f>IF(ISERROR((H232/J232-1)*100),"n/a",(H232/J232-1)*100)</f>
        <v>n/a</v>
      </c>
      <c r="AF232" s="705" t="str">
        <f>IF(ISERROR((J232/K232-1)*100),"n/a",(J232/K232-1)*100)</f>
        <v>n/a</v>
      </c>
      <c r="AG232" s="705" t="str">
        <f>IF(ISERROR((K232/M232-1)*100),"n/a",(K232/M232-1)*100)</f>
        <v>n/a</v>
      </c>
      <c r="AH232" s="705" t="str">
        <f>IF(ISERROR((M232/N232-1)*100),"n/a",(M232/N232-1)*100)</f>
        <v>n/a</v>
      </c>
      <c r="AI232" s="705" t="str">
        <f>IF(ISERROR((N232/O232-1)*100),"n/a",(N232/O232-1)*100)</f>
        <v>n/a</v>
      </c>
      <c r="AJ232" s="705" t="str">
        <f>IF(ISERROR((O232/P232-1)*100),"n/a",(O232/P232-1)*100)</f>
        <v>n/a</v>
      </c>
      <c r="AK232" s="705">
        <f>IF(ISERROR((P232/Q232-1)*100),"n/a",(P232/Q232-1)*100)</f>
        <v>-100</v>
      </c>
      <c r="AL232" s="705">
        <f>IF(ISERROR((Q232/R232-1)*100),"n/a",(Q232/R232-1)*100)</f>
        <v>19.999999999999996</v>
      </c>
      <c r="AM232" s="705">
        <f>IF(ISERROR((R232/S232-1)*100),"n/a",(R232/S232-1)*100)</f>
        <v>515.38461538461547</v>
      </c>
      <c r="AN232" s="705" t="str">
        <f>IF(ISERROR((S232/T232-1)*100),"n/a",(S232/T232-1)*100)</f>
        <v>n/a</v>
      </c>
      <c r="AO232" s="705" t="str">
        <f>IF(ISERROR((T232/U232-1)*100),"n/a",(T232/U232-1)*100)</f>
        <v>n/a</v>
      </c>
      <c r="AP232" s="705" t="str">
        <f>IF(ISERROR((U232/V232-1)*100),"n/a",(U232/V232-1)*100)</f>
        <v>n/a</v>
      </c>
      <c r="AQ232" s="705" t="str">
        <f>IF(ISERROR((V232/W232-1)*100),"n/a",(V232/W232-1)*100)</f>
        <v>n/a</v>
      </c>
      <c r="AR232" s="705" t="str">
        <f>IF(ISERROR((W232/X232-1)*100),"n/a",(W232/X232-1)*100)</f>
        <v>n/a</v>
      </c>
      <c r="AS232" s="706">
        <f>AVERAGE(Z232:AR232)</f>
        <v>68.447888689519687</v>
      </c>
      <c r="AT232" s="707">
        <f>STDEV(Z232:AR232)</f>
        <v>185.57912852573273</v>
      </c>
    </row>
    <row r="233" spans="1:46" ht="11.25" customHeight="1" x14ac:dyDescent="0.2">
      <c r="A233" s="519" t="s">
        <v>1127</v>
      </c>
      <c r="B233" s="972" t="s">
        <v>1128</v>
      </c>
      <c r="C233" s="515">
        <v>1.74</v>
      </c>
      <c r="D233" s="544">
        <v>1.66</v>
      </c>
      <c r="E233" s="684">
        <v>1.63</v>
      </c>
      <c r="F233" s="684">
        <v>1.575</v>
      </c>
      <c r="G233" s="684">
        <v>1.3</v>
      </c>
      <c r="H233" s="684">
        <v>1.05</v>
      </c>
      <c r="I233" s="685"/>
      <c r="J233" s="684">
        <v>0.85</v>
      </c>
      <c r="K233" s="514">
        <v>0.65</v>
      </c>
      <c r="L233" s="624"/>
      <c r="M233" s="690">
        <v>0.375</v>
      </c>
      <c r="N233" s="687">
        <v>0</v>
      </c>
      <c r="O233" s="687">
        <v>0</v>
      </c>
      <c r="P233" s="687">
        <v>0</v>
      </c>
      <c r="Q233" s="687">
        <v>0</v>
      </c>
      <c r="R233" s="687">
        <v>0</v>
      </c>
      <c r="S233" s="687">
        <v>0</v>
      </c>
      <c r="T233" s="687">
        <v>0</v>
      </c>
      <c r="U233" s="687">
        <v>0</v>
      </c>
      <c r="V233" s="687">
        <v>0</v>
      </c>
      <c r="W233" s="687">
        <v>0</v>
      </c>
      <c r="X233" s="687">
        <v>0</v>
      </c>
      <c r="Y233" s="688">
        <f>SUM(C233:X233)</f>
        <v>10.83</v>
      </c>
      <c r="Z233" s="1134">
        <f>IF(ISERROR((C233/D233-1)*100),"n/a",(C233/D233-1)*100)</f>
        <v>4.8192771084337505</v>
      </c>
      <c r="AA233" s="705">
        <f>IF(ISERROR((D233/E233-1)*100),"n/a",(D233/E233-1)*100)</f>
        <v>1.8404907975460238</v>
      </c>
      <c r="AB233" s="705">
        <f>IF(ISERROR((E233/F233-1)*100),"n/a",(E233/F233-1)*100)</f>
        <v>3.4920634920634797</v>
      </c>
      <c r="AC233" s="705">
        <f>IF(ISERROR((F233/G233-1)*100),"n/a",(F233/G233-1)*100)</f>
        <v>21.153846153846146</v>
      </c>
      <c r="AD233" s="705">
        <f>IF(ISERROR((G233/H233-1)*100),"n/a",(G233/H233-1)*100)</f>
        <v>23.809523809523814</v>
      </c>
      <c r="AE233" s="705">
        <f>IF(ISERROR((H233/J233-1)*100),"n/a",(H233/J233-1)*100)</f>
        <v>23.529411764705888</v>
      </c>
      <c r="AF233" s="705">
        <f>IF(ISERROR((J233/K233-1)*100),"n/a",(J233/K233-1)*100)</f>
        <v>30.76923076923077</v>
      </c>
      <c r="AG233" s="705">
        <f>IF(ISERROR((K233/M233-1)*100),"n/a",(K233/M233-1)*100)</f>
        <v>73.333333333333343</v>
      </c>
      <c r="AH233" s="705" t="str">
        <f>IF(ISERROR((M233/N233-1)*100),"n/a",(M233/N233-1)*100)</f>
        <v>n/a</v>
      </c>
      <c r="AI233" s="705" t="str">
        <f>IF(ISERROR((N233/O233-1)*100),"n/a",(N233/O233-1)*100)</f>
        <v>n/a</v>
      </c>
      <c r="AJ233" s="705" t="str">
        <f>IF(ISERROR((O233/P233-1)*100),"n/a",(O233/P233-1)*100)</f>
        <v>n/a</v>
      </c>
      <c r="AK233" s="705" t="str">
        <f>IF(ISERROR((P233/Q233-1)*100),"n/a",(P233/Q233-1)*100)</f>
        <v>n/a</v>
      </c>
      <c r="AL233" s="705" t="str">
        <f>IF(ISERROR((Q233/R233-1)*100),"n/a",(Q233/R233-1)*100)</f>
        <v>n/a</v>
      </c>
      <c r="AM233" s="705" t="str">
        <f>IF(ISERROR((R233/S233-1)*100),"n/a",(R233/S233-1)*100)</f>
        <v>n/a</v>
      </c>
      <c r="AN233" s="705" t="str">
        <f>IF(ISERROR((S233/T233-1)*100),"n/a",(S233/T233-1)*100)</f>
        <v>n/a</v>
      </c>
      <c r="AO233" s="705" t="str">
        <f>IF(ISERROR((T233/U233-1)*100),"n/a",(T233/U233-1)*100)</f>
        <v>n/a</v>
      </c>
      <c r="AP233" s="705" t="str">
        <f>IF(ISERROR((U233/V233-1)*100),"n/a",(U233/V233-1)*100)</f>
        <v>n/a</v>
      </c>
      <c r="AQ233" s="705" t="str">
        <f>IF(ISERROR((V233/W233-1)*100),"n/a",(V233/W233-1)*100)</f>
        <v>n/a</v>
      </c>
      <c r="AR233" s="705" t="str">
        <f>IF(ISERROR((W233/X233-1)*100),"n/a",(W233/X233-1)*100)</f>
        <v>n/a</v>
      </c>
      <c r="AS233" s="706">
        <f>AVERAGE(Z233:AR233)</f>
        <v>22.8433971535854</v>
      </c>
      <c r="AT233" s="707">
        <f>STDEV(Z233:AR233)</f>
        <v>23.1664048217696</v>
      </c>
    </row>
    <row r="234" spans="1:46" ht="11.25" customHeight="1" x14ac:dyDescent="0.2">
      <c r="A234" s="519" t="s">
        <v>208</v>
      </c>
      <c r="B234" s="972" t="s">
        <v>209</v>
      </c>
      <c r="C234" s="515">
        <v>0.75</v>
      </c>
      <c r="D234" s="688">
        <v>0.71</v>
      </c>
      <c r="E234" s="684">
        <v>0.69499999999999995</v>
      </c>
      <c r="F234" s="684">
        <v>0.67</v>
      </c>
      <c r="G234" s="684">
        <v>0.63500000000000001</v>
      </c>
      <c r="H234" s="684">
        <v>0.5</v>
      </c>
      <c r="I234" s="685"/>
      <c r="J234" s="684">
        <v>0.35</v>
      </c>
      <c r="K234" s="514">
        <v>0.28999999999999998</v>
      </c>
      <c r="L234" s="685"/>
      <c r="M234" s="690">
        <v>0.2475</v>
      </c>
      <c r="N234" s="687">
        <v>0.23</v>
      </c>
      <c r="O234" s="691">
        <v>0.2225</v>
      </c>
      <c r="P234" s="691">
        <v>0.19</v>
      </c>
      <c r="Q234" s="691">
        <v>0.17</v>
      </c>
      <c r="R234" s="691">
        <v>0.14000000000000001</v>
      </c>
      <c r="S234" s="691">
        <v>0.1125</v>
      </c>
      <c r="T234" s="691">
        <v>9.2499999999999999E-2</v>
      </c>
      <c r="U234" s="691">
        <v>8.2500000000000004E-2</v>
      </c>
      <c r="V234" s="687">
        <v>7.4999999999999997E-2</v>
      </c>
      <c r="W234" s="691">
        <v>7.1249999999999994E-2</v>
      </c>
      <c r="X234" s="691">
        <v>6.25E-2</v>
      </c>
      <c r="Y234" s="688">
        <f>SUM(C234:X234)</f>
        <v>6.2962499999999997</v>
      </c>
      <c r="Z234" s="1134">
        <f>IF(ISERROR((C234/D234-1)*100),"n/a",(C234/D234-1)*100)</f>
        <v>5.6338028169014231</v>
      </c>
      <c r="AA234" s="705">
        <f>IF(ISERROR((D234/E234-1)*100),"n/a",(D234/E234-1)*100)</f>
        <v>2.1582733812949728</v>
      </c>
      <c r="AB234" s="705">
        <f>IF(ISERROR((E234/F234-1)*100),"n/a",(E234/F234-1)*100)</f>
        <v>3.731343283582067</v>
      </c>
      <c r="AC234" s="705">
        <f>IF(ISERROR((F234/G234-1)*100),"n/a",(F234/G234-1)*100)</f>
        <v>5.5118110236220597</v>
      </c>
      <c r="AD234" s="705">
        <f>IF(ISERROR((G234/H234-1)*100),"n/a",(G234/H234-1)*100)</f>
        <v>27</v>
      </c>
      <c r="AE234" s="705">
        <f>IF(ISERROR((H234/J234-1)*100),"n/a",(H234/J234-1)*100)</f>
        <v>42.857142857142861</v>
      </c>
      <c r="AF234" s="705">
        <f>IF(ISERROR((J234/K234-1)*100),"n/a",(J234/K234-1)*100)</f>
        <v>20.68965517241379</v>
      </c>
      <c r="AG234" s="705">
        <f>IF(ISERROR((K234/M234-1)*100),"n/a",(K234/M234-1)*100)</f>
        <v>17.171717171717169</v>
      </c>
      <c r="AH234" s="705">
        <f>IF(ISERROR((M234/N234-1)*100),"n/a",(M234/N234-1)*100)</f>
        <v>7.6086956521739024</v>
      </c>
      <c r="AI234" s="705">
        <f>IF(ISERROR((N234/O234-1)*100),"n/a",(N234/O234-1)*100)</f>
        <v>3.3707865168539408</v>
      </c>
      <c r="AJ234" s="705">
        <f>IF(ISERROR((O234/P234-1)*100),"n/a",(O234/P234-1)*100)</f>
        <v>17.105263157894733</v>
      </c>
      <c r="AK234" s="705">
        <f>IF(ISERROR((P234/Q234-1)*100),"n/a",(P234/Q234-1)*100)</f>
        <v>11.764705882352944</v>
      </c>
      <c r="AL234" s="705">
        <f>IF(ISERROR((Q234/R234-1)*100),"n/a",(Q234/R234-1)*100)</f>
        <v>21.42857142857142</v>
      </c>
      <c r="AM234" s="705">
        <f>IF(ISERROR((R234/S234-1)*100),"n/a",(R234/S234-1)*100)</f>
        <v>24.444444444444446</v>
      </c>
      <c r="AN234" s="705">
        <f>IF(ISERROR((S234/T234-1)*100),"n/a",(S234/T234-1)*100)</f>
        <v>21.621621621621621</v>
      </c>
      <c r="AO234" s="705">
        <f>IF(ISERROR((T234/U234-1)*100),"n/a",(T234/U234-1)*100)</f>
        <v>12.12121212121211</v>
      </c>
      <c r="AP234" s="705">
        <f>IF(ISERROR((U234/V234-1)*100),"n/a",(U234/V234-1)*100)</f>
        <v>10.000000000000009</v>
      </c>
      <c r="AQ234" s="705">
        <f>IF(ISERROR((V234/W234-1)*100),"n/a",(V234/W234-1)*100)</f>
        <v>5.2631578947368363</v>
      </c>
      <c r="AR234" s="705">
        <f>IF(ISERROR((W234/X234-1)*100),"n/a",(W234/X234-1)*100)</f>
        <v>13.999999999999989</v>
      </c>
      <c r="AS234" s="706">
        <f>AVERAGE(Z234:AR234)</f>
        <v>14.393800232975597</v>
      </c>
      <c r="AT234" s="707">
        <f>STDEV(Z234:AR234)</f>
        <v>10.349459182037201</v>
      </c>
    </row>
    <row r="235" spans="1:46" ht="11.25" customHeight="1" x14ac:dyDescent="0.2">
      <c r="A235" s="974" t="s">
        <v>544</v>
      </c>
      <c r="B235" s="972" t="s">
        <v>545</v>
      </c>
      <c r="C235" s="515">
        <v>0.5675</v>
      </c>
      <c r="D235" s="504">
        <v>0.55750000000000011</v>
      </c>
      <c r="E235" s="684">
        <v>0.54749999999999999</v>
      </c>
      <c r="F235" s="684">
        <v>0.53649999999999998</v>
      </c>
      <c r="G235" s="684">
        <v>0.52200000000000002</v>
      </c>
      <c r="H235" s="684">
        <v>0.505</v>
      </c>
      <c r="I235" s="685"/>
      <c r="J235" s="684">
        <v>0.48749999999999999</v>
      </c>
      <c r="K235" s="514">
        <v>0.47499999999999998</v>
      </c>
      <c r="L235" s="685"/>
      <c r="M235" s="690">
        <v>0.45750000000000002</v>
      </c>
      <c r="N235" s="691">
        <v>0.4425</v>
      </c>
      <c r="O235" s="691">
        <v>0.40500000000000003</v>
      </c>
      <c r="P235" s="691">
        <v>0.35249999999999998</v>
      </c>
      <c r="Q235" s="691">
        <v>0.32250000000000001</v>
      </c>
      <c r="R235" s="691">
        <v>0.29249999999999998</v>
      </c>
      <c r="S235" s="691">
        <v>0.26437500000000003</v>
      </c>
      <c r="T235" s="691">
        <v>0.12375</v>
      </c>
      <c r="U235" s="687">
        <v>0</v>
      </c>
      <c r="V235" s="687">
        <v>0</v>
      </c>
      <c r="W235" s="687">
        <v>0</v>
      </c>
      <c r="X235" s="687">
        <v>0</v>
      </c>
      <c r="Y235" s="688">
        <f>SUM(C235:X235)</f>
        <v>6.8591249999999988</v>
      </c>
      <c r="Z235" s="1134">
        <f>IF(ISERROR((C235/D235-1)*100),"n/a",(C235/D235-1)*100)</f>
        <v>1.7937219730941534</v>
      </c>
      <c r="AA235" s="705">
        <f>IF(ISERROR((D235/E235-1)*100),"n/a",(D235/E235-1)*100)</f>
        <v>1.8264840182648623</v>
      </c>
      <c r="AB235" s="705">
        <f>IF(ISERROR((E235/F235-1)*100),"n/a",(E235/F235-1)*100)</f>
        <v>2.0503261882572232</v>
      </c>
      <c r="AC235" s="705">
        <f>IF(ISERROR((F235/G235-1)*100),"n/a",(F235/G235-1)*100)</f>
        <v>2.7777777777777679</v>
      </c>
      <c r="AD235" s="705">
        <f>IF(ISERROR((G235/H235-1)*100),"n/a",(G235/H235-1)*100)</f>
        <v>3.3663366336633693</v>
      </c>
      <c r="AE235" s="705">
        <f>IF(ISERROR((H235/J235-1)*100),"n/a",(H235/J235-1)*100)</f>
        <v>3.5897435897435992</v>
      </c>
      <c r="AF235" s="705">
        <f>IF(ISERROR((J235/K235-1)*100),"n/a",(J235/K235-1)*100)</f>
        <v>2.6315789473684292</v>
      </c>
      <c r="AG235" s="705">
        <f>IF(ISERROR((K235/M235-1)*100),"n/a",(K235/M235-1)*100)</f>
        <v>3.82513661202184</v>
      </c>
      <c r="AH235" s="705">
        <f>IF(ISERROR((M235/N235-1)*100),"n/a",(M235/N235-1)*100)</f>
        <v>3.3898305084745894</v>
      </c>
      <c r="AI235" s="705">
        <f>IF(ISERROR((N235/O235-1)*100),"n/a",(N235/O235-1)*100)</f>
        <v>9.259259259259256</v>
      </c>
      <c r="AJ235" s="705">
        <f>IF(ISERROR((O235/P235-1)*100),"n/a",(O235/P235-1)*100)</f>
        <v>14.893617021276606</v>
      </c>
      <c r="AK235" s="705">
        <f>IF(ISERROR((P235/Q235-1)*100),"n/a",(P235/Q235-1)*100)</f>
        <v>9.302325581395344</v>
      </c>
      <c r="AL235" s="705">
        <f>IF(ISERROR((Q235/R235-1)*100),"n/a",(Q235/R235-1)*100)</f>
        <v>10.256410256410264</v>
      </c>
      <c r="AM235" s="705">
        <f>IF(ISERROR((R235/S235-1)*100),"n/a",(R235/S235-1)*100)</f>
        <v>10.638297872340408</v>
      </c>
      <c r="AN235" s="705">
        <f>IF(ISERROR((S235/T235-1)*100),"n/a",(S235/T235-1)*100)</f>
        <v>113.63636363636367</v>
      </c>
      <c r="AO235" s="705" t="str">
        <f>IF(ISERROR((T235/U235-1)*100),"n/a",(T235/U235-1)*100)</f>
        <v>n/a</v>
      </c>
      <c r="AP235" s="705" t="str">
        <f>IF(ISERROR((U235/V235-1)*100),"n/a",(U235/V235-1)*100)</f>
        <v>n/a</v>
      </c>
      <c r="AQ235" s="705" t="str">
        <f>IF(ISERROR((V235/W235-1)*100),"n/a",(V235/W235-1)*100)</f>
        <v>n/a</v>
      </c>
      <c r="AR235" s="705" t="str">
        <f>IF(ISERROR((W235/X235-1)*100),"n/a",(W235/X235-1)*100)</f>
        <v>n/a</v>
      </c>
      <c r="AS235" s="706">
        <f>AVERAGE(Z235:AR235)</f>
        <v>12.882480658380757</v>
      </c>
      <c r="AT235" s="707">
        <f>STDEV(Z235:AR235)</f>
        <v>28.172989223901428</v>
      </c>
    </row>
    <row r="236" spans="1:46" ht="11.25" customHeight="1" x14ac:dyDescent="0.2">
      <c r="A236" s="526" t="s">
        <v>546</v>
      </c>
      <c r="B236" s="526" t="s">
        <v>547</v>
      </c>
      <c r="C236" s="515">
        <v>0.4975</v>
      </c>
      <c r="D236" s="515">
        <v>0.48749999999999999</v>
      </c>
      <c r="E236" s="533">
        <v>0.47749999999999998</v>
      </c>
      <c r="F236" s="533">
        <v>0.46849999999999997</v>
      </c>
      <c r="G236" s="533">
        <v>0.46300000000000002</v>
      </c>
      <c r="H236" s="533">
        <v>0.45500000000000002</v>
      </c>
      <c r="I236" s="534"/>
      <c r="J236" s="533">
        <v>0.4375</v>
      </c>
      <c r="K236" s="529">
        <v>0.42499999999999999</v>
      </c>
      <c r="L236" s="534"/>
      <c r="M236" s="530">
        <v>0.40749999999999997</v>
      </c>
      <c r="N236" s="536">
        <v>0.39250000000000002</v>
      </c>
      <c r="O236" s="536">
        <v>0.35499999999999998</v>
      </c>
      <c r="P236" s="536">
        <v>0.30249999999999999</v>
      </c>
      <c r="Q236" s="536">
        <v>0.27374999999999999</v>
      </c>
      <c r="R236" s="536">
        <v>0.25031000000000003</v>
      </c>
      <c r="S236" s="536">
        <v>0.23343</v>
      </c>
      <c r="T236" s="536">
        <v>0.21937499999999999</v>
      </c>
      <c r="U236" s="537">
        <v>0.20250000000000001</v>
      </c>
      <c r="V236" s="537">
        <v>0.20250000000000001</v>
      </c>
      <c r="W236" s="536">
        <v>0.20250000000000001</v>
      </c>
      <c r="X236" s="536">
        <v>0.199685</v>
      </c>
      <c r="Y236" s="688">
        <f>SUM(C236:X236)</f>
        <v>6.9530499999999993</v>
      </c>
      <c r="Z236" s="1134">
        <f>IF(ISERROR((C236/D236-1)*100),"n/a",(C236/D236-1)*100)</f>
        <v>2.051282051282044</v>
      </c>
      <c r="AA236" s="705">
        <f>IF(ISERROR((D236/E236-1)*100),"n/a",(D236/E236-1)*100)</f>
        <v>2.0942408376963373</v>
      </c>
      <c r="AB236" s="705">
        <f>IF(ISERROR((E236/F236-1)*100),"n/a",(E236/F236-1)*100)</f>
        <v>1.9210245464247544</v>
      </c>
      <c r="AC236" s="705">
        <f>IF(ISERROR((F236/G236-1)*100),"n/a",(F236/G236-1)*100)</f>
        <v>1.187904967602571</v>
      </c>
      <c r="AD236" s="705">
        <f>IF(ISERROR((G236/H236-1)*100),"n/a",(G236/H236-1)*100)</f>
        <v>1.758241758241752</v>
      </c>
      <c r="AE236" s="705">
        <f>IF(ISERROR((H236/J236-1)*100),"n/a",(H236/J236-1)*100)</f>
        <v>4.0000000000000036</v>
      </c>
      <c r="AF236" s="705">
        <f>IF(ISERROR((J236/K236-1)*100),"n/a",(J236/K236-1)*100)</f>
        <v>2.941176470588247</v>
      </c>
      <c r="AG236" s="705">
        <f>IF(ISERROR((K236/M236-1)*100),"n/a",(K236/M236-1)*100)</f>
        <v>4.2944785276073594</v>
      </c>
      <c r="AH236" s="705">
        <f>IF(ISERROR((M236/N236-1)*100),"n/a",(M236/N236-1)*100)</f>
        <v>3.8216560509554132</v>
      </c>
      <c r="AI236" s="705">
        <f>IF(ISERROR((N236/O236-1)*100),"n/a",(N236/O236-1)*100)</f>
        <v>10.563380281690149</v>
      </c>
      <c r="AJ236" s="705">
        <f>IF(ISERROR((O236/P236-1)*100),"n/a",(O236/P236-1)*100)</f>
        <v>17.355371900826434</v>
      </c>
      <c r="AK236" s="705">
        <f>IF(ISERROR((P236/Q236-1)*100),"n/a",(P236/Q236-1)*100)</f>
        <v>10.502283105022837</v>
      </c>
      <c r="AL236" s="705">
        <f>IF(ISERROR((Q236/R236-1)*100),"n/a",(Q236/R236-1)*100)</f>
        <v>9.3643881586832123</v>
      </c>
      <c r="AM236" s="705">
        <f>IF(ISERROR((R236/S236-1)*100),"n/a",(R236/S236-1)*100)</f>
        <v>7.2312898941867099</v>
      </c>
      <c r="AN236" s="705">
        <f>IF(ISERROR((S236/T236-1)*100),"n/a",(S236/T236-1)*100)</f>
        <v>6.4068376068376232</v>
      </c>
      <c r="AO236" s="705">
        <f>IF(ISERROR((T236/U236-1)*100),"n/a",(T236/U236-1)*100)</f>
        <v>8.333333333333325</v>
      </c>
      <c r="AP236" s="705">
        <f>IF(ISERROR((U236/V236-1)*100),"n/a",(U236/V236-1)*100)</f>
        <v>0</v>
      </c>
      <c r="AQ236" s="705">
        <f>IF(ISERROR((V236/W236-1)*100),"n/a",(V236/W236-1)*100)</f>
        <v>0</v>
      </c>
      <c r="AR236" s="705">
        <f>IF(ISERROR((W236/X236-1)*100),"n/a",(W236/X236-1)*100)</f>
        <v>1.40972030948745</v>
      </c>
      <c r="AS236" s="706">
        <f>AVERAGE(Z236:AR236)</f>
        <v>5.0124531473929599</v>
      </c>
      <c r="AT236" s="707">
        <f>STDEV(Z236:AR236)</f>
        <v>4.5501530857762829</v>
      </c>
    </row>
    <row r="237" spans="1:46" ht="11.25" customHeight="1" x14ac:dyDescent="0.2">
      <c r="A237" s="972" t="s">
        <v>1129</v>
      </c>
      <c r="B237" s="972" t="s">
        <v>1130</v>
      </c>
      <c r="C237" s="515">
        <v>1.06</v>
      </c>
      <c r="D237" s="515">
        <v>0.96</v>
      </c>
      <c r="E237" s="684">
        <v>0.94</v>
      </c>
      <c r="F237" s="684">
        <v>0.89</v>
      </c>
      <c r="G237" s="684">
        <v>0.87</v>
      </c>
      <c r="H237" s="684">
        <v>0.83499999999999996</v>
      </c>
      <c r="I237" s="552"/>
      <c r="J237" s="684">
        <v>0.82250000000000001</v>
      </c>
      <c r="K237" s="514">
        <v>0.80500000000000005</v>
      </c>
      <c r="L237" s="552"/>
      <c r="M237" s="690">
        <v>0.38250000000000001</v>
      </c>
      <c r="N237" s="687">
        <v>0</v>
      </c>
      <c r="O237" s="687">
        <v>0</v>
      </c>
      <c r="P237" s="687">
        <v>0</v>
      </c>
      <c r="Q237" s="687">
        <v>0</v>
      </c>
      <c r="R237" s="687">
        <v>0</v>
      </c>
      <c r="S237" s="687">
        <v>0</v>
      </c>
      <c r="T237" s="687">
        <v>0</v>
      </c>
      <c r="U237" s="687">
        <v>0</v>
      </c>
      <c r="V237" s="687">
        <v>0</v>
      </c>
      <c r="W237" s="687">
        <v>0</v>
      </c>
      <c r="X237" s="687">
        <v>0</v>
      </c>
      <c r="Y237" s="688">
        <f>SUM(C237:X237)</f>
        <v>7.5649999999999995</v>
      </c>
      <c r="Z237" s="1134">
        <f>IF(ISERROR((C237/D237-1)*100),"n/a",(C237/D237-1)*100)</f>
        <v>10.416666666666675</v>
      </c>
      <c r="AA237" s="705">
        <f>IF(ISERROR((D237/E237-1)*100),"n/a",(D237/E237-1)*100)</f>
        <v>2.1276595744680771</v>
      </c>
      <c r="AB237" s="705">
        <f>IF(ISERROR((E237/F237-1)*100),"n/a",(E237/F237-1)*100)</f>
        <v>5.6179775280898792</v>
      </c>
      <c r="AC237" s="705">
        <f>IF(ISERROR((F237/G237-1)*100),"n/a",(F237/G237-1)*100)</f>
        <v>2.2988505747126409</v>
      </c>
      <c r="AD237" s="705">
        <f>IF(ISERROR((G237/H237-1)*100),"n/a",(G237/H237-1)*100)</f>
        <v>4.1916167664670656</v>
      </c>
      <c r="AE237" s="705">
        <f>IF(ISERROR((H237/J237-1)*100),"n/a",(H237/J237-1)*100)</f>
        <v>1.5197568389057725</v>
      </c>
      <c r="AF237" s="705">
        <f>IF(ISERROR((J237/K237-1)*100),"n/a",(J237/K237-1)*100)</f>
        <v>2.1739130434782483</v>
      </c>
      <c r="AG237" s="705">
        <f>IF(ISERROR((K237/M237-1)*100),"n/a",(K237/M237-1)*100)</f>
        <v>110.45751633986929</v>
      </c>
      <c r="AH237" s="705" t="str">
        <f>IF(ISERROR((M237/N237-1)*100),"n/a",(M237/N237-1)*100)</f>
        <v>n/a</v>
      </c>
      <c r="AI237" s="705" t="str">
        <f>IF(ISERROR((N237/O237-1)*100),"n/a",(N237/O237-1)*100)</f>
        <v>n/a</v>
      </c>
      <c r="AJ237" s="705" t="str">
        <f>IF(ISERROR((O237/P237-1)*100),"n/a",(O237/P237-1)*100)</f>
        <v>n/a</v>
      </c>
      <c r="AK237" s="705" t="str">
        <f>IF(ISERROR((P237/Q237-1)*100),"n/a",(P237/Q237-1)*100)</f>
        <v>n/a</v>
      </c>
      <c r="AL237" s="705" t="str">
        <f>IF(ISERROR((Q237/R237-1)*100),"n/a",(Q237/R237-1)*100)</f>
        <v>n/a</v>
      </c>
      <c r="AM237" s="705" t="str">
        <f>IF(ISERROR((R237/S237-1)*100),"n/a",(R237/S237-1)*100)</f>
        <v>n/a</v>
      </c>
      <c r="AN237" s="705" t="str">
        <f>IF(ISERROR((S237/T237-1)*100),"n/a",(S237/T237-1)*100)</f>
        <v>n/a</v>
      </c>
      <c r="AO237" s="705" t="str">
        <f>IF(ISERROR((T237/U237-1)*100),"n/a",(T237/U237-1)*100)</f>
        <v>n/a</v>
      </c>
      <c r="AP237" s="705" t="str">
        <f>IF(ISERROR((U237/V237-1)*100),"n/a",(U237/V237-1)*100)</f>
        <v>n/a</v>
      </c>
      <c r="AQ237" s="705" t="str">
        <f>IF(ISERROR((V237/W237-1)*100),"n/a",(V237/W237-1)*100)</f>
        <v>n/a</v>
      </c>
      <c r="AR237" s="705" t="str">
        <f>IF(ISERROR((W237/X237-1)*100),"n/a",(W237/X237-1)*100)</f>
        <v>n/a</v>
      </c>
      <c r="AS237" s="706">
        <f>AVERAGE(Z237:AR237)</f>
        <v>17.350494666582204</v>
      </c>
      <c r="AT237" s="707">
        <f>STDEV(Z237:AR237)</f>
        <v>37.734090440568259</v>
      </c>
    </row>
    <row r="238" spans="1:46" ht="11.25" customHeight="1" x14ac:dyDescent="0.2">
      <c r="A238" s="519" t="s">
        <v>1131</v>
      </c>
      <c r="B238" s="972" t="s">
        <v>1132</v>
      </c>
      <c r="C238" s="515">
        <v>1</v>
      </c>
      <c r="D238" s="515">
        <v>0.92</v>
      </c>
      <c r="E238" s="684">
        <v>0.88</v>
      </c>
      <c r="F238" s="684">
        <v>0.84</v>
      </c>
      <c r="G238" s="684">
        <v>0.8</v>
      </c>
      <c r="H238" s="684">
        <v>0.72</v>
      </c>
      <c r="I238" s="685"/>
      <c r="J238" s="684">
        <v>0.57999999999999996</v>
      </c>
      <c r="K238" s="514">
        <v>0.46</v>
      </c>
      <c r="L238" s="685"/>
      <c r="M238" s="522">
        <v>0.4</v>
      </c>
      <c r="N238" s="687">
        <v>0.48749999999999999</v>
      </c>
      <c r="O238" s="691">
        <v>0.73750000000000004</v>
      </c>
      <c r="P238" s="687">
        <v>0.64500000000000002</v>
      </c>
      <c r="Q238" s="687">
        <v>0</v>
      </c>
      <c r="R238" s="687">
        <v>0</v>
      </c>
      <c r="S238" s="687">
        <v>0</v>
      </c>
      <c r="T238" s="687">
        <v>0</v>
      </c>
      <c r="U238" s="687">
        <v>0</v>
      </c>
      <c r="V238" s="687">
        <v>0</v>
      </c>
      <c r="W238" s="687">
        <v>0</v>
      </c>
      <c r="X238" s="687">
        <v>0</v>
      </c>
      <c r="Y238" s="688">
        <f>SUM(C238:X238)</f>
        <v>8.4699999999999989</v>
      </c>
      <c r="Z238" s="1134">
        <f>IF(ISERROR((C238/D238-1)*100),"n/a",(C238/D238-1)*100)</f>
        <v>8.6956521739130377</v>
      </c>
      <c r="AA238" s="705">
        <f>IF(ISERROR((D238/E238-1)*100),"n/a",(D238/E238-1)*100)</f>
        <v>4.5454545454545414</v>
      </c>
      <c r="AB238" s="705">
        <f>IF(ISERROR((E238/F238-1)*100),"n/a",(E238/F238-1)*100)</f>
        <v>4.7619047619047672</v>
      </c>
      <c r="AC238" s="705">
        <f>IF(ISERROR((F238/G238-1)*100),"n/a",(F238/G238-1)*100)</f>
        <v>4.9999999999999822</v>
      </c>
      <c r="AD238" s="705">
        <f>IF(ISERROR((G238/H238-1)*100),"n/a",(G238/H238-1)*100)</f>
        <v>11.111111111111116</v>
      </c>
      <c r="AE238" s="705">
        <f>IF(ISERROR((H238/J238-1)*100),"n/a",(H238/J238-1)*100)</f>
        <v>24.137931034482762</v>
      </c>
      <c r="AF238" s="705">
        <f>IF(ISERROR((J238/K238-1)*100),"n/a",(J238/K238-1)*100)</f>
        <v>26.086956521739111</v>
      </c>
      <c r="AG238" s="705">
        <f>IF(ISERROR((K238/M238-1)*100),"n/a",(K238/M238-1)*100)</f>
        <v>14.999999999999991</v>
      </c>
      <c r="AH238" s="705">
        <f>IF(ISERROR((M238/N238-1)*100),"n/a",(M238/N238-1)*100)</f>
        <v>-17.948717948717942</v>
      </c>
      <c r="AI238" s="705">
        <f>IF(ISERROR((N238/O238-1)*100),"n/a",(N238/O238-1)*100)</f>
        <v>-33.898305084745772</v>
      </c>
      <c r="AJ238" s="705">
        <f>IF(ISERROR((O238/P238-1)*100),"n/a",(O238/P238-1)*100)</f>
        <v>14.341085271317834</v>
      </c>
      <c r="AK238" s="705" t="str">
        <f>IF(ISERROR((P238/Q238-1)*100),"n/a",(P238/Q238-1)*100)</f>
        <v>n/a</v>
      </c>
      <c r="AL238" s="705" t="str">
        <f>IF(ISERROR((Q238/R238-1)*100),"n/a",(Q238/R238-1)*100)</f>
        <v>n/a</v>
      </c>
      <c r="AM238" s="705" t="str">
        <f>IF(ISERROR((R238/S238-1)*100),"n/a",(R238/S238-1)*100)</f>
        <v>n/a</v>
      </c>
      <c r="AN238" s="705" t="str">
        <f>IF(ISERROR((S238/T238-1)*100),"n/a",(S238/T238-1)*100)</f>
        <v>n/a</v>
      </c>
      <c r="AO238" s="705" t="str">
        <f>IF(ISERROR((T238/U238-1)*100),"n/a",(T238/U238-1)*100)</f>
        <v>n/a</v>
      </c>
      <c r="AP238" s="705" t="str">
        <f>IF(ISERROR((U238/V238-1)*100),"n/a",(U238/V238-1)*100)</f>
        <v>n/a</v>
      </c>
      <c r="AQ238" s="705" t="str">
        <f>IF(ISERROR((V238/W238-1)*100),"n/a",(V238/W238-1)*100)</f>
        <v>n/a</v>
      </c>
      <c r="AR238" s="705" t="str">
        <f>IF(ISERROR((W238/X238-1)*100),"n/a",(W238/X238-1)*100)</f>
        <v>n/a</v>
      </c>
      <c r="AS238" s="706">
        <f>AVERAGE(Z238:AR238)</f>
        <v>5.6211883987690392</v>
      </c>
      <c r="AT238" s="707">
        <f>STDEV(Z238:AR238)</f>
        <v>17.563940353045101</v>
      </c>
    </row>
    <row r="239" spans="1:46" ht="11.25" customHeight="1" x14ac:dyDescent="0.2">
      <c r="A239" s="519" t="s">
        <v>211</v>
      </c>
      <c r="B239" s="499" t="s">
        <v>212</v>
      </c>
      <c r="C239" s="515">
        <v>1.9</v>
      </c>
      <c r="D239" s="515">
        <v>1.8199999999999998</v>
      </c>
      <c r="E239" s="516">
        <v>1.72</v>
      </c>
      <c r="F239" s="516">
        <v>1.64</v>
      </c>
      <c r="G239" s="516">
        <v>1.55</v>
      </c>
      <c r="H239" s="516">
        <v>1.211185</v>
      </c>
      <c r="I239" s="517"/>
      <c r="J239" s="514">
        <v>1.1109490000000002</v>
      </c>
      <c r="K239" s="514">
        <v>0.98565400000000003</v>
      </c>
      <c r="L239" s="517"/>
      <c r="M239" s="690">
        <v>0.89377100000000009</v>
      </c>
      <c r="N239" s="691">
        <v>0.85200600000000004</v>
      </c>
      <c r="O239" s="691">
        <v>0.75177000000000005</v>
      </c>
      <c r="P239" s="691">
        <v>0.643181</v>
      </c>
      <c r="Q239" s="691">
        <v>0.59306300000000001</v>
      </c>
      <c r="R239" s="691">
        <v>0.55129800000000007</v>
      </c>
      <c r="S239" s="691">
        <v>0.50953300000000001</v>
      </c>
      <c r="T239" s="691">
        <v>0.47612099999999996</v>
      </c>
      <c r="U239" s="687">
        <v>0.45106200000000007</v>
      </c>
      <c r="V239" s="691">
        <v>0.43435600000000002</v>
      </c>
      <c r="W239" s="691">
        <v>0.40094400000000002</v>
      </c>
      <c r="X239" s="691">
        <v>0.36753200000000003</v>
      </c>
      <c r="Y239" s="688">
        <f>SUM(C239:X239)</f>
        <v>18.862425000000002</v>
      </c>
      <c r="Z239" s="1134">
        <f>IF(ISERROR((C239/D239-1)*100),"n/a",(C239/D239-1)*100)</f>
        <v>4.3956043956044022</v>
      </c>
      <c r="AA239" s="705">
        <f>IF(ISERROR((D239/E239-1)*100),"n/a",(D239/E239-1)*100)</f>
        <v>5.8139534883720811</v>
      </c>
      <c r="AB239" s="705">
        <f>IF(ISERROR((E239/F239-1)*100),"n/a",(E239/F239-1)*100)</f>
        <v>4.8780487804878092</v>
      </c>
      <c r="AC239" s="705">
        <f>IF(ISERROR((F239/G239-1)*100),"n/a",(F239/G239-1)*100)</f>
        <v>5.8064516129032073</v>
      </c>
      <c r="AD239" s="705">
        <f>IF(ISERROR((G239/H239-1)*100),"n/a",(G239/H239-1)*100)</f>
        <v>27.973843797603195</v>
      </c>
      <c r="AE239" s="705">
        <f>IF(ISERROR((H239/J239-1)*100),"n/a",(H239/J239-1)*100)</f>
        <v>9.0225563909774209</v>
      </c>
      <c r="AF239" s="705">
        <f>IF(ISERROR((J239/K239-1)*100),"n/a",(J239/K239-1)*100)</f>
        <v>12.711864406779672</v>
      </c>
      <c r="AG239" s="705">
        <f>IF(ISERROR((K239/M239-1)*100),"n/a",(K239/M239-1)*100)</f>
        <v>10.280373831775691</v>
      </c>
      <c r="AH239" s="705">
        <f>IF(ISERROR((M239/N239-1)*100),"n/a",(M239/N239-1)*100)</f>
        <v>4.9019607843137303</v>
      </c>
      <c r="AI239" s="705">
        <f>IF(ISERROR((N239/O239-1)*100),"n/a",(N239/O239-1)*100)</f>
        <v>13.33333333333333</v>
      </c>
      <c r="AJ239" s="705">
        <f>IF(ISERROR((O239/P239-1)*100),"n/a",(O239/P239-1)*100)</f>
        <v>16.883116883116898</v>
      </c>
      <c r="AK239" s="705">
        <f>IF(ISERROR((P239/Q239-1)*100),"n/a",(P239/Q239-1)*100)</f>
        <v>8.4507042253521014</v>
      </c>
      <c r="AL239" s="705">
        <f>IF(ISERROR((Q239/R239-1)*100),"n/a",(Q239/R239-1)*100)</f>
        <v>7.575757575757569</v>
      </c>
      <c r="AM239" s="705">
        <f>IF(ISERROR((R239/S239-1)*100),"n/a",(R239/S239-1)*100)</f>
        <v>8.196721311475418</v>
      </c>
      <c r="AN239" s="705">
        <f>IF(ISERROR((S239/T239-1)*100),"n/a",(S239/T239-1)*100)</f>
        <v>7.0175438596491446</v>
      </c>
      <c r="AO239" s="705">
        <f>IF(ISERROR((T239/U239-1)*100),"n/a",(T239/U239-1)*100)</f>
        <v>5.5555555555555358</v>
      </c>
      <c r="AP239" s="705">
        <f>IF(ISERROR((U239/V239-1)*100),"n/a",(U239/V239-1)*100)</f>
        <v>3.8461538461538547</v>
      </c>
      <c r="AQ239" s="705">
        <f>IF(ISERROR((V239/W239-1)*100),"n/a",(V239/W239-1)*100)</f>
        <v>8.333333333333325</v>
      </c>
      <c r="AR239" s="705">
        <f>IF(ISERROR((W239/X239-1)*100),"n/a",(W239/X239-1)*100)</f>
        <v>9.0909090909090828</v>
      </c>
      <c r="AS239" s="706">
        <f>AVERAGE(Z239:AR239)</f>
        <v>9.1614624475501838</v>
      </c>
      <c r="AT239" s="707">
        <f>STDEV(Z239:AR239)</f>
        <v>5.6616137118312988</v>
      </c>
    </row>
    <row r="240" spans="1:46" ht="11.25" customHeight="1" x14ac:dyDescent="0.2">
      <c r="A240" s="527" t="s">
        <v>1133</v>
      </c>
      <c r="B240" s="527" t="s">
        <v>1134</v>
      </c>
      <c r="C240" s="515">
        <v>3.528</v>
      </c>
      <c r="D240" s="538">
        <v>3.3</v>
      </c>
      <c r="E240" s="684">
        <v>3.08</v>
      </c>
      <c r="F240" s="684">
        <v>2.8</v>
      </c>
      <c r="G240" s="684">
        <v>2.6549999999999998</v>
      </c>
      <c r="H240" s="684">
        <v>2.5499999999999998</v>
      </c>
      <c r="I240" s="685"/>
      <c r="J240" s="684">
        <v>2.3824999999999998</v>
      </c>
      <c r="K240" s="514">
        <v>2.2949999999999999</v>
      </c>
      <c r="L240" s="685"/>
      <c r="M240" s="690">
        <v>2.15</v>
      </c>
      <c r="N240" s="687">
        <v>2.12</v>
      </c>
      <c r="O240" s="687">
        <v>2.12</v>
      </c>
      <c r="P240" s="691">
        <v>2.12</v>
      </c>
      <c r="Q240" s="687">
        <v>2.06</v>
      </c>
      <c r="R240" s="687">
        <v>2.06</v>
      </c>
      <c r="S240" s="687">
        <v>2.06</v>
      </c>
      <c r="T240" s="687">
        <v>2.06</v>
      </c>
      <c r="U240" s="687">
        <v>2.06</v>
      </c>
      <c r="V240" s="687">
        <v>2.06</v>
      </c>
      <c r="W240" s="687">
        <v>2.06</v>
      </c>
      <c r="X240" s="687">
        <v>2.06</v>
      </c>
      <c r="Y240" s="688">
        <f>SUM(C240:X240)</f>
        <v>47.580500000000015</v>
      </c>
      <c r="Z240" s="1134">
        <f>IF(ISERROR((C240/D240-1)*100),"n/a",(C240/D240-1)*100)</f>
        <v>6.9090909090909092</v>
      </c>
      <c r="AA240" s="705">
        <f>IF(ISERROR((D240/E240-1)*100),"n/a",(D240/E240-1)*100)</f>
        <v>7.1428571428571397</v>
      </c>
      <c r="AB240" s="705">
        <f>IF(ISERROR((E240/F240-1)*100),"n/a",(E240/F240-1)*100)</f>
        <v>10.000000000000009</v>
      </c>
      <c r="AC240" s="705">
        <f>IF(ISERROR((F240/G240-1)*100),"n/a",(F240/G240-1)*100)</f>
        <v>5.4613935969868077</v>
      </c>
      <c r="AD240" s="705">
        <f>IF(ISERROR((G240/H240-1)*100),"n/a",(G240/H240-1)*100)</f>
        <v>4.117647058823537</v>
      </c>
      <c r="AE240" s="705">
        <f>IF(ISERROR((H240/J240-1)*100),"n/a",(H240/J240-1)*100)</f>
        <v>7.0304302203567648</v>
      </c>
      <c r="AF240" s="705">
        <f>IF(ISERROR((J240/K240-1)*100),"n/a",(J240/K240-1)*100)</f>
        <v>3.8126361655773433</v>
      </c>
      <c r="AG240" s="705">
        <f>IF(ISERROR((K240/M240-1)*100),"n/a",(K240/M240-1)*100)</f>
        <v>6.7441860465116354</v>
      </c>
      <c r="AH240" s="705">
        <f>IF(ISERROR((M240/N240-1)*100),"n/a",(M240/N240-1)*100)</f>
        <v>1.4150943396226356</v>
      </c>
      <c r="AI240" s="705">
        <f>IF(ISERROR((N240/O240-1)*100),"n/a",(N240/O240-1)*100)</f>
        <v>0</v>
      </c>
      <c r="AJ240" s="705">
        <f>IF(ISERROR((O240/P240-1)*100),"n/a",(O240/P240-1)*100)</f>
        <v>0</v>
      </c>
      <c r="AK240" s="705">
        <f>IF(ISERROR((P240/Q240-1)*100),"n/a",(P240/Q240-1)*100)</f>
        <v>2.9126213592232997</v>
      </c>
      <c r="AL240" s="705">
        <f>IF(ISERROR((Q240/R240-1)*100),"n/a",(Q240/R240-1)*100)</f>
        <v>0</v>
      </c>
      <c r="AM240" s="705">
        <f>IF(ISERROR((R240/S240-1)*100),"n/a",(R240/S240-1)*100)</f>
        <v>0</v>
      </c>
      <c r="AN240" s="705">
        <f>IF(ISERROR((S240/T240-1)*100),"n/a",(S240/T240-1)*100)</f>
        <v>0</v>
      </c>
      <c r="AO240" s="705">
        <f>IF(ISERROR((T240/U240-1)*100),"n/a",(T240/U240-1)*100)</f>
        <v>0</v>
      </c>
      <c r="AP240" s="705">
        <f>IF(ISERROR((U240/V240-1)*100),"n/a",(U240/V240-1)*100)</f>
        <v>0</v>
      </c>
      <c r="AQ240" s="705">
        <f>IF(ISERROR((V240/W240-1)*100),"n/a",(V240/W240-1)*100)</f>
        <v>0</v>
      </c>
      <c r="AR240" s="705">
        <f>IF(ISERROR((W240/X240-1)*100),"n/a",(W240/X240-1)*100)</f>
        <v>0</v>
      </c>
      <c r="AS240" s="706">
        <f>AVERAGE(Z240:AR240)</f>
        <v>2.9234714125815833</v>
      </c>
      <c r="AT240" s="707">
        <f>STDEV(Z240:AR240)</f>
        <v>3.3589334450479735</v>
      </c>
    </row>
    <row r="241" spans="1:46" ht="11.25" customHeight="1" x14ac:dyDescent="0.2">
      <c r="A241" s="974" t="s">
        <v>548</v>
      </c>
      <c r="B241" s="972" t="s">
        <v>549</v>
      </c>
      <c r="C241" s="515">
        <v>3.6360000000000001</v>
      </c>
      <c r="D241" s="688">
        <v>3.49</v>
      </c>
      <c r="E241" s="684">
        <v>3.36</v>
      </c>
      <c r="F241" s="684">
        <v>3.24</v>
      </c>
      <c r="G241" s="684">
        <v>3.15</v>
      </c>
      <c r="H241" s="684">
        <v>3.09</v>
      </c>
      <c r="I241" s="685"/>
      <c r="J241" s="684">
        <v>3.03</v>
      </c>
      <c r="K241" s="514">
        <v>2.97</v>
      </c>
      <c r="L241" s="685"/>
      <c r="M241" s="690">
        <v>2.91</v>
      </c>
      <c r="N241" s="691">
        <v>2.82</v>
      </c>
      <c r="O241" s="691">
        <v>2.7</v>
      </c>
      <c r="P241" s="691">
        <v>2.58</v>
      </c>
      <c r="Q241" s="691">
        <v>2.196558</v>
      </c>
      <c r="R241" s="691">
        <v>2.0396610000000002</v>
      </c>
      <c r="S241" s="687">
        <v>1.9176299999999999</v>
      </c>
      <c r="T241" s="687">
        <v>1.9176299999999999</v>
      </c>
      <c r="U241" s="687">
        <v>1.9176299999999999</v>
      </c>
      <c r="V241" s="687">
        <v>1.9176299999999999</v>
      </c>
      <c r="W241" s="687">
        <v>1.9176299999999999</v>
      </c>
      <c r="X241" s="687">
        <v>1.9176299999999999</v>
      </c>
      <c r="Y241" s="688">
        <f>SUM(C241:X241)</f>
        <v>52.71799900000002</v>
      </c>
      <c r="Z241" s="1134">
        <f>IF(ISERROR((C241/D241-1)*100),"n/a",(C241/D241-1)*100)</f>
        <v>4.183381088825211</v>
      </c>
      <c r="AA241" s="705">
        <f>IF(ISERROR((D241/E241-1)*100),"n/a",(D241/E241-1)*100)</f>
        <v>3.8690476190476275</v>
      </c>
      <c r="AB241" s="705">
        <f>IF(ISERROR((E241/F241-1)*100),"n/a",(E241/F241-1)*100)</f>
        <v>3.7037037037036979</v>
      </c>
      <c r="AC241" s="705">
        <f>IF(ISERROR((F241/G241-1)*100),"n/a",(F241/G241-1)*100)</f>
        <v>2.8571428571428692</v>
      </c>
      <c r="AD241" s="705">
        <f>IF(ISERROR((G241/H241-1)*100),"n/a",(G241/H241-1)*100)</f>
        <v>1.9417475728155331</v>
      </c>
      <c r="AE241" s="705">
        <f>IF(ISERROR((H241/J241-1)*100),"n/a",(H241/J241-1)*100)</f>
        <v>1.980198019801982</v>
      </c>
      <c r="AF241" s="705">
        <f>IF(ISERROR((J241/K241-1)*100),"n/a",(J241/K241-1)*100)</f>
        <v>2.020202020202011</v>
      </c>
      <c r="AG241" s="705">
        <f>IF(ISERROR((K241/M241-1)*100),"n/a",(K241/M241-1)*100)</f>
        <v>2.0618556701030855</v>
      </c>
      <c r="AH241" s="705">
        <f>IF(ISERROR((M241/N241-1)*100),"n/a",(M241/N241-1)*100)</f>
        <v>3.1914893617021489</v>
      </c>
      <c r="AI241" s="705">
        <f>IF(ISERROR((N241/O241-1)*100),"n/a",(N241/O241-1)*100)</f>
        <v>4.4444444444444287</v>
      </c>
      <c r="AJ241" s="705">
        <f>IF(ISERROR((O241/P241-1)*100),"n/a",(O241/P241-1)*100)</f>
        <v>4.6511627906976827</v>
      </c>
      <c r="AK241" s="705">
        <f>IF(ISERROR((P241/Q241-1)*100),"n/a",(P241/Q241-1)*100)</f>
        <v>17.456493295419474</v>
      </c>
      <c r="AL241" s="705">
        <f>IF(ISERROR((Q241/R241-1)*100),"n/a",(Q241/R241-1)*100)</f>
        <v>7.6923076923076872</v>
      </c>
      <c r="AM241" s="705">
        <f>IF(ISERROR((R241/S241-1)*100),"n/a",(R241/S241-1)*100)</f>
        <v>6.3636363636363713</v>
      </c>
      <c r="AN241" s="705">
        <f>IF(ISERROR((S241/T241-1)*100),"n/a",(S241/T241-1)*100)</f>
        <v>0</v>
      </c>
      <c r="AO241" s="705">
        <f>IF(ISERROR((T241/U241-1)*100),"n/a",(T241/U241-1)*100)</f>
        <v>0</v>
      </c>
      <c r="AP241" s="705">
        <f>IF(ISERROR((U241/V241-1)*100),"n/a",(U241/V241-1)*100)</f>
        <v>0</v>
      </c>
      <c r="AQ241" s="705">
        <f>IF(ISERROR((V241/W241-1)*100),"n/a",(V241/W241-1)*100)</f>
        <v>0</v>
      </c>
      <c r="AR241" s="705">
        <f>IF(ISERROR((W241/X241-1)*100),"n/a",(W241/X241-1)*100)</f>
        <v>0</v>
      </c>
      <c r="AS241" s="706">
        <f>AVERAGE(Z241:AR241)</f>
        <v>3.4956217105184111</v>
      </c>
      <c r="AT241" s="707">
        <f>STDEV(Z241:AR241)</f>
        <v>4.0426579816083388</v>
      </c>
    </row>
    <row r="242" spans="1:46" ht="11.25" customHeight="1" x14ac:dyDescent="0.2">
      <c r="A242" s="974" t="s">
        <v>1135</v>
      </c>
      <c r="B242" s="972" t="s">
        <v>1136</v>
      </c>
      <c r="C242" s="515">
        <v>1.39</v>
      </c>
      <c r="D242" s="688">
        <v>1.29</v>
      </c>
      <c r="E242" s="516">
        <v>1.2</v>
      </c>
      <c r="F242" s="684">
        <v>1.06</v>
      </c>
      <c r="G242" s="516">
        <v>0.92</v>
      </c>
      <c r="H242" s="684">
        <v>0.76</v>
      </c>
      <c r="I242" s="517"/>
      <c r="J242" s="516">
        <v>0.6</v>
      </c>
      <c r="K242" s="689">
        <v>0</v>
      </c>
      <c r="L242" s="517"/>
      <c r="M242" s="522">
        <v>0</v>
      </c>
      <c r="N242" s="687">
        <v>0</v>
      </c>
      <c r="O242" s="687">
        <v>0</v>
      </c>
      <c r="P242" s="687">
        <v>0</v>
      </c>
      <c r="Q242" s="687">
        <v>0</v>
      </c>
      <c r="R242" s="687">
        <v>0</v>
      </c>
      <c r="S242" s="687">
        <v>0</v>
      </c>
      <c r="T242" s="687">
        <v>0</v>
      </c>
      <c r="U242" s="687">
        <v>0</v>
      </c>
      <c r="V242" s="687">
        <v>0</v>
      </c>
      <c r="W242" s="687">
        <v>0</v>
      </c>
      <c r="X242" s="687">
        <v>0</v>
      </c>
      <c r="Y242" s="688">
        <f>SUM(C242:X242)</f>
        <v>7.2199999999999989</v>
      </c>
      <c r="Z242" s="1134">
        <f>IF(ISERROR((C242/D242-1)*100),"n/a",(C242/D242-1)*100)</f>
        <v>7.7519379844961156</v>
      </c>
      <c r="AA242" s="705">
        <f>IF(ISERROR((D242/E242-1)*100),"n/a",(D242/E242-1)*100)</f>
        <v>7.5000000000000178</v>
      </c>
      <c r="AB242" s="705">
        <f>IF(ISERROR((E242/F242-1)*100),"n/a",(E242/F242-1)*100)</f>
        <v>13.207547169811317</v>
      </c>
      <c r="AC242" s="705">
        <f>IF(ISERROR((F242/G242-1)*100),"n/a",(F242/G242-1)*100)</f>
        <v>15.217391304347828</v>
      </c>
      <c r="AD242" s="705">
        <f>IF(ISERROR((G242/H242-1)*100),"n/a",(G242/H242-1)*100)</f>
        <v>21.052631578947366</v>
      </c>
      <c r="AE242" s="705">
        <f>IF(ISERROR((H242/J242-1)*100),"n/a",(H242/J242-1)*100)</f>
        <v>26.666666666666682</v>
      </c>
      <c r="AF242" s="705" t="str">
        <f>IF(ISERROR((J242/K242-1)*100),"n/a",(J242/K242-1)*100)</f>
        <v>n/a</v>
      </c>
      <c r="AG242" s="705" t="str">
        <f>IF(ISERROR((K242/M242-1)*100),"n/a",(K242/M242-1)*100)</f>
        <v>n/a</v>
      </c>
      <c r="AH242" s="705" t="str">
        <f>IF(ISERROR((M242/N242-1)*100),"n/a",(M242/N242-1)*100)</f>
        <v>n/a</v>
      </c>
      <c r="AI242" s="705" t="str">
        <f>IF(ISERROR((N242/O242-1)*100),"n/a",(N242/O242-1)*100)</f>
        <v>n/a</v>
      </c>
      <c r="AJ242" s="705" t="str">
        <f>IF(ISERROR((O242/P242-1)*100),"n/a",(O242/P242-1)*100)</f>
        <v>n/a</v>
      </c>
      <c r="AK242" s="705" t="str">
        <f>IF(ISERROR((P242/Q242-1)*100),"n/a",(P242/Q242-1)*100)</f>
        <v>n/a</v>
      </c>
      <c r="AL242" s="705" t="str">
        <f>IF(ISERROR((Q242/R242-1)*100),"n/a",(Q242/R242-1)*100)</f>
        <v>n/a</v>
      </c>
      <c r="AM242" s="705" t="str">
        <f>IF(ISERROR((R242/S242-1)*100),"n/a",(R242/S242-1)*100)</f>
        <v>n/a</v>
      </c>
      <c r="AN242" s="705" t="str">
        <f>IF(ISERROR((S242/T242-1)*100),"n/a",(S242/T242-1)*100)</f>
        <v>n/a</v>
      </c>
      <c r="AO242" s="705" t="str">
        <f>IF(ISERROR((T242/U242-1)*100),"n/a",(T242/U242-1)*100)</f>
        <v>n/a</v>
      </c>
      <c r="AP242" s="705" t="str">
        <f>IF(ISERROR((U242/V242-1)*100),"n/a",(U242/V242-1)*100)</f>
        <v>n/a</v>
      </c>
      <c r="AQ242" s="705" t="str">
        <f>IF(ISERROR((V242/W242-1)*100),"n/a",(V242/W242-1)*100)</f>
        <v>n/a</v>
      </c>
      <c r="AR242" s="705" t="str">
        <f>IF(ISERROR((W242/X242-1)*100),"n/a",(W242/X242-1)*100)</f>
        <v>n/a</v>
      </c>
      <c r="AS242" s="706">
        <f>AVERAGE(Z242:AR242)</f>
        <v>15.232695784044887</v>
      </c>
      <c r="AT242" s="707">
        <f>STDEV(Z242:AR242)</f>
        <v>7.5427465194364816</v>
      </c>
    </row>
    <row r="243" spans="1:46" ht="11.25" customHeight="1" x14ac:dyDescent="0.2">
      <c r="A243" s="519" t="s">
        <v>552</v>
      </c>
      <c r="B243" s="972" t="s">
        <v>553</v>
      </c>
      <c r="C243" s="515">
        <v>0.36499999999999999</v>
      </c>
      <c r="D243" s="688">
        <v>0.33999999999999997</v>
      </c>
      <c r="E243" s="684">
        <v>0.315</v>
      </c>
      <c r="F243" s="684">
        <v>0.30499999999999999</v>
      </c>
      <c r="G243" s="684">
        <v>0.29499999999999998</v>
      </c>
      <c r="H243" s="684">
        <v>0.28875000000000001</v>
      </c>
      <c r="I243" s="685"/>
      <c r="J243" s="521">
        <v>0.28499999999999998</v>
      </c>
      <c r="K243" s="514">
        <v>0.28249999999999997</v>
      </c>
      <c r="L243" s="685"/>
      <c r="M243" s="690">
        <v>0.27680000000000005</v>
      </c>
      <c r="N243" s="691">
        <v>0.27100000000000002</v>
      </c>
      <c r="O243" s="691">
        <v>0.26060000000000005</v>
      </c>
      <c r="P243" s="691">
        <v>0.24220000000000003</v>
      </c>
      <c r="Q243" s="691">
        <v>0.221</v>
      </c>
      <c r="R243" s="691">
        <v>0.2</v>
      </c>
      <c r="S243" s="691">
        <v>0.17899999999999999</v>
      </c>
      <c r="T243" s="691">
        <v>0.15260000000000001</v>
      </c>
      <c r="U243" s="691">
        <v>0.12100000000000001</v>
      </c>
      <c r="V243" s="691">
        <v>8.9400000000000007E-2</v>
      </c>
      <c r="W243" s="691">
        <v>3.6799999999999999E-2</v>
      </c>
      <c r="X243" s="691">
        <v>0</v>
      </c>
      <c r="Y243" s="688">
        <f>SUM(C243:X243)</f>
        <v>4.5266500000000018</v>
      </c>
      <c r="Z243" s="1134">
        <f>IF(ISERROR((C243/D243-1)*100),"n/a",(C243/D243-1)*100)</f>
        <v>7.3529411764706065</v>
      </c>
      <c r="AA243" s="705">
        <f>IF(ISERROR((D243/E243-1)*100),"n/a",(D243/E243-1)*100)</f>
        <v>7.9365079365079305</v>
      </c>
      <c r="AB243" s="705">
        <f>IF(ISERROR((E243/F243-1)*100),"n/a",(E243/F243-1)*100)</f>
        <v>3.2786885245901676</v>
      </c>
      <c r="AC243" s="705">
        <f>IF(ISERROR((F243/G243-1)*100),"n/a",(F243/G243-1)*100)</f>
        <v>3.3898305084745894</v>
      </c>
      <c r="AD243" s="705">
        <f>IF(ISERROR((G243/H243-1)*100),"n/a",(G243/H243-1)*100)</f>
        <v>2.1645021645021467</v>
      </c>
      <c r="AE243" s="705">
        <f>IF(ISERROR((H243/J243-1)*100),"n/a",(H243/J243-1)*100)</f>
        <v>1.3157894736842257</v>
      </c>
      <c r="AF243" s="705">
        <f>IF(ISERROR((J243/K243-1)*100),"n/a",(J243/K243-1)*100)</f>
        <v>0.88495575221239076</v>
      </c>
      <c r="AG243" s="705">
        <f>IF(ISERROR((K243/M243-1)*100),"n/a",(K243/M243-1)*100)</f>
        <v>2.0592485549132622</v>
      </c>
      <c r="AH243" s="705">
        <f>IF(ISERROR((M243/N243-1)*100),"n/a",(M243/N243-1)*100)</f>
        <v>2.1402214022140376</v>
      </c>
      <c r="AI243" s="705">
        <f>IF(ISERROR((N243/O243-1)*100),"n/a",(N243/O243-1)*100)</f>
        <v>3.9907904834995955</v>
      </c>
      <c r="AJ243" s="705">
        <f>IF(ISERROR((O243/P243-1)*100),"n/a",(O243/P243-1)*100)</f>
        <v>7.5970272502064562</v>
      </c>
      <c r="AK243" s="705">
        <f>IF(ISERROR((P243/Q243-1)*100),"n/a",(P243/Q243-1)*100)</f>
        <v>9.5927601809954854</v>
      </c>
      <c r="AL243" s="705">
        <f>IF(ISERROR((Q243/R243-1)*100),"n/a",(Q243/R243-1)*100)</f>
        <v>10.499999999999998</v>
      </c>
      <c r="AM243" s="705">
        <f>IF(ISERROR((R243/S243-1)*100),"n/a",(R243/S243-1)*100)</f>
        <v>11.73184357541901</v>
      </c>
      <c r="AN243" s="705">
        <f>IF(ISERROR((S243/T243-1)*100),"n/a",(S243/T243-1)*100)</f>
        <v>17.300131061598933</v>
      </c>
      <c r="AO243" s="705">
        <f>IF(ISERROR((T243/U243-1)*100),"n/a",(T243/U243-1)*100)</f>
        <v>26.115702479338854</v>
      </c>
      <c r="AP243" s="705">
        <f>IF(ISERROR((U243/V243-1)*100),"n/a",(U243/V243-1)*100)</f>
        <v>35.34675615212528</v>
      </c>
      <c r="AQ243" s="705">
        <f>IF(ISERROR((V243/W243-1)*100),"n/a",(V243/W243-1)*100)</f>
        <v>142.93478260869566</v>
      </c>
      <c r="AR243" s="705" t="str">
        <f>IF(ISERROR((W243/X243-1)*100),"n/a",(W243/X243-1)*100)</f>
        <v>n/a</v>
      </c>
      <c r="AS243" s="706">
        <f>AVERAGE(Z243:AR243)</f>
        <v>16.424026626969368</v>
      </c>
      <c r="AT243" s="707">
        <f>STDEV(Z243:AR243)</f>
        <v>32.87629008366833</v>
      </c>
    </row>
    <row r="244" spans="1:46" ht="11.25" customHeight="1" x14ac:dyDescent="0.2">
      <c r="A244" s="974" t="s">
        <v>214</v>
      </c>
      <c r="B244" s="972" t="s">
        <v>215</v>
      </c>
      <c r="C244" s="515">
        <v>0.94</v>
      </c>
      <c r="D244" s="1076">
        <v>0.88</v>
      </c>
      <c r="E244" s="684">
        <v>0.82</v>
      </c>
      <c r="F244" s="521">
        <v>0.8</v>
      </c>
      <c r="G244" s="684">
        <v>0.77</v>
      </c>
      <c r="H244" s="521">
        <v>0.76</v>
      </c>
      <c r="I244" s="685"/>
      <c r="J244" s="684">
        <v>0.73</v>
      </c>
      <c r="K244" s="689">
        <v>0.72</v>
      </c>
      <c r="L244" s="685"/>
      <c r="M244" s="690">
        <v>0.69</v>
      </c>
      <c r="N244" s="691">
        <v>0.68</v>
      </c>
      <c r="O244" s="691">
        <v>0.67</v>
      </c>
      <c r="P244" s="691">
        <v>0.64</v>
      </c>
      <c r="Q244" s="691">
        <v>0.6</v>
      </c>
      <c r="R244" s="691">
        <v>0.5</v>
      </c>
      <c r="S244" s="691">
        <v>0.41499999999999998</v>
      </c>
      <c r="T244" s="691">
        <v>0.375</v>
      </c>
      <c r="U244" s="691">
        <v>0.32</v>
      </c>
      <c r="V244" s="691">
        <v>0.27500000000000002</v>
      </c>
      <c r="W244" s="691">
        <v>0.23</v>
      </c>
      <c r="X244" s="691">
        <v>0.19</v>
      </c>
      <c r="Y244" s="688">
        <f>SUM(C244:X244)</f>
        <v>12.004999999999999</v>
      </c>
      <c r="Z244" s="1134">
        <f>IF(ISERROR((C244/D244-1)*100),"n/a",(C244/D244-1)*100)</f>
        <v>6.8181818181818121</v>
      </c>
      <c r="AA244" s="705">
        <f>IF(ISERROR((D244/E244-1)*100),"n/a",(D244/E244-1)*100)</f>
        <v>7.3170731707317138</v>
      </c>
      <c r="AB244" s="705">
        <f>IF(ISERROR((E244/F244-1)*100),"n/a",(E244/F244-1)*100)</f>
        <v>2.4999999999999911</v>
      </c>
      <c r="AC244" s="705">
        <f>IF(ISERROR((F244/G244-1)*100),"n/a",(F244/G244-1)*100)</f>
        <v>3.8961038961039085</v>
      </c>
      <c r="AD244" s="705">
        <f>IF(ISERROR((G244/H244-1)*100),"n/a",(G244/H244-1)*100)</f>
        <v>1.3157894736842035</v>
      </c>
      <c r="AE244" s="705">
        <f>IF(ISERROR((H244/J244-1)*100),"n/a",(H244/J244-1)*100)</f>
        <v>4.1095890410958846</v>
      </c>
      <c r="AF244" s="705">
        <f>IF(ISERROR((J244/K244-1)*100),"n/a",(J244/K244-1)*100)</f>
        <v>1.388888888888884</v>
      </c>
      <c r="AG244" s="705">
        <f>IF(ISERROR((K244/M244-1)*100),"n/a",(K244/M244-1)*100)</f>
        <v>4.3478260869565188</v>
      </c>
      <c r="AH244" s="705">
        <f>IF(ISERROR((M244/N244-1)*100),"n/a",(M244/N244-1)*100)</f>
        <v>1.4705882352941124</v>
      </c>
      <c r="AI244" s="705">
        <f>IF(ISERROR((N244/O244-1)*100),"n/a",(N244/O244-1)*100)</f>
        <v>1.4925373134328401</v>
      </c>
      <c r="AJ244" s="705">
        <f>IF(ISERROR((O244/P244-1)*100),"n/a",(O244/P244-1)*100)</f>
        <v>4.6875</v>
      </c>
      <c r="AK244" s="705">
        <f>IF(ISERROR((P244/Q244-1)*100),"n/a",(P244/Q244-1)*100)</f>
        <v>6.6666666666666652</v>
      </c>
      <c r="AL244" s="705">
        <f>IF(ISERROR((Q244/R244-1)*100),"n/a",(Q244/R244-1)*100)</f>
        <v>19.999999999999996</v>
      </c>
      <c r="AM244" s="705">
        <f>IF(ISERROR((R244/S244-1)*100),"n/a",(R244/S244-1)*100)</f>
        <v>20.481927710843383</v>
      </c>
      <c r="AN244" s="705">
        <f>IF(ISERROR((S244/T244-1)*100),"n/a",(S244/T244-1)*100)</f>
        <v>10.666666666666668</v>
      </c>
      <c r="AO244" s="705">
        <f>IF(ISERROR((T244/U244-1)*100),"n/a",(T244/U244-1)*100)</f>
        <v>17.1875</v>
      </c>
      <c r="AP244" s="705">
        <f>IF(ISERROR((U244/V244-1)*100),"n/a",(U244/V244-1)*100)</f>
        <v>16.36363636363636</v>
      </c>
      <c r="AQ244" s="705">
        <f>IF(ISERROR((V244/W244-1)*100),"n/a",(V244/W244-1)*100)</f>
        <v>19.565217391304344</v>
      </c>
      <c r="AR244" s="705">
        <f>IF(ISERROR((W244/X244-1)*100),"n/a",(W244/X244-1)*100)</f>
        <v>21.052631578947366</v>
      </c>
      <c r="AS244" s="706">
        <f>AVERAGE(Z244:AR244)</f>
        <v>9.0172802264439298</v>
      </c>
      <c r="AT244" s="707">
        <f>STDEV(Z244:AR244)</f>
        <v>7.4880579874669682</v>
      </c>
    </row>
    <row r="245" spans="1:46" ht="11.25" customHeight="1" x14ac:dyDescent="0.2">
      <c r="A245" s="526" t="s">
        <v>1137</v>
      </c>
      <c r="B245" s="527" t="s">
        <v>1138</v>
      </c>
      <c r="C245" s="515">
        <v>2.64</v>
      </c>
      <c r="D245" s="515">
        <v>2.52</v>
      </c>
      <c r="E245" s="533">
        <v>2.44</v>
      </c>
      <c r="F245" s="533">
        <v>2.34</v>
      </c>
      <c r="G245" s="533">
        <v>2.2200000000000002</v>
      </c>
      <c r="H245" s="533">
        <v>2.14</v>
      </c>
      <c r="I245" s="534"/>
      <c r="J245" s="533">
        <v>2.1</v>
      </c>
      <c r="K245" s="535">
        <v>2.08</v>
      </c>
      <c r="L245" s="548"/>
      <c r="M245" s="553">
        <v>2.08</v>
      </c>
      <c r="N245" s="537">
        <v>2.08</v>
      </c>
      <c r="O245" s="536">
        <v>2.08</v>
      </c>
      <c r="P245" s="536">
        <v>2</v>
      </c>
      <c r="Q245" s="536">
        <v>1.96</v>
      </c>
      <c r="R245" s="536">
        <v>1.94</v>
      </c>
      <c r="S245" s="536">
        <v>1.92</v>
      </c>
      <c r="T245" s="536">
        <v>1.9</v>
      </c>
      <c r="U245" s="536">
        <v>1.88</v>
      </c>
      <c r="V245" s="536">
        <v>1.8</v>
      </c>
      <c r="W245" s="536">
        <v>1.58</v>
      </c>
      <c r="X245" s="536">
        <v>1.48</v>
      </c>
      <c r="Y245" s="688">
        <f>SUM(C245:X245)</f>
        <v>41.179999999999993</v>
      </c>
      <c r="Z245" s="1134">
        <f>IF(ISERROR((C245/D245-1)*100),"n/a",(C245/D245-1)*100)</f>
        <v>4.7619047619047672</v>
      </c>
      <c r="AA245" s="705">
        <f>IF(ISERROR((D245/E245-1)*100),"n/a",(D245/E245-1)*100)</f>
        <v>3.2786885245901676</v>
      </c>
      <c r="AB245" s="705">
        <f>IF(ISERROR((E245/F245-1)*100),"n/a",(E245/F245-1)*100)</f>
        <v>4.2735042735042805</v>
      </c>
      <c r="AC245" s="705">
        <f>IF(ISERROR((F245/G245-1)*100),"n/a",(F245/G245-1)*100)</f>
        <v>5.4054054054053946</v>
      </c>
      <c r="AD245" s="705">
        <f>IF(ISERROR((G245/H245-1)*100),"n/a",(G245/H245-1)*100)</f>
        <v>3.7383177570093462</v>
      </c>
      <c r="AE245" s="705">
        <f>IF(ISERROR((H245/J245-1)*100),"n/a",(H245/J245-1)*100)</f>
        <v>1.904761904761898</v>
      </c>
      <c r="AF245" s="705">
        <f>IF(ISERROR((J245/K245-1)*100),"n/a",(J245/K245-1)*100)</f>
        <v>0.96153846153845812</v>
      </c>
      <c r="AG245" s="705">
        <f>IF(ISERROR((K245/M245-1)*100),"n/a",(K245/M245-1)*100)</f>
        <v>0</v>
      </c>
      <c r="AH245" s="705">
        <f>IF(ISERROR((M245/N245-1)*100),"n/a",(M245/N245-1)*100)</f>
        <v>0</v>
      </c>
      <c r="AI245" s="705">
        <f>IF(ISERROR((N245/O245-1)*100),"n/a",(N245/O245-1)*100)</f>
        <v>0</v>
      </c>
      <c r="AJ245" s="705">
        <f>IF(ISERROR((O245/P245-1)*100),"n/a",(O245/P245-1)*100)</f>
        <v>4.0000000000000036</v>
      </c>
      <c r="AK245" s="705">
        <f>IF(ISERROR((P245/Q245-1)*100),"n/a",(P245/Q245-1)*100)</f>
        <v>2.0408163265306145</v>
      </c>
      <c r="AL245" s="705">
        <f>IF(ISERROR((Q245/R245-1)*100),"n/a",(Q245/R245-1)*100)</f>
        <v>1.0309278350515427</v>
      </c>
      <c r="AM245" s="705">
        <f>IF(ISERROR((R245/S245-1)*100),"n/a",(R245/S245-1)*100)</f>
        <v>1.0416666666666741</v>
      </c>
      <c r="AN245" s="705">
        <f>IF(ISERROR((S245/T245-1)*100),"n/a",(S245/T245-1)*100)</f>
        <v>1.0526315789473717</v>
      </c>
      <c r="AO245" s="705">
        <f>IF(ISERROR((T245/U245-1)*100),"n/a",(T245/U245-1)*100)</f>
        <v>1.0638297872340496</v>
      </c>
      <c r="AP245" s="705">
        <f>IF(ISERROR((U245/V245-1)*100),"n/a",(U245/V245-1)*100)</f>
        <v>4.4444444444444287</v>
      </c>
      <c r="AQ245" s="705">
        <f>IF(ISERROR((V245/W245-1)*100),"n/a",(V245/W245-1)*100)</f>
        <v>13.924050632911399</v>
      </c>
      <c r="AR245" s="705">
        <f>IF(ISERROR((W245/X245-1)*100),"n/a",(W245/X245-1)*100)</f>
        <v>6.7567567567567544</v>
      </c>
      <c r="AS245" s="706">
        <f>AVERAGE(Z245:AR245)</f>
        <v>3.141012900908271</v>
      </c>
      <c r="AT245" s="707">
        <f>STDEV(Z245:AR245)</f>
        <v>3.2983144771534687</v>
      </c>
    </row>
    <row r="246" spans="1:46" ht="11.25" customHeight="1" x14ac:dyDescent="0.2">
      <c r="A246" s="519" t="s">
        <v>1139</v>
      </c>
      <c r="B246" s="972" t="s">
        <v>1140</v>
      </c>
      <c r="C246" s="515">
        <v>2.2400000000000002</v>
      </c>
      <c r="D246" s="515">
        <v>2.04</v>
      </c>
      <c r="E246" s="684">
        <v>1.84</v>
      </c>
      <c r="F246" s="684">
        <v>1.6</v>
      </c>
      <c r="G246" s="684">
        <v>1.4</v>
      </c>
      <c r="H246" s="684">
        <v>1.2</v>
      </c>
      <c r="I246" s="685"/>
      <c r="J246" s="684">
        <v>1.04</v>
      </c>
      <c r="K246" s="514">
        <v>0.96499999999999997</v>
      </c>
      <c r="L246" s="685"/>
      <c r="M246" s="522">
        <v>0.88</v>
      </c>
      <c r="N246" s="687">
        <v>0.88</v>
      </c>
      <c r="O246" s="687">
        <v>0.88</v>
      </c>
      <c r="P246" s="687">
        <v>0.88</v>
      </c>
      <c r="Q246" s="687">
        <v>0.88</v>
      </c>
      <c r="R246" s="687">
        <v>0.88</v>
      </c>
      <c r="S246" s="687">
        <v>0.88</v>
      </c>
      <c r="T246" s="687">
        <v>0.88</v>
      </c>
      <c r="U246" s="687">
        <v>0.88</v>
      </c>
      <c r="V246" s="687">
        <v>0.88</v>
      </c>
      <c r="W246" s="687">
        <v>0.88</v>
      </c>
      <c r="X246" s="687">
        <v>0.88</v>
      </c>
      <c r="Y246" s="688">
        <f>SUM(C246:X246)</f>
        <v>22.884999999999994</v>
      </c>
      <c r="Z246" s="1134">
        <f>IF(ISERROR((C246/D246-1)*100),"n/a",(C246/D246-1)*100)</f>
        <v>9.8039215686274606</v>
      </c>
      <c r="AA246" s="705">
        <f>IF(ISERROR((D246/E246-1)*100),"n/a",(D246/E246-1)*100)</f>
        <v>10.869565217391308</v>
      </c>
      <c r="AB246" s="705">
        <f>IF(ISERROR((E246/F246-1)*100),"n/a",(E246/F246-1)*100)</f>
        <v>14.999999999999991</v>
      </c>
      <c r="AC246" s="705">
        <f>IF(ISERROR((F246/G246-1)*100),"n/a",(F246/G246-1)*100)</f>
        <v>14.285714285714302</v>
      </c>
      <c r="AD246" s="705">
        <f>IF(ISERROR((G246/H246-1)*100),"n/a",(G246/H246-1)*100)</f>
        <v>16.666666666666675</v>
      </c>
      <c r="AE246" s="705">
        <f>IF(ISERROR((H246/J246-1)*100),"n/a",(H246/J246-1)*100)</f>
        <v>15.384615384615374</v>
      </c>
      <c r="AF246" s="705">
        <f>IF(ISERROR((J246/K246-1)*100),"n/a",(J246/K246-1)*100)</f>
        <v>7.7720207253886064</v>
      </c>
      <c r="AG246" s="705">
        <f>IF(ISERROR((K246/M246-1)*100),"n/a",(K246/M246-1)*100)</f>
        <v>9.6590909090908958</v>
      </c>
      <c r="AH246" s="705">
        <f>IF(ISERROR((M246/N246-1)*100),"n/a",(M246/N246-1)*100)</f>
        <v>0</v>
      </c>
      <c r="AI246" s="705">
        <f>IF(ISERROR((N246/O246-1)*100),"n/a",(N246/O246-1)*100)</f>
        <v>0</v>
      </c>
      <c r="AJ246" s="705">
        <f>IF(ISERROR((O246/P246-1)*100),"n/a",(O246/P246-1)*100)</f>
        <v>0</v>
      </c>
      <c r="AK246" s="705">
        <f>IF(ISERROR((P246/Q246-1)*100),"n/a",(P246/Q246-1)*100)</f>
        <v>0</v>
      </c>
      <c r="AL246" s="705">
        <f>IF(ISERROR((Q246/R246-1)*100),"n/a",(Q246/R246-1)*100)</f>
        <v>0</v>
      </c>
      <c r="AM246" s="705">
        <f>IF(ISERROR((R246/S246-1)*100),"n/a",(R246/S246-1)*100)</f>
        <v>0</v>
      </c>
      <c r="AN246" s="705">
        <f>IF(ISERROR((S246/T246-1)*100),"n/a",(S246/T246-1)*100)</f>
        <v>0</v>
      </c>
      <c r="AO246" s="705">
        <f>IF(ISERROR((T246/U246-1)*100),"n/a",(T246/U246-1)*100)</f>
        <v>0</v>
      </c>
      <c r="AP246" s="705">
        <f>IF(ISERROR((U246/V246-1)*100),"n/a",(U246/V246-1)*100)</f>
        <v>0</v>
      </c>
      <c r="AQ246" s="705">
        <f>IF(ISERROR((V246/W246-1)*100),"n/a",(V246/W246-1)*100)</f>
        <v>0</v>
      </c>
      <c r="AR246" s="705">
        <f>IF(ISERROR((W246/X246-1)*100),"n/a",(W246/X246-1)*100)</f>
        <v>0</v>
      </c>
      <c r="AS246" s="706">
        <f>AVERAGE(Z246:AR246)</f>
        <v>5.233768145131295</v>
      </c>
      <c r="AT246" s="707">
        <f>STDEV(Z246:AR246)</f>
        <v>6.6293045533760644</v>
      </c>
    </row>
    <row r="247" spans="1:46" ht="11.25" customHeight="1" x14ac:dyDescent="0.2">
      <c r="A247" s="519" t="s">
        <v>1141</v>
      </c>
      <c r="B247" s="972" t="s">
        <v>1142</v>
      </c>
      <c r="C247" s="515">
        <v>2.64</v>
      </c>
      <c r="D247" s="515">
        <v>2.4</v>
      </c>
      <c r="E247" s="684">
        <v>2.2799999999999998</v>
      </c>
      <c r="F247" s="684">
        <v>2.2000000000000002</v>
      </c>
      <c r="G247" s="684">
        <v>1.96</v>
      </c>
      <c r="H247" s="684">
        <v>1.68</v>
      </c>
      <c r="I247" s="685"/>
      <c r="J247" s="684">
        <v>1.52</v>
      </c>
      <c r="K247" s="514">
        <v>1.36</v>
      </c>
      <c r="L247" s="685"/>
      <c r="M247" s="690">
        <v>1.08</v>
      </c>
      <c r="N247" s="687">
        <v>1</v>
      </c>
      <c r="O247" s="691">
        <v>1</v>
      </c>
      <c r="P247" s="691">
        <v>0.86</v>
      </c>
      <c r="Q247" s="691">
        <v>0.74</v>
      </c>
      <c r="R247" s="691">
        <v>0.62</v>
      </c>
      <c r="S247" s="691">
        <v>0.54</v>
      </c>
      <c r="T247" s="691">
        <v>0.46</v>
      </c>
      <c r="U247" s="687">
        <v>0.44</v>
      </c>
      <c r="V247" s="691">
        <v>0.42544999999999999</v>
      </c>
      <c r="W247" s="687">
        <v>0.38179999999999997</v>
      </c>
      <c r="X247" s="691">
        <v>0.38179999999999997</v>
      </c>
      <c r="Y247" s="688">
        <f>SUM(C247:X247)</f>
        <v>23.969049999999996</v>
      </c>
      <c r="Z247" s="1134">
        <f>IF(ISERROR((C247/D247-1)*100),"n/a",(C247/D247-1)*100)</f>
        <v>10.000000000000009</v>
      </c>
      <c r="AA247" s="705">
        <f>IF(ISERROR((D247/E247-1)*100),"n/a",(D247/E247-1)*100)</f>
        <v>5.2631578947368363</v>
      </c>
      <c r="AB247" s="705">
        <f>IF(ISERROR((E247/F247-1)*100),"n/a",(E247/F247-1)*100)</f>
        <v>3.6363636363636154</v>
      </c>
      <c r="AC247" s="705">
        <f>IF(ISERROR((F247/G247-1)*100),"n/a",(F247/G247-1)*100)</f>
        <v>12.244897959183687</v>
      </c>
      <c r="AD247" s="705">
        <f>IF(ISERROR((G247/H247-1)*100),"n/a",(G247/H247-1)*100)</f>
        <v>16.666666666666675</v>
      </c>
      <c r="AE247" s="705">
        <f>IF(ISERROR((H247/J247-1)*100),"n/a",(H247/J247-1)*100)</f>
        <v>10.526315789473673</v>
      </c>
      <c r="AF247" s="705">
        <f>IF(ISERROR((J247/K247-1)*100),"n/a",(J247/K247-1)*100)</f>
        <v>11.764705882352944</v>
      </c>
      <c r="AG247" s="705">
        <f>IF(ISERROR((K247/M247-1)*100),"n/a",(K247/M247-1)*100)</f>
        <v>25.925925925925931</v>
      </c>
      <c r="AH247" s="705">
        <f>IF(ISERROR((M247/N247-1)*100),"n/a",(M247/N247-1)*100)</f>
        <v>8.0000000000000071</v>
      </c>
      <c r="AI247" s="705">
        <f>IF(ISERROR((N247/O247-1)*100),"n/a",(N247/O247-1)*100)</f>
        <v>0</v>
      </c>
      <c r="AJ247" s="705">
        <f>IF(ISERROR((O247/P247-1)*100),"n/a",(O247/P247-1)*100)</f>
        <v>16.279069767441868</v>
      </c>
      <c r="AK247" s="705">
        <f>IF(ISERROR((P247/Q247-1)*100),"n/a",(P247/Q247-1)*100)</f>
        <v>16.216216216216207</v>
      </c>
      <c r="AL247" s="705">
        <f>IF(ISERROR((Q247/R247-1)*100),"n/a",(Q247/R247-1)*100)</f>
        <v>19.354838709677423</v>
      </c>
      <c r="AM247" s="705">
        <f>IF(ISERROR((R247/S247-1)*100),"n/a",(R247/S247-1)*100)</f>
        <v>14.814814814814813</v>
      </c>
      <c r="AN247" s="705">
        <f>IF(ISERROR((S247/T247-1)*100),"n/a",(S247/T247-1)*100)</f>
        <v>17.391304347826097</v>
      </c>
      <c r="AO247" s="705">
        <f>IF(ISERROR((T247/U247-1)*100),"n/a",(T247/U247-1)*100)</f>
        <v>4.5454545454545414</v>
      </c>
      <c r="AP247" s="705">
        <f>IF(ISERROR((U247/V247-1)*100),"n/a",(U247/V247-1)*100)</f>
        <v>3.4199083323539714</v>
      </c>
      <c r="AQ247" s="705">
        <f>IF(ISERROR((V247/W247-1)*100),"n/a",(V247/W247-1)*100)</f>
        <v>11.432687270822427</v>
      </c>
      <c r="AR247" s="705">
        <f>IF(ISERROR((W247/X247-1)*100),"n/a",(W247/X247-1)*100)</f>
        <v>0</v>
      </c>
      <c r="AS247" s="706">
        <f>AVERAGE(Z247:AR247)</f>
        <v>10.920122513647931</v>
      </c>
      <c r="AT247" s="707">
        <f>STDEV(Z247:AR247)</f>
        <v>6.975572999213024</v>
      </c>
    </row>
    <row r="248" spans="1:46" ht="11.25" customHeight="1" x14ac:dyDescent="0.2">
      <c r="A248" s="519" t="s">
        <v>216</v>
      </c>
      <c r="B248" s="972" t="s">
        <v>217</v>
      </c>
      <c r="C248" s="515">
        <v>1.28</v>
      </c>
      <c r="D248" s="515">
        <v>1.1500000000000001</v>
      </c>
      <c r="E248" s="684">
        <v>1.075</v>
      </c>
      <c r="F248" s="684">
        <v>1.0149999999999999</v>
      </c>
      <c r="G248" s="684">
        <v>0.91</v>
      </c>
      <c r="H248" s="684">
        <v>0.82</v>
      </c>
      <c r="I248" s="685"/>
      <c r="J248" s="684">
        <v>0.78</v>
      </c>
      <c r="K248" s="514">
        <v>0.73</v>
      </c>
      <c r="L248" s="685"/>
      <c r="M248" s="690">
        <v>0.66</v>
      </c>
      <c r="N248" s="691">
        <v>0.625</v>
      </c>
      <c r="O248" s="691">
        <v>0.60499999999999998</v>
      </c>
      <c r="P248" s="691">
        <v>0.51</v>
      </c>
      <c r="Q248" s="691">
        <v>0.42</v>
      </c>
      <c r="R248" s="691">
        <v>0.34</v>
      </c>
      <c r="S248" s="691">
        <v>0.27500000000000002</v>
      </c>
      <c r="T248" s="691">
        <v>0.2</v>
      </c>
      <c r="U248" s="691">
        <v>0.14949999999999999</v>
      </c>
      <c r="V248" s="691">
        <v>0.1265</v>
      </c>
      <c r="W248" s="691">
        <v>0.10125000000000001</v>
      </c>
      <c r="X248" s="691">
        <v>0.08</v>
      </c>
      <c r="Y248" s="688">
        <f>SUM(C248:X248)</f>
        <v>11.85225</v>
      </c>
      <c r="Z248" s="1134">
        <f>IF(ISERROR((C248/D248-1)*100),"n/a",(C248/D248-1)*100)</f>
        <v>11.304347826086936</v>
      </c>
      <c r="AA248" s="705">
        <f>IF(ISERROR((D248/E248-1)*100),"n/a",(D248/E248-1)*100)</f>
        <v>6.976744186046524</v>
      </c>
      <c r="AB248" s="705">
        <f>IF(ISERROR((E248/F248-1)*100),"n/a",(E248/F248-1)*100)</f>
        <v>5.9113300492610987</v>
      </c>
      <c r="AC248" s="705">
        <f>IF(ISERROR((F248/G248-1)*100),"n/a",(F248/G248-1)*100)</f>
        <v>11.538461538461519</v>
      </c>
      <c r="AD248" s="705">
        <f>IF(ISERROR((G248/H248-1)*100),"n/a",(G248/H248-1)*100)</f>
        <v>10.975609756097571</v>
      </c>
      <c r="AE248" s="705">
        <f>IF(ISERROR((H248/J248-1)*100),"n/a",(H248/J248-1)*100)</f>
        <v>5.12820512820511</v>
      </c>
      <c r="AF248" s="705">
        <f>IF(ISERROR((J248/K248-1)*100),"n/a",(J248/K248-1)*100)</f>
        <v>6.8493150684931559</v>
      </c>
      <c r="AG248" s="705">
        <f>IF(ISERROR((K248/M248-1)*100),"n/a",(K248/M248-1)*100)</f>
        <v>10.606060606060597</v>
      </c>
      <c r="AH248" s="705">
        <f>IF(ISERROR((M248/N248-1)*100),"n/a",(M248/N248-1)*100)</f>
        <v>5.600000000000005</v>
      </c>
      <c r="AI248" s="705">
        <f>IF(ISERROR((N248/O248-1)*100),"n/a",(N248/O248-1)*100)</f>
        <v>3.3057851239669533</v>
      </c>
      <c r="AJ248" s="705">
        <f>IF(ISERROR((O248/P248-1)*100),"n/a",(O248/P248-1)*100)</f>
        <v>18.627450980392158</v>
      </c>
      <c r="AK248" s="705">
        <f>IF(ISERROR((P248/Q248-1)*100),"n/a",(P248/Q248-1)*100)</f>
        <v>21.428571428571441</v>
      </c>
      <c r="AL248" s="705">
        <f>IF(ISERROR((Q248/R248-1)*100),"n/a",(Q248/R248-1)*100)</f>
        <v>23.529411764705866</v>
      </c>
      <c r="AM248" s="705">
        <f>IF(ISERROR((R248/S248-1)*100),"n/a",(R248/S248-1)*100)</f>
        <v>23.636363636363633</v>
      </c>
      <c r="AN248" s="705">
        <f>IF(ISERROR((S248/T248-1)*100),"n/a",(S248/T248-1)*100)</f>
        <v>37.5</v>
      </c>
      <c r="AO248" s="705">
        <f>IF(ISERROR((T248/U248-1)*100),"n/a",(T248/U248-1)*100)</f>
        <v>33.779264214046847</v>
      </c>
      <c r="AP248" s="705">
        <f>IF(ISERROR((U248/V248-1)*100),"n/a",(U248/V248-1)*100)</f>
        <v>18.181818181818166</v>
      </c>
      <c r="AQ248" s="705">
        <f>IF(ISERROR((V248/W248-1)*100),"n/a",(V248/W248-1)*100)</f>
        <v>24.938271604938265</v>
      </c>
      <c r="AR248" s="705">
        <f>IF(ISERROR((W248/X248-1)*100),"n/a",(W248/X248-1)*100)</f>
        <v>26.5625</v>
      </c>
      <c r="AS248" s="706">
        <f>AVERAGE(Z248:AR248)</f>
        <v>16.125237425974518</v>
      </c>
      <c r="AT248" s="707">
        <f>STDEV(Z248:AR248)</f>
        <v>10.209964241688395</v>
      </c>
    </row>
    <row r="249" spans="1:46" ht="11.25" customHeight="1" x14ac:dyDescent="0.2">
      <c r="A249" s="974" t="s">
        <v>218</v>
      </c>
      <c r="B249" s="972" t="s">
        <v>219</v>
      </c>
      <c r="C249" s="515">
        <v>1.64</v>
      </c>
      <c r="D249" s="515">
        <v>1.48</v>
      </c>
      <c r="E249" s="505">
        <v>1.4</v>
      </c>
      <c r="F249" s="505">
        <v>1.32</v>
      </c>
      <c r="G249" s="505">
        <v>1.1000000000000001</v>
      </c>
      <c r="H249" s="505">
        <v>0.92</v>
      </c>
      <c r="I249" s="506" t="s">
        <v>90</v>
      </c>
      <c r="J249" s="505">
        <v>0.8</v>
      </c>
      <c r="K249" s="503">
        <v>0.7</v>
      </c>
      <c r="L249" s="506"/>
      <c r="M249" s="509">
        <v>0.62</v>
      </c>
      <c r="N249" s="511">
        <v>0.56000000000000005</v>
      </c>
      <c r="O249" s="511">
        <v>0.52</v>
      </c>
      <c r="P249" s="511">
        <v>0.46</v>
      </c>
      <c r="Q249" s="511">
        <v>0.4</v>
      </c>
      <c r="R249" s="511">
        <v>0.35</v>
      </c>
      <c r="S249" s="511">
        <v>0.32</v>
      </c>
      <c r="T249" s="511">
        <v>0.28999999999999998</v>
      </c>
      <c r="U249" s="511">
        <v>0.27</v>
      </c>
      <c r="V249" s="511">
        <v>0.26</v>
      </c>
      <c r="W249" s="511">
        <v>0.24</v>
      </c>
      <c r="X249" s="511">
        <v>0.21</v>
      </c>
      <c r="Y249" s="688">
        <f>SUM(C249:X249)</f>
        <v>13.86</v>
      </c>
      <c r="Z249" s="1134">
        <f>IF(ISERROR((C249/D249-1)*100),"n/a",(C249/D249-1)*100)</f>
        <v>10.810810810810811</v>
      </c>
      <c r="AA249" s="705">
        <f>IF(ISERROR((D249/E249-1)*100),"n/a",(D249/E249-1)*100)</f>
        <v>5.7142857142857162</v>
      </c>
      <c r="AB249" s="705">
        <f>IF(ISERROR((E249/F249-1)*100),"n/a",(E249/F249-1)*100)</f>
        <v>6.0606060606060552</v>
      </c>
      <c r="AC249" s="705">
        <f>IF(ISERROR((F249/G249-1)*100),"n/a",(F249/G249-1)*100)</f>
        <v>19.999999999999996</v>
      </c>
      <c r="AD249" s="705">
        <f>IF(ISERROR((G249/H249-1)*100),"n/a",(G249/H249-1)*100)</f>
        <v>19.565217391304344</v>
      </c>
      <c r="AE249" s="705">
        <f>IF(ISERROR((H249/J249-1)*100),"n/a",(H249/J249-1)*100)</f>
        <v>14.999999999999991</v>
      </c>
      <c r="AF249" s="705">
        <f>IF(ISERROR((J249/K249-1)*100),"n/a",(J249/K249-1)*100)</f>
        <v>14.285714285714302</v>
      </c>
      <c r="AG249" s="705">
        <f>IF(ISERROR((K249/M249-1)*100),"n/a",(K249/M249-1)*100)</f>
        <v>12.903225806451601</v>
      </c>
      <c r="AH249" s="705">
        <f>IF(ISERROR((M249/N249-1)*100),"n/a",(M249/N249-1)*100)</f>
        <v>10.714285714285698</v>
      </c>
      <c r="AI249" s="705">
        <f>IF(ISERROR((N249/O249-1)*100),"n/a",(N249/O249-1)*100)</f>
        <v>7.6923076923077094</v>
      </c>
      <c r="AJ249" s="705">
        <f>IF(ISERROR((O249/P249-1)*100),"n/a",(O249/P249-1)*100)</f>
        <v>13.043478260869556</v>
      </c>
      <c r="AK249" s="705">
        <f>IF(ISERROR((P249/Q249-1)*100),"n/a",(P249/Q249-1)*100)</f>
        <v>14.999999999999991</v>
      </c>
      <c r="AL249" s="705">
        <f>IF(ISERROR((Q249/R249-1)*100),"n/a",(Q249/R249-1)*100)</f>
        <v>14.285714285714302</v>
      </c>
      <c r="AM249" s="705">
        <f>IF(ISERROR((R249/S249-1)*100),"n/a",(R249/S249-1)*100)</f>
        <v>9.375</v>
      </c>
      <c r="AN249" s="705">
        <f>IF(ISERROR((S249/T249-1)*100),"n/a",(S249/T249-1)*100)</f>
        <v>10.344827586206918</v>
      </c>
      <c r="AO249" s="705">
        <f>IF(ISERROR((T249/U249-1)*100),"n/a",(T249/U249-1)*100)</f>
        <v>7.4074074074073959</v>
      </c>
      <c r="AP249" s="705">
        <f>IF(ISERROR((U249/V249-1)*100),"n/a",(U249/V249-1)*100)</f>
        <v>3.8461538461538547</v>
      </c>
      <c r="AQ249" s="705">
        <f>IF(ISERROR((V249/W249-1)*100),"n/a",(V249/W249-1)*100)</f>
        <v>8.3333333333333481</v>
      </c>
      <c r="AR249" s="705">
        <f>IF(ISERROR((W249/X249-1)*100),"n/a",(W249/X249-1)*100)</f>
        <v>14.285714285714279</v>
      </c>
      <c r="AS249" s="706">
        <f>AVERAGE(Z249:AR249)</f>
        <v>11.50884644637715</v>
      </c>
      <c r="AT249" s="707">
        <f>STDEV(Z249:AR249)</f>
        <v>4.4677179823530011</v>
      </c>
    </row>
    <row r="250" spans="1:46" ht="11.25" customHeight="1" x14ac:dyDescent="0.2">
      <c r="A250" s="974" t="s">
        <v>554</v>
      </c>
      <c r="B250" s="972" t="s">
        <v>555</v>
      </c>
      <c r="C250" s="515">
        <v>2.42</v>
      </c>
      <c r="D250" s="688">
        <v>2.17</v>
      </c>
      <c r="E250" s="684">
        <v>1.92</v>
      </c>
      <c r="F250" s="684">
        <v>1.67</v>
      </c>
      <c r="G250" s="684">
        <v>1.42</v>
      </c>
      <c r="H250" s="684">
        <v>1.35</v>
      </c>
      <c r="I250" s="685"/>
      <c r="J250" s="684">
        <v>1.3</v>
      </c>
      <c r="K250" s="514">
        <v>1.28</v>
      </c>
      <c r="L250" s="685"/>
      <c r="M250" s="690">
        <v>1.26</v>
      </c>
      <c r="N250" s="691">
        <v>1.24</v>
      </c>
      <c r="O250" s="691">
        <v>1.22</v>
      </c>
      <c r="P250" s="691">
        <v>1.1599999999999999</v>
      </c>
      <c r="Q250" s="691">
        <v>1.08</v>
      </c>
      <c r="R250" s="691">
        <v>1</v>
      </c>
      <c r="S250" s="691">
        <v>0.8</v>
      </c>
      <c r="T250" s="687">
        <v>0</v>
      </c>
      <c r="U250" s="687">
        <v>0</v>
      </c>
      <c r="V250" s="687">
        <v>0</v>
      </c>
      <c r="W250" s="691">
        <v>1.1100000000000001</v>
      </c>
      <c r="X250" s="691">
        <v>1.07</v>
      </c>
      <c r="Y250" s="688">
        <f>SUM(C250:X250)</f>
        <v>23.469999999999995</v>
      </c>
      <c r="Z250" s="1134">
        <f>IF(ISERROR((C250/D250-1)*100),"n/a",(C250/D250-1)*100)</f>
        <v>11.520737327188947</v>
      </c>
      <c r="AA250" s="705">
        <f>IF(ISERROR((D250/E250-1)*100),"n/a",(D250/E250-1)*100)</f>
        <v>13.020833333333325</v>
      </c>
      <c r="AB250" s="705">
        <f>IF(ISERROR((E250/F250-1)*100),"n/a",(E250/F250-1)*100)</f>
        <v>14.970059880239518</v>
      </c>
      <c r="AC250" s="705">
        <f>IF(ISERROR((F250/G250-1)*100),"n/a",(F250/G250-1)*100)</f>
        <v>17.6056338028169</v>
      </c>
      <c r="AD250" s="705">
        <f>IF(ISERROR((G250/H250-1)*100),"n/a",(G250/H250-1)*100)</f>
        <v>5.1851851851851816</v>
      </c>
      <c r="AE250" s="705">
        <f>IF(ISERROR((H250/J250-1)*100),"n/a",(H250/J250-1)*100)</f>
        <v>3.8461538461538547</v>
      </c>
      <c r="AF250" s="705">
        <f>IF(ISERROR((J250/K250-1)*100),"n/a",(J250/K250-1)*100)</f>
        <v>1.5625</v>
      </c>
      <c r="AG250" s="705">
        <f>IF(ISERROR((K250/M250-1)*100),"n/a",(K250/M250-1)*100)</f>
        <v>1.5873015873015817</v>
      </c>
      <c r="AH250" s="705">
        <f>IF(ISERROR((M250/N250-1)*100),"n/a",(M250/N250-1)*100)</f>
        <v>1.6129032258064502</v>
      </c>
      <c r="AI250" s="705">
        <f>IF(ISERROR((N250/O250-1)*100),"n/a",(N250/O250-1)*100)</f>
        <v>1.6393442622950838</v>
      </c>
      <c r="AJ250" s="705">
        <f>IF(ISERROR((O250/P250-1)*100),"n/a",(O250/P250-1)*100)</f>
        <v>5.1724137931034475</v>
      </c>
      <c r="AK250" s="705">
        <f>IF(ISERROR((P250/Q250-1)*100),"n/a",(P250/Q250-1)*100)</f>
        <v>7.4074074074073959</v>
      </c>
      <c r="AL250" s="705">
        <f>IF(ISERROR((Q250/R250-1)*100),"n/a",(Q250/R250-1)*100)</f>
        <v>8.0000000000000071</v>
      </c>
      <c r="AM250" s="705">
        <f>IF(ISERROR((R250/S250-1)*100),"n/a",(R250/S250-1)*100)</f>
        <v>25</v>
      </c>
      <c r="AN250" s="705" t="str">
        <f>IF(ISERROR((S250/T250-1)*100),"n/a",(S250/T250-1)*100)</f>
        <v>n/a</v>
      </c>
      <c r="AO250" s="705" t="str">
        <f>IF(ISERROR((T250/U250-1)*100),"n/a",(T250/U250-1)*100)</f>
        <v>n/a</v>
      </c>
      <c r="AP250" s="705" t="str">
        <f>IF(ISERROR((U250/V250-1)*100),"n/a",(U250/V250-1)*100)</f>
        <v>n/a</v>
      </c>
      <c r="AQ250" s="705">
        <f>IF(ISERROR((V250/W250-1)*100),"n/a",(V250/W250-1)*100)</f>
        <v>-100</v>
      </c>
      <c r="AR250" s="705">
        <f>IF(ISERROR((W250/X250-1)*100),"n/a",(W250/X250-1)*100)</f>
        <v>3.7383177570093462</v>
      </c>
      <c r="AS250" s="706">
        <f>AVERAGE(Z250:AR250)</f>
        <v>1.3667994629900639</v>
      </c>
      <c r="AT250" s="707">
        <f>STDEV(Z250:AR250)</f>
        <v>27.86032749716318</v>
      </c>
    </row>
    <row r="251" spans="1:46" ht="11.25" customHeight="1" x14ac:dyDescent="0.2">
      <c r="A251" s="519" t="s">
        <v>1145</v>
      </c>
      <c r="B251" s="972" t="s">
        <v>1146</v>
      </c>
      <c r="C251" s="515">
        <v>1.415</v>
      </c>
      <c r="D251" s="688">
        <v>1.3150000000000002</v>
      </c>
      <c r="E251" s="684">
        <v>1.2250000000000001</v>
      </c>
      <c r="F251" s="684">
        <v>1.165</v>
      </c>
      <c r="G251" s="684">
        <v>1.105</v>
      </c>
      <c r="H251" s="684">
        <v>1.0449999999999999</v>
      </c>
      <c r="I251" s="685"/>
      <c r="J251" s="684">
        <v>0.97</v>
      </c>
      <c r="K251" s="514">
        <v>0.66</v>
      </c>
      <c r="L251" s="685"/>
      <c r="M251" s="522">
        <v>0</v>
      </c>
      <c r="N251" s="687">
        <v>0</v>
      </c>
      <c r="O251" s="687">
        <v>0</v>
      </c>
      <c r="P251" s="687">
        <v>0</v>
      </c>
      <c r="Q251" s="687">
        <v>0</v>
      </c>
      <c r="R251" s="687">
        <v>0</v>
      </c>
      <c r="S251" s="687">
        <v>0</v>
      </c>
      <c r="T251" s="687">
        <v>0</v>
      </c>
      <c r="U251" s="687">
        <v>0</v>
      </c>
      <c r="V251" s="687">
        <v>0</v>
      </c>
      <c r="W251" s="687">
        <v>0</v>
      </c>
      <c r="X251" s="687">
        <v>0</v>
      </c>
      <c r="Y251" s="688">
        <f>SUM(C251:X251)</f>
        <v>8.9000000000000021</v>
      </c>
      <c r="Z251" s="1134">
        <f>IF(ISERROR((C251/D251-1)*100),"n/a",(C251/D251-1)*100)</f>
        <v>7.6045627376425839</v>
      </c>
      <c r="AA251" s="705">
        <f>IF(ISERROR((D251/E251-1)*100),"n/a",(D251/E251-1)*100)</f>
        <v>7.3469387755102034</v>
      </c>
      <c r="AB251" s="705">
        <f>IF(ISERROR((E251/F251-1)*100),"n/a",(E251/F251-1)*100)</f>
        <v>5.1502145922746934</v>
      </c>
      <c r="AC251" s="705">
        <f>IF(ISERROR((F251/G251-1)*100),"n/a",(F251/G251-1)*100)</f>
        <v>5.4298642533936681</v>
      </c>
      <c r="AD251" s="705">
        <f>IF(ISERROR((G251/H251-1)*100),"n/a",(G251/H251-1)*100)</f>
        <v>5.741626794258381</v>
      </c>
      <c r="AE251" s="705">
        <f>IF(ISERROR((H251/J251-1)*100),"n/a",(H251/J251-1)*100)</f>
        <v>7.7319587628865927</v>
      </c>
      <c r="AF251" s="705">
        <f>IF(ISERROR((J251/K251-1)*100),"n/a",(J251/K251-1)*100)</f>
        <v>46.969696969696948</v>
      </c>
      <c r="AG251" s="705" t="str">
        <f>IF(ISERROR((K251/M251-1)*100),"n/a",(K251/M251-1)*100)</f>
        <v>n/a</v>
      </c>
      <c r="AH251" s="705" t="str">
        <f>IF(ISERROR((M251/N251-1)*100),"n/a",(M251/N251-1)*100)</f>
        <v>n/a</v>
      </c>
      <c r="AI251" s="705" t="str">
        <f>IF(ISERROR((N251/O251-1)*100),"n/a",(N251/O251-1)*100)</f>
        <v>n/a</v>
      </c>
      <c r="AJ251" s="705" t="str">
        <f>IF(ISERROR((O251/P251-1)*100),"n/a",(O251/P251-1)*100)</f>
        <v>n/a</v>
      </c>
      <c r="AK251" s="705" t="str">
        <f>IF(ISERROR((P251/Q251-1)*100),"n/a",(P251/Q251-1)*100)</f>
        <v>n/a</v>
      </c>
      <c r="AL251" s="705" t="str">
        <f>IF(ISERROR((Q251/R251-1)*100),"n/a",(Q251/R251-1)*100)</f>
        <v>n/a</v>
      </c>
      <c r="AM251" s="705" t="str">
        <f>IF(ISERROR((R251/S251-1)*100),"n/a",(R251/S251-1)*100)</f>
        <v>n/a</v>
      </c>
      <c r="AN251" s="705" t="str">
        <f>IF(ISERROR((S251/T251-1)*100),"n/a",(S251/T251-1)*100)</f>
        <v>n/a</v>
      </c>
      <c r="AO251" s="705" t="str">
        <f>IF(ISERROR((T251/U251-1)*100),"n/a",(T251/U251-1)*100)</f>
        <v>n/a</v>
      </c>
      <c r="AP251" s="705" t="str">
        <f>IF(ISERROR((U251/V251-1)*100),"n/a",(U251/V251-1)*100)</f>
        <v>n/a</v>
      </c>
      <c r="AQ251" s="705" t="str">
        <f>IF(ISERROR((V251/W251-1)*100),"n/a",(V251/W251-1)*100)</f>
        <v>n/a</v>
      </c>
      <c r="AR251" s="705" t="str">
        <f>IF(ISERROR((W251/X251-1)*100),"n/a",(W251/X251-1)*100)</f>
        <v>n/a</v>
      </c>
      <c r="AS251" s="706">
        <f>AVERAGE(Z251:AR251)</f>
        <v>12.282123269380438</v>
      </c>
      <c r="AT251" s="707">
        <f>STDEV(Z251:AR251)</f>
        <v>15.333857168096394</v>
      </c>
    </row>
    <row r="252" spans="1:46" ht="11.25" customHeight="1" x14ac:dyDescent="0.2">
      <c r="A252" s="519" t="s">
        <v>1147</v>
      </c>
      <c r="B252" s="972" t="s">
        <v>1148</v>
      </c>
      <c r="C252" s="515">
        <v>0.89</v>
      </c>
      <c r="D252" s="688">
        <v>0.85</v>
      </c>
      <c r="E252" s="684">
        <v>0.78</v>
      </c>
      <c r="F252" s="684">
        <v>0.69334000000000007</v>
      </c>
      <c r="G252" s="684">
        <v>0.62666666666666659</v>
      </c>
      <c r="H252" s="684">
        <v>0.57333333333333336</v>
      </c>
      <c r="I252" s="685"/>
      <c r="J252" s="684">
        <v>0.54</v>
      </c>
      <c r="K252" s="514">
        <v>0.51333333333333331</v>
      </c>
      <c r="L252" s="685"/>
      <c r="M252" s="690">
        <v>0.48666666666666664</v>
      </c>
      <c r="N252" s="687">
        <v>0.48</v>
      </c>
      <c r="O252" s="691">
        <v>0.48</v>
      </c>
      <c r="P252" s="691">
        <v>0.46</v>
      </c>
      <c r="Q252" s="691">
        <v>0.43333333333333335</v>
      </c>
      <c r="R252" s="691">
        <v>0.40666666666666668</v>
      </c>
      <c r="S252" s="687">
        <v>0.4</v>
      </c>
      <c r="T252" s="687">
        <v>0.4</v>
      </c>
      <c r="U252" s="687">
        <v>0.4</v>
      </c>
      <c r="V252" s="687">
        <v>0.4</v>
      </c>
      <c r="W252" s="687">
        <v>0.4</v>
      </c>
      <c r="X252" s="687">
        <v>0.4</v>
      </c>
      <c r="Y252" s="688">
        <f>SUM(C252:X252)</f>
        <v>10.613340000000003</v>
      </c>
      <c r="Z252" s="1134">
        <f>IF(ISERROR((C252/D252-1)*100),"n/a",(C252/D252-1)*100)</f>
        <v>4.705882352941182</v>
      </c>
      <c r="AA252" s="705">
        <f>IF(ISERROR((D252/E252-1)*100),"n/a",(D252/E252-1)*100)</f>
        <v>8.9743589743589638</v>
      </c>
      <c r="AB252" s="705">
        <f>IF(ISERROR((E252/F252-1)*100),"n/a",(E252/F252-1)*100)</f>
        <v>12.498918279631921</v>
      </c>
      <c r="AC252" s="705">
        <f>IF(ISERROR((F252/G252-1)*100),"n/a",(F252/G252-1)*100)</f>
        <v>10.639361702127692</v>
      </c>
      <c r="AD252" s="705">
        <f>IF(ISERROR((G252/H252-1)*100),"n/a",(G252/H252-1)*100)</f>
        <v>9.302325581395321</v>
      </c>
      <c r="AE252" s="705">
        <f>IF(ISERROR((H252/J252-1)*100),"n/a",(H252/J252-1)*100)</f>
        <v>6.1728395061728447</v>
      </c>
      <c r="AF252" s="705">
        <f>IF(ISERROR((J252/K252-1)*100),"n/a",(J252/K252-1)*100)</f>
        <v>5.1948051948051965</v>
      </c>
      <c r="AG252" s="705">
        <f>IF(ISERROR((K252/M252-1)*100),"n/a",(K252/M252-1)*100)</f>
        <v>5.4794520547945202</v>
      </c>
      <c r="AH252" s="705">
        <f>IF(ISERROR((M252/N252-1)*100),"n/a",(M252/N252-1)*100)</f>
        <v>1.388888888888884</v>
      </c>
      <c r="AI252" s="705">
        <f>IF(ISERROR((N252/O252-1)*100),"n/a",(N252/O252-1)*100)</f>
        <v>0</v>
      </c>
      <c r="AJ252" s="705">
        <f>IF(ISERROR((O252/P252-1)*100),"n/a",(O252/P252-1)*100)</f>
        <v>4.3478260869565188</v>
      </c>
      <c r="AK252" s="705">
        <f>IF(ISERROR((P252/Q252-1)*100),"n/a",(P252/Q252-1)*100)</f>
        <v>6.1538461538461542</v>
      </c>
      <c r="AL252" s="705">
        <f>IF(ISERROR((Q252/R252-1)*100),"n/a",(Q252/R252-1)*100)</f>
        <v>6.5573770491803351</v>
      </c>
      <c r="AM252" s="705">
        <f>IF(ISERROR((R252/S252-1)*100),"n/a",(R252/S252-1)*100)</f>
        <v>1.6666666666666607</v>
      </c>
      <c r="AN252" s="705">
        <f>IF(ISERROR((S252/T252-1)*100),"n/a",(S252/T252-1)*100)</f>
        <v>0</v>
      </c>
      <c r="AO252" s="705">
        <f>IF(ISERROR((T252/U252-1)*100),"n/a",(T252/U252-1)*100)</f>
        <v>0</v>
      </c>
      <c r="AP252" s="705">
        <f>IF(ISERROR((U252/V252-1)*100),"n/a",(U252/V252-1)*100)</f>
        <v>0</v>
      </c>
      <c r="AQ252" s="705">
        <f>IF(ISERROR((V252/W252-1)*100),"n/a",(V252/W252-1)*100)</f>
        <v>0</v>
      </c>
      <c r="AR252" s="705">
        <f>IF(ISERROR((W252/X252-1)*100),"n/a",(W252/X252-1)*100)</f>
        <v>0</v>
      </c>
      <c r="AS252" s="706">
        <f>AVERAGE(Z252:AR252)</f>
        <v>4.3727657100929571</v>
      </c>
      <c r="AT252" s="707">
        <f>STDEV(Z252:AR252)</f>
        <v>4.0478382902914012</v>
      </c>
    </row>
    <row r="253" spans="1:46" ht="11.25" customHeight="1" x14ac:dyDescent="0.2">
      <c r="A253" s="524" t="s">
        <v>1149</v>
      </c>
      <c r="B253" s="957" t="s">
        <v>1150</v>
      </c>
      <c r="C253" s="515">
        <v>1.1200000000000001</v>
      </c>
      <c r="D253" s="504">
        <v>1.08</v>
      </c>
      <c r="E253" s="684">
        <v>1.04</v>
      </c>
      <c r="F253" s="684">
        <v>0.96</v>
      </c>
      <c r="G253" s="684">
        <v>0.88</v>
      </c>
      <c r="H253" s="684">
        <v>0.8</v>
      </c>
      <c r="I253" s="685"/>
      <c r="J253" s="684">
        <v>0.72</v>
      </c>
      <c r="K253" s="514">
        <v>0.64</v>
      </c>
      <c r="L253" s="685"/>
      <c r="M253" s="522">
        <v>0.56000000000000005</v>
      </c>
      <c r="N253" s="687">
        <v>0.74</v>
      </c>
      <c r="O253" s="691">
        <v>1.3</v>
      </c>
      <c r="P253" s="691">
        <v>1.19</v>
      </c>
      <c r="Q253" s="691">
        <v>1.1000000000000001</v>
      </c>
      <c r="R253" s="691">
        <v>1.02</v>
      </c>
      <c r="S253" s="691">
        <v>0.94</v>
      </c>
      <c r="T253" s="691">
        <v>0.86</v>
      </c>
      <c r="U253" s="691">
        <v>0.7</v>
      </c>
      <c r="V253" s="687">
        <v>0</v>
      </c>
      <c r="W253" s="687">
        <v>0</v>
      </c>
      <c r="X253" s="687">
        <v>0</v>
      </c>
      <c r="Y253" s="688">
        <f>SUM(C253:X253)</f>
        <v>15.649999999999997</v>
      </c>
      <c r="Z253" s="1134">
        <f>IF(ISERROR((C253/D253-1)*100),"n/a",(C253/D253-1)*100)</f>
        <v>3.7037037037036979</v>
      </c>
      <c r="AA253" s="705">
        <f>IF(ISERROR((D253/E253-1)*100),"n/a",(D253/E253-1)*100)</f>
        <v>3.8461538461538547</v>
      </c>
      <c r="AB253" s="705">
        <f>IF(ISERROR((E253/F253-1)*100),"n/a",(E253/F253-1)*100)</f>
        <v>8.3333333333333481</v>
      </c>
      <c r="AC253" s="705">
        <f>IF(ISERROR((F253/G253-1)*100),"n/a",(F253/G253-1)*100)</f>
        <v>9.0909090909090828</v>
      </c>
      <c r="AD253" s="705">
        <f>IF(ISERROR((G253/H253-1)*100),"n/a",(G253/H253-1)*100)</f>
        <v>9.9999999999999858</v>
      </c>
      <c r="AE253" s="705">
        <f>IF(ISERROR((H253/J253-1)*100),"n/a",(H253/J253-1)*100)</f>
        <v>11.111111111111116</v>
      </c>
      <c r="AF253" s="705">
        <f>IF(ISERROR((J253/K253-1)*100),"n/a",(J253/K253-1)*100)</f>
        <v>12.5</v>
      </c>
      <c r="AG253" s="705">
        <f>IF(ISERROR((K253/M253-1)*100),"n/a",(K253/M253-1)*100)</f>
        <v>14.285714285714279</v>
      </c>
      <c r="AH253" s="705">
        <f>IF(ISERROR((M253/N253-1)*100),"n/a",(M253/N253-1)*100)</f>
        <v>-24.324324324324319</v>
      </c>
      <c r="AI253" s="705">
        <f>IF(ISERROR((N253/O253-1)*100),"n/a",(N253/O253-1)*100)</f>
        <v>-43.07692307692308</v>
      </c>
      <c r="AJ253" s="705">
        <f>IF(ISERROR((O253/P253-1)*100),"n/a",(O253/P253-1)*100)</f>
        <v>9.2436974789916082</v>
      </c>
      <c r="AK253" s="705">
        <f>IF(ISERROR((P253/Q253-1)*100),"n/a",(P253/Q253-1)*100)</f>
        <v>8.1818181818181799</v>
      </c>
      <c r="AL253" s="705">
        <f>IF(ISERROR((Q253/R253-1)*100),"n/a",(Q253/R253-1)*100)</f>
        <v>7.8431372549019773</v>
      </c>
      <c r="AM253" s="705">
        <f>IF(ISERROR((R253/S253-1)*100),"n/a",(R253/S253-1)*100)</f>
        <v>8.5106382978723527</v>
      </c>
      <c r="AN253" s="705">
        <f>IF(ISERROR((S253/T253-1)*100),"n/a",(S253/T253-1)*100)</f>
        <v>9.302325581395344</v>
      </c>
      <c r="AO253" s="705">
        <f>IF(ISERROR((T253/U253-1)*100),"n/a",(T253/U253-1)*100)</f>
        <v>22.857142857142865</v>
      </c>
      <c r="AP253" s="705" t="str">
        <f>IF(ISERROR((U253/V253-1)*100),"n/a",(U253/V253-1)*100)</f>
        <v>n/a</v>
      </c>
      <c r="AQ253" s="705" t="str">
        <f>IF(ISERROR((V253/W253-1)*100),"n/a",(V253/W253-1)*100)</f>
        <v>n/a</v>
      </c>
      <c r="AR253" s="705" t="str">
        <f>IF(ISERROR((W253/X253-1)*100),"n/a",(W253/X253-1)*100)</f>
        <v>n/a</v>
      </c>
      <c r="AS253" s="706">
        <f>AVERAGE(Z253:AR253)</f>
        <v>4.463027351362518</v>
      </c>
      <c r="AT253" s="707">
        <f>STDEV(Z253:AR253)</f>
        <v>15.891927007410947</v>
      </c>
    </row>
    <row r="254" spans="1:46" ht="11.25" customHeight="1" x14ac:dyDescent="0.2">
      <c r="A254" s="519" t="s">
        <v>221</v>
      </c>
      <c r="B254" s="972" t="s">
        <v>222</v>
      </c>
      <c r="C254" s="515">
        <v>1.9450000000000001</v>
      </c>
      <c r="D254" s="515">
        <v>1.9249999999999998</v>
      </c>
      <c r="E254" s="533">
        <v>1.905</v>
      </c>
      <c r="F254" s="533">
        <v>1.885</v>
      </c>
      <c r="G254" s="533">
        <v>1.76</v>
      </c>
      <c r="H254" s="533">
        <v>1.66</v>
      </c>
      <c r="I254" s="534"/>
      <c r="J254" s="533">
        <v>1.61</v>
      </c>
      <c r="K254" s="529">
        <v>1.4350000000000001</v>
      </c>
      <c r="L254" s="534"/>
      <c r="M254" s="530">
        <v>1.35</v>
      </c>
      <c r="N254" s="536">
        <v>1.325</v>
      </c>
      <c r="O254" s="536">
        <v>1.23</v>
      </c>
      <c r="P254" s="536">
        <v>1.0874999999999999</v>
      </c>
      <c r="Q254" s="536">
        <v>0.93</v>
      </c>
      <c r="R254" s="536">
        <v>0.84499999999999997</v>
      </c>
      <c r="S254" s="536">
        <v>0.8075</v>
      </c>
      <c r="T254" s="536">
        <v>0.78950000000000009</v>
      </c>
      <c r="U254" s="536">
        <v>0.77849999999999997</v>
      </c>
      <c r="V254" s="536">
        <v>0.76849999999999996</v>
      </c>
      <c r="W254" s="536">
        <v>0.72849999999999993</v>
      </c>
      <c r="X254" s="536">
        <v>0.66649999999999998</v>
      </c>
      <c r="Y254" s="688">
        <f>SUM(C254:X254)</f>
        <v>25.4315</v>
      </c>
      <c r="Z254" s="1134">
        <f>IF(ISERROR((C254/D254-1)*100),"n/a",(C254/D254-1)*100)</f>
        <v>1.0389610389610615</v>
      </c>
      <c r="AA254" s="705">
        <f>IF(ISERROR((D254/E254-1)*100),"n/a",(D254/E254-1)*100)</f>
        <v>1.0498687664041828</v>
      </c>
      <c r="AB254" s="705">
        <f>IF(ISERROR((E254/F254-1)*100),"n/a",(E254/F254-1)*100)</f>
        <v>1.0610079575596787</v>
      </c>
      <c r="AC254" s="705">
        <f>IF(ISERROR((F254/G254-1)*100),"n/a",(F254/G254-1)*100)</f>
        <v>7.1022727272727293</v>
      </c>
      <c r="AD254" s="705">
        <f>IF(ISERROR((G254/H254-1)*100),"n/a",(G254/H254-1)*100)</f>
        <v>6.024096385542177</v>
      </c>
      <c r="AE254" s="705">
        <f>IF(ISERROR((H254/J254-1)*100),"n/a",(H254/J254-1)*100)</f>
        <v>3.105590062111796</v>
      </c>
      <c r="AF254" s="705">
        <f>IF(ISERROR((J254/K254-1)*100),"n/a",(J254/K254-1)*100)</f>
        <v>12.195121951219523</v>
      </c>
      <c r="AG254" s="705">
        <f>IF(ISERROR((K254/M254-1)*100),"n/a",(K254/M254-1)*100)</f>
        <v>6.2962962962962887</v>
      </c>
      <c r="AH254" s="705">
        <f>IF(ISERROR((M254/N254-1)*100),"n/a",(M254/N254-1)*100)</f>
        <v>1.8867924528301883</v>
      </c>
      <c r="AI254" s="705">
        <f>IF(ISERROR((N254/O254-1)*100),"n/a",(N254/O254-1)*100)</f>
        <v>7.7235772357723498</v>
      </c>
      <c r="AJ254" s="705">
        <f>IF(ISERROR((O254/P254-1)*100),"n/a",(O254/P254-1)*100)</f>
        <v>13.103448275862073</v>
      </c>
      <c r="AK254" s="705">
        <f>IF(ISERROR((P254/Q254-1)*100),"n/a",(P254/Q254-1)*100)</f>
        <v>16.935483870967726</v>
      </c>
      <c r="AL254" s="705">
        <f>IF(ISERROR((Q254/R254-1)*100),"n/a",(Q254/R254-1)*100)</f>
        <v>10.059171597633142</v>
      </c>
      <c r="AM254" s="705">
        <f>IF(ISERROR((R254/S254-1)*100),"n/a",(R254/S254-1)*100)</f>
        <v>4.6439628482972006</v>
      </c>
      <c r="AN254" s="705">
        <f>IF(ISERROR((S254/T254-1)*100),"n/a",(S254/T254-1)*100)</f>
        <v>2.279924002533229</v>
      </c>
      <c r="AO254" s="705">
        <f>IF(ISERROR((T254/U254-1)*100),"n/a",(T254/U254-1)*100)</f>
        <v>1.4129736673089477</v>
      </c>
      <c r="AP254" s="705">
        <f>IF(ISERROR((U254/V254-1)*100),"n/a",(U254/V254-1)*100)</f>
        <v>1.3012361743656387</v>
      </c>
      <c r="AQ254" s="705">
        <f>IF(ISERROR((V254/W254-1)*100),"n/a",(V254/W254-1)*100)</f>
        <v>5.4907343857240942</v>
      </c>
      <c r="AR254" s="705">
        <f>IF(ISERROR((W254/X254-1)*100),"n/a",(W254/X254-1)*100)</f>
        <v>9.302325581395344</v>
      </c>
      <c r="AS254" s="706">
        <f>AVERAGE(Z254:AR254)</f>
        <v>5.8954129093714407</v>
      </c>
      <c r="AT254" s="707">
        <f>STDEV(Z254:AR254)</f>
        <v>4.7006713136190168</v>
      </c>
    </row>
    <row r="255" spans="1:46" ht="11.25" customHeight="1" x14ac:dyDescent="0.2">
      <c r="A255" s="974" t="s">
        <v>556</v>
      </c>
      <c r="B255" s="972" t="s">
        <v>557</v>
      </c>
      <c r="C255" s="515">
        <v>2.0739999999999998</v>
      </c>
      <c r="D255" s="515">
        <v>1.8622800000000002</v>
      </c>
      <c r="E255" s="684">
        <v>1.59093</v>
      </c>
      <c r="F255" s="684">
        <v>1.4695999999999998</v>
      </c>
      <c r="G255" s="684">
        <v>1.268</v>
      </c>
      <c r="H255" s="684">
        <v>1.236</v>
      </c>
      <c r="I255" s="685"/>
      <c r="J255" s="684">
        <v>1.131</v>
      </c>
      <c r="K255" s="514">
        <v>0.99</v>
      </c>
      <c r="L255" s="685"/>
      <c r="M255" s="690">
        <v>0.82399999999999995</v>
      </c>
      <c r="N255" s="691">
        <v>0.65100000000000002</v>
      </c>
      <c r="O255" s="691">
        <v>0.62450000000000006</v>
      </c>
      <c r="P255" s="691">
        <v>0.57899999999999996</v>
      </c>
      <c r="Q255" s="691">
        <v>0.51100000000000001</v>
      </c>
      <c r="R255" s="691">
        <v>0.47149999999999997</v>
      </c>
      <c r="S255" s="691">
        <v>0.45800000000000002</v>
      </c>
      <c r="T255" s="691">
        <v>0.41499999999999998</v>
      </c>
      <c r="U255" s="691">
        <v>0.38</v>
      </c>
      <c r="V255" s="691">
        <v>0.35</v>
      </c>
      <c r="W255" s="691">
        <v>0.32300000000000001</v>
      </c>
      <c r="X255" s="691">
        <v>0.298875</v>
      </c>
      <c r="Y255" s="688">
        <f>SUM(C255:X255)</f>
        <v>17.507685000000002</v>
      </c>
      <c r="Z255" s="1134">
        <f>IF(ISERROR((C255/D255-1)*100),"n/a",(C255/D255-1)*100)</f>
        <v>11.368859677384702</v>
      </c>
      <c r="AA255" s="705">
        <f>IF(ISERROR((D255/E255-1)*100),"n/a",(D255/E255-1)*100)</f>
        <v>17.056061548905376</v>
      </c>
      <c r="AB255" s="705">
        <f>IF(ISERROR((E255/F255-1)*100),"n/a",(E255/F255-1)*100)</f>
        <v>8.25598802395211</v>
      </c>
      <c r="AC255" s="705">
        <f>IF(ISERROR((F255/G255-1)*100),"n/a",(F255/G255-1)*100)</f>
        <v>15.899053627760228</v>
      </c>
      <c r="AD255" s="705">
        <f>IF(ISERROR((G255/H255-1)*100),"n/a",(G255/H255-1)*100)</f>
        <v>2.5889967637540368</v>
      </c>
      <c r="AE255" s="705">
        <f>IF(ISERROR((H255/J255-1)*100),"n/a",(H255/J255-1)*100)</f>
        <v>9.2838196286472154</v>
      </c>
      <c r="AF255" s="705">
        <f>IF(ISERROR((J255/K255-1)*100),"n/a",(J255/K255-1)*100)</f>
        <v>14.242424242424235</v>
      </c>
      <c r="AG255" s="705">
        <f>IF(ISERROR((K255/M255-1)*100),"n/a",(K255/M255-1)*100)</f>
        <v>20.145631067961169</v>
      </c>
      <c r="AH255" s="705">
        <f>IF(ISERROR((M255/N255-1)*100),"n/a",(M255/N255-1)*100)</f>
        <v>26.574500768049148</v>
      </c>
      <c r="AI255" s="705">
        <f>IF(ISERROR((N255/O255-1)*100),"n/a",(N255/O255-1)*100)</f>
        <v>4.2433947157726193</v>
      </c>
      <c r="AJ255" s="705">
        <f>IF(ISERROR((O255/P255-1)*100),"n/a",(O255/P255-1)*100)</f>
        <v>7.8583765112262727</v>
      </c>
      <c r="AK255" s="705">
        <f>IF(ISERROR((P255/Q255-1)*100),"n/a",(P255/Q255-1)*100)</f>
        <v>13.307240704500977</v>
      </c>
      <c r="AL255" s="705">
        <f>IF(ISERROR((Q255/R255-1)*100),"n/a",(Q255/R255-1)*100)</f>
        <v>8.3775185577942715</v>
      </c>
      <c r="AM255" s="705">
        <f>IF(ISERROR((R255/S255-1)*100),"n/a",(R255/S255-1)*100)</f>
        <v>2.9475982532751077</v>
      </c>
      <c r="AN255" s="705">
        <f>IF(ISERROR((S255/T255-1)*100),"n/a",(S255/T255-1)*100)</f>
        <v>10.361445783132538</v>
      </c>
      <c r="AO255" s="705">
        <f>IF(ISERROR((T255/U255-1)*100),"n/a",(T255/U255-1)*100)</f>
        <v>9.210526315789469</v>
      </c>
      <c r="AP255" s="705">
        <f>IF(ISERROR((U255/V255-1)*100),"n/a",(U255/V255-1)*100)</f>
        <v>8.5714285714285854</v>
      </c>
      <c r="AQ255" s="705">
        <f>IF(ISERROR((V255/W255-1)*100),"n/a",(V255/W255-1)*100)</f>
        <v>8.3591331269349709</v>
      </c>
      <c r="AR255" s="705">
        <f>IF(ISERROR((W255/X255-1)*100),"n/a",(W255/X255-1)*100)</f>
        <v>8.0719364282726858</v>
      </c>
      <c r="AS255" s="706">
        <f>AVERAGE(Z255:AR255)</f>
        <v>10.880207069313986</v>
      </c>
      <c r="AT255" s="707">
        <f>STDEV(Z255:AR255)</f>
        <v>5.9446518179743943</v>
      </c>
    </row>
    <row r="256" spans="1:46" ht="11.25" customHeight="1" x14ac:dyDescent="0.2">
      <c r="A256" s="974" t="s">
        <v>4045</v>
      </c>
      <c r="B256" s="972" t="s">
        <v>4044</v>
      </c>
      <c r="C256" s="515">
        <v>1.04</v>
      </c>
      <c r="D256" s="515">
        <v>0.97</v>
      </c>
      <c r="E256" s="684">
        <v>0.93</v>
      </c>
      <c r="F256" s="684">
        <v>0.85</v>
      </c>
      <c r="G256" s="684">
        <v>0.75</v>
      </c>
      <c r="H256" s="684">
        <v>0.18</v>
      </c>
      <c r="I256" s="685"/>
      <c r="J256" s="521">
        <v>0</v>
      </c>
      <c r="K256" s="689">
        <v>0</v>
      </c>
      <c r="L256" s="685"/>
      <c r="M256" s="522">
        <v>0</v>
      </c>
      <c r="N256" s="687">
        <v>0</v>
      </c>
      <c r="O256" s="687">
        <v>0</v>
      </c>
      <c r="P256" s="687">
        <v>0</v>
      </c>
      <c r="Q256" s="687">
        <v>0</v>
      </c>
      <c r="R256" s="687">
        <v>0</v>
      </c>
      <c r="S256" s="687">
        <v>0</v>
      </c>
      <c r="T256" s="687">
        <v>0</v>
      </c>
      <c r="U256" s="687">
        <v>0</v>
      </c>
      <c r="V256" s="687">
        <v>0</v>
      </c>
      <c r="W256" s="687">
        <v>0</v>
      </c>
      <c r="X256" s="687">
        <v>0</v>
      </c>
      <c r="Y256" s="688">
        <f>SUM(C256:X256)</f>
        <v>4.72</v>
      </c>
      <c r="Z256" s="1134">
        <f>IF(ISERROR((C256/D256-1)*100),"n/a",(C256/D256-1)*100)</f>
        <v>7.2164948453608213</v>
      </c>
      <c r="AA256" s="705">
        <f>IF(ISERROR((D256/E256-1)*100),"n/a",(D256/E256-1)*100)</f>
        <v>4.3010752688172005</v>
      </c>
      <c r="AB256" s="705">
        <f>IF(ISERROR((E256/F256-1)*100),"n/a",(E256/F256-1)*100)</f>
        <v>9.4117647058823639</v>
      </c>
      <c r="AC256" s="705">
        <f>IF(ISERROR((F256/G256-1)*100),"n/a",(F256/G256-1)*100)</f>
        <v>13.33333333333333</v>
      </c>
      <c r="AD256" s="705">
        <f>IF(ISERROR((G256/H256-1)*100),"n/a",(G256/H256-1)*100)</f>
        <v>316.66666666666669</v>
      </c>
      <c r="AE256" s="705" t="str">
        <f>IF(ISERROR((H256/J256-1)*100),"n/a",(H256/J256-1)*100)</f>
        <v>n/a</v>
      </c>
      <c r="AF256" s="705" t="str">
        <f>IF(ISERROR((J256/K256-1)*100),"n/a",(J256/K256-1)*100)</f>
        <v>n/a</v>
      </c>
      <c r="AG256" s="705" t="str">
        <f>IF(ISERROR((K256/M256-1)*100),"n/a",(K256/M256-1)*100)</f>
        <v>n/a</v>
      </c>
      <c r="AH256" s="705" t="str">
        <f>IF(ISERROR((M256/N256-1)*100),"n/a",(M256/N256-1)*100)</f>
        <v>n/a</v>
      </c>
      <c r="AI256" s="705" t="str">
        <f>IF(ISERROR((N256/O256-1)*100),"n/a",(N256/O256-1)*100)</f>
        <v>n/a</v>
      </c>
      <c r="AJ256" s="705" t="str">
        <f>IF(ISERROR((O256/P256-1)*100),"n/a",(O256/P256-1)*100)</f>
        <v>n/a</v>
      </c>
      <c r="AK256" s="705" t="str">
        <f>IF(ISERROR((P256/Q256-1)*100),"n/a",(P256/Q256-1)*100)</f>
        <v>n/a</v>
      </c>
      <c r="AL256" s="705" t="str">
        <f>IF(ISERROR((Q256/R256-1)*100),"n/a",(Q256/R256-1)*100)</f>
        <v>n/a</v>
      </c>
      <c r="AM256" s="705" t="str">
        <f>IF(ISERROR((R256/S256-1)*100),"n/a",(R256/S256-1)*100)</f>
        <v>n/a</v>
      </c>
      <c r="AN256" s="705" t="str">
        <f>IF(ISERROR((S256/T256-1)*100),"n/a",(S256/T256-1)*100)</f>
        <v>n/a</v>
      </c>
      <c r="AO256" s="705" t="str">
        <f>IF(ISERROR((T256/U256-1)*100),"n/a",(T256/U256-1)*100)</f>
        <v>n/a</v>
      </c>
      <c r="AP256" s="705" t="str">
        <f>IF(ISERROR((U256/V256-1)*100),"n/a",(U256/V256-1)*100)</f>
        <v>n/a</v>
      </c>
      <c r="AQ256" s="705" t="str">
        <f>IF(ISERROR((V256/W256-1)*100),"n/a",(V256/W256-1)*100)</f>
        <v>n/a</v>
      </c>
      <c r="AR256" s="705" t="str">
        <f>IF(ISERROR((W256/X256-1)*100),"n/a",(W256/X256-1)*100)</f>
        <v>n/a</v>
      </c>
      <c r="AS256" s="706">
        <f>AVERAGE(Z256:AR256)</f>
        <v>70.185866964012078</v>
      </c>
      <c r="AT256" s="707">
        <f>STDEV(Z256:AR256)</f>
        <v>137.82637112442018</v>
      </c>
    </row>
    <row r="257" spans="1:46" ht="11.25" customHeight="1" x14ac:dyDescent="0.2">
      <c r="A257" s="974" t="s">
        <v>4371</v>
      </c>
      <c r="B257" s="499" t="s">
        <v>4370</v>
      </c>
      <c r="C257" s="515">
        <v>1.22</v>
      </c>
      <c r="D257" s="515">
        <v>1.1499999999999999</v>
      </c>
      <c r="E257" s="507">
        <v>1.1399999999999999</v>
      </c>
      <c r="F257" s="505">
        <v>1.02</v>
      </c>
      <c r="G257" s="505">
        <v>0.74949999999999994</v>
      </c>
      <c r="H257" s="505">
        <v>0.65187499999999998</v>
      </c>
      <c r="I257" s="506"/>
      <c r="J257" s="507">
        <v>0.625</v>
      </c>
      <c r="K257" s="503">
        <v>0.58750000000000002</v>
      </c>
      <c r="L257" s="506"/>
      <c r="M257" s="509">
        <v>0.54</v>
      </c>
      <c r="N257" s="511">
        <v>0.52625</v>
      </c>
      <c r="O257" s="511">
        <v>0.48749999999999999</v>
      </c>
      <c r="P257" s="511">
        <v>0.36475000000000002</v>
      </c>
      <c r="Q257" s="511">
        <v>0.15225</v>
      </c>
      <c r="R257" s="510">
        <v>0</v>
      </c>
      <c r="S257" s="510">
        <v>0</v>
      </c>
      <c r="T257" s="510">
        <v>0</v>
      </c>
      <c r="U257" s="510">
        <v>0</v>
      </c>
      <c r="V257" s="510">
        <v>0</v>
      </c>
      <c r="W257" s="510">
        <v>0</v>
      </c>
      <c r="X257" s="510">
        <v>0</v>
      </c>
      <c r="Y257" s="688">
        <f>SUM(C257:X257)</f>
        <v>9.2146250000000016</v>
      </c>
      <c r="Z257" s="1134">
        <f>IF(ISERROR((C257/D257-1)*100),"n/a",(C257/D257-1)*100)</f>
        <v>6.0869565217391397</v>
      </c>
      <c r="AA257" s="705">
        <f>IF(ISERROR((D257/E257-1)*100),"n/a",(D257/E257-1)*100)</f>
        <v>0.87719298245614308</v>
      </c>
      <c r="AB257" s="705">
        <f>IF(ISERROR((E257/F257-1)*100),"n/a",(E257/F257-1)*100)</f>
        <v>11.764705882352921</v>
      </c>
      <c r="AC257" s="705">
        <f>IF(ISERROR((F257/G257-1)*100),"n/a",(F257/G257-1)*100)</f>
        <v>36.090727151434308</v>
      </c>
      <c r="AD257" s="705">
        <f>IF(ISERROR((G257/H257-1)*100),"n/a",(G257/H257-1)*100)</f>
        <v>14.976030680728659</v>
      </c>
      <c r="AE257" s="705">
        <f>IF(ISERROR((H257/J257-1)*100),"n/a",(H257/J257-1)*100)</f>
        <v>4.2999999999999927</v>
      </c>
      <c r="AF257" s="705">
        <f>IF(ISERROR((J257/K257-1)*100),"n/a",(J257/K257-1)*100)</f>
        <v>6.3829787234042534</v>
      </c>
      <c r="AG257" s="705">
        <f>IF(ISERROR((K257/M257-1)*100),"n/a",(K257/M257-1)*100)</f>
        <v>8.7962962962963012</v>
      </c>
      <c r="AH257" s="705">
        <f>IF(ISERROR((M257/N257-1)*100),"n/a",(M257/N257-1)*100)</f>
        <v>2.6128266033254244</v>
      </c>
      <c r="AI257" s="705">
        <f>IF(ISERROR((N257/O257-1)*100),"n/a",(N257/O257-1)*100)</f>
        <v>7.9487179487179427</v>
      </c>
      <c r="AJ257" s="705">
        <f>IF(ISERROR((O257/P257-1)*100),"n/a",(O257/P257-1)*100)</f>
        <v>33.653187114461943</v>
      </c>
      <c r="AK257" s="705">
        <f>IF(ISERROR((P257/Q257-1)*100),"n/a",(P257/Q257-1)*100)</f>
        <v>139.5730706075534</v>
      </c>
      <c r="AL257" s="705" t="str">
        <f>IF(ISERROR((Q257/R257-1)*100),"n/a",(Q257/R257-1)*100)</f>
        <v>n/a</v>
      </c>
      <c r="AM257" s="705" t="str">
        <f>IF(ISERROR((R257/S257-1)*100),"n/a",(R257/S257-1)*100)</f>
        <v>n/a</v>
      </c>
      <c r="AN257" s="705" t="str">
        <f>IF(ISERROR((S257/T257-1)*100),"n/a",(S257/T257-1)*100)</f>
        <v>n/a</v>
      </c>
      <c r="AO257" s="705" t="str">
        <f>IF(ISERROR((T257/U257-1)*100),"n/a",(T257/U257-1)*100)</f>
        <v>n/a</v>
      </c>
      <c r="AP257" s="705" t="str">
        <f>IF(ISERROR((U257/V257-1)*100),"n/a",(U257/V257-1)*100)</f>
        <v>n/a</v>
      </c>
      <c r="AQ257" s="705" t="str">
        <f>IF(ISERROR((V257/W257-1)*100),"n/a",(V257/W257-1)*100)</f>
        <v>n/a</v>
      </c>
      <c r="AR257" s="705" t="str">
        <f>IF(ISERROR((W257/X257-1)*100),"n/a",(W257/X257-1)*100)</f>
        <v>n/a</v>
      </c>
      <c r="AS257" s="706">
        <f>AVERAGE(Z257:AR257)</f>
        <v>22.755224209372539</v>
      </c>
      <c r="AT257" s="707">
        <f>STDEV(Z257:AR257)</f>
        <v>38.50530472870291</v>
      </c>
    </row>
    <row r="258" spans="1:46" ht="11.25" customHeight="1" x14ac:dyDescent="0.2">
      <c r="A258" s="692" t="s">
        <v>561</v>
      </c>
      <c r="B258" s="527" t="s">
        <v>562</v>
      </c>
      <c r="C258" s="515">
        <v>0.1825</v>
      </c>
      <c r="D258" s="538">
        <v>0.17</v>
      </c>
      <c r="E258" s="684">
        <v>0.16</v>
      </c>
      <c r="F258" s="684">
        <v>0.15</v>
      </c>
      <c r="G258" s="684">
        <v>0.10819000000000001</v>
      </c>
      <c r="H258" s="684">
        <v>7.3599500000000012E-2</v>
      </c>
      <c r="I258" s="685"/>
      <c r="J258" s="684">
        <v>6.7937999999999998E-2</v>
      </c>
      <c r="K258" s="514">
        <v>6.2276500000000005E-2</v>
      </c>
      <c r="L258" s="685"/>
      <c r="M258" s="690">
        <v>5.6615000000000006E-2</v>
      </c>
      <c r="N258" s="691">
        <v>5.0953499999999999E-2</v>
      </c>
      <c r="O258" s="691">
        <v>4.5292000000000006E-2</v>
      </c>
      <c r="P258" s="687">
        <v>0</v>
      </c>
      <c r="Q258" s="687">
        <v>0</v>
      </c>
      <c r="R258" s="687">
        <v>0</v>
      </c>
      <c r="S258" s="687">
        <v>0</v>
      </c>
      <c r="T258" s="687">
        <v>0</v>
      </c>
      <c r="U258" s="687">
        <v>0</v>
      </c>
      <c r="V258" s="687">
        <v>0</v>
      </c>
      <c r="W258" s="687">
        <v>0</v>
      </c>
      <c r="X258" s="687">
        <v>0</v>
      </c>
      <c r="Y258" s="688">
        <f>SUM(C258:X258)</f>
        <v>1.1273645000000003</v>
      </c>
      <c r="Z258" s="1134">
        <f>IF(ISERROR((C258/D258-1)*100),"n/a",(C258/D258-1)*100)</f>
        <v>7.3529411764705843</v>
      </c>
      <c r="AA258" s="705">
        <f>IF(ISERROR((D258/E258-1)*100),"n/a",(D258/E258-1)*100)</f>
        <v>6.25</v>
      </c>
      <c r="AB258" s="705">
        <f>IF(ISERROR((E258/F258-1)*100),"n/a",(E258/F258-1)*100)</f>
        <v>6.6666666666666652</v>
      </c>
      <c r="AC258" s="705">
        <f>IF(ISERROR((F258/G258-1)*100),"n/a",(F258/G258-1)*100)</f>
        <v>38.644976430353985</v>
      </c>
      <c r="AD258" s="705">
        <f>IF(ISERROR((G258/H258-1)*100),"n/a",(G258/H258-1)*100)</f>
        <v>46.998281238323614</v>
      </c>
      <c r="AE258" s="705">
        <f>IF(ISERROR((H258/J258-1)*100),"n/a",(H258/J258-1)*100)</f>
        <v>8.3333333333333481</v>
      </c>
      <c r="AF258" s="705">
        <f>IF(ISERROR((J258/K258-1)*100),"n/a",(J258/K258-1)*100)</f>
        <v>9.0909090909090828</v>
      </c>
      <c r="AG258" s="705">
        <f>IF(ISERROR((K258/M258-1)*100),"n/a",(K258/M258-1)*100)</f>
        <v>10.000000000000009</v>
      </c>
      <c r="AH258" s="705">
        <f>IF(ISERROR((M258/N258-1)*100),"n/a",(M258/N258-1)*100)</f>
        <v>11.111111111111116</v>
      </c>
      <c r="AI258" s="705">
        <f>IF(ISERROR((N258/O258-1)*100),"n/a",(N258/O258-1)*100)</f>
        <v>12.499999999999979</v>
      </c>
      <c r="AJ258" s="705" t="str">
        <f>IF(ISERROR((O258/P258-1)*100),"n/a",(O258/P258-1)*100)</f>
        <v>n/a</v>
      </c>
      <c r="AK258" s="705" t="str">
        <f>IF(ISERROR((P258/Q258-1)*100),"n/a",(P258/Q258-1)*100)</f>
        <v>n/a</v>
      </c>
      <c r="AL258" s="705" t="str">
        <f>IF(ISERROR((Q258/R258-1)*100),"n/a",(Q258/R258-1)*100)</f>
        <v>n/a</v>
      </c>
      <c r="AM258" s="705" t="str">
        <f>IF(ISERROR((R258/S258-1)*100),"n/a",(R258/S258-1)*100)</f>
        <v>n/a</v>
      </c>
      <c r="AN258" s="705" t="str">
        <f>IF(ISERROR((S258/T258-1)*100),"n/a",(S258/T258-1)*100)</f>
        <v>n/a</v>
      </c>
      <c r="AO258" s="705" t="str">
        <f>IF(ISERROR((T258/U258-1)*100),"n/a",(T258/U258-1)*100)</f>
        <v>n/a</v>
      </c>
      <c r="AP258" s="705" t="str">
        <f>IF(ISERROR((U258/V258-1)*100),"n/a",(U258/V258-1)*100)</f>
        <v>n/a</v>
      </c>
      <c r="AQ258" s="705" t="str">
        <f>IF(ISERROR((V258/W258-1)*100),"n/a",(V258/W258-1)*100)</f>
        <v>n/a</v>
      </c>
      <c r="AR258" s="705" t="str">
        <f>IF(ISERROR((W258/X258-1)*100),"n/a",(W258/X258-1)*100)</f>
        <v>n/a</v>
      </c>
      <c r="AS258" s="706">
        <f>AVERAGE(Z258:AR258)</f>
        <v>15.694821904716836</v>
      </c>
      <c r="AT258" s="707">
        <f>STDEV(Z258:AR258)</f>
        <v>14.561619444078705</v>
      </c>
    </row>
    <row r="259" spans="1:46" ht="11.25" customHeight="1" x14ac:dyDescent="0.2">
      <c r="A259" s="974" t="s">
        <v>563</v>
      </c>
      <c r="B259" s="972" t="s">
        <v>564</v>
      </c>
      <c r="C259" s="515">
        <v>0.57999999999999996</v>
      </c>
      <c r="D259" s="688">
        <v>0.54</v>
      </c>
      <c r="E259" s="684">
        <v>0.52</v>
      </c>
      <c r="F259" s="684">
        <v>0.5</v>
      </c>
      <c r="G259" s="684">
        <v>0.48</v>
      </c>
      <c r="H259" s="684">
        <v>0.46</v>
      </c>
      <c r="I259" s="685"/>
      <c r="J259" s="684">
        <v>0.44</v>
      </c>
      <c r="K259" s="514">
        <v>0.42</v>
      </c>
      <c r="L259" s="685"/>
      <c r="M259" s="690">
        <v>0.4</v>
      </c>
      <c r="N259" s="691">
        <v>0.38</v>
      </c>
      <c r="O259" s="691">
        <v>0.36</v>
      </c>
      <c r="P259" s="691">
        <v>0.32</v>
      </c>
      <c r="Q259" s="691">
        <v>0.28000000000000003</v>
      </c>
      <c r="R259" s="691">
        <v>0.24</v>
      </c>
      <c r="S259" s="691">
        <v>0.215</v>
      </c>
      <c r="T259" s="691">
        <v>0.19</v>
      </c>
      <c r="U259" s="691">
        <v>0.16500000000000001</v>
      </c>
      <c r="V259" s="691">
        <v>0.14380000000000001</v>
      </c>
      <c r="W259" s="691">
        <v>0.125</v>
      </c>
      <c r="X259" s="691">
        <v>0.105</v>
      </c>
      <c r="Y259" s="688">
        <f>SUM(C259:X259)</f>
        <v>6.8638000000000012</v>
      </c>
      <c r="Z259" s="1134">
        <f>IF(ISERROR((C259/D259-1)*100),"n/a",(C259/D259-1)*100)</f>
        <v>7.4074074074073959</v>
      </c>
      <c r="AA259" s="705">
        <f>IF(ISERROR((D259/E259-1)*100),"n/a",(D259/E259-1)*100)</f>
        <v>3.8461538461538547</v>
      </c>
      <c r="AB259" s="705">
        <f>IF(ISERROR((E259/F259-1)*100),"n/a",(E259/F259-1)*100)</f>
        <v>4.0000000000000036</v>
      </c>
      <c r="AC259" s="705">
        <f>IF(ISERROR((F259/G259-1)*100),"n/a",(F259/G259-1)*100)</f>
        <v>4.1666666666666741</v>
      </c>
      <c r="AD259" s="705">
        <f>IF(ISERROR((G259/H259-1)*100),"n/a",(G259/H259-1)*100)</f>
        <v>4.3478260869565188</v>
      </c>
      <c r="AE259" s="705">
        <f>IF(ISERROR((H259/J259-1)*100),"n/a",(H259/J259-1)*100)</f>
        <v>4.5454545454545414</v>
      </c>
      <c r="AF259" s="705">
        <f>IF(ISERROR((J259/K259-1)*100),"n/a",(J259/K259-1)*100)</f>
        <v>4.7619047619047672</v>
      </c>
      <c r="AG259" s="705">
        <f>IF(ISERROR((K259/M259-1)*100),"n/a",(K259/M259-1)*100)</f>
        <v>4.9999999999999822</v>
      </c>
      <c r="AH259" s="705">
        <f>IF(ISERROR((M259/N259-1)*100),"n/a",(M259/N259-1)*100)</f>
        <v>5.2631578947368363</v>
      </c>
      <c r="AI259" s="705">
        <f>IF(ISERROR((N259/O259-1)*100),"n/a",(N259/O259-1)*100)</f>
        <v>5.555555555555558</v>
      </c>
      <c r="AJ259" s="705">
        <f>IF(ISERROR((O259/P259-1)*100),"n/a",(O259/P259-1)*100)</f>
        <v>12.5</v>
      </c>
      <c r="AK259" s="705">
        <f>IF(ISERROR((P259/Q259-1)*100),"n/a",(P259/Q259-1)*100)</f>
        <v>14.285714285714279</v>
      </c>
      <c r="AL259" s="705">
        <f>IF(ISERROR((Q259/R259-1)*100),"n/a",(Q259/R259-1)*100)</f>
        <v>16.666666666666675</v>
      </c>
      <c r="AM259" s="705">
        <f>IF(ISERROR((R259/S259-1)*100),"n/a",(R259/S259-1)*100)</f>
        <v>11.627906976744185</v>
      </c>
      <c r="AN259" s="705">
        <f>IF(ISERROR((S259/T259-1)*100),"n/a",(S259/T259-1)*100)</f>
        <v>13.157894736842103</v>
      </c>
      <c r="AO259" s="705">
        <f>IF(ISERROR((T259/U259-1)*100),"n/a",(T259/U259-1)*100)</f>
        <v>15.151515151515138</v>
      </c>
      <c r="AP259" s="705">
        <f>IF(ISERROR((U259/V259-1)*100),"n/a",(U259/V259-1)*100)</f>
        <v>14.742698191933234</v>
      </c>
      <c r="AQ259" s="705">
        <f>IF(ISERROR((V259/W259-1)*100),"n/a",(V259/W259-1)*100)</f>
        <v>15.04000000000001</v>
      </c>
      <c r="AR259" s="705">
        <f>IF(ISERROR((W259/X259-1)*100),"n/a",(W259/X259-1)*100)</f>
        <v>19.047619047619047</v>
      </c>
      <c r="AS259" s="706">
        <f>AVERAGE(Z259:AR259)</f>
        <v>9.532323253782673</v>
      </c>
      <c r="AT259" s="707">
        <f>STDEV(Z259:AR259)</f>
        <v>5.2955297778743589</v>
      </c>
    </row>
    <row r="260" spans="1:46" ht="11.25" customHeight="1" x14ac:dyDescent="0.2">
      <c r="A260" s="519" t="s">
        <v>565</v>
      </c>
      <c r="B260" s="972" t="s">
        <v>566</v>
      </c>
      <c r="C260" s="515">
        <v>1.716</v>
      </c>
      <c r="D260" s="688">
        <v>1.6675</v>
      </c>
      <c r="E260" s="684">
        <v>1.59</v>
      </c>
      <c r="F260" s="684">
        <v>1.51</v>
      </c>
      <c r="G260" s="684">
        <v>1.43</v>
      </c>
      <c r="H260" s="684">
        <v>1.35</v>
      </c>
      <c r="I260" s="685"/>
      <c r="J260" s="684">
        <v>1.2662500000000001</v>
      </c>
      <c r="K260" s="514">
        <v>1.2024999999999999</v>
      </c>
      <c r="L260" s="685"/>
      <c r="M260" s="690">
        <v>1.1425000000000001</v>
      </c>
      <c r="N260" s="691">
        <v>1.0825</v>
      </c>
      <c r="O260" s="691">
        <v>1.0225</v>
      </c>
      <c r="P260" s="691">
        <v>0.95750000000000002</v>
      </c>
      <c r="Q260" s="691">
        <v>0.89749999999999996</v>
      </c>
      <c r="R260" s="691">
        <v>0.83</v>
      </c>
      <c r="S260" s="691">
        <v>0.75624999999999998</v>
      </c>
      <c r="T260" s="691">
        <v>0.72124999999999995</v>
      </c>
      <c r="U260" s="691">
        <v>0.66374999999999995</v>
      </c>
      <c r="V260" s="691">
        <v>0.578125</v>
      </c>
      <c r="W260" s="691">
        <v>0.51249999999999996</v>
      </c>
      <c r="X260" s="691">
        <v>0.46250000000000002</v>
      </c>
      <c r="Y260" s="688">
        <f>SUM(C260:X260)</f>
        <v>21.359124999999999</v>
      </c>
      <c r="Z260" s="1134">
        <f>IF(ISERROR((C260/D260-1)*100),"n/a",(C260/D260-1)*100)</f>
        <v>2.9085457271364357</v>
      </c>
      <c r="AA260" s="705">
        <f>IF(ISERROR((D260/E260-1)*100),"n/a",(D260/E260-1)*100)</f>
        <v>4.8742138364779919</v>
      </c>
      <c r="AB260" s="705">
        <f>IF(ISERROR((E260/F260-1)*100),"n/a",(E260/F260-1)*100)</f>
        <v>5.2980132450331174</v>
      </c>
      <c r="AC260" s="705">
        <f>IF(ISERROR((F260/G260-1)*100),"n/a",(F260/G260-1)*100)</f>
        <v>5.5944055944056048</v>
      </c>
      <c r="AD260" s="705">
        <f>IF(ISERROR((G260/H260-1)*100),"n/a",(G260/H260-1)*100)</f>
        <v>5.9259259259259123</v>
      </c>
      <c r="AE260" s="705">
        <f>IF(ISERROR((H260/J260-1)*100),"n/a",(H260/J260-1)*100)</f>
        <v>6.6140177690029667</v>
      </c>
      <c r="AF260" s="705">
        <f>IF(ISERROR((J260/K260-1)*100),"n/a",(J260/K260-1)*100)</f>
        <v>5.3014553014553156</v>
      </c>
      <c r="AG260" s="705">
        <f>IF(ISERROR((K260/M260-1)*100),"n/a",(K260/M260-1)*100)</f>
        <v>5.2516411378555672</v>
      </c>
      <c r="AH260" s="705">
        <f>IF(ISERROR((M260/N260-1)*100),"n/a",(M260/N260-1)*100)</f>
        <v>5.5427251732101723</v>
      </c>
      <c r="AI260" s="705">
        <f>IF(ISERROR((N260/O260-1)*100),"n/a",(N260/O260-1)*100)</f>
        <v>5.8679706601467041</v>
      </c>
      <c r="AJ260" s="705">
        <f>IF(ISERROR((O260/P260-1)*100),"n/a",(O260/P260-1)*100)</f>
        <v>6.788511749347248</v>
      </c>
      <c r="AK260" s="705">
        <f>IF(ISERROR((P260/Q260-1)*100),"n/a",(P260/Q260-1)*100)</f>
        <v>6.6852367688022385</v>
      </c>
      <c r="AL260" s="705">
        <f>IF(ISERROR((Q260/R260-1)*100),"n/a",(Q260/R260-1)*100)</f>
        <v>8.1325301204819169</v>
      </c>
      <c r="AM260" s="705">
        <f>IF(ISERROR((R260/S260-1)*100),"n/a",(R260/S260-1)*100)</f>
        <v>9.7520661157024726</v>
      </c>
      <c r="AN260" s="705">
        <f>IF(ISERROR((S260/T260-1)*100),"n/a",(S260/T260-1)*100)</f>
        <v>4.8526863084922045</v>
      </c>
      <c r="AO260" s="705">
        <f>IF(ISERROR((T260/U260-1)*100),"n/a",(T260/U260-1)*100)</f>
        <v>8.6629001883239187</v>
      </c>
      <c r="AP260" s="705">
        <f>IF(ISERROR((U260/V260-1)*100),"n/a",(U260/V260-1)*100)</f>
        <v>14.810810810810793</v>
      </c>
      <c r="AQ260" s="705">
        <f>IF(ISERROR((V260/W260-1)*100),"n/a",(V260/W260-1)*100)</f>
        <v>12.804878048780498</v>
      </c>
      <c r="AR260" s="705">
        <f>IF(ISERROR((W260/X260-1)*100),"n/a",(W260/X260-1)*100)</f>
        <v>10.810810810810789</v>
      </c>
      <c r="AS260" s="706">
        <f>AVERAGE(Z260:AR260)</f>
        <v>7.1831234364316767</v>
      </c>
      <c r="AT260" s="707">
        <f>STDEV(Z260:AR260)</f>
        <v>2.997665598307576</v>
      </c>
    </row>
    <row r="261" spans="1:46" ht="11.25" customHeight="1" x14ac:dyDescent="0.2">
      <c r="A261" s="502" t="s">
        <v>1151</v>
      </c>
      <c r="B261" s="972" t="s">
        <v>1152</v>
      </c>
      <c r="C261" s="515">
        <v>0.2</v>
      </c>
      <c r="D261" s="504">
        <v>0.16250000000000001</v>
      </c>
      <c r="E261" s="521">
        <v>0.125</v>
      </c>
      <c r="F261" s="684">
        <v>0.10625</v>
      </c>
      <c r="G261" s="521">
        <v>0.1</v>
      </c>
      <c r="H261" s="684">
        <v>2.5000000000000001E-2</v>
      </c>
      <c r="I261" s="685"/>
      <c r="J261" s="521">
        <v>0</v>
      </c>
      <c r="K261" s="689">
        <v>0</v>
      </c>
      <c r="L261" s="685"/>
      <c r="M261" s="522">
        <v>0</v>
      </c>
      <c r="N261" s="687">
        <v>0</v>
      </c>
      <c r="O261" s="687">
        <v>0</v>
      </c>
      <c r="P261" s="687">
        <v>0</v>
      </c>
      <c r="Q261" s="687">
        <v>0</v>
      </c>
      <c r="R261" s="687">
        <v>0</v>
      </c>
      <c r="S261" s="687">
        <v>0</v>
      </c>
      <c r="T261" s="687">
        <v>0</v>
      </c>
      <c r="U261" s="687">
        <v>0</v>
      </c>
      <c r="V261" s="687">
        <v>0</v>
      </c>
      <c r="W261" s="687">
        <v>0</v>
      </c>
      <c r="X261" s="687">
        <v>0</v>
      </c>
      <c r="Y261" s="688">
        <f>SUM(C261:X261)</f>
        <v>0.71875</v>
      </c>
      <c r="Z261" s="1134">
        <f>IF(ISERROR((C261/D261-1)*100),"n/a",(C261/D261-1)*100)</f>
        <v>23.076923076923084</v>
      </c>
      <c r="AA261" s="705">
        <f>IF(ISERROR((D261/E261-1)*100),"n/a",(D261/E261-1)*100)</f>
        <v>30.000000000000004</v>
      </c>
      <c r="AB261" s="705">
        <f>IF(ISERROR((E261/F261-1)*100),"n/a",(E261/F261-1)*100)</f>
        <v>17.647058823529417</v>
      </c>
      <c r="AC261" s="705">
        <f>IF(ISERROR((F261/G261-1)*100),"n/a",(F261/G261-1)*100)</f>
        <v>6.25</v>
      </c>
      <c r="AD261" s="705">
        <f>IF(ISERROR((G261/H261-1)*100),"n/a",(G261/H261-1)*100)</f>
        <v>300</v>
      </c>
      <c r="AE261" s="705" t="str">
        <f>IF(ISERROR((H261/J261-1)*100),"n/a",(H261/J261-1)*100)</f>
        <v>n/a</v>
      </c>
      <c r="AF261" s="705" t="str">
        <f>IF(ISERROR((J261/K261-1)*100),"n/a",(J261/K261-1)*100)</f>
        <v>n/a</v>
      </c>
      <c r="AG261" s="705" t="str">
        <f>IF(ISERROR((K261/M261-1)*100),"n/a",(K261/M261-1)*100)</f>
        <v>n/a</v>
      </c>
      <c r="AH261" s="705" t="str">
        <f>IF(ISERROR((M261/N261-1)*100),"n/a",(M261/N261-1)*100)</f>
        <v>n/a</v>
      </c>
      <c r="AI261" s="705" t="str">
        <f>IF(ISERROR((N261/O261-1)*100),"n/a",(N261/O261-1)*100)</f>
        <v>n/a</v>
      </c>
      <c r="AJ261" s="705" t="str">
        <f>IF(ISERROR((O261/P261-1)*100),"n/a",(O261/P261-1)*100)</f>
        <v>n/a</v>
      </c>
      <c r="AK261" s="705" t="str">
        <f>IF(ISERROR((P261/Q261-1)*100),"n/a",(P261/Q261-1)*100)</f>
        <v>n/a</v>
      </c>
      <c r="AL261" s="705" t="str">
        <f>IF(ISERROR((Q261/R261-1)*100),"n/a",(Q261/R261-1)*100)</f>
        <v>n/a</v>
      </c>
      <c r="AM261" s="705" t="str">
        <f>IF(ISERROR((R261/S261-1)*100),"n/a",(R261/S261-1)*100)</f>
        <v>n/a</v>
      </c>
      <c r="AN261" s="705" t="str">
        <f>IF(ISERROR((S261/T261-1)*100),"n/a",(S261/T261-1)*100)</f>
        <v>n/a</v>
      </c>
      <c r="AO261" s="705" t="str">
        <f>IF(ISERROR((T261/U261-1)*100),"n/a",(T261/U261-1)*100)</f>
        <v>n/a</v>
      </c>
      <c r="AP261" s="705" t="str">
        <f>IF(ISERROR((U261/V261-1)*100),"n/a",(U261/V261-1)*100)</f>
        <v>n/a</v>
      </c>
      <c r="AQ261" s="705" t="str">
        <f>IF(ISERROR((V261/W261-1)*100),"n/a",(V261/W261-1)*100)</f>
        <v>n/a</v>
      </c>
      <c r="AR261" s="705" t="str">
        <f>IF(ISERROR((W261/X261-1)*100),"n/a",(W261/X261-1)*100)</f>
        <v>n/a</v>
      </c>
      <c r="AS261" s="706">
        <f>AVERAGE(Z261:AR261)</f>
        <v>75.394796380090497</v>
      </c>
      <c r="AT261" s="707">
        <f>STDEV(Z261:AR261)</f>
        <v>125.85820290891135</v>
      </c>
    </row>
    <row r="262" spans="1:46" ht="11.25" customHeight="1" x14ac:dyDescent="0.2">
      <c r="A262" s="539" t="s">
        <v>1153</v>
      </c>
      <c r="B262" s="527" t="s">
        <v>1154</v>
      </c>
      <c r="C262" s="515">
        <v>4.3</v>
      </c>
      <c r="D262" s="515">
        <v>4.08</v>
      </c>
      <c r="E262" s="533">
        <v>3.8224999999999998</v>
      </c>
      <c r="F262" s="533">
        <v>3.6124999999999998</v>
      </c>
      <c r="G262" s="533">
        <v>3.3982999999999999</v>
      </c>
      <c r="H262" s="533">
        <v>3.1197999999999997</v>
      </c>
      <c r="I262" s="534"/>
      <c r="J262" s="547">
        <v>2.95</v>
      </c>
      <c r="K262" s="696">
        <v>2.75</v>
      </c>
      <c r="L262" s="548"/>
      <c r="M262" s="553">
        <v>2.6</v>
      </c>
      <c r="N262" s="537">
        <v>2.79</v>
      </c>
      <c r="O262" s="536">
        <v>3.28</v>
      </c>
      <c r="P262" s="536">
        <v>2.9674999999999998</v>
      </c>
      <c r="Q262" s="536">
        <v>2.6875</v>
      </c>
      <c r="R262" s="536">
        <v>2.4375</v>
      </c>
      <c r="S262" s="536">
        <v>2.1875</v>
      </c>
      <c r="T262" s="536">
        <v>1.9750000000000001</v>
      </c>
      <c r="U262" s="536">
        <v>1.875</v>
      </c>
      <c r="V262" s="536">
        <v>1.79</v>
      </c>
      <c r="W262" s="536">
        <v>1.74</v>
      </c>
      <c r="X262" s="536">
        <v>1.66</v>
      </c>
      <c r="Y262" s="688">
        <f>SUM(C262:X262)</f>
        <v>56.023099999999999</v>
      </c>
      <c r="Z262" s="1134">
        <f>IF(ISERROR((C262/D262-1)*100),"n/a",(C262/D262-1)*100)</f>
        <v>5.3921568627451011</v>
      </c>
      <c r="AA262" s="705">
        <f>IF(ISERROR((D262/E262-1)*100),"n/a",(D262/E262-1)*100)</f>
        <v>6.7364290385873105</v>
      </c>
      <c r="AB262" s="705">
        <f>IF(ISERROR((E262/F262-1)*100),"n/a",(E262/F262-1)*100)</f>
        <v>5.8131487889273359</v>
      </c>
      <c r="AC262" s="705">
        <f>IF(ISERROR((F262/G262-1)*100),"n/a",(F262/G262-1)*100)</f>
        <v>6.3031515757878909</v>
      </c>
      <c r="AD262" s="705">
        <f>IF(ISERROR((G262/H262-1)*100),"n/a",(G262/H262-1)*100)</f>
        <v>8.9268542855311281</v>
      </c>
      <c r="AE262" s="705">
        <f>IF(ISERROR((H262/J262-1)*100),"n/a",(H262/J262-1)*100)</f>
        <v>5.755932203389813</v>
      </c>
      <c r="AF262" s="705">
        <f>IF(ISERROR((J262/K262-1)*100),"n/a",(J262/K262-1)*100)</f>
        <v>7.2727272727272751</v>
      </c>
      <c r="AG262" s="705">
        <f>IF(ISERROR((K262/M262-1)*100),"n/a",(K262/M262-1)*100)</f>
        <v>5.7692307692307709</v>
      </c>
      <c r="AH262" s="705">
        <f>IF(ISERROR((M262/N262-1)*100),"n/a",(M262/N262-1)*100)</f>
        <v>-6.8100358422939049</v>
      </c>
      <c r="AI262" s="705">
        <f>IF(ISERROR((N262/O262-1)*100),"n/a",(N262/O262-1)*100)</f>
        <v>-14.939024390243894</v>
      </c>
      <c r="AJ262" s="705">
        <f>IF(ISERROR((O262/P262-1)*100),"n/a",(O262/P262-1)*100)</f>
        <v>10.530749789384997</v>
      </c>
      <c r="AK262" s="705">
        <f>IF(ISERROR((P262/Q262-1)*100),"n/a",(P262/Q262-1)*100)</f>
        <v>10.418604651162777</v>
      </c>
      <c r="AL262" s="705">
        <f>IF(ISERROR((Q262/R262-1)*100),"n/a",(Q262/R262-1)*100)</f>
        <v>10.256410256410264</v>
      </c>
      <c r="AM262" s="705">
        <f>IF(ISERROR((R262/S262-1)*100),"n/a",(R262/S262-1)*100)</f>
        <v>11.428571428571432</v>
      </c>
      <c r="AN262" s="705">
        <f>IF(ISERROR((S262/T262-1)*100),"n/a",(S262/T262-1)*100)</f>
        <v>10.759493670886066</v>
      </c>
      <c r="AO262" s="705">
        <f>IF(ISERROR((T262/U262-1)*100),"n/a",(T262/U262-1)*100)</f>
        <v>5.3333333333333455</v>
      </c>
      <c r="AP262" s="705">
        <f>IF(ISERROR((U262/V262-1)*100),"n/a",(U262/V262-1)*100)</f>
        <v>4.748603351955305</v>
      </c>
      <c r="AQ262" s="705">
        <f>IF(ISERROR((V262/W262-1)*100),"n/a",(V262/W262-1)*100)</f>
        <v>2.8735632183908066</v>
      </c>
      <c r="AR262" s="705">
        <f>IF(ISERROR((W262/X262-1)*100),"n/a",(W262/X262-1)*100)</f>
        <v>4.8192771084337505</v>
      </c>
      <c r="AS262" s="706">
        <f>AVERAGE(Z262:AR262)</f>
        <v>5.3362724933114505</v>
      </c>
      <c r="AT262" s="707">
        <f>STDEV(Z262:AR262)</f>
        <v>6.3638626835973442</v>
      </c>
    </row>
    <row r="263" spans="1:46" ht="11.25" customHeight="1" x14ac:dyDescent="0.2">
      <c r="A263" s="974" t="s">
        <v>1155</v>
      </c>
      <c r="B263" s="972" t="s">
        <v>1156</v>
      </c>
      <c r="C263" s="515">
        <v>4.2949999999999999</v>
      </c>
      <c r="D263" s="515">
        <v>3.6550000000000002</v>
      </c>
      <c r="E263" s="684">
        <v>3.05</v>
      </c>
      <c r="F263" s="684">
        <v>2.5049999999999999</v>
      </c>
      <c r="G263" s="684">
        <v>2.02</v>
      </c>
      <c r="H263" s="684">
        <v>1.55</v>
      </c>
      <c r="I263" s="685"/>
      <c r="J263" s="554">
        <v>0.35</v>
      </c>
      <c r="K263" s="557">
        <v>0</v>
      </c>
      <c r="L263" s="624"/>
      <c r="M263" s="522">
        <v>0</v>
      </c>
      <c r="N263" s="687">
        <v>0</v>
      </c>
      <c r="O263" s="687">
        <v>0</v>
      </c>
      <c r="P263" s="687">
        <v>0</v>
      </c>
      <c r="Q263" s="687">
        <v>0</v>
      </c>
      <c r="R263" s="687">
        <v>0</v>
      </c>
      <c r="S263" s="687">
        <v>0</v>
      </c>
      <c r="T263" s="687">
        <v>0</v>
      </c>
      <c r="U263" s="687">
        <v>0</v>
      </c>
      <c r="V263" s="687">
        <v>0</v>
      </c>
      <c r="W263" s="687">
        <v>0</v>
      </c>
      <c r="X263" s="687">
        <v>0</v>
      </c>
      <c r="Y263" s="688">
        <f>SUM(C263:X263)</f>
        <v>17.425000000000001</v>
      </c>
      <c r="Z263" s="1134">
        <f>IF(ISERROR((C263/D263-1)*100),"n/a",(C263/D263-1)*100)</f>
        <v>17.510259917920656</v>
      </c>
      <c r="AA263" s="705">
        <f>IF(ISERROR((D263/E263-1)*100),"n/a",(D263/E263-1)*100)</f>
        <v>19.836065573770512</v>
      </c>
      <c r="AB263" s="705">
        <f>IF(ISERROR((E263/F263-1)*100),"n/a",(E263/F263-1)*100)</f>
        <v>21.7564870259481</v>
      </c>
      <c r="AC263" s="705">
        <f>IF(ISERROR((F263/G263-1)*100),"n/a",(F263/G263-1)*100)</f>
        <v>24.009900990099009</v>
      </c>
      <c r="AD263" s="705">
        <f>IF(ISERROR((G263/H263-1)*100),"n/a",(G263/H263-1)*100)</f>
        <v>30.322580645161288</v>
      </c>
      <c r="AE263" s="705">
        <f>IF(ISERROR((H263/J263-1)*100),"n/a",(H263/J263-1)*100)</f>
        <v>342.85714285714289</v>
      </c>
      <c r="AF263" s="705" t="str">
        <f>IF(ISERROR((J263/K263-1)*100),"n/a",(J263/K263-1)*100)</f>
        <v>n/a</v>
      </c>
      <c r="AG263" s="705" t="str">
        <f>IF(ISERROR((K263/M263-1)*100),"n/a",(K263/M263-1)*100)</f>
        <v>n/a</v>
      </c>
      <c r="AH263" s="705" t="str">
        <f>IF(ISERROR((M263/N263-1)*100),"n/a",(M263/N263-1)*100)</f>
        <v>n/a</v>
      </c>
      <c r="AI263" s="705" t="str">
        <f>IF(ISERROR((N263/O263-1)*100),"n/a",(N263/O263-1)*100)</f>
        <v>n/a</v>
      </c>
      <c r="AJ263" s="705" t="str">
        <f>IF(ISERROR((O263/P263-1)*100),"n/a",(O263/P263-1)*100)</f>
        <v>n/a</v>
      </c>
      <c r="AK263" s="705" t="str">
        <f>IF(ISERROR((P263/Q263-1)*100),"n/a",(P263/Q263-1)*100)</f>
        <v>n/a</v>
      </c>
      <c r="AL263" s="705" t="str">
        <f>IF(ISERROR((Q263/R263-1)*100),"n/a",(Q263/R263-1)*100)</f>
        <v>n/a</v>
      </c>
      <c r="AM263" s="705" t="str">
        <f>IF(ISERROR((R263/S263-1)*100),"n/a",(R263/S263-1)*100)</f>
        <v>n/a</v>
      </c>
      <c r="AN263" s="705" t="str">
        <f>IF(ISERROR((S263/T263-1)*100),"n/a",(S263/T263-1)*100)</f>
        <v>n/a</v>
      </c>
      <c r="AO263" s="705" t="str">
        <f>IF(ISERROR((T263/U263-1)*100),"n/a",(T263/U263-1)*100)</f>
        <v>n/a</v>
      </c>
      <c r="AP263" s="705" t="str">
        <f>IF(ISERROR((U263/V263-1)*100),"n/a",(U263/V263-1)*100)</f>
        <v>n/a</v>
      </c>
      <c r="AQ263" s="705" t="str">
        <f>IF(ISERROR((V263/W263-1)*100),"n/a",(V263/W263-1)*100)</f>
        <v>n/a</v>
      </c>
      <c r="AR263" s="705" t="str">
        <f>IF(ISERROR((W263/X263-1)*100),"n/a",(W263/X263-1)*100)</f>
        <v>n/a</v>
      </c>
      <c r="AS263" s="706">
        <f>AVERAGE(Z263:AR263)</f>
        <v>76.048739501673751</v>
      </c>
      <c r="AT263" s="707">
        <f>STDEV(Z263:AR263)</f>
        <v>130.78219557683656</v>
      </c>
    </row>
    <row r="264" spans="1:46" ht="11.25" customHeight="1" x14ac:dyDescent="0.2">
      <c r="A264" s="974" t="s">
        <v>568</v>
      </c>
      <c r="B264" s="972" t="s">
        <v>569</v>
      </c>
      <c r="C264" s="515">
        <v>2.1379999999999999</v>
      </c>
      <c r="D264" s="515">
        <v>1.8875</v>
      </c>
      <c r="E264" s="684">
        <v>1.65</v>
      </c>
      <c r="F264" s="684">
        <v>1.45</v>
      </c>
      <c r="G264" s="684">
        <v>1.2250000000000001</v>
      </c>
      <c r="H264" s="684">
        <v>0.96875</v>
      </c>
      <c r="I264" s="685"/>
      <c r="J264" s="554">
        <v>0.84375</v>
      </c>
      <c r="K264" s="555">
        <v>0.71250000000000002</v>
      </c>
      <c r="L264" s="624"/>
      <c r="M264" s="522">
        <v>0.6</v>
      </c>
      <c r="N264" s="691">
        <v>0.5</v>
      </c>
      <c r="O264" s="691">
        <v>0.375</v>
      </c>
      <c r="P264" s="691">
        <v>0.26250000000000001</v>
      </c>
      <c r="Q264" s="691">
        <v>0.125</v>
      </c>
      <c r="R264" s="691">
        <v>4.3749999999999997E-2</v>
      </c>
      <c r="S264" s="687">
        <v>1.8749999999999999E-2</v>
      </c>
      <c r="T264" s="691">
        <v>0.98</v>
      </c>
      <c r="U264" s="691">
        <v>0.93500000000000005</v>
      </c>
      <c r="V264" s="691">
        <v>0.875</v>
      </c>
      <c r="W264" s="691">
        <v>0.81125000000000003</v>
      </c>
      <c r="X264" s="691">
        <v>0.75900000000000001</v>
      </c>
      <c r="Y264" s="688">
        <f>SUM(C264:X264)</f>
        <v>17.16075</v>
      </c>
      <c r="Z264" s="1134">
        <f>IF(ISERROR((C264/D264-1)*100),"n/a",(C264/D264-1)*100)</f>
        <v>13.271523178807954</v>
      </c>
      <c r="AA264" s="705">
        <f>IF(ISERROR((D264/E264-1)*100),"n/a",(D264/E264-1)*100)</f>
        <v>14.393939393939403</v>
      </c>
      <c r="AB264" s="705">
        <f>IF(ISERROR((E264/F264-1)*100),"n/a",(E264/F264-1)*100)</f>
        <v>13.793103448275868</v>
      </c>
      <c r="AC264" s="705">
        <f>IF(ISERROR((F264/G264-1)*100),"n/a",(F264/G264-1)*100)</f>
        <v>18.367346938775508</v>
      </c>
      <c r="AD264" s="705">
        <f>IF(ISERROR((G264/H264-1)*100),"n/a",(G264/H264-1)*100)</f>
        <v>26.451612903225818</v>
      </c>
      <c r="AE264" s="705">
        <f>IF(ISERROR((H264/J264-1)*100),"n/a",(H264/J264-1)*100)</f>
        <v>14.814814814814813</v>
      </c>
      <c r="AF264" s="705">
        <f>IF(ISERROR((J264/K264-1)*100),"n/a",(J264/K264-1)*100)</f>
        <v>18.421052631578938</v>
      </c>
      <c r="AG264" s="705">
        <f>IF(ISERROR((K264/M264-1)*100),"n/a",(K264/M264-1)*100)</f>
        <v>18.75</v>
      </c>
      <c r="AH264" s="705">
        <f>IF(ISERROR((M264/N264-1)*100),"n/a",(M264/N264-1)*100)</f>
        <v>19.999999999999996</v>
      </c>
      <c r="AI264" s="705">
        <f>IF(ISERROR((N264/O264-1)*100),"n/a",(N264/O264-1)*100)</f>
        <v>33.333333333333329</v>
      </c>
      <c r="AJ264" s="705">
        <f>IF(ISERROR((O264/P264-1)*100),"n/a",(O264/P264-1)*100)</f>
        <v>42.857142857142861</v>
      </c>
      <c r="AK264" s="705">
        <f>IF(ISERROR((P264/Q264-1)*100),"n/a",(P264/Q264-1)*100)</f>
        <v>110.00000000000001</v>
      </c>
      <c r="AL264" s="705">
        <f>IF(ISERROR((Q264/R264-1)*100),"n/a",(Q264/R264-1)*100)</f>
        <v>185.71428571428572</v>
      </c>
      <c r="AM264" s="705">
        <f>IF(ISERROR((R264/S264-1)*100),"n/a",(R264/S264-1)*100)</f>
        <v>133.33333333333334</v>
      </c>
      <c r="AN264" s="705">
        <f>IF(ISERROR((S264/T264-1)*100),"n/a",(S264/T264-1)*100)</f>
        <v>-98.08673469387756</v>
      </c>
      <c r="AO264" s="705">
        <f>IF(ISERROR((T264/U264-1)*100),"n/a",(T264/U264-1)*100)</f>
        <v>4.8128342245989275</v>
      </c>
      <c r="AP264" s="705">
        <f>IF(ISERROR((U264/V264-1)*100),"n/a",(U264/V264-1)*100)</f>
        <v>6.8571428571428727</v>
      </c>
      <c r="AQ264" s="705">
        <f>IF(ISERROR((V264/W264-1)*100),"n/a",(V264/W264-1)*100)</f>
        <v>7.8582434514637978</v>
      </c>
      <c r="AR264" s="705">
        <f>IF(ISERROR((W264/X264-1)*100),"n/a",(W264/X264-1)*100)</f>
        <v>6.8840579710145011</v>
      </c>
      <c r="AS264" s="706">
        <f>AVERAGE(Z264:AR264)</f>
        <v>31.148791176729265</v>
      </c>
      <c r="AT264" s="707">
        <f>STDEV(Z264:AR264)</f>
        <v>58.500735325108501</v>
      </c>
    </row>
    <row r="265" spans="1:46" ht="11.25" customHeight="1" x14ac:dyDescent="0.2">
      <c r="A265" s="974" t="s">
        <v>223</v>
      </c>
      <c r="B265" s="499" t="s">
        <v>224</v>
      </c>
      <c r="C265" s="515">
        <v>3.36</v>
      </c>
      <c r="D265" s="515">
        <v>3.13</v>
      </c>
      <c r="E265" s="684">
        <v>2.92</v>
      </c>
      <c r="F265" s="684">
        <v>2.7240000000000002</v>
      </c>
      <c r="G265" s="684">
        <v>2.54</v>
      </c>
      <c r="H265" s="684">
        <v>2.37</v>
      </c>
      <c r="I265" s="685" t="s">
        <v>90</v>
      </c>
      <c r="J265" s="684">
        <v>2.21</v>
      </c>
      <c r="K265" s="514">
        <v>2.06</v>
      </c>
      <c r="L265" s="685"/>
      <c r="M265" s="690">
        <v>1.92</v>
      </c>
      <c r="N265" s="691">
        <v>1.8</v>
      </c>
      <c r="O265" s="691">
        <v>1.76</v>
      </c>
      <c r="P265" s="691">
        <v>1.6</v>
      </c>
      <c r="Q265" s="691">
        <v>1.44</v>
      </c>
      <c r="R265" s="691">
        <v>1.3</v>
      </c>
      <c r="S265" s="691">
        <v>0.86</v>
      </c>
      <c r="T265" s="691">
        <v>0.76</v>
      </c>
      <c r="U265" s="691">
        <v>0.68</v>
      </c>
      <c r="V265" s="691">
        <v>0.61</v>
      </c>
      <c r="W265" s="691">
        <v>0.54</v>
      </c>
      <c r="X265" s="691">
        <v>0.48</v>
      </c>
      <c r="Y265" s="688">
        <f>SUM(C265:X265)</f>
        <v>35.064</v>
      </c>
      <c r="Z265" s="1134">
        <f>IF(ISERROR((C265/D265-1)*100),"n/a",(C265/D265-1)*100)</f>
        <v>7.348242811501593</v>
      </c>
      <c r="AA265" s="705">
        <f>IF(ISERROR((D265/E265-1)*100),"n/a",(D265/E265-1)*100)</f>
        <v>7.1917808219178037</v>
      </c>
      <c r="AB265" s="705">
        <f>IF(ISERROR((E265/F265-1)*100),"n/a",(E265/F265-1)*100)</f>
        <v>7.1953010279001361</v>
      </c>
      <c r="AC265" s="705">
        <f>IF(ISERROR((F265/G265-1)*100),"n/a",(F265/G265-1)*100)</f>
        <v>7.2440944881889902</v>
      </c>
      <c r="AD265" s="705">
        <f>IF(ISERROR((G265/H265-1)*100),"n/a",(G265/H265-1)*100)</f>
        <v>7.1729957805907185</v>
      </c>
      <c r="AE265" s="705">
        <f>IF(ISERROR((H265/J265-1)*100),"n/a",(H265/J265-1)*100)</f>
        <v>7.2398190045248834</v>
      </c>
      <c r="AF265" s="705">
        <f>IF(ISERROR((J265/K265-1)*100),"n/a",(J265/K265-1)*100)</f>
        <v>7.2815533980582492</v>
      </c>
      <c r="AG265" s="705">
        <f>IF(ISERROR((K265/M265-1)*100),"n/a",(K265/M265-1)*100)</f>
        <v>7.2916666666666741</v>
      </c>
      <c r="AH265" s="705">
        <f>IF(ISERROR((M265/N265-1)*100),"n/a",(M265/N265-1)*100)</f>
        <v>6.6666666666666652</v>
      </c>
      <c r="AI265" s="705">
        <f>IF(ISERROR((N265/O265-1)*100),"n/a",(N265/O265-1)*100)</f>
        <v>2.2727272727272707</v>
      </c>
      <c r="AJ265" s="705">
        <f>IF(ISERROR((O265/P265-1)*100),"n/a",(O265/P265-1)*100)</f>
        <v>9.9999999999999858</v>
      </c>
      <c r="AK265" s="705">
        <f>IF(ISERROR((P265/Q265-1)*100),"n/a",(P265/Q265-1)*100)</f>
        <v>11.111111111111116</v>
      </c>
      <c r="AL265" s="705">
        <f>IF(ISERROR((Q265/R265-1)*100),"n/a",(Q265/R265-1)*100)</f>
        <v>10.769230769230752</v>
      </c>
      <c r="AM265" s="705">
        <f>IF(ISERROR((R265/S265-1)*100),"n/a",(R265/S265-1)*100)</f>
        <v>51.162790697674424</v>
      </c>
      <c r="AN265" s="705">
        <f>IF(ISERROR((S265/T265-1)*100),"n/a",(S265/T265-1)*100)</f>
        <v>13.157894736842103</v>
      </c>
      <c r="AO265" s="705">
        <f>IF(ISERROR((T265/U265-1)*100),"n/a",(T265/U265-1)*100)</f>
        <v>11.764705882352944</v>
      </c>
      <c r="AP265" s="705">
        <f>IF(ISERROR((U265/V265-1)*100),"n/a",(U265/V265-1)*100)</f>
        <v>11.475409836065587</v>
      </c>
      <c r="AQ265" s="705">
        <f>IF(ISERROR((V265/W265-1)*100),"n/a",(V265/W265-1)*100)</f>
        <v>12.962962962962955</v>
      </c>
      <c r="AR265" s="705">
        <f>IF(ISERROR((W265/X265-1)*100),"n/a",(W265/X265-1)*100)</f>
        <v>12.500000000000021</v>
      </c>
      <c r="AS265" s="706">
        <f>AVERAGE(Z265:AR265)</f>
        <v>11.147839680788572</v>
      </c>
      <c r="AT265" s="707">
        <f>STDEV(Z265:AR265)</f>
        <v>10.09124372860418</v>
      </c>
    </row>
    <row r="266" spans="1:46" ht="11.25" customHeight="1" x14ac:dyDescent="0.2">
      <c r="A266" s="519" t="s">
        <v>1159</v>
      </c>
      <c r="B266" s="499" t="s">
        <v>1160</v>
      </c>
      <c r="C266" s="515">
        <v>0.5</v>
      </c>
      <c r="D266" s="515">
        <v>0.46</v>
      </c>
      <c r="E266" s="507">
        <v>0.44</v>
      </c>
      <c r="F266" s="505">
        <v>0.43</v>
      </c>
      <c r="G266" s="505">
        <v>0.38</v>
      </c>
      <c r="H266" s="505">
        <v>0.34</v>
      </c>
      <c r="I266" s="506" t="s">
        <v>90</v>
      </c>
      <c r="J266" s="1077">
        <v>0.31</v>
      </c>
      <c r="K266" s="1112">
        <v>0.25</v>
      </c>
      <c r="L266" s="625"/>
      <c r="M266" s="509">
        <v>0.1</v>
      </c>
      <c r="N266" s="510">
        <v>0</v>
      </c>
      <c r="O266" s="511">
        <v>0.25</v>
      </c>
      <c r="P266" s="511">
        <v>0.22</v>
      </c>
      <c r="Q266" s="511">
        <v>0.2</v>
      </c>
      <c r="R266" s="510">
        <v>0.15</v>
      </c>
      <c r="S266" s="511">
        <v>0.24</v>
      </c>
      <c r="T266" s="510">
        <v>0</v>
      </c>
      <c r="U266" s="510">
        <v>0</v>
      </c>
      <c r="V266" s="510">
        <v>0</v>
      </c>
      <c r="W266" s="510">
        <v>0</v>
      </c>
      <c r="X266" s="511">
        <v>0.16667000000000001</v>
      </c>
      <c r="Y266" s="688">
        <f>SUM(C266:X266)</f>
        <v>4.4366700000000003</v>
      </c>
      <c r="Z266" s="1134">
        <f>IF(ISERROR((C266/D266-1)*100),"n/a",(C266/D266-1)*100)</f>
        <v>8.6956521739130377</v>
      </c>
      <c r="AA266" s="705">
        <f>IF(ISERROR((D266/E266-1)*100),"n/a",(D266/E266-1)*100)</f>
        <v>4.5454545454545414</v>
      </c>
      <c r="AB266" s="705">
        <f>IF(ISERROR((E266/F266-1)*100),"n/a",(E266/F266-1)*100)</f>
        <v>2.3255813953488413</v>
      </c>
      <c r="AC266" s="705">
        <f>IF(ISERROR((F266/G266-1)*100),"n/a",(F266/G266-1)*100)</f>
        <v>13.157894736842103</v>
      </c>
      <c r="AD266" s="705">
        <f>IF(ISERROR((G266/H266-1)*100),"n/a",(G266/H266-1)*100)</f>
        <v>11.764705882352944</v>
      </c>
      <c r="AE266" s="705">
        <f>IF(ISERROR((H266/J266-1)*100),"n/a",(H266/J266-1)*100)</f>
        <v>9.6774193548387224</v>
      </c>
      <c r="AF266" s="705">
        <f>IF(ISERROR((J266/K266-1)*100),"n/a",(J266/K266-1)*100)</f>
        <v>24</v>
      </c>
      <c r="AG266" s="705">
        <f>IF(ISERROR((K266/M266-1)*100),"n/a",(K266/M266-1)*100)</f>
        <v>150</v>
      </c>
      <c r="AH266" s="705" t="str">
        <f>IF(ISERROR((M266/N266-1)*100),"n/a",(M266/N266-1)*100)</f>
        <v>n/a</v>
      </c>
      <c r="AI266" s="705">
        <f>IF(ISERROR((N266/O266-1)*100),"n/a",(N266/O266-1)*100)</f>
        <v>-100</v>
      </c>
      <c r="AJ266" s="705">
        <f>IF(ISERROR((O266/P266-1)*100),"n/a",(O266/P266-1)*100)</f>
        <v>13.636363636363647</v>
      </c>
      <c r="AK266" s="705">
        <f>IF(ISERROR((P266/Q266-1)*100),"n/a",(P266/Q266-1)*100)</f>
        <v>9.9999999999999858</v>
      </c>
      <c r="AL266" s="705">
        <f>IF(ISERROR((Q266/R266-1)*100),"n/a",(Q266/R266-1)*100)</f>
        <v>33.33333333333335</v>
      </c>
      <c r="AM266" s="705">
        <f>IF(ISERROR((R266/S266-1)*100),"n/a",(R266/S266-1)*100)</f>
        <v>-37.5</v>
      </c>
      <c r="AN266" s="705" t="str">
        <f>IF(ISERROR((S266/T266-1)*100),"n/a",(S266/T266-1)*100)</f>
        <v>n/a</v>
      </c>
      <c r="AO266" s="705" t="str">
        <f>IF(ISERROR((T266/U266-1)*100),"n/a",(T266/U266-1)*100)</f>
        <v>n/a</v>
      </c>
      <c r="AP266" s="705" t="str">
        <f>IF(ISERROR((U266/V266-1)*100),"n/a",(U266/V266-1)*100)</f>
        <v>n/a</v>
      </c>
      <c r="AQ266" s="705" t="str">
        <f>IF(ISERROR((V266/W266-1)*100),"n/a",(V266/W266-1)*100)</f>
        <v>n/a</v>
      </c>
      <c r="AR266" s="705">
        <f>IF(ISERROR((W266/X266-1)*100),"n/a",(W266/X266-1)*100)</f>
        <v>-100</v>
      </c>
      <c r="AS266" s="706">
        <f>AVERAGE(Z266:AR266)</f>
        <v>3.1168860756033672</v>
      </c>
      <c r="AT266" s="707">
        <f>STDEV(Z266:AR266)</f>
        <v>59.646507807616381</v>
      </c>
    </row>
    <row r="267" spans="1:46" ht="11.25" customHeight="1" x14ac:dyDescent="0.2">
      <c r="A267" s="539" t="s">
        <v>570</v>
      </c>
      <c r="B267" s="527" t="s">
        <v>571</v>
      </c>
      <c r="C267" s="515">
        <v>7.33</v>
      </c>
      <c r="D267" s="538">
        <v>6.85</v>
      </c>
      <c r="E267" s="684">
        <v>6.24</v>
      </c>
      <c r="F267" s="684">
        <v>5.62</v>
      </c>
      <c r="G267" s="684">
        <v>5.0199999999999996</v>
      </c>
      <c r="H267" s="684">
        <v>4.7300000000000004</v>
      </c>
      <c r="I267" s="685"/>
      <c r="J267" s="554">
        <v>4.34</v>
      </c>
      <c r="K267" s="555">
        <v>4.1524999999999999</v>
      </c>
      <c r="L267" s="624"/>
      <c r="M267" s="690">
        <v>4.1275000000000004</v>
      </c>
      <c r="N267" s="691">
        <v>4.1100000000000003</v>
      </c>
      <c r="O267" s="691">
        <v>3.99</v>
      </c>
      <c r="P267" s="691">
        <v>3.63</v>
      </c>
      <c r="Q267" s="691">
        <v>3.33</v>
      </c>
      <c r="R267" s="691">
        <v>3.22</v>
      </c>
      <c r="S267" s="691">
        <v>3.15</v>
      </c>
      <c r="T267" s="691">
        <v>3.11</v>
      </c>
      <c r="U267" s="691">
        <v>3.01</v>
      </c>
      <c r="V267" s="691">
        <v>2.79</v>
      </c>
      <c r="W267" s="691">
        <v>2.3199999999999998</v>
      </c>
      <c r="X267" s="691">
        <v>2.1</v>
      </c>
      <c r="Y267" s="688">
        <f>SUM(C267:X267)</f>
        <v>83.170000000000016</v>
      </c>
      <c r="Z267" s="1134">
        <f>IF(ISERROR((C267/D267-1)*100),"n/a",(C267/D267-1)*100)</f>
        <v>7.0072992700729975</v>
      </c>
      <c r="AA267" s="705">
        <f>IF(ISERROR((D267/E267-1)*100),"n/a",(D267/E267-1)*100)</f>
        <v>9.7756410256410131</v>
      </c>
      <c r="AB267" s="705">
        <f>IF(ISERROR((E267/F267-1)*100),"n/a",(E267/F267-1)*100)</f>
        <v>11.032028469750887</v>
      </c>
      <c r="AC267" s="705">
        <f>IF(ISERROR((F267/G267-1)*100),"n/a",(F267/G267-1)*100)</f>
        <v>11.952191235059772</v>
      </c>
      <c r="AD267" s="705">
        <f>IF(ISERROR((G267/H267-1)*100),"n/a",(G267/H267-1)*100)</f>
        <v>6.1310782241014605</v>
      </c>
      <c r="AE267" s="705">
        <f>IF(ISERROR((H267/J267-1)*100),"n/a",(H267/J267-1)*100)</f>
        <v>8.9861751152073843</v>
      </c>
      <c r="AF267" s="705">
        <f>IF(ISERROR((J267/K267-1)*100),"n/a",(J267/K267-1)*100)</f>
        <v>4.5153521974714117</v>
      </c>
      <c r="AG267" s="705">
        <f>IF(ISERROR((K267/M267-1)*100),"n/a",(K267/M267-1)*100)</f>
        <v>0.60569351907933111</v>
      </c>
      <c r="AH267" s="705">
        <f>IF(ISERROR((M267/N267-1)*100),"n/a",(M267/N267-1)*100)</f>
        <v>0.42579075425790425</v>
      </c>
      <c r="AI267" s="705">
        <f>IF(ISERROR((N267/O267-1)*100),"n/a",(N267/O267-1)*100)</f>
        <v>3.007518796992481</v>
      </c>
      <c r="AJ267" s="705">
        <f>IF(ISERROR((O267/P267-1)*100),"n/a",(O267/P267-1)*100)</f>
        <v>9.9173553719008378</v>
      </c>
      <c r="AK267" s="705">
        <f>IF(ISERROR((P267/Q267-1)*100),"n/a",(P267/Q267-1)*100)</f>
        <v>9.0090090090090058</v>
      </c>
      <c r="AL267" s="705">
        <f>IF(ISERROR((Q267/R267-1)*100),"n/a",(Q267/R267-1)*100)</f>
        <v>3.4161490683229712</v>
      </c>
      <c r="AM267" s="705">
        <f>IF(ISERROR((R267/S267-1)*100),"n/a",(R267/S267-1)*100)</f>
        <v>2.2222222222222365</v>
      </c>
      <c r="AN267" s="705">
        <f>IF(ISERROR((S267/T267-1)*100),"n/a",(S267/T267-1)*100)</f>
        <v>1.2861736334405238</v>
      </c>
      <c r="AO267" s="705">
        <f>IF(ISERROR((T267/U267-1)*100),"n/a",(T267/U267-1)*100)</f>
        <v>3.3222591362126241</v>
      </c>
      <c r="AP267" s="705">
        <f>IF(ISERROR((U267/V267-1)*100),"n/a",(U267/V267-1)*100)</f>
        <v>7.8853046594981935</v>
      </c>
      <c r="AQ267" s="705">
        <f>IF(ISERROR((V267/W267-1)*100),"n/a",(V267/W267-1)*100)</f>
        <v>20.258620689655181</v>
      </c>
      <c r="AR267" s="705">
        <f>IF(ISERROR((W267/X267-1)*100),"n/a",(W267/X267-1)*100)</f>
        <v>10.47619047619046</v>
      </c>
      <c r="AS267" s="706">
        <f>AVERAGE(Z267:AR267)</f>
        <v>6.9069501512677194</v>
      </c>
      <c r="AT267" s="707">
        <f>STDEV(Z267:AR267)</f>
        <v>4.9569948623916407</v>
      </c>
    </row>
    <row r="268" spans="1:46" ht="11.25" customHeight="1" x14ac:dyDescent="0.2">
      <c r="A268" s="519" t="s">
        <v>1161</v>
      </c>
      <c r="B268" s="972" t="s">
        <v>1162</v>
      </c>
      <c r="C268" s="515">
        <v>1.57</v>
      </c>
      <c r="D268" s="688">
        <v>1.4</v>
      </c>
      <c r="E268" s="684">
        <v>1.24</v>
      </c>
      <c r="F268" s="684">
        <v>1.02</v>
      </c>
      <c r="G268" s="684">
        <v>0.84</v>
      </c>
      <c r="H268" s="684">
        <v>0.74</v>
      </c>
      <c r="I268" s="685"/>
      <c r="J268" s="554">
        <v>0.72</v>
      </c>
      <c r="K268" s="555">
        <v>0.52500000000000002</v>
      </c>
      <c r="L268" s="624"/>
      <c r="M268" s="690">
        <v>0.375</v>
      </c>
      <c r="N268" s="687">
        <v>0.27500000000000002</v>
      </c>
      <c r="O268" s="687">
        <v>0.27500000000000002</v>
      </c>
      <c r="P268" s="691">
        <v>0.27500000000000002</v>
      </c>
      <c r="Q268" s="691">
        <v>0.25</v>
      </c>
      <c r="R268" s="687">
        <v>0.2</v>
      </c>
      <c r="S268" s="691">
        <v>0.35</v>
      </c>
      <c r="T268" s="691">
        <v>0.1</v>
      </c>
      <c r="U268" s="687">
        <v>7.4999999999999997E-2</v>
      </c>
      <c r="V268" s="687">
        <v>0.1</v>
      </c>
      <c r="W268" s="687">
        <v>0.1</v>
      </c>
      <c r="X268" s="691">
        <v>9.2499999999999999E-2</v>
      </c>
      <c r="Y268" s="688">
        <f>SUM(C268:X268)</f>
        <v>10.522499999999997</v>
      </c>
      <c r="Z268" s="1134">
        <f>IF(ISERROR((C268/D268-1)*100),"n/a",(C268/D268-1)*100)</f>
        <v>12.142857142857144</v>
      </c>
      <c r="AA268" s="705">
        <f>IF(ISERROR((D268/E268-1)*100),"n/a",(D268/E268-1)*100)</f>
        <v>12.903225806451601</v>
      </c>
      <c r="AB268" s="705">
        <f>IF(ISERROR((E268/F268-1)*100),"n/a",(E268/F268-1)*100)</f>
        <v>21.568627450980383</v>
      </c>
      <c r="AC268" s="705">
        <f>IF(ISERROR((F268/G268-1)*100),"n/a",(F268/G268-1)*100)</f>
        <v>21.428571428571441</v>
      </c>
      <c r="AD268" s="705">
        <f>IF(ISERROR((G268/H268-1)*100),"n/a",(G268/H268-1)*100)</f>
        <v>13.513513513513509</v>
      </c>
      <c r="AE268" s="705">
        <f>IF(ISERROR((H268/J268-1)*100),"n/a",(H268/J268-1)*100)</f>
        <v>2.7777777777777901</v>
      </c>
      <c r="AF268" s="705">
        <f>IF(ISERROR((J268/K268-1)*100),"n/a",(J268/K268-1)*100)</f>
        <v>37.142857142857125</v>
      </c>
      <c r="AG268" s="705">
        <f>IF(ISERROR((K268/M268-1)*100),"n/a",(K268/M268-1)*100)</f>
        <v>40.000000000000014</v>
      </c>
      <c r="AH268" s="705">
        <f>IF(ISERROR((M268/N268-1)*100),"n/a",(M268/N268-1)*100)</f>
        <v>36.363636363636353</v>
      </c>
      <c r="AI268" s="705">
        <f>IF(ISERROR((N268/O268-1)*100),"n/a",(N268/O268-1)*100)</f>
        <v>0</v>
      </c>
      <c r="AJ268" s="705">
        <f>IF(ISERROR((O268/P268-1)*100),"n/a",(O268/P268-1)*100)</f>
        <v>0</v>
      </c>
      <c r="AK268" s="705">
        <f>IF(ISERROR((P268/Q268-1)*100),"n/a",(P268/Q268-1)*100)</f>
        <v>10.000000000000009</v>
      </c>
      <c r="AL268" s="705">
        <f>IF(ISERROR((Q268/R268-1)*100),"n/a",(Q268/R268-1)*100)</f>
        <v>25</v>
      </c>
      <c r="AM268" s="705">
        <f>IF(ISERROR((R268/S268-1)*100),"n/a",(R268/S268-1)*100)</f>
        <v>-42.857142857142847</v>
      </c>
      <c r="AN268" s="705">
        <f>IF(ISERROR((S268/T268-1)*100),"n/a",(S268/T268-1)*100)</f>
        <v>249.99999999999994</v>
      </c>
      <c r="AO268" s="705">
        <f>IF(ISERROR((T268/U268-1)*100),"n/a",(T268/U268-1)*100)</f>
        <v>33.33333333333335</v>
      </c>
      <c r="AP268" s="705">
        <f>IF(ISERROR((U268/V268-1)*100),"n/a",(U268/V268-1)*100)</f>
        <v>-25.000000000000011</v>
      </c>
      <c r="AQ268" s="705">
        <f>IF(ISERROR((V268/W268-1)*100),"n/a",(V268/W268-1)*100)</f>
        <v>0</v>
      </c>
      <c r="AR268" s="705">
        <f>IF(ISERROR((W268/X268-1)*100),"n/a",(W268/X268-1)*100)</f>
        <v>8.1081081081081141</v>
      </c>
      <c r="AS268" s="706">
        <f>AVERAGE(Z268:AR268)</f>
        <v>24.022387642681259</v>
      </c>
      <c r="AT268" s="707">
        <f>STDEV(Z268:AR268)</f>
        <v>58.513877143996325</v>
      </c>
    </row>
    <row r="269" spans="1:46" ht="11.25" customHeight="1" x14ac:dyDescent="0.2">
      <c r="A269" s="502" t="s">
        <v>1165</v>
      </c>
      <c r="B269" s="972" t="s">
        <v>1166</v>
      </c>
      <c r="C269" s="515">
        <v>0.92</v>
      </c>
      <c r="D269" s="688">
        <v>0.8</v>
      </c>
      <c r="E269" s="684">
        <v>0.76</v>
      </c>
      <c r="F269" s="684">
        <v>0.72</v>
      </c>
      <c r="G269" s="684">
        <v>0.65</v>
      </c>
      <c r="H269" s="684">
        <v>0.5</v>
      </c>
      <c r="I269" s="685"/>
      <c r="J269" s="554">
        <v>0.44</v>
      </c>
      <c r="K269" s="557">
        <v>0.4</v>
      </c>
      <c r="L269" s="624"/>
      <c r="M269" s="522">
        <v>0.4</v>
      </c>
      <c r="N269" s="687">
        <v>0.61</v>
      </c>
      <c r="O269" s="691">
        <v>0.78</v>
      </c>
      <c r="P269" s="691">
        <v>0.71</v>
      </c>
      <c r="Q269" s="691">
        <v>0.68</v>
      </c>
      <c r="R269" s="691">
        <v>0.64762000000000008</v>
      </c>
      <c r="S269" s="691">
        <v>0.60770999999999997</v>
      </c>
      <c r="T269" s="691">
        <v>0.57013000000000003</v>
      </c>
      <c r="U269" s="691">
        <v>0.25503999999999999</v>
      </c>
      <c r="V269" s="687">
        <v>0</v>
      </c>
      <c r="W269" s="687">
        <v>0</v>
      </c>
      <c r="X269" s="687">
        <v>0</v>
      </c>
      <c r="Y269" s="688">
        <f>SUM(C269:X269)</f>
        <v>10.450500000000002</v>
      </c>
      <c r="Z269" s="1134">
        <f>IF(ISERROR((C269/D269-1)*100),"n/a",(C269/D269-1)*100)</f>
        <v>14.999999999999991</v>
      </c>
      <c r="AA269" s="705">
        <f>IF(ISERROR((D269/E269-1)*100),"n/a",(D269/E269-1)*100)</f>
        <v>5.2631578947368363</v>
      </c>
      <c r="AB269" s="705">
        <f>IF(ISERROR((E269/F269-1)*100),"n/a",(E269/F269-1)*100)</f>
        <v>5.555555555555558</v>
      </c>
      <c r="AC269" s="705">
        <f>IF(ISERROR((F269/G269-1)*100),"n/a",(F269/G269-1)*100)</f>
        <v>10.769230769230752</v>
      </c>
      <c r="AD269" s="705">
        <f>IF(ISERROR((G269/H269-1)*100),"n/a",(G269/H269-1)*100)</f>
        <v>30.000000000000004</v>
      </c>
      <c r="AE269" s="705">
        <f>IF(ISERROR((H269/J269-1)*100),"n/a",(H269/J269-1)*100)</f>
        <v>13.636363636363647</v>
      </c>
      <c r="AF269" s="705">
        <f>IF(ISERROR((J269/K269-1)*100),"n/a",(J269/K269-1)*100)</f>
        <v>9.9999999999999858</v>
      </c>
      <c r="AG269" s="705">
        <f>IF(ISERROR((K269/M269-1)*100),"n/a",(K269/M269-1)*100)</f>
        <v>0</v>
      </c>
      <c r="AH269" s="705">
        <f>IF(ISERROR((M269/N269-1)*100),"n/a",(M269/N269-1)*100)</f>
        <v>-34.426229508196712</v>
      </c>
      <c r="AI269" s="705">
        <f>IF(ISERROR((N269/O269-1)*100),"n/a",(N269/O269-1)*100)</f>
        <v>-21.794871794871796</v>
      </c>
      <c r="AJ269" s="705">
        <f>IF(ISERROR((O269/P269-1)*100),"n/a",(O269/P269-1)*100)</f>
        <v>9.8591549295774747</v>
      </c>
      <c r="AK269" s="705">
        <f>IF(ISERROR((P269/Q269-1)*100),"n/a",(P269/Q269-1)*100)</f>
        <v>4.4117647058823373</v>
      </c>
      <c r="AL269" s="705">
        <f>IF(ISERROR((Q269/R269-1)*100),"n/a",(Q269/R269-1)*100)</f>
        <v>4.9998455884623594</v>
      </c>
      <c r="AM269" s="705">
        <f>IF(ISERROR((R269/S269-1)*100),"n/a",(R269/S269-1)*100)</f>
        <v>6.5672771552220732</v>
      </c>
      <c r="AN269" s="705">
        <f>IF(ISERROR((S269/T269-1)*100),"n/a",(S269/T269-1)*100)</f>
        <v>6.5914791363373082</v>
      </c>
      <c r="AO269" s="705">
        <f>IF(ISERROR((T269/U269-1)*100),"n/a",(T269/U269-1)*100)</f>
        <v>123.54532622333751</v>
      </c>
      <c r="AP269" s="705" t="str">
        <f>IF(ISERROR((U269/V269-1)*100),"n/a",(U269/V269-1)*100)</f>
        <v>n/a</v>
      </c>
      <c r="AQ269" s="705" t="str">
        <f>IF(ISERROR((V269/W269-1)*100),"n/a",(V269/W269-1)*100)</f>
        <v>n/a</v>
      </c>
      <c r="AR269" s="705" t="str">
        <f>IF(ISERROR((W269/X269-1)*100),"n/a",(W269/X269-1)*100)</f>
        <v>n/a</v>
      </c>
      <c r="AS269" s="706">
        <f>AVERAGE(Z269:AR269)</f>
        <v>11.873628393227332</v>
      </c>
      <c r="AT269" s="707">
        <f>STDEV(Z269:AR269)</f>
        <v>33.147784326197588</v>
      </c>
    </row>
    <row r="270" spans="1:46" ht="11.25" customHeight="1" x14ac:dyDescent="0.2">
      <c r="A270" s="974" t="s">
        <v>573</v>
      </c>
      <c r="B270" s="499" t="s">
        <v>574</v>
      </c>
      <c r="C270" s="515">
        <v>1.9</v>
      </c>
      <c r="D270" s="504">
        <v>1.42</v>
      </c>
      <c r="E270" s="684">
        <v>1.27</v>
      </c>
      <c r="F270" s="684">
        <v>1.1499999999999999</v>
      </c>
      <c r="G270" s="684">
        <v>1.03</v>
      </c>
      <c r="H270" s="684">
        <v>0.91</v>
      </c>
      <c r="I270" s="685"/>
      <c r="J270" s="684">
        <v>0.82</v>
      </c>
      <c r="K270" s="514">
        <v>0.74</v>
      </c>
      <c r="L270" s="685"/>
      <c r="M270" s="690">
        <v>0.63</v>
      </c>
      <c r="N270" s="691">
        <v>0.51</v>
      </c>
      <c r="O270" s="687">
        <v>0.48</v>
      </c>
      <c r="P270" s="691">
        <v>0.41</v>
      </c>
      <c r="Q270" s="687">
        <v>0</v>
      </c>
      <c r="R270" s="687">
        <v>0</v>
      </c>
      <c r="S270" s="687">
        <v>0</v>
      </c>
      <c r="T270" s="687">
        <v>0</v>
      </c>
      <c r="U270" s="687">
        <v>0</v>
      </c>
      <c r="V270" s="687">
        <v>0</v>
      </c>
      <c r="W270" s="687">
        <v>0</v>
      </c>
      <c r="X270" s="687">
        <v>0</v>
      </c>
      <c r="Y270" s="688">
        <f>SUM(C270:X270)</f>
        <v>11.270000000000001</v>
      </c>
      <c r="Z270" s="1134">
        <f>IF(ISERROR((C270/D270-1)*100),"n/a",(C270/D270-1)*100)</f>
        <v>33.802816901408448</v>
      </c>
      <c r="AA270" s="705">
        <f>IF(ISERROR((D270/E270-1)*100),"n/a",(D270/E270-1)*100)</f>
        <v>11.811023622047244</v>
      </c>
      <c r="AB270" s="705">
        <f>IF(ISERROR((E270/F270-1)*100),"n/a",(E270/F270-1)*100)</f>
        <v>10.434782608695659</v>
      </c>
      <c r="AC270" s="705">
        <f>IF(ISERROR((F270/G270-1)*100),"n/a",(F270/G270-1)*100)</f>
        <v>11.650485436893199</v>
      </c>
      <c r="AD270" s="705">
        <f>IF(ISERROR((G270/H270-1)*100),"n/a",(G270/H270-1)*100)</f>
        <v>13.186813186813184</v>
      </c>
      <c r="AE270" s="705">
        <f>IF(ISERROR((H270/J270-1)*100),"n/a",(H270/J270-1)*100)</f>
        <v>10.975609756097571</v>
      </c>
      <c r="AF270" s="705">
        <f>IF(ISERROR((J270/K270-1)*100),"n/a",(J270/K270-1)*100)</f>
        <v>10.810810810810811</v>
      </c>
      <c r="AG270" s="705">
        <f>IF(ISERROR((K270/M270-1)*100),"n/a",(K270/M270-1)*100)</f>
        <v>17.460317460317466</v>
      </c>
      <c r="AH270" s="705">
        <f>IF(ISERROR((M270/N270-1)*100),"n/a",(M270/N270-1)*100)</f>
        <v>23.529411764705888</v>
      </c>
      <c r="AI270" s="705">
        <f>IF(ISERROR((N270/O270-1)*100),"n/a",(N270/O270-1)*100)</f>
        <v>6.25</v>
      </c>
      <c r="AJ270" s="705">
        <f>IF(ISERROR((O270/P270-1)*100),"n/a",(O270/P270-1)*100)</f>
        <v>17.073170731707311</v>
      </c>
      <c r="AK270" s="705" t="str">
        <f>IF(ISERROR((P270/Q270-1)*100),"n/a",(P270/Q270-1)*100)</f>
        <v>n/a</v>
      </c>
      <c r="AL270" s="705" t="str">
        <f>IF(ISERROR((Q270/R270-1)*100),"n/a",(Q270/R270-1)*100)</f>
        <v>n/a</v>
      </c>
      <c r="AM270" s="705" t="str">
        <f>IF(ISERROR((R270/S270-1)*100),"n/a",(R270/S270-1)*100)</f>
        <v>n/a</v>
      </c>
      <c r="AN270" s="705" t="str">
        <f>IF(ISERROR((S270/T270-1)*100),"n/a",(S270/T270-1)*100)</f>
        <v>n/a</v>
      </c>
      <c r="AO270" s="705" t="str">
        <f>IF(ISERROR((T270/U270-1)*100),"n/a",(T270/U270-1)*100)</f>
        <v>n/a</v>
      </c>
      <c r="AP270" s="705" t="str">
        <f>IF(ISERROR((U270/V270-1)*100),"n/a",(U270/V270-1)*100)</f>
        <v>n/a</v>
      </c>
      <c r="AQ270" s="705" t="str">
        <f>IF(ISERROR((V270/W270-1)*100),"n/a",(V270/W270-1)*100)</f>
        <v>n/a</v>
      </c>
      <c r="AR270" s="705" t="str">
        <f>IF(ISERROR((W270/X270-1)*100),"n/a",(W270/X270-1)*100)</f>
        <v>n/a</v>
      </c>
      <c r="AS270" s="706">
        <f>AVERAGE(Z270:AR270)</f>
        <v>15.180476570863341</v>
      </c>
      <c r="AT270" s="707">
        <f>STDEV(Z270:AR270)</f>
        <v>7.6949002264112147</v>
      </c>
    </row>
    <row r="271" spans="1:46" ht="11.25" customHeight="1" x14ac:dyDescent="0.2">
      <c r="A271" s="692" t="s">
        <v>1167</v>
      </c>
      <c r="B271" s="527" t="s">
        <v>1168</v>
      </c>
      <c r="C271" s="515">
        <v>5.3</v>
      </c>
      <c r="D271" s="515">
        <v>5.05</v>
      </c>
      <c r="E271" s="533">
        <v>4.7</v>
      </c>
      <c r="F271" s="533">
        <v>4</v>
      </c>
      <c r="G271" s="533">
        <v>3.2</v>
      </c>
      <c r="H271" s="533">
        <v>2.19</v>
      </c>
      <c r="I271" s="534"/>
      <c r="J271" s="532">
        <v>1.92</v>
      </c>
      <c r="K271" s="535">
        <v>1.92</v>
      </c>
      <c r="L271" s="534"/>
      <c r="M271" s="553">
        <v>1.92</v>
      </c>
      <c r="N271" s="537">
        <v>1.92</v>
      </c>
      <c r="O271" s="537">
        <v>1.92</v>
      </c>
      <c r="P271" s="536">
        <v>1.92</v>
      </c>
      <c r="Q271" s="536">
        <v>0.6</v>
      </c>
      <c r="R271" s="536">
        <v>0.44</v>
      </c>
      <c r="S271" s="536">
        <v>0.4</v>
      </c>
      <c r="T271" s="536">
        <v>0.36</v>
      </c>
      <c r="U271" s="536">
        <v>0.32</v>
      </c>
      <c r="V271" s="536">
        <v>0.28000000000000003</v>
      </c>
      <c r="W271" s="537">
        <v>0.24</v>
      </c>
      <c r="X271" s="536">
        <v>0.24</v>
      </c>
      <c r="Y271" s="688">
        <f>SUM(C271:X271)</f>
        <v>38.840000000000011</v>
      </c>
      <c r="Z271" s="1134">
        <f>IF(ISERROR((C271/D271-1)*100),"n/a",(C271/D271-1)*100)</f>
        <v>4.9504950495049549</v>
      </c>
      <c r="AA271" s="705">
        <f>IF(ISERROR((D271/E271-1)*100),"n/a",(D271/E271-1)*100)</f>
        <v>7.4468085106382809</v>
      </c>
      <c r="AB271" s="705">
        <f>IF(ISERROR((E271/F271-1)*100),"n/a",(E271/F271-1)*100)</f>
        <v>17.500000000000004</v>
      </c>
      <c r="AC271" s="705">
        <f>IF(ISERROR((F271/G271-1)*100),"n/a",(F271/G271-1)*100)</f>
        <v>25</v>
      </c>
      <c r="AD271" s="705">
        <f>IF(ISERROR((G271/H271-1)*100),"n/a",(G271/H271-1)*100)</f>
        <v>46.118721461187228</v>
      </c>
      <c r="AE271" s="705">
        <f>IF(ISERROR((H271/J271-1)*100),"n/a",(H271/J271-1)*100)</f>
        <v>14.0625</v>
      </c>
      <c r="AF271" s="705">
        <f>IF(ISERROR((J271/K271-1)*100),"n/a",(J271/K271-1)*100)</f>
        <v>0</v>
      </c>
      <c r="AG271" s="705">
        <f>IF(ISERROR((K271/M271-1)*100),"n/a",(K271/M271-1)*100)</f>
        <v>0</v>
      </c>
      <c r="AH271" s="705">
        <f>IF(ISERROR((M271/N271-1)*100),"n/a",(M271/N271-1)*100)</f>
        <v>0</v>
      </c>
      <c r="AI271" s="705">
        <f>IF(ISERROR((N271/O271-1)*100),"n/a",(N271/O271-1)*100)</f>
        <v>0</v>
      </c>
      <c r="AJ271" s="705">
        <f>IF(ISERROR((O271/P271-1)*100),"n/a",(O271/P271-1)*100)</f>
        <v>0</v>
      </c>
      <c r="AK271" s="705">
        <f>IF(ISERROR((P271/Q271-1)*100),"n/a",(P271/Q271-1)*100)</f>
        <v>220.00000000000003</v>
      </c>
      <c r="AL271" s="705">
        <f>IF(ISERROR((Q271/R271-1)*100),"n/a",(Q271/R271-1)*100)</f>
        <v>36.363636363636353</v>
      </c>
      <c r="AM271" s="705">
        <f>IF(ISERROR((R271/S271-1)*100),"n/a",(R271/S271-1)*100)</f>
        <v>9.9999999999999858</v>
      </c>
      <c r="AN271" s="705">
        <f>IF(ISERROR((S271/T271-1)*100),"n/a",(S271/T271-1)*100)</f>
        <v>11.111111111111116</v>
      </c>
      <c r="AO271" s="705">
        <f>IF(ISERROR((T271/U271-1)*100),"n/a",(T271/U271-1)*100)</f>
        <v>12.5</v>
      </c>
      <c r="AP271" s="705">
        <f>IF(ISERROR((U271/V271-1)*100),"n/a",(U271/V271-1)*100)</f>
        <v>14.285714285714279</v>
      </c>
      <c r="AQ271" s="705">
        <f>IF(ISERROR((V271/W271-1)*100),"n/a",(V271/W271-1)*100)</f>
        <v>16.666666666666675</v>
      </c>
      <c r="AR271" s="705">
        <f>IF(ISERROR((W271/X271-1)*100),"n/a",(W271/X271-1)*100)</f>
        <v>0</v>
      </c>
      <c r="AS271" s="706">
        <f>AVERAGE(Z271:AR271)</f>
        <v>22.947665970971524</v>
      </c>
      <c r="AT271" s="707">
        <f>STDEV(Z271:AR271)</f>
        <v>49.393246775829894</v>
      </c>
    </row>
    <row r="272" spans="1:46" ht="11.25" customHeight="1" x14ac:dyDescent="0.2">
      <c r="A272" s="502" t="s">
        <v>4324</v>
      </c>
      <c r="B272" s="972" t="s">
        <v>4323</v>
      </c>
      <c r="C272" s="515">
        <v>1.7350000000000001</v>
      </c>
      <c r="D272" s="955">
        <v>1.58</v>
      </c>
      <c r="E272" s="955">
        <v>1.5</v>
      </c>
      <c r="F272" s="955">
        <v>1.43</v>
      </c>
      <c r="G272" s="955">
        <v>1.39</v>
      </c>
      <c r="H272" s="955">
        <v>1.36</v>
      </c>
      <c r="I272" s="955"/>
      <c r="J272" s="955">
        <v>1.31</v>
      </c>
      <c r="K272" s="972">
        <v>1.27</v>
      </c>
      <c r="L272" s="955"/>
      <c r="M272" s="972">
        <v>1.23</v>
      </c>
      <c r="N272" s="976">
        <v>1.19</v>
      </c>
      <c r="O272" s="657">
        <v>1.1399999999999999</v>
      </c>
      <c r="P272" s="657">
        <v>1.06</v>
      </c>
      <c r="Q272" s="657">
        <v>1</v>
      </c>
      <c r="R272" s="657">
        <v>0.92</v>
      </c>
      <c r="S272" s="657">
        <v>0.76</v>
      </c>
      <c r="T272" s="657">
        <v>0.87</v>
      </c>
      <c r="U272" s="657">
        <v>1.2</v>
      </c>
      <c r="V272" s="657">
        <v>1.2</v>
      </c>
      <c r="W272" s="657">
        <v>1.4350000000000001</v>
      </c>
      <c r="X272" s="657">
        <v>2.14</v>
      </c>
      <c r="Y272" s="688">
        <f>SUM(C272:X272)</f>
        <v>25.720000000000002</v>
      </c>
      <c r="Z272" s="1134">
        <f>IF(ISERROR((C272/D272-1)*100),"n/a",(C272/D272-1)*100)</f>
        <v>9.8101265822784889</v>
      </c>
      <c r="AA272" s="705">
        <f>IF(ISERROR((D272/E272-1)*100),"n/a",(D272/E272-1)*100)</f>
        <v>5.3333333333333455</v>
      </c>
      <c r="AB272" s="705">
        <f>IF(ISERROR((E272/F272-1)*100),"n/a",(E272/F272-1)*100)</f>
        <v>4.8951048951048959</v>
      </c>
      <c r="AC272" s="705">
        <f>IF(ISERROR((F272/G272-1)*100),"n/a",(F272/G272-1)*100)</f>
        <v>2.877697841726623</v>
      </c>
      <c r="AD272" s="705">
        <f>IF(ISERROR((G272/H272-1)*100),"n/a",(G272/H272-1)*100)</f>
        <v>2.2058823529411686</v>
      </c>
      <c r="AE272" s="705">
        <f>IF(ISERROR((H272/J272-1)*100),"n/a",(H272/J272-1)*100)</f>
        <v>3.8167938931297662</v>
      </c>
      <c r="AF272" s="705">
        <f>IF(ISERROR((J272/K272-1)*100),"n/a",(J272/K272-1)*100)</f>
        <v>3.1496062992125928</v>
      </c>
      <c r="AG272" s="705">
        <f>IF(ISERROR((K272/M272-1)*100),"n/a",(K272/M272-1)*100)</f>
        <v>3.2520325203251987</v>
      </c>
      <c r="AH272" s="705">
        <f>IF(ISERROR((M272/N272-1)*100),"n/a",(M272/N272-1)*100)</f>
        <v>3.3613445378151363</v>
      </c>
      <c r="AI272" s="705">
        <f>IF(ISERROR((N272/O272-1)*100),"n/a",(N272/O272-1)*100)</f>
        <v>4.3859649122807154</v>
      </c>
      <c r="AJ272" s="705">
        <f>IF(ISERROR((O272/P272-1)*100),"n/a",(O272/P272-1)*100)</f>
        <v>7.5471698113207308</v>
      </c>
      <c r="AK272" s="705">
        <f>IF(ISERROR((P272/Q272-1)*100),"n/a",(P272/Q272-1)*100)</f>
        <v>6.0000000000000053</v>
      </c>
      <c r="AL272" s="705">
        <f>IF(ISERROR((Q272/R272-1)*100),"n/a",(Q272/R272-1)*100)</f>
        <v>8.6956521739130377</v>
      </c>
      <c r="AM272" s="705">
        <f>IF(ISERROR((R272/S272-1)*100),"n/a",(R272/S272-1)*100)</f>
        <v>21.052631578947366</v>
      </c>
      <c r="AN272" s="705">
        <f>IF(ISERROR((S272/T272-1)*100),"n/a",(S272/T272-1)*100)</f>
        <v>-12.643678160919535</v>
      </c>
      <c r="AO272" s="705">
        <f>IF(ISERROR((T272/U272-1)*100),"n/a",(T272/U272-1)*100)</f>
        <v>-27.500000000000004</v>
      </c>
      <c r="AP272" s="705">
        <f>IF(ISERROR((U272/V272-1)*100),"n/a",(U272/V272-1)*100)</f>
        <v>0</v>
      </c>
      <c r="AQ272" s="705">
        <f>IF(ISERROR((V272/W272-1)*100),"n/a",(V272/W272-1)*100)</f>
        <v>-16.376306620209068</v>
      </c>
      <c r="AR272" s="705">
        <f>IF(ISERROR((W272/X272-1)*100),"n/a",(W272/X272-1)*100)</f>
        <v>-32.943925233644869</v>
      </c>
      <c r="AS272" s="706">
        <f>AVERAGE(Z272:AR272)</f>
        <v>-0.16213522539181038</v>
      </c>
      <c r="AT272" s="707">
        <f>STDEV(Z272:AR272)</f>
        <v>13.140855101345968</v>
      </c>
    </row>
    <row r="273" spans="1:46" ht="11.25" customHeight="1" x14ac:dyDescent="0.2">
      <c r="A273" s="519" t="s">
        <v>575</v>
      </c>
      <c r="B273" s="972" t="s">
        <v>576</v>
      </c>
      <c r="C273" s="515">
        <v>2.02</v>
      </c>
      <c r="D273" s="515">
        <v>1.9</v>
      </c>
      <c r="E273" s="684">
        <v>1.78</v>
      </c>
      <c r="F273" s="684">
        <v>1.67</v>
      </c>
      <c r="G273" s="684">
        <v>1.57</v>
      </c>
      <c r="H273" s="684">
        <v>1.47</v>
      </c>
      <c r="I273" s="685"/>
      <c r="J273" s="684">
        <v>1.3227500000000001</v>
      </c>
      <c r="K273" s="514">
        <v>1.1000000000000001</v>
      </c>
      <c r="L273" s="685"/>
      <c r="M273" s="514">
        <v>1.0249999999999999</v>
      </c>
      <c r="N273" s="691">
        <v>0.95</v>
      </c>
      <c r="O273" s="691">
        <v>0.82499999999999996</v>
      </c>
      <c r="P273" s="691">
        <v>0.77500000000000002</v>
      </c>
      <c r="Q273" s="691">
        <v>0.72499999999999998</v>
      </c>
      <c r="R273" s="691">
        <v>0.67500000000000004</v>
      </c>
      <c r="S273" s="691">
        <v>0.625</v>
      </c>
      <c r="T273" s="691">
        <v>0.57499999999999996</v>
      </c>
      <c r="U273" s="691">
        <v>0.52500000000000002</v>
      </c>
      <c r="V273" s="691">
        <v>0.45</v>
      </c>
      <c r="W273" s="687">
        <v>0.4</v>
      </c>
      <c r="X273" s="691">
        <v>0.1</v>
      </c>
      <c r="Y273" s="688">
        <f>SUM(C273:X273)</f>
        <v>20.482749999999996</v>
      </c>
      <c r="Z273" s="1134">
        <f>IF(ISERROR((C273/D273-1)*100),"n/a",(C273/D273-1)*100)</f>
        <v>6.315789473684208</v>
      </c>
      <c r="AA273" s="705">
        <f>IF(ISERROR((D273/E273-1)*100),"n/a",(D273/E273-1)*100)</f>
        <v>6.7415730337078594</v>
      </c>
      <c r="AB273" s="705">
        <f>IF(ISERROR((E273/F273-1)*100),"n/a",(E273/F273-1)*100)</f>
        <v>6.5868263473053856</v>
      </c>
      <c r="AC273" s="705">
        <f>IF(ISERROR((F273/G273-1)*100),"n/a",(F273/G273-1)*100)</f>
        <v>6.3694267515923553</v>
      </c>
      <c r="AD273" s="705">
        <f>IF(ISERROR((G273/H273-1)*100),"n/a",(G273/H273-1)*100)</f>
        <v>6.8027210884353817</v>
      </c>
      <c r="AE273" s="705">
        <f>IF(ISERROR((H273/J273-1)*100),"n/a",(H273/J273-1)*100)</f>
        <v>11.132111132111122</v>
      </c>
      <c r="AF273" s="705">
        <f>IF(ISERROR((J273/K273-1)*100),"n/a",(J273/K273-1)*100)</f>
        <v>20.249999999999989</v>
      </c>
      <c r="AG273" s="705">
        <f>IF(ISERROR((K273/M273-1)*100),"n/a",(K273/M273-1)*100)</f>
        <v>7.317073170731736</v>
      </c>
      <c r="AH273" s="705">
        <f>IF(ISERROR((M273/N273-1)*100),"n/a",(M273/N273-1)*100)</f>
        <v>7.8947368421052655</v>
      </c>
      <c r="AI273" s="705">
        <f>IF(ISERROR((N273/O273-1)*100),"n/a",(N273/O273-1)*100)</f>
        <v>15.151515151515159</v>
      </c>
      <c r="AJ273" s="705">
        <f>IF(ISERROR((O273/P273-1)*100),"n/a",(O273/P273-1)*100)</f>
        <v>6.4516129032258007</v>
      </c>
      <c r="AK273" s="705">
        <f>IF(ISERROR((P273/Q273-1)*100),"n/a",(P273/Q273-1)*100)</f>
        <v>6.8965517241379448</v>
      </c>
      <c r="AL273" s="705">
        <f>IF(ISERROR((Q273/R273-1)*100),"n/a",(Q273/R273-1)*100)</f>
        <v>7.4074074074073959</v>
      </c>
      <c r="AM273" s="705">
        <f>IF(ISERROR((R273/S273-1)*100),"n/a",(R273/S273-1)*100)</f>
        <v>8.0000000000000071</v>
      </c>
      <c r="AN273" s="705">
        <f>IF(ISERROR((S273/T273-1)*100),"n/a",(S273/T273-1)*100)</f>
        <v>8.6956521739130608</v>
      </c>
      <c r="AO273" s="705">
        <f>IF(ISERROR((T273/U273-1)*100),"n/a",(T273/U273-1)*100)</f>
        <v>9.5238095238095113</v>
      </c>
      <c r="AP273" s="705">
        <f>IF(ISERROR((U273/V273-1)*100),"n/a",(U273/V273-1)*100)</f>
        <v>16.666666666666675</v>
      </c>
      <c r="AQ273" s="705">
        <f>IF(ISERROR((V273/W273-1)*100),"n/a",(V273/W273-1)*100)</f>
        <v>12.5</v>
      </c>
      <c r="AR273" s="705">
        <f>IF(ISERROR((W273/X273-1)*100),"n/a",(W273/X273-1)*100)</f>
        <v>300</v>
      </c>
      <c r="AS273" s="706">
        <f>AVERAGE(Z273:AR273)</f>
        <v>24.773867020544678</v>
      </c>
      <c r="AT273" s="707">
        <f>STDEV(Z273:AR273)</f>
        <v>66.767526783971263</v>
      </c>
    </row>
    <row r="274" spans="1:46" ht="11.25" customHeight="1" x14ac:dyDescent="0.2">
      <c r="A274" s="974" t="s">
        <v>1169</v>
      </c>
      <c r="B274" s="972" t="s">
        <v>1170</v>
      </c>
      <c r="C274" s="515">
        <v>3.85</v>
      </c>
      <c r="D274" s="515">
        <v>3.4000000000000004</v>
      </c>
      <c r="E274" s="684">
        <v>2.85</v>
      </c>
      <c r="F274" s="684">
        <v>2.2000000000000002</v>
      </c>
      <c r="G274" s="684">
        <v>1.55</v>
      </c>
      <c r="H274" s="684">
        <v>1.1000000000000001</v>
      </c>
      <c r="I274" s="685"/>
      <c r="J274" s="684">
        <v>0.5</v>
      </c>
      <c r="K274" s="689">
        <v>0</v>
      </c>
      <c r="L274" s="685"/>
      <c r="M274" s="522">
        <v>0</v>
      </c>
      <c r="N274" s="687">
        <v>0</v>
      </c>
      <c r="O274" s="687">
        <v>2</v>
      </c>
      <c r="P274" s="691">
        <v>4</v>
      </c>
      <c r="Q274" s="691">
        <v>1</v>
      </c>
      <c r="R274" s="687">
        <v>0</v>
      </c>
      <c r="S274" s="687">
        <v>0</v>
      </c>
      <c r="T274" s="687">
        <v>0</v>
      </c>
      <c r="U274" s="687">
        <v>0</v>
      </c>
      <c r="V274" s="687">
        <v>0</v>
      </c>
      <c r="W274" s="687">
        <v>0</v>
      </c>
      <c r="X274" s="687">
        <v>0</v>
      </c>
      <c r="Y274" s="688">
        <f>SUM(C274:X274)</f>
        <v>22.450000000000003</v>
      </c>
      <c r="Z274" s="1134">
        <f>IF(ISERROR((C274/D274-1)*100),"n/a",(C274/D274-1)*100)</f>
        <v>13.235294117647056</v>
      </c>
      <c r="AA274" s="705">
        <f>IF(ISERROR((D274/E274-1)*100),"n/a",(D274/E274-1)*100)</f>
        <v>19.298245614035103</v>
      </c>
      <c r="AB274" s="705">
        <f>IF(ISERROR((E274/F274-1)*100),"n/a",(E274/F274-1)*100)</f>
        <v>29.54545454545454</v>
      </c>
      <c r="AC274" s="705">
        <f>IF(ISERROR((F274/G274-1)*100),"n/a",(F274/G274-1)*100)</f>
        <v>41.935483870967751</v>
      </c>
      <c r="AD274" s="705">
        <f>IF(ISERROR((G274/H274-1)*100),"n/a",(G274/H274-1)*100)</f>
        <v>40.909090909090892</v>
      </c>
      <c r="AE274" s="705">
        <f>IF(ISERROR((H274/J274-1)*100),"n/a",(H274/J274-1)*100)</f>
        <v>120.00000000000001</v>
      </c>
      <c r="AF274" s="705" t="str">
        <f>IF(ISERROR((J274/K274-1)*100),"n/a",(J274/K274-1)*100)</f>
        <v>n/a</v>
      </c>
      <c r="AG274" s="705" t="str">
        <f>IF(ISERROR((K274/M274-1)*100),"n/a",(K274/M274-1)*100)</f>
        <v>n/a</v>
      </c>
      <c r="AH274" s="705" t="str">
        <f>IF(ISERROR((M274/N274-1)*100),"n/a",(M274/N274-1)*100)</f>
        <v>n/a</v>
      </c>
      <c r="AI274" s="705">
        <f>IF(ISERROR((N274/O274-1)*100),"n/a",(N274/O274-1)*100)</f>
        <v>-100</v>
      </c>
      <c r="AJ274" s="705">
        <f>IF(ISERROR((O274/P274-1)*100),"n/a",(O274/P274-1)*100)</f>
        <v>-50</v>
      </c>
      <c r="AK274" s="705">
        <f>IF(ISERROR((P274/Q274-1)*100),"n/a",(P274/Q274-1)*100)</f>
        <v>300</v>
      </c>
      <c r="AL274" s="705" t="str">
        <f>IF(ISERROR((Q274/R274-1)*100),"n/a",(Q274/R274-1)*100)</f>
        <v>n/a</v>
      </c>
      <c r="AM274" s="705" t="str">
        <f>IF(ISERROR((R274/S274-1)*100),"n/a",(R274/S274-1)*100)</f>
        <v>n/a</v>
      </c>
      <c r="AN274" s="705" t="str">
        <f>IF(ISERROR((S274/T274-1)*100),"n/a",(S274/T274-1)*100)</f>
        <v>n/a</v>
      </c>
      <c r="AO274" s="705" t="str">
        <f>IF(ISERROR((T274/U274-1)*100),"n/a",(T274/U274-1)*100)</f>
        <v>n/a</v>
      </c>
      <c r="AP274" s="705" t="str">
        <f>IF(ISERROR((U274/V274-1)*100),"n/a",(U274/V274-1)*100)</f>
        <v>n/a</v>
      </c>
      <c r="AQ274" s="705" t="str">
        <f>IF(ISERROR((V274/W274-1)*100),"n/a",(V274/W274-1)*100)</f>
        <v>n/a</v>
      </c>
      <c r="AR274" s="705" t="str">
        <f>IF(ISERROR((W274/X274-1)*100),"n/a",(W274/X274-1)*100)</f>
        <v>n/a</v>
      </c>
      <c r="AS274" s="706">
        <f>AVERAGE(Z274:AR274)</f>
        <v>46.102618784132815</v>
      </c>
      <c r="AT274" s="707">
        <f>STDEV(Z274:AR274)</f>
        <v>113.26054287359001</v>
      </c>
    </row>
    <row r="275" spans="1:46" ht="11.25" customHeight="1" x14ac:dyDescent="0.2">
      <c r="A275" s="497" t="s">
        <v>1171</v>
      </c>
      <c r="B275" s="957" t="s">
        <v>1172</v>
      </c>
      <c r="C275" s="515">
        <v>1.24</v>
      </c>
      <c r="D275" s="515">
        <v>1.1599999999999999</v>
      </c>
      <c r="E275" s="505">
        <v>1</v>
      </c>
      <c r="F275" s="505">
        <v>0.84</v>
      </c>
      <c r="G275" s="505">
        <v>0.66</v>
      </c>
      <c r="H275" s="505">
        <v>0.56000000000000005</v>
      </c>
      <c r="I275" s="506"/>
      <c r="J275" s="505">
        <v>0.44</v>
      </c>
      <c r="K275" s="508">
        <v>0.28000000000000003</v>
      </c>
      <c r="L275" s="506"/>
      <c r="M275" s="509">
        <v>0.28000000000000003</v>
      </c>
      <c r="N275" s="510">
        <v>0</v>
      </c>
      <c r="O275" s="510">
        <v>0</v>
      </c>
      <c r="P275" s="510">
        <v>0</v>
      </c>
      <c r="Q275" s="510">
        <v>0</v>
      </c>
      <c r="R275" s="510">
        <v>0</v>
      </c>
      <c r="S275" s="510">
        <v>0</v>
      </c>
      <c r="T275" s="510">
        <v>0</v>
      </c>
      <c r="U275" s="510">
        <v>0</v>
      </c>
      <c r="V275" s="510">
        <v>0</v>
      </c>
      <c r="W275" s="510">
        <v>0</v>
      </c>
      <c r="X275" s="510">
        <v>0</v>
      </c>
      <c r="Y275" s="688">
        <f>SUM(C275:X275)</f>
        <v>6.4600000000000017</v>
      </c>
      <c r="Z275" s="1134">
        <f>IF(ISERROR((C275/D275-1)*100),"n/a",(C275/D275-1)*100)</f>
        <v>6.8965517241379448</v>
      </c>
      <c r="AA275" s="705">
        <f>IF(ISERROR((D275/E275-1)*100),"n/a",(D275/E275-1)*100)</f>
        <v>15.999999999999993</v>
      </c>
      <c r="AB275" s="705">
        <f>IF(ISERROR((E275/F275-1)*100),"n/a",(E275/F275-1)*100)</f>
        <v>19.047619047619047</v>
      </c>
      <c r="AC275" s="705">
        <f>IF(ISERROR((F275/G275-1)*100),"n/a",(F275/G275-1)*100)</f>
        <v>27.27272727272727</v>
      </c>
      <c r="AD275" s="705">
        <f>IF(ISERROR((G275/H275-1)*100),"n/a",(G275/H275-1)*100)</f>
        <v>17.857142857142861</v>
      </c>
      <c r="AE275" s="705">
        <f>IF(ISERROR((H275/J275-1)*100),"n/a",(H275/J275-1)*100)</f>
        <v>27.272727272727295</v>
      </c>
      <c r="AF275" s="705">
        <f>IF(ISERROR((J275/K275-1)*100),"n/a",(J275/K275-1)*100)</f>
        <v>57.142857142857139</v>
      </c>
      <c r="AG275" s="705">
        <f>IF(ISERROR((K275/M275-1)*100),"n/a",(K275/M275-1)*100)</f>
        <v>0</v>
      </c>
      <c r="AH275" s="705" t="str">
        <f>IF(ISERROR((M275/N275-1)*100),"n/a",(M275/N275-1)*100)</f>
        <v>n/a</v>
      </c>
      <c r="AI275" s="705" t="str">
        <f>IF(ISERROR((N275/O275-1)*100),"n/a",(N275/O275-1)*100)</f>
        <v>n/a</v>
      </c>
      <c r="AJ275" s="705" t="str">
        <f>IF(ISERROR((O275/P275-1)*100),"n/a",(O275/P275-1)*100)</f>
        <v>n/a</v>
      </c>
      <c r="AK275" s="705" t="str">
        <f>IF(ISERROR((P275/Q275-1)*100),"n/a",(P275/Q275-1)*100)</f>
        <v>n/a</v>
      </c>
      <c r="AL275" s="705" t="str">
        <f>IF(ISERROR((Q275/R275-1)*100),"n/a",(Q275/R275-1)*100)</f>
        <v>n/a</v>
      </c>
      <c r="AM275" s="705" t="str">
        <f>IF(ISERROR((R275/S275-1)*100),"n/a",(R275/S275-1)*100)</f>
        <v>n/a</v>
      </c>
      <c r="AN275" s="705" t="str">
        <f>IF(ISERROR((S275/T275-1)*100),"n/a",(S275/T275-1)*100)</f>
        <v>n/a</v>
      </c>
      <c r="AO275" s="705" t="str">
        <f>IF(ISERROR((T275/U275-1)*100),"n/a",(T275/U275-1)*100)</f>
        <v>n/a</v>
      </c>
      <c r="AP275" s="705" t="str">
        <f>IF(ISERROR((U275/V275-1)*100),"n/a",(U275/V275-1)*100)</f>
        <v>n/a</v>
      </c>
      <c r="AQ275" s="705" t="str">
        <f>IF(ISERROR((V275/W275-1)*100),"n/a",(V275/W275-1)*100)</f>
        <v>n/a</v>
      </c>
      <c r="AR275" s="705" t="str">
        <f>IF(ISERROR((W275/X275-1)*100),"n/a",(W275/X275-1)*100)</f>
        <v>n/a</v>
      </c>
      <c r="AS275" s="706">
        <f>AVERAGE(Z275:AR275)</f>
        <v>21.436203164651445</v>
      </c>
      <c r="AT275" s="707">
        <f>STDEV(Z275:AR275)</f>
        <v>17.163394383694872</v>
      </c>
    </row>
    <row r="276" spans="1:46" ht="11.25" customHeight="1" x14ac:dyDescent="0.2">
      <c r="A276" s="519" t="s">
        <v>577</v>
      </c>
      <c r="B276" s="972" t="s">
        <v>578</v>
      </c>
      <c r="C276" s="515">
        <v>0.9</v>
      </c>
      <c r="D276" s="688">
        <v>0.84</v>
      </c>
      <c r="E276" s="684">
        <v>0.8</v>
      </c>
      <c r="F276" s="684">
        <v>0.72</v>
      </c>
      <c r="G276" s="684">
        <v>0.64</v>
      </c>
      <c r="H276" s="684">
        <v>0.6</v>
      </c>
      <c r="I276" s="685"/>
      <c r="J276" s="554">
        <v>0.56000000000000005</v>
      </c>
      <c r="K276" s="555">
        <v>0.5</v>
      </c>
      <c r="L276" s="624"/>
      <c r="M276" s="690">
        <v>0.4</v>
      </c>
      <c r="N276" s="691">
        <v>0.38</v>
      </c>
      <c r="O276" s="691">
        <v>0.32</v>
      </c>
      <c r="P276" s="691">
        <v>0.28000000000000003</v>
      </c>
      <c r="Q276" s="691">
        <v>0.22</v>
      </c>
      <c r="R276" s="691">
        <v>0.15</v>
      </c>
      <c r="S276" s="691">
        <v>0.11</v>
      </c>
      <c r="T276" s="691">
        <v>0.08</v>
      </c>
      <c r="U276" s="691">
        <v>0.06</v>
      </c>
      <c r="V276" s="691">
        <v>0.05</v>
      </c>
      <c r="W276" s="691">
        <v>3.5000000000000003E-2</v>
      </c>
      <c r="X276" s="691">
        <v>1.2500000000000001E-2</v>
      </c>
      <c r="Y276" s="688">
        <f>SUM(C276:X276)</f>
        <v>7.6575000000000015</v>
      </c>
      <c r="Z276" s="1134">
        <f>IF(ISERROR((C276/D276-1)*100),"n/a",(C276/D276-1)*100)</f>
        <v>7.1428571428571397</v>
      </c>
      <c r="AA276" s="705">
        <f>IF(ISERROR((D276/E276-1)*100),"n/a",(D276/E276-1)*100)</f>
        <v>4.9999999999999822</v>
      </c>
      <c r="AB276" s="705">
        <f>IF(ISERROR((E276/F276-1)*100),"n/a",(E276/F276-1)*100)</f>
        <v>11.111111111111116</v>
      </c>
      <c r="AC276" s="705">
        <f>IF(ISERROR((F276/G276-1)*100),"n/a",(F276/G276-1)*100)</f>
        <v>12.5</v>
      </c>
      <c r="AD276" s="705">
        <f>IF(ISERROR((G276/H276-1)*100),"n/a",(G276/H276-1)*100)</f>
        <v>6.6666666666666652</v>
      </c>
      <c r="AE276" s="705">
        <f>IF(ISERROR((H276/J276-1)*100),"n/a",(H276/J276-1)*100)</f>
        <v>7.1428571428571397</v>
      </c>
      <c r="AF276" s="705">
        <f>IF(ISERROR((J276/K276-1)*100),"n/a",(J276/K276-1)*100)</f>
        <v>12.000000000000011</v>
      </c>
      <c r="AG276" s="705">
        <f>IF(ISERROR((K276/M276-1)*100),"n/a",(K276/M276-1)*100)</f>
        <v>25</v>
      </c>
      <c r="AH276" s="705">
        <f>IF(ISERROR((M276/N276-1)*100),"n/a",(M276/N276-1)*100)</f>
        <v>5.2631578947368363</v>
      </c>
      <c r="AI276" s="705">
        <f>IF(ISERROR((N276/O276-1)*100),"n/a",(N276/O276-1)*100)</f>
        <v>18.75</v>
      </c>
      <c r="AJ276" s="705">
        <f>IF(ISERROR((O276/P276-1)*100),"n/a",(O276/P276-1)*100)</f>
        <v>14.285714285714279</v>
      </c>
      <c r="AK276" s="705">
        <f>IF(ISERROR((P276/Q276-1)*100),"n/a",(P276/Q276-1)*100)</f>
        <v>27.272727272727295</v>
      </c>
      <c r="AL276" s="705">
        <f>IF(ISERROR((Q276/R276-1)*100),"n/a",(Q276/R276-1)*100)</f>
        <v>46.666666666666679</v>
      </c>
      <c r="AM276" s="705">
        <f>IF(ISERROR((R276/S276-1)*100),"n/a",(R276/S276-1)*100)</f>
        <v>36.363636363636353</v>
      </c>
      <c r="AN276" s="705">
        <f>IF(ISERROR((S276/T276-1)*100),"n/a",(S276/T276-1)*100)</f>
        <v>37.5</v>
      </c>
      <c r="AO276" s="705">
        <f>IF(ISERROR((T276/U276-1)*100),"n/a",(T276/U276-1)*100)</f>
        <v>33.33333333333335</v>
      </c>
      <c r="AP276" s="705">
        <f>IF(ISERROR((U276/V276-1)*100),"n/a",(U276/V276-1)*100)</f>
        <v>19.999999999999996</v>
      </c>
      <c r="AQ276" s="705">
        <f>IF(ISERROR((V276/W276-1)*100),"n/a",(V276/W276-1)*100)</f>
        <v>42.857142857142861</v>
      </c>
      <c r="AR276" s="705">
        <f>IF(ISERROR((W276/X276-1)*100),"n/a",(W276/X276-1)*100)</f>
        <v>180.00000000000003</v>
      </c>
      <c r="AS276" s="706">
        <f>AVERAGE(Z276:AR276)</f>
        <v>28.887151091444725</v>
      </c>
      <c r="AT276" s="707">
        <f>STDEV(Z276:AR276)</f>
        <v>38.977660150398293</v>
      </c>
    </row>
    <row r="277" spans="1:46" ht="11.25" customHeight="1" x14ac:dyDescent="0.2">
      <c r="A277" s="974" t="s">
        <v>1173</v>
      </c>
      <c r="B277" s="972" t="s">
        <v>1174</v>
      </c>
      <c r="C277" s="515">
        <v>0.52</v>
      </c>
      <c r="D277" s="688">
        <v>0.42</v>
      </c>
      <c r="E277" s="684">
        <v>0.36</v>
      </c>
      <c r="F277" s="684">
        <v>0.3</v>
      </c>
      <c r="G277" s="684">
        <v>0.25</v>
      </c>
      <c r="H277" s="684">
        <v>0.15</v>
      </c>
      <c r="I277" s="685"/>
      <c r="J277" s="521">
        <v>0</v>
      </c>
      <c r="K277" s="689">
        <v>0</v>
      </c>
      <c r="L277" s="685"/>
      <c r="M277" s="522">
        <v>0</v>
      </c>
      <c r="N277" s="687">
        <v>0</v>
      </c>
      <c r="O277" s="687">
        <v>0</v>
      </c>
      <c r="P277" s="687">
        <v>0</v>
      </c>
      <c r="Q277" s="687">
        <v>0</v>
      </c>
      <c r="R277" s="687">
        <v>0</v>
      </c>
      <c r="S277" s="687">
        <v>0</v>
      </c>
      <c r="T277" s="687">
        <v>0</v>
      </c>
      <c r="U277" s="687">
        <v>0</v>
      </c>
      <c r="V277" s="687">
        <v>0</v>
      </c>
      <c r="W277" s="687">
        <v>0</v>
      </c>
      <c r="X277" s="687">
        <v>0</v>
      </c>
      <c r="Y277" s="688">
        <f>SUM(C277:X277)</f>
        <v>1.9999999999999998</v>
      </c>
      <c r="Z277" s="1134">
        <f>IF(ISERROR((C277/D277-1)*100),"n/a",(C277/D277-1)*100)</f>
        <v>23.809523809523814</v>
      </c>
      <c r="AA277" s="705">
        <f>IF(ISERROR((D277/E277-1)*100),"n/a",(D277/E277-1)*100)</f>
        <v>16.666666666666675</v>
      </c>
      <c r="AB277" s="705">
        <f>IF(ISERROR((E277/F277-1)*100),"n/a",(E277/F277-1)*100)</f>
        <v>19.999999999999996</v>
      </c>
      <c r="AC277" s="705">
        <f>IF(ISERROR((F277/G277-1)*100),"n/a",(F277/G277-1)*100)</f>
        <v>19.999999999999996</v>
      </c>
      <c r="AD277" s="705">
        <f>IF(ISERROR((G277/H277-1)*100),"n/a",(G277/H277-1)*100)</f>
        <v>66.666666666666671</v>
      </c>
      <c r="AE277" s="705" t="str">
        <f>IF(ISERROR((H277/J277-1)*100),"n/a",(H277/J277-1)*100)</f>
        <v>n/a</v>
      </c>
      <c r="AF277" s="705" t="str">
        <f>IF(ISERROR((J277/K277-1)*100),"n/a",(J277/K277-1)*100)</f>
        <v>n/a</v>
      </c>
      <c r="AG277" s="705" t="str">
        <f>IF(ISERROR((K277/M277-1)*100),"n/a",(K277/M277-1)*100)</f>
        <v>n/a</v>
      </c>
      <c r="AH277" s="705" t="str">
        <f>IF(ISERROR((M277/N277-1)*100),"n/a",(M277/N277-1)*100)</f>
        <v>n/a</v>
      </c>
      <c r="AI277" s="705" t="str">
        <f>IF(ISERROR((N277/O277-1)*100),"n/a",(N277/O277-1)*100)</f>
        <v>n/a</v>
      </c>
      <c r="AJ277" s="705" t="str">
        <f>IF(ISERROR((O277/P277-1)*100),"n/a",(O277/P277-1)*100)</f>
        <v>n/a</v>
      </c>
      <c r="AK277" s="705" t="str">
        <f>IF(ISERROR((P277/Q277-1)*100),"n/a",(P277/Q277-1)*100)</f>
        <v>n/a</v>
      </c>
      <c r="AL277" s="705" t="str">
        <f>IF(ISERROR((Q277/R277-1)*100),"n/a",(Q277/R277-1)*100)</f>
        <v>n/a</v>
      </c>
      <c r="AM277" s="705" t="str">
        <f>IF(ISERROR((R277/S277-1)*100),"n/a",(R277/S277-1)*100)</f>
        <v>n/a</v>
      </c>
      <c r="AN277" s="705" t="str">
        <f>IF(ISERROR((S277/T277-1)*100),"n/a",(S277/T277-1)*100)</f>
        <v>n/a</v>
      </c>
      <c r="AO277" s="705" t="str">
        <f>IF(ISERROR((T277/U277-1)*100),"n/a",(T277/U277-1)*100)</f>
        <v>n/a</v>
      </c>
      <c r="AP277" s="705" t="str">
        <f>IF(ISERROR((U277/V277-1)*100),"n/a",(U277/V277-1)*100)</f>
        <v>n/a</v>
      </c>
      <c r="AQ277" s="705" t="str">
        <f>IF(ISERROR((V277/W277-1)*100),"n/a",(V277/W277-1)*100)</f>
        <v>n/a</v>
      </c>
      <c r="AR277" s="705" t="str">
        <f>IF(ISERROR((W277/X277-1)*100),"n/a",(W277/X277-1)*100)</f>
        <v>n/a</v>
      </c>
      <c r="AS277" s="706">
        <f>AVERAGE(Z277:AR277)</f>
        <v>29.428571428571434</v>
      </c>
      <c r="AT277" s="707">
        <f>STDEV(Z277:AR277)</f>
        <v>20.969689820225344</v>
      </c>
    </row>
    <row r="278" spans="1:46" ht="11.25" customHeight="1" x14ac:dyDescent="0.2">
      <c r="A278" s="974" t="s">
        <v>3844</v>
      </c>
      <c r="B278" s="972" t="s">
        <v>3845</v>
      </c>
      <c r="C278" s="515">
        <v>0.87</v>
      </c>
      <c r="D278" s="688">
        <v>0.82</v>
      </c>
      <c r="E278" s="684">
        <v>0.74</v>
      </c>
      <c r="F278" s="684">
        <v>0.66</v>
      </c>
      <c r="G278" s="684">
        <v>0.53</v>
      </c>
      <c r="H278" s="563">
        <v>0</v>
      </c>
      <c r="I278" s="685"/>
      <c r="J278" s="563">
        <v>0</v>
      </c>
      <c r="K278" s="568">
        <v>0</v>
      </c>
      <c r="L278" s="685"/>
      <c r="M278" s="540">
        <v>0</v>
      </c>
      <c r="N278" s="564">
        <v>0</v>
      </c>
      <c r="O278" s="564">
        <v>0</v>
      </c>
      <c r="P278" s="687">
        <v>0</v>
      </c>
      <c r="Q278" s="687">
        <v>0</v>
      </c>
      <c r="R278" s="687">
        <v>0</v>
      </c>
      <c r="S278" s="687">
        <v>0</v>
      </c>
      <c r="T278" s="687">
        <v>0</v>
      </c>
      <c r="U278" s="687">
        <v>0</v>
      </c>
      <c r="V278" s="687">
        <v>0</v>
      </c>
      <c r="W278" s="687">
        <v>0</v>
      </c>
      <c r="X278" s="687">
        <v>0</v>
      </c>
      <c r="Y278" s="688">
        <f>SUM(C278:X278)</f>
        <v>3.62</v>
      </c>
      <c r="Z278" s="1134">
        <f>IF(ISERROR((C278/D278-1)*100),"n/a",(C278/D278-1)*100)</f>
        <v>6.0975609756097615</v>
      </c>
      <c r="AA278" s="705">
        <f>IF(ISERROR((D278/E278-1)*100),"n/a",(D278/E278-1)*100)</f>
        <v>10.810810810810811</v>
      </c>
      <c r="AB278" s="705">
        <f>IF(ISERROR((E278/F278-1)*100),"n/a",(E278/F278-1)*100)</f>
        <v>12.12121212121211</v>
      </c>
      <c r="AC278" s="705">
        <f>IF(ISERROR((F278/G278-1)*100),"n/a",(F278/G278-1)*100)</f>
        <v>24.528301886792448</v>
      </c>
      <c r="AD278" s="705" t="str">
        <f>IF(ISERROR((G278/H278-1)*100),"n/a",(G278/H278-1)*100)</f>
        <v>n/a</v>
      </c>
      <c r="AE278" s="705" t="str">
        <f>IF(ISERROR((H278/J278-1)*100),"n/a",(H278/J278-1)*100)</f>
        <v>n/a</v>
      </c>
      <c r="AF278" s="705" t="str">
        <f>IF(ISERROR((J278/K278-1)*100),"n/a",(J278/K278-1)*100)</f>
        <v>n/a</v>
      </c>
      <c r="AG278" s="705" t="str">
        <f>IF(ISERROR((K278/M278-1)*100),"n/a",(K278/M278-1)*100)</f>
        <v>n/a</v>
      </c>
      <c r="AH278" s="705" t="str">
        <f>IF(ISERROR((M278/N278-1)*100),"n/a",(M278/N278-1)*100)</f>
        <v>n/a</v>
      </c>
      <c r="AI278" s="705" t="str">
        <f>IF(ISERROR((N278/O278-1)*100),"n/a",(N278/O278-1)*100)</f>
        <v>n/a</v>
      </c>
      <c r="AJ278" s="705" t="str">
        <f>IF(ISERROR((O278/P278-1)*100),"n/a",(O278/P278-1)*100)</f>
        <v>n/a</v>
      </c>
      <c r="AK278" s="705" t="str">
        <f>IF(ISERROR((P278/Q278-1)*100),"n/a",(P278/Q278-1)*100)</f>
        <v>n/a</v>
      </c>
      <c r="AL278" s="705" t="str">
        <f>IF(ISERROR((Q278/R278-1)*100),"n/a",(Q278/R278-1)*100)</f>
        <v>n/a</v>
      </c>
      <c r="AM278" s="705" t="str">
        <f>IF(ISERROR((R278/S278-1)*100),"n/a",(R278/S278-1)*100)</f>
        <v>n/a</v>
      </c>
      <c r="AN278" s="705" t="str">
        <f>IF(ISERROR((S278/T278-1)*100),"n/a",(S278/T278-1)*100)</f>
        <v>n/a</v>
      </c>
      <c r="AO278" s="705" t="str">
        <f>IF(ISERROR((T278/U278-1)*100),"n/a",(T278/U278-1)*100)</f>
        <v>n/a</v>
      </c>
      <c r="AP278" s="705" t="str">
        <f>IF(ISERROR((U278/V278-1)*100),"n/a",(U278/V278-1)*100)</f>
        <v>n/a</v>
      </c>
      <c r="AQ278" s="705" t="str">
        <f>IF(ISERROR((V278/W278-1)*100),"n/a",(V278/W278-1)*100)</f>
        <v>n/a</v>
      </c>
      <c r="AR278" s="705" t="str">
        <f>IF(ISERROR((W278/X278-1)*100),"n/a",(W278/X278-1)*100)</f>
        <v>n/a</v>
      </c>
      <c r="AS278" s="706">
        <f>AVERAGE(Z278:AR278)</f>
        <v>13.389471448606283</v>
      </c>
      <c r="AT278" s="707">
        <f>STDEV(Z278:AR278)</f>
        <v>7.8634910458247278</v>
      </c>
    </row>
    <row r="279" spans="1:46" ht="11.25" customHeight="1" x14ac:dyDescent="0.2">
      <c r="A279" s="519" t="s">
        <v>1175</v>
      </c>
      <c r="B279" s="972" t="s">
        <v>1176</v>
      </c>
      <c r="C279" s="515">
        <v>3.36</v>
      </c>
      <c r="D279" s="1076">
        <v>3.12</v>
      </c>
      <c r="E279" s="684">
        <v>2.93</v>
      </c>
      <c r="F279" s="684">
        <v>2.2400000000000002</v>
      </c>
      <c r="G279" s="684">
        <v>1.81</v>
      </c>
      <c r="H279" s="684">
        <v>1.45</v>
      </c>
      <c r="I279" s="685"/>
      <c r="J279" s="684">
        <v>0.79</v>
      </c>
      <c r="K279" s="514">
        <v>0.56000000000000005</v>
      </c>
      <c r="L279" s="685"/>
      <c r="M279" s="690">
        <v>0.4</v>
      </c>
      <c r="N279" s="687">
        <v>0.38</v>
      </c>
      <c r="O279" s="691">
        <v>1</v>
      </c>
      <c r="P279" s="691">
        <v>0.9325</v>
      </c>
      <c r="Q279" s="687">
        <v>0.91</v>
      </c>
      <c r="R279" s="691">
        <v>0.91</v>
      </c>
      <c r="S279" s="691">
        <v>0.33879999999999999</v>
      </c>
      <c r="T279" s="687">
        <v>0</v>
      </c>
      <c r="U279" s="687">
        <v>0</v>
      </c>
      <c r="V279" s="687">
        <v>0</v>
      </c>
      <c r="W279" s="687">
        <v>0</v>
      </c>
      <c r="X279" s="687">
        <v>0</v>
      </c>
      <c r="Y279" s="688">
        <f>SUM(C279:X279)</f>
        <v>21.131299999999996</v>
      </c>
      <c r="Z279" s="1134">
        <f>IF(ISERROR((C279/D279-1)*100),"n/a",(C279/D279-1)*100)</f>
        <v>7.6923076923076872</v>
      </c>
      <c r="AA279" s="705">
        <f>IF(ISERROR((D279/E279-1)*100),"n/a",(D279/E279-1)*100)</f>
        <v>6.4846416382252636</v>
      </c>
      <c r="AB279" s="705">
        <f>IF(ISERROR((E279/F279-1)*100),"n/a",(E279/F279-1)*100)</f>
        <v>30.80357142857142</v>
      </c>
      <c r="AC279" s="705">
        <f>IF(ISERROR((F279/G279-1)*100),"n/a",(F279/G279-1)*100)</f>
        <v>23.756906077348084</v>
      </c>
      <c r="AD279" s="705">
        <f>IF(ISERROR((G279/H279-1)*100),"n/a",(G279/H279-1)*100)</f>
        <v>24.827586206896555</v>
      </c>
      <c r="AE279" s="705">
        <f>IF(ISERROR((H279/J279-1)*100),"n/a",(H279/J279-1)*100)</f>
        <v>83.544303797468331</v>
      </c>
      <c r="AF279" s="705">
        <f>IF(ISERROR((J279/K279-1)*100),"n/a",(J279/K279-1)*100)</f>
        <v>41.071428571428555</v>
      </c>
      <c r="AG279" s="705">
        <f>IF(ISERROR((K279/M279-1)*100),"n/a",(K279/M279-1)*100)</f>
        <v>40.000000000000014</v>
      </c>
      <c r="AH279" s="705">
        <f>IF(ISERROR((M279/N279-1)*100),"n/a",(M279/N279-1)*100)</f>
        <v>5.2631578947368363</v>
      </c>
      <c r="AI279" s="705">
        <f>IF(ISERROR((N279/O279-1)*100),"n/a",(N279/O279-1)*100)</f>
        <v>-62</v>
      </c>
      <c r="AJ279" s="705">
        <f>IF(ISERROR((O279/P279-1)*100),"n/a",(O279/P279-1)*100)</f>
        <v>7.2386058981233292</v>
      </c>
      <c r="AK279" s="705">
        <f>IF(ISERROR((P279/Q279-1)*100),"n/a",(P279/Q279-1)*100)</f>
        <v>2.4725274725274637</v>
      </c>
      <c r="AL279" s="705">
        <f>IF(ISERROR((Q279/R279-1)*100),"n/a",(Q279/R279-1)*100)</f>
        <v>0</v>
      </c>
      <c r="AM279" s="705">
        <f>IF(ISERROR((R279/S279-1)*100),"n/a",(R279/S279-1)*100)</f>
        <v>168.59504132231407</v>
      </c>
      <c r="AN279" s="705" t="str">
        <f>IF(ISERROR((S279/T279-1)*100),"n/a",(S279/T279-1)*100)</f>
        <v>n/a</v>
      </c>
      <c r="AO279" s="705" t="str">
        <f>IF(ISERROR((T279/U279-1)*100),"n/a",(T279/U279-1)*100)</f>
        <v>n/a</v>
      </c>
      <c r="AP279" s="705" t="str">
        <f>IF(ISERROR((U279/V279-1)*100),"n/a",(U279/V279-1)*100)</f>
        <v>n/a</v>
      </c>
      <c r="AQ279" s="705" t="str">
        <f>IF(ISERROR((V279/W279-1)*100),"n/a",(V279/W279-1)*100)</f>
        <v>n/a</v>
      </c>
      <c r="AR279" s="705" t="str">
        <f>IF(ISERROR((W279/X279-1)*100),"n/a",(W279/X279-1)*100)</f>
        <v>n/a</v>
      </c>
      <c r="AS279" s="706">
        <f>AVERAGE(Z279:AR279)</f>
        <v>27.125005571424829</v>
      </c>
      <c r="AT279" s="707">
        <f>STDEV(Z279:AR279)</f>
        <v>51.553684765827278</v>
      </c>
    </row>
    <row r="280" spans="1:46" ht="11.25" customHeight="1" x14ac:dyDescent="0.2">
      <c r="A280" s="539" t="s">
        <v>226</v>
      </c>
      <c r="B280" s="527" t="s">
        <v>227</v>
      </c>
      <c r="C280" s="515">
        <v>3.23</v>
      </c>
      <c r="D280" s="538">
        <v>3.06</v>
      </c>
      <c r="E280" s="533">
        <v>2.98</v>
      </c>
      <c r="F280" s="533">
        <v>2.88</v>
      </c>
      <c r="G280" s="533">
        <v>2.7</v>
      </c>
      <c r="H280" s="533">
        <v>2.46</v>
      </c>
      <c r="I280" s="534"/>
      <c r="J280" s="533">
        <v>2.1800000000000002</v>
      </c>
      <c r="K280" s="529">
        <v>1.85</v>
      </c>
      <c r="L280" s="534"/>
      <c r="M280" s="530">
        <v>1.74</v>
      </c>
      <c r="N280" s="536">
        <v>1.66</v>
      </c>
      <c r="O280" s="536">
        <v>1.55</v>
      </c>
      <c r="P280" s="536">
        <v>1.37</v>
      </c>
      <c r="Q280" s="536">
        <v>1.28</v>
      </c>
      <c r="R280" s="536">
        <v>1.1399999999999999</v>
      </c>
      <c r="S280" s="536">
        <v>1.06</v>
      </c>
      <c r="T280" s="536">
        <v>0.98</v>
      </c>
      <c r="U280" s="537">
        <v>0.92</v>
      </c>
      <c r="V280" s="536">
        <v>0.91</v>
      </c>
      <c r="W280" s="537">
        <v>0.88</v>
      </c>
      <c r="X280" s="536">
        <v>0.83499999999999996</v>
      </c>
      <c r="Y280" s="688">
        <f>SUM(C280:X280)</f>
        <v>35.664999999999999</v>
      </c>
      <c r="Z280" s="1134">
        <f>IF(ISERROR((C280/D280-1)*100),"n/a",(C280/D280-1)*100)</f>
        <v>5.555555555555558</v>
      </c>
      <c r="AA280" s="705">
        <f>IF(ISERROR((D280/E280-1)*100),"n/a",(D280/E280-1)*100)</f>
        <v>2.6845637583892579</v>
      </c>
      <c r="AB280" s="705">
        <f>IF(ISERROR((E280/F280-1)*100),"n/a",(E280/F280-1)*100)</f>
        <v>3.4722222222222321</v>
      </c>
      <c r="AC280" s="705">
        <f>IF(ISERROR((F280/G280-1)*100),"n/a",(F280/G280-1)*100)</f>
        <v>6.6666666666666652</v>
      </c>
      <c r="AD280" s="705">
        <f>IF(ISERROR((G280/H280-1)*100),"n/a",(G280/H280-1)*100)</f>
        <v>9.7560975609756184</v>
      </c>
      <c r="AE280" s="705">
        <f>IF(ISERROR((H280/J280-1)*100),"n/a",(H280/J280-1)*100)</f>
        <v>12.844036697247695</v>
      </c>
      <c r="AF280" s="705">
        <f>IF(ISERROR((J280/K280-1)*100),"n/a",(J280/K280-1)*100)</f>
        <v>17.837837837837832</v>
      </c>
      <c r="AG280" s="705">
        <f>IF(ISERROR((K280/M280-1)*100),"n/a",(K280/M280-1)*100)</f>
        <v>6.321839080459779</v>
      </c>
      <c r="AH280" s="705">
        <f>IF(ISERROR((M280/N280-1)*100),"n/a",(M280/N280-1)*100)</f>
        <v>4.8192771084337505</v>
      </c>
      <c r="AI280" s="705">
        <f>IF(ISERROR((N280/O280-1)*100),"n/a",(N280/O280-1)*100)</f>
        <v>7.0967741935483719</v>
      </c>
      <c r="AJ280" s="705">
        <f>IF(ISERROR((O280/P280-1)*100),"n/a",(O280/P280-1)*100)</f>
        <v>13.138686131386844</v>
      </c>
      <c r="AK280" s="705">
        <f>IF(ISERROR((P280/Q280-1)*100),"n/a",(P280/Q280-1)*100)</f>
        <v>7.03125</v>
      </c>
      <c r="AL280" s="705">
        <f>IF(ISERROR((Q280/R280-1)*100),"n/a",(Q280/R280-1)*100)</f>
        <v>12.28070175438598</v>
      </c>
      <c r="AM280" s="705">
        <f>IF(ISERROR((R280/S280-1)*100),"n/a",(R280/S280-1)*100)</f>
        <v>7.5471698113207308</v>
      </c>
      <c r="AN280" s="705">
        <f>IF(ISERROR((S280/T280-1)*100),"n/a",(S280/T280-1)*100)</f>
        <v>8.163265306122458</v>
      </c>
      <c r="AO280" s="705">
        <f>IF(ISERROR((T280/U280-1)*100),"n/a",(T280/U280-1)*100)</f>
        <v>6.5217391304347672</v>
      </c>
      <c r="AP280" s="705">
        <f>IF(ISERROR((U280/V280-1)*100),"n/a",(U280/V280-1)*100)</f>
        <v>1.098901098901095</v>
      </c>
      <c r="AQ280" s="705">
        <f>IF(ISERROR((V280/W280-1)*100),"n/a",(V280/W280-1)*100)</f>
        <v>3.4090909090909172</v>
      </c>
      <c r="AR280" s="705">
        <f>IF(ISERROR((W280/X280-1)*100),"n/a",(W280/X280-1)*100)</f>
        <v>5.3892215568862367</v>
      </c>
      <c r="AS280" s="706">
        <f>AVERAGE(Z280:AR280)</f>
        <v>7.4544682305192502</v>
      </c>
      <c r="AT280" s="707">
        <f>STDEV(Z280:AR280)</f>
        <v>4.1602457943477917</v>
      </c>
    </row>
    <row r="281" spans="1:46" ht="11.25" customHeight="1" x14ac:dyDescent="0.2">
      <c r="A281" s="502" t="s">
        <v>1177</v>
      </c>
      <c r="B281" s="972" t="s">
        <v>1178</v>
      </c>
      <c r="C281" s="515">
        <v>1</v>
      </c>
      <c r="D281" s="688">
        <v>0.91</v>
      </c>
      <c r="E281" s="684">
        <v>0.78</v>
      </c>
      <c r="F281" s="684">
        <v>0.74</v>
      </c>
      <c r="G281" s="684">
        <v>0.7</v>
      </c>
      <c r="H281" s="684">
        <v>0.66</v>
      </c>
      <c r="I281" s="685"/>
      <c r="J281" s="684">
        <v>0.64</v>
      </c>
      <c r="K281" s="689">
        <v>0.6</v>
      </c>
      <c r="L281" s="685"/>
      <c r="M281" s="522">
        <v>0.6</v>
      </c>
      <c r="N281" s="687">
        <v>0.61</v>
      </c>
      <c r="O281" s="687">
        <v>0.67</v>
      </c>
      <c r="P281" s="687">
        <v>0</v>
      </c>
      <c r="Q281" s="687">
        <v>0</v>
      </c>
      <c r="R281" s="687">
        <v>0</v>
      </c>
      <c r="S281" s="687">
        <v>0</v>
      </c>
      <c r="T281" s="687">
        <v>0</v>
      </c>
      <c r="U281" s="687">
        <v>0</v>
      </c>
      <c r="V281" s="687">
        <v>0</v>
      </c>
      <c r="W281" s="687">
        <v>0</v>
      </c>
      <c r="X281" s="687">
        <v>0</v>
      </c>
      <c r="Y281" s="688">
        <f>SUM(C281:X281)</f>
        <v>7.91</v>
      </c>
      <c r="Z281" s="1134">
        <f>IF(ISERROR((C281/D281-1)*100),"n/a",(C281/D281-1)*100)</f>
        <v>9.8901098901098763</v>
      </c>
      <c r="AA281" s="705">
        <f>IF(ISERROR((D281/E281-1)*100),"n/a",(D281/E281-1)*100)</f>
        <v>16.666666666666675</v>
      </c>
      <c r="AB281" s="705">
        <f>IF(ISERROR((E281/F281-1)*100),"n/a",(E281/F281-1)*100)</f>
        <v>5.4054054054054168</v>
      </c>
      <c r="AC281" s="705">
        <f>IF(ISERROR((F281/G281-1)*100),"n/a",(F281/G281-1)*100)</f>
        <v>5.7142857142857162</v>
      </c>
      <c r="AD281" s="705">
        <f>IF(ISERROR((G281/H281-1)*100),"n/a",(G281/H281-1)*100)</f>
        <v>6.0606060606060552</v>
      </c>
      <c r="AE281" s="705">
        <f>IF(ISERROR((H281/J281-1)*100),"n/a",(H281/J281-1)*100)</f>
        <v>3.125</v>
      </c>
      <c r="AF281" s="705">
        <f>IF(ISERROR((J281/K281-1)*100),"n/a",(J281/K281-1)*100)</f>
        <v>6.6666666666666652</v>
      </c>
      <c r="AG281" s="705">
        <f>IF(ISERROR((K281/M281-1)*100),"n/a",(K281/M281-1)*100)</f>
        <v>0</v>
      </c>
      <c r="AH281" s="705">
        <f>IF(ISERROR((M281/N281-1)*100),"n/a",(M281/N281-1)*100)</f>
        <v>-1.6393442622950838</v>
      </c>
      <c r="AI281" s="705">
        <f>IF(ISERROR((N281/O281-1)*100),"n/a",(N281/O281-1)*100)</f>
        <v>-8.9552238805970177</v>
      </c>
      <c r="AJ281" s="705" t="str">
        <f>IF(ISERROR((O281/P281-1)*100),"n/a",(O281/P281-1)*100)</f>
        <v>n/a</v>
      </c>
      <c r="AK281" s="705" t="str">
        <f>IF(ISERROR((P281/Q281-1)*100),"n/a",(P281/Q281-1)*100)</f>
        <v>n/a</v>
      </c>
      <c r="AL281" s="705" t="str">
        <f>IF(ISERROR((Q281/R281-1)*100),"n/a",(Q281/R281-1)*100)</f>
        <v>n/a</v>
      </c>
      <c r="AM281" s="705" t="str">
        <f>IF(ISERROR((R281/S281-1)*100),"n/a",(R281/S281-1)*100)</f>
        <v>n/a</v>
      </c>
      <c r="AN281" s="705" t="str">
        <f>IF(ISERROR((S281/T281-1)*100),"n/a",(S281/T281-1)*100)</f>
        <v>n/a</v>
      </c>
      <c r="AO281" s="705" t="str">
        <f>IF(ISERROR((T281/U281-1)*100),"n/a",(T281/U281-1)*100)</f>
        <v>n/a</v>
      </c>
      <c r="AP281" s="705" t="str">
        <f>IF(ISERROR((U281/V281-1)*100),"n/a",(U281/V281-1)*100)</f>
        <v>n/a</v>
      </c>
      <c r="AQ281" s="705" t="str">
        <f>IF(ISERROR((V281/W281-1)*100),"n/a",(V281/W281-1)*100)</f>
        <v>n/a</v>
      </c>
      <c r="AR281" s="705" t="str">
        <f>IF(ISERROR((W281/X281-1)*100),"n/a",(W281/X281-1)*100)</f>
        <v>n/a</v>
      </c>
      <c r="AS281" s="706">
        <f>AVERAGE(Z281:AR281)</f>
        <v>4.2934172260848307</v>
      </c>
      <c r="AT281" s="707">
        <f>STDEV(Z281:AR281)</f>
        <v>6.8876193685426754</v>
      </c>
    </row>
    <row r="282" spans="1:46" ht="11.25" customHeight="1" x14ac:dyDescent="0.2">
      <c r="A282" s="519" t="s">
        <v>580</v>
      </c>
      <c r="B282" s="972" t="s">
        <v>581</v>
      </c>
      <c r="C282" s="515">
        <v>2.48</v>
      </c>
      <c r="D282" s="688">
        <v>2.1800000000000002</v>
      </c>
      <c r="E282" s="684">
        <v>1.94</v>
      </c>
      <c r="F282" s="684">
        <v>1.71</v>
      </c>
      <c r="G282" s="684">
        <v>1.52</v>
      </c>
      <c r="H282" s="684">
        <v>1.36</v>
      </c>
      <c r="I282" s="685"/>
      <c r="J282" s="684">
        <v>1.2</v>
      </c>
      <c r="K282" s="514">
        <v>1.04</v>
      </c>
      <c r="L282" s="685"/>
      <c r="M282" s="690">
        <v>0.89</v>
      </c>
      <c r="N282" s="691">
        <v>0.78</v>
      </c>
      <c r="O282" s="691">
        <v>0.66</v>
      </c>
      <c r="P282" s="691">
        <v>0.42</v>
      </c>
      <c r="Q282" s="691">
        <v>0.23</v>
      </c>
      <c r="R282" s="691">
        <v>0.2</v>
      </c>
      <c r="S282" s="691">
        <v>0.18</v>
      </c>
      <c r="T282" s="691">
        <v>0.15332999999999999</v>
      </c>
      <c r="U282" s="691">
        <v>0.12667</v>
      </c>
      <c r="V282" s="691">
        <v>0.1</v>
      </c>
      <c r="W282" s="691">
        <v>7.0000000000000007E-2</v>
      </c>
      <c r="X282" s="691">
        <v>6.6669999999999993E-2</v>
      </c>
      <c r="Y282" s="688">
        <f>SUM(C282:X282)</f>
        <v>17.306669999999997</v>
      </c>
      <c r="Z282" s="1134">
        <f>IF(ISERROR((C282/D282-1)*100),"n/a",(C282/D282-1)*100)</f>
        <v>13.761467889908241</v>
      </c>
      <c r="AA282" s="705">
        <f>IF(ISERROR((D282/E282-1)*100),"n/a",(D282/E282-1)*100)</f>
        <v>12.371134020618557</v>
      </c>
      <c r="AB282" s="705">
        <f>IF(ISERROR((E282/F282-1)*100),"n/a",(E282/F282-1)*100)</f>
        <v>13.450292397660824</v>
      </c>
      <c r="AC282" s="705">
        <f>IF(ISERROR((F282/G282-1)*100),"n/a",(F282/G282-1)*100)</f>
        <v>12.5</v>
      </c>
      <c r="AD282" s="705">
        <f>IF(ISERROR((G282/H282-1)*100),"n/a",(G282/H282-1)*100)</f>
        <v>11.764705882352944</v>
      </c>
      <c r="AE282" s="705">
        <f>IF(ISERROR((H282/J282-1)*100),"n/a",(H282/J282-1)*100)</f>
        <v>13.333333333333353</v>
      </c>
      <c r="AF282" s="705">
        <f>IF(ISERROR((J282/K282-1)*100),"n/a",(J282/K282-1)*100)</f>
        <v>15.384615384615374</v>
      </c>
      <c r="AG282" s="705">
        <f>IF(ISERROR((K282/M282-1)*100),"n/a",(K282/M282-1)*100)</f>
        <v>16.853932584269661</v>
      </c>
      <c r="AH282" s="705">
        <f>IF(ISERROR((M282/N282-1)*100),"n/a",(M282/N282-1)*100)</f>
        <v>14.102564102564097</v>
      </c>
      <c r="AI282" s="705">
        <f>IF(ISERROR((N282/O282-1)*100),"n/a",(N282/O282-1)*100)</f>
        <v>18.181818181818187</v>
      </c>
      <c r="AJ282" s="705">
        <f>IF(ISERROR((O282/P282-1)*100),"n/a",(O282/P282-1)*100)</f>
        <v>57.14285714285716</v>
      </c>
      <c r="AK282" s="705">
        <f>IF(ISERROR((P282/Q282-1)*100),"n/a",(P282/Q282-1)*100)</f>
        <v>82.608695652173907</v>
      </c>
      <c r="AL282" s="705">
        <f>IF(ISERROR((Q282/R282-1)*100),"n/a",(Q282/R282-1)*100)</f>
        <v>14.999999999999991</v>
      </c>
      <c r="AM282" s="705">
        <f>IF(ISERROR((R282/S282-1)*100),"n/a",(R282/S282-1)*100)</f>
        <v>11.111111111111116</v>
      </c>
      <c r="AN282" s="705">
        <f>IF(ISERROR((S282/T282-1)*100),"n/a",(S282/T282-1)*100)</f>
        <v>17.39385638818236</v>
      </c>
      <c r="AO282" s="705">
        <f>IF(ISERROR((T282/U282-1)*100),"n/a",(T282/U282-1)*100)</f>
        <v>21.046814557511627</v>
      </c>
      <c r="AP282" s="705">
        <f>IF(ISERROR((U282/V282-1)*100),"n/a",(U282/V282-1)*100)</f>
        <v>26.669999999999995</v>
      </c>
      <c r="AQ282" s="705">
        <f>IF(ISERROR((V282/W282-1)*100),"n/a",(V282/W282-1)*100)</f>
        <v>42.857142857142861</v>
      </c>
      <c r="AR282" s="705">
        <f>IF(ISERROR((W282/X282-1)*100),"n/a",(W282/X282-1)*100)</f>
        <v>4.9947502624869022</v>
      </c>
      <c r="AS282" s="706">
        <f>AVERAGE(Z282:AR282)</f>
        <v>22.133110092031963</v>
      </c>
      <c r="AT282" s="707">
        <f>STDEV(Z282:AR282)</f>
        <v>18.995321436454255</v>
      </c>
    </row>
    <row r="283" spans="1:46" ht="11.25" customHeight="1" x14ac:dyDescent="0.2">
      <c r="A283" s="974" t="s">
        <v>229</v>
      </c>
      <c r="B283" s="972" t="s">
        <v>230</v>
      </c>
      <c r="C283" s="515">
        <v>13.9</v>
      </c>
      <c r="D283" s="1106">
        <v>13.55</v>
      </c>
      <c r="E283" s="552">
        <v>13.05</v>
      </c>
      <c r="F283" s="552">
        <v>12.8</v>
      </c>
      <c r="G283" s="552">
        <v>12.6</v>
      </c>
      <c r="H283" s="552">
        <v>12.4</v>
      </c>
      <c r="I283" s="685"/>
      <c r="J283" s="552">
        <v>12</v>
      </c>
      <c r="K283" s="1111">
        <v>11.65</v>
      </c>
      <c r="L283" s="685"/>
      <c r="M283" s="570">
        <v>11.25</v>
      </c>
      <c r="N283" s="1116">
        <v>10.9</v>
      </c>
      <c r="O283" s="1116">
        <v>10.199999999999999</v>
      </c>
      <c r="P283" s="691">
        <v>9.15</v>
      </c>
      <c r="Q283" s="691">
        <v>8.25</v>
      </c>
      <c r="R283" s="691">
        <v>7.6</v>
      </c>
      <c r="S283" s="691">
        <v>6.9</v>
      </c>
      <c r="T283" s="691">
        <v>6.1</v>
      </c>
      <c r="U283" s="691">
        <v>5.5</v>
      </c>
      <c r="V283" s="691">
        <v>5.35</v>
      </c>
      <c r="W283" s="691">
        <v>5.0999999999999996</v>
      </c>
      <c r="X283" s="691">
        <v>4.9000000000000004</v>
      </c>
      <c r="Y283" s="688">
        <f>SUM(C283:X283)</f>
        <v>193.15</v>
      </c>
      <c r="Z283" s="1134">
        <f>IF(ISERROR((C283/D283-1)*100),"n/a",(C283/D283-1)*100)</f>
        <v>2.5830258302582898</v>
      </c>
      <c r="AA283" s="705">
        <f>IF(ISERROR((D283/E283-1)*100),"n/a",(D283/E283-1)*100)</f>
        <v>3.8314176245210829</v>
      </c>
      <c r="AB283" s="705">
        <f>IF(ISERROR((E283/F283-1)*100),"n/a",(E283/F283-1)*100)</f>
        <v>1.953125</v>
      </c>
      <c r="AC283" s="705">
        <f>IF(ISERROR((F283/G283-1)*100),"n/a",(F283/G283-1)*100)</f>
        <v>1.5873015873016039</v>
      </c>
      <c r="AD283" s="705">
        <f>IF(ISERROR((G283/H283-1)*100),"n/a",(G283/H283-1)*100)</f>
        <v>1.6129032258064502</v>
      </c>
      <c r="AE283" s="705">
        <f>IF(ISERROR((H283/J283-1)*100),"n/a",(H283/J283-1)*100)</f>
        <v>3.3333333333333437</v>
      </c>
      <c r="AF283" s="705">
        <f>IF(ISERROR((J283/K283-1)*100),"n/a",(J283/K283-1)*100)</f>
        <v>3.0042918454935563</v>
      </c>
      <c r="AG283" s="705">
        <f>IF(ISERROR((K283/M283-1)*100),"n/a",(K283/M283-1)*100)</f>
        <v>3.5555555555555562</v>
      </c>
      <c r="AH283" s="705">
        <f>IF(ISERROR((M283/N283-1)*100),"n/a",(M283/N283-1)*100)</f>
        <v>3.2110091743119185</v>
      </c>
      <c r="AI283" s="705">
        <f>IF(ISERROR((N283/O283-1)*100),"n/a",(N283/O283-1)*100)</f>
        <v>6.8627450980392357</v>
      </c>
      <c r="AJ283" s="705">
        <f>IF(ISERROR((O283/P283-1)*100),"n/a",(O283/P283-1)*100)</f>
        <v>11.475409836065564</v>
      </c>
      <c r="AK283" s="705">
        <f>IF(ISERROR((P283/Q283-1)*100),"n/a",(P283/Q283-1)*100)</f>
        <v>10.909090909090914</v>
      </c>
      <c r="AL283" s="705">
        <f>IF(ISERROR((Q283/R283-1)*100),"n/a",(Q283/R283-1)*100)</f>
        <v>8.5526315789473664</v>
      </c>
      <c r="AM283" s="705">
        <f>IF(ISERROR((R283/S283-1)*100),"n/a",(R283/S283-1)*100)</f>
        <v>10.144927536231862</v>
      </c>
      <c r="AN283" s="705">
        <f>IF(ISERROR((S283/T283-1)*100),"n/a",(S283/T283-1)*100)</f>
        <v>13.11475409836067</v>
      </c>
      <c r="AO283" s="705">
        <f>IF(ISERROR((T283/U283-1)*100),"n/a",(T283/U283-1)*100)</f>
        <v>10.909090909090914</v>
      </c>
      <c r="AP283" s="705">
        <f>IF(ISERROR((U283/V283-1)*100),"n/a",(U283/V283-1)*100)</f>
        <v>2.8037383177570208</v>
      </c>
      <c r="AQ283" s="705">
        <f>IF(ISERROR((V283/W283-1)*100),"n/a",(V283/W283-1)*100)</f>
        <v>4.9019607843137303</v>
      </c>
      <c r="AR283" s="705">
        <f>IF(ISERROR((W283/X283-1)*100),"n/a",(W283/X283-1)*100)</f>
        <v>4.0816326530612068</v>
      </c>
      <c r="AS283" s="706">
        <f>AVERAGE(Z283:AR283)</f>
        <v>5.7067339419758039</v>
      </c>
      <c r="AT283" s="707">
        <f>STDEV(Z283:AR283)</f>
        <v>3.8587564656492934</v>
      </c>
    </row>
    <row r="284" spans="1:46" ht="11.25" customHeight="1" x14ac:dyDescent="0.2">
      <c r="A284" s="974" t="s">
        <v>582</v>
      </c>
      <c r="B284" s="972" t="s">
        <v>583</v>
      </c>
      <c r="C284" s="515">
        <v>0.54</v>
      </c>
      <c r="D284" s="504">
        <v>0.48499999999999999</v>
      </c>
      <c r="E284" s="684">
        <v>0.45</v>
      </c>
      <c r="F284" s="684">
        <v>0.43</v>
      </c>
      <c r="G284" s="684">
        <v>0.42</v>
      </c>
      <c r="H284" s="521">
        <v>0.4</v>
      </c>
      <c r="I284" s="685"/>
      <c r="J284" s="684">
        <v>0.38500000000000001</v>
      </c>
      <c r="K284" s="689">
        <v>0.38</v>
      </c>
      <c r="L284" s="685"/>
      <c r="M284" s="690">
        <v>0.36</v>
      </c>
      <c r="N284" s="687">
        <v>0.36</v>
      </c>
      <c r="O284" s="691">
        <v>0.33</v>
      </c>
      <c r="P284" s="691">
        <v>0.315</v>
      </c>
      <c r="Q284" s="691">
        <v>0.29375000000000001</v>
      </c>
      <c r="R284" s="691">
        <v>0.23749999999999999</v>
      </c>
      <c r="S284" s="687">
        <v>0</v>
      </c>
      <c r="T284" s="687">
        <v>6.25E-2</v>
      </c>
      <c r="U284" s="687">
        <v>0.1125</v>
      </c>
      <c r="V284" s="691">
        <v>0.17499999999999999</v>
      </c>
      <c r="W284" s="687">
        <v>8.7499999999999994E-2</v>
      </c>
      <c r="X284" s="691">
        <v>0.1</v>
      </c>
      <c r="Y284" s="688">
        <f>SUM(C284:X284)</f>
        <v>5.9237499999999992</v>
      </c>
      <c r="Z284" s="1134">
        <f>IF(ISERROR((C284/D284-1)*100),"n/a",(C284/D284-1)*100)</f>
        <v>11.340206185567014</v>
      </c>
      <c r="AA284" s="705">
        <f>IF(ISERROR((D284/E284-1)*100),"n/a",(D284/E284-1)*100)</f>
        <v>7.7777777777777724</v>
      </c>
      <c r="AB284" s="705">
        <f>IF(ISERROR((E284/F284-1)*100),"n/a",(E284/F284-1)*100)</f>
        <v>4.6511627906976827</v>
      </c>
      <c r="AC284" s="705">
        <f>IF(ISERROR((F284/G284-1)*100),"n/a",(F284/G284-1)*100)</f>
        <v>2.3809523809523725</v>
      </c>
      <c r="AD284" s="705">
        <f>IF(ISERROR((G284/H284-1)*100),"n/a",(G284/H284-1)*100)</f>
        <v>4.9999999999999822</v>
      </c>
      <c r="AE284" s="705">
        <f>IF(ISERROR((H284/J284-1)*100),"n/a",(H284/J284-1)*100)</f>
        <v>3.8961038961039085</v>
      </c>
      <c r="AF284" s="705">
        <f>IF(ISERROR((J284/K284-1)*100),"n/a",(J284/K284-1)*100)</f>
        <v>1.3157894736842035</v>
      </c>
      <c r="AG284" s="705">
        <f>IF(ISERROR((K284/M284-1)*100),"n/a",(K284/M284-1)*100)</f>
        <v>5.555555555555558</v>
      </c>
      <c r="AH284" s="705">
        <f>IF(ISERROR((M284/N284-1)*100),"n/a",(M284/N284-1)*100)</f>
        <v>0</v>
      </c>
      <c r="AI284" s="705">
        <f>IF(ISERROR((N284/O284-1)*100),"n/a",(N284/O284-1)*100)</f>
        <v>9.0909090909090828</v>
      </c>
      <c r="AJ284" s="705">
        <f>IF(ISERROR((O284/P284-1)*100),"n/a",(O284/P284-1)*100)</f>
        <v>4.7619047619047672</v>
      </c>
      <c r="AK284" s="705">
        <f>IF(ISERROR((P284/Q284-1)*100),"n/a",(P284/Q284-1)*100)</f>
        <v>7.2340425531914887</v>
      </c>
      <c r="AL284" s="705">
        <f>IF(ISERROR((Q284/R284-1)*100),"n/a",(Q284/R284-1)*100)</f>
        <v>23.684210526315795</v>
      </c>
      <c r="AM284" s="705" t="str">
        <f>IF(ISERROR((R284/S284-1)*100),"n/a",(R284/S284-1)*100)</f>
        <v>n/a</v>
      </c>
      <c r="AN284" s="705">
        <f>IF(ISERROR((S284/T284-1)*100),"n/a",(S284/T284-1)*100)</f>
        <v>-100</v>
      </c>
      <c r="AO284" s="705">
        <f>IF(ISERROR((T284/U284-1)*100),"n/a",(T284/U284-1)*100)</f>
        <v>-44.444444444444443</v>
      </c>
      <c r="AP284" s="705">
        <f>IF(ISERROR((U284/V284-1)*100),"n/a",(U284/V284-1)*100)</f>
        <v>-35.714285714285708</v>
      </c>
      <c r="AQ284" s="705">
        <f>IF(ISERROR((V284/W284-1)*100),"n/a",(V284/W284-1)*100)</f>
        <v>100</v>
      </c>
      <c r="AR284" s="705">
        <f>IF(ISERROR((W284/X284-1)*100),"n/a",(W284/X284-1)*100)</f>
        <v>-12.500000000000011</v>
      </c>
      <c r="AS284" s="706">
        <f>AVERAGE(Z284:AR284)</f>
        <v>-0.33167306478169578</v>
      </c>
      <c r="AT284" s="707">
        <f>STDEV(Z284:AR284)</f>
        <v>37.895253282386889</v>
      </c>
    </row>
    <row r="285" spans="1:46" ht="11.25" customHeight="1" x14ac:dyDescent="0.2">
      <c r="A285" s="567" t="s">
        <v>1179</v>
      </c>
      <c r="B285" s="527" t="s">
        <v>1180</v>
      </c>
      <c r="C285" s="515">
        <v>0.41</v>
      </c>
      <c r="D285" s="628">
        <v>0.4</v>
      </c>
      <c r="E285" s="533">
        <v>0.32</v>
      </c>
      <c r="F285" s="533">
        <v>0.182</v>
      </c>
      <c r="G285" s="533">
        <v>0.12</v>
      </c>
      <c r="H285" s="533">
        <v>0.11</v>
      </c>
      <c r="I285" s="534"/>
      <c r="J285" s="533">
        <v>0.104</v>
      </c>
      <c r="K285" s="535">
        <v>0</v>
      </c>
      <c r="L285" s="534"/>
      <c r="M285" s="553">
        <v>0</v>
      </c>
      <c r="N285" s="537">
        <v>0</v>
      </c>
      <c r="O285" s="537">
        <v>0</v>
      </c>
      <c r="P285" s="537">
        <v>0</v>
      </c>
      <c r="Q285" s="537">
        <v>0</v>
      </c>
      <c r="R285" s="537">
        <v>0</v>
      </c>
      <c r="S285" s="537">
        <v>0</v>
      </c>
      <c r="T285" s="537">
        <v>0</v>
      </c>
      <c r="U285" s="537">
        <v>0</v>
      </c>
      <c r="V285" s="537">
        <v>0</v>
      </c>
      <c r="W285" s="537">
        <v>0</v>
      </c>
      <c r="X285" s="537">
        <v>0</v>
      </c>
      <c r="Y285" s="688">
        <f>SUM(C285:X285)</f>
        <v>1.6460000000000001</v>
      </c>
      <c r="Z285" s="1134">
        <f>IF(ISERROR((C285/D285-1)*100),"n/a",(C285/D285-1)*100)</f>
        <v>2.4999999999999911</v>
      </c>
      <c r="AA285" s="705">
        <f>IF(ISERROR((D285/E285-1)*100),"n/a",(D285/E285-1)*100)</f>
        <v>25</v>
      </c>
      <c r="AB285" s="705">
        <f>IF(ISERROR((E285/F285-1)*100),"n/a",(E285/F285-1)*100)</f>
        <v>75.824175824175839</v>
      </c>
      <c r="AC285" s="705">
        <f>IF(ISERROR((F285/G285-1)*100),"n/a",(F285/G285-1)*100)</f>
        <v>51.666666666666657</v>
      </c>
      <c r="AD285" s="705">
        <f>IF(ISERROR((G285/H285-1)*100),"n/a",(G285/H285-1)*100)</f>
        <v>9.0909090909090828</v>
      </c>
      <c r="AE285" s="705">
        <f>IF(ISERROR((H285/J285-1)*100),"n/a",(H285/J285-1)*100)</f>
        <v>5.7692307692307709</v>
      </c>
      <c r="AF285" s="705" t="str">
        <f>IF(ISERROR((J285/K285-1)*100),"n/a",(J285/K285-1)*100)</f>
        <v>n/a</v>
      </c>
      <c r="AG285" s="705" t="str">
        <f>IF(ISERROR((K285/M285-1)*100),"n/a",(K285/M285-1)*100)</f>
        <v>n/a</v>
      </c>
      <c r="AH285" s="705" t="str">
        <f>IF(ISERROR((M285/N285-1)*100),"n/a",(M285/N285-1)*100)</f>
        <v>n/a</v>
      </c>
      <c r="AI285" s="705" t="str">
        <f>IF(ISERROR((N285/O285-1)*100),"n/a",(N285/O285-1)*100)</f>
        <v>n/a</v>
      </c>
      <c r="AJ285" s="705" t="str">
        <f>IF(ISERROR((O285/P285-1)*100),"n/a",(O285/P285-1)*100)</f>
        <v>n/a</v>
      </c>
      <c r="AK285" s="705" t="str">
        <f>IF(ISERROR((P285/Q285-1)*100),"n/a",(P285/Q285-1)*100)</f>
        <v>n/a</v>
      </c>
      <c r="AL285" s="705" t="str">
        <f>IF(ISERROR((Q285/R285-1)*100),"n/a",(Q285/R285-1)*100)</f>
        <v>n/a</v>
      </c>
      <c r="AM285" s="705" t="str">
        <f>IF(ISERROR((R285/S285-1)*100),"n/a",(R285/S285-1)*100)</f>
        <v>n/a</v>
      </c>
      <c r="AN285" s="705" t="str">
        <f>IF(ISERROR((S285/T285-1)*100),"n/a",(S285/T285-1)*100)</f>
        <v>n/a</v>
      </c>
      <c r="AO285" s="705" t="str">
        <f>IF(ISERROR((T285/U285-1)*100),"n/a",(T285/U285-1)*100)</f>
        <v>n/a</v>
      </c>
      <c r="AP285" s="705" t="str">
        <f>IF(ISERROR((U285/V285-1)*100),"n/a",(U285/V285-1)*100)</f>
        <v>n/a</v>
      </c>
      <c r="AQ285" s="705" t="str">
        <f>IF(ISERROR((V285/W285-1)*100),"n/a",(V285/W285-1)*100)</f>
        <v>n/a</v>
      </c>
      <c r="AR285" s="705" t="str">
        <f>IF(ISERROR((W285/X285-1)*100),"n/a",(W285/X285-1)*100)</f>
        <v>n/a</v>
      </c>
      <c r="AS285" s="706">
        <f>AVERAGE(Z285:AR285)</f>
        <v>28.308497058497057</v>
      </c>
      <c r="AT285" s="707">
        <f>STDEV(Z285:AR285)</f>
        <v>29.521865460577409</v>
      </c>
    </row>
    <row r="286" spans="1:46" ht="11.25" customHeight="1" x14ac:dyDescent="0.2">
      <c r="A286" s="519" t="s">
        <v>584</v>
      </c>
      <c r="B286" s="972" t="s">
        <v>585</v>
      </c>
      <c r="C286" s="515">
        <v>1.54</v>
      </c>
      <c r="D286" s="688">
        <v>1.28</v>
      </c>
      <c r="E286" s="684">
        <v>1.2</v>
      </c>
      <c r="F286" s="684">
        <v>1.1200000000000001</v>
      </c>
      <c r="G286" s="521">
        <v>1</v>
      </c>
      <c r="H286" s="684">
        <v>0.8</v>
      </c>
      <c r="I286" s="685"/>
      <c r="J286" s="684">
        <v>0.74</v>
      </c>
      <c r="K286" s="514">
        <v>0.52500000000000002</v>
      </c>
      <c r="L286" s="685"/>
      <c r="M286" s="690">
        <v>0.42</v>
      </c>
      <c r="N286" s="691">
        <v>0.36</v>
      </c>
      <c r="O286" s="691">
        <v>0.26</v>
      </c>
      <c r="P286" s="691">
        <v>0.22</v>
      </c>
      <c r="Q286" s="691">
        <v>0.2</v>
      </c>
      <c r="R286" s="691">
        <v>0.155</v>
      </c>
      <c r="S286" s="691">
        <v>0.1</v>
      </c>
      <c r="T286" s="691">
        <v>5.2499999999999998E-2</v>
      </c>
      <c r="U286" s="691">
        <v>1.2500000000000001E-2</v>
      </c>
      <c r="V286" s="691">
        <v>1.1299999999999999E-2</v>
      </c>
      <c r="W286" s="691">
        <v>0.01</v>
      </c>
      <c r="X286" s="691">
        <v>1.2999999999999999E-3</v>
      </c>
      <c r="Y286" s="688">
        <f>SUM(C286:X286)</f>
        <v>10.007599999999998</v>
      </c>
      <c r="Z286" s="1134">
        <f>IF(ISERROR((C286/D286-1)*100),"n/a",(C286/D286-1)*100)</f>
        <v>20.3125</v>
      </c>
      <c r="AA286" s="705">
        <f>IF(ISERROR((D286/E286-1)*100),"n/a",(D286/E286-1)*100)</f>
        <v>6.6666666666666652</v>
      </c>
      <c r="AB286" s="705">
        <f>IF(ISERROR((E286/F286-1)*100),"n/a",(E286/F286-1)*100)</f>
        <v>7.1428571428571397</v>
      </c>
      <c r="AC286" s="705">
        <f>IF(ISERROR((F286/G286-1)*100),"n/a",(F286/G286-1)*100)</f>
        <v>12.000000000000011</v>
      </c>
      <c r="AD286" s="705">
        <f>IF(ISERROR((G286/H286-1)*100),"n/a",(G286/H286-1)*100)</f>
        <v>25</v>
      </c>
      <c r="AE286" s="705">
        <f>IF(ISERROR((H286/J286-1)*100),"n/a",(H286/J286-1)*100)</f>
        <v>8.1081081081081141</v>
      </c>
      <c r="AF286" s="705">
        <f>IF(ISERROR((J286/K286-1)*100),"n/a",(J286/K286-1)*100)</f>
        <v>40.952380952380942</v>
      </c>
      <c r="AG286" s="705">
        <f>IF(ISERROR((K286/M286-1)*100),"n/a",(K286/M286-1)*100)</f>
        <v>25</v>
      </c>
      <c r="AH286" s="705">
        <f>IF(ISERROR((M286/N286-1)*100),"n/a",(M286/N286-1)*100)</f>
        <v>16.666666666666675</v>
      </c>
      <c r="AI286" s="705">
        <f>IF(ISERROR((N286/O286-1)*100),"n/a",(N286/O286-1)*100)</f>
        <v>38.46153846153846</v>
      </c>
      <c r="AJ286" s="705">
        <f>IF(ISERROR((O286/P286-1)*100),"n/a",(O286/P286-1)*100)</f>
        <v>18.181818181818187</v>
      </c>
      <c r="AK286" s="705">
        <f>IF(ISERROR((P286/Q286-1)*100),"n/a",(P286/Q286-1)*100)</f>
        <v>9.9999999999999858</v>
      </c>
      <c r="AL286" s="705">
        <f>IF(ISERROR((Q286/R286-1)*100),"n/a",(Q286/R286-1)*100)</f>
        <v>29.032258064516149</v>
      </c>
      <c r="AM286" s="705">
        <f>IF(ISERROR((R286/S286-1)*100),"n/a",(R286/S286-1)*100)</f>
        <v>54.999999999999986</v>
      </c>
      <c r="AN286" s="705">
        <f>IF(ISERROR((S286/T286-1)*100),"n/a",(S286/T286-1)*100)</f>
        <v>90.476190476190482</v>
      </c>
      <c r="AO286" s="705">
        <f>IF(ISERROR((T286/U286-1)*100),"n/a",(T286/U286-1)*100)</f>
        <v>319.99999999999994</v>
      </c>
      <c r="AP286" s="705">
        <f>IF(ISERROR((U286/V286-1)*100),"n/a",(U286/V286-1)*100)</f>
        <v>10.619469026548689</v>
      </c>
      <c r="AQ286" s="705">
        <f>IF(ISERROR((V286/W286-1)*100),"n/a",(V286/W286-1)*100)</f>
        <v>12.999999999999989</v>
      </c>
      <c r="AR286" s="705">
        <f>IF(ISERROR((W286/X286-1)*100),"n/a",(W286/X286-1)*100)</f>
        <v>669.23076923076928</v>
      </c>
      <c r="AS286" s="706">
        <f>AVERAGE(Z286:AR286)</f>
        <v>74.518485419897942</v>
      </c>
      <c r="AT286" s="707">
        <f>STDEV(Z286:AR286)</f>
        <v>160.36951559954844</v>
      </c>
    </row>
    <row r="287" spans="1:46" ht="11.25" customHeight="1" x14ac:dyDescent="0.2">
      <c r="A287" s="513" t="s">
        <v>1181</v>
      </c>
      <c r="B287" s="972" t="s">
        <v>1182</v>
      </c>
      <c r="C287" s="515">
        <v>1.84</v>
      </c>
      <c r="D287" s="688">
        <v>1.76</v>
      </c>
      <c r="E287" s="684">
        <v>1.68</v>
      </c>
      <c r="F287" s="684">
        <v>1.6</v>
      </c>
      <c r="G287" s="684">
        <v>1.4</v>
      </c>
      <c r="H287" s="684">
        <v>0.52</v>
      </c>
      <c r="I287" s="685"/>
      <c r="J287" s="521">
        <v>0.4</v>
      </c>
      <c r="K287" s="514">
        <v>0.28749999999999998</v>
      </c>
      <c r="L287" s="685"/>
      <c r="M287" s="522">
        <v>0.25</v>
      </c>
      <c r="N287" s="687">
        <v>0.3075</v>
      </c>
      <c r="O287" s="691">
        <v>0.5</v>
      </c>
      <c r="P287" s="691">
        <v>0.48</v>
      </c>
      <c r="Q287" s="691">
        <v>0.46</v>
      </c>
      <c r="R287" s="691">
        <v>0.42</v>
      </c>
      <c r="S287" s="687">
        <v>0.4</v>
      </c>
      <c r="T287" s="687">
        <v>0.4</v>
      </c>
      <c r="U287" s="687">
        <v>0.4</v>
      </c>
      <c r="V287" s="691">
        <v>0.4</v>
      </c>
      <c r="W287" s="691">
        <v>0.36</v>
      </c>
      <c r="X287" s="691">
        <v>0.33</v>
      </c>
      <c r="Y287" s="688">
        <f>SUM(C287:X287)</f>
        <v>14.195000000000002</v>
      </c>
      <c r="Z287" s="1134">
        <f>IF(ISERROR((C287/D287-1)*100),"n/a",(C287/D287-1)*100)</f>
        <v>4.5454545454545414</v>
      </c>
      <c r="AA287" s="705">
        <f>IF(ISERROR((D287/E287-1)*100),"n/a",(D287/E287-1)*100)</f>
        <v>4.7619047619047672</v>
      </c>
      <c r="AB287" s="705">
        <f>IF(ISERROR((E287/F287-1)*100),"n/a",(E287/F287-1)*100)</f>
        <v>4.9999999999999822</v>
      </c>
      <c r="AC287" s="705">
        <f>IF(ISERROR((F287/G287-1)*100),"n/a",(F287/G287-1)*100)</f>
        <v>14.285714285714302</v>
      </c>
      <c r="AD287" s="705">
        <f>IF(ISERROR((G287/H287-1)*100),"n/a",(G287/H287-1)*100)</f>
        <v>169.2307692307692</v>
      </c>
      <c r="AE287" s="705">
        <f>IF(ISERROR((H287/J287-1)*100),"n/a",(H287/J287-1)*100)</f>
        <v>30.000000000000004</v>
      </c>
      <c r="AF287" s="705">
        <f>IF(ISERROR((J287/K287-1)*100),"n/a",(J287/K287-1)*100)</f>
        <v>39.130434782608717</v>
      </c>
      <c r="AG287" s="705">
        <f>IF(ISERROR((K287/M287-1)*100),"n/a",(K287/M287-1)*100)</f>
        <v>14.999999999999991</v>
      </c>
      <c r="AH287" s="705">
        <f>IF(ISERROR((M287/N287-1)*100),"n/a",(M287/N287-1)*100)</f>
        <v>-18.699186991869922</v>
      </c>
      <c r="AI287" s="705">
        <f>IF(ISERROR((N287/O287-1)*100),"n/a",(N287/O287-1)*100)</f>
        <v>-38.5</v>
      </c>
      <c r="AJ287" s="705">
        <f>IF(ISERROR((O287/P287-1)*100),"n/a",(O287/P287-1)*100)</f>
        <v>4.1666666666666741</v>
      </c>
      <c r="AK287" s="705">
        <f>IF(ISERROR((P287/Q287-1)*100),"n/a",(P287/Q287-1)*100)</f>
        <v>4.3478260869565188</v>
      </c>
      <c r="AL287" s="705">
        <f>IF(ISERROR((Q287/R287-1)*100),"n/a",(Q287/R287-1)*100)</f>
        <v>9.5238095238095344</v>
      </c>
      <c r="AM287" s="705">
        <f>IF(ISERROR((R287/S287-1)*100),"n/a",(R287/S287-1)*100)</f>
        <v>4.9999999999999822</v>
      </c>
      <c r="AN287" s="705">
        <f>IF(ISERROR((S287/T287-1)*100),"n/a",(S287/T287-1)*100)</f>
        <v>0</v>
      </c>
      <c r="AO287" s="705">
        <f>IF(ISERROR((T287/U287-1)*100),"n/a",(T287/U287-1)*100)</f>
        <v>0</v>
      </c>
      <c r="AP287" s="705">
        <f>IF(ISERROR((U287/V287-1)*100),"n/a",(U287/V287-1)*100)</f>
        <v>0</v>
      </c>
      <c r="AQ287" s="705">
        <f>IF(ISERROR((V287/W287-1)*100),"n/a",(V287/W287-1)*100)</f>
        <v>11.111111111111116</v>
      </c>
      <c r="AR287" s="705">
        <f>IF(ISERROR((W287/X287-1)*100),"n/a",(W287/X287-1)*100)</f>
        <v>9.0909090909090828</v>
      </c>
      <c r="AS287" s="706">
        <f>AVERAGE(Z287:AR287)</f>
        <v>14.10502174179129</v>
      </c>
      <c r="AT287" s="707">
        <f>STDEV(Z287:AR287)</f>
        <v>40.809557868756102</v>
      </c>
    </row>
    <row r="288" spans="1:46" ht="11.25" customHeight="1" x14ac:dyDescent="0.2">
      <c r="A288" s="513" t="s">
        <v>1183</v>
      </c>
      <c r="B288" s="972" t="s">
        <v>1184</v>
      </c>
      <c r="C288" s="515">
        <v>2.3199999999999998</v>
      </c>
      <c r="D288" s="688">
        <v>1.44</v>
      </c>
      <c r="E288" s="684">
        <v>1.04</v>
      </c>
      <c r="F288" s="684">
        <v>0.64</v>
      </c>
      <c r="G288" s="684">
        <v>0.56000000000000005</v>
      </c>
      <c r="H288" s="684">
        <v>0.48</v>
      </c>
      <c r="I288" s="685"/>
      <c r="J288" s="684">
        <v>0.4</v>
      </c>
      <c r="K288" s="689">
        <v>0.2</v>
      </c>
      <c r="L288" s="685"/>
      <c r="M288" s="522">
        <v>0.2</v>
      </c>
      <c r="N288" s="687">
        <v>0.2</v>
      </c>
      <c r="O288" s="687">
        <v>0.4</v>
      </c>
      <c r="P288" s="687">
        <v>0.4</v>
      </c>
      <c r="Q288" s="687">
        <v>0.4</v>
      </c>
      <c r="R288" s="691">
        <v>0.4</v>
      </c>
      <c r="S288" s="691">
        <v>0.1</v>
      </c>
      <c r="T288" s="687">
        <v>0</v>
      </c>
      <c r="U288" s="687">
        <v>0</v>
      </c>
      <c r="V288" s="687">
        <v>0</v>
      </c>
      <c r="W288" s="687">
        <v>0</v>
      </c>
      <c r="X288" s="687">
        <v>0</v>
      </c>
      <c r="Y288" s="688">
        <f>SUM(C288:X288)</f>
        <v>9.1800000000000015</v>
      </c>
      <c r="Z288" s="1134">
        <f>IF(ISERROR((C288/D288-1)*100),"n/a",(C288/D288-1)*100)</f>
        <v>61.111111111111114</v>
      </c>
      <c r="AA288" s="705">
        <f>IF(ISERROR((D288/E288-1)*100),"n/a",(D288/E288-1)*100)</f>
        <v>38.46153846153846</v>
      </c>
      <c r="AB288" s="705">
        <f>IF(ISERROR((E288/F288-1)*100),"n/a",(E288/F288-1)*100)</f>
        <v>62.5</v>
      </c>
      <c r="AC288" s="705">
        <f>IF(ISERROR((F288/G288-1)*100),"n/a",(F288/G288-1)*100)</f>
        <v>14.285714285714279</v>
      </c>
      <c r="AD288" s="705">
        <f>IF(ISERROR((G288/H288-1)*100),"n/a",(G288/H288-1)*100)</f>
        <v>16.666666666666675</v>
      </c>
      <c r="AE288" s="705">
        <f>IF(ISERROR((H288/J288-1)*100),"n/a",(H288/J288-1)*100)</f>
        <v>19.999999999999996</v>
      </c>
      <c r="AF288" s="705">
        <f>IF(ISERROR((J288/K288-1)*100),"n/a",(J288/K288-1)*100)</f>
        <v>100</v>
      </c>
      <c r="AG288" s="705">
        <f>IF(ISERROR((K288/M288-1)*100),"n/a",(K288/M288-1)*100)</f>
        <v>0</v>
      </c>
      <c r="AH288" s="705">
        <f>IF(ISERROR((M288/N288-1)*100),"n/a",(M288/N288-1)*100)</f>
        <v>0</v>
      </c>
      <c r="AI288" s="705">
        <f>IF(ISERROR((N288/O288-1)*100),"n/a",(N288/O288-1)*100)</f>
        <v>-50</v>
      </c>
      <c r="AJ288" s="705">
        <f>IF(ISERROR((O288/P288-1)*100),"n/a",(O288/P288-1)*100)</f>
        <v>0</v>
      </c>
      <c r="AK288" s="705">
        <f>IF(ISERROR((P288/Q288-1)*100),"n/a",(P288/Q288-1)*100)</f>
        <v>0</v>
      </c>
      <c r="AL288" s="705">
        <f>IF(ISERROR((Q288/R288-1)*100),"n/a",(Q288/R288-1)*100)</f>
        <v>0</v>
      </c>
      <c r="AM288" s="705">
        <f>IF(ISERROR((R288/S288-1)*100),"n/a",(R288/S288-1)*100)</f>
        <v>300</v>
      </c>
      <c r="AN288" s="705" t="str">
        <f>IF(ISERROR((S288/T288-1)*100),"n/a",(S288/T288-1)*100)</f>
        <v>n/a</v>
      </c>
      <c r="AO288" s="705" t="str">
        <f>IF(ISERROR((T288/U288-1)*100),"n/a",(T288/U288-1)*100)</f>
        <v>n/a</v>
      </c>
      <c r="AP288" s="705" t="str">
        <f>IF(ISERROR((U288/V288-1)*100),"n/a",(U288/V288-1)*100)</f>
        <v>n/a</v>
      </c>
      <c r="AQ288" s="705" t="str">
        <f>IF(ISERROR((V288/W288-1)*100),"n/a",(V288/W288-1)*100)</f>
        <v>n/a</v>
      </c>
      <c r="AR288" s="705" t="str">
        <f>IF(ISERROR((W288/X288-1)*100),"n/a",(W288/X288-1)*100)</f>
        <v>n/a</v>
      </c>
      <c r="AS288" s="706">
        <f>AVERAGE(Z288:AR288)</f>
        <v>40.216073608930749</v>
      </c>
      <c r="AT288" s="707">
        <f>STDEV(Z288:AR288)</f>
        <v>83.139970569205531</v>
      </c>
    </row>
    <row r="289" spans="1:46" s="629" customFormat="1" ht="11.25" customHeight="1" x14ac:dyDescent="0.2">
      <c r="A289" s="957" t="s">
        <v>232</v>
      </c>
      <c r="B289" s="957" t="s">
        <v>233</v>
      </c>
      <c r="C289" s="515">
        <v>4.0199999999999996</v>
      </c>
      <c r="D289" s="504">
        <v>3.94</v>
      </c>
      <c r="E289" s="505">
        <v>3.8</v>
      </c>
      <c r="F289" s="505">
        <v>3.55</v>
      </c>
      <c r="G289" s="505">
        <v>3.21</v>
      </c>
      <c r="H289" s="505">
        <v>2.97</v>
      </c>
      <c r="I289" s="506"/>
      <c r="J289" s="505">
        <v>2.8</v>
      </c>
      <c r="K289" s="503">
        <v>2.7</v>
      </c>
      <c r="L289" s="506"/>
      <c r="M289" s="509">
        <v>2.65</v>
      </c>
      <c r="N289" s="511">
        <v>2.61</v>
      </c>
      <c r="O289" s="511">
        <v>2.48</v>
      </c>
      <c r="P289" s="511">
        <v>2.335</v>
      </c>
      <c r="Q289" s="511">
        <v>2.2400000000000002</v>
      </c>
      <c r="R289" s="511">
        <v>2.12</v>
      </c>
      <c r="S289" s="511">
        <v>1.9750000000000001</v>
      </c>
      <c r="T289" s="511">
        <v>1.9450000000000001</v>
      </c>
      <c r="U289" s="511">
        <v>1.925</v>
      </c>
      <c r="V289" s="511">
        <v>1.89</v>
      </c>
      <c r="W289" s="511">
        <v>1.82</v>
      </c>
      <c r="X289" s="511">
        <v>1.77</v>
      </c>
      <c r="Y289" s="688">
        <f>SUM(C289:X289)</f>
        <v>52.75</v>
      </c>
      <c r="Z289" s="1134">
        <f>IF(ISERROR((C289/D289-1)*100),"n/a",(C289/D289-1)*100)</f>
        <v>2.0304568527918621</v>
      </c>
      <c r="AA289" s="705">
        <f>IF(ISERROR((D289/E289-1)*100),"n/a",(D289/E289-1)*100)</f>
        <v>3.6842105263158009</v>
      </c>
      <c r="AB289" s="705">
        <f>IF(ISERROR((E289/F289-1)*100),"n/a",(E289/F289-1)*100)</f>
        <v>7.0422535211267512</v>
      </c>
      <c r="AC289" s="705">
        <f>IF(ISERROR((F289/G289-1)*100),"n/a",(F289/G289-1)*100)</f>
        <v>10.59190031152648</v>
      </c>
      <c r="AD289" s="705">
        <f>IF(ISERROR((G289/H289-1)*100),"n/a",(G289/H289-1)*100)</f>
        <v>8.0808080808080653</v>
      </c>
      <c r="AE289" s="705">
        <f>IF(ISERROR((H289/J289-1)*100),"n/a",(H289/J289-1)*100)</f>
        <v>6.0714285714285943</v>
      </c>
      <c r="AF289" s="705">
        <f>IF(ISERROR((J289/K289-1)*100),"n/a",(J289/K289-1)*100)</f>
        <v>3.7037037037036979</v>
      </c>
      <c r="AG289" s="705">
        <f>IF(ISERROR((K289/M289-1)*100),"n/a",(K289/M289-1)*100)</f>
        <v>1.8867924528301883</v>
      </c>
      <c r="AH289" s="705">
        <f>IF(ISERROR((M289/N289-1)*100),"n/a",(M289/N289-1)*100)</f>
        <v>1.5325670498084198</v>
      </c>
      <c r="AI289" s="705">
        <f>IF(ISERROR((N289/O289-1)*100),"n/a",(N289/O289-1)*100)</f>
        <v>5.2419354838709742</v>
      </c>
      <c r="AJ289" s="705">
        <f>IF(ISERROR((O289/P289-1)*100),"n/a",(O289/P289-1)*100)</f>
        <v>6.2098501070663836</v>
      </c>
      <c r="AK289" s="705">
        <f>IF(ISERROR((P289/Q289-1)*100),"n/a",(P289/Q289-1)*100)</f>
        <v>4.2410714285714191</v>
      </c>
      <c r="AL289" s="705">
        <f>IF(ISERROR((Q289/R289-1)*100),"n/a",(Q289/R289-1)*100)</f>
        <v>5.6603773584905648</v>
      </c>
      <c r="AM289" s="705">
        <f>IF(ISERROR((R289/S289-1)*100),"n/a",(R289/S289-1)*100)</f>
        <v>7.3417721518987289</v>
      </c>
      <c r="AN289" s="705">
        <f>IF(ISERROR((S289/T289-1)*100),"n/a",(S289/T289-1)*100)</f>
        <v>1.5424164524421524</v>
      </c>
      <c r="AO289" s="705">
        <f>IF(ISERROR((T289/U289-1)*100),"n/a",(T289/U289-1)*100)</f>
        <v>1.0389610389610393</v>
      </c>
      <c r="AP289" s="705">
        <f>IF(ISERROR((U289/V289-1)*100),"n/a",(U289/V289-1)*100)</f>
        <v>1.8518518518518601</v>
      </c>
      <c r="AQ289" s="705">
        <f>IF(ISERROR((V289/W289-1)*100),"n/a",(V289/W289-1)*100)</f>
        <v>3.8461538461538325</v>
      </c>
      <c r="AR289" s="705">
        <f>IF(ISERROR((W289/X289-1)*100),"n/a",(W289/X289-1)*100)</f>
        <v>2.8248587570621542</v>
      </c>
      <c r="AS289" s="706">
        <f>AVERAGE(Z289:AR289)</f>
        <v>4.4433352393004721</v>
      </c>
      <c r="AT289" s="707">
        <f>STDEV(Z289:AR289)</f>
        <v>2.6433697159898082</v>
      </c>
    </row>
    <row r="290" spans="1:46" ht="11.25" customHeight="1" x14ac:dyDescent="0.2">
      <c r="A290" s="519" t="s">
        <v>586</v>
      </c>
      <c r="B290" s="972" t="s">
        <v>587</v>
      </c>
      <c r="C290" s="515">
        <v>2.2999999999999998</v>
      </c>
      <c r="D290" s="688">
        <v>1.8</v>
      </c>
      <c r="E290" s="684">
        <v>1.3</v>
      </c>
      <c r="F290" s="684">
        <v>0.9</v>
      </c>
      <c r="G290" s="684">
        <v>0.7</v>
      </c>
      <c r="H290" s="684">
        <v>0.57999999999999996</v>
      </c>
      <c r="I290" s="685"/>
      <c r="J290" s="684">
        <v>0.54</v>
      </c>
      <c r="K290" s="514">
        <v>0.51</v>
      </c>
      <c r="L290" s="685"/>
      <c r="M290" s="690">
        <v>0.47</v>
      </c>
      <c r="N290" s="687">
        <v>0.44</v>
      </c>
      <c r="O290" s="691">
        <v>0.43</v>
      </c>
      <c r="P290" s="691">
        <v>0.39</v>
      </c>
      <c r="Q290" s="691">
        <v>0.35</v>
      </c>
      <c r="R290" s="691">
        <v>0.31</v>
      </c>
      <c r="S290" s="691">
        <v>0.27</v>
      </c>
      <c r="T290" s="691">
        <v>0.21</v>
      </c>
      <c r="U290" s="691">
        <v>0.15</v>
      </c>
      <c r="V290" s="687">
        <v>0</v>
      </c>
      <c r="W290" s="687">
        <v>0</v>
      </c>
      <c r="X290" s="687">
        <v>0</v>
      </c>
      <c r="Y290" s="688">
        <f>SUM(C290:X290)</f>
        <v>11.650000000000002</v>
      </c>
      <c r="Z290" s="1134">
        <f>IF(ISERROR((C290/D290-1)*100),"n/a",(C290/D290-1)*100)</f>
        <v>27.777777777777768</v>
      </c>
      <c r="AA290" s="705">
        <f>IF(ISERROR((D290/E290-1)*100),"n/a",(D290/E290-1)*100)</f>
        <v>38.46153846153846</v>
      </c>
      <c r="AB290" s="705">
        <f>IF(ISERROR((E290/F290-1)*100),"n/a",(E290/F290-1)*100)</f>
        <v>44.444444444444443</v>
      </c>
      <c r="AC290" s="705">
        <f>IF(ISERROR((F290/G290-1)*100),"n/a",(F290/G290-1)*100)</f>
        <v>28.57142857142858</v>
      </c>
      <c r="AD290" s="705">
        <f>IF(ISERROR((G290/H290-1)*100),"n/a",(G290/H290-1)*100)</f>
        <v>20.68965517241379</v>
      </c>
      <c r="AE290" s="705">
        <f>IF(ISERROR((H290/J290-1)*100),"n/a",(H290/J290-1)*100)</f>
        <v>7.4074074074073959</v>
      </c>
      <c r="AF290" s="705">
        <f>IF(ISERROR((J290/K290-1)*100),"n/a",(J290/K290-1)*100)</f>
        <v>5.8823529411764719</v>
      </c>
      <c r="AG290" s="705">
        <f>IF(ISERROR((K290/M290-1)*100),"n/a",(K290/M290-1)*100)</f>
        <v>8.5106382978723527</v>
      </c>
      <c r="AH290" s="705">
        <f>IF(ISERROR((M290/N290-1)*100),"n/a",(M290/N290-1)*100)</f>
        <v>6.8181818181818121</v>
      </c>
      <c r="AI290" s="705">
        <f>IF(ISERROR((N290/O290-1)*100),"n/a",(N290/O290-1)*100)</f>
        <v>2.3255813953488413</v>
      </c>
      <c r="AJ290" s="705">
        <f>IF(ISERROR((O290/P290-1)*100),"n/a",(O290/P290-1)*100)</f>
        <v>10.256410256410241</v>
      </c>
      <c r="AK290" s="705">
        <f>IF(ISERROR((P290/Q290-1)*100),"n/a",(P290/Q290-1)*100)</f>
        <v>11.428571428571432</v>
      </c>
      <c r="AL290" s="705">
        <f>IF(ISERROR((Q290/R290-1)*100),"n/a",(Q290/R290-1)*100)</f>
        <v>12.903225806451601</v>
      </c>
      <c r="AM290" s="705">
        <f>IF(ISERROR((R290/S290-1)*100),"n/a",(R290/S290-1)*100)</f>
        <v>14.814814814814813</v>
      </c>
      <c r="AN290" s="705">
        <f>IF(ISERROR((S290/T290-1)*100),"n/a",(S290/T290-1)*100)</f>
        <v>28.57142857142858</v>
      </c>
      <c r="AO290" s="705">
        <f>IF(ISERROR((T290/U290-1)*100),"n/a",(T290/U290-1)*100)</f>
        <v>39.999999999999993</v>
      </c>
      <c r="AP290" s="705" t="str">
        <f>IF(ISERROR((U290/V290-1)*100),"n/a",(U290/V290-1)*100)</f>
        <v>n/a</v>
      </c>
      <c r="AQ290" s="705" t="str">
        <f>IF(ISERROR((V290/W290-1)*100),"n/a",(V290/W290-1)*100)</f>
        <v>n/a</v>
      </c>
      <c r="AR290" s="705" t="str">
        <f>IF(ISERROR((W290/X290-1)*100),"n/a",(W290/X290-1)*100)</f>
        <v>n/a</v>
      </c>
      <c r="AS290" s="706">
        <f>AVERAGE(Z290:AR290)</f>
        <v>19.303966072829162</v>
      </c>
      <c r="AT290" s="707">
        <f>STDEV(Z290:AR290)</f>
        <v>13.565165050345506</v>
      </c>
    </row>
    <row r="291" spans="1:46" ht="11.25" customHeight="1" x14ac:dyDescent="0.2">
      <c r="A291" s="974" t="s">
        <v>1188</v>
      </c>
      <c r="B291" s="972" t="s">
        <v>1189</v>
      </c>
      <c r="C291" s="515">
        <v>1.2</v>
      </c>
      <c r="D291" s="688">
        <v>0.80233199999999993</v>
      </c>
      <c r="E291" s="684">
        <v>0.69220799999999993</v>
      </c>
      <c r="F291" s="684">
        <v>0.62928000000000006</v>
      </c>
      <c r="G291" s="684">
        <v>0.52392279599999991</v>
      </c>
      <c r="H291" s="684">
        <v>0.42694288199999997</v>
      </c>
      <c r="I291" s="685"/>
      <c r="J291" s="684">
        <v>0.37518460199999998</v>
      </c>
      <c r="K291" s="689">
        <v>0.31048675199999998</v>
      </c>
      <c r="L291" s="685"/>
      <c r="M291" s="690">
        <v>0.44556956999999997</v>
      </c>
      <c r="N291" s="687">
        <v>0.38813990399999998</v>
      </c>
      <c r="O291" s="687">
        <v>0.67922123400000001</v>
      </c>
      <c r="P291" s="691">
        <v>0.77624834399999998</v>
      </c>
      <c r="Q291" s="691">
        <v>0.75685078799999994</v>
      </c>
      <c r="R291" s="691">
        <v>0.16171709399999998</v>
      </c>
      <c r="S291" s="687">
        <v>0</v>
      </c>
      <c r="T291" s="687">
        <v>0</v>
      </c>
      <c r="U291" s="687">
        <v>0</v>
      </c>
      <c r="V291" s="687">
        <v>0</v>
      </c>
      <c r="W291" s="687">
        <v>0</v>
      </c>
      <c r="X291" s="687">
        <v>0</v>
      </c>
      <c r="Y291" s="688">
        <f>SUM(C291:X291)</f>
        <v>8.1681039660000003</v>
      </c>
      <c r="Z291" s="1134">
        <f>IF(ISERROR((C291/D291-1)*100),"n/a",(C291/D291-1)*100)</f>
        <v>49.564020879137317</v>
      </c>
      <c r="AA291" s="705">
        <f>IF(ISERROR((D291/E291-1)*100),"n/a",(D291/E291-1)*100)</f>
        <v>15.909090909090917</v>
      </c>
      <c r="AB291" s="705">
        <f>IF(ISERROR((E291/F291-1)*100),"n/a",(E291/F291-1)*100)</f>
        <v>9.9999999999999858</v>
      </c>
      <c r="AC291" s="705">
        <f>IF(ISERROR((F291/G291-1)*100),"n/a",(F291/G291-1)*100)</f>
        <v>20.109299462510922</v>
      </c>
      <c r="AD291" s="705">
        <f>IF(ISERROR((G291/H291-1)*100),"n/a",(G291/H291-1)*100)</f>
        <v>22.714962138659089</v>
      </c>
      <c r="AE291" s="705">
        <f>IF(ISERROR((H291/J291-1)*100),"n/a",(H291/J291-1)*100)</f>
        <v>13.795416902530565</v>
      </c>
      <c r="AF291" s="705">
        <f>IF(ISERROR((J291/K291-1)*100),"n/a",(J291/K291-1)*100)</f>
        <v>20.837555735711398</v>
      </c>
      <c r="AG291" s="705">
        <f>IF(ISERROR((K291/M291-1)*100),"n/a",(K291/M291-1)*100)</f>
        <v>-30.316885868126054</v>
      </c>
      <c r="AH291" s="705">
        <f>IF(ISERROR((M291/N291-1)*100),"n/a",(M291/N291-1)*100)</f>
        <v>14.796125162127115</v>
      </c>
      <c r="AI291" s="705">
        <f>IF(ISERROR((N291/O291-1)*100),"n/a",(N291/O291-1)*100)</f>
        <v>-42.855157558280929</v>
      </c>
      <c r="AJ291" s="705">
        <f>IF(ISERROR((O291/P291-1)*100),"n/a",(O291/P291-1)*100)</f>
        <v>-12.499493332252442</v>
      </c>
      <c r="AK291" s="705">
        <f>IF(ISERROR((P291/Q291-1)*100),"n/a",(P291/Q291-1)*100)</f>
        <v>2.5629300130952659</v>
      </c>
      <c r="AL291" s="705">
        <f>IF(ISERROR((Q291/R291-1)*100),"n/a",(Q291/R291-1)*100)</f>
        <v>368.00914441363881</v>
      </c>
      <c r="AM291" s="705" t="str">
        <f>IF(ISERROR((R291/S291-1)*100),"n/a",(R291/S291-1)*100)</f>
        <v>n/a</v>
      </c>
      <c r="AN291" s="705" t="str">
        <f>IF(ISERROR((S291/T291-1)*100),"n/a",(S291/T291-1)*100)</f>
        <v>n/a</v>
      </c>
      <c r="AO291" s="705" t="str">
        <f>IF(ISERROR((T291/U291-1)*100),"n/a",(T291/U291-1)*100)</f>
        <v>n/a</v>
      </c>
      <c r="AP291" s="705" t="str">
        <f>IF(ISERROR((U291/V291-1)*100),"n/a",(U291/V291-1)*100)</f>
        <v>n/a</v>
      </c>
      <c r="AQ291" s="705" t="str">
        <f>IF(ISERROR((V291/W291-1)*100),"n/a",(V291/W291-1)*100)</f>
        <v>n/a</v>
      </c>
      <c r="AR291" s="705" t="str">
        <f>IF(ISERROR((W291/X291-1)*100),"n/a",(W291/X291-1)*100)</f>
        <v>n/a</v>
      </c>
      <c r="AS291" s="706">
        <f>AVERAGE(Z291:AR291)</f>
        <v>34.817462219833999</v>
      </c>
      <c r="AT291" s="707">
        <f>STDEV(Z291:AR291)</f>
        <v>102.94147932152073</v>
      </c>
    </row>
    <row r="292" spans="1:46" ht="11.25" customHeight="1" x14ac:dyDescent="0.2">
      <c r="A292" s="644" t="s">
        <v>2274</v>
      </c>
      <c r="B292" s="959" t="s">
        <v>2275</v>
      </c>
      <c r="C292" s="515">
        <v>0.68</v>
      </c>
      <c r="D292" s="662">
        <v>0.6</v>
      </c>
      <c r="E292" s="963">
        <v>0.53</v>
      </c>
      <c r="F292" s="963">
        <v>0.52</v>
      </c>
      <c r="G292" s="963">
        <v>0.51</v>
      </c>
      <c r="H292" s="963">
        <v>0.47</v>
      </c>
      <c r="I292" s="955"/>
      <c r="J292" s="963">
        <v>0.36</v>
      </c>
      <c r="K292" s="959">
        <v>0.28000000000000003</v>
      </c>
      <c r="L292" s="955"/>
      <c r="M292" s="972">
        <v>0.04</v>
      </c>
      <c r="N292" s="976">
        <v>0.04</v>
      </c>
      <c r="O292" s="976">
        <v>0.75</v>
      </c>
      <c r="P292" s="976">
        <v>1.7</v>
      </c>
      <c r="Q292" s="976">
        <v>1.58</v>
      </c>
      <c r="R292" s="976">
        <v>1.46</v>
      </c>
      <c r="S292" s="976">
        <v>1.31</v>
      </c>
      <c r="T292" s="976">
        <v>1.1299999999999999</v>
      </c>
      <c r="U292" s="976">
        <v>0.98</v>
      </c>
      <c r="V292" s="976">
        <v>0.83</v>
      </c>
      <c r="W292" s="976">
        <v>0.87</v>
      </c>
      <c r="X292" s="976">
        <v>0.32</v>
      </c>
      <c r="Y292" s="688">
        <f>SUM(C292:X292)</f>
        <v>14.96</v>
      </c>
      <c r="Z292" s="1134">
        <f>IF(ISERROR((C292/D292-1)*100),"n/a",(C292/D292-1)*100)</f>
        <v>13.333333333333353</v>
      </c>
      <c r="AA292" s="705">
        <f>IF(ISERROR((D292/E292-1)*100),"n/a",(D292/E292-1)*100)</f>
        <v>13.207547169811317</v>
      </c>
      <c r="AB292" s="705">
        <f>IF(ISERROR((E292/F292-1)*100),"n/a",(E292/F292-1)*100)</f>
        <v>1.9230769230769162</v>
      </c>
      <c r="AC292" s="705">
        <f>IF(ISERROR((F292/G292-1)*100),"n/a",(F292/G292-1)*100)</f>
        <v>1.9607843137254832</v>
      </c>
      <c r="AD292" s="705">
        <f>IF(ISERROR((G292/H292-1)*100),"n/a",(G292/H292-1)*100)</f>
        <v>8.5106382978723527</v>
      </c>
      <c r="AE292" s="705">
        <f>IF(ISERROR((H292/J292-1)*100),"n/a",(H292/J292-1)*100)</f>
        <v>30.555555555555557</v>
      </c>
      <c r="AF292" s="705">
        <f>IF(ISERROR((J292/K292-1)*100),"n/a",(J292/K292-1)*100)</f>
        <v>28.571428571428559</v>
      </c>
      <c r="AG292" s="705">
        <f>IF(ISERROR((K292/M292-1)*100),"n/a",(K292/M292-1)*100)</f>
        <v>600.00000000000011</v>
      </c>
      <c r="AH292" s="705">
        <f>IF(ISERROR((M292/N292-1)*100),"n/a",(M292/N292-1)*100)</f>
        <v>0</v>
      </c>
      <c r="AI292" s="705">
        <f>IF(ISERROR((N292/O292-1)*100),"n/a",(N292/O292-1)*100)</f>
        <v>-94.666666666666671</v>
      </c>
      <c r="AJ292" s="705">
        <f>IF(ISERROR((O292/P292-1)*100),"n/a",(O292/P292-1)*100)</f>
        <v>-55.882352941176471</v>
      </c>
      <c r="AK292" s="705">
        <f>IF(ISERROR((P292/Q292-1)*100),"n/a",(P292/Q292-1)*100)</f>
        <v>7.5949367088607556</v>
      </c>
      <c r="AL292" s="705">
        <f>IF(ISERROR((Q292/R292-1)*100),"n/a",(Q292/R292-1)*100)</f>
        <v>8.2191780821917924</v>
      </c>
      <c r="AM292" s="705">
        <f>IF(ISERROR((R292/S292-1)*100),"n/a",(R292/S292-1)*100)</f>
        <v>11.450381679389299</v>
      </c>
      <c r="AN292" s="705">
        <f>IF(ISERROR((S292/T292-1)*100),"n/a",(S292/T292-1)*100)</f>
        <v>15.929203539823034</v>
      </c>
      <c r="AO292" s="705">
        <f>IF(ISERROR((T292/U292-1)*100),"n/a",(T292/U292-1)*100)</f>
        <v>15.306122448979576</v>
      </c>
      <c r="AP292" s="705">
        <f>IF(ISERROR((U292/V292-1)*100),"n/a",(U292/V292-1)*100)</f>
        <v>18.07228915662651</v>
      </c>
      <c r="AQ292" s="705">
        <f>IF(ISERROR((V292/W292-1)*100),"n/a",(V292/W292-1)*100)</f>
        <v>-4.5977011494252924</v>
      </c>
      <c r="AR292" s="705">
        <f>IF(ISERROR((W292/X292-1)*100),"n/a",(W292/X292-1)*100)</f>
        <v>171.875</v>
      </c>
      <c r="AS292" s="706">
        <f>AVERAGE(Z292:AR292)</f>
        <v>41.65067131702137</v>
      </c>
      <c r="AT292" s="707">
        <f>STDEV(Z292:AR292)</f>
        <v>143.74729230585757</v>
      </c>
    </row>
    <row r="293" spans="1:46" ht="11.25" customHeight="1" x14ac:dyDescent="0.2">
      <c r="A293" s="1158" t="s">
        <v>2277</v>
      </c>
      <c r="B293" s="960" t="s">
        <v>2278</v>
      </c>
      <c r="C293" s="515">
        <v>0.94</v>
      </c>
      <c r="D293" s="1165">
        <v>0.85</v>
      </c>
      <c r="E293" s="963">
        <v>0.81</v>
      </c>
      <c r="F293" s="963">
        <v>0.8</v>
      </c>
      <c r="G293" s="963">
        <v>0.77</v>
      </c>
      <c r="H293" s="963">
        <v>0.74</v>
      </c>
      <c r="I293" s="955"/>
      <c r="J293" s="963">
        <v>0.56999999999999995</v>
      </c>
      <c r="K293" s="959">
        <v>0.47</v>
      </c>
      <c r="L293" s="955"/>
      <c r="M293" s="972">
        <v>0.4</v>
      </c>
      <c r="N293" s="976">
        <v>0.4</v>
      </c>
      <c r="O293" s="976">
        <v>0.54</v>
      </c>
      <c r="P293" s="976">
        <v>0.46</v>
      </c>
      <c r="Q293" s="976">
        <v>0.34</v>
      </c>
      <c r="R293" s="976">
        <v>0.4</v>
      </c>
      <c r="S293" s="976">
        <v>0.64</v>
      </c>
      <c r="T293" s="976">
        <v>0.64</v>
      </c>
      <c r="U293" s="976">
        <v>0.57999999999999996</v>
      </c>
      <c r="V293" s="976">
        <v>0.48</v>
      </c>
      <c r="W293" s="976">
        <v>0.42</v>
      </c>
      <c r="X293" s="976">
        <v>0.16</v>
      </c>
      <c r="Y293" s="688">
        <f>SUM(C293:X293)</f>
        <v>11.410000000000004</v>
      </c>
      <c r="Z293" s="1134">
        <f>IF(ISERROR((C293/D293-1)*100),"n/a",(C293/D293-1)*100)</f>
        <v>10.588235294117654</v>
      </c>
      <c r="AA293" s="705">
        <f>IF(ISERROR((D293/E293-1)*100),"n/a",(D293/E293-1)*100)</f>
        <v>4.9382716049382713</v>
      </c>
      <c r="AB293" s="705">
        <f>IF(ISERROR((E293/F293-1)*100),"n/a",(E293/F293-1)*100)</f>
        <v>1.2499999999999956</v>
      </c>
      <c r="AC293" s="705">
        <f>IF(ISERROR((F293/G293-1)*100),"n/a",(F293/G293-1)*100)</f>
        <v>3.8961038961039085</v>
      </c>
      <c r="AD293" s="705">
        <f>IF(ISERROR((G293/H293-1)*100),"n/a",(G293/H293-1)*100)</f>
        <v>4.0540540540540571</v>
      </c>
      <c r="AE293" s="705">
        <f>IF(ISERROR((H293/J293-1)*100),"n/a",(H293/J293-1)*100)</f>
        <v>29.824561403508774</v>
      </c>
      <c r="AF293" s="705">
        <f>IF(ISERROR((J293/K293-1)*100),"n/a",(J293/K293-1)*100)</f>
        <v>21.276595744680836</v>
      </c>
      <c r="AG293" s="705">
        <f>IF(ISERROR((K293/M293-1)*100),"n/a",(K293/M293-1)*100)</f>
        <v>17.499999999999982</v>
      </c>
      <c r="AH293" s="705">
        <f>IF(ISERROR((M293/N293-1)*100),"n/a",(M293/N293-1)*100)</f>
        <v>0</v>
      </c>
      <c r="AI293" s="705">
        <f>IF(ISERROR((N293/O293-1)*100),"n/a",(N293/O293-1)*100)</f>
        <v>-25.925925925925931</v>
      </c>
      <c r="AJ293" s="705">
        <f>IF(ISERROR((O293/P293-1)*100),"n/a",(O293/P293-1)*100)</f>
        <v>17.391304347826097</v>
      </c>
      <c r="AK293" s="705">
        <f>IF(ISERROR((P293/Q293-1)*100),"n/a",(P293/Q293-1)*100)</f>
        <v>35.294117647058812</v>
      </c>
      <c r="AL293" s="705">
        <f>IF(ISERROR((Q293/R293-1)*100),"n/a",(Q293/R293-1)*100)</f>
        <v>-15.000000000000002</v>
      </c>
      <c r="AM293" s="705">
        <f>IF(ISERROR((R293/S293-1)*100),"n/a",(R293/S293-1)*100)</f>
        <v>-37.5</v>
      </c>
      <c r="AN293" s="705">
        <f>IF(ISERROR((S293/T293-1)*100),"n/a",(S293/T293-1)*100)</f>
        <v>0</v>
      </c>
      <c r="AO293" s="705">
        <f>IF(ISERROR((T293/U293-1)*100),"n/a",(T293/U293-1)*100)</f>
        <v>10.344827586206918</v>
      </c>
      <c r="AP293" s="705">
        <f>IF(ISERROR((U293/V293-1)*100),"n/a",(U293/V293-1)*100)</f>
        <v>20.833333333333325</v>
      </c>
      <c r="AQ293" s="705">
        <f>IF(ISERROR((V293/W293-1)*100),"n/a",(V293/W293-1)*100)</f>
        <v>14.285714285714279</v>
      </c>
      <c r="AR293" s="705">
        <f>IF(ISERROR((W293/X293-1)*100),"n/a",(W293/X293-1)*100)</f>
        <v>162.5</v>
      </c>
      <c r="AS293" s="706">
        <f>AVERAGE(Z293:AR293)</f>
        <v>14.502694382716683</v>
      </c>
      <c r="AT293" s="707">
        <f>STDEV(Z293:AR293)</f>
        <v>40.017217607100193</v>
      </c>
    </row>
    <row r="294" spans="1:46" ht="11.25" customHeight="1" x14ac:dyDescent="0.2">
      <c r="A294" s="972" t="s">
        <v>1190</v>
      </c>
      <c r="B294" s="972" t="s">
        <v>1191</v>
      </c>
      <c r="C294" s="515">
        <v>1.6</v>
      </c>
      <c r="D294" s="688">
        <v>1.44</v>
      </c>
      <c r="E294" s="684">
        <v>1.2</v>
      </c>
      <c r="F294" s="684">
        <v>1</v>
      </c>
      <c r="G294" s="684">
        <v>0.84</v>
      </c>
      <c r="H294" s="684">
        <v>0.48</v>
      </c>
      <c r="I294" s="685"/>
      <c r="J294" s="684">
        <v>0.3</v>
      </c>
      <c r="K294" s="689">
        <v>0.24</v>
      </c>
      <c r="L294" s="685"/>
      <c r="M294" s="690">
        <v>0.12</v>
      </c>
      <c r="N294" s="687">
        <v>0</v>
      </c>
      <c r="O294" s="687">
        <v>0</v>
      </c>
      <c r="P294" s="687">
        <v>0</v>
      </c>
      <c r="Q294" s="687">
        <v>0</v>
      </c>
      <c r="R294" s="687">
        <v>0</v>
      </c>
      <c r="S294" s="687">
        <v>0</v>
      </c>
      <c r="T294" s="687">
        <v>0</v>
      </c>
      <c r="U294" s="687">
        <v>0</v>
      </c>
      <c r="V294" s="687">
        <v>0</v>
      </c>
      <c r="W294" s="687">
        <v>0</v>
      </c>
      <c r="X294" s="687">
        <v>0</v>
      </c>
      <c r="Y294" s="688">
        <f>SUM(C294:X294)</f>
        <v>7.2200000000000006</v>
      </c>
      <c r="Z294" s="1134">
        <f>IF(ISERROR((C294/D294-1)*100),"n/a",(C294/D294-1)*100)</f>
        <v>11.111111111111116</v>
      </c>
      <c r="AA294" s="705">
        <f>IF(ISERROR((D294/E294-1)*100),"n/a",(D294/E294-1)*100)</f>
        <v>19.999999999999996</v>
      </c>
      <c r="AB294" s="705">
        <f>IF(ISERROR((E294/F294-1)*100),"n/a",(E294/F294-1)*100)</f>
        <v>19.999999999999996</v>
      </c>
      <c r="AC294" s="705">
        <f>IF(ISERROR((F294/G294-1)*100),"n/a",(F294/G294-1)*100)</f>
        <v>19.047619047619047</v>
      </c>
      <c r="AD294" s="705">
        <f>IF(ISERROR((G294/H294-1)*100),"n/a",(G294/H294-1)*100)</f>
        <v>75</v>
      </c>
      <c r="AE294" s="705">
        <f>IF(ISERROR((H294/J294-1)*100),"n/a",(H294/J294-1)*100)</f>
        <v>60.000000000000007</v>
      </c>
      <c r="AF294" s="705">
        <f>IF(ISERROR((J294/K294-1)*100),"n/a",(J294/K294-1)*100)</f>
        <v>25</v>
      </c>
      <c r="AG294" s="705">
        <f>IF(ISERROR((K294/M294-1)*100),"n/a",(K294/M294-1)*100)</f>
        <v>100</v>
      </c>
      <c r="AH294" s="705" t="str">
        <f>IF(ISERROR((M294/N294-1)*100),"n/a",(M294/N294-1)*100)</f>
        <v>n/a</v>
      </c>
      <c r="AI294" s="705" t="str">
        <f>IF(ISERROR((N294/O294-1)*100),"n/a",(N294/O294-1)*100)</f>
        <v>n/a</v>
      </c>
      <c r="AJ294" s="705" t="str">
        <f>IF(ISERROR((O294/P294-1)*100),"n/a",(O294/P294-1)*100)</f>
        <v>n/a</v>
      </c>
      <c r="AK294" s="705" t="str">
        <f>IF(ISERROR((P294/Q294-1)*100),"n/a",(P294/Q294-1)*100)</f>
        <v>n/a</v>
      </c>
      <c r="AL294" s="705" t="str">
        <f>IF(ISERROR((Q294/R294-1)*100),"n/a",(Q294/R294-1)*100)</f>
        <v>n/a</v>
      </c>
      <c r="AM294" s="705" t="str">
        <f>IF(ISERROR((R294/S294-1)*100),"n/a",(R294/S294-1)*100)</f>
        <v>n/a</v>
      </c>
      <c r="AN294" s="705" t="str">
        <f>IF(ISERROR((S294/T294-1)*100),"n/a",(S294/T294-1)*100)</f>
        <v>n/a</v>
      </c>
      <c r="AO294" s="705" t="str">
        <f>IF(ISERROR((T294/U294-1)*100),"n/a",(T294/U294-1)*100)</f>
        <v>n/a</v>
      </c>
      <c r="AP294" s="705" t="str">
        <f>IF(ISERROR((U294/V294-1)*100),"n/a",(U294/V294-1)*100)</f>
        <v>n/a</v>
      </c>
      <c r="AQ294" s="705" t="str">
        <f>IF(ISERROR((V294/W294-1)*100),"n/a",(V294/W294-1)*100)</f>
        <v>n/a</v>
      </c>
      <c r="AR294" s="705" t="str">
        <f>IF(ISERROR((W294/X294-1)*100),"n/a",(W294/X294-1)*100)</f>
        <v>n/a</v>
      </c>
      <c r="AS294" s="706">
        <f>AVERAGE(Z294:AR294)</f>
        <v>41.269841269841272</v>
      </c>
      <c r="AT294" s="707">
        <f>STDEV(Z294:AR294)</f>
        <v>32.755959531933215</v>
      </c>
    </row>
    <row r="295" spans="1:46" ht="11.25" customHeight="1" x14ac:dyDescent="0.2">
      <c r="A295" s="519" t="s">
        <v>3846</v>
      </c>
      <c r="B295" s="972" t="s">
        <v>3847</v>
      </c>
      <c r="C295" s="515">
        <v>1.06</v>
      </c>
      <c r="D295" s="1014">
        <v>0.94</v>
      </c>
      <c r="E295" s="695">
        <v>0.89659999999999995</v>
      </c>
      <c r="F295" s="695">
        <v>0.85680000000000001</v>
      </c>
      <c r="G295" s="695">
        <v>0.81699999999999995</v>
      </c>
      <c r="H295" s="722">
        <v>0.7772</v>
      </c>
      <c r="I295" s="543"/>
      <c r="J295" s="722">
        <v>0.7772</v>
      </c>
      <c r="K295" s="723">
        <v>0.7772</v>
      </c>
      <c r="L295" s="543"/>
      <c r="M295" s="723">
        <v>0.7772</v>
      </c>
      <c r="N295" s="949">
        <v>0.7772</v>
      </c>
      <c r="O295" s="949">
        <v>0.74719999999999998</v>
      </c>
      <c r="P295" s="949">
        <v>0.66749999999999998</v>
      </c>
      <c r="Q295" s="949">
        <v>0.61780000000000002</v>
      </c>
      <c r="R295" s="949">
        <v>0.5081</v>
      </c>
      <c r="S295" s="949">
        <v>0.42670000000000002</v>
      </c>
      <c r="T295" s="949">
        <v>0.36830000000000002</v>
      </c>
      <c r="U295" s="949">
        <v>0.31219999999999998</v>
      </c>
      <c r="V295" s="1019">
        <v>0.19919999999999999</v>
      </c>
      <c r="W295" s="949">
        <v>0.21920000000000001</v>
      </c>
      <c r="X295" s="949">
        <v>0.1661</v>
      </c>
      <c r="Y295" s="688">
        <f>SUM(C295:X295)</f>
        <v>12.688700000000001</v>
      </c>
      <c r="Z295" s="1134">
        <f>IF(ISERROR((C295/D295-1)*100),"n/a",(C295/D295-1)*100)</f>
        <v>12.765957446808528</v>
      </c>
      <c r="AA295" s="705">
        <f>IF(ISERROR((D295/E295-1)*100),"n/a",(D295/E295-1)*100)</f>
        <v>4.840508587999115</v>
      </c>
      <c r="AB295" s="705">
        <f>IF(ISERROR((E295/F295-1)*100),"n/a",(E295/F295-1)*100)</f>
        <v>4.6451914098972757</v>
      </c>
      <c r="AC295" s="705">
        <f>IF(ISERROR((F295/G295-1)*100),"n/a",(F295/G295-1)*100)</f>
        <v>4.8714810281517806</v>
      </c>
      <c r="AD295" s="705">
        <f>IF(ISERROR((G295/H295-1)*100),"n/a",(G295/H295-1)*100)</f>
        <v>5.1209469891919657</v>
      </c>
      <c r="AE295" s="705">
        <f>IF(ISERROR((H295/J295-1)*100),"n/a",(H295/J295-1)*100)</f>
        <v>0</v>
      </c>
      <c r="AF295" s="705">
        <f>IF(ISERROR((J295/K295-1)*100),"n/a",(J295/K295-1)*100)</f>
        <v>0</v>
      </c>
      <c r="AG295" s="705">
        <f>IF(ISERROR((K295/M295-1)*100),"n/a",(K295/M295-1)*100)</f>
        <v>0</v>
      </c>
      <c r="AH295" s="705">
        <f>IF(ISERROR((M295/N295-1)*100),"n/a",(M295/N295-1)*100)</f>
        <v>0</v>
      </c>
      <c r="AI295" s="705">
        <f>IF(ISERROR((N295/O295-1)*100),"n/a",(N295/O295-1)*100)</f>
        <v>4.0149892933618814</v>
      </c>
      <c r="AJ295" s="705">
        <f>IF(ISERROR((O295/P295-1)*100),"n/a",(O295/P295-1)*100)</f>
        <v>11.940074906367037</v>
      </c>
      <c r="AK295" s="705">
        <f>IF(ISERROR((P295/Q295-1)*100),"n/a",(P295/Q295-1)*100)</f>
        <v>8.044674651990924</v>
      </c>
      <c r="AL295" s="705">
        <f>IF(ISERROR((Q295/R295-1)*100),"n/a",(Q295/R295-1)*100)</f>
        <v>21.590238142098016</v>
      </c>
      <c r="AM295" s="705">
        <f>IF(ISERROR((R295/S295-1)*100),"n/a",(R295/S295-1)*100)</f>
        <v>19.076634637918911</v>
      </c>
      <c r="AN295" s="705">
        <f>IF(ISERROR((S295/T295-1)*100),"n/a",(S295/T295-1)*100)</f>
        <v>15.856638609828956</v>
      </c>
      <c r="AO295" s="705">
        <f>IF(ISERROR((T295/U295-1)*100),"n/a",(T295/U295-1)*100)</f>
        <v>17.969250480461252</v>
      </c>
      <c r="AP295" s="705">
        <f>IF(ISERROR((U295/V295-1)*100),"n/a",(U295/V295-1)*100)</f>
        <v>56.726907630522085</v>
      </c>
      <c r="AQ295" s="705">
        <f>IF(ISERROR((V295/W295-1)*100),"n/a",(V295/W295-1)*100)</f>
        <v>-9.1240875912408814</v>
      </c>
      <c r="AR295" s="705">
        <f>IF(ISERROR((W295/X295-1)*100),"n/a",(W295/X295-1)*100)</f>
        <v>31.968693558097527</v>
      </c>
      <c r="AS295" s="706">
        <f>AVERAGE(Z295:AR295)</f>
        <v>11.068847356918653</v>
      </c>
      <c r="AT295" s="707">
        <f>STDEV(Z295:AR295)</f>
        <v>14.683776383325748</v>
      </c>
    </row>
    <row r="296" spans="1:46" ht="11.25" customHeight="1" x14ac:dyDescent="0.2">
      <c r="A296" s="497" t="s">
        <v>3848</v>
      </c>
      <c r="B296" s="957" t="s">
        <v>3849</v>
      </c>
      <c r="C296" s="515">
        <v>0.8</v>
      </c>
      <c r="D296" s="504">
        <v>0.72</v>
      </c>
      <c r="E296" s="684">
        <v>0.68</v>
      </c>
      <c r="F296" s="684">
        <v>0.62</v>
      </c>
      <c r="G296" s="684">
        <v>0.56999999999999995</v>
      </c>
      <c r="H296" s="563">
        <v>0.48</v>
      </c>
      <c r="I296" s="685"/>
      <c r="J296" s="563">
        <v>0.48</v>
      </c>
      <c r="K296" s="689">
        <v>0.48</v>
      </c>
      <c r="L296" s="685"/>
      <c r="M296" s="522">
        <v>0.48</v>
      </c>
      <c r="N296" s="564">
        <v>1.2</v>
      </c>
      <c r="O296" s="691">
        <v>2.4</v>
      </c>
      <c r="P296" s="691">
        <v>2.16</v>
      </c>
      <c r="Q296" s="691">
        <v>1.92</v>
      </c>
      <c r="R296" s="691">
        <v>1.68</v>
      </c>
      <c r="S296" s="691">
        <v>1.53</v>
      </c>
      <c r="T296" s="691">
        <v>1.36</v>
      </c>
      <c r="U296" s="691">
        <v>1.2</v>
      </c>
      <c r="V296" s="691">
        <v>1.04</v>
      </c>
      <c r="W296" s="691">
        <v>0.96</v>
      </c>
      <c r="X296" s="691">
        <v>0.82</v>
      </c>
      <c r="Y296" s="688">
        <f>SUM(C296:X296)</f>
        <v>21.58</v>
      </c>
      <c r="Z296" s="1134">
        <f>IF(ISERROR((C296/D296-1)*100),"n/a",(C296/D296-1)*100)</f>
        <v>11.111111111111116</v>
      </c>
      <c r="AA296" s="705">
        <f>IF(ISERROR((D296/E296-1)*100),"n/a",(D296/E296-1)*100)</f>
        <v>5.8823529411764497</v>
      </c>
      <c r="AB296" s="705">
        <f>IF(ISERROR((E296/F296-1)*100),"n/a",(E296/F296-1)*100)</f>
        <v>9.6774193548387224</v>
      </c>
      <c r="AC296" s="705">
        <f>IF(ISERROR((F296/G296-1)*100),"n/a",(F296/G296-1)*100)</f>
        <v>8.7719298245614077</v>
      </c>
      <c r="AD296" s="705">
        <f>IF(ISERROR((G296/H296-1)*100),"n/a",(G296/H296-1)*100)</f>
        <v>18.75</v>
      </c>
      <c r="AE296" s="705">
        <f>IF(ISERROR((H296/J296-1)*100),"n/a",(H296/J296-1)*100)</f>
        <v>0</v>
      </c>
      <c r="AF296" s="705">
        <f>IF(ISERROR((J296/K296-1)*100),"n/a",(J296/K296-1)*100)</f>
        <v>0</v>
      </c>
      <c r="AG296" s="705">
        <f>IF(ISERROR((K296/M296-1)*100),"n/a",(K296/M296-1)*100)</f>
        <v>0</v>
      </c>
      <c r="AH296" s="705">
        <f>IF(ISERROR((M296/N296-1)*100),"n/a",(M296/N296-1)*100)</f>
        <v>-60</v>
      </c>
      <c r="AI296" s="705">
        <f>IF(ISERROR((N296/O296-1)*100),"n/a",(N296/O296-1)*100)</f>
        <v>-50</v>
      </c>
      <c r="AJ296" s="705">
        <f>IF(ISERROR((O296/P296-1)*100),"n/a",(O296/P296-1)*100)</f>
        <v>11.111111111111093</v>
      </c>
      <c r="AK296" s="705">
        <f>IF(ISERROR((P296/Q296-1)*100),"n/a",(P296/Q296-1)*100)</f>
        <v>12.500000000000021</v>
      </c>
      <c r="AL296" s="705">
        <f>IF(ISERROR((Q296/R296-1)*100),"n/a",(Q296/R296-1)*100)</f>
        <v>14.285714285714279</v>
      </c>
      <c r="AM296" s="705">
        <f>IF(ISERROR((R296/S296-1)*100),"n/a",(R296/S296-1)*100)</f>
        <v>9.8039215686274375</v>
      </c>
      <c r="AN296" s="705">
        <f>IF(ISERROR((S296/T296-1)*100),"n/a",(S296/T296-1)*100)</f>
        <v>12.5</v>
      </c>
      <c r="AO296" s="705">
        <f>IF(ISERROR((T296/U296-1)*100),"n/a",(T296/U296-1)*100)</f>
        <v>13.333333333333353</v>
      </c>
      <c r="AP296" s="705">
        <f>IF(ISERROR((U296/V296-1)*100),"n/a",(U296/V296-1)*100)</f>
        <v>15.384615384615374</v>
      </c>
      <c r="AQ296" s="705">
        <f>IF(ISERROR((V296/W296-1)*100),"n/a",(V296/W296-1)*100)</f>
        <v>8.3333333333333481</v>
      </c>
      <c r="AR296" s="705">
        <f>IF(ISERROR((W296/X296-1)*100),"n/a",(W296/X296-1)*100)</f>
        <v>17.073170731707311</v>
      </c>
      <c r="AS296" s="706">
        <f>AVERAGE(Z296:AR296)</f>
        <v>3.0798954200068374</v>
      </c>
      <c r="AT296" s="707">
        <f>STDEV(Z296:AR296)</f>
        <v>21.228320021440137</v>
      </c>
    </row>
    <row r="297" spans="1:46" ht="11.25" customHeight="1" x14ac:dyDescent="0.2">
      <c r="A297" s="974" t="s">
        <v>1194</v>
      </c>
      <c r="B297" s="972" t="s">
        <v>1195</v>
      </c>
      <c r="C297" s="515">
        <v>0.56000000000000005</v>
      </c>
      <c r="D297" s="688">
        <v>0.52</v>
      </c>
      <c r="E297" s="533">
        <v>0.48</v>
      </c>
      <c r="F297" s="533">
        <v>0.44</v>
      </c>
      <c r="G297" s="533">
        <v>0.42</v>
      </c>
      <c r="H297" s="533">
        <v>0.28000000000000003</v>
      </c>
      <c r="I297" s="534"/>
      <c r="J297" s="532">
        <v>0.14000000000000001</v>
      </c>
      <c r="K297" s="535">
        <v>0.14000000000000001</v>
      </c>
      <c r="L297" s="534"/>
      <c r="M297" s="553">
        <v>0.14000000000000001</v>
      </c>
      <c r="N297" s="536">
        <v>0.14000000000000001</v>
      </c>
      <c r="O297" s="536">
        <v>0.13750000000000001</v>
      </c>
      <c r="P297" s="536">
        <v>0.1275</v>
      </c>
      <c r="Q297" s="536">
        <v>0.12</v>
      </c>
      <c r="R297" s="537">
        <v>0</v>
      </c>
      <c r="S297" s="537">
        <v>0</v>
      </c>
      <c r="T297" s="537">
        <v>0</v>
      </c>
      <c r="U297" s="537">
        <v>0</v>
      </c>
      <c r="V297" s="537">
        <v>0</v>
      </c>
      <c r="W297" s="537">
        <v>0</v>
      </c>
      <c r="X297" s="537">
        <v>0</v>
      </c>
      <c r="Y297" s="688">
        <f>SUM(C297:X297)</f>
        <v>3.6450000000000009</v>
      </c>
      <c r="Z297" s="1134">
        <f>IF(ISERROR((C297/D297-1)*100),"n/a",(C297/D297-1)*100)</f>
        <v>7.6923076923077094</v>
      </c>
      <c r="AA297" s="705">
        <f>IF(ISERROR((D297/E297-1)*100),"n/a",(D297/E297-1)*100)</f>
        <v>8.3333333333333481</v>
      </c>
      <c r="AB297" s="705">
        <f>IF(ISERROR((E297/F297-1)*100),"n/a",(E297/F297-1)*100)</f>
        <v>9.0909090909090828</v>
      </c>
      <c r="AC297" s="705">
        <f>IF(ISERROR((F297/G297-1)*100),"n/a",(F297/G297-1)*100)</f>
        <v>4.7619047619047672</v>
      </c>
      <c r="AD297" s="705">
        <f>IF(ISERROR((G297/H297-1)*100),"n/a",(G297/H297-1)*100)</f>
        <v>49.999999999999979</v>
      </c>
      <c r="AE297" s="705">
        <f>IF(ISERROR((H297/J297-1)*100),"n/a",(H297/J297-1)*100)</f>
        <v>100</v>
      </c>
      <c r="AF297" s="705">
        <f>IF(ISERROR((J297/K297-1)*100),"n/a",(J297/K297-1)*100)</f>
        <v>0</v>
      </c>
      <c r="AG297" s="705">
        <f>IF(ISERROR((K297/M297-1)*100),"n/a",(K297/M297-1)*100)</f>
        <v>0</v>
      </c>
      <c r="AH297" s="705">
        <f>IF(ISERROR((M297/N297-1)*100),"n/a",(M297/N297-1)*100)</f>
        <v>0</v>
      </c>
      <c r="AI297" s="705">
        <f>IF(ISERROR((N297/O297-1)*100),"n/a",(N297/O297-1)*100)</f>
        <v>1.8181818181818299</v>
      </c>
      <c r="AJ297" s="705">
        <f>IF(ISERROR((O297/P297-1)*100),"n/a",(O297/P297-1)*100)</f>
        <v>7.8431372549019773</v>
      </c>
      <c r="AK297" s="705">
        <f>IF(ISERROR((P297/Q297-1)*100),"n/a",(P297/Q297-1)*100)</f>
        <v>6.25</v>
      </c>
      <c r="AL297" s="705" t="str">
        <f>IF(ISERROR((Q297/R297-1)*100),"n/a",(Q297/R297-1)*100)</f>
        <v>n/a</v>
      </c>
      <c r="AM297" s="705" t="str">
        <f>IF(ISERROR((R297/S297-1)*100),"n/a",(R297/S297-1)*100)</f>
        <v>n/a</v>
      </c>
      <c r="AN297" s="705" t="str">
        <f>IF(ISERROR((S297/T297-1)*100),"n/a",(S297/T297-1)*100)</f>
        <v>n/a</v>
      </c>
      <c r="AO297" s="705" t="str">
        <f>IF(ISERROR((T297/U297-1)*100),"n/a",(T297/U297-1)*100)</f>
        <v>n/a</v>
      </c>
      <c r="AP297" s="705" t="str">
        <f>IF(ISERROR((U297/V297-1)*100),"n/a",(U297/V297-1)*100)</f>
        <v>n/a</v>
      </c>
      <c r="AQ297" s="705" t="str">
        <f>IF(ISERROR((V297/W297-1)*100),"n/a",(V297/W297-1)*100)</f>
        <v>n/a</v>
      </c>
      <c r="AR297" s="705" t="str">
        <f>IF(ISERROR((W297/X297-1)*100),"n/a",(W297/X297-1)*100)</f>
        <v>n/a</v>
      </c>
      <c r="AS297" s="706">
        <f>AVERAGE(Z297:AR297)</f>
        <v>16.315814495961558</v>
      </c>
      <c r="AT297" s="707">
        <f>STDEV(Z297:AR297)</f>
        <v>29.608582696517775</v>
      </c>
    </row>
    <row r="298" spans="1:46" ht="11.25" customHeight="1" x14ac:dyDescent="0.2">
      <c r="A298" s="974" t="s">
        <v>1196</v>
      </c>
      <c r="B298" s="972" t="s">
        <v>1197</v>
      </c>
      <c r="C298" s="515">
        <v>0.78</v>
      </c>
      <c r="D298" s="688">
        <v>0.67999999999999994</v>
      </c>
      <c r="E298" s="684">
        <v>0.6</v>
      </c>
      <c r="F298" s="684">
        <v>0.54</v>
      </c>
      <c r="G298" s="684">
        <v>0.5</v>
      </c>
      <c r="H298" s="684">
        <v>0.48</v>
      </c>
      <c r="I298" s="685"/>
      <c r="J298" s="684">
        <v>0.43</v>
      </c>
      <c r="K298" s="689">
        <v>0.4</v>
      </c>
      <c r="L298" s="685"/>
      <c r="M298" s="522">
        <v>0.4</v>
      </c>
      <c r="N298" s="687">
        <v>0.3</v>
      </c>
      <c r="O298" s="691">
        <v>1.1200000000000001</v>
      </c>
      <c r="P298" s="691">
        <v>1.08</v>
      </c>
      <c r="Q298" s="691">
        <v>1.04</v>
      </c>
      <c r="R298" s="691">
        <v>1.02</v>
      </c>
      <c r="S298" s="687">
        <v>1</v>
      </c>
      <c r="T298" s="687">
        <v>1</v>
      </c>
      <c r="U298" s="691">
        <v>1</v>
      </c>
      <c r="V298" s="691">
        <v>0.92</v>
      </c>
      <c r="W298" s="687">
        <v>0.91</v>
      </c>
      <c r="X298" s="691">
        <v>0.93</v>
      </c>
      <c r="Y298" s="688">
        <f>SUM(C298:X298)</f>
        <v>15.13</v>
      </c>
      <c r="Z298" s="1134">
        <f>IF(ISERROR((C298/D298-1)*100),"n/a",(C298/D298-1)*100)</f>
        <v>14.705882352941192</v>
      </c>
      <c r="AA298" s="705">
        <f>IF(ISERROR((D298/E298-1)*100),"n/a",(D298/E298-1)*100)</f>
        <v>13.33333333333333</v>
      </c>
      <c r="AB298" s="705">
        <f>IF(ISERROR((E298/F298-1)*100),"n/a",(E298/F298-1)*100)</f>
        <v>11.111111111111093</v>
      </c>
      <c r="AC298" s="705">
        <f>IF(ISERROR((F298/G298-1)*100),"n/a",(F298/G298-1)*100)</f>
        <v>8.0000000000000071</v>
      </c>
      <c r="AD298" s="705">
        <f>IF(ISERROR((G298/H298-1)*100),"n/a",(G298/H298-1)*100)</f>
        <v>4.1666666666666741</v>
      </c>
      <c r="AE298" s="705">
        <f>IF(ISERROR((H298/J298-1)*100),"n/a",(H298/J298-1)*100)</f>
        <v>11.627906976744185</v>
      </c>
      <c r="AF298" s="705">
        <f>IF(ISERROR((J298/K298-1)*100),"n/a",(J298/K298-1)*100)</f>
        <v>7.4999999999999956</v>
      </c>
      <c r="AG298" s="705">
        <f>IF(ISERROR((K298/M298-1)*100),"n/a",(K298/M298-1)*100)</f>
        <v>0</v>
      </c>
      <c r="AH298" s="705">
        <f>IF(ISERROR((M298/N298-1)*100),"n/a",(M298/N298-1)*100)</f>
        <v>33.33333333333335</v>
      </c>
      <c r="AI298" s="705">
        <f>IF(ISERROR((N298/O298-1)*100),"n/a",(N298/O298-1)*100)</f>
        <v>-73.214285714285722</v>
      </c>
      <c r="AJ298" s="705">
        <f>IF(ISERROR((O298/P298-1)*100),"n/a",(O298/P298-1)*100)</f>
        <v>3.7037037037036979</v>
      </c>
      <c r="AK298" s="705">
        <f>IF(ISERROR((P298/Q298-1)*100),"n/a",(P298/Q298-1)*100)</f>
        <v>3.8461538461538547</v>
      </c>
      <c r="AL298" s="705">
        <f>IF(ISERROR((Q298/R298-1)*100),"n/a",(Q298/R298-1)*100)</f>
        <v>1.9607843137254832</v>
      </c>
      <c r="AM298" s="705">
        <f>IF(ISERROR((R298/S298-1)*100),"n/a",(R298/S298-1)*100)</f>
        <v>2.0000000000000018</v>
      </c>
      <c r="AN298" s="705">
        <f>IF(ISERROR((S298/T298-1)*100),"n/a",(S298/T298-1)*100)</f>
        <v>0</v>
      </c>
      <c r="AO298" s="705">
        <f>IF(ISERROR((T298/U298-1)*100),"n/a",(T298/U298-1)*100)</f>
        <v>0</v>
      </c>
      <c r="AP298" s="705">
        <f>IF(ISERROR((U298/V298-1)*100),"n/a",(U298/V298-1)*100)</f>
        <v>8.6956521739130377</v>
      </c>
      <c r="AQ298" s="705">
        <f>IF(ISERROR((V298/W298-1)*100),"n/a",(V298/W298-1)*100)</f>
        <v>1.098901098901095</v>
      </c>
      <c r="AR298" s="705">
        <f>IF(ISERROR((W298/X298-1)*100),"n/a",(W298/X298-1)*100)</f>
        <v>-2.1505376344086002</v>
      </c>
      <c r="AS298" s="706">
        <f>AVERAGE(Z298:AR298)</f>
        <v>2.616768713780667</v>
      </c>
      <c r="AT298" s="707">
        <f>STDEV(Z298:AR298)</f>
        <v>20.06857588622044</v>
      </c>
    </row>
    <row r="299" spans="1:46" ht="11.25" customHeight="1" x14ac:dyDescent="0.2">
      <c r="A299" s="974" t="s">
        <v>1198</v>
      </c>
      <c r="B299" s="972" t="s">
        <v>1199</v>
      </c>
      <c r="C299" s="515">
        <v>0.4</v>
      </c>
      <c r="D299" s="688">
        <v>0.36</v>
      </c>
      <c r="E299" s="684">
        <v>0.32</v>
      </c>
      <c r="F299" s="684">
        <v>0.28000000000000003</v>
      </c>
      <c r="G299" s="521">
        <v>0.24</v>
      </c>
      <c r="H299" s="684">
        <v>0.22</v>
      </c>
      <c r="I299" s="685"/>
      <c r="J299" s="521">
        <v>0.16</v>
      </c>
      <c r="K299" s="689">
        <v>0.16</v>
      </c>
      <c r="L299" s="685"/>
      <c r="M299" s="689">
        <v>0.16</v>
      </c>
      <c r="N299" s="556">
        <v>0.24</v>
      </c>
      <c r="O299" s="554">
        <v>0.32</v>
      </c>
      <c r="P299" s="554">
        <v>0.27</v>
      </c>
      <c r="Q299" s="691">
        <v>0.23</v>
      </c>
      <c r="R299" s="687">
        <v>0.2</v>
      </c>
      <c r="S299" s="691">
        <v>0.2</v>
      </c>
      <c r="T299" s="691">
        <v>0.19</v>
      </c>
      <c r="U299" s="691">
        <v>0.12</v>
      </c>
      <c r="V299" s="687">
        <v>0</v>
      </c>
      <c r="W299" s="687">
        <v>0</v>
      </c>
      <c r="X299" s="687">
        <v>0</v>
      </c>
      <c r="Y299" s="688">
        <f>SUM(C299:X299)</f>
        <v>4.07</v>
      </c>
      <c r="Z299" s="1134">
        <f>IF(ISERROR((C299/D299-1)*100),"n/a",(C299/D299-1)*100)</f>
        <v>11.111111111111116</v>
      </c>
      <c r="AA299" s="705">
        <f>IF(ISERROR((D299/E299-1)*100),"n/a",(D299/E299-1)*100)</f>
        <v>12.5</v>
      </c>
      <c r="AB299" s="705">
        <f>IF(ISERROR((E299/F299-1)*100),"n/a",(E299/F299-1)*100)</f>
        <v>14.285714285714279</v>
      </c>
      <c r="AC299" s="705">
        <f>IF(ISERROR((F299/G299-1)*100),"n/a",(F299/G299-1)*100)</f>
        <v>16.666666666666675</v>
      </c>
      <c r="AD299" s="705">
        <f>IF(ISERROR((G299/H299-1)*100),"n/a",(G299/H299-1)*100)</f>
        <v>9.0909090909090828</v>
      </c>
      <c r="AE299" s="705">
        <f>IF(ISERROR((H299/J299-1)*100),"n/a",(H299/J299-1)*100)</f>
        <v>37.5</v>
      </c>
      <c r="AF299" s="705">
        <f>IF(ISERROR((J299/K299-1)*100),"n/a",(J299/K299-1)*100)</f>
        <v>0</v>
      </c>
      <c r="AG299" s="705">
        <f>IF(ISERROR((K299/M299-1)*100),"n/a",(K299/M299-1)*100)</f>
        <v>0</v>
      </c>
      <c r="AH299" s="705">
        <f>IF(ISERROR((M299/N299-1)*100),"n/a",(M299/N299-1)*100)</f>
        <v>-33.333333333333329</v>
      </c>
      <c r="AI299" s="705">
        <f>IF(ISERROR((N299/O299-1)*100),"n/a",(N299/O299-1)*100)</f>
        <v>-25</v>
      </c>
      <c r="AJ299" s="705">
        <f>IF(ISERROR((O299/P299-1)*100),"n/a",(O299/P299-1)*100)</f>
        <v>18.518518518518512</v>
      </c>
      <c r="AK299" s="705">
        <f>IF(ISERROR((P299/Q299-1)*100),"n/a",(P299/Q299-1)*100)</f>
        <v>17.391304347826097</v>
      </c>
      <c r="AL299" s="705">
        <f>IF(ISERROR((Q299/R299-1)*100),"n/a",(Q299/R299-1)*100)</f>
        <v>14.999999999999991</v>
      </c>
      <c r="AM299" s="705">
        <f>IF(ISERROR((R299/S299-1)*100),"n/a",(R299/S299-1)*100)</f>
        <v>0</v>
      </c>
      <c r="AN299" s="705">
        <f>IF(ISERROR((S299/T299-1)*100),"n/a",(S299/T299-1)*100)</f>
        <v>5.2631578947368363</v>
      </c>
      <c r="AO299" s="705">
        <f>IF(ISERROR((T299/U299-1)*100),"n/a",(T299/U299-1)*100)</f>
        <v>58.33333333333335</v>
      </c>
      <c r="AP299" s="705" t="str">
        <f>IF(ISERROR((U299/V299-1)*100),"n/a",(U299/V299-1)*100)</f>
        <v>n/a</v>
      </c>
      <c r="AQ299" s="705" t="str">
        <f>IF(ISERROR((V299/W299-1)*100),"n/a",(V299/W299-1)*100)</f>
        <v>n/a</v>
      </c>
      <c r="AR299" s="705" t="str">
        <f>IF(ISERROR((W299/X299-1)*100),"n/a",(W299/X299-1)*100)</f>
        <v>n/a</v>
      </c>
      <c r="AS299" s="706">
        <f>AVERAGE(Z299:AR299)</f>
        <v>9.8329613697176619</v>
      </c>
      <c r="AT299" s="707">
        <f>STDEV(Z299:AR299)</f>
        <v>21.198190920977133</v>
      </c>
    </row>
    <row r="300" spans="1:46" ht="11.25" customHeight="1" x14ac:dyDescent="0.2">
      <c r="A300" s="974" t="s">
        <v>1200</v>
      </c>
      <c r="B300" s="972" t="s">
        <v>1201</v>
      </c>
      <c r="C300" s="515">
        <v>0.64</v>
      </c>
      <c r="D300" s="688">
        <v>0.5</v>
      </c>
      <c r="E300" s="505">
        <v>0.44</v>
      </c>
      <c r="F300" s="505">
        <v>0.38750000000000001</v>
      </c>
      <c r="G300" s="505">
        <v>0.3125</v>
      </c>
      <c r="H300" s="505">
        <v>0.2</v>
      </c>
      <c r="I300" s="506">
        <v>0</v>
      </c>
      <c r="J300" s="505">
        <v>0.1</v>
      </c>
      <c r="K300" s="503">
        <v>2.5000000000000001E-2</v>
      </c>
      <c r="L300" s="506">
        <v>0</v>
      </c>
      <c r="M300" s="525">
        <v>0</v>
      </c>
      <c r="N300" s="510">
        <v>0.23250000000000001</v>
      </c>
      <c r="O300" s="511">
        <v>0.52</v>
      </c>
      <c r="P300" s="511">
        <v>0.5</v>
      </c>
      <c r="Q300" s="511">
        <v>0.48</v>
      </c>
      <c r="R300" s="510">
        <v>0.44</v>
      </c>
      <c r="S300" s="511">
        <v>0.4</v>
      </c>
      <c r="T300" s="511">
        <v>0.3</v>
      </c>
      <c r="U300" s="511">
        <v>0.26</v>
      </c>
      <c r="V300" s="511">
        <v>0.24</v>
      </c>
      <c r="W300" s="511">
        <v>0.22</v>
      </c>
      <c r="X300" s="511">
        <v>0.2</v>
      </c>
      <c r="Y300" s="688">
        <f>SUM(C300:X300)</f>
        <v>6.3975000000000009</v>
      </c>
      <c r="Z300" s="1134">
        <f>IF(ISERROR((C300/D300-1)*100),"n/a",(C300/D300-1)*100)</f>
        <v>28.000000000000004</v>
      </c>
      <c r="AA300" s="705">
        <f>IF(ISERROR((D300/E300-1)*100),"n/a",(D300/E300-1)*100)</f>
        <v>13.636363636363647</v>
      </c>
      <c r="AB300" s="705">
        <f>IF(ISERROR((E300/F300-1)*100),"n/a",(E300/F300-1)*100)</f>
        <v>13.548387096774196</v>
      </c>
      <c r="AC300" s="705">
        <f>IF(ISERROR((F300/G300-1)*100),"n/a",(F300/G300-1)*100)</f>
        <v>24</v>
      </c>
      <c r="AD300" s="705">
        <f>IF(ISERROR((G300/H300-1)*100),"n/a",(G300/H300-1)*100)</f>
        <v>56.25</v>
      </c>
      <c r="AE300" s="705">
        <f>IF(ISERROR((H300/J300-1)*100),"n/a",(H300/J300-1)*100)</f>
        <v>100</v>
      </c>
      <c r="AF300" s="705">
        <f>IF(ISERROR((J300/K300-1)*100),"n/a",(J300/K300-1)*100)</f>
        <v>300</v>
      </c>
      <c r="AG300" s="705" t="str">
        <f>IF(ISERROR((K300/M300-1)*100),"n/a",(K300/M300-1)*100)</f>
        <v>n/a</v>
      </c>
      <c r="AH300" s="705">
        <f>IF(ISERROR((M300/N300-1)*100),"n/a",(M300/N300-1)*100)</f>
        <v>-100</v>
      </c>
      <c r="AI300" s="705">
        <f>IF(ISERROR((N300/O300-1)*100),"n/a",(N300/O300-1)*100)</f>
        <v>-55.28846153846154</v>
      </c>
      <c r="AJ300" s="705">
        <f>IF(ISERROR((O300/P300-1)*100),"n/a",(O300/P300-1)*100)</f>
        <v>4.0000000000000036</v>
      </c>
      <c r="AK300" s="705">
        <f>IF(ISERROR((P300/Q300-1)*100),"n/a",(P300/Q300-1)*100)</f>
        <v>4.1666666666666741</v>
      </c>
      <c r="AL300" s="705">
        <f>IF(ISERROR((Q300/R300-1)*100),"n/a",(Q300/R300-1)*100)</f>
        <v>9.0909090909090828</v>
      </c>
      <c r="AM300" s="705">
        <f>IF(ISERROR((R300/S300-1)*100),"n/a",(R300/S300-1)*100)</f>
        <v>9.9999999999999858</v>
      </c>
      <c r="AN300" s="705">
        <f>IF(ISERROR((S300/T300-1)*100),"n/a",(S300/T300-1)*100)</f>
        <v>33.33333333333335</v>
      </c>
      <c r="AO300" s="705">
        <f>IF(ISERROR((T300/U300-1)*100),"n/a",(T300/U300-1)*100)</f>
        <v>15.384615384615374</v>
      </c>
      <c r="AP300" s="705">
        <f>IF(ISERROR((U300/V300-1)*100),"n/a",(U300/V300-1)*100)</f>
        <v>8.3333333333333481</v>
      </c>
      <c r="AQ300" s="705">
        <f>IF(ISERROR((V300/W300-1)*100),"n/a",(V300/W300-1)*100)</f>
        <v>9.0909090909090828</v>
      </c>
      <c r="AR300" s="705">
        <f>IF(ISERROR((W300/X300-1)*100),"n/a",(W300/X300-1)*100)</f>
        <v>9.9999999999999858</v>
      </c>
      <c r="AS300" s="706">
        <f>AVERAGE(Z300:AR300)</f>
        <v>26.863669783024626</v>
      </c>
      <c r="AT300" s="707">
        <f>STDEV(Z300:AR300)</f>
        <v>79.252558475320512</v>
      </c>
    </row>
    <row r="301" spans="1:46" ht="11.25" customHeight="1" x14ac:dyDescent="0.2">
      <c r="A301" s="1104" t="s">
        <v>589</v>
      </c>
      <c r="B301" s="527" t="s">
        <v>590</v>
      </c>
      <c r="C301" s="515">
        <v>0.91500000000000004</v>
      </c>
      <c r="D301" s="538">
        <v>0.67</v>
      </c>
      <c r="E301" s="684">
        <v>0.63</v>
      </c>
      <c r="F301" s="684">
        <v>0.58499999999999996</v>
      </c>
      <c r="G301" s="684">
        <v>0.49</v>
      </c>
      <c r="H301" s="684">
        <v>0.39500000000000002</v>
      </c>
      <c r="I301" s="685">
        <v>0</v>
      </c>
      <c r="J301" s="684">
        <v>0.34749999999999998</v>
      </c>
      <c r="K301" s="514">
        <v>0.32500000000000001</v>
      </c>
      <c r="L301" s="685">
        <v>0</v>
      </c>
      <c r="M301" s="514">
        <v>0.3</v>
      </c>
      <c r="N301" s="691">
        <v>0.28749999999999998</v>
      </c>
      <c r="O301" s="691">
        <v>0.27750000000000002</v>
      </c>
      <c r="P301" s="687">
        <v>0</v>
      </c>
      <c r="Q301" s="687">
        <v>0</v>
      </c>
      <c r="R301" s="687">
        <v>0</v>
      </c>
      <c r="S301" s="687">
        <v>0</v>
      </c>
      <c r="T301" s="687">
        <v>0</v>
      </c>
      <c r="U301" s="687">
        <v>0</v>
      </c>
      <c r="V301" s="687">
        <v>0</v>
      </c>
      <c r="W301" s="687">
        <v>0</v>
      </c>
      <c r="X301" s="687">
        <v>0</v>
      </c>
      <c r="Y301" s="688">
        <f>SUM(C301:X301)</f>
        <v>5.2224999999999993</v>
      </c>
      <c r="Z301" s="1134">
        <f>IF(ISERROR((C301/D301-1)*100),"n/a",(C301/D301-1)*100)</f>
        <v>36.567164179104481</v>
      </c>
      <c r="AA301" s="705">
        <f>IF(ISERROR((D301/E301-1)*100),"n/a",(D301/E301-1)*100)</f>
        <v>6.3492063492063489</v>
      </c>
      <c r="AB301" s="705">
        <f>IF(ISERROR((E301/F301-1)*100),"n/a",(E301/F301-1)*100)</f>
        <v>7.6923076923077094</v>
      </c>
      <c r="AC301" s="705">
        <f>IF(ISERROR((F301/G301-1)*100),"n/a",(F301/G301-1)*100)</f>
        <v>19.387755102040806</v>
      </c>
      <c r="AD301" s="705">
        <f>IF(ISERROR((G301/H301-1)*100),"n/a",(G301/H301-1)*100)</f>
        <v>24.050632911392398</v>
      </c>
      <c r="AE301" s="705">
        <f>IF(ISERROR((H301/J301-1)*100),"n/a",(H301/J301-1)*100)</f>
        <v>13.669064748201443</v>
      </c>
      <c r="AF301" s="705">
        <f>IF(ISERROR((J301/K301-1)*100),"n/a",(J301/K301-1)*100)</f>
        <v>6.9230769230769207</v>
      </c>
      <c r="AG301" s="705">
        <f>IF(ISERROR((K301/M301-1)*100),"n/a",(K301/M301-1)*100)</f>
        <v>8.3333333333333481</v>
      </c>
      <c r="AH301" s="705">
        <f>IF(ISERROR((M301/N301-1)*100),"n/a",(M301/N301-1)*100)</f>
        <v>4.3478260869565188</v>
      </c>
      <c r="AI301" s="705">
        <f>IF(ISERROR((N301/O301-1)*100),"n/a",(N301/O301-1)*100)</f>
        <v>3.603603603603589</v>
      </c>
      <c r="AJ301" s="705" t="str">
        <f>IF(ISERROR((O301/P301-1)*100),"n/a",(O301/P301-1)*100)</f>
        <v>n/a</v>
      </c>
      <c r="AK301" s="705" t="str">
        <f>IF(ISERROR((P301/Q301-1)*100),"n/a",(P301/Q301-1)*100)</f>
        <v>n/a</v>
      </c>
      <c r="AL301" s="705" t="str">
        <f>IF(ISERROR((Q301/R301-1)*100),"n/a",(Q301/R301-1)*100)</f>
        <v>n/a</v>
      </c>
      <c r="AM301" s="705" t="str">
        <f>IF(ISERROR((R301/S301-1)*100),"n/a",(R301/S301-1)*100)</f>
        <v>n/a</v>
      </c>
      <c r="AN301" s="705" t="str">
        <f>IF(ISERROR((S301/T301-1)*100),"n/a",(S301/T301-1)*100)</f>
        <v>n/a</v>
      </c>
      <c r="AO301" s="705" t="str">
        <f>IF(ISERROR((T301/U301-1)*100),"n/a",(T301/U301-1)*100)</f>
        <v>n/a</v>
      </c>
      <c r="AP301" s="705" t="str">
        <f>IF(ISERROR((U301/V301-1)*100),"n/a",(U301/V301-1)*100)</f>
        <v>n/a</v>
      </c>
      <c r="AQ301" s="705" t="str">
        <f>IF(ISERROR((V301/W301-1)*100),"n/a",(V301/W301-1)*100)</f>
        <v>n/a</v>
      </c>
      <c r="AR301" s="705" t="str">
        <f>IF(ISERROR((W301/X301-1)*100),"n/a",(W301/X301-1)*100)</f>
        <v>n/a</v>
      </c>
      <c r="AS301" s="706">
        <f>AVERAGE(Z301:AR301)</f>
        <v>13.092397092922358</v>
      </c>
      <c r="AT301" s="707">
        <f>STDEV(Z301:AR301)</f>
        <v>10.608996235791251</v>
      </c>
    </row>
    <row r="302" spans="1:46" ht="11.25" customHeight="1" x14ac:dyDescent="0.2">
      <c r="A302" s="519" t="s">
        <v>1204</v>
      </c>
      <c r="B302" s="972" t="s">
        <v>1205</v>
      </c>
      <c r="C302" s="515">
        <v>0.82</v>
      </c>
      <c r="D302" s="688">
        <v>0.74</v>
      </c>
      <c r="E302" s="684">
        <v>0.68</v>
      </c>
      <c r="F302" s="684">
        <v>0.6</v>
      </c>
      <c r="G302" s="684">
        <v>0.54</v>
      </c>
      <c r="H302" s="684">
        <v>0.51</v>
      </c>
      <c r="I302" s="685"/>
      <c r="J302" s="684">
        <v>0.49</v>
      </c>
      <c r="K302" s="514">
        <v>0.46666999999999997</v>
      </c>
      <c r="L302" s="685"/>
      <c r="M302" s="522">
        <v>0.45333000000000001</v>
      </c>
      <c r="N302" s="691">
        <v>0.45333000000000001</v>
      </c>
      <c r="O302" s="691">
        <v>0.44</v>
      </c>
      <c r="P302" s="691">
        <v>0.41332999999999998</v>
      </c>
      <c r="Q302" s="691">
        <v>0.38667000000000001</v>
      </c>
      <c r="R302" s="691">
        <v>0.35666999999999999</v>
      </c>
      <c r="S302" s="691">
        <v>0.32500000000000001</v>
      </c>
      <c r="T302" s="691">
        <v>0.29499999999999998</v>
      </c>
      <c r="U302" s="691">
        <v>0.26</v>
      </c>
      <c r="V302" s="691">
        <v>0.22559999999999999</v>
      </c>
      <c r="W302" s="691">
        <v>0.2016</v>
      </c>
      <c r="X302" s="691">
        <v>0.17599999999999999</v>
      </c>
      <c r="Y302" s="688">
        <f>SUM(C302:X302)</f>
        <v>8.8332000000000033</v>
      </c>
      <c r="Z302" s="1134">
        <f>IF(ISERROR((C302/D302-1)*100),"n/a",(C302/D302-1)*100)</f>
        <v>10.810810810810811</v>
      </c>
      <c r="AA302" s="705">
        <f>IF(ISERROR((D302/E302-1)*100),"n/a",(D302/E302-1)*100)</f>
        <v>8.8235294117646959</v>
      </c>
      <c r="AB302" s="705">
        <f>IF(ISERROR((E302/F302-1)*100),"n/a",(E302/F302-1)*100)</f>
        <v>13.333333333333353</v>
      </c>
      <c r="AC302" s="705">
        <f>IF(ISERROR((F302/G302-1)*100),"n/a",(F302/G302-1)*100)</f>
        <v>11.111111111111093</v>
      </c>
      <c r="AD302" s="705">
        <f>IF(ISERROR((G302/H302-1)*100),"n/a",(G302/H302-1)*100)</f>
        <v>5.8823529411764719</v>
      </c>
      <c r="AE302" s="705">
        <f>IF(ISERROR((H302/J302-1)*100),"n/a",(H302/J302-1)*100)</f>
        <v>4.081632653061229</v>
      </c>
      <c r="AF302" s="705">
        <f>IF(ISERROR((J302/K302-1)*100),"n/a",(J302/K302-1)*100)</f>
        <v>4.9992500053571032</v>
      </c>
      <c r="AG302" s="705">
        <f>IF(ISERROR((K302/M302-1)*100),"n/a",(K302/M302-1)*100)</f>
        <v>2.9426686960933424</v>
      </c>
      <c r="AH302" s="705">
        <f>IF(ISERROR((M302/N302-1)*100),"n/a",(M302/N302-1)*100)</f>
        <v>0</v>
      </c>
      <c r="AI302" s="705">
        <f>IF(ISERROR((N302/O302-1)*100),"n/a",(N302/O302-1)*100)</f>
        <v>3.029545454545457</v>
      </c>
      <c r="AJ302" s="705">
        <f>IF(ISERROR((O302/P302-1)*100),"n/a",(O302/P302-1)*100)</f>
        <v>6.4524713908983289</v>
      </c>
      <c r="AK302" s="705">
        <f>IF(ISERROR((P302/Q302-1)*100),"n/a",(P302/Q302-1)*100)</f>
        <v>6.8947681485504342</v>
      </c>
      <c r="AL302" s="705">
        <f>IF(ISERROR((Q302/R302-1)*100),"n/a",(Q302/R302-1)*100)</f>
        <v>8.4111363445201537</v>
      </c>
      <c r="AM302" s="705">
        <f>IF(ISERROR((R302/S302-1)*100),"n/a",(R302/S302-1)*100)</f>
        <v>9.7446153846153738</v>
      </c>
      <c r="AN302" s="705">
        <f>IF(ISERROR((S302/T302-1)*100),"n/a",(S302/T302-1)*100)</f>
        <v>10.169491525423746</v>
      </c>
      <c r="AO302" s="705">
        <f>IF(ISERROR((T302/U302-1)*100),"n/a",(T302/U302-1)*100)</f>
        <v>13.461538461538458</v>
      </c>
      <c r="AP302" s="705">
        <f>IF(ISERROR((U302/V302-1)*100),"n/a",(U302/V302-1)*100)</f>
        <v>15.248226950354615</v>
      </c>
      <c r="AQ302" s="705">
        <f>IF(ISERROR((V302/W302-1)*100),"n/a",(V302/W302-1)*100)</f>
        <v>11.904761904761907</v>
      </c>
      <c r="AR302" s="705">
        <f>IF(ISERROR((W302/X302-1)*100),"n/a",(W302/X302-1)*100)</f>
        <v>14.54545454545455</v>
      </c>
      <c r="AS302" s="706">
        <f>AVERAGE(Z302:AR302)</f>
        <v>8.5182473196511115</v>
      </c>
      <c r="AT302" s="707">
        <f>STDEV(Z302:AR302)</f>
        <v>4.3250881092262157</v>
      </c>
    </row>
    <row r="303" spans="1:46" ht="11.25" customHeight="1" x14ac:dyDescent="0.2">
      <c r="A303" s="974" t="s">
        <v>234</v>
      </c>
      <c r="B303" s="972" t="s">
        <v>235</v>
      </c>
      <c r="C303" s="515">
        <v>1.02</v>
      </c>
      <c r="D303" s="544">
        <v>1</v>
      </c>
      <c r="E303" s="684">
        <v>0.99</v>
      </c>
      <c r="F303" s="521">
        <v>0.98</v>
      </c>
      <c r="G303" s="684">
        <v>0.97</v>
      </c>
      <c r="H303" s="684">
        <v>0.96</v>
      </c>
      <c r="I303" s="685"/>
      <c r="J303" s="521">
        <v>0.94</v>
      </c>
      <c r="K303" s="514">
        <v>0.93</v>
      </c>
      <c r="L303" s="685"/>
      <c r="M303" s="531">
        <v>0.91</v>
      </c>
      <c r="N303" s="686">
        <v>0.9</v>
      </c>
      <c r="O303" s="691">
        <v>0.88</v>
      </c>
      <c r="P303" s="691">
        <v>0.86</v>
      </c>
      <c r="Q303" s="691">
        <v>0.84</v>
      </c>
      <c r="R303" s="691">
        <v>0.8</v>
      </c>
      <c r="S303" s="691">
        <v>0.75</v>
      </c>
      <c r="T303" s="691">
        <v>0.65</v>
      </c>
      <c r="U303" s="691">
        <v>0.6</v>
      </c>
      <c r="V303" s="691">
        <v>0.56000000000000005</v>
      </c>
      <c r="W303" s="691">
        <v>0.51</v>
      </c>
      <c r="X303" s="691">
        <v>0.19500000000000001</v>
      </c>
      <c r="Y303" s="688">
        <f>SUM(C303:X303)</f>
        <v>16.245000000000001</v>
      </c>
      <c r="Z303" s="1134">
        <f>IF(ISERROR((C303/D303-1)*100),"n/a",(C303/D303-1)*100)</f>
        <v>2.0000000000000018</v>
      </c>
      <c r="AA303" s="705">
        <f>IF(ISERROR((D303/E303-1)*100),"n/a",(D303/E303-1)*100)</f>
        <v>1.0101010101010166</v>
      </c>
      <c r="AB303" s="705">
        <f>IF(ISERROR((E303/F303-1)*100),"n/a",(E303/F303-1)*100)</f>
        <v>1.0204081632652962</v>
      </c>
      <c r="AC303" s="705">
        <f>IF(ISERROR((F303/G303-1)*100),"n/a",(F303/G303-1)*100)</f>
        <v>1.0309278350515427</v>
      </c>
      <c r="AD303" s="705">
        <f>IF(ISERROR((G303/H303-1)*100),"n/a",(G303/H303-1)*100)</f>
        <v>1.0416666666666741</v>
      </c>
      <c r="AE303" s="705">
        <f>IF(ISERROR((H303/J303-1)*100),"n/a",(H303/J303-1)*100)</f>
        <v>2.1276595744680771</v>
      </c>
      <c r="AF303" s="705">
        <f>IF(ISERROR((J303/K303-1)*100),"n/a",(J303/K303-1)*100)</f>
        <v>1.0752688172043001</v>
      </c>
      <c r="AG303" s="705">
        <f>IF(ISERROR((K303/M303-1)*100),"n/a",(K303/M303-1)*100)</f>
        <v>2.19780219780219</v>
      </c>
      <c r="AH303" s="705">
        <f>IF(ISERROR((M303/N303-1)*100),"n/a",(M303/N303-1)*100)</f>
        <v>1.1111111111111072</v>
      </c>
      <c r="AI303" s="705">
        <f>IF(ISERROR((N303/O303-1)*100),"n/a",(N303/O303-1)*100)</f>
        <v>2.2727272727272707</v>
      </c>
      <c r="AJ303" s="705">
        <f>IF(ISERROR((O303/P303-1)*100),"n/a",(O303/P303-1)*100)</f>
        <v>2.3255813953488413</v>
      </c>
      <c r="AK303" s="705">
        <f>IF(ISERROR((P303/Q303-1)*100),"n/a",(P303/Q303-1)*100)</f>
        <v>2.3809523809523725</v>
      </c>
      <c r="AL303" s="705">
        <f>IF(ISERROR((Q303/R303-1)*100),"n/a",(Q303/R303-1)*100)</f>
        <v>4.9999999999999822</v>
      </c>
      <c r="AM303" s="705">
        <f>IF(ISERROR((R303/S303-1)*100),"n/a",(R303/S303-1)*100)</f>
        <v>6.6666666666666652</v>
      </c>
      <c r="AN303" s="705">
        <f>IF(ISERROR((S303/T303-1)*100),"n/a",(S303/T303-1)*100)</f>
        <v>15.384615384615374</v>
      </c>
      <c r="AO303" s="705">
        <f>IF(ISERROR((T303/U303-1)*100),"n/a",(T303/U303-1)*100)</f>
        <v>8.3333333333333481</v>
      </c>
      <c r="AP303" s="705">
        <f>IF(ISERROR((U303/V303-1)*100),"n/a",(U303/V303-1)*100)</f>
        <v>7.1428571428571397</v>
      </c>
      <c r="AQ303" s="705">
        <f>IF(ISERROR((V303/W303-1)*100),"n/a",(V303/W303-1)*100)</f>
        <v>9.8039215686274606</v>
      </c>
      <c r="AR303" s="705">
        <f>IF(ISERROR((W303/X303-1)*100),"n/a",(W303/X303-1)*100)</f>
        <v>161.53846153846155</v>
      </c>
      <c r="AS303" s="706">
        <f>AVERAGE(Z303:AR303)</f>
        <v>12.287582213645274</v>
      </c>
      <c r="AT303" s="707">
        <f>STDEV(Z303:AR303)</f>
        <v>36.350820162665059</v>
      </c>
    </row>
    <row r="304" spans="1:46" ht="11.25" customHeight="1" x14ac:dyDescent="0.2">
      <c r="A304" s="974" t="s">
        <v>1206</v>
      </c>
      <c r="B304" s="972" t="s">
        <v>1207</v>
      </c>
      <c r="C304" s="515">
        <v>0.45</v>
      </c>
      <c r="D304" s="688">
        <v>0.34</v>
      </c>
      <c r="E304" s="684">
        <v>0.27</v>
      </c>
      <c r="F304" s="684">
        <v>0.23</v>
      </c>
      <c r="G304" s="521">
        <v>0.2</v>
      </c>
      <c r="H304" s="684">
        <v>0.16</v>
      </c>
      <c r="I304" s="685"/>
      <c r="J304" s="684">
        <v>0.04</v>
      </c>
      <c r="K304" s="689">
        <v>0.03</v>
      </c>
      <c r="L304" s="685"/>
      <c r="M304" s="686">
        <v>0</v>
      </c>
      <c r="N304" s="686">
        <v>0</v>
      </c>
      <c r="O304" s="687">
        <v>0.81184000000000001</v>
      </c>
      <c r="P304" s="691">
        <v>1.7192000000000001</v>
      </c>
      <c r="Q304" s="691">
        <v>1.7001000000000002</v>
      </c>
      <c r="R304" s="691">
        <v>1.6428</v>
      </c>
      <c r="S304" s="691">
        <v>1.5282</v>
      </c>
      <c r="T304" s="691">
        <v>1.1461600000000001</v>
      </c>
      <c r="U304" s="691">
        <v>0.95511999999999997</v>
      </c>
      <c r="V304" s="687">
        <v>0.84052000000000004</v>
      </c>
      <c r="W304" s="691">
        <v>0.84052000000000004</v>
      </c>
      <c r="X304" s="691">
        <v>0.72587999999999997</v>
      </c>
      <c r="Y304" s="688">
        <f>SUM(C304:X304)</f>
        <v>13.63034</v>
      </c>
      <c r="Z304" s="1134">
        <f>IF(ISERROR((C304/D304-1)*100),"n/a",(C304/D304-1)*100)</f>
        <v>32.352941176470587</v>
      </c>
      <c r="AA304" s="705">
        <f>IF(ISERROR((D304/E304-1)*100),"n/a",(D304/E304-1)*100)</f>
        <v>25.925925925925931</v>
      </c>
      <c r="AB304" s="705">
        <f>IF(ISERROR((E304/F304-1)*100),"n/a",(E304/F304-1)*100)</f>
        <v>17.391304347826097</v>
      </c>
      <c r="AC304" s="705">
        <f>IF(ISERROR((F304/G304-1)*100),"n/a",(F304/G304-1)*100)</f>
        <v>14.999999999999991</v>
      </c>
      <c r="AD304" s="705">
        <f>IF(ISERROR((G304/H304-1)*100),"n/a",(G304/H304-1)*100)</f>
        <v>25</v>
      </c>
      <c r="AE304" s="705">
        <f>IF(ISERROR((H304/J304-1)*100),"n/a",(H304/J304-1)*100)</f>
        <v>300</v>
      </c>
      <c r="AF304" s="705">
        <f>IF(ISERROR((J304/K304-1)*100),"n/a",(J304/K304-1)*100)</f>
        <v>33.33333333333335</v>
      </c>
      <c r="AG304" s="705" t="str">
        <f>IF(ISERROR((K304/M304-1)*100),"n/a",(K304/M304-1)*100)</f>
        <v>n/a</v>
      </c>
      <c r="AH304" s="705" t="str">
        <f>IF(ISERROR((M304/N304-1)*100),"n/a",(M304/N304-1)*100)</f>
        <v>n/a</v>
      </c>
      <c r="AI304" s="705">
        <f>IF(ISERROR((N304/O304-1)*100),"n/a",(N304/O304-1)*100)</f>
        <v>-100</v>
      </c>
      <c r="AJ304" s="705">
        <f>IF(ISERROR((O304/P304-1)*100),"n/a",(O304/P304-1)*100)</f>
        <v>-52.778036295951615</v>
      </c>
      <c r="AK304" s="705">
        <f>IF(ISERROR((P304/Q304-1)*100),"n/a",(P304/Q304-1)*100)</f>
        <v>1.1234633256867133</v>
      </c>
      <c r="AL304" s="705">
        <f>IF(ISERROR((Q304/R304-1)*100),"n/a",(Q304/R304-1)*100)</f>
        <v>3.4879474068663319</v>
      </c>
      <c r="AM304" s="705">
        <f>IF(ISERROR((R304/S304-1)*100),"n/a",(R304/S304-1)*100)</f>
        <v>7.4990184530820514</v>
      </c>
      <c r="AN304" s="705">
        <f>IF(ISERROR((S304/T304-1)*100),"n/a",(S304/T304-1)*100)</f>
        <v>33.332170028617284</v>
      </c>
      <c r="AO304" s="705">
        <f>IF(ISERROR((T304/U304-1)*100),"n/a",(T304/U304-1)*100)</f>
        <v>20.001675182176083</v>
      </c>
      <c r="AP304" s="705">
        <f>IF(ISERROR((U304/V304-1)*100),"n/a",(U304/V304-1)*100)</f>
        <v>13.634416789606419</v>
      </c>
      <c r="AQ304" s="705">
        <f>IF(ISERROR((V304/W304-1)*100),"n/a",(V304/W304-1)*100)</f>
        <v>0</v>
      </c>
      <c r="AR304" s="705">
        <f>IF(ISERROR((W304/X304-1)*100),"n/a",(W304/X304-1)*100)</f>
        <v>15.793244062379475</v>
      </c>
      <c r="AS304" s="706">
        <f>AVERAGE(Z304:AR304)</f>
        <v>23.00572963153051</v>
      </c>
      <c r="AT304" s="707">
        <f>STDEV(Z304:AR304)</f>
        <v>78.972527926670651</v>
      </c>
    </row>
    <row r="305" spans="1:46" ht="11.25" customHeight="1" x14ac:dyDescent="0.2">
      <c r="A305" s="974" t="s">
        <v>1208</v>
      </c>
      <c r="B305" s="972" t="s">
        <v>1209</v>
      </c>
      <c r="C305" s="515">
        <v>0.86399999999999999</v>
      </c>
      <c r="D305" s="504">
        <v>0.82000000000000006</v>
      </c>
      <c r="E305" s="684">
        <v>0.69699999999999995</v>
      </c>
      <c r="F305" s="684">
        <v>0.48299999999999998</v>
      </c>
      <c r="G305" s="684">
        <v>0.39100000000000001</v>
      </c>
      <c r="H305" s="684">
        <v>8.5000000000000006E-2</v>
      </c>
      <c r="I305" s="685"/>
      <c r="J305" s="521">
        <v>0</v>
      </c>
      <c r="K305" s="689">
        <v>0</v>
      </c>
      <c r="L305" s="685"/>
      <c r="M305" s="686">
        <v>0</v>
      </c>
      <c r="N305" s="686">
        <v>0.25</v>
      </c>
      <c r="O305" s="691">
        <v>2.88</v>
      </c>
      <c r="P305" s="691">
        <v>2.84</v>
      </c>
      <c r="Q305" s="691">
        <v>2.8</v>
      </c>
      <c r="R305" s="687">
        <v>2.78</v>
      </c>
      <c r="S305" s="687">
        <v>2.78</v>
      </c>
      <c r="T305" s="691">
        <v>2.78</v>
      </c>
      <c r="U305" s="691">
        <v>2.72</v>
      </c>
      <c r="V305" s="691">
        <v>2.6320000000000001</v>
      </c>
      <c r="W305" s="691">
        <v>2.48</v>
      </c>
      <c r="X305" s="691">
        <v>2.4</v>
      </c>
      <c r="Y305" s="688">
        <f>SUM(C305:X305)</f>
        <v>30.681999999999999</v>
      </c>
      <c r="Z305" s="1134">
        <f>IF(ISERROR((C305/D305-1)*100),"n/a",(C305/D305-1)*100)</f>
        <v>5.3658536585365679</v>
      </c>
      <c r="AA305" s="705">
        <f>IF(ISERROR((D305/E305-1)*100),"n/a",(D305/E305-1)*100)</f>
        <v>17.647058823529438</v>
      </c>
      <c r="AB305" s="705">
        <f>IF(ISERROR((E305/F305-1)*100),"n/a",(E305/F305-1)*100)</f>
        <v>44.306418219461683</v>
      </c>
      <c r="AC305" s="705">
        <f>IF(ISERROR((F305/G305-1)*100),"n/a",(F305/G305-1)*100)</f>
        <v>23.529411764705866</v>
      </c>
      <c r="AD305" s="705">
        <f>IF(ISERROR((G305/H305-1)*100),"n/a",(G305/H305-1)*100)</f>
        <v>359.99999999999994</v>
      </c>
      <c r="AE305" s="705" t="str">
        <f>IF(ISERROR((H305/J305-1)*100),"n/a",(H305/J305-1)*100)</f>
        <v>n/a</v>
      </c>
      <c r="AF305" s="705" t="str">
        <f>IF(ISERROR((J305/K305-1)*100),"n/a",(J305/K305-1)*100)</f>
        <v>n/a</v>
      </c>
      <c r="AG305" s="705" t="str">
        <f>IF(ISERROR((K305/M305-1)*100),"n/a",(K305/M305-1)*100)</f>
        <v>n/a</v>
      </c>
      <c r="AH305" s="705">
        <f>IF(ISERROR((M305/N305-1)*100),"n/a",(M305/N305-1)*100)</f>
        <v>-100</v>
      </c>
      <c r="AI305" s="705">
        <f>IF(ISERROR((N305/O305-1)*100),"n/a",(N305/O305-1)*100)</f>
        <v>-91.319444444444443</v>
      </c>
      <c r="AJ305" s="705">
        <f>IF(ISERROR((O305/P305-1)*100),"n/a",(O305/P305-1)*100)</f>
        <v>1.4084507042253502</v>
      </c>
      <c r="AK305" s="705">
        <f>IF(ISERROR((P305/Q305-1)*100),"n/a",(P305/Q305-1)*100)</f>
        <v>1.4285714285714235</v>
      </c>
      <c r="AL305" s="705">
        <f>IF(ISERROR((Q305/R305-1)*100),"n/a",(Q305/R305-1)*100)</f>
        <v>0.7194244604316502</v>
      </c>
      <c r="AM305" s="705">
        <f>IF(ISERROR((R305/S305-1)*100),"n/a",(R305/S305-1)*100)</f>
        <v>0</v>
      </c>
      <c r="AN305" s="705">
        <f>IF(ISERROR((S305/T305-1)*100),"n/a",(S305/T305-1)*100)</f>
        <v>0</v>
      </c>
      <c r="AO305" s="705">
        <f>IF(ISERROR((T305/U305-1)*100),"n/a",(T305/U305-1)*100)</f>
        <v>2.2058823529411686</v>
      </c>
      <c r="AP305" s="705">
        <f>IF(ISERROR((U305/V305-1)*100),"n/a",(U305/V305-1)*100)</f>
        <v>3.3434650455927084</v>
      </c>
      <c r="AQ305" s="705">
        <f>IF(ISERROR((V305/W305-1)*100),"n/a",(V305/W305-1)*100)</f>
        <v>6.1290322580645151</v>
      </c>
      <c r="AR305" s="705">
        <f>IF(ISERROR((W305/X305-1)*100),"n/a",(W305/X305-1)*100)</f>
        <v>3.3333333333333437</v>
      </c>
      <c r="AS305" s="706">
        <f>AVERAGE(Z305:AR305)</f>
        <v>17.381091100309327</v>
      </c>
      <c r="AT305" s="707">
        <f>STDEV(Z305:AR305)</f>
        <v>98.668390621160071</v>
      </c>
    </row>
    <row r="306" spans="1:46" ht="11.25" customHeight="1" x14ac:dyDescent="0.2">
      <c r="A306" s="539" t="s">
        <v>1210</v>
      </c>
      <c r="B306" s="527" t="s">
        <v>1211</v>
      </c>
      <c r="C306" s="515">
        <v>1.1200000000000001</v>
      </c>
      <c r="D306" s="688">
        <v>0.96</v>
      </c>
      <c r="E306" s="533">
        <v>0.88</v>
      </c>
      <c r="F306" s="533">
        <v>0.8</v>
      </c>
      <c r="G306" s="533">
        <v>0.64</v>
      </c>
      <c r="H306" s="533">
        <v>0.54</v>
      </c>
      <c r="I306" s="534"/>
      <c r="J306" s="533">
        <v>0.48</v>
      </c>
      <c r="K306" s="529">
        <v>0.45</v>
      </c>
      <c r="L306" s="534"/>
      <c r="M306" s="530">
        <v>0.33750000000000002</v>
      </c>
      <c r="N306" s="537">
        <v>0</v>
      </c>
      <c r="O306" s="537">
        <v>0</v>
      </c>
      <c r="P306" s="537">
        <v>0</v>
      </c>
      <c r="Q306" s="537">
        <v>0</v>
      </c>
      <c r="R306" s="537">
        <v>0</v>
      </c>
      <c r="S306" s="537">
        <v>0</v>
      </c>
      <c r="T306" s="537">
        <v>0</v>
      </c>
      <c r="U306" s="537">
        <v>0</v>
      </c>
      <c r="V306" s="537">
        <v>0</v>
      </c>
      <c r="W306" s="537">
        <v>0</v>
      </c>
      <c r="X306" s="537">
        <v>0</v>
      </c>
      <c r="Y306" s="688">
        <f>SUM(C306:X306)</f>
        <v>6.2075000000000005</v>
      </c>
      <c r="Z306" s="1134">
        <f>IF(ISERROR((C306/D306-1)*100),"n/a",(C306/D306-1)*100)</f>
        <v>16.666666666666675</v>
      </c>
      <c r="AA306" s="705">
        <f>IF(ISERROR((D306/E306-1)*100),"n/a",(D306/E306-1)*100)</f>
        <v>9.0909090909090828</v>
      </c>
      <c r="AB306" s="705">
        <f>IF(ISERROR((E306/F306-1)*100),"n/a",(E306/F306-1)*100)</f>
        <v>9.9999999999999858</v>
      </c>
      <c r="AC306" s="705">
        <f>IF(ISERROR((F306/G306-1)*100),"n/a",(F306/G306-1)*100)</f>
        <v>25</v>
      </c>
      <c r="AD306" s="705">
        <f>IF(ISERROR((G306/H306-1)*100),"n/a",(G306/H306-1)*100)</f>
        <v>18.518518518518512</v>
      </c>
      <c r="AE306" s="705">
        <f>IF(ISERROR((H306/J306-1)*100),"n/a",(H306/J306-1)*100)</f>
        <v>12.500000000000021</v>
      </c>
      <c r="AF306" s="705">
        <f>IF(ISERROR((J306/K306-1)*100),"n/a",(J306/K306-1)*100)</f>
        <v>6.6666666666666652</v>
      </c>
      <c r="AG306" s="705">
        <f>IF(ISERROR((K306/M306-1)*100),"n/a",(K306/M306-1)*100)</f>
        <v>33.333333333333329</v>
      </c>
      <c r="AH306" s="705" t="str">
        <f>IF(ISERROR((M306/N306-1)*100),"n/a",(M306/N306-1)*100)</f>
        <v>n/a</v>
      </c>
      <c r="AI306" s="705" t="str">
        <f>IF(ISERROR((N306/O306-1)*100),"n/a",(N306/O306-1)*100)</f>
        <v>n/a</v>
      </c>
      <c r="AJ306" s="705" t="str">
        <f>IF(ISERROR((O306/P306-1)*100),"n/a",(O306/P306-1)*100)</f>
        <v>n/a</v>
      </c>
      <c r="AK306" s="705" t="str">
        <f>IF(ISERROR((P306/Q306-1)*100),"n/a",(P306/Q306-1)*100)</f>
        <v>n/a</v>
      </c>
      <c r="AL306" s="705" t="str">
        <f>IF(ISERROR((Q306/R306-1)*100),"n/a",(Q306/R306-1)*100)</f>
        <v>n/a</v>
      </c>
      <c r="AM306" s="705" t="str">
        <f>IF(ISERROR((R306/S306-1)*100),"n/a",(R306/S306-1)*100)</f>
        <v>n/a</v>
      </c>
      <c r="AN306" s="705" t="str">
        <f>IF(ISERROR((S306/T306-1)*100),"n/a",(S306/T306-1)*100)</f>
        <v>n/a</v>
      </c>
      <c r="AO306" s="705" t="str">
        <f>IF(ISERROR((T306/U306-1)*100),"n/a",(T306/U306-1)*100)</f>
        <v>n/a</v>
      </c>
      <c r="AP306" s="705" t="str">
        <f>IF(ISERROR((U306/V306-1)*100),"n/a",(U306/V306-1)*100)</f>
        <v>n/a</v>
      </c>
      <c r="AQ306" s="705" t="str">
        <f>IF(ISERROR((V306/W306-1)*100),"n/a",(V306/W306-1)*100)</f>
        <v>n/a</v>
      </c>
      <c r="AR306" s="705" t="str">
        <f>IF(ISERROR((W306/X306-1)*100),"n/a",(W306/X306-1)*100)</f>
        <v>n/a</v>
      </c>
      <c r="AS306" s="706">
        <f>AVERAGE(Z306:AR306)</f>
        <v>16.472011784511785</v>
      </c>
      <c r="AT306" s="707">
        <f>STDEV(Z306:AR306)</f>
        <v>9.0201846015355915</v>
      </c>
    </row>
    <row r="307" spans="1:46" ht="11.25" customHeight="1" x14ac:dyDescent="0.2">
      <c r="A307" s="974" t="s">
        <v>1212</v>
      </c>
      <c r="B307" s="972" t="s">
        <v>1213</v>
      </c>
      <c r="C307" s="515">
        <v>0.84</v>
      </c>
      <c r="D307" s="688">
        <v>0.69000000000000006</v>
      </c>
      <c r="E307" s="684">
        <v>0.54</v>
      </c>
      <c r="F307" s="684">
        <v>0.41</v>
      </c>
      <c r="G307" s="684">
        <v>0.28999999999999998</v>
      </c>
      <c r="H307" s="684">
        <v>0.18</v>
      </c>
      <c r="I307" s="552"/>
      <c r="J307" s="684">
        <v>0.1</v>
      </c>
      <c r="K307" s="514">
        <v>0.04</v>
      </c>
      <c r="L307" s="552"/>
      <c r="M307" s="531">
        <v>0.04</v>
      </c>
      <c r="N307" s="531">
        <v>0.47</v>
      </c>
      <c r="O307" s="691">
        <v>0.92</v>
      </c>
      <c r="P307" s="691">
        <v>0.92</v>
      </c>
      <c r="Q307" s="691">
        <v>0.92</v>
      </c>
      <c r="R307" s="691">
        <v>0.92</v>
      </c>
      <c r="S307" s="691">
        <v>0.92</v>
      </c>
      <c r="T307" s="691">
        <v>0.89810000000000001</v>
      </c>
      <c r="U307" s="691">
        <v>0.85533999999999999</v>
      </c>
      <c r="V307" s="691">
        <v>0.81459999999999999</v>
      </c>
      <c r="W307" s="691">
        <v>0.77743999999999991</v>
      </c>
      <c r="X307" s="691">
        <v>0.72561999999999993</v>
      </c>
      <c r="Y307" s="688">
        <f>SUM(C307:X307)</f>
        <v>12.271100000000001</v>
      </c>
      <c r="Z307" s="1134">
        <f>IF(ISERROR((C307/D307-1)*100),"n/a",(C307/D307-1)*100)</f>
        <v>21.739130434782595</v>
      </c>
      <c r="AA307" s="705">
        <f>IF(ISERROR((D307/E307-1)*100),"n/a",(D307/E307-1)*100)</f>
        <v>27.777777777777789</v>
      </c>
      <c r="AB307" s="705">
        <f>IF(ISERROR((E307/F307-1)*100),"n/a",(E307/F307-1)*100)</f>
        <v>31.707317073170739</v>
      </c>
      <c r="AC307" s="705">
        <f>IF(ISERROR((F307/G307-1)*100),"n/a",(F307/G307-1)*100)</f>
        <v>41.37931034482758</v>
      </c>
      <c r="AD307" s="705">
        <f>IF(ISERROR((G307/H307-1)*100),"n/a",(G307/H307-1)*100)</f>
        <v>61.111111111111114</v>
      </c>
      <c r="AE307" s="705">
        <f>IF(ISERROR((H307/J307-1)*100),"n/a",(H307/J307-1)*100)</f>
        <v>79.999999999999986</v>
      </c>
      <c r="AF307" s="705">
        <f>IF(ISERROR((J307/K307-1)*100),"n/a",(J307/K307-1)*100)</f>
        <v>150</v>
      </c>
      <c r="AG307" s="705">
        <f>IF(ISERROR((K307/M307-1)*100),"n/a",(K307/M307-1)*100)</f>
        <v>0</v>
      </c>
      <c r="AH307" s="705">
        <f>IF(ISERROR((M307/N307-1)*100),"n/a",(M307/N307-1)*100)</f>
        <v>-91.489361702127653</v>
      </c>
      <c r="AI307" s="705">
        <f>IF(ISERROR((N307/O307-1)*100),"n/a",(N307/O307-1)*100)</f>
        <v>-48.913043478260875</v>
      </c>
      <c r="AJ307" s="705">
        <f>IF(ISERROR((O307/P307-1)*100),"n/a",(O307/P307-1)*100)</f>
        <v>0</v>
      </c>
      <c r="AK307" s="705">
        <f>IF(ISERROR((P307/Q307-1)*100),"n/a",(P307/Q307-1)*100)</f>
        <v>0</v>
      </c>
      <c r="AL307" s="705">
        <f>IF(ISERROR((Q307/R307-1)*100),"n/a",(Q307/R307-1)*100)</f>
        <v>0</v>
      </c>
      <c r="AM307" s="705">
        <f>IF(ISERROR((R307/S307-1)*100),"n/a",(R307/S307-1)*100)</f>
        <v>0</v>
      </c>
      <c r="AN307" s="705">
        <f>IF(ISERROR((S307/T307-1)*100),"n/a",(S307/T307-1)*100)</f>
        <v>2.4384812381694765</v>
      </c>
      <c r="AO307" s="705">
        <f>IF(ISERROR((T307/U307-1)*100),"n/a",(T307/U307-1)*100)</f>
        <v>4.9991816119905552</v>
      </c>
      <c r="AP307" s="705">
        <f>IF(ISERROR((U307/V307-1)*100),"n/a",(U307/V307-1)*100)</f>
        <v>5.00122759636632</v>
      </c>
      <c r="AQ307" s="705">
        <f>IF(ISERROR((V307/W307-1)*100),"n/a",(V307/W307-1)*100)</f>
        <v>4.7797900802634352</v>
      </c>
      <c r="AR307" s="705">
        <f>IF(ISERROR((W307/X307-1)*100),"n/a",(W307/X307-1)*100)</f>
        <v>7.1414790110526205</v>
      </c>
      <c r="AS307" s="706">
        <f>AVERAGE(Z307:AR307)</f>
        <v>15.666968478901245</v>
      </c>
      <c r="AT307" s="707">
        <f>STDEV(Z307:AR307)</f>
        <v>48.776887921065239</v>
      </c>
    </row>
    <row r="308" spans="1:46" ht="11.25" customHeight="1" x14ac:dyDescent="0.2">
      <c r="A308" s="974" t="s">
        <v>1214</v>
      </c>
      <c r="B308" s="972" t="s">
        <v>1215</v>
      </c>
      <c r="C308" s="515">
        <v>0.72</v>
      </c>
      <c r="D308" s="688">
        <v>0.66</v>
      </c>
      <c r="E308" s="684">
        <v>0.62</v>
      </c>
      <c r="F308" s="684">
        <v>0.59</v>
      </c>
      <c r="G308" s="684">
        <v>0.54</v>
      </c>
      <c r="H308" s="684">
        <v>0.46</v>
      </c>
      <c r="I308" s="685"/>
      <c r="J308" s="521">
        <v>0.42</v>
      </c>
      <c r="K308" s="514">
        <v>0.4</v>
      </c>
      <c r="L308" s="685"/>
      <c r="M308" s="686">
        <v>0.38</v>
      </c>
      <c r="N308" s="686">
        <v>0.38</v>
      </c>
      <c r="O308" s="691">
        <v>0.38</v>
      </c>
      <c r="P308" s="691">
        <v>0.37667</v>
      </c>
      <c r="Q308" s="691">
        <v>0.34666999999999998</v>
      </c>
      <c r="R308" s="691">
        <v>0.33333000000000002</v>
      </c>
      <c r="S308" s="691">
        <v>0.30221999999999999</v>
      </c>
      <c r="T308" s="691">
        <v>0.28888999999999998</v>
      </c>
      <c r="U308" s="691">
        <v>0.22222</v>
      </c>
      <c r="V308" s="691">
        <v>8.5930000000000006E-2</v>
      </c>
      <c r="W308" s="687">
        <v>0</v>
      </c>
      <c r="X308" s="687">
        <v>0</v>
      </c>
      <c r="Y308" s="688">
        <f>SUM(C308:X308)</f>
        <v>7.5059300000000002</v>
      </c>
      <c r="Z308" s="1134">
        <f>IF(ISERROR((C308/D308-1)*100),"n/a",(C308/D308-1)*100)</f>
        <v>9.0909090909090828</v>
      </c>
      <c r="AA308" s="705">
        <f>IF(ISERROR((D308/E308-1)*100),"n/a",(D308/E308-1)*100)</f>
        <v>6.4516129032258229</v>
      </c>
      <c r="AB308" s="705">
        <f>IF(ISERROR((E308/F308-1)*100),"n/a",(E308/F308-1)*100)</f>
        <v>5.0847457627118731</v>
      </c>
      <c r="AC308" s="705">
        <f>IF(ISERROR((F308/G308-1)*100),"n/a",(F308/G308-1)*100)</f>
        <v>9.259259259259256</v>
      </c>
      <c r="AD308" s="705">
        <f>IF(ISERROR((G308/H308-1)*100),"n/a",(G308/H308-1)*100)</f>
        <v>17.391304347826097</v>
      </c>
      <c r="AE308" s="705">
        <f>IF(ISERROR((H308/J308-1)*100),"n/a",(H308/J308-1)*100)</f>
        <v>9.5238095238095344</v>
      </c>
      <c r="AF308" s="705">
        <f>IF(ISERROR((J308/K308-1)*100),"n/a",(J308/K308-1)*100)</f>
        <v>4.9999999999999822</v>
      </c>
      <c r="AG308" s="705">
        <f>IF(ISERROR((K308/M308-1)*100),"n/a",(K308/M308-1)*100)</f>
        <v>5.2631578947368363</v>
      </c>
      <c r="AH308" s="705">
        <f>IF(ISERROR((M308/N308-1)*100),"n/a",(M308/N308-1)*100)</f>
        <v>0</v>
      </c>
      <c r="AI308" s="705">
        <f>IF(ISERROR((N308/O308-1)*100),"n/a",(N308/O308-1)*100)</f>
        <v>0</v>
      </c>
      <c r="AJ308" s="705">
        <f>IF(ISERROR((O308/P308-1)*100),"n/a",(O308/P308-1)*100)</f>
        <v>0.88406297289405078</v>
      </c>
      <c r="AK308" s="705">
        <f>IF(ISERROR((P308/Q308-1)*100),"n/a",(P308/Q308-1)*100)</f>
        <v>8.6537629445870845</v>
      </c>
      <c r="AL308" s="705">
        <f>IF(ISERROR((Q308/R308-1)*100),"n/a",(Q308/R308-1)*100)</f>
        <v>4.0020400204001882</v>
      </c>
      <c r="AM308" s="705">
        <f>IF(ISERROR((R308/S308-1)*100),"n/a",(R308/S308-1)*100)</f>
        <v>10.293825689894787</v>
      </c>
      <c r="AN308" s="705">
        <f>IF(ISERROR((S308/T308-1)*100),"n/a",(S308/T308-1)*100)</f>
        <v>4.6142130222576183</v>
      </c>
      <c r="AO308" s="705">
        <f>IF(ISERROR((T308/U308-1)*100),"n/a",(T308/U308-1)*100)</f>
        <v>30.001800018000168</v>
      </c>
      <c r="AP308" s="705">
        <f>IF(ISERROR((U308/V308-1)*100),"n/a",(U308/V308-1)*100)</f>
        <v>158.60584196438961</v>
      </c>
      <c r="AQ308" s="705" t="str">
        <f>IF(ISERROR((V308/W308-1)*100),"n/a",(V308/W308-1)*100)</f>
        <v>n/a</v>
      </c>
      <c r="AR308" s="705" t="str">
        <f>IF(ISERROR((W308/X308-1)*100),"n/a",(W308/X308-1)*100)</f>
        <v>n/a</v>
      </c>
      <c r="AS308" s="706">
        <f>AVERAGE(Z308:AR308)</f>
        <v>16.712961494994232</v>
      </c>
      <c r="AT308" s="707">
        <f>STDEV(Z308:AR308)</f>
        <v>37.255943934363785</v>
      </c>
    </row>
    <row r="309" spans="1:46" ht="11.25" customHeight="1" x14ac:dyDescent="0.2">
      <c r="A309" s="502" t="s">
        <v>1216</v>
      </c>
      <c r="B309" s="972" t="s">
        <v>1217</v>
      </c>
      <c r="C309" s="515">
        <v>0.43</v>
      </c>
      <c r="D309" s="688">
        <v>0.38</v>
      </c>
      <c r="E309" s="521">
        <v>0.36</v>
      </c>
      <c r="F309" s="684">
        <v>0.35</v>
      </c>
      <c r="G309" s="684">
        <v>0.3</v>
      </c>
      <c r="H309" s="684">
        <v>0.1</v>
      </c>
      <c r="I309" s="685"/>
      <c r="J309" s="521">
        <v>0.04</v>
      </c>
      <c r="K309" s="689">
        <v>0.04</v>
      </c>
      <c r="L309" s="685"/>
      <c r="M309" s="686">
        <v>0.04</v>
      </c>
      <c r="N309" s="686">
        <v>0.22500000000000001</v>
      </c>
      <c r="O309" s="691">
        <v>1.24</v>
      </c>
      <c r="P309" s="691">
        <v>1.18</v>
      </c>
      <c r="Q309" s="691">
        <v>1.1000000000000001</v>
      </c>
      <c r="R309" s="691">
        <v>0.98</v>
      </c>
      <c r="S309" s="691">
        <v>0.88</v>
      </c>
      <c r="T309" s="691">
        <v>0.76</v>
      </c>
      <c r="U309" s="691">
        <v>0.68</v>
      </c>
      <c r="V309" s="691">
        <v>0.64</v>
      </c>
      <c r="W309" s="691">
        <v>0.57599999999999996</v>
      </c>
      <c r="X309" s="691">
        <v>0.51200000000000001</v>
      </c>
      <c r="Y309" s="688">
        <f>SUM(C309:X309)</f>
        <v>10.813000000000002</v>
      </c>
      <c r="Z309" s="1134">
        <f>IF(ISERROR((C309/D309-1)*100),"n/a",(C309/D309-1)*100)</f>
        <v>13.157894736842103</v>
      </c>
      <c r="AA309" s="705">
        <f>IF(ISERROR((D309/E309-1)*100),"n/a",(D309/E309-1)*100)</f>
        <v>5.555555555555558</v>
      </c>
      <c r="AB309" s="705">
        <f>IF(ISERROR((E309/F309-1)*100),"n/a",(E309/F309-1)*100)</f>
        <v>2.8571428571428692</v>
      </c>
      <c r="AC309" s="705">
        <f>IF(ISERROR((F309/G309-1)*100),"n/a",(F309/G309-1)*100)</f>
        <v>16.666666666666675</v>
      </c>
      <c r="AD309" s="705">
        <f>IF(ISERROR((G309/H309-1)*100),"n/a",(G309/H309-1)*100)</f>
        <v>199.99999999999994</v>
      </c>
      <c r="AE309" s="705">
        <f>IF(ISERROR((H309/J309-1)*100),"n/a",(H309/J309-1)*100)</f>
        <v>150</v>
      </c>
      <c r="AF309" s="705">
        <f>IF(ISERROR((J309/K309-1)*100),"n/a",(J309/K309-1)*100)</f>
        <v>0</v>
      </c>
      <c r="AG309" s="705">
        <f>IF(ISERROR((K309/M309-1)*100),"n/a",(K309/M309-1)*100)</f>
        <v>0</v>
      </c>
      <c r="AH309" s="705">
        <f>IF(ISERROR((M309/N309-1)*100),"n/a",(M309/N309-1)*100)</f>
        <v>-82.222222222222214</v>
      </c>
      <c r="AI309" s="705">
        <f>IF(ISERROR((N309/O309-1)*100),"n/a",(N309/O309-1)*100)</f>
        <v>-81.854838709677423</v>
      </c>
      <c r="AJ309" s="705">
        <f>IF(ISERROR((O309/P309-1)*100),"n/a",(O309/P309-1)*100)</f>
        <v>5.0847457627118731</v>
      </c>
      <c r="AK309" s="705">
        <f>IF(ISERROR((P309/Q309-1)*100),"n/a",(P309/Q309-1)*100)</f>
        <v>7.2727272727272529</v>
      </c>
      <c r="AL309" s="705">
        <f>IF(ISERROR((Q309/R309-1)*100),"n/a",(Q309/R309-1)*100)</f>
        <v>12.244897959183687</v>
      </c>
      <c r="AM309" s="705">
        <f>IF(ISERROR((R309/S309-1)*100),"n/a",(R309/S309-1)*100)</f>
        <v>11.363636363636353</v>
      </c>
      <c r="AN309" s="705">
        <f>IF(ISERROR((S309/T309-1)*100),"n/a",(S309/T309-1)*100)</f>
        <v>15.789473684210531</v>
      </c>
      <c r="AO309" s="705">
        <f>IF(ISERROR((T309/U309-1)*100),"n/a",(T309/U309-1)*100)</f>
        <v>11.764705882352944</v>
      </c>
      <c r="AP309" s="705">
        <f>IF(ISERROR((U309/V309-1)*100),"n/a",(U309/V309-1)*100)</f>
        <v>6.25</v>
      </c>
      <c r="AQ309" s="705">
        <f>IF(ISERROR((V309/W309-1)*100),"n/a",(V309/W309-1)*100)</f>
        <v>11.111111111111116</v>
      </c>
      <c r="AR309" s="705">
        <f>IF(ISERROR((W309/X309-1)*100),"n/a",(W309/X309-1)*100)</f>
        <v>12.5</v>
      </c>
      <c r="AS309" s="706">
        <f>AVERAGE(Z309:AR309)</f>
        <v>16.712710364223224</v>
      </c>
      <c r="AT309" s="707">
        <f>STDEV(Z309:AR309)</f>
        <v>63.336827468505973</v>
      </c>
    </row>
    <row r="310" spans="1:46" ht="11.25" customHeight="1" x14ac:dyDescent="0.2">
      <c r="A310" s="497" t="s">
        <v>3852</v>
      </c>
      <c r="B310" s="957" t="s">
        <v>3853</v>
      </c>
      <c r="C310" s="515">
        <v>0.2</v>
      </c>
      <c r="D310" s="504">
        <v>0.14000000000000001</v>
      </c>
      <c r="E310" s="505">
        <v>0.12</v>
      </c>
      <c r="F310" s="575">
        <v>0.1</v>
      </c>
      <c r="G310" s="505">
        <v>7.4999999999999997E-2</v>
      </c>
      <c r="H310" s="575">
        <v>0</v>
      </c>
      <c r="I310" s="506"/>
      <c r="J310" s="575">
        <v>0</v>
      </c>
      <c r="K310" s="508">
        <v>0.2</v>
      </c>
      <c r="L310" s="506"/>
      <c r="M310" s="559">
        <v>0.56000000000000005</v>
      </c>
      <c r="N310" s="559">
        <v>0.56000000000000005</v>
      </c>
      <c r="O310" s="511">
        <v>0.56000000000000005</v>
      </c>
      <c r="P310" s="511">
        <v>0.53</v>
      </c>
      <c r="Q310" s="511">
        <v>0.49</v>
      </c>
      <c r="R310" s="511">
        <v>0.45</v>
      </c>
      <c r="S310" s="511">
        <v>0.41</v>
      </c>
      <c r="T310" s="511">
        <v>0.38500000000000001</v>
      </c>
      <c r="U310" s="511">
        <v>0.34499999999999997</v>
      </c>
      <c r="V310" s="511">
        <v>0.26500000000000001</v>
      </c>
      <c r="W310" s="510">
        <v>0</v>
      </c>
      <c r="X310" s="511">
        <v>6.5000000000000002E-2</v>
      </c>
      <c r="Y310" s="688">
        <f>SUM(C310:X310)</f>
        <v>5.4550000000000001</v>
      </c>
      <c r="Z310" s="1134">
        <f>IF(ISERROR((C310/D310-1)*100),"n/a",(C310/D310-1)*100)</f>
        <v>42.857142857142861</v>
      </c>
      <c r="AA310" s="705">
        <f>IF(ISERROR((D310/E310-1)*100),"n/a",(D310/E310-1)*100)</f>
        <v>16.666666666666675</v>
      </c>
      <c r="AB310" s="705">
        <f>IF(ISERROR((E310/F310-1)*100),"n/a",(E310/F310-1)*100)</f>
        <v>19.999999999999996</v>
      </c>
      <c r="AC310" s="705">
        <f>IF(ISERROR((F310/G310-1)*100),"n/a",(F310/G310-1)*100)</f>
        <v>33.33333333333335</v>
      </c>
      <c r="AD310" s="705" t="str">
        <f>IF(ISERROR((G310/H310-1)*100),"n/a",(G310/H310-1)*100)</f>
        <v>n/a</v>
      </c>
      <c r="AE310" s="705" t="str">
        <f>IF(ISERROR((H310/J310-1)*100),"n/a",(H310/J310-1)*100)</f>
        <v>n/a</v>
      </c>
      <c r="AF310" s="705">
        <f>IF(ISERROR((J310/K310-1)*100),"n/a",(J310/K310-1)*100)</f>
        <v>-100</v>
      </c>
      <c r="AG310" s="705">
        <f>IF(ISERROR((K310/M310-1)*100),"n/a",(K310/M310-1)*100)</f>
        <v>-64.285714285714278</v>
      </c>
      <c r="AH310" s="705">
        <f>IF(ISERROR((M310/N310-1)*100),"n/a",(M310/N310-1)*100)</f>
        <v>0</v>
      </c>
      <c r="AI310" s="705">
        <f>IF(ISERROR((N310/O310-1)*100),"n/a",(N310/O310-1)*100)</f>
        <v>0</v>
      </c>
      <c r="AJ310" s="705">
        <f>IF(ISERROR((O310/P310-1)*100),"n/a",(O310/P310-1)*100)</f>
        <v>5.6603773584905648</v>
      </c>
      <c r="AK310" s="705">
        <f>IF(ISERROR((P310/Q310-1)*100),"n/a",(P310/Q310-1)*100)</f>
        <v>8.163265306122458</v>
      </c>
      <c r="AL310" s="705">
        <f>IF(ISERROR((Q310/R310-1)*100),"n/a",(Q310/R310-1)*100)</f>
        <v>8.8888888888888786</v>
      </c>
      <c r="AM310" s="705">
        <f>IF(ISERROR((R310/S310-1)*100),"n/a",(R310/S310-1)*100)</f>
        <v>9.7560975609756184</v>
      </c>
      <c r="AN310" s="705">
        <f>IF(ISERROR((S310/T310-1)*100),"n/a",(S310/T310-1)*100)</f>
        <v>6.4935064935064846</v>
      </c>
      <c r="AO310" s="705">
        <f>IF(ISERROR((T310/U310-1)*100),"n/a",(T310/U310-1)*100)</f>
        <v>11.594202898550732</v>
      </c>
      <c r="AP310" s="705">
        <f>IF(ISERROR((U310/V310-1)*100),"n/a",(U310/V310-1)*100)</f>
        <v>30.188679245283012</v>
      </c>
      <c r="AQ310" s="705" t="str">
        <f>IF(ISERROR((V310/W310-1)*100),"n/a",(V310/W310-1)*100)</f>
        <v>n/a</v>
      </c>
      <c r="AR310" s="705">
        <f>IF(ISERROR((W310/X310-1)*100),"n/a",(W310/X310-1)*100)</f>
        <v>-100</v>
      </c>
      <c r="AS310" s="706">
        <f>AVERAGE(Z310:AR310)</f>
        <v>-4.4177221047971029</v>
      </c>
      <c r="AT310" s="707">
        <f>STDEV(Z310:AR310)</f>
        <v>43.823004937340862</v>
      </c>
    </row>
    <row r="311" spans="1:46" ht="11.25" customHeight="1" x14ac:dyDescent="0.2">
      <c r="A311" s="976" t="s">
        <v>591</v>
      </c>
      <c r="B311" s="527" t="s">
        <v>592</v>
      </c>
      <c r="C311" s="515">
        <v>0.62</v>
      </c>
      <c r="D311" s="541">
        <v>0.57000000000000006</v>
      </c>
      <c r="E311" s="533">
        <v>0.54</v>
      </c>
      <c r="F311" s="533">
        <v>0.51333333333333331</v>
      </c>
      <c r="G311" s="533">
        <v>0.47110666666666673</v>
      </c>
      <c r="H311" s="533">
        <v>0.44888888888888889</v>
      </c>
      <c r="I311" s="534"/>
      <c r="J311" s="533">
        <v>0.41777777777777775</v>
      </c>
      <c r="K311" s="529">
        <v>0.3955555555555556</v>
      </c>
      <c r="L311" s="534"/>
      <c r="M311" s="549">
        <v>0.3644444444444444</v>
      </c>
      <c r="N311" s="549">
        <v>0.3288888888888889</v>
      </c>
      <c r="O311" s="536">
        <v>0.28000000000000003</v>
      </c>
      <c r="P311" s="536">
        <v>0.25222222222222224</v>
      </c>
      <c r="Q311" s="536">
        <v>0.2</v>
      </c>
      <c r="R311" s="536">
        <v>0.18666666666666668</v>
      </c>
      <c r="S311" s="536">
        <v>0.16</v>
      </c>
      <c r="T311" s="536">
        <v>0.15111111111111111</v>
      </c>
      <c r="U311" s="536">
        <v>0.12740444444444446</v>
      </c>
      <c r="V311" s="536">
        <v>0.11258666666666667</v>
      </c>
      <c r="W311" s="536">
        <v>0.10074666666666666</v>
      </c>
      <c r="X311" s="536">
        <v>4.4444444444444446E-2</v>
      </c>
      <c r="Y311" s="688">
        <f>SUM(C311:X311)</f>
        <v>6.2851777777777782</v>
      </c>
      <c r="Z311" s="1134">
        <f>IF(ISERROR((C311/D311-1)*100),"n/a",(C311/D311-1)*100)</f>
        <v>8.7719298245613864</v>
      </c>
      <c r="AA311" s="705">
        <f>IF(ISERROR((D311/E311-1)*100),"n/a",(D311/E311-1)*100)</f>
        <v>5.555555555555558</v>
      </c>
      <c r="AB311" s="705">
        <f>IF(ISERROR((E311/F311-1)*100),"n/a",(E311/F311-1)*100)</f>
        <v>5.1948051948051965</v>
      </c>
      <c r="AC311" s="705">
        <f>IF(ISERROR((F311/G311-1)*100),"n/a",(F311/G311-1)*100)</f>
        <v>8.9632921065292859</v>
      </c>
      <c r="AD311" s="705">
        <f>IF(ISERROR((G311/H311-1)*100),"n/a",(G311/H311-1)*100)</f>
        <v>4.949504950495065</v>
      </c>
      <c r="AE311" s="705">
        <f>IF(ISERROR((H311/J311-1)*100),"n/a",(H311/J311-1)*100)</f>
        <v>7.4468085106383031</v>
      </c>
      <c r="AF311" s="705">
        <f>IF(ISERROR((J311/K311-1)*100),"n/a",(J311/K311-1)*100)</f>
        <v>5.617977528089857</v>
      </c>
      <c r="AG311" s="705">
        <f>IF(ISERROR((K311/M311-1)*100),"n/a",(K311/M311-1)*100)</f>
        <v>8.5365853658536892</v>
      </c>
      <c r="AH311" s="705">
        <f>IF(ISERROR((M311/N311-1)*100),"n/a",(M311/N311-1)*100)</f>
        <v>10.810810810810789</v>
      </c>
      <c r="AI311" s="705">
        <f>IF(ISERROR((N311/O311-1)*100),"n/a",(N311/O311-1)*100)</f>
        <v>17.460317460317441</v>
      </c>
      <c r="AJ311" s="705">
        <f>IF(ISERROR((O311/P311-1)*100),"n/a",(O311/P311-1)*100)</f>
        <v>11.013215859030833</v>
      </c>
      <c r="AK311" s="705">
        <f>IF(ISERROR((P311/Q311-1)*100),"n/a",(P311/Q311-1)*100)</f>
        <v>26.111111111111107</v>
      </c>
      <c r="AL311" s="705">
        <f>IF(ISERROR((Q311/R311-1)*100),"n/a",(Q311/R311-1)*100)</f>
        <v>7.1428571428571397</v>
      </c>
      <c r="AM311" s="705">
        <f>IF(ISERROR((R311/S311-1)*100),"n/a",(R311/S311-1)*100)</f>
        <v>16.666666666666675</v>
      </c>
      <c r="AN311" s="705">
        <f>IF(ISERROR((S311/T311-1)*100),"n/a",(S311/T311-1)*100)</f>
        <v>5.8823529411764719</v>
      </c>
      <c r="AO311" s="705">
        <f>IF(ISERROR((T311/U311-1)*100),"n/a",(T311/U311-1)*100)</f>
        <v>18.607409474638924</v>
      </c>
      <c r="AP311" s="705">
        <f>IF(ISERROR((U311/V311-1)*100),"n/a",(U311/V311-1)*100)</f>
        <v>13.161219011526937</v>
      </c>
      <c r="AQ311" s="705">
        <f>IF(ISERROR((V311/W311-1)*100),"n/a",(V311/W311-1)*100)</f>
        <v>11.752249867654839</v>
      </c>
      <c r="AR311" s="705">
        <f>IF(ISERROR((W311/X311-1)*100),"n/a",(W311/X311-1)*100)</f>
        <v>126.67999999999999</v>
      </c>
      <c r="AS311" s="706">
        <f>AVERAGE(Z311:AR311)</f>
        <v>16.859193125385236</v>
      </c>
      <c r="AT311" s="707">
        <f>STDEV(Z311:AR311)</f>
        <v>27.175068624833244</v>
      </c>
    </row>
    <row r="312" spans="1:46" ht="11.25" customHeight="1" x14ac:dyDescent="0.2">
      <c r="A312" s="974" t="s">
        <v>1218</v>
      </c>
      <c r="B312" s="972" t="s">
        <v>1219</v>
      </c>
      <c r="C312" s="515">
        <v>0.71</v>
      </c>
      <c r="D312" s="515">
        <v>0.67</v>
      </c>
      <c r="E312" s="684">
        <v>0.63</v>
      </c>
      <c r="F312" s="684">
        <v>0.59</v>
      </c>
      <c r="G312" s="684">
        <v>0.54</v>
      </c>
      <c r="H312" s="684">
        <v>0.46</v>
      </c>
      <c r="I312" s="685"/>
      <c r="J312" s="684">
        <v>0.2</v>
      </c>
      <c r="K312" s="689">
        <v>0</v>
      </c>
      <c r="L312" s="685"/>
      <c r="M312" s="686">
        <v>0</v>
      </c>
      <c r="N312" s="686">
        <v>0</v>
      </c>
      <c r="O312" s="687">
        <v>0</v>
      </c>
      <c r="P312" s="687">
        <v>0</v>
      </c>
      <c r="Q312" s="687">
        <v>0</v>
      </c>
      <c r="R312" s="687">
        <v>0</v>
      </c>
      <c r="S312" s="687">
        <v>0</v>
      </c>
      <c r="T312" s="687">
        <v>0</v>
      </c>
      <c r="U312" s="687">
        <v>0</v>
      </c>
      <c r="V312" s="687">
        <v>0</v>
      </c>
      <c r="W312" s="687">
        <v>0</v>
      </c>
      <c r="X312" s="687">
        <v>0</v>
      </c>
      <c r="Y312" s="688">
        <f>SUM(C312:X312)</f>
        <v>3.8</v>
      </c>
      <c r="Z312" s="1134">
        <f>IF(ISERROR((C312/D312-1)*100),"n/a",(C312/D312-1)*100)</f>
        <v>5.9701492537313383</v>
      </c>
      <c r="AA312" s="705">
        <f>IF(ISERROR((D312/E312-1)*100),"n/a",(D312/E312-1)*100)</f>
        <v>6.3492063492063489</v>
      </c>
      <c r="AB312" s="705">
        <f>IF(ISERROR((E312/F312-1)*100),"n/a",(E312/F312-1)*100)</f>
        <v>6.7796610169491567</v>
      </c>
      <c r="AC312" s="705">
        <f>IF(ISERROR((F312/G312-1)*100),"n/a",(F312/G312-1)*100)</f>
        <v>9.259259259259256</v>
      </c>
      <c r="AD312" s="705">
        <f>IF(ISERROR((G312/H312-1)*100),"n/a",(G312/H312-1)*100)</f>
        <v>17.391304347826097</v>
      </c>
      <c r="AE312" s="705">
        <f>IF(ISERROR((H312/J312-1)*100),"n/a",(H312/J312-1)*100)</f>
        <v>129.99999999999997</v>
      </c>
      <c r="AF312" s="705" t="str">
        <f>IF(ISERROR((J312/K312-1)*100),"n/a",(J312/K312-1)*100)</f>
        <v>n/a</v>
      </c>
      <c r="AG312" s="705" t="str">
        <f>IF(ISERROR((K312/M312-1)*100),"n/a",(K312/M312-1)*100)</f>
        <v>n/a</v>
      </c>
      <c r="AH312" s="705" t="str">
        <f>IF(ISERROR((M312/N312-1)*100),"n/a",(M312/N312-1)*100)</f>
        <v>n/a</v>
      </c>
      <c r="AI312" s="705" t="str">
        <f>IF(ISERROR((N312/O312-1)*100),"n/a",(N312/O312-1)*100)</f>
        <v>n/a</v>
      </c>
      <c r="AJ312" s="705" t="str">
        <f>IF(ISERROR((O312/P312-1)*100),"n/a",(O312/P312-1)*100)</f>
        <v>n/a</v>
      </c>
      <c r="AK312" s="705" t="str">
        <f>IF(ISERROR((P312/Q312-1)*100),"n/a",(P312/Q312-1)*100)</f>
        <v>n/a</v>
      </c>
      <c r="AL312" s="705" t="str">
        <f>IF(ISERROR((Q312/R312-1)*100),"n/a",(Q312/R312-1)*100)</f>
        <v>n/a</v>
      </c>
      <c r="AM312" s="705" t="str">
        <f>IF(ISERROR((R312/S312-1)*100),"n/a",(R312/S312-1)*100)</f>
        <v>n/a</v>
      </c>
      <c r="AN312" s="705" t="str">
        <f>IF(ISERROR((S312/T312-1)*100),"n/a",(S312/T312-1)*100)</f>
        <v>n/a</v>
      </c>
      <c r="AO312" s="705" t="str">
        <f>IF(ISERROR((T312/U312-1)*100),"n/a",(T312/U312-1)*100)</f>
        <v>n/a</v>
      </c>
      <c r="AP312" s="705" t="str">
        <f>IF(ISERROR((U312/V312-1)*100),"n/a",(U312/V312-1)*100)</f>
        <v>n/a</v>
      </c>
      <c r="AQ312" s="705" t="str">
        <f>IF(ISERROR((V312/W312-1)*100),"n/a",(V312/W312-1)*100)</f>
        <v>n/a</v>
      </c>
      <c r="AR312" s="705" t="str">
        <f>IF(ISERROR((W312/X312-1)*100),"n/a",(W312/X312-1)*100)</f>
        <v>n/a</v>
      </c>
      <c r="AS312" s="706">
        <f>AVERAGE(Z312:AR312)</f>
        <v>29.291596704495362</v>
      </c>
      <c r="AT312" s="707">
        <f>STDEV(Z312:AR312)</f>
        <v>49.521963674388829</v>
      </c>
    </row>
    <row r="313" spans="1:46" ht="11.25" customHeight="1" x14ac:dyDescent="0.2">
      <c r="A313" s="974" t="s">
        <v>3854</v>
      </c>
      <c r="B313" s="972" t="s">
        <v>3855</v>
      </c>
      <c r="C313" s="515">
        <v>0.6</v>
      </c>
      <c r="D313" s="515">
        <v>0.56000000000000005</v>
      </c>
      <c r="E313" s="684">
        <v>0.52</v>
      </c>
      <c r="F313" s="684">
        <v>0.48</v>
      </c>
      <c r="G313" s="684">
        <v>0.44</v>
      </c>
      <c r="H313" s="563">
        <v>0.4</v>
      </c>
      <c r="I313" s="685"/>
      <c r="J313" s="684">
        <v>0.4</v>
      </c>
      <c r="K313" s="689">
        <v>0</v>
      </c>
      <c r="L313" s="685"/>
      <c r="M313" s="686">
        <v>0</v>
      </c>
      <c r="N313" s="531">
        <v>0.08</v>
      </c>
      <c r="O313" s="687">
        <v>0</v>
      </c>
      <c r="P313" s="564">
        <v>0</v>
      </c>
      <c r="Q313" s="564">
        <v>0</v>
      </c>
      <c r="R313" s="564">
        <v>0</v>
      </c>
      <c r="S313" s="564">
        <v>0</v>
      </c>
      <c r="T313" s="564">
        <v>0</v>
      </c>
      <c r="U313" s="564">
        <v>0</v>
      </c>
      <c r="V313" s="564">
        <v>0</v>
      </c>
      <c r="W313" s="564">
        <v>0</v>
      </c>
      <c r="X313" s="564">
        <v>0</v>
      </c>
      <c r="Y313" s="688">
        <f>SUM(C313:X313)</f>
        <v>3.48</v>
      </c>
      <c r="Z313" s="1134">
        <f>IF(ISERROR((C313/D313-1)*100),"n/a",(C313/D313-1)*100)</f>
        <v>7.1428571428571397</v>
      </c>
      <c r="AA313" s="705">
        <f>IF(ISERROR((D313/E313-1)*100),"n/a",(D313/E313-1)*100)</f>
        <v>7.6923076923077094</v>
      </c>
      <c r="AB313" s="705">
        <f>IF(ISERROR((E313/F313-1)*100),"n/a",(E313/F313-1)*100)</f>
        <v>8.3333333333333481</v>
      </c>
      <c r="AC313" s="705">
        <f>IF(ISERROR((F313/G313-1)*100),"n/a",(F313/G313-1)*100)</f>
        <v>9.0909090909090828</v>
      </c>
      <c r="AD313" s="705">
        <f>IF(ISERROR((G313/H313-1)*100),"n/a",(G313/H313-1)*100)</f>
        <v>9.9999999999999858</v>
      </c>
      <c r="AE313" s="705">
        <f>IF(ISERROR((H313/J313-1)*100),"n/a",(H313/J313-1)*100)</f>
        <v>0</v>
      </c>
      <c r="AF313" s="705" t="str">
        <f>IF(ISERROR((J313/K313-1)*100),"n/a",(J313/K313-1)*100)</f>
        <v>n/a</v>
      </c>
      <c r="AG313" s="705" t="str">
        <f>IF(ISERROR((K313/M313-1)*100),"n/a",(K313/M313-1)*100)</f>
        <v>n/a</v>
      </c>
      <c r="AH313" s="705">
        <f>IF(ISERROR((M313/N313-1)*100),"n/a",(M313/N313-1)*100)</f>
        <v>-100</v>
      </c>
      <c r="AI313" s="705" t="str">
        <f>IF(ISERROR((N313/O313-1)*100),"n/a",(N313/O313-1)*100)</f>
        <v>n/a</v>
      </c>
      <c r="AJ313" s="705" t="str">
        <f>IF(ISERROR((O313/P313-1)*100),"n/a",(O313/P313-1)*100)</f>
        <v>n/a</v>
      </c>
      <c r="AK313" s="705" t="str">
        <f>IF(ISERROR((P313/Q313-1)*100),"n/a",(P313/Q313-1)*100)</f>
        <v>n/a</v>
      </c>
      <c r="AL313" s="705" t="str">
        <f>IF(ISERROR((Q313/R313-1)*100),"n/a",(Q313/R313-1)*100)</f>
        <v>n/a</v>
      </c>
      <c r="AM313" s="705" t="str">
        <f>IF(ISERROR((R313/S313-1)*100),"n/a",(R313/S313-1)*100)</f>
        <v>n/a</v>
      </c>
      <c r="AN313" s="705" t="str">
        <f>IF(ISERROR((S313/T313-1)*100),"n/a",(S313/T313-1)*100)</f>
        <v>n/a</v>
      </c>
      <c r="AO313" s="705" t="str">
        <f>IF(ISERROR((T313/U313-1)*100),"n/a",(T313/U313-1)*100)</f>
        <v>n/a</v>
      </c>
      <c r="AP313" s="705" t="str">
        <f>IF(ISERROR((U313/V313-1)*100),"n/a",(U313/V313-1)*100)</f>
        <v>n/a</v>
      </c>
      <c r="AQ313" s="705" t="str">
        <f>IF(ISERROR((V313/W313-1)*100),"n/a",(V313/W313-1)*100)</f>
        <v>n/a</v>
      </c>
      <c r="AR313" s="705" t="str">
        <f>IF(ISERROR((W313/X313-1)*100),"n/a",(W313/X313-1)*100)</f>
        <v>n/a</v>
      </c>
      <c r="AS313" s="706">
        <f>AVERAGE(Z313:AR313)</f>
        <v>-8.2486561057989611</v>
      </c>
      <c r="AT313" s="707">
        <f>STDEV(Z313:AR313)</f>
        <v>40.59145802070077</v>
      </c>
    </row>
    <row r="314" spans="1:46" ht="11.25" customHeight="1" x14ac:dyDescent="0.2">
      <c r="A314" s="974" t="s">
        <v>1220</v>
      </c>
      <c r="B314" s="972" t="s">
        <v>1221</v>
      </c>
      <c r="C314" s="543">
        <v>0.88</v>
      </c>
      <c r="D314" s="515">
        <v>0.82000000000000006</v>
      </c>
      <c r="E314" s="684">
        <v>0.74</v>
      </c>
      <c r="F314" s="521">
        <v>0.72</v>
      </c>
      <c r="G314" s="684">
        <v>0.63</v>
      </c>
      <c r="H314" s="521">
        <v>0.6</v>
      </c>
      <c r="I314" s="685"/>
      <c r="J314" s="684">
        <v>0.5</v>
      </c>
      <c r="K314" s="514">
        <v>0.32500000000000001</v>
      </c>
      <c r="L314" s="685"/>
      <c r="M314" s="686">
        <v>0.22500000000000001</v>
      </c>
      <c r="N314" s="686">
        <v>0.28000000000000003</v>
      </c>
      <c r="O314" s="687">
        <v>0.52</v>
      </c>
      <c r="P314" s="687">
        <v>0.52</v>
      </c>
      <c r="Q314" s="687">
        <v>0.52</v>
      </c>
      <c r="R314" s="687">
        <v>0.52</v>
      </c>
      <c r="S314" s="687">
        <v>0.52</v>
      </c>
      <c r="T314" s="687">
        <v>0.52</v>
      </c>
      <c r="U314" s="687">
        <v>0.52</v>
      </c>
      <c r="V314" s="687">
        <v>0.52</v>
      </c>
      <c r="W314" s="687">
        <v>0.52</v>
      </c>
      <c r="X314" s="691">
        <v>0.5</v>
      </c>
      <c r="Y314" s="688">
        <f>SUM(C314:X314)</f>
        <v>10.899999999999997</v>
      </c>
      <c r="Z314" s="1134">
        <f>IF(ISERROR((C314/D314-1)*100),"n/a",(C314/D314-1)*100)</f>
        <v>7.3170731707316916</v>
      </c>
      <c r="AA314" s="705">
        <f>IF(ISERROR((D314/E314-1)*100),"n/a",(D314/E314-1)*100)</f>
        <v>10.810810810810811</v>
      </c>
      <c r="AB314" s="705">
        <f>IF(ISERROR((E314/F314-1)*100),"n/a",(E314/F314-1)*100)</f>
        <v>2.7777777777777901</v>
      </c>
      <c r="AC314" s="705">
        <f>IF(ISERROR((F314/G314-1)*100),"n/a",(F314/G314-1)*100)</f>
        <v>14.285714285714279</v>
      </c>
      <c r="AD314" s="705">
        <f>IF(ISERROR((G314/H314-1)*100),"n/a",(G314/H314-1)*100)</f>
        <v>5.0000000000000044</v>
      </c>
      <c r="AE314" s="705">
        <f>IF(ISERROR((H314/J314-1)*100),"n/a",(H314/J314-1)*100)</f>
        <v>19.999999999999996</v>
      </c>
      <c r="AF314" s="705">
        <f>IF(ISERROR((J314/K314-1)*100),"n/a",(J314/K314-1)*100)</f>
        <v>53.846153846153832</v>
      </c>
      <c r="AG314" s="705">
        <f>IF(ISERROR((K314/M314-1)*100),"n/a",(K314/M314-1)*100)</f>
        <v>44.444444444444443</v>
      </c>
      <c r="AH314" s="705">
        <f>IF(ISERROR((M314/N314-1)*100),"n/a",(M314/N314-1)*100)</f>
        <v>-19.642857142857149</v>
      </c>
      <c r="AI314" s="705">
        <f>IF(ISERROR((N314/O314-1)*100),"n/a",(N314/O314-1)*100)</f>
        <v>-46.153846153846146</v>
      </c>
      <c r="AJ314" s="705">
        <f>IF(ISERROR((O314/P314-1)*100),"n/a",(O314/P314-1)*100)</f>
        <v>0</v>
      </c>
      <c r="AK314" s="705">
        <f>IF(ISERROR((P314/Q314-1)*100),"n/a",(P314/Q314-1)*100)</f>
        <v>0</v>
      </c>
      <c r="AL314" s="705">
        <f>IF(ISERROR((Q314/R314-1)*100),"n/a",(Q314/R314-1)*100)</f>
        <v>0</v>
      </c>
      <c r="AM314" s="705">
        <f>IF(ISERROR((R314/S314-1)*100),"n/a",(R314/S314-1)*100)</f>
        <v>0</v>
      </c>
      <c r="AN314" s="705">
        <f>IF(ISERROR((S314/T314-1)*100),"n/a",(S314/T314-1)*100)</f>
        <v>0</v>
      </c>
      <c r="AO314" s="705">
        <f>IF(ISERROR((T314/U314-1)*100),"n/a",(T314/U314-1)*100)</f>
        <v>0</v>
      </c>
      <c r="AP314" s="705">
        <f>IF(ISERROR((U314/V314-1)*100),"n/a",(U314/V314-1)*100)</f>
        <v>0</v>
      </c>
      <c r="AQ314" s="705">
        <f>IF(ISERROR((V314/W314-1)*100),"n/a",(V314/W314-1)*100)</f>
        <v>0</v>
      </c>
      <c r="AR314" s="705">
        <f>IF(ISERROR((W314/X314-1)*100),"n/a",(W314/X314-1)*100)</f>
        <v>4.0000000000000036</v>
      </c>
      <c r="AS314" s="706">
        <f>AVERAGE(Z314:AR314)</f>
        <v>5.0886984757331355</v>
      </c>
      <c r="AT314" s="707">
        <f>STDEV(Z314:AR314)</f>
        <v>20.712241359444214</v>
      </c>
    </row>
    <row r="315" spans="1:46" ht="11.25" customHeight="1" x14ac:dyDescent="0.2">
      <c r="A315" s="524" t="s">
        <v>1222</v>
      </c>
      <c r="B315" s="957" t="s">
        <v>1223</v>
      </c>
      <c r="C315" s="515">
        <v>0.64</v>
      </c>
      <c r="D315" s="515">
        <v>0.6</v>
      </c>
      <c r="E315" s="505">
        <v>0.48</v>
      </c>
      <c r="F315" s="505">
        <v>0.44</v>
      </c>
      <c r="G315" s="505">
        <v>0.4</v>
      </c>
      <c r="H315" s="505">
        <v>0.36</v>
      </c>
      <c r="I315" s="506"/>
      <c r="J315" s="505">
        <v>0.28000000000000003</v>
      </c>
      <c r="K315" s="503">
        <v>0.24</v>
      </c>
      <c r="L315" s="506"/>
      <c r="M315" s="559">
        <v>0</v>
      </c>
      <c r="N315" s="559">
        <v>0</v>
      </c>
      <c r="O315" s="510">
        <v>0</v>
      </c>
      <c r="P315" s="510">
        <v>0</v>
      </c>
      <c r="Q315" s="510">
        <v>0</v>
      </c>
      <c r="R315" s="510">
        <v>0</v>
      </c>
      <c r="S315" s="510">
        <v>0</v>
      </c>
      <c r="T315" s="510">
        <v>0</v>
      </c>
      <c r="U315" s="510">
        <v>0</v>
      </c>
      <c r="V315" s="510">
        <v>0</v>
      </c>
      <c r="W315" s="510">
        <v>0</v>
      </c>
      <c r="X315" s="510">
        <v>0</v>
      </c>
      <c r="Y315" s="688">
        <f>SUM(C315:X315)</f>
        <v>3.4400000000000004</v>
      </c>
      <c r="Z315" s="1134">
        <f>IF(ISERROR((C315/D315-1)*100),"n/a",(C315/D315-1)*100)</f>
        <v>6.6666666666666652</v>
      </c>
      <c r="AA315" s="705">
        <f>IF(ISERROR((D315/E315-1)*100),"n/a",(D315/E315-1)*100)</f>
        <v>25</v>
      </c>
      <c r="AB315" s="705">
        <f>IF(ISERROR((E315/F315-1)*100),"n/a",(E315/F315-1)*100)</f>
        <v>9.0909090909090828</v>
      </c>
      <c r="AC315" s="705">
        <f>IF(ISERROR((F315/G315-1)*100),"n/a",(F315/G315-1)*100)</f>
        <v>9.9999999999999858</v>
      </c>
      <c r="AD315" s="705">
        <f>IF(ISERROR((G315/H315-1)*100),"n/a",(G315/H315-1)*100)</f>
        <v>11.111111111111116</v>
      </c>
      <c r="AE315" s="705">
        <f>IF(ISERROR((H315/J315-1)*100),"n/a",(H315/J315-1)*100)</f>
        <v>28.571428571428559</v>
      </c>
      <c r="AF315" s="705">
        <f>IF(ISERROR((J315/K315-1)*100),"n/a",(J315/K315-1)*100)</f>
        <v>16.666666666666675</v>
      </c>
      <c r="AG315" s="705" t="str">
        <f>IF(ISERROR((K315/M315-1)*100),"n/a",(K315/M315-1)*100)</f>
        <v>n/a</v>
      </c>
      <c r="AH315" s="705" t="str">
        <f>IF(ISERROR((M315/N315-1)*100),"n/a",(M315/N315-1)*100)</f>
        <v>n/a</v>
      </c>
      <c r="AI315" s="705" t="str">
        <f>IF(ISERROR((N315/O315-1)*100),"n/a",(N315/O315-1)*100)</f>
        <v>n/a</v>
      </c>
      <c r="AJ315" s="705" t="str">
        <f>IF(ISERROR((O315/P315-1)*100),"n/a",(O315/P315-1)*100)</f>
        <v>n/a</v>
      </c>
      <c r="AK315" s="705" t="str">
        <f>IF(ISERROR((P315/Q315-1)*100),"n/a",(P315/Q315-1)*100)</f>
        <v>n/a</v>
      </c>
      <c r="AL315" s="705" t="str">
        <f>IF(ISERROR((Q315/R315-1)*100),"n/a",(Q315/R315-1)*100)</f>
        <v>n/a</v>
      </c>
      <c r="AM315" s="705" t="str">
        <f>IF(ISERROR((R315/S315-1)*100),"n/a",(R315/S315-1)*100)</f>
        <v>n/a</v>
      </c>
      <c r="AN315" s="705" t="str">
        <f>IF(ISERROR((S315/T315-1)*100),"n/a",(S315/T315-1)*100)</f>
        <v>n/a</v>
      </c>
      <c r="AO315" s="705" t="str">
        <f>IF(ISERROR((T315/U315-1)*100),"n/a",(T315/U315-1)*100)</f>
        <v>n/a</v>
      </c>
      <c r="AP315" s="705" t="str">
        <f>IF(ISERROR((U315/V315-1)*100),"n/a",(U315/V315-1)*100)</f>
        <v>n/a</v>
      </c>
      <c r="AQ315" s="705" t="str">
        <f>IF(ISERROR((V315/W315-1)*100),"n/a",(V315/W315-1)*100)</f>
        <v>n/a</v>
      </c>
      <c r="AR315" s="705" t="str">
        <f>IF(ISERROR((W315/X315-1)*100),"n/a",(W315/X315-1)*100)</f>
        <v>n/a</v>
      </c>
      <c r="AS315" s="706">
        <f>AVERAGE(Z315:AR315)</f>
        <v>15.300968872397439</v>
      </c>
      <c r="AT315" s="707">
        <f>STDEV(Z315:AR315)</f>
        <v>8.4736122956167961</v>
      </c>
    </row>
    <row r="316" spans="1:46" ht="11.25" customHeight="1" x14ac:dyDescent="0.2">
      <c r="A316" s="692" t="s">
        <v>596</v>
      </c>
      <c r="B316" s="527" t="s">
        <v>597</v>
      </c>
      <c r="C316" s="515">
        <v>0.71</v>
      </c>
      <c r="D316" s="530">
        <v>0.67</v>
      </c>
      <c r="E316" s="533">
        <v>0.625</v>
      </c>
      <c r="F316" s="533">
        <v>0.5675</v>
      </c>
      <c r="G316" s="533">
        <v>0.48499999999999999</v>
      </c>
      <c r="H316" s="533">
        <v>0.44416666666666671</v>
      </c>
      <c r="I316" s="534"/>
      <c r="J316" s="533">
        <v>0.42</v>
      </c>
      <c r="K316" s="529">
        <v>0.38888666666666666</v>
      </c>
      <c r="L316" s="534"/>
      <c r="M316" s="549">
        <v>0.3444444444444445</v>
      </c>
      <c r="N316" s="549">
        <v>0.3</v>
      </c>
      <c r="O316" s="536">
        <v>0.25555555555555554</v>
      </c>
      <c r="P316" s="536">
        <v>0.18518222222222225</v>
      </c>
      <c r="Q316" s="536">
        <v>0.14073777777777777</v>
      </c>
      <c r="R316" s="536">
        <v>0.1135822222222222</v>
      </c>
      <c r="S316" s="536">
        <v>9.3822222222222237E-2</v>
      </c>
      <c r="T316" s="536">
        <v>5.9262222222222223E-2</v>
      </c>
      <c r="U316" s="536">
        <v>6.5822222222222219E-3</v>
      </c>
      <c r="V316" s="537">
        <v>0</v>
      </c>
      <c r="W316" s="537">
        <v>4.6702222222222228E-2</v>
      </c>
      <c r="X316" s="536">
        <v>4.5302222222222223E-2</v>
      </c>
      <c r="Y316" s="688">
        <f>SUM(C316:X316)</f>
        <v>5.9017266666666659</v>
      </c>
      <c r="Z316" s="1134">
        <f>IF(ISERROR((C316/D316-1)*100),"n/a",(C316/D316-1)*100)</f>
        <v>5.9701492537313383</v>
      </c>
      <c r="AA316" s="705">
        <f>IF(ISERROR((D316/E316-1)*100),"n/a",(D316/E316-1)*100)</f>
        <v>7.2000000000000064</v>
      </c>
      <c r="AB316" s="705">
        <f>IF(ISERROR((E316/F316-1)*100),"n/a",(E316/F316-1)*100)</f>
        <v>10.132158590308361</v>
      </c>
      <c r="AC316" s="705">
        <f>IF(ISERROR((F316/G316-1)*100),"n/a",(F316/G316-1)*100)</f>
        <v>17.010309278350523</v>
      </c>
      <c r="AD316" s="705">
        <f>IF(ISERROR((G316/H316-1)*100),"n/a",(G316/H316-1)*100)</f>
        <v>9.193245778611626</v>
      </c>
      <c r="AE316" s="705">
        <f>IF(ISERROR((H316/J316-1)*100),"n/a",(H316/J316-1)*100)</f>
        <v>5.7539682539682779</v>
      </c>
      <c r="AF316" s="705">
        <f>IF(ISERROR((J316/K316-1)*100),"n/a",(J316/K316-1)*100)</f>
        <v>8.0006171463836928</v>
      </c>
      <c r="AG316" s="705">
        <f>IF(ISERROR((K316/M316-1)*100),"n/a",(K316/M316-1)*100)</f>
        <v>12.902580645161276</v>
      </c>
      <c r="AH316" s="705">
        <f>IF(ISERROR((M316/N316-1)*100),"n/a",(M316/N316-1)*100)</f>
        <v>14.814814814814836</v>
      </c>
      <c r="AI316" s="705">
        <f>IF(ISERROR((N316/O316-1)*100),"n/a",(N316/O316-1)*100)</f>
        <v>17.391304347826097</v>
      </c>
      <c r="AJ316" s="705">
        <f>IF(ISERROR((O316/P316-1)*100),"n/a",(O316/P316-1)*100)</f>
        <v>38.002208035328543</v>
      </c>
      <c r="AK316" s="705">
        <f>IF(ISERROR((P316/Q316-1)*100),"n/a",(P316/Q316-1)*100)</f>
        <v>31.579612202362185</v>
      </c>
      <c r="AL316" s="705">
        <f>IF(ISERROR((Q316/R316-1)*100),"n/a",(Q316/R316-1)*100)</f>
        <v>23.908279856002522</v>
      </c>
      <c r="AM316" s="705">
        <f>IF(ISERROR((R316/S316-1)*100),"n/a",(R316/S316-1)*100)</f>
        <v>21.061108479393596</v>
      </c>
      <c r="AN316" s="705">
        <f>IF(ISERROR((S316/T316-1)*100),"n/a",(S316/T316-1)*100)</f>
        <v>58.317084145792734</v>
      </c>
      <c r="AO316" s="705">
        <f>IF(ISERROR((T316/U316-1)*100),"n/a",(T316/U316-1)*100)</f>
        <v>800.33760972315997</v>
      </c>
      <c r="AP316" s="705" t="str">
        <f>IF(ISERROR((U316/V316-1)*100),"n/a",(U316/V316-1)*100)</f>
        <v>n/a</v>
      </c>
      <c r="AQ316" s="705">
        <f>IF(ISERROR((V316/W316-1)*100),"n/a",(V316/W316-1)*100)</f>
        <v>-100</v>
      </c>
      <c r="AR316" s="705">
        <f>IF(ISERROR((W316/X316-1)*100),"n/a",(W316/X316-1)*100)</f>
        <v>3.0903561267536572</v>
      </c>
      <c r="AS316" s="706">
        <f>AVERAGE(Z316:AR316)</f>
        <v>54.703633704330514</v>
      </c>
      <c r="AT316" s="707">
        <f>STDEV(Z316:AR316)</f>
        <v>188.63162089093152</v>
      </c>
    </row>
    <row r="317" spans="1:46" ht="11.25" customHeight="1" x14ac:dyDescent="0.2">
      <c r="A317" s="974" t="s">
        <v>3856</v>
      </c>
      <c r="B317" s="972" t="s">
        <v>3857</v>
      </c>
      <c r="C317" s="515">
        <v>0.8</v>
      </c>
      <c r="D317" s="690">
        <v>0.72</v>
      </c>
      <c r="E317" s="684">
        <v>0.68</v>
      </c>
      <c r="F317" s="684">
        <v>0.64</v>
      </c>
      <c r="G317" s="684">
        <v>0.6</v>
      </c>
      <c r="H317" s="563">
        <v>0.52</v>
      </c>
      <c r="I317" s="685"/>
      <c r="J317" s="521">
        <v>0.52</v>
      </c>
      <c r="K317" s="689">
        <v>0.52</v>
      </c>
      <c r="L317" s="685"/>
      <c r="M317" s="686">
        <v>0.52</v>
      </c>
      <c r="N317" s="686">
        <v>0.52</v>
      </c>
      <c r="O317" s="691">
        <v>0.52</v>
      </c>
      <c r="P317" s="691">
        <v>0.48</v>
      </c>
      <c r="Q317" s="691">
        <v>0.44</v>
      </c>
      <c r="R317" s="691">
        <v>0.4</v>
      </c>
      <c r="S317" s="691">
        <v>0.35</v>
      </c>
      <c r="T317" s="691">
        <v>0.28000000000000003</v>
      </c>
      <c r="U317" s="691">
        <v>0.24</v>
      </c>
      <c r="V317" s="691">
        <v>0.20444000000000001</v>
      </c>
      <c r="W317" s="691">
        <v>0.17776</v>
      </c>
      <c r="X317" s="691">
        <v>0.10668</v>
      </c>
      <c r="Y317" s="688">
        <f>SUM(C317:X317)</f>
        <v>9.23888</v>
      </c>
      <c r="Z317" s="1134">
        <f>IF(ISERROR((C317/D317-1)*100),"n/a",(C317/D317-1)*100)</f>
        <v>11.111111111111116</v>
      </c>
      <c r="AA317" s="705">
        <f>IF(ISERROR((D317/E317-1)*100),"n/a",(D317/E317-1)*100)</f>
        <v>5.8823529411764497</v>
      </c>
      <c r="AB317" s="705">
        <f>IF(ISERROR((E317/F317-1)*100),"n/a",(E317/F317-1)*100)</f>
        <v>6.25</v>
      </c>
      <c r="AC317" s="705">
        <f>IF(ISERROR((F317/G317-1)*100),"n/a",(F317/G317-1)*100)</f>
        <v>6.6666666666666652</v>
      </c>
      <c r="AD317" s="705">
        <f>IF(ISERROR((G317/H317-1)*100),"n/a",(G317/H317-1)*100)</f>
        <v>15.384615384615374</v>
      </c>
      <c r="AE317" s="705">
        <f>IF(ISERROR((H317/J317-1)*100),"n/a",(H317/J317-1)*100)</f>
        <v>0</v>
      </c>
      <c r="AF317" s="705">
        <f>IF(ISERROR((J317/K317-1)*100),"n/a",(J317/K317-1)*100)</f>
        <v>0</v>
      </c>
      <c r="AG317" s="705">
        <f>IF(ISERROR((K317/M317-1)*100),"n/a",(K317/M317-1)*100)</f>
        <v>0</v>
      </c>
      <c r="AH317" s="705">
        <f>IF(ISERROR((M317/N317-1)*100),"n/a",(M317/N317-1)*100)</f>
        <v>0</v>
      </c>
      <c r="AI317" s="705">
        <f>IF(ISERROR((N317/O317-1)*100),"n/a",(N317/O317-1)*100)</f>
        <v>0</v>
      </c>
      <c r="AJ317" s="705">
        <f>IF(ISERROR((O317/P317-1)*100),"n/a",(O317/P317-1)*100)</f>
        <v>8.3333333333333481</v>
      </c>
      <c r="AK317" s="705">
        <f>IF(ISERROR((P317/Q317-1)*100),"n/a",(P317/Q317-1)*100)</f>
        <v>9.0909090909090828</v>
      </c>
      <c r="AL317" s="705">
        <f>IF(ISERROR((Q317/R317-1)*100),"n/a",(Q317/R317-1)*100)</f>
        <v>9.9999999999999858</v>
      </c>
      <c r="AM317" s="705">
        <f>IF(ISERROR((R317/S317-1)*100),"n/a",(R317/S317-1)*100)</f>
        <v>14.285714285714302</v>
      </c>
      <c r="AN317" s="705">
        <f>IF(ISERROR((S317/T317-1)*100),"n/a",(S317/T317-1)*100)</f>
        <v>24.999999999999979</v>
      </c>
      <c r="AO317" s="705">
        <f>IF(ISERROR((T317/U317-1)*100),"n/a",(T317/U317-1)*100)</f>
        <v>16.666666666666675</v>
      </c>
      <c r="AP317" s="705">
        <f>IF(ISERROR((U317/V317-1)*100),"n/a",(U317/V317-1)*100)</f>
        <v>17.393856388182339</v>
      </c>
      <c r="AQ317" s="705">
        <f>IF(ISERROR((V317/W317-1)*100),"n/a",(V317/W317-1)*100)</f>
        <v>15.009000900090008</v>
      </c>
      <c r="AR317" s="705">
        <f>IF(ISERROR((W317/X317-1)*100),"n/a",(W317/X317-1)*100)</f>
        <v>66.629171353580816</v>
      </c>
      <c r="AS317" s="706">
        <f>AVERAGE(Z317:AR317)</f>
        <v>11.984389374844534</v>
      </c>
      <c r="AT317" s="707">
        <f>STDEV(Z317:AR317)</f>
        <v>15.047290864445543</v>
      </c>
    </row>
    <row r="318" spans="1:46" ht="11.25" customHeight="1" x14ac:dyDescent="0.2">
      <c r="A318" s="519" t="s">
        <v>1224</v>
      </c>
      <c r="B318" s="972" t="s">
        <v>1225</v>
      </c>
      <c r="C318" s="515">
        <v>1.345</v>
      </c>
      <c r="D318" s="690">
        <v>1.2050000000000001</v>
      </c>
      <c r="E318" s="684">
        <v>1.075</v>
      </c>
      <c r="F318" s="684">
        <v>0.97</v>
      </c>
      <c r="G318" s="684">
        <v>0.86</v>
      </c>
      <c r="H318" s="684">
        <v>0.78</v>
      </c>
      <c r="I318" s="685"/>
      <c r="J318" s="684">
        <v>0.70499999999999996</v>
      </c>
      <c r="K318" s="514">
        <v>0.64500000000000002</v>
      </c>
      <c r="L318" s="685"/>
      <c r="M318" s="686">
        <v>0.6</v>
      </c>
      <c r="N318" s="686">
        <v>0.6</v>
      </c>
      <c r="O318" s="691">
        <v>0.57499999999999996</v>
      </c>
      <c r="P318" s="691">
        <v>0.5</v>
      </c>
      <c r="Q318" s="691">
        <v>0.36</v>
      </c>
      <c r="R318" s="691">
        <v>0.3</v>
      </c>
      <c r="S318" s="691">
        <v>0.24</v>
      </c>
      <c r="T318" s="691">
        <v>0.12</v>
      </c>
      <c r="U318" s="687">
        <v>0</v>
      </c>
      <c r="V318" s="687">
        <v>0</v>
      </c>
      <c r="W318" s="687">
        <v>0</v>
      </c>
      <c r="X318" s="687">
        <v>0</v>
      </c>
      <c r="Y318" s="688">
        <f>SUM(C318:X318)</f>
        <v>10.879999999999999</v>
      </c>
      <c r="Z318" s="1134">
        <f>IF(ISERROR((C318/D318-1)*100),"n/a",(C318/D318-1)*100)</f>
        <v>11.618257261410768</v>
      </c>
      <c r="AA318" s="705">
        <f>IF(ISERROR((D318/E318-1)*100),"n/a",(D318/E318-1)*100)</f>
        <v>12.093023255813961</v>
      </c>
      <c r="AB318" s="705">
        <f>IF(ISERROR((E318/F318-1)*100),"n/a",(E318/F318-1)*100)</f>
        <v>10.824742268041243</v>
      </c>
      <c r="AC318" s="705">
        <f>IF(ISERROR((F318/G318-1)*100),"n/a",(F318/G318-1)*100)</f>
        <v>12.790697674418606</v>
      </c>
      <c r="AD318" s="705">
        <f>IF(ISERROR((G318/H318-1)*100),"n/a",(G318/H318-1)*100)</f>
        <v>10.256410256410241</v>
      </c>
      <c r="AE318" s="705">
        <f>IF(ISERROR((H318/J318-1)*100),"n/a",(H318/J318-1)*100)</f>
        <v>10.638297872340431</v>
      </c>
      <c r="AF318" s="705">
        <f>IF(ISERROR((J318/K318-1)*100),"n/a",(J318/K318-1)*100)</f>
        <v>9.302325581395344</v>
      </c>
      <c r="AG318" s="705">
        <f>IF(ISERROR((K318/M318-1)*100),"n/a",(K318/M318-1)*100)</f>
        <v>7.5000000000000178</v>
      </c>
      <c r="AH318" s="705">
        <f>IF(ISERROR((M318/N318-1)*100),"n/a",(M318/N318-1)*100)</f>
        <v>0</v>
      </c>
      <c r="AI318" s="705">
        <f>IF(ISERROR((N318/O318-1)*100),"n/a",(N318/O318-1)*100)</f>
        <v>4.3478260869565188</v>
      </c>
      <c r="AJ318" s="705">
        <f>IF(ISERROR((O318/P318-1)*100),"n/a",(O318/P318-1)*100)</f>
        <v>14.999999999999991</v>
      </c>
      <c r="AK318" s="705">
        <f>IF(ISERROR((P318/Q318-1)*100),"n/a",(P318/Q318-1)*100)</f>
        <v>38.888888888888886</v>
      </c>
      <c r="AL318" s="705">
        <f>IF(ISERROR((Q318/R318-1)*100),"n/a",(Q318/R318-1)*100)</f>
        <v>19.999999999999996</v>
      </c>
      <c r="AM318" s="705">
        <f>IF(ISERROR((R318/S318-1)*100),"n/a",(R318/S318-1)*100)</f>
        <v>25</v>
      </c>
      <c r="AN318" s="705">
        <f>IF(ISERROR((S318/T318-1)*100),"n/a",(S318/T318-1)*100)</f>
        <v>100</v>
      </c>
      <c r="AO318" s="705" t="str">
        <f>IF(ISERROR((T318/U318-1)*100),"n/a",(T318/U318-1)*100)</f>
        <v>n/a</v>
      </c>
      <c r="AP318" s="705" t="str">
        <f>IF(ISERROR((U318/V318-1)*100),"n/a",(U318/V318-1)*100)</f>
        <v>n/a</v>
      </c>
      <c r="AQ318" s="705" t="str">
        <f>IF(ISERROR((V318/W318-1)*100),"n/a",(V318/W318-1)*100)</f>
        <v>n/a</v>
      </c>
      <c r="AR318" s="705" t="str">
        <f>IF(ISERROR((W318/X318-1)*100),"n/a",(W318/X318-1)*100)</f>
        <v>n/a</v>
      </c>
      <c r="AS318" s="706">
        <f>AVERAGE(Z318:AR318)</f>
        <v>19.217364609711733</v>
      </c>
      <c r="AT318" s="707">
        <f>STDEV(Z318:AR318)</f>
        <v>24.14952740172355</v>
      </c>
    </row>
    <row r="319" spans="1:46" ht="11.25" customHeight="1" x14ac:dyDescent="0.2">
      <c r="A319" s="497" t="s">
        <v>1226</v>
      </c>
      <c r="B319" s="957" t="s">
        <v>1227</v>
      </c>
      <c r="C319" s="515">
        <v>0.8</v>
      </c>
      <c r="D319" s="509">
        <v>0.76</v>
      </c>
      <c r="E319" s="505">
        <v>0.72</v>
      </c>
      <c r="F319" s="505">
        <v>0.68</v>
      </c>
      <c r="G319" s="505">
        <v>0.64</v>
      </c>
      <c r="H319" s="505">
        <v>0.6</v>
      </c>
      <c r="I319" s="506"/>
      <c r="J319" s="505">
        <v>0.56000000000000005</v>
      </c>
      <c r="K319" s="508">
        <v>0</v>
      </c>
      <c r="L319" s="506"/>
      <c r="M319" s="559">
        <v>0</v>
      </c>
      <c r="N319" s="559">
        <v>0</v>
      </c>
      <c r="O319" s="510">
        <v>0</v>
      </c>
      <c r="P319" s="510">
        <v>0</v>
      </c>
      <c r="Q319" s="510">
        <v>0</v>
      </c>
      <c r="R319" s="510">
        <v>0</v>
      </c>
      <c r="S319" s="510">
        <v>0</v>
      </c>
      <c r="T319" s="510">
        <v>0</v>
      </c>
      <c r="U319" s="510">
        <v>0</v>
      </c>
      <c r="V319" s="510">
        <v>0</v>
      </c>
      <c r="W319" s="510">
        <v>0</v>
      </c>
      <c r="X319" s="510">
        <v>0</v>
      </c>
      <c r="Y319" s="688">
        <f>SUM(C319:X319)</f>
        <v>4.76</v>
      </c>
      <c r="Z319" s="1134">
        <f>IF(ISERROR((C319/D319-1)*100),"n/a",(C319/D319-1)*100)</f>
        <v>5.2631578947368363</v>
      </c>
      <c r="AA319" s="705">
        <f>IF(ISERROR((D319/E319-1)*100),"n/a",(D319/E319-1)*100)</f>
        <v>5.555555555555558</v>
      </c>
      <c r="AB319" s="705">
        <f>IF(ISERROR((E319/F319-1)*100),"n/a",(E319/F319-1)*100)</f>
        <v>5.8823529411764497</v>
      </c>
      <c r="AC319" s="705">
        <f>IF(ISERROR((F319/G319-1)*100),"n/a",(F319/G319-1)*100)</f>
        <v>6.25</v>
      </c>
      <c r="AD319" s="705">
        <f>IF(ISERROR((G319/H319-1)*100),"n/a",(G319/H319-1)*100)</f>
        <v>6.6666666666666652</v>
      </c>
      <c r="AE319" s="705">
        <f>IF(ISERROR((H319/J319-1)*100),"n/a",(H319/J319-1)*100)</f>
        <v>7.1428571428571397</v>
      </c>
      <c r="AF319" s="705" t="str">
        <f>IF(ISERROR((J319/K319-1)*100),"n/a",(J319/K319-1)*100)</f>
        <v>n/a</v>
      </c>
      <c r="AG319" s="705" t="str">
        <f>IF(ISERROR((K319/M319-1)*100),"n/a",(K319/M319-1)*100)</f>
        <v>n/a</v>
      </c>
      <c r="AH319" s="705" t="str">
        <f>IF(ISERROR((M319/N319-1)*100),"n/a",(M319/N319-1)*100)</f>
        <v>n/a</v>
      </c>
      <c r="AI319" s="705" t="str">
        <f>IF(ISERROR((N319/O319-1)*100),"n/a",(N319/O319-1)*100)</f>
        <v>n/a</v>
      </c>
      <c r="AJ319" s="705" t="str">
        <f>IF(ISERROR((O319/P319-1)*100),"n/a",(O319/P319-1)*100)</f>
        <v>n/a</v>
      </c>
      <c r="AK319" s="705" t="str">
        <f>IF(ISERROR((P319/Q319-1)*100),"n/a",(P319/Q319-1)*100)</f>
        <v>n/a</v>
      </c>
      <c r="AL319" s="705" t="str">
        <f>IF(ISERROR((Q319/R319-1)*100),"n/a",(Q319/R319-1)*100)</f>
        <v>n/a</v>
      </c>
      <c r="AM319" s="705" t="str">
        <f>IF(ISERROR((R319/S319-1)*100),"n/a",(R319/S319-1)*100)</f>
        <v>n/a</v>
      </c>
      <c r="AN319" s="705" t="str">
        <f>IF(ISERROR((S319/T319-1)*100),"n/a",(S319/T319-1)*100)</f>
        <v>n/a</v>
      </c>
      <c r="AO319" s="705" t="str">
        <f>IF(ISERROR((T319/U319-1)*100),"n/a",(T319/U319-1)*100)</f>
        <v>n/a</v>
      </c>
      <c r="AP319" s="705" t="str">
        <f>IF(ISERROR((U319/V319-1)*100),"n/a",(U319/V319-1)*100)</f>
        <v>n/a</v>
      </c>
      <c r="AQ319" s="705" t="str">
        <f>IF(ISERROR((V319/W319-1)*100),"n/a",(V319/W319-1)*100)</f>
        <v>n/a</v>
      </c>
      <c r="AR319" s="705" t="str">
        <f>IF(ISERROR((W319/X319-1)*100),"n/a",(W319/X319-1)*100)</f>
        <v>n/a</v>
      </c>
      <c r="AS319" s="706">
        <f>AVERAGE(Z319:AR319)</f>
        <v>6.1267650334987742</v>
      </c>
      <c r="AT319" s="707">
        <f>STDEV(Z319:AR319)</f>
        <v>0.70298771452314934</v>
      </c>
    </row>
    <row r="320" spans="1:46" ht="11.25" customHeight="1" x14ac:dyDescent="0.2">
      <c r="A320" s="692" t="s">
        <v>1228</v>
      </c>
      <c r="B320" s="527" t="s">
        <v>1229</v>
      </c>
      <c r="C320" s="515">
        <v>0.8</v>
      </c>
      <c r="D320" s="515">
        <v>0.72</v>
      </c>
      <c r="E320" s="684">
        <v>0.64</v>
      </c>
      <c r="F320" s="684">
        <v>0.56000000000000005</v>
      </c>
      <c r="G320" s="684">
        <v>0.48</v>
      </c>
      <c r="H320" s="684">
        <v>0.3</v>
      </c>
      <c r="I320" s="685"/>
      <c r="J320" s="521">
        <v>0</v>
      </c>
      <c r="K320" s="689">
        <v>0</v>
      </c>
      <c r="L320" s="685"/>
      <c r="M320" s="686">
        <v>0</v>
      </c>
      <c r="N320" s="686">
        <v>0</v>
      </c>
      <c r="O320" s="687">
        <v>0</v>
      </c>
      <c r="P320" s="687">
        <v>0</v>
      </c>
      <c r="Q320" s="687">
        <v>0</v>
      </c>
      <c r="R320" s="687">
        <v>0</v>
      </c>
      <c r="S320" s="687">
        <v>0</v>
      </c>
      <c r="T320" s="687">
        <v>0</v>
      </c>
      <c r="U320" s="687">
        <v>0</v>
      </c>
      <c r="V320" s="687">
        <v>0</v>
      </c>
      <c r="W320" s="687">
        <v>0</v>
      </c>
      <c r="X320" s="687">
        <v>0</v>
      </c>
      <c r="Y320" s="688">
        <f>SUM(C320:X320)</f>
        <v>3.5</v>
      </c>
      <c r="Z320" s="1134">
        <f>IF(ISERROR((C320/D320-1)*100),"n/a",(C320/D320-1)*100)</f>
        <v>11.111111111111116</v>
      </c>
      <c r="AA320" s="705">
        <f>IF(ISERROR((D320/E320-1)*100),"n/a",(D320/E320-1)*100)</f>
        <v>12.5</v>
      </c>
      <c r="AB320" s="705">
        <f>IF(ISERROR((E320/F320-1)*100),"n/a",(E320/F320-1)*100)</f>
        <v>14.285714285714279</v>
      </c>
      <c r="AC320" s="705">
        <f>IF(ISERROR((F320/G320-1)*100),"n/a",(F320/G320-1)*100)</f>
        <v>16.666666666666675</v>
      </c>
      <c r="AD320" s="705">
        <f>IF(ISERROR((G320/H320-1)*100),"n/a",(G320/H320-1)*100)</f>
        <v>60.000000000000007</v>
      </c>
      <c r="AE320" s="705" t="str">
        <f>IF(ISERROR((H320/J320-1)*100),"n/a",(H320/J320-1)*100)</f>
        <v>n/a</v>
      </c>
      <c r="AF320" s="705" t="str">
        <f>IF(ISERROR((J320/K320-1)*100),"n/a",(J320/K320-1)*100)</f>
        <v>n/a</v>
      </c>
      <c r="AG320" s="705" t="str">
        <f>IF(ISERROR((K320/M320-1)*100),"n/a",(K320/M320-1)*100)</f>
        <v>n/a</v>
      </c>
      <c r="AH320" s="705" t="str">
        <f>IF(ISERROR((M320/N320-1)*100),"n/a",(M320/N320-1)*100)</f>
        <v>n/a</v>
      </c>
      <c r="AI320" s="705" t="str">
        <f>IF(ISERROR((N320/O320-1)*100),"n/a",(N320/O320-1)*100)</f>
        <v>n/a</v>
      </c>
      <c r="AJ320" s="705" t="str">
        <f>IF(ISERROR((O320/P320-1)*100),"n/a",(O320/P320-1)*100)</f>
        <v>n/a</v>
      </c>
      <c r="AK320" s="705" t="str">
        <f>IF(ISERROR((P320/Q320-1)*100),"n/a",(P320/Q320-1)*100)</f>
        <v>n/a</v>
      </c>
      <c r="AL320" s="705" t="str">
        <f>IF(ISERROR((Q320/R320-1)*100),"n/a",(Q320/R320-1)*100)</f>
        <v>n/a</v>
      </c>
      <c r="AM320" s="705" t="str">
        <f>IF(ISERROR((R320/S320-1)*100),"n/a",(R320/S320-1)*100)</f>
        <v>n/a</v>
      </c>
      <c r="AN320" s="705" t="str">
        <f>IF(ISERROR((S320/T320-1)*100),"n/a",(S320/T320-1)*100)</f>
        <v>n/a</v>
      </c>
      <c r="AO320" s="705" t="str">
        <f>IF(ISERROR((T320/U320-1)*100),"n/a",(T320/U320-1)*100)</f>
        <v>n/a</v>
      </c>
      <c r="AP320" s="705" t="str">
        <f>IF(ISERROR((U320/V320-1)*100),"n/a",(U320/V320-1)*100)</f>
        <v>n/a</v>
      </c>
      <c r="AQ320" s="705" t="str">
        <f>IF(ISERROR((V320/W320-1)*100),"n/a",(V320/W320-1)*100)</f>
        <v>n/a</v>
      </c>
      <c r="AR320" s="705" t="str">
        <f>IF(ISERROR((W320/X320-1)*100),"n/a",(W320/X320-1)*100)</f>
        <v>n/a</v>
      </c>
      <c r="AS320" s="706">
        <f>AVERAGE(Z320:AR320)</f>
        <v>22.912698412698415</v>
      </c>
      <c r="AT320" s="707">
        <f>STDEV(Z320:AR320)</f>
        <v>20.836311200629627</v>
      </c>
    </row>
    <row r="321" spans="1:46" ht="11.25" customHeight="1" x14ac:dyDescent="0.2">
      <c r="A321" s="974" t="s">
        <v>1231</v>
      </c>
      <c r="B321" s="972" t="s">
        <v>1232</v>
      </c>
      <c r="C321" s="515">
        <v>0.95</v>
      </c>
      <c r="D321" s="515">
        <v>0.91</v>
      </c>
      <c r="E321" s="684">
        <v>0.87</v>
      </c>
      <c r="F321" s="684">
        <v>0.83</v>
      </c>
      <c r="G321" s="684">
        <v>0.78</v>
      </c>
      <c r="H321" s="684">
        <v>0.72</v>
      </c>
      <c r="I321" s="685"/>
      <c r="J321" s="684">
        <v>0.54</v>
      </c>
      <c r="K321" s="514">
        <v>0.39124199999999998</v>
      </c>
      <c r="L321" s="685"/>
      <c r="M321" s="531">
        <v>0.29389999999999999</v>
      </c>
      <c r="N321" s="531">
        <v>0.25180000000000002</v>
      </c>
      <c r="O321" s="687">
        <v>0</v>
      </c>
      <c r="P321" s="687">
        <v>0</v>
      </c>
      <c r="Q321" s="687">
        <v>0</v>
      </c>
      <c r="R321" s="687">
        <v>0</v>
      </c>
      <c r="S321" s="687">
        <v>0</v>
      </c>
      <c r="T321" s="687">
        <v>0</v>
      </c>
      <c r="U321" s="687">
        <v>0</v>
      </c>
      <c r="V321" s="687">
        <v>0</v>
      </c>
      <c r="W321" s="687">
        <v>0</v>
      </c>
      <c r="X321" s="687">
        <v>0</v>
      </c>
      <c r="Y321" s="688">
        <f>SUM(C321:X321)</f>
        <v>6.5369419999999998</v>
      </c>
      <c r="Z321" s="1134">
        <f>IF(ISERROR((C321/D321-1)*100),"n/a",(C321/D321-1)*100)</f>
        <v>4.39560439560438</v>
      </c>
      <c r="AA321" s="705">
        <f>IF(ISERROR((D321/E321-1)*100),"n/a",(D321/E321-1)*100)</f>
        <v>4.5977011494252817</v>
      </c>
      <c r="AB321" s="705">
        <f>IF(ISERROR((E321/F321-1)*100),"n/a",(E321/F321-1)*100)</f>
        <v>4.8192771084337505</v>
      </c>
      <c r="AC321" s="705">
        <f>IF(ISERROR((F321/G321-1)*100),"n/a",(F321/G321-1)*100)</f>
        <v>6.4102564102564097</v>
      </c>
      <c r="AD321" s="705">
        <f>IF(ISERROR((G321/H321-1)*100),"n/a",(G321/H321-1)*100)</f>
        <v>8.3333333333333481</v>
      </c>
      <c r="AE321" s="705">
        <f>IF(ISERROR((H321/J321-1)*100),"n/a",(H321/J321-1)*100)</f>
        <v>33.333333333333329</v>
      </c>
      <c r="AF321" s="705">
        <f>IF(ISERROR((J321/K321-1)*100),"n/a",(J321/K321-1)*100)</f>
        <v>38.021991503979649</v>
      </c>
      <c r="AG321" s="705">
        <f>IF(ISERROR((K321/M321-1)*100),"n/a",(K321/M321-1)*100)</f>
        <v>33.120789384144267</v>
      </c>
      <c r="AH321" s="705">
        <f>IF(ISERROR((M321/N321-1)*100),"n/a",(M321/N321-1)*100)</f>
        <v>16.719618745035735</v>
      </c>
      <c r="AI321" s="705" t="str">
        <f>IF(ISERROR((N321/O321-1)*100),"n/a",(N321/O321-1)*100)</f>
        <v>n/a</v>
      </c>
      <c r="AJ321" s="705" t="str">
        <f>IF(ISERROR((O321/P321-1)*100),"n/a",(O321/P321-1)*100)</f>
        <v>n/a</v>
      </c>
      <c r="AK321" s="705" t="str">
        <f>IF(ISERROR((P321/Q321-1)*100),"n/a",(P321/Q321-1)*100)</f>
        <v>n/a</v>
      </c>
      <c r="AL321" s="705" t="str">
        <f>IF(ISERROR((Q321/R321-1)*100),"n/a",(Q321/R321-1)*100)</f>
        <v>n/a</v>
      </c>
      <c r="AM321" s="705" t="str">
        <f>IF(ISERROR((R321/S321-1)*100),"n/a",(R321/S321-1)*100)</f>
        <v>n/a</v>
      </c>
      <c r="AN321" s="705" t="str">
        <f>IF(ISERROR((S321/T321-1)*100),"n/a",(S321/T321-1)*100)</f>
        <v>n/a</v>
      </c>
      <c r="AO321" s="705" t="str">
        <f>IF(ISERROR((T321/U321-1)*100),"n/a",(T321/U321-1)*100)</f>
        <v>n/a</v>
      </c>
      <c r="AP321" s="705" t="str">
        <f>IF(ISERROR((U321/V321-1)*100),"n/a",(U321/V321-1)*100)</f>
        <v>n/a</v>
      </c>
      <c r="AQ321" s="705" t="str">
        <f>IF(ISERROR((V321/W321-1)*100),"n/a",(V321/W321-1)*100)</f>
        <v>n/a</v>
      </c>
      <c r="AR321" s="705" t="str">
        <f>IF(ISERROR((W321/X321-1)*100),"n/a",(W321/X321-1)*100)</f>
        <v>n/a</v>
      </c>
      <c r="AS321" s="706">
        <f>AVERAGE(Z321:AR321)</f>
        <v>16.639100595949575</v>
      </c>
      <c r="AT321" s="707">
        <f>STDEV(Z321:AR321)</f>
        <v>14.211789687916131</v>
      </c>
    </row>
    <row r="322" spans="1:46" ht="11.25" customHeight="1" x14ac:dyDescent="0.2">
      <c r="A322" s="497" t="s">
        <v>236</v>
      </c>
      <c r="B322" s="957" t="s">
        <v>237</v>
      </c>
      <c r="C322" s="515">
        <v>0.46750000000000003</v>
      </c>
      <c r="D322" s="515">
        <v>0.42249999999999999</v>
      </c>
      <c r="E322" s="684">
        <v>0.39750000000000002</v>
      </c>
      <c r="F322" s="684">
        <v>0.38250000000000001</v>
      </c>
      <c r="G322" s="684">
        <v>0.34749999999999998</v>
      </c>
      <c r="H322" s="684">
        <v>0.30499999999999999</v>
      </c>
      <c r="I322" s="685"/>
      <c r="J322" s="684">
        <v>0.28499999999999998</v>
      </c>
      <c r="K322" s="514">
        <v>0.26750000000000002</v>
      </c>
      <c r="L322" s="685"/>
      <c r="M322" s="531">
        <v>0.25750000000000001</v>
      </c>
      <c r="N322" s="686">
        <v>0.25</v>
      </c>
      <c r="O322" s="691">
        <v>0.2475</v>
      </c>
      <c r="P322" s="691">
        <v>0.23499999999999999</v>
      </c>
      <c r="Q322" s="691">
        <v>0.215</v>
      </c>
      <c r="R322" s="691">
        <v>0.19</v>
      </c>
      <c r="S322" s="691">
        <v>0.155</v>
      </c>
      <c r="T322" s="691">
        <v>0.13750000000000001</v>
      </c>
      <c r="U322" s="691">
        <v>0.1275</v>
      </c>
      <c r="V322" s="691">
        <v>0.11749999999999999</v>
      </c>
      <c r="W322" s="691">
        <v>0.1075</v>
      </c>
      <c r="X322" s="691">
        <v>9.6250000000000002E-2</v>
      </c>
      <c r="Y322" s="688">
        <f>SUM(C322:X322)</f>
        <v>5.0112500000000013</v>
      </c>
      <c r="Z322" s="1134">
        <f>IF(ISERROR((C322/D322-1)*100),"n/a",(C322/D322-1)*100)</f>
        <v>10.650887573964507</v>
      </c>
      <c r="AA322" s="705">
        <f>IF(ISERROR((D322/E322-1)*100),"n/a",(D322/E322-1)*100)</f>
        <v>6.2893081761006275</v>
      </c>
      <c r="AB322" s="705">
        <f>IF(ISERROR((E322/F322-1)*100),"n/a",(E322/F322-1)*100)</f>
        <v>3.9215686274509887</v>
      </c>
      <c r="AC322" s="705">
        <f>IF(ISERROR((F322/G322-1)*100),"n/a",(F322/G322-1)*100)</f>
        <v>10.07194244604317</v>
      </c>
      <c r="AD322" s="705">
        <f>IF(ISERROR((G322/H322-1)*100),"n/a",(G322/H322-1)*100)</f>
        <v>13.934426229508201</v>
      </c>
      <c r="AE322" s="705">
        <f>IF(ISERROR((H322/J322-1)*100),"n/a",(H322/J322-1)*100)</f>
        <v>7.0175438596491224</v>
      </c>
      <c r="AF322" s="705">
        <f>IF(ISERROR((J322/K322-1)*100),"n/a",(J322/K322-1)*100)</f>
        <v>6.5420560747663448</v>
      </c>
      <c r="AG322" s="705">
        <f>IF(ISERROR((K322/M322-1)*100),"n/a",(K322/M322-1)*100)</f>
        <v>3.8834951456310662</v>
      </c>
      <c r="AH322" s="705">
        <f>IF(ISERROR((M322/N322-1)*100),"n/a",(M322/N322-1)*100)</f>
        <v>3.0000000000000027</v>
      </c>
      <c r="AI322" s="705">
        <f>IF(ISERROR((N322/O322-1)*100),"n/a",(N322/O322-1)*100)</f>
        <v>1.0101010101010166</v>
      </c>
      <c r="AJ322" s="705">
        <f>IF(ISERROR((O322/P322-1)*100),"n/a",(O322/P322-1)*100)</f>
        <v>5.319148936170226</v>
      </c>
      <c r="AK322" s="705">
        <f>IF(ISERROR((P322/Q322-1)*100),"n/a",(P322/Q322-1)*100)</f>
        <v>9.302325581395344</v>
      </c>
      <c r="AL322" s="705">
        <f>IF(ISERROR((Q322/R322-1)*100),"n/a",(Q322/R322-1)*100)</f>
        <v>13.157894736842103</v>
      </c>
      <c r="AM322" s="705">
        <f>IF(ISERROR((R322/S322-1)*100),"n/a",(R322/S322-1)*100)</f>
        <v>22.580645161290324</v>
      </c>
      <c r="AN322" s="705">
        <f>IF(ISERROR((S322/T322-1)*100),"n/a",(S322/T322-1)*100)</f>
        <v>12.72727272727272</v>
      </c>
      <c r="AO322" s="705">
        <f>IF(ISERROR((T322/U322-1)*100),"n/a",(T322/U322-1)*100)</f>
        <v>7.8431372549019773</v>
      </c>
      <c r="AP322" s="705">
        <f>IF(ISERROR((U322/V322-1)*100),"n/a",(U322/V322-1)*100)</f>
        <v>8.5106382978723527</v>
      </c>
      <c r="AQ322" s="705">
        <f>IF(ISERROR((V322/W322-1)*100),"n/a",(V322/W322-1)*100)</f>
        <v>9.302325581395344</v>
      </c>
      <c r="AR322" s="705">
        <f>IF(ISERROR((W322/X322-1)*100),"n/a",(W322/X322-1)*100)</f>
        <v>11.688311688311682</v>
      </c>
      <c r="AS322" s="706">
        <f>AVERAGE(Z322:AR322)</f>
        <v>8.7764752162456379</v>
      </c>
      <c r="AT322" s="707">
        <f>STDEV(Z322:AR322)</f>
        <v>4.9134263837680301</v>
      </c>
    </row>
    <row r="323" spans="1:46" ht="11.25" customHeight="1" x14ac:dyDescent="0.2">
      <c r="A323" s="539" t="s">
        <v>239</v>
      </c>
      <c r="B323" s="527" t="s">
        <v>240</v>
      </c>
      <c r="C323" s="515">
        <v>0.92</v>
      </c>
      <c r="D323" s="530">
        <v>0.8</v>
      </c>
      <c r="E323" s="533">
        <v>0.72</v>
      </c>
      <c r="F323" s="533">
        <v>0.6</v>
      </c>
      <c r="G323" s="533">
        <v>0.48</v>
      </c>
      <c r="H323" s="533">
        <v>0.39</v>
      </c>
      <c r="I323" s="534"/>
      <c r="J323" s="533">
        <v>0.3666666666666667</v>
      </c>
      <c r="K323" s="529">
        <v>0.33333333333333331</v>
      </c>
      <c r="L323" s="534"/>
      <c r="M323" s="549">
        <v>0.29333333333333333</v>
      </c>
      <c r="N323" s="549">
        <v>0.28000000000000003</v>
      </c>
      <c r="O323" s="536">
        <v>0.26666666666666666</v>
      </c>
      <c r="P323" s="536">
        <v>0.2</v>
      </c>
      <c r="Q323" s="536">
        <v>0.16</v>
      </c>
      <c r="R323" s="536">
        <v>0.13333333333333333</v>
      </c>
      <c r="S323" s="536">
        <v>0.11333333333333334</v>
      </c>
      <c r="T323" s="536">
        <v>0.1</v>
      </c>
      <c r="U323" s="536">
        <v>9.3333333333333338E-2</v>
      </c>
      <c r="V323" s="536">
        <v>8.666666666666667E-2</v>
      </c>
      <c r="W323" s="536">
        <v>0.08</v>
      </c>
      <c r="X323" s="536">
        <v>7.3333333333333334E-2</v>
      </c>
      <c r="Y323" s="688">
        <f>SUM(C323:X323)</f>
        <v>6.4900000000000011</v>
      </c>
      <c r="Z323" s="1134">
        <f>IF(ISERROR((C323/D323-1)*100),"n/a",(C323/D323-1)*100)</f>
        <v>14.999999999999991</v>
      </c>
      <c r="AA323" s="705">
        <f>IF(ISERROR((D323/E323-1)*100),"n/a",(D323/E323-1)*100)</f>
        <v>11.111111111111116</v>
      </c>
      <c r="AB323" s="705">
        <f>IF(ISERROR((E323/F323-1)*100),"n/a",(E323/F323-1)*100)</f>
        <v>19.999999999999996</v>
      </c>
      <c r="AC323" s="705">
        <f>IF(ISERROR((F323/G323-1)*100),"n/a",(F323/G323-1)*100)</f>
        <v>25</v>
      </c>
      <c r="AD323" s="705">
        <f>IF(ISERROR((G323/H323-1)*100),"n/a",(G323/H323-1)*100)</f>
        <v>23.076923076923062</v>
      </c>
      <c r="AE323" s="705">
        <f>IF(ISERROR((H323/J323-1)*100),"n/a",(H323/J323-1)*100)</f>
        <v>6.3636363636363491</v>
      </c>
      <c r="AF323" s="705">
        <f>IF(ISERROR((J323/K323-1)*100),"n/a",(J323/K323-1)*100)</f>
        <v>10.000000000000009</v>
      </c>
      <c r="AG323" s="705">
        <f>IF(ISERROR((K323/M323-1)*100),"n/a",(K323/M323-1)*100)</f>
        <v>13.636363636363624</v>
      </c>
      <c r="AH323" s="705">
        <f>IF(ISERROR((M323/N323-1)*100),"n/a",(M323/N323-1)*100)</f>
        <v>4.761904761904745</v>
      </c>
      <c r="AI323" s="705">
        <f>IF(ISERROR((N323/O323-1)*100),"n/a",(N323/O323-1)*100)</f>
        <v>5.0000000000000044</v>
      </c>
      <c r="AJ323" s="705">
        <f>IF(ISERROR((O323/P323-1)*100),"n/a",(O323/P323-1)*100)</f>
        <v>33.333333333333329</v>
      </c>
      <c r="AK323" s="705">
        <f>IF(ISERROR((P323/Q323-1)*100),"n/a",(P323/Q323-1)*100)</f>
        <v>25</v>
      </c>
      <c r="AL323" s="705">
        <f>IF(ISERROR((Q323/R323-1)*100),"n/a",(Q323/R323-1)*100)</f>
        <v>19.999999999999996</v>
      </c>
      <c r="AM323" s="705">
        <f>IF(ISERROR((R323/S323-1)*100),"n/a",(R323/S323-1)*100)</f>
        <v>17.647058823529392</v>
      </c>
      <c r="AN323" s="705">
        <f>IF(ISERROR((S323/T323-1)*100),"n/a",(S323/T323-1)*100)</f>
        <v>13.33333333333333</v>
      </c>
      <c r="AO323" s="705">
        <f>IF(ISERROR((T323/U323-1)*100),"n/a",(T323/U323-1)*100)</f>
        <v>7.1428571428571397</v>
      </c>
      <c r="AP323" s="705">
        <f>IF(ISERROR((U323/V323-1)*100),"n/a",(U323/V323-1)*100)</f>
        <v>7.6923076923076872</v>
      </c>
      <c r="AQ323" s="705">
        <f>IF(ISERROR((V323/W323-1)*100),"n/a",(V323/W323-1)*100)</f>
        <v>8.333333333333325</v>
      </c>
      <c r="AR323" s="705">
        <f>IF(ISERROR((W323/X323-1)*100),"n/a",(W323/X323-1)*100)</f>
        <v>9.0909090909090828</v>
      </c>
      <c r="AS323" s="706">
        <f>AVERAGE(Z323:AR323)</f>
        <v>14.501214299975901</v>
      </c>
      <c r="AT323" s="707">
        <f>STDEV(Z323:AR323)</f>
        <v>8.070153281699298</v>
      </c>
    </row>
    <row r="324" spans="1:46" ht="11.25" customHeight="1" x14ac:dyDescent="0.2">
      <c r="A324" s="974" t="s">
        <v>1234</v>
      </c>
      <c r="B324" s="972" t="s">
        <v>1235</v>
      </c>
      <c r="C324" s="515">
        <v>0.53</v>
      </c>
      <c r="D324" s="690">
        <v>0.43000000000000005</v>
      </c>
      <c r="E324" s="684">
        <v>0.37</v>
      </c>
      <c r="F324" s="684">
        <v>0.27</v>
      </c>
      <c r="G324" s="684">
        <v>0.23</v>
      </c>
      <c r="H324" s="684">
        <v>0.15</v>
      </c>
      <c r="I324" s="685"/>
      <c r="J324" s="521">
        <v>0</v>
      </c>
      <c r="K324" s="689">
        <v>0</v>
      </c>
      <c r="L324" s="685"/>
      <c r="M324" s="686">
        <v>0</v>
      </c>
      <c r="N324" s="686">
        <v>0</v>
      </c>
      <c r="O324" s="687">
        <v>0</v>
      </c>
      <c r="P324" s="687">
        <v>0</v>
      </c>
      <c r="Q324" s="687">
        <v>0</v>
      </c>
      <c r="R324" s="687">
        <v>0</v>
      </c>
      <c r="S324" s="687">
        <v>0</v>
      </c>
      <c r="T324" s="687">
        <v>0</v>
      </c>
      <c r="U324" s="687">
        <v>0</v>
      </c>
      <c r="V324" s="687">
        <v>0</v>
      </c>
      <c r="W324" s="687">
        <v>0</v>
      </c>
      <c r="X324" s="687">
        <v>0</v>
      </c>
      <c r="Y324" s="688">
        <f>SUM(C324:X324)</f>
        <v>1.98</v>
      </c>
      <c r="Z324" s="1134">
        <f>IF(ISERROR((C324/D324-1)*100),"n/a",(C324/D324-1)*100)</f>
        <v>23.255813953488371</v>
      </c>
      <c r="AA324" s="705">
        <f>IF(ISERROR((D324/E324-1)*100),"n/a",(D324/E324-1)*100)</f>
        <v>16.216216216216228</v>
      </c>
      <c r="AB324" s="705">
        <f>IF(ISERROR((E324/F324-1)*100),"n/a",(E324/F324-1)*100)</f>
        <v>37.037037037037024</v>
      </c>
      <c r="AC324" s="705">
        <f>IF(ISERROR((F324/G324-1)*100),"n/a",(F324/G324-1)*100)</f>
        <v>17.391304347826097</v>
      </c>
      <c r="AD324" s="705">
        <f>IF(ISERROR((G324/H324-1)*100),"n/a",(G324/H324-1)*100)</f>
        <v>53.333333333333343</v>
      </c>
      <c r="AE324" s="705" t="str">
        <f>IF(ISERROR((H324/J324-1)*100),"n/a",(H324/J324-1)*100)</f>
        <v>n/a</v>
      </c>
      <c r="AF324" s="705" t="str">
        <f>IF(ISERROR((J324/K324-1)*100),"n/a",(J324/K324-1)*100)</f>
        <v>n/a</v>
      </c>
      <c r="AG324" s="705" t="str">
        <f>IF(ISERROR((K324/M324-1)*100),"n/a",(K324/M324-1)*100)</f>
        <v>n/a</v>
      </c>
      <c r="AH324" s="705" t="str">
        <f>IF(ISERROR((M324/N324-1)*100),"n/a",(M324/N324-1)*100)</f>
        <v>n/a</v>
      </c>
      <c r="AI324" s="705" t="str">
        <f>IF(ISERROR((N324/O324-1)*100),"n/a",(N324/O324-1)*100)</f>
        <v>n/a</v>
      </c>
      <c r="AJ324" s="705" t="str">
        <f>IF(ISERROR((O324/P324-1)*100),"n/a",(O324/P324-1)*100)</f>
        <v>n/a</v>
      </c>
      <c r="AK324" s="705" t="str">
        <f>IF(ISERROR((P324/Q324-1)*100),"n/a",(P324/Q324-1)*100)</f>
        <v>n/a</v>
      </c>
      <c r="AL324" s="705" t="str">
        <f>IF(ISERROR((Q324/R324-1)*100),"n/a",(Q324/R324-1)*100)</f>
        <v>n/a</v>
      </c>
      <c r="AM324" s="705" t="str">
        <f>IF(ISERROR((R324/S324-1)*100),"n/a",(R324/S324-1)*100)</f>
        <v>n/a</v>
      </c>
      <c r="AN324" s="705" t="str">
        <f>IF(ISERROR((S324/T324-1)*100),"n/a",(S324/T324-1)*100)</f>
        <v>n/a</v>
      </c>
      <c r="AO324" s="705" t="str">
        <f>IF(ISERROR((T324/U324-1)*100),"n/a",(T324/U324-1)*100)</f>
        <v>n/a</v>
      </c>
      <c r="AP324" s="705" t="str">
        <f>IF(ISERROR((U324/V324-1)*100),"n/a",(U324/V324-1)*100)</f>
        <v>n/a</v>
      </c>
      <c r="AQ324" s="705" t="str">
        <f>IF(ISERROR((V324/W324-1)*100),"n/a",(V324/W324-1)*100)</f>
        <v>n/a</v>
      </c>
      <c r="AR324" s="705" t="str">
        <f>IF(ISERROR((W324/X324-1)*100),"n/a",(W324/X324-1)*100)</f>
        <v>n/a</v>
      </c>
      <c r="AS324" s="706">
        <f>AVERAGE(Z324:AR324)</f>
        <v>29.446740977580212</v>
      </c>
      <c r="AT324" s="707">
        <f>STDEV(Z324:AR324)</f>
        <v>15.707401152425266</v>
      </c>
    </row>
    <row r="325" spans="1:46" ht="11.25" customHeight="1" x14ac:dyDescent="0.2">
      <c r="A325" s="627" t="s">
        <v>4438</v>
      </c>
      <c r="B325" s="972" t="s">
        <v>3858</v>
      </c>
      <c r="C325" s="515">
        <v>2.57</v>
      </c>
      <c r="D325" s="972">
        <v>2.5</v>
      </c>
      <c r="E325" s="955">
        <v>2.3199999999999998</v>
      </c>
      <c r="F325" s="955">
        <v>2.1800000000000002</v>
      </c>
      <c r="G325" s="955">
        <v>2.08</v>
      </c>
      <c r="H325" s="521">
        <v>0</v>
      </c>
      <c r="I325" s="955"/>
      <c r="J325" s="521">
        <v>0</v>
      </c>
      <c r="K325" s="689">
        <v>0</v>
      </c>
      <c r="L325" s="685"/>
      <c r="M325" s="686">
        <v>0</v>
      </c>
      <c r="N325" s="686">
        <v>0</v>
      </c>
      <c r="O325" s="687">
        <v>0</v>
      </c>
      <c r="P325" s="687">
        <v>0</v>
      </c>
      <c r="Q325" s="687">
        <v>0</v>
      </c>
      <c r="R325" s="687">
        <v>0</v>
      </c>
      <c r="S325" s="687">
        <v>0</v>
      </c>
      <c r="T325" s="687">
        <v>0</v>
      </c>
      <c r="U325" s="687">
        <v>0</v>
      </c>
      <c r="V325" s="687">
        <v>0</v>
      </c>
      <c r="W325" s="687">
        <v>0</v>
      </c>
      <c r="X325" s="687">
        <v>0</v>
      </c>
      <c r="Y325" s="688">
        <f>SUM(C325:X325)</f>
        <v>11.65</v>
      </c>
      <c r="Z325" s="1134">
        <f>IF(ISERROR((C325/D325-1)*100),"n/a",(C325/D325-1)*100)</f>
        <v>2.8000000000000025</v>
      </c>
      <c r="AA325" s="705">
        <f>IF(ISERROR((D325/E325-1)*100),"n/a",(D325/E325-1)*100)</f>
        <v>7.7586206896551824</v>
      </c>
      <c r="AB325" s="705">
        <f>IF(ISERROR((E325/F325-1)*100),"n/a",(E325/F325-1)*100)</f>
        <v>6.4220183486238369</v>
      </c>
      <c r="AC325" s="705">
        <f>IF(ISERROR((F325/G325-1)*100),"n/a",(F325/G325-1)*100)</f>
        <v>4.8076923076923128</v>
      </c>
      <c r="AD325" s="705" t="str">
        <f>IF(ISERROR((G325/H325-1)*100),"n/a",(G325/H325-1)*100)</f>
        <v>n/a</v>
      </c>
      <c r="AE325" s="705" t="str">
        <f>IF(ISERROR((H325/J325-1)*100),"n/a",(H325/J325-1)*100)</f>
        <v>n/a</v>
      </c>
      <c r="AF325" s="705" t="str">
        <f>IF(ISERROR((J325/K325-1)*100),"n/a",(J325/K325-1)*100)</f>
        <v>n/a</v>
      </c>
      <c r="AG325" s="705" t="str">
        <f>IF(ISERROR((K325/M325-1)*100),"n/a",(K325/M325-1)*100)</f>
        <v>n/a</v>
      </c>
      <c r="AH325" s="705" t="str">
        <f>IF(ISERROR((M325/N325-1)*100),"n/a",(M325/N325-1)*100)</f>
        <v>n/a</v>
      </c>
      <c r="AI325" s="705" t="str">
        <f>IF(ISERROR((N325/O325-1)*100),"n/a",(N325/O325-1)*100)</f>
        <v>n/a</v>
      </c>
      <c r="AJ325" s="705" t="str">
        <f>IF(ISERROR((O325/P325-1)*100),"n/a",(O325/P325-1)*100)</f>
        <v>n/a</v>
      </c>
      <c r="AK325" s="705" t="str">
        <f>IF(ISERROR((P325/Q325-1)*100),"n/a",(P325/Q325-1)*100)</f>
        <v>n/a</v>
      </c>
      <c r="AL325" s="705" t="str">
        <f>IF(ISERROR((Q325/R325-1)*100),"n/a",(Q325/R325-1)*100)</f>
        <v>n/a</v>
      </c>
      <c r="AM325" s="705" t="str">
        <f>IF(ISERROR((R325/S325-1)*100),"n/a",(R325/S325-1)*100)</f>
        <v>n/a</v>
      </c>
      <c r="AN325" s="705" t="str">
        <f>IF(ISERROR((S325/T325-1)*100),"n/a",(S325/T325-1)*100)</f>
        <v>n/a</v>
      </c>
      <c r="AO325" s="705" t="str">
        <f>IF(ISERROR((T325/U325-1)*100),"n/a",(T325/U325-1)*100)</f>
        <v>n/a</v>
      </c>
      <c r="AP325" s="705" t="str">
        <f>IF(ISERROR((U325/V325-1)*100),"n/a",(U325/V325-1)*100)</f>
        <v>n/a</v>
      </c>
      <c r="AQ325" s="705" t="str">
        <f>IF(ISERROR((V325/W325-1)*100),"n/a",(V325/W325-1)*100)</f>
        <v>n/a</v>
      </c>
      <c r="AR325" s="705" t="str">
        <f>IF(ISERROR((W325/X325-1)*100),"n/a",(W325/X325-1)*100)</f>
        <v>n/a</v>
      </c>
      <c r="AS325" s="706">
        <f>AVERAGE(Z325:AR325)</f>
        <v>5.4470828364928341</v>
      </c>
      <c r="AT325" s="707">
        <f>STDEV(Z325:AR325)</f>
        <v>2.1377226426730598</v>
      </c>
    </row>
    <row r="326" spans="1:46" ht="11.25" customHeight="1" x14ac:dyDescent="0.2">
      <c r="A326" s="974" t="s">
        <v>3859</v>
      </c>
      <c r="B326" s="972" t="s">
        <v>3860</v>
      </c>
      <c r="C326" s="515">
        <v>2.1135000000000002</v>
      </c>
      <c r="D326" s="690">
        <v>2.0175000000000001</v>
      </c>
      <c r="E326" s="684">
        <v>1.9119999999999999</v>
      </c>
      <c r="F326" s="684">
        <v>1.7815000000000001</v>
      </c>
      <c r="G326" s="684">
        <v>0.58104</v>
      </c>
      <c r="H326" s="563">
        <v>0</v>
      </c>
      <c r="I326" s="685"/>
      <c r="J326" s="521">
        <v>0</v>
      </c>
      <c r="K326" s="568">
        <v>0</v>
      </c>
      <c r="L326" s="685"/>
      <c r="M326" s="569">
        <v>0</v>
      </c>
      <c r="N326" s="569">
        <v>0</v>
      </c>
      <c r="O326" s="687">
        <v>0</v>
      </c>
      <c r="P326" s="687">
        <v>0</v>
      </c>
      <c r="Q326" s="687">
        <v>0</v>
      </c>
      <c r="R326" s="687">
        <v>0</v>
      </c>
      <c r="S326" s="687">
        <v>0</v>
      </c>
      <c r="T326" s="687">
        <v>0</v>
      </c>
      <c r="U326" s="687">
        <v>0</v>
      </c>
      <c r="V326" s="687">
        <v>0</v>
      </c>
      <c r="W326" s="687">
        <v>0</v>
      </c>
      <c r="X326" s="687">
        <v>0</v>
      </c>
      <c r="Y326" s="688">
        <f>SUM(C326:X326)</f>
        <v>8.4055400000000002</v>
      </c>
      <c r="Z326" s="1134">
        <f>IF(ISERROR((C326/D326-1)*100),"n/a",(C326/D326-1)*100)</f>
        <v>4.75836431226766</v>
      </c>
      <c r="AA326" s="705">
        <f>IF(ISERROR((D326/E326-1)*100),"n/a",(D326/E326-1)*100)</f>
        <v>5.5177824267782505</v>
      </c>
      <c r="AB326" s="705">
        <f>IF(ISERROR((E326/F326-1)*100),"n/a",(E326/F326-1)*100)</f>
        <v>7.3252876789222432</v>
      </c>
      <c r="AC326" s="705">
        <f>IF(ISERROR((F326/G326-1)*100),"n/a",(F326/G326-1)*100)</f>
        <v>206.60539721878015</v>
      </c>
      <c r="AD326" s="705" t="str">
        <f>IF(ISERROR((G326/H326-1)*100),"n/a",(G326/H326-1)*100)</f>
        <v>n/a</v>
      </c>
      <c r="AE326" s="705" t="str">
        <f>IF(ISERROR((H326/J326-1)*100),"n/a",(H326/J326-1)*100)</f>
        <v>n/a</v>
      </c>
      <c r="AF326" s="705" t="str">
        <f>IF(ISERROR((J326/K326-1)*100),"n/a",(J326/K326-1)*100)</f>
        <v>n/a</v>
      </c>
      <c r="AG326" s="705" t="str">
        <f>IF(ISERROR((K326/M326-1)*100),"n/a",(K326/M326-1)*100)</f>
        <v>n/a</v>
      </c>
      <c r="AH326" s="705" t="str">
        <f>IF(ISERROR((M326/N326-1)*100),"n/a",(M326/N326-1)*100)</f>
        <v>n/a</v>
      </c>
      <c r="AI326" s="705" t="str">
        <f>IF(ISERROR((N326/O326-1)*100),"n/a",(N326/O326-1)*100)</f>
        <v>n/a</v>
      </c>
      <c r="AJ326" s="705" t="str">
        <f>IF(ISERROR((O326/P326-1)*100),"n/a",(O326/P326-1)*100)</f>
        <v>n/a</v>
      </c>
      <c r="AK326" s="705" t="str">
        <f>IF(ISERROR((P326/Q326-1)*100),"n/a",(P326/Q326-1)*100)</f>
        <v>n/a</v>
      </c>
      <c r="AL326" s="705" t="str">
        <f>IF(ISERROR((Q326/R326-1)*100),"n/a",(Q326/R326-1)*100)</f>
        <v>n/a</v>
      </c>
      <c r="AM326" s="705" t="str">
        <f>IF(ISERROR((R326/S326-1)*100),"n/a",(R326/S326-1)*100)</f>
        <v>n/a</v>
      </c>
      <c r="AN326" s="705" t="str">
        <f>IF(ISERROR((S326/T326-1)*100),"n/a",(S326/T326-1)*100)</f>
        <v>n/a</v>
      </c>
      <c r="AO326" s="705" t="str">
        <f>IF(ISERROR((T326/U326-1)*100),"n/a",(T326/U326-1)*100)</f>
        <v>n/a</v>
      </c>
      <c r="AP326" s="705" t="str">
        <f>IF(ISERROR((U326/V326-1)*100),"n/a",(U326/V326-1)*100)</f>
        <v>n/a</v>
      </c>
      <c r="AQ326" s="705" t="str">
        <f>IF(ISERROR((V326/W326-1)*100),"n/a",(V326/W326-1)*100)</f>
        <v>n/a</v>
      </c>
      <c r="AR326" s="705" t="str">
        <f>IF(ISERROR((W326/X326-1)*100),"n/a",(W326/X326-1)*100)</f>
        <v>n/a</v>
      </c>
      <c r="AS326" s="706">
        <f>AVERAGE(Z326:AR326)</f>
        <v>56.05170790918708</v>
      </c>
      <c r="AT326" s="707">
        <f>STDEV(Z326:AR326)</f>
        <v>100.3749007723862</v>
      </c>
    </row>
    <row r="327" spans="1:46" ht="11.25" customHeight="1" x14ac:dyDescent="0.2">
      <c r="A327" s="497" t="s">
        <v>1238</v>
      </c>
      <c r="B327" s="957" t="s">
        <v>1239</v>
      </c>
      <c r="C327" s="515">
        <v>1.76</v>
      </c>
      <c r="D327" s="509">
        <v>1.68</v>
      </c>
      <c r="E327" s="505">
        <v>1.6</v>
      </c>
      <c r="F327" s="505">
        <v>1.52</v>
      </c>
      <c r="G327" s="505">
        <v>1.32</v>
      </c>
      <c r="H327" s="505">
        <v>1.24</v>
      </c>
      <c r="I327" s="506"/>
      <c r="J327" s="505">
        <v>1.2</v>
      </c>
      <c r="K327" s="503">
        <v>1.1599999999999999</v>
      </c>
      <c r="L327" s="506"/>
      <c r="M327" s="559">
        <v>1.1200000000000001</v>
      </c>
      <c r="N327" s="551">
        <v>1.1200000000000001</v>
      </c>
      <c r="O327" s="511">
        <v>1.08</v>
      </c>
      <c r="P327" s="511">
        <v>0.96</v>
      </c>
      <c r="Q327" s="511">
        <v>0.84</v>
      </c>
      <c r="R327" s="510">
        <v>0.8</v>
      </c>
      <c r="S327" s="510">
        <v>0.8</v>
      </c>
      <c r="T327" s="510">
        <v>1.28</v>
      </c>
      <c r="U327" s="511">
        <v>1.28</v>
      </c>
      <c r="V327" s="511">
        <v>1.24</v>
      </c>
      <c r="W327" s="511">
        <v>1.2</v>
      </c>
      <c r="X327" s="511">
        <v>1.1000000000000001</v>
      </c>
      <c r="Y327" s="688">
        <f>SUM(C327:X327)</f>
        <v>24.300000000000004</v>
      </c>
      <c r="Z327" s="1134">
        <f>IF(ISERROR((C327/D327-1)*100),"n/a",(C327/D327-1)*100)</f>
        <v>4.7619047619047672</v>
      </c>
      <c r="AA327" s="705">
        <f>IF(ISERROR((D327/E327-1)*100),"n/a",(D327/E327-1)*100)</f>
        <v>4.9999999999999822</v>
      </c>
      <c r="AB327" s="705">
        <f>IF(ISERROR((E327/F327-1)*100),"n/a",(E327/F327-1)*100)</f>
        <v>5.2631578947368363</v>
      </c>
      <c r="AC327" s="705">
        <f>IF(ISERROR((F327/G327-1)*100),"n/a",(F327/G327-1)*100)</f>
        <v>15.151515151515138</v>
      </c>
      <c r="AD327" s="705">
        <f>IF(ISERROR((G327/H327-1)*100),"n/a",(G327/H327-1)*100)</f>
        <v>6.4516129032258229</v>
      </c>
      <c r="AE327" s="705">
        <f>IF(ISERROR((H327/J327-1)*100),"n/a",(H327/J327-1)*100)</f>
        <v>3.3333333333333437</v>
      </c>
      <c r="AF327" s="705">
        <f>IF(ISERROR((J327/K327-1)*100),"n/a",(J327/K327-1)*100)</f>
        <v>3.4482758620689724</v>
      </c>
      <c r="AG327" s="705">
        <f>IF(ISERROR((K327/M327-1)*100),"n/a",(K327/M327-1)*100)</f>
        <v>3.5714285714285587</v>
      </c>
      <c r="AH327" s="705">
        <f>IF(ISERROR((M327/N327-1)*100),"n/a",(M327/N327-1)*100)</f>
        <v>0</v>
      </c>
      <c r="AI327" s="705">
        <f>IF(ISERROR((N327/O327-1)*100),"n/a",(N327/O327-1)*100)</f>
        <v>3.7037037037036979</v>
      </c>
      <c r="AJ327" s="705">
        <f>IF(ISERROR((O327/P327-1)*100),"n/a",(O327/P327-1)*100)</f>
        <v>12.500000000000021</v>
      </c>
      <c r="AK327" s="705">
        <f>IF(ISERROR((P327/Q327-1)*100),"n/a",(P327/Q327-1)*100)</f>
        <v>14.285714285714279</v>
      </c>
      <c r="AL327" s="705">
        <f>IF(ISERROR((Q327/R327-1)*100),"n/a",(Q327/R327-1)*100)</f>
        <v>4.9999999999999822</v>
      </c>
      <c r="AM327" s="705">
        <f>IF(ISERROR((R327/S327-1)*100),"n/a",(R327/S327-1)*100)</f>
        <v>0</v>
      </c>
      <c r="AN327" s="705">
        <f>IF(ISERROR((S327/T327-1)*100),"n/a",(S327/T327-1)*100)</f>
        <v>-37.5</v>
      </c>
      <c r="AO327" s="705">
        <f>IF(ISERROR((T327/U327-1)*100),"n/a",(T327/U327-1)*100)</f>
        <v>0</v>
      </c>
      <c r="AP327" s="705">
        <f>IF(ISERROR((U327/V327-1)*100),"n/a",(U327/V327-1)*100)</f>
        <v>3.2258064516129004</v>
      </c>
      <c r="AQ327" s="705">
        <f>IF(ISERROR((V327/W327-1)*100),"n/a",(V327/W327-1)*100)</f>
        <v>3.3333333333333437</v>
      </c>
      <c r="AR327" s="705">
        <f>IF(ISERROR((W327/X327-1)*100),"n/a",(W327/X327-1)*100)</f>
        <v>9.0909090909090828</v>
      </c>
      <c r="AS327" s="706">
        <f>AVERAGE(Z327:AR327)</f>
        <v>3.190562912815091</v>
      </c>
      <c r="AT327" s="707">
        <f>STDEV(Z327:AR327)</f>
        <v>10.79704585610329</v>
      </c>
    </row>
    <row r="328" spans="1:46" ht="11.25" customHeight="1" x14ac:dyDescent="0.2">
      <c r="A328" s="692" t="s">
        <v>242</v>
      </c>
      <c r="B328" s="527" t="s">
        <v>243</v>
      </c>
      <c r="C328" s="515">
        <v>3.63</v>
      </c>
      <c r="D328" s="515">
        <v>3.2800000000000002</v>
      </c>
      <c r="E328" s="684">
        <v>2.97</v>
      </c>
      <c r="F328" s="684">
        <v>2.69</v>
      </c>
      <c r="G328" s="684">
        <v>2.42</v>
      </c>
      <c r="H328" s="684">
        <v>2.19</v>
      </c>
      <c r="I328" s="685" t="s">
        <v>90</v>
      </c>
      <c r="J328" s="684">
        <v>2</v>
      </c>
      <c r="K328" s="514">
        <v>1.83</v>
      </c>
      <c r="L328" s="685"/>
      <c r="M328" s="531">
        <v>1.64</v>
      </c>
      <c r="N328" s="531">
        <v>1.49</v>
      </c>
      <c r="O328" s="691">
        <v>1.34</v>
      </c>
      <c r="P328" s="691">
        <v>1.1000000000000001</v>
      </c>
      <c r="Q328" s="691">
        <v>0.89</v>
      </c>
      <c r="R328" s="691">
        <v>0.78</v>
      </c>
      <c r="S328" s="691">
        <v>0.7</v>
      </c>
      <c r="T328" s="691">
        <v>0.63</v>
      </c>
      <c r="U328" s="691">
        <v>0.59</v>
      </c>
      <c r="V328" s="691">
        <v>0.55000000000000004</v>
      </c>
      <c r="W328" s="691">
        <v>0.51</v>
      </c>
      <c r="X328" s="691">
        <v>0.47</v>
      </c>
      <c r="Y328" s="688">
        <f>SUM(C328:X328)</f>
        <v>31.7</v>
      </c>
      <c r="Z328" s="1134">
        <f>IF(ISERROR((C328/D328-1)*100),"n/a",(C328/D328-1)*100)</f>
        <v>10.670731707317071</v>
      </c>
      <c r="AA328" s="705">
        <f>IF(ISERROR((D328/E328-1)*100),"n/a",(D328/E328-1)*100)</f>
        <v>10.437710437710447</v>
      </c>
      <c r="AB328" s="705">
        <f>IF(ISERROR((E328/F328-1)*100),"n/a",(E328/F328-1)*100)</f>
        <v>10.408921933085512</v>
      </c>
      <c r="AC328" s="705">
        <f>IF(ISERROR((F328/G328-1)*100),"n/a",(F328/G328-1)*100)</f>
        <v>11.157024793388427</v>
      </c>
      <c r="AD328" s="705">
        <f>IF(ISERROR((G328/H328-1)*100),"n/a",(G328/H328-1)*100)</f>
        <v>10.502283105022837</v>
      </c>
      <c r="AE328" s="705">
        <f>IF(ISERROR((H328/J328-1)*100),"n/a",(H328/J328-1)*100)</f>
        <v>9.4999999999999964</v>
      </c>
      <c r="AF328" s="705">
        <f>IF(ISERROR((J328/K328-1)*100),"n/a",(J328/K328-1)*100)</f>
        <v>9.2896174863387859</v>
      </c>
      <c r="AG328" s="705">
        <f>IF(ISERROR((K328/M328-1)*100),"n/a",(K328/M328-1)*100)</f>
        <v>11.585365853658548</v>
      </c>
      <c r="AH328" s="705">
        <f>IF(ISERROR((M328/N328-1)*100),"n/a",(M328/N328-1)*100)</f>
        <v>10.067114093959727</v>
      </c>
      <c r="AI328" s="705">
        <f>IF(ISERROR((N328/O328-1)*100),"n/a",(N328/O328-1)*100)</f>
        <v>11.194029850746269</v>
      </c>
      <c r="AJ328" s="705">
        <f>IF(ISERROR((O328/P328-1)*100),"n/a",(O328/P328-1)*100)</f>
        <v>21.818181818181827</v>
      </c>
      <c r="AK328" s="705">
        <f>IF(ISERROR((P328/Q328-1)*100),"n/a",(P328/Q328-1)*100)</f>
        <v>23.59550561797754</v>
      </c>
      <c r="AL328" s="705">
        <f>IF(ISERROR((Q328/R328-1)*100),"n/a",(Q328/R328-1)*100)</f>
        <v>14.102564102564097</v>
      </c>
      <c r="AM328" s="705">
        <f>IF(ISERROR((R328/S328-1)*100),"n/a",(R328/S328-1)*100)</f>
        <v>11.428571428571432</v>
      </c>
      <c r="AN328" s="705">
        <f>IF(ISERROR((S328/T328-1)*100),"n/a",(S328/T328-1)*100)</f>
        <v>11.111111111111093</v>
      </c>
      <c r="AO328" s="705">
        <f>IF(ISERROR((T328/U328-1)*100),"n/a",(T328/U328-1)*100)</f>
        <v>6.7796610169491567</v>
      </c>
      <c r="AP328" s="705">
        <f>IF(ISERROR((U328/V328-1)*100),"n/a",(U328/V328-1)*100)</f>
        <v>7.2727272727272529</v>
      </c>
      <c r="AQ328" s="705">
        <f>IF(ISERROR((V328/W328-1)*100),"n/a",(V328/W328-1)*100)</f>
        <v>7.8431372549019773</v>
      </c>
      <c r="AR328" s="705">
        <f>IF(ISERROR((W328/X328-1)*100),"n/a",(W328/X328-1)*100)</f>
        <v>8.5106382978723527</v>
      </c>
      <c r="AS328" s="706">
        <f>AVERAGE(Z328:AR328)</f>
        <v>11.435520904320228</v>
      </c>
      <c r="AT328" s="707">
        <f>STDEV(Z328:AR328)</f>
        <v>4.3284376436329461</v>
      </c>
    </row>
    <row r="329" spans="1:46" ht="11.25" customHeight="1" x14ac:dyDescent="0.2">
      <c r="A329" s="974" t="s">
        <v>602</v>
      </c>
      <c r="B329" s="972" t="s">
        <v>603</v>
      </c>
      <c r="C329" s="515">
        <v>1.96</v>
      </c>
      <c r="D329" s="515">
        <v>1.94</v>
      </c>
      <c r="E329" s="684">
        <v>1.86</v>
      </c>
      <c r="F329" s="684">
        <v>1.73</v>
      </c>
      <c r="G329" s="684">
        <v>1.61</v>
      </c>
      <c r="H329" s="684">
        <v>1.42</v>
      </c>
      <c r="I329" s="685"/>
      <c r="J329" s="684">
        <v>1.27</v>
      </c>
      <c r="K329" s="514">
        <v>1.17</v>
      </c>
      <c r="L329" s="685"/>
      <c r="M329" s="531">
        <v>1.05</v>
      </c>
      <c r="N329" s="531">
        <v>0.9</v>
      </c>
      <c r="O329" s="691">
        <v>0.82499999999999996</v>
      </c>
      <c r="P329" s="691">
        <v>0.76</v>
      </c>
      <c r="Q329" s="691">
        <v>0.69</v>
      </c>
      <c r="R329" s="691">
        <v>0.64</v>
      </c>
      <c r="S329" s="691">
        <v>0.58499999999999996</v>
      </c>
      <c r="T329" s="687">
        <v>0.55000000000000004</v>
      </c>
      <c r="U329" s="687">
        <v>0.55000000000000004</v>
      </c>
      <c r="V329" s="687">
        <v>0.55000000000000004</v>
      </c>
      <c r="W329" s="687">
        <v>0.55000000000000004</v>
      </c>
      <c r="X329" s="687">
        <v>0.55000000000000004</v>
      </c>
      <c r="Y329" s="688">
        <f>SUM(C329:X329)</f>
        <v>21.160000000000007</v>
      </c>
      <c r="Z329" s="1134">
        <f>IF(ISERROR((C329/D329-1)*100),"n/a",(C329/D329-1)*100)</f>
        <v>1.0309278350515427</v>
      </c>
      <c r="AA329" s="705">
        <f>IF(ISERROR((D329/E329-1)*100),"n/a",(D329/E329-1)*100)</f>
        <v>4.3010752688172005</v>
      </c>
      <c r="AB329" s="705">
        <f>IF(ISERROR((E329/F329-1)*100),"n/a",(E329/F329-1)*100)</f>
        <v>7.5144508670520249</v>
      </c>
      <c r="AC329" s="705">
        <f>IF(ISERROR((F329/G329-1)*100),"n/a",(F329/G329-1)*100)</f>
        <v>7.4534161490683148</v>
      </c>
      <c r="AD329" s="705">
        <f>IF(ISERROR((G329/H329-1)*100),"n/a",(G329/H329-1)*100)</f>
        <v>13.380281690140849</v>
      </c>
      <c r="AE329" s="705">
        <f>IF(ISERROR((H329/J329-1)*100),"n/a",(H329/J329-1)*100)</f>
        <v>11.811023622047244</v>
      </c>
      <c r="AF329" s="705">
        <f>IF(ISERROR((J329/K329-1)*100),"n/a",(J329/K329-1)*100)</f>
        <v>8.5470085470085611</v>
      </c>
      <c r="AG329" s="705">
        <f>IF(ISERROR((K329/M329-1)*100),"n/a",(K329/M329-1)*100)</f>
        <v>11.428571428571409</v>
      </c>
      <c r="AH329" s="705">
        <f>IF(ISERROR((M329/N329-1)*100),"n/a",(M329/N329-1)*100)</f>
        <v>16.666666666666675</v>
      </c>
      <c r="AI329" s="705">
        <f>IF(ISERROR((N329/O329-1)*100),"n/a",(N329/O329-1)*100)</f>
        <v>9.0909090909091042</v>
      </c>
      <c r="AJ329" s="705">
        <f>IF(ISERROR((O329/P329-1)*100),"n/a",(O329/P329-1)*100)</f>
        <v>8.5526315789473664</v>
      </c>
      <c r="AK329" s="705">
        <f>IF(ISERROR((P329/Q329-1)*100),"n/a",(P329/Q329-1)*100)</f>
        <v>10.144927536231885</v>
      </c>
      <c r="AL329" s="705">
        <f>IF(ISERROR((Q329/R329-1)*100),"n/a",(Q329/R329-1)*100)</f>
        <v>7.8125</v>
      </c>
      <c r="AM329" s="705">
        <f>IF(ISERROR((R329/S329-1)*100),"n/a",(R329/S329-1)*100)</f>
        <v>9.4017094017094127</v>
      </c>
      <c r="AN329" s="705">
        <f>IF(ISERROR((S329/T329-1)*100),"n/a",(S329/T329-1)*100)</f>
        <v>6.3636363636363491</v>
      </c>
      <c r="AO329" s="705">
        <f>IF(ISERROR((T329/U329-1)*100),"n/a",(T329/U329-1)*100)</f>
        <v>0</v>
      </c>
      <c r="AP329" s="705">
        <f>IF(ISERROR((U329/V329-1)*100),"n/a",(U329/V329-1)*100)</f>
        <v>0</v>
      </c>
      <c r="AQ329" s="705">
        <f>IF(ISERROR((V329/W329-1)*100),"n/a",(V329/W329-1)*100)</f>
        <v>0</v>
      </c>
      <c r="AR329" s="705">
        <f>IF(ISERROR((W329/X329-1)*100),"n/a",(W329/X329-1)*100)</f>
        <v>0</v>
      </c>
      <c r="AS329" s="706">
        <f>AVERAGE(Z329:AR329)</f>
        <v>7.026301897150419</v>
      </c>
      <c r="AT329" s="707">
        <f>STDEV(Z329:AR329)</f>
        <v>4.9563732510361991</v>
      </c>
    </row>
    <row r="330" spans="1:46" ht="11.25" customHeight="1" x14ac:dyDescent="0.2">
      <c r="A330" s="519" t="s">
        <v>1242</v>
      </c>
      <c r="B330" s="972" t="s">
        <v>1243</v>
      </c>
      <c r="C330" s="515">
        <v>0.43</v>
      </c>
      <c r="D330" s="515">
        <v>0.38</v>
      </c>
      <c r="E330" s="684">
        <v>0.35</v>
      </c>
      <c r="F330" s="684">
        <v>0.33</v>
      </c>
      <c r="G330" s="684">
        <v>0.3</v>
      </c>
      <c r="H330" s="684">
        <v>0.27500000000000002</v>
      </c>
      <c r="I330" s="685"/>
      <c r="J330" s="684">
        <v>0.255</v>
      </c>
      <c r="K330" s="514">
        <v>0.23499999999999999</v>
      </c>
      <c r="L330" s="685"/>
      <c r="M330" s="686">
        <v>0.22</v>
      </c>
      <c r="N330" s="531">
        <v>0.22</v>
      </c>
      <c r="O330" s="691">
        <v>0.21249999999999999</v>
      </c>
      <c r="P330" s="691">
        <v>0.19500000000000001</v>
      </c>
      <c r="Q330" s="691">
        <v>0.1825</v>
      </c>
      <c r="R330" s="691">
        <v>0.17249999999999999</v>
      </c>
      <c r="S330" s="691">
        <v>0.155</v>
      </c>
      <c r="T330" s="691">
        <v>3.7499999999999999E-2</v>
      </c>
      <c r="U330" s="687">
        <v>0</v>
      </c>
      <c r="V330" s="687">
        <v>0</v>
      </c>
      <c r="W330" s="687">
        <v>0</v>
      </c>
      <c r="X330" s="687">
        <v>0</v>
      </c>
      <c r="Y330" s="688">
        <f>SUM(C330:X330)</f>
        <v>3.95</v>
      </c>
      <c r="Z330" s="1134">
        <f>IF(ISERROR((C330/D330-1)*100),"n/a",(C330/D330-1)*100)</f>
        <v>13.157894736842103</v>
      </c>
      <c r="AA330" s="705">
        <f>IF(ISERROR((D330/E330-1)*100),"n/a",(D330/E330-1)*100)</f>
        <v>8.5714285714285854</v>
      </c>
      <c r="AB330" s="705">
        <f>IF(ISERROR((E330/F330-1)*100),"n/a",(E330/F330-1)*100)</f>
        <v>6.0606060606060552</v>
      </c>
      <c r="AC330" s="705">
        <f>IF(ISERROR((F330/G330-1)*100),"n/a",(F330/G330-1)*100)</f>
        <v>10.000000000000009</v>
      </c>
      <c r="AD330" s="705">
        <f>IF(ISERROR((G330/H330-1)*100),"n/a",(G330/H330-1)*100)</f>
        <v>9.0909090909090828</v>
      </c>
      <c r="AE330" s="705">
        <f>IF(ISERROR((H330/J330-1)*100),"n/a",(H330/J330-1)*100)</f>
        <v>7.8431372549019773</v>
      </c>
      <c r="AF330" s="705">
        <f>IF(ISERROR((J330/K330-1)*100),"n/a",(J330/K330-1)*100)</f>
        <v>8.5106382978723527</v>
      </c>
      <c r="AG330" s="705">
        <f>IF(ISERROR((K330/M330-1)*100),"n/a",(K330/M330-1)*100)</f>
        <v>6.8181818181818121</v>
      </c>
      <c r="AH330" s="705">
        <f>IF(ISERROR((M330/N330-1)*100),"n/a",(M330/N330-1)*100)</f>
        <v>0</v>
      </c>
      <c r="AI330" s="705">
        <f>IF(ISERROR((N330/O330-1)*100),"n/a",(N330/O330-1)*100)</f>
        <v>3.529411764705892</v>
      </c>
      <c r="AJ330" s="705">
        <f>IF(ISERROR((O330/P330-1)*100),"n/a",(O330/P330-1)*100)</f>
        <v>8.9743589743589638</v>
      </c>
      <c r="AK330" s="705">
        <f>IF(ISERROR((P330/Q330-1)*100),"n/a",(P330/Q330-1)*100)</f>
        <v>6.8493150684931559</v>
      </c>
      <c r="AL330" s="705">
        <f>IF(ISERROR((Q330/R330-1)*100),"n/a",(Q330/R330-1)*100)</f>
        <v>5.7971014492753659</v>
      </c>
      <c r="AM330" s="705">
        <f>IF(ISERROR((R330/S330-1)*100),"n/a",(R330/S330-1)*100)</f>
        <v>11.290322580645151</v>
      </c>
      <c r="AN330" s="705">
        <f>IF(ISERROR((S330/T330-1)*100),"n/a",(S330/T330-1)*100)</f>
        <v>313.33333333333337</v>
      </c>
      <c r="AO330" s="705" t="str">
        <f>IF(ISERROR((T330/U330-1)*100),"n/a",(T330/U330-1)*100)</f>
        <v>n/a</v>
      </c>
      <c r="AP330" s="705" t="str">
        <f>IF(ISERROR((U330/V330-1)*100),"n/a",(U330/V330-1)*100)</f>
        <v>n/a</v>
      </c>
      <c r="AQ330" s="705" t="str">
        <f>IF(ISERROR((V330/W330-1)*100),"n/a",(V330/W330-1)*100)</f>
        <v>n/a</v>
      </c>
      <c r="AR330" s="705" t="str">
        <f>IF(ISERROR((W330/X330-1)*100),"n/a",(W330/X330-1)*100)</f>
        <v>n/a</v>
      </c>
      <c r="AS330" s="706">
        <f>AVERAGE(Z330:AR330)</f>
        <v>27.988442600103593</v>
      </c>
      <c r="AT330" s="707">
        <f>STDEV(Z330:AR330)</f>
        <v>79.000397497966418</v>
      </c>
    </row>
    <row r="331" spans="1:46" ht="11.25" customHeight="1" x14ac:dyDescent="0.2">
      <c r="A331" s="519" t="s">
        <v>245</v>
      </c>
      <c r="B331" s="972" t="s">
        <v>246</v>
      </c>
      <c r="C331" s="515">
        <v>2.835</v>
      </c>
      <c r="D331" s="515">
        <v>2.6825000000000001</v>
      </c>
      <c r="E331" s="684">
        <v>2.5874999999999999</v>
      </c>
      <c r="F331" s="684">
        <v>2.42</v>
      </c>
      <c r="G331" s="684">
        <v>2.2999999999999998</v>
      </c>
      <c r="H331" s="684">
        <v>2.15</v>
      </c>
      <c r="I331" s="685"/>
      <c r="J331" s="684">
        <v>1.9350000000000001</v>
      </c>
      <c r="K331" s="514">
        <v>1.8</v>
      </c>
      <c r="L331" s="685"/>
      <c r="M331" s="531">
        <v>1.63</v>
      </c>
      <c r="N331" s="531">
        <v>1.59</v>
      </c>
      <c r="O331" s="691">
        <v>1.5349999999999999</v>
      </c>
      <c r="P331" s="691">
        <v>1.4325000000000001</v>
      </c>
      <c r="Q331" s="691">
        <v>1.325</v>
      </c>
      <c r="R331" s="691">
        <v>1.2375</v>
      </c>
      <c r="S331" s="691">
        <v>1.1950000000000001</v>
      </c>
      <c r="T331" s="691">
        <v>1.175</v>
      </c>
      <c r="U331" s="691">
        <v>1.155</v>
      </c>
      <c r="V331" s="691">
        <v>1.1299999999999999</v>
      </c>
      <c r="W331" s="691">
        <v>1.085</v>
      </c>
      <c r="X331" s="691">
        <v>1.03</v>
      </c>
      <c r="Y331" s="688">
        <f>SUM(C331:X331)</f>
        <v>34.230000000000004</v>
      </c>
      <c r="Z331" s="1134">
        <f>IF(ISERROR((C331/D331-1)*100),"n/a",(C331/D331-1)*100)</f>
        <v>5.6849953401677533</v>
      </c>
      <c r="AA331" s="705">
        <f>IF(ISERROR((D331/E331-1)*100),"n/a",(D331/E331-1)*100)</f>
        <v>3.6714975845410613</v>
      </c>
      <c r="AB331" s="705">
        <f>IF(ISERROR((E331/F331-1)*100),"n/a",(E331/F331-1)*100)</f>
        <v>6.9214876033057759</v>
      </c>
      <c r="AC331" s="705">
        <f>IF(ISERROR((F331/G331-1)*100),"n/a",(F331/G331-1)*100)</f>
        <v>5.2173913043478404</v>
      </c>
      <c r="AD331" s="705">
        <f>IF(ISERROR((G331/H331-1)*100),"n/a",(G331/H331-1)*100)</f>
        <v>6.9767441860465018</v>
      </c>
      <c r="AE331" s="705">
        <f>IF(ISERROR((H331/J331-1)*100),"n/a",(H331/J331-1)*100)</f>
        <v>11.111111111111093</v>
      </c>
      <c r="AF331" s="705">
        <f>IF(ISERROR((J331/K331-1)*100),"n/a",(J331/K331-1)*100)</f>
        <v>7.4999999999999956</v>
      </c>
      <c r="AG331" s="705">
        <f>IF(ISERROR((K331/M331-1)*100),"n/a",(K331/M331-1)*100)</f>
        <v>10.429447852760742</v>
      </c>
      <c r="AH331" s="705">
        <f>IF(ISERROR((M331/N331-1)*100),"n/a",(M331/N331-1)*100)</f>
        <v>2.5157232704402288</v>
      </c>
      <c r="AI331" s="705">
        <f>IF(ISERROR((N331/O331-1)*100),"n/a",(N331/O331-1)*100)</f>
        <v>3.5830618892508159</v>
      </c>
      <c r="AJ331" s="705">
        <f>IF(ISERROR((O331/P331-1)*100),"n/a",(O331/P331-1)*100)</f>
        <v>7.1553228621291209</v>
      </c>
      <c r="AK331" s="705">
        <f>IF(ISERROR((P331/Q331-1)*100),"n/a",(P331/Q331-1)*100)</f>
        <v>8.1132075471698215</v>
      </c>
      <c r="AL331" s="705">
        <f>IF(ISERROR((Q331/R331-1)*100),"n/a",(Q331/R331-1)*100)</f>
        <v>7.0707070707070718</v>
      </c>
      <c r="AM331" s="705">
        <f>IF(ISERROR((R331/S331-1)*100),"n/a",(R331/S331-1)*100)</f>
        <v>3.5564853556485421</v>
      </c>
      <c r="AN331" s="705">
        <f>IF(ISERROR((S331/T331-1)*100),"n/a",(S331/T331-1)*100)</f>
        <v>1.7021276595744705</v>
      </c>
      <c r="AO331" s="705">
        <f>IF(ISERROR((T331/U331-1)*100),"n/a",(T331/U331-1)*100)</f>
        <v>1.7316017316017396</v>
      </c>
      <c r="AP331" s="705">
        <f>IF(ISERROR((U331/V331-1)*100),"n/a",(U331/V331-1)*100)</f>
        <v>2.212389380530988</v>
      </c>
      <c r="AQ331" s="705">
        <f>IF(ISERROR((V331/W331-1)*100),"n/a",(V331/W331-1)*100)</f>
        <v>4.1474654377880116</v>
      </c>
      <c r="AR331" s="705">
        <f>IF(ISERROR((W331/X331-1)*100),"n/a",(W331/X331-1)*100)</f>
        <v>5.3398058252427161</v>
      </c>
      <c r="AS331" s="706">
        <f>AVERAGE(Z331:AR331)</f>
        <v>5.5073985795981208</v>
      </c>
      <c r="AT331" s="707">
        <f>STDEV(Z331:AR331)</f>
        <v>2.7600707358661669</v>
      </c>
    </row>
    <row r="332" spans="1:46" ht="11.25" customHeight="1" x14ac:dyDescent="0.2">
      <c r="A332" s="497" t="s">
        <v>1244</v>
      </c>
      <c r="B332" s="957" t="s">
        <v>1245</v>
      </c>
      <c r="C332" s="543">
        <v>1.88</v>
      </c>
      <c r="D332" s="515">
        <v>1.8766669999999999</v>
      </c>
      <c r="E332" s="521">
        <v>1.7333333333333334</v>
      </c>
      <c r="F332" s="684">
        <v>1.6733333333333331</v>
      </c>
      <c r="G332" s="684">
        <v>1.5533333333333335</v>
      </c>
      <c r="H332" s="684">
        <v>1.3666666666666665</v>
      </c>
      <c r="I332" s="685"/>
      <c r="J332" s="684">
        <v>0.26666666666666666</v>
      </c>
      <c r="K332" s="689">
        <v>0</v>
      </c>
      <c r="L332" s="685"/>
      <c r="M332" s="686">
        <v>0</v>
      </c>
      <c r="N332" s="686">
        <v>0</v>
      </c>
      <c r="O332" s="687">
        <v>0</v>
      </c>
      <c r="P332" s="687">
        <v>0</v>
      </c>
      <c r="Q332" s="687">
        <v>0</v>
      </c>
      <c r="R332" s="687">
        <v>0</v>
      </c>
      <c r="S332" s="687">
        <v>0</v>
      </c>
      <c r="T332" s="687">
        <v>0</v>
      </c>
      <c r="U332" s="687">
        <v>0</v>
      </c>
      <c r="V332" s="687">
        <v>0</v>
      </c>
      <c r="W332" s="687">
        <v>0</v>
      </c>
      <c r="X332" s="687">
        <v>0</v>
      </c>
      <c r="Y332" s="688">
        <f>SUM(C332:X332)</f>
        <v>10.350000333333334</v>
      </c>
      <c r="Z332" s="1134">
        <f>IF(ISERROR((C332/D332-1)*100),"n/a",(C332/D332-1)*100)</f>
        <v>0.17760209989305942</v>
      </c>
      <c r="AA332" s="705">
        <f>IF(ISERROR((D332/E332-1)*100),"n/a",(D332/E332-1)*100)</f>
        <v>8.2692499999999836</v>
      </c>
      <c r="AB332" s="705">
        <f>IF(ISERROR((E332/F332-1)*100),"n/a",(E332/F332-1)*100)</f>
        <v>3.5856573705179473</v>
      </c>
      <c r="AC332" s="705">
        <f>IF(ISERROR((F332/G332-1)*100),"n/a",(F332/G332-1)*100)</f>
        <v>7.7253218884119956</v>
      </c>
      <c r="AD332" s="705">
        <f>IF(ISERROR((G332/H332-1)*100),"n/a",(G332/H332-1)*100)</f>
        <v>13.658536585365887</v>
      </c>
      <c r="AE332" s="705">
        <f>IF(ISERROR((H332/J332-1)*100),"n/a",(H332/J332-1)*100)</f>
        <v>412.49999999999989</v>
      </c>
      <c r="AF332" s="705" t="str">
        <f>IF(ISERROR((J332/K332-1)*100),"n/a",(J332/K332-1)*100)</f>
        <v>n/a</v>
      </c>
      <c r="AG332" s="705" t="str">
        <f>IF(ISERROR((K332/M332-1)*100),"n/a",(K332/M332-1)*100)</f>
        <v>n/a</v>
      </c>
      <c r="AH332" s="705" t="str">
        <f>IF(ISERROR((M332/N332-1)*100),"n/a",(M332/N332-1)*100)</f>
        <v>n/a</v>
      </c>
      <c r="AI332" s="705" t="str">
        <f>IF(ISERROR((N332/O332-1)*100),"n/a",(N332/O332-1)*100)</f>
        <v>n/a</v>
      </c>
      <c r="AJ332" s="705" t="str">
        <f>IF(ISERROR((O332/P332-1)*100),"n/a",(O332/P332-1)*100)</f>
        <v>n/a</v>
      </c>
      <c r="AK332" s="705" t="str">
        <f>IF(ISERROR((P332/Q332-1)*100),"n/a",(P332/Q332-1)*100)</f>
        <v>n/a</v>
      </c>
      <c r="AL332" s="705" t="str">
        <f>IF(ISERROR((Q332/R332-1)*100),"n/a",(Q332/R332-1)*100)</f>
        <v>n/a</v>
      </c>
      <c r="AM332" s="705" t="str">
        <f>IF(ISERROR((R332/S332-1)*100),"n/a",(R332/S332-1)*100)</f>
        <v>n/a</v>
      </c>
      <c r="AN332" s="705" t="str">
        <f>IF(ISERROR((S332/T332-1)*100),"n/a",(S332/T332-1)*100)</f>
        <v>n/a</v>
      </c>
      <c r="AO332" s="705" t="str">
        <f>IF(ISERROR((T332/U332-1)*100),"n/a",(T332/U332-1)*100)</f>
        <v>n/a</v>
      </c>
      <c r="AP332" s="705" t="str">
        <f>IF(ISERROR((U332/V332-1)*100),"n/a",(U332/V332-1)*100)</f>
        <v>n/a</v>
      </c>
      <c r="AQ332" s="705" t="str">
        <f>IF(ISERROR((V332/W332-1)*100),"n/a",(V332/W332-1)*100)</f>
        <v>n/a</v>
      </c>
      <c r="AR332" s="705" t="str">
        <f>IF(ISERROR((W332/X332-1)*100),"n/a",(W332/X332-1)*100)</f>
        <v>n/a</v>
      </c>
      <c r="AS332" s="706">
        <f>AVERAGE(Z332:AR332)</f>
        <v>74.319394657364796</v>
      </c>
      <c r="AT332" s="707">
        <f>STDEV(Z332:AR332)</f>
        <v>165.73685206577176</v>
      </c>
    </row>
    <row r="333" spans="1:46" ht="11.25" customHeight="1" x14ac:dyDescent="0.2">
      <c r="A333" s="692" t="s">
        <v>1246</v>
      </c>
      <c r="B333" s="527" t="s">
        <v>1247</v>
      </c>
      <c r="C333" s="515">
        <v>0.6</v>
      </c>
      <c r="D333" s="541">
        <v>0.51666699999999999</v>
      </c>
      <c r="E333" s="533">
        <v>0.48</v>
      </c>
      <c r="F333" s="533">
        <v>0.45333333333333337</v>
      </c>
      <c r="G333" s="533">
        <v>0.42666666666666669</v>
      </c>
      <c r="H333" s="533">
        <v>0.4</v>
      </c>
      <c r="I333" s="534"/>
      <c r="J333" s="532">
        <v>0.37333333333333335</v>
      </c>
      <c r="K333" s="535">
        <v>0.37333333333333335</v>
      </c>
      <c r="L333" s="534"/>
      <c r="M333" s="560">
        <v>0.37333333333333335</v>
      </c>
      <c r="N333" s="560">
        <v>0.37333333333333335</v>
      </c>
      <c r="O333" s="537">
        <v>0.37333333333333335</v>
      </c>
      <c r="P333" s="537">
        <v>0.37333333333333335</v>
      </c>
      <c r="Q333" s="537">
        <v>0.37333333333333335</v>
      </c>
      <c r="R333" s="537">
        <v>0.37333333333333335</v>
      </c>
      <c r="S333" s="537">
        <v>0.37333333333333335</v>
      </c>
      <c r="T333" s="537">
        <v>0.37333333333333335</v>
      </c>
      <c r="U333" s="537">
        <v>0.37333333333333335</v>
      </c>
      <c r="V333" s="536">
        <v>0.37333333333333335</v>
      </c>
      <c r="W333" s="536">
        <v>0.3666666666666667</v>
      </c>
      <c r="X333" s="536">
        <v>0.34</v>
      </c>
      <c r="Y333" s="688">
        <f>SUM(C333:X333)</f>
        <v>8.0633336666666651</v>
      </c>
      <c r="Z333" s="1134">
        <f>IF(ISERROR((C333/D333-1)*100),"n/a",(C333/D333-1)*100)</f>
        <v>16.128957336156557</v>
      </c>
      <c r="AA333" s="705">
        <f>IF(ISERROR((D333/E333-1)*100),"n/a",(D333/E333-1)*100)</f>
        <v>7.6389583333333455</v>
      </c>
      <c r="AB333" s="705">
        <f>IF(ISERROR((E333/F333-1)*100),"n/a",(E333/F333-1)*100)</f>
        <v>5.8823529411764497</v>
      </c>
      <c r="AC333" s="705">
        <f>IF(ISERROR((F333/G333-1)*100),"n/a",(F333/G333-1)*100)</f>
        <v>6.25</v>
      </c>
      <c r="AD333" s="705">
        <f>IF(ISERROR((G333/H333-1)*100),"n/a",(G333/H333-1)*100)</f>
        <v>6.6666666666666652</v>
      </c>
      <c r="AE333" s="705">
        <f>IF(ISERROR((H333/J333-1)*100),"n/a",(H333/J333-1)*100)</f>
        <v>7.1428571428571397</v>
      </c>
      <c r="AF333" s="705">
        <f>IF(ISERROR((J333/K333-1)*100),"n/a",(J333/K333-1)*100)</f>
        <v>0</v>
      </c>
      <c r="AG333" s="705">
        <f>IF(ISERROR((K333/M333-1)*100),"n/a",(K333/M333-1)*100)</f>
        <v>0</v>
      </c>
      <c r="AH333" s="705">
        <f>IF(ISERROR((M333/N333-1)*100),"n/a",(M333/N333-1)*100)</f>
        <v>0</v>
      </c>
      <c r="AI333" s="705">
        <f>IF(ISERROR((N333/O333-1)*100),"n/a",(N333/O333-1)*100)</f>
        <v>0</v>
      </c>
      <c r="AJ333" s="705">
        <f>IF(ISERROR((O333/P333-1)*100),"n/a",(O333/P333-1)*100)</f>
        <v>0</v>
      </c>
      <c r="AK333" s="705">
        <f>IF(ISERROR((P333/Q333-1)*100),"n/a",(P333/Q333-1)*100)</f>
        <v>0</v>
      </c>
      <c r="AL333" s="705">
        <f>IF(ISERROR((Q333/R333-1)*100),"n/a",(Q333/R333-1)*100)</f>
        <v>0</v>
      </c>
      <c r="AM333" s="705">
        <f>IF(ISERROR((R333/S333-1)*100),"n/a",(R333/S333-1)*100)</f>
        <v>0</v>
      </c>
      <c r="AN333" s="705">
        <f>IF(ISERROR((S333/T333-1)*100),"n/a",(S333/T333-1)*100)</f>
        <v>0</v>
      </c>
      <c r="AO333" s="705">
        <f>IF(ISERROR((T333/U333-1)*100),"n/a",(T333/U333-1)*100)</f>
        <v>0</v>
      </c>
      <c r="AP333" s="705">
        <f>IF(ISERROR((U333/V333-1)*100),"n/a",(U333/V333-1)*100)</f>
        <v>0</v>
      </c>
      <c r="AQ333" s="705">
        <f>IF(ISERROR((V333/W333-1)*100),"n/a",(V333/W333-1)*100)</f>
        <v>1.8181818181818077</v>
      </c>
      <c r="AR333" s="705">
        <f>IF(ISERROR((W333/X333-1)*100),"n/a",(W333/X333-1)*100)</f>
        <v>7.8431372549019551</v>
      </c>
      <c r="AS333" s="706">
        <f>AVERAGE(Z333:AR333)</f>
        <v>3.1247953417512586</v>
      </c>
      <c r="AT333" s="707">
        <f>STDEV(Z333:AR333)</f>
        <v>4.5149405828295315</v>
      </c>
    </row>
    <row r="334" spans="1:46" ht="11.25" customHeight="1" x14ac:dyDescent="0.2">
      <c r="A334" s="974" t="s">
        <v>1249</v>
      </c>
      <c r="B334" s="972" t="s">
        <v>1250</v>
      </c>
      <c r="C334" s="515">
        <v>1.28</v>
      </c>
      <c r="D334" s="515">
        <v>1.1200000000000001</v>
      </c>
      <c r="E334" s="684">
        <v>1</v>
      </c>
      <c r="F334" s="684">
        <v>0.9</v>
      </c>
      <c r="G334" s="684">
        <v>0.8</v>
      </c>
      <c r="H334" s="684">
        <v>0.72499999999999998</v>
      </c>
      <c r="I334" s="685"/>
      <c r="J334" s="521">
        <v>0.5</v>
      </c>
      <c r="K334" s="689">
        <v>1.69</v>
      </c>
      <c r="L334" s="685"/>
      <c r="M334" s="531">
        <v>1.905</v>
      </c>
      <c r="N334" s="531">
        <v>1.885</v>
      </c>
      <c r="O334" s="691">
        <v>1.865</v>
      </c>
      <c r="P334" s="691">
        <v>1.84</v>
      </c>
      <c r="Q334" s="691">
        <v>1.81</v>
      </c>
      <c r="R334" s="691">
        <v>1.74</v>
      </c>
      <c r="S334" s="691">
        <v>1.7</v>
      </c>
      <c r="T334" s="691">
        <v>1.6625000000000001</v>
      </c>
      <c r="U334" s="687">
        <v>1.65</v>
      </c>
      <c r="V334" s="691">
        <v>0.86250000000000004</v>
      </c>
      <c r="W334" s="691">
        <v>0.55000000000000004</v>
      </c>
      <c r="X334" s="687">
        <v>0.4</v>
      </c>
      <c r="Y334" s="688">
        <f>SUM(C334:X334)</f>
        <v>25.884999999999998</v>
      </c>
      <c r="Z334" s="1134">
        <f>IF(ISERROR((C334/D334-1)*100),"n/a",(C334/D334-1)*100)</f>
        <v>14.285714285714279</v>
      </c>
      <c r="AA334" s="705">
        <f>IF(ISERROR((D334/E334-1)*100),"n/a",(D334/E334-1)*100)</f>
        <v>12.000000000000011</v>
      </c>
      <c r="AB334" s="705">
        <f>IF(ISERROR((E334/F334-1)*100),"n/a",(E334/F334-1)*100)</f>
        <v>11.111111111111116</v>
      </c>
      <c r="AC334" s="705">
        <f>IF(ISERROR((F334/G334-1)*100),"n/a",(F334/G334-1)*100)</f>
        <v>12.5</v>
      </c>
      <c r="AD334" s="705">
        <f>IF(ISERROR((G334/H334-1)*100),"n/a",(G334/H334-1)*100)</f>
        <v>10.344827586206895</v>
      </c>
      <c r="AE334" s="705">
        <f>IF(ISERROR((H334/J334-1)*100),"n/a",(H334/J334-1)*100)</f>
        <v>44.999999999999993</v>
      </c>
      <c r="AF334" s="705">
        <f>IF(ISERROR((J334/K334-1)*100),"n/a",(J334/K334-1)*100)</f>
        <v>-70.414201183431956</v>
      </c>
      <c r="AG334" s="705">
        <f>IF(ISERROR((K334/M334-1)*100),"n/a",(K334/M334-1)*100)</f>
        <v>-11.286089238845154</v>
      </c>
      <c r="AH334" s="705">
        <f>IF(ISERROR((M334/N334-1)*100),"n/a",(M334/N334-1)*100)</f>
        <v>1.0610079575596787</v>
      </c>
      <c r="AI334" s="705">
        <f>IF(ISERROR((N334/O334-1)*100),"n/a",(N334/O334-1)*100)</f>
        <v>1.072386058981234</v>
      </c>
      <c r="AJ334" s="705">
        <f>IF(ISERROR((O334/P334-1)*100),"n/a",(O334/P334-1)*100)</f>
        <v>1.3586956521739024</v>
      </c>
      <c r="AK334" s="705">
        <f>IF(ISERROR((P334/Q334-1)*100),"n/a",(P334/Q334-1)*100)</f>
        <v>1.6574585635359185</v>
      </c>
      <c r="AL334" s="705">
        <f>IF(ISERROR((Q334/R334-1)*100),"n/a",(Q334/R334-1)*100)</f>
        <v>4.0229885057471382</v>
      </c>
      <c r="AM334" s="705">
        <f>IF(ISERROR((R334/S334-1)*100),"n/a",(R334/S334-1)*100)</f>
        <v>2.3529411764705799</v>
      </c>
      <c r="AN334" s="705">
        <f>IF(ISERROR((S334/T334-1)*100),"n/a",(S334/T334-1)*100)</f>
        <v>2.2556390977443552</v>
      </c>
      <c r="AO334" s="705">
        <f>IF(ISERROR((T334/U334-1)*100),"n/a",(T334/U334-1)*100)</f>
        <v>0.75757575757577911</v>
      </c>
      <c r="AP334" s="705">
        <f>IF(ISERROR((U334/V334-1)*100),"n/a",(U334/V334-1)*100)</f>
        <v>91.304347826086939</v>
      </c>
      <c r="AQ334" s="705">
        <f>IF(ISERROR((V334/W334-1)*100),"n/a",(V334/W334-1)*100)</f>
        <v>56.818181818181813</v>
      </c>
      <c r="AR334" s="705">
        <f>IF(ISERROR((W334/X334-1)*100),"n/a",(W334/X334-1)*100)</f>
        <v>37.5</v>
      </c>
      <c r="AS334" s="706">
        <f>AVERAGE(Z334:AR334)</f>
        <v>11.773820261832237</v>
      </c>
      <c r="AT334" s="707">
        <f>STDEV(Z334:AR334)</f>
        <v>31.812643082951602</v>
      </c>
    </row>
    <row r="335" spans="1:46" ht="11.25" customHeight="1" x14ac:dyDescent="0.2">
      <c r="A335" s="519" t="s">
        <v>1251</v>
      </c>
      <c r="B335" s="972" t="s">
        <v>1252</v>
      </c>
      <c r="C335" s="515">
        <v>0.44800000000000001</v>
      </c>
      <c r="D335" s="515">
        <v>0.35849999999999999</v>
      </c>
      <c r="E335" s="684">
        <v>0.29899999999999999</v>
      </c>
      <c r="F335" s="684">
        <v>0.26</v>
      </c>
      <c r="G335" s="684">
        <v>0.215</v>
      </c>
      <c r="H335" s="684">
        <v>0.18</v>
      </c>
      <c r="I335" s="685"/>
      <c r="J335" s="684">
        <v>0.15</v>
      </c>
      <c r="K335" s="514">
        <v>0.1125</v>
      </c>
      <c r="L335" s="685"/>
      <c r="M335" s="686">
        <v>0</v>
      </c>
      <c r="N335" s="686">
        <v>0</v>
      </c>
      <c r="O335" s="687">
        <v>0</v>
      </c>
      <c r="P335" s="687">
        <v>0</v>
      </c>
      <c r="Q335" s="687">
        <v>0</v>
      </c>
      <c r="R335" s="687">
        <v>0</v>
      </c>
      <c r="S335" s="687">
        <v>0</v>
      </c>
      <c r="T335" s="687">
        <v>0</v>
      </c>
      <c r="U335" s="687">
        <v>0</v>
      </c>
      <c r="V335" s="687">
        <v>0</v>
      </c>
      <c r="W335" s="687">
        <v>0</v>
      </c>
      <c r="X335" s="687">
        <v>0</v>
      </c>
      <c r="Y335" s="688">
        <f>SUM(C335:X335)</f>
        <v>2.0229999999999997</v>
      </c>
      <c r="Z335" s="1134">
        <f>IF(ISERROR((C335/D335-1)*100),"n/a",(C335/D335-1)*100)</f>
        <v>24.965132496513263</v>
      </c>
      <c r="AA335" s="705">
        <f>IF(ISERROR((D335/E335-1)*100),"n/a",(D335/E335-1)*100)</f>
        <v>19.899665551839462</v>
      </c>
      <c r="AB335" s="705">
        <f>IF(ISERROR((E335/F335-1)*100),"n/a",(E335/F335-1)*100)</f>
        <v>14.999999999999991</v>
      </c>
      <c r="AC335" s="705">
        <f>IF(ISERROR((F335/G335-1)*100),"n/a",(F335/G335-1)*100)</f>
        <v>20.930232558139551</v>
      </c>
      <c r="AD335" s="705">
        <f>IF(ISERROR((G335/H335-1)*100),"n/a",(G335/H335-1)*100)</f>
        <v>19.444444444444443</v>
      </c>
      <c r="AE335" s="705">
        <f>IF(ISERROR((H335/J335-1)*100),"n/a",(H335/J335-1)*100)</f>
        <v>19.999999999999996</v>
      </c>
      <c r="AF335" s="705">
        <f>IF(ISERROR((J335/K335-1)*100),"n/a",(J335/K335-1)*100)</f>
        <v>33.333333333333329</v>
      </c>
      <c r="AG335" s="705" t="str">
        <f>IF(ISERROR((K335/M335-1)*100),"n/a",(K335/M335-1)*100)</f>
        <v>n/a</v>
      </c>
      <c r="AH335" s="705" t="str">
        <f>IF(ISERROR((M335/N335-1)*100),"n/a",(M335/N335-1)*100)</f>
        <v>n/a</v>
      </c>
      <c r="AI335" s="705" t="str">
        <f>IF(ISERROR((N335/O335-1)*100),"n/a",(N335/O335-1)*100)</f>
        <v>n/a</v>
      </c>
      <c r="AJ335" s="705" t="str">
        <f>IF(ISERROR((O335/P335-1)*100),"n/a",(O335/P335-1)*100)</f>
        <v>n/a</v>
      </c>
      <c r="AK335" s="705" t="str">
        <f>IF(ISERROR((P335/Q335-1)*100),"n/a",(P335/Q335-1)*100)</f>
        <v>n/a</v>
      </c>
      <c r="AL335" s="705" t="str">
        <f>IF(ISERROR((Q335/R335-1)*100),"n/a",(Q335/R335-1)*100)</f>
        <v>n/a</v>
      </c>
      <c r="AM335" s="705" t="str">
        <f>IF(ISERROR((R335/S335-1)*100),"n/a",(R335/S335-1)*100)</f>
        <v>n/a</v>
      </c>
      <c r="AN335" s="705" t="str">
        <f>IF(ISERROR((S335/T335-1)*100),"n/a",(S335/T335-1)*100)</f>
        <v>n/a</v>
      </c>
      <c r="AO335" s="705" t="str">
        <f>IF(ISERROR((T335/U335-1)*100),"n/a",(T335/U335-1)*100)</f>
        <v>n/a</v>
      </c>
      <c r="AP335" s="705" t="str">
        <f>IF(ISERROR((U335/V335-1)*100),"n/a",(U335/V335-1)*100)</f>
        <v>n/a</v>
      </c>
      <c r="AQ335" s="705" t="str">
        <f>IF(ISERROR((V335/W335-1)*100),"n/a",(V335/W335-1)*100)</f>
        <v>n/a</v>
      </c>
      <c r="AR335" s="705" t="str">
        <f>IF(ISERROR((W335/X335-1)*100),"n/a",(W335/X335-1)*100)</f>
        <v>n/a</v>
      </c>
      <c r="AS335" s="706">
        <f>AVERAGE(Z335:AR335)</f>
        <v>21.938972626324293</v>
      </c>
      <c r="AT335" s="707">
        <f>STDEV(Z335:AR335)</f>
        <v>5.8065631853860609</v>
      </c>
    </row>
    <row r="336" spans="1:46" ht="11.25" customHeight="1" x14ac:dyDescent="0.2">
      <c r="A336" s="497" t="s">
        <v>1253</v>
      </c>
      <c r="B336" s="957" t="s">
        <v>1254</v>
      </c>
      <c r="C336" s="515">
        <v>1.01</v>
      </c>
      <c r="D336" s="542">
        <v>0.83000000000000007</v>
      </c>
      <c r="E336" s="505">
        <v>0.79</v>
      </c>
      <c r="F336" s="505">
        <v>0.75</v>
      </c>
      <c r="G336" s="505">
        <v>0.68</v>
      </c>
      <c r="H336" s="505">
        <v>0.6</v>
      </c>
      <c r="I336" s="506"/>
      <c r="J336" s="505">
        <v>0.53</v>
      </c>
      <c r="K336" s="508">
        <v>0.52</v>
      </c>
      <c r="L336" s="506"/>
      <c r="M336" s="559">
        <v>0.52</v>
      </c>
      <c r="N336" s="559">
        <v>0.52</v>
      </c>
      <c r="O336" s="511">
        <v>0.52</v>
      </c>
      <c r="P336" s="511">
        <v>0.49</v>
      </c>
      <c r="Q336" s="511">
        <v>0.43340000000000001</v>
      </c>
      <c r="R336" s="511">
        <v>0.38670000000000004</v>
      </c>
      <c r="S336" s="511">
        <v>0.35630000000000001</v>
      </c>
      <c r="T336" s="511">
        <v>0.30599999999999999</v>
      </c>
      <c r="U336" s="511">
        <v>0.24829999999999999</v>
      </c>
      <c r="V336" s="511">
        <v>0.23280000000000001</v>
      </c>
      <c r="W336" s="511">
        <v>0.22220000000000001</v>
      </c>
      <c r="X336" s="511">
        <v>0.1956</v>
      </c>
      <c r="Y336" s="688">
        <f>SUM(C336:X336)</f>
        <v>10.141299999999998</v>
      </c>
      <c r="Z336" s="1134">
        <f>IF(ISERROR((C336/D336-1)*100),"n/a",(C336/D336-1)*100)</f>
        <v>21.686746987951789</v>
      </c>
      <c r="AA336" s="705">
        <f>IF(ISERROR((D336/E336-1)*100),"n/a",(D336/E336-1)*100)</f>
        <v>5.0632911392405111</v>
      </c>
      <c r="AB336" s="705">
        <f>IF(ISERROR((E336/F336-1)*100),"n/a",(E336/F336-1)*100)</f>
        <v>5.3333333333333455</v>
      </c>
      <c r="AC336" s="705">
        <f>IF(ISERROR((F336/G336-1)*100),"n/a",(F336/G336-1)*100)</f>
        <v>10.294117647058808</v>
      </c>
      <c r="AD336" s="705">
        <f>IF(ISERROR((G336/H336-1)*100),"n/a",(G336/H336-1)*100)</f>
        <v>13.333333333333353</v>
      </c>
      <c r="AE336" s="705">
        <f>IF(ISERROR((H336/J336-1)*100),"n/a",(H336/J336-1)*100)</f>
        <v>13.207547169811317</v>
      </c>
      <c r="AF336" s="705">
        <f>IF(ISERROR((J336/K336-1)*100),"n/a",(J336/K336-1)*100)</f>
        <v>1.9230769230769162</v>
      </c>
      <c r="AG336" s="705">
        <f>IF(ISERROR((K336/M336-1)*100),"n/a",(K336/M336-1)*100)</f>
        <v>0</v>
      </c>
      <c r="AH336" s="705">
        <f>IF(ISERROR((M336/N336-1)*100),"n/a",(M336/N336-1)*100)</f>
        <v>0</v>
      </c>
      <c r="AI336" s="705">
        <f>IF(ISERROR((N336/O336-1)*100),"n/a",(N336/O336-1)*100)</f>
        <v>0</v>
      </c>
      <c r="AJ336" s="705">
        <f>IF(ISERROR((O336/P336-1)*100),"n/a",(O336/P336-1)*100)</f>
        <v>6.1224489795918435</v>
      </c>
      <c r="AK336" s="705">
        <f>IF(ISERROR((P336/Q336-1)*100),"n/a",(P336/Q336-1)*100)</f>
        <v>13.059529303184124</v>
      </c>
      <c r="AL336" s="705">
        <f>IF(ISERROR((Q336/R336-1)*100),"n/a",(Q336/R336-1)*100)</f>
        <v>12.076545125420202</v>
      </c>
      <c r="AM336" s="705">
        <f>IF(ISERROR((R336/S336-1)*100),"n/a",(R336/S336-1)*100)</f>
        <v>8.5321358405837877</v>
      </c>
      <c r="AN336" s="705">
        <f>IF(ISERROR((S336/T336-1)*100),"n/a",(S336/T336-1)*100)</f>
        <v>16.437908496732035</v>
      </c>
      <c r="AO336" s="705">
        <f>IF(ISERROR((T336/U336-1)*100),"n/a",(T336/U336-1)*100)</f>
        <v>23.238018525976646</v>
      </c>
      <c r="AP336" s="705">
        <f>IF(ISERROR((U336/V336-1)*100),"n/a",(U336/V336-1)*100)</f>
        <v>6.658075601374569</v>
      </c>
      <c r="AQ336" s="705">
        <f>IF(ISERROR((V336/W336-1)*100),"n/a",(V336/W336-1)*100)</f>
        <v>4.7704770477047687</v>
      </c>
      <c r="AR336" s="705">
        <f>IF(ISERROR((W336/X336-1)*100),"n/a",(W336/X336-1)*100)</f>
        <v>13.599182004089982</v>
      </c>
      <c r="AS336" s="706">
        <f>AVERAGE(Z336:AR336)</f>
        <v>9.2281982872875794</v>
      </c>
      <c r="AT336" s="707">
        <f>STDEV(Z336:AR336)</f>
        <v>6.9007196717380115</v>
      </c>
    </row>
    <row r="337" spans="1:46" ht="11.25" customHeight="1" x14ac:dyDescent="0.2">
      <c r="A337" s="502" t="s">
        <v>1255</v>
      </c>
      <c r="B337" s="972" t="s">
        <v>1256</v>
      </c>
      <c r="C337" s="515">
        <v>0.80100000000000005</v>
      </c>
      <c r="D337" s="690">
        <v>0.77100000000000013</v>
      </c>
      <c r="E337" s="521">
        <v>0.75</v>
      </c>
      <c r="F337" s="684">
        <v>0.74750000000000005</v>
      </c>
      <c r="G337" s="684">
        <v>0.72</v>
      </c>
      <c r="H337" s="684">
        <v>0.63</v>
      </c>
      <c r="I337" s="685"/>
      <c r="J337" s="684">
        <v>0.6</v>
      </c>
      <c r="K337" s="514">
        <v>0.55500000000000005</v>
      </c>
      <c r="L337" s="685"/>
      <c r="M337" s="686">
        <v>0.48</v>
      </c>
      <c r="N337" s="686">
        <v>0.6</v>
      </c>
      <c r="O337" s="691">
        <v>0.96</v>
      </c>
      <c r="P337" s="691">
        <v>0.91500000000000004</v>
      </c>
      <c r="Q337" s="691">
        <v>0.84</v>
      </c>
      <c r="R337" s="691">
        <v>0.18</v>
      </c>
      <c r="S337" s="687">
        <v>0</v>
      </c>
      <c r="T337" s="687">
        <v>0</v>
      </c>
      <c r="U337" s="687">
        <v>0</v>
      </c>
      <c r="V337" s="687">
        <v>0</v>
      </c>
      <c r="W337" s="687">
        <v>0</v>
      </c>
      <c r="X337" s="687">
        <v>0</v>
      </c>
      <c r="Y337" s="688">
        <f>SUM(C337:X337)</f>
        <v>9.5494999999999983</v>
      </c>
      <c r="Z337" s="1134">
        <f>IF(ISERROR((C337/D337-1)*100),"n/a",(C337/D337-1)*100)</f>
        <v>3.8910505836575737</v>
      </c>
      <c r="AA337" s="705">
        <f>IF(ISERROR((D337/E337-1)*100),"n/a",(D337/E337-1)*100)</f>
        <v>2.8000000000000247</v>
      </c>
      <c r="AB337" s="705">
        <f>IF(ISERROR((E337/F337-1)*100),"n/a",(E337/F337-1)*100)</f>
        <v>0.33444816053511683</v>
      </c>
      <c r="AC337" s="705">
        <f>IF(ISERROR((F337/G337-1)*100),"n/a",(F337/G337-1)*100)</f>
        <v>3.8194444444444642</v>
      </c>
      <c r="AD337" s="705">
        <f>IF(ISERROR((G337/H337-1)*100),"n/a",(G337/H337-1)*100)</f>
        <v>14.285714285714279</v>
      </c>
      <c r="AE337" s="705">
        <f>IF(ISERROR((H337/J337-1)*100),"n/a",(H337/J337-1)*100)</f>
        <v>5.0000000000000044</v>
      </c>
      <c r="AF337" s="705">
        <f>IF(ISERROR((J337/K337-1)*100),"n/a",(J337/K337-1)*100)</f>
        <v>8.108108108108091</v>
      </c>
      <c r="AG337" s="705">
        <f>IF(ISERROR((K337/M337-1)*100),"n/a",(K337/M337-1)*100)</f>
        <v>15.625000000000021</v>
      </c>
      <c r="AH337" s="705">
        <f>IF(ISERROR((M337/N337-1)*100),"n/a",(M337/N337-1)*100)</f>
        <v>-19.999999999999996</v>
      </c>
      <c r="AI337" s="705">
        <f>IF(ISERROR((N337/O337-1)*100),"n/a",(N337/O337-1)*100)</f>
        <v>-37.5</v>
      </c>
      <c r="AJ337" s="705">
        <f>IF(ISERROR((O337/P337-1)*100),"n/a",(O337/P337-1)*100)</f>
        <v>4.9180327868852292</v>
      </c>
      <c r="AK337" s="705">
        <f>IF(ISERROR((P337/Q337-1)*100),"n/a",(P337/Q337-1)*100)</f>
        <v>8.9285714285714413</v>
      </c>
      <c r="AL337" s="705">
        <f>IF(ISERROR((Q337/R337-1)*100),"n/a",(Q337/R337-1)*100)</f>
        <v>366.66666666666669</v>
      </c>
      <c r="AM337" s="705" t="str">
        <f>IF(ISERROR((R337/S337-1)*100),"n/a",(R337/S337-1)*100)</f>
        <v>n/a</v>
      </c>
      <c r="AN337" s="705" t="str">
        <f>IF(ISERROR((S337/T337-1)*100),"n/a",(S337/T337-1)*100)</f>
        <v>n/a</v>
      </c>
      <c r="AO337" s="705" t="str">
        <f>IF(ISERROR((T337/U337-1)*100),"n/a",(T337/U337-1)*100)</f>
        <v>n/a</v>
      </c>
      <c r="AP337" s="705" t="str">
        <f>IF(ISERROR((U337/V337-1)*100),"n/a",(U337/V337-1)*100)</f>
        <v>n/a</v>
      </c>
      <c r="AQ337" s="705" t="str">
        <f>IF(ISERROR((V337/W337-1)*100),"n/a",(V337/W337-1)*100)</f>
        <v>n/a</v>
      </c>
      <c r="AR337" s="705" t="str">
        <f>IF(ISERROR((W337/X337-1)*100),"n/a",(W337/X337-1)*100)</f>
        <v>n/a</v>
      </c>
      <c r="AS337" s="706">
        <f>AVERAGE(Z337:AR337)</f>
        <v>28.99054126650638</v>
      </c>
      <c r="AT337" s="707">
        <f>STDEV(Z337:AR337)</f>
        <v>102.47169347413869</v>
      </c>
    </row>
    <row r="338" spans="1:46" ht="11.25" customHeight="1" x14ac:dyDescent="0.2">
      <c r="A338" s="974" t="s">
        <v>1257</v>
      </c>
      <c r="B338" s="972" t="s">
        <v>1258</v>
      </c>
      <c r="C338" s="515">
        <v>3.15</v>
      </c>
      <c r="D338" s="690">
        <v>2.9</v>
      </c>
      <c r="E338" s="521">
        <v>2.6</v>
      </c>
      <c r="F338" s="684">
        <v>2.5499999999999998</v>
      </c>
      <c r="G338" s="684">
        <v>2.25</v>
      </c>
      <c r="H338" s="684">
        <v>2.0499999999999998</v>
      </c>
      <c r="I338" s="685"/>
      <c r="J338" s="684">
        <v>1.77</v>
      </c>
      <c r="K338" s="689">
        <v>1.4</v>
      </c>
      <c r="L338" s="685"/>
      <c r="M338" s="686">
        <v>1.4</v>
      </c>
      <c r="N338" s="686">
        <v>1.4</v>
      </c>
      <c r="O338" s="687">
        <v>1.4</v>
      </c>
      <c r="P338" s="691">
        <v>1.4</v>
      </c>
      <c r="Q338" s="691">
        <v>1.3</v>
      </c>
      <c r="R338" s="687">
        <v>1</v>
      </c>
      <c r="S338" s="691">
        <v>1</v>
      </c>
      <c r="T338" s="691">
        <v>0.74</v>
      </c>
      <c r="U338" s="687">
        <v>0.48</v>
      </c>
      <c r="V338" s="687">
        <v>0.48</v>
      </c>
      <c r="W338" s="691">
        <v>0.48</v>
      </c>
      <c r="X338" s="691">
        <v>0.24</v>
      </c>
      <c r="Y338" s="688">
        <f>SUM(C338:X338)</f>
        <v>29.989999999999991</v>
      </c>
      <c r="Z338" s="1134">
        <f>IF(ISERROR((C338/D338-1)*100),"n/a",(C338/D338-1)*100)</f>
        <v>8.6206896551724199</v>
      </c>
      <c r="AA338" s="705">
        <f>IF(ISERROR((D338/E338-1)*100),"n/a",(D338/E338-1)*100)</f>
        <v>11.538461538461542</v>
      </c>
      <c r="AB338" s="705">
        <f>IF(ISERROR((E338/F338-1)*100),"n/a",(E338/F338-1)*100)</f>
        <v>1.9607843137255054</v>
      </c>
      <c r="AC338" s="705">
        <f>IF(ISERROR((F338/G338-1)*100),"n/a",(F338/G338-1)*100)</f>
        <v>13.33333333333333</v>
      </c>
      <c r="AD338" s="705">
        <f>IF(ISERROR((G338/H338-1)*100),"n/a",(G338/H338-1)*100)</f>
        <v>9.7560975609756184</v>
      </c>
      <c r="AE338" s="705">
        <f>IF(ISERROR((H338/J338-1)*100),"n/a",(H338/J338-1)*100)</f>
        <v>15.81920903954801</v>
      </c>
      <c r="AF338" s="705">
        <f>IF(ISERROR((J338/K338-1)*100),"n/a",(J338/K338-1)*100)</f>
        <v>26.428571428571445</v>
      </c>
      <c r="AG338" s="705">
        <f>IF(ISERROR((K338/M338-1)*100),"n/a",(K338/M338-1)*100)</f>
        <v>0</v>
      </c>
      <c r="AH338" s="705">
        <f>IF(ISERROR((M338/N338-1)*100),"n/a",(M338/N338-1)*100)</f>
        <v>0</v>
      </c>
      <c r="AI338" s="705">
        <f>IF(ISERROR((N338/O338-1)*100),"n/a",(N338/O338-1)*100)</f>
        <v>0</v>
      </c>
      <c r="AJ338" s="705">
        <f>IF(ISERROR((O338/P338-1)*100),"n/a",(O338/P338-1)*100)</f>
        <v>0</v>
      </c>
      <c r="AK338" s="705">
        <f>IF(ISERROR((P338/Q338-1)*100),"n/a",(P338/Q338-1)*100)</f>
        <v>7.6923076923076872</v>
      </c>
      <c r="AL338" s="705">
        <f>IF(ISERROR((Q338/R338-1)*100),"n/a",(Q338/R338-1)*100)</f>
        <v>30.000000000000004</v>
      </c>
      <c r="AM338" s="705">
        <f>IF(ISERROR((R338/S338-1)*100),"n/a",(R338/S338-1)*100)</f>
        <v>0</v>
      </c>
      <c r="AN338" s="705">
        <f>IF(ISERROR((S338/T338-1)*100),"n/a",(S338/T338-1)*100)</f>
        <v>35.13513513513513</v>
      </c>
      <c r="AO338" s="705">
        <f>IF(ISERROR((T338/U338-1)*100),"n/a",(T338/U338-1)*100)</f>
        <v>54.166666666666671</v>
      </c>
      <c r="AP338" s="705">
        <f>IF(ISERROR((U338/V338-1)*100),"n/a",(U338/V338-1)*100)</f>
        <v>0</v>
      </c>
      <c r="AQ338" s="705">
        <f>IF(ISERROR((V338/W338-1)*100),"n/a",(V338/W338-1)*100)</f>
        <v>0</v>
      </c>
      <c r="AR338" s="705">
        <f>IF(ISERROR((W338/X338-1)*100),"n/a",(W338/X338-1)*100)</f>
        <v>100</v>
      </c>
      <c r="AS338" s="706">
        <f>AVERAGE(Z338:AR338)</f>
        <v>16.55006612441565</v>
      </c>
      <c r="AT338" s="707">
        <f>STDEV(Z338:AR338)</f>
        <v>25.118011521578186</v>
      </c>
    </row>
    <row r="339" spans="1:46" ht="11.25" customHeight="1" x14ac:dyDescent="0.2">
      <c r="A339" s="497" t="s">
        <v>1259</v>
      </c>
      <c r="B339" s="957" t="s">
        <v>1260</v>
      </c>
      <c r="C339" s="515">
        <v>0.57999999999999996</v>
      </c>
      <c r="D339" s="690">
        <v>0.44000000000000006</v>
      </c>
      <c r="E339" s="684">
        <v>0.31</v>
      </c>
      <c r="F339" s="684">
        <v>0.25</v>
      </c>
      <c r="G339" s="684">
        <v>0.22</v>
      </c>
      <c r="H339" s="684">
        <v>0.05</v>
      </c>
      <c r="I339" s="685"/>
      <c r="J339" s="521">
        <v>0</v>
      </c>
      <c r="K339" s="689">
        <v>0</v>
      </c>
      <c r="L339" s="685"/>
      <c r="M339" s="686">
        <v>0</v>
      </c>
      <c r="N339" s="686">
        <v>0</v>
      </c>
      <c r="O339" s="687">
        <v>0</v>
      </c>
      <c r="P339" s="687">
        <v>0</v>
      </c>
      <c r="Q339" s="687">
        <v>0</v>
      </c>
      <c r="R339" s="687">
        <v>0</v>
      </c>
      <c r="S339" s="687">
        <v>0</v>
      </c>
      <c r="T339" s="687">
        <v>0</v>
      </c>
      <c r="U339" s="687">
        <v>0.48</v>
      </c>
      <c r="V339" s="687">
        <v>1.02</v>
      </c>
      <c r="W339" s="687">
        <v>1.2</v>
      </c>
      <c r="X339" s="687">
        <v>1.2</v>
      </c>
      <c r="Y339" s="688">
        <f>SUM(C339:X339)</f>
        <v>5.75</v>
      </c>
      <c r="Z339" s="1134">
        <f>IF(ISERROR((C339/D339-1)*100),"n/a",(C339/D339-1)*100)</f>
        <v>31.818181818181792</v>
      </c>
      <c r="AA339" s="705">
        <f>IF(ISERROR((D339/E339-1)*100),"n/a",(D339/E339-1)*100)</f>
        <v>41.935483870967772</v>
      </c>
      <c r="AB339" s="705">
        <f>IF(ISERROR((E339/F339-1)*100),"n/a",(E339/F339-1)*100)</f>
        <v>24</v>
      </c>
      <c r="AC339" s="705">
        <f>IF(ISERROR((F339/G339-1)*100),"n/a",(F339/G339-1)*100)</f>
        <v>13.636363636363647</v>
      </c>
      <c r="AD339" s="705">
        <f>IF(ISERROR((G339/H339-1)*100),"n/a",(G339/H339-1)*100)</f>
        <v>339.99999999999994</v>
      </c>
      <c r="AE339" s="705" t="str">
        <f>IF(ISERROR((H339/J339-1)*100),"n/a",(H339/J339-1)*100)</f>
        <v>n/a</v>
      </c>
      <c r="AF339" s="705" t="str">
        <f>IF(ISERROR((J339/K339-1)*100),"n/a",(J339/K339-1)*100)</f>
        <v>n/a</v>
      </c>
      <c r="AG339" s="705" t="str">
        <f>IF(ISERROR((K339/M339-1)*100),"n/a",(K339/M339-1)*100)</f>
        <v>n/a</v>
      </c>
      <c r="AH339" s="705" t="str">
        <f>IF(ISERROR((M339/N339-1)*100),"n/a",(M339/N339-1)*100)</f>
        <v>n/a</v>
      </c>
      <c r="AI339" s="705" t="str">
        <f>IF(ISERROR((N339/O339-1)*100),"n/a",(N339/O339-1)*100)</f>
        <v>n/a</v>
      </c>
      <c r="AJ339" s="705" t="str">
        <f>IF(ISERROR((O339/P339-1)*100),"n/a",(O339/P339-1)*100)</f>
        <v>n/a</v>
      </c>
      <c r="AK339" s="705" t="str">
        <f>IF(ISERROR((P339/Q339-1)*100),"n/a",(P339/Q339-1)*100)</f>
        <v>n/a</v>
      </c>
      <c r="AL339" s="705" t="str">
        <f>IF(ISERROR((Q339/R339-1)*100),"n/a",(Q339/R339-1)*100)</f>
        <v>n/a</v>
      </c>
      <c r="AM339" s="705" t="str">
        <f>IF(ISERROR((R339/S339-1)*100),"n/a",(R339/S339-1)*100)</f>
        <v>n/a</v>
      </c>
      <c r="AN339" s="705" t="str">
        <f>IF(ISERROR((S339/T339-1)*100),"n/a",(S339/T339-1)*100)</f>
        <v>n/a</v>
      </c>
      <c r="AO339" s="705">
        <f>IF(ISERROR((T339/U339-1)*100),"n/a",(T339/U339-1)*100)</f>
        <v>-100</v>
      </c>
      <c r="AP339" s="705">
        <f>IF(ISERROR((U339/V339-1)*100),"n/a",(U339/V339-1)*100)</f>
        <v>-52.941176470588239</v>
      </c>
      <c r="AQ339" s="705">
        <f>IF(ISERROR((V339/W339-1)*100),"n/a",(V339/W339-1)*100)</f>
        <v>-14.999999999999991</v>
      </c>
      <c r="AR339" s="705">
        <f>IF(ISERROR((W339/X339-1)*100),"n/a",(W339/X339-1)*100)</f>
        <v>0</v>
      </c>
      <c r="AS339" s="706">
        <f>AVERAGE(Z339:AR339)</f>
        <v>31.494316983880552</v>
      </c>
      <c r="AT339" s="707">
        <f>STDEV(Z339:AR339)</f>
        <v>124.11369387606359</v>
      </c>
    </row>
    <row r="340" spans="1:46" ht="11.25" customHeight="1" x14ac:dyDescent="0.2">
      <c r="A340" s="519" t="s">
        <v>248</v>
      </c>
      <c r="B340" s="972" t="s">
        <v>249</v>
      </c>
      <c r="C340" s="515">
        <v>0.51</v>
      </c>
      <c r="D340" s="515">
        <v>0.47000000000000003</v>
      </c>
      <c r="E340" s="684">
        <v>0.43</v>
      </c>
      <c r="F340" s="684">
        <v>0.40500000000000003</v>
      </c>
      <c r="G340" s="684">
        <v>0.37</v>
      </c>
      <c r="H340" s="684">
        <v>0.33</v>
      </c>
      <c r="I340" s="685"/>
      <c r="J340" s="684">
        <v>0.31200000000000006</v>
      </c>
      <c r="K340" s="514">
        <v>0.28320000000000001</v>
      </c>
      <c r="L340" s="685"/>
      <c r="M340" s="686">
        <v>0.26880000000000004</v>
      </c>
      <c r="N340" s="531">
        <v>0.25920000000000004</v>
      </c>
      <c r="O340" s="691">
        <v>0.25600000000000001</v>
      </c>
      <c r="P340" s="691">
        <v>0.19865600000000003</v>
      </c>
      <c r="Q340" s="691">
        <v>0.18677760000000002</v>
      </c>
      <c r="R340" s="687">
        <v>0.18350080000000002</v>
      </c>
      <c r="S340" s="691">
        <v>0.18087936000000002</v>
      </c>
      <c r="T340" s="687">
        <v>0.17825792000000001</v>
      </c>
      <c r="U340" s="691">
        <v>0.17039360000000001</v>
      </c>
      <c r="V340" s="687">
        <v>0.16777216</v>
      </c>
      <c r="W340" s="691">
        <v>0.16252928000000003</v>
      </c>
      <c r="X340" s="687">
        <v>0.15728640000000002</v>
      </c>
      <c r="Y340" s="688">
        <f>SUM(C340:X340)</f>
        <v>5.4802531199999995</v>
      </c>
      <c r="Z340" s="1134">
        <f>IF(ISERROR((C340/D340-1)*100),"n/a",(C340/D340-1)*100)</f>
        <v>8.5106382978723296</v>
      </c>
      <c r="AA340" s="705">
        <f>IF(ISERROR((D340/E340-1)*100),"n/a",(D340/E340-1)*100)</f>
        <v>9.3023255813953654</v>
      </c>
      <c r="AB340" s="705">
        <f>IF(ISERROR((E340/F340-1)*100),"n/a",(E340/F340-1)*100)</f>
        <v>6.1728395061728225</v>
      </c>
      <c r="AC340" s="705">
        <f>IF(ISERROR((F340/G340-1)*100),"n/a",(F340/G340-1)*100)</f>
        <v>9.4594594594594739</v>
      </c>
      <c r="AD340" s="705">
        <f>IF(ISERROR((G340/H340-1)*100),"n/a",(G340/H340-1)*100)</f>
        <v>12.12121212121211</v>
      </c>
      <c r="AE340" s="705">
        <f>IF(ISERROR((H340/J340-1)*100),"n/a",(H340/J340-1)*100)</f>
        <v>5.7692307692307487</v>
      </c>
      <c r="AF340" s="705">
        <f>IF(ISERROR((J340/K340-1)*100),"n/a",(J340/K340-1)*100)</f>
        <v>10.169491525423746</v>
      </c>
      <c r="AG340" s="705">
        <f>IF(ISERROR((K340/M340-1)*100),"n/a",(K340/M340-1)*100)</f>
        <v>5.3571428571428381</v>
      </c>
      <c r="AH340" s="705">
        <f>IF(ISERROR((M340/N340-1)*100),"n/a",(M340/N340-1)*100)</f>
        <v>3.7037037037036979</v>
      </c>
      <c r="AI340" s="705">
        <f>IF(ISERROR((N340/O340-1)*100),"n/a",(N340/O340-1)*100)</f>
        <v>1.2500000000000178</v>
      </c>
      <c r="AJ340" s="705">
        <f>IF(ISERROR((O340/P340-1)*100),"n/a",(O340/P340-1)*100)</f>
        <v>28.865979381443285</v>
      </c>
      <c r="AK340" s="705">
        <f>IF(ISERROR((P340/Q340-1)*100),"n/a",(P340/Q340-1)*100)</f>
        <v>6.3596491228070207</v>
      </c>
      <c r="AL340" s="705">
        <f>IF(ISERROR((Q340/R340-1)*100),"n/a",(Q340/R340-1)*100)</f>
        <v>1.7857142857142794</v>
      </c>
      <c r="AM340" s="705">
        <f>IF(ISERROR((R340/S340-1)*100),"n/a",(R340/S340-1)*100)</f>
        <v>1.449275362318847</v>
      </c>
      <c r="AN340" s="705">
        <f>IF(ISERROR((S340/T340-1)*100),"n/a",(S340/T340-1)*100)</f>
        <v>1.4705882352941124</v>
      </c>
      <c r="AO340" s="705">
        <f>IF(ISERROR((T340/U340-1)*100),"n/a",(T340/U340-1)*100)</f>
        <v>4.6153846153846212</v>
      </c>
      <c r="AP340" s="705">
        <f>IF(ISERROR((U340/V340-1)*100),"n/a",(U340/V340-1)*100)</f>
        <v>1.5625</v>
      </c>
      <c r="AQ340" s="705">
        <f>IF(ISERROR((V340/W340-1)*100),"n/a",(V340/W340-1)*100)</f>
        <v>3.2258064516128782</v>
      </c>
      <c r="AR340" s="705">
        <f>IF(ISERROR((W340/X340-1)*100),"n/a",(W340/X340-1)*100)</f>
        <v>3.3333333333333437</v>
      </c>
      <c r="AS340" s="706">
        <f>AVERAGE(Z340:AR340)</f>
        <v>6.5518039268169233</v>
      </c>
      <c r="AT340" s="707">
        <f>STDEV(Z340:AR340)</f>
        <v>6.3463028579622573</v>
      </c>
    </row>
    <row r="341" spans="1:46" ht="11.25" customHeight="1" x14ac:dyDescent="0.2">
      <c r="A341" s="519" t="s">
        <v>604</v>
      </c>
      <c r="B341" s="972" t="s">
        <v>605</v>
      </c>
      <c r="C341" s="515">
        <v>0.52800000000000002</v>
      </c>
      <c r="D341" s="515">
        <v>0.48</v>
      </c>
      <c r="E341" s="684">
        <v>0.44</v>
      </c>
      <c r="F341" s="684">
        <v>0.39999999999999997</v>
      </c>
      <c r="G341" s="684">
        <v>0.3666666666666667</v>
      </c>
      <c r="H341" s="684">
        <v>0.33333333333333331</v>
      </c>
      <c r="I341" s="685"/>
      <c r="J341" s="684">
        <v>0.3</v>
      </c>
      <c r="K341" s="514">
        <v>0.27999999999999997</v>
      </c>
      <c r="L341" s="685"/>
      <c r="M341" s="531">
        <v>0.26666666666666666</v>
      </c>
      <c r="N341" s="531">
        <v>0.25333333333333335</v>
      </c>
      <c r="O341" s="691">
        <v>0.24666666666666667</v>
      </c>
      <c r="P341" s="691">
        <v>0.22</v>
      </c>
      <c r="Q341" s="691">
        <v>0.19333333333333333</v>
      </c>
      <c r="R341" s="691">
        <v>0.17333333333333334</v>
      </c>
      <c r="S341" s="691">
        <v>0.12444333333333334</v>
      </c>
      <c r="T341" s="691">
        <v>7.3556666666666673E-2</v>
      </c>
      <c r="U341" s="691">
        <v>6.4443333333333339E-2</v>
      </c>
      <c r="V341" s="691">
        <v>5.9266666666666669E-2</v>
      </c>
      <c r="W341" s="691">
        <v>5.5306666666666671E-2</v>
      </c>
      <c r="X341" s="687">
        <v>4.3453333333333337E-2</v>
      </c>
      <c r="Y341" s="688">
        <f>SUM(C341:X341)</f>
        <v>4.9018033333333335</v>
      </c>
      <c r="Z341" s="1134">
        <f>IF(ISERROR((C341/D341-1)*100),"n/a",(C341/D341-1)*100)</f>
        <v>10.000000000000009</v>
      </c>
      <c r="AA341" s="705">
        <f>IF(ISERROR((D341/E341-1)*100),"n/a",(D341/E341-1)*100)</f>
        <v>9.0909090909090828</v>
      </c>
      <c r="AB341" s="705">
        <f>IF(ISERROR((E341/F341-1)*100),"n/a",(E341/F341-1)*100)</f>
        <v>10.000000000000009</v>
      </c>
      <c r="AC341" s="705">
        <f>IF(ISERROR((F341/G341-1)*100),"n/a",(F341/G341-1)*100)</f>
        <v>9.0909090909090828</v>
      </c>
      <c r="AD341" s="705">
        <f>IF(ISERROR((G341/H341-1)*100),"n/a",(G341/H341-1)*100)</f>
        <v>10.000000000000009</v>
      </c>
      <c r="AE341" s="705">
        <f>IF(ISERROR((H341/J341-1)*100),"n/a",(H341/J341-1)*100)</f>
        <v>11.111111111111116</v>
      </c>
      <c r="AF341" s="705">
        <f>IF(ISERROR((J341/K341-1)*100),"n/a",(J341/K341-1)*100)</f>
        <v>7.1428571428571397</v>
      </c>
      <c r="AG341" s="705">
        <f>IF(ISERROR((K341/M341-1)*100),"n/a",(K341/M341-1)*100)</f>
        <v>4.9999999999999822</v>
      </c>
      <c r="AH341" s="705">
        <f>IF(ISERROR((M341/N341-1)*100),"n/a",(M341/N341-1)*100)</f>
        <v>5.2631578947368363</v>
      </c>
      <c r="AI341" s="705">
        <f>IF(ISERROR((N341/O341-1)*100),"n/a",(N341/O341-1)*100)</f>
        <v>2.7027027027027195</v>
      </c>
      <c r="AJ341" s="705">
        <f>IF(ISERROR((O341/P341-1)*100),"n/a",(O341/P341-1)*100)</f>
        <v>12.121212121212132</v>
      </c>
      <c r="AK341" s="705">
        <f>IF(ISERROR((P341/Q341-1)*100),"n/a",(P341/Q341-1)*100)</f>
        <v>13.793103448275868</v>
      </c>
      <c r="AL341" s="705">
        <f>IF(ISERROR((Q341/R341-1)*100),"n/a",(Q341/R341-1)*100)</f>
        <v>11.538461538461542</v>
      </c>
      <c r="AM341" s="705">
        <f>IF(ISERROR((R341/S341-1)*100),"n/a",(R341/S341-1)*100)</f>
        <v>39.286957919267131</v>
      </c>
      <c r="AN341" s="705">
        <f>IF(ISERROR((S341/T341-1)*100),"n/a",(S341/T341-1)*100)</f>
        <v>69.180223863687857</v>
      </c>
      <c r="AO341" s="705">
        <f>IF(ISERROR((T341/U341-1)*100),"n/a",(T341/U341-1)*100)</f>
        <v>14.141623131433301</v>
      </c>
      <c r="AP341" s="705">
        <f>IF(ISERROR((U341/V341-1)*100),"n/a",(U341/V341-1)*100)</f>
        <v>8.7345331833520881</v>
      </c>
      <c r="AQ341" s="705">
        <f>IF(ISERROR((V341/W341-1)*100),"n/a",(V341/W341-1)*100)</f>
        <v>7.1600771456123313</v>
      </c>
      <c r="AR341" s="705">
        <f>IF(ISERROR((W341/X341-1)*100),"n/a",(W341/X341-1)*100)</f>
        <v>27.278306228904569</v>
      </c>
      <c r="AS341" s="706">
        <f>AVERAGE(Z341:AR341)</f>
        <v>14.875586611233308</v>
      </c>
      <c r="AT341" s="707">
        <f>STDEV(Z341:AR341)</f>
        <v>15.575482355862402</v>
      </c>
    </row>
    <row r="342" spans="1:46" ht="11.25" customHeight="1" x14ac:dyDescent="0.2">
      <c r="A342" s="974" t="s">
        <v>3861</v>
      </c>
      <c r="B342" s="972" t="s">
        <v>3862</v>
      </c>
      <c r="C342" s="515">
        <v>1.1200000000000001</v>
      </c>
      <c r="D342" s="515">
        <v>0.92</v>
      </c>
      <c r="E342" s="563">
        <v>0.88</v>
      </c>
      <c r="F342" s="684">
        <v>0.84</v>
      </c>
      <c r="G342" s="684">
        <v>0.78</v>
      </c>
      <c r="H342" s="563">
        <v>0.72</v>
      </c>
      <c r="I342" s="685"/>
      <c r="J342" s="521">
        <v>0.72</v>
      </c>
      <c r="K342" s="689">
        <v>0.72</v>
      </c>
      <c r="L342" s="685"/>
      <c r="M342" s="686">
        <v>0.72</v>
      </c>
      <c r="N342" s="686">
        <v>0.72</v>
      </c>
      <c r="O342" s="691">
        <v>0.72</v>
      </c>
      <c r="P342" s="691">
        <v>0.66</v>
      </c>
      <c r="Q342" s="691">
        <v>0.57999999999999996</v>
      </c>
      <c r="R342" s="691">
        <v>0.5</v>
      </c>
      <c r="S342" s="691">
        <v>0.42</v>
      </c>
      <c r="T342" s="691">
        <v>0.33</v>
      </c>
      <c r="U342" s="691">
        <v>0.27250000000000002</v>
      </c>
      <c r="V342" s="564">
        <v>0.25</v>
      </c>
      <c r="W342" s="564">
        <v>0.25</v>
      </c>
      <c r="X342" s="691">
        <v>0.25</v>
      </c>
      <c r="Y342" s="688">
        <f>SUM(C342:X342)</f>
        <v>12.3725</v>
      </c>
      <c r="Z342" s="1134">
        <f>IF(ISERROR((C342/D342-1)*100),"n/a",(C342/D342-1)*100)</f>
        <v>21.739130434782616</v>
      </c>
      <c r="AA342" s="705">
        <f>IF(ISERROR((D342/E342-1)*100),"n/a",(D342/E342-1)*100)</f>
        <v>4.5454545454545414</v>
      </c>
      <c r="AB342" s="705">
        <f>IF(ISERROR((E342/F342-1)*100),"n/a",(E342/F342-1)*100)</f>
        <v>4.7619047619047672</v>
      </c>
      <c r="AC342" s="705">
        <f>IF(ISERROR((F342/G342-1)*100),"n/a",(F342/G342-1)*100)</f>
        <v>7.6923076923076872</v>
      </c>
      <c r="AD342" s="705">
        <f>IF(ISERROR((G342/H342-1)*100),"n/a",(G342/H342-1)*100)</f>
        <v>8.3333333333333481</v>
      </c>
      <c r="AE342" s="705">
        <f>IF(ISERROR((H342/J342-1)*100),"n/a",(H342/J342-1)*100)</f>
        <v>0</v>
      </c>
      <c r="AF342" s="705">
        <f>IF(ISERROR((J342/K342-1)*100),"n/a",(J342/K342-1)*100)</f>
        <v>0</v>
      </c>
      <c r="AG342" s="705">
        <f>IF(ISERROR((K342/M342-1)*100),"n/a",(K342/M342-1)*100)</f>
        <v>0</v>
      </c>
      <c r="AH342" s="705">
        <f>IF(ISERROR((M342/N342-1)*100),"n/a",(M342/N342-1)*100)</f>
        <v>0</v>
      </c>
      <c r="AI342" s="705">
        <f>IF(ISERROR((N342/O342-1)*100),"n/a",(N342/O342-1)*100)</f>
        <v>0</v>
      </c>
      <c r="AJ342" s="705">
        <f>IF(ISERROR((O342/P342-1)*100),"n/a",(O342/P342-1)*100)</f>
        <v>9.0909090909090828</v>
      </c>
      <c r="AK342" s="705">
        <f>IF(ISERROR((P342/Q342-1)*100),"n/a",(P342/Q342-1)*100)</f>
        <v>13.793103448275868</v>
      </c>
      <c r="AL342" s="705">
        <f>IF(ISERROR((Q342/R342-1)*100),"n/a",(Q342/R342-1)*100)</f>
        <v>15.999999999999993</v>
      </c>
      <c r="AM342" s="705">
        <f>IF(ISERROR((R342/S342-1)*100),"n/a",(R342/S342-1)*100)</f>
        <v>19.047619047619047</v>
      </c>
      <c r="AN342" s="705">
        <f>IF(ISERROR((S342/T342-1)*100),"n/a",(S342/T342-1)*100)</f>
        <v>27.27272727272727</v>
      </c>
      <c r="AO342" s="705">
        <f>IF(ISERROR((T342/U342-1)*100),"n/a",(T342/U342-1)*100)</f>
        <v>21.100917431192666</v>
      </c>
      <c r="AP342" s="705">
        <f>IF(ISERROR((U342/V342-1)*100),"n/a",(U342/V342-1)*100)</f>
        <v>9.0000000000000071</v>
      </c>
      <c r="AQ342" s="705">
        <f>IF(ISERROR((V342/W342-1)*100),"n/a",(V342/W342-1)*100)</f>
        <v>0</v>
      </c>
      <c r="AR342" s="705">
        <f>IF(ISERROR((W342/X342-1)*100),"n/a",(W342/X342-1)*100)</f>
        <v>0</v>
      </c>
      <c r="AS342" s="706">
        <f>AVERAGE(Z342:AR342)</f>
        <v>8.5461793188687842</v>
      </c>
      <c r="AT342" s="707">
        <f>STDEV(Z342:AR342)</f>
        <v>8.8775396416936889</v>
      </c>
    </row>
    <row r="343" spans="1:46" ht="11.25" customHeight="1" x14ac:dyDescent="0.2">
      <c r="A343" s="497" t="s">
        <v>3863</v>
      </c>
      <c r="B343" s="957" t="s">
        <v>3864</v>
      </c>
      <c r="C343" s="515">
        <v>0.98</v>
      </c>
      <c r="D343" s="542">
        <v>0.88</v>
      </c>
      <c r="E343" s="505">
        <v>0.82</v>
      </c>
      <c r="F343" s="505">
        <v>0.65</v>
      </c>
      <c r="G343" s="505">
        <v>0.3</v>
      </c>
      <c r="H343" s="575">
        <v>0</v>
      </c>
      <c r="I343" s="506"/>
      <c r="J343" s="575">
        <v>0</v>
      </c>
      <c r="K343" s="576">
        <v>0</v>
      </c>
      <c r="L343" s="506"/>
      <c r="M343" s="559">
        <v>0</v>
      </c>
      <c r="N343" s="559">
        <v>0.04</v>
      </c>
      <c r="O343" s="510">
        <v>0.32</v>
      </c>
      <c r="P343" s="510">
        <v>0.32</v>
      </c>
      <c r="Q343" s="511">
        <v>0.32</v>
      </c>
      <c r="R343" s="511">
        <v>0.28000000000000003</v>
      </c>
      <c r="S343" s="511">
        <v>0.12</v>
      </c>
      <c r="T343" s="510">
        <v>0</v>
      </c>
      <c r="U343" s="510">
        <v>0</v>
      </c>
      <c r="V343" s="510">
        <v>0.27</v>
      </c>
      <c r="W343" s="511">
        <v>0.36</v>
      </c>
      <c r="X343" s="511">
        <v>0.3</v>
      </c>
      <c r="Y343" s="688">
        <f>SUM(C343:X343)</f>
        <v>5.9600000000000009</v>
      </c>
      <c r="Z343" s="1134">
        <f>IF(ISERROR((C343/D343-1)*100),"n/a",(C343/D343-1)*100)</f>
        <v>11.363636363636353</v>
      </c>
      <c r="AA343" s="705">
        <f>IF(ISERROR((D343/E343-1)*100),"n/a",(D343/E343-1)*100)</f>
        <v>7.3170731707317138</v>
      </c>
      <c r="AB343" s="705">
        <f>IF(ISERROR((E343/F343-1)*100),"n/a",(E343/F343-1)*100)</f>
        <v>26.15384615384615</v>
      </c>
      <c r="AC343" s="705">
        <f>IF(ISERROR((F343/G343-1)*100),"n/a",(F343/G343-1)*100)</f>
        <v>116.6666666666667</v>
      </c>
      <c r="AD343" s="705" t="str">
        <f>IF(ISERROR((G343/H343-1)*100),"n/a",(G343/H343-1)*100)</f>
        <v>n/a</v>
      </c>
      <c r="AE343" s="705" t="str">
        <f>IF(ISERROR((H343/J343-1)*100),"n/a",(H343/J343-1)*100)</f>
        <v>n/a</v>
      </c>
      <c r="AF343" s="705" t="str">
        <f>IF(ISERROR((J343/K343-1)*100),"n/a",(J343/K343-1)*100)</f>
        <v>n/a</v>
      </c>
      <c r="AG343" s="705" t="str">
        <f>IF(ISERROR((K343/M343-1)*100),"n/a",(K343/M343-1)*100)</f>
        <v>n/a</v>
      </c>
      <c r="AH343" s="705">
        <f>IF(ISERROR((M343/N343-1)*100),"n/a",(M343/N343-1)*100)</f>
        <v>-100</v>
      </c>
      <c r="AI343" s="705">
        <f>IF(ISERROR((N343/O343-1)*100),"n/a",(N343/O343-1)*100)</f>
        <v>-87.5</v>
      </c>
      <c r="AJ343" s="705">
        <f>IF(ISERROR((O343/P343-1)*100),"n/a",(O343/P343-1)*100)</f>
        <v>0</v>
      </c>
      <c r="AK343" s="705">
        <f>IF(ISERROR((P343/Q343-1)*100),"n/a",(P343/Q343-1)*100)</f>
        <v>0</v>
      </c>
      <c r="AL343" s="705">
        <f>IF(ISERROR((Q343/R343-1)*100),"n/a",(Q343/R343-1)*100)</f>
        <v>14.285714285714279</v>
      </c>
      <c r="AM343" s="705">
        <f>IF(ISERROR((R343/S343-1)*100),"n/a",(R343/S343-1)*100)</f>
        <v>133.33333333333334</v>
      </c>
      <c r="AN343" s="705" t="str">
        <f>IF(ISERROR((S343/T343-1)*100),"n/a",(S343/T343-1)*100)</f>
        <v>n/a</v>
      </c>
      <c r="AO343" s="705" t="str">
        <f>IF(ISERROR((T343/U343-1)*100),"n/a",(T343/U343-1)*100)</f>
        <v>n/a</v>
      </c>
      <c r="AP343" s="705">
        <f>IF(ISERROR((U343/V343-1)*100),"n/a",(U343/V343-1)*100)</f>
        <v>-100</v>
      </c>
      <c r="AQ343" s="705">
        <f>IF(ISERROR((V343/W343-1)*100),"n/a",(V343/W343-1)*100)</f>
        <v>-24.999999999999989</v>
      </c>
      <c r="AR343" s="705">
        <f>IF(ISERROR((W343/X343-1)*100),"n/a",(W343/X343-1)*100)</f>
        <v>19.999999999999996</v>
      </c>
      <c r="AS343" s="706">
        <f>AVERAGE(Z343:AR343)</f>
        <v>1.2784823056868115</v>
      </c>
      <c r="AT343" s="707">
        <f>STDEV(Z343:AR343)</f>
        <v>71.367398754785327</v>
      </c>
    </row>
    <row r="344" spans="1:46" ht="11.25" customHeight="1" x14ac:dyDescent="0.2">
      <c r="A344" s="692" t="s">
        <v>1261</v>
      </c>
      <c r="B344" s="527" t="s">
        <v>1262</v>
      </c>
      <c r="C344" s="515">
        <v>0.28199999999999997</v>
      </c>
      <c r="D344" s="690">
        <v>0.25</v>
      </c>
      <c r="E344" s="684">
        <v>0.21</v>
      </c>
      <c r="F344" s="684">
        <v>0.17</v>
      </c>
      <c r="G344" s="684">
        <v>0.13</v>
      </c>
      <c r="H344" s="684">
        <v>0.105</v>
      </c>
      <c r="I344" s="685"/>
      <c r="J344" s="684">
        <v>8.5000000000000006E-2</v>
      </c>
      <c r="K344" s="514">
        <v>0.02</v>
      </c>
      <c r="L344" s="685"/>
      <c r="M344" s="686">
        <v>0</v>
      </c>
      <c r="N344" s="686">
        <v>0</v>
      </c>
      <c r="O344" s="687">
        <v>0</v>
      </c>
      <c r="P344" s="687">
        <v>0</v>
      </c>
      <c r="Q344" s="687">
        <v>0</v>
      </c>
      <c r="R344" s="687">
        <v>0</v>
      </c>
      <c r="S344" s="687">
        <v>0</v>
      </c>
      <c r="T344" s="687">
        <v>0</v>
      </c>
      <c r="U344" s="687">
        <v>0</v>
      </c>
      <c r="V344" s="687">
        <v>0</v>
      </c>
      <c r="W344" s="687">
        <v>0</v>
      </c>
      <c r="X344" s="687">
        <v>0</v>
      </c>
      <c r="Y344" s="688">
        <f>SUM(C344:X344)</f>
        <v>1.252</v>
      </c>
      <c r="Z344" s="1134">
        <f>IF(ISERROR((C344/D344-1)*100),"n/a",(C344/D344-1)*100)</f>
        <v>12.79999999999999</v>
      </c>
      <c r="AA344" s="705">
        <f>IF(ISERROR((D344/E344-1)*100),"n/a",(D344/E344-1)*100)</f>
        <v>19.047619047619047</v>
      </c>
      <c r="AB344" s="705">
        <f>IF(ISERROR((E344/F344-1)*100),"n/a",(E344/F344-1)*100)</f>
        <v>23.529411764705866</v>
      </c>
      <c r="AC344" s="705">
        <f>IF(ISERROR((F344/G344-1)*100),"n/a",(F344/G344-1)*100)</f>
        <v>30.76923076923077</v>
      </c>
      <c r="AD344" s="705">
        <f>IF(ISERROR((G344/H344-1)*100),"n/a",(G344/H344-1)*100)</f>
        <v>23.809523809523814</v>
      </c>
      <c r="AE344" s="705">
        <f>IF(ISERROR((H344/J344-1)*100),"n/a",(H344/J344-1)*100)</f>
        <v>23.529411764705866</v>
      </c>
      <c r="AF344" s="705">
        <f>IF(ISERROR((J344/K344-1)*100),"n/a",(J344/K344-1)*100)</f>
        <v>325</v>
      </c>
      <c r="AG344" s="705" t="str">
        <f>IF(ISERROR((K344/M344-1)*100),"n/a",(K344/M344-1)*100)</f>
        <v>n/a</v>
      </c>
      <c r="AH344" s="705" t="str">
        <f>IF(ISERROR((M344/N344-1)*100),"n/a",(M344/N344-1)*100)</f>
        <v>n/a</v>
      </c>
      <c r="AI344" s="705" t="str">
        <f>IF(ISERROR((N344/O344-1)*100),"n/a",(N344/O344-1)*100)</f>
        <v>n/a</v>
      </c>
      <c r="AJ344" s="705" t="str">
        <f>IF(ISERROR((O344/P344-1)*100),"n/a",(O344/P344-1)*100)</f>
        <v>n/a</v>
      </c>
      <c r="AK344" s="705" t="str">
        <f>IF(ISERROR((P344/Q344-1)*100),"n/a",(P344/Q344-1)*100)</f>
        <v>n/a</v>
      </c>
      <c r="AL344" s="705" t="str">
        <f>IF(ISERROR((Q344/R344-1)*100),"n/a",(Q344/R344-1)*100)</f>
        <v>n/a</v>
      </c>
      <c r="AM344" s="705" t="str">
        <f>IF(ISERROR((R344/S344-1)*100),"n/a",(R344/S344-1)*100)</f>
        <v>n/a</v>
      </c>
      <c r="AN344" s="705" t="str">
        <f>IF(ISERROR((S344/T344-1)*100),"n/a",(S344/T344-1)*100)</f>
        <v>n/a</v>
      </c>
      <c r="AO344" s="705" t="str">
        <f>IF(ISERROR((T344/U344-1)*100),"n/a",(T344/U344-1)*100)</f>
        <v>n/a</v>
      </c>
      <c r="AP344" s="705" t="str">
        <f>IF(ISERROR((U344/V344-1)*100),"n/a",(U344/V344-1)*100)</f>
        <v>n/a</v>
      </c>
      <c r="AQ344" s="705" t="str">
        <f>IF(ISERROR((V344/W344-1)*100),"n/a",(V344/W344-1)*100)</f>
        <v>n/a</v>
      </c>
      <c r="AR344" s="705" t="str">
        <f>IF(ISERROR((W344/X344-1)*100),"n/a",(W344/X344-1)*100)</f>
        <v>n/a</v>
      </c>
      <c r="AS344" s="706">
        <f>AVERAGE(Z344:AR344)</f>
        <v>65.497885307969341</v>
      </c>
      <c r="AT344" s="707">
        <f>STDEV(Z344:AR344)</f>
        <v>114.55911600190278</v>
      </c>
    </row>
    <row r="345" spans="1:46" ht="11.25" customHeight="1" x14ac:dyDescent="0.2">
      <c r="A345" s="519" t="s">
        <v>1263</v>
      </c>
      <c r="B345" s="972" t="s">
        <v>1264</v>
      </c>
      <c r="C345" s="515">
        <v>1.04</v>
      </c>
      <c r="D345" s="690">
        <v>0.97</v>
      </c>
      <c r="E345" s="684">
        <v>0.91</v>
      </c>
      <c r="F345" s="684">
        <v>0.83</v>
      </c>
      <c r="G345" s="684">
        <v>0.7</v>
      </c>
      <c r="H345" s="684">
        <v>0.65</v>
      </c>
      <c r="I345" s="685"/>
      <c r="J345" s="684">
        <v>0.59</v>
      </c>
      <c r="K345" s="514">
        <v>0.48</v>
      </c>
      <c r="L345" s="685"/>
      <c r="M345" s="531">
        <v>0.1</v>
      </c>
      <c r="N345" s="686">
        <v>0</v>
      </c>
      <c r="O345" s="687">
        <v>0.47</v>
      </c>
      <c r="P345" s="691">
        <v>0.56000000000000005</v>
      </c>
      <c r="Q345" s="691">
        <v>0.55000000000000004</v>
      </c>
      <c r="R345" s="687">
        <v>0</v>
      </c>
      <c r="S345" s="687">
        <v>0</v>
      </c>
      <c r="T345" s="687">
        <v>0</v>
      </c>
      <c r="U345" s="687">
        <v>0</v>
      </c>
      <c r="V345" s="687">
        <v>0</v>
      </c>
      <c r="W345" s="687">
        <v>0</v>
      </c>
      <c r="X345" s="687">
        <v>0</v>
      </c>
      <c r="Y345" s="688">
        <f>SUM(C345:X345)</f>
        <v>7.8499999999999988</v>
      </c>
      <c r="Z345" s="1134">
        <f>IF(ISERROR((C345/D345-1)*100),"n/a",(C345/D345-1)*100)</f>
        <v>7.2164948453608213</v>
      </c>
      <c r="AA345" s="705">
        <f>IF(ISERROR((D345/E345-1)*100),"n/a",(D345/E345-1)*100)</f>
        <v>6.5934065934065922</v>
      </c>
      <c r="AB345" s="705">
        <f>IF(ISERROR((E345/F345-1)*100),"n/a",(E345/F345-1)*100)</f>
        <v>9.6385542168674796</v>
      </c>
      <c r="AC345" s="705">
        <f>IF(ISERROR((F345/G345-1)*100),"n/a",(F345/G345-1)*100)</f>
        <v>18.571428571428573</v>
      </c>
      <c r="AD345" s="705">
        <f>IF(ISERROR((G345/H345-1)*100),"n/a",(G345/H345-1)*100)</f>
        <v>7.6923076923076872</v>
      </c>
      <c r="AE345" s="705">
        <f>IF(ISERROR((H345/J345-1)*100),"n/a",(H345/J345-1)*100)</f>
        <v>10.169491525423746</v>
      </c>
      <c r="AF345" s="705">
        <f>IF(ISERROR((J345/K345-1)*100),"n/a",(J345/K345-1)*100)</f>
        <v>22.916666666666675</v>
      </c>
      <c r="AG345" s="705">
        <f>IF(ISERROR((K345/M345-1)*100),"n/a",(K345/M345-1)*100)</f>
        <v>380</v>
      </c>
      <c r="AH345" s="705" t="str">
        <f>IF(ISERROR((M345/N345-1)*100),"n/a",(M345/N345-1)*100)</f>
        <v>n/a</v>
      </c>
      <c r="AI345" s="705">
        <f>IF(ISERROR((N345/O345-1)*100),"n/a",(N345/O345-1)*100)</f>
        <v>-100</v>
      </c>
      <c r="AJ345" s="705">
        <f>IF(ISERROR((O345/P345-1)*100),"n/a",(O345/P345-1)*100)</f>
        <v>-16.07142857142858</v>
      </c>
      <c r="AK345" s="705">
        <f>IF(ISERROR((P345/Q345-1)*100),"n/a",(P345/Q345-1)*100)</f>
        <v>1.8181818181818299</v>
      </c>
      <c r="AL345" s="705" t="str">
        <f>IF(ISERROR((Q345/R345-1)*100),"n/a",(Q345/R345-1)*100)</f>
        <v>n/a</v>
      </c>
      <c r="AM345" s="705" t="str">
        <f>IF(ISERROR((R345/S345-1)*100),"n/a",(R345/S345-1)*100)</f>
        <v>n/a</v>
      </c>
      <c r="AN345" s="705" t="str">
        <f>IF(ISERROR((S345/T345-1)*100),"n/a",(S345/T345-1)*100)</f>
        <v>n/a</v>
      </c>
      <c r="AO345" s="705" t="str">
        <f>IF(ISERROR((T345/U345-1)*100),"n/a",(T345/U345-1)*100)</f>
        <v>n/a</v>
      </c>
      <c r="AP345" s="705" t="str">
        <f>IF(ISERROR((U345/V345-1)*100),"n/a",(U345/V345-1)*100)</f>
        <v>n/a</v>
      </c>
      <c r="AQ345" s="705" t="str">
        <f>IF(ISERROR((V345/W345-1)*100),"n/a",(V345/W345-1)*100)</f>
        <v>n/a</v>
      </c>
      <c r="AR345" s="705" t="str">
        <f>IF(ISERROR((W345/X345-1)*100),"n/a",(W345/X345-1)*100)</f>
        <v>n/a</v>
      </c>
      <c r="AS345" s="706">
        <f>AVERAGE(Z345:AR345)</f>
        <v>31.685918487110438</v>
      </c>
      <c r="AT345" s="707">
        <f>STDEV(Z345:AR345)</f>
        <v>120.34896722819221</v>
      </c>
    </row>
    <row r="346" spans="1:46" ht="11.25" customHeight="1" x14ac:dyDescent="0.2">
      <c r="A346" s="502" t="s">
        <v>3995</v>
      </c>
      <c r="B346" s="972" t="s">
        <v>3996</v>
      </c>
      <c r="C346" s="515">
        <v>0.48</v>
      </c>
      <c r="D346" s="690">
        <v>0.4</v>
      </c>
      <c r="E346" s="684">
        <v>0.32</v>
      </c>
      <c r="F346" s="563">
        <v>0.2</v>
      </c>
      <c r="G346" s="684">
        <v>0.15</v>
      </c>
      <c r="H346" s="563">
        <v>0</v>
      </c>
      <c r="I346" s="685"/>
      <c r="J346" s="521">
        <v>0</v>
      </c>
      <c r="K346" s="689">
        <v>0</v>
      </c>
      <c r="L346" s="685"/>
      <c r="M346" s="686">
        <v>0</v>
      </c>
      <c r="N346" s="686">
        <v>0</v>
      </c>
      <c r="O346" s="564">
        <v>0.54</v>
      </c>
      <c r="P346" s="691">
        <v>0.69</v>
      </c>
      <c r="Q346" s="691">
        <v>0.66500000000000004</v>
      </c>
      <c r="R346" s="691">
        <v>0.64500000000000002</v>
      </c>
      <c r="S346" s="691">
        <v>0.625</v>
      </c>
      <c r="T346" s="691">
        <v>0.60499999999999998</v>
      </c>
      <c r="U346" s="691">
        <v>0.52500000000000002</v>
      </c>
      <c r="V346" s="691">
        <v>0.5</v>
      </c>
      <c r="W346" s="691">
        <v>0.45</v>
      </c>
      <c r="X346" s="691">
        <v>0.19</v>
      </c>
      <c r="Y346" s="688">
        <f>SUM(C346:X346)</f>
        <v>6.9850000000000012</v>
      </c>
      <c r="Z346" s="1134">
        <f>IF(ISERROR((C346/D346-1)*100),"n/a",(C346/D346-1)*100)</f>
        <v>19.999999999999996</v>
      </c>
      <c r="AA346" s="705">
        <f>IF(ISERROR((D346/E346-1)*100),"n/a",(D346/E346-1)*100)</f>
        <v>25</v>
      </c>
      <c r="AB346" s="705">
        <f>IF(ISERROR((E346/F346-1)*100),"n/a",(E346/F346-1)*100)</f>
        <v>59.999999999999986</v>
      </c>
      <c r="AC346" s="705">
        <f>IF(ISERROR((F346/G346-1)*100),"n/a",(F346/G346-1)*100)</f>
        <v>33.33333333333335</v>
      </c>
      <c r="AD346" s="705" t="str">
        <f>IF(ISERROR((G346/H346-1)*100),"n/a",(G346/H346-1)*100)</f>
        <v>n/a</v>
      </c>
      <c r="AE346" s="705" t="str">
        <f>IF(ISERROR((H346/J346-1)*100),"n/a",(H346/J346-1)*100)</f>
        <v>n/a</v>
      </c>
      <c r="AF346" s="705" t="str">
        <f>IF(ISERROR((J346/K346-1)*100),"n/a",(J346/K346-1)*100)</f>
        <v>n/a</v>
      </c>
      <c r="AG346" s="705" t="str">
        <f>IF(ISERROR((K346/M346-1)*100),"n/a",(K346/M346-1)*100)</f>
        <v>n/a</v>
      </c>
      <c r="AH346" s="705" t="str">
        <f>IF(ISERROR((M346/N346-1)*100),"n/a",(M346/N346-1)*100)</f>
        <v>n/a</v>
      </c>
      <c r="AI346" s="705">
        <f>IF(ISERROR((N346/O346-1)*100),"n/a",(N346/O346-1)*100)</f>
        <v>-100</v>
      </c>
      <c r="AJ346" s="705">
        <f>IF(ISERROR((O346/P346-1)*100),"n/a",(O346/P346-1)*100)</f>
        <v>-21.739130434782595</v>
      </c>
      <c r="AK346" s="705">
        <f>IF(ISERROR((P346/Q346-1)*100),"n/a",(P346/Q346-1)*100)</f>
        <v>3.7593984962405846</v>
      </c>
      <c r="AL346" s="705">
        <f>IF(ISERROR((Q346/R346-1)*100),"n/a",(Q346/R346-1)*100)</f>
        <v>3.1007751937984551</v>
      </c>
      <c r="AM346" s="705">
        <f>IF(ISERROR((R346/S346-1)*100),"n/a",(R346/S346-1)*100)</f>
        <v>3.2000000000000028</v>
      </c>
      <c r="AN346" s="705">
        <f>IF(ISERROR((S346/T346-1)*100),"n/a",(S346/T346-1)*100)</f>
        <v>3.3057851239669533</v>
      </c>
      <c r="AO346" s="705">
        <f>IF(ISERROR((T346/U346-1)*100),"n/a",(T346/U346-1)*100)</f>
        <v>15.238095238095228</v>
      </c>
      <c r="AP346" s="705">
        <f>IF(ISERROR((U346/V346-1)*100),"n/a",(U346/V346-1)*100)</f>
        <v>5.0000000000000044</v>
      </c>
      <c r="AQ346" s="705">
        <f>IF(ISERROR((V346/W346-1)*100),"n/a",(V346/W346-1)*100)</f>
        <v>11.111111111111116</v>
      </c>
      <c r="AR346" s="705">
        <f>IF(ISERROR((W346/X346-1)*100),"n/a",(W346/X346-1)*100)</f>
        <v>136.84210526315786</v>
      </c>
      <c r="AS346" s="706">
        <f>AVERAGE(Z346:AR346)</f>
        <v>14.153676666065783</v>
      </c>
      <c r="AT346" s="707">
        <f>STDEV(Z346:AR346)</f>
        <v>50.042645834427951</v>
      </c>
    </row>
    <row r="347" spans="1:46" ht="11.25" customHeight="1" x14ac:dyDescent="0.2">
      <c r="A347" s="524" t="s">
        <v>251</v>
      </c>
      <c r="B347" s="957" t="s">
        <v>252</v>
      </c>
      <c r="C347" s="515">
        <v>0.61499999999999999</v>
      </c>
      <c r="D347" s="690">
        <v>0.59</v>
      </c>
      <c r="E347" s="684">
        <v>0.55000000000000004</v>
      </c>
      <c r="F347" s="684">
        <v>0.51</v>
      </c>
      <c r="G347" s="684">
        <v>0.46</v>
      </c>
      <c r="H347" s="684">
        <v>0.38500000000000001</v>
      </c>
      <c r="I347" s="685"/>
      <c r="J347" s="684">
        <v>0.33</v>
      </c>
      <c r="K347" s="514">
        <v>0.29499999999999998</v>
      </c>
      <c r="L347" s="685"/>
      <c r="M347" s="531">
        <v>0.27750000000000002</v>
      </c>
      <c r="N347" s="531">
        <v>0.27</v>
      </c>
      <c r="O347" s="691">
        <v>0.26250000000000001</v>
      </c>
      <c r="P347" s="691">
        <v>0.25600000000000001</v>
      </c>
      <c r="Q347" s="691">
        <v>0.24879999999999999</v>
      </c>
      <c r="R347" s="691">
        <v>0.2414</v>
      </c>
      <c r="S347" s="691">
        <v>0.2288</v>
      </c>
      <c r="T347" s="691">
        <v>0.22389999999999999</v>
      </c>
      <c r="U347" s="691">
        <v>0.21879999999999999</v>
      </c>
      <c r="V347" s="691">
        <v>0.21389999999999998</v>
      </c>
      <c r="W347" s="691">
        <v>0.20879999999999999</v>
      </c>
      <c r="X347" s="691">
        <v>0.2039</v>
      </c>
      <c r="Y347" s="688">
        <f>SUM(C347:X347)</f>
        <v>6.5892999999999997</v>
      </c>
      <c r="Z347" s="1134">
        <f>IF(ISERROR((C347/D347-1)*100),"n/a",(C347/D347-1)*100)</f>
        <v>4.2372881355932313</v>
      </c>
      <c r="AA347" s="705">
        <f>IF(ISERROR((D347/E347-1)*100),"n/a",(D347/E347-1)*100)</f>
        <v>7.2727272727272529</v>
      </c>
      <c r="AB347" s="705">
        <f>IF(ISERROR((E347/F347-1)*100),"n/a",(E347/F347-1)*100)</f>
        <v>7.8431372549019773</v>
      </c>
      <c r="AC347" s="705">
        <f>IF(ISERROR((F347/G347-1)*100),"n/a",(F347/G347-1)*100)</f>
        <v>10.869565217391308</v>
      </c>
      <c r="AD347" s="705">
        <f>IF(ISERROR((G347/H347-1)*100),"n/a",(G347/H347-1)*100)</f>
        <v>19.480519480519476</v>
      </c>
      <c r="AE347" s="705">
        <f>IF(ISERROR((H347/J347-1)*100),"n/a",(H347/J347-1)*100)</f>
        <v>16.666666666666675</v>
      </c>
      <c r="AF347" s="705">
        <f>IF(ISERROR((J347/K347-1)*100),"n/a",(J347/K347-1)*100)</f>
        <v>11.86440677966103</v>
      </c>
      <c r="AG347" s="705">
        <f>IF(ISERROR((K347/M347-1)*100),"n/a",(K347/M347-1)*100)</f>
        <v>6.3063063063062863</v>
      </c>
      <c r="AH347" s="705">
        <f>IF(ISERROR((M347/N347-1)*100),"n/a",(M347/N347-1)*100)</f>
        <v>2.7777777777777901</v>
      </c>
      <c r="AI347" s="705">
        <f>IF(ISERROR((N347/O347-1)*100),"n/a",(N347/O347-1)*100)</f>
        <v>2.8571428571428692</v>
      </c>
      <c r="AJ347" s="705">
        <f>IF(ISERROR((O347/P347-1)*100),"n/a",(O347/P347-1)*100)</f>
        <v>2.5390625</v>
      </c>
      <c r="AK347" s="705">
        <f>IF(ISERROR((P347/Q347-1)*100),"n/a",(P347/Q347-1)*100)</f>
        <v>2.893890675241173</v>
      </c>
      <c r="AL347" s="705">
        <f>IF(ISERROR((Q347/R347-1)*100),"n/a",(Q347/R347-1)*100)</f>
        <v>3.0654515327257714</v>
      </c>
      <c r="AM347" s="705">
        <f>IF(ISERROR((R347/S347-1)*100),"n/a",(R347/S347-1)*100)</f>
        <v>5.5069930069929995</v>
      </c>
      <c r="AN347" s="705">
        <f>IF(ISERROR((S347/T347-1)*100),"n/a",(S347/T347-1)*100)</f>
        <v>2.188476998660116</v>
      </c>
      <c r="AO347" s="705">
        <f>IF(ISERROR((T347/U347-1)*100),"n/a",(T347/U347-1)*100)</f>
        <v>2.3308957952467901</v>
      </c>
      <c r="AP347" s="705">
        <f>IF(ISERROR((U347/V347-1)*100),"n/a",(U347/V347-1)*100)</f>
        <v>2.2907900888265553</v>
      </c>
      <c r="AQ347" s="705">
        <f>IF(ISERROR((V347/W347-1)*100),"n/a",(V347/W347-1)*100)</f>
        <v>2.4425287356321768</v>
      </c>
      <c r="AR347" s="705">
        <f>IF(ISERROR((W347/X347-1)*100),"n/a",(W347/X347-1)*100)</f>
        <v>2.4031387935262272</v>
      </c>
      <c r="AS347" s="706">
        <f>AVERAGE(Z347:AR347)</f>
        <v>6.0966718881863002</v>
      </c>
      <c r="AT347" s="707">
        <f>STDEV(Z347:AR347)</f>
        <v>5.1625182440671313</v>
      </c>
    </row>
    <row r="348" spans="1:46" ht="11.25" customHeight="1" x14ac:dyDescent="0.2">
      <c r="A348" s="692" t="s">
        <v>1269</v>
      </c>
      <c r="B348" s="527" t="s">
        <v>1270</v>
      </c>
      <c r="C348" s="515">
        <v>0.96</v>
      </c>
      <c r="D348" s="541">
        <v>0.8</v>
      </c>
      <c r="E348" s="533">
        <v>0.61</v>
      </c>
      <c r="F348" s="533">
        <v>0.4</v>
      </c>
      <c r="G348" s="532">
        <v>0.21</v>
      </c>
      <c r="H348" s="533">
        <v>7.0000000000000007E-2</v>
      </c>
      <c r="I348" s="534"/>
      <c r="J348" s="532">
        <v>0</v>
      </c>
      <c r="K348" s="535">
        <v>0</v>
      </c>
      <c r="L348" s="534"/>
      <c r="M348" s="560">
        <v>0</v>
      </c>
      <c r="N348" s="560">
        <v>0.72</v>
      </c>
      <c r="O348" s="536">
        <v>1.92</v>
      </c>
      <c r="P348" s="537">
        <v>1.6</v>
      </c>
      <c r="Q348" s="537">
        <v>1.6</v>
      </c>
      <c r="R348" s="536">
        <v>1.6</v>
      </c>
      <c r="S348" s="537">
        <v>0</v>
      </c>
      <c r="T348" s="537">
        <v>0</v>
      </c>
      <c r="U348" s="537">
        <v>0</v>
      </c>
      <c r="V348" s="537">
        <v>0</v>
      </c>
      <c r="W348" s="537">
        <v>0</v>
      </c>
      <c r="X348" s="537">
        <v>0</v>
      </c>
      <c r="Y348" s="688">
        <f>SUM(C348:X348)</f>
        <v>10.489999999999998</v>
      </c>
      <c r="Z348" s="1134">
        <f>IF(ISERROR((C348/D348-1)*100),"n/a",(C348/D348-1)*100)</f>
        <v>19.999999999999996</v>
      </c>
      <c r="AA348" s="705">
        <f>IF(ISERROR((D348/E348-1)*100),"n/a",(D348/E348-1)*100)</f>
        <v>31.147540983606568</v>
      </c>
      <c r="AB348" s="705">
        <f>IF(ISERROR((E348/F348-1)*100),"n/a",(E348/F348-1)*100)</f>
        <v>52.499999999999993</v>
      </c>
      <c r="AC348" s="705">
        <f>IF(ISERROR((F348/G348-1)*100),"n/a",(F348/G348-1)*100)</f>
        <v>90.476190476190482</v>
      </c>
      <c r="AD348" s="705">
        <f>IF(ISERROR((G348/H348-1)*100),"n/a",(G348/H348-1)*100)</f>
        <v>199.99999999999994</v>
      </c>
      <c r="AE348" s="705" t="str">
        <f>IF(ISERROR((H348/J348-1)*100),"n/a",(H348/J348-1)*100)</f>
        <v>n/a</v>
      </c>
      <c r="AF348" s="705" t="str">
        <f>IF(ISERROR((J348/K348-1)*100),"n/a",(J348/K348-1)*100)</f>
        <v>n/a</v>
      </c>
      <c r="AG348" s="705" t="str">
        <f>IF(ISERROR((K348/M348-1)*100),"n/a",(K348/M348-1)*100)</f>
        <v>n/a</v>
      </c>
      <c r="AH348" s="705">
        <f>IF(ISERROR((M348/N348-1)*100),"n/a",(M348/N348-1)*100)</f>
        <v>-100</v>
      </c>
      <c r="AI348" s="705">
        <f>IF(ISERROR((N348/O348-1)*100),"n/a",(N348/O348-1)*100)</f>
        <v>-62.5</v>
      </c>
      <c r="AJ348" s="705">
        <f>IF(ISERROR((O348/P348-1)*100),"n/a",(O348/P348-1)*100)</f>
        <v>19.999999999999996</v>
      </c>
      <c r="AK348" s="705">
        <f>IF(ISERROR((P348/Q348-1)*100),"n/a",(P348/Q348-1)*100)</f>
        <v>0</v>
      </c>
      <c r="AL348" s="705">
        <f>IF(ISERROR((Q348/R348-1)*100),"n/a",(Q348/R348-1)*100)</f>
        <v>0</v>
      </c>
      <c r="AM348" s="705" t="str">
        <f>IF(ISERROR((R348/S348-1)*100),"n/a",(R348/S348-1)*100)</f>
        <v>n/a</v>
      </c>
      <c r="AN348" s="705" t="str">
        <f>IF(ISERROR((S348/T348-1)*100),"n/a",(S348/T348-1)*100)</f>
        <v>n/a</v>
      </c>
      <c r="AO348" s="705" t="str">
        <f>IF(ISERROR((T348/U348-1)*100),"n/a",(T348/U348-1)*100)</f>
        <v>n/a</v>
      </c>
      <c r="AP348" s="705" t="str">
        <f>IF(ISERROR((U348/V348-1)*100),"n/a",(U348/V348-1)*100)</f>
        <v>n/a</v>
      </c>
      <c r="AQ348" s="705" t="str">
        <f>IF(ISERROR((V348/W348-1)*100),"n/a",(V348/W348-1)*100)</f>
        <v>n/a</v>
      </c>
      <c r="AR348" s="705" t="str">
        <f>IF(ISERROR((W348/X348-1)*100),"n/a",(W348/X348-1)*100)</f>
        <v>n/a</v>
      </c>
      <c r="AS348" s="706">
        <f>AVERAGE(Z348:AR348)</f>
        <v>25.1623731459797</v>
      </c>
      <c r="AT348" s="707">
        <f>STDEV(Z348:AR348)</f>
        <v>81.844812588645226</v>
      </c>
    </row>
    <row r="349" spans="1:46" ht="11.25" customHeight="1" x14ac:dyDescent="0.2">
      <c r="A349" s="974" t="s">
        <v>606</v>
      </c>
      <c r="B349" s="972" t="s">
        <v>607</v>
      </c>
      <c r="C349" s="515">
        <v>2.2200000000000002</v>
      </c>
      <c r="D349" s="515">
        <v>2.04</v>
      </c>
      <c r="E349" s="684">
        <v>1.88</v>
      </c>
      <c r="F349" s="684">
        <v>1.69</v>
      </c>
      <c r="G349" s="684">
        <v>1.52</v>
      </c>
      <c r="H349" s="684">
        <v>1.36</v>
      </c>
      <c r="I349" s="685"/>
      <c r="J349" s="684">
        <v>1.23</v>
      </c>
      <c r="K349" s="514">
        <v>1.125</v>
      </c>
      <c r="L349" s="685"/>
      <c r="M349" s="531">
        <v>1</v>
      </c>
      <c r="N349" s="531">
        <v>0.75</v>
      </c>
      <c r="O349" s="691">
        <v>0.45</v>
      </c>
      <c r="P349" s="691">
        <v>0.4</v>
      </c>
      <c r="Q349" s="691">
        <v>0.3</v>
      </c>
      <c r="R349" s="691">
        <v>0.25</v>
      </c>
      <c r="S349" s="687">
        <v>0</v>
      </c>
      <c r="T349" s="687">
        <v>0</v>
      </c>
      <c r="U349" s="687">
        <v>0</v>
      </c>
      <c r="V349" s="687">
        <v>0.25</v>
      </c>
      <c r="W349" s="687">
        <v>0.25</v>
      </c>
      <c r="X349" s="691">
        <v>0.25</v>
      </c>
      <c r="Y349" s="688">
        <f>SUM(C349:X349)</f>
        <v>16.965</v>
      </c>
      <c r="Z349" s="1134">
        <f>IF(ISERROR((C349/D349-1)*100),"n/a",(C349/D349-1)*100)</f>
        <v>8.8235294117647189</v>
      </c>
      <c r="AA349" s="705">
        <f>IF(ISERROR((D349/E349-1)*100),"n/a",(D349/E349-1)*100)</f>
        <v>8.5106382978723527</v>
      </c>
      <c r="AB349" s="705">
        <f>IF(ISERROR((E349/F349-1)*100),"n/a",(E349/F349-1)*100)</f>
        <v>11.242603550295849</v>
      </c>
      <c r="AC349" s="705">
        <f>IF(ISERROR((F349/G349-1)*100),"n/a",(F349/G349-1)*100)</f>
        <v>11.184210526315773</v>
      </c>
      <c r="AD349" s="705">
        <f>IF(ISERROR((G349/H349-1)*100),"n/a",(G349/H349-1)*100)</f>
        <v>11.764705882352944</v>
      </c>
      <c r="AE349" s="705">
        <f>IF(ISERROR((H349/J349-1)*100),"n/a",(H349/J349-1)*100)</f>
        <v>10.569105691056912</v>
      </c>
      <c r="AF349" s="705">
        <f>IF(ISERROR((J349/K349-1)*100),"n/a",(J349/K349-1)*100)</f>
        <v>9.3333333333333268</v>
      </c>
      <c r="AG349" s="705">
        <f>IF(ISERROR((K349/M349-1)*100),"n/a",(K349/M349-1)*100)</f>
        <v>12.5</v>
      </c>
      <c r="AH349" s="705">
        <f>IF(ISERROR((M349/N349-1)*100),"n/a",(M349/N349-1)*100)</f>
        <v>33.333333333333329</v>
      </c>
      <c r="AI349" s="705">
        <f>IF(ISERROR((N349/O349-1)*100),"n/a",(N349/O349-1)*100)</f>
        <v>66.666666666666657</v>
      </c>
      <c r="AJ349" s="705">
        <f>IF(ISERROR((O349/P349-1)*100),"n/a",(O349/P349-1)*100)</f>
        <v>12.5</v>
      </c>
      <c r="AK349" s="705">
        <f>IF(ISERROR((P349/Q349-1)*100),"n/a",(P349/Q349-1)*100)</f>
        <v>33.33333333333335</v>
      </c>
      <c r="AL349" s="705">
        <f>IF(ISERROR((Q349/R349-1)*100),"n/a",(Q349/R349-1)*100)</f>
        <v>19.999999999999996</v>
      </c>
      <c r="AM349" s="705" t="str">
        <f>IF(ISERROR((R349/S349-1)*100),"n/a",(R349/S349-1)*100)</f>
        <v>n/a</v>
      </c>
      <c r="AN349" s="705" t="str">
        <f>IF(ISERROR((S349/T349-1)*100),"n/a",(S349/T349-1)*100)</f>
        <v>n/a</v>
      </c>
      <c r="AO349" s="705" t="str">
        <f>IF(ISERROR((T349/U349-1)*100),"n/a",(T349/U349-1)*100)</f>
        <v>n/a</v>
      </c>
      <c r="AP349" s="705">
        <f>IF(ISERROR((U349/V349-1)*100),"n/a",(U349/V349-1)*100)</f>
        <v>-100</v>
      </c>
      <c r="AQ349" s="705">
        <f>IF(ISERROR((V349/W349-1)*100),"n/a",(V349/W349-1)*100)</f>
        <v>0</v>
      </c>
      <c r="AR349" s="705">
        <f>IF(ISERROR((W349/X349-1)*100),"n/a",(W349/X349-1)*100)</f>
        <v>0</v>
      </c>
      <c r="AS349" s="706">
        <f>AVERAGE(Z349:AR349)</f>
        <v>9.3600912516453239</v>
      </c>
      <c r="AT349" s="707">
        <f>STDEV(Z349:AR349)</f>
        <v>33.38300913215415</v>
      </c>
    </row>
    <row r="350" spans="1:46" ht="11.25" customHeight="1" x14ac:dyDescent="0.2">
      <c r="A350" s="519" t="s">
        <v>1273</v>
      </c>
      <c r="B350" s="972" t="s">
        <v>1274</v>
      </c>
      <c r="C350" s="515">
        <v>1.48</v>
      </c>
      <c r="D350" s="515">
        <v>1.46</v>
      </c>
      <c r="E350" s="684">
        <v>1.4</v>
      </c>
      <c r="F350" s="684">
        <v>1.24</v>
      </c>
      <c r="G350" s="684">
        <v>1.1000000000000001</v>
      </c>
      <c r="H350" s="684">
        <v>0.84</v>
      </c>
      <c r="I350" s="685"/>
      <c r="J350" s="684">
        <v>0.62</v>
      </c>
      <c r="K350" s="514">
        <v>0.47499999999999998</v>
      </c>
      <c r="L350" s="685"/>
      <c r="M350" s="686">
        <v>0.4</v>
      </c>
      <c r="N350" s="531">
        <v>0.4</v>
      </c>
      <c r="O350" s="691">
        <v>1.29</v>
      </c>
      <c r="P350" s="691">
        <v>1.06</v>
      </c>
      <c r="Q350" s="691">
        <v>0.81</v>
      </c>
      <c r="R350" s="691">
        <v>0.625</v>
      </c>
      <c r="S350" s="691">
        <v>0.40500000000000003</v>
      </c>
      <c r="T350" s="691">
        <v>0.19500000000000001</v>
      </c>
      <c r="U350" s="691">
        <v>0.13500000000000001</v>
      </c>
      <c r="V350" s="691">
        <v>0.115</v>
      </c>
      <c r="W350" s="691">
        <v>0.1</v>
      </c>
      <c r="X350" s="691">
        <v>0.09</v>
      </c>
      <c r="Y350" s="688">
        <f>SUM(C350:X350)</f>
        <v>14.239999999999998</v>
      </c>
      <c r="Z350" s="1134">
        <f>IF(ISERROR((C350/D350-1)*100),"n/a",(C350/D350-1)*100)</f>
        <v>1.3698630136986356</v>
      </c>
      <c r="AA350" s="705">
        <f>IF(ISERROR((D350/E350-1)*100),"n/a",(D350/E350-1)*100)</f>
        <v>4.2857142857142927</v>
      </c>
      <c r="AB350" s="705">
        <f>IF(ISERROR((E350/F350-1)*100),"n/a",(E350/F350-1)*100)</f>
        <v>12.903225806451601</v>
      </c>
      <c r="AC350" s="705">
        <f>IF(ISERROR((F350/G350-1)*100),"n/a",(F350/G350-1)*100)</f>
        <v>12.72727272727272</v>
      </c>
      <c r="AD350" s="705">
        <f>IF(ISERROR((G350/H350-1)*100),"n/a",(G350/H350-1)*100)</f>
        <v>30.952380952380977</v>
      </c>
      <c r="AE350" s="705">
        <f>IF(ISERROR((H350/J350-1)*100),"n/a",(H350/J350-1)*100)</f>
        <v>35.483870967741929</v>
      </c>
      <c r="AF350" s="705">
        <f>IF(ISERROR((J350/K350-1)*100),"n/a",(J350/K350-1)*100)</f>
        <v>30.526315789473692</v>
      </c>
      <c r="AG350" s="705">
        <f>IF(ISERROR((K350/M350-1)*100),"n/a",(K350/M350-1)*100)</f>
        <v>18.749999999999979</v>
      </c>
      <c r="AH350" s="705">
        <f>IF(ISERROR((M350/N350-1)*100),"n/a",(M350/N350-1)*100)</f>
        <v>0</v>
      </c>
      <c r="AI350" s="705">
        <f>IF(ISERROR((N350/O350-1)*100),"n/a",(N350/O350-1)*100)</f>
        <v>-68.992248062015506</v>
      </c>
      <c r="AJ350" s="705">
        <f>IF(ISERROR((O350/P350-1)*100),"n/a",(O350/P350-1)*100)</f>
        <v>21.698113207547177</v>
      </c>
      <c r="AK350" s="705">
        <f>IF(ISERROR((P350/Q350-1)*100),"n/a",(P350/Q350-1)*100)</f>
        <v>30.864197530864203</v>
      </c>
      <c r="AL350" s="705">
        <f>IF(ISERROR((Q350/R350-1)*100),"n/a",(Q350/R350-1)*100)</f>
        <v>29.600000000000005</v>
      </c>
      <c r="AM350" s="705">
        <f>IF(ISERROR((R350/S350-1)*100),"n/a",(R350/S350-1)*100)</f>
        <v>54.320987654320987</v>
      </c>
      <c r="AN350" s="705">
        <f>IF(ISERROR((S350/T350-1)*100),"n/a",(S350/T350-1)*100)</f>
        <v>107.69230769230771</v>
      </c>
      <c r="AO350" s="705">
        <f>IF(ISERROR((T350/U350-1)*100),"n/a",(T350/U350-1)*100)</f>
        <v>44.444444444444443</v>
      </c>
      <c r="AP350" s="705">
        <f>IF(ISERROR((U350/V350-1)*100),"n/a",(U350/V350-1)*100)</f>
        <v>17.391304347826097</v>
      </c>
      <c r="AQ350" s="705">
        <f>IF(ISERROR((V350/W350-1)*100),"n/a",(V350/W350-1)*100)</f>
        <v>14.999999999999991</v>
      </c>
      <c r="AR350" s="705">
        <f>IF(ISERROR((W350/X350-1)*100),"n/a",(W350/X350-1)*100)</f>
        <v>11.111111111111116</v>
      </c>
      <c r="AS350" s="706">
        <f>AVERAGE(Z350:AR350)</f>
        <v>21.585729551007372</v>
      </c>
      <c r="AT350" s="707">
        <f>STDEV(Z350:AR350)</f>
        <v>32.685781965742571</v>
      </c>
    </row>
    <row r="351" spans="1:46" ht="11.25" customHeight="1" x14ac:dyDescent="0.2">
      <c r="A351" s="974" t="s">
        <v>608</v>
      </c>
      <c r="B351" s="972" t="s">
        <v>609</v>
      </c>
      <c r="C351" s="515">
        <v>2.5099999999999998</v>
      </c>
      <c r="D351" s="515">
        <v>2.2000000000000002</v>
      </c>
      <c r="E351" s="684">
        <v>2.06</v>
      </c>
      <c r="F351" s="684">
        <v>1.94</v>
      </c>
      <c r="G351" s="684">
        <v>1.78</v>
      </c>
      <c r="H351" s="684">
        <v>1.58</v>
      </c>
      <c r="I351" s="685"/>
      <c r="J351" s="684">
        <v>1.4</v>
      </c>
      <c r="K351" s="514">
        <v>1.06</v>
      </c>
      <c r="L351" s="685"/>
      <c r="M351" s="531">
        <v>0.94</v>
      </c>
      <c r="N351" s="531">
        <v>0.84</v>
      </c>
      <c r="O351" s="691">
        <v>0.7</v>
      </c>
      <c r="P351" s="691">
        <v>0.52</v>
      </c>
      <c r="Q351" s="691">
        <v>0.38</v>
      </c>
      <c r="R351" s="691">
        <v>0.28000000000000003</v>
      </c>
      <c r="S351" s="691">
        <v>0.22</v>
      </c>
      <c r="T351" s="691">
        <v>0.18</v>
      </c>
      <c r="U351" s="691">
        <v>0.13</v>
      </c>
      <c r="V351" s="687">
        <v>0.1</v>
      </c>
      <c r="W351" s="687">
        <v>0.1</v>
      </c>
      <c r="X351" s="687">
        <v>0.38500000000000001</v>
      </c>
      <c r="Y351" s="688">
        <f>SUM(C351:X351)</f>
        <v>19.305</v>
      </c>
      <c r="Z351" s="1134">
        <f>IF(ISERROR((C351/D351-1)*100),"n/a",(C351/D351-1)*100)</f>
        <v>14.090909090909065</v>
      </c>
      <c r="AA351" s="705">
        <f>IF(ISERROR((D351/E351-1)*100),"n/a",(D351/E351-1)*100)</f>
        <v>6.7961165048543659</v>
      </c>
      <c r="AB351" s="705">
        <f>IF(ISERROR((E351/F351-1)*100),"n/a",(E351/F351-1)*100)</f>
        <v>6.1855670103092786</v>
      </c>
      <c r="AC351" s="705">
        <f>IF(ISERROR((F351/G351-1)*100),"n/a",(F351/G351-1)*100)</f>
        <v>8.9887640449438209</v>
      </c>
      <c r="AD351" s="705">
        <f>IF(ISERROR((G351/H351-1)*100),"n/a",(G351/H351-1)*100)</f>
        <v>12.658227848101266</v>
      </c>
      <c r="AE351" s="705">
        <f>IF(ISERROR((H351/J351-1)*100),"n/a",(H351/J351-1)*100)</f>
        <v>12.857142857142879</v>
      </c>
      <c r="AF351" s="705">
        <f>IF(ISERROR((J351/K351-1)*100),"n/a",(J351/K351-1)*100)</f>
        <v>32.075471698113198</v>
      </c>
      <c r="AG351" s="705">
        <f>IF(ISERROR((K351/M351-1)*100),"n/a",(K351/M351-1)*100)</f>
        <v>12.765957446808528</v>
      </c>
      <c r="AH351" s="705">
        <f>IF(ISERROR((M351/N351-1)*100),"n/a",(M351/N351-1)*100)</f>
        <v>11.904761904761907</v>
      </c>
      <c r="AI351" s="705">
        <f>IF(ISERROR((N351/O351-1)*100),"n/a",(N351/O351-1)*100)</f>
        <v>19.999999999999996</v>
      </c>
      <c r="AJ351" s="705">
        <f>IF(ISERROR((O351/P351-1)*100),"n/a",(O351/P351-1)*100)</f>
        <v>34.615384615384606</v>
      </c>
      <c r="AK351" s="705">
        <f>IF(ISERROR((P351/Q351-1)*100),"n/a",(P351/Q351-1)*100)</f>
        <v>36.842105263157897</v>
      </c>
      <c r="AL351" s="705">
        <f>IF(ISERROR((Q351/R351-1)*100),"n/a",(Q351/R351-1)*100)</f>
        <v>35.714285714285701</v>
      </c>
      <c r="AM351" s="705">
        <f>IF(ISERROR((R351/S351-1)*100),"n/a",(R351/S351-1)*100)</f>
        <v>27.272727272727295</v>
      </c>
      <c r="AN351" s="705">
        <f>IF(ISERROR((S351/T351-1)*100),"n/a",(S351/T351-1)*100)</f>
        <v>22.222222222222232</v>
      </c>
      <c r="AO351" s="705">
        <f>IF(ISERROR((T351/U351-1)*100),"n/a",(T351/U351-1)*100)</f>
        <v>38.46153846153846</v>
      </c>
      <c r="AP351" s="705">
        <f>IF(ISERROR((U351/V351-1)*100),"n/a",(U351/V351-1)*100)</f>
        <v>30.000000000000004</v>
      </c>
      <c r="AQ351" s="705">
        <f>IF(ISERROR((V351/W351-1)*100),"n/a",(V351/W351-1)*100)</f>
        <v>0</v>
      </c>
      <c r="AR351" s="705">
        <f>IF(ISERROR((W351/X351-1)*100),"n/a",(W351/X351-1)*100)</f>
        <v>-74.025974025974023</v>
      </c>
      <c r="AS351" s="706">
        <f>AVERAGE(Z351:AR351)</f>
        <v>15.232905680488761</v>
      </c>
      <c r="AT351" s="707">
        <f>STDEV(Z351:AR351)</f>
        <v>24.655310751882144</v>
      </c>
    </row>
    <row r="352" spans="1:46" ht="11.25" customHeight="1" x14ac:dyDescent="0.2">
      <c r="A352" s="497" t="s">
        <v>1275</v>
      </c>
      <c r="B352" s="957" t="s">
        <v>1276</v>
      </c>
      <c r="C352" s="515">
        <v>1.05</v>
      </c>
      <c r="D352" s="542">
        <v>0.92</v>
      </c>
      <c r="E352" s="505">
        <v>0.84</v>
      </c>
      <c r="F352" s="505">
        <v>0.75</v>
      </c>
      <c r="G352" s="505">
        <v>0.63</v>
      </c>
      <c r="H352" s="505">
        <v>0.45</v>
      </c>
      <c r="I352" s="506"/>
      <c r="J352" s="507">
        <v>0.4</v>
      </c>
      <c r="K352" s="503">
        <v>0.35</v>
      </c>
      <c r="L352" s="506"/>
      <c r="M352" s="559">
        <v>0.2</v>
      </c>
      <c r="N352" s="559">
        <v>0.47</v>
      </c>
      <c r="O352" s="511">
        <v>2.12</v>
      </c>
      <c r="P352" s="511">
        <v>2</v>
      </c>
      <c r="Q352" s="511">
        <v>1.5</v>
      </c>
      <c r="R352" s="511">
        <v>1.1599999999999999</v>
      </c>
      <c r="S352" s="511">
        <v>1.1200000000000001</v>
      </c>
      <c r="T352" s="511">
        <v>1.08</v>
      </c>
      <c r="U352" s="511">
        <v>1.04</v>
      </c>
      <c r="V352" s="511">
        <v>1</v>
      </c>
      <c r="W352" s="511">
        <v>0.96</v>
      </c>
      <c r="X352" s="511">
        <v>0.9</v>
      </c>
      <c r="Y352" s="688">
        <f>SUM(C352:X352)</f>
        <v>18.940000000000001</v>
      </c>
      <c r="Z352" s="1134">
        <f>IF(ISERROR((C352/D352-1)*100),"n/a",(C352/D352-1)*100)</f>
        <v>14.130434782608692</v>
      </c>
      <c r="AA352" s="705">
        <f>IF(ISERROR((D352/E352-1)*100),"n/a",(D352/E352-1)*100)</f>
        <v>9.5238095238095344</v>
      </c>
      <c r="AB352" s="705">
        <f>IF(ISERROR((E352/F352-1)*100),"n/a",(E352/F352-1)*100)</f>
        <v>11.999999999999989</v>
      </c>
      <c r="AC352" s="705">
        <f>IF(ISERROR((F352/G352-1)*100),"n/a",(F352/G352-1)*100)</f>
        <v>19.047619047619047</v>
      </c>
      <c r="AD352" s="705">
        <f>IF(ISERROR((G352/H352-1)*100),"n/a",(G352/H352-1)*100)</f>
        <v>39.999999999999993</v>
      </c>
      <c r="AE352" s="705">
        <f>IF(ISERROR((H352/J352-1)*100),"n/a",(H352/J352-1)*100)</f>
        <v>12.5</v>
      </c>
      <c r="AF352" s="705">
        <f>IF(ISERROR((J352/K352-1)*100),"n/a",(J352/K352-1)*100)</f>
        <v>14.285714285714302</v>
      </c>
      <c r="AG352" s="705">
        <f>IF(ISERROR((K352/M352-1)*100),"n/a",(K352/M352-1)*100)</f>
        <v>74.999999999999972</v>
      </c>
      <c r="AH352" s="705">
        <f>IF(ISERROR((M352/N352-1)*100),"n/a",(M352/N352-1)*100)</f>
        <v>-57.446808510638292</v>
      </c>
      <c r="AI352" s="705">
        <f>IF(ISERROR((N352/O352-1)*100),"n/a",(N352/O352-1)*100)</f>
        <v>-77.830188679245282</v>
      </c>
      <c r="AJ352" s="705">
        <f>IF(ISERROR((O352/P352-1)*100),"n/a",(O352/P352-1)*100)</f>
        <v>6.0000000000000053</v>
      </c>
      <c r="AK352" s="705">
        <f>IF(ISERROR((P352/Q352-1)*100),"n/a",(P352/Q352-1)*100)</f>
        <v>33.333333333333329</v>
      </c>
      <c r="AL352" s="705">
        <f>IF(ISERROR((Q352/R352-1)*100),"n/a",(Q352/R352-1)*100)</f>
        <v>29.31034482758621</v>
      </c>
      <c r="AM352" s="705">
        <f>IF(ISERROR((R352/S352-1)*100),"n/a",(R352/S352-1)*100)</f>
        <v>3.5714285714285587</v>
      </c>
      <c r="AN352" s="705">
        <f>IF(ISERROR((S352/T352-1)*100),"n/a",(S352/T352-1)*100)</f>
        <v>3.7037037037036979</v>
      </c>
      <c r="AO352" s="705">
        <f>IF(ISERROR((T352/U352-1)*100),"n/a",(T352/U352-1)*100)</f>
        <v>3.8461538461538547</v>
      </c>
      <c r="AP352" s="705">
        <f>IF(ISERROR((U352/V352-1)*100),"n/a",(U352/V352-1)*100)</f>
        <v>4.0000000000000036</v>
      </c>
      <c r="AQ352" s="705">
        <f>IF(ISERROR((V352/W352-1)*100),"n/a",(V352/W352-1)*100)</f>
        <v>4.1666666666666741</v>
      </c>
      <c r="AR352" s="705">
        <f>IF(ISERROR((W352/X352-1)*100),"n/a",(W352/X352-1)*100)</f>
        <v>6.6666666666666652</v>
      </c>
      <c r="AS352" s="706">
        <f>AVERAGE(Z352:AR352)</f>
        <v>8.2004672666003664</v>
      </c>
      <c r="AT352" s="707">
        <f>STDEV(Z352:AR352)</f>
        <v>32.134925994126711</v>
      </c>
    </row>
    <row r="353" spans="1:46" ht="11.25" customHeight="1" x14ac:dyDescent="0.2">
      <c r="A353" s="692" t="s">
        <v>611</v>
      </c>
      <c r="B353" s="527" t="s">
        <v>612</v>
      </c>
      <c r="C353" s="515">
        <v>2.46</v>
      </c>
      <c r="D353" s="690">
        <v>2.2199999999999998</v>
      </c>
      <c r="E353" s="684">
        <v>1.99</v>
      </c>
      <c r="F353" s="684">
        <v>1.81</v>
      </c>
      <c r="G353" s="684">
        <v>1.69</v>
      </c>
      <c r="H353" s="684">
        <v>1.56</v>
      </c>
      <c r="I353" s="685" t="s">
        <v>90</v>
      </c>
      <c r="J353" s="684">
        <v>1.38</v>
      </c>
      <c r="K353" s="514">
        <v>1.1499999999999999</v>
      </c>
      <c r="L353" s="685"/>
      <c r="M353" s="555">
        <v>0.95</v>
      </c>
      <c r="N353" s="531">
        <v>0.8</v>
      </c>
      <c r="O353" s="691">
        <v>0.76</v>
      </c>
      <c r="P353" s="691">
        <v>0.6</v>
      </c>
      <c r="Q353" s="691">
        <v>0.45</v>
      </c>
      <c r="R353" s="691">
        <v>0.33</v>
      </c>
      <c r="S353" s="691">
        <v>0.21</v>
      </c>
      <c r="T353" s="687">
        <v>0.12</v>
      </c>
      <c r="U353" s="687">
        <v>0.12</v>
      </c>
      <c r="V353" s="687">
        <v>0.12</v>
      </c>
      <c r="W353" s="691">
        <v>0.24</v>
      </c>
      <c r="X353" s="691">
        <v>0.23332999999999998</v>
      </c>
      <c r="Y353" s="688">
        <f>SUM(C353:X353)</f>
        <v>19.19333</v>
      </c>
      <c r="Z353" s="1134">
        <f>IF(ISERROR((C353/D353-1)*100),"n/a",(C353/D353-1)*100)</f>
        <v>10.810810810810811</v>
      </c>
      <c r="AA353" s="705">
        <f>IF(ISERROR((D353/E353-1)*100),"n/a",(D353/E353-1)*100)</f>
        <v>11.557788944723612</v>
      </c>
      <c r="AB353" s="705">
        <f>IF(ISERROR((E353/F353-1)*100),"n/a",(E353/F353-1)*100)</f>
        <v>9.9447513812154664</v>
      </c>
      <c r="AC353" s="705">
        <f>IF(ISERROR((F353/G353-1)*100),"n/a",(F353/G353-1)*100)</f>
        <v>7.1005917159763454</v>
      </c>
      <c r="AD353" s="705">
        <f>IF(ISERROR((G353/H353-1)*100),"n/a",(G353/H353-1)*100)</f>
        <v>8.333333333333325</v>
      </c>
      <c r="AE353" s="705">
        <f>IF(ISERROR((H353/J353-1)*100),"n/a",(H353/J353-1)*100)</f>
        <v>13.043478260869579</v>
      </c>
      <c r="AF353" s="705">
        <f>IF(ISERROR((J353/K353-1)*100),"n/a",(J353/K353-1)*100)</f>
        <v>19.999999999999996</v>
      </c>
      <c r="AG353" s="705">
        <f>IF(ISERROR((K353/M353-1)*100),"n/a",(K353/M353-1)*100)</f>
        <v>21.052631578947366</v>
      </c>
      <c r="AH353" s="705">
        <f>IF(ISERROR((M353/N353-1)*100),"n/a",(M353/N353-1)*100)</f>
        <v>18.749999999999979</v>
      </c>
      <c r="AI353" s="705">
        <f>IF(ISERROR((N353/O353-1)*100),"n/a",(N353/O353-1)*100)</f>
        <v>5.2631578947368363</v>
      </c>
      <c r="AJ353" s="705">
        <f>IF(ISERROR((O353/P353-1)*100),"n/a",(O353/P353-1)*100)</f>
        <v>26.666666666666682</v>
      </c>
      <c r="AK353" s="705">
        <f>IF(ISERROR((P353/Q353-1)*100),"n/a",(P353/Q353-1)*100)</f>
        <v>33.333333333333329</v>
      </c>
      <c r="AL353" s="705">
        <f>IF(ISERROR((Q353/R353-1)*100),"n/a",(Q353/R353-1)*100)</f>
        <v>36.363636363636353</v>
      </c>
      <c r="AM353" s="705">
        <f>IF(ISERROR((R353/S353-1)*100),"n/a",(R353/S353-1)*100)</f>
        <v>57.14285714285716</v>
      </c>
      <c r="AN353" s="705">
        <f>IF(ISERROR((S353/T353-1)*100),"n/a",(S353/T353-1)*100)</f>
        <v>75</v>
      </c>
      <c r="AO353" s="705">
        <f>IF(ISERROR((T353/U353-1)*100),"n/a",(T353/U353-1)*100)</f>
        <v>0</v>
      </c>
      <c r="AP353" s="705">
        <f>IF(ISERROR((U353/V353-1)*100),"n/a",(U353/V353-1)*100)</f>
        <v>0</v>
      </c>
      <c r="AQ353" s="705">
        <f>IF(ISERROR((V353/W353-1)*100),"n/a",(V353/W353-1)*100)</f>
        <v>-50</v>
      </c>
      <c r="AR353" s="705">
        <f>IF(ISERROR((W353/X353-1)*100),"n/a",(W353/X353-1)*100)</f>
        <v>2.8586122658895263</v>
      </c>
      <c r="AS353" s="706">
        <f>AVERAGE(Z353:AR353)</f>
        <v>16.169560510157702</v>
      </c>
      <c r="AT353" s="707">
        <f>STDEV(Z353:AR353)</f>
        <v>25.207142946045231</v>
      </c>
    </row>
    <row r="354" spans="1:46" ht="11.25" customHeight="1" x14ac:dyDescent="0.2">
      <c r="A354" s="974" t="s">
        <v>1277</v>
      </c>
      <c r="B354" s="972" t="s">
        <v>1278</v>
      </c>
      <c r="C354" s="515">
        <v>0.72</v>
      </c>
      <c r="D354" s="690">
        <v>0.54</v>
      </c>
      <c r="E354" s="684">
        <v>0.44</v>
      </c>
      <c r="F354" s="684">
        <v>0.36</v>
      </c>
      <c r="G354" s="521">
        <v>0.32</v>
      </c>
      <c r="H354" s="684">
        <v>0.24</v>
      </c>
      <c r="I354" s="685"/>
      <c r="J354" s="684">
        <v>0.16</v>
      </c>
      <c r="K354" s="514">
        <v>0.12</v>
      </c>
      <c r="L354" s="685"/>
      <c r="M354" s="531">
        <v>0.1</v>
      </c>
      <c r="N354" s="686">
        <v>2.1999999999999999E-2</v>
      </c>
      <c r="O354" s="687">
        <v>0.20250000000000001</v>
      </c>
      <c r="P354" s="687">
        <v>0.27</v>
      </c>
      <c r="Q354" s="691">
        <v>0.27</v>
      </c>
      <c r="R354" s="691">
        <v>0.255</v>
      </c>
      <c r="S354" s="691">
        <v>0.25</v>
      </c>
      <c r="T354" s="691">
        <v>0.23499999999999999</v>
      </c>
      <c r="U354" s="691">
        <v>0.22</v>
      </c>
      <c r="V354" s="691">
        <v>0.21</v>
      </c>
      <c r="W354" s="691">
        <v>0.20250000000000001</v>
      </c>
      <c r="X354" s="691">
        <v>0.19</v>
      </c>
      <c r="Y354" s="688">
        <f>SUM(C354:X354)</f>
        <v>5.3270000000000008</v>
      </c>
      <c r="Z354" s="1134">
        <f>IF(ISERROR((C354/D354-1)*100),"n/a",(C354/D354-1)*100)</f>
        <v>33.333333333333329</v>
      </c>
      <c r="AA354" s="705">
        <f>IF(ISERROR((D354/E354-1)*100),"n/a",(D354/E354-1)*100)</f>
        <v>22.72727272727273</v>
      </c>
      <c r="AB354" s="705">
        <f>IF(ISERROR((E354/F354-1)*100),"n/a",(E354/F354-1)*100)</f>
        <v>22.222222222222232</v>
      </c>
      <c r="AC354" s="705">
        <f>IF(ISERROR((F354/G354-1)*100),"n/a",(F354/G354-1)*100)</f>
        <v>12.5</v>
      </c>
      <c r="AD354" s="705">
        <f>IF(ISERROR((G354/H354-1)*100),"n/a",(G354/H354-1)*100)</f>
        <v>33.33333333333335</v>
      </c>
      <c r="AE354" s="705">
        <f>IF(ISERROR((H354/J354-1)*100),"n/a",(H354/J354-1)*100)</f>
        <v>50</v>
      </c>
      <c r="AF354" s="705">
        <f>IF(ISERROR((J354/K354-1)*100),"n/a",(J354/K354-1)*100)</f>
        <v>33.33333333333335</v>
      </c>
      <c r="AG354" s="705">
        <f>IF(ISERROR((K354/M354-1)*100),"n/a",(K354/M354-1)*100)</f>
        <v>19.999999999999996</v>
      </c>
      <c r="AH354" s="705">
        <f>IF(ISERROR((M354/N354-1)*100),"n/a",(M354/N354-1)*100)</f>
        <v>354.54545454545456</v>
      </c>
      <c r="AI354" s="705">
        <f>IF(ISERROR((N354/O354-1)*100),"n/a",(N354/O354-1)*100)</f>
        <v>-89.135802469135811</v>
      </c>
      <c r="AJ354" s="705">
        <f>IF(ISERROR((O354/P354-1)*100),"n/a",(O354/P354-1)*100)</f>
        <v>-25</v>
      </c>
      <c r="AK354" s="705">
        <f>IF(ISERROR((P354/Q354-1)*100),"n/a",(P354/Q354-1)*100)</f>
        <v>0</v>
      </c>
      <c r="AL354" s="705">
        <f>IF(ISERROR((Q354/R354-1)*100),"n/a",(Q354/R354-1)*100)</f>
        <v>5.8823529411764719</v>
      </c>
      <c r="AM354" s="705">
        <f>IF(ISERROR((R354/S354-1)*100),"n/a",(R354/S354-1)*100)</f>
        <v>2.0000000000000018</v>
      </c>
      <c r="AN354" s="705">
        <f>IF(ISERROR((S354/T354-1)*100),"n/a",(S354/T354-1)*100)</f>
        <v>6.3829787234042534</v>
      </c>
      <c r="AO354" s="705">
        <f>IF(ISERROR((T354/U354-1)*100),"n/a",(T354/U354-1)*100)</f>
        <v>6.8181818181818121</v>
      </c>
      <c r="AP354" s="705">
        <f>IF(ISERROR((U354/V354-1)*100),"n/a",(U354/V354-1)*100)</f>
        <v>4.7619047619047672</v>
      </c>
      <c r="AQ354" s="705">
        <f>IF(ISERROR((V354/W354-1)*100),"n/a",(V354/W354-1)*100)</f>
        <v>3.7037037037036979</v>
      </c>
      <c r="AR354" s="705">
        <f>IF(ISERROR((W354/X354-1)*100),"n/a",(W354/X354-1)*100)</f>
        <v>6.578947368421062</v>
      </c>
      <c r="AS354" s="706">
        <f>AVERAGE(Z354:AR354)</f>
        <v>26.525642965400305</v>
      </c>
      <c r="AT354" s="707">
        <f>STDEV(Z354:AR354)</f>
        <v>84.495079700159465</v>
      </c>
    </row>
    <row r="355" spans="1:46" ht="11.25" customHeight="1" x14ac:dyDescent="0.2">
      <c r="A355" s="974" t="s">
        <v>4141</v>
      </c>
      <c r="B355" s="972" t="s">
        <v>4142</v>
      </c>
      <c r="C355" s="515">
        <v>0.68</v>
      </c>
      <c r="D355" s="690">
        <v>0.51</v>
      </c>
      <c r="E355" s="684">
        <v>0.41499999999999998</v>
      </c>
      <c r="F355" s="684">
        <v>0.34</v>
      </c>
      <c r="G355" s="521">
        <v>0.3</v>
      </c>
      <c r="H355" s="684">
        <v>0.22500000000000001</v>
      </c>
      <c r="I355" s="685"/>
      <c r="J355" s="684">
        <v>0.15</v>
      </c>
      <c r="K355" s="514">
        <v>0.113</v>
      </c>
      <c r="L355" s="685"/>
      <c r="M355" s="531">
        <v>9.5000000000000001E-2</v>
      </c>
      <c r="N355" s="686">
        <v>0.02</v>
      </c>
      <c r="O355" s="687">
        <v>0.1875</v>
      </c>
      <c r="P355" s="687">
        <v>0.25</v>
      </c>
      <c r="Q355" s="564">
        <v>0.25</v>
      </c>
      <c r="R355" s="691">
        <v>0.23499999999999999</v>
      </c>
      <c r="S355" s="564">
        <v>0.23</v>
      </c>
      <c r="T355" s="691">
        <v>0.215</v>
      </c>
      <c r="U355" s="691">
        <v>0.20499999999999999</v>
      </c>
      <c r="V355" s="564">
        <v>0.2</v>
      </c>
      <c r="W355" s="691">
        <v>0.1925</v>
      </c>
      <c r="X355" s="691">
        <v>0.18</v>
      </c>
      <c r="Y355" s="688">
        <f>SUM(C355:X355)</f>
        <v>4.9930000000000003</v>
      </c>
      <c r="Z355" s="1134">
        <f>IF(ISERROR((C355/D355-1)*100),"n/a",(C355/D355-1)*100)</f>
        <v>33.33333333333335</v>
      </c>
      <c r="AA355" s="705">
        <f>IF(ISERROR((D355/E355-1)*100),"n/a",(D355/E355-1)*100)</f>
        <v>22.891566265060259</v>
      </c>
      <c r="AB355" s="705">
        <f>IF(ISERROR((E355/F355-1)*100),"n/a",(E355/F355-1)*100)</f>
        <v>22.058823529411754</v>
      </c>
      <c r="AC355" s="705">
        <f>IF(ISERROR((F355/G355-1)*100),"n/a",(F355/G355-1)*100)</f>
        <v>13.333333333333353</v>
      </c>
      <c r="AD355" s="705">
        <f>IF(ISERROR((G355/H355-1)*100),"n/a",(G355/H355-1)*100)</f>
        <v>33.333333333333329</v>
      </c>
      <c r="AE355" s="705">
        <f>IF(ISERROR((H355/J355-1)*100),"n/a",(H355/J355-1)*100)</f>
        <v>50</v>
      </c>
      <c r="AF355" s="705">
        <f>IF(ISERROR((J355/K355-1)*100),"n/a",(J355/K355-1)*100)</f>
        <v>32.743362831858391</v>
      </c>
      <c r="AG355" s="705">
        <f>IF(ISERROR((K355/M355-1)*100),"n/a",(K355/M355-1)*100)</f>
        <v>18.947368421052623</v>
      </c>
      <c r="AH355" s="705">
        <f>IF(ISERROR((M355/N355-1)*100),"n/a",(M355/N355-1)*100)</f>
        <v>375</v>
      </c>
      <c r="AI355" s="705">
        <f>IF(ISERROR((N355/O355-1)*100),"n/a",(N355/O355-1)*100)</f>
        <v>-89.333333333333329</v>
      </c>
      <c r="AJ355" s="705">
        <f>IF(ISERROR((O355/P355-1)*100),"n/a",(O355/P355-1)*100)</f>
        <v>-25</v>
      </c>
      <c r="AK355" s="705">
        <f>IF(ISERROR((P355/Q355-1)*100),"n/a",(P355/Q355-1)*100)</f>
        <v>0</v>
      </c>
      <c r="AL355" s="705">
        <f>IF(ISERROR((Q355/R355-1)*100),"n/a",(Q355/R355-1)*100)</f>
        <v>6.3829787234042534</v>
      </c>
      <c r="AM355" s="705">
        <f>IF(ISERROR((R355/S355-1)*100),"n/a",(R355/S355-1)*100)</f>
        <v>2.1739130434782483</v>
      </c>
      <c r="AN355" s="705">
        <f>IF(ISERROR((S355/T355-1)*100),"n/a",(S355/T355-1)*100)</f>
        <v>6.976744186046524</v>
      </c>
      <c r="AO355" s="705">
        <f>IF(ISERROR((T355/U355-1)*100),"n/a",(T355/U355-1)*100)</f>
        <v>4.8780487804878092</v>
      </c>
      <c r="AP355" s="705">
        <f>IF(ISERROR((U355/V355-1)*100),"n/a",(U355/V355-1)*100)</f>
        <v>2.4999999999999911</v>
      </c>
      <c r="AQ355" s="705">
        <f>IF(ISERROR((V355/W355-1)*100),"n/a",(V355/W355-1)*100)</f>
        <v>3.8961038961039085</v>
      </c>
      <c r="AR355" s="705">
        <f>IF(ISERROR((W355/X355-1)*100),"n/a",(W355/X355-1)*100)</f>
        <v>6.944444444444442</v>
      </c>
      <c r="AS355" s="706">
        <f>AVERAGE(Z355:AR355)</f>
        <v>27.424211620421836</v>
      </c>
      <c r="AT355" s="707">
        <f>STDEV(Z355:AR355)</f>
        <v>88.966324408440371</v>
      </c>
    </row>
    <row r="356" spans="1:46" ht="11.25" customHeight="1" x14ac:dyDescent="0.2">
      <c r="A356" s="974" t="s">
        <v>613</v>
      </c>
      <c r="B356" s="972" t="s">
        <v>614</v>
      </c>
      <c r="C356" s="515">
        <v>0.89</v>
      </c>
      <c r="D356" s="690">
        <v>0.86</v>
      </c>
      <c r="E356" s="684">
        <v>0.82</v>
      </c>
      <c r="F356" s="684">
        <v>0.78</v>
      </c>
      <c r="G356" s="684">
        <v>0.74</v>
      </c>
      <c r="H356" s="684">
        <v>0.7</v>
      </c>
      <c r="I356" s="685"/>
      <c r="J356" s="684">
        <v>0.66</v>
      </c>
      <c r="K356" s="514">
        <v>0.64</v>
      </c>
      <c r="L356" s="685"/>
      <c r="M356" s="531">
        <v>0.57999999999999996</v>
      </c>
      <c r="N356" s="531">
        <v>0.54</v>
      </c>
      <c r="O356" s="691">
        <v>0.5</v>
      </c>
      <c r="P356" s="691">
        <v>0.46</v>
      </c>
      <c r="Q356" s="691">
        <v>0.42</v>
      </c>
      <c r="R356" s="691">
        <v>0.38</v>
      </c>
      <c r="S356" s="687">
        <v>0.36</v>
      </c>
      <c r="T356" s="691">
        <v>0.36</v>
      </c>
      <c r="U356" s="687">
        <v>0.3</v>
      </c>
      <c r="V356" s="687">
        <v>0.3</v>
      </c>
      <c r="W356" s="691">
        <v>0.32</v>
      </c>
      <c r="X356" s="691">
        <v>0.115</v>
      </c>
      <c r="Y356" s="688">
        <f>SUM(C356:X356)</f>
        <v>10.725000000000001</v>
      </c>
      <c r="Z356" s="1134">
        <f>IF(ISERROR((C356/D356-1)*100),"n/a",(C356/D356-1)*100)</f>
        <v>3.488372093023262</v>
      </c>
      <c r="AA356" s="705">
        <f>IF(ISERROR((D356/E356-1)*100),"n/a",(D356/E356-1)*100)</f>
        <v>4.8780487804878092</v>
      </c>
      <c r="AB356" s="705">
        <f>IF(ISERROR((E356/F356-1)*100),"n/a",(E356/F356-1)*100)</f>
        <v>5.12820512820511</v>
      </c>
      <c r="AC356" s="705">
        <f>IF(ISERROR((F356/G356-1)*100),"n/a",(F356/G356-1)*100)</f>
        <v>5.4054054054054168</v>
      </c>
      <c r="AD356" s="705">
        <f>IF(ISERROR((G356/H356-1)*100),"n/a",(G356/H356-1)*100)</f>
        <v>5.7142857142857162</v>
      </c>
      <c r="AE356" s="705">
        <f>IF(ISERROR((H356/J356-1)*100),"n/a",(H356/J356-1)*100)</f>
        <v>6.0606060606060552</v>
      </c>
      <c r="AF356" s="705">
        <f>IF(ISERROR((J356/K356-1)*100),"n/a",(J356/K356-1)*100)</f>
        <v>3.125</v>
      </c>
      <c r="AG356" s="705">
        <f>IF(ISERROR((K356/M356-1)*100),"n/a",(K356/M356-1)*100)</f>
        <v>10.344827586206918</v>
      </c>
      <c r="AH356" s="705">
        <f>IF(ISERROR((M356/N356-1)*100),"n/a",(M356/N356-1)*100)</f>
        <v>7.4074074074073959</v>
      </c>
      <c r="AI356" s="705">
        <f>IF(ISERROR((N356/O356-1)*100),"n/a",(N356/O356-1)*100)</f>
        <v>8.0000000000000071</v>
      </c>
      <c r="AJ356" s="705">
        <f>IF(ISERROR((O356/P356-1)*100),"n/a",(O356/P356-1)*100)</f>
        <v>8.6956521739130377</v>
      </c>
      <c r="AK356" s="705">
        <f>IF(ISERROR((P356/Q356-1)*100),"n/a",(P356/Q356-1)*100)</f>
        <v>9.5238095238095344</v>
      </c>
      <c r="AL356" s="705">
        <f>IF(ISERROR((Q356/R356-1)*100),"n/a",(Q356/R356-1)*100)</f>
        <v>10.526315789473673</v>
      </c>
      <c r="AM356" s="705">
        <f>IF(ISERROR((R356/S356-1)*100),"n/a",(R356/S356-1)*100)</f>
        <v>5.555555555555558</v>
      </c>
      <c r="AN356" s="705">
        <f>IF(ISERROR((S356/T356-1)*100),"n/a",(S356/T356-1)*100)</f>
        <v>0</v>
      </c>
      <c r="AO356" s="705">
        <f>IF(ISERROR((T356/U356-1)*100),"n/a",(T356/U356-1)*100)</f>
        <v>19.999999999999996</v>
      </c>
      <c r="AP356" s="705">
        <f>IF(ISERROR((U356/V356-1)*100),"n/a",(U356/V356-1)*100)</f>
        <v>0</v>
      </c>
      <c r="AQ356" s="705">
        <f>IF(ISERROR((V356/W356-1)*100),"n/a",(V356/W356-1)*100)</f>
        <v>-6.25</v>
      </c>
      <c r="AR356" s="705">
        <f>IF(ISERROR((W356/X356-1)*100),"n/a",(W356/X356-1)*100)</f>
        <v>178.26086956521738</v>
      </c>
      <c r="AS356" s="706">
        <f>AVERAGE(Z356:AR356)</f>
        <v>15.045492672820886</v>
      </c>
      <c r="AT356" s="707">
        <f>STDEV(Z356:AR356)</f>
        <v>39.874477062607376</v>
      </c>
    </row>
    <row r="357" spans="1:46" ht="11.25" customHeight="1" x14ac:dyDescent="0.2">
      <c r="A357" s="497" t="s">
        <v>4242</v>
      </c>
      <c r="B357" s="957" t="s">
        <v>4243</v>
      </c>
      <c r="C357" s="515">
        <v>0.34</v>
      </c>
      <c r="D357" s="690">
        <v>0.26769199999999999</v>
      </c>
      <c r="E357" s="684">
        <v>0.2</v>
      </c>
      <c r="F357" s="684">
        <v>0.1867</v>
      </c>
      <c r="G357" s="684">
        <v>0.1794</v>
      </c>
      <c r="H357" s="684">
        <v>0.17249999999999999</v>
      </c>
      <c r="I357" s="685"/>
      <c r="J357" s="684">
        <v>0.16599999999999998</v>
      </c>
      <c r="K357" s="689">
        <v>0.15959999999999999</v>
      </c>
      <c r="L357" s="685"/>
      <c r="M357" s="686">
        <v>0.24469999999999997</v>
      </c>
      <c r="N357" s="686">
        <v>0.4708</v>
      </c>
      <c r="O357" s="687">
        <v>0.61360000000000003</v>
      </c>
      <c r="P357" s="687">
        <v>0.61360000000000003</v>
      </c>
      <c r="Q357" s="691">
        <v>0.61360000000000003</v>
      </c>
      <c r="R357" s="687">
        <v>0.52600000000000002</v>
      </c>
      <c r="S357" s="691">
        <v>0.52600000000000002</v>
      </c>
      <c r="T357" s="691">
        <v>0.45779999999999998</v>
      </c>
      <c r="U357" s="691">
        <v>0.38</v>
      </c>
      <c r="V357" s="691">
        <v>0.37040000000000001</v>
      </c>
      <c r="W357" s="691">
        <v>0.3654</v>
      </c>
      <c r="X357" s="691">
        <v>0.34099999999999997</v>
      </c>
      <c r="Y357" s="688">
        <f>SUM(C357:X357)</f>
        <v>7.1947919999999996</v>
      </c>
      <c r="Z357" s="1134">
        <f>IF(ISERROR((C357/D357-1)*100),"n/a",(C357/D357-1)*100)</f>
        <v>27.011640243264658</v>
      </c>
      <c r="AA357" s="705">
        <v>33.845999999999975</v>
      </c>
      <c r="AB357" s="705">
        <v>7.1237279057311254</v>
      </c>
      <c r="AC357" s="705">
        <v>4.0691192865105918</v>
      </c>
      <c r="AD357" s="705">
        <v>4.0000000000000036</v>
      </c>
      <c r="AE357" s="705">
        <v>3.9156626506024139</v>
      </c>
      <c r="AF357" s="705">
        <v>4.0100250626566414</v>
      </c>
      <c r="AG357" s="705">
        <v>0</v>
      </c>
      <c r="AH357" s="705">
        <v>0</v>
      </c>
      <c r="AI357" s="705">
        <v>0</v>
      </c>
      <c r="AJ357" s="705">
        <v>0</v>
      </c>
      <c r="AK357" s="705">
        <v>0</v>
      </c>
      <c r="AL357" s="705">
        <v>16.653992395437257</v>
      </c>
      <c r="AM357" s="705">
        <v>0</v>
      </c>
      <c r="AN357" s="705">
        <v>14.897335080821339</v>
      </c>
      <c r="AO357" s="705">
        <v>20.473684210526311</v>
      </c>
      <c r="AP357" s="705">
        <v>2.591792656587466</v>
      </c>
      <c r="AQ357" s="705">
        <v>1.3683634373289566</v>
      </c>
      <c r="AR357" s="705">
        <v>7.1554252199413693</v>
      </c>
      <c r="AS357" s="706">
        <f>AVERAGE(Z357:AR357)</f>
        <v>7.7429877973372685</v>
      </c>
      <c r="AT357" s="707">
        <f>STDEV(Z357:AR357)</f>
        <v>10.080296369721673</v>
      </c>
    </row>
    <row r="358" spans="1:46" ht="11.25" customHeight="1" x14ac:dyDescent="0.2">
      <c r="A358" s="539" t="s">
        <v>616</v>
      </c>
      <c r="B358" s="527" t="s">
        <v>617</v>
      </c>
      <c r="C358" s="515">
        <v>0.54700000000000004</v>
      </c>
      <c r="D358" s="541">
        <v>0.49299999999999999</v>
      </c>
      <c r="E358" s="533">
        <v>0.42255999999999999</v>
      </c>
      <c r="F358" s="533">
        <v>0.37402099999999999</v>
      </c>
      <c r="G358" s="533">
        <v>0.34960799999999997</v>
      </c>
      <c r="H358" s="533">
        <v>0.306923</v>
      </c>
      <c r="I358" s="534"/>
      <c r="J358" s="533">
        <v>0.24479300000000001</v>
      </c>
      <c r="K358" s="529">
        <v>0.22263440000000001</v>
      </c>
      <c r="L358" s="534"/>
      <c r="M358" s="549">
        <v>0.1619978</v>
      </c>
      <c r="N358" s="549">
        <v>0.11977839999999999</v>
      </c>
      <c r="O358" s="536">
        <v>0.11817900000000001</v>
      </c>
      <c r="P358" s="536">
        <v>0.1024764</v>
      </c>
      <c r="Q358" s="536">
        <v>7.3251800000000006E-2</v>
      </c>
      <c r="R358" s="536">
        <v>6.1714000000000005E-2</v>
      </c>
      <c r="S358" s="536">
        <v>4.7694E-2</v>
      </c>
      <c r="T358" s="536">
        <v>3.8010000000000002E-2</v>
      </c>
      <c r="U358" s="536">
        <v>3.0599999999999999E-2</v>
      </c>
      <c r="V358" s="537">
        <v>0</v>
      </c>
      <c r="W358" s="537">
        <v>0</v>
      </c>
      <c r="X358" s="537">
        <v>0</v>
      </c>
      <c r="Y358" s="688">
        <f>SUM(C358:X358)</f>
        <v>3.7142407999999998</v>
      </c>
      <c r="Z358" s="1134">
        <f>IF(ISERROR((C358/D358-1)*100),"n/a",(C358/D358-1)*100)</f>
        <v>10.953346855983792</v>
      </c>
      <c r="AA358" s="705">
        <f>IF(ISERROR((D358/E358-1)*100),"n/a",(D358/E358-1)*100)</f>
        <v>16.669822037107163</v>
      </c>
      <c r="AB358" s="705">
        <f>IF(ISERROR((E358/F358-1)*100),"n/a",(E358/F358-1)*100)</f>
        <v>12.977613556458056</v>
      </c>
      <c r="AC358" s="705">
        <f>IF(ISERROR((F358/G358-1)*100),"n/a",(F358/G358-1)*100)</f>
        <v>6.9829637765726149</v>
      </c>
      <c r="AD358" s="705">
        <f>IF(ISERROR((G358/H358-1)*100),"n/a",(G358/H358-1)*100)</f>
        <v>13.907396969272412</v>
      </c>
      <c r="AE358" s="705">
        <f>IF(ISERROR((H358/J358-1)*100),"n/a",(H358/J358-1)*100)</f>
        <v>25.38062771402776</v>
      </c>
      <c r="AF358" s="705">
        <f>IF(ISERROR((J358/K358-1)*100),"n/a",(J358/K358-1)*100)</f>
        <v>9.9529093437492158</v>
      </c>
      <c r="AG358" s="705">
        <f>IF(ISERROR((K358/M358-1)*100),"n/a",(K358/M358-1)*100)</f>
        <v>37.43050831554504</v>
      </c>
      <c r="AH358" s="705">
        <f>IF(ISERROR((M358/N358-1)*100),"n/a",(M358/N358-1)*100)</f>
        <v>35.247924500577746</v>
      </c>
      <c r="AI358" s="705">
        <f>IF(ISERROR((N358/O358-1)*100),"n/a",(N358/O358-1)*100)</f>
        <v>1.3533707342251899</v>
      </c>
      <c r="AJ358" s="705">
        <f>IF(ISERROR((O358/P358-1)*100),"n/a",(O358/P358-1)*100)</f>
        <v>15.323137815145738</v>
      </c>
      <c r="AK358" s="705">
        <f>IF(ISERROR((P358/Q358-1)*100),"n/a",(P358/Q358-1)*100)</f>
        <v>39.896084464818607</v>
      </c>
      <c r="AL358" s="705">
        <f>IF(ISERROR((Q358/R358-1)*100),"n/a",(Q358/R358-1)*100)</f>
        <v>18.695595812943576</v>
      </c>
      <c r="AM358" s="705">
        <f>IF(ISERROR((R358/S358-1)*100),"n/a",(R358/S358-1)*100)</f>
        <v>29.395731119218361</v>
      </c>
      <c r="AN358" s="705">
        <f>IF(ISERROR((S358/T358-1)*100),"n/a",(S358/T358-1)*100)</f>
        <v>25.47750591949487</v>
      </c>
      <c r="AO358" s="705">
        <f>IF(ISERROR((T358/U358-1)*100),"n/a",(T358/U358-1)*100)</f>
        <v>24.215686274509807</v>
      </c>
      <c r="AP358" s="705" t="str">
        <f>IF(ISERROR((U358/V358-1)*100),"n/a",(U358/V358-1)*100)</f>
        <v>n/a</v>
      </c>
      <c r="AQ358" s="705" t="str">
        <f>IF(ISERROR((V358/W358-1)*100),"n/a",(V358/W358-1)*100)</f>
        <v>n/a</v>
      </c>
      <c r="AR358" s="705" t="str">
        <f>IF(ISERROR((W358/X358-1)*100),"n/a",(W358/X358-1)*100)</f>
        <v>n/a</v>
      </c>
      <c r="AS358" s="706">
        <f>AVERAGE(Z358:AR358)</f>
        <v>20.241264075603119</v>
      </c>
      <c r="AT358" s="707">
        <f>STDEV(Z358:AR358)</f>
        <v>11.305676928220471</v>
      </c>
    </row>
    <row r="359" spans="1:46" ht="11.25" customHeight="1" x14ac:dyDescent="0.2">
      <c r="A359" s="974" t="s">
        <v>619</v>
      </c>
      <c r="B359" s="972" t="s">
        <v>620</v>
      </c>
      <c r="C359" s="515">
        <v>0.77249999999999996</v>
      </c>
      <c r="D359" s="515">
        <v>0.75250000000000006</v>
      </c>
      <c r="E359" s="684">
        <v>0.73250000000000004</v>
      </c>
      <c r="F359" s="684">
        <v>0.71299999999999986</v>
      </c>
      <c r="G359" s="684">
        <v>0.6925</v>
      </c>
      <c r="H359" s="684">
        <v>0.67249999999999999</v>
      </c>
      <c r="I359" s="685"/>
      <c r="J359" s="684">
        <v>0.65249999999999997</v>
      </c>
      <c r="K359" s="514">
        <v>0.63249999999999995</v>
      </c>
      <c r="L359" s="685"/>
      <c r="M359" s="531">
        <v>0.59499999999999997</v>
      </c>
      <c r="N359" s="531">
        <v>0.49332999999999999</v>
      </c>
      <c r="O359" s="691">
        <v>0.38667000000000007</v>
      </c>
      <c r="P359" s="691">
        <v>0.28000000000000003</v>
      </c>
      <c r="Q359" s="691">
        <v>0.20445000000000002</v>
      </c>
      <c r="R359" s="691">
        <v>0.12296000000000001</v>
      </c>
      <c r="S359" s="691">
        <v>7.8020000000000006E-2</v>
      </c>
      <c r="T359" s="691">
        <v>2.5680000000000001E-2</v>
      </c>
      <c r="U359" s="687">
        <v>0</v>
      </c>
      <c r="V359" s="687">
        <v>0</v>
      </c>
      <c r="W359" s="687">
        <v>0</v>
      </c>
      <c r="X359" s="687">
        <v>0</v>
      </c>
      <c r="Y359" s="688">
        <f>SUM(C359:X359)</f>
        <v>7.8066100000000009</v>
      </c>
      <c r="Z359" s="1134">
        <f>IF(ISERROR((C359/D359-1)*100),"n/a",(C359/D359-1)*100)</f>
        <v>2.6578073089700949</v>
      </c>
      <c r="AA359" s="705">
        <f>IF(ISERROR((D359/E359-1)*100),"n/a",(D359/E359-1)*100)</f>
        <v>2.7303754266211566</v>
      </c>
      <c r="AB359" s="705">
        <f>IF(ISERROR((E359/F359-1)*100),"n/a",(E359/F359-1)*100)</f>
        <v>2.7349228611500909</v>
      </c>
      <c r="AC359" s="705">
        <f>IF(ISERROR((F359/G359-1)*100),"n/a",(F359/G359-1)*100)</f>
        <v>2.9602888086642354</v>
      </c>
      <c r="AD359" s="705">
        <f>IF(ISERROR((G359/H359-1)*100),"n/a",(G359/H359-1)*100)</f>
        <v>2.9739776951672958</v>
      </c>
      <c r="AE359" s="705">
        <f>IF(ISERROR((H359/J359-1)*100),"n/a",(H359/J359-1)*100)</f>
        <v>3.0651340996168619</v>
      </c>
      <c r="AF359" s="705">
        <f>IF(ISERROR((J359/K359-1)*100),"n/a",(J359/K359-1)*100)</f>
        <v>3.1620553359683834</v>
      </c>
      <c r="AG359" s="705">
        <f>IF(ISERROR((K359/M359-1)*100),"n/a",(K359/M359-1)*100)</f>
        <v>6.3025210084033612</v>
      </c>
      <c r="AH359" s="705">
        <f>IF(ISERROR((M359/N359-1)*100),"n/a",(M359/N359-1)*100)</f>
        <v>20.608923033263736</v>
      </c>
      <c r="AI359" s="705">
        <f>IF(ISERROR((N359/O359-1)*100),"n/a",(N359/O359-1)*100)</f>
        <v>27.584244963405457</v>
      </c>
      <c r="AJ359" s="705">
        <f>IF(ISERROR((O359/P359-1)*100),"n/a",(O359/P359-1)*100)</f>
        <v>38.096428571428589</v>
      </c>
      <c r="AK359" s="705">
        <f>IF(ISERROR((P359/Q359-1)*100),"n/a",(P359/Q359-1)*100)</f>
        <v>36.952800195646859</v>
      </c>
      <c r="AL359" s="705">
        <f>IF(ISERROR((Q359/R359-1)*100),"n/a",(Q359/R359-1)*100)</f>
        <v>66.273584905660371</v>
      </c>
      <c r="AM359" s="705">
        <f>IF(ISERROR((R359/S359-1)*100),"n/a",(R359/S359-1)*100)</f>
        <v>57.600615226864903</v>
      </c>
      <c r="AN359" s="705">
        <f>IF(ISERROR((S359/T359-1)*100),"n/a",(S359/T359-1)*100)</f>
        <v>203.81619937694703</v>
      </c>
      <c r="AO359" s="705" t="str">
        <f>IF(ISERROR((T359/U359-1)*100),"n/a",(T359/U359-1)*100)</f>
        <v>n/a</v>
      </c>
      <c r="AP359" s="705" t="str">
        <f>IF(ISERROR((U359/V359-1)*100),"n/a",(U359/V359-1)*100)</f>
        <v>n/a</v>
      </c>
      <c r="AQ359" s="705" t="str">
        <f>IF(ISERROR((V359/W359-1)*100),"n/a",(V359/W359-1)*100)</f>
        <v>n/a</v>
      </c>
      <c r="AR359" s="705" t="str">
        <f>IF(ISERROR((W359/X359-1)*100),"n/a",(W359/X359-1)*100)</f>
        <v>n/a</v>
      </c>
      <c r="AS359" s="706">
        <f>AVERAGE(Z359:AR359)</f>
        <v>31.834658587851891</v>
      </c>
      <c r="AT359" s="707">
        <f>STDEV(Z359:AR359)</f>
        <v>52.201920666003275</v>
      </c>
    </row>
    <row r="360" spans="1:46" ht="11.25" customHeight="1" x14ac:dyDescent="0.2">
      <c r="A360" s="502" t="s">
        <v>1279</v>
      </c>
      <c r="B360" s="972" t="s">
        <v>1280</v>
      </c>
      <c r="C360" s="515">
        <v>1.2250000000000001</v>
      </c>
      <c r="D360" s="515">
        <v>1.2049999999999998</v>
      </c>
      <c r="E360" s="684">
        <v>1.1850000000000001</v>
      </c>
      <c r="F360" s="684">
        <v>1.165</v>
      </c>
      <c r="G360" s="684">
        <v>1.1525000000000001</v>
      </c>
      <c r="H360" s="684">
        <v>1.1499999999999999</v>
      </c>
      <c r="I360" s="685"/>
      <c r="J360" s="684">
        <v>0.38328000000000001</v>
      </c>
      <c r="K360" s="689">
        <v>0</v>
      </c>
      <c r="L360" s="685"/>
      <c r="M360" s="686">
        <v>0</v>
      </c>
      <c r="N360" s="686">
        <v>0</v>
      </c>
      <c r="O360" s="687">
        <v>0</v>
      </c>
      <c r="P360" s="687">
        <v>0</v>
      </c>
      <c r="Q360" s="687">
        <v>0</v>
      </c>
      <c r="R360" s="687">
        <v>0</v>
      </c>
      <c r="S360" s="687">
        <v>0</v>
      </c>
      <c r="T360" s="687">
        <v>0</v>
      </c>
      <c r="U360" s="687">
        <v>0</v>
      </c>
      <c r="V360" s="687">
        <v>0</v>
      </c>
      <c r="W360" s="687">
        <v>0</v>
      </c>
      <c r="X360" s="687">
        <v>0</v>
      </c>
      <c r="Y360" s="688">
        <f>SUM(C360:X360)</f>
        <v>7.4657799999999996</v>
      </c>
      <c r="Z360" s="1134">
        <f>IF(ISERROR((C360/D360-1)*100),"n/a",(C360/D360-1)*100)</f>
        <v>1.6597510373444146</v>
      </c>
      <c r="AA360" s="705">
        <f>IF(ISERROR((D360/E360-1)*100),"n/a",(D360/E360-1)*100)</f>
        <v>1.6877637130801482</v>
      </c>
      <c r="AB360" s="705">
        <f>IF(ISERROR((E360/F360-1)*100),"n/a",(E360/F360-1)*100)</f>
        <v>1.7167381974249052</v>
      </c>
      <c r="AC360" s="705">
        <f>IF(ISERROR((F360/G360-1)*100),"n/a",(F360/G360-1)*100)</f>
        <v>1.0845986984815648</v>
      </c>
      <c r="AD360" s="705">
        <f>IF(ISERROR((G360/H360-1)*100),"n/a",(G360/H360-1)*100)</f>
        <v>0.21739130434783593</v>
      </c>
      <c r="AE360" s="705">
        <f>IF(ISERROR((H360/J360-1)*100),"n/a",(H360/J360-1)*100)</f>
        <v>200.04174493842618</v>
      </c>
      <c r="AF360" s="705" t="str">
        <f>IF(ISERROR((J360/K360-1)*100),"n/a",(J360/K360-1)*100)</f>
        <v>n/a</v>
      </c>
      <c r="AG360" s="705" t="str">
        <f>IF(ISERROR((K360/M360-1)*100),"n/a",(K360/M360-1)*100)</f>
        <v>n/a</v>
      </c>
      <c r="AH360" s="705" t="str">
        <f>IF(ISERROR((M360/N360-1)*100),"n/a",(M360/N360-1)*100)</f>
        <v>n/a</v>
      </c>
      <c r="AI360" s="705" t="str">
        <f>IF(ISERROR((N360/O360-1)*100),"n/a",(N360/O360-1)*100)</f>
        <v>n/a</v>
      </c>
      <c r="AJ360" s="705" t="str">
        <f>IF(ISERROR((O360/P360-1)*100),"n/a",(O360/P360-1)*100)</f>
        <v>n/a</v>
      </c>
      <c r="AK360" s="705" t="str">
        <f>IF(ISERROR((P360/Q360-1)*100),"n/a",(P360/Q360-1)*100)</f>
        <v>n/a</v>
      </c>
      <c r="AL360" s="705" t="str">
        <f>IF(ISERROR((Q360/R360-1)*100),"n/a",(Q360/R360-1)*100)</f>
        <v>n/a</v>
      </c>
      <c r="AM360" s="705" t="str">
        <f>IF(ISERROR((R360/S360-1)*100),"n/a",(R360/S360-1)*100)</f>
        <v>n/a</v>
      </c>
      <c r="AN360" s="705" t="str">
        <f>IF(ISERROR((S360/T360-1)*100),"n/a",(S360/T360-1)*100)</f>
        <v>n/a</v>
      </c>
      <c r="AO360" s="705" t="str">
        <f>IF(ISERROR((T360/U360-1)*100),"n/a",(T360/U360-1)*100)</f>
        <v>n/a</v>
      </c>
      <c r="AP360" s="705" t="str">
        <f>IF(ISERROR((U360/V360-1)*100),"n/a",(U360/V360-1)*100)</f>
        <v>n/a</v>
      </c>
      <c r="AQ360" s="705" t="str">
        <f>IF(ISERROR((V360/W360-1)*100),"n/a",(V360/W360-1)*100)</f>
        <v>n/a</v>
      </c>
      <c r="AR360" s="705" t="str">
        <f>IF(ISERROR((W360/X360-1)*100),"n/a",(W360/X360-1)*100)</f>
        <v>n/a</v>
      </c>
      <c r="AS360" s="706">
        <f>AVERAGE(Z360:AR360)</f>
        <v>34.401331314850843</v>
      </c>
      <c r="AT360" s="707">
        <f>STDEV(Z360:AR360)</f>
        <v>81.148954723788208</v>
      </c>
    </row>
    <row r="361" spans="1:46" ht="11.25" customHeight="1" x14ac:dyDescent="0.2">
      <c r="A361" s="502" t="s">
        <v>1283</v>
      </c>
      <c r="B361" s="972" t="s">
        <v>1284</v>
      </c>
      <c r="C361" s="515">
        <v>1.8493999999999999</v>
      </c>
      <c r="D361" s="515">
        <v>1.6813</v>
      </c>
      <c r="E361" s="684">
        <v>1.5427000000000002</v>
      </c>
      <c r="F361" s="684">
        <v>1.4719</v>
      </c>
      <c r="G361" s="684">
        <v>1.4188000000000001</v>
      </c>
      <c r="H361" s="684">
        <v>1.3028999999999999</v>
      </c>
      <c r="I361" s="685"/>
      <c r="J361" s="521">
        <v>1.2867999999999999</v>
      </c>
      <c r="K361" s="689">
        <v>1.2867999999999999</v>
      </c>
      <c r="L361" s="685"/>
      <c r="M361" s="555">
        <v>1.2867999999999999</v>
      </c>
      <c r="N361" s="531">
        <v>1.2805</v>
      </c>
      <c r="O361" s="691">
        <v>1.2329000000000001</v>
      </c>
      <c r="P361" s="691">
        <v>1.0946</v>
      </c>
      <c r="Q361" s="691">
        <v>0.91700000000000004</v>
      </c>
      <c r="R361" s="691">
        <v>0.69299999999999995</v>
      </c>
      <c r="S361" s="691">
        <v>0.43930999999999998</v>
      </c>
      <c r="T361" s="691">
        <v>0.31900000000000001</v>
      </c>
      <c r="U361" s="691">
        <v>0.26693</v>
      </c>
      <c r="V361" s="691">
        <v>0.23305999999999999</v>
      </c>
      <c r="W361" s="691">
        <v>0.2248</v>
      </c>
      <c r="X361" s="691">
        <v>0.13685999999999998</v>
      </c>
      <c r="Y361" s="688">
        <f>SUM(C361:X361)</f>
        <v>19.965359999999993</v>
      </c>
      <c r="Z361" s="1134">
        <f>IF(ISERROR((C361/D361-1)*100),"n/a",(C361/D361-1)*100)</f>
        <v>9.9982156664485835</v>
      </c>
      <c r="AA361" s="705">
        <f>IF(ISERROR((D361/E361-1)*100),"n/a",(D361/E361-1)*100)</f>
        <v>8.9842483956699137</v>
      </c>
      <c r="AB361" s="705">
        <f>IF(ISERROR((E361/F361-1)*100),"n/a",(E361/F361-1)*100)</f>
        <v>4.8101093824308938</v>
      </c>
      <c r="AC361" s="705">
        <f>IF(ISERROR((F361/G361-1)*100),"n/a",(F361/G361-1)*100)</f>
        <v>3.7425993797575385</v>
      </c>
      <c r="AD361" s="705">
        <f>IF(ISERROR((G361/H361-1)*100),"n/a",(G361/H361-1)*100)</f>
        <v>8.8955407168623815</v>
      </c>
      <c r="AE361" s="705">
        <f>IF(ISERROR((H361/J361-1)*100),"n/a",(H361/J361-1)*100)</f>
        <v>1.251165682312716</v>
      </c>
      <c r="AF361" s="705">
        <f>IF(ISERROR((J361/K361-1)*100),"n/a",(J361/K361-1)*100)</f>
        <v>0</v>
      </c>
      <c r="AG361" s="705">
        <f>IF(ISERROR((K361/M361-1)*100),"n/a",(K361/M361-1)*100)</f>
        <v>0</v>
      </c>
      <c r="AH361" s="705">
        <f>IF(ISERROR((M361/N361-1)*100),"n/a",(M361/N361-1)*100)</f>
        <v>0.49199531433032906</v>
      </c>
      <c r="AI361" s="705">
        <f>IF(ISERROR((N361/O361-1)*100),"n/a",(N361/O361-1)*100)</f>
        <v>3.8608159623651384</v>
      </c>
      <c r="AJ361" s="705">
        <f>IF(ISERROR((O361/P361-1)*100),"n/a",(O361/P361-1)*100)</f>
        <v>12.634752420975715</v>
      </c>
      <c r="AK361" s="705">
        <f>IF(ISERROR((P361/Q361-1)*100),"n/a",(P361/Q361-1)*100)</f>
        <v>19.367502726281359</v>
      </c>
      <c r="AL361" s="705">
        <f>IF(ISERROR((Q361/R361-1)*100),"n/a",(Q361/R361-1)*100)</f>
        <v>32.323232323232332</v>
      </c>
      <c r="AM361" s="705">
        <f>IF(ISERROR((R361/S361-1)*100),"n/a",(R361/S361-1)*100)</f>
        <v>57.747376567799492</v>
      </c>
      <c r="AN361" s="705">
        <f>IF(ISERROR((S361/T361-1)*100),"n/a",(S361/T361-1)*100)</f>
        <v>37.714733542319735</v>
      </c>
      <c r="AO361" s="705">
        <f>IF(ISERROR((T361/U361-1)*100),"n/a",(T361/U361-1)*100)</f>
        <v>19.506986850485152</v>
      </c>
      <c r="AP361" s="705">
        <f>IF(ISERROR((U361/V361-1)*100),"n/a",(U361/V361-1)*100)</f>
        <v>14.532738350639329</v>
      </c>
      <c r="AQ361" s="705">
        <f>IF(ISERROR((V361/W361-1)*100),"n/a",(V361/W361-1)*100)</f>
        <v>3.6743772241992767</v>
      </c>
      <c r="AR361" s="705">
        <f>IF(ISERROR((W361/X361-1)*100),"n/a",(W361/X361-1)*100)</f>
        <v>64.255443518924466</v>
      </c>
      <c r="AS361" s="706">
        <f>AVERAGE(Z361:AR361)</f>
        <v>15.98904389605444</v>
      </c>
      <c r="AT361" s="707">
        <f>STDEV(Z361:AR361)</f>
        <v>19.042355542519594</v>
      </c>
    </row>
    <row r="362" spans="1:46" ht="11.25" customHeight="1" x14ac:dyDescent="0.2">
      <c r="A362" s="88" t="s">
        <v>4240</v>
      </c>
      <c r="B362" s="957" t="s">
        <v>4241</v>
      </c>
      <c r="C362" s="515">
        <v>0.1048</v>
      </c>
      <c r="D362" s="721">
        <v>9.7299999999999998E-2</v>
      </c>
      <c r="E362" s="1173">
        <v>8.2000000000000003E-2</v>
      </c>
      <c r="F362" s="1173">
        <v>7.1599999999999997E-2</v>
      </c>
      <c r="G362" s="1173">
        <v>6.1400000000000003E-2</v>
      </c>
      <c r="H362" s="1173">
        <v>5.33E-2</v>
      </c>
      <c r="I362" s="1179" t="s">
        <v>90</v>
      </c>
      <c r="J362" s="1173">
        <v>4.4299999999999999E-2</v>
      </c>
      <c r="K362" s="1183">
        <v>3.5400000000000001E-2</v>
      </c>
      <c r="L362" s="1179"/>
      <c r="M362" s="1187">
        <v>2.8299999999999999E-2</v>
      </c>
      <c r="N362" s="1187">
        <v>2.52E-2</v>
      </c>
      <c r="O362" s="1194">
        <v>2.1000000000000001E-2</v>
      </c>
      <c r="P362" s="1198">
        <v>1.6799999999999999E-2</v>
      </c>
      <c r="Q362" s="1194">
        <v>1.6799999999999999E-2</v>
      </c>
      <c r="R362" s="1198">
        <v>1.04E-2</v>
      </c>
      <c r="S362" s="1194">
        <v>1.04E-2</v>
      </c>
      <c r="T362" s="1198">
        <v>1.04E-2</v>
      </c>
      <c r="U362" s="1194">
        <v>1.04E-2</v>
      </c>
      <c r="V362" s="1194">
        <v>1.04E-2</v>
      </c>
      <c r="W362" s="1194">
        <v>1.04E-2</v>
      </c>
      <c r="X362" s="1194">
        <v>1.04E-2</v>
      </c>
      <c r="Y362" s="688">
        <f>SUM(C362:X362)</f>
        <v>0.73099999999999987</v>
      </c>
      <c r="Z362" s="1134">
        <f>IF(ISERROR((C362/D362-1)*100),"n/a",(C362/D362-1)*100)</f>
        <v>7.7081192189105918</v>
      </c>
      <c r="AA362" s="708">
        <v>11.111111111111116</v>
      </c>
      <c r="AB362" s="708">
        <v>28.571428571428559</v>
      </c>
      <c r="AC362" s="708">
        <v>16.666666666666675</v>
      </c>
      <c r="AD362" s="708">
        <v>7.1428571428571619</v>
      </c>
      <c r="AE362" s="708">
        <v>29.629629629629626</v>
      </c>
      <c r="AF362" s="708">
        <v>25</v>
      </c>
      <c r="AG362" s="708">
        <v>24.999999999999979</v>
      </c>
      <c r="AH362" s="708">
        <v>12.500000000000044</v>
      </c>
      <c r="AI362" s="708">
        <v>19.999999999999972</v>
      </c>
      <c r="AJ362" s="708">
        <v>25</v>
      </c>
      <c r="AK362" s="708">
        <v>0</v>
      </c>
      <c r="AL362" s="708">
        <v>59.999999999999986</v>
      </c>
      <c r="AM362" s="708">
        <v>0</v>
      </c>
      <c r="AN362" s="708">
        <v>10.060189165950174</v>
      </c>
      <c r="AO362" s="708">
        <v>0</v>
      </c>
      <c r="AP362" s="708">
        <v>9.9243856332703153</v>
      </c>
      <c r="AQ362" s="708">
        <v>4.7524752475247123</v>
      </c>
      <c r="AR362" s="708">
        <v>4.9896049896050121</v>
      </c>
      <c r="AS362" s="706">
        <f>AVERAGE(Z362:AR362)</f>
        <v>15.687182493523895</v>
      </c>
      <c r="AT362" s="707">
        <f>STDEV(Z362:AR362)</f>
        <v>14.546244988206425</v>
      </c>
    </row>
    <row r="363" spans="1:46" ht="11.25" customHeight="1" x14ac:dyDescent="0.2">
      <c r="A363" s="539" t="s">
        <v>253</v>
      </c>
      <c r="B363" s="527" t="s">
        <v>254</v>
      </c>
      <c r="C363" s="515">
        <v>2.82</v>
      </c>
      <c r="D363" s="540">
        <v>2.8</v>
      </c>
      <c r="E363" s="684">
        <v>2.7749999999999999</v>
      </c>
      <c r="F363" s="521">
        <v>2.75</v>
      </c>
      <c r="G363" s="684">
        <v>2.625</v>
      </c>
      <c r="H363" s="684">
        <v>1.3</v>
      </c>
      <c r="I363" s="685"/>
      <c r="J363" s="684">
        <v>0.28000000000000003</v>
      </c>
      <c r="K363" s="514">
        <v>0.26</v>
      </c>
      <c r="L363" s="685"/>
      <c r="M363" s="531">
        <v>0.22</v>
      </c>
      <c r="N363" s="686">
        <v>0.2</v>
      </c>
      <c r="O363" s="691">
        <v>0.19</v>
      </c>
      <c r="P363" s="687">
        <v>0.18</v>
      </c>
      <c r="Q363" s="691">
        <v>0.17299999999999999</v>
      </c>
      <c r="R363" s="687">
        <v>0.16600000000000001</v>
      </c>
      <c r="S363" s="691">
        <v>0.16300000000000001</v>
      </c>
      <c r="T363" s="687">
        <v>0.16</v>
      </c>
      <c r="U363" s="691">
        <v>0.155</v>
      </c>
      <c r="V363" s="687">
        <v>0.15</v>
      </c>
      <c r="W363" s="691">
        <v>0.14499999999999999</v>
      </c>
      <c r="X363" s="687">
        <v>0.14000000000000001</v>
      </c>
      <c r="Y363" s="688">
        <f>SUM(C363:X363)</f>
        <v>17.652000000000001</v>
      </c>
      <c r="Z363" s="1134">
        <f>IF(ISERROR((C363/D363-1)*100),"n/a",(C363/D363-1)*100)</f>
        <v>0.71428571428571175</v>
      </c>
      <c r="AA363" s="705">
        <f>IF(ISERROR((D363/E363-1)*100),"n/a",(D363/E363-1)*100)</f>
        <v>0.9009009009008917</v>
      </c>
      <c r="AB363" s="705">
        <f>IF(ISERROR((E363/F363-1)*100),"n/a",(E363/F363-1)*100)</f>
        <v>0.90909090909090384</v>
      </c>
      <c r="AC363" s="705">
        <f>IF(ISERROR((F363/G363-1)*100),"n/a",(F363/G363-1)*100)</f>
        <v>4.7619047619047672</v>
      </c>
      <c r="AD363" s="705">
        <f>IF(ISERROR((G363/H363-1)*100),"n/a",(G363/H363-1)*100)</f>
        <v>101.92307692307692</v>
      </c>
      <c r="AE363" s="705">
        <f>IF(ISERROR((H363/J363-1)*100),"n/a",(H363/J363-1)*100)</f>
        <v>364.28571428571422</v>
      </c>
      <c r="AF363" s="705">
        <f>IF(ISERROR((J363/K363-1)*100),"n/a",(J363/K363-1)*100)</f>
        <v>7.6923076923077094</v>
      </c>
      <c r="AG363" s="705">
        <f>IF(ISERROR((K363/M363-1)*100),"n/a",(K363/M363-1)*100)</f>
        <v>18.181818181818187</v>
      </c>
      <c r="AH363" s="705">
        <f>IF(ISERROR((M363/N363-1)*100),"n/a",(M363/N363-1)*100)</f>
        <v>9.9999999999999858</v>
      </c>
      <c r="AI363" s="705">
        <f>IF(ISERROR((N363/O363-1)*100),"n/a",(N363/O363-1)*100)</f>
        <v>5.2631578947368363</v>
      </c>
      <c r="AJ363" s="705">
        <f>IF(ISERROR((O363/P363-1)*100),"n/a",(O363/P363-1)*100)</f>
        <v>5.555555555555558</v>
      </c>
      <c r="AK363" s="705">
        <f>IF(ISERROR((P363/Q363-1)*100),"n/a",(P363/Q363-1)*100)</f>
        <v>4.0462427745664886</v>
      </c>
      <c r="AL363" s="705">
        <f>IF(ISERROR((Q363/R363-1)*100),"n/a",(Q363/R363-1)*100)</f>
        <v>4.2168674698795039</v>
      </c>
      <c r="AM363" s="705">
        <f>IF(ISERROR((R363/S363-1)*100),"n/a",(R363/S363-1)*100)</f>
        <v>1.8404907975460238</v>
      </c>
      <c r="AN363" s="705">
        <f>IF(ISERROR((S363/T363-1)*100),"n/a",(S363/T363-1)*100)</f>
        <v>1.8750000000000044</v>
      </c>
      <c r="AO363" s="705">
        <f>IF(ISERROR((T363/U363-1)*100),"n/a",(T363/U363-1)*100)</f>
        <v>3.2258064516129004</v>
      </c>
      <c r="AP363" s="705">
        <f>IF(ISERROR((U363/V363-1)*100),"n/a",(U363/V363-1)*100)</f>
        <v>3.3333333333333437</v>
      </c>
      <c r="AQ363" s="705">
        <f>IF(ISERROR((V363/W363-1)*100),"n/a",(V363/W363-1)*100)</f>
        <v>3.4482758620689724</v>
      </c>
      <c r="AR363" s="705">
        <f>IF(ISERROR((W363/X363-1)*100),"n/a",(W363/X363-1)*100)</f>
        <v>3.5714285714285587</v>
      </c>
      <c r="AS363" s="706">
        <f>AVERAGE(Z363:AR363)</f>
        <v>28.723434635780404</v>
      </c>
      <c r="AT363" s="707">
        <f>STDEV(Z363:AR363)</f>
        <v>84.352789544956039</v>
      </c>
    </row>
    <row r="364" spans="1:46" ht="11.25" customHeight="1" x14ac:dyDescent="0.2">
      <c r="A364" s="974" t="s">
        <v>3865</v>
      </c>
      <c r="B364" s="972" t="s">
        <v>3866</v>
      </c>
      <c r="C364" s="515">
        <v>0.41</v>
      </c>
      <c r="D364" s="690">
        <v>0.29166700000000001</v>
      </c>
      <c r="E364" s="684">
        <v>0.22666600000000001</v>
      </c>
      <c r="F364" s="684">
        <v>0.16</v>
      </c>
      <c r="G364" s="684">
        <v>0.113331</v>
      </c>
      <c r="H364" s="563">
        <v>8.3332000000000003E-2</v>
      </c>
      <c r="I364" s="685"/>
      <c r="J364" s="684">
        <v>8.3332000000000003E-2</v>
      </c>
      <c r="K364" s="568">
        <v>6.6668000000000005E-2</v>
      </c>
      <c r="L364" s="685"/>
      <c r="M364" s="531">
        <v>0.12</v>
      </c>
      <c r="N364" s="569">
        <v>0.06</v>
      </c>
      <c r="O364" s="691">
        <v>0.06</v>
      </c>
      <c r="P364" s="691">
        <v>3.5553333333333333E-2</v>
      </c>
      <c r="Q364" s="691">
        <v>2.5186666666666666E-2</v>
      </c>
      <c r="R364" s="687">
        <v>0</v>
      </c>
      <c r="S364" s="687">
        <v>0</v>
      </c>
      <c r="T364" s="687">
        <v>0</v>
      </c>
      <c r="U364" s="687">
        <v>0</v>
      </c>
      <c r="V364" s="687">
        <v>0</v>
      </c>
      <c r="W364" s="687">
        <v>0</v>
      </c>
      <c r="X364" s="687">
        <v>0</v>
      </c>
      <c r="Y364" s="688">
        <f>SUM(C364:X364)</f>
        <v>1.7357360000000002</v>
      </c>
      <c r="Z364" s="1134">
        <f>IF(ISERROR((C364/D364-1)*100),"n/a",(C364/D364-1)*100)</f>
        <v>40.571267918550944</v>
      </c>
      <c r="AA364" s="705">
        <f>IF(ISERROR((D364/E364-1)*100),"n/a",(D364/E364-1)*100)</f>
        <v>28.676996108812091</v>
      </c>
      <c r="AB364" s="705">
        <f>IF(ISERROR((E364/F364-1)*100),"n/a",(E364/F364-1)*100)</f>
        <v>41.666249999999991</v>
      </c>
      <c r="AC364" s="705">
        <f>IF(ISERROR((F364/G364-1)*100),"n/a",(F364/G364-1)*100)</f>
        <v>41.179377222472226</v>
      </c>
      <c r="AD364" s="705">
        <f>IF(ISERROR((G364/H364-1)*100),"n/a",(G364/H364-1)*100)</f>
        <v>35.999375990015835</v>
      </c>
      <c r="AE364" s="705">
        <f>IF(ISERROR((H364/J364-1)*100),"n/a",(H364/J364-1)*100)</f>
        <v>0</v>
      </c>
      <c r="AF364" s="705">
        <f>IF(ISERROR((J364/K364-1)*100),"n/a",(J364/K364-1)*100)</f>
        <v>24.995500089998202</v>
      </c>
      <c r="AG364" s="705">
        <f>IF(ISERROR((K364/M364-1)*100),"n/a",(K364/M364-1)*100)</f>
        <v>-44.443333333333321</v>
      </c>
      <c r="AH364" s="705">
        <f>IF(ISERROR((M364/N364-1)*100),"n/a",(M364/N364-1)*100)</f>
        <v>100</v>
      </c>
      <c r="AI364" s="705">
        <f>IF(ISERROR((N364/O364-1)*100),"n/a",(N364/O364-1)*100)</f>
        <v>0</v>
      </c>
      <c r="AJ364" s="705">
        <f>IF(ISERROR((O364/P364-1)*100),"n/a",(O364/P364-1)*100)</f>
        <v>68.76054753422089</v>
      </c>
      <c r="AK364" s="705">
        <f>IF(ISERROR((P364/Q364-1)*100),"n/a",(P364/Q364-1)*100)</f>
        <v>41.15934356802542</v>
      </c>
      <c r="AL364" s="705" t="str">
        <f>IF(ISERROR((Q364/R364-1)*100),"n/a",(Q364/R364-1)*100)</f>
        <v>n/a</v>
      </c>
      <c r="AM364" s="705" t="str">
        <f>IF(ISERROR((R364/S364-1)*100),"n/a",(R364/S364-1)*100)</f>
        <v>n/a</v>
      </c>
      <c r="AN364" s="705" t="str">
        <f>IF(ISERROR((S364/T364-1)*100),"n/a",(S364/T364-1)*100)</f>
        <v>n/a</v>
      </c>
      <c r="AO364" s="705" t="str">
        <f>IF(ISERROR((T364/U364-1)*100),"n/a",(T364/U364-1)*100)</f>
        <v>n/a</v>
      </c>
      <c r="AP364" s="705" t="str">
        <f>IF(ISERROR((U364/V364-1)*100),"n/a",(U364/V364-1)*100)</f>
        <v>n/a</v>
      </c>
      <c r="AQ364" s="705" t="str">
        <f>IF(ISERROR((V364/W364-1)*100),"n/a",(V364/W364-1)*100)</f>
        <v>n/a</v>
      </c>
      <c r="AR364" s="705" t="str">
        <f>IF(ISERROR((W364/X364-1)*100),"n/a",(W364/X364-1)*100)</f>
        <v>n/a</v>
      </c>
      <c r="AS364" s="706">
        <f>AVERAGE(Z364:AR364)</f>
        <v>31.547110424896857</v>
      </c>
      <c r="AT364" s="707">
        <f>STDEV(Z364:AR364)</f>
        <v>36.024761313023184</v>
      </c>
    </row>
    <row r="365" spans="1:46" ht="11.25" customHeight="1" x14ac:dyDescent="0.2">
      <c r="A365" s="974" t="s">
        <v>1285</v>
      </c>
      <c r="B365" s="972" t="s">
        <v>1286</v>
      </c>
      <c r="C365" s="515">
        <v>0.44</v>
      </c>
      <c r="D365" s="690">
        <v>0.4</v>
      </c>
      <c r="E365" s="684">
        <v>0.36</v>
      </c>
      <c r="F365" s="684">
        <v>0.32</v>
      </c>
      <c r="G365" s="684">
        <v>0.18</v>
      </c>
      <c r="H365" s="684">
        <v>0.06</v>
      </c>
      <c r="I365" s="685"/>
      <c r="J365" s="521">
        <v>0</v>
      </c>
      <c r="K365" s="689">
        <v>0</v>
      </c>
      <c r="L365" s="685"/>
      <c r="M365" s="686">
        <v>0</v>
      </c>
      <c r="N365" s="686">
        <v>0.02</v>
      </c>
      <c r="O365" s="691">
        <v>0.32</v>
      </c>
      <c r="P365" s="691">
        <v>0.26</v>
      </c>
      <c r="Q365" s="691">
        <v>0.2</v>
      </c>
      <c r="R365" s="691">
        <v>1E-3</v>
      </c>
      <c r="S365" s="687">
        <v>0</v>
      </c>
      <c r="T365" s="687">
        <v>0</v>
      </c>
      <c r="U365" s="687">
        <v>0</v>
      </c>
      <c r="V365" s="687">
        <v>0</v>
      </c>
      <c r="W365" s="687">
        <v>0</v>
      </c>
      <c r="X365" s="687">
        <v>0</v>
      </c>
      <c r="Y365" s="688">
        <f>SUM(C365:X365)</f>
        <v>2.5610000000000004</v>
      </c>
      <c r="Z365" s="1134">
        <f>IF(ISERROR((C365/D365-1)*100),"n/a",(C365/D365-1)*100)</f>
        <v>9.9999999999999858</v>
      </c>
      <c r="AA365" s="705">
        <f>IF(ISERROR((D365/E365-1)*100),"n/a",(D365/E365-1)*100)</f>
        <v>11.111111111111116</v>
      </c>
      <c r="AB365" s="705">
        <f>IF(ISERROR((E365/F365-1)*100),"n/a",(E365/F365-1)*100)</f>
        <v>12.5</v>
      </c>
      <c r="AC365" s="705">
        <f>IF(ISERROR((F365/G365-1)*100),"n/a",(F365/G365-1)*100)</f>
        <v>77.777777777777786</v>
      </c>
      <c r="AD365" s="705">
        <f>IF(ISERROR((G365/H365-1)*100),"n/a",(G365/H365-1)*100)</f>
        <v>200</v>
      </c>
      <c r="AE365" s="705" t="str">
        <f>IF(ISERROR((H365/J365-1)*100),"n/a",(H365/J365-1)*100)</f>
        <v>n/a</v>
      </c>
      <c r="AF365" s="705" t="str">
        <f>IF(ISERROR((J365/K365-1)*100),"n/a",(J365/K365-1)*100)</f>
        <v>n/a</v>
      </c>
      <c r="AG365" s="705" t="str">
        <f>IF(ISERROR((K365/M365-1)*100),"n/a",(K365/M365-1)*100)</f>
        <v>n/a</v>
      </c>
      <c r="AH365" s="705">
        <f>IF(ISERROR((M365/N365-1)*100),"n/a",(M365/N365-1)*100)</f>
        <v>-100</v>
      </c>
      <c r="AI365" s="705">
        <f>IF(ISERROR((N365/O365-1)*100),"n/a",(N365/O365-1)*100)</f>
        <v>-93.75</v>
      </c>
      <c r="AJ365" s="705">
        <f>IF(ISERROR((O365/P365-1)*100),"n/a",(O365/P365-1)*100)</f>
        <v>23.076923076923084</v>
      </c>
      <c r="AK365" s="705">
        <f>IF(ISERROR((P365/Q365-1)*100),"n/a",(P365/Q365-1)*100)</f>
        <v>30.000000000000004</v>
      </c>
      <c r="AL365" s="705">
        <f>IF(ISERROR((Q365/R365-1)*100),"n/a",(Q365/R365-1)*100)</f>
        <v>19900</v>
      </c>
      <c r="AM365" s="705" t="str">
        <f>IF(ISERROR((R365/S365-1)*100),"n/a",(R365/S365-1)*100)</f>
        <v>n/a</v>
      </c>
      <c r="AN365" s="705" t="str">
        <f>IF(ISERROR((S365/T365-1)*100),"n/a",(S365/T365-1)*100)</f>
        <v>n/a</v>
      </c>
      <c r="AO365" s="705" t="str">
        <f>IF(ISERROR((T365/U365-1)*100),"n/a",(T365/U365-1)*100)</f>
        <v>n/a</v>
      </c>
      <c r="AP365" s="705" t="str">
        <f>IF(ISERROR((U365/V365-1)*100),"n/a",(U365/V365-1)*100)</f>
        <v>n/a</v>
      </c>
      <c r="AQ365" s="705" t="str">
        <f>IF(ISERROR((V365/W365-1)*100),"n/a",(V365/W365-1)*100)</f>
        <v>n/a</v>
      </c>
      <c r="AR365" s="705" t="str">
        <f>IF(ISERROR((W365/X365-1)*100),"n/a",(W365/X365-1)*100)</f>
        <v>n/a</v>
      </c>
      <c r="AS365" s="706">
        <f>AVERAGE(Z365:AR365)</f>
        <v>2007.0715811965813</v>
      </c>
      <c r="AT365" s="707">
        <f>STDEV(Z365:AR365)</f>
        <v>6287.4945317044067</v>
      </c>
    </row>
    <row r="366" spans="1:46" ht="11.25" customHeight="1" x14ac:dyDescent="0.2">
      <c r="A366" s="519" t="s">
        <v>1287</v>
      </c>
      <c r="B366" s="972" t="s">
        <v>1288</v>
      </c>
      <c r="C366" s="515">
        <v>0.72</v>
      </c>
      <c r="D366" s="690">
        <v>0.51</v>
      </c>
      <c r="E366" s="684">
        <v>0.47</v>
      </c>
      <c r="F366" s="684">
        <v>0.43</v>
      </c>
      <c r="G366" s="684">
        <v>0.34</v>
      </c>
      <c r="H366" s="521">
        <v>0.32</v>
      </c>
      <c r="I366" s="685"/>
      <c r="J366" s="684">
        <v>0.3</v>
      </c>
      <c r="K366" s="514">
        <v>0.13</v>
      </c>
      <c r="L366" s="685"/>
      <c r="M366" s="686">
        <v>0</v>
      </c>
      <c r="N366" s="686">
        <v>0.1</v>
      </c>
      <c r="O366" s="687">
        <v>0.77</v>
      </c>
      <c r="P366" s="691">
        <v>0.84</v>
      </c>
      <c r="Q366" s="691">
        <v>0.79</v>
      </c>
      <c r="R366" s="691">
        <v>0.71</v>
      </c>
      <c r="S366" s="691">
        <v>0.63</v>
      </c>
      <c r="T366" s="691">
        <v>0.55000000000000004</v>
      </c>
      <c r="U366" s="691">
        <v>0.47</v>
      </c>
      <c r="V366" s="691">
        <v>0.39</v>
      </c>
      <c r="W366" s="691">
        <v>0.30499999999999999</v>
      </c>
      <c r="X366" s="687">
        <v>0.28000000000000003</v>
      </c>
      <c r="Y366" s="688">
        <f>SUM(C366:X366)</f>
        <v>9.0549999999999997</v>
      </c>
      <c r="Z366" s="1134">
        <f>IF(ISERROR((C366/D366-1)*100),"n/a",(C366/D366-1)*100)</f>
        <v>41.176470588235283</v>
      </c>
      <c r="AA366" s="705">
        <f>IF(ISERROR((D366/E366-1)*100),"n/a",(D366/E366-1)*100)</f>
        <v>8.5106382978723527</v>
      </c>
      <c r="AB366" s="705">
        <f>IF(ISERROR((E366/F366-1)*100),"n/a",(E366/F366-1)*100)</f>
        <v>9.302325581395344</v>
      </c>
      <c r="AC366" s="705">
        <f>IF(ISERROR((F366/G366-1)*100),"n/a",(F366/G366-1)*100)</f>
        <v>26.470588235294112</v>
      </c>
      <c r="AD366" s="705">
        <f>IF(ISERROR((G366/H366-1)*100),"n/a",(G366/H366-1)*100)</f>
        <v>6.25</v>
      </c>
      <c r="AE366" s="705">
        <f>IF(ISERROR((H366/J366-1)*100),"n/a",(H366/J366-1)*100)</f>
        <v>6.6666666666666652</v>
      </c>
      <c r="AF366" s="705">
        <f>IF(ISERROR((J366/K366-1)*100),"n/a",(J366/K366-1)*100)</f>
        <v>130.76923076923075</v>
      </c>
      <c r="AG366" s="705" t="str">
        <f>IF(ISERROR((K366/M366-1)*100),"n/a",(K366/M366-1)*100)</f>
        <v>n/a</v>
      </c>
      <c r="AH366" s="705">
        <f>IF(ISERROR((M366/N366-1)*100),"n/a",(M366/N366-1)*100)</f>
        <v>-100</v>
      </c>
      <c r="AI366" s="705">
        <f>IF(ISERROR((N366/O366-1)*100),"n/a",(N366/O366-1)*100)</f>
        <v>-87.012987012987011</v>
      </c>
      <c r="AJ366" s="705">
        <f>IF(ISERROR((O366/P366-1)*100),"n/a",(O366/P366-1)*100)</f>
        <v>-8.333333333333325</v>
      </c>
      <c r="AK366" s="705">
        <f>IF(ISERROR((P366/Q366-1)*100),"n/a",(P366/Q366-1)*100)</f>
        <v>6.3291139240506222</v>
      </c>
      <c r="AL366" s="705">
        <f>IF(ISERROR((Q366/R366-1)*100),"n/a",(Q366/R366-1)*100)</f>
        <v>11.267605633802823</v>
      </c>
      <c r="AM366" s="705">
        <f>IF(ISERROR((R366/S366-1)*100),"n/a",(R366/S366-1)*100)</f>
        <v>12.698412698412698</v>
      </c>
      <c r="AN366" s="705">
        <f>IF(ISERROR((S366/T366-1)*100),"n/a",(S366/T366-1)*100)</f>
        <v>14.545454545454529</v>
      </c>
      <c r="AO366" s="705">
        <f>IF(ISERROR((T366/U366-1)*100),"n/a",(T366/U366-1)*100)</f>
        <v>17.021276595744705</v>
      </c>
      <c r="AP366" s="705">
        <f>IF(ISERROR((U366/V366-1)*100),"n/a",(U366/V366-1)*100)</f>
        <v>20.512820512820507</v>
      </c>
      <c r="AQ366" s="705">
        <f>IF(ISERROR((V366/W366-1)*100),"n/a",(V366/W366-1)*100)</f>
        <v>27.868852459016402</v>
      </c>
      <c r="AR366" s="705">
        <f>IF(ISERROR((W366/X366-1)*100),"n/a",(W366/X366-1)*100)</f>
        <v>8.9285714285714199</v>
      </c>
      <c r="AS366" s="706">
        <f>AVERAGE(Z366:AR366)</f>
        <v>8.4984281994582158</v>
      </c>
      <c r="AT366" s="707">
        <f>STDEV(Z366:AR366)</f>
        <v>47.394880883675356</v>
      </c>
    </row>
    <row r="367" spans="1:46" ht="11.25" customHeight="1" x14ac:dyDescent="0.2">
      <c r="A367" s="497" t="s">
        <v>1289</v>
      </c>
      <c r="B367" s="957" t="s">
        <v>1290</v>
      </c>
      <c r="C367" s="515">
        <v>0.73750000000000004</v>
      </c>
      <c r="D367" s="690">
        <v>0.69</v>
      </c>
      <c r="E367" s="516">
        <v>0.61250000000000004</v>
      </c>
      <c r="F367" s="516">
        <v>0.5675</v>
      </c>
      <c r="G367" s="516">
        <v>0.54500000000000004</v>
      </c>
      <c r="H367" s="684">
        <v>0.47499999999999998</v>
      </c>
      <c r="I367" s="517"/>
      <c r="J367" s="684">
        <v>0.156</v>
      </c>
      <c r="K367" s="689">
        <v>8.7999999999999995E-2</v>
      </c>
      <c r="L367" s="517"/>
      <c r="M367" s="686">
        <v>8.7999999999999995E-2</v>
      </c>
      <c r="N367" s="686">
        <v>0.22</v>
      </c>
      <c r="O367" s="691">
        <v>0.35199999999999998</v>
      </c>
      <c r="P367" s="691">
        <v>0.33600000000000002</v>
      </c>
      <c r="Q367" s="691">
        <v>0.3125</v>
      </c>
      <c r="R367" s="691">
        <v>0.28999999999999998</v>
      </c>
      <c r="S367" s="691">
        <v>0.2175</v>
      </c>
      <c r="T367" s="687">
        <v>0.14449999999999999</v>
      </c>
      <c r="U367" s="687">
        <v>0.14480000000000001</v>
      </c>
      <c r="V367" s="687">
        <v>0.14480000000000001</v>
      </c>
      <c r="W367" s="687">
        <v>0.14480000000000001</v>
      </c>
      <c r="X367" s="687">
        <v>0.14480000000000001</v>
      </c>
      <c r="Y367" s="688">
        <f>SUM(C367:X367)</f>
        <v>6.4112000000000009</v>
      </c>
      <c r="Z367" s="1134">
        <f>IF(ISERROR((C367/D367-1)*100),"n/a",(C367/D367-1)*100)</f>
        <v>6.8840579710145011</v>
      </c>
      <c r="AA367" s="705">
        <f>IF(ISERROR((D367/E367-1)*100),"n/a",(D367/E367-1)*100)</f>
        <v>12.65306122448977</v>
      </c>
      <c r="AB367" s="705">
        <f>IF(ISERROR((E367/F367-1)*100),"n/a",(E367/F367-1)*100)</f>
        <v>7.9295154185022199</v>
      </c>
      <c r="AC367" s="705">
        <f>IF(ISERROR((F367/G367-1)*100),"n/a",(F367/G367-1)*100)</f>
        <v>4.1284403669724634</v>
      </c>
      <c r="AD367" s="705">
        <f>IF(ISERROR((G367/H367-1)*100),"n/a",(G367/H367-1)*100)</f>
        <v>14.736842105263182</v>
      </c>
      <c r="AE367" s="705">
        <f>IF(ISERROR((H367/J367-1)*100),"n/a",(H367/J367-1)*100)</f>
        <v>204.48717948717947</v>
      </c>
      <c r="AF367" s="705">
        <f>IF(ISERROR((J367/K367-1)*100),"n/a",(J367/K367-1)*100)</f>
        <v>77.272727272727295</v>
      </c>
      <c r="AG367" s="705">
        <f>IF(ISERROR((K367/M367-1)*100),"n/a",(K367/M367-1)*100)</f>
        <v>0</v>
      </c>
      <c r="AH367" s="705">
        <f>IF(ISERROR((M367/N367-1)*100),"n/a",(M367/N367-1)*100)</f>
        <v>-60.000000000000007</v>
      </c>
      <c r="AI367" s="705">
        <f>IF(ISERROR((N367/O367-1)*100),"n/a",(N367/O367-1)*100)</f>
        <v>-37.5</v>
      </c>
      <c r="AJ367" s="705">
        <f>IF(ISERROR((O367/P367-1)*100),"n/a",(O367/P367-1)*100)</f>
        <v>4.761904761904745</v>
      </c>
      <c r="AK367" s="705">
        <f>IF(ISERROR((P367/Q367-1)*100),"n/a",(P367/Q367-1)*100)</f>
        <v>7.5200000000000156</v>
      </c>
      <c r="AL367" s="705">
        <f>IF(ISERROR((Q367/R367-1)*100),"n/a",(Q367/R367-1)*100)</f>
        <v>7.7586206896551824</v>
      </c>
      <c r="AM367" s="705">
        <f>IF(ISERROR((R367/S367-1)*100),"n/a",(R367/S367-1)*100)</f>
        <v>33.333333333333329</v>
      </c>
      <c r="AN367" s="705">
        <f>IF(ISERROR((S367/T367-1)*100),"n/a",(S367/T367-1)*100)</f>
        <v>50.519031141868531</v>
      </c>
      <c r="AO367" s="705">
        <f>IF(ISERROR((T367/U367-1)*100),"n/a",(T367/U367-1)*100)</f>
        <v>-0.20718232044200091</v>
      </c>
      <c r="AP367" s="705">
        <f>IF(ISERROR((U367/V367-1)*100),"n/a",(U367/V367-1)*100)</f>
        <v>0</v>
      </c>
      <c r="AQ367" s="705">
        <f>IF(ISERROR((V367/W367-1)*100),"n/a",(V367/W367-1)*100)</f>
        <v>0</v>
      </c>
      <c r="AR367" s="705">
        <f>IF(ISERROR((W367/X367-1)*100),"n/a",(W367/X367-1)*100)</f>
        <v>0</v>
      </c>
      <c r="AS367" s="706">
        <f>AVERAGE(Z367:AR367)</f>
        <v>17.59355428697204</v>
      </c>
      <c r="AT367" s="707">
        <f>STDEV(Z367:AR367)</f>
        <v>53.342986572087881</v>
      </c>
    </row>
    <row r="368" spans="1:46" ht="11.25" customHeight="1" x14ac:dyDescent="0.2">
      <c r="A368" s="539" t="s">
        <v>1291</v>
      </c>
      <c r="B368" s="527" t="s">
        <v>1292</v>
      </c>
      <c r="C368" s="515">
        <v>2.7559999999999998</v>
      </c>
      <c r="D368" s="541">
        <v>2.548</v>
      </c>
      <c r="E368" s="533">
        <v>2.4020000000000001</v>
      </c>
      <c r="F368" s="533">
        <v>2.2359999999999998</v>
      </c>
      <c r="G368" s="533">
        <v>2.04</v>
      </c>
      <c r="H368" s="533">
        <v>1.81</v>
      </c>
      <c r="I368" s="534"/>
      <c r="J368" s="533">
        <v>1.56</v>
      </c>
      <c r="K368" s="529">
        <v>1.38</v>
      </c>
      <c r="L368" s="534"/>
      <c r="M368" s="549">
        <v>1.28</v>
      </c>
      <c r="N368" s="560">
        <v>1.19</v>
      </c>
      <c r="O368" s="536">
        <v>1.19</v>
      </c>
      <c r="P368" s="536">
        <v>1.135</v>
      </c>
      <c r="Q368" s="536">
        <v>1.03</v>
      </c>
      <c r="R368" s="536">
        <v>0.93</v>
      </c>
      <c r="S368" s="536">
        <v>0.83499999999999996</v>
      </c>
      <c r="T368" s="536">
        <v>0.72260000000000002</v>
      </c>
      <c r="U368" s="536">
        <v>0.63019999999999998</v>
      </c>
      <c r="V368" s="536">
        <v>0.58260000000000001</v>
      </c>
      <c r="W368" s="536">
        <v>0.54</v>
      </c>
      <c r="X368" s="536">
        <v>0.5</v>
      </c>
      <c r="Y368" s="688">
        <f>SUM(C368:X368)</f>
        <v>27.297400000000003</v>
      </c>
      <c r="Z368" s="1134">
        <f>IF(ISERROR((C368/D368-1)*100),"n/a",(C368/D368-1)*100)</f>
        <v>8.1632653061224367</v>
      </c>
      <c r="AA368" s="705">
        <f>IF(ISERROR((D368/E368-1)*100),"n/a",(D368/E368-1)*100)</f>
        <v>6.0782681099084135</v>
      </c>
      <c r="AB368" s="705">
        <f>IF(ISERROR((E368/F368-1)*100),"n/a",(E368/F368-1)*100)</f>
        <v>7.4239713774597593</v>
      </c>
      <c r="AC368" s="705">
        <f>IF(ISERROR((F368/G368-1)*100),"n/a",(F368/G368-1)*100)</f>
        <v>9.6078431372548891</v>
      </c>
      <c r="AD368" s="705">
        <f>IF(ISERROR((G368/H368-1)*100),"n/a",(G368/H368-1)*100)</f>
        <v>12.707182320441991</v>
      </c>
      <c r="AE368" s="705">
        <f>IF(ISERROR((H368/J368-1)*100),"n/a",(H368/J368-1)*100)</f>
        <v>16.025641025641036</v>
      </c>
      <c r="AF368" s="705">
        <f>IF(ISERROR((J368/K368-1)*100),"n/a",(J368/K368-1)*100)</f>
        <v>13.043478260869579</v>
      </c>
      <c r="AG368" s="705">
        <f>IF(ISERROR((K368/M368-1)*100),"n/a",(K368/M368-1)*100)</f>
        <v>7.8125</v>
      </c>
      <c r="AH368" s="705">
        <f>IF(ISERROR((M368/N368-1)*100),"n/a",(M368/N368-1)*100)</f>
        <v>7.5630252100840512</v>
      </c>
      <c r="AI368" s="705">
        <f>IF(ISERROR((N368/O368-1)*100),"n/a",(N368/O368-1)*100)</f>
        <v>0</v>
      </c>
      <c r="AJ368" s="705">
        <f>IF(ISERROR((O368/P368-1)*100),"n/a",(O368/P368-1)*100)</f>
        <v>4.8458149779735615</v>
      </c>
      <c r="AK368" s="705">
        <f>IF(ISERROR((P368/Q368-1)*100),"n/a",(P368/Q368-1)*100)</f>
        <v>10.194174757281548</v>
      </c>
      <c r="AL368" s="705">
        <f>IF(ISERROR((Q368/R368-1)*100),"n/a",(Q368/R368-1)*100)</f>
        <v>10.752688172043001</v>
      </c>
      <c r="AM368" s="705">
        <f>IF(ISERROR((R368/S368-1)*100),"n/a",(R368/S368-1)*100)</f>
        <v>11.377245508982048</v>
      </c>
      <c r="AN368" s="705">
        <f>IF(ISERROR((S368/T368-1)*100),"n/a",(S368/T368-1)*100)</f>
        <v>15.55494049266537</v>
      </c>
      <c r="AO368" s="705">
        <f>IF(ISERROR((T368/U368-1)*100),"n/a",(T368/U368-1)*100)</f>
        <v>14.662012059663599</v>
      </c>
      <c r="AP368" s="705">
        <f>IF(ISERROR((U368/V368-1)*100),"n/a",(U368/V368-1)*100)</f>
        <v>8.1702711980775824</v>
      </c>
      <c r="AQ368" s="705">
        <f>IF(ISERROR((V368/W368-1)*100),"n/a",(V368/W368-1)*100)</f>
        <v>7.8888888888888786</v>
      </c>
      <c r="AR368" s="705">
        <f>IF(ISERROR((W368/X368-1)*100),"n/a",(W368/X368-1)*100)</f>
        <v>8.0000000000000071</v>
      </c>
      <c r="AS368" s="706">
        <f>AVERAGE(Z368:AR368)</f>
        <v>9.4669058317556711</v>
      </c>
      <c r="AT368" s="707">
        <f>STDEV(Z368:AR368)</f>
        <v>3.9245008546388758</v>
      </c>
    </row>
    <row r="369" spans="1:46" ht="11.25" customHeight="1" x14ac:dyDescent="0.2">
      <c r="A369" s="974" t="s">
        <v>621</v>
      </c>
      <c r="B369" s="972" t="s">
        <v>622</v>
      </c>
      <c r="C369" s="515">
        <v>0.83099999999999996</v>
      </c>
      <c r="D369" s="515">
        <v>0.82250000000000001</v>
      </c>
      <c r="E369" s="684">
        <v>0.8125</v>
      </c>
      <c r="F369" s="684">
        <v>0.80249999999999999</v>
      </c>
      <c r="G369" s="684">
        <v>0.79249999999999998</v>
      </c>
      <c r="H369" s="684">
        <v>0.78249999999999997</v>
      </c>
      <c r="I369" s="685"/>
      <c r="J369" s="684">
        <v>0.77249999999999996</v>
      </c>
      <c r="K369" s="514">
        <v>0.76249999999999996</v>
      </c>
      <c r="L369" s="685"/>
      <c r="M369" s="531">
        <v>0.75249999999999995</v>
      </c>
      <c r="N369" s="531">
        <v>0.74250000000000005</v>
      </c>
      <c r="O369" s="691">
        <v>0.55000000000000004</v>
      </c>
      <c r="P369" s="687">
        <v>0</v>
      </c>
      <c r="Q369" s="687">
        <v>0</v>
      </c>
      <c r="R369" s="687">
        <v>0</v>
      </c>
      <c r="S369" s="687">
        <v>0</v>
      </c>
      <c r="T369" s="687">
        <v>0</v>
      </c>
      <c r="U369" s="687">
        <v>0</v>
      </c>
      <c r="V369" s="687">
        <v>0</v>
      </c>
      <c r="W369" s="687">
        <v>0</v>
      </c>
      <c r="X369" s="687">
        <v>0</v>
      </c>
      <c r="Y369" s="688">
        <f>SUM(C369:X369)</f>
        <v>8.4235000000000007</v>
      </c>
      <c r="Z369" s="1134">
        <f>IF(ISERROR((C369/D369-1)*100),"n/a",(C369/D369-1)*100)</f>
        <v>1.0334346504559111</v>
      </c>
      <c r="AA369" s="705">
        <f>IF(ISERROR((D369/E369-1)*100),"n/a",(D369/E369-1)*100)</f>
        <v>1.2307692307692353</v>
      </c>
      <c r="AB369" s="705">
        <f>IF(ISERROR((E369/F369-1)*100),"n/a",(E369/F369-1)*100)</f>
        <v>1.2461059190031154</v>
      </c>
      <c r="AC369" s="705">
        <f>IF(ISERROR((F369/G369-1)*100),"n/a",(F369/G369-1)*100)</f>
        <v>1.2618296529968376</v>
      </c>
      <c r="AD369" s="705">
        <f>IF(ISERROR((G369/H369-1)*100),"n/a",(G369/H369-1)*100)</f>
        <v>1.2779552715654896</v>
      </c>
      <c r="AE369" s="705">
        <f>IF(ISERROR((H369/J369-1)*100),"n/a",(H369/J369-1)*100)</f>
        <v>1.2944983818770295</v>
      </c>
      <c r="AF369" s="705">
        <f>IF(ISERROR((J369/K369-1)*100),"n/a",(J369/K369-1)*100)</f>
        <v>1.3114754098360715</v>
      </c>
      <c r="AG369" s="705">
        <f>IF(ISERROR((K369/M369-1)*100),"n/a",(K369/M369-1)*100)</f>
        <v>1.3289036544850585</v>
      </c>
      <c r="AH369" s="705">
        <f>IF(ISERROR((M369/N369-1)*100),"n/a",(M369/N369-1)*100)</f>
        <v>1.3468013468013407</v>
      </c>
      <c r="AI369" s="705">
        <f>IF(ISERROR((N369/O369-1)*100),"n/a",(N369/O369-1)*100)</f>
        <v>35.000000000000007</v>
      </c>
      <c r="AJ369" s="705" t="str">
        <f>IF(ISERROR((O369/P369-1)*100),"n/a",(O369/P369-1)*100)</f>
        <v>n/a</v>
      </c>
      <c r="AK369" s="705" t="str">
        <f>IF(ISERROR((P369/Q369-1)*100),"n/a",(P369/Q369-1)*100)</f>
        <v>n/a</v>
      </c>
      <c r="AL369" s="705" t="str">
        <f>IF(ISERROR((Q369/R369-1)*100),"n/a",(Q369/R369-1)*100)</f>
        <v>n/a</v>
      </c>
      <c r="AM369" s="705" t="str">
        <f>IF(ISERROR((R369/S369-1)*100),"n/a",(R369/S369-1)*100)</f>
        <v>n/a</v>
      </c>
      <c r="AN369" s="705" t="str">
        <f>IF(ISERROR((S369/T369-1)*100),"n/a",(S369/T369-1)*100)</f>
        <v>n/a</v>
      </c>
      <c r="AO369" s="705" t="str">
        <f>IF(ISERROR((T369/U369-1)*100),"n/a",(T369/U369-1)*100)</f>
        <v>n/a</v>
      </c>
      <c r="AP369" s="705" t="str">
        <f>IF(ISERROR((U369/V369-1)*100),"n/a",(U369/V369-1)*100)</f>
        <v>n/a</v>
      </c>
      <c r="AQ369" s="705" t="str">
        <f>IF(ISERROR((V369/W369-1)*100),"n/a",(V369/W369-1)*100)</f>
        <v>n/a</v>
      </c>
      <c r="AR369" s="705" t="str">
        <f>IF(ISERROR((W369/X369-1)*100),"n/a",(W369/X369-1)*100)</f>
        <v>n/a</v>
      </c>
      <c r="AS369" s="706">
        <f>AVERAGE(Z369:AR369)</f>
        <v>4.6331773517790094</v>
      </c>
      <c r="AT369" s="707">
        <f>STDEV(Z369:AR369)</f>
        <v>10.670172198227313</v>
      </c>
    </row>
    <row r="370" spans="1:46" ht="11.25" customHeight="1" x14ac:dyDescent="0.2">
      <c r="A370" s="519" t="s">
        <v>1293</v>
      </c>
      <c r="B370" s="972" t="s">
        <v>1294</v>
      </c>
      <c r="C370" s="515">
        <v>0.8</v>
      </c>
      <c r="D370" s="515">
        <v>0.72</v>
      </c>
      <c r="E370" s="684">
        <v>0.68</v>
      </c>
      <c r="F370" s="684">
        <v>0.64</v>
      </c>
      <c r="G370" s="684">
        <v>0.61</v>
      </c>
      <c r="H370" s="684">
        <v>0.53749999999999998</v>
      </c>
      <c r="I370" s="685"/>
      <c r="J370" s="684">
        <v>0.5</v>
      </c>
      <c r="K370" s="514">
        <v>0.44</v>
      </c>
      <c r="L370" s="685"/>
      <c r="M370" s="686">
        <v>0.41</v>
      </c>
      <c r="N370" s="686">
        <v>0.41</v>
      </c>
      <c r="O370" s="687">
        <v>0.4607</v>
      </c>
      <c r="P370" s="691">
        <v>0.6129</v>
      </c>
      <c r="Q370" s="691">
        <v>0.60760000000000003</v>
      </c>
      <c r="R370" s="691">
        <v>0.60350000000000004</v>
      </c>
      <c r="S370" s="691">
        <v>0.58599999999999997</v>
      </c>
      <c r="T370" s="691">
        <v>0.5484</v>
      </c>
      <c r="U370" s="691">
        <v>0.54659999999999997</v>
      </c>
      <c r="V370" s="691">
        <v>0.4516</v>
      </c>
      <c r="W370" s="691">
        <v>0.43009999999999998</v>
      </c>
      <c r="X370" s="691">
        <v>0.4194</v>
      </c>
      <c r="Y370" s="688">
        <f>SUM(C370:X370)</f>
        <v>11.014300000000002</v>
      </c>
      <c r="Z370" s="1134">
        <f>IF(ISERROR((C370/D370-1)*100),"n/a",(C370/D370-1)*100)</f>
        <v>11.111111111111116</v>
      </c>
      <c r="AA370" s="705">
        <f>IF(ISERROR((D370/E370-1)*100),"n/a",(D370/E370-1)*100)</f>
        <v>5.8823529411764497</v>
      </c>
      <c r="AB370" s="705">
        <f>IF(ISERROR((E370/F370-1)*100),"n/a",(E370/F370-1)*100)</f>
        <v>6.25</v>
      </c>
      <c r="AC370" s="705">
        <f>IF(ISERROR((F370/G370-1)*100),"n/a",(F370/G370-1)*100)</f>
        <v>4.9180327868852514</v>
      </c>
      <c r="AD370" s="705">
        <f>IF(ISERROR((G370/H370-1)*100),"n/a",(G370/H370-1)*100)</f>
        <v>13.488372093023248</v>
      </c>
      <c r="AE370" s="705">
        <f>IF(ISERROR((H370/J370-1)*100),"n/a",(H370/J370-1)*100)</f>
        <v>7.4999999999999956</v>
      </c>
      <c r="AF370" s="705">
        <f>IF(ISERROR((J370/K370-1)*100),"n/a",(J370/K370-1)*100)</f>
        <v>13.636363636363647</v>
      </c>
      <c r="AG370" s="705">
        <f>IF(ISERROR((K370/M370-1)*100),"n/a",(K370/M370-1)*100)</f>
        <v>7.3170731707317138</v>
      </c>
      <c r="AH370" s="705">
        <f>IF(ISERROR((M370/N370-1)*100),"n/a",(M370/N370-1)*100)</f>
        <v>0</v>
      </c>
      <c r="AI370" s="705">
        <f>IF(ISERROR((N370/O370-1)*100),"n/a",(N370/O370-1)*100)</f>
        <v>-11.004992402865209</v>
      </c>
      <c r="AJ370" s="705">
        <f>IF(ISERROR((O370/P370-1)*100),"n/a",(O370/P370-1)*100)</f>
        <v>-24.832762277696197</v>
      </c>
      <c r="AK370" s="705">
        <f>IF(ISERROR((P370/Q370-1)*100),"n/a",(P370/Q370-1)*100)</f>
        <v>0.87228439763000765</v>
      </c>
      <c r="AL370" s="705">
        <f>IF(ISERROR((Q370/R370-1)*100),"n/a",(Q370/R370-1)*100)</f>
        <v>0.67937033968517024</v>
      </c>
      <c r="AM370" s="705">
        <f>IF(ISERROR((R370/S370-1)*100),"n/a",(R370/S370-1)*100)</f>
        <v>2.9863481228669109</v>
      </c>
      <c r="AN370" s="705">
        <f>IF(ISERROR((S370/T370-1)*100),"n/a",(S370/T370-1)*100)</f>
        <v>6.8563092633114442</v>
      </c>
      <c r="AO370" s="705">
        <f>IF(ISERROR((T370/U370-1)*100),"n/a",(T370/U370-1)*100)</f>
        <v>0.3293084522502765</v>
      </c>
      <c r="AP370" s="705">
        <f>IF(ISERROR((U370/V370-1)*100),"n/a",(U370/V370-1)*100)</f>
        <v>21.03631532329495</v>
      </c>
      <c r="AQ370" s="705">
        <f>IF(ISERROR((V370/W370-1)*100),"n/a",(V370/W370-1)*100)</f>
        <v>4.9988374796559043</v>
      </c>
      <c r="AR370" s="705">
        <f>IF(ISERROR((W370/X370-1)*100),"n/a",(W370/X370-1)*100)</f>
        <v>2.5512637100619795</v>
      </c>
      <c r="AS370" s="706">
        <f>AVERAGE(Z370:AR370)</f>
        <v>3.9250309551308753</v>
      </c>
      <c r="AT370" s="707">
        <f>STDEV(Z370:AR370)</f>
        <v>9.6474838996136203</v>
      </c>
    </row>
    <row r="371" spans="1:46" ht="11.25" customHeight="1" x14ac:dyDescent="0.2">
      <c r="A371" s="519" t="s">
        <v>623</v>
      </c>
      <c r="B371" s="972" t="s">
        <v>624</v>
      </c>
      <c r="C371" s="515">
        <v>1.39</v>
      </c>
      <c r="D371" s="515">
        <v>1.3</v>
      </c>
      <c r="E371" s="684">
        <v>1.22</v>
      </c>
      <c r="F371" s="684">
        <v>1.1399999999999999</v>
      </c>
      <c r="G371" s="684">
        <v>1.0900000000000001</v>
      </c>
      <c r="H371" s="684">
        <v>1.05</v>
      </c>
      <c r="I371" s="685"/>
      <c r="J371" s="684">
        <v>1.02</v>
      </c>
      <c r="K371" s="514">
        <v>0.98</v>
      </c>
      <c r="L371" s="685"/>
      <c r="M371" s="531">
        <v>0.92</v>
      </c>
      <c r="N371" s="531">
        <v>0.85</v>
      </c>
      <c r="O371" s="691">
        <v>0.81</v>
      </c>
      <c r="P371" s="687">
        <v>0.8</v>
      </c>
      <c r="Q371" s="687">
        <v>0.8</v>
      </c>
      <c r="R371" s="691">
        <v>0.77</v>
      </c>
      <c r="S371" s="691">
        <v>0.73</v>
      </c>
      <c r="T371" s="691">
        <v>0.7</v>
      </c>
      <c r="U371" s="691">
        <v>0.64</v>
      </c>
      <c r="V371" s="691">
        <v>0.59</v>
      </c>
      <c r="W371" s="691">
        <v>0.52</v>
      </c>
      <c r="X371" s="691">
        <v>0.44</v>
      </c>
      <c r="Y371" s="688">
        <f>SUM(C371:X371)</f>
        <v>17.760000000000002</v>
      </c>
      <c r="Z371" s="1134">
        <f>IF(ISERROR((C371/D371-1)*100),"n/a",(C371/D371-1)*100)</f>
        <v>6.9230769230769207</v>
      </c>
      <c r="AA371" s="705">
        <f>IF(ISERROR((D371/E371-1)*100),"n/a",(D371/E371-1)*100)</f>
        <v>6.5573770491803351</v>
      </c>
      <c r="AB371" s="705">
        <f>IF(ISERROR((E371/F371-1)*100),"n/a",(E371/F371-1)*100)</f>
        <v>7.0175438596491224</v>
      </c>
      <c r="AC371" s="705">
        <f>IF(ISERROR((F371/G371-1)*100),"n/a",(F371/G371-1)*100)</f>
        <v>4.5871559633027248</v>
      </c>
      <c r="AD371" s="705">
        <f>IF(ISERROR((G371/H371-1)*100),"n/a",(G371/H371-1)*100)</f>
        <v>3.8095238095238182</v>
      </c>
      <c r="AE371" s="705">
        <f>IF(ISERROR((H371/J371-1)*100),"n/a",(H371/J371-1)*100)</f>
        <v>2.941176470588247</v>
      </c>
      <c r="AF371" s="705">
        <f>IF(ISERROR((J371/K371-1)*100),"n/a",(J371/K371-1)*100)</f>
        <v>4.081632653061229</v>
      </c>
      <c r="AG371" s="705">
        <f>IF(ISERROR((K371/M371-1)*100),"n/a",(K371/M371-1)*100)</f>
        <v>6.5217391304347672</v>
      </c>
      <c r="AH371" s="705">
        <f>IF(ISERROR((M371/N371-1)*100),"n/a",(M371/N371-1)*100)</f>
        <v>8.235294117647074</v>
      </c>
      <c r="AI371" s="705">
        <f>IF(ISERROR((N371/O371-1)*100),"n/a",(N371/O371-1)*100)</f>
        <v>4.9382716049382713</v>
      </c>
      <c r="AJ371" s="705">
        <f>IF(ISERROR((O371/P371-1)*100),"n/a",(O371/P371-1)*100)</f>
        <v>1.2499999999999956</v>
      </c>
      <c r="AK371" s="705">
        <f>IF(ISERROR((P371/Q371-1)*100),"n/a",(P371/Q371-1)*100)</f>
        <v>0</v>
      </c>
      <c r="AL371" s="705">
        <f>IF(ISERROR((Q371/R371-1)*100),"n/a",(Q371/R371-1)*100)</f>
        <v>3.8961038961039085</v>
      </c>
      <c r="AM371" s="705">
        <f>IF(ISERROR((R371/S371-1)*100),"n/a",(R371/S371-1)*100)</f>
        <v>5.4794520547945202</v>
      </c>
      <c r="AN371" s="705">
        <f>IF(ISERROR((S371/T371-1)*100),"n/a",(S371/T371-1)*100)</f>
        <v>4.2857142857142927</v>
      </c>
      <c r="AO371" s="705">
        <f>IF(ISERROR((T371/U371-1)*100),"n/a",(T371/U371-1)*100)</f>
        <v>9.375</v>
      </c>
      <c r="AP371" s="705">
        <f>IF(ISERROR((U371/V371-1)*100),"n/a",(U371/V371-1)*100)</f>
        <v>8.4745762711864394</v>
      </c>
      <c r="AQ371" s="705">
        <f>IF(ISERROR((V371/W371-1)*100),"n/a",(V371/W371-1)*100)</f>
        <v>13.461538461538458</v>
      </c>
      <c r="AR371" s="705">
        <f>IF(ISERROR((W371/X371-1)*100),"n/a",(W371/X371-1)*100)</f>
        <v>18.181818181818187</v>
      </c>
      <c r="AS371" s="706">
        <f>AVERAGE(Z371:AR371)</f>
        <v>6.3166839332925413</v>
      </c>
      <c r="AT371" s="707">
        <f>STDEV(Z371:AR371)</f>
        <v>4.1786730040128859</v>
      </c>
    </row>
    <row r="372" spans="1:46" ht="11.25" customHeight="1" x14ac:dyDescent="0.2">
      <c r="A372" s="524" t="s">
        <v>1295</v>
      </c>
      <c r="B372" s="957" t="s">
        <v>1296</v>
      </c>
      <c r="C372" s="515">
        <v>1.17</v>
      </c>
      <c r="D372" s="515">
        <v>1.1299999999999999</v>
      </c>
      <c r="E372" s="505">
        <v>1.0900000000000001</v>
      </c>
      <c r="F372" s="505">
        <v>1.0449999999999999</v>
      </c>
      <c r="G372" s="505">
        <v>0.99</v>
      </c>
      <c r="H372" s="507">
        <v>0.96</v>
      </c>
      <c r="I372" s="506"/>
      <c r="J372" s="505">
        <v>0.95</v>
      </c>
      <c r="K372" s="503">
        <v>0.92</v>
      </c>
      <c r="L372" s="506"/>
      <c r="M372" s="559">
        <v>0.86</v>
      </c>
      <c r="N372" s="559">
        <v>0.86</v>
      </c>
      <c r="O372" s="511">
        <v>0.86</v>
      </c>
      <c r="P372" s="511">
        <v>0.78</v>
      </c>
      <c r="Q372" s="511">
        <v>0.72</v>
      </c>
      <c r="R372" s="511">
        <v>0.62</v>
      </c>
      <c r="S372" s="511">
        <v>0.56000000000000005</v>
      </c>
      <c r="T372" s="511">
        <v>0.52</v>
      </c>
      <c r="U372" s="511">
        <v>0.5</v>
      </c>
      <c r="V372" s="511">
        <v>0.48</v>
      </c>
      <c r="W372" s="511">
        <v>0.44</v>
      </c>
      <c r="X372" s="511">
        <v>0.38</v>
      </c>
      <c r="Y372" s="688">
        <f>SUM(C372:X372)</f>
        <v>15.834999999999999</v>
      </c>
      <c r="Z372" s="1134">
        <f>IF(ISERROR((C372/D372-1)*100),"n/a",(C372/D372-1)*100)</f>
        <v>3.539823008849563</v>
      </c>
      <c r="AA372" s="705">
        <f>IF(ISERROR((D372/E372-1)*100),"n/a",(D372/E372-1)*100)</f>
        <v>3.6697247706421798</v>
      </c>
      <c r="AB372" s="705">
        <f>IF(ISERROR((E372/F372-1)*100),"n/a",(E372/F372-1)*100)</f>
        <v>4.3062200956937913</v>
      </c>
      <c r="AC372" s="705">
        <f>IF(ISERROR((F372/G372-1)*100),"n/a",(F372/G372-1)*100)</f>
        <v>5.555555555555558</v>
      </c>
      <c r="AD372" s="705">
        <f>IF(ISERROR((G372/H372-1)*100),"n/a",(G372/H372-1)*100)</f>
        <v>3.125</v>
      </c>
      <c r="AE372" s="705">
        <f>IF(ISERROR((H372/J372-1)*100),"n/a",(H372/J372-1)*100)</f>
        <v>1.0526315789473717</v>
      </c>
      <c r="AF372" s="705">
        <f>IF(ISERROR((J372/K372-1)*100),"n/a",(J372/K372-1)*100)</f>
        <v>3.2608695652173836</v>
      </c>
      <c r="AG372" s="705">
        <f>IF(ISERROR((K372/M372-1)*100),"n/a",(K372/M372-1)*100)</f>
        <v>6.976744186046524</v>
      </c>
      <c r="AH372" s="705">
        <f>IF(ISERROR((M372/N372-1)*100),"n/a",(M372/N372-1)*100)</f>
        <v>0</v>
      </c>
      <c r="AI372" s="705">
        <f>IF(ISERROR((N372/O372-1)*100),"n/a",(N372/O372-1)*100)</f>
        <v>0</v>
      </c>
      <c r="AJ372" s="705">
        <f>IF(ISERROR((O372/P372-1)*100),"n/a",(O372/P372-1)*100)</f>
        <v>10.256410256410241</v>
      </c>
      <c r="AK372" s="705">
        <f>IF(ISERROR((P372/Q372-1)*100),"n/a",(P372/Q372-1)*100)</f>
        <v>8.3333333333333481</v>
      </c>
      <c r="AL372" s="705">
        <f>IF(ISERROR((Q372/R372-1)*100),"n/a",(Q372/R372-1)*100)</f>
        <v>16.129032258064502</v>
      </c>
      <c r="AM372" s="705">
        <f>IF(ISERROR((R372/S372-1)*100),"n/a",(R372/S372-1)*100)</f>
        <v>10.714285714285698</v>
      </c>
      <c r="AN372" s="705">
        <f>IF(ISERROR((S372/T372-1)*100),"n/a",(S372/T372-1)*100)</f>
        <v>7.6923076923077094</v>
      </c>
      <c r="AO372" s="705">
        <f>IF(ISERROR((T372/U372-1)*100),"n/a",(T372/U372-1)*100)</f>
        <v>4.0000000000000036</v>
      </c>
      <c r="AP372" s="705">
        <f>IF(ISERROR((U372/V372-1)*100),"n/a",(U372/V372-1)*100)</f>
        <v>4.1666666666666741</v>
      </c>
      <c r="AQ372" s="705">
        <f>IF(ISERROR((V372/W372-1)*100),"n/a",(V372/W372-1)*100)</f>
        <v>9.0909090909090828</v>
      </c>
      <c r="AR372" s="705">
        <f>IF(ISERROR((W372/X372-1)*100),"n/a",(W372/X372-1)*100)</f>
        <v>15.789473684210531</v>
      </c>
      <c r="AS372" s="706">
        <f>AVERAGE(Z372:AR372)</f>
        <v>6.1925782872179029</v>
      </c>
      <c r="AT372" s="707">
        <f>STDEV(Z372:AR372)</f>
        <v>4.660943899728542</v>
      </c>
    </row>
    <row r="373" spans="1:46" ht="11.25" customHeight="1" x14ac:dyDescent="0.2">
      <c r="A373" s="567" t="s">
        <v>4190</v>
      </c>
      <c r="B373" s="527" t="s">
        <v>4191</v>
      </c>
      <c r="C373" s="515">
        <v>1.75</v>
      </c>
      <c r="D373" s="530">
        <v>1.7025000000000001</v>
      </c>
      <c r="E373" s="684">
        <v>1.65</v>
      </c>
      <c r="F373" s="684">
        <v>1.35</v>
      </c>
      <c r="G373" s="684">
        <v>0.18340000000000001</v>
      </c>
      <c r="H373" s="563">
        <v>0</v>
      </c>
      <c r="I373" s="685"/>
      <c r="J373" s="521">
        <v>0</v>
      </c>
      <c r="K373" s="689">
        <v>0</v>
      </c>
      <c r="L373" s="685"/>
      <c r="M373" s="522">
        <v>0</v>
      </c>
      <c r="N373" s="687">
        <v>0</v>
      </c>
      <c r="O373" s="687">
        <v>0</v>
      </c>
      <c r="P373" s="687">
        <v>0</v>
      </c>
      <c r="Q373" s="687">
        <v>0</v>
      </c>
      <c r="R373" s="687">
        <v>0</v>
      </c>
      <c r="S373" s="687">
        <v>0</v>
      </c>
      <c r="T373" s="687">
        <v>0</v>
      </c>
      <c r="U373" s="687">
        <v>0</v>
      </c>
      <c r="V373" s="687">
        <v>0</v>
      </c>
      <c r="W373" s="687">
        <v>0</v>
      </c>
      <c r="X373" s="687">
        <v>0</v>
      </c>
      <c r="Y373" s="688">
        <f>SUM(C373:X373)</f>
        <v>6.6359000000000004</v>
      </c>
      <c r="Z373" s="1134">
        <f>IF(ISERROR((C373/D373-1)*100),"n/a",(C373/D373-1)*100)</f>
        <v>2.7900146842878115</v>
      </c>
      <c r="AA373" s="705">
        <f>IF(ISERROR((D373/E373-1)*100),"n/a",(D373/E373-1)*100)</f>
        <v>3.1818181818181968</v>
      </c>
      <c r="AB373" s="705">
        <f>IF(ISERROR((E373/F373-1)*100),"n/a",(E373/F373-1)*100)</f>
        <v>22.222222222222211</v>
      </c>
      <c r="AC373" s="705">
        <f>IF(ISERROR((F373/G373-1)*100),"n/a",(F373/G373-1)*100)</f>
        <v>636.0959651035987</v>
      </c>
      <c r="AD373" s="705" t="str">
        <f>IF(ISERROR((G373/H373-1)*100),"n/a",(G373/H373-1)*100)</f>
        <v>n/a</v>
      </c>
      <c r="AE373" s="705" t="str">
        <f>IF(ISERROR((H373/J373-1)*100),"n/a",(H373/J373-1)*100)</f>
        <v>n/a</v>
      </c>
      <c r="AF373" s="705" t="str">
        <f>IF(ISERROR((J373/K373-1)*100),"n/a",(J373/K373-1)*100)</f>
        <v>n/a</v>
      </c>
      <c r="AG373" s="705" t="str">
        <f>IF(ISERROR((K373/M373-1)*100),"n/a",(K373/M373-1)*100)</f>
        <v>n/a</v>
      </c>
      <c r="AH373" s="705" t="str">
        <f>IF(ISERROR((M373/N373-1)*100),"n/a",(M373/N373-1)*100)</f>
        <v>n/a</v>
      </c>
      <c r="AI373" s="705" t="str">
        <f>IF(ISERROR((N373/O373-1)*100),"n/a",(N373/O373-1)*100)</f>
        <v>n/a</v>
      </c>
      <c r="AJ373" s="705" t="str">
        <f>IF(ISERROR((O373/P373-1)*100),"n/a",(O373/P373-1)*100)</f>
        <v>n/a</v>
      </c>
      <c r="AK373" s="705" t="str">
        <f>IF(ISERROR((P373/Q373-1)*100),"n/a",(P373/Q373-1)*100)</f>
        <v>n/a</v>
      </c>
      <c r="AL373" s="705" t="str">
        <f>IF(ISERROR((Q373/R373-1)*100),"n/a",(Q373/R373-1)*100)</f>
        <v>n/a</v>
      </c>
      <c r="AM373" s="705" t="str">
        <f>IF(ISERROR((R373/S373-1)*100),"n/a",(R373/S373-1)*100)</f>
        <v>n/a</v>
      </c>
      <c r="AN373" s="705" t="str">
        <f>IF(ISERROR((S373/T373-1)*100),"n/a",(S373/T373-1)*100)</f>
        <v>n/a</v>
      </c>
      <c r="AO373" s="705" t="str">
        <f>IF(ISERROR((T373/U373-1)*100),"n/a",(T373/U373-1)*100)</f>
        <v>n/a</v>
      </c>
      <c r="AP373" s="705" t="str">
        <f>IF(ISERROR((U373/V373-1)*100),"n/a",(U373/V373-1)*100)</f>
        <v>n/a</v>
      </c>
      <c r="AQ373" s="705" t="str">
        <f>IF(ISERROR((V373/W373-1)*100),"n/a",(V373/W373-1)*100)</f>
        <v>n/a</v>
      </c>
      <c r="AR373" s="705" t="str">
        <f>IF(ISERROR((W373/X373-1)*100),"n/a",(W373/X373-1)*100)</f>
        <v>n/a</v>
      </c>
      <c r="AS373" s="706">
        <f>AVERAGE(Z373:AR373)</f>
        <v>166.07250504798174</v>
      </c>
      <c r="AT373" s="707">
        <f>STDEV(Z373:AR373)</f>
        <v>313.480198417064</v>
      </c>
    </row>
    <row r="374" spans="1:46" ht="11.25" customHeight="1" x14ac:dyDescent="0.2">
      <c r="A374" s="974" t="s">
        <v>626</v>
      </c>
      <c r="B374" s="972" t="s">
        <v>627</v>
      </c>
      <c r="C374" s="515">
        <v>2.63</v>
      </c>
      <c r="D374" s="690">
        <v>2.5049999999999999</v>
      </c>
      <c r="E374" s="684">
        <v>2.3199999999999998</v>
      </c>
      <c r="F374" s="684">
        <v>2.1675</v>
      </c>
      <c r="G374" s="684">
        <v>2.044</v>
      </c>
      <c r="H374" s="684">
        <v>1.925</v>
      </c>
      <c r="I374" s="685"/>
      <c r="J374" s="684">
        <v>1.8075000000000001</v>
      </c>
      <c r="K374" s="514">
        <v>1.72</v>
      </c>
      <c r="L374" s="685"/>
      <c r="M374" s="690">
        <v>1.64</v>
      </c>
      <c r="N374" s="691">
        <v>1.56</v>
      </c>
      <c r="O374" s="691">
        <v>1.48</v>
      </c>
      <c r="P374" s="691">
        <v>1.3925000000000001</v>
      </c>
      <c r="Q374" s="691">
        <v>1.2925</v>
      </c>
      <c r="R374" s="691">
        <v>0.58750000000000002</v>
      </c>
      <c r="S374" s="687">
        <v>0</v>
      </c>
      <c r="T374" s="687">
        <v>0</v>
      </c>
      <c r="U374" s="687">
        <v>0</v>
      </c>
      <c r="V374" s="687">
        <v>0</v>
      </c>
      <c r="W374" s="687">
        <v>0</v>
      </c>
      <c r="X374" s="687">
        <v>0</v>
      </c>
      <c r="Y374" s="688">
        <f>SUM(C374:X374)</f>
        <v>25.071499999999997</v>
      </c>
      <c r="Z374" s="1134">
        <f>IF(ISERROR((C374/D374-1)*100),"n/a",(C374/D374-1)*100)</f>
        <v>4.9900199600798389</v>
      </c>
      <c r="AA374" s="705">
        <f>IF(ISERROR((D374/E374-1)*100),"n/a",(D374/E374-1)*100)</f>
        <v>7.9741379310344751</v>
      </c>
      <c r="AB374" s="705">
        <f>IF(ISERROR((E374/F374-1)*100),"n/a",(E374/F374-1)*100)</f>
        <v>7.0357554786620424</v>
      </c>
      <c r="AC374" s="705">
        <f>IF(ISERROR((F374/G374-1)*100),"n/a",(F374/G374-1)*100)</f>
        <v>6.0420743639921781</v>
      </c>
      <c r="AD374" s="705">
        <f>IF(ISERROR((G374/H374-1)*100),"n/a",(G374/H374-1)*100)</f>
        <v>6.1818181818181772</v>
      </c>
      <c r="AE374" s="705">
        <f>IF(ISERROR((H374/J374-1)*100),"n/a",(H374/J374-1)*100)</f>
        <v>6.5006915629322259</v>
      </c>
      <c r="AF374" s="705">
        <f>IF(ISERROR((J374/K374-1)*100),"n/a",(J374/K374-1)*100)</f>
        <v>5.0872093023255793</v>
      </c>
      <c r="AG374" s="705">
        <f>IF(ISERROR((K374/M374-1)*100),"n/a",(K374/M374-1)*100)</f>
        <v>4.8780487804878092</v>
      </c>
      <c r="AH374" s="705">
        <f>IF(ISERROR((M374/N374-1)*100),"n/a",(M374/N374-1)*100)</f>
        <v>5.12820512820511</v>
      </c>
      <c r="AI374" s="705">
        <f>IF(ISERROR((N374/O374-1)*100),"n/a",(N374/O374-1)*100)</f>
        <v>5.4054054054054168</v>
      </c>
      <c r="AJ374" s="705">
        <f>IF(ISERROR((O374/P374-1)*100),"n/a",(O374/P374-1)*100)</f>
        <v>6.2836624775583383</v>
      </c>
      <c r="AK374" s="705">
        <f>IF(ISERROR((P374/Q374-1)*100),"n/a",(P374/Q374-1)*100)</f>
        <v>7.7369439071566903</v>
      </c>
      <c r="AL374" s="705">
        <f>IF(ISERROR((Q374/R374-1)*100),"n/a",(Q374/R374-1)*100)</f>
        <v>119.99999999999997</v>
      </c>
      <c r="AM374" s="705" t="str">
        <f>IF(ISERROR((R374/S374-1)*100),"n/a",(R374/S374-1)*100)</f>
        <v>n/a</v>
      </c>
      <c r="AN374" s="705" t="str">
        <f>IF(ISERROR((S374/T374-1)*100),"n/a",(S374/T374-1)*100)</f>
        <v>n/a</v>
      </c>
      <c r="AO374" s="705" t="str">
        <f>IF(ISERROR((T374/U374-1)*100),"n/a",(T374/U374-1)*100)</f>
        <v>n/a</v>
      </c>
      <c r="AP374" s="705" t="str">
        <f>IF(ISERROR((U374/V374-1)*100),"n/a",(U374/V374-1)*100)</f>
        <v>n/a</v>
      </c>
      <c r="AQ374" s="705" t="str">
        <f>IF(ISERROR((V374/W374-1)*100),"n/a",(V374/W374-1)*100)</f>
        <v>n/a</v>
      </c>
      <c r="AR374" s="705" t="str">
        <f>IF(ISERROR((W374/X374-1)*100),"n/a",(W374/X374-1)*100)</f>
        <v>n/a</v>
      </c>
      <c r="AS374" s="706">
        <f>AVERAGE(Z374:AR374)</f>
        <v>14.864920959973681</v>
      </c>
      <c r="AT374" s="707">
        <f>STDEV(Z374:AR374)</f>
        <v>31.605576843899005</v>
      </c>
    </row>
    <row r="375" spans="1:46" ht="11.25" customHeight="1" x14ac:dyDescent="0.2">
      <c r="A375" s="974" t="s">
        <v>3867</v>
      </c>
      <c r="B375" s="972" t="s">
        <v>3868</v>
      </c>
      <c r="C375" s="515">
        <v>0.71</v>
      </c>
      <c r="D375" s="690">
        <v>0.55000000000000004</v>
      </c>
      <c r="E375" s="684">
        <v>0.41</v>
      </c>
      <c r="F375" s="684">
        <v>0.3</v>
      </c>
      <c r="G375" s="684">
        <v>7.0000000000000007E-2</v>
      </c>
      <c r="H375" s="563">
        <v>0</v>
      </c>
      <c r="I375" s="685"/>
      <c r="J375" s="521">
        <v>0</v>
      </c>
      <c r="K375" s="689">
        <v>0</v>
      </c>
      <c r="L375" s="685"/>
      <c r="M375" s="522">
        <v>0</v>
      </c>
      <c r="N375" s="687">
        <v>0</v>
      </c>
      <c r="O375" s="564">
        <v>0</v>
      </c>
      <c r="P375" s="564">
        <v>0</v>
      </c>
      <c r="Q375" s="564">
        <v>0</v>
      </c>
      <c r="R375" s="564">
        <v>0</v>
      </c>
      <c r="S375" s="564">
        <v>0</v>
      </c>
      <c r="T375" s="564">
        <v>0</v>
      </c>
      <c r="U375" s="564">
        <v>0</v>
      </c>
      <c r="V375" s="564">
        <v>0</v>
      </c>
      <c r="W375" s="564">
        <v>0</v>
      </c>
      <c r="X375" s="564">
        <v>0</v>
      </c>
      <c r="Y375" s="688">
        <f>SUM(C375:X375)</f>
        <v>2.04</v>
      </c>
      <c r="Z375" s="1134">
        <f>IF(ISERROR((C375/D375-1)*100),"n/a",(C375/D375-1)*100)</f>
        <v>29.090909090909079</v>
      </c>
      <c r="AA375" s="705">
        <f>IF(ISERROR((D375/E375-1)*100),"n/a",(D375/E375-1)*100)</f>
        <v>34.146341463414643</v>
      </c>
      <c r="AB375" s="705">
        <f>IF(ISERROR((E375/F375-1)*100),"n/a",(E375/F375-1)*100)</f>
        <v>36.666666666666671</v>
      </c>
      <c r="AC375" s="705">
        <f>IF(ISERROR((F375/G375-1)*100),"n/a",(F375/G375-1)*100)</f>
        <v>328.57142857142856</v>
      </c>
      <c r="AD375" s="705" t="str">
        <f>IF(ISERROR((G375/H375-1)*100),"n/a",(G375/H375-1)*100)</f>
        <v>n/a</v>
      </c>
      <c r="AE375" s="705" t="str">
        <f>IF(ISERROR((H375/J375-1)*100),"n/a",(H375/J375-1)*100)</f>
        <v>n/a</v>
      </c>
      <c r="AF375" s="705" t="str">
        <f>IF(ISERROR((J375/K375-1)*100),"n/a",(J375/K375-1)*100)</f>
        <v>n/a</v>
      </c>
      <c r="AG375" s="705" t="str">
        <f>IF(ISERROR((K375/M375-1)*100),"n/a",(K375/M375-1)*100)</f>
        <v>n/a</v>
      </c>
      <c r="AH375" s="705" t="str">
        <f>IF(ISERROR((M375/N375-1)*100),"n/a",(M375/N375-1)*100)</f>
        <v>n/a</v>
      </c>
      <c r="AI375" s="705" t="str">
        <f>IF(ISERROR((N375/O375-1)*100),"n/a",(N375/O375-1)*100)</f>
        <v>n/a</v>
      </c>
      <c r="AJ375" s="705" t="str">
        <f>IF(ISERROR((O375/P375-1)*100),"n/a",(O375/P375-1)*100)</f>
        <v>n/a</v>
      </c>
      <c r="AK375" s="705" t="str">
        <f>IF(ISERROR((P375/Q375-1)*100),"n/a",(P375/Q375-1)*100)</f>
        <v>n/a</v>
      </c>
      <c r="AL375" s="705" t="str">
        <f>IF(ISERROR((Q375/R375-1)*100),"n/a",(Q375/R375-1)*100)</f>
        <v>n/a</v>
      </c>
      <c r="AM375" s="705" t="str">
        <f>IF(ISERROR((R375/S375-1)*100),"n/a",(R375/S375-1)*100)</f>
        <v>n/a</v>
      </c>
      <c r="AN375" s="705" t="str">
        <f>IF(ISERROR((S375/T375-1)*100),"n/a",(S375/T375-1)*100)</f>
        <v>n/a</v>
      </c>
      <c r="AO375" s="705" t="str">
        <f>IF(ISERROR((T375/U375-1)*100),"n/a",(T375/U375-1)*100)</f>
        <v>n/a</v>
      </c>
      <c r="AP375" s="705" t="str">
        <f>IF(ISERROR((U375/V375-1)*100),"n/a",(U375/V375-1)*100)</f>
        <v>n/a</v>
      </c>
      <c r="AQ375" s="705" t="str">
        <f>IF(ISERROR((V375/W375-1)*100),"n/a",(V375/W375-1)*100)</f>
        <v>n/a</v>
      </c>
      <c r="AR375" s="705" t="str">
        <f>IF(ISERROR((W375/X375-1)*100),"n/a",(W375/X375-1)*100)</f>
        <v>n/a</v>
      </c>
      <c r="AS375" s="706">
        <f>AVERAGE(Z375:AR375)</f>
        <v>107.11883644810473</v>
      </c>
      <c r="AT375" s="707">
        <f>STDEV(Z375:AR375)</f>
        <v>147.66866205235991</v>
      </c>
    </row>
    <row r="376" spans="1:46" ht="11.25" customHeight="1" x14ac:dyDescent="0.2">
      <c r="A376" s="519" t="s">
        <v>1297</v>
      </c>
      <c r="B376" s="972" t="s">
        <v>1298</v>
      </c>
      <c r="C376" s="515">
        <v>0.46</v>
      </c>
      <c r="D376" s="690">
        <v>0.4</v>
      </c>
      <c r="E376" s="684">
        <v>0.34250000000000003</v>
      </c>
      <c r="F376" s="684">
        <v>0.27500000000000002</v>
      </c>
      <c r="G376" s="684">
        <v>0.17499999999999999</v>
      </c>
      <c r="H376" s="684">
        <v>0.14499999999999999</v>
      </c>
      <c r="I376" s="685"/>
      <c r="J376" s="684">
        <v>0.1125</v>
      </c>
      <c r="K376" s="514">
        <v>6.7000000000000004E-2</v>
      </c>
      <c r="L376" s="685"/>
      <c r="M376" s="522">
        <v>5.4539999999999998E-2</v>
      </c>
      <c r="N376" s="691">
        <v>5.4539999999999998E-2</v>
      </c>
      <c r="O376" s="687">
        <v>4.9364999999999999E-2</v>
      </c>
      <c r="P376" s="691">
        <v>5.5294999999999997E-2</v>
      </c>
      <c r="Q376" s="691">
        <v>1.052E-2</v>
      </c>
      <c r="R376" s="687">
        <v>0</v>
      </c>
      <c r="S376" s="687">
        <v>0</v>
      </c>
      <c r="T376" s="687">
        <v>0</v>
      </c>
      <c r="U376" s="687">
        <v>0</v>
      </c>
      <c r="V376" s="687">
        <v>0</v>
      </c>
      <c r="W376" s="687">
        <v>0</v>
      </c>
      <c r="X376" s="687">
        <v>0</v>
      </c>
      <c r="Y376" s="688">
        <f>SUM(C376:X376)</f>
        <v>2.20126</v>
      </c>
      <c r="Z376" s="1134">
        <f>IF(ISERROR((C376/D376-1)*100),"n/a",(C376/D376-1)*100)</f>
        <v>14.999999999999991</v>
      </c>
      <c r="AA376" s="705">
        <f>IF(ISERROR((D376/E376-1)*100),"n/a",(D376/E376-1)*100)</f>
        <v>16.788321167883204</v>
      </c>
      <c r="AB376" s="705">
        <f>IF(ISERROR((E376/F376-1)*100),"n/a",(E376/F376-1)*100)</f>
        <v>24.545454545454536</v>
      </c>
      <c r="AC376" s="705">
        <f>IF(ISERROR((F376/G376-1)*100),"n/a",(F376/G376-1)*100)</f>
        <v>57.14285714285716</v>
      </c>
      <c r="AD376" s="705">
        <f>IF(ISERROR((G376/H376-1)*100),"n/a",(G376/H376-1)*100)</f>
        <v>20.68965517241379</v>
      </c>
      <c r="AE376" s="705">
        <f>IF(ISERROR((H376/J376-1)*100),"n/a",(H376/J376-1)*100)</f>
        <v>28.888888888888875</v>
      </c>
      <c r="AF376" s="705">
        <f>IF(ISERROR((J376/K376-1)*100),"n/a",(J376/K376-1)*100)</f>
        <v>67.910447761194021</v>
      </c>
      <c r="AG376" s="705">
        <f>IF(ISERROR((K376/M376-1)*100),"n/a",(K376/M376-1)*100)</f>
        <v>22.845617895122849</v>
      </c>
      <c r="AH376" s="705">
        <f>IF(ISERROR((M376/N376-1)*100),"n/a",(M376/N376-1)*100)</f>
        <v>0</v>
      </c>
      <c r="AI376" s="705">
        <f>IF(ISERROR((N376/O376-1)*100),"n/a",(N376/O376-1)*100)</f>
        <v>10.483135824977218</v>
      </c>
      <c r="AJ376" s="705">
        <f>IF(ISERROR((O376/P376-1)*100),"n/a",(O376/P376-1)*100)</f>
        <v>-10.724296952708201</v>
      </c>
      <c r="AK376" s="705">
        <f>IF(ISERROR((P376/Q376-1)*100),"n/a",(P376/Q376-1)*100)</f>
        <v>425.61787072243345</v>
      </c>
      <c r="AL376" s="705" t="str">
        <f>IF(ISERROR((Q376/R376-1)*100),"n/a",(Q376/R376-1)*100)</f>
        <v>n/a</v>
      </c>
      <c r="AM376" s="705" t="str">
        <f>IF(ISERROR((R376/S376-1)*100),"n/a",(R376/S376-1)*100)</f>
        <v>n/a</v>
      </c>
      <c r="AN376" s="705" t="str">
        <f>IF(ISERROR((S376/T376-1)*100),"n/a",(S376/T376-1)*100)</f>
        <v>n/a</v>
      </c>
      <c r="AO376" s="705" t="str">
        <f>IF(ISERROR((T376/U376-1)*100),"n/a",(T376/U376-1)*100)</f>
        <v>n/a</v>
      </c>
      <c r="AP376" s="705" t="str">
        <f>IF(ISERROR((U376/V376-1)*100),"n/a",(U376/V376-1)*100)</f>
        <v>n/a</v>
      </c>
      <c r="AQ376" s="705" t="str">
        <f>IF(ISERROR((V376/W376-1)*100),"n/a",(V376/W376-1)*100)</f>
        <v>n/a</v>
      </c>
      <c r="AR376" s="705" t="str">
        <f>IF(ISERROR((W376/X376-1)*100),"n/a",(W376/X376-1)*100)</f>
        <v>n/a</v>
      </c>
      <c r="AS376" s="706">
        <f>AVERAGE(Z376:AR376)</f>
        <v>56.598996014043074</v>
      </c>
      <c r="AT376" s="707">
        <f>STDEV(Z376:AR376)</f>
        <v>118.20826630686913</v>
      </c>
    </row>
    <row r="377" spans="1:46" ht="11.25" customHeight="1" x14ac:dyDescent="0.2">
      <c r="A377" s="524" t="s">
        <v>1299</v>
      </c>
      <c r="B377" s="957" t="s">
        <v>1300</v>
      </c>
      <c r="C377" s="515">
        <v>4.12</v>
      </c>
      <c r="D377" s="509">
        <v>3.56</v>
      </c>
      <c r="E377" s="684">
        <v>2.76</v>
      </c>
      <c r="F377" s="684">
        <v>2.36</v>
      </c>
      <c r="G377" s="684">
        <v>1.88</v>
      </c>
      <c r="H377" s="684">
        <v>1.56</v>
      </c>
      <c r="I377" s="685"/>
      <c r="J377" s="684">
        <v>1.1599999999999999</v>
      </c>
      <c r="K377" s="514">
        <v>1.04</v>
      </c>
      <c r="L377" s="685"/>
      <c r="M377" s="690">
        <v>0.97199999999999998</v>
      </c>
      <c r="N377" s="691">
        <v>0.92199999999999993</v>
      </c>
      <c r="O377" s="687">
        <v>0.9</v>
      </c>
      <c r="P377" s="691">
        <v>0.9</v>
      </c>
      <c r="Q377" s="691">
        <v>0.67500000000000004</v>
      </c>
      <c r="R377" s="691">
        <v>0.4</v>
      </c>
      <c r="S377" s="691">
        <v>0.32500000000000001</v>
      </c>
      <c r="T377" s="691">
        <v>0.26</v>
      </c>
      <c r="U377" s="691">
        <v>0.21</v>
      </c>
      <c r="V377" s="691">
        <v>0.17</v>
      </c>
      <c r="W377" s="687">
        <v>0.16</v>
      </c>
      <c r="X377" s="691">
        <v>0.11334</v>
      </c>
      <c r="Y377" s="688">
        <f>SUM(C377:X377)</f>
        <v>24.447340000000001</v>
      </c>
      <c r="Z377" s="1134">
        <f>IF(ISERROR((C377/D377-1)*100),"n/a",(C377/D377-1)*100)</f>
        <v>15.730337078651679</v>
      </c>
      <c r="AA377" s="705">
        <f>IF(ISERROR((D377/E377-1)*100),"n/a",(D377/E377-1)*100)</f>
        <v>28.98550724637683</v>
      </c>
      <c r="AB377" s="705">
        <f>IF(ISERROR((E377/F377-1)*100),"n/a",(E377/F377-1)*100)</f>
        <v>16.949152542372879</v>
      </c>
      <c r="AC377" s="705">
        <f>IF(ISERROR((F377/G377-1)*100),"n/a",(F377/G377-1)*100)</f>
        <v>25.531914893617014</v>
      </c>
      <c r="AD377" s="705">
        <f>IF(ISERROR((G377/H377-1)*100),"n/a",(G377/H377-1)*100)</f>
        <v>20.512820512820507</v>
      </c>
      <c r="AE377" s="705">
        <f>IF(ISERROR((H377/J377-1)*100),"n/a",(H377/J377-1)*100)</f>
        <v>34.48275862068968</v>
      </c>
      <c r="AF377" s="705">
        <f>IF(ISERROR((J377/K377-1)*100),"n/a",(J377/K377-1)*100)</f>
        <v>11.538461538461519</v>
      </c>
      <c r="AG377" s="705">
        <f>IF(ISERROR((K377/M377-1)*100),"n/a",(K377/M377-1)*100)</f>
        <v>6.9958847736625529</v>
      </c>
      <c r="AH377" s="705">
        <f>IF(ISERROR((M377/N377-1)*100),"n/a",(M377/N377-1)*100)</f>
        <v>5.4229934924078238</v>
      </c>
      <c r="AI377" s="705">
        <f>IF(ISERROR((N377/O377-1)*100),"n/a",(N377/O377-1)*100)</f>
        <v>2.4444444444444269</v>
      </c>
      <c r="AJ377" s="705">
        <f>IF(ISERROR((O377/P377-1)*100),"n/a",(O377/P377-1)*100)</f>
        <v>0</v>
      </c>
      <c r="AK377" s="705">
        <f>IF(ISERROR((P377/Q377-1)*100),"n/a",(P377/Q377-1)*100)</f>
        <v>33.333333333333329</v>
      </c>
      <c r="AL377" s="705">
        <f>IF(ISERROR((Q377/R377-1)*100),"n/a",(Q377/R377-1)*100)</f>
        <v>68.75</v>
      </c>
      <c r="AM377" s="705">
        <f>IF(ISERROR((R377/S377-1)*100),"n/a",(R377/S377-1)*100)</f>
        <v>23.076923076923084</v>
      </c>
      <c r="AN377" s="705">
        <f>IF(ISERROR((S377/T377-1)*100),"n/a",(S377/T377-1)*100)</f>
        <v>25</v>
      </c>
      <c r="AO377" s="705">
        <f>IF(ISERROR((T377/U377-1)*100),"n/a",(T377/U377-1)*100)</f>
        <v>23.809523809523814</v>
      </c>
      <c r="AP377" s="705">
        <f>IF(ISERROR((U377/V377-1)*100),"n/a",(U377/V377-1)*100)</f>
        <v>23.529411764705866</v>
      </c>
      <c r="AQ377" s="705">
        <f>IF(ISERROR((V377/W377-1)*100),"n/a",(V377/W377-1)*100)</f>
        <v>6.25</v>
      </c>
      <c r="AR377" s="705">
        <f>IF(ISERROR((W377/X377-1)*100),"n/a",(W377/X377-1)*100)</f>
        <v>41.168166578436562</v>
      </c>
      <c r="AS377" s="706">
        <f>AVERAGE(Z377:AR377)</f>
        <v>21.763770195075132</v>
      </c>
      <c r="AT377" s="707">
        <f>STDEV(Z377:AR377)</f>
        <v>16.165992426240287</v>
      </c>
    </row>
    <row r="378" spans="1:46" ht="11.25" customHeight="1" x14ac:dyDescent="0.2">
      <c r="A378" s="539" t="s">
        <v>4255</v>
      </c>
      <c r="B378" s="527" t="s">
        <v>3869</v>
      </c>
      <c r="C378" s="515">
        <v>0.52</v>
      </c>
      <c r="D378" s="695">
        <v>0.42</v>
      </c>
      <c r="E378" s="1172">
        <v>0.34</v>
      </c>
      <c r="F378" s="1172">
        <v>0.3</v>
      </c>
      <c r="G378" s="1172">
        <v>0.26</v>
      </c>
      <c r="H378" s="1176">
        <v>0.24</v>
      </c>
      <c r="I378" s="1167"/>
      <c r="J378" s="1176">
        <v>0.24</v>
      </c>
      <c r="K378" s="1182">
        <v>0.24</v>
      </c>
      <c r="L378" s="1167"/>
      <c r="M378" s="1186">
        <v>0.24</v>
      </c>
      <c r="N378" s="1186">
        <v>0.24</v>
      </c>
      <c r="O378" s="1193">
        <v>0.24</v>
      </c>
      <c r="P378" s="1193">
        <v>0.24</v>
      </c>
      <c r="Q378" s="1200">
        <v>0.24</v>
      </c>
      <c r="R378" s="1200">
        <v>0.1</v>
      </c>
      <c r="S378" s="562">
        <v>0</v>
      </c>
      <c r="T378" s="562">
        <v>0</v>
      </c>
      <c r="U378" s="562">
        <v>0</v>
      </c>
      <c r="V378" s="562">
        <v>0</v>
      </c>
      <c r="W378" s="562">
        <v>0</v>
      </c>
      <c r="X378" s="562">
        <v>0</v>
      </c>
      <c r="Y378" s="688">
        <f>SUM(C378:X378)</f>
        <v>3.8600000000000017</v>
      </c>
      <c r="Z378" s="1134">
        <f>IF(ISERROR((C378/D378-1)*100),"n/a",(C378/D378-1)*100)</f>
        <v>23.809523809523814</v>
      </c>
      <c r="AA378" s="705">
        <f>IF(ISERROR((D378/E378-1)*100),"n/a",(D378/E378-1)*100)</f>
        <v>23.529411764705866</v>
      </c>
      <c r="AB378" s="705">
        <f>IF(ISERROR((E378/F378-1)*100),"n/a",(E378/F378-1)*100)</f>
        <v>13.333333333333353</v>
      </c>
      <c r="AC378" s="705">
        <f>IF(ISERROR((F378/G378-1)*100),"n/a",(F378/G378-1)*100)</f>
        <v>15.384615384615374</v>
      </c>
      <c r="AD378" s="705">
        <f>IF(ISERROR((G378/H378-1)*100),"n/a",(G378/H378-1)*100)</f>
        <v>8.3333333333333481</v>
      </c>
      <c r="AE378" s="705">
        <f>IF(ISERROR((H378/J378-1)*100),"n/a",(H378/J378-1)*100)</f>
        <v>0</v>
      </c>
      <c r="AF378" s="705">
        <f>IF(ISERROR((J378/K378-1)*100),"n/a",(J378/K378-1)*100)</f>
        <v>0</v>
      </c>
      <c r="AG378" s="705">
        <f>IF(ISERROR((K378/M378-1)*100),"n/a",(K378/M378-1)*100)</f>
        <v>0</v>
      </c>
      <c r="AH378" s="705">
        <f>IF(ISERROR((M378/N378-1)*100),"n/a",(M378/N378-1)*100)</f>
        <v>0</v>
      </c>
      <c r="AI378" s="705">
        <f>IF(ISERROR((N378/O378-1)*100),"n/a",(N378/O378-1)*100)</f>
        <v>0</v>
      </c>
      <c r="AJ378" s="705">
        <f>IF(ISERROR((O378/P378-1)*100),"n/a",(O378/P378-1)*100)</f>
        <v>0</v>
      </c>
      <c r="AK378" s="705">
        <f>IF(ISERROR((P378/Q378-1)*100),"n/a",(P378/Q378-1)*100)</f>
        <v>0</v>
      </c>
      <c r="AL378" s="705">
        <f>IF(ISERROR((Q378/R378-1)*100),"n/a",(Q378/R378-1)*100)</f>
        <v>140</v>
      </c>
      <c r="AM378" s="705" t="str">
        <f>IF(ISERROR((R378/S378-1)*100),"n/a",(R378/S378-1)*100)</f>
        <v>n/a</v>
      </c>
      <c r="AN378" s="705" t="str">
        <f>IF(ISERROR((S378/T378-1)*100),"n/a",(S378/T378-1)*100)</f>
        <v>n/a</v>
      </c>
      <c r="AO378" s="705" t="str">
        <f>IF(ISERROR((T378/U378-1)*100),"n/a",(T378/U378-1)*100)</f>
        <v>n/a</v>
      </c>
      <c r="AP378" s="705" t="str">
        <f>IF(ISERROR((U378/V378-1)*100),"n/a",(U378/V378-1)*100)</f>
        <v>n/a</v>
      </c>
      <c r="AQ378" s="705" t="str">
        <f>IF(ISERROR((V378/W378-1)*100),"n/a",(V378/W378-1)*100)</f>
        <v>n/a</v>
      </c>
      <c r="AR378" s="705" t="str">
        <f>IF(ISERROR((W378/X378-1)*100),"n/a",(W378/X378-1)*100)</f>
        <v>n/a</v>
      </c>
      <c r="AS378" s="706">
        <f>AVERAGE(Z378:AR378)</f>
        <v>17.260785971193211</v>
      </c>
      <c r="AT378" s="707">
        <f>STDEV(Z378:AR378)</f>
        <v>38.003600415312299</v>
      </c>
    </row>
    <row r="379" spans="1:46" ht="11.25" customHeight="1" x14ac:dyDescent="0.2">
      <c r="A379" s="519" t="s">
        <v>628</v>
      </c>
      <c r="B379" s="972" t="s">
        <v>629</v>
      </c>
      <c r="C379" s="515">
        <v>1.67</v>
      </c>
      <c r="D379" s="515">
        <v>1.2449999999999999</v>
      </c>
      <c r="E379" s="684">
        <v>1.2</v>
      </c>
      <c r="F379" s="684">
        <v>1.08</v>
      </c>
      <c r="G379" s="684">
        <v>1.04</v>
      </c>
      <c r="H379" s="684">
        <v>1</v>
      </c>
      <c r="I379" s="685"/>
      <c r="J379" s="684">
        <v>0.83333333333333337</v>
      </c>
      <c r="K379" s="514">
        <v>0.66666666666666663</v>
      </c>
      <c r="L379" s="685"/>
      <c r="M379" s="531">
        <v>0.6</v>
      </c>
      <c r="N379" s="531">
        <v>0.57499999999999996</v>
      </c>
      <c r="O379" s="691">
        <v>0.51666666666666672</v>
      </c>
      <c r="P379" s="691">
        <v>0.46250000000000002</v>
      </c>
      <c r="Q379" s="691">
        <v>0.41249999999999998</v>
      </c>
      <c r="R379" s="691">
        <v>0.375</v>
      </c>
      <c r="S379" s="691">
        <v>0.34166666666666662</v>
      </c>
      <c r="T379" s="687">
        <v>0</v>
      </c>
      <c r="U379" s="687">
        <v>0</v>
      </c>
      <c r="V379" s="687">
        <v>0</v>
      </c>
      <c r="W379" s="687">
        <v>0</v>
      </c>
      <c r="X379" s="687">
        <v>0</v>
      </c>
      <c r="Y379" s="688">
        <f>SUM(C379:X379)</f>
        <v>12.018333333333333</v>
      </c>
      <c r="Z379" s="1134">
        <f>IF(ISERROR((C379/D379-1)*100),"n/a",(C379/D379-1)*100)</f>
        <v>34.136546184738961</v>
      </c>
      <c r="AA379" s="705">
        <f>IF(ISERROR((D379/E379-1)*100),"n/a",(D379/E379-1)*100)</f>
        <v>3.7499999999999867</v>
      </c>
      <c r="AB379" s="705">
        <f>IF(ISERROR((E379/F379-1)*100),"n/a",(E379/F379-1)*100)</f>
        <v>11.111111111111093</v>
      </c>
      <c r="AC379" s="705">
        <f>IF(ISERROR((F379/G379-1)*100),"n/a",(F379/G379-1)*100)</f>
        <v>3.8461538461538547</v>
      </c>
      <c r="AD379" s="705">
        <f>IF(ISERROR((G379/H379-1)*100),"n/a",(G379/H379-1)*100)</f>
        <v>4.0000000000000036</v>
      </c>
      <c r="AE379" s="705">
        <f>IF(ISERROR((H379/J379-1)*100),"n/a",(H379/J379-1)*100)</f>
        <v>19.999999999999996</v>
      </c>
      <c r="AF379" s="705">
        <f>IF(ISERROR((J379/K379-1)*100),"n/a",(J379/K379-1)*100)</f>
        <v>25.000000000000021</v>
      </c>
      <c r="AG379" s="705">
        <f>IF(ISERROR((K379/M379-1)*100),"n/a",(K379/M379-1)*100)</f>
        <v>11.111111111111116</v>
      </c>
      <c r="AH379" s="705">
        <f>IF(ISERROR((M379/N379-1)*100),"n/a",(M379/N379-1)*100)</f>
        <v>4.3478260869565188</v>
      </c>
      <c r="AI379" s="705">
        <f>IF(ISERROR((N379/O379-1)*100),"n/a",(N379/O379-1)*100)</f>
        <v>11.290322580645151</v>
      </c>
      <c r="AJ379" s="705">
        <f>IF(ISERROR((O379/P379-1)*100),"n/a",(O379/P379-1)*100)</f>
        <v>11.711711711711725</v>
      </c>
      <c r="AK379" s="705">
        <f>IF(ISERROR((P379/Q379-1)*100),"n/a",(P379/Q379-1)*100)</f>
        <v>12.121212121212132</v>
      </c>
      <c r="AL379" s="705">
        <f>IF(ISERROR((Q379/R379-1)*100),"n/a",(Q379/R379-1)*100)</f>
        <v>9.9999999999999858</v>
      </c>
      <c r="AM379" s="705">
        <f>IF(ISERROR((R379/S379-1)*100),"n/a",(R379/S379-1)*100)</f>
        <v>9.7560975609756184</v>
      </c>
      <c r="AN379" s="705" t="str">
        <f>IF(ISERROR((S379/T379-1)*100),"n/a",(S379/T379-1)*100)</f>
        <v>n/a</v>
      </c>
      <c r="AO379" s="705" t="str">
        <f>IF(ISERROR((T379/U379-1)*100),"n/a",(T379/U379-1)*100)</f>
        <v>n/a</v>
      </c>
      <c r="AP379" s="705" t="str">
        <f>IF(ISERROR((U379/V379-1)*100),"n/a",(U379/V379-1)*100)</f>
        <v>n/a</v>
      </c>
      <c r="AQ379" s="705" t="str">
        <f>IF(ISERROR((V379/W379-1)*100),"n/a",(V379/W379-1)*100)</f>
        <v>n/a</v>
      </c>
      <c r="AR379" s="705" t="str">
        <f>IF(ISERROR((W379/X379-1)*100),"n/a",(W379/X379-1)*100)</f>
        <v>n/a</v>
      </c>
      <c r="AS379" s="706">
        <f>AVERAGE(Z379:AR379)</f>
        <v>12.298720879615436</v>
      </c>
      <c r="AT379" s="707">
        <f>STDEV(Z379:AR379)</f>
        <v>8.7270475270618686</v>
      </c>
    </row>
    <row r="380" spans="1:46" ht="11.25" customHeight="1" x14ac:dyDescent="0.2">
      <c r="A380" s="974" t="s">
        <v>1301</v>
      </c>
      <c r="B380" s="972" t="s">
        <v>1302</v>
      </c>
      <c r="C380" s="515">
        <v>3.0550000000000002</v>
      </c>
      <c r="D380" s="515">
        <v>2.74</v>
      </c>
      <c r="E380" s="684">
        <v>2.4500000000000002</v>
      </c>
      <c r="F380" s="684">
        <v>2.1475</v>
      </c>
      <c r="G380" s="684">
        <v>1.8674999999999999</v>
      </c>
      <c r="H380" s="684">
        <v>1.68</v>
      </c>
      <c r="I380" s="685"/>
      <c r="J380" s="684">
        <v>1.5275000000000001</v>
      </c>
      <c r="K380" s="514">
        <v>1.37</v>
      </c>
      <c r="L380" s="685"/>
      <c r="M380" s="686">
        <v>1.21</v>
      </c>
      <c r="N380" s="531">
        <v>1.21</v>
      </c>
      <c r="O380" s="691">
        <v>1.1000000000000001</v>
      </c>
      <c r="P380" s="691">
        <v>1</v>
      </c>
      <c r="Q380" s="691">
        <v>0.90749999999999997</v>
      </c>
      <c r="R380" s="691">
        <v>0.82499999999999996</v>
      </c>
      <c r="S380" s="687">
        <v>0.75</v>
      </c>
      <c r="T380" s="687">
        <v>0.75</v>
      </c>
      <c r="U380" s="687">
        <v>0.75</v>
      </c>
      <c r="V380" s="687">
        <v>0.75</v>
      </c>
      <c r="W380" s="691">
        <v>0.75</v>
      </c>
      <c r="X380" s="691">
        <v>0.68</v>
      </c>
      <c r="Y380" s="688">
        <f>SUM(C380:X380)</f>
        <v>27.520000000000003</v>
      </c>
      <c r="Z380" s="1134">
        <f>IF(ISERROR((C380/D380-1)*100),"n/a",(C380/D380-1)*100)</f>
        <v>11.496350364963504</v>
      </c>
      <c r="AA380" s="705">
        <f>IF(ISERROR((D380/E380-1)*100),"n/a",(D380/E380-1)*100)</f>
        <v>11.83673469387756</v>
      </c>
      <c r="AB380" s="705">
        <f>IF(ISERROR((E380/F380-1)*100),"n/a",(E380/F380-1)*100)</f>
        <v>14.086146682188595</v>
      </c>
      <c r="AC380" s="705">
        <f>IF(ISERROR((F380/G380-1)*100),"n/a",(F380/G380-1)*100)</f>
        <v>14.993306559571629</v>
      </c>
      <c r="AD380" s="705">
        <f>IF(ISERROR((G380/H380-1)*100),"n/a",(G380/H380-1)*100)</f>
        <v>11.160714285714279</v>
      </c>
      <c r="AE380" s="705">
        <f>IF(ISERROR((H380/J380-1)*100),"n/a",(H380/J380-1)*100)</f>
        <v>9.9836333878887018</v>
      </c>
      <c r="AF380" s="705">
        <f>IF(ISERROR((J380/K380-1)*100),"n/a",(J380/K380-1)*100)</f>
        <v>11.496350364963504</v>
      </c>
      <c r="AG380" s="705">
        <f>IF(ISERROR((K380/M380-1)*100),"n/a",(K380/M380-1)*100)</f>
        <v>13.223140495867792</v>
      </c>
      <c r="AH380" s="705">
        <f>IF(ISERROR((M380/N380-1)*100),"n/a",(M380/N380-1)*100)</f>
        <v>0</v>
      </c>
      <c r="AI380" s="705">
        <f>IF(ISERROR((N380/O380-1)*100),"n/a",(N380/O380-1)*100)</f>
        <v>9.9999999999999858</v>
      </c>
      <c r="AJ380" s="705">
        <f>IF(ISERROR((O380/P380-1)*100),"n/a",(O380/P380-1)*100)</f>
        <v>10.000000000000009</v>
      </c>
      <c r="AK380" s="705">
        <f>IF(ISERROR((P380/Q380-1)*100),"n/a",(P380/Q380-1)*100)</f>
        <v>10.192837465564741</v>
      </c>
      <c r="AL380" s="705">
        <f>IF(ISERROR((Q380/R380-1)*100),"n/a",(Q380/R380-1)*100)</f>
        <v>10.000000000000009</v>
      </c>
      <c r="AM380" s="705">
        <f>IF(ISERROR((R380/S380-1)*100),"n/a",(R380/S380-1)*100)</f>
        <v>9.9999999999999858</v>
      </c>
      <c r="AN380" s="705">
        <f>IF(ISERROR((S380/T380-1)*100),"n/a",(S380/T380-1)*100)</f>
        <v>0</v>
      </c>
      <c r="AO380" s="705">
        <f>IF(ISERROR((T380/U380-1)*100),"n/a",(T380/U380-1)*100)</f>
        <v>0</v>
      </c>
      <c r="AP380" s="705">
        <f>IF(ISERROR((U380/V380-1)*100),"n/a",(U380/V380-1)*100)</f>
        <v>0</v>
      </c>
      <c r="AQ380" s="705">
        <f>IF(ISERROR((V380/W380-1)*100),"n/a",(V380/W380-1)*100)</f>
        <v>0</v>
      </c>
      <c r="AR380" s="705">
        <f>IF(ISERROR((W380/X380-1)*100),"n/a",(W380/X380-1)*100)</f>
        <v>10.294117647058808</v>
      </c>
      <c r="AS380" s="706">
        <f>AVERAGE(Z380:AR380)</f>
        <v>8.3559648393504791</v>
      </c>
      <c r="AT380" s="707">
        <f>STDEV(Z380:AR380)</f>
        <v>5.3228391512705553</v>
      </c>
    </row>
    <row r="381" spans="1:46" ht="11.25" customHeight="1" x14ac:dyDescent="0.2">
      <c r="A381" s="519" t="s">
        <v>1303</v>
      </c>
      <c r="B381" s="972" t="s">
        <v>1304</v>
      </c>
      <c r="C381" s="515">
        <v>0.54</v>
      </c>
      <c r="D381" s="515">
        <v>0.5</v>
      </c>
      <c r="E381" s="684">
        <v>0.45</v>
      </c>
      <c r="F381" s="684">
        <v>0.42</v>
      </c>
      <c r="G381" s="684">
        <v>0.35</v>
      </c>
      <c r="H381" s="684">
        <v>0.25</v>
      </c>
      <c r="I381" s="685"/>
      <c r="J381" s="684">
        <v>4.9680000000000002E-2</v>
      </c>
      <c r="K381" s="689">
        <v>0</v>
      </c>
      <c r="L381" s="685"/>
      <c r="M381" s="686">
        <v>0</v>
      </c>
      <c r="N381" s="686">
        <v>2.75E-2</v>
      </c>
      <c r="O381" s="687">
        <v>0.11</v>
      </c>
      <c r="P381" s="687">
        <v>0.11</v>
      </c>
      <c r="Q381" s="687">
        <v>0.11</v>
      </c>
      <c r="R381" s="691">
        <v>0.11</v>
      </c>
      <c r="S381" s="687">
        <v>0.1</v>
      </c>
      <c r="T381" s="687">
        <v>0.1</v>
      </c>
      <c r="U381" s="691">
        <v>0.1</v>
      </c>
      <c r="V381" s="691">
        <v>3.7499999999999999E-2</v>
      </c>
      <c r="W381" s="687">
        <v>0</v>
      </c>
      <c r="X381" s="687">
        <v>0</v>
      </c>
      <c r="Y381" s="688">
        <f>SUM(C381:X381)</f>
        <v>3.3646799999999994</v>
      </c>
      <c r="Z381" s="1134">
        <f>IF(ISERROR((C381/D381-1)*100),"n/a",(C381/D381-1)*100)</f>
        <v>8.0000000000000071</v>
      </c>
      <c r="AA381" s="705">
        <f>IF(ISERROR((D381/E381-1)*100),"n/a",(D381/E381-1)*100)</f>
        <v>11.111111111111116</v>
      </c>
      <c r="AB381" s="705">
        <f>IF(ISERROR((E381/F381-1)*100),"n/a",(E381/F381-1)*100)</f>
        <v>7.1428571428571397</v>
      </c>
      <c r="AC381" s="705">
        <f>IF(ISERROR((F381/G381-1)*100),"n/a",(F381/G381-1)*100)</f>
        <v>19.999999999999996</v>
      </c>
      <c r="AD381" s="705">
        <f>IF(ISERROR((G381/H381-1)*100),"n/a",(G381/H381-1)*100)</f>
        <v>39.999999999999993</v>
      </c>
      <c r="AE381" s="705">
        <f>IF(ISERROR((H381/J381-1)*100),"n/a",(H381/J381-1)*100)</f>
        <v>403.22061191626409</v>
      </c>
      <c r="AF381" s="705" t="str">
        <f>IF(ISERROR((J381/K381-1)*100),"n/a",(J381/K381-1)*100)</f>
        <v>n/a</v>
      </c>
      <c r="AG381" s="705" t="str">
        <f>IF(ISERROR((K381/M381-1)*100),"n/a",(K381/M381-1)*100)</f>
        <v>n/a</v>
      </c>
      <c r="AH381" s="705">
        <f>IF(ISERROR((M381/N381-1)*100),"n/a",(M381/N381-1)*100)</f>
        <v>-100</v>
      </c>
      <c r="AI381" s="705">
        <f>IF(ISERROR((N381/O381-1)*100),"n/a",(N381/O381-1)*100)</f>
        <v>-75</v>
      </c>
      <c r="AJ381" s="705">
        <f>IF(ISERROR((O381/P381-1)*100),"n/a",(O381/P381-1)*100)</f>
        <v>0</v>
      </c>
      <c r="AK381" s="705">
        <f>IF(ISERROR((P381/Q381-1)*100),"n/a",(P381/Q381-1)*100)</f>
        <v>0</v>
      </c>
      <c r="AL381" s="705">
        <f>IF(ISERROR((Q381/R381-1)*100),"n/a",(Q381/R381-1)*100)</f>
        <v>0</v>
      </c>
      <c r="AM381" s="705">
        <f>IF(ISERROR((R381/S381-1)*100),"n/a",(R381/S381-1)*100)</f>
        <v>9.9999999999999858</v>
      </c>
      <c r="AN381" s="705">
        <f>IF(ISERROR((S381/T381-1)*100),"n/a",(S381/T381-1)*100)</f>
        <v>0</v>
      </c>
      <c r="AO381" s="705">
        <f>IF(ISERROR((T381/U381-1)*100),"n/a",(T381/U381-1)*100)</f>
        <v>0</v>
      </c>
      <c r="AP381" s="705">
        <f>IF(ISERROR((U381/V381-1)*100),"n/a",(U381/V381-1)*100)</f>
        <v>166.66666666666669</v>
      </c>
      <c r="AQ381" s="705" t="str">
        <f>IF(ISERROR((V381/W381-1)*100),"n/a",(V381/W381-1)*100)</f>
        <v>n/a</v>
      </c>
      <c r="AR381" s="705" t="str">
        <f>IF(ISERROR((W381/X381-1)*100),"n/a",(W381/X381-1)*100)</f>
        <v>n/a</v>
      </c>
      <c r="AS381" s="706">
        <f>AVERAGE(Z381:AR381)</f>
        <v>32.742749789126599</v>
      </c>
      <c r="AT381" s="707">
        <f>STDEV(Z381:AR381)</f>
        <v>117.1832514525527</v>
      </c>
    </row>
    <row r="382" spans="1:46" ht="11.25" customHeight="1" x14ac:dyDescent="0.2">
      <c r="A382" s="524" t="s">
        <v>1305</v>
      </c>
      <c r="B382" s="957" t="s">
        <v>1306</v>
      </c>
      <c r="C382" s="515">
        <v>1.1399999999999999</v>
      </c>
      <c r="D382" s="515">
        <v>1.1000000000000001</v>
      </c>
      <c r="E382" s="505">
        <v>1.06</v>
      </c>
      <c r="F382" s="505">
        <v>1</v>
      </c>
      <c r="G382" s="505">
        <v>0.92</v>
      </c>
      <c r="H382" s="505">
        <v>0.78</v>
      </c>
      <c r="I382" s="506"/>
      <c r="J382" s="505">
        <v>0.55000000000000004</v>
      </c>
      <c r="K382" s="503">
        <v>0.46</v>
      </c>
      <c r="L382" s="506"/>
      <c r="M382" s="551">
        <v>0.35</v>
      </c>
      <c r="N382" s="559">
        <v>0.23749999999999999</v>
      </c>
      <c r="O382" s="510">
        <v>0.36749999999999999</v>
      </c>
      <c r="P382" s="510">
        <v>0.42</v>
      </c>
      <c r="Q382" s="510">
        <v>0.42</v>
      </c>
      <c r="R382" s="510">
        <v>0.42</v>
      </c>
      <c r="S382" s="510">
        <v>0.42</v>
      </c>
      <c r="T382" s="510">
        <v>0.42</v>
      </c>
      <c r="U382" s="510">
        <v>0.42</v>
      </c>
      <c r="V382" s="510">
        <v>0.42</v>
      </c>
      <c r="W382" s="511">
        <v>0.42</v>
      </c>
      <c r="X382" s="510">
        <v>0.35749999999999998</v>
      </c>
      <c r="Y382" s="688">
        <f>SUM(C382:X382)</f>
        <v>11.682499999999999</v>
      </c>
      <c r="Z382" s="1134">
        <f>IF(ISERROR((C382/D382-1)*100),"n/a",(C382/D382-1)*100)</f>
        <v>3.6363636363636154</v>
      </c>
      <c r="AA382" s="705">
        <f>IF(ISERROR((D382/E382-1)*100),"n/a",(D382/E382-1)*100)</f>
        <v>3.7735849056603765</v>
      </c>
      <c r="AB382" s="705">
        <f>IF(ISERROR((E382/F382-1)*100),"n/a",(E382/F382-1)*100)</f>
        <v>6.0000000000000053</v>
      </c>
      <c r="AC382" s="705">
        <f>IF(ISERROR((F382/G382-1)*100),"n/a",(F382/G382-1)*100)</f>
        <v>8.6956521739130377</v>
      </c>
      <c r="AD382" s="705">
        <f>IF(ISERROR((G382/H382-1)*100),"n/a",(G382/H382-1)*100)</f>
        <v>17.948717948717952</v>
      </c>
      <c r="AE382" s="705">
        <f>IF(ISERROR((H382/J382-1)*100),"n/a",(H382/J382-1)*100)</f>
        <v>41.81818181818182</v>
      </c>
      <c r="AF382" s="705">
        <f>IF(ISERROR((J382/K382-1)*100),"n/a",(J382/K382-1)*100)</f>
        <v>19.565217391304344</v>
      </c>
      <c r="AG382" s="705">
        <f>IF(ISERROR((K382/M382-1)*100),"n/a",(K382/M382-1)*100)</f>
        <v>31.428571428571452</v>
      </c>
      <c r="AH382" s="705">
        <f>IF(ISERROR((M382/N382-1)*100),"n/a",(M382/N382-1)*100)</f>
        <v>47.368421052631568</v>
      </c>
      <c r="AI382" s="705">
        <f>IF(ISERROR((N382/O382-1)*100),"n/a",(N382/O382-1)*100)</f>
        <v>-35.374149659863953</v>
      </c>
      <c r="AJ382" s="705">
        <f>IF(ISERROR((O382/P382-1)*100),"n/a",(O382/P382-1)*100)</f>
        <v>-12.5</v>
      </c>
      <c r="AK382" s="705">
        <f>IF(ISERROR((P382/Q382-1)*100),"n/a",(P382/Q382-1)*100)</f>
        <v>0</v>
      </c>
      <c r="AL382" s="705">
        <f>IF(ISERROR((Q382/R382-1)*100),"n/a",(Q382/R382-1)*100)</f>
        <v>0</v>
      </c>
      <c r="AM382" s="705">
        <f>IF(ISERROR((R382/S382-1)*100),"n/a",(R382/S382-1)*100)</f>
        <v>0</v>
      </c>
      <c r="AN382" s="705">
        <f>IF(ISERROR((S382/T382-1)*100),"n/a",(S382/T382-1)*100)</f>
        <v>0</v>
      </c>
      <c r="AO382" s="705">
        <f>IF(ISERROR((T382/U382-1)*100),"n/a",(T382/U382-1)*100)</f>
        <v>0</v>
      </c>
      <c r="AP382" s="705">
        <f>IF(ISERROR((U382/V382-1)*100),"n/a",(U382/V382-1)*100)</f>
        <v>0</v>
      </c>
      <c r="AQ382" s="705">
        <f>IF(ISERROR((V382/W382-1)*100),"n/a",(V382/W382-1)*100)</f>
        <v>0</v>
      </c>
      <c r="AR382" s="705">
        <f>IF(ISERROR((W382/X382-1)*100),"n/a",(W382/X382-1)*100)</f>
        <v>17.48251748251748</v>
      </c>
      <c r="AS382" s="706">
        <f>AVERAGE(Z382:AR382)</f>
        <v>7.8864777988419847</v>
      </c>
      <c r="AT382" s="707">
        <f>STDEV(Z382:AR382)</f>
        <v>18.790954052711669</v>
      </c>
    </row>
    <row r="383" spans="1:46" ht="11.25" customHeight="1" x14ac:dyDescent="0.2">
      <c r="A383" s="539" t="s">
        <v>1307</v>
      </c>
      <c r="B383" s="527" t="s">
        <v>1308</v>
      </c>
      <c r="C383" s="515">
        <v>0.38669999999999999</v>
      </c>
      <c r="D383" s="530">
        <v>0.32</v>
      </c>
      <c r="E383" s="684">
        <v>0.26666666666666666</v>
      </c>
      <c r="F383" s="684">
        <v>0.25333333333333335</v>
      </c>
      <c r="G383" s="684">
        <v>0.21333333333333335</v>
      </c>
      <c r="H383" s="684">
        <v>0.1822222222222222</v>
      </c>
      <c r="I383" s="685">
        <v>0</v>
      </c>
      <c r="J383" s="684">
        <v>0.15703111111111109</v>
      </c>
      <c r="K383" s="514">
        <v>0.13630222222222224</v>
      </c>
      <c r="L383" s="685">
        <v>0</v>
      </c>
      <c r="M383" s="522">
        <v>0.13432888888888889</v>
      </c>
      <c r="N383" s="686">
        <v>0.13432888888888889</v>
      </c>
      <c r="O383" s="691">
        <v>0.1264177777777778</v>
      </c>
      <c r="P383" s="691">
        <v>0.11456</v>
      </c>
      <c r="Q383" s="691">
        <v>0.11061333333333333</v>
      </c>
      <c r="R383" s="691">
        <v>0.10270222222222224</v>
      </c>
      <c r="S383" s="691">
        <v>9.4808888888888887E-2</v>
      </c>
      <c r="T383" s="691">
        <v>8.428444444444444E-2</v>
      </c>
      <c r="U383" s="691">
        <v>5.9253333333333331E-2</v>
      </c>
      <c r="V383" s="687">
        <v>0</v>
      </c>
      <c r="W383" s="687">
        <v>0</v>
      </c>
      <c r="X383" s="687">
        <v>0</v>
      </c>
      <c r="Y383" s="688">
        <f>SUM(C383:X383)</f>
        <v>2.8768866666666666</v>
      </c>
      <c r="Z383" s="1134">
        <f>IF(ISERROR((C383/D383-1)*100),"n/a",(C383/D383-1)*100)</f>
        <v>20.843749999999982</v>
      </c>
      <c r="AA383" s="705">
        <f>IF(ISERROR((D383/E383-1)*100),"n/a",(D383/E383-1)*100)</f>
        <v>19.999999999999996</v>
      </c>
      <c r="AB383" s="705">
        <f>IF(ISERROR((E383/F383-1)*100),"n/a",(E383/F383-1)*100)</f>
        <v>5.2631578947368363</v>
      </c>
      <c r="AC383" s="705">
        <f>IF(ISERROR((F383/G383-1)*100),"n/a",(F383/G383-1)*100)</f>
        <v>18.75</v>
      </c>
      <c r="AD383" s="705">
        <f>IF(ISERROR((G383/H383-1)*100),"n/a",(G383/H383-1)*100)</f>
        <v>17.073170731707332</v>
      </c>
      <c r="AE383" s="705">
        <f>IF(ISERROR((H383/J383-1)*100),"n/a",(H383/J383-1)*100)</f>
        <v>16.042114796784791</v>
      </c>
      <c r="AF383" s="705">
        <f>IF(ISERROR((J383/K383-1)*100),"n/a",(J383/K383-1)*100)</f>
        <v>15.208034433285489</v>
      </c>
      <c r="AG383" s="705">
        <f>IF(ISERROR((K383/M383-1)*100),"n/a",(K383/M383-1)*100)</f>
        <v>1.4690312334568745</v>
      </c>
      <c r="AH383" s="705">
        <f>IF(ISERROR((M383/N383-1)*100),"n/a",(M383/N383-1)*100)</f>
        <v>0</v>
      </c>
      <c r="AI383" s="705">
        <f>IF(ISERROR((N383/O383-1)*100),"n/a",(N383/O383-1)*100)</f>
        <v>6.2579102798481001</v>
      </c>
      <c r="AJ383" s="705">
        <f>IF(ISERROR((O383/P383-1)*100),"n/a",(O383/P383-1)*100)</f>
        <v>10.35071384233397</v>
      </c>
      <c r="AK383" s="705">
        <f>IF(ISERROR((P383/Q383-1)*100),"n/a",(P383/Q383-1)*100)</f>
        <v>3.5679845708775249</v>
      </c>
      <c r="AL383" s="705">
        <f>IF(ISERROR((Q383/R383-1)*100),"n/a",(Q383/R383-1)*100)</f>
        <v>7.7029600138480037</v>
      </c>
      <c r="AM383" s="705">
        <f>IF(ISERROR((R383/S383-1)*100),"n/a",(R383/S383-1)*100)</f>
        <v>8.3255203450215873</v>
      </c>
      <c r="AN383" s="705">
        <f>IF(ISERROR((S383/T383-1)*100),"n/a",(S383/T383-1)*100)</f>
        <v>12.486817127188354</v>
      </c>
      <c r="AO383" s="705">
        <f>IF(ISERROR((T383/U383-1)*100),"n/a",(T383/U383-1)*100)</f>
        <v>42.244224422442244</v>
      </c>
      <c r="AP383" s="705" t="str">
        <f>IF(ISERROR((U383/V383-1)*100),"n/a",(U383/V383-1)*100)</f>
        <v>n/a</v>
      </c>
      <c r="AQ383" s="705" t="str">
        <f>IF(ISERROR((V383/W383-1)*100),"n/a",(V383/W383-1)*100)</f>
        <v>n/a</v>
      </c>
      <c r="AR383" s="705" t="str">
        <f>IF(ISERROR((W383/X383-1)*100),"n/a",(W383/X383-1)*100)</f>
        <v>n/a</v>
      </c>
      <c r="AS383" s="706">
        <f>AVERAGE(Z383:AR383)</f>
        <v>12.849086855720694</v>
      </c>
      <c r="AT383" s="707">
        <f>STDEV(Z383:AR383)</f>
        <v>10.271643489971902</v>
      </c>
    </row>
    <row r="384" spans="1:46" ht="11.25" customHeight="1" x14ac:dyDescent="0.2">
      <c r="A384" s="519" t="s">
        <v>255</v>
      </c>
      <c r="B384" s="972" t="s">
        <v>256</v>
      </c>
      <c r="C384" s="515">
        <v>0.75</v>
      </c>
      <c r="D384" s="690">
        <v>0.68</v>
      </c>
      <c r="E384" s="684">
        <v>0.57999999999999996</v>
      </c>
      <c r="F384" s="684">
        <v>0.5</v>
      </c>
      <c r="G384" s="684">
        <v>0.4</v>
      </c>
      <c r="H384" s="684">
        <v>0.34</v>
      </c>
      <c r="I384" s="685"/>
      <c r="J384" s="684">
        <v>0.3</v>
      </c>
      <c r="K384" s="514">
        <v>0.255</v>
      </c>
      <c r="L384" s="685"/>
      <c r="M384" s="531">
        <v>0.21</v>
      </c>
      <c r="N384" s="531">
        <v>0.19</v>
      </c>
      <c r="O384" s="691">
        <v>0.185</v>
      </c>
      <c r="P384" s="691">
        <v>0.15</v>
      </c>
      <c r="Q384" s="691">
        <v>0.14000000000000001</v>
      </c>
      <c r="R384" s="691">
        <v>0.13</v>
      </c>
      <c r="S384" s="691">
        <v>0.1125</v>
      </c>
      <c r="T384" s="691">
        <v>0.105</v>
      </c>
      <c r="U384" s="691">
        <v>9.7500000000000003E-2</v>
      </c>
      <c r="V384" s="691">
        <v>9.2499999999999999E-2</v>
      </c>
      <c r="W384" s="691">
        <v>8.7499999999999994E-2</v>
      </c>
      <c r="X384" s="691">
        <v>8.2500000000000004E-2</v>
      </c>
      <c r="Y384" s="688">
        <f>SUM(C384:X384)</f>
        <v>5.3875000000000002</v>
      </c>
      <c r="Z384" s="1134">
        <f>IF(ISERROR((C384/D384-1)*100),"n/a",(C384/D384-1)*100)</f>
        <v>10.294117647058808</v>
      </c>
      <c r="AA384" s="705">
        <f>IF(ISERROR((D384/E384-1)*100),"n/a",(D384/E384-1)*100)</f>
        <v>17.24137931034484</v>
      </c>
      <c r="AB384" s="705">
        <f>IF(ISERROR((E384/F384-1)*100),"n/a",(E384/F384-1)*100)</f>
        <v>15.999999999999993</v>
      </c>
      <c r="AC384" s="705">
        <f>IF(ISERROR((F384/G384-1)*100),"n/a",(F384/G384-1)*100)</f>
        <v>25</v>
      </c>
      <c r="AD384" s="705">
        <f>IF(ISERROR((G384/H384-1)*100),"n/a",(G384/H384-1)*100)</f>
        <v>17.647058823529417</v>
      </c>
      <c r="AE384" s="705">
        <f>IF(ISERROR((H384/J384-1)*100),"n/a",(H384/J384-1)*100)</f>
        <v>13.333333333333353</v>
      </c>
      <c r="AF384" s="705">
        <f>IF(ISERROR((J384/K384-1)*100),"n/a",(J384/K384-1)*100)</f>
        <v>17.647058823529417</v>
      </c>
      <c r="AG384" s="705">
        <f>IF(ISERROR((K384/M384-1)*100),"n/a",(K384/M384-1)*100)</f>
        <v>21.428571428571441</v>
      </c>
      <c r="AH384" s="705">
        <f>IF(ISERROR((M384/N384-1)*100),"n/a",(M384/N384-1)*100)</f>
        <v>10.526315789473673</v>
      </c>
      <c r="AI384" s="705">
        <f>IF(ISERROR((N384/O384-1)*100),"n/a",(N384/O384-1)*100)</f>
        <v>2.7027027027026973</v>
      </c>
      <c r="AJ384" s="705">
        <f>IF(ISERROR((O384/P384-1)*100),"n/a",(O384/P384-1)*100)</f>
        <v>23.333333333333339</v>
      </c>
      <c r="AK384" s="705">
        <f>IF(ISERROR((P384/Q384-1)*100),"n/a",(P384/Q384-1)*100)</f>
        <v>7.1428571428571397</v>
      </c>
      <c r="AL384" s="705">
        <f>IF(ISERROR((Q384/R384-1)*100),"n/a",(Q384/R384-1)*100)</f>
        <v>7.6923076923077094</v>
      </c>
      <c r="AM384" s="705">
        <f>IF(ISERROR((R384/S384-1)*100),"n/a",(R384/S384-1)*100)</f>
        <v>15.555555555555568</v>
      </c>
      <c r="AN384" s="705">
        <f>IF(ISERROR((S384/T384-1)*100),"n/a",(S384/T384-1)*100)</f>
        <v>7.1428571428571397</v>
      </c>
      <c r="AO384" s="705">
        <f>IF(ISERROR((T384/U384-1)*100),"n/a",(T384/U384-1)*100)</f>
        <v>7.6923076923076872</v>
      </c>
      <c r="AP384" s="705">
        <f>IF(ISERROR((U384/V384-1)*100),"n/a",(U384/V384-1)*100)</f>
        <v>5.4054054054054168</v>
      </c>
      <c r="AQ384" s="705">
        <f>IF(ISERROR((V384/W384-1)*100),"n/a",(V384/W384-1)*100)</f>
        <v>5.7142857142857162</v>
      </c>
      <c r="AR384" s="705">
        <f>IF(ISERROR((W384/X384-1)*100),"n/a",(W384/X384-1)*100)</f>
        <v>6.0606060606060552</v>
      </c>
      <c r="AS384" s="706">
        <f>AVERAGE(Z384:AR384)</f>
        <v>12.503160715687338</v>
      </c>
      <c r="AT384" s="707">
        <f>STDEV(Z384:AR384)</f>
        <v>6.6553880248407831</v>
      </c>
    </row>
    <row r="385" spans="1:46" ht="11.25" customHeight="1" x14ac:dyDescent="0.2">
      <c r="A385" s="974" t="s">
        <v>1309</v>
      </c>
      <c r="B385" s="972" t="s">
        <v>1310</v>
      </c>
      <c r="C385" s="515">
        <v>2.11</v>
      </c>
      <c r="D385" s="690">
        <v>2.0700000000000003</v>
      </c>
      <c r="E385" s="684">
        <v>2.0299999999999998</v>
      </c>
      <c r="F385" s="684">
        <v>1.99</v>
      </c>
      <c r="G385" s="684">
        <v>1.95</v>
      </c>
      <c r="H385" s="684">
        <v>1.89</v>
      </c>
      <c r="I385" s="685"/>
      <c r="J385" s="684">
        <v>1.82</v>
      </c>
      <c r="K385" s="689">
        <v>1.8</v>
      </c>
      <c r="L385" s="685"/>
      <c r="M385" s="531">
        <v>1.8</v>
      </c>
      <c r="N385" s="686">
        <v>0.77</v>
      </c>
      <c r="O385" s="691">
        <v>3.08</v>
      </c>
      <c r="P385" s="691">
        <v>3.03</v>
      </c>
      <c r="Q385" s="691">
        <v>2.94</v>
      </c>
      <c r="R385" s="691">
        <v>2.89</v>
      </c>
      <c r="S385" s="687">
        <v>2.88</v>
      </c>
      <c r="T385" s="687">
        <v>2.88</v>
      </c>
      <c r="U385" s="691">
        <v>2.86</v>
      </c>
      <c r="V385" s="691">
        <v>2.82</v>
      </c>
      <c r="W385" s="691">
        <v>2.77</v>
      </c>
      <c r="X385" s="691">
        <v>2.73</v>
      </c>
      <c r="Y385" s="688">
        <f>SUM(C385:X385)</f>
        <v>47.110000000000007</v>
      </c>
      <c r="Z385" s="1134">
        <f>IF(ISERROR((C385/D385-1)*100),"n/a",(C385/D385-1)*100)</f>
        <v>1.9323671497584405</v>
      </c>
      <c r="AA385" s="705">
        <f>IF(ISERROR((D385/E385-1)*100),"n/a",(D385/E385-1)*100)</f>
        <v>1.9704433497537144</v>
      </c>
      <c r="AB385" s="705">
        <f>IF(ISERROR((E385/F385-1)*100),"n/a",(E385/F385-1)*100)</f>
        <v>2.0100502512562679</v>
      </c>
      <c r="AC385" s="705">
        <f>IF(ISERROR((F385/G385-1)*100),"n/a",(F385/G385-1)*100)</f>
        <v>2.051282051282044</v>
      </c>
      <c r="AD385" s="705">
        <f>IF(ISERROR((G385/H385-1)*100),"n/a",(G385/H385-1)*100)</f>
        <v>3.1746031746031855</v>
      </c>
      <c r="AE385" s="705">
        <f>IF(ISERROR((H385/J385-1)*100),"n/a",(H385/J385-1)*100)</f>
        <v>3.8461538461538325</v>
      </c>
      <c r="AF385" s="705">
        <f>IF(ISERROR((J385/K385-1)*100),"n/a",(J385/K385-1)*100)</f>
        <v>1.1111111111111072</v>
      </c>
      <c r="AG385" s="705">
        <f>IF(ISERROR((K385/M385-1)*100),"n/a",(K385/M385-1)*100)</f>
        <v>0</v>
      </c>
      <c r="AH385" s="705">
        <f>IF(ISERROR((M385/N385-1)*100),"n/a",(M385/N385-1)*100)</f>
        <v>133.76623376623377</v>
      </c>
      <c r="AI385" s="705">
        <f>IF(ISERROR((N385/O385-1)*100),"n/a",(N385/O385-1)*100)</f>
        <v>-75</v>
      </c>
      <c r="AJ385" s="705">
        <f>IF(ISERROR((O385/P385-1)*100),"n/a",(O385/P385-1)*100)</f>
        <v>1.650165016501659</v>
      </c>
      <c r="AK385" s="705">
        <f>IF(ISERROR((P385/Q385-1)*100),"n/a",(P385/Q385-1)*100)</f>
        <v>3.0612244897959107</v>
      </c>
      <c r="AL385" s="705">
        <f>IF(ISERROR((Q385/R385-1)*100),"n/a",(Q385/R385-1)*100)</f>
        <v>1.730103806228378</v>
      </c>
      <c r="AM385" s="705">
        <f>IF(ISERROR((R385/S385-1)*100),"n/a",(R385/S385-1)*100)</f>
        <v>0.34722222222223209</v>
      </c>
      <c r="AN385" s="705">
        <f>IF(ISERROR((S385/T385-1)*100),"n/a",(S385/T385-1)*100)</f>
        <v>0</v>
      </c>
      <c r="AO385" s="705">
        <f>IF(ISERROR((T385/U385-1)*100),"n/a",(T385/U385-1)*100)</f>
        <v>0.69930069930070893</v>
      </c>
      <c r="AP385" s="705">
        <f>IF(ISERROR((U385/V385-1)*100),"n/a",(U385/V385-1)*100)</f>
        <v>1.4184397163120588</v>
      </c>
      <c r="AQ385" s="705">
        <f>IF(ISERROR((V385/W385-1)*100),"n/a",(V385/W385-1)*100)</f>
        <v>1.8050541516245522</v>
      </c>
      <c r="AR385" s="705">
        <f>IF(ISERROR((W385/X385-1)*100),"n/a",(W385/X385-1)*100)</f>
        <v>1.46520146520146</v>
      </c>
      <c r="AS385" s="706">
        <f>AVERAGE(Z385:AR385)</f>
        <v>4.580997698281017</v>
      </c>
      <c r="AT385" s="707">
        <f>STDEV(Z385:AR385)</f>
        <v>35.889308490831155</v>
      </c>
    </row>
    <row r="386" spans="1:46" ht="11.25" customHeight="1" x14ac:dyDescent="0.2">
      <c r="A386" s="497" t="s">
        <v>1311</v>
      </c>
      <c r="B386" s="957" t="s">
        <v>1312</v>
      </c>
      <c r="C386" s="515">
        <v>0.55720000000000003</v>
      </c>
      <c r="D386" s="509">
        <v>0.53080000000000005</v>
      </c>
      <c r="E386" s="684">
        <v>0.49199999999999999</v>
      </c>
      <c r="F386" s="684">
        <v>0.33193600000000001</v>
      </c>
      <c r="G386" s="684">
        <v>0.28780359999999999</v>
      </c>
      <c r="H386" s="684">
        <v>0.26139960000000001</v>
      </c>
      <c r="I386" s="685"/>
      <c r="J386" s="684">
        <v>0.23763600000000001</v>
      </c>
      <c r="K386" s="514">
        <v>0.18859999999999999</v>
      </c>
      <c r="L386" s="685"/>
      <c r="M386" s="686">
        <v>0.15088000000000001</v>
      </c>
      <c r="N386" s="686">
        <v>0.15088000000000001</v>
      </c>
      <c r="O386" s="687">
        <v>0.15088000000000001</v>
      </c>
      <c r="P386" s="687">
        <v>0.15088000000000001</v>
      </c>
      <c r="Q386" s="687">
        <v>0.15088000000000001</v>
      </c>
      <c r="R386" s="687">
        <v>0.15088000000000001</v>
      </c>
      <c r="S386" s="687">
        <v>0.15088000000000001</v>
      </c>
      <c r="T386" s="687">
        <v>0.15088000000000001</v>
      </c>
      <c r="U386" s="687">
        <v>0.15088000000000001</v>
      </c>
      <c r="V386" s="687">
        <v>0.15088000000000001</v>
      </c>
      <c r="W386" s="687">
        <v>0.15088000000000001</v>
      </c>
      <c r="X386" s="691">
        <v>0.15088000000000001</v>
      </c>
      <c r="Y386" s="688">
        <f>SUM(C386:X386)</f>
        <v>4.697935199999999</v>
      </c>
      <c r="Z386" s="1134">
        <f>IF(ISERROR((C386/D386-1)*100),"n/a",(C386/D386-1)*100)</f>
        <v>4.9736247174076764</v>
      </c>
      <c r="AA386" s="705">
        <f>IF(ISERROR((D386/E386-1)*100),"n/a",(D386/E386-1)*100)</f>
        <v>7.8861788617886397</v>
      </c>
      <c r="AB386" s="705">
        <f>IF(ISERROR((E386/F386-1)*100),"n/a",(E386/F386-1)*100)</f>
        <v>48.221343873517775</v>
      </c>
      <c r="AC386" s="705">
        <f>IF(ISERROR((F386/G386-1)*100),"n/a",(F386/G386-1)*100)</f>
        <v>15.334207077326356</v>
      </c>
      <c r="AD386" s="705">
        <f>IF(ISERROR((G386/H386-1)*100),"n/a",(G386/H386-1)*100)</f>
        <v>10.1010101010101</v>
      </c>
      <c r="AE386" s="705">
        <f>IF(ISERROR((H386/J386-1)*100),"n/a",(H386/J386-1)*100)</f>
        <v>9.9999999999999858</v>
      </c>
      <c r="AF386" s="705">
        <f>IF(ISERROR((J386/K386-1)*100),"n/a",(J386/K386-1)*100)</f>
        <v>26.000000000000021</v>
      </c>
      <c r="AG386" s="705">
        <f>IF(ISERROR((K386/M386-1)*100),"n/a",(K386/M386-1)*100)</f>
        <v>24.999999999999979</v>
      </c>
      <c r="AH386" s="705">
        <f>IF(ISERROR((M386/N386-1)*100),"n/a",(M386/N386-1)*100)</f>
        <v>0</v>
      </c>
      <c r="AI386" s="705">
        <f>IF(ISERROR((N386/O386-1)*100),"n/a",(N386/O386-1)*100)</f>
        <v>0</v>
      </c>
      <c r="AJ386" s="705">
        <f>IF(ISERROR((O386/P386-1)*100),"n/a",(O386/P386-1)*100)</f>
        <v>0</v>
      </c>
      <c r="AK386" s="705">
        <f>IF(ISERROR((P386/Q386-1)*100),"n/a",(P386/Q386-1)*100)</f>
        <v>0</v>
      </c>
      <c r="AL386" s="705">
        <f>IF(ISERROR((Q386/R386-1)*100),"n/a",(Q386/R386-1)*100)</f>
        <v>0</v>
      </c>
      <c r="AM386" s="705">
        <f>IF(ISERROR((R386/S386-1)*100),"n/a",(R386/S386-1)*100)</f>
        <v>0</v>
      </c>
      <c r="AN386" s="705">
        <f>IF(ISERROR((S386/T386-1)*100),"n/a",(S386/T386-1)*100)</f>
        <v>0</v>
      </c>
      <c r="AO386" s="705">
        <f>IF(ISERROR((T386/U386-1)*100),"n/a",(T386/U386-1)*100)</f>
        <v>0</v>
      </c>
      <c r="AP386" s="705">
        <f>IF(ISERROR((U386/V386-1)*100),"n/a",(U386/V386-1)*100)</f>
        <v>0</v>
      </c>
      <c r="AQ386" s="705">
        <f>IF(ISERROR((V386/W386-1)*100),"n/a",(V386/W386-1)*100)</f>
        <v>0</v>
      </c>
      <c r="AR386" s="705">
        <f>IF(ISERROR((W386/X386-1)*100),"n/a",(W386/X386-1)*100)</f>
        <v>0</v>
      </c>
      <c r="AS386" s="706">
        <f>AVERAGE(Z386:AR386)</f>
        <v>7.7640191911079226</v>
      </c>
      <c r="AT386" s="707">
        <f>STDEV(Z386:AR386)</f>
        <v>12.920859944271992</v>
      </c>
    </row>
    <row r="387" spans="1:46" ht="11.25" customHeight="1" x14ac:dyDescent="0.2">
      <c r="A387" s="692" t="s">
        <v>630</v>
      </c>
      <c r="B387" s="526" t="s">
        <v>631</v>
      </c>
      <c r="C387" s="515">
        <v>3.15</v>
      </c>
      <c r="D387" s="515">
        <v>2.8699999999999997</v>
      </c>
      <c r="E387" s="533">
        <v>2.59</v>
      </c>
      <c r="F387" s="533">
        <v>2.2400000000000002</v>
      </c>
      <c r="G387" s="533">
        <v>2.06</v>
      </c>
      <c r="H387" s="533">
        <v>1.85</v>
      </c>
      <c r="I387" s="534"/>
      <c r="J387" s="533">
        <v>1.68</v>
      </c>
      <c r="K387" s="529">
        <v>1.52</v>
      </c>
      <c r="L387" s="534"/>
      <c r="M387" s="549">
        <v>1.44</v>
      </c>
      <c r="N387" s="560">
        <v>1.4</v>
      </c>
      <c r="O387" s="536">
        <v>1.36</v>
      </c>
      <c r="P387" s="537">
        <v>1.32</v>
      </c>
      <c r="Q387" s="537">
        <v>1.32</v>
      </c>
      <c r="R387" s="537">
        <v>1.32</v>
      </c>
      <c r="S387" s="537">
        <v>1.32</v>
      </c>
      <c r="T387" s="537">
        <v>1.32</v>
      </c>
      <c r="U387" s="537">
        <v>1.32</v>
      </c>
      <c r="V387" s="537">
        <v>1.32</v>
      </c>
      <c r="W387" s="536">
        <v>1.3</v>
      </c>
      <c r="X387" s="536">
        <v>1.26</v>
      </c>
      <c r="Y387" s="688">
        <f>SUM(C387:X387)</f>
        <v>33.96</v>
      </c>
      <c r="Z387" s="1134">
        <f>IF(ISERROR((C387/D387-1)*100),"n/a",(C387/D387-1)*100)</f>
        <v>9.7560975609756184</v>
      </c>
      <c r="AA387" s="705">
        <f>IF(ISERROR((D387/E387-1)*100),"n/a",(D387/E387-1)*100)</f>
        <v>10.810810810810811</v>
      </c>
      <c r="AB387" s="705">
        <f>IF(ISERROR((E387/F387-1)*100),"n/a",(E387/F387-1)*100)</f>
        <v>15.624999999999979</v>
      </c>
      <c r="AC387" s="705">
        <f>IF(ISERROR((F387/G387-1)*100),"n/a",(F387/G387-1)*100)</f>
        <v>8.7378640776699221</v>
      </c>
      <c r="AD387" s="705">
        <f>IF(ISERROR((G387/H387-1)*100),"n/a",(G387/H387-1)*100)</f>
        <v>11.351351351351347</v>
      </c>
      <c r="AE387" s="705">
        <f>IF(ISERROR((H387/J387-1)*100),"n/a",(H387/J387-1)*100)</f>
        <v>10.119047619047628</v>
      </c>
      <c r="AF387" s="705">
        <f>IF(ISERROR((J387/K387-1)*100),"n/a",(J387/K387-1)*100)</f>
        <v>10.526315789473673</v>
      </c>
      <c r="AG387" s="705">
        <f>IF(ISERROR((K387/M387-1)*100),"n/a",(K387/M387-1)*100)</f>
        <v>5.555555555555558</v>
      </c>
      <c r="AH387" s="705">
        <f>IF(ISERROR((M387/N387-1)*100),"n/a",(M387/N387-1)*100)</f>
        <v>2.8571428571428692</v>
      </c>
      <c r="AI387" s="705">
        <f>IF(ISERROR((N387/O387-1)*100),"n/a",(N387/O387-1)*100)</f>
        <v>2.9411764705882248</v>
      </c>
      <c r="AJ387" s="705">
        <f>IF(ISERROR((O387/P387-1)*100),"n/a",(O387/P387-1)*100)</f>
        <v>3.0303030303030276</v>
      </c>
      <c r="AK387" s="705">
        <f>IF(ISERROR((P387/Q387-1)*100),"n/a",(P387/Q387-1)*100)</f>
        <v>0</v>
      </c>
      <c r="AL387" s="705">
        <f>IF(ISERROR((Q387/R387-1)*100),"n/a",(Q387/R387-1)*100)</f>
        <v>0</v>
      </c>
      <c r="AM387" s="705">
        <f>IF(ISERROR((R387/S387-1)*100),"n/a",(R387/S387-1)*100)</f>
        <v>0</v>
      </c>
      <c r="AN387" s="705">
        <f>IF(ISERROR((S387/T387-1)*100),"n/a",(S387/T387-1)*100)</f>
        <v>0</v>
      </c>
      <c r="AO387" s="705">
        <f>IF(ISERROR((T387/U387-1)*100),"n/a",(T387/U387-1)*100)</f>
        <v>0</v>
      </c>
      <c r="AP387" s="705">
        <f>IF(ISERROR((U387/V387-1)*100),"n/a",(U387/V387-1)*100)</f>
        <v>0</v>
      </c>
      <c r="AQ387" s="705">
        <f>IF(ISERROR((V387/W387-1)*100),"n/a",(V387/W387-1)*100)</f>
        <v>1.538461538461533</v>
      </c>
      <c r="AR387" s="705">
        <f>IF(ISERROR((W387/X387-1)*100),"n/a",(W387/X387-1)*100)</f>
        <v>3.1746031746031855</v>
      </c>
      <c r="AS387" s="706">
        <f>AVERAGE(Z387:AR387)</f>
        <v>5.0538805176833366</v>
      </c>
      <c r="AT387" s="707">
        <f>STDEV(Z387:AR387)</f>
        <v>5.0476112065021415</v>
      </c>
    </row>
    <row r="388" spans="1:46" ht="11.25" customHeight="1" x14ac:dyDescent="0.2">
      <c r="A388" s="519" t="s">
        <v>1313</v>
      </c>
      <c r="B388" s="972" t="s">
        <v>1314</v>
      </c>
      <c r="C388" s="515">
        <v>1.9</v>
      </c>
      <c r="D388" s="515">
        <v>1.4900000000000002</v>
      </c>
      <c r="E388" s="521">
        <v>1.1599999999999999</v>
      </c>
      <c r="F388" s="684">
        <v>1.1399999999999999</v>
      </c>
      <c r="G388" s="684">
        <v>1.1000000000000001</v>
      </c>
      <c r="H388" s="684">
        <v>1.06</v>
      </c>
      <c r="I388" s="685"/>
      <c r="J388" s="684">
        <v>1.02</v>
      </c>
      <c r="K388" s="514">
        <v>0.5</v>
      </c>
      <c r="L388" s="685"/>
      <c r="M388" s="686">
        <v>0</v>
      </c>
      <c r="N388" s="686">
        <v>0</v>
      </c>
      <c r="O388" s="687">
        <v>0</v>
      </c>
      <c r="P388" s="687">
        <v>0</v>
      </c>
      <c r="Q388" s="687">
        <v>0</v>
      </c>
      <c r="R388" s="687">
        <v>0</v>
      </c>
      <c r="S388" s="687">
        <v>0</v>
      </c>
      <c r="T388" s="687">
        <v>0</v>
      </c>
      <c r="U388" s="687">
        <v>0</v>
      </c>
      <c r="V388" s="687">
        <v>0</v>
      </c>
      <c r="W388" s="687">
        <v>0</v>
      </c>
      <c r="X388" s="687">
        <v>0</v>
      </c>
      <c r="Y388" s="688">
        <f>SUM(C388:X388)</f>
        <v>9.3699999999999992</v>
      </c>
      <c r="Z388" s="1134">
        <f>IF(ISERROR((C388/D388-1)*100),"n/a",(C388/D388-1)*100)</f>
        <v>27.516778523489904</v>
      </c>
      <c r="AA388" s="705">
        <f>IF(ISERROR((D388/E388-1)*100),"n/a",(D388/E388-1)*100)</f>
        <v>28.448275862068996</v>
      </c>
      <c r="AB388" s="705">
        <f>IF(ISERROR((E388/F388-1)*100),"n/a",(E388/F388-1)*100)</f>
        <v>1.7543859649122862</v>
      </c>
      <c r="AC388" s="705">
        <f>IF(ISERROR((F388/G388-1)*100),"n/a",(F388/G388-1)*100)</f>
        <v>3.6363636363636154</v>
      </c>
      <c r="AD388" s="705">
        <f>IF(ISERROR((G388/H388-1)*100),"n/a",(G388/H388-1)*100)</f>
        <v>3.7735849056603765</v>
      </c>
      <c r="AE388" s="705">
        <f>IF(ISERROR((H388/J388-1)*100),"n/a",(H388/J388-1)*100)</f>
        <v>3.9215686274509887</v>
      </c>
      <c r="AF388" s="705">
        <f>IF(ISERROR((J388/K388-1)*100),"n/a",(J388/K388-1)*100)</f>
        <v>104</v>
      </c>
      <c r="AG388" s="705" t="str">
        <f>IF(ISERROR((K388/M388-1)*100),"n/a",(K388/M388-1)*100)</f>
        <v>n/a</v>
      </c>
      <c r="AH388" s="705" t="str">
        <f>IF(ISERROR((M388/N388-1)*100),"n/a",(M388/N388-1)*100)</f>
        <v>n/a</v>
      </c>
      <c r="AI388" s="705" t="str">
        <f>IF(ISERROR((N388/O388-1)*100),"n/a",(N388/O388-1)*100)</f>
        <v>n/a</v>
      </c>
      <c r="AJ388" s="705" t="str">
        <f>IF(ISERROR((O388/P388-1)*100),"n/a",(O388/P388-1)*100)</f>
        <v>n/a</v>
      </c>
      <c r="AK388" s="705" t="str">
        <f>IF(ISERROR((P388/Q388-1)*100),"n/a",(P388/Q388-1)*100)</f>
        <v>n/a</v>
      </c>
      <c r="AL388" s="705" t="str">
        <f>IF(ISERROR((Q388/R388-1)*100),"n/a",(Q388/R388-1)*100)</f>
        <v>n/a</v>
      </c>
      <c r="AM388" s="705" t="str">
        <f>IF(ISERROR((R388/S388-1)*100),"n/a",(R388/S388-1)*100)</f>
        <v>n/a</v>
      </c>
      <c r="AN388" s="705" t="str">
        <f>IF(ISERROR((S388/T388-1)*100),"n/a",(S388/T388-1)*100)</f>
        <v>n/a</v>
      </c>
      <c r="AO388" s="705" t="str">
        <f>IF(ISERROR((T388/U388-1)*100),"n/a",(T388/U388-1)*100)</f>
        <v>n/a</v>
      </c>
      <c r="AP388" s="705" t="str">
        <f>IF(ISERROR((U388/V388-1)*100),"n/a",(U388/V388-1)*100)</f>
        <v>n/a</v>
      </c>
      <c r="AQ388" s="705" t="str">
        <f>IF(ISERROR((V388/W388-1)*100),"n/a",(V388/W388-1)*100)</f>
        <v>n/a</v>
      </c>
      <c r="AR388" s="705" t="str">
        <f>IF(ISERROR((W388/X388-1)*100),"n/a",(W388/X388-1)*100)</f>
        <v>n/a</v>
      </c>
      <c r="AS388" s="706">
        <f>AVERAGE(Z388:AR388)</f>
        <v>24.721565359992308</v>
      </c>
      <c r="AT388" s="707">
        <f>STDEV(Z388:AR388)</f>
        <v>36.856267212525189</v>
      </c>
    </row>
    <row r="389" spans="1:46" ht="11.25" customHeight="1" x14ac:dyDescent="0.2">
      <c r="A389" s="519" t="s">
        <v>1315</v>
      </c>
      <c r="B389" s="972" t="s">
        <v>1316</v>
      </c>
      <c r="C389" s="515">
        <v>0.47</v>
      </c>
      <c r="D389" s="515">
        <v>0.32</v>
      </c>
      <c r="E389" s="684">
        <v>0.28000000000000003</v>
      </c>
      <c r="F389" s="684">
        <v>0.24</v>
      </c>
      <c r="G389" s="521">
        <v>0.2</v>
      </c>
      <c r="H389" s="684">
        <v>0.18</v>
      </c>
      <c r="I389" s="685"/>
      <c r="J389" s="521">
        <v>0.16</v>
      </c>
      <c r="K389" s="514">
        <v>7.0000000000000007E-2</v>
      </c>
      <c r="L389" s="685"/>
      <c r="M389" s="686">
        <v>0.04</v>
      </c>
      <c r="N389" s="686">
        <v>0.16333</v>
      </c>
      <c r="O389" s="687">
        <v>0.79666999999999999</v>
      </c>
      <c r="P389" s="691">
        <v>1.0449999999999999</v>
      </c>
      <c r="Q389" s="691">
        <v>0.96499999999999997</v>
      </c>
      <c r="R389" s="691">
        <v>0.83</v>
      </c>
      <c r="S389" s="691">
        <v>0.72499999999999998</v>
      </c>
      <c r="T389" s="691">
        <v>0.65500000000000003</v>
      </c>
      <c r="U389" s="687">
        <v>0.64</v>
      </c>
      <c r="V389" s="691">
        <v>0.76</v>
      </c>
      <c r="W389" s="691">
        <v>0.74546000000000001</v>
      </c>
      <c r="X389" s="691">
        <v>0.67769000000000001</v>
      </c>
      <c r="Y389" s="688">
        <f>SUM(C389:X389)</f>
        <v>9.9631499999999988</v>
      </c>
      <c r="Z389" s="1134">
        <f>IF(ISERROR((C389/D389-1)*100),"n/a",(C389/D389-1)*100)</f>
        <v>46.874999999999979</v>
      </c>
      <c r="AA389" s="705">
        <f>IF(ISERROR((D389/E389-1)*100),"n/a",(D389/E389-1)*100)</f>
        <v>14.285714285714279</v>
      </c>
      <c r="AB389" s="705">
        <f>IF(ISERROR((E389/F389-1)*100),"n/a",(E389/F389-1)*100)</f>
        <v>16.666666666666675</v>
      </c>
      <c r="AC389" s="705">
        <f>IF(ISERROR((F389/G389-1)*100),"n/a",(F389/G389-1)*100)</f>
        <v>19.999999999999996</v>
      </c>
      <c r="AD389" s="705">
        <f>IF(ISERROR((G389/H389-1)*100),"n/a",(G389/H389-1)*100)</f>
        <v>11.111111111111116</v>
      </c>
      <c r="AE389" s="705">
        <f>IF(ISERROR((H389/J389-1)*100),"n/a",(H389/J389-1)*100)</f>
        <v>12.5</v>
      </c>
      <c r="AF389" s="705">
        <f>IF(ISERROR((J389/K389-1)*100),"n/a",(J389/K389-1)*100)</f>
        <v>128.57142857142856</v>
      </c>
      <c r="AG389" s="705">
        <f>IF(ISERROR((K389/M389-1)*100),"n/a",(K389/M389-1)*100)</f>
        <v>75.000000000000028</v>
      </c>
      <c r="AH389" s="705">
        <f>IF(ISERROR((M389/N389-1)*100),"n/a",(M389/N389-1)*100)</f>
        <v>-75.509704279679184</v>
      </c>
      <c r="AI389" s="705">
        <f>IF(ISERROR((N389/O389-1)*100),"n/a",(N389/O389-1)*100)</f>
        <v>-79.498412140534981</v>
      </c>
      <c r="AJ389" s="705">
        <f>IF(ISERROR((O389/P389-1)*100),"n/a",(O389/P389-1)*100)</f>
        <v>-23.763636363636365</v>
      </c>
      <c r="AK389" s="705">
        <f>IF(ISERROR((P389/Q389-1)*100),"n/a",(P389/Q389-1)*100)</f>
        <v>8.2901554404144928</v>
      </c>
      <c r="AL389" s="705">
        <f>IF(ISERROR((Q389/R389-1)*100),"n/a",(Q389/R389-1)*100)</f>
        <v>16.265060240963859</v>
      </c>
      <c r="AM389" s="705">
        <f>IF(ISERROR((R389/S389-1)*100),"n/a",(R389/S389-1)*100)</f>
        <v>14.482758620689662</v>
      </c>
      <c r="AN389" s="705">
        <f>IF(ISERROR((S389/T389-1)*100),"n/a",(S389/T389-1)*100)</f>
        <v>10.687022900763354</v>
      </c>
      <c r="AO389" s="705">
        <f>IF(ISERROR((T389/U389-1)*100),"n/a",(T389/U389-1)*100)</f>
        <v>2.34375</v>
      </c>
      <c r="AP389" s="705">
        <f>IF(ISERROR((U389/V389-1)*100),"n/a",(U389/V389-1)*100)</f>
        <v>-15.789473684210531</v>
      </c>
      <c r="AQ389" s="705">
        <f>IF(ISERROR((V389/W389-1)*100),"n/a",(V389/W389-1)*100)</f>
        <v>1.9504735331204781</v>
      </c>
      <c r="AR389" s="705">
        <f>IF(ISERROR((W389/X389-1)*100),"n/a",(W389/X389-1)*100)</f>
        <v>10.000147560093842</v>
      </c>
      <c r="AS389" s="706">
        <f>AVERAGE(Z389:AR389)</f>
        <v>10.235161182258173</v>
      </c>
      <c r="AT389" s="707">
        <f>STDEV(Z389:AR389)</f>
        <v>45.415553534962022</v>
      </c>
    </row>
    <row r="390" spans="1:46" ht="11.25" customHeight="1" x14ac:dyDescent="0.2">
      <c r="A390" s="974" t="s">
        <v>1317</v>
      </c>
      <c r="B390" s="972" t="s">
        <v>1318</v>
      </c>
      <c r="C390" s="515">
        <v>3.02</v>
      </c>
      <c r="D390" s="515">
        <v>2.5199999999999996</v>
      </c>
      <c r="E390" s="684">
        <v>2.1</v>
      </c>
      <c r="F390" s="684">
        <v>1.7</v>
      </c>
      <c r="G390" s="684">
        <v>1</v>
      </c>
      <c r="H390" s="684">
        <v>0.5</v>
      </c>
      <c r="I390" s="685"/>
      <c r="J390" s="684">
        <v>0.1</v>
      </c>
      <c r="K390" s="689">
        <v>0</v>
      </c>
      <c r="L390" s="685"/>
      <c r="M390" s="686">
        <v>0</v>
      </c>
      <c r="N390" s="686">
        <v>0</v>
      </c>
      <c r="O390" s="687">
        <v>0</v>
      </c>
      <c r="P390" s="687">
        <v>0</v>
      </c>
      <c r="Q390" s="687">
        <v>0</v>
      </c>
      <c r="R390" s="687">
        <v>0</v>
      </c>
      <c r="S390" s="687">
        <v>0</v>
      </c>
      <c r="T390" s="687">
        <v>0</v>
      </c>
      <c r="U390" s="687">
        <v>0</v>
      </c>
      <c r="V390" s="687">
        <v>0</v>
      </c>
      <c r="W390" s="687">
        <v>0</v>
      </c>
      <c r="X390" s="687">
        <v>0</v>
      </c>
      <c r="Y390" s="688">
        <f>SUM(C390:X390)</f>
        <v>10.939999999999998</v>
      </c>
      <c r="Z390" s="1134">
        <f>IF(ISERROR((C390/D390-1)*100),"n/a",(C390/D390-1)*100)</f>
        <v>19.84126984126986</v>
      </c>
      <c r="AA390" s="705">
        <f>IF(ISERROR((D390/E390-1)*100),"n/a",(D390/E390-1)*100)</f>
        <v>19.999999999999972</v>
      </c>
      <c r="AB390" s="705">
        <f>IF(ISERROR((E390/F390-1)*100),"n/a",(E390/F390-1)*100)</f>
        <v>23.529411764705888</v>
      </c>
      <c r="AC390" s="705">
        <f>IF(ISERROR((F390/G390-1)*100),"n/a",(F390/G390-1)*100)</f>
        <v>70</v>
      </c>
      <c r="AD390" s="705">
        <f>IF(ISERROR((G390/H390-1)*100),"n/a",(G390/H390-1)*100)</f>
        <v>100</v>
      </c>
      <c r="AE390" s="705">
        <f>IF(ISERROR((H390/J390-1)*100),"n/a",(H390/J390-1)*100)</f>
        <v>400</v>
      </c>
      <c r="AF390" s="705" t="str">
        <f>IF(ISERROR((J390/K390-1)*100),"n/a",(J390/K390-1)*100)</f>
        <v>n/a</v>
      </c>
      <c r="AG390" s="705" t="str">
        <f>IF(ISERROR((K390/M390-1)*100),"n/a",(K390/M390-1)*100)</f>
        <v>n/a</v>
      </c>
      <c r="AH390" s="705" t="str">
        <f>IF(ISERROR((M390/N390-1)*100),"n/a",(M390/N390-1)*100)</f>
        <v>n/a</v>
      </c>
      <c r="AI390" s="705" t="str">
        <f>IF(ISERROR((N390/O390-1)*100),"n/a",(N390/O390-1)*100)</f>
        <v>n/a</v>
      </c>
      <c r="AJ390" s="705" t="str">
        <f>IF(ISERROR((O390/P390-1)*100),"n/a",(O390/P390-1)*100)</f>
        <v>n/a</v>
      </c>
      <c r="AK390" s="705" t="str">
        <f>IF(ISERROR((P390/Q390-1)*100),"n/a",(P390/Q390-1)*100)</f>
        <v>n/a</v>
      </c>
      <c r="AL390" s="705" t="str">
        <f>IF(ISERROR((Q390/R390-1)*100),"n/a",(Q390/R390-1)*100)</f>
        <v>n/a</v>
      </c>
      <c r="AM390" s="705" t="str">
        <f>IF(ISERROR((R390/S390-1)*100),"n/a",(R390/S390-1)*100)</f>
        <v>n/a</v>
      </c>
      <c r="AN390" s="705" t="str">
        <f>IF(ISERROR((S390/T390-1)*100),"n/a",(S390/T390-1)*100)</f>
        <v>n/a</v>
      </c>
      <c r="AO390" s="705" t="str">
        <f>IF(ISERROR((T390/U390-1)*100),"n/a",(T390/U390-1)*100)</f>
        <v>n/a</v>
      </c>
      <c r="AP390" s="705" t="str">
        <f>IF(ISERROR((U390/V390-1)*100),"n/a",(U390/V390-1)*100)</f>
        <v>n/a</v>
      </c>
      <c r="AQ390" s="705" t="str">
        <f>IF(ISERROR((V390/W390-1)*100),"n/a",(V390/W390-1)*100)</f>
        <v>n/a</v>
      </c>
      <c r="AR390" s="705" t="str">
        <f>IF(ISERROR((W390/X390-1)*100),"n/a",(W390/X390-1)*100)</f>
        <v>n/a</v>
      </c>
      <c r="AS390" s="706">
        <f>AVERAGE(Z390:AR390)</f>
        <v>105.56178026766263</v>
      </c>
      <c r="AT390" s="707">
        <f>STDEV(Z390:AR390)</f>
        <v>147.91049488608809</v>
      </c>
    </row>
    <row r="391" spans="1:46" ht="11.25" customHeight="1" x14ac:dyDescent="0.2">
      <c r="A391" s="497" t="s">
        <v>1319</v>
      </c>
      <c r="B391" s="957" t="s">
        <v>1320</v>
      </c>
      <c r="C391" s="515">
        <v>0.43</v>
      </c>
      <c r="D391" s="515">
        <v>0.39</v>
      </c>
      <c r="E391" s="505">
        <v>0.35</v>
      </c>
      <c r="F391" s="505">
        <v>0.31</v>
      </c>
      <c r="G391" s="505">
        <v>0.26</v>
      </c>
      <c r="H391" s="505">
        <v>0.1</v>
      </c>
      <c r="I391" s="506"/>
      <c r="J391" s="507">
        <v>0</v>
      </c>
      <c r="K391" s="508">
        <v>0</v>
      </c>
      <c r="L391" s="506"/>
      <c r="M391" s="559">
        <v>0</v>
      </c>
      <c r="N391" s="559">
        <v>0</v>
      </c>
      <c r="O391" s="510">
        <v>0</v>
      </c>
      <c r="P391" s="510">
        <v>0</v>
      </c>
      <c r="Q391" s="510">
        <v>0</v>
      </c>
      <c r="R391" s="510">
        <v>0</v>
      </c>
      <c r="S391" s="510">
        <v>0</v>
      </c>
      <c r="T391" s="510">
        <v>0</v>
      </c>
      <c r="U391" s="510">
        <v>0</v>
      </c>
      <c r="V391" s="510">
        <v>0</v>
      </c>
      <c r="W391" s="510">
        <v>0</v>
      </c>
      <c r="X391" s="510">
        <v>0</v>
      </c>
      <c r="Y391" s="688">
        <f>SUM(C391:X391)</f>
        <v>1.84</v>
      </c>
      <c r="Z391" s="1134">
        <f>IF(ISERROR((C391/D391-1)*100),"n/a",(C391/D391-1)*100)</f>
        <v>10.256410256410241</v>
      </c>
      <c r="AA391" s="705">
        <f>IF(ISERROR((D391/E391-1)*100),"n/a",(D391/E391-1)*100)</f>
        <v>11.428571428571432</v>
      </c>
      <c r="AB391" s="705">
        <f>IF(ISERROR((E391/F391-1)*100),"n/a",(E391/F391-1)*100)</f>
        <v>12.903225806451601</v>
      </c>
      <c r="AC391" s="705">
        <f>IF(ISERROR((F391/G391-1)*100),"n/a",(F391/G391-1)*100)</f>
        <v>19.23076923076923</v>
      </c>
      <c r="AD391" s="705">
        <f>IF(ISERROR((G391/H391-1)*100),"n/a",(G391/H391-1)*100)</f>
        <v>160</v>
      </c>
      <c r="AE391" s="705" t="str">
        <f>IF(ISERROR((H391/J391-1)*100),"n/a",(H391/J391-1)*100)</f>
        <v>n/a</v>
      </c>
      <c r="AF391" s="705" t="str">
        <f>IF(ISERROR((J391/K391-1)*100),"n/a",(J391/K391-1)*100)</f>
        <v>n/a</v>
      </c>
      <c r="AG391" s="705" t="str">
        <f>IF(ISERROR((K391/M391-1)*100),"n/a",(K391/M391-1)*100)</f>
        <v>n/a</v>
      </c>
      <c r="AH391" s="705" t="str">
        <f>IF(ISERROR((M391/N391-1)*100),"n/a",(M391/N391-1)*100)</f>
        <v>n/a</v>
      </c>
      <c r="AI391" s="705" t="str">
        <f>IF(ISERROR((N391/O391-1)*100),"n/a",(N391/O391-1)*100)</f>
        <v>n/a</v>
      </c>
      <c r="AJ391" s="705" t="str">
        <f>IF(ISERROR((O391/P391-1)*100),"n/a",(O391/P391-1)*100)</f>
        <v>n/a</v>
      </c>
      <c r="AK391" s="705" t="str">
        <f>IF(ISERROR((P391/Q391-1)*100),"n/a",(P391/Q391-1)*100)</f>
        <v>n/a</v>
      </c>
      <c r="AL391" s="705" t="str">
        <f>IF(ISERROR((Q391/R391-1)*100),"n/a",(Q391/R391-1)*100)</f>
        <v>n/a</v>
      </c>
      <c r="AM391" s="705" t="str">
        <f>IF(ISERROR((R391/S391-1)*100),"n/a",(R391/S391-1)*100)</f>
        <v>n/a</v>
      </c>
      <c r="AN391" s="705" t="str">
        <f>IF(ISERROR((S391/T391-1)*100),"n/a",(S391/T391-1)*100)</f>
        <v>n/a</v>
      </c>
      <c r="AO391" s="705" t="str">
        <f>IF(ISERROR((T391/U391-1)*100),"n/a",(T391/U391-1)*100)</f>
        <v>n/a</v>
      </c>
      <c r="AP391" s="705" t="str">
        <f>IF(ISERROR((U391/V391-1)*100),"n/a",(U391/V391-1)*100)</f>
        <v>n/a</v>
      </c>
      <c r="AQ391" s="705" t="str">
        <f>IF(ISERROR((V391/W391-1)*100),"n/a",(V391/W391-1)*100)</f>
        <v>n/a</v>
      </c>
      <c r="AR391" s="705" t="str">
        <f>IF(ISERROR((W391/X391-1)*100),"n/a",(W391/X391-1)*100)</f>
        <v>n/a</v>
      </c>
      <c r="AS391" s="706">
        <f>AVERAGE(Z391:AR391)</f>
        <v>42.763795344440503</v>
      </c>
      <c r="AT391" s="707">
        <f>STDEV(Z391:AR391)</f>
        <v>65.628520774810966</v>
      </c>
    </row>
    <row r="392" spans="1:46" ht="11.25" customHeight="1" x14ac:dyDescent="0.2">
      <c r="A392" s="692" t="s">
        <v>1321</v>
      </c>
      <c r="B392" s="527" t="s">
        <v>1322</v>
      </c>
      <c r="C392" s="515">
        <v>1.2324999999999999</v>
      </c>
      <c r="D392" s="530">
        <v>1.2024999999999999</v>
      </c>
      <c r="E392" s="684">
        <v>1.17</v>
      </c>
      <c r="F392" s="684">
        <v>1.1299999999999999</v>
      </c>
      <c r="G392" s="684">
        <v>1.075</v>
      </c>
      <c r="H392" s="684">
        <v>1</v>
      </c>
      <c r="I392" s="685"/>
      <c r="J392" s="684">
        <v>0.25</v>
      </c>
      <c r="K392" s="689">
        <v>0</v>
      </c>
      <c r="L392" s="685"/>
      <c r="M392" s="686">
        <v>0</v>
      </c>
      <c r="N392" s="686">
        <v>0</v>
      </c>
      <c r="O392" s="687">
        <v>0</v>
      </c>
      <c r="P392" s="687">
        <v>0</v>
      </c>
      <c r="Q392" s="687">
        <v>0</v>
      </c>
      <c r="R392" s="687">
        <v>0</v>
      </c>
      <c r="S392" s="687">
        <v>0</v>
      </c>
      <c r="T392" s="687">
        <v>0</v>
      </c>
      <c r="U392" s="687">
        <v>0</v>
      </c>
      <c r="V392" s="687">
        <v>0</v>
      </c>
      <c r="W392" s="687">
        <v>0</v>
      </c>
      <c r="X392" s="687">
        <v>0</v>
      </c>
      <c r="Y392" s="688">
        <f>SUM(C392:X392)</f>
        <v>7.06</v>
      </c>
      <c r="Z392" s="1134">
        <f>IF(ISERROR((C392/D392-1)*100),"n/a",(C392/D392-1)*100)</f>
        <v>2.4948024948024949</v>
      </c>
      <c r="AA392" s="705">
        <f>IF(ISERROR((D392/E392-1)*100),"n/a",(D392/E392-1)*100)</f>
        <v>2.7777777777777679</v>
      </c>
      <c r="AB392" s="705">
        <f>IF(ISERROR((E392/F392-1)*100),"n/a",(E392/F392-1)*100)</f>
        <v>3.539823008849563</v>
      </c>
      <c r="AC392" s="705">
        <f>IF(ISERROR((F392/G392-1)*100),"n/a",(F392/G392-1)*100)</f>
        <v>5.1162790697674376</v>
      </c>
      <c r="AD392" s="705">
        <f>IF(ISERROR((G392/H392-1)*100),"n/a",(G392/H392-1)*100)</f>
        <v>7.4999999999999956</v>
      </c>
      <c r="AE392" s="705">
        <f>IF(ISERROR((H392/J392-1)*100),"n/a",(H392/J392-1)*100)</f>
        <v>300</v>
      </c>
      <c r="AF392" s="705" t="str">
        <f>IF(ISERROR((J392/K392-1)*100),"n/a",(J392/K392-1)*100)</f>
        <v>n/a</v>
      </c>
      <c r="AG392" s="705" t="str">
        <f>IF(ISERROR((K392/M392-1)*100),"n/a",(K392/M392-1)*100)</f>
        <v>n/a</v>
      </c>
      <c r="AH392" s="705" t="str">
        <f>IF(ISERROR((M392/N392-1)*100),"n/a",(M392/N392-1)*100)</f>
        <v>n/a</v>
      </c>
      <c r="AI392" s="705" t="str">
        <f>IF(ISERROR((N392/O392-1)*100),"n/a",(N392/O392-1)*100)</f>
        <v>n/a</v>
      </c>
      <c r="AJ392" s="705" t="str">
        <f>IF(ISERROR((O392/P392-1)*100),"n/a",(O392/P392-1)*100)</f>
        <v>n/a</v>
      </c>
      <c r="AK392" s="705" t="str">
        <f>IF(ISERROR((P392/Q392-1)*100),"n/a",(P392/Q392-1)*100)</f>
        <v>n/a</v>
      </c>
      <c r="AL392" s="705" t="str">
        <f>IF(ISERROR((Q392/R392-1)*100),"n/a",(Q392/R392-1)*100)</f>
        <v>n/a</v>
      </c>
      <c r="AM392" s="705" t="str">
        <f>IF(ISERROR((R392/S392-1)*100),"n/a",(R392/S392-1)*100)</f>
        <v>n/a</v>
      </c>
      <c r="AN392" s="705" t="str">
        <f>IF(ISERROR((S392/T392-1)*100),"n/a",(S392/T392-1)*100)</f>
        <v>n/a</v>
      </c>
      <c r="AO392" s="705" t="str">
        <f>IF(ISERROR((T392/U392-1)*100),"n/a",(T392/U392-1)*100)</f>
        <v>n/a</v>
      </c>
      <c r="AP392" s="705" t="str">
        <f>IF(ISERROR((U392/V392-1)*100),"n/a",(U392/V392-1)*100)</f>
        <v>n/a</v>
      </c>
      <c r="AQ392" s="705" t="str">
        <f>IF(ISERROR((V392/W392-1)*100),"n/a",(V392/W392-1)*100)</f>
        <v>n/a</v>
      </c>
      <c r="AR392" s="705" t="str">
        <f>IF(ISERROR((W392/X392-1)*100),"n/a",(W392/X392-1)*100)</f>
        <v>n/a</v>
      </c>
      <c r="AS392" s="706">
        <f>AVERAGE(Z392:AR392)</f>
        <v>53.571447058532875</v>
      </c>
      <c r="AT392" s="707">
        <f>STDEV(Z392:AR392)</f>
        <v>120.73897225639563</v>
      </c>
    </row>
    <row r="393" spans="1:46" ht="11.25" customHeight="1" x14ac:dyDescent="0.2">
      <c r="A393" s="974" t="s">
        <v>1323</v>
      </c>
      <c r="B393" s="972" t="s">
        <v>1324</v>
      </c>
      <c r="C393" s="515">
        <v>2.4</v>
      </c>
      <c r="D393" s="690">
        <v>2.2400000000000002</v>
      </c>
      <c r="E393" s="684">
        <v>2.08</v>
      </c>
      <c r="F393" s="684">
        <v>1.92</v>
      </c>
      <c r="G393" s="684">
        <v>1.76</v>
      </c>
      <c r="H393" s="684">
        <v>1.57</v>
      </c>
      <c r="I393" s="685"/>
      <c r="J393" s="684">
        <v>1.37</v>
      </c>
      <c r="K393" s="689">
        <v>1.2</v>
      </c>
      <c r="L393" s="685"/>
      <c r="M393" s="557">
        <v>1.2</v>
      </c>
      <c r="N393" s="686">
        <v>1.2</v>
      </c>
      <c r="O393" s="687">
        <v>1.2</v>
      </c>
      <c r="P393" s="687">
        <v>1.2</v>
      </c>
      <c r="Q393" s="687">
        <v>1.2</v>
      </c>
      <c r="R393" s="687">
        <v>1.2</v>
      </c>
      <c r="S393" s="687">
        <v>1.2</v>
      </c>
      <c r="T393" s="687">
        <v>1.6950000000000001</v>
      </c>
      <c r="U393" s="687">
        <v>1.86</v>
      </c>
      <c r="V393" s="687">
        <v>1.86</v>
      </c>
      <c r="W393" s="687">
        <v>1.86</v>
      </c>
      <c r="X393" s="687">
        <v>1.86</v>
      </c>
      <c r="Y393" s="688">
        <f>SUM(C393:X393)</f>
        <v>32.074999999999996</v>
      </c>
      <c r="Z393" s="1134">
        <f>IF(ISERROR((C393/D393-1)*100),"n/a",(C393/D393-1)*100)</f>
        <v>7.1428571428571397</v>
      </c>
      <c r="AA393" s="705">
        <f>IF(ISERROR((D393/E393-1)*100),"n/a",(D393/E393-1)*100)</f>
        <v>7.6923076923077094</v>
      </c>
      <c r="AB393" s="705">
        <f>IF(ISERROR((E393/F393-1)*100),"n/a",(E393/F393-1)*100)</f>
        <v>8.3333333333333481</v>
      </c>
      <c r="AC393" s="705">
        <f>IF(ISERROR((F393/G393-1)*100),"n/a",(F393/G393-1)*100)</f>
        <v>9.0909090909090828</v>
      </c>
      <c r="AD393" s="705">
        <f>IF(ISERROR((G393/H393-1)*100),"n/a",(G393/H393-1)*100)</f>
        <v>12.101910828025474</v>
      </c>
      <c r="AE393" s="705">
        <f>IF(ISERROR((H393/J393-1)*100),"n/a",(H393/J393-1)*100)</f>
        <v>14.598540145985407</v>
      </c>
      <c r="AF393" s="705">
        <f>IF(ISERROR((J393/K393-1)*100),"n/a",(J393/K393-1)*100)</f>
        <v>14.166666666666682</v>
      </c>
      <c r="AG393" s="705">
        <f>IF(ISERROR((K393/M393-1)*100),"n/a",(K393/M393-1)*100)</f>
        <v>0</v>
      </c>
      <c r="AH393" s="705">
        <f>IF(ISERROR((M393/N393-1)*100),"n/a",(M393/N393-1)*100)</f>
        <v>0</v>
      </c>
      <c r="AI393" s="705">
        <f>IF(ISERROR((N393/O393-1)*100),"n/a",(N393/O393-1)*100)</f>
        <v>0</v>
      </c>
      <c r="AJ393" s="705">
        <f>IF(ISERROR((O393/P393-1)*100),"n/a",(O393/P393-1)*100)</f>
        <v>0</v>
      </c>
      <c r="AK393" s="705">
        <f>IF(ISERROR((P393/Q393-1)*100),"n/a",(P393/Q393-1)*100)</f>
        <v>0</v>
      </c>
      <c r="AL393" s="705">
        <f>IF(ISERROR((Q393/R393-1)*100),"n/a",(Q393/R393-1)*100)</f>
        <v>0</v>
      </c>
      <c r="AM393" s="705">
        <f>IF(ISERROR((R393/S393-1)*100),"n/a",(R393/S393-1)*100)</f>
        <v>0</v>
      </c>
      <c r="AN393" s="705">
        <f>IF(ISERROR((S393/T393-1)*100),"n/a",(S393/T393-1)*100)</f>
        <v>-29.20353982300885</v>
      </c>
      <c r="AO393" s="705">
        <f>IF(ISERROR((T393/U393-1)*100),"n/a",(T393/U393-1)*100)</f>
        <v>-8.8709677419354875</v>
      </c>
      <c r="AP393" s="705">
        <f>IF(ISERROR((U393/V393-1)*100),"n/a",(U393/V393-1)*100)</f>
        <v>0</v>
      </c>
      <c r="AQ393" s="705">
        <f>IF(ISERROR((V393/W393-1)*100),"n/a",(V393/W393-1)*100)</f>
        <v>0</v>
      </c>
      <c r="AR393" s="705">
        <f>IF(ISERROR((W393/X393-1)*100),"n/a",(W393/X393-1)*100)</f>
        <v>0</v>
      </c>
      <c r="AS393" s="706">
        <f>AVERAGE(Z393:AR393)</f>
        <v>1.8448430176389738</v>
      </c>
      <c r="AT393" s="707">
        <f>STDEV(Z393:AR393)</f>
        <v>9.6879778887303925</v>
      </c>
    </row>
    <row r="394" spans="1:46" ht="11.25" customHeight="1" x14ac:dyDescent="0.2">
      <c r="A394" s="519" t="s">
        <v>1325</v>
      </c>
      <c r="B394" s="972" t="s">
        <v>1326</v>
      </c>
      <c r="C394" s="515">
        <v>1.66</v>
      </c>
      <c r="D394" s="690">
        <v>1.45</v>
      </c>
      <c r="E394" s="684">
        <v>1.34</v>
      </c>
      <c r="F394" s="684">
        <v>1.24</v>
      </c>
      <c r="G394" s="684">
        <v>1.07</v>
      </c>
      <c r="H394" s="684">
        <v>0.89</v>
      </c>
      <c r="I394" s="685"/>
      <c r="J394" s="684">
        <v>0.77</v>
      </c>
      <c r="K394" s="514">
        <v>0.66</v>
      </c>
      <c r="L394" s="685"/>
      <c r="M394" s="531">
        <v>0.56999999999999995</v>
      </c>
      <c r="N394" s="686">
        <v>0.48</v>
      </c>
      <c r="O394" s="687">
        <v>0.48</v>
      </c>
      <c r="P394" s="691">
        <v>0.46</v>
      </c>
      <c r="Q394" s="691">
        <v>0.38</v>
      </c>
      <c r="R394" s="687">
        <v>0.32</v>
      </c>
      <c r="S394" s="691">
        <v>0.28222000000000003</v>
      </c>
      <c r="T394" s="687">
        <v>0.24887999999999999</v>
      </c>
      <c r="U394" s="687">
        <v>0.24887999999999999</v>
      </c>
      <c r="V394" s="687">
        <v>0.24887999999999999</v>
      </c>
      <c r="W394" s="687">
        <v>0.24887999999999999</v>
      </c>
      <c r="X394" s="691">
        <v>0.24887999999999999</v>
      </c>
      <c r="Y394" s="688">
        <f>SUM(C394:X394)</f>
        <v>13.296620000000003</v>
      </c>
      <c r="Z394" s="1134">
        <f>IF(ISERROR((C394/D394-1)*100),"n/a",(C394/D394-1)*100)</f>
        <v>14.482758620689662</v>
      </c>
      <c r="AA394" s="705">
        <f>IF(ISERROR((D394/E394-1)*100),"n/a",(D394/E394-1)*100)</f>
        <v>8.2089552238805865</v>
      </c>
      <c r="AB394" s="705">
        <f>IF(ISERROR((E394/F394-1)*100),"n/a",(E394/F394-1)*100)</f>
        <v>8.064516129032274</v>
      </c>
      <c r="AC394" s="705">
        <f>IF(ISERROR((F394/G394-1)*100),"n/a",(F394/G394-1)*100)</f>
        <v>15.887850467289709</v>
      </c>
      <c r="AD394" s="705">
        <f>IF(ISERROR((G394/H394-1)*100),"n/a",(G394/H394-1)*100)</f>
        <v>20.2247191011236</v>
      </c>
      <c r="AE394" s="705">
        <f>IF(ISERROR((H394/J394-1)*100),"n/a",(H394/J394-1)*100)</f>
        <v>15.58441558441559</v>
      </c>
      <c r="AF394" s="705">
        <f>IF(ISERROR((J394/K394-1)*100),"n/a",(J394/K394-1)*100)</f>
        <v>16.666666666666675</v>
      </c>
      <c r="AG394" s="705">
        <f>IF(ISERROR((K394/M394-1)*100),"n/a",(K394/M394-1)*100)</f>
        <v>15.789473684210531</v>
      </c>
      <c r="AH394" s="705">
        <f>IF(ISERROR((M394/N394-1)*100),"n/a",(M394/N394-1)*100)</f>
        <v>18.75</v>
      </c>
      <c r="AI394" s="705">
        <f>IF(ISERROR((N394/O394-1)*100),"n/a",(N394/O394-1)*100)</f>
        <v>0</v>
      </c>
      <c r="AJ394" s="705">
        <f>IF(ISERROR((O394/P394-1)*100),"n/a",(O394/P394-1)*100)</f>
        <v>4.3478260869565188</v>
      </c>
      <c r="AK394" s="705">
        <f>IF(ISERROR((P394/Q394-1)*100),"n/a",(P394/Q394-1)*100)</f>
        <v>21.052631578947366</v>
      </c>
      <c r="AL394" s="705">
        <f>IF(ISERROR((Q394/R394-1)*100),"n/a",(Q394/R394-1)*100)</f>
        <v>18.75</v>
      </c>
      <c r="AM394" s="705">
        <f>IF(ISERROR((R394/S394-1)*100),"n/a",(R394/S394-1)*100)</f>
        <v>13.38671958046913</v>
      </c>
      <c r="AN394" s="705">
        <f>IF(ISERROR((S394/T394-1)*100),"n/a",(S394/T394-1)*100)</f>
        <v>13.396014143362267</v>
      </c>
      <c r="AO394" s="705">
        <f>IF(ISERROR((T394/U394-1)*100),"n/a",(T394/U394-1)*100)</f>
        <v>0</v>
      </c>
      <c r="AP394" s="705">
        <f>IF(ISERROR((U394/V394-1)*100),"n/a",(U394/V394-1)*100)</f>
        <v>0</v>
      </c>
      <c r="AQ394" s="705">
        <f>IF(ISERROR((V394/W394-1)*100),"n/a",(V394/W394-1)*100)</f>
        <v>0</v>
      </c>
      <c r="AR394" s="705">
        <f>IF(ISERROR((W394/X394-1)*100),"n/a",(W394/X394-1)*100)</f>
        <v>0</v>
      </c>
      <c r="AS394" s="706">
        <f>AVERAGE(Z394:AR394)</f>
        <v>10.768028782475996</v>
      </c>
      <c r="AT394" s="707">
        <f>STDEV(Z394:AR394)</f>
        <v>7.7975669126147995</v>
      </c>
    </row>
    <row r="395" spans="1:46" ht="11.25" customHeight="1" x14ac:dyDescent="0.2">
      <c r="A395" s="519" t="s">
        <v>257</v>
      </c>
      <c r="B395" s="972" t="s">
        <v>258</v>
      </c>
      <c r="C395" s="515">
        <v>3.34</v>
      </c>
      <c r="D395" s="690">
        <v>2.7300000000000004</v>
      </c>
      <c r="E395" s="684">
        <v>2.2999999999999998</v>
      </c>
      <c r="F395" s="684">
        <v>2.0049999999999999</v>
      </c>
      <c r="G395" s="684">
        <v>1.7450000000000001</v>
      </c>
      <c r="H395" s="684">
        <v>1.56</v>
      </c>
      <c r="I395" s="685" t="s">
        <v>90</v>
      </c>
      <c r="J395" s="684">
        <v>1.46</v>
      </c>
      <c r="K395" s="514">
        <v>1.38</v>
      </c>
      <c r="L395" s="685"/>
      <c r="M395" s="531">
        <v>1.27</v>
      </c>
      <c r="N395" s="686">
        <v>1.24</v>
      </c>
      <c r="O395" s="691">
        <v>1.1499999999999999</v>
      </c>
      <c r="P395" s="691">
        <v>0.91</v>
      </c>
      <c r="Q395" s="691">
        <v>0.70499999999999996</v>
      </c>
      <c r="R395" s="691">
        <v>0.58499999999999996</v>
      </c>
      <c r="S395" s="691">
        <v>0.5</v>
      </c>
      <c r="T395" s="691">
        <v>0.46500000000000002</v>
      </c>
      <c r="U395" s="691">
        <v>0.44500000000000001</v>
      </c>
      <c r="V395" s="691">
        <v>0.41</v>
      </c>
      <c r="W395" s="691">
        <v>0.37</v>
      </c>
      <c r="X395" s="691">
        <v>0.315</v>
      </c>
      <c r="Y395" s="688">
        <f>SUM(C395:X395)</f>
        <v>24.884999999999998</v>
      </c>
      <c r="Z395" s="1134">
        <f>IF(ISERROR((C395/D395-1)*100),"n/a",(C395/D395-1)*100)</f>
        <v>22.344322344322308</v>
      </c>
      <c r="AA395" s="705">
        <f>IF(ISERROR((D395/E395-1)*100),"n/a",(D395/E395-1)*100)</f>
        <v>18.695652173913068</v>
      </c>
      <c r="AB395" s="705">
        <f>IF(ISERROR((E395/F395-1)*100),"n/a",(E395/F395-1)*100)</f>
        <v>14.71321695760599</v>
      </c>
      <c r="AC395" s="705">
        <f>IF(ISERROR((F395/G395-1)*100),"n/a",(F395/G395-1)*100)</f>
        <v>14.899713467048702</v>
      </c>
      <c r="AD395" s="705">
        <f>IF(ISERROR((G395/H395-1)*100),"n/a",(G395/H395-1)*100)</f>
        <v>11.858974358974361</v>
      </c>
      <c r="AE395" s="705">
        <f>IF(ISERROR((H395/J395-1)*100),"n/a",(H395/J395-1)*100)</f>
        <v>6.8493150684931559</v>
      </c>
      <c r="AF395" s="705">
        <f>IF(ISERROR((J395/K395-1)*100),"n/a",(J395/K395-1)*100)</f>
        <v>5.7971014492753659</v>
      </c>
      <c r="AG395" s="705">
        <f>IF(ISERROR((K395/M395-1)*100),"n/a",(K395/M395-1)*100)</f>
        <v>8.6614173228346303</v>
      </c>
      <c r="AH395" s="705">
        <f>IF(ISERROR((M395/N395-1)*100),"n/a",(M395/N395-1)*100)</f>
        <v>2.4193548387096753</v>
      </c>
      <c r="AI395" s="705">
        <f>IF(ISERROR((N395/O395-1)*100),"n/a",(N395/O395-1)*100)</f>
        <v>7.8260869565217384</v>
      </c>
      <c r="AJ395" s="705">
        <f>IF(ISERROR((O395/P395-1)*100),"n/a",(O395/P395-1)*100)</f>
        <v>26.373626373626369</v>
      </c>
      <c r="AK395" s="705">
        <f>IF(ISERROR((P395/Q395-1)*100),"n/a",(P395/Q395-1)*100)</f>
        <v>29.078014184397173</v>
      </c>
      <c r="AL395" s="705">
        <f>IF(ISERROR((Q395/R395-1)*100),"n/a",(Q395/R395-1)*100)</f>
        <v>20.512820512820507</v>
      </c>
      <c r="AM395" s="705">
        <f>IF(ISERROR((R395/S395-1)*100),"n/a",(R395/S395-1)*100)</f>
        <v>16.999999999999993</v>
      </c>
      <c r="AN395" s="705">
        <f>IF(ISERROR((S395/T395-1)*100),"n/a",(S395/T395-1)*100)</f>
        <v>7.5268817204301008</v>
      </c>
      <c r="AO395" s="705">
        <f>IF(ISERROR((T395/U395-1)*100),"n/a",(T395/U395-1)*100)</f>
        <v>4.4943820224719211</v>
      </c>
      <c r="AP395" s="705">
        <f>IF(ISERROR((U395/V395-1)*100),"n/a",(U395/V395-1)*100)</f>
        <v>8.5365853658536661</v>
      </c>
      <c r="AQ395" s="705">
        <f>IF(ISERROR((V395/W395-1)*100),"n/a",(V395/W395-1)*100)</f>
        <v>10.810810810810811</v>
      </c>
      <c r="AR395" s="705">
        <f>IF(ISERROR((W395/X395-1)*100),"n/a",(W395/X395-1)*100)</f>
        <v>17.460317460317466</v>
      </c>
      <c r="AS395" s="706">
        <f>AVERAGE(Z395:AR395)</f>
        <v>13.46624175728563</v>
      </c>
      <c r="AT395" s="707">
        <f>STDEV(Z395:AR395)</f>
        <v>7.5551176107703091</v>
      </c>
    </row>
    <row r="396" spans="1:46" ht="11.25" customHeight="1" x14ac:dyDescent="0.2">
      <c r="A396" s="1102" t="s">
        <v>3870</v>
      </c>
      <c r="B396" s="965" t="s">
        <v>3871</v>
      </c>
      <c r="C396" s="515">
        <v>0.25</v>
      </c>
      <c r="D396" s="965">
        <v>0.16</v>
      </c>
      <c r="E396" s="963">
        <v>0.15</v>
      </c>
      <c r="F396" s="963">
        <v>0.08</v>
      </c>
      <c r="G396" s="963">
        <v>7.0000000000000007E-2</v>
      </c>
      <c r="H396" s="963">
        <v>3.5000000000000003E-2</v>
      </c>
      <c r="I396" s="963"/>
      <c r="J396" s="963">
        <v>9.5000000000000001E-2</v>
      </c>
      <c r="K396" s="972">
        <v>0.05</v>
      </c>
      <c r="L396" s="955"/>
      <c r="M396" s="519">
        <v>0.05</v>
      </c>
      <c r="N396" s="519">
        <v>0.05</v>
      </c>
      <c r="O396" s="976">
        <v>0.05</v>
      </c>
      <c r="P396" s="976">
        <v>0.05</v>
      </c>
      <c r="Q396" s="976">
        <v>0.05</v>
      </c>
      <c r="R396" s="976">
        <v>0.05</v>
      </c>
      <c r="S396" s="976">
        <v>7.5999999999999998E-2</v>
      </c>
      <c r="T396" s="976">
        <v>0.04</v>
      </c>
      <c r="U396" s="976">
        <v>0.04</v>
      </c>
      <c r="V396" s="976">
        <v>0.04</v>
      </c>
      <c r="W396" s="976">
        <v>0.04</v>
      </c>
      <c r="X396" s="976">
        <v>0.04</v>
      </c>
      <c r="Y396" s="688">
        <f>SUM(C396:X396)</f>
        <v>1.4660000000000004</v>
      </c>
      <c r="Z396" s="1134">
        <f>IF(ISERROR((C396/D396-1)*100),"n/a",(C396/D396-1)*100)</f>
        <v>56.25</v>
      </c>
      <c r="AA396" s="705">
        <f>IF(ISERROR((D396/E396-1)*100),"n/a",(D396/E396-1)*100)</f>
        <v>6.6666666666666652</v>
      </c>
      <c r="AB396" s="705">
        <f>IF(ISERROR((E396/F396-1)*100),"n/a",(E396/F396-1)*100)</f>
        <v>87.5</v>
      </c>
      <c r="AC396" s="705">
        <f>IF(ISERROR((F396/G396-1)*100),"n/a",(F396/G396-1)*100)</f>
        <v>14.285714285714279</v>
      </c>
      <c r="AD396" s="705">
        <f>IF(ISERROR((G396/H396-1)*100),"n/a",(G396/H396-1)*100)</f>
        <v>100</v>
      </c>
      <c r="AE396" s="705">
        <f>IF(ISERROR((H396/J396-1)*100),"n/a",(H396/J396-1)*100)</f>
        <v>-63.157894736842103</v>
      </c>
      <c r="AF396" s="705">
        <f>IF(ISERROR((J396/K396-1)*100),"n/a",(J396/K396-1)*100)</f>
        <v>89.999999999999986</v>
      </c>
      <c r="AG396" s="705">
        <f>IF(ISERROR((K396/M396-1)*100),"n/a",(K396/M396-1)*100)</f>
        <v>0</v>
      </c>
      <c r="AH396" s="705">
        <f>IF(ISERROR((M396/N396-1)*100),"n/a",(M396/N396-1)*100)</f>
        <v>0</v>
      </c>
      <c r="AI396" s="705">
        <f>IF(ISERROR((N396/O396-1)*100),"n/a",(N396/O396-1)*100)</f>
        <v>0</v>
      </c>
      <c r="AJ396" s="705">
        <f>IF(ISERROR((O396/P396-1)*100),"n/a",(O396/P396-1)*100)</f>
        <v>0</v>
      </c>
      <c r="AK396" s="705">
        <f>IF(ISERROR((P396/Q396-1)*100),"n/a",(P396/Q396-1)*100)</f>
        <v>0</v>
      </c>
      <c r="AL396" s="705">
        <f>IF(ISERROR((Q396/R396-1)*100),"n/a",(Q396/R396-1)*100)</f>
        <v>0</v>
      </c>
      <c r="AM396" s="705">
        <f>IF(ISERROR((R396/S396-1)*100),"n/a",(R396/S396-1)*100)</f>
        <v>-34.210526315789465</v>
      </c>
      <c r="AN396" s="705">
        <f>IF(ISERROR((S396/T396-1)*100),"n/a",(S396/T396-1)*100)</f>
        <v>89.999999999999986</v>
      </c>
      <c r="AO396" s="705">
        <f>IF(ISERROR((T396/U396-1)*100),"n/a",(T396/U396-1)*100)</f>
        <v>0</v>
      </c>
      <c r="AP396" s="705">
        <f>IF(ISERROR((U396/V396-1)*100),"n/a",(U396/V396-1)*100)</f>
        <v>0</v>
      </c>
      <c r="AQ396" s="705">
        <f>IF(ISERROR((V396/W396-1)*100),"n/a",(V396/W396-1)*100)</f>
        <v>0</v>
      </c>
      <c r="AR396" s="705">
        <f>IF(ISERROR((W396/X396-1)*100),"n/a",(W396/X396-1)*100)</f>
        <v>0</v>
      </c>
      <c r="AS396" s="706">
        <f>AVERAGE(Z396:AR396)</f>
        <v>18.280734731565754</v>
      </c>
      <c r="AT396" s="707">
        <f>STDEV(Z396:AR396)</f>
        <v>44.770152737993769</v>
      </c>
    </row>
    <row r="397" spans="1:46" ht="11.25" customHeight="1" x14ac:dyDescent="0.2">
      <c r="A397" s="692" t="s">
        <v>1327</v>
      </c>
      <c r="B397" s="527" t="s">
        <v>1328</v>
      </c>
      <c r="C397" s="515">
        <v>1.46</v>
      </c>
      <c r="D397" s="515">
        <v>1.25</v>
      </c>
      <c r="E397" s="533">
        <v>1.1299999999999999</v>
      </c>
      <c r="F397" s="533">
        <v>1.02</v>
      </c>
      <c r="G397" s="533">
        <v>0.94</v>
      </c>
      <c r="H397" s="533">
        <v>0.87</v>
      </c>
      <c r="I397" s="534"/>
      <c r="J397" s="533">
        <v>0.82</v>
      </c>
      <c r="K397" s="529">
        <v>0.75</v>
      </c>
      <c r="L397" s="534"/>
      <c r="M397" s="560">
        <v>0.72</v>
      </c>
      <c r="N397" s="549">
        <v>0.72</v>
      </c>
      <c r="O397" s="536">
        <v>0.71</v>
      </c>
      <c r="P397" s="536">
        <v>0.67</v>
      </c>
      <c r="Q397" s="536">
        <v>0.63</v>
      </c>
      <c r="R397" s="536">
        <v>0.59</v>
      </c>
      <c r="S397" s="536">
        <v>0.55000000000000004</v>
      </c>
      <c r="T397" s="536">
        <v>0.51</v>
      </c>
      <c r="U397" s="536">
        <v>0.47</v>
      </c>
      <c r="V397" s="536">
        <v>0.43</v>
      </c>
      <c r="W397" s="537">
        <v>0.4</v>
      </c>
      <c r="X397" s="537">
        <v>0.4</v>
      </c>
      <c r="Y397" s="688">
        <f>SUM(C397:X397)</f>
        <v>15.040000000000003</v>
      </c>
      <c r="Z397" s="1134">
        <f>IF(ISERROR((C397/D397-1)*100),"n/a",(C397/D397-1)*100)</f>
        <v>16.799999999999994</v>
      </c>
      <c r="AA397" s="705">
        <f>IF(ISERROR((D397/E397-1)*100),"n/a",(D397/E397-1)*100)</f>
        <v>10.619469026548689</v>
      </c>
      <c r="AB397" s="705">
        <f>IF(ISERROR((E397/F397-1)*100),"n/a",(E397/F397-1)*100)</f>
        <v>10.784313725490179</v>
      </c>
      <c r="AC397" s="705">
        <f>IF(ISERROR((F397/G397-1)*100),"n/a",(F397/G397-1)*100)</f>
        <v>8.5106382978723527</v>
      </c>
      <c r="AD397" s="705">
        <f>IF(ISERROR((G397/H397-1)*100),"n/a",(G397/H397-1)*100)</f>
        <v>8.045977011494255</v>
      </c>
      <c r="AE397" s="705">
        <f>IF(ISERROR((H397/J397-1)*100),"n/a",(H397/J397-1)*100)</f>
        <v>6.0975609756097615</v>
      </c>
      <c r="AF397" s="705">
        <f>IF(ISERROR((J397/K397-1)*100),"n/a",(J397/K397-1)*100)</f>
        <v>9.3333333333333268</v>
      </c>
      <c r="AG397" s="705">
        <f>IF(ISERROR((K397/M397-1)*100),"n/a",(K397/M397-1)*100)</f>
        <v>4.1666666666666741</v>
      </c>
      <c r="AH397" s="705">
        <f>IF(ISERROR((M397/N397-1)*100),"n/a",(M397/N397-1)*100)</f>
        <v>0</v>
      </c>
      <c r="AI397" s="705">
        <f>IF(ISERROR((N397/O397-1)*100),"n/a",(N397/O397-1)*100)</f>
        <v>1.4084507042253502</v>
      </c>
      <c r="AJ397" s="705">
        <f>IF(ISERROR((O397/P397-1)*100),"n/a",(O397/P397-1)*100)</f>
        <v>5.9701492537313383</v>
      </c>
      <c r="AK397" s="705">
        <f>IF(ISERROR((P397/Q397-1)*100),"n/a",(P397/Q397-1)*100)</f>
        <v>6.3492063492063489</v>
      </c>
      <c r="AL397" s="705">
        <f>IF(ISERROR((Q397/R397-1)*100),"n/a",(Q397/R397-1)*100)</f>
        <v>6.7796610169491567</v>
      </c>
      <c r="AM397" s="705">
        <f>IF(ISERROR((R397/S397-1)*100),"n/a",(R397/S397-1)*100)</f>
        <v>7.2727272727272529</v>
      </c>
      <c r="AN397" s="705">
        <f>IF(ISERROR((S397/T397-1)*100),"n/a",(S397/T397-1)*100)</f>
        <v>7.8431372549019773</v>
      </c>
      <c r="AO397" s="705">
        <f>IF(ISERROR((T397/U397-1)*100),"n/a",(T397/U397-1)*100)</f>
        <v>8.5106382978723527</v>
      </c>
      <c r="AP397" s="705">
        <f>IF(ISERROR((U397/V397-1)*100),"n/a",(U397/V397-1)*100)</f>
        <v>9.302325581395344</v>
      </c>
      <c r="AQ397" s="705">
        <f>IF(ISERROR((V397/W397-1)*100),"n/a",(V397/W397-1)*100)</f>
        <v>7.4999999999999956</v>
      </c>
      <c r="AR397" s="705">
        <f>IF(ISERROR((W397/X397-1)*100),"n/a",(W397/X397-1)*100)</f>
        <v>0</v>
      </c>
      <c r="AS397" s="706">
        <f>AVERAGE(Z397:AR397)</f>
        <v>7.1207502509486487</v>
      </c>
      <c r="AT397" s="707">
        <f>STDEV(Z397:AR397)</f>
        <v>3.945907573636751</v>
      </c>
    </row>
    <row r="398" spans="1:46" ht="11.25" customHeight="1" x14ac:dyDescent="0.2">
      <c r="A398" s="974" t="s">
        <v>3872</v>
      </c>
      <c r="B398" s="972" t="s">
        <v>3873</v>
      </c>
      <c r="C398" s="515">
        <v>0.6</v>
      </c>
      <c r="D398" s="515">
        <v>0.42</v>
      </c>
      <c r="E398" s="684">
        <v>0.34</v>
      </c>
      <c r="F398" s="684">
        <v>0.26</v>
      </c>
      <c r="G398" s="684">
        <v>0.18</v>
      </c>
      <c r="H398" s="563">
        <v>0</v>
      </c>
      <c r="I398" s="685"/>
      <c r="J398" s="521">
        <v>0</v>
      </c>
      <c r="K398" s="689">
        <v>0</v>
      </c>
      <c r="L398" s="685"/>
      <c r="M398" s="686">
        <v>0</v>
      </c>
      <c r="N398" s="686">
        <v>0.04</v>
      </c>
      <c r="O398" s="564">
        <v>0.34</v>
      </c>
      <c r="P398" s="691">
        <v>0.83</v>
      </c>
      <c r="Q398" s="691">
        <v>0.76190999999999998</v>
      </c>
      <c r="R398" s="691">
        <v>0.67990000000000006</v>
      </c>
      <c r="S398" s="691">
        <v>0.58961000000000008</v>
      </c>
      <c r="T398" s="691">
        <v>0.50800000000000001</v>
      </c>
      <c r="U398" s="691">
        <v>0.37716</v>
      </c>
      <c r="V398" s="691">
        <v>0.31399000000000005</v>
      </c>
      <c r="W398" s="691">
        <v>0.28029000000000004</v>
      </c>
      <c r="X398" s="691">
        <v>0.24874999999999997</v>
      </c>
      <c r="Y398" s="688">
        <f>SUM(C398:X398)</f>
        <v>6.769610000000001</v>
      </c>
      <c r="Z398" s="1134">
        <f>IF(ISERROR((C398/D398-1)*100),"n/a",(C398/D398-1)*100)</f>
        <v>42.857142857142861</v>
      </c>
      <c r="AA398" s="705">
        <f>IF(ISERROR((D398/E398-1)*100),"n/a",(D398/E398-1)*100)</f>
        <v>23.529411764705866</v>
      </c>
      <c r="AB398" s="705">
        <f>IF(ISERROR((E398/F398-1)*100),"n/a",(E398/F398-1)*100)</f>
        <v>30.76923076923077</v>
      </c>
      <c r="AC398" s="705">
        <f>IF(ISERROR((F398/G398-1)*100),"n/a",(F398/G398-1)*100)</f>
        <v>44.444444444444464</v>
      </c>
      <c r="AD398" s="705" t="str">
        <f>IF(ISERROR((G398/H398-1)*100),"n/a",(G398/H398-1)*100)</f>
        <v>n/a</v>
      </c>
      <c r="AE398" s="705" t="str">
        <f>IF(ISERROR((H398/J398-1)*100),"n/a",(H398/J398-1)*100)</f>
        <v>n/a</v>
      </c>
      <c r="AF398" s="705" t="str">
        <f>IF(ISERROR((J398/K398-1)*100),"n/a",(J398/K398-1)*100)</f>
        <v>n/a</v>
      </c>
      <c r="AG398" s="705" t="str">
        <f>IF(ISERROR((K398/M398-1)*100),"n/a",(K398/M398-1)*100)</f>
        <v>n/a</v>
      </c>
      <c r="AH398" s="705">
        <f>IF(ISERROR((M398/N398-1)*100),"n/a",(M398/N398-1)*100)</f>
        <v>-100</v>
      </c>
      <c r="AI398" s="705">
        <f>IF(ISERROR((N398/O398-1)*100),"n/a",(N398/O398-1)*100)</f>
        <v>-88.235294117647058</v>
      </c>
      <c r="AJ398" s="705">
        <f>IF(ISERROR((O398/P398-1)*100),"n/a",(O398/P398-1)*100)</f>
        <v>-59.036144578313255</v>
      </c>
      <c r="AK398" s="705">
        <f>IF(ISERROR((P398/Q398-1)*100),"n/a",(P398/Q398-1)*100)</f>
        <v>8.9367510598364674</v>
      </c>
      <c r="AL398" s="705">
        <f>IF(ISERROR((Q398/R398-1)*100),"n/a",(Q398/R398-1)*100)</f>
        <v>12.062067951169286</v>
      </c>
      <c r="AM398" s="705">
        <f>IF(ISERROR((R398/S398-1)*100),"n/a",(R398/S398-1)*100)</f>
        <v>15.31351232170417</v>
      </c>
      <c r="AN398" s="705">
        <f>IF(ISERROR((S398/T398-1)*100),"n/a",(S398/T398-1)*100)</f>
        <v>16.064960629921266</v>
      </c>
      <c r="AO398" s="705">
        <f>IF(ISERROR((T398/U398-1)*100),"n/a",(T398/U398-1)*100)</f>
        <v>34.690847385724901</v>
      </c>
      <c r="AP398" s="705">
        <f>IF(ISERROR((U398/V398-1)*100),"n/a",(U398/V398-1)*100)</f>
        <v>20.118475110672286</v>
      </c>
      <c r="AQ398" s="705">
        <f>IF(ISERROR((V398/W398-1)*100),"n/a",(V398/W398-1)*100)</f>
        <v>12.023261621891624</v>
      </c>
      <c r="AR398" s="705">
        <f>IF(ISERROR((W398/X398-1)*100),"n/a",(W398/X398-1)*100)</f>
        <v>12.679396984924661</v>
      </c>
      <c r="AS398" s="706">
        <f>AVERAGE(Z398:AR398)</f>
        <v>1.7478709470272211</v>
      </c>
      <c r="AT398" s="707">
        <f>STDEV(Z398:AR398)</f>
        <v>45.645222955688808</v>
      </c>
    </row>
    <row r="399" spans="1:46" ht="11.25" customHeight="1" x14ac:dyDescent="0.2">
      <c r="A399" s="502" t="s">
        <v>4086</v>
      </c>
      <c r="B399" s="972" t="s">
        <v>4087</v>
      </c>
      <c r="C399" s="515">
        <v>0.54</v>
      </c>
      <c r="D399" s="543">
        <v>0.4</v>
      </c>
      <c r="E399" s="684">
        <v>0.34</v>
      </c>
      <c r="F399" s="684">
        <v>0.32</v>
      </c>
      <c r="G399" s="563">
        <v>0.24</v>
      </c>
      <c r="H399" s="684">
        <v>0.12</v>
      </c>
      <c r="I399" s="685"/>
      <c r="J399" s="521">
        <v>0</v>
      </c>
      <c r="K399" s="689">
        <v>0</v>
      </c>
      <c r="L399" s="685"/>
      <c r="M399" s="686">
        <v>0</v>
      </c>
      <c r="N399" s="686">
        <v>0</v>
      </c>
      <c r="O399" s="564">
        <v>0</v>
      </c>
      <c r="P399" s="564">
        <v>0</v>
      </c>
      <c r="Q399" s="564">
        <v>0</v>
      </c>
      <c r="R399" s="564">
        <v>0</v>
      </c>
      <c r="S399" s="564">
        <v>0</v>
      </c>
      <c r="T399" s="564">
        <v>0</v>
      </c>
      <c r="U399" s="564">
        <v>0</v>
      </c>
      <c r="V399" s="564">
        <v>0</v>
      </c>
      <c r="W399" s="564">
        <v>0</v>
      </c>
      <c r="X399" s="564">
        <v>0</v>
      </c>
      <c r="Y399" s="688">
        <f>SUM(C399:X399)</f>
        <v>1.96</v>
      </c>
      <c r="Z399" s="1134">
        <f>IF(ISERROR((C399/D399-1)*100),"n/a",(C399/D399-1)*100)</f>
        <v>35.000000000000007</v>
      </c>
      <c r="AA399" s="705">
        <f>IF(ISERROR((D399/E399-1)*100),"n/a",(D399/E399-1)*100)</f>
        <v>17.647058823529417</v>
      </c>
      <c r="AB399" s="705">
        <f>IF(ISERROR((E399/F399-1)*100),"n/a",(E399/F399-1)*100)</f>
        <v>6.25</v>
      </c>
      <c r="AC399" s="705">
        <f>IF(ISERROR((F399/G399-1)*100),"n/a",(F399/G399-1)*100)</f>
        <v>33.33333333333335</v>
      </c>
      <c r="AD399" s="705">
        <f>IF(ISERROR((G399/H399-1)*100),"n/a",(G399/H399-1)*100)</f>
        <v>100</v>
      </c>
      <c r="AE399" s="705" t="str">
        <f>IF(ISERROR((H399/J399-1)*100),"n/a",(H399/J399-1)*100)</f>
        <v>n/a</v>
      </c>
      <c r="AF399" s="705" t="str">
        <f>IF(ISERROR((J399/K399-1)*100),"n/a",(J399/K399-1)*100)</f>
        <v>n/a</v>
      </c>
      <c r="AG399" s="705" t="str">
        <f>IF(ISERROR((K399/M399-1)*100),"n/a",(K399/M399-1)*100)</f>
        <v>n/a</v>
      </c>
      <c r="AH399" s="705" t="str">
        <f>IF(ISERROR((M399/N399-1)*100),"n/a",(M399/N399-1)*100)</f>
        <v>n/a</v>
      </c>
      <c r="AI399" s="705" t="str">
        <f>IF(ISERROR((N399/O399-1)*100),"n/a",(N399/O399-1)*100)</f>
        <v>n/a</v>
      </c>
      <c r="AJ399" s="705" t="str">
        <f>IF(ISERROR((O399/P399-1)*100),"n/a",(O399/P399-1)*100)</f>
        <v>n/a</v>
      </c>
      <c r="AK399" s="705" t="str">
        <f>IF(ISERROR((P399/Q399-1)*100),"n/a",(P399/Q399-1)*100)</f>
        <v>n/a</v>
      </c>
      <c r="AL399" s="705" t="str">
        <f>IF(ISERROR((Q399/R399-1)*100),"n/a",(Q399/R399-1)*100)</f>
        <v>n/a</v>
      </c>
      <c r="AM399" s="705" t="str">
        <f>IF(ISERROR((R399/S399-1)*100),"n/a",(R399/S399-1)*100)</f>
        <v>n/a</v>
      </c>
      <c r="AN399" s="705" t="str">
        <f>IF(ISERROR((S399/T399-1)*100),"n/a",(S399/T399-1)*100)</f>
        <v>n/a</v>
      </c>
      <c r="AO399" s="705" t="str">
        <f>IF(ISERROR((T399/U399-1)*100),"n/a",(T399/U399-1)*100)</f>
        <v>n/a</v>
      </c>
      <c r="AP399" s="705" t="str">
        <f>IF(ISERROR((U399/V399-1)*100),"n/a",(U399/V399-1)*100)</f>
        <v>n/a</v>
      </c>
      <c r="AQ399" s="705" t="str">
        <f>IF(ISERROR((V399/W399-1)*100),"n/a",(V399/W399-1)*100)</f>
        <v>n/a</v>
      </c>
      <c r="AR399" s="705" t="str">
        <f>IF(ISERROR((W399/X399-1)*100),"n/a",(W399/X399-1)*100)</f>
        <v>n/a</v>
      </c>
      <c r="AS399" s="706">
        <f>AVERAGE(Z399:AR399)</f>
        <v>38.446078431372555</v>
      </c>
      <c r="AT399" s="707">
        <f>STDEV(Z399:AR399)</f>
        <v>36.387111600386653</v>
      </c>
    </row>
    <row r="400" spans="1:46" ht="11.25" customHeight="1" x14ac:dyDescent="0.2">
      <c r="A400" s="519" t="s">
        <v>1329</v>
      </c>
      <c r="B400" s="972" t="s">
        <v>1330</v>
      </c>
      <c r="C400" s="515">
        <v>1.96</v>
      </c>
      <c r="D400" s="515">
        <v>1.7000000000000002</v>
      </c>
      <c r="E400" s="684">
        <v>1.36</v>
      </c>
      <c r="F400" s="684">
        <v>1.1599999999999999</v>
      </c>
      <c r="G400" s="684">
        <v>1</v>
      </c>
      <c r="H400" s="684">
        <v>0.67091999999999996</v>
      </c>
      <c r="I400" s="685"/>
      <c r="J400" s="684">
        <v>0.51119999999999999</v>
      </c>
      <c r="K400" s="514">
        <v>0.38340000000000002</v>
      </c>
      <c r="L400" s="685"/>
      <c r="M400" s="686">
        <v>0.22364000000000001</v>
      </c>
      <c r="N400" s="686">
        <v>0.39936000000000005</v>
      </c>
      <c r="O400" s="687">
        <v>0.57508000000000004</v>
      </c>
      <c r="P400" s="687">
        <v>0.57508000000000004</v>
      </c>
      <c r="Q400" s="691">
        <v>0.54313999999999996</v>
      </c>
      <c r="R400" s="691">
        <v>0.45528000000000002</v>
      </c>
      <c r="S400" s="691">
        <v>0.35143999999999997</v>
      </c>
      <c r="T400" s="691">
        <v>0.28754000000000002</v>
      </c>
      <c r="U400" s="687">
        <v>0.27156000000000002</v>
      </c>
      <c r="V400" s="687">
        <v>0.27156000000000002</v>
      </c>
      <c r="W400" s="687">
        <v>0.27156000000000002</v>
      </c>
      <c r="X400" s="691">
        <v>0.25558000000000003</v>
      </c>
      <c r="Y400" s="688">
        <f>SUM(C400:X400)</f>
        <v>13.226340000000002</v>
      </c>
      <c r="Z400" s="1134">
        <f>IF(ISERROR((C400/D400-1)*100),"n/a",(C400/D400-1)*100)</f>
        <v>15.294117647058814</v>
      </c>
      <c r="AA400" s="705">
        <f>IF(ISERROR((D400/E400-1)*100),"n/a",(D400/E400-1)*100)</f>
        <v>25</v>
      </c>
      <c r="AB400" s="705">
        <f>IF(ISERROR((E400/F400-1)*100),"n/a",(E400/F400-1)*100)</f>
        <v>17.24137931034484</v>
      </c>
      <c r="AC400" s="705">
        <f>IF(ISERROR((F400/G400-1)*100),"n/a",(F400/G400-1)*100)</f>
        <v>15.999999999999993</v>
      </c>
      <c r="AD400" s="705">
        <f>IF(ISERROR((G400/H400-1)*100),"n/a",(G400/H400-1)*100)</f>
        <v>49.049066952840882</v>
      </c>
      <c r="AE400" s="705">
        <f>IF(ISERROR((H400/J400-1)*100),"n/a",(H400/J400-1)*100)</f>
        <v>31.24413145539906</v>
      </c>
      <c r="AF400" s="705">
        <f>IF(ISERROR((J400/K400-1)*100),"n/a",(J400/K400-1)*100)</f>
        <v>33.333333333333329</v>
      </c>
      <c r="AG400" s="705">
        <f>IF(ISERROR((K400/M400-1)*100),"n/a",(K400/M400-1)*100)</f>
        <v>71.436236809157577</v>
      </c>
      <c r="AH400" s="705">
        <f>IF(ISERROR((M400/N400-1)*100),"n/a",(M400/N400-1)*100)</f>
        <v>-44.000400641025649</v>
      </c>
      <c r="AI400" s="705">
        <f>IF(ISERROR((N400/O400-1)*100),"n/a",(N400/O400-1)*100)</f>
        <v>-30.555748765389158</v>
      </c>
      <c r="AJ400" s="705">
        <f>IF(ISERROR((O400/P400-1)*100),"n/a",(O400/P400-1)*100)</f>
        <v>0</v>
      </c>
      <c r="AK400" s="705">
        <f>IF(ISERROR((P400/Q400-1)*100),"n/a",(P400/Q400-1)*100)</f>
        <v>5.8806200979489853</v>
      </c>
      <c r="AL400" s="705">
        <f>IF(ISERROR((Q400/R400-1)*100),"n/a",(Q400/R400-1)*100)</f>
        <v>19.298014408715503</v>
      </c>
      <c r="AM400" s="705">
        <f>IF(ISERROR((R400/S400-1)*100),"n/a",(R400/S400-1)*100)</f>
        <v>29.54700660141134</v>
      </c>
      <c r="AN400" s="705">
        <f>IF(ISERROR((S400/T400-1)*100),"n/a",(S400/T400-1)*100)</f>
        <v>22.222995061556627</v>
      </c>
      <c r="AO400" s="705">
        <f>IF(ISERROR((T400/U400-1)*100),"n/a",(T400/U400-1)*100)</f>
        <v>5.884519074974226</v>
      </c>
      <c r="AP400" s="705">
        <f>IF(ISERROR((U400/V400-1)*100),"n/a",(U400/V400-1)*100)</f>
        <v>0</v>
      </c>
      <c r="AQ400" s="705">
        <f>IF(ISERROR((V400/W400-1)*100),"n/a",(V400/W400-1)*100)</f>
        <v>0</v>
      </c>
      <c r="AR400" s="705">
        <f>IF(ISERROR((W400/X400-1)*100),"n/a",(W400/X400-1)*100)</f>
        <v>6.2524454182643296</v>
      </c>
      <c r="AS400" s="706">
        <f>AVERAGE(Z400:AR400)</f>
        <v>14.375142987610042</v>
      </c>
      <c r="AT400" s="707">
        <f>STDEV(Z400:AR400)</f>
        <v>25.603245032795005</v>
      </c>
    </row>
    <row r="401" spans="1:46" ht="11.25" customHeight="1" x14ac:dyDescent="0.2">
      <c r="A401" s="497" t="s">
        <v>1332</v>
      </c>
      <c r="B401" s="957" t="s">
        <v>1333</v>
      </c>
      <c r="C401" s="515">
        <v>2.4249999999999998</v>
      </c>
      <c r="D401" s="542">
        <v>2.1</v>
      </c>
      <c r="E401" s="505">
        <v>1.85</v>
      </c>
      <c r="F401" s="505">
        <v>1.71</v>
      </c>
      <c r="G401" s="505">
        <v>1.68</v>
      </c>
      <c r="H401" s="505">
        <v>1.4</v>
      </c>
      <c r="I401" s="506"/>
      <c r="J401" s="505">
        <v>0.86</v>
      </c>
      <c r="K401" s="503">
        <v>0.6</v>
      </c>
      <c r="L401" s="506"/>
      <c r="M401" s="559">
        <v>0.56000000000000005</v>
      </c>
      <c r="N401" s="551">
        <v>0.56000000000000005</v>
      </c>
      <c r="O401" s="511">
        <v>0.51</v>
      </c>
      <c r="P401" s="511">
        <v>0.38</v>
      </c>
      <c r="Q401" s="511">
        <v>0.31</v>
      </c>
      <c r="R401" s="511">
        <v>0.28000000000000003</v>
      </c>
      <c r="S401" s="511">
        <v>0.24</v>
      </c>
      <c r="T401" s="510">
        <v>0.2</v>
      </c>
      <c r="U401" s="510">
        <v>0.2</v>
      </c>
      <c r="V401" s="510">
        <v>0.2</v>
      </c>
      <c r="W401" s="511">
        <v>0.2</v>
      </c>
      <c r="X401" s="511">
        <v>0.17</v>
      </c>
      <c r="Y401" s="688">
        <f>SUM(C401:X401)</f>
        <v>16.435000000000002</v>
      </c>
      <c r="Z401" s="1134">
        <f>IF(ISERROR((C401/D401-1)*100),"n/a",(C401/D401-1)*100)</f>
        <v>15.476190476190466</v>
      </c>
      <c r="AA401" s="705">
        <f>IF(ISERROR((D401/E401-1)*100),"n/a",(D401/E401-1)*100)</f>
        <v>13.513513513513509</v>
      </c>
      <c r="AB401" s="705">
        <f>IF(ISERROR((E401/F401-1)*100),"n/a",(E401/F401-1)*100)</f>
        <v>8.1871345029239873</v>
      </c>
      <c r="AC401" s="705">
        <f>IF(ISERROR((F401/G401-1)*100),"n/a",(F401/G401-1)*100)</f>
        <v>1.7857142857142794</v>
      </c>
      <c r="AD401" s="705">
        <f>IF(ISERROR((G401/H401-1)*100),"n/a",(G401/H401-1)*100)</f>
        <v>19.999999999999996</v>
      </c>
      <c r="AE401" s="705">
        <f>IF(ISERROR((H401/J401-1)*100),"n/a",(H401/J401-1)*100)</f>
        <v>62.790697674418603</v>
      </c>
      <c r="AF401" s="705">
        <f>IF(ISERROR((J401/K401-1)*100),"n/a",(J401/K401-1)*100)</f>
        <v>43.333333333333336</v>
      </c>
      <c r="AG401" s="705">
        <f>IF(ISERROR((K401/M401-1)*100),"n/a",(K401/M401-1)*100)</f>
        <v>7.1428571428571397</v>
      </c>
      <c r="AH401" s="705">
        <f>IF(ISERROR((M401/N401-1)*100),"n/a",(M401/N401-1)*100)</f>
        <v>0</v>
      </c>
      <c r="AI401" s="705">
        <f>IF(ISERROR((N401/O401-1)*100),"n/a",(N401/O401-1)*100)</f>
        <v>9.8039215686274606</v>
      </c>
      <c r="AJ401" s="705">
        <f>IF(ISERROR((O401/P401-1)*100),"n/a",(O401/P401-1)*100)</f>
        <v>34.210526315789465</v>
      </c>
      <c r="AK401" s="705">
        <f>IF(ISERROR((P401/Q401-1)*100),"n/a",(P401/Q401-1)*100)</f>
        <v>22.580645161290324</v>
      </c>
      <c r="AL401" s="705">
        <f>IF(ISERROR((Q401/R401-1)*100),"n/a",(Q401/R401-1)*100)</f>
        <v>10.714285714285698</v>
      </c>
      <c r="AM401" s="705">
        <f>IF(ISERROR((R401/S401-1)*100),"n/a",(R401/S401-1)*100)</f>
        <v>16.666666666666675</v>
      </c>
      <c r="AN401" s="705">
        <f>IF(ISERROR((S401/T401-1)*100),"n/a",(S401/T401-1)*100)</f>
        <v>19.999999999999996</v>
      </c>
      <c r="AO401" s="705">
        <f>IF(ISERROR((T401/U401-1)*100),"n/a",(T401/U401-1)*100)</f>
        <v>0</v>
      </c>
      <c r="AP401" s="705">
        <f>IF(ISERROR((U401/V401-1)*100),"n/a",(U401/V401-1)*100)</f>
        <v>0</v>
      </c>
      <c r="AQ401" s="705">
        <f>IF(ISERROR((V401/W401-1)*100),"n/a",(V401/W401-1)*100)</f>
        <v>0</v>
      </c>
      <c r="AR401" s="705">
        <f>IF(ISERROR((W401/X401-1)*100),"n/a",(W401/X401-1)*100)</f>
        <v>17.647058823529417</v>
      </c>
      <c r="AS401" s="706">
        <f>AVERAGE(Z401:AR401)</f>
        <v>15.992239219954755</v>
      </c>
      <c r="AT401" s="707">
        <f>STDEV(Z401:AR401)</f>
        <v>16.304204778713832</v>
      </c>
    </row>
    <row r="402" spans="1:46" ht="11.25" customHeight="1" x14ac:dyDescent="0.2">
      <c r="A402" s="1158" t="s">
        <v>3874</v>
      </c>
      <c r="B402" s="960" t="s">
        <v>3875</v>
      </c>
      <c r="C402" s="515">
        <v>0.89</v>
      </c>
      <c r="D402" s="959">
        <v>0.77</v>
      </c>
      <c r="E402" s="963">
        <v>0.67</v>
      </c>
      <c r="F402" s="963">
        <v>0.61</v>
      </c>
      <c r="G402" s="963">
        <v>0.55000000000000004</v>
      </c>
      <c r="H402" s="963">
        <v>0.5</v>
      </c>
      <c r="I402" s="963"/>
      <c r="J402" s="963">
        <v>2</v>
      </c>
      <c r="K402" s="689">
        <v>0</v>
      </c>
      <c r="L402" s="955"/>
      <c r="M402" s="557">
        <v>0</v>
      </c>
      <c r="N402" s="519">
        <v>0.05</v>
      </c>
      <c r="O402" s="976">
        <v>0.1</v>
      </c>
      <c r="P402" s="976">
        <v>0.09</v>
      </c>
      <c r="Q402" s="976">
        <v>0.08</v>
      </c>
      <c r="R402" s="687">
        <v>0</v>
      </c>
      <c r="S402" s="687">
        <v>0</v>
      </c>
      <c r="T402" s="687">
        <v>0</v>
      </c>
      <c r="U402" s="687">
        <v>0</v>
      </c>
      <c r="V402" s="687">
        <v>0</v>
      </c>
      <c r="W402" s="687">
        <v>0</v>
      </c>
      <c r="X402" s="687">
        <v>0</v>
      </c>
      <c r="Y402" s="688">
        <f>SUM(C402:X402)</f>
        <v>6.31</v>
      </c>
      <c r="Z402" s="1134">
        <f>IF(ISERROR((C402/D402-1)*100),"n/a",(C402/D402-1)*100)</f>
        <v>15.58441558441559</v>
      </c>
      <c r="AA402" s="705">
        <f>IF(ISERROR((D402/E402-1)*100),"n/a",(D402/E402-1)*100)</f>
        <v>14.925373134328357</v>
      </c>
      <c r="AB402" s="705">
        <f>IF(ISERROR((E402/F402-1)*100),"n/a",(E402/F402-1)*100)</f>
        <v>9.8360655737705027</v>
      </c>
      <c r="AC402" s="705">
        <f>IF(ISERROR((F402/G402-1)*100),"n/a",(F402/G402-1)*100)</f>
        <v>10.909090909090891</v>
      </c>
      <c r="AD402" s="705">
        <f>IF(ISERROR((G402/H402-1)*100),"n/a",(G402/H402-1)*100)</f>
        <v>10.000000000000009</v>
      </c>
      <c r="AE402" s="705">
        <f>IF(ISERROR((H402/J402-1)*100),"n/a",(H402/J402-1)*100)</f>
        <v>-75</v>
      </c>
      <c r="AF402" s="705" t="str">
        <f>IF(ISERROR((J402/K402-1)*100),"n/a",(J402/K402-1)*100)</f>
        <v>n/a</v>
      </c>
      <c r="AG402" s="705" t="str">
        <f>IF(ISERROR((K402/M402-1)*100),"n/a",(K402/M402-1)*100)</f>
        <v>n/a</v>
      </c>
      <c r="AH402" s="705">
        <f>IF(ISERROR((M402/N402-1)*100),"n/a",(M402/N402-1)*100)</f>
        <v>-100</v>
      </c>
      <c r="AI402" s="705">
        <f>IF(ISERROR((N402/O402-1)*100),"n/a",(N402/O402-1)*100)</f>
        <v>-50</v>
      </c>
      <c r="AJ402" s="705">
        <f>IF(ISERROR((O402/P402-1)*100),"n/a",(O402/P402-1)*100)</f>
        <v>11.111111111111116</v>
      </c>
      <c r="AK402" s="705">
        <f>IF(ISERROR((P402/Q402-1)*100),"n/a",(P402/Q402-1)*100)</f>
        <v>12.5</v>
      </c>
      <c r="AL402" s="705" t="str">
        <f>IF(ISERROR((Q402/R402-1)*100),"n/a",(Q402/R402-1)*100)</f>
        <v>n/a</v>
      </c>
      <c r="AM402" s="705" t="str">
        <f>IF(ISERROR((R402/S402-1)*100),"n/a",(R402/S402-1)*100)</f>
        <v>n/a</v>
      </c>
      <c r="AN402" s="705" t="str">
        <f>IF(ISERROR((S402/T402-1)*100),"n/a",(S402/T402-1)*100)</f>
        <v>n/a</v>
      </c>
      <c r="AO402" s="705" t="str">
        <f>IF(ISERROR((T402/U402-1)*100),"n/a",(T402/U402-1)*100)</f>
        <v>n/a</v>
      </c>
      <c r="AP402" s="705" t="str">
        <f>IF(ISERROR((U402/V402-1)*100),"n/a",(U402/V402-1)*100)</f>
        <v>n/a</v>
      </c>
      <c r="AQ402" s="705" t="str">
        <f>IF(ISERROR((V402/W402-1)*100),"n/a",(V402/W402-1)*100)</f>
        <v>n/a</v>
      </c>
      <c r="AR402" s="705" t="str">
        <f>IF(ISERROR((W402/X402-1)*100),"n/a",(W402/X402-1)*100)</f>
        <v>n/a</v>
      </c>
      <c r="AS402" s="706">
        <f>AVERAGE(Z402:AR402)</f>
        <v>-14.013394368728353</v>
      </c>
      <c r="AT402" s="707">
        <f>STDEV(Z402:AR402)</f>
        <v>43.744652746909672</v>
      </c>
    </row>
    <row r="403" spans="1:46" ht="11.25" customHeight="1" x14ac:dyDescent="0.2">
      <c r="A403" s="519" t="s">
        <v>1334</v>
      </c>
      <c r="B403" s="972" t="s">
        <v>1335</v>
      </c>
      <c r="C403" s="515">
        <v>0.8</v>
      </c>
      <c r="D403" s="690">
        <v>0.57499999999999996</v>
      </c>
      <c r="E403" s="684">
        <v>0.48499999999999999</v>
      </c>
      <c r="F403" s="684">
        <v>0.42499999999999999</v>
      </c>
      <c r="G403" s="684">
        <v>0.37</v>
      </c>
      <c r="H403" s="521">
        <v>0.34</v>
      </c>
      <c r="I403" s="685"/>
      <c r="J403" s="684">
        <v>0.33</v>
      </c>
      <c r="K403" s="514">
        <v>0.3</v>
      </c>
      <c r="L403" s="685"/>
      <c r="M403" s="686">
        <v>0.26</v>
      </c>
      <c r="N403" s="531">
        <v>0.26</v>
      </c>
      <c r="O403" s="691">
        <v>0.24</v>
      </c>
      <c r="P403" s="691">
        <v>0.22</v>
      </c>
      <c r="Q403" s="691">
        <v>0.18</v>
      </c>
      <c r="R403" s="691">
        <v>0.14000000000000001</v>
      </c>
      <c r="S403" s="687">
        <v>0</v>
      </c>
      <c r="T403" s="687">
        <v>0</v>
      </c>
      <c r="U403" s="687">
        <v>0</v>
      </c>
      <c r="V403" s="687">
        <v>0</v>
      </c>
      <c r="W403" s="687">
        <v>0</v>
      </c>
      <c r="X403" s="687">
        <v>0</v>
      </c>
      <c r="Y403" s="688">
        <f>SUM(C403:X403)</f>
        <v>4.9249999999999989</v>
      </c>
      <c r="Z403" s="1134">
        <f>IF(ISERROR((C403/D403-1)*100),"n/a",(C403/D403-1)*100)</f>
        <v>39.130434782608717</v>
      </c>
      <c r="AA403" s="705">
        <f>IF(ISERROR((D403/E403-1)*100),"n/a",(D403/E403-1)*100)</f>
        <v>18.556701030927837</v>
      </c>
      <c r="AB403" s="705">
        <f>IF(ISERROR((E403/F403-1)*100),"n/a",(E403/F403-1)*100)</f>
        <v>14.117647058823524</v>
      </c>
      <c r="AC403" s="705">
        <f>IF(ISERROR((F403/G403-1)*100),"n/a",(F403/G403-1)*100)</f>
        <v>14.864864864864868</v>
      </c>
      <c r="AD403" s="705">
        <f>IF(ISERROR((G403/H403-1)*100),"n/a",(G403/H403-1)*100)</f>
        <v>8.8235294117646959</v>
      </c>
      <c r="AE403" s="705">
        <f>IF(ISERROR((H403/J403-1)*100),"n/a",(H403/J403-1)*100)</f>
        <v>3.0303030303030276</v>
      </c>
      <c r="AF403" s="705">
        <f>IF(ISERROR((J403/K403-1)*100),"n/a",(J403/K403-1)*100)</f>
        <v>10.000000000000009</v>
      </c>
      <c r="AG403" s="705">
        <f>IF(ISERROR((K403/M403-1)*100),"n/a",(K403/M403-1)*100)</f>
        <v>15.384615384615374</v>
      </c>
      <c r="AH403" s="705">
        <f>IF(ISERROR((M403/N403-1)*100),"n/a",(M403/N403-1)*100)</f>
        <v>0</v>
      </c>
      <c r="AI403" s="705">
        <f>IF(ISERROR((N403/O403-1)*100),"n/a",(N403/O403-1)*100)</f>
        <v>8.3333333333333481</v>
      </c>
      <c r="AJ403" s="705">
        <f>IF(ISERROR((O403/P403-1)*100),"n/a",(O403/P403-1)*100)</f>
        <v>9.0909090909090828</v>
      </c>
      <c r="AK403" s="705">
        <f>IF(ISERROR((P403/Q403-1)*100),"n/a",(P403/Q403-1)*100)</f>
        <v>22.222222222222232</v>
      </c>
      <c r="AL403" s="705">
        <f>IF(ISERROR((Q403/R403-1)*100),"n/a",(Q403/R403-1)*100)</f>
        <v>28.571428571428559</v>
      </c>
      <c r="AM403" s="705" t="str">
        <f>IF(ISERROR((R403/S403-1)*100),"n/a",(R403/S403-1)*100)</f>
        <v>n/a</v>
      </c>
      <c r="AN403" s="705" t="str">
        <f>IF(ISERROR((S403/T403-1)*100),"n/a",(S403/T403-1)*100)</f>
        <v>n/a</v>
      </c>
      <c r="AO403" s="705" t="str">
        <f>IF(ISERROR((T403/U403-1)*100),"n/a",(T403/U403-1)*100)</f>
        <v>n/a</v>
      </c>
      <c r="AP403" s="705" t="str">
        <f>IF(ISERROR((U403/V403-1)*100),"n/a",(U403/V403-1)*100)</f>
        <v>n/a</v>
      </c>
      <c r="AQ403" s="705" t="str">
        <f>IF(ISERROR((V403/W403-1)*100),"n/a",(V403/W403-1)*100)</f>
        <v>n/a</v>
      </c>
      <c r="AR403" s="705" t="str">
        <f>IF(ISERROR((W403/X403-1)*100),"n/a",(W403/X403-1)*100)</f>
        <v>n/a</v>
      </c>
      <c r="AS403" s="706">
        <f>AVERAGE(Z403:AR403)</f>
        <v>14.778922213984714</v>
      </c>
      <c r="AT403" s="707">
        <f>STDEV(Z403:AR403)</f>
        <v>10.576569086831627</v>
      </c>
    </row>
    <row r="404" spans="1:46" ht="11.25" customHeight="1" x14ac:dyDescent="0.2">
      <c r="A404" s="502" t="s">
        <v>1336</v>
      </c>
      <c r="B404" s="972" t="s">
        <v>1337</v>
      </c>
      <c r="C404" s="515">
        <v>0.84</v>
      </c>
      <c r="D404" s="690">
        <v>0.68</v>
      </c>
      <c r="E404" s="684">
        <v>0.6</v>
      </c>
      <c r="F404" s="684">
        <v>0.51</v>
      </c>
      <c r="G404" s="521">
        <v>0.48</v>
      </c>
      <c r="H404" s="684">
        <v>0.44</v>
      </c>
      <c r="I404" s="685"/>
      <c r="J404" s="521">
        <v>0.32</v>
      </c>
      <c r="K404" s="514">
        <v>0.30499999999999999</v>
      </c>
      <c r="L404" s="685"/>
      <c r="M404" s="531">
        <v>0.22833000000000001</v>
      </c>
      <c r="N404" s="686">
        <v>0.13320000000000001</v>
      </c>
      <c r="O404" s="691">
        <v>0.13320000000000001</v>
      </c>
      <c r="P404" s="691">
        <v>0.12665999999999999</v>
      </c>
      <c r="Q404" s="691">
        <v>0.10668</v>
      </c>
      <c r="R404" s="691">
        <v>0.10001</v>
      </c>
      <c r="S404" s="691">
        <v>7.3330000000000006E-2</v>
      </c>
      <c r="T404" s="691">
        <v>0.05</v>
      </c>
      <c r="U404" s="691">
        <v>0.03</v>
      </c>
      <c r="V404" s="687">
        <v>0</v>
      </c>
      <c r="W404" s="687">
        <v>0</v>
      </c>
      <c r="X404" s="687">
        <v>0</v>
      </c>
      <c r="Y404" s="688">
        <f>SUM(C404:X404)</f>
        <v>5.156410000000001</v>
      </c>
      <c r="Z404" s="1134">
        <f>IF(ISERROR((C404/D404-1)*100),"n/a",(C404/D404-1)*100)</f>
        <v>23.529411764705866</v>
      </c>
      <c r="AA404" s="705">
        <f>IF(ISERROR((D404/E404-1)*100),"n/a",(D404/E404-1)*100)</f>
        <v>13.333333333333353</v>
      </c>
      <c r="AB404" s="705">
        <f>IF(ISERROR((E404/F404-1)*100),"n/a",(E404/F404-1)*100)</f>
        <v>17.647058823529417</v>
      </c>
      <c r="AC404" s="705">
        <f>IF(ISERROR((F404/G404-1)*100),"n/a",(F404/G404-1)*100)</f>
        <v>6.25</v>
      </c>
      <c r="AD404" s="705">
        <f>IF(ISERROR((G404/H404-1)*100),"n/a",(G404/H404-1)*100)</f>
        <v>9.0909090909090828</v>
      </c>
      <c r="AE404" s="705">
        <f>IF(ISERROR((H404/J404-1)*100),"n/a",(H404/J404-1)*100)</f>
        <v>37.5</v>
      </c>
      <c r="AF404" s="705">
        <f>IF(ISERROR((J404/K404-1)*100),"n/a",(J404/K404-1)*100)</f>
        <v>4.9180327868852514</v>
      </c>
      <c r="AG404" s="705">
        <f>IF(ISERROR((K404/M404-1)*100),"n/a",(K404/M404-1)*100)</f>
        <v>33.578592388210041</v>
      </c>
      <c r="AH404" s="705">
        <f>IF(ISERROR((M404/N404-1)*100),"n/a",(M404/N404-1)*100)</f>
        <v>71.418918918918919</v>
      </c>
      <c r="AI404" s="705">
        <f>IF(ISERROR((N404/O404-1)*100),"n/a",(N404/O404-1)*100)</f>
        <v>0</v>
      </c>
      <c r="AJ404" s="705">
        <f>IF(ISERROR((O404/P404-1)*100),"n/a",(O404/P404-1)*100)</f>
        <v>5.1634296541923419</v>
      </c>
      <c r="AK404" s="705">
        <f>IF(ISERROR((P404/Q404-1)*100),"n/a",(P404/Q404-1)*100)</f>
        <v>18.728908886389206</v>
      </c>
      <c r="AL404" s="705">
        <f>IF(ISERROR((Q404/R404-1)*100),"n/a",(Q404/R404-1)*100)</f>
        <v>6.6693330666933281</v>
      </c>
      <c r="AM404" s="705">
        <f>IF(ISERROR((R404/S404-1)*100),"n/a",(R404/S404-1)*100)</f>
        <v>36.383471975998894</v>
      </c>
      <c r="AN404" s="705">
        <f>IF(ISERROR((S404/T404-1)*100),"n/a",(S404/T404-1)*100)</f>
        <v>46.660000000000011</v>
      </c>
      <c r="AO404" s="705">
        <f>IF(ISERROR((T404/U404-1)*100),"n/a",(T404/U404-1)*100)</f>
        <v>66.666666666666671</v>
      </c>
      <c r="AP404" s="705" t="str">
        <f>IF(ISERROR((U404/V404-1)*100),"n/a",(U404/V404-1)*100)</f>
        <v>n/a</v>
      </c>
      <c r="AQ404" s="705" t="str">
        <f>IF(ISERROR((V404/W404-1)*100),"n/a",(V404/W404-1)*100)</f>
        <v>n/a</v>
      </c>
      <c r="AR404" s="705" t="str">
        <f>IF(ISERROR((W404/X404-1)*100),"n/a",(W404/X404-1)*100)</f>
        <v>n/a</v>
      </c>
      <c r="AS404" s="706">
        <f>AVERAGE(Z404:AR404)</f>
        <v>24.846129209777025</v>
      </c>
      <c r="AT404" s="707">
        <f>STDEV(Z404:AR404)</f>
        <v>22.080376852697995</v>
      </c>
    </row>
    <row r="405" spans="1:46" ht="11.25" customHeight="1" x14ac:dyDescent="0.2">
      <c r="A405" s="974" t="s">
        <v>1338</v>
      </c>
      <c r="B405" s="972" t="s">
        <v>1339</v>
      </c>
      <c r="C405" s="515">
        <v>0.96</v>
      </c>
      <c r="D405" s="690">
        <v>0.8</v>
      </c>
      <c r="E405" s="684">
        <v>0.68</v>
      </c>
      <c r="F405" s="684">
        <v>0.57999999999999996</v>
      </c>
      <c r="G405" s="521">
        <v>0.52</v>
      </c>
      <c r="H405" s="684">
        <v>0.13</v>
      </c>
      <c r="I405" s="685"/>
      <c r="J405" s="521">
        <v>0</v>
      </c>
      <c r="K405" s="689">
        <v>0</v>
      </c>
      <c r="L405" s="685"/>
      <c r="M405" s="686">
        <v>0</v>
      </c>
      <c r="N405" s="686">
        <v>0</v>
      </c>
      <c r="O405" s="687">
        <v>0</v>
      </c>
      <c r="P405" s="687">
        <v>0</v>
      </c>
      <c r="Q405" s="687">
        <v>0</v>
      </c>
      <c r="R405" s="687">
        <v>0</v>
      </c>
      <c r="S405" s="687">
        <v>0</v>
      </c>
      <c r="T405" s="687">
        <v>0</v>
      </c>
      <c r="U405" s="687">
        <v>0</v>
      </c>
      <c r="V405" s="687">
        <v>0</v>
      </c>
      <c r="W405" s="687">
        <v>0</v>
      </c>
      <c r="X405" s="687">
        <v>0</v>
      </c>
      <c r="Y405" s="688">
        <f>SUM(C405:X405)</f>
        <v>3.67</v>
      </c>
      <c r="Z405" s="1134">
        <f>IF(ISERROR((C405/D405-1)*100),"n/a",(C405/D405-1)*100)</f>
        <v>19.999999999999996</v>
      </c>
      <c r="AA405" s="705">
        <f>IF(ISERROR((D405/E405-1)*100),"n/a",(D405/E405-1)*100)</f>
        <v>17.647058823529417</v>
      </c>
      <c r="AB405" s="705">
        <f>IF(ISERROR((E405/F405-1)*100),"n/a",(E405/F405-1)*100)</f>
        <v>17.24137931034484</v>
      </c>
      <c r="AC405" s="705">
        <f>IF(ISERROR((F405/G405-1)*100),"n/a",(F405/G405-1)*100)</f>
        <v>11.538461538461519</v>
      </c>
      <c r="AD405" s="705">
        <f>IF(ISERROR((G405/H405-1)*100),"n/a",(G405/H405-1)*100)</f>
        <v>300</v>
      </c>
      <c r="AE405" s="705" t="str">
        <f>IF(ISERROR((H405/J405-1)*100),"n/a",(H405/J405-1)*100)</f>
        <v>n/a</v>
      </c>
      <c r="AF405" s="705" t="str">
        <f>IF(ISERROR((J405/K405-1)*100),"n/a",(J405/K405-1)*100)</f>
        <v>n/a</v>
      </c>
      <c r="AG405" s="705" t="str">
        <f>IF(ISERROR((K405/M405-1)*100),"n/a",(K405/M405-1)*100)</f>
        <v>n/a</v>
      </c>
      <c r="AH405" s="705" t="str">
        <f>IF(ISERROR((M405/N405-1)*100),"n/a",(M405/N405-1)*100)</f>
        <v>n/a</v>
      </c>
      <c r="AI405" s="705" t="str">
        <f>IF(ISERROR((N405/O405-1)*100),"n/a",(N405/O405-1)*100)</f>
        <v>n/a</v>
      </c>
      <c r="AJ405" s="705" t="str">
        <f>IF(ISERROR((O405/P405-1)*100),"n/a",(O405/P405-1)*100)</f>
        <v>n/a</v>
      </c>
      <c r="AK405" s="705" t="str">
        <f>IF(ISERROR((P405/Q405-1)*100),"n/a",(P405/Q405-1)*100)</f>
        <v>n/a</v>
      </c>
      <c r="AL405" s="705" t="str">
        <f>IF(ISERROR((Q405/R405-1)*100),"n/a",(Q405/R405-1)*100)</f>
        <v>n/a</v>
      </c>
      <c r="AM405" s="705" t="str">
        <f>IF(ISERROR((R405/S405-1)*100),"n/a",(R405/S405-1)*100)</f>
        <v>n/a</v>
      </c>
      <c r="AN405" s="705" t="str">
        <f>IF(ISERROR((S405/T405-1)*100),"n/a",(S405/T405-1)*100)</f>
        <v>n/a</v>
      </c>
      <c r="AO405" s="705" t="str">
        <f>IF(ISERROR((T405/U405-1)*100),"n/a",(T405/U405-1)*100)</f>
        <v>n/a</v>
      </c>
      <c r="AP405" s="705" t="str">
        <f>IF(ISERROR((U405/V405-1)*100),"n/a",(U405/V405-1)*100)</f>
        <v>n/a</v>
      </c>
      <c r="AQ405" s="705" t="str">
        <f>IF(ISERROR((V405/W405-1)*100),"n/a",(V405/W405-1)*100)</f>
        <v>n/a</v>
      </c>
      <c r="AR405" s="705" t="str">
        <f>IF(ISERROR((W405/X405-1)*100),"n/a",(W405/X405-1)*100)</f>
        <v>n/a</v>
      </c>
      <c r="AS405" s="706">
        <f>AVERAGE(Z405:AR405)</f>
        <v>73.285379934467159</v>
      </c>
      <c r="AT405" s="707">
        <f>STDEV(Z405:AR405)</f>
        <v>126.77547611784271</v>
      </c>
    </row>
    <row r="406" spans="1:46" ht="11.25" customHeight="1" x14ac:dyDescent="0.2">
      <c r="A406" s="1059" t="s">
        <v>4451</v>
      </c>
      <c r="B406" s="957" t="s">
        <v>3876</v>
      </c>
      <c r="C406" s="543">
        <v>1.4</v>
      </c>
      <c r="D406" s="690">
        <v>1.25</v>
      </c>
      <c r="E406" s="684">
        <v>0.9</v>
      </c>
      <c r="F406" s="684">
        <v>0.8</v>
      </c>
      <c r="G406" s="684">
        <v>0.6</v>
      </c>
      <c r="H406" s="563">
        <v>0.3</v>
      </c>
      <c r="I406" s="1108"/>
      <c r="J406" s="563">
        <v>0.4</v>
      </c>
      <c r="K406" s="689">
        <v>0.4</v>
      </c>
      <c r="L406" s="685"/>
      <c r="M406" s="686">
        <v>0</v>
      </c>
      <c r="N406" s="686">
        <v>0</v>
      </c>
      <c r="O406" s="687">
        <v>0</v>
      </c>
      <c r="P406" s="687">
        <v>0</v>
      </c>
      <c r="Q406" s="687">
        <v>0</v>
      </c>
      <c r="R406" s="687">
        <v>0</v>
      </c>
      <c r="S406" s="687">
        <v>0</v>
      </c>
      <c r="T406" s="687">
        <v>0</v>
      </c>
      <c r="U406" s="687">
        <v>0</v>
      </c>
      <c r="V406" s="687">
        <v>0</v>
      </c>
      <c r="W406" s="687">
        <v>0</v>
      </c>
      <c r="X406" s="687">
        <v>0</v>
      </c>
      <c r="Y406" s="688">
        <f>SUM(C406:X406)</f>
        <v>6.05</v>
      </c>
      <c r="Z406" s="1134">
        <f>IF(ISERROR((C406/D406-1)*100),"n/a",(C406/D406-1)*100)</f>
        <v>11.999999999999989</v>
      </c>
      <c r="AA406" s="705">
        <f>IF(ISERROR((D406/E406-1)*100),"n/a",(D406/E406-1)*100)</f>
        <v>38.888888888888886</v>
      </c>
      <c r="AB406" s="705">
        <f>IF(ISERROR((E406/F406-1)*100),"n/a",(E406/F406-1)*100)</f>
        <v>12.5</v>
      </c>
      <c r="AC406" s="705">
        <f>IF(ISERROR((F406/G406-1)*100),"n/a",(F406/G406-1)*100)</f>
        <v>33.33333333333335</v>
      </c>
      <c r="AD406" s="705">
        <f>IF(ISERROR((G406/H406-1)*100),"n/a",(G406/H406-1)*100)</f>
        <v>100</v>
      </c>
      <c r="AE406" s="705">
        <f>IF(ISERROR((H406/J406-1)*100),"n/a",(H406/J406-1)*100)</f>
        <v>-25.000000000000011</v>
      </c>
      <c r="AF406" s="705">
        <f>IF(ISERROR((J406/K406-1)*100),"n/a",(J406/K406-1)*100)</f>
        <v>0</v>
      </c>
      <c r="AG406" s="705" t="str">
        <f>IF(ISERROR((K406/M406-1)*100),"n/a",(K406/M406-1)*100)</f>
        <v>n/a</v>
      </c>
      <c r="AH406" s="705" t="str">
        <f>IF(ISERROR((M406/N406-1)*100),"n/a",(M406/N406-1)*100)</f>
        <v>n/a</v>
      </c>
      <c r="AI406" s="705" t="str">
        <f>IF(ISERROR((N406/O406-1)*100),"n/a",(N406/O406-1)*100)</f>
        <v>n/a</v>
      </c>
      <c r="AJ406" s="705" t="str">
        <f>IF(ISERROR((O406/P406-1)*100),"n/a",(O406/P406-1)*100)</f>
        <v>n/a</v>
      </c>
      <c r="AK406" s="705" t="str">
        <f>IF(ISERROR((P406/Q406-1)*100),"n/a",(P406/Q406-1)*100)</f>
        <v>n/a</v>
      </c>
      <c r="AL406" s="705" t="str">
        <f>IF(ISERROR((Q406/R406-1)*100),"n/a",(Q406/R406-1)*100)</f>
        <v>n/a</v>
      </c>
      <c r="AM406" s="705" t="str">
        <f>IF(ISERROR((R406/S406-1)*100),"n/a",(R406/S406-1)*100)</f>
        <v>n/a</v>
      </c>
      <c r="AN406" s="705" t="str">
        <f>IF(ISERROR((S406/T406-1)*100),"n/a",(S406/T406-1)*100)</f>
        <v>n/a</v>
      </c>
      <c r="AO406" s="705" t="str">
        <f>IF(ISERROR((T406/U406-1)*100),"n/a",(T406/U406-1)*100)</f>
        <v>n/a</v>
      </c>
      <c r="AP406" s="705" t="str">
        <f>IF(ISERROR((U406/V406-1)*100),"n/a",(U406/V406-1)*100)</f>
        <v>n/a</v>
      </c>
      <c r="AQ406" s="705" t="str">
        <f>IF(ISERROR((V406/W406-1)*100),"n/a",(V406/W406-1)*100)</f>
        <v>n/a</v>
      </c>
      <c r="AR406" s="705" t="str">
        <f>IF(ISERROR((W406/X406-1)*100),"n/a",(W406/X406-1)*100)</f>
        <v>n/a</v>
      </c>
      <c r="AS406" s="706">
        <f>AVERAGE(Z406:AR406)</f>
        <v>24.531746031746032</v>
      </c>
      <c r="AT406" s="707">
        <f>STDEV(Z406:AR406)</f>
        <v>39.446294389885026</v>
      </c>
    </row>
    <row r="407" spans="1:46" ht="11.25" customHeight="1" x14ac:dyDescent="0.2">
      <c r="A407" s="539" t="s">
        <v>1340</v>
      </c>
      <c r="B407" s="527" t="s">
        <v>1341</v>
      </c>
      <c r="C407" s="515">
        <v>0.26</v>
      </c>
      <c r="D407" s="538">
        <v>0.25</v>
      </c>
      <c r="E407" s="533">
        <v>0.22</v>
      </c>
      <c r="F407" s="533">
        <v>0.18</v>
      </c>
      <c r="G407" s="533">
        <v>0.14000000000000001</v>
      </c>
      <c r="H407" s="533">
        <v>0.11</v>
      </c>
      <c r="I407" s="534"/>
      <c r="J407" s="533">
        <v>0.09</v>
      </c>
      <c r="K407" s="535">
        <v>0.08</v>
      </c>
      <c r="L407" s="534"/>
      <c r="M407" s="549">
        <v>4.2999999999999997E-2</v>
      </c>
      <c r="N407" s="560">
        <v>1.2E-2</v>
      </c>
      <c r="O407" s="536">
        <v>0.12</v>
      </c>
      <c r="P407" s="536">
        <v>0.08</v>
      </c>
      <c r="Q407" s="537">
        <v>0</v>
      </c>
      <c r="R407" s="537">
        <v>0</v>
      </c>
      <c r="S407" s="537">
        <v>0</v>
      </c>
      <c r="T407" s="537">
        <v>0</v>
      </c>
      <c r="U407" s="537">
        <v>4.4999999999999998E-2</v>
      </c>
      <c r="V407" s="537">
        <v>0.15</v>
      </c>
      <c r="W407" s="537">
        <v>0.18</v>
      </c>
      <c r="X407" s="536">
        <v>0.18</v>
      </c>
      <c r="Y407" s="688">
        <f>SUM(C407:X407)</f>
        <v>2.1399999999999997</v>
      </c>
      <c r="Z407" s="1134">
        <f>IF(ISERROR((C407/D407-1)*100),"n/a",(C407/D407-1)*100)</f>
        <v>4.0000000000000036</v>
      </c>
      <c r="AA407" s="705">
        <f>IF(ISERROR((D407/E407-1)*100),"n/a",(D407/E407-1)*100)</f>
        <v>13.636363636363647</v>
      </c>
      <c r="AB407" s="705">
        <f>IF(ISERROR((E407/F407-1)*100),"n/a",(E407/F407-1)*100)</f>
        <v>22.222222222222232</v>
      </c>
      <c r="AC407" s="705">
        <f>IF(ISERROR((F407/G407-1)*100),"n/a",(F407/G407-1)*100)</f>
        <v>28.571428571428559</v>
      </c>
      <c r="AD407" s="705">
        <f>IF(ISERROR((G407/H407-1)*100),"n/a",(G407/H407-1)*100)</f>
        <v>27.272727272727295</v>
      </c>
      <c r="AE407" s="705">
        <f>IF(ISERROR((H407/J407-1)*100),"n/a",(H407/J407-1)*100)</f>
        <v>22.222222222222232</v>
      </c>
      <c r="AF407" s="705">
        <f>IF(ISERROR((J407/K407-1)*100),"n/a",(J407/K407-1)*100)</f>
        <v>12.5</v>
      </c>
      <c r="AG407" s="705">
        <f>IF(ISERROR((K407/M407-1)*100),"n/a",(K407/M407-1)*100)</f>
        <v>86.046511627906995</v>
      </c>
      <c r="AH407" s="705">
        <f>IF(ISERROR((M407/N407-1)*100),"n/a",(M407/N407-1)*100)</f>
        <v>258.33333333333331</v>
      </c>
      <c r="AI407" s="705">
        <f>IF(ISERROR((N407/O407-1)*100),"n/a",(N407/O407-1)*100)</f>
        <v>-90</v>
      </c>
      <c r="AJ407" s="705">
        <f>IF(ISERROR((O407/P407-1)*100),"n/a",(O407/P407-1)*100)</f>
        <v>50</v>
      </c>
      <c r="AK407" s="705" t="str">
        <f>IF(ISERROR((P407/Q407-1)*100),"n/a",(P407/Q407-1)*100)</f>
        <v>n/a</v>
      </c>
      <c r="AL407" s="705" t="str">
        <f>IF(ISERROR((Q407/R407-1)*100),"n/a",(Q407/R407-1)*100)</f>
        <v>n/a</v>
      </c>
      <c r="AM407" s="705" t="str">
        <f>IF(ISERROR((R407/S407-1)*100),"n/a",(R407/S407-1)*100)</f>
        <v>n/a</v>
      </c>
      <c r="AN407" s="705" t="str">
        <f>IF(ISERROR((S407/T407-1)*100),"n/a",(S407/T407-1)*100)</f>
        <v>n/a</v>
      </c>
      <c r="AO407" s="705">
        <f>IF(ISERROR((T407/U407-1)*100),"n/a",(T407/U407-1)*100)</f>
        <v>-100</v>
      </c>
      <c r="AP407" s="705">
        <f>IF(ISERROR((U407/V407-1)*100),"n/a",(U407/V407-1)*100)</f>
        <v>-70</v>
      </c>
      <c r="AQ407" s="705">
        <f>IF(ISERROR((V407/W407-1)*100),"n/a",(V407/W407-1)*100)</f>
        <v>-16.666666666666664</v>
      </c>
      <c r="AR407" s="705">
        <f>IF(ISERROR((W407/X407-1)*100),"n/a",(W407/X407-1)*100)</f>
        <v>0</v>
      </c>
      <c r="AS407" s="706">
        <f>AVERAGE(Z407:AR407)</f>
        <v>16.542542814635837</v>
      </c>
      <c r="AT407" s="707">
        <f>STDEV(Z407:AR407)</f>
        <v>83.972375614299111</v>
      </c>
    </row>
    <row r="408" spans="1:46" ht="11.25" customHeight="1" x14ac:dyDescent="0.2">
      <c r="A408" s="519" t="s">
        <v>1342</v>
      </c>
      <c r="B408" s="972" t="s">
        <v>1343</v>
      </c>
      <c r="C408" s="515">
        <v>0.75</v>
      </c>
      <c r="D408" s="688">
        <v>0.66</v>
      </c>
      <c r="E408" s="684">
        <v>0.59</v>
      </c>
      <c r="F408" s="684">
        <v>0.57999999999999996</v>
      </c>
      <c r="G408" s="684">
        <v>0.52</v>
      </c>
      <c r="H408" s="684">
        <v>0.43</v>
      </c>
      <c r="I408" s="685"/>
      <c r="J408" s="684">
        <v>0.4</v>
      </c>
      <c r="K408" s="689">
        <v>0.38</v>
      </c>
      <c r="L408" s="685"/>
      <c r="M408" s="531">
        <v>0.36</v>
      </c>
      <c r="N408" s="686">
        <v>0.34</v>
      </c>
      <c r="O408" s="687">
        <v>0.66</v>
      </c>
      <c r="P408" s="691">
        <v>0.64817999999999998</v>
      </c>
      <c r="Q408" s="691">
        <v>0.63636000000000004</v>
      </c>
      <c r="R408" s="691">
        <v>0.60909000000000002</v>
      </c>
      <c r="S408" s="687">
        <v>0.58182</v>
      </c>
      <c r="T408" s="691">
        <v>0.49106</v>
      </c>
      <c r="U408" s="691">
        <v>0.32117000000000001</v>
      </c>
      <c r="V408" s="687">
        <v>0.2979</v>
      </c>
      <c r="W408" s="691">
        <v>0.29193999999999998</v>
      </c>
      <c r="X408" s="691">
        <v>0.17634</v>
      </c>
      <c r="Y408" s="688">
        <f>SUM(C408:X408)</f>
        <v>9.7238600000000002</v>
      </c>
      <c r="Z408" s="1134">
        <f>IF(ISERROR((C408/D408-1)*100),"n/a",(C408/D408-1)*100)</f>
        <v>13.636363636363624</v>
      </c>
      <c r="AA408" s="705">
        <f>IF(ISERROR((D408/E408-1)*100),"n/a",(D408/E408-1)*100)</f>
        <v>11.86440677966103</v>
      </c>
      <c r="AB408" s="705">
        <f>IF(ISERROR((E408/F408-1)*100),"n/a",(E408/F408-1)*100)</f>
        <v>1.7241379310344751</v>
      </c>
      <c r="AC408" s="705">
        <f>IF(ISERROR((F408/G408-1)*100),"n/a",(F408/G408-1)*100)</f>
        <v>11.538461538461519</v>
      </c>
      <c r="AD408" s="705">
        <f>IF(ISERROR((G408/H408-1)*100),"n/a",(G408/H408-1)*100)</f>
        <v>20.930232558139551</v>
      </c>
      <c r="AE408" s="705">
        <f>IF(ISERROR((H408/J408-1)*100),"n/a",(H408/J408-1)*100)</f>
        <v>7.4999999999999956</v>
      </c>
      <c r="AF408" s="705">
        <f>IF(ISERROR((J408/K408-1)*100),"n/a",(J408/K408-1)*100)</f>
        <v>5.2631578947368363</v>
      </c>
      <c r="AG408" s="705">
        <f>IF(ISERROR((K408/M408-1)*100),"n/a",(K408/M408-1)*100)</f>
        <v>5.555555555555558</v>
      </c>
      <c r="AH408" s="705">
        <f>IF(ISERROR((M408/N408-1)*100),"n/a",(M408/N408-1)*100)</f>
        <v>5.8823529411764497</v>
      </c>
      <c r="AI408" s="705">
        <f>IF(ISERROR((N408/O408-1)*100),"n/a",(N408/O408-1)*100)</f>
        <v>-48.484848484848484</v>
      </c>
      <c r="AJ408" s="705">
        <f>IF(ISERROR((O408/P408-1)*100),"n/a",(O408/P408-1)*100)</f>
        <v>1.8235675275386498</v>
      </c>
      <c r="AK408" s="705">
        <f>IF(ISERROR((P408/Q408-1)*100),"n/a",(P408/Q408-1)*100)</f>
        <v>1.8574391853667604</v>
      </c>
      <c r="AL408" s="705">
        <f>IF(ISERROR((Q408/R408-1)*100),"n/a",(Q408/R408-1)*100)</f>
        <v>4.4771708614490535</v>
      </c>
      <c r="AM408" s="705">
        <f>IF(ISERROR((R408/S408-1)*100),"n/a",(R408/S408-1)*100)</f>
        <v>4.6870166030731131</v>
      </c>
      <c r="AN408" s="705">
        <f>IF(ISERROR((S408/T408-1)*100),"n/a",(S408/T408-1)*100)</f>
        <v>18.482466501038573</v>
      </c>
      <c r="AO408" s="705">
        <f>IF(ISERROR((T408/U408-1)*100),"n/a",(T408/U408-1)*100)</f>
        <v>52.897219541053019</v>
      </c>
      <c r="AP408" s="705">
        <f>IF(ISERROR((U408/V408-1)*100),"n/a",(U408/V408-1)*100)</f>
        <v>7.8113460892917042</v>
      </c>
      <c r="AQ408" s="705">
        <f>IF(ISERROR((V408/W408-1)*100),"n/a",(V408/W408-1)*100)</f>
        <v>2.0415153798725827</v>
      </c>
      <c r="AR408" s="705">
        <f>IF(ISERROR((W408/X408-1)*100),"n/a",(W408/X408-1)*100)</f>
        <v>65.555177498015183</v>
      </c>
      <c r="AS408" s="706">
        <f>AVERAGE(Z408:AR408)</f>
        <v>10.265407344051535</v>
      </c>
      <c r="AT408" s="707">
        <f>STDEV(Z408:AR408)</f>
        <v>22.298573302925259</v>
      </c>
    </row>
    <row r="409" spans="1:46" ht="11.25" customHeight="1" x14ac:dyDescent="0.2">
      <c r="A409" s="519" t="s">
        <v>634</v>
      </c>
      <c r="B409" s="972" t="s">
        <v>635</v>
      </c>
      <c r="C409" s="515">
        <v>6.21</v>
      </c>
      <c r="D409" s="688">
        <v>5.9</v>
      </c>
      <c r="E409" s="684">
        <v>5.5</v>
      </c>
      <c r="F409" s="684">
        <v>5</v>
      </c>
      <c r="G409" s="684">
        <v>4.25</v>
      </c>
      <c r="H409" s="684">
        <v>3.7</v>
      </c>
      <c r="I409" s="685"/>
      <c r="J409" s="684">
        <v>3.3</v>
      </c>
      <c r="K409" s="514">
        <v>2.9</v>
      </c>
      <c r="L409" s="685"/>
      <c r="M409" s="531">
        <v>2.5</v>
      </c>
      <c r="N409" s="531">
        <v>2.15</v>
      </c>
      <c r="O409" s="691">
        <v>1.9</v>
      </c>
      <c r="P409" s="691">
        <v>1.5</v>
      </c>
      <c r="Q409" s="691">
        <v>1.1000000000000001</v>
      </c>
      <c r="R409" s="691">
        <v>0.78</v>
      </c>
      <c r="S409" s="691">
        <v>0.7</v>
      </c>
      <c r="T409" s="691">
        <v>0.63</v>
      </c>
      <c r="U409" s="691">
        <v>0.59</v>
      </c>
      <c r="V409" s="691">
        <v>0.55000000000000004</v>
      </c>
      <c r="W409" s="691">
        <v>0.51</v>
      </c>
      <c r="X409" s="691">
        <v>0.47</v>
      </c>
      <c r="Y409" s="688">
        <f>SUM(C409:X409)</f>
        <v>50.14</v>
      </c>
      <c r="Z409" s="1134">
        <f>IF(ISERROR((C409/D409-1)*100),"n/a",(C409/D409-1)*100)</f>
        <v>5.2542372881355881</v>
      </c>
      <c r="AA409" s="705">
        <f>IF(ISERROR((D409/E409-1)*100),"n/a",(D409/E409-1)*100)</f>
        <v>7.2727272727272751</v>
      </c>
      <c r="AB409" s="705">
        <f>IF(ISERROR((E409/F409-1)*100),"n/a",(E409/F409-1)*100)</f>
        <v>10.000000000000009</v>
      </c>
      <c r="AC409" s="705">
        <f>IF(ISERROR((F409/G409-1)*100),"n/a",(F409/G409-1)*100)</f>
        <v>17.647058823529417</v>
      </c>
      <c r="AD409" s="705">
        <f>IF(ISERROR((G409/H409-1)*100),"n/a",(G409/H409-1)*100)</f>
        <v>14.864864864864868</v>
      </c>
      <c r="AE409" s="705">
        <f>IF(ISERROR((H409/J409-1)*100),"n/a",(H409/J409-1)*100)</f>
        <v>12.121212121212132</v>
      </c>
      <c r="AF409" s="705">
        <f>IF(ISERROR((J409/K409-1)*100),"n/a",(J409/K409-1)*100)</f>
        <v>13.793103448275868</v>
      </c>
      <c r="AG409" s="705">
        <f>IF(ISERROR((K409/M409-1)*100),"n/a",(K409/M409-1)*100)</f>
        <v>15.999999999999993</v>
      </c>
      <c r="AH409" s="705">
        <f>IF(ISERROR((M409/N409-1)*100),"n/a",(M409/N409-1)*100)</f>
        <v>16.279069767441868</v>
      </c>
      <c r="AI409" s="705">
        <f>IF(ISERROR((N409/O409-1)*100),"n/a",(N409/O409-1)*100)</f>
        <v>13.157894736842103</v>
      </c>
      <c r="AJ409" s="705">
        <f>IF(ISERROR((O409/P409-1)*100),"n/a",(O409/P409-1)*100)</f>
        <v>26.666666666666661</v>
      </c>
      <c r="AK409" s="705">
        <f>IF(ISERROR((P409/Q409-1)*100),"n/a",(P409/Q409-1)*100)</f>
        <v>36.363636363636353</v>
      </c>
      <c r="AL409" s="705">
        <f>IF(ISERROR((Q409/R409-1)*100),"n/a",(Q409/R409-1)*100)</f>
        <v>41.025641025641036</v>
      </c>
      <c r="AM409" s="705">
        <f>IF(ISERROR((R409/S409-1)*100),"n/a",(R409/S409-1)*100)</f>
        <v>11.428571428571432</v>
      </c>
      <c r="AN409" s="705">
        <f>IF(ISERROR((S409/T409-1)*100),"n/a",(S409/T409-1)*100)</f>
        <v>11.111111111111093</v>
      </c>
      <c r="AO409" s="705">
        <f>IF(ISERROR((T409/U409-1)*100),"n/a",(T409/U409-1)*100)</f>
        <v>6.7796610169491567</v>
      </c>
      <c r="AP409" s="705">
        <f>IF(ISERROR((U409/V409-1)*100),"n/a",(U409/V409-1)*100)</f>
        <v>7.2727272727272529</v>
      </c>
      <c r="AQ409" s="705">
        <f>IF(ISERROR((V409/W409-1)*100),"n/a",(V409/W409-1)*100)</f>
        <v>7.8431372549019773</v>
      </c>
      <c r="AR409" s="705">
        <f>IF(ISERROR((W409/X409-1)*100),"n/a",(W409/X409-1)*100)</f>
        <v>8.5106382978723527</v>
      </c>
      <c r="AS409" s="706">
        <f>AVERAGE(Z409:AR409)</f>
        <v>14.915366250584549</v>
      </c>
      <c r="AT409" s="707">
        <f>STDEV(Z409:AR409)</f>
        <v>9.7772381582965071</v>
      </c>
    </row>
    <row r="410" spans="1:46" ht="11.25" customHeight="1" x14ac:dyDescent="0.2">
      <c r="A410" s="974" t="s">
        <v>636</v>
      </c>
      <c r="B410" s="972" t="s">
        <v>637</v>
      </c>
      <c r="C410" s="515">
        <v>2.8</v>
      </c>
      <c r="D410" s="688">
        <v>2.61</v>
      </c>
      <c r="E410" s="684">
        <v>2.3199999999999998</v>
      </c>
      <c r="F410" s="684">
        <v>1.97</v>
      </c>
      <c r="G410" s="684">
        <v>1.64</v>
      </c>
      <c r="H410" s="684">
        <v>1.41</v>
      </c>
      <c r="I410" s="685" t="s">
        <v>90</v>
      </c>
      <c r="J410" s="684">
        <v>1.27</v>
      </c>
      <c r="K410" s="514">
        <v>1.1200000000000001</v>
      </c>
      <c r="L410" s="685"/>
      <c r="M410" s="531">
        <v>1.02</v>
      </c>
      <c r="N410" s="686">
        <v>1</v>
      </c>
      <c r="O410" s="691">
        <v>0.94</v>
      </c>
      <c r="P410" s="691">
        <v>0.86</v>
      </c>
      <c r="Q410" s="691">
        <v>0.74</v>
      </c>
      <c r="R410" s="691">
        <v>0.72</v>
      </c>
      <c r="S410" s="691">
        <v>0.67</v>
      </c>
      <c r="T410" s="691">
        <v>0.62</v>
      </c>
      <c r="U410" s="687">
        <v>0.6</v>
      </c>
      <c r="V410" s="687">
        <v>0.6</v>
      </c>
      <c r="W410" s="687">
        <v>1.52</v>
      </c>
      <c r="X410" s="691">
        <v>1.52</v>
      </c>
      <c r="Y410" s="688">
        <f>SUM(C410:X410)</f>
        <v>25.950000000000003</v>
      </c>
      <c r="Z410" s="1134">
        <f>IF(ISERROR((C410/D410-1)*100),"n/a",(C410/D410-1)*100)</f>
        <v>7.2796934865900331</v>
      </c>
      <c r="AA410" s="705">
        <f>IF(ISERROR((D410/E410-1)*100),"n/a",(D410/E410-1)*100)</f>
        <v>12.5</v>
      </c>
      <c r="AB410" s="705">
        <f>IF(ISERROR((E410/F410-1)*100),"n/a",(E410/F410-1)*100)</f>
        <v>17.766497461928932</v>
      </c>
      <c r="AC410" s="705">
        <f>IF(ISERROR((F410/G410-1)*100),"n/a",(F410/G410-1)*100)</f>
        <v>20.121951219512191</v>
      </c>
      <c r="AD410" s="705">
        <f>IF(ISERROR((G410/H410-1)*100),"n/a",(G410/H410-1)*100)</f>
        <v>16.312056737588641</v>
      </c>
      <c r="AE410" s="705">
        <f>IF(ISERROR((H410/J410-1)*100),"n/a",(H410/J410-1)*100)</f>
        <v>11.023622047244096</v>
      </c>
      <c r="AF410" s="705">
        <f>IF(ISERROR((J410/K410-1)*100),"n/a",(J410/K410-1)*100)</f>
        <v>13.392857142857139</v>
      </c>
      <c r="AG410" s="705">
        <f>IF(ISERROR((K410/M410-1)*100),"n/a",(K410/M410-1)*100)</f>
        <v>9.8039215686274606</v>
      </c>
      <c r="AH410" s="705">
        <f>IF(ISERROR((M410/N410-1)*100),"n/a",(M410/N410-1)*100)</f>
        <v>2.0000000000000018</v>
      </c>
      <c r="AI410" s="705">
        <f>IF(ISERROR((N410/O410-1)*100),"n/a",(N410/O410-1)*100)</f>
        <v>6.3829787234042534</v>
      </c>
      <c r="AJ410" s="705">
        <f>IF(ISERROR((O410/P410-1)*100),"n/a",(O410/P410-1)*100)</f>
        <v>9.302325581395344</v>
      </c>
      <c r="AK410" s="705">
        <f>IF(ISERROR((P410/Q410-1)*100),"n/a",(P410/Q410-1)*100)</f>
        <v>16.216216216216207</v>
      </c>
      <c r="AL410" s="705">
        <f>IF(ISERROR((Q410/R410-1)*100),"n/a",(Q410/R410-1)*100)</f>
        <v>2.7777777777777901</v>
      </c>
      <c r="AM410" s="705">
        <f>IF(ISERROR((R410/S410-1)*100),"n/a",(R410/S410-1)*100)</f>
        <v>7.4626865671641784</v>
      </c>
      <c r="AN410" s="705">
        <f>IF(ISERROR((S410/T410-1)*100),"n/a",(S410/T410-1)*100)</f>
        <v>8.064516129032274</v>
      </c>
      <c r="AO410" s="705">
        <f>IF(ISERROR((T410/U410-1)*100),"n/a",(T410/U410-1)*100)</f>
        <v>3.3333333333333437</v>
      </c>
      <c r="AP410" s="705">
        <f>IF(ISERROR((U410/V410-1)*100),"n/a",(U410/V410-1)*100)</f>
        <v>0</v>
      </c>
      <c r="AQ410" s="705">
        <f>IF(ISERROR((V410/W410-1)*100),"n/a",(V410/W410-1)*100)</f>
        <v>-60.526315789473685</v>
      </c>
      <c r="AR410" s="705">
        <f>IF(ISERROR((W410/X410-1)*100),"n/a",(W410/X410-1)*100)</f>
        <v>0</v>
      </c>
      <c r="AS410" s="706">
        <f>AVERAGE(Z410:AR410)</f>
        <v>5.4323220106946417</v>
      </c>
      <c r="AT410" s="707">
        <f>STDEV(Z410:AR410)</f>
        <v>17.044734319513818</v>
      </c>
    </row>
    <row r="411" spans="1:46" ht="11.25" customHeight="1" x14ac:dyDescent="0.2">
      <c r="A411" s="497" t="s">
        <v>1344</v>
      </c>
      <c r="B411" s="957" t="s">
        <v>1345</v>
      </c>
      <c r="C411" s="515">
        <v>1.925</v>
      </c>
      <c r="D411" s="504">
        <v>1.8625000000000003</v>
      </c>
      <c r="E411" s="505">
        <v>1.7825</v>
      </c>
      <c r="F411" s="505">
        <v>1.64</v>
      </c>
      <c r="G411" s="505">
        <v>1.44034</v>
      </c>
      <c r="H411" s="505">
        <v>1.23275</v>
      </c>
      <c r="I411" s="506"/>
      <c r="J411" s="505">
        <v>1.0739700000000001</v>
      </c>
      <c r="K411" s="503">
        <v>0.96350999999999998</v>
      </c>
      <c r="L411" s="506"/>
      <c r="M411" s="551">
        <v>0.39446000000000003</v>
      </c>
      <c r="N411" s="559">
        <v>0.32619999999999999</v>
      </c>
      <c r="O411" s="510">
        <v>0.98619999999999997</v>
      </c>
      <c r="P411" s="510">
        <v>0.98619999999999997</v>
      </c>
      <c r="Q411" s="510">
        <v>0.98619999999999997</v>
      </c>
      <c r="R411" s="510">
        <v>0.98619999999999997</v>
      </c>
      <c r="S411" s="510">
        <v>0.98619999999999997</v>
      </c>
      <c r="T411" s="510">
        <v>0.98619999999999997</v>
      </c>
      <c r="U411" s="510">
        <v>0.98619999999999997</v>
      </c>
      <c r="V411" s="510">
        <v>0.98619999999999997</v>
      </c>
      <c r="W411" s="510">
        <v>0.98619999999999997</v>
      </c>
      <c r="X411" s="510">
        <v>0.98619999999999997</v>
      </c>
      <c r="Y411" s="688">
        <f>SUM(C411:X411)</f>
        <v>22.503229999999999</v>
      </c>
      <c r="Z411" s="1134">
        <f>IF(ISERROR((C411/D411-1)*100),"n/a",(C411/D411-1)*100)</f>
        <v>3.3557046979865612</v>
      </c>
      <c r="AA411" s="705">
        <f>IF(ISERROR((D411/E411-1)*100),"n/a",(D411/E411-1)*100)</f>
        <v>4.4880785413744961</v>
      </c>
      <c r="AB411" s="705">
        <f>IF(ISERROR((E411/F411-1)*100),"n/a",(E411/F411-1)*100)</f>
        <v>8.6890243902439046</v>
      </c>
      <c r="AC411" s="705">
        <f>IF(ISERROR((F411/G411-1)*100),"n/a",(F411/G411-1)*100)</f>
        <v>13.862004804421169</v>
      </c>
      <c r="AD411" s="705">
        <f>IF(ISERROR((G411/H411-1)*100),"n/a",(G411/H411-1)*100)</f>
        <v>16.839586290813212</v>
      </c>
      <c r="AE411" s="705">
        <f>IF(ISERROR((H411/J411-1)*100),"n/a",(H411/J411-1)*100)</f>
        <v>14.784398074434101</v>
      </c>
      <c r="AF411" s="705">
        <f>IF(ISERROR((J411/K411-1)*100),"n/a",(J411/K411-1)*100)</f>
        <v>11.464333530529025</v>
      </c>
      <c r="AG411" s="705">
        <f>IF(ISERROR((K411/M411-1)*100),"n/a",(K411/M411-1)*100)</f>
        <v>144.26050803630278</v>
      </c>
      <c r="AH411" s="705">
        <f>IF(ISERROR((M411/N411-1)*100),"n/a",(M411/N411-1)*100)</f>
        <v>20.925812385039876</v>
      </c>
      <c r="AI411" s="705">
        <f>IF(ISERROR((N411/O411-1)*100),"n/a",(N411/O411-1)*100)</f>
        <v>-66.923544919894539</v>
      </c>
      <c r="AJ411" s="705">
        <f>IF(ISERROR((O411/P411-1)*100),"n/a",(O411/P411-1)*100)</f>
        <v>0</v>
      </c>
      <c r="AK411" s="705">
        <f>IF(ISERROR((P411/Q411-1)*100),"n/a",(P411/Q411-1)*100)</f>
        <v>0</v>
      </c>
      <c r="AL411" s="705">
        <f>IF(ISERROR((Q411/R411-1)*100),"n/a",(Q411/R411-1)*100)</f>
        <v>0</v>
      </c>
      <c r="AM411" s="705">
        <f>IF(ISERROR((R411/S411-1)*100),"n/a",(R411/S411-1)*100)</f>
        <v>0</v>
      </c>
      <c r="AN411" s="705">
        <f>IF(ISERROR((S411/T411-1)*100),"n/a",(S411/T411-1)*100)</f>
        <v>0</v>
      </c>
      <c r="AO411" s="705">
        <f>IF(ISERROR((T411/U411-1)*100),"n/a",(T411/U411-1)*100)</f>
        <v>0</v>
      </c>
      <c r="AP411" s="705">
        <f>IF(ISERROR((U411/V411-1)*100),"n/a",(U411/V411-1)*100)</f>
        <v>0</v>
      </c>
      <c r="AQ411" s="705">
        <f>IF(ISERROR((V411/W411-1)*100),"n/a",(V411/W411-1)*100)</f>
        <v>0</v>
      </c>
      <c r="AR411" s="705">
        <f>IF(ISERROR((W411/X411-1)*100),"n/a",(W411/X411-1)*100)</f>
        <v>0</v>
      </c>
      <c r="AS411" s="706">
        <f>AVERAGE(Z411:AR411)</f>
        <v>9.0392582016447669</v>
      </c>
      <c r="AT411" s="707">
        <f>STDEV(Z411:AR411)</f>
        <v>37.348157801409059</v>
      </c>
    </row>
    <row r="412" spans="1:46" ht="11.25" customHeight="1" x14ac:dyDescent="0.2">
      <c r="A412" s="692" t="s">
        <v>638</v>
      </c>
      <c r="B412" s="527" t="s">
        <v>639</v>
      </c>
      <c r="C412" s="515">
        <v>0.47</v>
      </c>
      <c r="D412" s="690">
        <v>0.43</v>
      </c>
      <c r="E412" s="516">
        <v>0.41</v>
      </c>
      <c r="F412" s="516">
        <v>0.26</v>
      </c>
      <c r="G412" s="516">
        <v>0.24</v>
      </c>
      <c r="H412" s="684">
        <v>0.22</v>
      </c>
      <c r="I412" s="517"/>
      <c r="J412" s="684">
        <v>0.2</v>
      </c>
      <c r="K412" s="514">
        <v>0.18</v>
      </c>
      <c r="L412" s="517"/>
      <c r="M412" s="531">
        <v>0.16</v>
      </c>
      <c r="N412" s="531">
        <v>0.14000000000000001</v>
      </c>
      <c r="O412" s="691">
        <v>0.12</v>
      </c>
      <c r="P412" s="691">
        <v>0.1</v>
      </c>
      <c r="Q412" s="691">
        <v>0.08</v>
      </c>
      <c r="R412" s="687">
        <v>0.06</v>
      </c>
      <c r="S412" s="687">
        <v>0.06</v>
      </c>
      <c r="T412" s="687">
        <v>0.06</v>
      </c>
      <c r="U412" s="687">
        <v>0.06</v>
      </c>
      <c r="V412" s="687">
        <v>0.06</v>
      </c>
      <c r="W412" s="687">
        <v>0.06</v>
      </c>
      <c r="X412" s="687">
        <v>0.06</v>
      </c>
      <c r="Y412" s="688">
        <f>SUM(C412:X412)</f>
        <v>3.430000000000001</v>
      </c>
      <c r="Z412" s="1134">
        <f>IF(ISERROR((C412/D412-1)*100),"n/a",(C412/D412-1)*100)</f>
        <v>9.302325581395344</v>
      </c>
      <c r="AA412" s="705">
        <f>IF(ISERROR((D412/E412-1)*100),"n/a",(D412/E412-1)*100)</f>
        <v>4.8780487804878092</v>
      </c>
      <c r="AB412" s="705">
        <f>IF(ISERROR((E412/F412-1)*100),"n/a",(E412/F412-1)*100)</f>
        <v>57.692307692307686</v>
      </c>
      <c r="AC412" s="705">
        <f>IF(ISERROR((F412/G412-1)*100),"n/a",(F412/G412-1)*100)</f>
        <v>8.3333333333333481</v>
      </c>
      <c r="AD412" s="705">
        <f>IF(ISERROR((G412/H412-1)*100),"n/a",(G412/H412-1)*100)</f>
        <v>9.0909090909090828</v>
      </c>
      <c r="AE412" s="705">
        <f>IF(ISERROR((H412/J412-1)*100),"n/a",(H412/J412-1)*100)</f>
        <v>9.9999999999999858</v>
      </c>
      <c r="AF412" s="705">
        <f>IF(ISERROR((J412/K412-1)*100),"n/a",(J412/K412-1)*100)</f>
        <v>11.111111111111116</v>
      </c>
      <c r="AG412" s="705">
        <f>IF(ISERROR((K412/M412-1)*100),"n/a",(K412/M412-1)*100)</f>
        <v>12.5</v>
      </c>
      <c r="AH412" s="705">
        <f>IF(ISERROR((M412/N412-1)*100),"n/a",(M412/N412-1)*100)</f>
        <v>14.285714285714279</v>
      </c>
      <c r="AI412" s="705">
        <f>IF(ISERROR((N412/O412-1)*100),"n/a",(N412/O412-1)*100)</f>
        <v>16.666666666666675</v>
      </c>
      <c r="AJ412" s="705">
        <f>IF(ISERROR((O412/P412-1)*100),"n/a",(O412/P412-1)*100)</f>
        <v>19.999999999999996</v>
      </c>
      <c r="AK412" s="705">
        <f>IF(ISERROR((P412/Q412-1)*100),"n/a",(P412/Q412-1)*100)</f>
        <v>25</v>
      </c>
      <c r="AL412" s="705">
        <f>IF(ISERROR((Q412/R412-1)*100),"n/a",(Q412/R412-1)*100)</f>
        <v>33.33333333333335</v>
      </c>
      <c r="AM412" s="705">
        <f>IF(ISERROR((R412/S412-1)*100),"n/a",(R412/S412-1)*100)</f>
        <v>0</v>
      </c>
      <c r="AN412" s="705">
        <f>IF(ISERROR((S412/T412-1)*100),"n/a",(S412/T412-1)*100)</f>
        <v>0</v>
      </c>
      <c r="AO412" s="705">
        <f>IF(ISERROR((T412/U412-1)*100),"n/a",(T412/U412-1)*100)</f>
        <v>0</v>
      </c>
      <c r="AP412" s="705">
        <f>IF(ISERROR((U412/V412-1)*100),"n/a",(U412/V412-1)*100)</f>
        <v>0</v>
      </c>
      <c r="AQ412" s="705">
        <f>IF(ISERROR((V412/W412-1)*100),"n/a",(V412/W412-1)*100)</f>
        <v>0</v>
      </c>
      <c r="AR412" s="705">
        <f>IF(ISERROR((W412/X412-1)*100),"n/a",(W412/X412-1)*100)</f>
        <v>0</v>
      </c>
      <c r="AS412" s="706">
        <f>AVERAGE(Z412:AR412)</f>
        <v>12.220723677645193</v>
      </c>
      <c r="AT412" s="707">
        <f>STDEV(Z412:AR412)</f>
        <v>14.435530462674057</v>
      </c>
    </row>
    <row r="413" spans="1:46" ht="11.25" customHeight="1" x14ac:dyDescent="0.2">
      <c r="A413" s="974" t="s">
        <v>1346</v>
      </c>
      <c r="B413" s="972" t="s">
        <v>1347</v>
      </c>
      <c r="C413" s="515">
        <v>0.84</v>
      </c>
      <c r="D413" s="690">
        <v>0.72</v>
      </c>
      <c r="E413" s="684">
        <v>0.6</v>
      </c>
      <c r="F413" s="684">
        <v>0.48</v>
      </c>
      <c r="G413" s="684">
        <v>0.38</v>
      </c>
      <c r="H413" s="684">
        <v>0.3</v>
      </c>
      <c r="I413" s="685"/>
      <c r="J413" s="521">
        <v>0.24</v>
      </c>
      <c r="K413" s="514">
        <v>0.24</v>
      </c>
      <c r="L413" s="685"/>
      <c r="M413" s="686">
        <v>0</v>
      </c>
      <c r="N413" s="686">
        <v>0</v>
      </c>
      <c r="O413" s="687">
        <v>0</v>
      </c>
      <c r="P413" s="687">
        <v>0</v>
      </c>
      <c r="Q413" s="687">
        <v>0</v>
      </c>
      <c r="R413" s="687">
        <v>0</v>
      </c>
      <c r="S413" s="687">
        <v>0</v>
      </c>
      <c r="T413" s="687">
        <v>0</v>
      </c>
      <c r="U413" s="687">
        <v>0.38</v>
      </c>
      <c r="V413" s="691">
        <v>0.38</v>
      </c>
      <c r="W413" s="691">
        <v>0.37</v>
      </c>
      <c r="X413" s="691">
        <v>0.33</v>
      </c>
      <c r="Y413" s="688">
        <f>SUM(C413:X413)</f>
        <v>5.26</v>
      </c>
      <c r="Z413" s="1134">
        <f>IF(ISERROR((C413/D413-1)*100),"n/a",(C413/D413-1)*100)</f>
        <v>16.666666666666675</v>
      </c>
      <c r="AA413" s="705">
        <f>IF(ISERROR((D413/E413-1)*100),"n/a",(D413/E413-1)*100)</f>
        <v>19.999999999999996</v>
      </c>
      <c r="AB413" s="705">
        <f>IF(ISERROR((E413/F413-1)*100),"n/a",(E413/F413-1)*100)</f>
        <v>25</v>
      </c>
      <c r="AC413" s="705">
        <f>IF(ISERROR((F413/G413-1)*100),"n/a",(F413/G413-1)*100)</f>
        <v>26.315789473684205</v>
      </c>
      <c r="AD413" s="705">
        <f>IF(ISERROR((G413/H413-1)*100),"n/a",(G413/H413-1)*100)</f>
        <v>26.666666666666682</v>
      </c>
      <c r="AE413" s="705">
        <f>IF(ISERROR((H413/J413-1)*100),"n/a",(H413/J413-1)*100)</f>
        <v>25</v>
      </c>
      <c r="AF413" s="705">
        <f>IF(ISERROR((J413/K413-1)*100),"n/a",(J413/K413-1)*100)</f>
        <v>0</v>
      </c>
      <c r="AG413" s="705" t="str">
        <f>IF(ISERROR((K413/M413-1)*100),"n/a",(K413/M413-1)*100)</f>
        <v>n/a</v>
      </c>
      <c r="AH413" s="705" t="str">
        <f>IF(ISERROR((M413/N413-1)*100),"n/a",(M413/N413-1)*100)</f>
        <v>n/a</v>
      </c>
      <c r="AI413" s="705" t="str">
        <f>IF(ISERROR((N413/O413-1)*100),"n/a",(N413/O413-1)*100)</f>
        <v>n/a</v>
      </c>
      <c r="AJ413" s="705" t="str">
        <f>IF(ISERROR((O413/P413-1)*100),"n/a",(O413/P413-1)*100)</f>
        <v>n/a</v>
      </c>
      <c r="AK413" s="705" t="str">
        <f>IF(ISERROR((P413/Q413-1)*100),"n/a",(P413/Q413-1)*100)</f>
        <v>n/a</v>
      </c>
      <c r="AL413" s="705" t="str">
        <f>IF(ISERROR((Q413/R413-1)*100),"n/a",(Q413/R413-1)*100)</f>
        <v>n/a</v>
      </c>
      <c r="AM413" s="705" t="str">
        <f>IF(ISERROR((R413/S413-1)*100),"n/a",(R413/S413-1)*100)</f>
        <v>n/a</v>
      </c>
      <c r="AN413" s="705" t="str">
        <f>IF(ISERROR((S413/T413-1)*100),"n/a",(S413/T413-1)*100)</f>
        <v>n/a</v>
      </c>
      <c r="AO413" s="705">
        <f>IF(ISERROR((T413/U413-1)*100),"n/a",(T413/U413-1)*100)</f>
        <v>-100</v>
      </c>
      <c r="AP413" s="705">
        <f>IF(ISERROR((U413/V413-1)*100),"n/a",(U413/V413-1)*100)</f>
        <v>0</v>
      </c>
      <c r="AQ413" s="705">
        <f>IF(ISERROR((V413/W413-1)*100),"n/a",(V413/W413-1)*100)</f>
        <v>2.7027027027026973</v>
      </c>
      <c r="AR413" s="705">
        <f>IF(ISERROR((W413/X413-1)*100),"n/a",(W413/X413-1)*100)</f>
        <v>12.12121212121211</v>
      </c>
      <c r="AS413" s="706">
        <f>AVERAGE(Z413:AR413)</f>
        <v>4.9520943300847611</v>
      </c>
      <c r="AT413" s="707">
        <f>STDEV(Z413:AR413)</f>
        <v>36.353655151723238</v>
      </c>
    </row>
    <row r="414" spans="1:46" ht="11.25" customHeight="1" x14ac:dyDescent="0.2">
      <c r="A414" s="519" t="s">
        <v>1348</v>
      </c>
      <c r="B414" s="972" t="s">
        <v>1349</v>
      </c>
      <c r="C414" s="515">
        <v>1.64</v>
      </c>
      <c r="D414" s="690">
        <v>1.4100000000000001</v>
      </c>
      <c r="E414" s="684">
        <v>1.24</v>
      </c>
      <c r="F414" s="684">
        <v>1.05</v>
      </c>
      <c r="G414" s="684">
        <v>0.82</v>
      </c>
      <c r="H414" s="684">
        <v>0.7</v>
      </c>
      <c r="I414" s="685"/>
      <c r="J414" s="684">
        <v>0.62</v>
      </c>
      <c r="K414" s="514">
        <v>0.15</v>
      </c>
      <c r="L414" s="685"/>
      <c r="M414" s="686">
        <v>0</v>
      </c>
      <c r="N414" s="686">
        <v>0</v>
      </c>
      <c r="O414" s="687">
        <v>0</v>
      </c>
      <c r="P414" s="687">
        <v>0</v>
      </c>
      <c r="Q414" s="687">
        <v>0</v>
      </c>
      <c r="R414" s="687">
        <v>0</v>
      </c>
      <c r="S414" s="687">
        <v>0</v>
      </c>
      <c r="T414" s="687">
        <v>0</v>
      </c>
      <c r="U414" s="687">
        <v>0</v>
      </c>
      <c r="V414" s="687">
        <v>0</v>
      </c>
      <c r="W414" s="687">
        <v>0</v>
      </c>
      <c r="X414" s="687">
        <v>0</v>
      </c>
      <c r="Y414" s="688">
        <f>SUM(C414:X414)</f>
        <v>7.6300000000000008</v>
      </c>
      <c r="Z414" s="1134">
        <f>IF(ISERROR((C414/D414-1)*100),"n/a",(C414/D414-1)*100)</f>
        <v>16.312056737588641</v>
      </c>
      <c r="AA414" s="705">
        <f>IF(ISERROR((D414/E414-1)*100),"n/a",(D414/E414-1)*100)</f>
        <v>13.709677419354849</v>
      </c>
      <c r="AB414" s="705">
        <f>IF(ISERROR((E414/F414-1)*100),"n/a",(E414/F414-1)*100)</f>
        <v>18.095238095238098</v>
      </c>
      <c r="AC414" s="705">
        <f>IF(ISERROR((F414/G414-1)*100),"n/a",(F414/G414-1)*100)</f>
        <v>28.04878048780488</v>
      </c>
      <c r="AD414" s="705">
        <f>IF(ISERROR((G414/H414-1)*100),"n/a",(G414/H414-1)*100)</f>
        <v>17.142857142857149</v>
      </c>
      <c r="AE414" s="705">
        <f>IF(ISERROR((H414/J414-1)*100),"n/a",(H414/J414-1)*100)</f>
        <v>12.903225806451601</v>
      </c>
      <c r="AF414" s="705">
        <f>IF(ISERROR((J414/K414-1)*100),"n/a",(J414/K414-1)*100)</f>
        <v>313.33333333333337</v>
      </c>
      <c r="AG414" s="705" t="str">
        <f>IF(ISERROR((K414/M414-1)*100),"n/a",(K414/M414-1)*100)</f>
        <v>n/a</v>
      </c>
      <c r="AH414" s="705" t="str">
        <f>IF(ISERROR((M414/N414-1)*100),"n/a",(M414/N414-1)*100)</f>
        <v>n/a</v>
      </c>
      <c r="AI414" s="705" t="str">
        <f>IF(ISERROR((N414/O414-1)*100),"n/a",(N414/O414-1)*100)</f>
        <v>n/a</v>
      </c>
      <c r="AJ414" s="705" t="str">
        <f>IF(ISERROR((O414/P414-1)*100),"n/a",(O414/P414-1)*100)</f>
        <v>n/a</v>
      </c>
      <c r="AK414" s="705" t="str">
        <f>IF(ISERROR((P414/Q414-1)*100),"n/a",(P414/Q414-1)*100)</f>
        <v>n/a</v>
      </c>
      <c r="AL414" s="705" t="str">
        <f>IF(ISERROR((Q414/R414-1)*100),"n/a",(Q414/R414-1)*100)</f>
        <v>n/a</v>
      </c>
      <c r="AM414" s="705" t="str">
        <f>IF(ISERROR((R414/S414-1)*100),"n/a",(R414/S414-1)*100)</f>
        <v>n/a</v>
      </c>
      <c r="AN414" s="705" t="str">
        <f>IF(ISERROR((S414/T414-1)*100),"n/a",(S414/T414-1)*100)</f>
        <v>n/a</v>
      </c>
      <c r="AO414" s="705" t="str">
        <f>IF(ISERROR((T414/U414-1)*100),"n/a",(T414/U414-1)*100)</f>
        <v>n/a</v>
      </c>
      <c r="AP414" s="705" t="str">
        <f>IF(ISERROR((U414/V414-1)*100),"n/a",(U414/V414-1)*100)</f>
        <v>n/a</v>
      </c>
      <c r="AQ414" s="705" t="str">
        <f>IF(ISERROR((V414/W414-1)*100),"n/a",(V414/W414-1)*100)</f>
        <v>n/a</v>
      </c>
      <c r="AR414" s="705" t="str">
        <f>IF(ISERROR((W414/X414-1)*100),"n/a",(W414/X414-1)*100)</f>
        <v>n/a</v>
      </c>
      <c r="AS414" s="706">
        <f>AVERAGE(Z414:AR414)</f>
        <v>59.935024146089795</v>
      </c>
      <c r="AT414" s="707">
        <f>STDEV(Z414:AR414)</f>
        <v>111.84878848084246</v>
      </c>
    </row>
    <row r="415" spans="1:46" ht="11.25" customHeight="1" x14ac:dyDescent="0.2">
      <c r="A415" s="519" t="s">
        <v>1350</v>
      </c>
      <c r="B415" s="972" t="s">
        <v>1351</v>
      </c>
      <c r="C415" s="515">
        <v>1.19</v>
      </c>
      <c r="D415" s="690">
        <v>1.1499999999999999</v>
      </c>
      <c r="E415" s="684">
        <v>1.1100000000000001</v>
      </c>
      <c r="F415" s="684">
        <v>1.06</v>
      </c>
      <c r="G415" s="684">
        <v>0.97499999999999998</v>
      </c>
      <c r="H415" s="684">
        <v>0.84750000000000003</v>
      </c>
      <c r="I415" s="685"/>
      <c r="J415" s="684">
        <v>0.64</v>
      </c>
      <c r="K415" s="514">
        <v>0.47749999999999998</v>
      </c>
      <c r="L415" s="685"/>
      <c r="M415" s="531">
        <v>0.4325</v>
      </c>
      <c r="N415" s="686">
        <v>0.40749999999999997</v>
      </c>
      <c r="O415" s="691">
        <v>0.52</v>
      </c>
      <c r="P415" s="691">
        <v>0.372</v>
      </c>
      <c r="Q415" s="691">
        <v>0.34499999999999997</v>
      </c>
      <c r="R415" s="691">
        <v>0.33299999999999996</v>
      </c>
      <c r="S415" s="687">
        <v>0.32699999999999996</v>
      </c>
      <c r="T415" s="691">
        <v>0.39700000000000002</v>
      </c>
      <c r="U415" s="691">
        <v>0.375</v>
      </c>
      <c r="V415" s="691">
        <v>0.33699999999999997</v>
      </c>
      <c r="W415" s="691">
        <v>0.32320000000000004</v>
      </c>
      <c r="X415" s="691">
        <v>0.3024</v>
      </c>
      <c r="Y415" s="688">
        <f>SUM(C415:X415)</f>
        <v>11.9216</v>
      </c>
      <c r="Z415" s="1134">
        <f>IF(ISERROR((C415/D415-1)*100),"n/a",(C415/D415-1)*100)</f>
        <v>3.4782608695652195</v>
      </c>
      <c r="AA415" s="705">
        <f>IF(ISERROR((D415/E415-1)*100),"n/a",(D415/E415-1)*100)</f>
        <v>3.603603603603589</v>
      </c>
      <c r="AB415" s="705">
        <f>IF(ISERROR((E415/F415-1)*100),"n/a",(E415/F415-1)*100)</f>
        <v>4.7169811320754818</v>
      </c>
      <c r="AC415" s="705">
        <f>IF(ISERROR((F415/G415-1)*100),"n/a",(F415/G415-1)*100)</f>
        <v>8.7179487179487314</v>
      </c>
      <c r="AD415" s="705">
        <f>IF(ISERROR((G415/H415-1)*100),"n/a",(G415/H415-1)*100)</f>
        <v>15.044247787610621</v>
      </c>
      <c r="AE415" s="705">
        <f>IF(ISERROR((H415/J415-1)*100),"n/a",(H415/J415-1)*100)</f>
        <v>32.421875</v>
      </c>
      <c r="AF415" s="705">
        <f>IF(ISERROR((J415/K415-1)*100),"n/a",(J415/K415-1)*100)</f>
        <v>34.031413612565451</v>
      </c>
      <c r="AG415" s="705">
        <f>IF(ISERROR((K415/M415-1)*100),"n/a",(K415/M415-1)*100)</f>
        <v>10.404624277456653</v>
      </c>
      <c r="AH415" s="705">
        <f>IF(ISERROR((M415/N415-1)*100),"n/a",(M415/N415-1)*100)</f>
        <v>6.1349693251533832</v>
      </c>
      <c r="AI415" s="705">
        <f>IF(ISERROR((N415/O415-1)*100),"n/a",(N415/O415-1)*100)</f>
        <v>-21.634615384615397</v>
      </c>
      <c r="AJ415" s="705">
        <f>IF(ISERROR((O415/P415-1)*100),"n/a",(O415/P415-1)*100)</f>
        <v>39.784946236559151</v>
      </c>
      <c r="AK415" s="705">
        <f>IF(ISERROR((P415/Q415-1)*100),"n/a",(P415/Q415-1)*100)</f>
        <v>7.8260869565217384</v>
      </c>
      <c r="AL415" s="705">
        <f>IF(ISERROR((Q415/R415-1)*100),"n/a",(Q415/R415-1)*100)</f>
        <v>3.6036036036036112</v>
      </c>
      <c r="AM415" s="705">
        <f>IF(ISERROR((R415/S415-1)*100),"n/a",(R415/S415-1)*100)</f>
        <v>1.8348623853211121</v>
      </c>
      <c r="AN415" s="705">
        <f>IF(ISERROR((S415/T415-1)*100),"n/a",(S415/T415-1)*100)</f>
        <v>-17.632241813602036</v>
      </c>
      <c r="AO415" s="705">
        <f>IF(ISERROR((T415/U415-1)*100),"n/a",(T415/U415-1)*100)</f>
        <v>5.8666666666666645</v>
      </c>
      <c r="AP415" s="705">
        <f>IF(ISERROR((U415/V415-1)*100),"n/a",(U415/V415-1)*100)</f>
        <v>11.275964391691407</v>
      </c>
      <c r="AQ415" s="705">
        <f>IF(ISERROR((V415/W415-1)*100),"n/a",(V415/W415-1)*100)</f>
        <v>4.2698019801979958</v>
      </c>
      <c r="AR415" s="705">
        <f>IF(ISERROR((W415/X415-1)*100),"n/a",(W415/X415-1)*100)</f>
        <v>6.8783068783068835</v>
      </c>
      <c r="AS415" s="706">
        <f>AVERAGE(Z415:AR415)</f>
        <v>8.4540687487700126</v>
      </c>
      <c r="AT415" s="707">
        <f>STDEV(Z415:AR415)</f>
        <v>14.932111759117815</v>
      </c>
    </row>
    <row r="416" spans="1:46" ht="11.25" customHeight="1" x14ac:dyDescent="0.2">
      <c r="A416" s="566" t="s">
        <v>3992</v>
      </c>
      <c r="B416" s="957" t="s">
        <v>3993</v>
      </c>
      <c r="C416" s="515">
        <v>0.1515</v>
      </c>
      <c r="D416" s="690">
        <v>0.12</v>
      </c>
      <c r="E416" s="684">
        <v>3.8599999999999995E-2</v>
      </c>
      <c r="F416" s="684">
        <v>3.0399999999999996E-2</v>
      </c>
      <c r="G416" s="684">
        <v>6.7999999999999996E-3</v>
      </c>
      <c r="H416" s="563">
        <v>0</v>
      </c>
      <c r="I416" s="685"/>
      <c r="J416" s="521">
        <v>0</v>
      </c>
      <c r="K416" s="689">
        <v>0</v>
      </c>
      <c r="L416" s="685"/>
      <c r="M416" s="686">
        <v>0</v>
      </c>
      <c r="N416" s="686">
        <v>0</v>
      </c>
      <c r="O416" s="687">
        <v>0</v>
      </c>
      <c r="P416" s="687">
        <v>0</v>
      </c>
      <c r="Q416" s="687">
        <v>0</v>
      </c>
      <c r="R416" s="687">
        <v>0</v>
      </c>
      <c r="S416" s="687">
        <v>0</v>
      </c>
      <c r="T416" s="687">
        <v>0</v>
      </c>
      <c r="U416" s="687">
        <v>0</v>
      </c>
      <c r="V416" s="687">
        <v>0</v>
      </c>
      <c r="W416" s="687">
        <v>0</v>
      </c>
      <c r="X416" s="687">
        <v>0</v>
      </c>
      <c r="Y416" s="688">
        <f>SUM(C416:X416)</f>
        <v>0.34729999999999989</v>
      </c>
      <c r="Z416" s="1134">
        <f>IF(ISERROR((C416/D416-1)*100),"n/a",(C416/D416-1)*100)</f>
        <v>26.249999999999996</v>
      </c>
      <c r="AA416" s="705">
        <f>IF(ISERROR((D416/E416-1)*100),"n/a",(D416/E416-1)*100)</f>
        <v>210.88082901554407</v>
      </c>
      <c r="AB416" s="705">
        <f>IF(ISERROR((E416/F416-1)*100),"n/a",(E416/F416-1)*100)</f>
        <v>26.973684210526304</v>
      </c>
      <c r="AC416" s="705">
        <f>IF(ISERROR((F416/G416-1)*100),"n/a",(F416/G416-1)*100)</f>
        <v>347.05882352941177</v>
      </c>
      <c r="AD416" s="705" t="str">
        <f>IF(ISERROR((G416/H416-1)*100),"n/a",(G416/H416-1)*100)</f>
        <v>n/a</v>
      </c>
      <c r="AE416" s="705" t="str">
        <f>IF(ISERROR((H416/J416-1)*100),"n/a",(H416/J416-1)*100)</f>
        <v>n/a</v>
      </c>
      <c r="AF416" s="705" t="str">
        <f>IF(ISERROR((J416/K416-1)*100),"n/a",(J416/K416-1)*100)</f>
        <v>n/a</v>
      </c>
      <c r="AG416" s="705" t="str">
        <f>IF(ISERROR((K416/M416-1)*100),"n/a",(K416/M416-1)*100)</f>
        <v>n/a</v>
      </c>
      <c r="AH416" s="705" t="str">
        <f>IF(ISERROR((M416/N416-1)*100),"n/a",(M416/N416-1)*100)</f>
        <v>n/a</v>
      </c>
      <c r="AI416" s="705" t="str">
        <f>IF(ISERROR((N416/O416-1)*100),"n/a",(N416/O416-1)*100)</f>
        <v>n/a</v>
      </c>
      <c r="AJ416" s="705" t="str">
        <f>IF(ISERROR((O416/P416-1)*100),"n/a",(O416/P416-1)*100)</f>
        <v>n/a</v>
      </c>
      <c r="AK416" s="705" t="str">
        <f>IF(ISERROR((P416/Q416-1)*100),"n/a",(P416/Q416-1)*100)</f>
        <v>n/a</v>
      </c>
      <c r="AL416" s="705" t="str">
        <f>IF(ISERROR((Q416/R416-1)*100),"n/a",(Q416/R416-1)*100)</f>
        <v>n/a</v>
      </c>
      <c r="AM416" s="705" t="str">
        <f>IF(ISERROR((R416/S416-1)*100),"n/a",(R416/S416-1)*100)</f>
        <v>n/a</v>
      </c>
      <c r="AN416" s="705" t="str">
        <f>IF(ISERROR((S416/T416-1)*100),"n/a",(S416/T416-1)*100)</f>
        <v>n/a</v>
      </c>
      <c r="AO416" s="705" t="str">
        <f>IF(ISERROR((T416/U416-1)*100),"n/a",(T416/U416-1)*100)</f>
        <v>n/a</v>
      </c>
      <c r="AP416" s="705" t="str">
        <f>IF(ISERROR((U416/V416-1)*100),"n/a",(U416/V416-1)*100)</f>
        <v>n/a</v>
      </c>
      <c r="AQ416" s="705" t="str">
        <f>IF(ISERROR((V416/W416-1)*100),"n/a",(V416/W416-1)*100)</f>
        <v>n/a</v>
      </c>
      <c r="AR416" s="705" t="str">
        <f>IF(ISERROR((W416/X416-1)*100),"n/a",(W416/X416-1)*100)</f>
        <v>n/a</v>
      </c>
      <c r="AS416" s="706">
        <f>AVERAGE(Z416:AR416)</f>
        <v>152.79083418887052</v>
      </c>
      <c r="AT416" s="707">
        <f>STDEV(Z416:AR416)</f>
        <v>155.94554298137541</v>
      </c>
    </row>
    <row r="417" spans="1:46" ht="11.25" customHeight="1" x14ac:dyDescent="0.2">
      <c r="A417" s="539" t="s">
        <v>1352</v>
      </c>
      <c r="B417" s="527" t="s">
        <v>1353</v>
      </c>
      <c r="C417" s="515">
        <v>0.38</v>
      </c>
      <c r="D417" s="538">
        <v>0.32999999999999996</v>
      </c>
      <c r="E417" s="533">
        <v>0.26</v>
      </c>
      <c r="F417" s="533">
        <v>0.2</v>
      </c>
      <c r="G417" s="533">
        <v>0.11924</v>
      </c>
      <c r="H417" s="533">
        <v>7.8479999999999994E-2</v>
      </c>
      <c r="I417" s="534"/>
      <c r="J417" s="533">
        <v>1.9619999999999999E-2</v>
      </c>
      <c r="K417" s="535">
        <v>0</v>
      </c>
      <c r="L417" s="534"/>
      <c r="M417" s="560">
        <v>0</v>
      </c>
      <c r="N417" s="560">
        <v>0</v>
      </c>
      <c r="O417" s="537">
        <v>0</v>
      </c>
      <c r="P417" s="537">
        <v>0</v>
      </c>
      <c r="Q417" s="537">
        <v>0</v>
      </c>
      <c r="R417" s="537">
        <v>0</v>
      </c>
      <c r="S417" s="537">
        <v>0</v>
      </c>
      <c r="T417" s="537">
        <v>0</v>
      </c>
      <c r="U417" s="537">
        <v>0</v>
      </c>
      <c r="V417" s="537">
        <v>0</v>
      </c>
      <c r="W417" s="537">
        <v>0</v>
      </c>
      <c r="X417" s="537">
        <v>0</v>
      </c>
      <c r="Y417" s="688">
        <f>SUM(C417:X417)</f>
        <v>1.3873399999999998</v>
      </c>
      <c r="Z417" s="1134">
        <f>IF(ISERROR((C417/D417-1)*100),"n/a",(C417/D417-1)*100)</f>
        <v>15.151515151515159</v>
      </c>
      <c r="AA417" s="705">
        <f>IF(ISERROR((D417/E417-1)*100),"n/a",(D417/E417-1)*100)</f>
        <v>26.923076923076895</v>
      </c>
      <c r="AB417" s="705">
        <f>IF(ISERROR((E417/F417-1)*100),"n/a",(E417/F417-1)*100)</f>
        <v>30.000000000000004</v>
      </c>
      <c r="AC417" s="705">
        <f>IF(ISERROR((F417/G417-1)*100),"n/a",(F417/G417-1)*100)</f>
        <v>67.728950016772899</v>
      </c>
      <c r="AD417" s="705">
        <f>IF(ISERROR((G417/H417-1)*100),"n/a",(G417/H417-1)*100)</f>
        <v>51.936799184505624</v>
      </c>
      <c r="AE417" s="705">
        <f>IF(ISERROR((H417/J417-1)*100),"n/a",(H417/J417-1)*100)</f>
        <v>300</v>
      </c>
      <c r="AF417" s="705" t="str">
        <f>IF(ISERROR((J417/K417-1)*100),"n/a",(J417/K417-1)*100)</f>
        <v>n/a</v>
      </c>
      <c r="AG417" s="705" t="str">
        <f>IF(ISERROR((K417/M417-1)*100),"n/a",(K417/M417-1)*100)</f>
        <v>n/a</v>
      </c>
      <c r="AH417" s="705" t="str">
        <f>IF(ISERROR((M417/N417-1)*100),"n/a",(M417/N417-1)*100)</f>
        <v>n/a</v>
      </c>
      <c r="AI417" s="705" t="str">
        <f>IF(ISERROR((N417/O417-1)*100),"n/a",(N417/O417-1)*100)</f>
        <v>n/a</v>
      </c>
      <c r="AJ417" s="705" t="str">
        <f>IF(ISERROR((O417/P417-1)*100),"n/a",(O417/P417-1)*100)</f>
        <v>n/a</v>
      </c>
      <c r="AK417" s="705" t="str">
        <f>IF(ISERROR((P417/Q417-1)*100),"n/a",(P417/Q417-1)*100)</f>
        <v>n/a</v>
      </c>
      <c r="AL417" s="705" t="str">
        <f>IF(ISERROR((Q417/R417-1)*100),"n/a",(Q417/R417-1)*100)</f>
        <v>n/a</v>
      </c>
      <c r="AM417" s="705" t="str">
        <f>IF(ISERROR((R417/S417-1)*100),"n/a",(R417/S417-1)*100)</f>
        <v>n/a</v>
      </c>
      <c r="AN417" s="705" t="str">
        <f>IF(ISERROR((S417/T417-1)*100),"n/a",(S417/T417-1)*100)</f>
        <v>n/a</v>
      </c>
      <c r="AO417" s="705" t="str">
        <f>IF(ISERROR((T417/U417-1)*100),"n/a",(T417/U417-1)*100)</f>
        <v>n/a</v>
      </c>
      <c r="AP417" s="705" t="str">
        <f>IF(ISERROR((U417/V417-1)*100),"n/a",(U417/V417-1)*100)</f>
        <v>n/a</v>
      </c>
      <c r="AQ417" s="705" t="str">
        <f>IF(ISERROR((V417/W417-1)*100),"n/a",(V417/W417-1)*100)</f>
        <v>n/a</v>
      </c>
      <c r="AR417" s="705" t="str">
        <f>IF(ISERROR((W417/X417-1)*100),"n/a",(W417/X417-1)*100)</f>
        <v>n/a</v>
      </c>
      <c r="AS417" s="706">
        <f>AVERAGE(Z417:AR417)</f>
        <v>81.956723545978434</v>
      </c>
      <c r="AT417" s="707">
        <f>STDEV(Z417:AR417)</f>
        <v>108.47823289116309</v>
      </c>
    </row>
    <row r="418" spans="1:46" ht="11.25" customHeight="1" x14ac:dyDescent="0.2">
      <c r="A418" s="519" t="s">
        <v>1354</v>
      </c>
      <c r="B418" s="972" t="s">
        <v>1355</v>
      </c>
      <c r="C418" s="515">
        <v>2.35</v>
      </c>
      <c r="D418" s="688">
        <v>2.2000000000000002</v>
      </c>
      <c r="E418" s="516">
        <v>2.0049999999999999</v>
      </c>
      <c r="F418" s="516">
        <v>1.91</v>
      </c>
      <c r="G418" s="684">
        <v>1.49</v>
      </c>
      <c r="H418" s="521">
        <v>1.08</v>
      </c>
      <c r="I418" s="517"/>
      <c r="J418" s="684">
        <v>1.04</v>
      </c>
      <c r="K418" s="514">
        <v>0.875</v>
      </c>
      <c r="L418" s="517"/>
      <c r="M418" s="531">
        <v>0.1875</v>
      </c>
      <c r="N418" s="686">
        <v>0</v>
      </c>
      <c r="O418" s="687">
        <v>0</v>
      </c>
      <c r="P418" s="687">
        <v>0</v>
      </c>
      <c r="Q418" s="687">
        <v>0</v>
      </c>
      <c r="R418" s="687">
        <v>0</v>
      </c>
      <c r="S418" s="687">
        <v>0</v>
      </c>
      <c r="T418" s="687">
        <v>0</v>
      </c>
      <c r="U418" s="687">
        <v>0</v>
      </c>
      <c r="V418" s="687">
        <v>0</v>
      </c>
      <c r="W418" s="687">
        <v>0</v>
      </c>
      <c r="X418" s="687">
        <v>0</v>
      </c>
      <c r="Y418" s="688">
        <f>SUM(C418:X418)</f>
        <v>13.137499999999999</v>
      </c>
      <c r="Z418" s="1134">
        <f>IF(ISERROR((C418/D418-1)*100),"n/a",(C418/D418-1)*100)</f>
        <v>6.8181818181818121</v>
      </c>
      <c r="AA418" s="705">
        <f>IF(ISERROR((D418/E418-1)*100),"n/a",(D418/E418-1)*100)</f>
        <v>9.7256857855361645</v>
      </c>
      <c r="AB418" s="705">
        <f>IF(ISERROR((E418/F418-1)*100),"n/a",(E418/F418-1)*100)</f>
        <v>4.9738219895288038</v>
      </c>
      <c r="AC418" s="705">
        <f>IF(ISERROR((F418/G418-1)*100),"n/a",(F418/G418-1)*100)</f>
        <v>28.187919463087251</v>
      </c>
      <c r="AD418" s="705">
        <f>IF(ISERROR((G418/H418-1)*100),"n/a",(G418/H418-1)*100)</f>
        <v>37.962962962962955</v>
      </c>
      <c r="AE418" s="705">
        <f>IF(ISERROR((H418/J418-1)*100),"n/a",(H418/J418-1)*100)</f>
        <v>3.8461538461538547</v>
      </c>
      <c r="AF418" s="705">
        <f>IF(ISERROR((J418/K418-1)*100),"n/a",(J418/K418-1)*100)</f>
        <v>18.857142857142861</v>
      </c>
      <c r="AG418" s="705">
        <f>IF(ISERROR((K418/M418-1)*100),"n/a",(K418/M418-1)*100)</f>
        <v>366.66666666666669</v>
      </c>
      <c r="AH418" s="705" t="str">
        <f>IF(ISERROR((M418/N418-1)*100),"n/a",(M418/N418-1)*100)</f>
        <v>n/a</v>
      </c>
      <c r="AI418" s="705" t="str">
        <f>IF(ISERROR((N418/O418-1)*100),"n/a",(N418/O418-1)*100)</f>
        <v>n/a</v>
      </c>
      <c r="AJ418" s="705" t="str">
        <f>IF(ISERROR((O418/P418-1)*100),"n/a",(O418/P418-1)*100)</f>
        <v>n/a</v>
      </c>
      <c r="AK418" s="705" t="str">
        <f>IF(ISERROR((P418/Q418-1)*100),"n/a",(P418/Q418-1)*100)</f>
        <v>n/a</v>
      </c>
      <c r="AL418" s="705" t="str">
        <f>IF(ISERROR((Q418/R418-1)*100),"n/a",(Q418/R418-1)*100)</f>
        <v>n/a</v>
      </c>
      <c r="AM418" s="705" t="str">
        <f>IF(ISERROR((R418/S418-1)*100),"n/a",(R418/S418-1)*100)</f>
        <v>n/a</v>
      </c>
      <c r="AN418" s="705" t="str">
        <f>IF(ISERROR((S418/T418-1)*100),"n/a",(S418/T418-1)*100)</f>
        <v>n/a</v>
      </c>
      <c r="AO418" s="705" t="str">
        <f>IF(ISERROR((T418/U418-1)*100),"n/a",(T418/U418-1)*100)</f>
        <v>n/a</v>
      </c>
      <c r="AP418" s="705" t="str">
        <f>IF(ISERROR((U418/V418-1)*100),"n/a",(U418/V418-1)*100)</f>
        <v>n/a</v>
      </c>
      <c r="AQ418" s="705" t="str">
        <f>IF(ISERROR((V418/W418-1)*100),"n/a",(V418/W418-1)*100)</f>
        <v>n/a</v>
      </c>
      <c r="AR418" s="705" t="str">
        <f>IF(ISERROR((W418/X418-1)*100),"n/a",(W418/X418-1)*100)</f>
        <v>n/a</v>
      </c>
      <c r="AS418" s="706">
        <f>AVERAGE(Z418:AR418)</f>
        <v>59.62981692365755</v>
      </c>
      <c r="AT418" s="707">
        <f>STDEV(Z418:AR418)</f>
        <v>124.65418993752802</v>
      </c>
    </row>
    <row r="419" spans="1:46" ht="11.25" customHeight="1" x14ac:dyDescent="0.2">
      <c r="A419" s="519" t="s">
        <v>641</v>
      </c>
      <c r="B419" s="972" t="s">
        <v>642</v>
      </c>
      <c r="C419" s="543">
        <v>1.04</v>
      </c>
      <c r="D419" s="688">
        <v>1.02</v>
      </c>
      <c r="E419" s="684">
        <v>0.98</v>
      </c>
      <c r="F419" s="684">
        <v>0.94</v>
      </c>
      <c r="G419" s="684">
        <v>0.89</v>
      </c>
      <c r="H419" s="684">
        <v>0.84</v>
      </c>
      <c r="I419" s="685"/>
      <c r="J419" s="684">
        <v>0.8</v>
      </c>
      <c r="K419" s="514">
        <v>0.76</v>
      </c>
      <c r="L419" s="685"/>
      <c r="M419" s="531">
        <v>0.72</v>
      </c>
      <c r="N419" s="531">
        <v>0.51</v>
      </c>
      <c r="O419" s="691">
        <v>0.48</v>
      </c>
      <c r="P419" s="691">
        <v>0.43640000000000001</v>
      </c>
      <c r="Q419" s="691">
        <v>0.41</v>
      </c>
      <c r="R419" s="687">
        <v>0.36359999999999998</v>
      </c>
      <c r="S419" s="691">
        <v>0.47</v>
      </c>
      <c r="T419" s="691">
        <v>0.43780000000000002</v>
      </c>
      <c r="U419" s="691">
        <v>0.4</v>
      </c>
      <c r="V419" s="691">
        <v>0.36280000000000001</v>
      </c>
      <c r="W419" s="691">
        <v>0.33450000000000002</v>
      </c>
      <c r="X419" s="687">
        <v>0.2</v>
      </c>
      <c r="Y419" s="688">
        <f>SUM(C419:X419)</f>
        <v>12.395100000000001</v>
      </c>
      <c r="Z419" s="1134">
        <f>IF(ISERROR((C419/D419-1)*100),"n/a",(C419/D419-1)*100)</f>
        <v>1.9607843137254832</v>
      </c>
      <c r="AA419" s="705">
        <f>IF(ISERROR((D419/E419-1)*100),"n/a",(D419/E419-1)*100)</f>
        <v>4.081632653061229</v>
      </c>
      <c r="AB419" s="705">
        <f>IF(ISERROR((E419/F419-1)*100),"n/a",(E419/F419-1)*100)</f>
        <v>4.2553191489361764</v>
      </c>
      <c r="AC419" s="705">
        <f>IF(ISERROR((F419/G419-1)*100),"n/a",(F419/G419-1)*100)</f>
        <v>5.6179775280898792</v>
      </c>
      <c r="AD419" s="705">
        <f>IF(ISERROR((G419/H419-1)*100),"n/a",(G419/H419-1)*100)</f>
        <v>5.9523809523809534</v>
      </c>
      <c r="AE419" s="705">
        <f>IF(ISERROR((H419/J419-1)*100),"n/a",(H419/J419-1)*100)</f>
        <v>4.9999999999999822</v>
      </c>
      <c r="AF419" s="705">
        <f>IF(ISERROR((J419/K419-1)*100),"n/a",(J419/K419-1)*100)</f>
        <v>5.2631578947368363</v>
      </c>
      <c r="AG419" s="705">
        <f>IF(ISERROR((K419/M419-1)*100),"n/a",(K419/M419-1)*100)</f>
        <v>5.555555555555558</v>
      </c>
      <c r="AH419" s="705">
        <f>IF(ISERROR((M419/N419-1)*100),"n/a",(M419/N419-1)*100)</f>
        <v>41.176470588235283</v>
      </c>
      <c r="AI419" s="705">
        <f>IF(ISERROR((N419/O419-1)*100),"n/a",(N419/O419-1)*100)</f>
        <v>6.25</v>
      </c>
      <c r="AJ419" s="705">
        <f>IF(ISERROR((O419/P419-1)*100),"n/a",(O419/P419-1)*100)</f>
        <v>9.9908340971585741</v>
      </c>
      <c r="AK419" s="705">
        <f>IF(ISERROR((P419/Q419-1)*100),"n/a",(P419/Q419-1)*100)</f>
        <v>6.4390243902439082</v>
      </c>
      <c r="AL419" s="705">
        <f>IF(ISERROR((Q419/R419-1)*100),"n/a",(Q419/R419-1)*100)</f>
        <v>12.761276127612753</v>
      </c>
      <c r="AM419" s="705">
        <f>IF(ISERROR((R419/S419-1)*100),"n/a",(R419/S419-1)*100)</f>
        <v>-22.638297872340431</v>
      </c>
      <c r="AN419" s="705">
        <f>IF(ISERROR((S419/T419-1)*100),"n/a",(S419/T419-1)*100)</f>
        <v>7.3549566011877454</v>
      </c>
      <c r="AO419" s="705">
        <f>IF(ISERROR((T419/U419-1)*100),"n/a",(T419/U419-1)*100)</f>
        <v>9.4500000000000028</v>
      </c>
      <c r="AP419" s="705">
        <f>IF(ISERROR((U419/V419-1)*100),"n/a",(U419/V419-1)*100)</f>
        <v>10.253583241455356</v>
      </c>
      <c r="AQ419" s="705">
        <f>IF(ISERROR((V419/W419-1)*100),"n/a",(V419/W419-1)*100)</f>
        <v>8.4603886397608399</v>
      </c>
      <c r="AR419" s="705">
        <f>IF(ISERROR((W419/X419-1)*100),"n/a",(W419/X419-1)*100)</f>
        <v>67.250000000000014</v>
      </c>
      <c r="AS419" s="706">
        <f>AVERAGE(Z419:AR419)</f>
        <v>10.233423361042114</v>
      </c>
      <c r="AT419" s="707">
        <f>STDEV(Z419:AR419)</f>
        <v>17.627776097011019</v>
      </c>
    </row>
    <row r="420" spans="1:46" ht="11.25" customHeight="1" x14ac:dyDescent="0.2">
      <c r="A420" s="974" t="s">
        <v>1356</v>
      </c>
      <c r="B420" s="972" t="s">
        <v>1357</v>
      </c>
      <c r="C420" s="515">
        <v>0.53600000000000003</v>
      </c>
      <c r="D420" s="688">
        <v>0.50800000000000001</v>
      </c>
      <c r="E420" s="684">
        <v>0.496</v>
      </c>
      <c r="F420" s="684">
        <v>0.47199999999999998</v>
      </c>
      <c r="G420" s="684">
        <v>0.44</v>
      </c>
      <c r="H420" s="684">
        <v>0.4</v>
      </c>
      <c r="I420" s="685"/>
      <c r="J420" s="521">
        <v>0.36399999999999999</v>
      </c>
      <c r="K420" s="689">
        <v>0.37824999999999998</v>
      </c>
      <c r="L420" s="685"/>
      <c r="M420" s="531">
        <v>0.38300000000000001</v>
      </c>
      <c r="N420" s="531">
        <v>0.32555000000000001</v>
      </c>
      <c r="O420" s="691">
        <v>0.2681</v>
      </c>
      <c r="P420" s="691">
        <v>0.21448000000000003</v>
      </c>
      <c r="Q420" s="691">
        <v>0.16852</v>
      </c>
      <c r="R420" s="691">
        <v>0.13788</v>
      </c>
      <c r="S420" s="691">
        <v>0.13022</v>
      </c>
      <c r="T420" s="691">
        <v>0.12256</v>
      </c>
      <c r="U420" s="687">
        <v>0.1149</v>
      </c>
      <c r="V420" s="687">
        <v>0.1149</v>
      </c>
      <c r="W420" s="687">
        <v>0.1149</v>
      </c>
      <c r="X420" s="687">
        <v>0.1149</v>
      </c>
      <c r="Y420" s="688">
        <f>SUM(C420:X420)</f>
        <v>5.8041600000000013</v>
      </c>
      <c r="Z420" s="1134">
        <f>IF(ISERROR((C420/D420-1)*100),"n/a",(C420/D420-1)*100)</f>
        <v>5.5118110236220597</v>
      </c>
      <c r="AA420" s="705">
        <f>IF(ISERROR((D420/E420-1)*100),"n/a",(D420/E420-1)*100)</f>
        <v>2.4193548387096753</v>
      </c>
      <c r="AB420" s="705">
        <f>IF(ISERROR((E420/F420-1)*100),"n/a",(E420/F420-1)*100)</f>
        <v>5.0847457627118731</v>
      </c>
      <c r="AC420" s="705">
        <f>IF(ISERROR((F420/G420-1)*100),"n/a",(F420/G420-1)*100)</f>
        <v>7.2727272727272751</v>
      </c>
      <c r="AD420" s="705">
        <f>IF(ISERROR((G420/H420-1)*100),"n/a",(G420/H420-1)*100)</f>
        <v>9.9999999999999858</v>
      </c>
      <c r="AE420" s="705">
        <f>IF(ISERROR((H420/J420-1)*100),"n/a",(H420/J420-1)*100)</f>
        <v>9.8901098901098994</v>
      </c>
      <c r="AF420" s="705">
        <f>IF(ISERROR((J420/K420-1)*100),"n/a",(J420/K420-1)*100)</f>
        <v>-3.7673496364838077</v>
      </c>
      <c r="AG420" s="705">
        <f>IF(ISERROR((K420/M420-1)*100),"n/a",(K420/M420-1)*100)</f>
        <v>-1.2402088772845987</v>
      </c>
      <c r="AH420" s="705">
        <f>IF(ISERROR((M420/N420-1)*100),"n/a",(M420/N420-1)*100)</f>
        <v>17.647058823529417</v>
      </c>
      <c r="AI420" s="705">
        <f>IF(ISERROR((N420/O420-1)*100),"n/a",(N420/O420-1)*100)</f>
        <v>21.42857142857142</v>
      </c>
      <c r="AJ420" s="705">
        <f>IF(ISERROR((O420/P420-1)*100),"n/a",(O420/P420-1)*100)</f>
        <v>24.999999999999979</v>
      </c>
      <c r="AK420" s="705">
        <f>IF(ISERROR((P420/Q420-1)*100),"n/a",(P420/Q420-1)*100)</f>
        <v>27.272727272727295</v>
      </c>
      <c r="AL420" s="705">
        <f>IF(ISERROR((Q420/R420-1)*100),"n/a",(Q420/R420-1)*100)</f>
        <v>22.222222222222232</v>
      </c>
      <c r="AM420" s="705">
        <f>IF(ISERROR((R420/S420-1)*100),"n/a",(R420/S420-1)*100)</f>
        <v>5.8823529411764719</v>
      </c>
      <c r="AN420" s="705">
        <f>IF(ISERROR((S420/T420-1)*100),"n/a",(S420/T420-1)*100)</f>
        <v>6.25</v>
      </c>
      <c r="AO420" s="705">
        <f>IF(ISERROR((T420/U420-1)*100),"n/a",(T420/U420-1)*100)</f>
        <v>6.6666666666666652</v>
      </c>
      <c r="AP420" s="705">
        <f>IF(ISERROR((U420/V420-1)*100),"n/a",(U420/V420-1)*100)</f>
        <v>0</v>
      </c>
      <c r="AQ420" s="705">
        <f>IF(ISERROR((V420/W420-1)*100),"n/a",(V420/W420-1)*100)</f>
        <v>0</v>
      </c>
      <c r="AR420" s="705">
        <f>IF(ISERROR((W420/X420-1)*100),"n/a",(W420/X420-1)*100)</f>
        <v>0</v>
      </c>
      <c r="AS420" s="706">
        <f>AVERAGE(Z420:AR420)</f>
        <v>8.8179362962634631</v>
      </c>
      <c r="AT420" s="707">
        <f>STDEV(Z420:AR420)</f>
        <v>9.4354592351391311</v>
      </c>
    </row>
    <row r="421" spans="1:46" ht="11.25" customHeight="1" x14ac:dyDescent="0.2">
      <c r="A421" s="497" t="s">
        <v>645</v>
      </c>
      <c r="B421" s="957" t="s">
        <v>646</v>
      </c>
      <c r="C421" s="515">
        <v>1.8</v>
      </c>
      <c r="D421" s="688">
        <v>1.68</v>
      </c>
      <c r="E421" s="505">
        <v>1.56</v>
      </c>
      <c r="F421" s="505">
        <v>1.44</v>
      </c>
      <c r="G421" s="505">
        <v>1.28</v>
      </c>
      <c r="H421" s="505">
        <v>0.64</v>
      </c>
      <c r="I421" s="506" t="s">
        <v>90</v>
      </c>
      <c r="J421" s="505">
        <v>0.52</v>
      </c>
      <c r="K421" s="503">
        <v>0.46</v>
      </c>
      <c r="L421" s="506"/>
      <c r="M421" s="551">
        <v>0.43</v>
      </c>
      <c r="N421" s="551">
        <v>0.39</v>
      </c>
      <c r="O421" s="511">
        <v>0.37</v>
      </c>
      <c r="P421" s="511">
        <v>0.34</v>
      </c>
      <c r="Q421" s="511">
        <v>0.3</v>
      </c>
      <c r="R421" s="511">
        <v>0.25</v>
      </c>
      <c r="S421" s="510">
        <v>0</v>
      </c>
      <c r="T421" s="510">
        <v>0</v>
      </c>
      <c r="U421" s="510">
        <v>0</v>
      </c>
      <c r="V421" s="510">
        <v>0</v>
      </c>
      <c r="W421" s="510">
        <v>0</v>
      </c>
      <c r="X421" s="510">
        <v>0</v>
      </c>
      <c r="Y421" s="688">
        <f>SUM(C421:X421)</f>
        <v>11.46</v>
      </c>
      <c r="Z421" s="1134">
        <f>IF(ISERROR((C421/D421-1)*100),"n/a",(C421/D421-1)*100)</f>
        <v>7.1428571428571397</v>
      </c>
      <c r="AA421" s="705">
        <f>IF(ISERROR((D421/E421-1)*100),"n/a",(D421/E421-1)*100)</f>
        <v>7.6923076923076872</v>
      </c>
      <c r="AB421" s="705">
        <f>IF(ISERROR((E421/F421-1)*100),"n/a",(E421/F421-1)*100)</f>
        <v>8.3333333333333481</v>
      </c>
      <c r="AC421" s="705">
        <f>IF(ISERROR((F421/G421-1)*100),"n/a",(F421/G421-1)*100)</f>
        <v>12.5</v>
      </c>
      <c r="AD421" s="705">
        <f>IF(ISERROR((G421/H421-1)*100),"n/a",(G421/H421-1)*100)</f>
        <v>100</v>
      </c>
      <c r="AE421" s="705">
        <f>IF(ISERROR((H421/J421-1)*100),"n/a",(H421/J421-1)*100)</f>
        <v>23.076923076923084</v>
      </c>
      <c r="AF421" s="705">
        <f>IF(ISERROR((J421/K421-1)*100),"n/a",(J421/K421-1)*100)</f>
        <v>13.043478260869556</v>
      </c>
      <c r="AG421" s="705">
        <f>IF(ISERROR((K421/M421-1)*100),"n/a",(K421/M421-1)*100)</f>
        <v>6.976744186046524</v>
      </c>
      <c r="AH421" s="705">
        <f>IF(ISERROR((M421/N421-1)*100),"n/a",(M421/N421-1)*100)</f>
        <v>10.256410256410241</v>
      </c>
      <c r="AI421" s="705">
        <f>IF(ISERROR((N421/O421-1)*100),"n/a",(N421/O421-1)*100)</f>
        <v>5.4054054054054168</v>
      </c>
      <c r="AJ421" s="705">
        <f>IF(ISERROR((O421/P421-1)*100),"n/a",(O421/P421-1)*100)</f>
        <v>8.8235294117646959</v>
      </c>
      <c r="AK421" s="705">
        <f>IF(ISERROR((P421/Q421-1)*100),"n/a",(P421/Q421-1)*100)</f>
        <v>13.333333333333353</v>
      </c>
      <c r="AL421" s="705">
        <f>IF(ISERROR((Q421/R421-1)*100),"n/a",(Q421/R421-1)*100)</f>
        <v>19.999999999999996</v>
      </c>
      <c r="AM421" s="705" t="str">
        <f>IF(ISERROR((R421/S421-1)*100),"n/a",(R421/S421-1)*100)</f>
        <v>n/a</v>
      </c>
      <c r="AN421" s="705" t="str">
        <f>IF(ISERROR((S421/T421-1)*100),"n/a",(S421/T421-1)*100)</f>
        <v>n/a</v>
      </c>
      <c r="AO421" s="705" t="str">
        <f>IF(ISERROR((T421/U421-1)*100),"n/a",(T421/U421-1)*100)</f>
        <v>n/a</v>
      </c>
      <c r="AP421" s="705" t="str">
        <f>IF(ISERROR((U421/V421-1)*100),"n/a",(U421/V421-1)*100)</f>
        <v>n/a</v>
      </c>
      <c r="AQ421" s="705" t="str">
        <f>IF(ISERROR((V421/W421-1)*100),"n/a",(V421/W421-1)*100)</f>
        <v>n/a</v>
      </c>
      <c r="AR421" s="705" t="str">
        <f>IF(ISERROR((W421/X421-1)*100),"n/a",(W421/X421-1)*100)</f>
        <v>n/a</v>
      </c>
      <c r="AS421" s="706">
        <f>AVERAGE(Z421:AR421)</f>
        <v>18.198794007634696</v>
      </c>
      <c r="AT421" s="707">
        <f>STDEV(Z421:AR421)</f>
        <v>25.119271450091951</v>
      </c>
    </row>
    <row r="422" spans="1:46" ht="11.25" customHeight="1" x14ac:dyDescent="0.2">
      <c r="A422" s="539" t="s">
        <v>643</v>
      </c>
      <c r="B422" s="527" t="s">
        <v>644</v>
      </c>
      <c r="C422" s="515">
        <v>3.26</v>
      </c>
      <c r="D422" s="530">
        <v>3.06</v>
      </c>
      <c r="E422" s="684">
        <v>2.84</v>
      </c>
      <c r="F422" s="516">
        <v>2.62</v>
      </c>
      <c r="G422" s="684">
        <v>2.44</v>
      </c>
      <c r="H422" s="684">
        <v>2.2000000000000002</v>
      </c>
      <c r="I422" s="517"/>
      <c r="J422" s="684">
        <v>2</v>
      </c>
      <c r="K422" s="514">
        <v>1.84</v>
      </c>
      <c r="L422" s="517"/>
      <c r="M422" s="531">
        <v>1.55</v>
      </c>
      <c r="N422" s="531">
        <v>1.37</v>
      </c>
      <c r="O422" s="691">
        <v>1.26</v>
      </c>
      <c r="P422" s="691">
        <v>1.18</v>
      </c>
      <c r="Q422" s="691">
        <v>1.1100000000000001</v>
      </c>
      <c r="R422" s="691">
        <v>1.06</v>
      </c>
      <c r="S422" s="691">
        <v>0.98</v>
      </c>
      <c r="T422" s="691">
        <v>0.89</v>
      </c>
      <c r="U422" s="691">
        <v>0.72</v>
      </c>
      <c r="V422" s="687">
        <v>0.64</v>
      </c>
      <c r="W422" s="691">
        <v>0.63</v>
      </c>
      <c r="X422" s="691">
        <v>0.59</v>
      </c>
      <c r="Y422" s="688">
        <f>SUM(C422:X422)</f>
        <v>32.24</v>
      </c>
      <c r="Z422" s="1134">
        <f>IF(ISERROR((C422/D422-1)*100),"n/a",(C422/D422-1)*100)</f>
        <v>6.5359477124182996</v>
      </c>
      <c r="AA422" s="705">
        <f>IF(ISERROR((D422/E422-1)*100),"n/a",(D422/E422-1)*100)</f>
        <v>7.7464788732394485</v>
      </c>
      <c r="AB422" s="705">
        <f>IF(ISERROR((E422/F422-1)*100),"n/a",(E422/F422-1)*100)</f>
        <v>8.3969465648854769</v>
      </c>
      <c r="AC422" s="705">
        <f>IF(ISERROR((F422/G422-1)*100),"n/a",(F422/G422-1)*100)</f>
        <v>7.3770491803278659</v>
      </c>
      <c r="AD422" s="705">
        <f>IF(ISERROR((G422/H422-1)*100),"n/a",(G422/H422-1)*100)</f>
        <v>10.909090909090891</v>
      </c>
      <c r="AE422" s="705">
        <f>IF(ISERROR((H422/J422-1)*100),"n/a",(H422/J422-1)*100)</f>
        <v>10.000000000000009</v>
      </c>
      <c r="AF422" s="705">
        <f>IF(ISERROR((J422/K422-1)*100),"n/a",(J422/K422-1)*100)</f>
        <v>8.6956521739130377</v>
      </c>
      <c r="AG422" s="705">
        <f>IF(ISERROR((K422/M422-1)*100),"n/a",(K422/M422-1)*100)</f>
        <v>18.709677419354833</v>
      </c>
      <c r="AH422" s="705">
        <f>IF(ISERROR((M422/N422-1)*100),"n/a",(M422/N422-1)*100)</f>
        <v>13.138686131386844</v>
      </c>
      <c r="AI422" s="705">
        <f>IF(ISERROR((N422/O422-1)*100),"n/a",(N422/O422-1)*100)</f>
        <v>8.7301587301587436</v>
      </c>
      <c r="AJ422" s="705">
        <f>IF(ISERROR((O422/P422-1)*100),"n/a",(O422/P422-1)*100)</f>
        <v>6.7796610169491567</v>
      </c>
      <c r="AK422" s="705">
        <f>IF(ISERROR((P422/Q422-1)*100),"n/a",(P422/Q422-1)*100)</f>
        <v>6.3063063063062863</v>
      </c>
      <c r="AL422" s="705">
        <f>IF(ISERROR((Q422/R422-1)*100),"n/a",(Q422/R422-1)*100)</f>
        <v>4.7169811320754818</v>
      </c>
      <c r="AM422" s="705">
        <f>IF(ISERROR((R422/S422-1)*100),"n/a",(R422/S422-1)*100)</f>
        <v>8.163265306122458</v>
      </c>
      <c r="AN422" s="705">
        <f>IF(ISERROR((S422/T422-1)*100),"n/a",(S422/T422-1)*100)</f>
        <v>10.1123595505618</v>
      </c>
      <c r="AO422" s="705">
        <f>IF(ISERROR((T422/U422-1)*100),"n/a",(T422/U422-1)*100)</f>
        <v>23.611111111111114</v>
      </c>
      <c r="AP422" s="705">
        <f>IF(ISERROR((U422/V422-1)*100),"n/a",(U422/V422-1)*100)</f>
        <v>12.5</v>
      </c>
      <c r="AQ422" s="705">
        <f>IF(ISERROR((V422/W422-1)*100),"n/a",(V422/W422-1)*100)</f>
        <v>1.5873015873015817</v>
      </c>
      <c r="AR422" s="705">
        <f>IF(ISERROR((W422/X422-1)*100),"n/a",(W422/X422-1)*100)</f>
        <v>6.7796610169491567</v>
      </c>
      <c r="AS422" s="706">
        <f>AVERAGE(Z422:AR422)</f>
        <v>9.5155965643238147</v>
      </c>
      <c r="AT422" s="707">
        <f>STDEV(Z422:AR422)</f>
        <v>4.9434938430886977</v>
      </c>
    </row>
    <row r="423" spans="1:46" ht="11.25" customHeight="1" x14ac:dyDescent="0.2">
      <c r="A423" s="519" t="s">
        <v>1358</v>
      </c>
      <c r="B423" s="972" t="s">
        <v>1359</v>
      </c>
      <c r="C423" s="515">
        <v>1.68</v>
      </c>
      <c r="D423" s="690">
        <v>1.52</v>
      </c>
      <c r="E423" s="684">
        <v>1.37</v>
      </c>
      <c r="F423" s="684">
        <v>1.2150000000000001</v>
      </c>
      <c r="G423" s="684">
        <v>1.095</v>
      </c>
      <c r="H423" s="684">
        <v>0.97499999999999998</v>
      </c>
      <c r="I423" s="685"/>
      <c r="J423" s="684">
        <v>0.87</v>
      </c>
      <c r="K423" s="514">
        <v>0.40500000000000003</v>
      </c>
      <c r="L423" s="685"/>
      <c r="M423" s="686">
        <v>0</v>
      </c>
      <c r="N423" s="686">
        <v>0</v>
      </c>
      <c r="O423" s="687">
        <v>0</v>
      </c>
      <c r="P423" s="687">
        <v>0</v>
      </c>
      <c r="Q423" s="687">
        <v>0</v>
      </c>
      <c r="R423" s="687">
        <v>0</v>
      </c>
      <c r="S423" s="687">
        <v>0</v>
      </c>
      <c r="T423" s="687">
        <v>0</v>
      </c>
      <c r="U423" s="687">
        <v>0</v>
      </c>
      <c r="V423" s="687">
        <v>0</v>
      </c>
      <c r="W423" s="687">
        <v>0</v>
      </c>
      <c r="X423" s="687">
        <v>0</v>
      </c>
      <c r="Y423" s="688">
        <f>SUM(C423:X423)</f>
        <v>9.129999999999999</v>
      </c>
      <c r="Z423" s="1134">
        <f>IF(ISERROR((C423/D423-1)*100),"n/a",(C423/D423-1)*100)</f>
        <v>10.526315789473673</v>
      </c>
      <c r="AA423" s="705">
        <f>IF(ISERROR((D423/E423-1)*100),"n/a",(D423/E423-1)*100)</f>
        <v>10.948905109489049</v>
      </c>
      <c r="AB423" s="705">
        <f>IF(ISERROR((E423/F423-1)*100),"n/a",(E423/F423-1)*100)</f>
        <v>12.757201646090532</v>
      </c>
      <c r="AC423" s="705">
        <f>IF(ISERROR((F423/G423-1)*100),"n/a",(F423/G423-1)*100)</f>
        <v>10.95890410958904</v>
      </c>
      <c r="AD423" s="705">
        <f>IF(ISERROR((G423/H423-1)*100),"n/a",(G423/H423-1)*100)</f>
        <v>12.307692307692308</v>
      </c>
      <c r="AE423" s="705">
        <f>IF(ISERROR((H423/J423-1)*100),"n/a",(H423/J423-1)*100)</f>
        <v>12.06896551724137</v>
      </c>
      <c r="AF423" s="705">
        <f>IF(ISERROR((J423/K423-1)*100),"n/a",(J423/K423-1)*100)</f>
        <v>114.8148148148148</v>
      </c>
      <c r="AG423" s="705" t="str">
        <f>IF(ISERROR((K423/M423-1)*100),"n/a",(K423/M423-1)*100)</f>
        <v>n/a</v>
      </c>
      <c r="AH423" s="705" t="str">
        <f>IF(ISERROR((M423/N423-1)*100),"n/a",(M423/N423-1)*100)</f>
        <v>n/a</v>
      </c>
      <c r="AI423" s="705" t="str">
        <f>IF(ISERROR((N423/O423-1)*100),"n/a",(N423/O423-1)*100)</f>
        <v>n/a</v>
      </c>
      <c r="AJ423" s="705" t="str">
        <f>IF(ISERROR((O423/P423-1)*100),"n/a",(O423/P423-1)*100)</f>
        <v>n/a</v>
      </c>
      <c r="AK423" s="705" t="str">
        <f>IF(ISERROR((P423/Q423-1)*100),"n/a",(P423/Q423-1)*100)</f>
        <v>n/a</v>
      </c>
      <c r="AL423" s="705" t="str">
        <f>IF(ISERROR((Q423/R423-1)*100),"n/a",(Q423/R423-1)*100)</f>
        <v>n/a</v>
      </c>
      <c r="AM423" s="705" t="str">
        <f>IF(ISERROR((R423/S423-1)*100),"n/a",(R423/S423-1)*100)</f>
        <v>n/a</v>
      </c>
      <c r="AN423" s="705" t="str">
        <f>IF(ISERROR((S423/T423-1)*100),"n/a",(S423/T423-1)*100)</f>
        <v>n/a</v>
      </c>
      <c r="AO423" s="705" t="str">
        <f>IF(ISERROR((T423/U423-1)*100),"n/a",(T423/U423-1)*100)</f>
        <v>n/a</v>
      </c>
      <c r="AP423" s="705" t="str">
        <f>IF(ISERROR((U423/V423-1)*100),"n/a",(U423/V423-1)*100)</f>
        <v>n/a</v>
      </c>
      <c r="AQ423" s="705" t="str">
        <f>IF(ISERROR((V423/W423-1)*100),"n/a",(V423/W423-1)*100)</f>
        <v>n/a</v>
      </c>
      <c r="AR423" s="705" t="str">
        <f>IF(ISERROR((W423/X423-1)*100),"n/a",(W423/X423-1)*100)</f>
        <v>n/a</v>
      </c>
      <c r="AS423" s="706">
        <f>AVERAGE(Z423:AR423)</f>
        <v>26.34039989919868</v>
      </c>
      <c r="AT423" s="707">
        <f>STDEV(Z423:AR423)</f>
        <v>39.022194265844753</v>
      </c>
    </row>
    <row r="424" spans="1:46" ht="11.25" customHeight="1" x14ac:dyDescent="0.2">
      <c r="A424" s="974" t="s">
        <v>259</v>
      </c>
      <c r="B424" s="972" t="s">
        <v>260</v>
      </c>
      <c r="C424" s="515">
        <v>1.48</v>
      </c>
      <c r="D424" s="690">
        <v>1.24</v>
      </c>
      <c r="E424" s="684">
        <v>1.1200000000000001</v>
      </c>
      <c r="F424" s="684">
        <v>1</v>
      </c>
      <c r="G424" s="684">
        <v>0.88</v>
      </c>
      <c r="H424" s="684">
        <v>0.73</v>
      </c>
      <c r="I424" s="685"/>
      <c r="J424" s="684">
        <v>0.46</v>
      </c>
      <c r="K424" s="514">
        <v>0.42</v>
      </c>
      <c r="L424" s="685"/>
      <c r="M424" s="531">
        <v>0.38</v>
      </c>
      <c r="N424" s="531">
        <v>0.34</v>
      </c>
      <c r="O424" s="691">
        <v>0.3</v>
      </c>
      <c r="P424" s="691">
        <v>0.26</v>
      </c>
      <c r="Q424" s="691">
        <v>0.22</v>
      </c>
      <c r="R424" s="691">
        <v>0.18</v>
      </c>
      <c r="S424" s="691">
        <v>0.16</v>
      </c>
      <c r="T424" s="687">
        <v>0.14000000000000001</v>
      </c>
      <c r="U424" s="691">
        <v>0.14000000000000001</v>
      </c>
      <c r="V424" s="691">
        <v>0.12</v>
      </c>
      <c r="W424" s="691">
        <v>0.1</v>
      </c>
      <c r="X424" s="691">
        <v>0.08</v>
      </c>
      <c r="Y424" s="688">
        <f>SUM(C424:X424)</f>
        <v>9.75</v>
      </c>
      <c r="Z424" s="1134">
        <f>IF(ISERROR((C424/D424-1)*100),"n/a",(C424/D424-1)*100)</f>
        <v>19.354838709677423</v>
      </c>
      <c r="AA424" s="705">
        <f>IF(ISERROR((D424/E424-1)*100),"n/a",(D424/E424-1)*100)</f>
        <v>10.714285714285698</v>
      </c>
      <c r="AB424" s="705">
        <f>IF(ISERROR((E424/F424-1)*100),"n/a",(E424/F424-1)*100)</f>
        <v>12.000000000000011</v>
      </c>
      <c r="AC424" s="705">
        <f>IF(ISERROR((F424/G424-1)*100),"n/a",(F424/G424-1)*100)</f>
        <v>13.636363636363647</v>
      </c>
      <c r="AD424" s="705">
        <f>IF(ISERROR((G424/H424-1)*100),"n/a",(G424/H424-1)*100)</f>
        <v>20.547945205479444</v>
      </c>
      <c r="AE424" s="705">
        <f>IF(ISERROR((H424/J424-1)*100),"n/a",(H424/J424-1)*100)</f>
        <v>58.695652173913039</v>
      </c>
      <c r="AF424" s="705">
        <f>IF(ISERROR((J424/K424-1)*100),"n/a",(J424/K424-1)*100)</f>
        <v>9.5238095238095344</v>
      </c>
      <c r="AG424" s="705">
        <f>IF(ISERROR((K424/M424-1)*100),"n/a",(K424/M424-1)*100)</f>
        <v>10.526315789473673</v>
      </c>
      <c r="AH424" s="705">
        <f>IF(ISERROR((M424/N424-1)*100),"n/a",(M424/N424-1)*100)</f>
        <v>11.764705882352944</v>
      </c>
      <c r="AI424" s="705">
        <f>IF(ISERROR((N424/O424-1)*100),"n/a",(N424/O424-1)*100)</f>
        <v>13.333333333333353</v>
      </c>
      <c r="AJ424" s="705">
        <f>IF(ISERROR((O424/P424-1)*100),"n/a",(O424/P424-1)*100)</f>
        <v>15.384615384615374</v>
      </c>
      <c r="AK424" s="705">
        <f>IF(ISERROR((P424/Q424-1)*100),"n/a",(P424/Q424-1)*100)</f>
        <v>18.181818181818187</v>
      </c>
      <c r="AL424" s="705">
        <f>IF(ISERROR((Q424/R424-1)*100),"n/a",(Q424/R424-1)*100)</f>
        <v>22.222222222222232</v>
      </c>
      <c r="AM424" s="705">
        <f>IF(ISERROR((R424/S424-1)*100),"n/a",(R424/S424-1)*100)</f>
        <v>12.5</v>
      </c>
      <c r="AN424" s="705">
        <f>IF(ISERROR((S424/T424-1)*100),"n/a",(S424/T424-1)*100)</f>
        <v>14.285714285714279</v>
      </c>
      <c r="AO424" s="705">
        <f>IF(ISERROR((T424/U424-1)*100),"n/a",(T424/U424-1)*100)</f>
        <v>0</v>
      </c>
      <c r="AP424" s="705">
        <f>IF(ISERROR((U424/V424-1)*100),"n/a",(U424/V424-1)*100)</f>
        <v>16.666666666666675</v>
      </c>
      <c r="AQ424" s="705">
        <f>IF(ISERROR((V424/W424-1)*100),"n/a",(V424/W424-1)*100)</f>
        <v>19.999999999999996</v>
      </c>
      <c r="AR424" s="705">
        <f>IF(ISERROR((W424/X424-1)*100),"n/a",(W424/X424-1)*100)</f>
        <v>25</v>
      </c>
      <c r="AS424" s="706">
        <f>AVERAGE(Z424:AR424)</f>
        <v>17.070436142617133</v>
      </c>
      <c r="AT424" s="707">
        <f>STDEV(Z424:AR424)</f>
        <v>11.527868564550065</v>
      </c>
    </row>
    <row r="425" spans="1:46" ht="11.25" customHeight="1" x14ac:dyDescent="0.2">
      <c r="A425" s="974" t="s">
        <v>647</v>
      </c>
      <c r="B425" s="972" t="s">
        <v>648</v>
      </c>
      <c r="C425" s="515">
        <v>0.96</v>
      </c>
      <c r="D425" s="690">
        <v>0.92</v>
      </c>
      <c r="E425" s="684">
        <v>0.88</v>
      </c>
      <c r="F425" s="684">
        <v>0.84</v>
      </c>
      <c r="G425" s="684">
        <v>0.8</v>
      </c>
      <c r="H425" s="684">
        <v>0.6</v>
      </c>
      <c r="I425" s="685" t="s">
        <v>90</v>
      </c>
      <c r="J425" s="684">
        <v>0.56000000000000005</v>
      </c>
      <c r="K425" s="514">
        <v>0.52</v>
      </c>
      <c r="L425" s="685"/>
      <c r="M425" s="531">
        <v>0.48</v>
      </c>
      <c r="N425" s="531">
        <v>0.44</v>
      </c>
      <c r="O425" s="691">
        <v>0.4</v>
      </c>
      <c r="P425" s="691">
        <v>0.36</v>
      </c>
      <c r="Q425" s="691">
        <v>0.32</v>
      </c>
      <c r="R425" s="691">
        <v>0.24</v>
      </c>
      <c r="S425" s="691">
        <v>4.4999999999999998E-2</v>
      </c>
      <c r="T425" s="687">
        <v>0</v>
      </c>
      <c r="U425" s="687">
        <v>0</v>
      </c>
      <c r="V425" s="687">
        <v>0</v>
      </c>
      <c r="W425" s="687">
        <v>1.2500000000000001E-2</v>
      </c>
      <c r="X425" s="691">
        <v>0.05</v>
      </c>
      <c r="Y425" s="688">
        <f>SUM(C425:X425)</f>
        <v>8.4275000000000002</v>
      </c>
      <c r="Z425" s="1134">
        <f>IF(ISERROR((C425/D425-1)*100),"n/a",(C425/D425-1)*100)</f>
        <v>4.3478260869565188</v>
      </c>
      <c r="AA425" s="705">
        <f>IF(ISERROR((D425/E425-1)*100),"n/a",(D425/E425-1)*100)</f>
        <v>4.5454545454545414</v>
      </c>
      <c r="AB425" s="705">
        <f>IF(ISERROR((E425/F425-1)*100),"n/a",(E425/F425-1)*100)</f>
        <v>4.7619047619047672</v>
      </c>
      <c r="AC425" s="705">
        <f>IF(ISERROR((F425/G425-1)*100),"n/a",(F425/G425-1)*100)</f>
        <v>4.9999999999999822</v>
      </c>
      <c r="AD425" s="705">
        <f>IF(ISERROR((G425/H425-1)*100),"n/a",(G425/H425-1)*100)</f>
        <v>33.33333333333335</v>
      </c>
      <c r="AE425" s="705">
        <f>IF(ISERROR((H425/J425-1)*100),"n/a",(H425/J425-1)*100)</f>
        <v>7.1428571428571397</v>
      </c>
      <c r="AF425" s="705">
        <f>IF(ISERROR((J425/K425-1)*100),"n/a",(J425/K425-1)*100)</f>
        <v>7.6923076923077094</v>
      </c>
      <c r="AG425" s="705">
        <f>IF(ISERROR((K425/M425-1)*100),"n/a",(K425/M425-1)*100)</f>
        <v>8.3333333333333481</v>
      </c>
      <c r="AH425" s="705">
        <f>IF(ISERROR((M425/N425-1)*100),"n/a",(M425/N425-1)*100)</f>
        <v>9.0909090909090828</v>
      </c>
      <c r="AI425" s="705">
        <f>IF(ISERROR((N425/O425-1)*100),"n/a",(N425/O425-1)*100)</f>
        <v>9.9999999999999858</v>
      </c>
      <c r="AJ425" s="705">
        <f>IF(ISERROR((O425/P425-1)*100),"n/a",(O425/P425-1)*100)</f>
        <v>11.111111111111116</v>
      </c>
      <c r="AK425" s="705">
        <f>IF(ISERROR((P425/Q425-1)*100),"n/a",(P425/Q425-1)*100)</f>
        <v>12.5</v>
      </c>
      <c r="AL425" s="705">
        <f>IF(ISERROR((Q425/R425-1)*100),"n/a",(Q425/R425-1)*100)</f>
        <v>33.33333333333335</v>
      </c>
      <c r="AM425" s="705">
        <f>IF(ISERROR((R425/S425-1)*100),"n/a",(R425/S425-1)*100)</f>
        <v>433.33333333333331</v>
      </c>
      <c r="AN425" s="705" t="str">
        <f>IF(ISERROR((S425/T425-1)*100),"n/a",(S425/T425-1)*100)</f>
        <v>n/a</v>
      </c>
      <c r="AO425" s="705" t="str">
        <f>IF(ISERROR((T425/U425-1)*100),"n/a",(T425/U425-1)*100)</f>
        <v>n/a</v>
      </c>
      <c r="AP425" s="705" t="str">
        <f>IF(ISERROR((U425/V425-1)*100),"n/a",(U425/V425-1)*100)</f>
        <v>n/a</v>
      </c>
      <c r="AQ425" s="705">
        <f>IF(ISERROR((V425/W425-1)*100),"n/a",(V425/W425-1)*100)</f>
        <v>-100</v>
      </c>
      <c r="AR425" s="705">
        <f>IF(ISERROR((W425/X425-1)*100),"n/a",(W425/X425-1)*100)</f>
        <v>-75</v>
      </c>
      <c r="AS425" s="706">
        <f>AVERAGE(Z425:AR425)</f>
        <v>25.595356485302133</v>
      </c>
      <c r="AT425" s="707">
        <f>STDEV(Z425:AR425)</f>
        <v>114.27226901174141</v>
      </c>
    </row>
    <row r="426" spans="1:46" ht="11.25" customHeight="1" x14ac:dyDescent="0.2">
      <c r="A426" s="524" t="s">
        <v>650</v>
      </c>
      <c r="B426" s="957" t="s">
        <v>651</v>
      </c>
      <c r="C426" s="515">
        <v>1.3</v>
      </c>
      <c r="D426" s="509">
        <v>1.26</v>
      </c>
      <c r="E426" s="516">
        <v>1.22</v>
      </c>
      <c r="F426" s="516">
        <v>1.18</v>
      </c>
      <c r="G426" s="516">
        <v>1.08</v>
      </c>
      <c r="H426" s="516">
        <v>0.98</v>
      </c>
      <c r="I426" s="517" t="s">
        <v>90</v>
      </c>
      <c r="J426" s="684">
        <v>0.88</v>
      </c>
      <c r="K426" s="514">
        <v>0.72</v>
      </c>
      <c r="L426" s="517"/>
      <c r="M426" s="531">
        <v>0.6</v>
      </c>
      <c r="N426" s="531">
        <v>0.54</v>
      </c>
      <c r="O426" s="691">
        <v>0.48</v>
      </c>
      <c r="P426" s="691">
        <v>0.42</v>
      </c>
      <c r="Q426" s="691">
        <v>0.38</v>
      </c>
      <c r="R426" s="691">
        <v>0.33</v>
      </c>
      <c r="S426" s="691">
        <v>0.28000000000000003</v>
      </c>
      <c r="T426" s="691">
        <v>0.23</v>
      </c>
      <c r="U426" s="691">
        <v>0.19</v>
      </c>
      <c r="V426" s="691">
        <v>0.17</v>
      </c>
      <c r="W426" s="691">
        <v>0.152</v>
      </c>
      <c r="X426" s="691">
        <v>0.13700000000000001</v>
      </c>
      <c r="Y426" s="688">
        <f>SUM(C426:X426)</f>
        <v>12.528999999999998</v>
      </c>
      <c r="Z426" s="1134">
        <f>IF(ISERROR((C426/D426-1)*100),"n/a",(C426/D426-1)*100)</f>
        <v>3.1746031746031855</v>
      </c>
      <c r="AA426" s="705">
        <f>IF(ISERROR((D426/E426-1)*100),"n/a",(D426/E426-1)*100)</f>
        <v>3.2786885245901676</v>
      </c>
      <c r="AB426" s="705">
        <f>IF(ISERROR((E426/F426-1)*100),"n/a",(E426/F426-1)*100)</f>
        <v>3.3898305084745894</v>
      </c>
      <c r="AC426" s="705">
        <f>IF(ISERROR((F426/G426-1)*100),"n/a",(F426/G426-1)*100)</f>
        <v>9.259259259259256</v>
      </c>
      <c r="AD426" s="705">
        <f>IF(ISERROR((G426/H426-1)*100),"n/a",(G426/H426-1)*100)</f>
        <v>10.204081632653072</v>
      </c>
      <c r="AE426" s="705">
        <f>IF(ISERROR((H426/J426-1)*100),"n/a",(H426/J426-1)*100)</f>
        <v>11.363636363636353</v>
      </c>
      <c r="AF426" s="705">
        <f>IF(ISERROR((J426/K426-1)*100),"n/a",(J426/K426-1)*100)</f>
        <v>22.222222222222232</v>
      </c>
      <c r="AG426" s="705">
        <f>IF(ISERROR((K426/M426-1)*100),"n/a",(K426/M426-1)*100)</f>
        <v>19.999999999999996</v>
      </c>
      <c r="AH426" s="705">
        <f>IF(ISERROR((M426/N426-1)*100),"n/a",(M426/N426-1)*100)</f>
        <v>11.111111111111093</v>
      </c>
      <c r="AI426" s="705">
        <f>IF(ISERROR((N426/O426-1)*100),"n/a",(N426/O426-1)*100)</f>
        <v>12.500000000000021</v>
      </c>
      <c r="AJ426" s="705">
        <f>IF(ISERROR((O426/P426-1)*100),"n/a",(O426/P426-1)*100)</f>
        <v>14.285714285714279</v>
      </c>
      <c r="AK426" s="705">
        <f>IF(ISERROR((P426/Q426-1)*100),"n/a",(P426/Q426-1)*100)</f>
        <v>10.526315789473673</v>
      </c>
      <c r="AL426" s="705">
        <f>IF(ISERROR((Q426/R426-1)*100),"n/a",(Q426/R426-1)*100)</f>
        <v>15.151515151515138</v>
      </c>
      <c r="AM426" s="705">
        <f>IF(ISERROR((R426/S426-1)*100),"n/a",(R426/S426-1)*100)</f>
        <v>17.857142857142861</v>
      </c>
      <c r="AN426" s="705">
        <f>IF(ISERROR((S426/T426-1)*100),"n/a",(S426/T426-1)*100)</f>
        <v>21.739130434782616</v>
      </c>
      <c r="AO426" s="705">
        <f>IF(ISERROR((T426/U426-1)*100),"n/a",(T426/U426-1)*100)</f>
        <v>21.052631578947366</v>
      </c>
      <c r="AP426" s="705">
        <f>IF(ISERROR((U426/V426-1)*100),"n/a",(U426/V426-1)*100)</f>
        <v>11.764705882352944</v>
      </c>
      <c r="AQ426" s="705">
        <f>IF(ISERROR((V426/W426-1)*100),"n/a",(V426/W426-1)*100)</f>
        <v>11.842105263157897</v>
      </c>
      <c r="AR426" s="705">
        <f>IF(ISERROR((W426/X426-1)*100),"n/a",(W426/X426-1)*100)</f>
        <v>10.948905109489049</v>
      </c>
      <c r="AS426" s="706">
        <f>AVERAGE(Z426:AR426)</f>
        <v>12.719557849953992</v>
      </c>
      <c r="AT426" s="707">
        <f>STDEV(Z426:AR426)</f>
        <v>5.9092329209912497</v>
      </c>
    </row>
    <row r="427" spans="1:46" ht="11.25" customHeight="1" x14ac:dyDescent="0.2">
      <c r="A427" s="539" t="s">
        <v>261</v>
      </c>
      <c r="B427" s="527" t="s">
        <v>262</v>
      </c>
      <c r="C427" s="515">
        <v>3.54</v>
      </c>
      <c r="D427" s="690">
        <v>3.3200000000000003</v>
      </c>
      <c r="E427" s="533">
        <v>3.15</v>
      </c>
      <c r="F427" s="533">
        <v>2.95</v>
      </c>
      <c r="G427" s="533">
        <v>2.76</v>
      </c>
      <c r="H427" s="533">
        <v>2.59</v>
      </c>
      <c r="I427" s="534"/>
      <c r="J427" s="533">
        <v>2.4</v>
      </c>
      <c r="K427" s="529">
        <v>2.25</v>
      </c>
      <c r="L427" s="534"/>
      <c r="M427" s="549">
        <v>2.11</v>
      </c>
      <c r="N427" s="549">
        <v>1.93</v>
      </c>
      <c r="O427" s="536">
        <v>1.7949999999999999</v>
      </c>
      <c r="P427" s="536">
        <v>1.62</v>
      </c>
      <c r="Q427" s="536">
        <v>1.4550000000000001</v>
      </c>
      <c r="R427" s="536">
        <v>1.2749999999999999</v>
      </c>
      <c r="S427" s="536">
        <v>1.095</v>
      </c>
      <c r="T427" s="536">
        <v>0.92500000000000004</v>
      </c>
      <c r="U427" s="536">
        <v>0.79500000000000004</v>
      </c>
      <c r="V427" s="536">
        <v>0.7</v>
      </c>
      <c r="W427" s="536">
        <v>0.62</v>
      </c>
      <c r="X427" s="536">
        <v>0.54500000000000004</v>
      </c>
      <c r="Y427" s="688">
        <f>SUM(C427:X427)</f>
        <v>37.825000000000003</v>
      </c>
      <c r="Z427" s="1134">
        <f>IF(ISERROR((C427/D427-1)*100),"n/a",(C427/D427-1)*100)</f>
        <v>6.6265060240963791</v>
      </c>
      <c r="AA427" s="705">
        <f>IF(ISERROR((D427/E427-1)*100),"n/a",(D427/E427-1)*100)</f>
        <v>5.3968253968253999</v>
      </c>
      <c r="AB427" s="705">
        <f>IF(ISERROR((E427/F427-1)*100),"n/a",(E427/F427-1)*100)</f>
        <v>6.7796610169491345</v>
      </c>
      <c r="AC427" s="705">
        <f>IF(ISERROR((F427/G427-1)*100),"n/a",(F427/G427-1)*100)</f>
        <v>6.8840579710145011</v>
      </c>
      <c r="AD427" s="705">
        <f>IF(ISERROR((G427/H427-1)*100),"n/a",(G427/H427-1)*100)</f>
        <v>6.5637065637065506</v>
      </c>
      <c r="AE427" s="705">
        <f>IF(ISERROR((H427/J427-1)*100),"n/a",(H427/J427-1)*100)</f>
        <v>7.9166666666666607</v>
      </c>
      <c r="AF427" s="705">
        <f>IF(ISERROR((J427/K427-1)*100),"n/a",(J427/K427-1)*100)</f>
        <v>6.6666666666666652</v>
      </c>
      <c r="AG427" s="705">
        <f>IF(ISERROR((K427/M427-1)*100),"n/a",(K427/M427-1)*100)</f>
        <v>6.6350710900473953</v>
      </c>
      <c r="AH427" s="705">
        <f>IF(ISERROR((M427/N427-1)*100),"n/a",(M427/N427-1)*100)</f>
        <v>9.32642487046631</v>
      </c>
      <c r="AI427" s="705">
        <f>IF(ISERROR((N427/O427-1)*100),"n/a",(N427/O427-1)*100)</f>
        <v>7.5208913649025044</v>
      </c>
      <c r="AJ427" s="705">
        <f>IF(ISERROR((O427/P427-1)*100),"n/a",(O427/P427-1)*100)</f>
        <v>10.80246913580245</v>
      </c>
      <c r="AK427" s="705">
        <f>IF(ISERROR((P427/Q427-1)*100),"n/a",(P427/Q427-1)*100)</f>
        <v>11.340206185567014</v>
      </c>
      <c r="AL427" s="705">
        <f>IF(ISERROR((Q427/R427-1)*100),"n/a",(Q427/R427-1)*100)</f>
        <v>14.117647058823547</v>
      </c>
      <c r="AM427" s="705">
        <f>IF(ISERROR((R427/S427-1)*100),"n/a",(R427/S427-1)*100)</f>
        <v>16.43835616438356</v>
      </c>
      <c r="AN427" s="705">
        <f>IF(ISERROR((S427/T427-1)*100),"n/a",(S427/T427-1)*100)</f>
        <v>18.378378378378368</v>
      </c>
      <c r="AO427" s="705">
        <f>IF(ISERROR((T427/U427-1)*100),"n/a",(T427/U427-1)*100)</f>
        <v>16.35220125786163</v>
      </c>
      <c r="AP427" s="705">
        <f>IF(ISERROR((U427/V427-1)*100),"n/a",(U427/V427-1)*100)</f>
        <v>13.571428571428591</v>
      </c>
      <c r="AQ427" s="705">
        <f>IF(ISERROR((V427/W427-1)*100),"n/a",(V427/W427-1)*100)</f>
        <v>12.903225806451601</v>
      </c>
      <c r="AR427" s="705">
        <f>IF(ISERROR((W427/X427-1)*100),"n/a",(W427/X427-1)*100)</f>
        <v>13.761467889908241</v>
      </c>
      <c r="AS427" s="706">
        <f>AVERAGE(Z427:AR427)</f>
        <v>10.420097793681393</v>
      </c>
      <c r="AT427" s="707">
        <f>STDEV(Z427:AR427)</f>
        <v>4.0906793153081091</v>
      </c>
    </row>
    <row r="428" spans="1:46" ht="11.25" customHeight="1" x14ac:dyDescent="0.2">
      <c r="A428" s="974" t="s">
        <v>1360</v>
      </c>
      <c r="B428" s="972" t="s">
        <v>1361</v>
      </c>
      <c r="C428" s="515">
        <v>1.04</v>
      </c>
      <c r="D428" s="515">
        <v>1</v>
      </c>
      <c r="E428" s="516">
        <v>0.88481799999999999</v>
      </c>
      <c r="F428" s="516">
        <v>0.83246200000000004</v>
      </c>
      <c r="G428" s="516">
        <v>0.732985</v>
      </c>
      <c r="H428" s="516">
        <v>0.65968499999999997</v>
      </c>
      <c r="I428" s="517"/>
      <c r="J428" s="684">
        <v>0.54973800000000006</v>
      </c>
      <c r="K428" s="689">
        <v>0.51649200000000006</v>
      </c>
      <c r="L428" s="517"/>
      <c r="M428" s="686">
        <v>0.52</v>
      </c>
      <c r="N428" s="686">
        <v>0.52</v>
      </c>
      <c r="O428" s="691">
        <v>0.52</v>
      </c>
      <c r="P428" s="691">
        <v>0.44</v>
      </c>
      <c r="Q428" s="691">
        <v>0.37331999999999999</v>
      </c>
      <c r="R428" s="691">
        <v>0.33332000000000001</v>
      </c>
      <c r="S428" s="691">
        <v>0.3</v>
      </c>
      <c r="T428" s="691">
        <v>0.24</v>
      </c>
      <c r="U428" s="691">
        <v>0.22</v>
      </c>
      <c r="V428" s="691">
        <v>0.20668</v>
      </c>
      <c r="W428" s="691">
        <v>1.8668</v>
      </c>
      <c r="X428" s="691">
        <v>1.6668000000000001</v>
      </c>
      <c r="Y428" s="688">
        <f>SUM(C428:X428)</f>
        <v>13.423100000000002</v>
      </c>
      <c r="Z428" s="1134">
        <f>IF(ISERROR((C428/D428-1)*100),"n/a",(C428/D428-1)*100)</f>
        <v>4.0000000000000036</v>
      </c>
      <c r="AA428" s="705">
        <f>IF(ISERROR((D428/E428-1)*100),"n/a",(D428/E428-1)*100)</f>
        <v>13.017592318420279</v>
      </c>
      <c r="AB428" s="705">
        <f>IF(ISERROR((E428/F428-1)*100),"n/a",(E428/F428-1)*100)</f>
        <v>6.2892960879896043</v>
      </c>
      <c r="AC428" s="705">
        <f>IF(ISERROR((F428/G428-1)*100),"n/a",(F428/G428-1)*100)</f>
        <v>13.571491913204238</v>
      </c>
      <c r="AD428" s="705">
        <f>IF(ISERROR((G428/H428-1)*100),"n/a",(G428/H428-1)*100)</f>
        <v>11.111363756944614</v>
      </c>
      <c r="AE428" s="705">
        <f>IF(ISERROR((H428/J428-1)*100),"n/a",(H428/J428-1)*100)</f>
        <v>19.999890857099189</v>
      </c>
      <c r="AF428" s="705">
        <f>IF(ISERROR((J428/K428-1)*100),"n/a",(J428/K428-1)*100)</f>
        <v>6.436885760089206</v>
      </c>
      <c r="AG428" s="705">
        <f>IF(ISERROR((K428/M428-1)*100),"n/a",(K428/M428-1)*100)</f>
        <v>-0.67461538461537351</v>
      </c>
      <c r="AH428" s="705">
        <f>IF(ISERROR((M428/N428-1)*100),"n/a",(M428/N428-1)*100)</f>
        <v>0</v>
      </c>
      <c r="AI428" s="705">
        <f>IF(ISERROR((N428/O428-1)*100),"n/a",(N428/O428-1)*100)</f>
        <v>0</v>
      </c>
      <c r="AJ428" s="705">
        <f>IF(ISERROR((O428/P428-1)*100),"n/a",(O428/P428-1)*100)</f>
        <v>18.181818181818187</v>
      </c>
      <c r="AK428" s="705">
        <f>IF(ISERROR((P428/Q428-1)*100),"n/a",(P428/Q428-1)*100)</f>
        <v>17.861352191149681</v>
      </c>
      <c r="AL428" s="705">
        <f>IF(ISERROR((Q428/R428-1)*100),"n/a",(Q428/R428-1)*100)</f>
        <v>12.000480019200754</v>
      </c>
      <c r="AM428" s="705">
        <f>IF(ISERROR((R428/S428-1)*100),"n/a",(R428/S428-1)*100)</f>
        <v>11.106666666666666</v>
      </c>
      <c r="AN428" s="705">
        <f>IF(ISERROR((S428/T428-1)*100),"n/a",(S428/T428-1)*100)</f>
        <v>25</v>
      </c>
      <c r="AO428" s="705">
        <f>IF(ISERROR((T428/U428-1)*100),"n/a",(T428/U428-1)*100)</f>
        <v>9.0909090909090828</v>
      </c>
      <c r="AP428" s="705">
        <f>IF(ISERROR((U428/V428-1)*100),"n/a",(U428/V428-1)*100)</f>
        <v>6.4447455002903054</v>
      </c>
      <c r="AQ428" s="705">
        <f>IF(ISERROR((V428/W428-1)*100),"n/a",(V428/W428-1)*100)</f>
        <v>-88.928647953717586</v>
      </c>
      <c r="AR428" s="705">
        <f>IF(ISERROR((W428/X428-1)*100),"n/a",(W428/X428-1)*100)</f>
        <v>11.999040076793843</v>
      </c>
      <c r="AS428" s="706">
        <f>AVERAGE(Z428:AR428)</f>
        <v>5.0793825832759314</v>
      </c>
      <c r="AT428" s="707">
        <f>STDEV(Z428:AR428)</f>
        <v>23.808004386544997</v>
      </c>
    </row>
    <row r="429" spans="1:46" ht="11.25" customHeight="1" x14ac:dyDescent="0.2">
      <c r="A429" s="974" t="s">
        <v>1362</v>
      </c>
      <c r="B429" s="972" t="s">
        <v>1363</v>
      </c>
      <c r="C429" s="515">
        <v>0.48</v>
      </c>
      <c r="D429" s="515">
        <v>0.37</v>
      </c>
      <c r="E429" s="684">
        <v>0.33</v>
      </c>
      <c r="F429" s="684">
        <v>0.30499999999999999</v>
      </c>
      <c r="G429" s="521">
        <v>0.3</v>
      </c>
      <c r="H429" s="684">
        <v>7.4999999999999997E-2</v>
      </c>
      <c r="I429" s="685"/>
      <c r="J429" s="521">
        <v>0</v>
      </c>
      <c r="K429" s="689">
        <v>0</v>
      </c>
      <c r="L429" s="685"/>
      <c r="M429" s="686">
        <v>0</v>
      </c>
      <c r="N429" s="686">
        <v>0</v>
      </c>
      <c r="O429" s="687">
        <v>0.22</v>
      </c>
      <c r="P429" s="691">
        <v>0.11</v>
      </c>
      <c r="Q429" s="687">
        <v>0</v>
      </c>
      <c r="R429" s="687">
        <v>0</v>
      </c>
      <c r="S429" s="687">
        <v>0</v>
      </c>
      <c r="T429" s="687">
        <v>0</v>
      </c>
      <c r="U429" s="687">
        <v>0</v>
      </c>
      <c r="V429" s="687">
        <v>0</v>
      </c>
      <c r="W429" s="687">
        <v>0</v>
      </c>
      <c r="X429" s="687">
        <v>0</v>
      </c>
      <c r="Y429" s="688">
        <f>SUM(C429:X429)</f>
        <v>2.19</v>
      </c>
      <c r="Z429" s="1134">
        <f>IF(ISERROR((C429/D429-1)*100),"n/a",(C429/D429-1)*100)</f>
        <v>29.729729729729737</v>
      </c>
      <c r="AA429" s="705">
        <f>IF(ISERROR((D429/E429-1)*100),"n/a",(D429/E429-1)*100)</f>
        <v>12.12121212121211</v>
      </c>
      <c r="AB429" s="705">
        <f>IF(ISERROR((E429/F429-1)*100),"n/a",(E429/F429-1)*100)</f>
        <v>8.196721311475418</v>
      </c>
      <c r="AC429" s="705">
        <f>IF(ISERROR((F429/G429-1)*100),"n/a",(F429/G429-1)*100)</f>
        <v>1.6666666666666607</v>
      </c>
      <c r="AD429" s="705">
        <f>IF(ISERROR((G429/H429-1)*100),"n/a",(G429/H429-1)*100)</f>
        <v>300</v>
      </c>
      <c r="AE429" s="705" t="str">
        <f>IF(ISERROR((H429/J429-1)*100),"n/a",(H429/J429-1)*100)</f>
        <v>n/a</v>
      </c>
      <c r="AF429" s="705" t="str">
        <f>IF(ISERROR((J429/K429-1)*100),"n/a",(J429/K429-1)*100)</f>
        <v>n/a</v>
      </c>
      <c r="AG429" s="705" t="str">
        <f>IF(ISERROR((K429/M429-1)*100),"n/a",(K429/M429-1)*100)</f>
        <v>n/a</v>
      </c>
      <c r="AH429" s="705" t="str">
        <f>IF(ISERROR((M429/N429-1)*100),"n/a",(M429/N429-1)*100)</f>
        <v>n/a</v>
      </c>
      <c r="AI429" s="705">
        <f>IF(ISERROR((N429/O429-1)*100),"n/a",(N429/O429-1)*100)</f>
        <v>-100</v>
      </c>
      <c r="AJ429" s="705">
        <f>IF(ISERROR((O429/P429-1)*100),"n/a",(O429/P429-1)*100)</f>
        <v>100</v>
      </c>
      <c r="AK429" s="705" t="str">
        <f>IF(ISERROR((P429/Q429-1)*100),"n/a",(P429/Q429-1)*100)</f>
        <v>n/a</v>
      </c>
      <c r="AL429" s="705" t="str">
        <f>IF(ISERROR((Q429/R429-1)*100),"n/a",(Q429/R429-1)*100)</f>
        <v>n/a</v>
      </c>
      <c r="AM429" s="705" t="str">
        <f>IF(ISERROR((R429/S429-1)*100),"n/a",(R429/S429-1)*100)</f>
        <v>n/a</v>
      </c>
      <c r="AN429" s="705" t="str">
        <f>IF(ISERROR((S429/T429-1)*100),"n/a",(S429/T429-1)*100)</f>
        <v>n/a</v>
      </c>
      <c r="AO429" s="705" t="str">
        <f>IF(ISERROR((T429/U429-1)*100),"n/a",(T429/U429-1)*100)</f>
        <v>n/a</v>
      </c>
      <c r="AP429" s="705" t="str">
        <f>IF(ISERROR((U429/V429-1)*100),"n/a",(U429/V429-1)*100)</f>
        <v>n/a</v>
      </c>
      <c r="AQ429" s="705" t="str">
        <f>IF(ISERROR((V429/W429-1)*100),"n/a",(V429/W429-1)*100)</f>
        <v>n/a</v>
      </c>
      <c r="AR429" s="705" t="str">
        <f>IF(ISERROR((W429/X429-1)*100),"n/a",(W429/X429-1)*100)</f>
        <v>n/a</v>
      </c>
      <c r="AS429" s="706">
        <f>AVERAGE(Z429:AR429)</f>
        <v>50.244904261297698</v>
      </c>
      <c r="AT429" s="707">
        <f>STDEV(Z429:AR429)</f>
        <v>124.78574424557823</v>
      </c>
    </row>
    <row r="430" spans="1:46" ht="11.25" customHeight="1" x14ac:dyDescent="0.2">
      <c r="A430" s="974" t="s">
        <v>1364</v>
      </c>
      <c r="B430" s="972" t="s">
        <v>1365</v>
      </c>
      <c r="C430" s="515">
        <v>0.82</v>
      </c>
      <c r="D430" s="515">
        <v>0.72</v>
      </c>
      <c r="E430" s="684">
        <v>0.64</v>
      </c>
      <c r="F430" s="684">
        <v>0.56000000000000005</v>
      </c>
      <c r="G430" s="684">
        <v>0.48</v>
      </c>
      <c r="H430" s="684">
        <v>0.44</v>
      </c>
      <c r="I430" s="685"/>
      <c r="J430" s="684">
        <v>0.4</v>
      </c>
      <c r="K430" s="514">
        <v>0.3</v>
      </c>
      <c r="L430" s="685"/>
      <c r="M430" s="686">
        <v>0.2</v>
      </c>
      <c r="N430" s="686">
        <v>0.2</v>
      </c>
      <c r="O430" s="691">
        <v>0.75</v>
      </c>
      <c r="P430" s="691">
        <v>0.6</v>
      </c>
      <c r="Q430" s="691">
        <v>0.25</v>
      </c>
      <c r="R430" s="687">
        <v>0</v>
      </c>
      <c r="S430" s="687">
        <v>0</v>
      </c>
      <c r="T430" s="687">
        <v>0</v>
      </c>
      <c r="U430" s="687">
        <v>0</v>
      </c>
      <c r="V430" s="687">
        <v>0</v>
      </c>
      <c r="W430" s="687">
        <v>0</v>
      </c>
      <c r="X430" s="687">
        <v>0</v>
      </c>
      <c r="Y430" s="688">
        <f>SUM(C430:X430)</f>
        <v>6.36</v>
      </c>
      <c r="Z430" s="1134">
        <f>IF(ISERROR((C430/D430-1)*100),"n/a",(C430/D430-1)*100)</f>
        <v>13.888888888888884</v>
      </c>
      <c r="AA430" s="705">
        <f>IF(ISERROR((D430/E430-1)*100),"n/a",(D430/E430-1)*100)</f>
        <v>12.5</v>
      </c>
      <c r="AB430" s="705">
        <f>IF(ISERROR((E430/F430-1)*100),"n/a",(E430/F430-1)*100)</f>
        <v>14.285714285714279</v>
      </c>
      <c r="AC430" s="705">
        <f>IF(ISERROR((F430/G430-1)*100),"n/a",(F430/G430-1)*100)</f>
        <v>16.666666666666675</v>
      </c>
      <c r="AD430" s="705">
        <f>IF(ISERROR((G430/H430-1)*100),"n/a",(G430/H430-1)*100)</f>
        <v>9.0909090909090828</v>
      </c>
      <c r="AE430" s="705">
        <f>IF(ISERROR((H430/J430-1)*100),"n/a",(H430/J430-1)*100)</f>
        <v>9.9999999999999858</v>
      </c>
      <c r="AF430" s="705">
        <f>IF(ISERROR((J430/K430-1)*100),"n/a",(J430/K430-1)*100)</f>
        <v>33.33333333333335</v>
      </c>
      <c r="AG430" s="705">
        <f>IF(ISERROR((K430/M430-1)*100),"n/a",(K430/M430-1)*100)</f>
        <v>49.999999999999979</v>
      </c>
      <c r="AH430" s="705">
        <f>IF(ISERROR((M430/N430-1)*100),"n/a",(M430/N430-1)*100)</f>
        <v>0</v>
      </c>
      <c r="AI430" s="705">
        <f>IF(ISERROR((N430/O430-1)*100),"n/a",(N430/O430-1)*100)</f>
        <v>-73.333333333333343</v>
      </c>
      <c r="AJ430" s="705">
        <f>IF(ISERROR((O430/P430-1)*100),"n/a",(O430/P430-1)*100)</f>
        <v>25</v>
      </c>
      <c r="AK430" s="705">
        <f>IF(ISERROR((P430/Q430-1)*100),"n/a",(P430/Q430-1)*100)</f>
        <v>140</v>
      </c>
      <c r="AL430" s="705" t="str">
        <f>IF(ISERROR((Q430/R430-1)*100),"n/a",(Q430/R430-1)*100)</f>
        <v>n/a</v>
      </c>
      <c r="AM430" s="705" t="str">
        <f>IF(ISERROR((R430/S430-1)*100),"n/a",(R430/S430-1)*100)</f>
        <v>n/a</v>
      </c>
      <c r="AN430" s="705" t="str">
        <f>IF(ISERROR((S430/T430-1)*100),"n/a",(S430/T430-1)*100)</f>
        <v>n/a</v>
      </c>
      <c r="AO430" s="705" t="str">
        <f>IF(ISERROR((T430/U430-1)*100),"n/a",(T430/U430-1)*100)</f>
        <v>n/a</v>
      </c>
      <c r="AP430" s="705" t="str">
        <f>IF(ISERROR((U430/V430-1)*100),"n/a",(U430/V430-1)*100)</f>
        <v>n/a</v>
      </c>
      <c r="AQ430" s="705" t="str">
        <f>IF(ISERROR((V430/W430-1)*100),"n/a",(V430/W430-1)*100)</f>
        <v>n/a</v>
      </c>
      <c r="AR430" s="705" t="str">
        <f>IF(ISERROR((W430/X430-1)*100),"n/a",(W430/X430-1)*100)</f>
        <v>n/a</v>
      </c>
      <c r="AS430" s="706">
        <f>AVERAGE(Z430:AR430)</f>
        <v>20.952681577681574</v>
      </c>
      <c r="AT430" s="707">
        <f>STDEV(Z430:AR430)</f>
        <v>47.634370496368383</v>
      </c>
    </row>
    <row r="431" spans="1:46" ht="11.25" customHeight="1" x14ac:dyDescent="0.2">
      <c r="A431" s="497" t="s">
        <v>1367</v>
      </c>
      <c r="B431" s="957" t="s">
        <v>1368</v>
      </c>
      <c r="C431" s="515">
        <v>2.48</v>
      </c>
      <c r="D431" s="542">
        <v>2.04</v>
      </c>
      <c r="E431" s="505">
        <v>1.84</v>
      </c>
      <c r="F431" s="505">
        <v>1.68</v>
      </c>
      <c r="G431" s="505">
        <v>1.56</v>
      </c>
      <c r="H431" s="505">
        <v>1.36</v>
      </c>
      <c r="I431" s="506"/>
      <c r="J431" s="505">
        <v>1.1499999999999999</v>
      </c>
      <c r="K431" s="503">
        <v>0.8</v>
      </c>
      <c r="L431" s="506"/>
      <c r="M431" s="559">
        <v>0.2</v>
      </c>
      <c r="N431" s="559">
        <v>0.53</v>
      </c>
      <c r="O431" s="510">
        <v>1.52</v>
      </c>
      <c r="P431" s="511">
        <v>1.44</v>
      </c>
      <c r="Q431" s="510">
        <v>1.36</v>
      </c>
      <c r="R431" s="510">
        <v>1.36</v>
      </c>
      <c r="S431" s="510">
        <v>1.36</v>
      </c>
      <c r="T431" s="510">
        <v>1.36</v>
      </c>
      <c r="U431" s="511">
        <v>1.36</v>
      </c>
      <c r="V431" s="511">
        <v>1.34</v>
      </c>
      <c r="W431" s="511">
        <v>1.2333000000000001</v>
      </c>
      <c r="X431" s="511">
        <v>1.06</v>
      </c>
      <c r="Y431" s="688">
        <f>SUM(C431:X431)</f>
        <v>27.033299999999993</v>
      </c>
      <c r="Z431" s="1134">
        <f>IF(ISERROR((C431/D431-1)*100),"n/a",(C431/D431-1)*100)</f>
        <v>21.568627450980383</v>
      </c>
      <c r="AA431" s="705">
        <f>IF(ISERROR((D431/E431-1)*100),"n/a",(D431/E431-1)*100)</f>
        <v>10.869565217391308</v>
      </c>
      <c r="AB431" s="705">
        <f>IF(ISERROR((E431/F431-1)*100),"n/a",(E431/F431-1)*100)</f>
        <v>9.5238095238095344</v>
      </c>
      <c r="AC431" s="705">
        <f>IF(ISERROR((F431/G431-1)*100),"n/a",(F431/G431-1)*100)</f>
        <v>7.6923076923076872</v>
      </c>
      <c r="AD431" s="705">
        <f>IF(ISERROR((G431/H431-1)*100),"n/a",(G431/H431-1)*100)</f>
        <v>14.705882352941169</v>
      </c>
      <c r="AE431" s="705">
        <f>IF(ISERROR((H431/J431-1)*100),"n/a",(H431/J431-1)*100)</f>
        <v>18.260869565217419</v>
      </c>
      <c r="AF431" s="705">
        <f>IF(ISERROR((J431/K431-1)*100),"n/a",(J431/K431-1)*100)</f>
        <v>43.749999999999979</v>
      </c>
      <c r="AG431" s="705">
        <f>IF(ISERROR((K431/M431-1)*100),"n/a",(K431/M431-1)*100)</f>
        <v>300</v>
      </c>
      <c r="AH431" s="705">
        <f>IF(ISERROR((M431/N431-1)*100),"n/a",(M431/N431-1)*100)</f>
        <v>-62.264150943396224</v>
      </c>
      <c r="AI431" s="705">
        <f>IF(ISERROR((N431/O431-1)*100),"n/a",(N431/O431-1)*100)</f>
        <v>-65.131578947368425</v>
      </c>
      <c r="AJ431" s="705">
        <f>IF(ISERROR((O431/P431-1)*100),"n/a",(O431/P431-1)*100)</f>
        <v>5.555555555555558</v>
      </c>
      <c r="AK431" s="705">
        <f>IF(ISERROR((P431/Q431-1)*100),"n/a",(P431/Q431-1)*100)</f>
        <v>5.8823529411764497</v>
      </c>
      <c r="AL431" s="705">
        <f>IF(ISERROR((Q431/R431-1)*100),"n/a",(Q431/R431-1)*100)</f>
        <v>0</v>
      </c>
      <c r="AM431" s="705">
        <f>IF(ISERROR((R431/S431-1)*100),"n/a",(R431/S431-1)*100)</f>
        <v>0</v>
      </c>
      <c r="AN431" s="705">
        <f>IF(ISERROR((S431/T431-1)*100),"n/a",(S431/T431-1)*100)</f>
        <v>0</v>
      </c>
      <c r="AO431" s="705">
        <f>IF(ISERROR((T431/U431-1)*100),"n/a",(T431/U431-1)*100)</f>
        <v>0</v>
      </c>
      <c r="AP431" s="705">
        <f>IF(ISERROR((U431/V431-1)*100),"n/a",(U431/V431-1)*100)</f>
        <v>1.4925373134328401</v>
      </c>
      <c r="AQ431" s="705">
        <f>IF(ISERROR((V431/W431-1)*100),"n/a",(V431/W431-1)*100)</f>
        <v>8.6515851779777933</v>
      </c>
      <c r="AR431" s="705">
        <f>IF(ISERROR((W431/X431-1)*100),"n/a",(W431/X431-1)*100)</f>
        <v>16.349056603773594</v>
      </c>
      <c r="AS431" s="706">
        <f>AVERAGE(Z431:AR431)</f>
        <v>17.731916815989422</v>
      </c>
      <c r="AT431" s="707">
        <f>STDEV(Z431:AR431)</f>
        <v>72.935206595133849</v>
      </c>
    </row>
    <row r="432" spans="1:46" ht="11.25" customHeight="1" x14ac:dyDescent="0.2">
      <c r="A432" s="692" t="s">
        <v>1369</v>
      </c>
      <c r="B432" s="527" t="s">
        <v>1370</v>
      </c>
      <c r="C432" s="515">
        <v>0.87</v>
      </c>
      <c r="D432" s="530">
        <v>0.82000000000000006</v>
      </c>
      <c r="E432" s="684">
        <v>0.74</v>
      </c>
      <c r="F432" s="684">
        <v>0.66</v>
      </c>
      <c r="G432" s="684">
        <v>0.57499999999999996</v>
      </c>
      <c r="H432" s="684">
        <v>0.25</v>
      </c>
      <c r="I432" s="685"/>
      <c r="J432" s="521">
        <v>0</v>
      </c>
      <c r="K432" s="689">
        <v>0</v>
      </c>
      <c r="L432" s="685"/>
      <c r="M432" s="686">
        <v>0</v>
      </c>
      <c r="N432" s="686">
        <v>0</v>
      </c>
      <c r="O432" s="687">
        <v>0</v>
      </c>
      <c r="P432" s="687">
        <v>0</v>
      </c>
      <c r="Q432" s="687">
        <v>0</v>
      </c>
      <c r="R432" s="687">
        <v>0</v>
      </c>
      <c r="S432" s="687">
        <v>0</v>
      </c>
      <c r="T432" s="687">
        <v>0</v>
      </c>
      <c r="U432" s="687">
        <v>0</v>
      </c>
      <c r="V432" s="687">
        <v>0</v>
      </c>
      <c r="W432" s="687">
        <v>0</v>
      </c>
      <c r="X432" s="687">
        <v>0</v>
      </c>
      <c r="Y432" s="688">
        <f>SUM(C432:X432)</f>
        <v>3.915</v>
      </c>
      <c r="Z432" s="1134">
        <f>IF(ISERROR((C432/D432-1)*100),"n/a",(C432/D432-1)*100)</f>
        <v>6.0975609756097393</v>
      </c>
      <c r="AA432" s="705">
        <f>IF(ISERROR((D432/E432-1)*100),"n/a",(D432/E432-1)*100)</f>
        <v>10.810810810810811</v>
      </c>
      <c r="AB432" s="705">
        <f>IF(ISERROR((E432/F432-1)*100),"n/a",(E432/F432-1)*100)</f>
        <v>12.12121212121211</v>
      </c>
      <c r="AC432" s="705">
        <f>IF(ISERROR((F432/G432-1)*100),"n/a",(F432/G432-1)*100)</f>
        <v>14.782608695652177</v>
      </c>
      <c r="AD432" s="705">
        <f>IF(ISERROR((G432/H432-1)*100),"n/a",(G432/H432-1)*100)</f>
        <v>129.99999999999997</v>
      </c>
      <c r="AE432" s="705" t="str">
        <f>IF(ISERROR((H432/J432-1)*100),"n/a",(H432/J432-1)*100)</f>
        <v>n/a</v>
      </c>
      <c r="AF432" s="705" t="str">
        <f>IF(ISERROR((J432/K432-1)*100),"n/a",(J432/K432-1)*100)</f>
        <v>n/a</v>
      </c>
      <c r="AG432" s="705" t="str">
        <f>IF(ISERROR((K432/M432-1)*100),"n/a",(K432/M432-1)*100)</f>
        <v>n/a</v>
      </c>
      <c r="AH432" s="705" t="str">
        <f>IF(ISERROR((M432/N432-1)*100),"n/a",(M432/N432-1)*100)</f>
        <v>n/a</v>
      </c>
      <c r="AI432" s="705" t="str">
        <f>IF(ISERROR((N432/O432-1)*100),"n/a",(N432/O432-1)*100)</f>
        <v>n/a</v>
      </c>
      <c r="AJ432" s="705" t="str">
        <f>IF(ISERROR((O432/P432-1)*100),"n/a",(O432/P432-1)*100)</f>
        <v>n/a</v>
      </c>
      <c r="AK432" s="705" t="str">
        <f>IF(ISERROR((P432/Q432-1)*100),"n/a",(P432/Q432-1)*100)</f>
        <v>n/a</v>
      </c>
      <c r="AL432" s="705" t="str">
        <f>IF(ISERROR((Q432/R432-1)*100),"n/a",(Q432/R432-1)*100)</f>
        <v>n/a</v>
      </c>
      <c r="AM432" s="705" t="str">
        <f>IF(ISERROR((R432/S432-1)*100),"n/a",(R432/S432-1)*100)</f>
        <v>n/a</v>
      </c>
      <c r="AN432" s="705" t="str">
        <f>IF(ISERROR((S432/T432-1)*100),"n/a",(S432/T432-1)*100)</f>
        <v>n/a</v>
      </c>
      <c r="AO432" s="705" t="str">
        <f>IF(ISERROR((T432/U432-1)*100),"n/a",(T432/U432-1)*100)</f>
        <v>n/a</v>
      </c>
      <c r="AP432" s="705" t="str">
        <f>IF(ISERROR((U432/V432-1)*100),"n/a",(U432/V432-1)*100)</f>
        <v>n/a</v>
      </c>
      <c r="AQ432" s="705" t="str">
        <f>IF(ISERROR((V432/W432-1)*100),"n/a",(V432/W432-1)*100)</f>
        <v>n/a</v>
      </c>
      <c r="AR432" s="705" t="str">
        <f>IF(ISERROR((W432/X432-1)*100),"n/a",(W432/X432-1)*100)</f>
        <v>n/a</v>
      </c>
      <c r="AS432" s="706">
        <f>AVERAGE(Z432:AR432)</f>
        <v>34.762438520656964</v>
      </c>
      <c r="AT432" s="707">
        <f>STDEV(Z432:AR432)</f>
        <v>53.332371792051241</v>
      </c>
    </row>
    <row r="433" spans="1:46" ht="11.25" customHeight="1" x14ac:dyDescent="0.2">
      <c r="A433" s="519" t="s">
        <v>1371</v>
      </c>
      <c r="B433" s="972" t="s">
        <v>1372</v>
      </c>
      <c r="C433" s="515">
        <v>2.2000000000000002</v>
      </c>
      <c r="D433" s="690">
        <v>2</v>
      </c>
      <c r="E433" s="684">
        <v>1.8</v>
      </c>
      <c r="F433" s="684">
        <v>1.6</v>
      </c>
      <c r="G433" s="684">
        <v>1.4</v>
      </c>
      <c r="H433" s="684">
        <v>1.2</v>
      </c>
      <c r="I433" s="685"/>
      <c r="J433" s="684">
        <v>1</v>
      </c>
      <c r="K433" s="689">
        <v>0.96</v>
      </c>
      <c r="L433" s="685"/>
      <c r="M433" s="686">
        <v>0.96</v>
      </c>
      <c r="N433" s="686">
        <v>0.96</v>
      </c>
      <c r="O433" s="691">
        <v>0.84</v>
      </c>
      <c r="P433" s="691">
        <v>0.36</v>
      </c>
      <c r="Q433" s="687">
        <v>0</v>
      </c>
      <c r="R433" s="687">
        <v>0</v>
      </c>
      <c r="S433" s="687">
        <v>0</v>
      </c>
      <c r="T433" s="687">
        <v>0</v>
      </c>
      <c r="U433" s="687">
        <v>0</v>
      </c>
      <c r="V433" s="687">
        <v>0</v>
      </c>
      <c r="W433" s="687">
        <v>0</v>
      </c>
      <c r="X433" s="687">
        <v>0</v>
      </c>
      <c r="Y433" s="688">
        <f>SUM(C433:X433)</f>
        <v>15.280000000000001</v>
      </c>
      <c r="Z433" s="1134">
        <f>IF(ISERROR((C433/D433-1)*100),"n/a",(C433/D433-1)*100)</f>
        <v>10.000000000000009</v>
      </c>
      <c r="AA433" s="705">
        <f>IF(ISERROR((D433/E433-1)*100),"n/a",(D433/E433-1)*100)</f>
        <v>11.111111111111116</v>
      </c>
      <c r="AB433" s="705">
        <f>IF(ISERROR((E433/F433-1)*100),"n/a",(E433/F433-1)*100)</f>
        <v>12.5</v>
      </c>
      <c r="AC433" s="705">
        <f>IF(ISERROR((F433/G433-1)*100),"n/a",(F433/G433-1)*100)</f>
        <v>14.285714285714302</v>
      </c>
      <c r="AD433" s="705">
        <f>IF(ISERROR((G433/H433-1)*100),"n/a",(G433/H433-1)*100)</f>
        <v>16.666666666666675</v>
      </c>
      <c r="AE433" s="705">
        <f>IF(ISERROR((H433/J433-1)*100),"n/a",(H433/J433-1)*100)</f>
        <v>19.999999999999996</v>
      </c>
      <c r="AF433" s="705">
        <f>IF(ISERROR((J433/K433-1)*100),"n/a",(J433/K433-1)*100)</f>
        <v>4.1666666666666741</v>
      </c>
      <c r="AG433" s="705">
        <f>IF(ISERROR((K433/M433-1)*100),"n/a",(K433/M433-1)*100)</f>
        <v>0</v>
      </c>
      <c r="AH433" s="705">
        <f>IF(ISERROR((M433/N433-1)*100),"n/a",(M433/N433-1)*100)</f>
        <v>0</v>
      </c>
      <c r="AI433" s="705">
        <f>IF(ISERROR((N433/O433-1)*100),"n/a",(N433/O433-1)*100)</f>
        <v>14.285714285714279</v>
      </c>
      <c r="AJ433" s="705">
        <f>IF(ISERROR((O433/P433-1)*100),"n/a",(O433/P433-1)*100)</f>
        <v>133.33333333333334</v>
      </c>
      <c r="AK433" s="705" t="str">
        <f>IF(ISERROR((P433/Q433-1)*100),"n/a",(P433/Q433-1)*100)</f>
        <v>n/a</v>
      </c>
      <c r="AL433" s="705" t="str">
        <f>IF(ISERROR((Q433/R433-1)*100),"n/a",(Q433/R433-1)*100)</f>
        <v>n/a</v>
      </c>
      <c r="AM433" s="705" t="str">
        <f>IF(ISERROR((R433/S433-1)*100),"n/a",(R433/S433-1)*100)</f>
        <v>n/a</v>
      </c>
      <c r="AN433" s="705" t="str">
        <f>IF(ISERROR((S433/T433-1)*100),"n/a",(S433/T433-1)*100)</f>
        <v>n/a</v>
      </c>
      <c r="AO433" s="705" t="str">
        <f>IF(ISERROR((T433/U433-1)*100),"n/a",(T433/U433-1)*100)</f>
        <v>n/a</v>
      </c>
      <c r="AP433" s="705" t="str">
        <f>IF(ISERROR((U433/V433-1)*100),"n/a",(U433/V433-1)*100)</f>
        <v>n/a</v>
      </c>
      <c r="AQ433" s="705" t="str">
        <f>IF(ISERROR((V433/W433-1)*100),"n/a",(V433/W433-1)*100)</f>
        <v>n/a</v>
      </c>
      <c r="AR433" s="705" t="str">
        <f>IF(ISERROR((W433/X433-1)*100),"n/a",(W433/X433-1)*100)</f>
        <v>n/a</v>
      </c>
      <c r="AS433" s="706">
        <f>AVERAGE(Z433:AR433)</f>
        <v>21.486291486291488</v>
      </c>
      <c r="AT433" s="707">
        <f>STDEV(Z433:AR433)</f>
        <v>37.659685051688292</v>
      </c>
    </row>
    <row r="434" spans="1:46" ht="11.25" customHeight="1" x14ac:dyDescent="0.2">
      <c r="A434" s="974" t="s">
        <v>1373</v>
      </c>
      <c r="B434" s="972" t="s">
        <v>1374</v>
      </c>
      <c r="C434" s="543">
        <v>1.44</v>
      </c>
      <c r="D434" s="690">
        <v>1.35</v>
      </c>
      <c r="E434" s="521">
        <v>1.32</v>
      </c>
      <c r="F434" s="684">
        <v>1.27</v>
      </c>
      <c r="G434" s="684">
        <v>1.0549999999999999</v>
      </c>
      <c r="H434" s="684">
        <v>0.84</v>
      </c>
      <c r="I434" s="685"/>
      <c r="J434" s="684">
        <v>0.58499999999999996</v>
      </c>
      <c r="K434" s="689">
        <v>0</v>
      </c>
      <c r="L434" s="685"/>
      <c r="M434" s="686">
        <v>0</v>
      </c>
      <c r="N434" s="686">
        <v>0</v>
      </c>
      <c r="O434" s="687">
        <v>0</v>
      </c>
      <c r="P434" s="687">
        <v>0</v>
      </c>
      <c r="Q434" s="687">
        <v>0</v>
      </c>
      <c r="R434" s="687">
        <v>0</v>
      </c>
      <c r="S434" s="687">
        <v>0</v>
      </c>
      <c r="T434" s="687">
        <v>0</v>
      </c>
      <c r="U434" s="687">
        <v>0</v>
      </c>
      <c r="V434" s="687">
        <v>0</v>
      </c>
      <c r="W434" s="687">
        <v>0.04</v>
      </c>
      <c r="X434" s="687">
        <v>0.16</v>
      </c>
      <c r="Y434" s="688">
        <f>SUM(C434:X434)</f>
        <v>8.06</v>
      </c>
      <c r="Z434" s="1134">
        <f>IF(ISERROR((C434/D434-1)*100),"n/a",(C434/D434-1)*100)</f>
        <v>6.6666666666666652</v>
      </c>
      <c r="AA434" s="705">
        <f>IF(ISERROR((D434/E434-1)*100),"n/a",(D434/E434-1)*100)</f>
        <v>2.2727272727272707</v>
      </c>
      <c r="AB434" s="705">
        <f>IF(ISERROR((E434/F434-1)*100),"n/a",(E434/F434-1)*100)</f>
        <v>3.937007874015741</v>
      </c>
      <c r="AC434" s="705">
        <f>IF(ISERROR((F434/G434-1)*100),"n/a",(F434/G434-1)*100)</f>
        <v>20.379146919431278</v>
      </c>
      <c r="AD434" s="705">
        <f>IF(ISERROR((G434/H434-1)*100),"n/a",(G434/H434-1)*100)</f>
        <v>25.595238095238095</v>
      </c>
      <c r="AE434" s="705">
        <f>IF(ISERROR((H434/J434-1)*100),"n/a",(H434/J434-1)*100)</f>
        <v>43.589743589743591</v>
      </c>
      <c r="AF434" s="705" t="str">
        <f>IF(ISERROR((J434/K434-1)*100),"n/a",(J434/K434-1)*100)</f>
        <v>n/a</v>
      </c>
      <c r="AG434" s="705" t="str">
        <f>IF(ISERROR((K434/M434-1)*100),"n/a",(K434/M434-1)*100)</f>
        <v>n/a</v>
      </c>
      <c r="AH434" s="705" t="str">
        <f>IF(ISERROR((M434/N434-1)*100),"n/a",(M434/N434-1)*100)</f>
        <v>n/a</v>
      </c>
      <c r="AI434" s="705" t="str">
        <f>IF(ISERROR((N434/O434-1)*100),"n/a",(N434/O434-1)*100)</f>
        <v>n/a</v>
      </c>
      <c r="AJ434" s="705" t="str">
        <f>IF(ISERROR((O434/P434-1)*100),"n/a",(O434/P434-1)*100)</f>
        <v>n/a</v>
      </c>
      <c r="AK434" s="705" t="str">
        <f>IF(ISERROR((P434/Q434-1)*100),"n/a",(P434/Q434-1)*100)</f>
        <v>n/a</v>
      </c>
      <c r="AL434" s="705" t="str">
        <f>IF(ISERROR((Q434/R434-1)*100),"n/a",(Q434/R434-1)*100)</f>
        <v>n/a</v>
      </c>
      <c r="AM434" s="705" t="str">
        <f>IF(ISERROR((R434/S434-1)*100),"n/a",(R434/S434-1)*100)</f>
        <v>n/a</v>
      </c>
      <c r="AN434" s="705" t="str">
        <f>IF(ISERROR((S434/T434-1)*100),"n/a",(S434/T434-1)*100)</f>
        <v>n/a</v>
      </c>
      <c r="AO434" s="705" t="str">
        <f>IF(ISERROR((T434/U434-1)*100),"n/a",(T434/U434-1)*100)</f>
        <v>n/a</v>
      </c>
      <c r="AP434" s="705" t="str">
        <f>IF(ISERROR((U434/V434-1)*100),"n/a",(U434/V434-1)*100)</f>
        <v>n/a</v>
      </c>
      <c r="AQ434" s="705">
        <f>IF(ISERROR((V434/W434-1)*100),"n/a",(V434/W434-1)*100)</f>
        <v>-100</v>
      </c>
      <c r="AR434" s="705">
        <f>IF(ISERROR((W434/X434-1)*100),"n/a",(W434/X434-1)*100)</f>
        <v>-75</v>
      </c>
      <c r="AS434" s="706">
        <f>AVERAGE(Z434:AR434)</f>
        <v>-9.0699336977721696</v>
      </c>
      <c r="AT434" s="707">
        <f>STDEV(Z434:AR434)</f>
        <v>50.712765052626295</v>
      </c>
    </row>
    <row r="435" spans="1:46" ht="11.25" customHeight="1" x14ac:dyDescent="0.2">
      <c r="A435" s="974" t="s">
        <v>1375</v>
      </c>
      <c r="B435" s="972" t="s">
        <v>1376</v>
      </c>
      <c r="C435" s="515">
        <v>1.4</v>
      </c>
      <c r="D435" s="690">
        <v>1.28</v>
      </c>
      <c r="E435" s="684">
        <v>1.1599999999999999</v>
      </c>
      <c r="F435" s="684">
        <v>1.08</v>
      </c>
      <c r="G435" s="684">
        <v>1</v>
      </c>
      <c r="H435" s="684">
        <v>0.76</v>
      </c>
      <c r="I435" s="685"/>
      <c r="J435" s="521">
        <v>0</v>
      </c>
      <c r="K435" s="689">
        <v>0</v>
      </c>
      <c r="L435" s="685"/>
      <c r="M435" s="686">
        <v>0</v>
      </c>
      <c r="N435" s="686">
        <v>0</v>
      </c>
      <c r="O435" s="687">
        <v>0</v>
      </c>
      <c r="P435" s="687">
        <v>0</v>
      </c>
      <c r="Q435" s="687">
        <v>0</v>
      </c>
      <c r="R435" s="687">
        <v>0</v>
      </c>
      <c r="S435" s="687">
        <v>0</v>
      </c>
      <c r="T435" s="687">
        <v>0</v>
      </c>
      <c r="U435" s="687">
        <v>0</v>
      </c>
      <c r="V435" s="687">
        <v>0</v>
      </c>
      <c r="W435" s="687">
        <v>0</v>
      </c>
      <c r="X435" s="687">
        <v>0</v>
      </c>
      <c r="Y435" s="688">
        <f>SUM(C435:X435)</f>
        <v>6.68</v>
      </c>
      <c r="Z435" s="1134">
        <f>IF(ISERROR((C435/D435-1)*100),"n/a",(C435/D435-1)*100)</f>
        <v>9.375</v>
      </c>
      <c r="AA435" s="705">
        <f>IF(ISERROR((D435/E435-1)*100),"n/a",(D435/E435-1)*100)</f>
        <v>10.344827586206918</v>
      </c>
      <c r="AB435" s="705">
        <f>IF(ISERROR((E435/F435-1)*100),"n/a",(E435/F435-1)*100)</f>
        <v>7.4074074074073959</v>
      </c>
      <c r="AC435" s="705">
        <f>IF(ISERROR((F435/G435-1)*100),"n/a",(F435/G435-1)*100)</f>
        <v>8.0000000000000071</v>
      </c>
      <c r="AD435" s="705">
        <f>IF(ISERROR((G435/H435-1)*100),"n/a",(G435/H435-1)*100)</f>
        <v>31.578947368421062</v>
      </c>
      <c r="AE435" s="705" t="str">
        <f>IF(ISERROR((H435/J435-1)*100),"n/a",(H435/J435-1)*100)</f>
        <v>n/a</v>
      </c>
      <c r="AF435" s="705" t="str">
        <f>IF(ISERROR((J435/K435-1)*100),"n/a",(J435/K435-1)*100)</f>
        <v>n/a</v>
      </c>
      <c r="AG435" s="705" t="str">
        <f>IF(ISERROR((K435/M435-1)*100),"n/a",(K435/M435-1)*100)</f>
        <v>n/a</v>
      </c>
      <c r="AH435" s="705" t="str">
        <f>IF(ISERROR((M435/N435-1)*100),"n/a",(M435/N435-1)*100)</f>
        <v>n/a</v>
      </c>
      <c r="AI435" s="705" t="str">
        <f>IF(ISERROR((N435/O435-1)*100),"n/a",(N435/O435-1)*100)</f>
        <v>n/a</v>
      </c>
      <c r="AJ435" s="705" t="str">
        <f>IF(ISERROR((O435/P435-1)*100),"n/a",(O435/P435-1)*100)</f>
        <v>n/a</v>
      </c>
      <c r="AK435" s="705" t="str">
        <f>IF(ISERROR((P435/Q435-1)*100),"n/a",(P435/Q435-1)*100)</f>
        <v>n/a</v>
      </c>
      <c r="AL435" s="705" t="str">
        <f>IF(ISERROR((Q435/R435-1)*100),"n/a",(Q435/R435-1)*100)</f>
        <v>n/a</v>
      </c>
      <c r="AM435" s="705" t="str">
        <f>IF(ISERROR((R435/S435-1)*100),"n/a",(R435/S435-1)*100)</f>
        <v>n/a</v>
      </c>
      <c r="AN435" s="705" t="str">
        <f>IF(ISERROR((S435/T435-1)*100),"n/a",(S435/T435-1)*100)</f>
        <v>n/a</v>
      </c>
      <c r="AO435" s="705" t="str">
        <f>IF(ISERROR((T435/U435-1)*100),"n/a",(T435/U435-1)*100)</f>
        <v>n/a</v>
      </c>
      <c r="AP435" s="705" t="str">
        <f>IF(ISERROR((U435/V435-1)*100),"n/a",(U435/V435-1)*100)</f>
        <v>n/a</v>
      </c>
      <c r="AQ435" s="705" t="str">
        <f>IF(ISERROR((V435/W435-1)*100),"n/a",(V435/W435-1)*100)</f>
        <v>n/a</v>
      </c>
      <c r="AR435" s="705" t="str">
        <f>IF(ISERROR((W435/X435-1)*100),"n/a",(W435/X435-1)*100)</f>
        <v>n/a</v>
      </c>
      <c r="AS435" s="706">
        <f>AVERAGE(Z435:AR435)</f>
        <v>13.341236472407076</v>
      </c>
      <c r="AT435" s="707">
        <f>STDEV(Z435:AR435)</f>
        <v>10.259906567821966</v>
      </c>
    </row>
    <row r="436" spans="1:46" ht="11.25" customHeight="1" x14ac:dyDescent="0.2">
      <c r="A436" s="497" t="s">
        <v>653</v>
      </c>
      <c r="B436" s="957" t="s">
        <v>654</v>
      </c>
      <c r="C436" s="515">
        <v>2.2000000000000002</v>
      </c>
      <c r="D436" s="509">
        <v>2.12</v>
      </c>
      <c r="E436" s="684">
        <v>2.04</v>
      </c>
      <c r="F436" s="684">
        <v>1.98</v>
      </c>
      <c r="G436" s="684">
        <v>1.9</v>
      </c>
      <c r="H436" s="684">
        <v>1.8</v>
      </c>
      <c r="I436" s="685"/>
      <c r="J436" s="684">
        <v>1.74</v>
      </c>
      <c r="K436" s="514">
        <v>1.67</v>
      </c>
      <c r="L436" s="685"/>
      <c r="M436" s="531">
        <v>1.56</v>
      </c>
      <c r="N436" s="531">
        <v>1.43</v>
      </c>
      <c r="O436" s="691">
        <v>1.3</v>
      </c>
      <c r="P436" s="691">
        <v>1.2</v>
      </c>
      <c r="Q436" s="691">
        <v>1.1399999999999999</v>
      </c>
      <c r="R436" s="691">
        <v>1.06</v>
      </c>
      <c r="S436" s="687">
        <v>1.01</v>
      </c>
      <c r="T436" s="687">
        <v>1.01</v>
      </c>
      <c r="U436" s="687">
        <v>1.01</v>
      </c>
      <c r="V436" s="687">
        <v>1.01</v>
      </c>
      <c r="W436" s="691">
        <v>1.01</v>
      </c>
      <c r="X436" s="691">
        <v>0.96</v>
      </c>
      <c r="Y436" s="688">
        <f>SUM(C436:X436)</f>
        <v>29.150000000000009</v>
      </c>
      <c r="Z436" s="1134">
        <f>IF(ISERROR((C436/D436-1)*100),"n/a",(C436/D436-1)*100)</f>
        <v>3.7735849056603765</v>
      </c>
      <c r="AA436" s="705">
        <f>IF(ISERROR((D436/E436-1)*100),"n/a",(D436/E436-1)*100)</f>
        <v>3.9215686274509887</v>
      </c>
      <c r="AB436" s="705">
        <f>IF(ISERROR((E436/F436-1)*100),"n/a",(E436/F436-1)*100)</f>
        <v>3.0303030303030276</v>
      </c>
      <c r="AC436" s="705">
        <f>IF(ISERROR((F436/G436-1)*100),"n/a",(F436/G436-1)*100)</f>
        <v>4.2105263157894868</v>
      </c>
      <c r="AD436" s="705">
        <f>IF(ISERROR((G436/H436-1)*100),"n/a",(G436/H436-1)*100)</f>
        <v>5.555555555555558</v>
      </c>
      <c r="AE436" s="705">
        <f>IF(ISERROR((H436/J436-1)*100),"n/a",(H436/J436-1)*100)</f>
        <v>3.4482758620689724</v>
      </c>
      <c r="AF436" s="705">
        <f>IF(ISERROR((J436/K436-1)*100),"n/a",(J436/K436-1)*100)</f>
        <v>4.1916167664670656</v>
      </c>
      <c r="AG436" s="705">
        <f>IF(ISERROR((K436/M436-1)*100),"n/a",(K436/M436-1)*100)</f>
        <v>7.0512820512820484</v>
      </c>
      <c r="AH436" s="705">
        <f>IF(ISERROR((M436/N436-1)*100),"n/a",(M436/N436-1)*100)</f>
        <v>9.0909090909091042</v>
      </c>
      <c r="AI436" s="705">
        <f>IF(ISERROR((N436/O436-1)*100),"n/a",(N436/O436-1)*100)</f>
        <v>9.9999999999999858</v>
      </c>
      <c r="AJ436" s="705">
        <f>IF(ISERROR((O436/P436-1)*100),"n/a",(O436/P436-1)*100)</f>
        <v>8.3333333333333481</v>
      </c>
      <c r="AK436" s="705">
        <f>IF(ISERROR((P436/Q436-1)*100),"n/a",(P436/Q436-1)*100)</f>
        <v>5.2631578947368363</v>
      </c>
      <c r="AL436" s="705">
        <f>IF(ISERROR((Q436/R436-1)*100),"n/a",(Q436/R436-1)*100)</f>
        <v>7.5471698113207308</v>
      </c>
      <c r="AM436" s="705">
        <f>IF(ISERROR((R436/S436-1)*100),"n/a",(R436/S436-1)*100)</f>
        <v>4.9504950495049549</v>
      </c>
      <c r="AN436" s="705">
        <f>IF(ISERROR((S436/T436-1)*100),"n/a",(S436/T436-1)*100)</f>
        <v>0</v>
      </c>
      <c r="AO436" s="705">
        <f>IF(ISERROR((T436/U436-1)*100),"n/a",(T436/U436-1)*100)</f>
        <v>0</v>
      </c>
      <c r="AP436" s="705">
        <f>IF(ISERROR((U436/V436-1)*100),"n/a",(U436/V436-1)*100)</f>
        <v>0</v>
      </c>
      <c r="AQ436" s="705">
        <f>IF(ISERROR((V436/W436-1)*100),"n/a",(V436/W436-1)*100)</f>
        <v>0</v>
      </c>
      <c r="AR436" s="705">
        <f>IF(ISERROR((W436/X436-1)*100),"n/a",(W436/X436-1)*100)</f>
        <v>5.2083333333333481</v>
      </c>
      <c r="AS436" s="706">
        <f>AVERAGE(Z436:AR436)</f>
        <v>4.5040058751429388</v>
      </c>
      <c r="AT436" s="707">
        <f>STDEV(Z436:AR436)</f>
        <v>3.0688710285663623</v>
      </c>
    </row>
    <row r="437" spans="1:46" ht="11.25" customHeight="1" x14ac:dyDescent="0.2">
      <c r="A437" s="692" t="s">
        <v>1377</v>
      </c>
      <c r="B437" s="527" t="s">
        <v>1378</v>
      </c>
      <c r="C437" s="515">
        <v>0.76</v>
      </c>
      <c r="D437" s="690">
        <v>0.68</v>
      </c>
      <c r="E437" s="533">
        <v>0.54</v>
      </c>
      <c r="F437" s="533">
        <v>0.45</v>
      </c>
      <c r="G437" s="533">
        <v>0.34</v>
      </c>
      <c r="H437" s="533">
        <v>0.26</v>
      </c>
      <c r="I437" s="534"/>
      <c r="J437" s="533">
        <v>0.19</v>
      </c>
      <c r="K437" s="529">
        <v>0.08</v>
      </c>
      <c r="L437" s="534"/>
      <c r="M437" s="560">
        <v>0</v>
      </c>
      <c r="N437" s="560">
        <v>0</v>
      </c>
      <c r="O437" s="537">
        <v>0</v>
      </c>
      <c r="P437" s="537">
        <v>0</v>
      </c>
      <c r="Q437" s="537">
        <v>0</v>
      </c>
      <c r="R437" s="537">
        <v>0</v>
      </c>
      <c r="S437" s="537">
        <v>0</v>
      </c>
      <c r="T437" s="537">
        <v>0</v>
      </c>
      <c r="U437" s="537">
        <v>0</v>
      </c>
      <c r="V437" s="537">
        <v>0</v>
      </c>
      <c r="W437" s="537">
        <v>0</v>
      </c>
      <c r="X437" s="537">
        <v>0</v>
      </c>
      <c r="Y437" s="688">
        <f>SUM(C437:X437)</f>
        <v>3.3000000000000003</v>
      </c>
      <c r="Z437" s="1134">
        <f>IF(ISERROR((C437/D437-1)*100),"n/a",(C437/D437-1)*100)</f>
        <v>11.764705882352944</v>
      </c>
      <c r="AA437" s="705">
        <f>IF(ISERROR((D437/E437-1)*100),"n/a",(D437/E437-1)*100)</f>
        <v>25.925925925925931</v>
      </c>
      <c r="AB437" s="705">
        <f>IF(ISERROR((E437/F437-1)*100),"n/a",(E437/F437-1)*100)</f>
        <v>19.999999999999996</v>
      </c>
      <c r="AC437" s="705">
        <f>IF(ISERROR((F437/G437-1)*100),"n/a",(F437/G437-1)*100)</f>
        <v>32.352941176470587</v>
      </c>
      <c r="AD437" s="705">
        <f>IF(ISERROR((G437/H437-1)*100),"n/a",(G437/H437-1)*100)</f>
        <v>30.76923076923077</v>
      </c>
      <c r="AE437" s="705">
        <f>IF(ISERROR((H437/J437-1)*100),"n/a",(H437/J437-1)*100)</f>
        <v>36.842105263157897</v>
      </c>
      <c r="AF437" s="705">
        <f>IF(ISERROR((J437/K437-1)*100),"n/a",(J437/K437-1)*100)</f>
        <v>137.5</v>
      </c>
      <c r="AG437" s="705" t="str">
        <f>IF(ISERROR((K437/M437-1)*100),"n/a",(K437/M437-1)*100)</f>
        <v>n/a</v>
      </c>
      <c r="AH437" s="705" t="str">
        <f>IF(ISERROR((M437/N437-1)*100),"n/a",(M437/N437-1)*100)</f>
        <v>n/a</v>
      </c>
      <c r="AI437" s="705" t="str">
        <f>IF(ISERROR((N437/O437-1)*100),"n/a",(N437/O437-1)*100)</f>
        <v>n/a</v>
      </c>
      <c r="AJ437" s="705" t="str">
        <f>IF(ISERROR((O437/P437-1)*100),"n/a",(O437/P437-1)*100)</f>
        <v>n/a</v>
      </c>
      <c r="AK437" s="705" t="str">
        <f>IF(ISERROR((P437/Q437-1)*100),"n/a",(P437/Q437-1)*100)</f>
        <v>n/a</v>
      </c>
      <c r="AL437" s="705" t="str">
        <f>IF(ISERROR((Q437/R437-1)*100),"n/a",(Q437/R437-1)*100)</f>
        <v>n/a</v>
      </c>
      <c r="AM437" s="705" t="str">
        <f>IF(ISERROR((R437/S437-1)*100),"n/a",(R437/S437-1)*100)</f>
        <v>n/a</v>
      </c>
      <c r="AN437" s="705" t="str">
        <f>IF(ISERROR((S437/T437-1)*100),"n/a",(S437/T437-1)*100)</f>
        <v>n/a</v>
      </c>
      <c r="AO437" s="705" t="str">
        <f>IF(ISERROR((T437/U437-1)*100),"n/a",(T437/U437-1)*100)</f>
        <v>n/a</v>
      </c>
      <c r="AP437" s="705" t="str">
        <f>IF(ISERROR((U437/V437-1)*100),"n/a",(U437/V437-1)*100)</f>
        <v>n/a</v>
      </c>
      <c r="AQ437" s="705" t="str">
        <f>IF(ISERROR((V437/W437-1)*100),"n/a",(V437/W437-1)*100)</f>
        <v>n/a</v>
      </c>
      <c r="AR437" s="705" t="str">
        <f>IF(ISERROR((W437/X437-1)*100),"n/a",(W437/X437-1)*100)</f>
        <v>n/a</v>
      </c>
      <c r="AS437" s="706">
        <f>AVERAGE(Z437:AR437)</f>
        <v>42.164987002448306</v>
      </c>
      <c r="AT437" s="707">
        <f>STDEV(Z437:AR437)</f>
        <v>42.861031489995618</v>
      </c>
    </row>
    <row r="438" spans="1:46" ht="11.25" customHeight="1" x14ac:dyDescent="0.2">
      <c r="A438" s="974" t="s">
        <v>1379</v>
      </c>
      <c r="B438" s="972" t="s">
        <v>1380</v>
      </c>
      <c r="C438" s="515">
        <v>0.72</v>
      </c>
      <c r="D438" s="690">
        <v>0.64</v>
      </c>
      <c r="E438" s="684">
        <v>0.56000000000000005</v>
      </c>
      <c r="F438" s="684">
        <v>0.5</v>
      </c>
      <c r="G438" s="684">
        <v>0.46</v>
      </c>
      <c r="H438" s="684">
        <v>0.42</v>
      </c>
      <c r="I438" s="685"/>
      <c r="J438" s="521">
        <v>0.4</v>
      </c>
      <c r="K438" s="689">
        <v>0.4</v>
      </c>
      <c r="L438" s="685"/>
      <c r="M438" s="531">
        <v>0.4</v>
      </c>
      <c r="N438" s="531">
        <v>0.36</v>
      </c>
      <c r="O438" s="691">
        <v>0.31</v>
      </c>
      <c r="P438" s="687">
        <v>0.28000000000000003</v>
      </c>
      <c r="Q438" s="687">
        <v>0.28000000000000003</v>
      </c>
      <c r="R438" s="687">
        <v>0.28000000000000003</v>
      </c>
      <c r="S438" s="687">
        <v>0.28000000000000003</v>
      </c>
      <c r="T438" s="687">
        <v>0.28000000000000003</v>
      </c>
      <c r="U438" s="687">
        <v>0.28000000000000003</v>
      </c>
      <c r="V438" s="687">
        <v>0.28000000000000003</v>
      </c>
      <c r="W438" s="691">
        <v>0.28000000000000003</v>
      </c>
      <c r="X438" s="691">
        <v>0.25</v>
      </c>
      <c r="Y438" s="688">
        <f>SUM(C438:X438)</f>
        <v>7.6600000000000019</v>
      </c>
      <c r="Z438" s="1134">
        <f>IF(ISERROR((C438/D438-1)*100),"n/a",(C438/D438-1)*100)</f>
        <v>12.5</v>
      </c>
      <c r="AA438" s="705">
        <f>IF(ISERROR((D438/E438-1)*100),"n/a",(D438/E438-1)*100)</f>
        <v>14.285714285714279</v>
      </c>
      <c r="AB438" s="705">
        <f>IF(ISERROR((E438/F438-1)*100),"n/a",(E438/F438-1)*100)</f>
        <v>12.000000000000011</v>
      </c>
      <c r="AC438" s="705">
        <f>IF(ISERROR((F438/G438-1)*100),"n/a",(F438/G438-1)*100)</f>
        <v>8.6956521739130377</v>
      </c>
      <c r="AD438" s="705">
        <f>IF(ISERROR((G438/H438-1)*100),"n/a",(G438/H438-1)*100)</f>
        <v>9.5238095238095344</v>
      </c>
      <c r="AE438" s="705">
        <f>IF(ISERROR((H438/J438-1)*100),"n/a",(H438/J438-1)*100)</f>
        <v>4.9999999999999822</v>
      </c>
      <c r="AF438" s="705">
        <f>IF(ISERROR((J438/K438-1)*100),"n/a",(J438/K438-1)*100)</f>
        <v>0</v>
      </c>
      <c r="AG438" s="705">
        <f>IF(ISERROR((K438/M438-1)*100),"n/a",(K438/M438-1)*100)</f>
        <v>0</v>
      </c>
      <c r="AH438" s="705">
        <f>IF(ISERROR((M438/N438-1)*100),"n/a",(M438/N438-1)*100)</f>
        <v>11.111111111111116</v>
      </c>
      <c r="AI438" s="705">
        <f>IF(ISERROR((N438/O438-1)*100),"n/a",(N438/O438-1)*100)</f>
        <v>16.129032258064502</v>
      </c>
      <c r="AJ438" s="705">
        <f>IF(ISERROR((O438/P438-1)*100),"n/a",(O438/P438-1)*100)</f>
        <v>10.714285714285698</v>
      </c>
      <c r="AK438" s="705">
        <f>IF(ISERROR((P438/Q438-1)*100),"n/a",(P438/Q438-1)*100)</f>
        <v>0</v>
      </c>
      <c r="AL438" s="705">
        <f>IF(ISERROR((Q438/R438-1)*100),"n/a",(Q438/R438-1)*100)</f>
        <v>0</v>
      </c>
      <c r="AM438" s="705">
        <f>IF(ISERROR((R438/S438-1)*100),"n/a",(R438/S438-1)*100)</f>
        <v>0</v>
      </c>
      <c r="AN438" s="705">
        <f>IF(ISERROR((S438/T438-1)*100),"n/a",(S438/T438-1)*100)</f>
        <v>0</v>
      </c>
      <c r="AO438" s="705">
        <f>IF(ISERROR((T438/U438-1)*100),"n/a",(T438/U438-1)*100)</f>
        <v>0</v>
      </c>
      <c r="AP438" s="705">
        <f>IF(ISERROR((U438/V438-1)*100),"n/a",(U438/V438-1)*100)</f>
        <v>0</v>
      </c>
      <c r="AQ438" s="705">
        <f>IF(ISERROR((V438/W438-1)*100),"n/a",(V438/W438-1)*100)</f>
        <v>0</v>
      </c>
      <c r="AR438" s="705">
        <f>IF(ISERROR((W438/X438-1)*100),"n/a",(W438/X438-1)*100)</f>
        <v>12.000000000000011</v>
      </c>
      <c r="AS438" s="706">
        <f>AVERAGE(Z438:AR438)</f>
        <v>5.8926107929946401</v>
      </c>
      <c r="AT438" s="707">
        <f>STDEV(Z438:AR438)</f>
        <v>6.1387338547239532</v>
      </c>
    </row>
    <row r="439" spans="1:46" ht="11.25" customHeight="1" x14ac:dyDescent="0.2">
      <c r="A439" s="519" t="s">
        <v>1381</v>
      </c>
      <c r="B439" s="972" t="s">
        <v>1382</v>
      </c>
      <c r="C439" s="515">
        <v>0.56499999999999995</v>
      </c>
      <c r="D439" s="515">
        <v>0.38</v>
      </c>
      <c r="E439" s="684">
        <v>0.33</v>
      </c>
      <c r="F439" s="684">
        <v>0.28999999999999998</v>
      </c>
      <c r="G439" s="684">
        <v>0.25</v>
      </c>
      <c r="H439" s="684">
        <v>0.215</v>
      </c>
      <c r="I439" s="685"/>
      <c r="J439" s="684">
        <v>0.18</v>
      </c>
      <c r="K439" s="514">
        <v>0.1</v>
      </c>
      <c r="L439" s="685"/>
      <c r="M439" s="686">
        <v>0.04</v>
      </c>
      <c r="N439" s="686">
        <v>9.2499999999999999E-2</v>
      </c>
      <c r="O439" s="687">
        <v>1</v>
      </c>
      <c r="P439" s="691">
        <v>1.46</v>
      </c>
      <c r="Q439" s="691">
        <v>1.38</v>
      </c>
      <c r="R439" s="691">
        <v>1.3</v>
      </c>
      <c r="S439" s="691">
        <v>1.24</v>
      </c>
      <c r="T439" s="691">
        <v>1.22</v>
      </c>
      <c r="U439" s="691">
        <v>1.2</v>
      </c>
      <c r="V439" s="691">
        <v>1.18</v>
      </c>
      <c r="W439" s="691">
        <v>1.1200000000000001</v>
      </c>
      <c r="X439" s="691">
        <v>1.04</v>
      </c>
      <c r="Y439" s="688">
        <f>SUM(C439:X439)</f>
        <v>14.5825</v>
      </c>
      <c r="Z439" s="1134">
        <f>IF(ISERROR((C439/D439-1)*100),"n/a",(C439/D439-1)*100)</f>
        <v>48.684210526315773</v>
      </c>
      <c r="AA439" s="705">
        <f>IF(ISERROR((D439/E439-1)*100),"n/a",(D439/E439-1)*100)</f>
        <v>15.151515151515138</v>
      </c>
      <c r="AB439" s="705">
        <f>IF(ISERROR((E439/F439-1)*100),"n/a",(E439/F439-1)*100)</f>
        <v>13.793103448275868</v>
      </c>
      <c r="AC439" s="705">
        <f>IF(ISERROR((F439/G439-1)*100),"n/a",(F439/G439-1)*100)</f>
        <v>15.999999999999993</v>
      </c>
      <c r="AD439" s="705">
        <f>IF(ISERROR((G439/H439-1)*100),"n/a",(G439/H439-1)*100)</f>
        <v>16.279069767441868</v>
      </c>
      <c r="AE439" s="705">
        <f>IF(ISERROR((H439/J439-1)*100),"n/a",(H439/J439-1)*100)</f>
        <v>19.444444444444443</v>
      </c>
      <c r="AF439" s="705">
        <f>IF(ISERROR((J439/K439-1)*100),"n/a",(J439/K439-1)*100)</f>
        <v>79.999999999999986</v>
      </c>
      <c r="AG439" s="705">
        <f>IF(ISERROR((K439/M439-1)*100),"n/a",(K439/M439-1)*100)</f>
        <v>150</v>
      </c>
      <c r="AH439" s="705">
        <f>IF(ISERROR((M439/N439-1)*100),"n/a",(M439/N439-1)*100)</f>
        <v>-56.756756756756758</v>
      </c>
      <c r="AI439" s="705">
        <f>IF(ISERROR((N439/O439-1)*100),"n/a",(N439/O439-1)*100)</f>
        <v>-90.75</v>
      </c>
      <c r="AJ439" s="705">
        <f>IF(ISERROR((O439/P439-1)*100),"n/a",(O439/P439-1)*100)</f>
        <v>-31.506849315068497</v>
      </c>
      <c r="AK439" s="705">
        <f>IF(ISERROR((P439/Q439-1)*100),"n/a",(P439/Q439-1)*100)</f>
        <v>5.7971014492753659</v>
      </c>
      <c r="AL439" s="705">
        <f>IF(ISERROR((Q439/R439-1)*100),"n/a",(Q439/R439-1)*100)</f>
        <v>6.153846153846132</v>
      </c>
      <c r="AM439" s="705">
        <f>IF(ISERROR((R439/S439-1)*100),"n/a",(R439/S439-1)*100)</f>
        <v>4.8387096774193505</v>
      </c>
      <c r="AN439" s="705">
        <f>IF(ISERROR((S439/T439-1)*100),"n/a",(S439/T439-1)*100)</f>
        <v>1.6393442622950838</v>
      </c>
      <c r="AO439" s="705">
        <f>IF(ISERROR((T439/U439-1)*100),"n/a",(T439/U439-1)*100)</f>
        <v>1.6666666666666607</v>
      </c>
      <c r="AP439" s="705">
        <f>IF(ISERROR((U439/V439-1)*100),"n/a",(U439/V439-1)*100)</f>
        <v>1.6949152542372836</v>
      </c>
      <c r="AQ439" s="705">
        <f>IF(ISERROR((V439/W439-1)*100),"n/a",(V439/W439-1)*100)</f>
        <v>5.3571428571428381</v>
      </c>
      <c r="AR439" s="705">
        <f>IF(ISERROR((W439/X439-1)*100),"n/a",(W439/X439-1)*100)</f>
        <v>7.6923076923077094</v>
      </c>
      <c r="AS439" s="706">
        <f>AVERAGE(Z439:AR439)</f>
        <v>11.325198488387276</v>
      </c>
      <c r="AT439" s="707">
        <f>STDEV(Z439:AR439)</f>
        <v>48.75835772140524</v>
      </c>
    </row>
    <row r="440" spans="1:46" ht="11.25" customHeight="1" x14ac:dyDescent="0.2">
      <c r="A440" s="519" t="s">
        <v>264</v>
      </c>
      <c r="B440" s="972" t="s">
        <v>265</v>
      </c>
      <c r="C440" s="515">
        <v>3.97</v>
      </c>
      <c r="D440" s="515">
        <v>3.83</v>
      </c>
      <c r="E440" s="684">
        <v>3.64</v>
      </c>
      <c r="F440" s="684">
        <v>3.48</v>
      </c>
      <c r="G440" s="684">
        <v>3.2561100000000001</v>
      </c>
      <c r="H440" s="684">
        <v>3.0383752599999996</v>
      </c>
      <c r="I440" s="685"/>
      <c r="J440" s="684">
        <v>2.7987557600000001</v>
      </c>
      <c r="K440" s="514">
        <v>2.6837384000000002</v>
      </c>
      <c r="L440" s="685"/>
      <c r="M440" s="531">
        <v>2.4728732400000002</v>
      </c>
      <c r="N440" s="531">
        <v>2.2811776399999997</v>
      </c>
      <c r="O440" s="691">
        <v>2.1757450600000001</v>
      </c>
      <c r="P440" s="691">
        <v>1.9936342400000002</v>
      </c>
      <c r="Q440" s="691">
        <v>1.8402777600000002</v>
      </c>
      <c r="R440" s="691">
        <v>1.6773365000000002</v>
      </c>
      <c r="S440" s="691">
        <v>1.47605612</v>
      </c>
      <c r="T440" s="691">
        <v>1.26519096</v>
      </c>
      <c r="U440" s="691">
        <v>1.1310040400000001</v>
      </c>
      <c r="V440" s="691">
        <v>1.0639105799999999</v>
      </c>
      <c r="W440" s="691">
        <v>1.0255714600000001</v>
      </c>
      <c r="X440" s="691">
        <v>0.98723234000000004</v>
      </c>
      <c r="Y440" s="688">
        <f>SUM(C440:X440)</f>
        <v>46.086989359999997</v>
      </c>
      <c r="Z440" s="1134">
        <f>IF(ISERROR((C440/D440-1)*100),"n/a",(C440/D440-1)*100)</f>
        <v>3.6553524804177506</v>
      </c>
      <c r="AA440" s="705">
        <f>IF(ISERROR((D440/E440-1)*100),"n/a",(D440/E440-1)*100)</f>
        <v>5.2197802197802234</v>
      </c>
      <c r="AB440" s="705">
        <f>IF(ISERROR((E440/F440-1)*100),"n/a",(E440/F440-1)*100)</f>
        <v>4.5977011494252817</v>
      </c>
      <c r="AC440" s="705">
        <f>IF(ISERROR((F440/G440-1)*100),"n/a",(F440/G440-1)*100)</f>
        <v>6.8759962040594536</v>
      </c>
      <c r="AD440" s="705">
        <f>IF(ISERROR((G440/H440-1)*100),"n/a",(G440/H440-1)*100)</f>
        <v>7.1661569545560466</v>
      </c>
      <c r="AE440" s="705">
        <f>IF(ISERROR((H440/J440-1)*100),"n/a",(H440/J440-1)*100)</f>
        <v>8.5616438356164171</v>
      </c>
      <c r="AF440" s="705">
        <f>IF(ISERROR((J440/K440-1)*100),"n/a",(J440/K440-1)*100)</f>
        <v>4.2857142857142927</v>
      </c>
      <c r="AG440" s="705">
        <f>IF(ISERROR((K440/M440-1)*100),"n/a",(K440/M440-1)*100)</f>
        <v>8.5271317829457303</v>
      </c>
      <c r="AH440" s="705">
        <f>IF(ISERROR((M440/N440-1)*100),"n/a",(M440/N440-1)*100)</f>
        <v>8.4033613445378297</v>
      </c>
      <c r="AI440" s="705">
        <f>IF(ISERROR((N440/O440-1)*100),"n/a",(N440/O440-1)*100)</f>
        <v>4.8458149779735393</v>
      </c>
      <c r="AJ440" s="705">
        <f>IF(ISERROR((O440/P440-1)*100),"n/a",(O440/P440-1)*100)</f>
        <v>9.1346153846153744</v>
      </c>
      <c r="AK440" s="705">
        <f>IF(ISERROR((P440/Q440-1)*100),"n/a",(P440/Q440-1)*100)</f>
        <v>8.333333333333325</v>
      </c>
      <c r="AL440" s="705">
        <f>IF(ISERROR((Q440/R440-1)*100),"n/a",(Q440/R440-1)*100)</f>
        <v>9.7142857142857189</v>
      </c>
      <c r="AM440" s="705">
        <f>IF(ISERROR((R440/S440-1)*100),"n/a",(R440/S440-1)*100)</f>
        <v>13.636363636363647</v>
      </c>
      <c r="AN440" s="705">
        <f>IF(ISERROR((S440/T440-1)*100),"n/a",(S440/T440-1)*100)</f>
        <v>16.666666666666675</v>
      </c>
      <c r="AO440" s="705">
        <f>IF(ISERROR((T440/U440-1)*100),"n/a",(T440/U440-1)*100)</f>
        <v>11.864406779661007</v>
      </c>
      <c r="AP440" s="705">
        <f>IF(ISERROR((U440/V440-1)*100),"n/a",(U440/V440-1)*100)</f>
        <v>6.3063063063063307</v>
      </c>
      <c r="AQ440" s="705">
        <f>IF(ISERROR((V440/W440-1)*100),"n/a",(V440/W440-1)*100)</f>
        <v>3.738317757009324</v>
      </c>
      <c r="AR440" s="705">
        <f>IF(ISERROR((W440/X440-1)*100),"n/a",(W440/X440-1)*100)</f>
        <v>3.8834951456310662</v>
      </c>
      <c r="AS440" s="706">
        <f>AVERAGE(Z440:AR440)</f>
        <v>7.6534970504683706</v>
      </c>
      <c r="AT440" s="707">
        <f>STDEV(Z440:AR440)</f>
        <v>3.5471915575930608</v>
      </c>
    </row>
    <row r="441" spans="1:46" ht="11.25" customHeight="1" x14ac:dyDescent="0.2">
      <c r="A441" s="524" t="s">
        <v>1383</v>
      </c>
      <c r="B441" s="957" t="s">
        <v>1384</v>
      </c>
      <c r="C441" s="515">
        <v>1.1200000000000001</v>
      </c>
      <c r="D441" s="542">
        <v>1.08</v>
      </c>
      <c r="E441" s="505">
        <v>1.02</v>
      </c>
      <c r="F441" s="505">
        <v>0.96</v>
      </c>
      <c r="G441" s="505">
        <v>0.9</v>
      </c>
      <c r="H441" s="505">
        <v>0.84</v>
      </c>
      <c r="I441" s="506"/>
      <c r="J441" s="505">
        <v>0.76</v>
      </c>
      <c r="K441" s="503">
        <v>0.72</v>
      </c>
      <c r="L441" s="506"/>
      <c r="M441" s="559">
        <v>0.64</v>
      </c>
      <c r="N441" s="559">
        <v>1</v>
      </c>
      <c r="O441" s="511">
        <v>1.64</v>
      </c>
      <c r="P441" s="511">
        <v>1.48</v>
      </c>
      <c r="Q441" s="511">
        <v>1.35</v>
      </c>
      <c r="R441" s="511">
        <v>1.2450000000000001</v>
      </c>
      <c r="S441" s="511">
        <v>1.1399999999999999</v>
      </c>
      <c r="T441" s="511">
        <v>1.08</v>
      </c>
      <c r="U441" s="511">
        <v>1.04</v>
      </c>
      <c r="V441" s="511">
        <v>0.96</v>
      </c>
      <c r="W441" s="511">
        <v>0.88670000000000004</v>
      </c>
      <c r="X441" s="511">
        <v>0.79</v>
      </c>
      <c r="Y441" s="688">
        <f>SUM(C441:X441)</f>
        <v>20.651700000000002</v>
      </c>
      <c r="Z441" s="1134">
        <f>IF(ISERROR((C441/D441-1)*100),"n/a",(C441/D441-1)*100)</f>
        <v>3.7037037037036979</v>
      </c>
      <c r="AA441" s="705">
        <f>IF(ISERROR((D441/E441-1)*100),"n/a",(D441/E441-1)*100)</f>
        <v>5.8823529411764719</v>
      </c>
      <c r="AB441" s="705">
        <f>IF(ISERROR((E441/F441-1)*100),"n/a",(E441/F441-1)*100)</f>
        <v>6.25</v>
      </c>
      <c r="AC441" s="705">
        <f>IF(ISERROR((F441/G441-1)*100),"n/a",(F441/G441-1)*100)</f>
        <v>6.6666666666666652</v>
      </c>
      <c r="AD441" s="705">
        <f>IF(ISERROR((G441/H441-1)*100),"n/a",(G441/H441-1)*100)</f>
        <v>7.1428571428571397</v>
      </c>
      <c r="AE441" s="705">
        <f>IF(ISERROR((H441/J441-1)*100),"n/a",(H441/J441-1)*100)</f>
        <v>10.526315789473673</v>
      </c>
      <c r="AF441" s="705">
        <f>IF(ISERROR((J441/K441-1)*100),"n/a",(J441/K441-1)*100)</f>
        <v>5.555555555555558</v>
      </c>
      <c r="AG441" s="705">
        <f>IF(ISERROR((K441/M441-1)*100),"n/a",(K441/M441-1)*100)</f>
        <v>12.5</v>
      </c>
      <c r="AH441" s="705">
        <f>IF(ISERROR((M441/N441-1)*100),"n/a",(M441/N441-1)*100)</f>
        <v>-36</v>
      </c>
      <c r="AI441" s="705">
        <f>IF(ISERROR((N441/O441-1)*100),"n/a",(N441/O441-1)*100)</f>
        <v>-39.024390243902438</v>
      </c>
      <c r="AJ441" s="705">
        <f>IF(ISERROR((O441/P441-1)*100),"n/a",(O441/P441-1)*100)</f>
        <v>10.810810810810811</v>
      </c>
      <c r="AK441" s="705">
        <f>IF(ISERROR((P441/Q441-1)*100),"n/a",(P441/Q441-1)*100)</f>
        <v>9.6296296296296102</v>
      </c>
      <c r="AL441" s="705">
        <f>IF(ISERROR((Q441/R441-1)*100),"n/a",(Q441/R441-1)*100)</f>
        <v>8.4337349397590309</v>
      </c>
      <c r="AM441" s="705">
        <f>IF(ISERROR((R441/S441-1)*100),"n/a",(R441/S441-1)*100)</f>
        <v>9.2105263157894903</v>
      </c>
      <c r="AN441" s="705">
        <f>IF(ISERROR((S441/T441-1)*100),"n/a",(S441/T441-1)*100)</f>
        <v>5.5555555555555358</v>
      </c>
      <c r="AO441" s="705">
        <f>IF(ISERROR((T441/U441-1)*100),"n/a",(T441/U441-1)*100)</f>
        <v>3.8461538461538547</v>
      </c>
      <c r="AP441" s="705">
        <f>IF(ISERROR((U441/V441-1)*100),"n/a",(U441/V441-1)*100)</f>
        <v>8.3333333333333481</v>
      </c>
      <c r="AQ441" s="705">
        <f>IF(ISERROR((V441/W441-1)*100),"n/a",(V441/W441-1)*100)</f>
        <v>8.2666065185519333</v>
      </c>
      <c r="AR441" s="705">
        <f>IF(ISERROR((W441/X441-1)*100),"n/a",(W441/X441-1)*100)</f>
        <v>12.240506329113931</v>
      </c>
      <c r="AS441" s="706">
        <f>AVERAGE(Z441:AR441)</f>
        <v>3.1331536228541217</v>
      </c>
      <c r="AT441" s="707">
        <f>STDEV(Z441:AR441)</f>
        <v>14.552556899582571</v>
      </c>
    </row>
    <row r="442" spans="1:46" ht="11.25" customHeight="1" x14ac:dyDescent="0.2">
      <c r="A442" s="692" t="s">
        <v>1385</v>
      </c>
      <c r="B442" s="527" t="s">
        <v>1386</v>
      </c>
      <c r="C442" s="515">
        <v>0.4</v>
      </c>
      <c r="D442" s="690">
        <v>0.30249999999999999</v>
      </c>
      <c r="E442" s="521">
        <v>0.25</v>
      </c>
      <c r="F442" s="684">
        <v>0.21249999999999999</v>
      </c>
      <c r="G442" s="684">
        <v>0.18</v>
      </c>
      <c r="H442" s="521">
        <v>0.16</v>
      </c>
      <c r="I442" s="685"/>
      <c r="J442" s="684">
        <v>0.14000000000000001</v>
      </c>
      <c r="K442" s="514">
        <v>0.06</v>
      </c>
      <c r="L442" s="685"/>
      <c r="M442" s="686">
        <v>0</v>
      </c>
      <c r="N442" s="686">
        <v>0</v>
      </c>
      <c r="O442" s="687">
        <v>0</v>
      </c>
      <c r="P442" s="687">
        <v>0</v>
      </c>
      <c r="Q442" s="687">
        <v>0</v>
      </c>
      <c r="R442" s="687">
        <v>0</v>
      </c>
      <c r="S442" s="687">
        <v>0</v>
      </c>
      <c r="T442" s="687">
        <v>0</v>
      </c>
      <c r="U442" s="687">
        <v>0</v>
      </c>
      <c r="V442" s="687">
        <v>0</v>
      </c>
      <c r="W442" s="687">
        <v>0</v>
      </c>
      <c r="X442" s="687">
        <v>0</v>
      </c>
      <c r="Y442" s="688">
        <f>SUM(C442:X442)</f>
        <v>1.7050000000000001</v>
      </c>
      <c r="Z442" s="1134">
        <f>IF(ISERROR((C442/D442-1)*100),"n/a",(C442/D442-1)*100)</f>
        <v>32.231404958677686</v>
      </c>
      <c r="AA442" s="705">
        <f>IF(ISERROR((D442/E442-1)*100),"n/a",(D442/E442-1)*100)</f>
        <v>20.999999999999996</v>
      </c>
      <c r="AB442" s="705">
        <f>IF(ISERROR((E442/F442-1)*100),"n/a",(E442/F442-1)*100)</f>
        <v>17.647058823529417</v>
      </c>
      <c r="AC442" s="705">
        <f>IF(ISERROR((F442/G442-1)*100),"n/a",(F442/G442-1)*100)</f>
        <v>18.055555555555557</v>
      </c>
      <c r="AD442" s="705">
        <f>IF(ISERROR((G442/H442-1)*100),"n/a",(G442/H442-1)*100)</f>
        <v>12.5</v>
      </c>
      <c r="AE442" s="705">
        <f>IF(ISERROR((H442/J442-1)*100),"n/a",(H442/J442-1)*100)</f>
        <v>14.285714285714279</v>
      </c>
      <c r="AF442" s="705">
        <f>IF(ISERROR((J442/K442-1)*100),"n/a",(J442/K442-1)*100)</f>
        <v>133.33333333333334</v>
      </c>
      <c r="AG442" s="705" t="str">
        <f>IF(ISERROR((K442/M442-1)*100),"n/a",(K442/M442-1)*100)</f>
        <v>n/a</v>
      </c>
      <c r="AH442" s="705" t="str">
        <f>IF(ISERROR((M442/N442-1)*100),"n/a",(M442/N442-1)*100)</f>
        <v>n/a</v>
      </c>
      <c r="AI442" s="705" t="str">
        <f>IF(ISERROR((N442/O442-1)*100),"n/a",(N442/O442-1)*100)</f>
        <v>n/a</v>
      </c>
      <c r="AJ442" s="705" t="str">
        <f>IF(ISERROR((O442/P442-1)*100),"n/a",(O442/P442-1)*100)</f>
        <v>n/a</v>
      </c>
      <c r="AK442" s="705" t="str">
        <f>IF(ISERROR((P442/Q442-1)*100),"n/a",(P442/Q442-1)*100)</f>
        <v>n/a</v>
      </c>
      <c r="AL442" s="705" t="str">
        <f>IF(ISERROR((Q442/R442-1)*100),"n/a",(Q442/R442-1)*100)</f>
        <v>n/a</v>
      </c>
      <c r="AM442" s="705" t="str">
        <f>IF(ISERROR((R442/S442-1)*100),"n/a",(R442/S442-1)*100)</f>
        <v>n/a</v>
      </c>
      <c r="AN442" s="705" t="str">
        <f>IF(ISERROR((S442/T442-1)*100),"n/a",(S442/T442-1)*100)</f>
        <v>n/a</v>
      </c>
      <c r="AO442" s="705" t="str">
        <f>IF(ISERROR((T442/U442-1)*100),"n/a",(T442/U442-1)*100)</f>
        <v>n/a</v>
      </c>
      <c r="AP442" s="705" t="str">
        <f>IF(ISERROR((U442/V442-1)*100),"n/a",(U442/V442-1)*100)</f>
        <v>n/a</v>
      </c>
      <c r="AQ442" s="705" t="str">
        <f>IF(ISERROR((V442/W442-1)*100),"n/a",(V442/W442-1)*100)</f>
        <v>n/a</v>
      </c>
      <c r="AR442" s="705" t="str">
        <f>IF(ISERROR((W442/X442-1)*100),"n/a",(W442/X442-1)*100)</f>
        <v>n/a</v>
      </c>
      <c r="AS442" s="706">
        <f>AVERAGE(Z442:AR442)</f>
        <v>35.579009565258609</v>
      </c>
      <c r="AT442" s="707">
        <f>STDEV(Z442:AR442)</f>
        <v>43.578154305547464</v>
      </c>
    </row>
    <row r="443" spans="1:46" ht="11.25" customHeight="1" x14ac:dyDescent="0.2">
      <c r="A443" s="974" t="s">
        <v>1387</v>
      </c>
      <c r="B443" s="972" t="s">
        <v>1388</v>
      </c>
      <c r="C443" s="515">
        <v>1.27</v>
      </c>
      <c r="D443" s="690">
        <v>1.21</v>
      </c>
      <c r="E443" s="684">
        <v>1.135</v>
      </c>
      <c r="F443" s="684">
        <v>1.0774999999999999</v>
      </c>
      <c r="G443" s="684">
        <v>1.02</v>
      </c>
      <c r="H443" s="1177">
        <v>0.96</v>
      </c>
      <c r="I443" s="685"/>
      <c r="J443" s="1177">
        <v>0.96</v>
      </c>
      <c r="K443" s="572">
        <v>0.96</v>
      </c>
      <c r="L443" s="685"/>
      <c r="M443" s="1188">
        <v>0.96</v>
      </c>
      <c r="N443" s="1188">
        <v>1.91</v>
      </c>
      <c r="O443" s="691">
        <v>3.28</v>
      </c>
      <c r="P443" s="691">
        <v>3.16</v>
      </c>
      <c r="Q443" s="691">
        <v>3.0339999999999998</v>
      </c>
      <c r="R443" s="691">
        <v>3.008</v>
      </c>
      <c r="S443" s="691">
        <v>0.376</v>
      </c>
      <c r="T443" s="573">
        <v>0</v>
      </c>
      <c r="U443" s="573">
        <v>0</v>
      </c>
      <c r="V443" s="573">
        <v>0</v>
      </c>
      <c r="W443" s="573">
        <v>0</v>
      </c>
      <c r="X443" s="573">
        <v>0</v>
      </c>
      <c r="Y443" s="688">
        <f>SUM(C443:X443)</f>
        <v>24.320500000000003</v>
      </c>
      <c r="Z443" s="1134">
        <f>IF(ISERROR((C443/D443-1)*100),"n/a",(C443/D443-1)*100)</f>
        <v>4.9586776859504189</v>
      </c>
      <c r="AA443" s="705">
        <f>IF(ISERROR((D443/E443-1)*100),"n/a",(D443/E443-1)*100)</f>
        <v>6.6079295154185091</v>
      </c>
      <c r="AB443" s="705">
        <f>IF(ISERROR((E443/F443-1)*100),"n/a",(E443/F443-1)*100)</f>
        <v>5.3364269141531473</v>
      </c>
      <c r="AC443" s="705">
        <f>IF(ISERROR((F443/G443-1)*100),"n/a",(F443/G443-1)*100)</f>
        <v>5.6372549019607643</v>
      </c>
      <c r="AD443" s="705">
        <f>IF(ISERROR((G443/H443-1)*100),"n/a",(G443/H443-1)*100)</f>
        <v>6.25</v>
      </c>
      <c r="AE443" s="705">
        <f>IF(ISERROR((H443/J443-1)*100),"n/a",(H443/J443-1)*100)</f>
        <v>0</v>
      </c>
      <c r="AF443" s="705">
        <f>IF(ISERROR((J443/K443-1)*100),"n/a",(J443/K443-1)*100)</f>
        <v>0</v>
      </c>
      <c r="AG443" s="705">
        <f>IF(ISERROR((K443/M443-1)*100),"n/a",(K443/M443-1)*100)</f>
        <v>0</v>
      </c>
      <c r="AH443" s="705">
        <f>IF(ISERROR((M443/N443-1)*100),"n/a",(M443/N443-1)*100)</f>
        <v>-49.738219895287962</v>
      </c>
      <c r="AI443" s="705">
        <f>IF(ISERROR((N443/O443-1)*100),"n/a",(N443/O443-1)*100)</f>
        <v>-41.768292682926834</v>
      </c>
      <c r="AJ443" s="705">
        <f>IF(ISERROR((O443/P443-1)*100),"n/a",(O443/P443-1)*100)</f>
        <v>3.7974683544303778</v>
      </c>
      <c r="AK443" s="705">
        <f>IF(ISERROR((P443/Q443-1)*100),"n/a",(P443/Q443-1)*100)</f>
        <v>4.1529334212261126</v>
      </c>
      <c r="AL443" s="705">
        <f>IF(ISERROR((Q443/R443-1)*100),"n/a",(Q443/R443-1)*100)</f>
        <v>0.86436170212764729</v>
      </c>
      <c r="AM443" s="705">
        <f>IF(ISERROR((R443/S443-1)*100),"n/a",(R443/S443-1)*100)</f>
        <v>700</v>
      </c>
      <c r="AN443" s="705" t="str">
        <f>IF(ISERROR((S443/T443-1)*100),"n/a",(S443/T443-1)*100)</f>
        <v>n/a</v>
      </c>
      <c r="AO443" s="705" t="str">
        <f>IF(ISERROR((T443/U443-1)*100),"n/a",(T443/U443-1)*100)</f>
        <v>n/a</v>
      </c>
      <c r="AP443" s="705" t="str">
        <f>IF(ISERROR((U443/V443-1)*100),"n/a",(U443/V443-1)*100)</f>
        <v>n/a</v>
      </c>
      <c r="AQ443" s="705" t="str">
        <f>IF(ISERROR((V443/W443-1)*100),"n/a",(V443/W443-1)*100)</f>
        <v>n/a</v>
      </c>
      <c r="AR443" s="705" t="str">
        <f>IF(ISERROR((W443/X443-1)*100),"n/a",(W443/X443-1)*100)</f>
        <v>n/a</v>
      </c>
      <c r="AS443" s="706">
        <f>AVERAGE(Z443:AR443)</f>
        <v>46.149895708360873</v>
      </c>
      <c r="AT443" s="707">
        <f>STDEV(Z443:AR443)</f>
        <v>189.04641007566863</v>
      </c>
    </row>
    <row r="444" spans="1:46" ht="11.25" customHeight="1" x14ac:dyDescent="0.2">
      <c r="A444" s="519" t="s">
        <v>1389</v>
      </c>
      <c r="B444" s="972" t="s">
        <v>1390</v>
      </c>
      <c r="C444" s="515">
        <v>2.84</v>
      </c>
      <c r="D444" s="690">
        <v>2.2599999999999998</v>
      </c>
      <c r="E444" s="684">
        <v>2.1</v>
      </c>
      <c r="F444" s="684">
        <v>2.04</v>
      </c>
      <c r="G444" s="684">
        <v>1.9</v>
      </c>
      <c r="H444" s="684">
        <v>1.7</v>
      </c>
      <c r="I444" s="685"/>
      <c r="J444" s="684">
        <v>1.5</v>
      </c>
      <c r="K444" s="514">
        <v>1.2</v>
      </c>
      <c r="L444" s="685"/>
      <c r="M444" s="531">
        <v>0.8</v>
      </c>
      <c r="N444" s="686">
        <v>0.6</v>
      </c>
      <c r="O444" s="687">
        <v>0.6</v>
      </c>
      <c r="P444" s="691">
        <v>0.54</v>
      </c>
      <c r="Q444" s="687">
        <v>0.48</v>
      </c>
      <c r="R444" s="691">
        <v>0.36</v>
      </c>
      <c r="S444" s="687">
        <v>0</v>
      </c>
      <c r="T444" s="687">
        <v>0</v>
      </c>
      <c r="U444" s="687">
        <v>0</v>
      </c>
      <c r="V444" s="687">
        <v>0</v>
      </c>
      <c r="W444" s="687">
        <v>0</v>
      </c>
      <c r="X444" s="687">
        <v>0</v>
      </c>
      <c r="Y444" s="688">
        <f>SUM(C444:X444)</f>
        <v>18.919999999999998</v>
      </c>
      <c r="Z444" s="1134">
        <f>IF(ISERROR((C444/D444-1)*100),"n/a",(C444/D444-1)*100)</f>
        <v>25.663716814159287</v>
      </c>
      <c r="AA444" s="705">
        <f>IF(ISERROR((D444/E444-1)*100),"n/a",(D444/E444-1)*100)</f>
        <v>7.6190476190476142</v>
      </c>
      <c r="AB444" s="705">
        <f>IF(ISERROR((E444/F444-1)*100),"n/a",(E444/F444-1)*100)</f>
        <v>2.941176470588247</v>
      </c>
      <c r="AC444" s="705">
        <f>IF(ISERROR((F444/G444-1)*100),"n/a",(F444/G444-1)*100)</f>
        <v>7.3684210526315796</v>
      </c>
      <c r="AD444" s="705">
        <f>IF(ISERROR((G444/H444-1)*100),"n/a",(G444/H444-1)*100)</f>
        <v>11.764705882352944</v>
      </c>
      <c r="AE444" s="705">
        <f>IF(ISERROR((H444/J444-1)*100),"n/a",(H444/J444-1)*100)</f>
        <v>13.33333333333333</v>
      </c>
      <c r="AF444" s="705">
        <f>IF(ISERROR((J444/K444-1)*100),"n/a",(J444/K444-1)*100)</f>
        <v>25</v>
      </c>
      <c r="AG444" s="705">
        <f>IF(ISERROR((K444/M444-1)*100),"n/a",(K444/M444-1)*100)</f>
        <v>49.999999999999979</v>
      </c>
      <c r="AH444" s="705">
        <f>IF(ISERROR((M444/N444-1)*100),"n/a",(M444/N444-1)*100)</f>
        <v>33.33333333333335</v>
      </c>
      <c r="AI444" s="705">
        <f>IF(ISERROR((N444/O444-1)*100),"n/a",(N444/O444-1)*100)</f>
        <v>0</v>
      </c>
      <c r="AJ444" s="705">
        <f>IF(ISERROR((O444/P444-1)*100),"n/a",(O444/P444-1)*100)</f>
        <v>11.111111111111093</v>
      </c>
      <c r="AK444" s="705">
        <f>IF(ISERROR((P444/Q444-1)*100),"n/a",(P444/Q444-1)*100)</f>
        <v>12.500000000000021</v>
      </c>
      <c r="AL444" s="705">
        <f>IF(ISERROR((Q444/R444-1)*100),"n/a",(Q444/R444-1)*100)</f>
        <v>33.333333333333329</v>
      </c>
      <c r="AM444" s="705" t="str">
        <f>IF(ISERROR((R444/S444-1)*100),"n/a",(R444/S444-1)*100)</f>
        <v>n/a</v>
      </c>
      <c r="AN444" s="705" t="str">
        <f>IF(ISERROR((S444/T444-1)*100),"n/a",(S444/T444-1)*100)</f>
        <v>n/a</v>
      </c>
      <c r="AO444" s="705" t="str">
        <f>IF(ISERROR((T444/U444-1)*100),"n/a",(T444/U444-1)*100)</f>
        <v>n/a</v>
      </c>
      <c r="AP444" s="705" t="str">
        <f>IF(ISERROR((U444/V444-1)*100),"n/a",(U444/V444-1)*100)</f>
        <v>n/a</v>
      </c>
      <c r="AQ444" s="705" t="str">
        <f>IF(ISERROR((V444/W444-1)*100),"n/a",(V444/W444-1)*100)</f>
        <v>n/a</v>
      </c>
      <c r="AR444" s="705" t="str">
        <f>IF(ISERROR((W444/X444-1)*100),"n/a",(W444/X444-1)*100)</f>
        <v>n/a</v>
      </c>
      <c r="AS444" s="706">
        <f>AVERAGE(Z444:AR444)</f>
        <v>17.997552226914674</v>
      </c>
      <c r="AT444" s="707">
        <f>STDEV(Z444:AR444)</f>
        <v>14.468013482949294</v>
      </c>
    </row>
    <row r="445" spans="1:46" ht="11.25" customHeight="1" x14ac:dyDescent="0.2">
      <c r="A445" s="519" t="s">
        <v>1391</v>
      </c>
      <c r="B445" s="972" t="s">
        <v>1392</v>
      </c>
      <c r="C445" s="515">
        <v>2.44</v>
      </c>
      <c r="D445" s="690">
        <v>2.2000000000000002</v>
      </c>
      <c r="E445" s="684">
        <v>2</v>
      </c>
      <c r="F445" s="684">
        <v>1.8</v>
      </c>
      <c r="G445" s="684">
        <v>1.56</v>
      </c>
      <c r="H445" s="684">
        <v>1.4</v>
      </c>
      <c r="I445" s="685"/>
      <c r="J445" s="684">
        <v>1.28</v>
      </c>
      <c r="K445" s="514">
        <v>1</v>
      </c>
      <c r="L445" s="685"/>
      <c r="M445" s="686">
        <v>0</v>
      </c>
      <c r="N445" s="686">
        <v>0</v>
      </c>
      <c r="O445" s="687">
        <v>0</v>
      </c>
      <c r="P445" s="687">
        <v>0</v>
      </c>
      <c r="Q445" s="687">
        <v>0</v>
      </c>
      <c r="R445" s="687">
        <v>0</v>
      </c>
      <c r="S445" s="687">
        <v>0</v>
      </c>
      <c r="T445" s="687">
        <v>0</v>
      </c>
      <c r="U445" s="687">
        <v>0</v>
      </c>
      <c r="V445" s="687">
        <v>0</v>
      </c>
      <c r="W445" s="687">
        <v>0</v>
      </c>
      <c r="X445" s="687">
        <v>0</v>
      </c>
      <c r="Y445" s="688">
        <f>SUM(C445:X445)</f>
        <v>13.680000000000001</v>
      </c>
      <c r="Z445" s="1134">
        <f>IF(ISERROR((C445/D445-1)*100),"n/a",(C445/D445-1)*100)</f>
        <v>10.909090909090891</v>
      </c>
      <c r="AA445" s="705">
        <f>IF(ISERROR((D445/E445-1)*100),"n/a",(D445/E445-1)*100)</f>
        <v>10.000000000000009</v>
      </c>
      <c r="AB445" s="705">
        <f>IF(ISERROR((E445/F445-1)*100),"n/a",(E445/F445-1)*100)</f>
        <v>11.111111111111116</v>
      </c>
      <c r="AC445" s="705">
        <f>IF(ISERROR((F445/G445-1)*100),"n/a",(F445/G445-1)*100)</f>
        <v>15.384615384615374</v>
      </c>
      <c r="AD445" s="705">
        <f>IF(ISERROR((G445/H445-1)*100),"n/a",(G445/H445-1)*100)</f>
        <v>11.428571428571432</v>
      </c>
      <c r="AE445" s="705">
        <f>IF(ISERROR((H445/J445-1)*100),"n/a",(H445/J445-1)*100)</f>
        <v>9.375</v>
      </c>
      <c r="AF445" s="705">
        <f>IF(ISERROR((J445/K445-1)*100),"n/a",(J445/K445-1)*100)</f>
        <v>28.000000000000004</v>
      </c>
      <c r="AG445" s="705" t="str">
        <f>IF(ISERROR((K445/M445-1)*100),"n/a",(K445/M445-1)*100)</f>
        <v>n/a</v>
      </c>
      <c r="AH445" s="705" t="str">
        <f>IF(ISERROR((M445/N445-1)*100),"n/a",(M445/N445-1)*100)</f>
        <v>n/a</v>
      </c>
      <c r="AI445" s="705" t="str">
        <f>IF(ISERROR((N445/O445-1)*100),"n/a",(N445/O445-1)*100)</f>
        <v>n/a</v>
      </c>
      <c r="AJ445" s="705" t="str">
        <f>IF(ISERROR((O445/P445-1)*100),"n/a",(O445/P445-1)*100)</f>
        <v>n/a</v>
      </c>
      <c r="AK445" s="705" t="str">
        <f>IF(ISERROR((P445/Q445-1)*100),"n/a",(P445/Q445-1)*100)</f>
        <v>n/a</v>
      </c>
      <c r="AL445" s="705" t="str">
        <f>IF(ISERROR((Q445/R445-1)*100),"n/a",(Q445/R445-1)*100)</f>
        <v>n/a</v>
      </c>
      <c r="AM445" s="705" t="str">
        <f>IF(ISERROR((R445/S445-1)*100),"n/a",(R445/S445-1)*100)</f>
        <v>n/a</v>
      </c>
      <c r="AN445" s="705" t="str">
        <f>IF(ISERROR((S445/T445-1)*100),"n/a",(S445/T445-1)*100)</f>
        <v>n/a</v>
      </c>
      <c r="AO445" s="705" t="str">
        <f>IF(ISERROR((T445/U445-1)*100),"n/a",(T445/U445-1)*100)</f>
        <v>n/a</v>
      </c>
      <c r="AP445" s="705" t="str">
        <f>IF(ISERROR((U445/V445-1)*100),"n/a",(U445/V445-1)*100)</f>
        <v>n/a</v>
      </c>
      <c r="AQ445" s="705" t="str">
        <f>IF(ISERROR((V445/W445-1)*100),"n/a",(V445/W445-1)*100)</f>
        <v>n/a</v>
      </c>
      <c r="AR445" s="705" t="str">
        <f>IF(ISERROR((W445/X445-1)*100),"n/a",(W445/X445-1)*100)</f>
        <v>n/a</v>
      </c>
      <c r="AS445" s="706">
        <f>AVERAGE(Z445:AR445)</f>
        <v>13.744055547626974</v>
      </c>
      <c r="AT445" s="707">
        <f>STDEV(Z445:AR445)</f>
        <v>6.5747100663955687</v>
      </c>
    </row>
    <row r="446" spans="1:46" ht="11.25" customHeight="1" x14ac:dyDescent="0.2">
      <c r="A446" s="497" t="s">
        <v>1393</v>
      </c>
      <c r="B446" s="957" t="s">
        <v>1394</v>
      </c>
      <c r="C446" s="515">
        <v>2.5</v>
      </c>
      <c r="D446" s="690">
        <v>2.4500000000000002</v>
      </c>
      <c r="E446" s="684">
        <v>2.3250000000000002</v>
      </c>
      <c r="F446" s="684">
        <v>2.2250000000000001</v>
      </c>
      <c r="G446" s="684">
        <v>2.125</v>
      </c>
      <c r="H446" s="684">
        <v>2.0249999999999999</v>
      </c>
      <c r="I446" s="685"/>
      <c r="J446" s="521">
        <v>1.1599999999999999</v>
      </c>
      <c r="K446" s="689">
        <v>1.1599999999999999</v>
      </c>
      <c r="L446" s="685"/>
      <c r="M446" s="686">
        <v>1.1599999999999999</v>
      </c>
      <c r="N446" s="531">
        <v>1.1599999999999999</v>
      </c>
      <c r="O446" s="691">
        <v>0.87</v>
      </c>
      <c r="P446" s="687">
        <v>0</v>
      </c>
      <c r="Q446" s="687">
        <v>0</v>
      </c>
      <c r="R446" s="687">
        <v>0</v>
      </c>
      <c r="S446" s="687">
        <v>0</v>
      </c>
      <c r="T446" s="687">
        <v>0</v>
      </c>
      <c r="U446" s="687">
        <v>0</v>
      </c>
      <c r="V446" s="687">
        <v>0</v>
      </c>
      <c r="W446" s="687">
        <v>0</v>
      </c>
      <c r="X446" s="687">
        <v>0</v>
      </c>
      <c r="Y446" s="688">
        <f>SUM(C446:X446)</f>
        <v>19.16</v>
      </c>
      <c r="Z446" s="1134">
        <f>IF(ISERROR((C446/D446-1)*100),"n/a",(C446/D446-1)*100)</f>
        <v>2.0408163265306145</v>
      </c>
      <c r="AA446" s="705">
        <f>IF(ISERROR((D446/E446-1)*100),"n/a",(D446/E446-1)*100)</f>
        <v>5.3763440860215006</v>
      </c>
      <c r="AB446" s="705">
        <f>IF(ISERROR((E446/F446-1)*100),"n/a",(E446/F446-1)*100)</f>
        <v>4.4943820224719211</v>
      </c>
      <c r="AC446" s="705">
        <f>IF(ISERROR((F446/G446-1)*100),"n/a",(F446/G446-1)*100)</f>
        <v>4.705882352941182</v>
      </c>
      <c r="AD446" s="705">
        <f>IF(ISERROR((G446/H446-1)*100),"n/a",(G446/H446-1)*100)</f>
        <v>4.9382716049382713</v>
      </c>
      <c r="AE446" s="705">
        <f>IF(ISERROR((H446/J446-1)*100),"n/a",(H446/J446-1)*100)</f>
        <v>74.568965517241395</v>
      </c>
      <c r="AF446" s="705">
        <f>IF(ISERROR((J446/K446-1)*100),"n/a",(J446/K446-1)*100)</f>
        <v>0</v>
      </c>
      <c r="AG446" s="705">
        <f>IF(ISERROR((K446/M446-1)*100),"n/a",(K446/M446-1)*100)</f>
        <v>0</v>
      </c>
      <c r="AH446" s="705">
        <f>IF(ISERROR((M446/N446-1)*100),"n/a",(M446/N446-1)*100)</f>
        <v>0</v>
      </c>
      <c r="AI446" s="705">
        <f>IF(ISERROR((N446/O446-1)*100),"n/a",(N446/O446-1)*100)</f>
        <v>33.333333333333329</v>
      </c>
      <c r="AJ446" s="705" t="str">
        <f>IF(ISERROR((O446/P446-1)*100),"n/a",(O446/P446-1)*100)</f>
        <v>n/a</v>
      </c>
      <c r="AK446" s="705" t="str">
        <f>IF(ISERROR((P446/Q446-1)*100),"n/a",(P446/Q446-1)*100)</f>
        <v>n/a</v>
      </c>
      <c r="AL446" s="705" t="str">
        <f>IF(ISERROR((Q446/R446-1)*100),"n/a",(Q446/R446-1)*100)</f>
        <v>n/a</v>
      </c>
      <c r="AM446" s="705" t="str">
        <f>IF(ISERROR((R446/S446-1)*100),"n/a",(R446/S446-1)*100)</f>
        <v>n/a</v>
      </c>
      <c r="AN446" s="705" t="str">
        <f>IF(ISERROR((S446/T446-1)*100),"n/a",(S446/T446-1)*100)</f>
        <v>n/a</v>
      </c>
      <c r="AO446" s="705" t="str">
        <f>IF(ISERROR((T446/U446-1)*100),"n/a",(T446/U446-1)*100)</f>
        <v>n/a</v>
      </c>
      <c r="AP446" s="705" t="str">
        <f>IF(ISERROR((U446/V446-1)*100),"n/a",(U446/V446-1)*100)</f>
        <v>n/a</v>
      </c>
      <c r="AQ446" s="705" t="str">
        <f>IF(ISERROR((V446/W446-1)*100),"n/a",(V446/W446-1)*100)</f>
        <v>n/a</v>
      </c>
      <c r="AR446" s="705" t="str">
        <f>IF(ISERROR((W446/X446-1)*100),"n/a",(W446/X446-1)*100)</f>
        <v>n/a</v>
      </c>
      <c r="AS446" s="706">
        <f>AVERAGE(Z446:AR446)</f>
        <v>12.945799524347819</v>
      </c>
      <c r="AT446" s="707">
        <f>STDEV(Z446:AR446)</f>
        <v>23.794270571141745</v>
      </c>
    </row>
    <row r="447" spans="1:46" ht="11.25" customHeight="1" x14ac:dyDescent="0.2">
      <c r="A447" s="692" t="s">
        <v>655</v>
      </c>
      <c r="B447" s="527" t="s">
        <v>656</v>
      </c>
      <c r="C447" s="515">
        <v>0.53</v>
      </c>
      <c r="D447" s="530">
        <v>0.49</v>
      </c>
      <c r="E447" s="533">
        <v>0.45</v>
      </c>
      <c r="F447" s="533">
        <v>0.39500000000000002</v>
      </c>
      <c r="G447" s="533">
        <v>0.34</v>
      </c>
      <c r="H447" s="533">
        <v>0.3075</v>
      </c>
      <c r="I447" s="534"/>
      <c r="J447" s="533">
        <v>0.2475</v>
      </c>
      <c r="K447" s="529">
        <v>0.215</v>
      </c>
      <c r="L447" s="534"/>
      <c r="M447" s="549">
        <v>0.19500000000000001</v>
      </c>
      <c r="N447" s="549">
        <v>0.1825</v>
      </c>
      <c r="O447" s="536">
        <v>0.17249999999999999</v>
      </c>
      <c r="P447" s="536">
        <v>0.14499999999999999</v>
      </c>
      <c r="Q447" s="536">
        <v>9.7500000000000003E-2</v>
      </c>
      <c r="R447" s="537">
        <v>0</v>
      </c>
      <c r="S447" s="537">
        <v>0</v>
      </c>
      <c r="T447" s="537">
        <v>0</v>
      </c>
      <c r="U447" s="537">
        <v>0</v>
      </c>
      <c r="V447" s="537">
        <v>0</v>
      </c>
      <c r="W447" s="537">
        <v>0</v>
      </c>
      <c r="X447" s="537">
        <v>0</v>
      </c>
      <c r="Y447" s="688">
        <f>SUM(C447:X447)</f>
        <v>3.7675000000000001</v>
      </c>
      <c r="Z447" s="1134">
        <f>IF(ISERROR((C447/D447-1)*100),"n/a",(C447/D447-1)*100)</f>
        <v>8.163265306122458</v>
      </c>
      <c r="AA447" s="705">
        <f>IF(ISERROR((D447/E447-1)*100),"n/a",(D447/E447-1)*100)</f>
        <v>8.8888888888888786</v>
      </c>
      <c r="AB447" s="705">
        <f>IF(ISERROR((E447/F447-1)*100),"n/a",(E447/F447-1)*100)</f>
        <v>13.924050632911399</v>
      </c>
      <c r="AC447" s="705">
        <f>IF(ISERROR((F447/G447-1)*100),"n/a",(F447/G447-1)*100)</f>
        <v>16.176470588235283</v>
      </c>
      <c r="AD447" s="705">
        <f>IF(ISERROR((G447/H447-1)*100),"n/a",(G447/H447-1)*100)</f>
        <v>10.569105691056912</v>
      </c>
      <c r="AE447" s="705">
        <f>IF(ISERROR((H447/J447-1)*100),"n/a",(H447/J447-1)*100)</f>
        <v>24.242424242424242</v>
      </c>
      <c r="AF447" s="705">
        <f>IF(ISERROR((J447/K447-1)*100),"n/a",(J447/K447-1)*100)</f>
        <v>15.116279069767447</v>
      </c>
      <c r="AG447" s="705">
        <f>IF(ISERROR((K447/M447-1)*100),"n/a",(K447/M447-1)*100)</f>
        <v>10.256410256410241</v>
      </c>
      <c r="AH447" s="705">
        <f>IF(ISERROR((M447/N447-1)*100),"n/a",(M447/N447-1)*100)</f>
        <v>6.8493150684931559</v>
      </c>
      <c r="AI447" s="705">
        <f>IF(ISERROR((N447/O447-1)*100),"n/a",(N447/O447-1)*100)</f>
        <v>5.7971014492753659</v>
      </c>
      <c r="AJ447" s="705">
        <f>IF(ISERROR((O447/P447-1)*100),"n/a",(O447/P447-1)*100)</f>
        <v>18.965517241379317</v>
      </c>
      <c r="AK447" s="705">
        <f>IF(ISERROR((P447/Q447-1)*100),"n/a",(P447/Q447-1)*100)</f>
        <v>48.717948717948701</v>
      </c>
      <c r="AL447" s="705" t="str">
        <f>IF(ISERROR((Q447/R447-1)*100),"n/a",(Q447/R447-1)*100)</f>
        <v>n/a</v>
      </c>
      <c r="AM447" s="705" t="str">
        <f>IF(ISERROR((R447/S447-1)*100),"n/a",(R447/S447-1)*100)</f>
        <v>n/a</v>
      </c>
      <c r="AN447" s="705" t="str">
        <f>IF(ISERROR((S447/T447-1)*100),"n/a",(S447/T447-1)*100)</f>
        <v>n/a</v>
      </c>
      <c r="AO447" s="705" t="str">
        <f>IF(ISERROR((T447/U447-1)*100),"n/a",(T447/U447-1)*100)</f>
        <v>n/a</v>
      </c>
      <c r="AP447" s="705" t="str">
        <f>IF(ISERROR((U447/V447-1)*100),"n/a",(U447/V447-1)*100)</f>
        <v>n/a</v>
      </c>
      <c r="AQ447" s="705" t="str">
        <f>IF(ISERROR((V447/W447-1)*100),"n/a",(V447/W447-1)*100)</f>
        <v>n/a</v>
      </c>
      <c r="AR447" s="705" t="str">
        <f>IF(ISERROR((W447/X447-1)*100),"n/a",(W447/X447-1)*100)</f>
        <v>n/a</v>
      </c>
      <c r="AS447" s="706">
        <f>AVERAGE(Z447:AR447)</f>
        <v>15.638898096076117</v>
      </c>
      <c r="AT447" s="707">
        <f>STDEV(Z447:AR447)</f>
        <v>11.728182355890945</v>
      </c>
    </row>
    <row r="448" spans="1:46" ht="11.25" customHeight="1" x14ac:dyDescent="0.2">
      <c r="A448" s="974" t="s">
        <v>657</v>
      </c>
      <c r="B448" s="972" t="s">
        <v>658</v>
      </c>
      <c r="C448" s="515">
        <v>3.2</v>
      </c>
      <c r="D448" s="690">
        <v>3</v>
      </c>
      <c r="E448" s="516">
        <v>2.8</v>
      </c>
      <c r="F448" s="516">
        <v>2.6</v>
      </c>
      <c r="G448" s="516">
        <v>2.4</v>
      </c>
      <c r="H448" s="684">
        <v>2.2000000000000002</v>
      </c>
      <c r="I448" s="517"/>
      <c r="J448" s="684">
        <v>1.9601999999999999</v>
      </c>
      <c r="K448" s="514">
        <v>1.7283600000000001</v>
      </c>
      <c r="L448" s="517"/>
      <c r="M448" s="531">
        <v>1.5363200000000001</v>
      </c>
      <c r="N448" s="531">
        <v>1.3442799999999999</v>
      </c>
      <c r="O448" s="691">
        <v>1.1522399999999999</v>
      </c>
      <c r="P448" s="691">
        <v>0.96020000000000005</v>
      </c>
      <c r="Q448" s="691">
        <v>0.72015000000000007</v>
      </c>
      <c r="R448" s="691">
        <v>0.48010000000000003</v>
      </c>
      <c r="S448" s="691">
        <v>0.38408000000000003</v>
      </c>
      <c r="T448" s="687">
        <v>0</v>
      </c>
      <c r="U448" s="687">
        <v>0</v>
      </c>
      <c r="V448" s="687">
        <v>0</v>
      </c>
      <c r="W448" s="687">
        <v>0</v>
      </c>
      <c r="X448" s="687">
        <v>0</v>
      </c>
      <c r="Y448" s="688">
        <f>SUM(C448:X448)</f>
        <v>26.46593</v>
      </c>
      <c r="Z448" s="1134">
        <f>IF(ISERROR((C448/D448-1)*100),"n/a",(C448/D448-1)*100)</f>
        <v>6.6666666666666652</v>
      </c>
      <c r="AA448" s="705">
        <f>IF(ISERROR((D448/E448-1)*100),"n/a",(D448/E448-1)*100)</f>
        <v>7.1428571428571397</v>
      </c>
      <c r="AB448" s="705">
        <f>IF(ISERROR((E448/F448-1)*100),"n/a",(E448/F448-1)*100)</f>
        <v>7.6923076923076872</v>
      </c>
      <c r="AC448" s="705">
        <f>IF(ISERROR((F448/G448-1)*100),"n/a",(F448/G448-1)*100)</f>
        <v>8.3333333333333481</v>
      </c>
      <c r="AD448" s="705">
        <f>IF(ISERROR((G448/H448-1)*100),"n/a",(G448/H448-1)*100)</f>
        <v>9.0909090909090828</v>
      </c>
      <c r="AE448" s="705">
        <f>IF(ISERROR((H448/J448-1)*100),"n/a",(H448/J448-1)*100)</f>
        <v>12.233445566778922</v>
      </c>
      <c r="AF448" s="705">
        <f>IF(ISERROR((J448/K448-1)*100),"n/a",(J448/K448-1)*100)</f>
        <v>13.413872109977088</v>
      </c>
      <c r="AG448" s="705">
        <f>IF(ISERROR((K448/M448-1)*100),"n/a",(K448/M448-1)*100)</f>
        <v>12.5</v>
      </c>
      <c r="AH448" s="705">
        <f>IF(ISERROR((M448/N448-1)*100),"n/a",(M448/N448-1)*100)</f>
        <v>14.285714285714302</v>
      </c>
      <c r="AI448" s="705">
        <f>IF(ISERROR((N448/O448-1)*100),"n/a",(N448/O448-1)*100)</f>
        <v>16.666666666666675</v>
      </c>
      <c r="AJ448" s="705">
        <f>IF(ISERROR((O448/P448-1)*100),"n/a",(O448/P448-1)*100)</f>
        <v>19.999999999999996</v>
      </c>
      <c r="AK448" s="705">
        <f>IF(ISERROR((P448/Q448-1)*100),"n/a",(P448/Q448-1)*100)</f>
        <v>33.333333333333329</v>
      </c>
      <c r="AL448" s="705">
        <f>IF(ISERROR((Q448/R448-1)*100),"n/a",(Q448/R448-1)*100)</f>
        <v>50</v>
      </c>
      <c r="AM448" s="705">
        <f>IF(ISERROR((R448/S448-1)*100),"n/a",(R448/S448-1)*100)</f>
        <v>25</v>
      </c>
      <c r="AN448" s="705" t="str">
        <f>IF(ISERROR((S448/T448-1)*100),"n/a",(S448/T448-1)*100)</f>
        <v>n/a</v>
      </c>
      <c r="AO448" s="705" t="str">
        <f>IF(ISERROR((T448/U448-1)*100),"n/a",(T448/U448-1)*100)</f>
        <v>n/a</v>
      </c>
      <c r="AP448" s="705" t="str">
        <f>IF(ISERROR((U448/V448-1)*100),"n/a",(U448/V448-1)*100)</f>
        <v>n/a</v>
      </c>
      <c r="AQ448" s="705" t="str">
        <f>IF(ISERROR((V448/W448-1)*100),"n/a",(V448/W448-1)*100)</f>
        <v>n/a</v>
      </c>
      <c r="AR448" s="705" t="str">
        <f>IF(ISERROR((W448/X448-1)*100),"n/a",(W448/X448-1)*100)</f>
        <v>n/a</v>
      </c>
      <c r="AS448" s="706">
        <f>AVERAGE(Z448:AR448)</f>
        <v>16.882793277753162</v>
      </c>
      <c r="AT448" s="707">
        <f>STDEV(Z448:AR448)</f>
        <v>12.153294190065745</v>
      </c>
    </row>
    <row r="449" spans="1:46" ht="11.25" customHeight="1" x14ac:dyDescent="0.2">
      <c r="A449" s="519" t="s">
        <v>1397</v>
      </c>
      <c r="B449" s="972" t="s">
        <v>1398</v>
      </c>
      <c r="C449" s="515">
        <v>0.44500000000000001</v>
      </c>
      <c r="D449" s="690">
        <v>0.39500000000000002</v>
      </c>
      <c r="E449" s="684">
        <v>0.37</v>
      </c>
      <c r="F449" s="684">
        <v>0.33</v>
      </c>
      <c r="G449" s="684">
        <v>0.29286000000000001</v>
      </c>
      <c r="H449" s="684">
        <v>0.27143999999999996</v>
      </c>
      <c r="I449" s="685"/>
      <c r="J449" s="684">
        <v>0.23537</v>
      </c>
      <c r="K449" s="514">
        <v>0.21502599999999999</v>
      </c>
      <c r="L449" s="685"/>
      <c r="M449" s="686">
        <v>0.18140000000000001</v>
      </c>
      <c r="N449" s="686">
        <v>0.25913999999999998</v>
      </c>
      <c r="O449" s="691">
        <v>0.34551999999999999</v>
      </c>
      <c r="P449" s="691">
        <v>0.32907999999999998</v>
      </c>
      <c r="Q449" s="691">
        <v>0.31731999999999999</v>
      </c>
      <c r="R449" s="687">
        <v>0.31340000000000001</v>
      </c>
      <c r="S449" s="691">
        <v>0.31340000000000001</v>
      </c>
      <c r="T449" s="691">
        <v>0.29474999999999996</v>
      </c>
      <c r="U449" s="691">
        <v>0.26632</v>
      </c>
      <c r="V449" s="691">
        <v>0.23315000000000002</v>
      </c>
      <c r="W449" s="691">
        <v>0.15082000000000001</v>
      </c>
      <c r="X449" s="687">
        <v>0</v>
      </c>
      <c r="Y449" s="688">
        <f>SUM(C449:X449)</f>
        <v>5.5589960000000005</v>
      </c>
      <c r="Z449" s="1134">
        <f>IF(ISERROR((C449/D449-1)*100),"n/a",(C449/D449-1)*100)</f>
        <v>12.658227848101266</v>
      </c>
      <c r="AA449" s="705">
        <f>IF(ISERROR((D449/E449-1)*100),"n/a",(D449/E449-1)*100)</f>
        <v>6.7567567567567544</v>
      </c>
      <c r="AB449" s="705">
        <f>IF(ISERROR((E449/F449-1)*100),"n/a",(E449/F449-1)*100)</f>
        <v>12.12121212121211</v>
      </c>
      <c r="AC449" s="705">
        <f>IF(ISERROR((F449/G449-1)*100),"n/a",(F449/G449-1)*100)</f>
        <v>12.681827494365905</v>
      </c>
      <c r="AD449" s="705">
        <f>IF(ISERROR((G449/H449-1)*100),"n/a",(G449/H449-1)*100)</f>
        <v>7.8912466843501505</v>
      </c>
      <c r="AE449" s="705">
        <f>IF(ISERROR((H449/J449-1)*100),"n/a",(H449/J449-1)*100)</f>
        <v>15.32480774950078</v>
      </c>
      <c r="AF449" s="705">
        <f>IF(ISERROR((J449/K449-1)*100),"n/a",(J449/K449-1)*100)</f>
        <v>9.4611814385237238</v>
      </c>
      <c r="AG449" s="705">
        <f>IF(ISERROR((K449/M449-1)*100),"n/a",(K449/M449-1)*100)</f>
        <v>18.536934950385884</v>
      </c>
      <c r="AH449" s="705">
        <f>IF(ISERROR((M449/N449-1)*100),"n/a",(M449/N449-1)*100)</f>
        <v>-29.999228216408113</v>
      </c>
      <c r="AI449" s="705">
        <f>IF(ISERROR((N449/O449-1)*100),"n/a",(N449/O449-1)*100)</f>
        <v>-25</v>
      </c>
      <c r="AJ449" s="705">
        <f>IF(ISERROR((O449/P449-1)*100),"n/a",(O449/P449-1)*100)</f>
        <v>4.995745715327593</v>
      </c>
      <c r="AK449" s="705">
        <f>IF(ISERROR((P449/Q449-1)*100),"n/a",(P449/Q449-1)*100)</f>
        <v>3.7060380688264116</v>
      </c>
      <c r="AL449" s="705">
        <f>IF(ISERROR((Q449/R449-1)*100),"n/a",(Q449/R449-1)*100)</f>
        <v>1.2507977026164685</v>
      </c>
      <c r="AM449" s="705">
        <f>IF(ISERROR((R449/S449-1)*100),"n/a",(R449/S449-1)*100)</f>
        <v>0</v>
      </c>
      <c r="AN449" s="705">
        <f>IF(ISERROR((S449/T449-1)*100),"n/a",(S449/T449-1)*100)</f>
        <v>6.3273960983884825</v>
      </c>
      <c r="AO449" s="705">
        <f>IF(ISERROR((T449/U449-1)*100),"n/a",(T449/U449-1)*100)</f>
        <v>10.675127665965745</v>
      </c>
      <c r="AP449" s="705">
        <f>IF(ISERROR((U449/V449-1)*100),"n/a",(U449/V449-1)*100)</f>
        <v>14.226892558438763</v>
      </c>
      <c r="AQ449" s="705">
        <f>IF(ISERROR((V449/W449-1)*100),"n/a",(V449/W449-1)*100)</f>
        <v>54.588250895106746</v>
      </c>
      <c r="AR449" s="705" t="str">
        <f>IF(ISERROR((W449/X449-1)*100),"n/a",(W449/X449-1)*100)</f>
        <v>n/a</v>
      </c>
      <c r="AS449" s="706">
        <f>AVERAGE(Z449:AR449)</f>
        <v>7.5668453073032582</v>
      </c>
      <c r="AT449" s="707">
        <f>STDEV(Z449:AR449)</f>
        <v>17.345533521892534</v>
      </c>
    </row>
    <row r="450" spans="1:46" ht="11.25" customHeight="1" x14ac:dyDescent="0.2">
      <c r="A450" s="974" t="s">
        <v>1399</v>
      </c>
      <c r="B450" s="972" t="s">
        <v>1400</v>
      </c>
      <c r="C450" s="515">
        <v>1</v>
      </c>
      <c r="D450" s="690">
        <v>0.85000000000000009</v>
      </c>
      <c r="E450" s="684">
        <v>0.72666699999999995</v>
      </c>
      <c r="F450" s="684">
        <v>0.63</v>
      </c>
      <c r="G450" s="684">
        <v>0.54666666666666663</v>
      </c>
      <c r="H450" s="684">
        <v>0.49333333333333335</v>
      </c>
      <c r="I450" s="685"/>
      <c r="J450" s="684">
        <v>0.44333333333333336</v>
      </c>
      <c r="K450" s="689">
        <v>0.41333333333333333</v>
      </c>
      <c r="L450" s="685"/>
      <c r="M450" s="686">
        <v>0.41333333333333333</v>
      </c>
      <c r="N450" s="686">
        <v>0.41333333333333333</v>
      </c>
      <c r="O450" s="691">
        <v>0.40333333333333332</v>
      </c>
      <c r="P450" s="691">
        <v>0.36333333333333334</v>
      </c>
      <c r="Q450" s="691">
        <v>0.32666666666666666</v>
      </c>
      <c r="R450" s="691">
        <v>0.3</v>
      </c>
      <c r="S450" s="691">
        <v>0.27333333333333332</v>
      </c>
      <c r="T450" s="691">
        <v>0.24666666666666667</v>
      </c>
      <c r="U450" s="691">
        <v>0.22</v>
      </c>
      <c r="V450" s="691">
        <v>0.19333333333333333</v>
      </c>
      <c r="W450" s="691">
        <v>0.16</v>
      </c>
      <c r="X450" s="687">
        <v>0.12</v>
      </c>
      <c r="Y450" s="688">
        <f>SUM(C450:X450)</f>
        <v>8.5366669999999996</v>
      </c>
      <c r="Z450" s="1134">
        <f>IF(ISERROR((C450/D450-1)*100),"n/a",(C450/D450-1)*100)</f>
        <v>17.647058823529392</v>
      </c>
      <c r="AA450" s="705">
        <f>IF(ISERROR((D450/E450-1)*100),"n/a",(D450/E450-1)*100)</f>
        <v>16.972423407145243</v>
      </c>
      <c r="AB450" s="705">
        <f>IF(ISERROR((E450/F450-1)*100),"n/a",(E450/F450-1)*100)</f>
        <v>15.343968253968242</v>
      </c>
      <c r="AC450" s="705">
        <f>IF(ISERROR((F450/G450-1)*100),"n/a",(F450/G450-1)*100)</f>
        <v>15.243902439024403</v>
      </c>
      <c r="AD450" s="705">
        <f>IF(ISERROR((G450/H450-1)*100),"n/a",(G450/H450-1)*100)</f>
        <v>10.810810810810811</v>
      </c>
      <c r="AE450" s="705">
        <f>IF(ISERROR((H450/J450-1)*100),"n/a",(H450/J450-1)*100)</f>
        <v>11.278195488721799</v>
      </c>
      <c r="AF450" s="705">
        <f>IF(ISERROR((J450/K450-1)*100),"n/a",(J450/K450-1)*100)</f>
        <v>7.258064516129048</v>
      </c>
      <c r="AG450" s="705">
        <f>IF(ISERROR((K450/M450-1)*100),"n/a",(K450/M450-1)*100)</f>
        <v>0</v>
      </c>
      <c r="AH450" s="705">
        <f>IF(ISERROR((M450/N450-1)*100),"n/a",(M450/N450-1)*100)</f>
        <v>0</v>
      </c>
      <c r="AI450" s="705">
        <f>IF(ISERROR((N450/O450-1)*100),"n/a",(N450/O450-1)*100)</f>
        <v>2.4793388429751984</v>
      </c>
      <c r="AJ450" s="705">
        <f>IF(ISERROR((O450/P450-1)*100),"n/a",(O450/P450-1)*100)</f>
        <v>11.009174311926607</v>
      </c>
      <c r="AK450" s="705">
        <f>IF(ISERROR((P450/Q450-1)*100),"n/a",(P450/Q450-1)*100)</f>
        <v>11.22448979591837</v>
      </c>
      <c r="AL450" s="705">
        <f>IF(ISERROR((Q450/R450-1)*100),"n/a",(Q450/R450-1)*100)</f>
        <v>8.8888888888889017</v>
      </c>
      <c r="AM450" s="705">
        <f>IF(ISERROR((R450/S450-1)*100),"n/a",(R450/S450-1)*100)</f>
        <v>9.7560975609756184</v>
      </c>
      <c r="AN450" s="705">
        <f>IF(ISERROR((S450/T450-1)*100),"n/a",(S450/T450-1)*100)</f>
        <v>10.810810810810811</v>
      </c>
      <c r="AO450" s="705">
        <f>IF(ISERROR((T450/U450-1)*100),"n/a",(T450/U450-1)*100)</f>
        <v>12.121212121212132</v>
      </c>
      <c r="AP450" s="705">
        <f>IF(ISERROR((U450/V450-1)*100),"n/a",(U450/V450-1)*100)</f>
        <v>13.793103448275868</v>
      </c>
      <c r="AQ450" s="705">
        <f>IF(ISERROR((V450/W450-1)*100),"n/a",(V450/W450-1)*100)</f>
        <v>20.833333333333325</v>
      </c>
      <c r="AR450" s="705">
        <f>IF(ISERROR((W450/X450-1)*100),"n/a",(W450/X450-1)*100)</f>
        <v>33.33333333333335</v>
      </c>
      <c r="AS450" s="706">
        <f>AVERAGE(Z450:AR450)</f>
        <v>12.042326641419953</v>
      </c>
      <c r="AT450" s="707">
        <f>STDEV(Z450:AR450)</f>
        <v>7.5844490140483467</v>
      </c>
    </row>
    <row r="451" spans="1:46" ht="11.25" customHeight="1" x14ac:dyDescent="0.2">
      <c r="A451" s="974" t="s">
        <v>1401</v>
      </c>
      <c r="B451" s="972" t="s">
        <v>1402</v>
      </c>
      <c r="C451" s="515">
        <v>3.2</v>
      </c>
      <c r="D451" s="509">
        <v>1.8</v>
      </c>
      <c r="E451" s="507">
        <v>1.2</v>
      </c>
      <c r="F451" s="505">
        <v>0.96</v>
      </c>
      <c r="G451" s="505">
        <v>0.36</v>
      </c>
      <c r="H451" s="505">
        <v>0</v>
      </c>
      <c r="I451" s="506"/>
      <c r="J451" s="507">
        <v>0</v>
      </c>
      <c r="K451" s="508">
        <v>0</v>
      </c>
      <c r="L451" s="506"/>
      <c r="M451" s="725">
        <v>0</v>
      </c>
      <c r="N451" s="725">
        <v>0</v>
      </c>
      <c r="O451" s="1196">
        <v>0</v>
      </c>
      <c r="P451" s="510">
        <v>0</v>
      </c>
      <c r="Q451" s="510">
        <v>0</v>
      </c>
      <c r="R451" s="510">
        <v>0</v>
      </c>
      <c r="S451" s="510">
        <v>0</v>
      </c>
      <c r="T451" s="510">
        <v>0</v>
      </c>
      <c r="U451" s="510">
        <v>0</v>
      </c>
      <c r="V451" s="510">
        <v>0</v>
      </c>
      <c r="W451" s="510">
        <v>0</v>
      </c>
      <c r="X451" s="510">
        <v>0</v>
      </c>
      <c r="Y451" s="688">
        <f>SUM(C451:X451)</f>
        <v>7.5200000000000005</v>
      </c>
      <c r="Z451" s="1134">
        <f>IF(ISERROR((C451/D451-1)*100),"n/a",(C451/D451-1)*100)</f>
        <v>77.777777777777786</v>
      </c>
      <c r="AA451" s="705">
        <f>IF(ISERROR((D451/E451-1)*100),"n/a",(D451/E451-1)*100)</f>
        <v>50</v>
      </c>
      <c r="AB451" s="705">
        <f>IF(ISERROR((E451/F451-1)*100),"n/a",(E451/F451-1)*100)</f>
        <v>25</v>
      </c>
      <c r="AC451" s="705">
        <f>IF(ISERROR((F451/G451-1)*100),"n/a",(F451/G451-1)*100)</f>
        <v>166.66666666666666</v>
      </c>
      <c r="AD451" s="705" t="str">
        <f>IF(ISERROR((G451/H451-1)*100),"n/a",(G451/H451-1)*100)</f>
        <v>n/a</v>
      </c>
      <c r="AE451" s="705" t="str">
        <f>IF(ISERROR((H451/J451-1)*100),"n/a",(H451/J451-1)*100)</f>
        <v>n/a</v>
      </c>
      <c r="AF451" s="705" t="str">
        <f>IF(ISERROR((J451/K451-1)*100),"n/a",(J451/K451-1)*100)</f>
        <v>n/a</v>
      </c>
      <c r="AG451" s="705" t="str">
        <f>IF(ISERROR((K451/M451-1)*100),"n/a",(K451/M451-1)*100)</f>
        <v>n/a</v>
      </c>
      <c r="AH451" s="705" t="str">
        <f>IF(ISERROR((M451/N451-1)*100),"n/a",(M451/N451-1)*100)</f>
        <v>n/a</v>
      </c>
      <c r="AI451" s="705" t="str">
        <f>IF(ISERROR((N451/O451-1)*100),"n/a",(N451/O451-1)*100)</f>
        <v>n/a</v>
      </c>
      <c r="AJ451" s="705" t="str">
        <f>IF(ISERROR((O451/P451-1)*100),"n/a",(O451/P451-1)*100)</f>
        <v>n/a</v>
      </c>
      <c r="AK451" s="705" t="str">
        <f>IF(ISERROR((P451/Q451-1)*100),"n/a",(P451/Q451-1)*100)</f>
        <v>n/a</v>
      </c>
      <c r="AL451" s="705" t="str">
        <f>IF(ISERROR((Q451/R451-1)*100),"n/a",(Q451/R451-1)*100)</f>
        <v>n/a</v>
      </c>
      <c r="AM451" s="705" t="str">
        <f>IF(ISERROR((R451/S451-1)*100),"n/a",(R451/S451-1)*100)</f>
        <v>n/a</v>
      </c>
      <c r="AN451" s="705" t="str">
        <f>IF(ISERROR((S451/T451-1)*100),"n/a",(S451/T451-1)*100)</f>
        <v>n/a</v>
      </c>
      <c r="AO451" s="705" t="str">
        <f>IF(ISERROR((T451/U451-1)*100),"n/a",(T451/U451-1)*100)</f>
        <v>n/a</v>
      </c>
      <c r="AP451" s="705" t="str">
        <f>IF(ISERROR((U451/V451-1)*100),"n/a",(U451/V451-1)*100)</f>
        <v>n/a</v>
      </c>
      <c r="AQ451" s="705" t="str">
        <f>IF(ISERROR((V451/W451-1)*100),"n/a",(V451/W451-1)*100)</f>
        <v>n/a</v>
      </c>
      <c r="AR451" s="705" t="str">
        <f>IF(ISERROR((W451/X451-1)*100),"n/a",(W451/X451-1)*100)</f>
        <v>n/a</v>
      </c>
      <c r="AS451" s="706">
        <f>AVERAGE(Z451:AR451)</f>
        <v>79.861111111111114</v>
      </c>
      <c r="AT451" s="707">
        <f>STDEV(Z451:AR451)</f>
        <v>61.754816876154727</v>
      </c>
    </row>
    <row r="452" spans="1:46" ht="11.25" customHeight="1" x14ac:dyDescent="0.2">
      <c r="A452" s="692" t="s">
        <v>3879</v>
      </c>
      <c r="B452" s="527" t="s">
        <v>3880</v>
      </c>
      <c r="C452" s="515">
        <v>3.65</v>
      </c>
      <c r="D452" s="530">
        <v>3.32</v>
      </c>
      <c r="E452" s="516">
        <v>3.02</v>
      </c>
      <c r="F452" s="684">
        <v>2.75</v>
      </c>
      <c r="G452" s="684">
        <v>2.5</v>
      </c>
      <c r="H452" s="563">
        <v>0</v>
      </c>
      <c r="I452" s="517"/>
      <c r="J452" s="521">
        <v>0</v>
      </c>
      <c r="K452" s="689">
        <v>0</v>
      </c>
      <c r="L452" s="517"/>
      <c r="M452" s="686">
        <v>0</v>
      </c>
      <c r="N452" s="686">
        <v>0</v>
      </c>
      <c r="O452" s="687">
        <v>0</v>
      </c>
      <c r="P452" s="691">
        <v>3.25</v>
      </c>
      <c r="Q452" s="687">
        <v>0</v>
      </c>
      <c r="R452" s="687">
        <v>0</v>
      </c>
      <c r="S452" s="687">
        <v>0</v>
      </c>
      <c r="T452" s="687">
        <v>0</v>
      </c>
      <c r="U452" s="687">
        <v>0</v>
      </c>
      <c r="V452" s="687">
        <v>0</v>
      </c>
      <c r="W452" s="687">
        <v>0</v>
      </c>
      <c r="X452" s="687">
        <v>0</v>
      </c>
      <c r="Y452" s="688">
        <f>SUM(C452:X452)</f>
        <v>18.490000000000002</v>
      </c>
      <c r="Z452" s="1134">
        <f>IF(ISERROR((C452/D452-1)*100),"n/a",(C452/D452-1)*100)</f>
        <v>9.93975903614459</v>
      </c>
      <c r="AA452" s="705">
        <f>IF(ISERROR((D452/E452-1)*100),"n/a",(D452/E452-1)*100)</f>
        <v>9.9337748344370702</v>
      </c>
      <c r="AB452" s="705">
        <f>IF(ISERROR((E452/F452-1)*100),"n/a",(E452/F452-1)*100)</f>
        <v>9.8181818181818148</v>
      </c>
      <c r="AC452" s="705">
        <f>IF(ISERROR((F452/G452-1)*100),"n/a",(F452/G452-1)*100)</f>
        <v>10.000000000000009</v>
      </c>
      <c r="AD452" s="705" t="str">
        <f>IF(ISERROR((G452/H452-1)*100),"n/a",(G452/H452-1)*100)</f>
        <v>n/a</v>
      </c>
      <c r="AE452" s="705" t="str">
        <f>IF(ISERROR((H452/J452-1)*100),"n/a",(H452/J452-1)*100)</f>
        <v>n/a</v>
      </c>
      <c r="AF452" s="705" t="str">
        <f>IF(ISERROR((J452/K452-1)*100),"n/a",(J452/K452-1)*100)</f>
        <v>n/a</v>
      </c>
      <c r="AG452" s="705" t="str">
        <f>IF(ISERROR((K452/M452-1)*100),"n/a",(K452/M452-1)*100)</f>
        <v>n/a</v>
      </c>
      <c r="AH452" s="705" t="str">
        <f>IF(ISERROR((M452/N452-1)*100),"n/a",(M452/N452-1)*100)</f>
        <v>n/a</v>
      </c>
      <c r="AI452" s="705" t="str">
        <f>IF(ISERROR((N452/O452-1)*100),"n/a",(N452/O452-1)*100)</f>
        <v>n/a</v>
      </c>
      <c r="AJ452" s="705">
        <f>IF(ISERROR((O452/P452-1)*100),"n/a",(O452/P452-1)*100)</f>
        <v>-100</v>
      </c>
      <c r="AK452" s="705" t="str">
        <f>IF(ISERROR((P452/Q452-1)*100),"n/a",(P452/Q452-1)*100)</f>
        <v>n/a</v>
      </c>
      <c r="AL452" s="705" t="str">
        <f>IF(ISERROR((Q452/R452-1)*100),"n/a",(Q452/R452-1)*100)</f>
        <v>n/a</v>
      </c>
      <c r="AM452" s="705" t="str">
        <f>IF(ISERROR((R452/S452-1)*100),"n/a",(R452/S452-1)*100)</f>
        <v>n/a</v>
      </c>
      <c r="AN452" s="705" t="str">
        <f>IF(ISERROR((S452/T452-1)*100),"n/a",(S452/T452-1)*100)</f>
        <v>n/a</v>
      </c>
      <c r="AO452" s="705" t="str">
        <f>IF(ISERROR((T452/U452-1)*100),"n/a",(T452/U452-1)*100)</f>
        <v>n/a</v>
      </c>
      <c r="AP452" s="705" t="str">
        <f>IF(ISERROR((U452/V452-1)*100),"n/a",(U452/V452-1)*100)</f>
        <v>n/a</v>
      </c>
      <c r="AQ452" s="705" t="str">
        <f>IF(ISERROR((V452/W452-1)*100),"n/a",(V452/W452-1)*100)</f>
        <v>n/a</v>
      </c>
      <c r="AR452" s="705" t="str">
        <f>IF(ISERROR((W452/X452-1)*100),"n/a",(W452/X452-1)*100)</f>
        <v>n/a</v>
      </c>
      <c r="AS452" s="706">
        <f>AVERAGE(Z452:AR452)</f>
        <v>-12.061656862247304</v>
      </c>
      <c r="AT452" s="707">
        <f>STDEV(Z452:AR452)</f>
        <v>49.159072293575178</v>
      </c>
    </row>
    <row r="453" spans="1:46" ht="11.25" customHeight="1" x14ac:dyDescent="0.2">
      <c r="A453" s="519" t="s">
        <v>267</v>
      </c>
      <c r="B453" s="972" t="s">
        <v>268</v>
      </c>
      <c r="C453" s="515">
        <v>2.4500000000000002</v>
      </c>
      <c r="D453" s="690">
        <v>2.25</v>
      </c>
      <c r="E453" s="684">
        <v>2.0499999999999998</v>
      </c>
      <c r="F453" s="684">
        <v>1.88</v>
      </c>
      <c r="G453" s="684">
        <v>1.78</v>
      </c>
      <c r="H453" s="684">
        <v>1.62</v>
      </c>
      <c r="I453" s="685"/>
      <c r="J453" s="684">
        <v>1.46</v>
      </c>
      <c r="K453" s="514">
        <v>1.35</v>
      </c>
      <c r="L453" s="685"/>
      <c r="M453" s="531">
        <v>1.23</v>
      </c>
      <c r="N453" s="531">
        <v>1.155</v>
      </c>
      <c r="O453" s="691">
        <v>1.125</v>
      </c>
      <c r="P453" s="691">
        <v>1.0900000000000001</v>
      </c>
      <c r="Q453" s="691">
        <v>1.05</v>
      </c>
      <c r="R453" s="691">
        <v>1.01</v>
      </c>
      <c r="S453" s="691">
        <v>0.94</v>
      </c>
      <c r="T453" s="691">
        <v>0.83</v>
      </c>
      <c r="U453" s="691">
        <v>0.76</v>
      </c>
      <c r="V453" s="691">
        <v>0.69</v>
      </c>
      <c r="W453" s="691">
        <v>0.65</v>
      </c>
      <c r="X453" s="691">
        <v>0.61</v>
      </c>
      <c r="Y453" s="688">
        <f>SUM(C453:X453)</f>
        <v>25.98</v>
      </c>
      <c r="Z453" s="1134">
        <f>IF(ISERROR((C453/D453-1)*100),"n/a",(C453/D453-1)*100)</f>
        <v>8.8888888888889017</v>
      </c>
      <c r="AA453" s="705">
        <f>IF(ISERROR((D453/E453-1)*100),"n/a",(D453/E453-1)*100)</f>
        <v>9.7560975609756184</v>
      </c>
      <c r="AB453" s="705">
        <f>IF(ISERROR((E453/F453-1)*100),"n/a",(E453/F453-1)*100)</f>
        <v>9.0425531914893664</v>
      </c>
      <c r="AC453" s="705">
        <f>IF(ISERROR((F453/G453-1)*100),"n/a",(F453/G453-1)*100)</f>
        <v>5.6179775280898792</v>
      </c>
      <c r="AD453" s="705">
        <f>IF(ISERROR((G453/H453-1)*100),"n/a",(G453/H453-1)*100)</f>
        <v>9.8765432098765427</v>
      </c>
      <c r="AE453" s="705">
        <f>IF(ISERROR((H453/J453-1)*100),"n/a",(H453/J453-1)*100)</f>
        <v>10.95890410958904</v>
      </c>
      <c r="AF453" s="705">
        <f>IF(ISERROR((J453/K453-1)*100),"n/a",(J453/K453-1)*100)</f>
        <v>8.1481481481481488</v>
      </c>
      <c r="AG453" s="705">
        <f>IF(ISERROR((K453/M453-1)*100),"n/a",(K453/M453-1)*100)</f>
        <v>9.7560975609756184</v>
      </c>
      <c r="AH453" s="705">
        <f>IF(ISERROR((M453/N453-1)*100),"n/a",(M453/N453-1)*100)</f>
        <v>6.4935064935064846</v>
      </c>
      <c r="AI453" s="705">
        <f>IF(ISERROR((N453/O453-1)*100),"n/a",(N453/O453-1)*100)</f>
        <v>2.6666666666666616</v>
      </c>
      <c r="AJ453" s="705">
        <f>IF(ISERROR((O453/P453-1)*100),"n/a",(O453/P453-1)*100)</f>
        <v>3.2110091743119185</v>
      </c>
      <c r="AK453" s="705">
        <f>IF(ISERROR((P453/Q453-1)*100),"n/a",(P453/Q453-1)*100)</f>
        <v>3.8095238095238182</v>
      </c>
      <c r="AL453" s="705">
        <f>IF(ISERROR((Q453/R453-1)*100),"n/a",(Q453/R453-1)*100)</f>
        <v>3.9603960396039639</v>
      </c>
      <c r="AM453" s="705">
        <f>IF(ISERROR((R453/S453-1)*100),"n/a",(R453/S453-1)*100)</f>
        <v>7.4468085106383031</v>
      </c>
      <c r="AN453" s="705">
        <f>IF(ISERROR((S453/T453-1)*100),"n/a",(S453/T453-1)*100)</f>
        <v>13.25301204819278</v>
      </c>
      <c r="AO453" s="705">
        <f>IF(ISERROR((T453/U453-1)*100),"n/a",(T453/U453-1)*100)</f>
        <v>9.210526315789469</v>
      </c>
      <c r="AP453" s="705">
        <f>IF(ISERROR((U453/V453-1)*100),"n/a",(U453/V453-1)*100)</f>
        <v>10.144927536231885</v>
      </c>
      <c r="AQ453" s="705">
        <f>IF(ISERROR((V453/W453-1)*100),"n/a",(V453/W453-1)*100)</f>
        <v>6.153846153846132</v>
      </c>
      <c r="AR453" s="705">
        <f>IF(ISERROR((W453/X453-1)*100),"n/a",(W453/X453-1)*100)</f>
        <v>6.5573770491803351</v>
      </c>
      <c r="AS453" s="706">
        <f>AVERAGE(Z453:AR453)</f>
        <v>7.6290952629223625</v>
      </c>
      <c r="AT453" s="707">
        <f>STDEV(Z453:AR453)</f>
        <v>2.8904637194599445</v>
      </c>
    </row>
    <row r="454" spans="1:46" ht="11.25" customHeight="1" x14ac:dyDescent="0.2">
      <c r="A454" s="519" t="s">
        <v>659</v>
      </c>
      <c r="B454" s="972" t="s">
        <v>660</v>
      </c>
      <c r="C454" s="515">
        <v>0.8</v>
      </c>
      <c r="D454" s="690">
        <v>0.72562358276643979</v>
      </c>
      <c r="E454" s="684">
        <v>0.72562358276643979</v>
      </c>
      <c r="F454" s="684">
        <v>0.65651657488392168</v>
      </c>
      <c r="G454" s="684">
        <v>0.62525388084183009</v>
      </c>
      <c r="H454" s="684">
        <v>0.59547205125436409</v>
      </c>
      <c r="I454" s="685"/>
      <c r="J454" s="684">
        <v>0.56713817802253164</v>
      </c>
      <c r="K454" s="514">
        <v>0.54012062875036626</v>
      </c>
      <c r="L454" s="685"/>
      <c r="M454" s="531">
        <v>0.51438649533887626</v>
      </c>
      <c r="N454" s="531">
        <v>0.48990286968906976</v>
      </c>
      <c r="O454" s="691">
        <v>0.46657102750397195</v>
      </c>
      <c r="P454" s="691">
        <v>0.44435806068459116</v>
      </c>
      <c r="Q454" s="691">
        <v>0.37864058699821573</v>
      </c>
      <c r="R454" s="691">
        <v>0.36060694875077764</v>
      </c>
      <c r="S454" s="691">
        <v>0.34346182917611484</v>
      </c>
      <c r="T454" s="691">
        <v>0.31748088502218719</v>
      </c>
      <c r="U454" s="691">
        <v>0.27945557663730641</v>
      </c>
      <c r="V454" s="687">
        <v>0.26178392747877677</v>
      </c>
      <c r="W454" s="687">
        <v>0.26177439165821503</v>
      </c>
      <c r="X454" s="687">
        <v>0.26177439165821503</v>
      </c>
      <c r="Y454" s="688">
        <f>SUM(C454:X454)</f>
        <v>9.6159454698822096</v>
      </c>
      <c r="Z454" s="1134">
        <f>IF(ISERROR((C454/D454-1)*100),"n/a",(C454/D454-1)*100)</f>
        <v>10.250000000000025</v>
      </c>
      <c r="AA454" s="705">
        <f>IF(ISERROR((D454/E454-1)*100),"n/a",(D454/E454-1)*100)</f>
        <v>0</v>
      </c>
      <c r="AB454" s="705">
        <f>IF(ISERROR((E454/F454-1)*100),"n/a",(E454/F454-1)*100)</f>
        <v>10.526315789473696</v>
      </c>
      <c r="AC454" s="705">
        <f>IF(ISERROR((F454/G454-1)*100),"n/a",(F454/G454-1)*100)</f>
        <v>5.0000000000000044</v>
      </c>
      <c r="AD454" s="705">
        <f>IF(ISERROR((G454/H454-1)*100),"n/a",(G454/H454-1)*100)</f>
        <v>5.0013815971262643</v>
      </c>
      <c r="AE454" s="705">
        <f>IF(ISERROR((H454/J454-1)*100),"n/a",(H454/J454-1)*100)</f>
        <v>4.9959382615759607</v>
      </c>
      <c r="AF454" s="705">
        <f>IF(ISERROR((J454/K454-1)*100),"n/a",(J454/K454-1)*100)</f>
        <v>5.0021324559800018</v>
      </c>
      <c r="AG454" s="705">
        <f>IF(ISERROR((K454/M454-1)*100),"n/a",(K454/M454-1)*100)</f>
        <v>5.0028788945045033</v>
      </c>
      <c r="AH454" s="705">
        <f>IF(ISERROR((M454/N454-1)*100),"n/a",(M454/N454-1)*100)</f>
        <v>4.9976489554645287</v>
      </c>
      <c r="AI454" s="705">
        <f>IF(ISERROR((N454/O454-1)*100),"n/a",(N454/O454-1)*100)</f>
        <v>5.000705318098464</v>
      </c>
      <c r="AJ454" s="705">
        <f>IF(ISERROR((O454/P454-1)*100),"n/a",(O454/P454-1)*100)</f>
        <v>4.9988891357475973</v>
      </c>
      <c r="AK454" s="705">
        <f>IF(ISERROR((P454/Q454-1)*100),"n/a",(P454/Q454-1)*100)</f>
        <v>17.356162002433486</v>
      </c>
      <c r="AL454" s="705">
        <f>IF(ISERROR((Q454/R454-1)*100),"n/a",(Q454/R454-1)*100)</f>
        <v>5.000912575287475</v>
      </c>
      <c r="AM454" s="705">
        <f>IF(ISERROR((R454/S454-1)*100),"n/a",(R454/S454-1)*100)</f>
        <v>4.9918558972884997</v>
      </c>
      <c r="AN454" s="705">
        <f>IF(ISERROR((S454/T454-1)*100),"n/a",(S454/T454-1)*100)</f>
        <v>8.1834672194869285</v>
      </c>
      <c r="AO454" s="705">
        <f>IF(ISERROR((T454/U454-1)*100),"n/a",(T454/U454-1)*100)</f>
        <v>13.606924163918976</v>
      </c>
      <c r="AP454" s="705">
        <f>IF(ISERROR((U454/V454-1)*100),"n/a",(U454/V454-1)*100)</f>
        <v>6.750471401634206</v>
      </c>
      <c r="AQ454" s="705">
        <f>IF(ISERROR((V454/W454-1)*100),"n/a",(V454/W454-1)*100)</f>
        <v>3.6427629537483242E-3</v>
      </c>
      <c r="AR454" s="705">
        <f>IF(ISERROR((W454/X454-1)*100),"n/a",(W454/X454-1)*100)</f>
        <v>0</v>
      </c>
      <c r="AS454" s="706">
        <f>AVERAGE(Z454:AR454)</f>
        <v>6.1404908647881236</v>
      </c>
      <c r="AT454" s="707">
        <f>STDEV(Z454:AR454)</f>
        <v>4.3988962335510378</v>
      </c>
    </row>
    <row r="455" spans="1:46" ht="11.25" customHeight="1" x14ac:dyDescent="0.2">
      <c r="A455" s="974" t="s">
        <v>661</v>
      </c>
      <c r="B455" s="972" t="s">
        <v>662</v>
      </c>
      <c r="C455" s="515">
        <v>0.63</v>
      </c>
      <c r="D455" s="690">
        <v>0.38</v>
      </c>
      <c r="E455" s="684">
        <v>0.34</v>
      </c>
      <c r="F455" s="684">
        <v>0.3</v>
      </c>
      <c r="G455" s="684">
        <v>0.26</v>
      </c>
      <c r="H455" s="684">
        <v>0.25</v>
      </c>
      <c r="I455" s="685" t="s">
        <v>90</v>
      </c>
      <c r="J455" s="684">
        <v>0.23</v>
      </c>
      <c r="K455" s="514">
        <v>0.21</v>
      </c>
      <c r="L455" s="685"/>
      <c r="M455" s="531">
        <v>0.19</v>
      </c>
      <c r="N455" s="531">
        <v>0.17</v>
      </c>
      <c r="O455" s="691">
        <v>0.155</v>
      </c>
      <c r="P455" s="691">
        <v>0.13500000000000001</v>
      </c>
      <c r="Q455" s="691">
        <v>0.11</v>
      </c>
      <c r="R455" s="691">
        <v>0.05</v>
      </c>
      <c r="S455" s="687">
        <v>0</v>
      </c>
      <c r="T455" s="687">
        <v>0</v>
      </c>
      <c r="U455" s="687">
        <v>0</v>
      </c>
      <c r="V455" s="687">
        <v>0</v>
      </c>
      <c r="W455" s="687">
        <v>0</v>
      </c>
      <c r="X455" s="687">
        <v>0</v>
      </c>
      <c r="Y455" s="688">
        <f>SUM(C455:X455)</f>
        <v>3.4099999999999997</v>
      </c>
      <c r="Z455" s="1134">
        <f>IF(ISERROR((C455/D455-1)*100),"n/a",(C455/D455-1)*100)</f>
        <v>65.789473684210535</v>
      </c>
      <c r="AA455" s="705">
        <f>IF(ISERROR((D455/E455-1)*100),"n/a",(D455/E455-1)*100)</f>
        <v>11.764705882352944</v>
      </c>
      <c r="AB455" s="705">
        <f>IF(ISERROR((E455/F455-1)*100),"n/a",(E455/F455-1)*100)</f>
        <v>13.333333333333353</v>
      </c>
      <c r="AC455" s="705">
        <f>IF(ISERROR((F455/G455-1)*100),"n/a",(F455/G455-1)*100)</f>
        <v>15.384615384615374</v>
      </c>
      <c r="AD455" s="705">
        <f>IF(ISERROR((G455/H455-1)*100),"n/a",(G455/H455-1)*100)</f>
        <v>4.0000000000000036</v>
      </c>
      <c r="AE455" s="705">
        <f>IF(ISERROR((H455/J455-1)*100),"n/a",(H455/J455-1)*100)</f>
        <v>8.6956521739130377</v>
      </c>
      <c r="AF455" s="705">
        <f>IF(ISERROR((J455/K455-1)*100),"n/a",(J455/K455-1)*100)</f>
        <v>9.5238095238095344</v>
      </c>
      <c r="AG455" s="705">
        <f>IF(ISERROR((K455/M455-1)*100),"n/a",(K455/M455-1)*100)</f>
        <v>10.526315789473673</v>
      </c>
      <c r="AH455" s="705">
        <f>IF(ISERROR((M455/N455-1)*100),"n/a",(M455/N455-1)*100)</f>
        <v>11.764705882352944</v>
      </c>
      <c r="AI455" s="705">
        <f>IF(ISERROR((N455/O455-1)*100),"n/a",(N455/O455-1)*100)</f>
        <v>9.6774193548387224</v>
      </c>
      <c r="AJ455" s="705">
        <f>IF(ISERROR((O455/P455-1)*100),"n/a",(O455/P455-1)*100)</f>
        <v>14.814814814814813</v>
      </c>
      <c r="AK455" s="705">
        <f>IF(ISERROR((P455/Q455-1)*100),"n/a",(P455/Q455-1)*100)</f>
        <v>22.72727272727273</v>
      </c>
      <c r="AL455" s="705">
        <f>IF(ISERROR((Q455/R455-1)*100),"n/a",(Q455/R455-1)*100)</f>
        <v>119.99999999999997</v>
      </c>
      <c r="AM455" s="705" t="str">
        <f>IF(ISERROR((R455/S455-1)*100),"n/a",(R455/S455-1)*100)</f>
        <v>n/a</v>
      </c>
      <c r="AN455" s="705" t="str">
        <f>IF(ISERROR((S455/T455-1)*100),"n/a",(S455/T455-1)*100)</f>
        <v>n/a</v>
      </c>
      <c r="AO455" s="705" t="str">
        <f>IF(ISERROR((T455/U455-1)*100),"n/a",(T455/U455-1)*100)</f>
        <v>n/a</v>
      </c>
      <c r="AP455" s="705" t="str">
        <f>IF(ISERROR((U455/V455-1)*100),"n/a",(U455/V455-1)*100)</f>
        <v>n/a</v>
      </c>
      <c r="AQ455" s="705" t="str">
        <f>IF(ISERROR((V455/W455-1)*100),"n/a",(V455/W455-1)*100)</f>
        <v>n/a</v>
      </c>
      <c r="AR455" s="705" t="str">
        <f>IF(ISERROR((W455/X455-1)*100),"n/a",(W455/X455-1)*100)</f>
        <v>n/a</v>
      </c>
      <c r="AS455" s="706">
        <f>AVERAGE(Z455:AR455)</f>
        <v>24.461701426999049</v>
      </c>
      <c r="AT455" s="707">
        <f>STDEV(Z455:AR455)</f>
        <v>32.613191982522679</v>
      </c>
    </row>
    <row r="456" spans="1:46" ht="11.25" customHeight="1" x14ac:dyDescent="0.2">
      <c r="A456" s="974" t="s">
        <v>1403</v>
      </c>
      <c r="B456" s="972" t="s">
        <v>1404</v>
      </c>
      <c r="C456" s="515">
        <v>3</v>
      </c>
      <c r="D456" s="509">
        <v>2.92</v>
      </c>
      <c r="E456" s="684">
        <v>2.88</v>
      </c>
      <c r="F456" s="684">
        <v>2.6</v>
      </c>
      <c r="G456" s="684">
        <v>2</v>
      </c>
      <c r="H456" s="684">
        <v>1.4</v>
      </c>
      <c r="I456" s="685"/>
      <c r="J456" s="684">
        <v>1</v>
      </c>
      <c r="K456" s="514">
        <v>0.25</v>
      </c>
      <c r="L456" s="685"/>
      <c r="M456" s="686">
        <v>0</v>
      </c>
      <c r="N456" s="686">
        <v>0</v>
      </c>
      <c r="O456" s="687">
        <v>0</v>
      </c>
      <c r="P456" s="687">
        <v>0</v>
      </c>
      <c r="Q456" s="687">
        <v>0</v>
      </c>
      <c r="R456" s="687">
        <v>0</v>
      </c>
      <c r="S456" s="687">
        <v>0</v>
      </c>
      <c r="T456" s="687">
        <v>0</v>
      </c>
      <c r="U456" s="687">
        <v>0</v>
      </c>
      <c r="V456" s="687">
        <v>0</v>
      </c>
      <c r="W456" s="687">
        <v>0</v>
      </c>
      <c r="X456" s="687">
        <v>0</v>
      </c>
      <c r="Y456" s="688">
        <f>SUM(C456:X456)</f>
        <v>16.05</v>
      </c>
      <c r="Z456" s="1134">
        <f>IF(ISERROR((C456/D456-1)*100),"n/a",(C456/D456-1)*100)</f>
        <v>2.7397260273972712</v>
      </c>
      <c r="AA456" s="705">
        <f>IF(ISERROR((D456/E456-1)*100),"n/a",(D456/E456-1)*100)</f>
        <v>1.388888888888884</v>
      </c>
      <c r="AB456" s="705">
        <f>IF(ISERROR((E456/F456-1)*100),"n/a",(E456/F456-1)*100)</f>
        <v>10.769230769230752</v>
      </c>
      <c r="AC456" s="705">
        <f>IF(ISERROR((F456/G456-1)*100),"n/a",(F456/G456-1)*100)</f>
        <v>30.000000000000004</v>
      </c>
      <c r="AD456" s="705">
        <f>IF(ISERROR((G456/H456-1)*100),"n/a",(G456/H456-1)*100)</f>
        <v>42.857142857142861</v>
      </c>
      <c r="AE456" s="705">
        <f>IF(ISERROR((H456/J456-1)*100),"n/a",(H456/J456-1)*100)</f>
        <v>39.999999999999993</v>
      </c>
      <c r="AF456" s="705">
        <f>IF(ISERROR((J456/K456-1)*100),"n/a",(J456/K456-1)*100)</f>
        <v>300</v>
      </c>
      <c r="AG456" s="705" t="str">
        <f>IF(ISERROR((K456/M456-1)*100),"n/a",(K456/M456-1)*100)</f>
        <v>n/a</v>
      </c>
      <c r="AH456" s="705" t="str">
        <f>IF(ISERROR((M456/N456-1)*100),"n/a",(M456/N456-1)*100)</f>
        <v>n/a</v>
      </c>
      <c r="AI456" s="705" t="str">
        <f>IF(ISERROR((N456/O456-1)*100),"n/a",(N456/O456-1)*100)</f>
        <v>n/a</v>
      </c>
      <c r="AJ456" s="705" t="str">
        <f>IF(ISERROR((O456/P456-1)*100),"n/a",(O456/P456-1)*100)</f>
        <v>n/a</v>
      </c>
      <c r="AK456" s="705" t="str">
        <f>IF(ISERROR((P456/Q456-1)*100),"n/a",(P456/Q456-1)*100)</f>
        <v>n/a</v>
      </c>
      <c r="AL456" s="705" t="str">
        <f>IF(ISERROR((Q456/R456-1)*100),"n/a",(Q456/R456-1)*100)</f>
        <v>n/a</v>
      </c>
      <c r="AM456" s="705" t="str">
        <f>IF(ISERROR((R456/S456-1)*100),"n/a",(R456/S456-1)*100)</f>
        <v>n/a</v>
      </c>
      <c r="AN456" s="705" t="str">
        <f>IF(ISERROR((S456/T456-1)*100),"n/a",(S456/T456-1)*100)</f>
        <v>n/a</v>
      </c>
      <c r="AO456" s="705" t="str">
        <f>IF(ISERROR((T456/U456-1)*100),"n/a",(T456/U456-1)*100)</f>
        <v>n/a</v>
      </c>
      <c r="AP456" s="705" t="str">
        <f>IF(ISERROR((U456/V456-1)*100),"n/a",(U456/V456-1)*100)</f>
        <v>n/a</v>
      </c>
      <c r="AQ456" s="705" t="str">
        <f>IF(ISERROR((V456/W456-1)*100),"n/a",(V456/W456-1)*100)</f>
        <v>n/a</v>
      </c>
      <c r="AR456" s="705" t="str">
        <f>IF(ISERROR((W456/X456-1)*100),"n/a",(W456/X456-1)*100)</f>
        <v>n/a</v>
      </c>
      <c r="AS456" s="706">
        <f>AVERAGE(Z456:AR456)</f>
        <v>61.107855506094253</v>
      </c>
      <c r="AT456" s="707">
        <f>STDEV(Z456:AR456)</f>
        <v>106.7106337284883</v>
      </c>
    </row>
    <row r="457" spans="1:46" ht="11.25" customHeight="1" x14ac:dyDescent="0.2">
      <c r="A457" s="692" t="s">
        <v>663</v>
      </c>
      <c r="B457" s="527" t="s">
        <v>664</v>
      </c>
      <c r="C457" s="515">
        <v>1.73</v>
      </c>
      <c r="D457" s="530">
        <v>1.6099999999999999</v>
      </c>
      <c r="E457" s="533">
        <v>1.49</v>
      </c>
      <c r="F457" s="533">
        <v>1.35</v>
      </c>
      <c r="G457" s="533">
        <v>1.2</v>
      </c>
      <c r="H457" s="533">
        <v>0.95</v>
      </c>
      <c r="I457" s="534" t="s">
        <v>90</v>
      </c>
      <c r="J457" s="533">
        <v>0.76</v>
      </c>
      <c r="K457" s="529">
        <v>0.60499999999999998</v>
      </c>
      <c r="L457" s="534"/>
      <c r="M457" s="549">
        <v>0.5</v>
      </c>
      <c r="N457" s="549">
        <v>0.45</v>
      </c>
      <c r="O457" s="536">
        <v>0.4</v>
      </c>
      <c r="P457" s="537">
        <v>0.36</v>
      </c>
      <c r="Q457" s="536">
        <v>0.36</v>
      </c>
      <c r="R457" s="536">
        <v>0.14199999999999999</v>
      </c>
      <c r="S457" s="537">
        <v>0</v>
      </c>
      <c r="T457" s="537">
        <v>0</v>
      </c>
      <c r="U457" s="537">
        <v>0</v>
      </c>
      <c r="V457" s="537">
        <v>0</v>
      </c>
      <c r="W457" s="537">
        <v>0</v>
      </c>
      <c r="X457" s="537">
        <v>0</v>
      </c>
      <c r="Y457" s="688">
        <f>SUM(C457:X457)</f>
        <v>11.906999999999998</v>
      </c>
      <c r="Z457" s="1134">
        <f>IF(ISERROR((C457/D457-1)*100),"n/a",(C457/D457-1)*100)</f>
        <v>7.453416149068337</v>
      </c>
      <c r="AA457" s="705">
        <f>IF(ISERROR((D457/E457-1)*100),"n/a",(D457/E457-1)*100)</f>
        <v>8.0536912751677736</v>
      </c>
      <c r="AB457" s="705">
        <f>IF(ISERROR((E457/F457-1)*100),"n/a",(E457/F457-1)*100)</f>
        <v>10.370370370370363</v>
      </c>
      <c r="AC457" s="705">
        <f>IF(ISERROR((F457/G457-1)*100),"n/a",(F457/G457-1)*100)</f>
        <v>12.500000000000021</v>
      </c>
      <c r="AD457" s="705">
        <f>IF(ISERROR((G457/H457-1)*100),"n/a",(G457/H457-1)*100)</f>
        <v>26.315789473684205</v>
      </c>
      <c r="AE457" s="705">
        <f>IF(ISERROR((H457/J457-1)*100),"n/a",(H457/J457-1)*100)</f>
        <v>25</v>
      </c>
      <c r="AF457" s="705">
        <f>IF(ISERROR((J457/K457-1)*100),"n/a",(J457/K457-1)*100)</f>
        <v>25.619834710743806</v>
      </c>
      <c r="AG457" s="705">
        <f>IF(ISERROR((K457/M457-1)*100),"n/a",(K457/M457-1)*100)</f>
        <v>20.999999999999996</v>
      </c>
      <c r="AH457" s="705">
        <f>IF(ISERROR((M457/N457-1)*100),"n/a",(M457/N457-1)*100)</f>
        <v>11.111111111111116</v>
      </c>
      <c r="AI457" s="705">
        <f>IF(ISERROR((N457/O457-1)*100),"n/a",(N457/O457-1)*100)</f>
        <v>12.5</v>
      </c>
      <c r="AJ457" s="705">
        <f>IF(ISERROR((O457/P457-1)*100),"n/a",(O457/P457-1)*100)</f>
        <v>11.111111111111116</v>
      </c>
      <c r="AK457" s="705">
        <f>IF(ISERROR((P457/Q457-1)*100),"n/a",(P457/Q457-1)*100)</f>
        <v>0</v>
      </c>
      <c r="AL457" s="705">
        <f>IF(ISERROR((Q457/R457-1)*100),"n/a",(Q457/R457-1)*100)</f>
        <v>153.52112676056339</v>
      </c>
      <c r="AM457" s="705" t="str">
        <f>IF(ISERROR((R457/S457-1)*100),"n/a",(R457/S457-1)*100)</f>
        <v>n/a</v>
      </c>
      <c r="AN457" s="705" t="str">
        <f>IF(ISERROR((S457/T457-1)*100),"n/a",(S457/T457-1)*100)</f>
        <v>n/a</v>
      </c>
      <c r="AO457" s="705" t="str">
        <f>IF(ISERROR((T457/U457-1)*100),"n/a",(T457/U457-1)*100)</f>
        <v>n/a</v>
      </c>
      <c r="AP457" s="705" t="str">
        <f>IF(ISERROR((U457/V457-1)*100),"n/a",(U457/V457-1)*100)</f>
        <v>n/a</v>
      </c>
      <c r="AQ457" s="705" t="str">
        <f>IF(ISERROR((V457/W457-1)*100),"n/a",(V457/W457-1)*100)</f>
        <v>n/a</v>
      </c>
      <c r="AR457" s="705" t="str">
        <f>IF(ISERROR((W457/X457-1)*100),"n/a",(W457/X457-1)*100)</f>
        <v>n/a</v>
      </c>
      <c r="AS457" s="706">
        <f>AVERAGE(Z457:AR457)</f>
        <v>24.965880843216933</v>
      </c>
      <c r="AT457" s="707">
        <f>STDEV(Z457:AR457)</f>
        <v>39.442118882995679</v>
      </c>
    </row>
    <row r="458" spans="1:46" ht="11.25" customHeight="1" x14ac:dyDescent="0.2">
      <c r="A458" s="974" t="s">
        <v>1395</v>
      </c>
      <c r="B458" s="972" t="s">
        <v>1396</v>
      </c>
      <c r="C458" s="515">
        <v>0.49</v>
      </c>
      <c r="D458" s="690">
        <v>0.45</v>
      </c>
      <c r="E458" s="684">
        <v>0.41</v>
      </c>
      <c r="F458" s="684">
        <v>0.34</v>
      </c>
      <c r="G458" s="684">
        <v>0.26</v>
      </c>
      <c r="H458" s="684">
        <v>0.18</v>
      </c>
      <c r="I458" s="685"/>
      <c r="J458" s="684">
        <v>0.04</v>
      </c>
      <c r="K458" s="689">
        <v>0</v>
      </c>
      <c r="L458" s="685"/>
      <c r="M458" s="686">
        <v>0</v>
      </c>
      <c r="N458" s="686">
        <v>0</v>
      </c>
      <c r="O458" s="687">
        <v>0.14000000000000001</v>
      </c>
      <c r="P458" s="687">
        <v>0.48</v>
      </c>
      <c r="Q458" s="691">
        <v>0.47</v>
      </c>
      <c r="R458" s="691">
        <v>0.44</v>
      </c>
      <c r="S458" s="691">
        <v>0.43</v>
      </c>
      <c r="T458" s="687">
        <v>0.4</v>
      </c>
      <c r="U458" s="691">
        <v>0.39</v>
      </c>
      <c r="V458" s="687">
        <v>0.36</v>
      </c>
      <c r="W458" s="691">
        <v>0.34</v>
      </c>
      <c r="X458" s="687">
        <v>0.32</v>
      </c>
      <c r="Y458" s="688">
        <f>SUM(C458:X458)</f>
        <v>5.94</v>
      </c>
      <c r="Z458" s="1134">
        <f>IF(ISERROR((C458/D458-1)*100),"n/a",(C458/D458-1)*100)</f>
        <v>8.8888888888888786</v>
      </c>
      <c r="AA458" s="705">
        <f>IF(ISERROR((D458/E458-1)*100),"n/a",(D458/E458-1)*100)</f>
        <v>9.7560975609756184</v>
      </c>
      <c r="AB458" s="705">
        <f>IF(ISERROR((E458/F458-1)*100),"n/a",(E458/F458-1)*100)</f>
        <v>20.588235294117641</v>
      </c>
      <c r="AC458" s="705">
        <f>IF(ISERROR((F458/G458-1)*100),"n/a",(F458/G458-1)*100)</f>
        <v>30.76923076923077</v>
      </c>
      <c r="AD458" s="705">
        <f>IF(ISERROR((G458/H458-1)*100),"n/a",(G458/H458-1)*100)</f>
        <v>44.444444444444464</v>
      </c>
      <c r="AE458" s="705">
        <f>IF(ISERROR((H458/J458-1)*100),"n/a",(H458/J458-1)*100)</f>
        <v>350</v>
      </c>
      <c r="AF458" s="705" t="str">
        <f>IF(ISERROR((J458/K458-1)*100),"n/a",(J458/K458-1)*100)</f>
        <v>n/a</v>
      </c>
      <c r="AG458" s="705" t="str">
        <f>IF(ISERROR((K458/M458-1)*100),"n/a",(K458/M458-1)*100)</f>
        <v>n/a</v>
      </c>
      <c r="AH458" s="705" t="str">
        <f>IF(ISERROR((M458/N458-1)*100),"n/a",(M458/N458-1)*100)</f>
        <v>n/a</v>
      </c>
      <c r="AI458" s="705">
        <f>IF(ISERROR((N458/O458-1)*100),"n/a",(N458/O458-1)*100)</f>
        <v>-100</v>
      </c>
      <c r="AJ458" s="705">
        <f>IF(ISERROR((O458/P458-1)*100),"n/a",(O458/P458-1)*100)</f>
        <v>-70.833333333333329</v>
      </c>
      <c r="AK458" s="705">
        <f>IF(ISERROR((P458/Q458-1)*100),"n/a",(P458/Q458-1)*100)</f>
        <v>2.1276595744680771</v>
      </c>
      <c r="AL458" s="705">
        <f>IF(ISERROR((Q458/R458-1)*100),"n/a",(Q458/R458-1)*100)</f>
        <v>6.8181818181818121</v>
      </c>
      <c r="AM458" s="705">
        <f>IF(ISERROR((R458/S458-1)*100),"n/a",(R458/S458-1)*100)</f>
        <v>2.3255813953488413</v>
      </c>
      <c r="AN458" s="705">
        <f>IF(ISERROR((S458/T458-1)*100),"n/a",(S458/T458-1)*100)</f>
        <v>7.4999999999999956</v>
      </c>
      <c r="AO458" s="705">
        <f>IF(ISERROR((T458/U458-1)*100),"n/a",(T458/U458-1)*100)</f>
        <v>2.5641025641025772</v>
      </c>
      <c r="AP458" s="705">
        <f>IF(ISERROR((U458/V458-1)*100),"n/a",(U458/V458-1)*100)</f>
        <v>8.3333333333333481</v>
      </c>
      <c r="AQ458" s="705">
        <f>IF(ISERROR((V458/W458-1)*100),"n/a",(V458/W458-1)*100)</f>
        <v>5.8823529411764497</v>
      </c>
      <c r="AR458" s="705">
        <f>IF(ISERROR((W458/X458-1)*100),"n/a",(W458/X458-1)*100)</f>
        <v>6.25</v>
      </c>
      <c r="AS458" s="706">
        <f>AVERAGE(Z458:AR458)</f>
        <v>20.963423453183449</v>
      </c>
      <c r="AT458" s="707">
        <f>STDEV(Z458:AR458)</f>
        <v>94.610922229563045</v>
      </c>
    </row>
    <row r="459" spans="1:46" ht="11.25" customHeight="1" x14ac:dyDescent="0.2">
      <c r="A459" s="519" t="s">
        <v>1405</v>
      </c>
      <c r="B459" s="972" t="s">
        <v>1406</v>
      </c>
      <c r="C459" s="515">
        <v>2.8</v>
      </c>
      <c r="D459" s="690">
        <v>2</v>
      </c>
      <c r="E459" s="684">
        <v>1.2</v>
      </c>
      <c r="F459" s="684">
        <v>1</v>
      </c>
      <c r="G459" s="684">
        <v>0.8</v>
      </c>
      <c r="H459" s="684">
        <v>0.68</v>
      </c>
      <c r="I459" s="685"/>
      <c r="J459" s="684">
        <v>0.56000000000000005</v>
      </c>
      <c r="K459" s="514">
        <v>0.5</v>
      </c>
      <c r="L459" s="685"/>
      <c r="M459" s="686">
        <v>0</v>
      </c>
      <c r="N459" s="686">
        <v>0</v>
      </c>
      <c r="O459" s="687">
        <v>0</v>
      </c>
      <c r="P459" s="687">
        <v>0</v>
      </c>
      <c r="Q459" s="687">
        <v>0</v>
      </c>
      <c r="R459" s="687">
        <v>0</v>
      </c>
      <c r="S459" s="687">
        <v>0</v>
      </c>
      <c r="T459" s="687">
        <v>0</v>
      </c>
      <c r="U459" s="687">
        <v>0</v>
      </c>
      <c r="V459" s="687">
        <v>0</v>
      </c>
      <c r="W459" s="687">
        <v>0</v>
      </c>
      <c r="X459" s="687">
        <v>0</v>
      </c>
      <c r="Y459" s="688">
        <f>SUM(C459:X459)</f>
        <v>9.5400000000000009</v>
      </c>
      <c r="Z459" s="1134">
        <f>IF(ISERROR((C459/D459-1)*100),"n/a",(C459/D459-1)*100)</f>
        <v>39.999999999999993</v>
      </c>
      <c r="AA459" s="705">
        <f>IF(ISERROR((D459/E459-1)*100),"n/a",(D459/E459-1)*100)</f>
        <v>66.666666666666671</v>
      </c>
      <c r="AB459" s="705">
        <f>IF(ISERROR((E459/F459-1)*100),"n/a",(E459/F459-1)*100)</f>
        <v>19.999999999999996</v>
      </c>
      <c r="AC459" s="705">
        <f>IF(ISERROR((F459/G459-1)*100),"n/a",(F459/G459-1)*100)</f>
        <v>25</v>
      </c>
      <c r="AD459" s="705">
        <f>IF(ISERROR((G459/H459-1)*100),"n/a",(G459/H459-1)*100)</f>
        <v>17.647058823529417</v>
      </c>
      <c r="AE459" s="705">
        <f>IF(ISERROR((H459/J459-1)*100),"n/a",(H459/J459-1)*100)</f>
        <v>21.42857142857142</v>
      </c>
      <c r="AF459" s="705">
        <f>IF(ISERROR((J459/K459-1)*100),"n/a",(J459/K459-1)*100)</f>
        <v>12.000000000000011</v>
      </c>
      <c r="AG459" s="705" t="str">
        <f>IF(ISERROR((K459/M459-1)*100),"n/a",(K459/M459-1)*100)</f>
        <v>n/a</v>
      </c>
      <c r="AH459" s="705" t="str">
        <f>IF(ISERROR((M459/N459-1)*100),"n/a",(M459/N459-1)*100)</f>
        <v>n/a</v>
      </c>
      <c r="AI459" s="705" t="str">
        <f>IF(ISERROR((N459/O459-1)*100),"n/a",(N459/O459-1)*100)</f>
        <v>n/a</v>
      </c>
      <c r="AJ459" s="705" t="str">
        <f>IF(ISERROR((O459/P459-1)*100),"n/a",(O459/P459-1)*100)</f>
        <v>n/a</v>
      </c>
      <c r="AK459" s="705" t="str">
        <f>IF(ISERROR((P459/Q459-1)*100),"n/a",(P459/Q459-1)*100)</f>
        <v>n/a</v>
      </c>
      <c r="AL459" s="705" t="str">
        <f>IF(ISERROR((Q459/R459-1)*100),"n/a",(Q459/R459-1)*100)</f>
        <v>n/a</v>
      </c>
      <c r="AM459" s="705" t="str">
        <f>IF(ISERROR((R459/S459-1)*100),"n/a",(R459/S459-1)*100)</f>
        <v>n/a</v>
      </c>
      <c r="AN459" s="705" t="str">
        <f>IF(ISERROR((S459/T459-1)*100),"n/a",(S459/T459-1)*100)</f>
        <v>n/a</v>
      </c>
      <c r="AO459" s="705" t="str">
        <f>IF(ISERROR((T459/U459-1)*100),"n/a",(T459/U459-1)*100)</f>
        <v>n/a</v>
      </c>
      <c r="AP459" s="705" t="str">
        <f>IF(ISERROR((U459/V459-1)*100),"n/a",(U459/V459-1)*100)</f>
        <v>n/a</v>
      </c>
      <c r="AQ459" s="705" t="str">
        <f>IF(ISERROR((V459/W459-1)*100),"n/a",(V459/W459-1)*100)</f>
        <v>n/a</v>
      </c>
      <c r="AR459" s="705" t="str">
        <f>IF(ISERROR((W459/X459-1)*100),"n/a",(W459/X459-1)*100)</f>
        <v>n/a</v>
      </c>
      <c r="AS459" s="706">
        <f>AVERAGE(Z459:AR459)</f>
        <v>28.963185274109641</v>
      </c>
      <c r="AT459" s="707">
        <f>STDEV(Z459:AR459)</f>
        <v>18.761592391897018</v>
      </c>
    </row>
    <row r="460" spans="1:46" ht="11.25" customHeight="1" x14ac:dyDescent="0.2">
      <c r="A460" s="519" t="s">
        <v>1407</v>
      </c>
      <c r="B460" s="972" t="s">
        <v>1408</v>
      </c>
      <c r="C460" s="515">
        <v>0.7</v>
      </c>
      <c r="D460" s="690">
        <v>0.61</v>
      </c>
      <c r="E460" s="684">
        <v>0.57999999999999996</v>
      </c>
      <c r="F460" s="684">
        <v>0.54</v>
      </c>
      <c r="G460" s="521">
        <v>0.48</v>
      </c>
      <c r="H460" s="684">
        <v>0.42</v>
      </c>
      <c r="I460" s="685"/>
      <c r="J460" s="684">
        <v>0.3</v>
      </c>
      <c r="K460" s="514">
        <v>0.2</v>
      </c>
      <c r="L460" s="685"/>
      <c r="M460" s="686">
        <v>0.15142</v>
      </c>
      <c r="N460" s="686">
        <v>0.16427</v>
      </c>
      <c r="O460" s="691">
        <v>0.20714000000000002</v>
      </c>
      <c r="P460" s="691">
        <v>0.14283999999999999</v>
      </c>
      <c r="Q460" s="687">
        <v>0</v>
      </c>
      <c r="R460" s="687">
        <v>0</v>
      </c>
      <c r="S460" s="687">
        <v>0</v>
      </c>
      <c r="T460" s="687">
        <v>0</v>
      </c>
      <c r="U460" s="687">
        <v>0</v>
      </c>
      <c r="V460" s="687">
        <v>0</v>
      </c>
      <c r="W460" s="687">
        <v>0</v>
      </c>
      <c r="X460" s="687">
        <v>0</v>
      </c>
      <c r="Y460" s="688">
        <f>SUM(C460:X460)</f>
        <v>4.4956699999999996</v>
      </c>
      <c r="Z460" s="1134">
        <f>IF(ISERROR((C460/D460-1)*100),"n/a",(C460/D460-1)*100)</f>
        <v>14.754098360655732</v>
      </c>
      <c r="AA460" s="705">
        <f>IF(ISERROR((D460/E460-1)*100),"n/a",(D460/E460-1)*100)</f>
        <v>5.1724137931034475</v>
      </c>
      <c r="AB460" s="705">
        <f>IF(ISERROR((E460/F460-1)*100),"n/a",(E460/F460-1)*100)</f>
        <v>7.4074074074073959</v>
      </c>
      <c r="AC460" s="705">
        <f>IF(ISERROR((F460/G460-1)*100),"n/a",(F460/G460-1)*100)</f>
        <v>12.500000000000021</v>
      </c>
      <c r="AD460" s="705">
        <f>IF(ISERROR((G460/H460-1)*100),"n/a",(G460/H460-1)*100)</f>
        <v>14.285714285714279</v>
      </c>
      <c r="AE460" s="705">
        <f>IF(ISERROR((H460/J460-1)*100),"n/a",(H460/J460-1)*100)</f>
        <v>39.999999999999993</v>
      </c>
      <c r="AF460" s="705">
        <f>IF(ISERROR((J460/K460-1)*100),"n/a",(J460/K460-1)*100)</f>
        <v>49.999999999999979</v>
      </c>
      <c r="AG460" s="705">
        <f>IF(ISERROR((K460/M460-1)*100),"n/a",(K460/M460-1)*100)</f>
        <v>32.082948091401398</v>
      </c>
      <c r="AH460" s="705">
        <f>IF(ISERROR((M460/N460-1)*100),"n/a",(M460/N460-1)*100)</f>
        <v>-7.8224873683569784</v>
      </c>
      <c r="AI460" s="705">
        <f>IF(ISERROR((N460/O460-1)*100),"n/a",(N460/O460-1)*100)</f>
        <v>-20.696147533069432</v>
      </c>
      <c r="AJ460" s="705">
        <f>IF(ISERROR((O460/P460-1)*100),"n/a",(O460/P460-1)*100)</f>
        <v>45.015401848221813</v>
      </c>
      <c r="AK460" s="705" t="str">
        <f>IF(ISERROR((P460/Q460-1)*100),"n/a",(P460/Q460-1)*100)</f>
        <v>n/a</v>
      </c>
      <c r="AL460" s="705" t="str">
        <f>IF(ISERROR((Q460/R460-1)*100),"n/a",(Q460/R460-1)*100)</f>
        <v>n/a</v>
      </c>
      <c r="AM460" s="705" t="str">
        <f>IF(ISERROR((R460/S460-1)*100),"n/a",(R460/S460-1)*100)</f>
        <v>n/a</v>
      </c>
      <c r="AN460" s="705" t="str">
        <f>IF(ISERROR((S460/T460-1)*100),"n/a",(S460/T460-1)*100)</f>
        <v>n/a</v>
      </c>
      <c r="AO460" s="705" t="str">
        <f>IF(ISERROR((T460/U460-1)*100),"n/a",(T460/U460-1)*100)</f>
        <v>n/a</v>
      </c>
      <c r="AP460" s="705" t="str">
        <f>IF(ISERROR((U460/V460-1)*100),"n/a",(U460/V460-1)*100)</f>
        <v>n/a</v>
      </c>
      <c r="AQ460" s="705" t="str">
        <f>IF(ISERROR((V460/W460-1)*100),"n/a",(V460/W460-1)*100)</f>
        <v>n/a</v>
      </c>
      <c r="AR460" s="705" t="str">
        <f>IF(ISERROR((W460/X460-1)*100),"n/a",(W460/X460-1)*100)</f>
        <v>n/a</v>
      </c>
      <c r="AS460" s="706">
        <f>AVERAGE(Z460:AR460)</f>
        <v>17.518122625916149</v>
      </c>
      <c r="AT460" s="707">
        <f>STDEV(Z460:AR460)</f>
        <v>22.20164761783121</v>
      </c>
    </row>
    <row r="461" spans="1:46" ht="11.25" customHeight="1" x14ac:dyDescent="0.2">
      <c r="A461" s="524" t="s">
        <v>1409</v>
      </c>
      <c r="B461" s="957" t="s">
        <v>1410</v>
      </c>
      <c r="C461" s="515">
        <v>1.24</v>
      </c>
      <c r="D461" s="509">
        <v>1</v>
      </c>
      <c r="E461" s="505">
        <v>0.84</v>
      </c>
      <c r="F461" s="505">
        <v>0.72</v>
      </c>
      <c r="G461" s="505">
        <v>0.61</v>
      </c>
      <c r="H461" s="505">
        <v>0.5</v>
      </c>
      <c r="I461" s="506"/>
      <c r="J461" s="505">
        <v>0.41</v>
      </c>
      <c r="K461" s="503">
        <v>0.3</v>
      </c>
      <c r="L461" s="506"/>
      <c r="M461" s="559">
        <v>0.17</v>
      </c>
      <c r="N461" s="559">
        <v>0.33</v>
      </c>
      <c r="O461" s="510">
        <v>0.96</v>
      </c>
      <c r="P461" s="511">
        <v>0.93</v>
      </c>
      <c r="Q461" s="511">
        <v>0.78</v>
      </c>
      <c r="R461" s="511">
        <v>0.66</v>
      </c>
      <c r="S461" s="511">
        <v>0.5</v>
      </c>
      <c r="T461" s="511">
        <v>0.34666999999999998</v>
      </c>
      <c r="U461" s="511">
        <v>0.28000000000000003</v>
      </c>
      <c r="V461" s="511">
        <v>0.25333</v>
      </c>
      <c r="W461" s="511">
        <v>0.22667000000000001</v>
      </c>
      <c r="X461" s="511">
        <v>0.19333</v>
      </c>
      <c r="Y461" s="688">
        <f>SUM(C461:X461)</f>
        <v>11.249999999999998</v>
      </c>
      <c r="Z461" s="1134">
        <f>IF(ISERROR((C461/D461-1)*100),"n/a",(C461/D461-1)*100)</f>
        <v>24</v>
      </c>
      <c r="AA461" s="705">
        <f>IF(ISERROR((D461/E461-1)*100),"n/a",(D461/E461-1)*100)</f>
        <v>19.047619047619047</v>
      </c>
      <c r="AB461" s="705">
        <f>IF(ISERROR((E461/F461-1)*100),"n/a",(E461/F461-1)*100)</f>
        <v>16.666666666666675</v>
      </c>
      <c r="AC461" s="705">
        <f>IF(ISERROR((F461/G461-1)*100),"n/a",(F461/G461-1)*100)</f>
        <v>18.032786885245898</v>
      </c>
      <c r="AD461" s="705">
        <f>IF(ISERROR((G461/H461-1)*100),"n/a",(G461/H461-1)*100)</f>
        <v>21.999999999999996</v>
      </c>
      <c r="AE461" s="705">
        <f>IF(ISERROR((H461/J461-1)*100),"n/a",(H461/J461-1)*100)</f>
        <v>21.95121951219512</v>
      </c>
      <c r="AF461" s="705">
        <f>IF(ISERROR((J461/K461-1)*100),"n/a",(J461/K461-1)*100)</f>
        <v>36.666666666666671</v>
      </c>
      <c r="AG461" s="705">
        <f>IF(ISERROR((K461/M461-1)*100),"n/a",(K461/M461-1)*100)</f>
        <v>76.470588235294088</v>
      </c>
      <c r="AH461" s="705">
        <f>IF(ISERROR((M461/N461-1)*100),"n/a",(M461/N461-1)*100)</f>
        <v>-48.484848484848484</v>
      </c>
      <c r="AI461" s="705">
        <f>IF(ISERROR((N461/O461-1)*100),"n/a",(N461/O461-1)*100)</f>
        <v>-65.625</v>
      </c>
      <c r="AJ461" s="705">
        <f>IF(ISERROR((O461/P461-1)*100),"n/a",(O461/P461-1)*100)</f>
        <v>3.2258064516129004</v>
      </c>
      <c r="AK461" s="705">
        <f>IF(ISERROR((P461/Q461-1)*100),"n/a",(P461/Q461-1)*100)</f>
        <v>19.23076923076923</v>
      </c>
      <c r="AL461" s="705">
        <f>IF(ISERROR((Q461/R461-1)*100),"n/a",(Q461/R461-1)*100)</f>
        <v>18.181818181818187</v>
      </c>
      <c r="AM461" s="705">
        <f>IF(ISERROR((R461/S461-1)*100),"n/a",(R461/S461-1)*100)</f>
        <v>32.000000000000007</v>
      </c>
      <c r="AN461" s="705">
        <f>IF(ISERROR((S461/T461-1)*100),"n/a",(S461/T461-1)*100)</f>
        <v>44.229382409784535</v>
      </c>
      <c r="AO461" s="705">
        <f>IF(ISERROR((T461/U461-1)*100),"n/a",(T461/U461-1)*100)</f>
        <v>23.810714285714262</v>
      </c>
      <c r="AP461" s="705">
        <f>IF(ISERROR((U461/V461-1)*100),"n/a",(U461/V461-1)*100)</f>
        <v>10.527770102238199</v>
      </c>
      <c r="AQ461" s="705">
        <f>IF(ISERROR((V461/W461-1)*100),"n/a",(V461/W461-1)*100)</f>
        <v>11.761591741297917</v>
      </c>
      <c r="AR461" s="705">
        <f>IF(ISERROR((W461/X461-1)*100),"n/a",(W461/X461-1)*100)</f>
        <v>17.245124915946832</v>
      </c>
      <c r="AS461" s="706">
        <f>AVERAGE(Z461:AR461)</f>
        <v>15.83887767621164</v>
      </c>
      <c r="AT461" s="707">
        <f>STDEV(Z461:AR461)</f>
        <v>30.180265008201147</v>
      </c>
    </row>
    <row r="462" spans="1:46" ht="11.25" customHeight="1" x14ac:dyDescent="0.2">
      <c r="A462" s="539" t="s">
        <v>269</v>
      </c>
      <c r="B462" s="527" t="s">
        <v>270</v>
      </c>
      <c r="C462" s="515">
        <v>1.48</v>
      </c>
      <c r="D462" s="530">
        <v>1.4</v>
      </c>
      <c r="E462" s="684">
        <v>1.32</v>
      </c>
      <c r="F462" s="684">
        <v>1.25</v>
      </c>
      <c r="G462" s="684">
        <v>1.21</v>
      </c>
      <c r="H462" s="684">
        <v>1.17</v>
      </c>
      <c r="I462" s="685"/>
      <c r="J462" s="684">
        <v>1.1299999999999999</v>
      </c>
      <c r="K462" s="514">
        <v>1.0900000000000001</v>
      </c>
      <c r="L462" s="685"/>
      <c r="M462" s="531">
        <v>1.05</v>
      </c>
      <c r="N462" s="531">
        <v>1.01</v>
      </c>
      <c r="O462" s="691">
        <v>1</v>
      </c>
      <c r="P462" s="691">
        <v>0.7</v>
      </c>
      <c r="Q462" s="691">
        <v>0.68</v>
      </c>
      <c r="R462" s="691">
        <v>0.62</v>
      </c>
      <c r="S462" s="691">
        <v>0.56999999999999995</v>
      </c>
      <c r="T462" s="691">
        <v>0.53</v>
      </c>
      <c r="U462" s="691">
        <v>0.49</v>
      </c>
      <c r="V462" s="691">
        <v>0.47</v>
      </c>
      <c r="W462" s="691">
        <v>0.4</v>
      </c>
      <c r="X462" s="691">
        <v>0.35</v>
      </c>
      <c r="Y462" s="688">
        <f>SUM(C462:X462)</f>
        <v>17.919999999999998</v>
      </c>
      <c r="Z462" s="1134">
        <f>IF(ISERROR((C462/D462-1)*100),"n/a",(C462/D462-1)*100)</f>
        <v>5.7142857142857162</v>
      </c>
      <c r="AA462" s="705">
        <f>IF(ISERROR((D462/E462-1)*100),"n/a",(D462/E462-1)*100)</f>
        <v>6.0606060606060552</v>
      </c>
      <c r="AB462" s="705">
        <f>IF(ISERROR((E462/F462-1)*100),"n/a",(E462/F462-1)*100)</f>
        <v>5.600000000000005</v>
      </c>
      <c r="AC462" s="705">
        <f>IF(ISERROR((F462/G462-1)*100),"n/a",(F462/G462-1)*100)</f>
        <v>3.3057851239669533</v>
      </c>
      <c r="AD462" s="705">
        <f>IF(ISERROR((G462/H462-1)*100),"n/a",(G462/H462-1)*100)</f>
        <v>3.4188034188034289</v>
      </c>
      <c r="AE462" s="705">
        <f>IF(ISERROR((H462/J462-1)*100),"n/a",(H462/J462-1)*100)</f>
        <v>3.539823008849563</v>
      </c>
      <c r="AF462" s="705">
        <f>IF(ISERROR((J462/K462-1)*100),"n/a",(J462/K462-1)*100)</f>
        <v>3.6697247706421798</v>
      </c>
      <c r="AG462" s="705">
        <f>IF(ISERROR((K462/M462-1)*100),"n/a",(K462/M462-1)*100)</f>
        <v>3.8095238095238182</v>
      </c>
      <c r="AH462" s="705">
        <f>IF(ISERROR((M462/N462-1)*100),"n/a",(M462/N462-1)*100)</f>
        <v>3.9603960396039639</v>
      </c>
      <c r="AI462" s="705">
        <f>IF(ISERROR((N462/O462-1)*100),"n/a",(N462/O462-1)*100)</f>
        <v>1.0000000000000009</v>
      </c>
      <c r="AJ462" s="705">
        <f>IF(ISERROR((O462/P462-1)*100),"n/a",(O462/P462-1)*100)</f>
        <v>42.857142857142861</v>
      </c>
      <c r="AK462" s="705">
        <f>IF(ISERROR((P462/Q462-1)*100),"n/a",(P462/Q462-1)*100)</f>
        <v>2.9411764705882248</v>
      </c>
      <c r="AL462" s="705">
        <f>IF(ISERROR((Q462/R462-1)*100),"n/a",(Q462/R462-1)*100)</f>
        <v>9.6774193548387224</v>
      </c>
      <c r="AM462" s="705">
        <f>IF(ISERROR((R462/S462-1)*100),"n/a",(R462/S462-1)*100)</f>
        <v>8.7719298245614077</v>
      </c>
      <c r="AN462" s="705">
        <f>IF(ISERROR((S462/T462-1)*100),"n/a",(S462/T462-1)*100)</f>
        <v>7.5471698113207308</v>
      </c>
      <c r="AO462" s="705">
        <f>IF(ISERROR((T462/U462-1)*100),"n/a",(T462/U462-1)*100)</f>
        <v>8.163265306122458</v>
      </c>
      <c r="AP462" s="705">
        <f>IF(ISERROR((U462/V462-1)*100),"n/a",(U462/V462-1)*100)</f>
        <v>4.2553191489361764</v>
      </c>
      <c r="AQ462" s="705">
        <f>IF(ISERROR((V462/W462-1)*100),"n/a",(V462/W462-1)*100)</f>
        <v>17.499999999999982</v>
      </c>
      <c r="AR462" s="705">
        <f>IF(ISERROR((W462/X462-1)*100),"n/a",(W462/X462-1)*100)</f>
        <v>14.285714285714302</v>
      </c>
      <c r="AS462" s="706">
        <f>AVERAGE(Z462:AR462)</f>
        <v>8.2146360529213975</v>
      </c>
      <c r="AT462" s="707">
        <f>STDEV(Z462:AR462)</f>
        <v>9.3287270410635816</v>
      </c>
    </row>
    <row r="463" spans="1:46" ht="11.25" customHeight="1" x14ac:dyDescent="0.2">
      <c r="A463" s="974" t="s">
        <v>1411</v>
      </c>
      <c r="B463" s="972" t="s">
        <v>1412</v>
      </c>
      <c r="C463" s="515">
        <v>0.28000000000000003</v>
      </c>
      <c r="D463" s="690">
        <v>0.21000000000000002</v>
      </c>
      <c r="E463" s="684">
        <v>0.17499999999999999</v>
      </c>
      <c r="F463" s="684">
        <v>0.16</v>
      </c>
      <c r="G463" s="684">
        <v>0.13500000000000001</v>
      </c>
      <c r="H463" s="684">
        <v>0.115</v>
      </c>
      <c r="I463" s="685"/>
      <c r="J463" s="684">
        <v>9.5000000000000001E-2</v>
      </c>
      <c r="K463" s="514">
        <v>0.06</v>
      </c>
      <c r="L463" s="685"/>
      <c r="M463" s="686">
        <v>0</v>
      </c>
      <c r="N463" s="686">
        <v>0</v>
      </c>
      <c r="O463" s="687">
        <v>0</v>
      </c>
      <c r="P463" s="687">
        <v>0</v>
      </c>
      <c r="Q463" s="687">
        <v>0</v>
      </c>
      <c r="R463" s="687">
        <v>0</v>
      </c>
      <c r="S463" s="687">
        <v>0</v>
      </c>
      <c r="T463" s="687">
        <v>0</v>
      </c>
      <c r="U463" s="687">
        <v>0</v>
      </c>
      <c r="V463" s="687">
        <v>0</v>
      </c>
      <c r="W463" s="687">
        <v>0</v>
      </c>
      <c r="X463" s="687">
        <v>0</v>
      </c>
      <c r="Y463" s="688">
        <f>SUM(C463:X463)</f>
        <v>1.2300000000000002</v>
      </c>
      <c r="Z463" s="1134">
        <f>IF(ISERROR((C463/D463-1)*100),"n/a",(C463/D463-1)*100)</f>
        <v>33.333333333333329</v>
      </c>
      <c r="AA463" s="705">
        <f>IF(ISERROR((D463/E463-1)*100),"n/a",(D463/E463-1)*100)</f>
        <v>20.000000000000018</v>
      </c>
      <c r="AB463" s="705">
        <f>IF(ISERROR((E463/F463-1)*100),"n/a",(E463/F463-1)*100)</f>
        <v>9.375</v>
      </c>
      <c r="AC463" s="705">
        <f>IF(ISERROR((F463/G463-1)*100),"n/a",(F463/G463-1)*100)</f>
        <v>18.518518518518512</v>
      </c>
      <c r="AD463" s="705">
        <f>IF(ISERROR((G463/H463-1)*100),"n/a",(G463/H463-1)*100)</f>
        <v>17.391304347826097</v>
      </c>
      <c r="AE463" s="705">
        <f>IF(ISERROR((H463/J463-1)*100),"n/a",(H463/J463-1)*100)</f>
        <v>21.052631578947366</v>
      </c>
      <c r="AF463" s="705">
        <f>IF(ISERROR((J463/K463-1)*100),"n/a",(J463/K463-1)*100)</f>
        <v>58.33333333333335</v>
      </c>
      <c r="AG463" s="705" t="str">
        <f>IF(ISERROR((K463/M463-1)*100),"n/a",(K463/M463-1)*100)</f>
        <v>n/a</v>
      </c>
      <c r="AH463" s="705" t="str">
        <f>IF(ISERROR((M463/N463-1)*100),"n/a",(M463/N463-1)*100)</f>
        <v>n/a</v>
      </c>
      <c r="AI463" s="705" t="str">
        <f>IF(ISERROR((N463/O463-1)*100),"n/a",(N463/O463-1)*100)</f>
        <v>n/a</v>
      </c>
      <c r="AJ463" s="705" t="str">
        <f>IF(ISERROR((O463/P463-1)*100),"n/a",(O463/P463-1)*100)</f>
        <v>n/a</v>
      </c>
      <c r="AK463" s="705" t="str">
        <f>IF(ISERROR((P463/Q463-1)*100),"n/a",(P463/Q463-1)*100)</f>
        <v>n/a</v>
      </c>
      <c r="AL463" s="705" t="str">
        <f>IF(ISERROR((Q463/R463-1)*100),"n/a",(Q463/R463-1)*100)</f>
        <v>n/a</v>
      </c>
      <c r="AM463" s="705" t="str">
        <f>IF(ISERROR((R463/S463-1)*100),"n/a",(R463/S463-1)*100)</f>
        <v>n/a</v>
      </c>
      <c r="AN463" s="705" t="str">
        <f>IF(ISERROR((S463/T463-1)*100),"n/a",(S463/T463-1)*100)</f>
        <v>n/a</v>
      </c>
      <c r="AO463" s="705" t="str">
        <f>IF(ISERROR((T463/U463-1)*100),"n/a",(T463/U463-1)*100)</f>
        <v>n/a</v>
      </c>
      <c r="AP463" s="705" t="str">
        <f>IF(ISERROR((U463/V463-1)*100),"n/a",(U463/V463-1)*100)</f>
        <v>n/a</v>
      </c>
      <c r="AQ463" s="705" t="str">
        <f>IF(ISERROR((V463/W463-1)*100),"n/a",(V463/W463-1)*100)</f>
        <v>n/a</v>
      </c>
      <c r="AR463" s="705" t="str">
        <f>IF(ISERROR((W463/X463-1)*100),"n/a",(W463/X463-1)*100)</f>
        <v>n/a</v>
      </c>
      <c r="AS463" s="706">
        <f>AVERAGE(Z463:AR463)</f>
        <v>25.429160158851236</v>
      </c>
      <c r="AT463" s="707">
        <f>STDEV(Z463:AR463)</f>
        <v>16.144609526792845</v>
      </c>
    </row>
    <row r="464" spans="1:46" ht="11.25" customHeight="1" x14ac:dyDescent="0.2">
      <c r="A464" s="519" t="s">
        <v>1413</v>
      </c>
      <c r="B464" s="972" t="s">
        <v>1414</v>
      </c>
      <c r="C464" s="515">
        <v>2.2999999999999998</v>
      </c>
      <c r="D464" s="690">
        <v>1.88</v>
      </c>
      <c r="E464" s="684">
        <v>1.58</v>
      </c>
      <c r="F464" s="684">
        <v>1.32</v>
      </c>
      <c r="G464" s="684">
        <v>1.08</v>
      </c>
      <c r="H464" s="684">
        <v>0.88</v>
      </c>
      <c r="I464" s="685" t="s">
        <v>90</v>
      </c>
      <c r="J464" s="684">
        <v>0.74</v>
      </c>
      <c r="K464" s="514">
        <v>0.69</v>
      </c>
      <c r="L464" s="685"/>
      <c r="M464" s="531">
        <v>0.59</v>
      </c>
      <c r="N464" s="686">
        <v>0.56000000000000005</v>
      </c>
      <c r="O464" s="691">
        <v>0.56000000000000005</v>
      </c>
      <c r="P464" s="691">
        <v>0.52</v>
      </c>
      <c r="Q464" s="691">
        <v>0.44</v>
      </c>
      <c r="R464" s="691">
        <v>0.4</v>
      </c>
      <c r="S464" s="687">
        <v>0.38</v>
      </c>
      <c r="T464" s="687">
        <v>0.38</v>
      </c>
      <c r="U464" s="687">
        <v>0.38</v>
      </c>
      <c r="V464" s="687">
        <v>0.38</v>
      </c>
      <c r="W464" s="691">
        <v>0.38</v>
      </c>
      <c r="X464" s="691">
        <v>8.5000000000000006E-2</v>
      </c>
      <c r="Y464" s="688">
        <f>SUM(C464:X464)</f>
        <v>15.525000000000006</v>
      </c>
      <c r="Z464" s="1134">
        <f>IF(ISERROR((C464/D464-1)*100),"n/a",(C464/D464-1)*100)</f>
        <v>22.340425531914889</v>
      </c>
      <c r="AA464" s="705">
        <f>IF(ISERROR((D464/E464-1)*100),"n/a",(D464/E464-1)*100)</f>
        <v>18.98734177215189</v>
      </c>
      <c r="AB464" s="705">
        <f>IF(ISERROR((E464/F464-1)*100),"n/a",(E464/F464-1)*100)</f>
        <v>19.696969696969703</v>
      </c>
      <c r="AC464" s="705">
        <f>IF(ISERROR((F464/G464-1)*100),"n/a",(F464/G464-1)*100)</f>
        <v>22.222222222222211</v>
      </c>
      <c r="AD464" s="705">
        <f>IF(ISERROR((G464/H464-1)*100),"n/a",(G464/H464-1)*100)</f>
        <v>22.72727272727273</v>
      </c>
      <c r="AE464" s="705">
        <f>IF(ISERROR((H464/J464-1)*100),"n/a",(H464/J464-1)*100)</f>
        <v>18.918918918918926</v>
      </c>
      <c r="AF464" s="705">
        <f>IF(ISERROR((J464/K464-1)*100),"n/a",(J464/K464-1)*100)</f>
        <v>7.2463768115942129</v>
      </c>
      <c r="AG464" s="705">
        <f>IF(ISERROR((K464/M464-1)*100),"n/a",(K464/M464-1)*100)</f>
        <v>16.949152542372879</v>
      </c>
      <c r="AH464" s="705">
        <f>IF(ISERROR((M464/N464-1)*100),"n/a",(M464/N464-1)*100)</f>
        <v>5.3571428571428381</v>
      </c>
      <c r="AI464" s="705">
        <f>IF(ISERROR((N464/O464-1)*100),"n/a",(N464/O464-1)*100)</f>
        <v>0</v>
      </c>
      <c r="AJ464" s="705">
        <f>IF(ISERROR((O464/P464-1)*100),"n/a",(O464/P464-1)*100)</f>
        <v>7.6923076923077094</v>
      </c>
      <c r="AK464" s="705">
        <f>IF(ISERROR((P464/Q464-1)*100),"n/a",(P464/Q464-1)*100)</f>
        <v>18.181818181818187</v>
      </c>
      <c r="AL464" s="705">
        <f>IF(ISERROR((Q464/R464-1)*100),"n/a",(Q464/R464-1)*100)</f>
        <v>9.9999999999999858</v>
      </c>
      <c r="AM464" s="705">
        <f>IF(ISERROR((R464/S464-1)*100),"n/a",(R464/S464-1)*100)</f>
        <v>5.2631578947368363</v>
      </c>
      <c r="AN464" s="705">
        <f>IF(ISERROR((S464/T464-1)*100),"n/a",(S464/T464-1)*100)</f>
        <v>0</v>
      </c>
      <c r="AO464" s="705">
        <f>IF(ISERROR((T464/U464-1)*100),"n/a",(T464/U464-1)*100)</f>
        <v>0</v>
      </c>
      <c r="AP464" s="705">
        <f>IF(ISERROR((U464/V464-1)*100),"n/a",(U464/V464-1)*100)</f>
        <v>0</v>
      </c>
      <c r="AQ464" s="705">
        <f>IF(ISERROR((V464/W464-1)*100),"n/a",(V464/W464-1)*100)</f>
        <v>0</v>
      </c>
      <c r="AR464" s="705">
        <f>IF(ISERROR((W464/X464-1)*100),"n/a",(W464/X464-1)*100)</f>
        <v>347.05882352941177</v>
      </c>
      <c r="AS464" s="706">
        <f>AVERAGE(Z464:AR464)</f>
        <v>28.560101598886042</v>
      </c>
      <c r="AT464" s="707">
        <f>STDEV(Z464:AR464)</f>
        <v>77.622203993505266</v>
      </c>
    </row>
    <row r="465" spans="1:46" ht="11.25" customHeight="1" x14ac:dyDescent="0.2">
      <c r="A465" s="519" t="s">
        <v>1415</v>
      </c>
      <c r="B465" s="972" t="s">
        <v>1416</v>
      </c>
      <c r="C465" s="515">
        <v>0.71</v>
      </c>
      <c r="D465" s="690">
        <v>0.7</v>
      </c>
      <c r="E465" s="684">
        <v>0.68500000000000005</v>
      </c>
      <c r="F465" s="521">
        <v>0.68</v>
      </c>
      <c r="G465" s="684">
        <v>0.67</v>
      </c>
      <c r="H465" s="521">
        <v>0.6</v>
      </c>
      <c r="I465" s="685"/>
      <c r="J465" s="684">
        <v>0.52500000000000002</v>
      </c>
      <c r="K465" s="514">
        <v>0.46</v>
      </c>
      <c r="L465" s="685"/>
      <c r="M465" s="531">
        <v>0.4</v>
      </c>
      <c r="N465" s="686">
        <v>0.38600000000000001</v>
      </c>
      <c r="O465" s="687">
        <v>1.365</v>
      </c>
      <c r="P465" s="691">
        <v>1.5</v>
      </c>
      <c r="Q465" s="691">
        <v>1.46</v>
      </c>
      <c r="R465" s="691">
        <v>1.44</v>
      </c>
      <c r="S465" s="691">
        <v>1.4</v>
      </c>
      <c r="T465" s="691">
        <v>1.34</v>
      </c>
      <c r="U465" s="691">
        <v>1.32</v>
      </c>
      <c r="V465" s="691">
        <v>1.27</v>
      </c>
      <c r="W465" s="691">
        <v>1.2450000000000001</v>
      </c>
      <c r="X465" s="691">
        <v>1.2250000000000001</v>
      </c>
      <c r="Y465" s="688">
        <f>SUM(C465:X465)</f>
        <v>19.381000000000004</v>
      </c>
      <c r="Z465" s="1134">
        <f>IF(ISERROR((C465/D465-1)*100),"n/a",(C465/D465-1)*100)</f>
        <v>1.4285714285714235</v>
      </c>
      <c r="AA465" s="705">
        <f>IF(ISERROR((D465/E465-1)*100),"n/a",(D465/E465-1)*100)</f>
        <v>2.1897810218977964</v>
      </c>
      <c r="AB465" s="705">
        <f>IF(ISERROR((E465/F465-1)*100),"n/a",(E465/F465-1)*100)</f>
        <v>0.73529411764705621</v>
      </c>
      <c r="AC465" s="705">
        <f>IF(ISERROR((F465/G465-1)*100),"n/a",(F465/G465-1)*100)</f>
        <v>1.4925373134328401</v>
      </c>
      <c r="AD465" s="705">
        <f>IF(ISERROR((G465/H465-1)*100),"n/a",(G465/H465-1)*100)</f>
        <v>11.66666666666667</v>
      </c>
      <c r="AE465" s="705">
        <f>IF(ISERROR((H465/J465-1)*100),"n/a",(H465/J465-1)*100)</f>
        <v>14.285714285714279</v>
      </c>
      <c r="AF465" s="705">
        <f>IF(ISERROR((J465/K465-1)*100),"n/a",(J465/K465-1)*100)</f>
        <v>14.130434782608692</v>
      </c>
      <c r="AG465" s="705">
        <f>IF(ISERROR((K465/M465-1)*100),"n/a",(K465/M465-1)*100)</f>
        <v>14.999999999999991</v>
      </c>
      <c r="AH465" s="705">
        <f>IF(ISERROR((M465/N465-1)*100),"n/a",(M465/N465-1)*100)</f>
        <v>3.62694300518136</v>
      </c>
      <c r="AI465" s="705">
        <f>IF(ISERROR((N465/O465-1)*100),"n/a",(N465/O465-1)*100)</f>
        <v>-71.721611721611723</v>
      </c>
      <c r="AJ465" s="705">
        <f>IF(ISERROR((O465/P465-1)*100),"n/a",(O465/P465-1)*100)</f>
        <v>-8.9999999999999964</v>
      </c>
      <c r="AK465" s="705">
        <f>IF(ISERROR((P465/Q465-1)*100),"n/a",(P465/Q465-1)*100)</f>
        <v>2.7397260273972712</v>
      </c>
      <c r="AL465" s="705">
        <f>IF(ISERROR((Q465/R465-1)*100),"n/a",(Q465/R465-1)*100)</f>
        <v>1.388888888888884</v>
      </c>
      <c r="AM465" s="705">
        <f>IF(ISERROR((R465/S465-1)*100),"n/a",(R465/S465-1)*100)</f>
        <v>2.8571428571428692</v>
      </c>
      <c r="AN465" s="705">
        <f>IF(ISERROR((S465/T465-1)*100),"n/a",(S465/T465-1)*100)</f>
        <v>4.4776119402984982</v>
      </c>
      <c r="AO465" s="705">
        <f>IF(ISERROR((T465/U465-1)*100),"n/a",(T465/U465-1)*100)</f>
        <v>1.5151515151515138</v>
      </c>
      <c r="AP465" s="705">
        <f>IF(ISERROR((U465/V465-1)*100),"n/a",(U465/V465-1)*100)</f>
        <v>3.937007874015741</v>
      </c>
      <c r="AQ465" s="705">
        <f>IF(ISERROR((V465/W465-1)*100),"n/a",(V465/W465-1)*100)</f>
        <v>2.008032128514059</v>
      </c>
      <c r="AR465" s="705">
        <f>IF(ISERROR((W465/X465-1)*100),"n/a",(W465/X465-1)*100)</f>
        <v>1.6326530612244872</v>
      </c>
      <c r="AS465" s="706">
        <f>AVERAGE(Z465:AR465)</f>
        <v>0.23108132593377431</v>
      </c>
      <c r="AT465" s="707">
        <f>STDEV(Z465:AR465)</f>
        <v>18.369262963714409</v>
      </c>
    </row>
    <row r="466" spans="1:46" ht="11.25" customHeight="1" x14ac:dyDescent="0.2">
      <c r="A466" s="974" t="s">
        <v>1417</v>
      </c>
      <c r="B466" s="972" t="s">
        <v>1418</v>
      </c>
      <c r="C466" s="543">
        <v>4</v>
      </c>
      <c r="D466" s="509">
        <v>3.95</v>
      </c>
      <c r="E466" s="684">
        <v>3.7</v>
      </c>
      <c r="F466" s="684">
        <v>3.2</v>
      </c>
      <c r="G466" s="684">
        <v>2.72</v>
      </c>
      <c r="H466" s="684">
        <v>2.02</v>
      </c>
      <c r="I466" s="685"/>
      <c r="J466" s="521">
        <v>1.8</v>
      </c>
      <c r="K466" s="689">
        <v>1.8</v>
      </c>
      <c r="L466" s="685"/>
      <c r="M466" s="686">
        <v>1.8</v>
      </c>
      <c r="N466" s="686">
        <v>2.1800000000000002</v>
      </c>
      <c r="O466" s="691">
        <v>2.5299999999999998</v>
      </c>
      <c r="P466" s="691">
        <v>2.4900000000000002</v>
      </c>
      <c r="Q466" s="691">
        <v>2.4649999999999999</v>
      </c>
      <c r="R466" s="691">
        <v>2.4300000000000002</v>
      </c>
      <c r="S466" s="691">
        <v>2.4125000000000001</v>
      </c>
      <c r="T466" s="691">
        <v>2.4024999999999999</v>
      </c>
      <c r="U466" s="691">
        <v>2.37</v>
      </c>
      <c r="V466" s="691">
        <v>2.33</v>
      </c>
      <c r="W466" s="691">
        <v>2.29</v>
      </c>
      <c r="X466" s="691">
        <v>2.25</v>
      </c>
      <c r="Y466" s="688">
        <f>SUM(C466:X466)</f>
        <v>51.14</v>
      </c>
      <c r="Z466" s="1134">
        <f>IF(ISERROR((C466/D466-1)*100),"n/a",(C466/D466-1)*100)</f>
        <v>1.2658227848101111</v>
      </c>
      <c r="AA466" s="705">
        <f>IF(ISERROR((D466/E466-1)*100),"n/a",(D466/E466-1)*100)</f>
        <v>6.7567567567567544</v>
      </c>
      <c r="AB466" s="705">
        <f>IF(ISERROR((E466/F466-1)*100),"n/a",(E466/F466-1)*100)</f>
        <v>15.625</v>
      </c>
      <c r="AC466" s="705">
        <f>IF(ISERROR((F466/G466-1)*100),"n/a",(F466/G466-1)*100)</f>
        <v>17.647058823529417</v>
      </c>
      <c r="AD466" s="705">
        <f>IF(ISERROR((G466/H466-1)*100),"n/a",(G466/H466-1)*100)</f>
        <v>34.653465346534659</v>
      </c>
      <c r="AE466" s="705">
        <f>IF(ISERROR((H466/J466-1)*100),"n/a",(H466/J466-1)*100)</f>
        <v>12.222222222222223</v>
      </c>
      <c r="AF466" s="705">
        <f>IF(ISERROR((J466/K466-1)*100),"n/a",(J466/K466-1)*100)</f>
        <v>0</v>
      </c>
      <c r="AG466" s="705">
        <f>IF(ISERROR((K466/M466-1)*100),"n/a",(K466/M466-1)*100)</f>
        <v>0</v>
      </c>
      <c r="AH466" s="705">
        <f>IF(ISERROR((M466/N466-1)*100),"n/a",(M466/N466-1)*100)</f>
        <v>-17.431192660550465</v>
      </c>
      <c r="AI466" s="705">
        <f>IF(ISERROR((N466/O466-1)*100),"n/a",(N466/O466-1)*100)</f>
        <v>-13.833992094861646</v>
      </c>
      <c r="AJ466" s="705">
        <f>IF(ISERROR((O466/P466-1)*100),"n/a",(O466/P466-1)*100)</f>
        <v>1.6064257028112205</v>
      </c>
      <c r="AK466" s="705">
        <f>IF(ISERROR((P466/Q466-1)*100),"n/a",(P466/Q466-1)*100)</f>
        <v>1.0141987829614729</v>
      </c>
      <c r="AL466" s="705">
        <f>IF(ISERROR((Q466/R466-1)*100),"n/a",(Q466/R466-1)*100)</f>
        <v>1.4403292181069727</v>
      </c>
      <c r="AM466" s="705">
        <f>IF(ISERROR((R466/S466-1)*100),"n/a",(R466/S466-1)*100)</f>
        <v>0.72538860103628089</v>
      </c>
      <c r="AN466" s="705">
        <f>IF(ISERROR((S466/T466-1)*100),"n/a",(S466/T466-1)*100)</f>
        <v>0.41623309053071544</v>
      </c>
      <c r="AO466" s="705">
        <f>IF(ISERROR((T466/U466-1)*100),"n/a",(T466/U466-1)*100)</f>
        <v>1.371308016877637</v>
      </c>
      <c r="AP466" s="705">
        <f>IF(ISERROR((U466/V466-1)*100),"n/a",(U466/V466-1)*100)</f>
        <v>1.7167381974249052</v>
      </c>
      <c r="AQ466" s="705">
        <f>IF(ISERROR((V466/W466-1)*100),"n/a",(V466/W466-1)*100)</f>
        <v>1.7467248908296984</v>
      </c>
      <c r="AR466" s="705">
        <f>IF(ISERROR((W466/X466-1)*100),"n/a",(W466/X466-1)*100)</f>
        <v>1.7777777777777892</v>
      </c>
      <c r="AS466" s="706">
        <f>AVERAGE(Z466:AR466)</f>
        <v>3.6168560766735665</v>
      </c>
      <c r="AT466" s="707">
        <f>STDEV(Z466:AR466)</f>
        <v>11.098442503317855</v>
      </c>
    </row>
    <row r="467" spans="1:46" ht="11.25" customHeight="1" x14ac:dyDescent="0.2">
      <c r="A467" s="539" t="s">
        <v>1419</v>
      </c>
      <c r="B467" s="527" t="s">
        <v>1420</v>
      </c>
      <c r="C467" s="515">
        <v>0.25</v>
      </c>
      <c r="D467" s="541">
        <v>0.22</v>
      </c>
      <c r="E467" s="533">
        <v>0.2</v>
      </c>
      <c r="F467" s="532">
        <v>0.18</v>
      </c>
      <c r="G467" s="533">
        <v>0.16500000000000001</v>
      </c>
      <c r="H467" s="532">
        <v>0.15</v>
      </c>
      <c r="I467" s="534" t="s">
        <v>90</v>
      </c>
      <c r="J467" s="533">
        <v>0.13125000000000001</v>
      </c>
      <c r="K467" s="535">
        <v>0.125</v>
      </c>
      <c r="L467" s="534"/>
      <c r="M467" s="549">
        <v>6.25E-2</v>
      </c>
      <c r="N467" s="549">
        <v>3.125E-2</v>
      </c>
      <c r="O467" s="537">
        <v>0</v>
      </c>
      <c r="P467" s="537">
        <v>0</v>
      </c>
      <c r="Q467" s="537">
        <v>0</v>
      </c>
      <c r="R467" s="537">
        <v>0</v>
      </c>
      <c r="S467" s="537">
        <v>0</v>
      </c>
      <c r="T467" s="537">
        <v>0</v>
      </c>
      <c r="U467" s="537">
        <v>0</v>
      </c>
      <c r="V467" s="537">
        <v>0</v>
      </c>
      <c r="W467" s="537">
        <v>0</v>
      </c>
      <c r="X467" s="537">
        <v>0</v>
      </c>
      <c r="Y467" s="688">
        <f>SUM(C467:X467)</f>
        <v>1.5149999999999999</v>
      </c>
      <c r="Z467" s="1134">
        <f>IF(ISERROR((C467/D467-1)*100),"n/a",(C467/D467-1)*100)</f>
        <v>13.636363636363647</v>
      </c>
      <c r="AA467" s="705">
        <f>IF(ISERROR((D467/E467-1)*100),"n/a",(D467/E467-1)*100)</f>
        <v>9.9999999999999858</v>
      </c>
      <c r="AB467" s="705">
        <f>IF(ISERROR((E467/F467-1)*100),"n/a",(E467/F467-1)*100)</f>
        <v>11.111111111111116</v>
      </c>
      <c r="AC467" s="705">
        <f>IF(ISERROR((F467/G467-1)*100),"n/a",(F467/G467-1)*100)</f>
        <v>9.0909090909090828</v>
      </c>
      <c r="AD467" s="705">
        <f>IF(ISERROR((G467/H467-1)*100),"n/a",(G467/H467-1)*100)</f>
        <v>10.000000000000009</v>
      </c>
      <c r="AE467" s="705">
        <f>IF(ISERROR((H467/J467-1)*100),"n/a",(H467/J467-1)*100)</f>
        <v>14.285714285714279</v>
      </c>
      <c r="AF467" s="705">
        <f>IF(ISERROR((J467/K467-1)*100),"n/a",(J467/K467-1)*100)</f>
        <v>5.0000000000000044</v>
      </c>
      <c r="AG467" s="705">
        <f>IF(ISERROR((K467/M467-1)*100),"n/a",(K467/M467-1)*100)</f>
        <v>100</v>
      </c>
      <c r="AH467" s="705">
        <f>IF(ISERROR((M467/N467-1)*100),"n/a",(M467/N467-1)*100)</f>
        <v>100</v>
      </c>
      <c r="AI467" s="705" t="str">
        <f>IF(ISERROR((N467/O467-1)*100),"n/a",(N467/O467-1)*100)</f>
        <v>n/a</v>
      </c>
      <c r="AJ467" s="705" t="str">
        <f>IF(ISERROR((O467/P467-1)*100),"n/a",(O467/P467-1)*100)</f>
        <v>n/a</v>
      </c>
      <c r="AK467" s="705" t="str">
        <f>IF(ISERROR((P467/Q467-1)*100),"n/a",(P467/Q467-1)*100)</f>
        <v>n/a</v>
      </c>
      <c r="AL467" s="705" t="str">
        <f>IF(ISERROR((Q467/R467-1)*100),"n/a",(Q467/R467-1)*100)</f>
        <v>n/a</v>
      </c>
      <c r="AM467" s="705" t="str">
        <f>IF(ISERROR((R467/S467-1)*100),"n/a",(R467/S467-1)*100)</f>
        <v>n/a</v>
      </c>
      <c r="AN467" s="705" t="str">
        <f>IF(ISERROR((S467/T467-1)*100),"n/a",(S467/T467-1)*100)</f>
        <v>n/a</v>
      </c>
      <c r="AO467" s="705" t="str">
        <f>IF(ISERROR((T467/U467-1)*100),"n/a",(T467/U467-1)*100)</f>
        <v>n/a</v>
      </c>
      <c r="AP467" s="705" t="str">
        <f>IF(ISERROR((U467/V467-1)*100),"n/a",(U467/V467-1)*100)</f>
        <v>n/a</v>
      </c>
      <c r="AQ467" s="705" t="str">
        <f>IF(ISERROR((V467/W467-1)*100),"n/a",(V467/W467-1)*100)</f>
        <v>n/a</v>
      </c>
      <c r="AR467" s="705" t="str">
        <f>IF(ISERROR((W467/X467-1)*100),"n/a",(W467/X467-1)*100)</f>
        <v>n/a</v>
      </c>
      <c r="AS467" s="706">
        <f>AVERAGE(Z467:AR467)</f>
        <v>30.347122013788677</v>
      </c>
      <c r="AT467" s="707">
        <f>STDEV(Z467:AR467)</f>
        <v>39.579987262221351</v>
      </c>
    </row>
    <row r="468" spans="1:46" ht="11.25" customHeight="1" x14ac:dyDescent="0.2">
      <c r="A468" s="519" t="s">
        <v>665</v>
      </c>
      <c r="B468" s="972" t="s">
        <v>666</v>
      </c>
      <c r="C468" s="515">
        <v>1.56</v>
      </c>
      <c r="D468" s="515">
        <v>1.4</v>
      </c>
      <c r="E468" s="684">
        <v>1.28</v>
      </c>
      <c r="F468" s="684">
        <v>1.1599999999999999</v>
      </c>
      <c r="G468" s="684">
        <v>0.92</v>
      </c>
      <c r="H468" s="684">
        <v>0.8</v>
      </c>
      <c r="I468" s="685" t="s">
        <v>90</v>
      </c>
      <c r="J468" s="684">
        <v>0.68</v>
      </c>
      <c r="K468" s="514">
        <v>0.62</v>
      </c>
      <c r="L468" s="685"/>
      <c r="M468" s="531">
        <v>0.56000000000000005</v>
      </c>
      <c r="N468" s="531">
        <v>0.54</v>
      </c>
      <c r="O468" s="691">
        <v>0.5</v>
      </c>
      <c r="P468" s="691">
        <v>0.44</v>
      </c>
      <c r="Q468" s="691">
        <v>0.38</v>
      </c>
      <c r="R468" s="691">
        <v>0.36</v>
      </c>
      <c r="S468" s="691">
        <v>0.33500000000000002</v>
      </c>
      <c r="T468" s="691">
        <v>0.32</v>
      </c>
      <c r="U468" s="691">
        <v>0.3</v>
      </c>
      <c r="V468" s="691">
        <v>0.29499999999999998</v>
      </c>
      <c r="W468" s="691">
        <v>0.28000000000000003</v>
      </c>
      <c r="X468" s="691">
        <v>0.24</v>
      </c>
      <c r="Y468" s="688">
        <f>SUM(C468:X468)</f>
        <v>12.97</v>
      </c>
      <c r="Z468" s="1134">
        <f>IF(ISERROR((C468/D468-1)*100),"n/a",(C468/D468-1)*100)</f>
        <v>11.428571428571432</v>
      </c>
      <c r="AA468" s="705">
        <f>IF(ISERROR((D468/E468-1)*100),"n/a",(D468/E468-1)*100)</f>
        <v>9.375</v>
      </c>
      <c r="AB468" s="705">
        <f>IF(ISERROR((E468/F468-1)*100),"n/a",(E468/F468-1)*100)</f>
        <v>10.344827586206918</v>
      </c>
      <c r="AC468" s="705">
        <f>IF(ISERROR((F468/G468-1)*100),"n/a",(F468/G468-1)*100)</f>
        <v>26.086956521739111</v>
      </c>
      <c r="AD468" s="705">
        <f>IF(ISERROR((G468/H468-1)*100),"n/a",(G468/H468-1)*100)</f>
        <v>14.999999999999991</v>
      </c>
      <c r="AE468" s="705">
        <f>IF(ISERROR((H468/J468-1)*100),"n/a",(H468/J468-1)*100)</f>
        <v>17.647058823529417</v>
      </c>
      <c r="AF468" s="705">
        <f>IF(ISERROR((J468/K468-1)*100),"n/a",(J468/K468-1)*100)</f>
        <v>9.6774193548387224</v>
      </c>
      <c r="AG468" s="705">
        <f>IF(ISERROR((K468/M468-1)*100),"n/a",(K468/M468-1)*100)</f>
        <v>10.714285714285698</v>
      </c>
      <c r="AH468" s="705">
        <f>IF(ISERROR((M468/N468-1)*100),"n/a",(M468/N468-1)*100)</f>
        <v>3.7037037037036979</v>
      </c>
      <c r="AI468" s="705">
        <f>IF(ISERROR((N468/O468-1)*100),"n/a",(N468/O468-1)*100)</f>
        <v>8.0000000000000071</v>
      </c>
      <c r="AJ468" s="705">
        <f>IF(ISERROR((O468/P468-1)*100),"n/a",(O468/P468-1)*100)</f>
        <v>13.636363636363647</v>
      </c>
      <c r="AK468" s="705">
        <f>IF(ISERROR((P468/Q468-1)*100),"n/a",(P468/Q468-1)*100)</f>
        <v>15.789473684210531</v>
      </c>
      <c r="AL468" s="705">
        <f>IF(ISERROR((Q468/R468-1)*100),"n/a",(Q468/R468-1)*100)</f>
        <v>5.555555555555558</v>
      </c>
      <c r="AM468" s="705">
        <f>IF(ISERROR((R468/S468-1)*100),"n/a",(R468/S468-1)*100)</f>
        <v>7.4626865671641784</v>
      </c>
      <c r="AN468" s="705">
        <f>IF(ISERROR((S468/T468-1)*100),"n/a",(S468/T468-1)*100)</f>
        <v>4.6875</v>
      </c>
      <c r="AO468" s="705">
        <f>IF(ISERROR((T468/U468-1)*100),"n/a",(T468/U468-1)*100)</f>
        <v>6.6666666666666652</v>
      </c>
      <c r="AP468" s="705">
        <f>IF(ISERROR((U468/V468-1)*100),"n/a",(U468/V468-1)*100)</f>
        <v>1.6949152542372836</v>
      </c>
      <c r="AQ468" s="705">
        <f>IF(ISERROR((V468/W468-1)*100),"n/a",(V468/W468-1)*100)</f>
        <v>5.3571428571428381</v>
      </c>
      <c r="AR468" s="705">
        <f>IF(ISERROR((W468/X468-1)*100),"n/a",(W468/X468-1)*100)</f>
        <v>16.666666666666675</v>
      </c>
      <c r="AS468" s="706">
        <f>AVERAGE(Z468:AR468)</f>
        <v>10.499726001099072</v>
      </c>
      <c r="AT468" s="707">
        <f>STDEV(Z468:AR468)</f>
        <v>5.9234552554154511</v>
      </c>
    </row>
    <row r="469" spans="1:46" ht="11.25" customHeight="1" x14ac:dyDescent="0.2">
      <c r="A469" s="974" t="s">
        <v>1421</v>
      </c>
      <c r="B469" s="972" t="s">
        <v>1422</v>
      </c>
      <c r="C469" s="515">
        <v>1.32</v>
      </c>
      <c r="D469" s="515">
        <v>1.1599999999999999</v>
      </c>
      <c r="E469" s="684">
        <v>1</v>
      </c>
      <c r="F469" s="684">
        <v>0.8</v>
      </c>
      <c r="G469" s="684">
        <v>0.64</v>
      </c>
      <c r="H469" s="684">
        <v>0.48</v>
      </c>
      <c r="I469" s="685"/>
      <c r="J469" s="684">
        <v>0.32</v>
      </c>
      <c r="K469" s="514">
        <v>0.2</v>
      </c>
      <c r="L469" s="685"/>
      <c r="M469" s="686">
        <v>0.04</v>
      </c>
      <c r="N469" s="686">
        <v>0.24</v>
      </c>
      <c r="O469" s="691">
        <v>1.66</v>
      </c>
      <c r="P469" s="691">
        <v>1.58</v>
      </c>
      <c r="Q469" s="691">
        <v>1.52</v>
      </c>
      <c r="R469" s="691">
        <v>1.46</v>
      </c>
      <c r="S469" s="691">
        <v>1.4</v>
      </c>
      <c r="T469" s="691">
        <v>1.34</v>
      </c>
      <c r="U469" s="691">
        <v>1.28</v>
      </c>
      <c r="V469" s="691">
        <v>1.22</v>
      </c>
      <c r="W469" s="691">
        <v>1.1599999999999999</v>
      </c>
      <c r="X469" s="691">
        <v>1.1000000000000001</v>
      </c>
      <c r="Y469" s="688">
        <f>SUM(C469:X469)</f>
        <v>19.920000000000002</v>
      </c>
      <c r="Z469" s="1134">
        <f>IF(ISERROR((C469/D469-1)*100),"n/a",(C469/D469-1)*100)</f>
        <v>13.793103448275868</v>
      </c>
      <c r="AA469" s="705">
        <f>IF(ISERROR((D469/E469-1)*100),"n/a",(D469/E469-1)*100)</f>
        <v>15.999999999999993</v>
      </c>
      <c r="AB469" s="705">
        <f>IF(ISERROR((E469/F469-1)*100),"n/a",(E469/F469-1)*100)</f>
        <v>25</v>
      </c>
      <c r="AC469" s="705">
        <f>IF(ISERROR((F469/G469-1)*100),"n/a",(F469/G469-1)*100)</f>
        <v>25</v>
      </c>
      <c r="AD469" s="705">
        <f>IF(ISERROR((G469/H469-1)*100),"n/a",(G469/H469-1)*100)</f>
        <v>33.33333333333335</v>
      </c>
      <c r="AE469" s="705">
        <f>IF(ISERROR((H469/J469-1)*100),"n/a",(H469/J469-1)*100)</f>
        <v>50</v>
      </c>
      <c r="AF469" s="705">
        <f>IF(ISERROR((J469/K469-1)*100),"n/a",(J469/K469-1)*100)</f>
        <v>59.999999999999986</v>
      </c>
      <c r="AG469" s="705">
        <f>IF(ISERROR((K469/M469-1)*100),"n/a",(K469/M469-1)*100)</f>
        <v>400</v>
      </c>
      <c r="AH469" s="705">
        <f>IF(ISERROR((M469/N469-1)*100),"n/a",(M469/N469-1)*100)</f>
        <v>-83.333333333333329</v>
      </c>
      <c r="AI469" s="705">
        <f>IF(ISERROR((N469/O469-1)*100),"n/a",(N469/O469-1)*100)</f>
        <v>-85.542168674698786</v>
      </c>
      <c r="AJ469" s="705">
        <f>IF(ISERROR((O469/P469-1)*100),"n/a",(O469/P469-1)*100)</f>
        <v>5.0632911392404889</v>
      </c>
      <c r="AK469" s="705">
        <f>IF(ISERROR((P469/Q469-1)*100),"n/a",(P469/Q469-1)*100)</f>
        <v>3.9473684210526327</v>
      </c>
      <c r="AL469" s="705">
        <f>IF(ISERROR((Q469/R469-1)*100),"n/a",(Q469/R469-1)*100)</f>
        <v>4.1095890410958846</v>
      </c>
      <c r="AM469" s="705">
        <f>IF(ISERROR((R469/S469-1)*100),"n/a",(R469/S469-1)*100)</f>
        <v>4.2857142857142927</v>
      </c>
      <c r="AN469" s="705">
        <f>IF(ISERROR((S469/T469-1)*100),"n/a",(S469/T469-1)*100)</f>
        <v>4.4776119402984982</v>
      </c>
      <c r="AO469" s="705">
        <f>IF(ISERROR((T469/U469-1)*100),"n/a",(T469/U469-1)*100)</f>
        <v>4.6875</v>
      </c>
      <c r="AP469" s="705">
        <f>IF(ISERROR((U469/V469-1)*100),"n/a",(U469/V469-1)*100)</f>
        <v>4.9180327868852514</v>
      </c>
      <c r="AQ469" s="705">
        <f>IF(ISERROR((V469/W469-1)*100),"n/a",(V469/W469-1)*100)</f>
        <v>5.1724137931034475</v>
      </c>
      <c r="AR469" s="705">
        <f>IF(ISERROR((W469/X469-1)*100),"n/a",(W469/X469-1)*100)</f>
        <v>5.4545454545454453</v>
      </c>
      <c r="AS469" s="706">
        <f>AVERAGE(Z469:AR469)</f>
        <v>26.12457903344805</v>
      </c>
      <c r="AT469" s="707">
        <f>STDEV(Z469:AR469)</f>
        <v>97.297104633656801</v>
      </c>
    </row>
    <row r="470" spans="1:46" ht="11.25" customHeight="1" x14ac:dyDescent="0.2">
      <c r="A470" s="519" t="s">
        <v>4440</v>
      </c>
      <c r="B470" s="972" t="s">
        <v>4441</v>
      </c>
      <c r="C470" s="515">
        <v>3.3</v>
      </c>
      <c r="D470" s="515">
        <v>3.15</v>
      </c>
      <c r="E470" s="684">
        <v>3</v>
      </c>
      <c r="F470" s="684">
        <v>2.86</v>
      </c>
      <c r="G470" s="684">
        <v>2.6</v>
      </c>
      <c r="H470" s="684">
        <v>2.4</v>
      </c>
      <c r="I470" s="685"/>
      <c r="J470" s="684">
        <v>2.2000000000000002</v>
      </c>
      <c r="K470" s="514">
        <v>2</v>
      </c>
      <c r="L470" s="685"/>
      <c r="M470" s="531">
        <v>1.8</v>
      </c>
      <c r="N470" s="531">
        <v>1.6</v>
      </c>
      <c r="O470" s="691">
        <v>1.5</v>
      </c>
      <c r="P470" s="691">
        <v>1.2</v>
      </c>
      <c r="Q470" s="691">
        <v>1</v>
      </c>
      <c r="R470" s="691">
        <v>0.72</v>
      </c>
      <c r="S470" s="691">
        <v>0.6</v>
      </c>
      <c r="T470" s="691">
        <v>0.45750000000000002</v>
      </c>
      <c r="U470" s="691">
        <v>0.38</v>
      </c>
      <c r="V470" s="691">
        <v>0.34</v>
      </c>
      <c r="W470" s="691">
        <v>0.31</v>
      </c>
      <c r="X470" s="691">
        <v>0.28000000000000003</v>
      </c>
      <c r="Y470" s="688">
        <f>SUM(C470:X470)</f>
        <v>31.697499999999998</v>
      </c>
      <c r="Z470" s="1134">
        <f>IF(ISERROR((C470/D470-1)*100),"n/a",(C470/D470-1)*100)</f>
        <v>4.7619047619047672</v>
      </c>
      <c r="AA470" s="705">
        <f>IF(ISERROR((D470/E470-1)*100),"n/a",(D470/E470-1)*100)</f>
        <v>5.0000000000000044</v>
      </c>
      <c r="AB470" s="705">
        <f>IF(ISERROR((E470/F470-1)*100),"n/a",(E470/F470-1)*100)</f>
        <v>4.8951048951048959</v>
      </c>
      <c r="AC470" s="705">
        <f>IF(ISERROR((F470/G470-1)*100),"n/a",(F470/G470-1)*100)</f>
        <v>9.9999999999999858</v>
      </c>
      <c r="AD470" s="705">
        <f>IF(ISERROR((G470/H470-1)*100),"n/a",(G470/H470-1)*100)</f>
        <v>8.3333333333333481</v>
      </c>
      <c r="AE470" s="705">
        <f>IF(ISERROR((H470/J470-1)*100),"n/a",(H470/J470-1)*100)</f>
        <v>9.0909090909090828</v>
      </c>
      <c r="AF470" s="705">
        <f>IF(ISERROR((J470/K470-1)*100),"n/a",(J470/K470-1)*100)</f>
        <v>10.000000000000009</v>
      </c>
      <c r="AG470" s="705">
        <f>IF(ISERROR((K470/M470-1)*100),"n/a",(K470/M470-1)*100)</f>
        <v>11.111111111111116</v>
      </c>
      <c r="AH470" s="705">
        <f>IF(ISERROR((M470/N470-1)*100),"n/a",(M470/N470-1)*100)</f>
        <v>12.5</v>
      </c>
      <c r="AI470" s="705">
        <f>IF(ISERROR((N470/O470-1)*100),"n/a",(N470/O470-1)*100)</f>
        <v>6.6666666666666652</v>
      </c>
      <c r="AJ470" s="705">
        <f>IF(ISERROR((O470/P470-1)*100),"n/a",(O470/P470-1)*100)</f>
        <v>25</v>
      </c>
      <c r="AK470" s="705">
        <f>IF(ISERROR((P470/Q470-1)*100),"n/a",(P470/Q470-1)*100)</f>
        <v>19.999999999999996</v>
      </c>
      <c r="AL470" s="705">
        <f>IF(ISERROR((Q470/R470-1)*100),"n/a",(Q470/R470-1)*100)</f>
        <v>38.888888888888886</v>
      </c>
      <c r="AM470" s="705">
        <f>IF(ISERROR((R470/S470-1)*100),"n/a",(R470/S470-1)*100)</f>
        <v>19.999999999999996</v>
      </c>
      <c r="AN470" s="705">
        <f>IF(ISERROR((S470/T470-1)*100),"n/a",(S470/T470-1)*100)</f>
        <v>31.147540983606547</v>
      </c>
      <c r="AO470" s="705">
        <f>IF(ISERROR((T470/U470-1)*100),"n/a",(T470/U470-1)*100)</f>
        <v>20.394736842105267</v>
      </c>
      <c r="AP470" s="705">
        <f>IF(ISERROR((U470/V470-1)*100),"n/a",(U470/V470-1)*100)</f>
        <v>11.764705882352944</v>
      </c>
      <c r="AQ470" s="705">
        <f>IF(ISERROR((V470/W470-1)*100),"n/a",(V470/W470-1)*100)</f>
        <v>9.6774193548387224</v>
      </c>
      <c r="AR470" s="705">
        <f>IF(ISERROR((W470/X470-1)*100),"n/a",(W470/X470-1)*100)</f>
        <v>10.714285714285698</v>
      </c>
      <c r="AS470" s="706">
        <f>AVERAGE(Z470:AR470)</f>
        <v>14.207716185532</v>
      </c>
      <c r="AT470" s="707">
        <f>STDEV(Z470:AR470)</f>
        <v>9.3774856215259419</v>
      </c>
    </row>
    <row r="471" spans="1:46" ht="11.25" customHeight="1" x14ac:dyDescent="0.2">
      <c r="A471" s="497" t="s">
        <v>667</v>
      </c>
      <c r="B471" s="957" t="s">
        <v>668</v>
      </c>
      <c r="C471" s="515">
        <v>1.22</v>
      </c>
      <c r="D471" s="542">
        <v>1.18</v>
      </c>
      <c r="E471" s="505">
        <v>1.1399999999999999</v>
      </c>
      <c r="F471" s="505">
        <v>1.1000000000000001</v>
      </c>
      <c r="G471" s="505">
        <v>1.06</v>
      </c>
      <c r="H471" s="505">
        <v>0.49</v>
      </c>
      <c r="I471" s="506"/>
      <c r="J471" s="505">
        <v>0.41</v>
      </c>
      <c r="K471" s="503">
        <v>0.35</v>
      </c>
      <c r="L471" s="506"/>
      <c r="M471" s="551">
        <v>0.33</v>
      </c>
      <c r="N471" s="551">
        <v>0.31</v>
      </c>
      <c r="O471" s="511">
        <v>0.28999999999999998</v>
      </c>
      <c r="P471" s="511">
        <v>0.27</v>
      </c>
      <c r="Q471" s="511">
        <v>0.25</v>
      </c>
      <c r="R471" s="511">
        <v>0.23</v>
      </c>
      <c r="S471" s="511">
        <v>0.21</v>
      </c>
      <c r="T471" s="511">
        <v>0.17</v>
      </c>
      <c r="U471" s="510">
        <v>0.14000000000000001</v>
      </c>
      <c r="V471" s="510">
        <v>0.14000000000000001</v>
      </c>
      <c r="W471" s="511">
        <v>0.14000000000000001</v>
      </c>
      <c r="X471" s="511">
        <v>0.13</v>
      </c>
      <c r="Y471" s="688">
        <f>SUM(C471:X471)</f>
        <v>9.5600000000000041</v>
      </c>
      <c r="Z471" s="1134">
        <f>IF(ISERROR((C471/D471-1)*100),"n/a",(C471/D471-1)*100)</f>
        <v>3.3898305084745894</v>
      </c>
      <c r="AA471" s="705">
        <f>IF(ISERROR((D471/E471-1)*100),"n/a",(D471/E471-1)*100)</f>
        <v>3.5087719298245723</v>
      </c>
      <c r="AB471" s="705">
        <f>IF(ISERROR((E471/F471-1)*100),"n/a",(E471/F471-1)*100)</f>
        <v>3.6363636363636154</v>
      </c>
      <c r="AC471" s="705">
        <f>IF(ISERROR((F471/G471-1)*100),"n/a",(F471/G471-1)*100)</f>
        <v>3.7735849056603765</v>
      </c>
      <c r="AD471" s="705">
        <f>IF(ISERROR((G471/H471-1)*100),"n/a",(G471/H471-1)*100)</f>
        <v>116.32653061224491</v>
      </c>
      <c r="AE471" s="705">
        <f>IF(ISERROR((H471/J471-1)*100),"n/a",(H471/J471-1)*100)</f>
        <v>19.512195121951216</v>
      </c>
      <c r="AF471" s="705">
        <f>IF(ISERROR((J471/K471-1)*100),"n/a",(J471/K471-1)*100)</f>
        <v>17.142857142857149</v>
      </c>
      <c r="AG471" s="705">
        <f>IF(ISERROR((K471/M471-1)*100),"n/a",(K471/M471-1)*100)</f>
        <v>6.0606060606060552</v>
      </c>
      <c r="AH471" s="705">
        <f>IF(ISERROR((M471/N471-1)*100),"n/a",(M471/N471-1)*100)</f>
        <v>6.4516129032258229</v>
      </c>
      <c r="AI471" s="705">
        <f>IF(ISERROR((N471/O471-1)*100),"n/a",(N471/O471-1)*100)</f>
        <v>6.8965517241379448</v>
      </c>
      <c r="AJ471" s="705">
        <f>IF(ISERROR((O471/P471-1)*100),"n/a",(O471/P471-1)*100)</f>
        <v>7.4074074074073959</v>
      </c>
      <c r="AK471" s="705">
        <f>IF(ISERROR((P471/Q471-1)*100),"n/a",(P471/Q471-1)*100)</f>
        <v>8.0000000000000071</v>
      </c>
      <c r="AL471" s="705">
        <f>IF(ISERROR((Q471/R471-1)*100),"n/a",(Q471/R471-1)*100)</f>
        <v>8.6956521739130377</v>
      </c>
      <c r="AM471" s="705">
        <f>IF(ISERROR((R471/S471-1)*100),"n/a",(R471/S471-1)*100)</f>
        <v>9.5238095238095344</v>
      </c>
      <c r="AN471" s="705">
        <f>IF(ISERROR((S471/T471-1)*100),"n/a",(S471/T471-1)*100)</f>
        <v>23.529411764705866</v>
      </c>
      <c r="AO471" s="705">
        <f>IF(ISERROR((T471/U471-1)*100),"n/a",(T471/U471-1)*100)</f>
        <v>21.42857142857142</v>
      </c>
      <c r="AP471" s="705">
        <f>IF(ISERROR((U471/V471-1)*100),"n/a",(U471/V471-1)*100)</f>
        <v>0</v>
      </c>
      <c r="AQ471" s="705">
        <f>IF(ISERROR((V471/W471-1)*100),"n/a",(V471/W471-1)*100)</f>
        <v>0</v>
      </c>
      <c r="AR471" s="705">
        <f>IF(ISERROR((W471/X471-1)*100),"n/a",(W471/X471-1)*100)</f>
        <v>7.6923076923077094</v>
      </c>
      <c r="AS471" s="706">
        <f>AVERAGE(Z471:AR471)</f>
        <v>14.367161291371644</v>
      </c>
      <c r="AT471" s="707">
        <f>STDEV(Z471:AR471)</f>
        <v>25.624349931594395</v>
      </c>
    </row>
    <row r="472" spans="1:46" ht="11.25" customHeight="1" x14ac:dyDescent="0.2">
      <c r="A472" s="519" t="s">
        <v>1423</v>
      </c>
      <c r="B472" s="972" t="s">
        <v>1424</v>
      </c>
      <c r="C472" s="515">
        <v>1.1399999999999999</v>
      </c>
      <c r="D472" s="690">
        <v>1.06</v>
      </c>
      <c r="E472" s="684">
        <v>0.95</v>
      </c>
      <c r="F472" s="684">
        <v>0.76</v>
      </c>
      <c r="G472" s="684">
        <v>0.61</v>
      </c>
      <c r="H472" s="684">
        <v>0.49</v>
      </c>
      <c r="I472" s="685" t="s">
        <v>90</v>
      </c>
      <c r="J472" s="684">
        <v>0.37</v>
      </c>
      <c r="K472" s="514">
        <v>0.26</v>
      </c>
      <c r="L472" s="685"/>
      <c r="M472" s="531">
        <v>0.15</v>
      </c>
      <c r="N472" s="686">
        <v>0</v>
      </c>
      <c r="O472" s="687">
        <v>0.47</v>
      </c>
      <c r="P472" s="687">
        <v>0.56000000000000005</v>
      </c>
      <c r="Q472" s="691">
        <v>0.52</v>
      </c>
      <c r="R472" s="691">
        <v>0.4</v>
      </c>
      <c r="S472" s="691">
        <v>0.3</v>
      </c>
      <c r="T472" s="691">
        <v>0.14000000000000001</v>
      </c>
      <c r="U472" s="687">
        <v>0</v>
      </c>
      <c r="V472" s="687">
        <v>0</v>
      </c>
      <c r="W472" s="687">
        <v>0</v>
      </c>
      <c r="X472" s="687">
        <v>0</v>
      </c>
      <c r="Y472" s="688">
        <f>SUM(C472:X472)</f>
        <v>8.1800000000000015</v>
      </c>
      <c r="Z472" s="1134">
        <f>IF(ISERROR((C472/D472-1)*100),"n/a",(C472/D472-1)*100)</f>
        <v>7.5471698113207308</v>
      </c>
      <c r="AA472" s="705">
        <f>IF(ISERROR((D472/E472-1)*100),"n/a",(D472/E472-1)*100)</f>
        <v>11.578947368421066</v>
      </c>
      <c r="AB472" s="705">
        <f>IF(ISERROR((E472/F472-1)*100),"n/a",(E472/F472-1)*100)</f>
        <v>25</v>
      </c>
      <c r="AC472" s="705">
        <f>IF(ISERROR((F472/G472-1)*100),"n/a",(F472/G472-1)*100)</f>
        <v>24.590163934426236</v>
      </c>
      <c r="AD472" s="705">
        <f>IF(ISERROR((G472/H472-1)*100),"n/a",(G472/H472-1)*100)</f>
        <v>24.489795918367353</v>
      </c>
      <c r="AE472" s="705">
        <f>IF(ISERROR((H472/J472-1)*100),"n/a",(H472/J472-1)*100)</f>
        <v>32.432432432432435</v>
      </c>
      <c r="AF472" s="705">
        <f>IF(ISERROR((J472/K472-1)*100),"n/a",(J472/K472-1)*100)</f>
        <v>42.307692307692292</v>
      </c>
      <c r="AG472" s="705">
        <f>IF(ISERROR((K472/M472-1)*100),"n/a",(K472/M472-1)*100)</f>
        <v>73.333333333333343</v>
      </c>
      <c r="AH472" s="705" t="str">
        <f>IF(ISERROR((M472/N472-1)*100),"n/a",(M472/N472-1)*100)</f>
        <v>n/a</v>
      </c>
      <c r="AI472" s="705">
        <f>IF(ISERROR((N472/O472-1)*100),"n/a",(N472/O472-1)*100)</f>
        <v>-100</v>
      </c>
      <c r="AJ472" s="705">
        <f>IF(ISERROR((O472/P472-1)*100),"n/a",(O472/P472-1)*100)</f>
        <v>-16.07142857142858</v>
      </c>
      <c r="AK472" s="705">
        <f>IF(ISERROR((P472/Q472-1)*100),"n/a",(P472/Q472-1)*100)</f>
        <v>7.6923076923077094</v>
      </c>
      <c r="AL472" s="705">
        <f>IF(ISERROR((Q472/R472-1)*100),"n/a",(Q472/R472-1)*100)</f>
        <v>30.000000000000004</v>
      </c>
      <c r="AM472" s="705">
        <f>IF(ISERROR((R472/S472-1)*100),"n/a",(R472/S472-1)*100)</f>
        <v>33.33333333333335</v>
      </c>
      <c r="AN472" s="705">
        <f>IF(ISERROR((S472/T472-1)*100),"n/a",(S472/T472-1)*100)</f>
        <v>114.28571428571428</v>
      </c>
      <c r="AO472" s="705" t="str">
        <f>IF(ISERROR((T472/U472-1)*100),"n/a",(T472/U472-1)*100)</f>
        <v>n/a</v>
      </c>
      <c r="AP472" s="705" t="str">
        <f>IF(ISERROR((U472/V472-1)*100),"n/a",(U472/V472-1)*100)</f>
        <v>n/a</v>
      </c>
      <c r="AQ472" s="705" t="str">
        <f>IF(ISERROR((V472/W472-1)*100),"n/a",(V472/W472-1)*100)</f>
        <v>n/a</v>
      </c>
      <c r="AR472" s="705" t="str">
        <f>IF(ISERROR((W472/X472-1)*100),"n/a",(W472/X472-1)*100)</f>
        <v>n/a</v>
      </c>
      <c r="AS472" s="706">
        <f>AVERAGE(Z472:AR472)</f>
        <v>22.179961560422871</v>
      </c>
      <c r="AT472" s="707">
        <f>STDEV(Z472:AR472)</f>
        <v>47.020885398685621</v>
      </c>
    </row>
    <row r="473" spans="1:46" ht="11.25" customHeight="1" x14ac:dyDescent="0.2">
      <c r="A473" s="519" t="s">
        <v>1425</v>
      </c>
      <c r="B473" s="972" t="s">
        <v>1426</v>
      </c>
      <c r="C473" s="515">
        <v>1.6</v>
      </c>
      <c r="D473" s="690">
        <v>1.4</v>
      </c>
      <c r="E473" s="684">
        <v>1.24</v>
      </c>
      <c r="F473" s="684">
        <v>1.08</v>
      </c>
      <c r="G473" s="684">
        <v>0.94</v>
      </c>
      <c r="H473" s="684">
        <v>0.84</v>
      </c>
      <c r="I473" s="685"/>
      <c r="J473" s="684">
        <v>0.76</v>
      </c>
      <c r="K473" s="514">
        <v>0.66</v>
      </c>
      <c r="L473" s="685"/>
      <c r="M473" s="531">
        <v>0.15</v>
      </c>
      <c r="N473" s="686">
        <v>0</v>
      </c>
      <c r="O473" s="687">
        <v>0</v>
      </c>
      <c r="P473" s="687">
        <v>0</v>
      </c>
      <c r="Q473" s="687">
        <v>0</v>
      </c>
      <c r="R473" s="687">
        <v>0</v>
      </c>
      <c r="S473" s="687">
        <v>0</v>
      </c>
      <c r="T473" s="687">
        <v>0</v>
      </c>
      <c r="U473" s="687">
        <v>0</v>
      </c>
      <c r="V473" s="687">
        <v>0</v>
      </c>
      <c r="W473" s="687">
        <v>0</v>
      </c>
      <c r="X473" s="687">
        <v>0</v>
      </c>
      <c r="Y473" s="688">
        <f>SUM(C473:X473)</f>
        <v>8.67</v>
      </c>
      <c r="Z473" s="1134">
        <f>IF(ISERROR((C473/D473-1)*100),"n/a",(C473/D473-1)*100)</f>
        <v>14.285714285714302</v>
      </c>
      <c r="AA473" s="705">
        <f>IF(ISERROR((D473/E473-1)*100),"n/a",(D473/E473-1)*100)</f>
        <v>12.903225806451601</v>
      </c>
      <c r="AB473" s="705">
        <f>IF(ISERROR((E473/F473-1)*100),"n/a",(E473/F473-1)*100)</f>
        <v>14.814814814814813</v>
      </c>
      <c r="AC473" s="705">
        <f>IF(ISERROR((F473/G473-1)*100),"n/a",(F473/G473-1)*100)</f>
        <v>14.893617021276606</v>
      </c>
      <c r="AD473" s="705">
        <f>IF(ISERROR((G473/H473-1)*100),"n/a",(G473/H473-1)*100)</f>
        <v>11.904761904761907</v>
      </c>
      <c r="AE473" s="705">
        <f>IF(ISERROR((H473/J473-1)*100),"n/a",(H473/J473-1)*100)</f>
        <v>10.526315789473673</v>
      </c>
      <c r="AF473" s="705">
        <f>IF(ISERROR((J473/K473-1)*100),"n/a",(J473/K473-1)*100)</f>
        <v>15.151515151515138</v>
      </c>
      <c r="AG473" s="705">
        <f>IF(ISERROR((K473/M473-1)*100),"n/a",(K473/M473-1)*100)</f>
        <v>340.00000000000006</v>
      </c>
      <c r="AH473" s="705" t="str">
        <f>IF(ISERROR((M473/N473-1)*100),"n/a",(M473/N473-1)*100)</f>
        <v>n/a</v>
      </c>
      <c r="AI473" s="705" t="str">
        <f>IF(ISERROR((N473/O473-1)*100),"n/a",(N473/O473-1)*100)</f>
        <v>n/a</v>
      </c>
      <c r="AJ473" s="705" t="str">
        <f>IF(ISERROR((O473/P473-1)*100),"n/a",(O473/P473-1)*100)</f>
        <v>n/a</v>
      </c>
      <c r="AK473" s="705" t="str">
        <f>IF(ISERROR((P473/Q473-1)*100),"n/a",(P473/Q473-1)*100)</f>
        <v>n/a</v>
      </c>
      <c r="AL473" s="705" t="str">
        <f>IF(ISERROR((Q473/R473-1)*100),"n/a",(Q473/R473-1)*100)</f>
        <v>n/a</v>
      </c>
      <c r="AM473" s="705" t="str">
        <f>IF(ISERROR((R473/S473-1)*100),"n/a",(R473/S473-1)*100)</f>
        <v>n/a</v>
      </c>
      <c r="AN473" s="705" t="str">
        <f>IF(ISERROR((S473/T473-1)*100),"n/a",(S473/T473-1)*100)</f>
        <v>n/a</v>
      </c>
      <c r="AO473" s="705" t="str">
        <f>IF(ISERROR((T473/U473-1)*100),"n/a",(T473/U473-1)*100)</f>
        <v>n/a</v>
      </c>
      <c r="AP473" s="705" t="str">
        <f>IF(ISERROR((U473/V473-1)*100),"n/a",(U473/V473-1)*100)</f>
        <v>n/a</v>
      </c>
      <c r="AQ473" s="705" t="str">
        <f>IF(ISERROR((V473/W473-1)*100),"n/a",(V473/W473-1)*100)</f>
        <v>n/a</v>
      </c>
      <c r="AR473" s="705" t="str">
        <f>IF(ISERROR((W473/X473-1)*100),"n/a",(W473/X473-1)*100)</f>
        <v>n/a</v>
      </c>
      <c r="AS473" s="706">
        <f>AVERAGE(Z473:AR473)</f>
        <v>54.309995596751008</v>
      </c>
      <c r="AT473" s="707">
        <f>STDEV(Z473:AR473)</f>
        <v>115.44780116236922</v>
      </c>
    </row>
    <row r="474" spans="1:46" ht="11.25" customHeight="1" x14ac:dyDescent="0.2">
      <c r="A474" s="497" t="s">
        <v>669</v>
      </c>
      <c r="B474" s="957" t="s">
        <v>670</v>
      </c>
      <c r="C474" s="515">
        <v>8.1999999999999993</v>
      </c>
      <c r="D474" s="690">
        <v>7.46</v>
      </c>
      <c r="E474" s="684">
        <v>6.77</v>
      </c>
      <c r="F474" s="684">
        <v>6.15</v>
      </c>
      <c r="G474" s="684">
        <v>5.49</v>
      </c>
      <c r="H474" s="684">
        <v>4.78</v>
      </c>
      <c r="I474" s="685"/>
      <c r="J474" s="684">
        <v>4.1500000000000004</v>
      </c>
      <c r="K474" s="514">
        <v>3.25</v>
      </c>
      <c r="L474" s="685"/>
      <c r="M474" s="531">
        <v>2.64</v>
      </c>
      <c r="N474" s="531">
        <v>2.34</v>
      </c>
      <c r="O474" s="691">
        <v>1.83</v>
      </c>
      <c r="P474" s="691">
        <v>1.47</v>
      </c>
      <c r="Q474" s="691">
        <v>1.25</v>
      </c>
      <c r="R474" s="691">
        <v>1.05</v>
      </c>
      <c r="S474" s="691">
        <v>0.91</v>
      </c>
      <c r="T474" s="691">
        <v>0.57999999999999996</v>
      </c>
      <c r="U474" s="687">
        <v>0.44</v>
      </c>
      <c r="V474" s="687">
        <v>0.44</v>
      </c>
      <c r="W474" s="687">
        <v>0.44</v>
      </c>
      <c r="X474" s="691">
        <v>0.88</v>
      </c>
      <c r="Y474" s="688">
        <f>SUM(C474:X474)</f>
        <v>60.519999999999989</v>
      </c>
      <c r="Z474" s="1134">
        <f>IF(ISERROR((C474/D474-1)*100),"n/a",(C474/D474-1)*100)</f>
        <v>9.9195710455763919</v>
      </c>
      <c r="AA474" s="705">
        <f>IF(ISERROR((D474/E474-1)*100),"n/a",(D474/E474-1)*100)</f>
        <v>10.192023633677994</v>
      </c>
      <c r="AB474" s="705">
        <f>IF(ISERROR((E474/F474-1)*100),"n/a",(E474/F474-1)*100)</f>
        <v>10.081300813008109</v>
      </c>
      <c r="AC474" s="705">
        <f>IF(ISERROR((F474/G474-1)*100),"n/a",(F474/G474-1)*100)</f>
        <v>12.021857923497258</v>
      </c>
      <c r="AD474" s="705">
        <f>IF(ISERROR((G474/H474-1)*100),"n/a",(G474/H474-1)*100)</f>
        <v>14.853556485355647</v>
      </c>
      <c r="AE474" s="705">
        <f>IF(ISERROR((H474/J474-1)*100),"n/a",(H474/J474-1)*100)</f>
        <v>15.180722891566267</v>
      </c>
      <c r="AF474" s="705">
        <f>IF(ISERROR((J474/K474-1)*100),"n/a",(J474/K474-1)*100)</f>
        <v>27.692307692307704</v>
      </c>
      <c r="AG474" s="705">
        <f>IF(ISERROR((K474/M474-1)*100),"n/a",(K474/M474-1)*100)</f>
        <v>23.106060606060595</v>
      </c>
      <c r="AH474" s="705">
        <f>IF(ISERROR((M474/N474-1)*100),"n/a",(M474/N474-1)*100)</f>
        <v>12.820512820512842</v>
      </c>
      <c r="AI474" s="705">
        <f>IF(ISERROR((N474/O474-1)*100),"n/a",(N474/O474-1)*100)</f>
        <v>27.868852459016381</v>
      </c>
      <c r="AJ474" s="705">
        <f>IF(ISERROR((O474/P474-1)*100),"n/a",(O474/P474-1)*100)</f>
        <v>24.489795918367353</v>
      </c>
      <c r="AK474" s="705">
        <f>IF(ISERROR((P474/Q474-1)*100),"n/a",(P474/Q474-1)*100)</f>
        <v>17.599999999999994</v>
      </c>
      <c r="AL474" s="705">
        <f>IF(ISERROR((Q474/R474-1)*100),"n/a",(Q474/R474-1)*100)</f>
        <v>19.047619047619047</v>
      </c>
      <c r="AM474" s="705">
        <f>IF(ISERROR((R474/S474-1)*100),"n/a",(R474/S474-1)*100)</f>
        <v>15.384615384615397</v>
      </c>
      <c r="AN474" s="705">
        <f>IF(ISERROR((S474/T474-1)*100),"n/a",(S474/T474-1)*100)</f>
        <v>56.896551724137943</v>
      </c>
      <c r="AO474" s="705">
        <f>IF(ISERROR((T474/U474-1)*100),"n/a",(T474/U474-1)*100)</f>
        <v>31.818181818181813</v>
      </c>
      <c r="AP474" s="705">
        <f>IF(ISERROR((U474/V474-1)*100),"n/a",(U474/V474-1)*100)</f>
        <v>0</v>
      </c>
      <c r="AQ474" s="705">
        <f>IF(ISERROR((V474/W474-1)*100),"n/a",(V474/W474-1)*100)</f>
        <v>0</v>
      </c>
      <c r="AR474" s="705">
        <f>IF(ISERROR((W474/X474-1)*100),"n/a",(W474/X474-1)*100)</f>
        <v>-50</v>
      </c>
      <c r="AS474" s="706">
        <f>AVERAGE(Z474:AR474)</f>
        <v>14.682817382289512</v>
      </c>
      <c r="AT474" s="707">
        <f>STDEV(Z474:AR474)</f>
        <v>20.14366873884606</v>
      </c>
    </row>
    <row r="475" spans="1:46" ht="11.25" customHeight="1" x14ac:dyDescent="0.2">
      <c r="A475" s="692" t="s">
        <v>1427</v>
      </c>
      <c r="B475" s="527" t="s">
        <v>1428</v>
      </c>
      <c r="C475" s="515">
        <v>1.35</v>
      </c>
      <c r="D475" s="538">
        <v>1.1600000000000001</v>
      </c>
      <c r="E475" s="533">
        <v>0.97</v>
      </c>
      <c r="F475" s="533">
        <v>0.74</v>
      </c>
      <c r="G475" s="532">
        <v>0.64</v>
      </c>
      <c r="H475" s="533">
        <v>0.62</v>
      </c>
      <c r="I475" s="534"/>
      <c r="J475" s="532">
        <v>0.6</v>
      </c>
      <c r="K475" s="535">
        <v>0.6</v>
      </c>
      <c r="L475" s="534"/>
      <c r="M475" s="560">
        <v>0.6</v>
      </c>
      <c r="N475" s="560">
        <v>0.6</v>
      </c>
      <c r="O475" s="537">
        <v>0.6</v>
      </c>
      <c r="P475" s="537">
        <v>0.6</v>
      </c>
      <c r="Q475" s="536">
        <v>0.6</v>
      </c>
      <c r="R475" s="537">
        <v>0.56000000000000005</v>
      </c>
      <c r="S475" s="537">
        <v>0.56000000000000005</v>
      </c>
      <c r="T475" s="536">
        <v>0.56000000000000005</v>
      </c>
      <c r="U475" s="536">
        <v>0.5</v>
      </c>
      <c r="V475" s="536">
        <v>0.47</v>
      </c>
      <c r="W475" s="537">
        <v>0.44</v>
      </c>
      <c r="X475" s="536">
        <v>0.44</v>
      </c>
      <c r="Y475" s="688">
        <f>SUM(C475:X475)</f>
        <v>13.209999999999999</v>
      </c>
      <c r="Z475" s="1134">
        <f>IF(ISERROR((C475/D475-1)*100),"n/a",(C475/D475-1)*100)</f>
        <v>16.37931034482758</v>
      </c>
      <c r="AA475" s="705">
        <f>IF(ISERROR((D475/E475-1)*100),"n/a",(D475/E475-1)*100)</f>
        <v>19.587628865979401</v>
      </c>
      <c r="AB475" s="705">
        <f>IF(ISERROR((E475/F475-1)*100),"n/a",(E475/F475-1)*100)</f>
        <v>31.081081081081074</v>
      </c>
      <c r="AC475" s="705">
        <f>IF(ISERROR((F475/G475-1)*100),"n/a",(F475/G475-1)*100)</f>
        <v>15.625</v>
      </c>
      <c r="AD475" s="705">
        <f>IF(ISERROR((G475/H475-1)*100),"n/a",(G475/H475-1)*100)</f>
        <v>3.2258064516129004</v>
      </c>
      <c r="AE475" s="705">
        <f>IF(ISERROR((H475/J475-1)*100),"n/a",(H475/J475-1)*100)</f>
        <v>3.3333333333333437</v>
      </c>
      <c r="AF475" s="705">
        <f>IF(ISERROR((J475/K475-1)*100),"n/a",(J475/K475-1)*100)</f>
        <v>0</v>
      </c>
      <c r="AG475" s="705">
        <f>IF(ISERROR((K475/M475-1)*100),"n/a",(K475/M475-1)*100)</f>
        <v>0</v>
      </c>
      <c r="AH475" s="705">
        <f>IF(ISERROR((M475/N475-1)*100),"n/a",(M475/N475-1)*100)</f>
        <v>0</v>
      </c>
      <c r="AI475" s="705">
        <f>IF(ISERROR((N475/O475-1)*100),"n/a",(N475/O475-1)*100)</f>
        <v>0</v>
      </c>
      <c r="AJ475" s="705">
        <f>IF(ISERROR((O475/P475-1)*100),"n/a",(O475/P475-1)*100)</f>
        <v>0</v>
      </c>
      <c r="AK475" s="705">
        <f>IF(ISERROR((P475/Q475-1)*100),"n/a",(P475/Q475-1)*100)</f>
        <v>0</v>
      </c>
      <c r="AL475" s="705">
        <f>IF(ISERROR((Q475/R475-1)*100),"n/a",(Q475/R475-1)*100)</f>
        <v>7.1428571428571397</v>
      </c>
      <c r="AM475" s="705">
        <f>IF(ISERROR((R475/S475-1)*100),"n/a",(R475/S475-1)*100)</f>
        <v>0</v>
      </c>
      <c r="AN475" s="705">
        <f>IF(ISERROR((S475/T475-1)*100),"n/a",(S475/T475-1)*100)</f>
        <v>0</v>
      </c>
      <c r="AO475" s="705">
        <f>IF(ISERROR((T475/U475-1)*100),"n/a",(T475/U475-1)*100)</f>
        <v>12.000000000000011</v>
      </c>
      <c r="AP475" s="705">
        <f>IF(ISERROR((U475/V475-1)*100),"n/a",(U475/V475-1)*100)</f>
        <v>6.3829787234042534</v>
      </c>
      <c r="AQ475" s="705">
        <f>IF(ISERROR((V475/W475-1)*100),"n/a",(V475/W475-1)*100)</f>
        <v>6.8181818181818121</v>
      </c>
      <c r="AR475" s="705">
        <f>IF(ISERROR((W475/X475-1)*100),"n/a",(W475/X475-1)*100)</f>
        <v>0</v>
      </c>
      <c r="AS475" s="706">
        <f>AVERAGE(Z475:AR475)</f>
        <v>6.3987461979619749</v>
      </c>
      <c r="AT475" s="707">
        <f>STDEV(Z475:AR475)</f>
        <v>8.7811777878292929</v>
      </c>
    </row>
    <row r="476" spans="1:46" ht="11.25" customHeight="1" x14ac:dyDescent="0.2">
      <c r="A476" s="502" t="s">
        <v>4317</v>
      </c>
      <c r="B476" s="959" t="s">
        <v>3881</v>
      </c>
      <c r="C476" s="515">
        <v>0.68759999999999999</v>
      </c>
      <c r="D476" s="662">
        <v>0.6341</v>
      </c>
      <c r="E476" s="963">
        <v>0.56789999999999996</v>
      </c>
      <c r="F476" s="963">
        <v>0.53</v>
      </c>
      <c r="G476" s="963">
        <v>0.2671</v>
      </c>
      <c r="H476" s="963">
        <v>0.23</v>
      </c>
      <c r="I476" s="955"/>
      <c r="J476" s="963">
        <v>0.84</v>
      </c>
      <c r="K476" s="689">
        <v>0</v>
      </c>
      <c r="L476" s="1067"/>
      <c r="M476" s="686">
        <v>0</v>
      </c>
      <c r="N476" s="686">
        <v>0</v>
      </c>
      <c r="O476" s="687">
        <v>0</v>
      </c>
      <c r="P476" s="687">
        <v>0</v>
      </c>
      <c r="Q476" s="687">
        <v>0</v>
      </c>
      <c r="R476" s="687">
        <v>0</v>
      </c>
      <c r="S476" s="687">
        <v>0</v>
      </c>
      <c r="T476" s="687">
        <v>0</v>
      </c>
      <c r="U476" s="687">
        <v>0</v>
      </c>
      <c r="V476" s="687">
        <v>0</v>
      </c>
      <c r="W476" s="687">
        <v>0</v>
      </c>
      <c r="X476" s="687">
        <v>0</v>
      </c>
      <c r="Y476" s="688">
        <f>SUM(C476:X476)</f>
        <v>3.7566999999999999</v>
      </c>
      <c r="Z476" s="1134">
        <f>IF(ISERROR((C476/D476-1)*100),"n/a",(C476/D476-1)*100)</f>
        <v>8.43715502286706</v>
      </c>
      <c r="AA476" s="705">
        <f>IF(ISERROR((D476/E476-1)*100),"n/a",(D476/E476-1)*100)</f>
        <v>11.656981863004056</v>
      </c>
      <c r="AB476" s="705">
        <f>IF(ISERROR((E476/F476-1)*100),"n/a",(E476/F476-1)*100)</f>
        <v>7.1509433962263946</v>
      </c>
      <c r="AC476" s="705">
        <f>IF(ISERROR((F476/G476-1)*100),"n/a",(F476/G476-1)*100)</f>
        <v>98.427555222763004</v>
      </c>
      <c r="AD476" s="705">
        <f>IF(ISERROR((G476/H476-1)*100),"n/a",(G476/H476-1)*100)</f>
        <v>16.130434782608695</v>
      </c>
      <c r="AE476" s="705">
        <f>IF(ISERROR((H476/J476-1)*100),"n/a",(H476/J476-1)*100)</f>
        <v>-72.61904761904762</v>
      </c>
      <c r="AF476" s="705" t="str">
        <f>IF(ISERROR((J476/K476-1)*100),"n/a",(J476/K476-1)*100)</f>
        <v>n/a</v>
      </c>
      <c r="AG476" s="705" t="str">
        <f>IF(ISERROR((K476/M476-1)*100),"n/a",(K476/M476-1)*100)</f>
        <v>n/a</v>
      </c>
      <c r="AH476" s="705" t="str">
        <f>IF(ISERROR((M476/N476-1)*100),"n/a",(M476/N476-1)*100)</f>
        <v>n/a</v>
      </c>
      <c r="AI476" s="705" t="str">
        <f>IF(ISERROR((N476/O476-1)*100),"n/a",(N476/O476-1)*100)</f>
        <v>n/a</v>
      </c>
      <c r="AJ476" s="705" t="str">
        <f>IF(ISERROR((O476/P476-1)*100),"n/a",(O476/P476-1)*100)</f>
        <v>n/a</v>
      </c>
      <c r="AK476" s="705" t="str">
        <f>IF(ISERROR((P476/Q476-1)*100),"n/a",(P476/Q476-1)*100)</f>
        <v>n/a</v>
      </c>
      <c r="AL476" s="705" t="str">
        <f>IF(ISERROR((Q476/R476-1)*100),"n/a",(Q476/R476-1)*100)</f>
        <v>n/a</v>
      </c>
      <c r="AM476" s="705" t="str">
        <f>IF(ISERROR((R476/S476-1)*100),"n/a",(R476/S476-1)*100)</f>
        <v>n/a</v>
      </c>
      <c r="AN476" s="705" t="str">
        <f>IF(ISERROR((S476/T476-1)*100),"n/a",(S476/T476-1)*100)</f>
        <v>n/a</v>
      </c>
      <c r="AO476" s="705" t="str">
        <f>IF(ISERROR((T476/U476-1)*100),"n/a",(T476/U476-1)*100)</f>
        <v>n/a</v>
      </c>
      <c r="AP476" s="705" t="str">
        <f>IF(ISERROR((U476/V476-1)*100),"n/a",(U476/V476-1)*100)</f>
        <v>n/a</v>
      </c>
      <c r="AQ476" s="705" t="str">
        <f>IF(ISERROR((V476/W476-1)*100),"n/a",(V476/W476-1)*100)</f>
        <v>n/a</v>
      </c>
      <c r="AR476" s="705" t="str">
        <f>IF(ISERROR((W476/X476-1)*100),"n/a",(W476/X476-1)*100)</f>
        <v>n/a</v>
      </c>
      <c r="AS476" s="706">
        <f>AVERAGE(Z476:AR476)</f>
        <v>11.530670444736932</v>
      </c>
      <c r="AT476" s="707">
        <f>STDEV(Z476:AR476)</f>
        <v>54.188872045029889</v>
      </c>
    </row>
    <row r="477" spans="1:46" ht="11.25" customHeight="1" x14ac:dyDescent="0.2">
      <c r="A477" s="519" t="s">
        <v>271</v>
      </c>
      <c r="B477" s="972" t="s">
        <v>272</v>
      </c>
      <c r="C477" s="515">
        <v>1.78</v>
      </c>
      <c r="D477" s="688">
        <v>1.52</v>
      </c>
      <c r="E477" s="684">
        <v>1.26</v>
      </c>
      <c r="F477" s="684">
        <v>1.02</v>
      </c>
      <c r="G477" s="684">
        <v>0.82</v>
      </c>
      <c r="H477" s="684">
        <v>0.68</v>
      </c>
      <c r="I477" s="685"/>
      <c r="J477" s="684">
        <v>0.6</v>
      </c>
      <c r="K477" s="514">
        <v>0.5</v>
      </c>
      <c r="L477" s="685"/>
      <c r="M477" s="531">
        <v>0.4</v>
      </c>
      <c r="N477" s="531">
        <v>0.35</v>
      </c>
      <c r="O477" s="691">
        <v>0.33</v>
      </c>
      <c r="P477" s="691">
        <v>0.26</v>
      </c>
      <c r="Q477" s="691">
        <v>0.16</v>
      </c>
      <c r="R477" s="691">
        <v>0.1</v>
      </c>
      <c r="S477" s="691">
        <v>7.0000000000000007E-2</v>
      </c>
      <c r="T477" s="691">
        <v>5.2499999999999998E-2</v>
      </c>
      <c r="U477" s="691">
        <v>0.04</v>
      </c>
      <c r="V477" s="691">
        <v>3.7499999999999999E-2</v>
      </c>
      <c r="W477" s="691">
        <v>3.5000000000000003E-2</v>
      </c>
      <c r="X477" s="691">
        <v>0.03</v>
      </c>
      <c r="Y477" s="688">
        <f>SUM(C477:X477)</f>
        <v>10.044999999999998</v>
      </c>
      <c r="Z477" s="1134">
        <f>IF(ISERROR((C477/D477-1)*100),"n/a",(C477/D477-1)*100)</f>
        <v>17.105263157894733</v>
      </c>
      <c r="AA477" s="705">
        <f>IF(ISERROR((D477/E477-1)*100),"n/a",(D477/E477-1)*100)</f>
        <v>20.634920634920629</v>
      </c>
      <c r="AB477" s="705">
        <f>IF(ISERROR((E477/F477-1)*100),"n/a",(E477/F477-1)*100)</f>
        <v>23.529411764705888</v>
      </c>
      <c r="AC477" s="705">
        <f>IF(ISERROR((F477/G477-1)*100),"n/a",(F477/G477-1)*100)</f>
        <v>24.390243902439025</v>
      </c>
      <c r="AD477" s="705">
        <f>IF(ISERROR((G477/H477-1)*100),"n/a",(G477/H477-1)*100)</f>
        <v>20.588235294117641</v>
      </c>
      <c r="AE477" s="705">
        <f>IF(ISERROR((H477/J477-1)*100),"n/a",(H477/J477-1)*100)</f>
        <v>13.333333333333353</v>
      </c>
      <c r="AF477" s="705">
        <f>IF(ISERROR((J477/K477-1)*100),"n/a",(J477/K477-1)*100)</f>
        <v>19.999999999999996</v>
      </c>
      <c r="AG477" s="705">
        <f>IF(ISERROR((K477/M477-1)*100),"n/a",(K477/M477-1)*100)</f>
        <v>25</v>
      </c>
      <c r="AH477" s="705">
        <f>IF(ISERROR((M477/N477-1)*100),"n/a",(M477/N477-1)*100)</f>
        <v>14.285714285714302</v>
      </c>
      <c r="AI477" s="705">
        <f>IF(ISERROR((N477/O477-1)*100),"n/a",(N477/O477-1)*100)</f>
        <v>6.0606060606060552</v>
      </c>
      <c r="AJ477" s="705">
        <f>IF(ISERROR((O477/P477-1)*100),"n/a",(O477/P477-1)*100)</f>
        <v>26.923076923076916</v>
      </c>
      <c r="AK477" s="705">
        <f>IF(ISERROR((P477/Q477-1)*100),"n/a",(P477/Q477-1)*100)</f>
        <v>62.5</v>
      </c>
      <c r="AL477" s="705">
        <f>IF(ISERROR((Q477/R477-1)*100),"n/a",(Q477/R477-1)*100)</f>
        <v>59.999999999999986</v>
      </c>
      <c r="AM477" s="705">
        <f>IF(ISERROR((R477/S477-1)*100),"n/a",(R477/S477-1)*100)</f>
        <v>42.857142857142861</v>
      </c>
      <c r="AN477" s="705">
        <f>IF(ISERROR((S477/T477-1)*100),"n/a",(S477/T477-1)*100)</f>
        <v>33.33333333333335</v>
      </c>
      <c r="AO477" s="705">
        <f>IF(ISERROR((T477/U477-1)*100),"n/a",(T477/U477-1)*100)</f>
        <v>31.25</v>
      </c>
      <c r="AP477" s="705">
        <f>IF(ISERROR((U477/V477-1)*100),"n/a",(U477/V477-1)*100)</f>
        <v>6.6666666666666652</v>
      </c>
      <c r="AQ477" s="705">
        <f>IF(ISERROR((V477/W477-1)*100),"n/a",(V477/W477-1)*100)</f>
        <v>7.1428571428571397</v>
      </c>
      <c r="AR477" s="705">
        <f>IF(ISERROR((W477/X477-1)*100),"n/a",(W477/X477-1)*100)</f>
        <v>16.666666666666675</v>
      </c>
      <c r="AS477" s="706">
        <f>AVERAGE(Z477:AR477)</f>
        <v>24.856182738077649</v>
      </c>
      <c r="AT477" s="707">
        <f>STDEV(Z477:AR477)</f>
        <v>15.854125649911168</v>
      </c>
    </row>
    <row r="478" spans="1:46" ht="11.25" customHeight="1" x14ac:dyDescent="0.2">
      <c r="A478" s="974" t="s">
        <v>1431</v>
      </c>
      <c r="B478" s="972" t="s">
        <v>1432</v>
      </c>
      <c r="C478" s="515">
        <v>4</v>
      </c>
      <c r="D478" s="688">
        <v>3.5500000000000003</v>
      </c>
      <c r="E478" s="684">
        <v>3.33</v>
      </c>
      <c r="F478" s="684">
        <v>3.04</v>
      </c>
      <c r="G478" s="684">
        <v>2.7</v>
      </c>
      <c r="H478" s="684">
        <v>2</v>
      </c>
      <c r="I478" s="685"/>
      <c r="J478" s="684">
        <v>1.45</v>
      </c>
      <c r="K478" s="514">
        <v>0.55000000000000004</v>
      </c>
      <c r="L478" s="685"/>
      <c r="M478" s="686">
        <v>0</v>
      </c>
      <c r="N478" s="686">
        <v>0</v>
      </c>
      <c r="O478" s="687">
        <v>0</v>
      </c>
      <c r="P478" s="687">
        <v>0</v>
      </c>
      <c r="Q478" s="687">
        <v>0</v>
      </c>
      <c r="R478" s="687">
        <v>0</v>
      </c>
      <c r="S478" s="687">
        <v>0</v>
      </c>
      <c r="T478" s="687">
        <v>0</v>
      </c>
      <c r="U478" s="687">
        <v>0</v>
      </c>
      <c r="V478" s="687">
        <v>0</v>
      </c>
      <c r="W478" s="687">
        <v>0</v>
      </c>
      <c r="X478" s="687">
        <v>0</v>
      </c>
      <c r="Y478" s="688">
        <f>SUM(C478:X478)</f>
        <v>20.62</v>
      </c>
      <c r="Z478" s="1134">
        <f>IF(ISERROR((C478/D478-1)*100),"n/a",(C478/D478-1)*100)</f>
        <v>12.676056338028152</v>
      </c>
      <c r="AA478" s="705">
        <f>IF(ISERROR((D478/E478-1)*100),"n/a",(D478/E478-1)*100)</f>
        <v>6.6066066066066131</v>
      </c>
      <c r="AB478" s="705">
        <f>IF(ISERROR((E478/F478-1)*100),"n/a",(E478/F478-1)*100)</f>
        <v>9.539473684210531</v>
      </c>
      <c r="AC478" s="705">
        <f>IF(ISERROR((F478/G478-1)*100),"n/a",(F478/G478-1)*100)</f>
        <v>12.592592592592577</v>
      </c>
      <c r="AD478" s="705">
        <f>IF(ISERROR((G478/H478-1)*100),"n/a",(G478/H478-1)*100)</f>
        <v>35.000000000000007</v>
      </c>
      <c r="AE478" s="705">
        <f>IF(ISERROR((H478/J478-1)*100),"n/a",(H478/J478-1)*100)</f>
        <v>37.931034482758633</v>
      </c>
      <c r="AF478" s="705">
        <f>IF(ISERROR((J478/K478-1)*100),"n/a",(J478/K478-1)*100)</f>
        <v>163.63636363636363</v>
      </c>
      <c r="AG478" s="705" t="str">
        <f>IF(ISERROR((K478/M478-1)*100),"n/a",(K478/M478-1)*100)</f>
        <v>n/a</v>
      </c>
      <c r="AH478" s="705" t="str">
        <f>IF(ISERROR((M478/N478-1)*100),"n/a",(M478/N478-1)*100)</f>
        <v>n/a</v>
      </c>
      <c r="AI478" s="705" t="str">
        <f>IF(ISERROR((N478/O478-1)*100),"n/a",(N478/O478-1)*100)</f>
        <v>n/a</v>
      </c>
      <c r="AJ478" s="705" t="str">
        <f>IF(ISERROR((O478/P478-1)*100),"n/a",(O478/P478-1)*100)</f>
        <v>n/a</v>
      </c>
      <c r="AK478" s="705" t="str">
        <f>IF(ISERROR((P478/Q478-1)*100),"n/a",(P478/Q478-1)*100)</f>
        <v>n/a</v>
      </c>
      <c r="AL478" s="705" t="str">
        <f>IF(ISERROR((Q478/R478-1)*100),"n/a",(Q478/R478-1)*100)</f>
        <v>n/a</v>
      </c>
      <c r="AM478" s="705" t="str">
        <f>IF(ISERROR((R478/S478-1)*100),"n/a",(R478/S478-1)*100)</f>
        <v>n/a</v>
      </c>
      <c r="AN478" s="705" t="str">
        <f>IF(ISERROR((S478/T478-1)*100),"n/a",(S478/T478-1)*100)</f>
        <v>n/a</v>
      </c>
      <c r="AO478" s="705" t="str">
        <f>IF(ISERROR((T478/U478-1)*100),"n/a",(T478/U478-1)*100)</f>
        <v>n/a</v>
      </c>
      <c r="AP478" s="705" t="str">
        <f>IF(ISERROR((U478/V478-1)*100),"n/a",(U478/V478-1)*100)</f>
        <v>n/a</v>
      </c>
      <c r="AQ478" s="705" t="str">
        <f>IF(ISERROR((V478/W478-1)*100),"n/a",(V478/W478-1)*100)</f>
        <v>n/a</v>
      </c>
      <c r="AR478" s="705" t="str">
        <f>IF(ISERROR((W478/X478-1)*100),"n/a",(W478/X478-1)*100)</f>
        <v>n/a</v>
      </c>
      <c r="AS478" s="706">
        <f>AVERAGE(Z478:AR478)</f>
        <v>39.711732477222881</v>
      </c>
      <c r="AT478" s="707">
        <f>STDEV(Z478:AR478)</f>
        <v>56.058564032300048</v>
      </c>
    </row>
    <row r="479" spans="1:46" ht="11.25" customHeight="1" x14ac:dyDescent="0.2">
      <c r="A479" s="519" t="s">
        <v>671</v>
      </c>
      <c r="B479" s="972" t="s">
        <v>672</v>
      </c>
      <c r="C479" s="515">
        <v>1.1100000000000001</v>
      </c>
      <c r="D479" s="688">
        <v>1.03</v>
      </c>
      <c r="E479" s="505">
        <v>0.95</v>
      </c>
      <c r="F479" s="505">
        <v>0.77</v>
      </c>
      <c r="G479" s="505">
        <v>0.68500000000000005</v>
      </c>
      <c r="H479" s="505">
        <v>0.58335000000000004</v>
      </c>
      <c r="I479" s="506"/>
      <c r="J479" s="505">
        <v>0.58333500000000005</v>
      </c>
      <c r="K479" s="503">
        <v>0.45334999999999998</v>
      </c>
      <c r="L479" s="506"/>
      <c r="M479" s="551">
        <v>0.42</v>
      </c>
      <c r="N479" s="551">
        <v>0.39</v>
      </c>
      <c r="O479" s="511">
        <v>0.37664999999999998</v>
      </c>
      <c r="P479" s="511">
        <v>0.36</v>
      </c>
      <c r="Q479" s="511">
        <v>0.33334999999999998</v>
      </c>
      <c r="R479" s="511">
        <v>0.28665000000000002</v>
      </c>
      <c r="S479" s="511">
        <v>0.25</v>
      </c>
      <c r="T479" s="511">
        <v>0.19334999999999999</v>
      </c>
      <c r="U479" s="510">
        <v>0.13664999999999999</v>
      </c>
      <c r="V479" s="511">
        <v>9.3350000000000002E-2</v>
      </c>
      <c r="W479" s="511">
        <v>0</v>
      </c>
      <c r="X479" s="511">
        <v>0</v>
      </c>
      <c r="Y479" s="688">
        <f>SUM(C479:X479)</f>
        <v>9.0050349999999995</v>
      </c>
      <c r="Z479" s="1134">
        <f>IF(ISERROR((C479/D479-1)*100),"n/a",(C479/D479-1)*100)</f>
        <v>7.7669902912621325</v>
      </c>
      <c r="AA479" s="705">
        <f>IF(ISERROR((D479/E479-1)*100),"n/a",(D479/E479-1)*100)</f>
        <v>8.4210526315789522</v>
      </c>
      <c r="AB479" s="705">
        <f>IF(ISERROR((E479/F479-1)*100),"n/a",(E479/F479-1)*100)</f>
        <v>23.376623376623364</v>
      </c>
      <c r="AC479" s="705">
        <f>IF(ISERROR((F479/G479-1)*100),"n/a",(F479/G479-1)*100)</f>
        <v>12.408759124087588</v>
      </c>
      <c r="AD479" s="705">
        <f>IF(ISERROR((G479/H479-1)*100),"n/a",(G479/H479-1)*100)</f>
        <v>17.425216422387923</v>
      </c>
      <c r="AE479" s="705">
        <f>IF(ISERROR((H479/J479-1)*100),"n/a",(H479/J479-1)*100)</f>
        <v>2.5714212245064871E-3</v>
      </c>
      <c r="AF479" s="705">
        <f>IF(ISERROR((J479/K479-1)*100),"n/a",(J479/K479-1)*100)</f>
        <v>28.672107643101373</v>
      </c>
      <c r="AG479" s="705">
        <f>IF(ISERROR((K479/M479-1)*100),"n/a",(K479/M479-1)*100)</f>
        <v>7.9404761904761978</v>
      </c>
      <c r="AH479" s="705">
        <f>IF(ISERROR((M479/N479-1)*100),"n/a",(M479/N479-1)*100)</f>
        <v>7.6923076923076872</v>
      </c>
      <c r="AI479" s="705">
        <f>IF(ISERROR((N479/O479-1)*100),"n/a",(N479/O479-1)*100)</f>
        <v>3.5444046196734469</v>
      </c>
      <c r="AJ479" s="705">
        <f>IF(ISERROR((O479/P479-1)*100),"n/a",(O479/P479-1)*100)</f>
        <v>4.6249999999999902</v>
      </c>
      <c r="AK479" s="705">
        <f>IF(ISERROR((P479/Q479-1)*100),"n/a",(P479/Q479-1)*100)</f>
        <v>7.9946002699865071</v>
      </c>
      <c r="AL479" s="705">
        <f>IF(ISERROR((Q479/R479-1)*100),"n/a",(Q479/R479-1)*100)</f>
        <v>16.291644863073419</v>
      </c>
      <c r="AM479" s="705">
        <f>IF(ISERROR((R479/S479-1)*100),"n/a",(R479/S479-1)*100)</f>
        <v>14.660000000000007</v>
      </c>
      <c r="AN479" s="705">
        <f>IF(ISERROR((S479/T479-1)*100),"n/a",(S479/T479-1)*100)</f>
        <v>29.299198344970257</v>
      </c>
      <c r="AO479" s="705">
        <f>IF(ISERROR((T479/U479-1)*100),"n/a",(T479/U479-1)*100)</f>
        <v>41.492864983534574</v>
      </c>
      <c r="AP479" s="705">
        <f>IF(ISERROR((U479/V479-1)*100),"n/a",(U479/V479-1)*100)</f>
        <v>46.384574183181556</v>
      </c>
      <c r="AQ479" s="705" t="str">
        <f>IF(ISERROR((V479/W479-1)*100),"n/a",(V479/W479-1)*100)</f>
        <v>n/a</v>
      </c>
      <c r="AR479" s="705" t="str">
        <f>IF(ISERROR((W479/X479-1)*100),"n/a",(W479/X479-1)*100)</f>
        <v>n/a</v>
      </c>
      <c r="AS479" s="706">
        <f>AVERAGE(Z479:AR479)</f>
        <v>16.352846591615851</v>
      </c>
      <c r="AT479" s="707">
        <f>STDEV(Z479:AR479)</f>
        <v>13.330884410820442</v>
      </c>
    </row>
    <row r="480" spans="1:46" ht="11.25" customHeight="1" x14ac:dyDescent="0.2">
      <c r="A480" s="692" t="s">
        <v>3882</v>
      </c>
      <c r="B480" s="527" t="s">
        <v>3883</v>
      </c>
      <c r="C480" s="515">
        <v>0.25</v>
      </c>
      <c r="D480" s="538">
        <v>0.18</v>
      </c>
      <c r="E480" s="521">
        <v>0.12</v>
      </c>
      <c r="F480" s="684">
        <v>0.11</v>
      </c>
      <c r="G480" s="521">
        <v>0.08</v>
      </c>
      <c r="H480" s="684">
        <v>0</v>
      </c>
      <c r="I480" s="685"/>
      <c r="J480" s="521">
        <v>0</v>
      </c>
      <c r="K480" s="689">
        <v>0</v>
      </c>
      <c r="L480" s="685"/>
      <c r="M480" s="686">
        <v>0</v>
      </c>
      <c r="N480" s="686">
        <v>0</v>
      </c>
      <c r="O480" s="687">
        <v>0.26</v>
      </c>
      <c r="P480" s="691">
        <v>0.51380000000000003</v>
      </c>
      <c r="Q480" s="691">
        <v>0.46129999999999999</v>
      </c>
      <c r="R480" s="691">
        <v>0.36909999999999998</v>
      </c>
      <c r="S480" s="691">
        <v>0.26429999999999998</v>
      </c>
      <c r="T480" s="691">
        <v>0.20699999999999999</v>
      </c>
      <c r="U480" s="691">
        <v>0.16</v>
      </c>
      <c r="V480" s="691">
        <v>0.1313</v>
      </c>
      <c r="W480" s="691">
        <v>3.1E-2</v>
      </c>
      <c r="X480" s="564">
        <v>0</v>
      </c>
      <c r="Y480" s="688">
        <f>SUM(C480:X480)</f>
        <v>3.1377999999999999</v>
      </c>
      <c r="Z480" s="1134">
        <f>IF(ISERROR((C480/D480-1)*100),"n/a",(C480/D480-1)*100)</f>
        <v>38.888888888888886</v>
      </c>
      <c r="AA480" s="705">
        <f>IF(ISERROR((D480/E480-1)*100),"n/a",(D480/E480-1)*100)</f>
        <v>50</v>
      </c>
      <c r="AB480" s="705">
        <f>IF(ISERROR((E480/F480-1)*100),"n/a",(E480/F480-1)*100)</f>
        <v>9.0909090909090828</v>
      </c>
      <c r="AC480" s="705">
        <f>IF(ISERROR((F480/G480-1)*100),"n/a",(F480/G480-1)*100)</f>
        <v>37.5</v>
      </c>
      <c r="AD480" s="705" t="str">
        <f>IF(ISERROR((G480/H480-1)*100),"n/a",(G480/H480-1)*100)</f>
        <v>n/a</v>
      </c>
      <c r="AE480" s="705" t="str">
        <f>IF(ISERROR((H480/J480-1)*100),"n/a",(H480/J480-1)*100)</f>
        <v>n/a</v>
      </c>
      <c r="AF480" s="705" t="str">
        <f>IF(ISERROR((J480/K480-1)*100),"n/a",(J480/K480-1)*100)</f>
        <v>n/a</v>
      </c>
      <c r="AG480" s="705" t="str">
        <f>IF(ISERROR((K480/M480-1)*100),"n/a",(K480/M480-1)*100)</f>
        <v>n/a</v>
      </c>
      <c r="AH480" s="705" t="str">
        <f>IF(ISERROR((M480/N480-1)*100),"n/a",(M480/N480-1)*100)</f>
        <v>n/a</v>
      </c>
      <c r="AI480" s="705">
        <f>IF(ISERROR((N480/O480-1)*100),"n/a",(N480/O480-1)*100)</f>
        <v>-100</v>
      </c>
      <c r="AJ480" s="705">
        <f>IF(ISERROR((O480/P480-1)*100),"n/a",(O480/P480-1)*100)</f>
        <v>-49.396652393927596</v>
      </c>
      <c r="AK480" s="705">
        <f>IF(ISERROR((P480/Q480-1)*100),"n/a",(P480/Q480-1)*100)</f>
        <v>11.380880121396064</v>
      </c>
      <c r="AL480" s="705">
        <f>IF(ISERROR((Q480/R480-1)*100),"n/a",(Q480/R480-1)*100)</f>
        <v>24.979680303440798</v>
      </c>
      <c r="AM480" s="705">
        <f>IF(ISERROR((R480/S480-1)*100),"n/a",(R480/S480-1)*100)</f>
        <v>39.651910707529339</v>
      </c>
      <c r="AN480" s="705">
        <f>IF(ISERROR((S480/T480-1)*100),"n/a",(S480/T480-1)*100)</f>
        <v>27.681159420289859</v>
      </c>
      <c r="AO480" s="705">
        <f>IF(ISERROR((T480/U480-1)*100),"n/a",(T480/U480-1)*100)</f>
        <v>29.374999999999996</v>
      </c>
      <c r="AP480" s="705">
        <f>IF(ISERROR((U480/V480-1)*100),"n/a",(U480/V480-1)*100)</f>
        <v>21.858339680121851</v>
      </c>
      <c r="AQ480" s="705">
        <f>IF(ISERROR((V480/W480-1)*100),"n/a",(V480/W480-1)*100)</f>
        <v>323.54838709677421</v>
      </c>
      <c r="AR480" s="705" t="str">
        <f>IF(ISERROR((W480/X480-1)*100),"n/a",(W480/X480-1)*100)</f>
        <v>n/a</v>
      </c>
      <c r="AS480" s="706">
        <f>AVERAGE(Z480:AR480)</f>
        <v>35.735269455032501</v>
      </c>
      <c r="AT480" s="707">
        <f>STDEV(Z480:AR480)</f>
        <v>95.941133078672081</v>
      </c>
    </row>
    <row r="481" spans="1:46" ht="11.25" customHeight="1" x14ac:dyDescent="0.2">
      <c r="A481" s="519" t="s">
        <v>1434</v>
      </c>
      <c r="B481" s="972" t="s">
        <v>1435</v>
      </c>
      <c r="C481" s="515">
        <v>2.97</v>
      </c>
      <c r="D481" s="688">
        <v>2.87</v>
      </c>
      <c r="E481" s="684">
        <v>2.75</v>
      </c>
      <c r="F481" s="684">
        <v>2.63</v>
      </c>
      <c r="G481" s="684">
        <v>2.5099999999999998</v>
      </c>
      <c r="H481" s="684">
        <v>2.36</v>
      </c>
      <c r="I481" s="685"/>
      <c r="J481" s="684">
        <v>2.23</v>
      </c>
      <c r="K481" s="514">
        <v>2.0499999999999998</v>
      </c>
      <c r="L481" s="685"/>
      <c r="M481" s="531">
        <v>1.56</v>
      </c>
      <c r="N481" s="686">
        <v>0.98</v>
      </c>
      <c r="O481" s="691">
        <v>3.2</v>
      </c>
      <c r="P481" s="691">
        <v>2.93</v>
      </c>
      <c r="Q481" s="691">
        <v>2.75</v>
      </c>
      <c r="R481" s="691">
        <v>2.63</v>
      </c>
      <c r="S481" s="691">
        <v>2.48</v>
      </c>
      <c r="T481" s="691">
        <v>2.3199999999999998</v>
      </c>
      <c r="U481" s="691">
        <v>2.2200000000000002</v>
      </c>
      <c r="V481" s="691">
        <v>2.14</v>
      </c>
      <c r="W481" s="691">
        <v>2.06</v>
      </c>
      <c r="X481" s="691">
        <v>1.9650000000000001</v>
      </c>
      <c r="Y481" s="688">
        <f>SUM(C481:X481)</f>
        <v>47.605000000000004</v>
      </c>
      <c r="Z481" s="1134">
        <f>IF(ISERROR((C481/D481-1)*100),"n/a",(C481/D481-1)*100)</f>
        <v>3.4843205574912828</v>
      </c>
      <c r="AA481" s="705">
        <f>IF(ISERROR((D481/E481-1)*100),"n/a",(D481/E481-1)*100)</f>
        <v>4.3636363636363695</v>
      </c>
      <c r="AB481" s="705">
        <f>IF(ISERROR((E481/F481-1)*100),"n/a",(E481/F481-1)*100)</f>
        <v>4.5627376425855459</v>
      </c>
      <c r="AC481" s="705">
        <f>IF(ISERROR((F481/G481-1)*100),"n/a",(F481/G481-1)*100)</f>
        <v>4.7808764940239001</v>
      </c>
      <c r="AD481" s="705">
        <f>IF(ISERROR((G481/H481-1)*100),"n/a",(G481/H481-1)*100)</f>
        <v>6.3559322033898358</v>
      </c>
      <c r="AE481" s="705">
        <f>IF(ISERROR((H481/J481-1)*100),"n/a",(H481/J481-1)*100)</f>
        <v>5.8295964125560484</v>
      </c>
      <c r="AF481" s="705">
        <f>IF(ISERROR((J481/K481-1)*100),"n/a",(J481/K481-1)*100)</f>
        <v>8.7804878048780566</v>
      </c>
      <c r="AG481" s="705">
        <f>IF(ISERROR((K481/M481-1)*100),"n/a",(K481/M481-1)*100)</f>
        <v>31.410256410256387</v>
      </c>
      <c r="AH481" s="705">
        <f>IF(ISERROR((M481/N481-1)*100),"n/a",(M481/N481-1)*100)</f>
        <v>59.183673469387756</v>
      </c>
      <c r="AI481" s="705">
        <f>IF(ISERROR((N481/O481-1)*100),"n/a",(N481/O481-1)*100)</f>
        <v>-69.375000000000014</v>
      </c>
      <c r="AJ481" s="705">
        <f>IF(ISERROR((O481/P481-1)*100),"n/a",(O481/P481-1)*100)</f>
        <v>9.2150170648464211</v>
      </c>
      <c r="AK481" s="705">
        <f>IF(ISERROR((P481/Q481-1)*100),"n/a",(P481/Q481-1)*100)</f>
        <v>6.5454545454545432</v>
      </c>
      <c r="AL481" s="705">
        <f>IF(ISERROR((Q481/R481-1)*100),"n/a",(Q481/R481-1)*100)</f>
        <v>4.5627376425855459</v>
      </c>
      <c r="AM481" s="705">
        <f>IF(ISERROR((R481/S481-1)*100),"n/a",(R481/S481-1)*100)</f>
        <v>6.0483870967741993</v>
      </c>
      <c r="AN481" s="705">
        <f>IF(ISERROR((S481/T481-1)*100),"n/a",(S481/T481-1)*100)</f>
        <v>6.8965517241379448</v>
      </c>
      <c r="AO481" s="705">
        <f>IF(ISERROR((T481/U481-1)*100),"n/a",(T481/U481-1)*100)</f>
        <v>4.5045045045044807</v>
      </c>
      <c r="AP481" s="705">
        <f>IF(ISERROR((U481/V481-1)*100),"n/a",(U481/V481-1)*100)</f>
        <v>3.7383177570093462</v>
      </c>
      <c r="AQ481" s="705">
        <f>IF(ISERROR((V481/W481-1)*100),"n/a",(V481/W481-1)*100)</f>
        <v>3.8834951456310662</v>
      </c>
      <c r="AR481" s="705">
        <f>IF(ISERROR((W481/X481-1)*100),"n/a",(W481/X481-1)*100)</f>
        <v>4.8346055979643809</v>
      </c>
      <c r="AS481" s="706">
        <f>AVERAGE(Z481:AR481)</f>
        <v>5.768715180900692</v>
      </c>
      <c r="AT481" s="707">
        <f>STDEV(Z481:AR481)</f>
        <v>22.609853856778308</v>
      </c>
    </row>
    <row r="482" spans="1:46" ht="11.25" customHeight="1" x14ac:dyDescent="0.2">
      <c r="A482" s="502" t="s">
        <v>1436</v>
      </c>
      <c r="B482" s="972" t="s">
        <v>1437</v>
      </c>
      <c r="C482" s="543">
        <v>0.48</v>
      </c>
      <c r="D482" s="688">
        <v>0.45999999999999996</v>
      </c>
      <c r="E482" s="521">
        <v>0.4</v>
      </c>
      <c r="F482" s="684">
        <v>0.32500000000000001</v>
      </c>
      <c r="G482" s="684">
        <v>0.2</v>
      </c>
      <c r="H482" s="684">
        <v>0.16</v>
      </c>
      <c r="I482" s="685"/>
      <c r="J482" s="521">
        <v>0</v>
      </c>
      <c r="K482" s="689">
        <v>0</v>
      </c>
      <c r="L482" s="685"/>
      <c r="M482" s="686">
        <v>0</v>
      </c>
      <c r="N482" s="686">
        <v>0</v>
      </c>
      <c r="O482" s="687">
        <v>0</v>
      </c>
      <c r="P482" s="687">
        <v>0</v>
      </c>
      <c r="Q482" s="687">
        <v>0</v>
      </c>
      <c r="R482" s="687">
        <v>0</v>
      </c>
      <c r="S482" s="687">
        <v>0</v>
      </c>
      <c r="T482" s="687">
        <v>0</v>
      </c>
      <c r="U482" s="691">
        <v>5</v>
      </c>
      <c r="V482" s="691">
        <v>8</v>
      </c>
      <c r="W482" s="691">
        <v>4.8099999999999996</v>
      </c>
      <c r="X482" s="691">
        <v>3.6</v>
      </c>
      <c r="Y482" s="688">
        <f>SUM(C482:X482)</f>
        <v>23.435000000000002</v>
      </c>
      <c r="Z482" s="1134">
        <f>IF(ISERROR((C482/D482-1)*100),"n/a",(C482/D482-1)*100)</f>
        <v>4.3478260869565188</v>
      </c>
      <c r="AA482" s="705">
        <f>IF(ISERROR((D482/E482-1)*100),"n/a",(D482/E482-1)*100)</f>
        <v>14.999999999999991</v>
      </c>
      <c r="AB482" s="705">
        <f>IF(ISERROR((E482/F482-1)*100),"n/a",(E482/F482-1)*100)</f>
        <v>23.076923076923084</v>
      </c>
      <c r="AC482" s="705">
        <f>IF(ISERROR((F482/G482-1)*100),"n/a",(F482/G482-1)*100)</f>
        <v>62.5</v>
      </c>
      <c r="AD482" s="705">
        <f>IF(ISERROR((G482/H482-1)*100),"n/a",(G482/H482-1)*100)</f>
        <v>25</v>
      </c>
      <c r="AE482" s="705" t="str">
        <f>IF(ISERROR((H482/J482-1)*100),"n/a",(H482/J482-1)*100)</f>
        <v>n/a</v>
      </c>
      <c r="AF482" s="705" t="str">
        <f>IF(ISERROR((J482/K482-1)*100),"n/a",(J482/K482-1)*100)</f>
        <v>n/a</v>
      </c>
      <c r="AG482" s="705" t="str">
        <f>IF(ISERROR((K482/M482-1)*100),"n/a",(K482/M482-1)*100)</f>
        <v>n/a</v>
      </c>
      <c r="AH482" s="705" t="str">
        <f>IF(ISERROR((M482/N482-1)*100),"n/a",(M482/N482-1)*100)</f>
        <v>n/a</v>
      </c>
      <c r="AI482" s="705" t="str">
        <f>IF(ISERROR((N482/O482-1)*100),"n/a",(N482/O482-1)*100)</f>
        <v>n/a</v>
      </c>
      <c r="AJ482" s="705" t="str">
        <f>IF(ISERROR((O482/P482-1)*100),"n/a",(O482/P482-1)*100)</f>
        <v>n/a</v>
      </c>
      <c r="AK482" s="705" t="str">
        <f>IF(ISERROR((P482/Q482-1)*100),"n/a",(P482/Q482-1)*100)</f>
        <v>n/a</v>
      </c>
      <c r="AL482" s="705" t="str">
        <f>IF(ISERROR((Q482/R482-1)*100),"n/a",(Q482/R482-1)*100)</f>
        <v>n/a</v>
      </c>
      <c r="AM482" s="705" t="str">
        <f>IF(ISERROR((R482/S482-1)*100),"n/a",(R482/S482-1)*100)</f>
        <v>n/a</v>
      </c>
      <c r="AN482" s="705" t="str">
        <f>IF(ISERROR((S482/T482-1)*100),"n/a",(S482/T482-1)*100)</f>
        <v>n/a</v>
      </c>
      <c r="AO482" s="705">
        <f>IF(ISERROR((T482/U482-1)*100),"n/a",(T482/U482-1)*100)</f>
        <v>-100</v>
      </c>
      <c r="AP482" s="705">
        <f>IF(ISERROR((U482/V482-1)*100),"n/a",(U482/V482-1)*100)</f>
        <v>-37.5</v>
      </c>
      <c r="AQ482" s="705">
        <f>IF(ISERROR((V482/W482-1)*100),"n/a",(V482/W482-1)*100)</f>
        <v>66.320166320166322</v>
      </c>
      <c r="AR482" s="705">
        <f>IF(ISERROR((W482/X482-1)*100),"n/a",(W482/X482-1)*100)</f>
        <v>33.6111111111111</v>
      </c>
      <c r="AS482" s="706">
        <f>AVERAGE(Z482:AR482)</f>
        <v>10.261780732795224</v>
      </c>
      <c r="AT482" s="707">
        <f>STDEV(Z482:AR482)</f>
        <v>51.592492097890215</v>
      </c>
    </row>
    <row r="483" spans="1:46" ht="11.25" customHeight="1" x14ac:dyDescent="0.2">
      <c r="A483" s="519" t="s">
        <v>673</v>
      </c>
      <c r="B483" s="972" t="s">
        <v>674</v>
      </c>
      <c r="C483" s="515">
        <v>3.7925</v>
      </c>
      <c r="D483" s="688">
        <v>3.5225</v>
      </c>
      <c r="E483" s="684">
        <v>3.2450000000000001</v>
      </c>
      <c r="F483" s="684">
        <v>2.915</v>
      </c>
      <c r="G483" s="684">
        <v>2.5049999999999999</v>
      </c>
      <c r="H483" s="684">
        <v>2.0975000000000001</v>
      </c>
      <c r="I483" s="685"/>
      <c r="J483" s="684">
        <v>1.7839999999999998</v>
      </c>
      <c r="K483" s="514">
        <v>1.5562499999999999</v>
      </c>
      <c r="L483" s="685"/>
      <c r="M483" s="531">
        <v>1.4537500000000001</v>
      </c>
      <c r="N483" s="531">
        <v>1.42</v>
      </c>
      <c r="O483" s="691">
        <v>1.361</v>
      </c>
      <c r="P483" s="691">
        <v>1.2464999999999999</v>
      </c>
      <c r="Q483" s="691">
        <v>1.1429999999999998</v>
      </c>
      <c r="R483" s="691">
        <v>0.98275000000000001</v>
      </c>
      <c r="S483" s="691">
        <v>0.86</v>
      </c>
      <c r="T483" s="691">
        <v>0.76624999999999999</v>
      </c>
      <c r="U483" s="691">
        <v>0.64449999999999996</v>
      </c>
      <c r="V483" s="691">
        <v>0.35825000000000001</v>
      </c>
      <c r="W483" s="687">
        <v>0</v>
      </c>
      <c r="X483" s="687">
        <v>0</v>
      </c>
      <c r="Y483" s="688">
        <f>SUM(C483:X483)</f>
        <v>31.653749999999995</v>
      </c>
      <c r="Z483" s="1134">
        <f>IF(ISERROR((C483/D483-1)*100),"n/a",(C483/D483-1)*100)</f>
        <v>7.6650106458481249</v>
      </c>
      <c r="AA483" s="705">
        <f>IF(ISERROR((D483/E483-1)*100),"n/a",(D483/E483-1)*100)</f>
        <v>8.5516178736517734</v>
      </c>
      <c r="AB483" s="705">
        <f>IF(ISERROR((E483/F483-1)*100),"n/a",(E483/F483-1)*100)</f>
        <v>11.32075471698113</v>
      </c>
      <c r="AC483" s="705">
        <f>IF(ISERROR((F483/G483-1)*100),"n/a",(F483/G483-1)*100)</f>
        <v>16.367265469061888</v>
      </c>
      <c r="AD483" s="705">
        <f>IF(ISERROR((G483/H483-1)*100),"n/a",(G483/H483-1)*100)</f>
        <v>19.42789034564958</v>
      </c>
      <c r="AE483" s="705">
        <f>IF(ISERROR((H483/J483-1)*100),"n/a",(H483/J483-1)*100)</f>
        <v>17.572869955156968</v>
      </c>
      <c r="AF483" s="705">
        <f>IF(ISERROR((J483/K483-1)*100),"n/a",(J483/K483-1)*100)</f>
        <v>14.634538152610443</v>
      </c>
      <c r="AG483" s="705">
        <f>IF(ISERROR((K483/M483-1)*100),"n/a",(K483/M483-1)*100)</f>
        <v>7.0507308684436776</v>
      </c>
      <c r="AH483" s="705">
        <f>IF(ISERROR((M483/N483-1)*100),"n/a",(M483/N483-1)*100)</f>
        <v>2.376760563380298</v>
      </c>
      <c r="AI483" s="705">
        <f>IF(ISERROR((N483/O483-1)*100),"n/a",(N483/O483-1)*100)</f>
        <v>4.3350477590007319</v>
      </c>
      <c r="AJ483" s="705">
        <f>IF(ISERROR((O483/P483-1)*100),"n/a",(O483/P483-1)*100)</f>
        <v>9.1857200160449395</v>
      </c>
      <c r="AK483" s="705">
        <f>IF(ISERROR((P483/Q483-1)*100),"n/a",(P483/Q483-1)*100)</f>
        <v>9.0551181102362257</v>
      </c>
      <c r="AL483" s="705">
        <f>IF(ISERROR((Q483/R483-1)*100),"n/a",(Q483/R483-1)*100)</f>
        <v>16.306283388450748</v>
      </c>
      <c r="AM483" s="705">
        <f>IF(ISERROR((R483/S483-1)*100),"n/a",(R483/S483-1)*100)</f>
        <v>14.27325581395349</v>
      </c>
      <c r="AN483" s="705">
        <f>IF(ISERROR((S483/T483-1)*100),"n/a",(S483/T483-1)*100)</f>
        <v>12.234910277324641</v>
      </c>
      <c r="AO483" s="705">
        <f>IF(ISERROR((T483/U483-1)*100),"n/a",(T483/U483-1)*100)</f>
        <v>18.890612878200152</v>
      </c>
      <c r="AP483" s="705">
        <f>IF(ISERROR((U483/V483-1)*100),"n/a",(U483/V483-1)*100)</f>
        <v>79.902302861130465</v>
      </c>
      <c r="AQ483" s="705" t="str">
        <f>IF(ISERROR((V483/W483-1)*100),"n/a",(V483/W483-1)*100)</f>
        <v>n/a</v>
      </c>
      <c r="AR483" s="705" t="str">
        <f>IF(ISERROR((W483/X483-1)*100),"n/a",(W483/X483-1)*100)</f>
        <v>n/a</v>
      </c>
      <c r="AS483" s="706">
        <f>AVERAGE(Z483:AR483)</f>
        <v>15.832393511477957</v>
      </c>
      <c r="AT483" s="707">
        <f>STDEV(Z483:AR483)</f>
        <v>17.26289776248052</v>
      </c>
    </row>
    <row r="484" spans="1:46" ht="11.25" customHeight="1" x14ac:dyDescent="0.2">
      <c r="A484" s="519" t="s">
        <v>1442</v>
      </c>
      <c r="B484" s="972" t="s">
        <v>1443</v>
      </c>
      <c r="C484" s="515">
        <v>1.32</v>
      </c>
      <c r="D484" s="504">
        <v>1.1000000000000001</v>
      </c>
      <c r="E484" s="684">
        <v>1</v>
      </c>
      <c r="F484" s="684">
        <v>0.88</v>
      </c>
      <c r="G484" s="684">
        <v>0.76</v>
      </c>
      <c r="H484" s="684">
        <v>0.64</v>
      </c>
      <c r="I484" s="685"/>
      <c r="J484" s="684">
        <v>0.55000000000000004</v>
      </c>
      <c r="K484" s="514">
        <v>0.5</v>
      </c>
      <c r="L484" s="685"/>
      <c r="M484" s="531">
        <v>0.255</v>
      </c>
      <c r="N484" s="686">
        <v>4.4999999999999998E-2</v>
      </c>
      <c r="O484" s="691">
        <v>0.315</v>
      </c>
      <c r="P484" s="687">
        <v>0.28749999999999998</v>
      </c>
      <c r="Q484" s="687">
        <v>0.38</v>
      </c>
      <c r="R484" s="691">
        <v>0.38</v>
      </c>
      <c r="S484" s="691">
        <v>0.37</v>
      </c>
      <c r="T484" s="687">
        <v>0.34</v>
      </c>
      <c r="U484" s="687">
        <v>0.34</v>
      </c>
      <c r="V484" s="691">
        <v>0.34</v>
      </c>
      <c r="W484" s="691">
        <v>0.3</v>
      </c>
      <c r="X484" s="687">
        <v>0.2225</v>
      </c>
      <c r="Y484" s="688">
        <f>SUM(C484:X484)</f>
        <v>10.324999999999999</v>
      </c>
      <c r="Z484" s="1134">
        <f>IF(ISERROR((C484/D484-1)*100),"n/a",(C484/D484-1)*100)</f>
        <v>19.999999999999996</v>
      </c>
      <c r="AA484" s="705">
        <f>IF(ISERROR((D484/E484-1)*100),"n/a",(D484/E484-1)*100)</f>
        <v>10.000000000000009</v>
      </c>
      <c r="AB484" s="705">
        <f>IF(ISERROR((E484/F484-1)*100),"n/a",(E484/F484-1)*100)</f>
        <v>13.636363636363647</v>
      </c>
      <c r="AC484" s="705">
        <f>IF(ISERROR((F484/G484-1)*100),"n/a",(F484/G484-1)*100)</f>
        <v>15.789473684210531</v>
      </c>
      <c r="AD484" s="705">
        <f>IF(ISERROR((G484/H484-1)*100),"n/a",(G484/H484-1)*100)</f>
        <v>18.75</v>
      </c>
      <c r="AE484" s="705">
        <f>IF(ISERROR((H484/J484-1)*100),"n/a",(H484/J484-1)*100)</f>
        <v>16.36363636363636</v>
      </c>
      <c r="AF484" s="705">
        <f>IF(ISERROR((J484/K484-1)*100),"n/a",(J484/K484-1)*100)</f>
        <v>10.000000000000009</v>
      </c>
      <c r="AG484" s="705">
        <f>IF(ISERROR((K484/M484-1)*100),"n/a",(K484/M484-1)*100)</f>
        <v>96.078431372549005</v>
      </c>
      <c r="AH484" s="705">
        <f>IF(ISERROR((M484/N484-1)*100),"n/a",(M484/N484-1)*100)</f>
        <v>466.66666666666669</v>
      </c>
      <c r="AI484" s="705">
        <f>IF(ISERROR((N484/O484-1)*100),"n/a",(N484/O484-1)*100)</f>
        <v>-85.714285714285722</v>
      </c>
      <c r="AJ484" s="705">
        <f>IF(ISERROR((O484/P484-1)*100),"n/a",(O484/P484-1)*100)</f>
        <v>9.5652173913043583</v>
      </c>
      <c r="AK484" s="705">
        <f>IF(ISERROR((P484/Q484-1)*100),"n/a",(P484/Q484-1)*100)</f>
        <v>-24.342105263157897</v>
      </c>
      <c r="AL484" s="705">
        <f>IF(ISERROR((Q484/R484-1)*100),"n/a",(Q484/R484-1)*100)</f>
        <v>0</v>
      </c>
      <c r="AM484" s="705">
        <f>IF(ISERROR((R484/S484-1)*100),"n/a",(R484/S484-1)*100)</f>
        <v>2.7027027027026973</v>
      </c>
      <c r="AN484" s="705">
        <f>IF(ISERROR((S484/T484-1)*100),"n/a",(S484/T484-1)*100)</f>
        <v>8.8235294117646959</v>
      </c>
      <c r="AO484" s="705">
        <f>IF(ISERROR((T484/U484-1)*100),"n/a",(T484/U484-1)*100)</f>
        <v>0</v>
      </c>
      <c r="AP484" s="705">
        <f>IF(ISERROR((U484/V484-1)*100),"n/a",(U484/V484-1)*100)</f>
        <v>0</v>
      </c>
      <c r="AQ484" s="705">
        <f>IF(ISERROR((V484/W484-1)*100),"n/a",(V484/W484-1)*100)</f>
        <v>13.333333333333353</v>
      </c>
      <c r="AR484" s="705">
        <f>IF(ISERROR((W484/X484-1)*100),"n/a",(W484/X484-1)*100)</f>
        <v>34.831460674157299</v>
      </c>
      <c r="AS484" s="706">
        <f>AVERAGE(Z484:AR484)</f>
        <v>32.972864434697108</v>
      </c>
      <c r="AT484" s="707">
        <f>STDEV(Z484:AR484)</f>
        <v>109.92764885754914</v>
      </c>
    </row>
    <row r="485" spans="1:46" ht="11.25" customHeight="1" x14ac:dyDescent="0.2">
      <c r="A485" s="972" t="s">
        <v>1444</v>
      </c>
      <c r="B485" s="972" t="s">
        <v>1445</v>
      </c>
      <c r="C485" s="515">
        <v>2.2949999999999999</v>
      </c>
      <c r="D485" s="515">
        <v>2.2350000000000003</v>
      </c>
      <c r="E485" s="684">
        <v>2.1749999999999998</v>
      </c>
      <c r="F485" s="684">
        <v>2.1</v>
      </c>
      <c r="G485" s="684">
        <v>1.9950000000000001</v>
      </c>
      <c r="H485" s="684">
        <v>1.86</v>
      </c>
      <c r="I485" s="685"/>
      <c r="J485" s="684">
        <v>1.71</v>
      </c>
      <c r="K485" s="514">
        <v>1.56</v>
      </c>
      <c r="L485" s="685"/>
      <c r="M485" s="686">
        <v>1.5</v>
      </c>
      <c r="N485" s="531">
        <v>1.5</v>
      </c>
      <c r="O485" s="691">
        <v>1.425</v>
      </c>
      <c r="P485" s="691">
        <v>0.33</v>
      </c>
      <c r="Q485" s="687">
        <v>0</v>
      </c>
      <c r="R485" s="687">
        <v>0</v>
      </c>
      <c r="S485" s="687">
        <v>0</v>
      </c>
      <c r="T485" s="687">
        <v>0</v>
      </c>
      <c r="U485" s="687">
        <v>0</v>
      </c>
      <c r="V485" s="687">
        <v>0</v>
      </c>
      <c r="W485" s="687">
        <v>0</v>
      </c>
      <c r="X485" s="687">
        <v>0</v>
      </c>
      <c r="Y485" s="688">
        <f>SUM(C485:X485)</f>
        <v>20.684999999999999</v>
      </c>
      <c r="Z485" s="1134">
        <f>IF(ISERROR((C485/D485-1)*100),"n/a",(C485/D485-1)*100)</f>
        <v>2.6845637583892357</v>
      </c>
      <c r="AA485" s="705">
        <f>IF(ISERROR((D485/E485-1)*100),"n/a",(D485/E485-1)*100)</f>
        <v>2.7586206896552001</v>
      </c>
      <c r="AB485" s="705">
        <f>IF(ISERROR((E485/F485-1)*100),"n/a",(E485/F485-1)*100)</f>
        <v>3.5714285714285587</v>
      </c>
      <c r="AC485" s="705">
        <f>IF(ISERROR((F485/G485-1)*100),"n/a",(F485/G485-1)*100)</f>
        <v>5.2631578947368363</v>
      </c>
      <c r="AD485" s="705">
        <f>IF(ISERROR((G485/H485-1)*100),"n/a",(G485/H485-1)*100)</f>
        <v>7.2580645161290258</v>
      </c>
      <c r="AE485" s="705">
        <f>IF(ISERROR((H485/J485-1)*100),"n/a",(H485/J485-1)*100)</f>
        <v>8.7719298245614077</v>
      </c>
      <c r="AF485" s="705">
        <f>IF(ISERROR((J485/K485-1)*100),"n/a",(J485/K485-1)*100)</f>
        <v>9.6153846153846025</v>
      </c>
      <c r="AG485" s="705">
        <f>IF(ISERROR((K485/M485-1)*100),"n/a",(K485/M485-1)*100)</f>
        <v>4.0000000000000036</v>
      </c>
      <c r="AH485" s="705">
        <f>IF(ISERROR((M485/N485-1)*100),"n/a",(M485/N485-1)*100)</f>
        <v>0</v>
      </c>
      <c r="AI485" s="705">
        <f>IF(ISERROR((N485/O485-1)*100),"n/a",(N485/O485-1)*100)</f>
        <v>5.2631578947368363</v>
      </c>
      <c r="AJ485" s="705">
        <f>IF(ISERROR((O485/P485-1)*100),"n/a",(O485/P485-1)*100)</f>
        <v>331.81818181818181</v>
      </c>
      <c r="AK485" s="705" t="str">
        <f>IF(ISERROR((P485/Q485-1)*100),"n/a",(P485/Q485-1)*100)</f>
        <v>n/a</v>
      </c>
      <c r="AL485" s="705" t="str">
        <f>IF(ISERROR((Q485/R485-1)*100),"n/a",(Q485/R485-1)*100)</f>
        <v>n/a</v>
      </c>
      <c r="AM485" s="705" t="str">
        <f>IF(ISERROR((R485/S485-1)*100),"n/a",(R485/S485-1)*100)</f>
        <v>n/a</v>
      </c>
      <c r="AN485" s="705" t="str">
        <f>IF(ISERROR((S485/T485-1)*100),"n/a",(S485/T485-1)*100)</f>
        <v>n/a</v>
      </c>
      <c r="AO485" s="705" t="str">
        <f>IF(ISERROR((T485/U485-1)*100),"n/a",(T485/U485-1)*100)</f>
        <v>n/a</v>
      </c>
      <c r="AP485" s="705" t="str">
        <f>IF(ISERROR((U485/V485-1)*100),"n/a",(U485/V485-1)*100)</f>
        <v>n/a</v>
      </c>
      <c r="AQ485" s="705" t="str">
        <f>IF(ISERROR((V485/W485-1)*100),"n/a",(V485/W485-1)*100)</f>
        <v>n/a</v>
      </c>
      <c r="AR485" s="705" t="str">
        <f>IF(ISERROR((W485/X485-1)*100),"n/a",(W485/X485-1)*100)</f>
        <v>n/a</v>
      </c>
      <c r="AS485" s="706">
        <f>AVERAGE(Z485:AR485)</f>
        <v>34.636771780291227</v>
      </c>
      <c r="AT485" s="707">
        <f>STDEV(Z485:AR485)</f>
        <v>98.60405455233888</v>
      </c>
    </row>
    <row r="486" spans="1:46" ht="11.25" customHeight="1" x14ac:dyDescent="0.2">
      <c r="A486" s="972" t="s">
        <v>1448</v>
      </c>
      <c r="B486" s="972" t="s">
        <v>1449</v>
      </c>
      <c r="C486" s="515">
        <v>1</v>
      </c>
      <c r="D486" s="515">
        <v>0.95238095238095233</v>
      </c>
      <c r="E486" s="684">
        <v>0.8571428571428571</v>
      </c>
      <c r="F486" s="684">
        <v>0.76190476190476186</v>
      </c>
      <c r="G486" s="684">
        <v>0.66666666666666663</v>
      </c>
      <c r="H486" s="684">
        <v>0.5714285714285714</v>
      </c>
      <c r="I486" s="685"/>
      <c r="J486" s="684">
        <v>0.47619047619047616</v>
      </c>
      <c r="K486" s="514">
        <v>0.38095238095238093</v>
      </c>
      <c r="L486" s="685"/>
      <c r="M486" s="531">
        <v>0.3428571428571428</v>
      </c>
      <c r="N486" s="686">
        <v>0.30476190476190473</v>
      </c>
      <c r="O486" s="687">
        <v>0.30476190476190473</v>
      </c>
      <c r="P486" s="691">
        <v>0.30476190476190473</v>
      </c>
      <c r="Q486" s="691">
        <v>0.27380952380952378</v>
      </c>
      <c r="R486" s="691">
        <v>0.22619047619047616</v>
      </c>
      <c r="S486" s="691">
        <v>4.7619047619047616E-2</v>
      </c>
      <c r="T486" s="687">
        <v>0</v>
      </c>
      <c r="U486" s="687">
        <v>0</v>
      </c>
      <c r="V486" s="687">
        <v>0</v>
      </c>
      <c r="W486" s="687">
        <v>0</v>
      </c>
      <c r="X486" s="687">
        <v>0</v>
      </c>
      <c r="Y486" s="688">
        <f>SUM(C486:X486)</f>
        <v>7.4714285714285698</v>
      </c>
      <c r="Z486" s="1134">
        <f>IF(ISERROR((C486/D486-1)*100),"n/a",(C486/D486-1)*100)</f>
        <v>5.0000000000000044</v>
      </c>
      <c r="AA486" s="705">
        <f>IF(ISERROR((D486/E486-1)*100),"n/a",(D486/E486-1)*100)</f>
        <v>11.111111111111116</v>
      </c>
      <c r="AB486" s="705">
        <f>IF(ISERROR((E486/F486-1)*100),"n/a",(E486/F486-1)*100)</f>
        <v>12.5</v>
      </c>
      <c r="AC486" s="705">
        <f>IF(ISERROR((F486/G486-1)*100),"n/a",(F486/G486-1)*100)</f>
        <v>14.285714285714279</v>
      </c>
      <c r="AD486" s="705">
        <f>IF(ISERROR((G486/H486-1)*100),"n/a",(G486/H486-1)*100)</f>
        <v>16.666666666666675</v>
      </c>
      <c r="AE486" s="705">
        <f>IF(ISERROR((H486/J486-1)*100),"n/a",(H486/J486-1)*100)</f>
        <v>19.999999999999996</v>
      </c>
      <c r="AF486" s="705">
        <f>IF(ISERROR((J486/K486-1)*100),"n/a",(J486/K486-1)*100)</f>
        <v>25</v>
      </c>
      <c r="AG486" s="705">
        <f>IF(ISERROR((K486/M486-1)*100),"n/a",(K486/M486-1)*100)</f>
        <v>11.111111111111116</v>
      </c>
      <c r="AH486" s="705">
        <f>IF(ISERROR((M486/N486-1)*100),"n/a",(M486/N486-1)*100)</f>
        <v>12.5</v>
      </c>
      <c r="AI486" s="705">
        <f>IF(ISERROR((N486/O486-1)*100),"n/a",(N486/O486-1)*100)</f>
        <v>0</v>
      </c>
      <c r="AJ486" s="705">
        <f>IF(ISERROR((O486/P486-1)*100),"n/a",(O486/P486-1)*100)</f>
        <v>0</v>
      </c>
      <c r="AK486" s="705">
        <f>IF(ISERROR((P486/Q486-1)*100),"n/a",(P486/Q486-1)*100)</f>
        <v>11.304347826086957</v>
      </c>
      <c r="AL486" s="705">
        <f>IF(ISERROR((Q486/R486-1)*100),"n/a",(Q486/R486-1)*100)</f>
        <v>21.052631578947366</v>
      </c>
      <c r="AM486" s="705">
        <f>IF(ISERROR((R486/S486-1)*100),"n/a",(R486/S486-1)*100)</f>
        <v>375</v>
      </c>
      <c r="AN486" s="705" t="str">
        <f>IF(ISERROR((S486/T486-1)*100),"n/a",(S486/T486-1)*100)</f>
        <v>n/a</v>
      </c>
      <c r="AO486" s="705" t="str">
        <f>IF(ISERROR((T486/U486-1)*100),"n/a",(T486/U486-1)*100)</f>
        <v>n/a</v>
      </c>
      <c r="AP486" s="705" t="str">
        <f>IF(ISERROR((U486/V486-1)*100),"n/a",(U486/V486-1)*100)</f>
        <v>n/a</v>
      </c>
      <c r="AQ486" s="705" t="str">
        <f>IF(ISERROR((V486/W486-1)*100),"n/a",(V486/W486-1)*100)</f>
        <v>n/a</v>
      </c>
      <c r="AR486" s="705" t="str">
        <f>IF(ISERROR((W486/X486-1)*100),"n/a",(W486/X486-1)*100)</f>
        <v>n/a</v>
      </c>
      <c r="AS486" s="706">
        <f>AVERAGE(Z486:AR486)</f>
        <v>38.252255898545535</v>
      </c>
      <c r="AT486" s="707">
        <f>STDEV(Z486:AR486)</f>
        <v>97.192110881277273</v>
      </c>
    </row>
    <row r="487" spans="1:46" ht="11.25" customHeight="1" x14ac:dyDescent="0.2">
      <c r="A487" s="513" t="s">
        <v>1450</v>
      </c>
      <c r="B487" s="972" t="s">
        <v>1451</v>
      </c>
      <c r="C487" s="515">
        <v>0.47</v>
      </c>
      <c r="D487" s="515">
        <v>0.41</v>
      </c>
      <c r="E487" s="684">
        <v>0.36</v>
      </c>
      <c r="F487" s="684">
        <v>0.32</v>
      </c>
      <c r="G487" s="684">
        <v>0.17</v>
      </c>
      <c r="H487" s="684">
        <v>0.03</v>
      </c>
      <c r="I487" s="685"/>
      <c r="J487" s="521">
        <v>0</v>
      </c>
      <c r="K487" s="689">
        <v>0</v>
      </c>
      <c r="L487" s="685"/>
      <c r="M487" s="686">
        <v>0</v>
      </c>
      <c r="N487" s="686">
        <v>0</v>
      </c>
      <c r="O487" s="687">
        <v>0</v>
      </c>
      <c r="P487" s="687">
        <v>0</v>
      </c>
      <c r="Q487" s="687">
        <v>0</v>
      </c>
      <c r="R487" s="691">
        <v>0.4</v>
      </c>
      <c r="S487" s="691">
        <v>0.28000000000000003</v>
      </c>
      <c r="T487" s="691">
        <v>0.25</v>
      </c>
      <c r="U487" s="687">
        <v>0</v>
      </c>
      <c r="V487" s="687">
        <v>0</v>
      </c>
      <c r="W487" s="687">
        <v>0</v>
      </c>
      <c r="X487" s="687">
        <v>0</v>
      </c>
      <c r="Y487" s="688">
        <f>SUM(C487:X487)</f>
        <v>2.6899999999999995</v>
      </c>
      <c r="Z487" s="1134">
        <f>IF(ISERROR((C487/D487-1)*100),"n/a",(C487/D487-1)*100)</f>
        <v>14.634146341463406</v>
      </c>
      <c r="AA487" s="705">
        <f>IF(ISERROR((D487/E487-1)*100),"n/a",(D487/E487-1)*100)</f>
        <v>13.888888888888884</v>
      </c>
      <c r="AB487" s="705">
        <f>IF(ISERROR((E487/F487-1)*100),"n/a",(E487/F487-1)*100)</f>
        <v>12.5</v>
      </c>
      <c r="AC487" s="705">
        <f>IF(ISERROR((F487/G487-1)*100),"n/a",(F487/G487-1)*100)</f>
        <v>88.235294117647058</v>
      </c>
      <c r="AD487" s="705">
        <f>IF(ISERROR((G487/H487-1)*100),"n/a",(G487/H487-1)*100)</f>
        <v>466.66666666666669</v>
      </c>
      <c r="AE487" s="705" t="str">
        <f>IF(ISERROR((H487/J487-1)*100),"n/a",(H487/J487-1)*100)</f>
        <v>n/a</v>
      </c>
      <c r="AF487" s="705" t="str">
        <f>IF(ISERROR((J487/K487-1)*100),"n/a",(J487/K487-1)*100)</f>
        <v>n/a</v>
      </c>
      <c r="AG487" s="705" t="str">
        <f>IF(ISERROR((K487/M487-1)*100),"n/a",(K487/M487-1)*100)</f>
        <v>n/a</v>
      </c>
      <c r="AH487" s="705" t="str">
        <f>IF(ISERROR((M487/N487-1)*100),"n/a",(M487/N487-1)*100)</f>
        <v>n/a</v>
      </c>
      <c r="AI487" s="705" t="str">
        <f>IF(ISERROR((N487/O487-1)*100),"n/a",(N487/O487-1)*100)</f>
        <v>n/a</v>
      </c>
      <c r="AJ487" s="705" t="str">
        <f>IF(ISERROR((O487/P487-1)*100),"n/a",(O487/P487-1)*100)</f>
        <v>n/a</v>
      </c>
      <c r="AK487" s="705" t="str">
        <f>IF(ISERROR((P487/Q487-1)*100),"n/a",(P487/Q487-1)*100)</f>
        <v>n/a</v>
      </c>
      <c r="AL487" s="705">
        <f>IF(ISERROR((Q487/R487-1)*100),"n/a",(Q487/R487-1)*100)</f>
        <v>-100</v>
      </c>
      <c r="AM487" s="705">
        <f>IF(ISERROR((R487/S487-1)*100),"n/a",(R487/S487-1)*100)</f>
        <v>42.857142857142861</v>
      </c>
      <c r="AN487" s="705">
        <f>IF(ISERROR((S487/T487-1)*100),"n/a",(S487/T487-1)*100)</f>
        <v>12.000000000000011</v>
      </c>
      <c r="AO487" s="705" t="str">
        <f>IF(ISERROR((T487/U487-1)*100),"n/a",(T487/U487-1)*100)</f>
        <v>n/a</v>
      </c>
      <c r="AP487" s="705" t="str">
        <f>IF(ISERROR((U487/V487-1)*100),"n/a",(U487/V487-1)*100)</f>
        <v>n/a</v>
      </c>
      <c r="AQ487" s="705" t="str">
        <f>IF(ISERROR((V487/W487-1)*100),"n/a",(V487/W487-1)*100)</f>
        <v>n/a</v>
      </c>
      <c r="AR487" s="705" t="str">
        <f>IF(ISERROR((W487/X487-1)*100),"n/a",(W487/X487-1)*100)</f>
        <v>n/a</v>
      </c>
      <c r="AS487" s="706">
        <f>AVERAGE(Z487:AR487)</f>
        <v>68.847767358976114</v>
      </c>
      <c r="AT487" s="707">
        <f>STDEV(Z487:AR487)</f>
        <v>169.10992558133333</v>
      </c>
    </row>
    <row r="488" spans="1:46" ht="11.25" customHeight="1" x14ac:dyDescent="0.2">
      <c r="A488" s="501" t="s">
        <v>1452</v>
      </c>
      <c r="B488" s="957" t="s">
        <v>1453</v>
      </c>
      <c r="C488" s="515">
        <v>2.02</v>
      </c>
      <c r="D488" s="542">
        <v>1.86</v>
      </c>
      <c r="E488" s="505">
        <v>1.66</v>
      </c>
      <c r="F488" s="505">
        <v>1.6</v>
      </c>
      <c r="G488" s="505">
        <v>0.98</v>
      </c>
      <c r="H488" s="505">
        <v>0.92</v>
      </c>
      <c r="I488" s="506"/>
      <c r="J488" s="505">
        <v>0.86</v>
      </c>
      <c r="K488" s="503">
        <v>0.8</v>
      </c>
      <c r="L488" s="506"/>
      <c r="M488" s="559">
        <v>0.74</v>
      </c>
      <c r="N488" s="559">
        <v>0.74</v>
      </c>
      <c r="O488" s="511">
        <v>0.74</v>
      </c>
      <c r="P488" s="511">
        <v>0.69</v>
      </c>
      <c r="Q488" s="511">
        <v>0.59</v>
      </c>
      <c r="R488" s="511">
        <v>0.47</v>
      </c>
      <c r="S488" s="511">
        <v>0.3</v>
      </c>
      <c r="T488" s="510">
        <v>0.2</v>
      </c>
      <c r="U488" s="510">
        <v>0.2</v>
      </c>
      <c r="V488" s="510">
        <v>0.2</v>
      </c>
      <c r="W488" s="510">
        <v>0.2</v>
      </c>
      <c r="X488" s="511">
        <v>0.2</v>
      </c>
      <c r="Y488" s="688">
        <f>SUM(C488:X488)</f>
        <v>15.969999999999999</v>
      </c>
      <c r="Z488" s="1134">
        <f>IF(ISERROR((C488/D488-1)*100),"n/a",(C488/D488-1)*100)</f>
        <v>8.602150537634401</v>
      </c>
      <c r="AA488" s="705">
        <f>IF(ISERROR((D488/E488-1)*100),"n/a",(D488/E488-1)*100)</f>
        <v>12.048192771084354</v>
      </c>
      <c r="AB488" s="705">
        <f>IF(ISERROR((E488/F488-1)*100),"n/a",(E488/F488-1)*100)</f>
        <v>3.7499999999999867</v>
      </c>
      <c r="AC488" s="705">
        <f>IF(ISERROR((F488/G488-1)*100),"n/a",(F488/G488-1)*100)</f>
        <v>63.265306122448983</v>
      </c>
      <c r="AD488" s="705">
        <f>IF(ISERROR((G488/H488-1)*100),"n/a",(G488/H488-1)*100)</f>
        <v>6.5217391304347672</v>
      </c>
      <c r="AE488" s="705">
        <f>IF(ISERROR((H488/J488-1)*100),"n/a",(H488/J488-1)*100)</f>
        <v>6.976744186046524</v>
      </c>
      <c r="AF488" s="705">
        <f>IF(ISERROR((J488/K488-1)*100),"n/a",(J488/K488-1)*100)</f>
        <v>7.4999999999999956</v>
      </c>
      <c r="AG488" s="705">
        <f>IF(ISERROR((K488/M488-1)*100),"n/a",(K488/M488-1)*100)</f>
        <v>8.1081081081081141</v>
      </c>
      <c r="AH488" s="705">
        <f>IF(ISERROR((M488/N488-1)*100),"n/a",(M488/N488-1)*100)</f>
        <v>0</v>
      </c>
      <c r="AI488" s="705">
        <f>IF(ISERROR((N488/O488-1)*100),"n/a",(N488/O488-1)*100)</f>
        <v>0</v>
      </c>
      <c r="AJ488" s="705">
        <f>IF(ISERROR((O488/P488-1)*100),"n/a",(O488/P488-1)*100)</f>
        <v>7.2463768115942129</v>
      </c>
      <c r="AK488" s="705">
        <f>IF(ISERROR((P488/Q488-1)*100),"n/a",(P488/Q488-1)*100)</f>
        <v>16.949152542372879</v>
      </c>
      <c r="AL488" s="705">
        <f>IF(ISERROR((Q488/R488-1)*100),"n/a",(Q488/R488-1)*100)</f>
        <v>25.531914893617014</v>
      </c>
      <c r="AM488" s="705">
        <f>IF(ISERROR((R488/S488-1)*100),"n/a",(R488/S488-1)*100)</f>
        <v>56.666666666666664</v>
      </c>
      <c r="AN488" s="705">
        <f>IF(ISERROR((S488/T488-1)*100),"n/a",(S488/T488-1)*100)</f>
        <v>49.999999999999979</v>
      </c>
      <c r="AO488" s="705">
        <f>IF(ISERROR((T488/U488-1)*100),"n/a",(T488/U488-1)*100)</f>
        <v>0</v>
      </c>
      <c r="AP488" s="705">
        <f>IF(ISERROR((U488/V488-1)*100),"n/a",(U488/V488-1)*100)</f>
        <v>0</v>
      </c>
      <c r="AQ488" s="705">
        <f>IF(ISERROR((V488/W488-1)*100),"n/a",(V488/W488-1)*100)</f>
        <v>0</v>
      </c>
      <c r="AR488" s="705">
        <f>IF(ISERROR((W488/X488-1)*100),"n/a",(W488/X488-1)*100)</f>
        <v>0</v>
      </c>
      <c r="AS488" s="706">
        <f>AVERAGE(Z488:AR488)</f>
        <v>14.377176408947781</v>
      </c>
      <c r="AT488" s="707">
        <f>STDEV(Z488:AR488)</f>
        <v>20.033762570504738</v>
      </c>
    </row>
    <row r="489" spans="1:46" ht="11.25" customHeight="1" x14ac:dyDescent="0.2">
      <c r="A489" s="1159" t="s">
        <v>4226</v>
      </c>
      <c r="B489" s="960" t="s">
        <v>4223</v>
      </c>
      <c r="C489" s="515">
        <v>0.91</v>
      </c>
      <c r="D489" s="960">
        <v>0.82</v>
      </c>
      <c r="E489" s="963">
        <v>0.74</v>
      </c>
      <c r="F489" s="963">
        <v>0.66</v>
      </c>
      <c r="G489" s="963">
        <v>0.56999999999999995</v>
      </c>
      <c r="H489" s="963">
        <v>0.52</v>
      </c>
      <c r="I489" s="963"/>
      <c r="J489" s="963">
        <v>0.52</v>
      </c>
      <c r="K489" s="972">
        <v>0.52</v>
      </c>
      <c r="L489" s="955"/>
      <c r="M489" s="519">
        <v>0.52</v>
      </c>
      <c r="N489" s="519">
        <v>0.78</v>
      </c>
      <c r="O489" s="657">
        <v>1</v>
      </c>
      <c r="P489" s="657">
        <v>0.88</v>
      </c>
      <c r="Q489" s="657">
        <v>0.52500000000000002</v>
      </c>
      <c r="R489" s="657">
        <v>0.57999999999999996</v>
      </c>
      <c r="S489" s="657">
        <v>0.47</v>
      </c>
      <c r="T489" s="657">
        <v>0.39</v>
      </c>
      <c r="U489" s="657">
        <v>0.3</v>
      </c>
      <c r="V489" s="657">
        <v>0.24</v>
      </c>
      <c r="W489" s="657">
        <v>0.2</v>
      </c>
      <c r="X489" s="657">
        <v>0</v>
      </c>
      <c r="Y489" s="688">
        <f>SUM(C489:X489)</f>
        <v>11.145000000000001</v>
      </c>
      <c r="Z489" s="1134">
        <f>IF(ISERROR((C489/D489-1)*100),"n/a",(C489/D489-1)*100)</f>
        <v>10.975609756097571</v>
      </c>
      <c r="AA489" s="705">
        <f>IF(ISERROR((D489/E489-1)*100),"n/a",(D489/E489-1)*100)</f>
        <v>10.810810810810811</v>
      </c>
      <c r="AB489" s="705">
        <f>IF(ISERROR((E489/F489-1)*100),"n/a",(E489/F489-1)*100)</f>
        <v>12.12121212121211</v>
      </c>
      <c r="AC489" s="705">
        <f>IF(ISERROR((F489/G489-1)*100),"n/a",(F489/G489-1)*100)</f>
        <v>15.789473684210531</v>
      </c>
      <c r="AD489" s="705">
        <f>IF(ISERROR((G489/H489-1)*100),"n/a",(G489/H489-1)*100)</f>
        <v>9.6153846153846025</v>
      </c>
      <c r="AE489" s="705">
        <f>IF(ISERROR((H489/J489-1)*100),"n/a",(H489/J489-1)*100)</f>
        <v>0</v>
      </c>
      <c r="AF489" s="705">
        <f>IF(ISERROR((J489/K489-1)*100),"n/a",(J489/K489-1)*100)</f>
        <v>0</v>
      </c>
      <c r="AG489" s="705">
        <f>IF(ISERROR((K489/M489-1)*100),"n/a",(K489/M489-1)*100)</f>
        <v>0</v>
      </c>
      <c r="AH489" s="705">
        <f>IF(ISERROR((M489/N489-1)*100),"n/a",(M489/N489-1)*100)</f>
        <v>-33.333333333333336</v>
      </c>
      <c r="AI489" s="705">
        <f>IF(ISERROR((N489/O489-1)*100),"n/a",(N489/O489-1)*100)</f>
        <v>-21.999999999999996</v>
      </c>
      <c r="AJ489" s="705">
        <f>IF(ISERROR((O489/P489-1)*100),"n/a",(O489/P489-1)*100)</f>
        <v>13.636363636363647</v>
      </c>
      <c r="AK489" s="705">
        <f>IF(ISERROR((P489/Q489-1)*100),"n/a",(P489/Q489-1)*100)</f>
        <v>67.61904761904762</v>
      </c>
      <c r="AL489" s="705">
        <f>IF(ISERROR((Q489/R489-1)*100),"n/a",(Q489/R489-1)*100)</f>
        <v>-9.4827586206896459</v>
      </c>
      <c r="AM489" s="705">
        <f>IF(ISERROR((R489/S489-1)*100),"n/a",(R489/S489-1)*100)</f>
        <v>23.404255319148938</v>
      </c>
      <c r="AN489" s="705">
        <f>IF(ISERROR((S489/T489-1)*100),"n/a",(S489/T489-1)*100)</f>
        <v>20.512820512820507</v>
      </c>
      <c r="AO489" s="705">
        <f>IF(ISERROR((T489/U489-1)*100),"n/a",(T489/U489-1)*100)</f>
        <v>30.000000000000004</v>
      </c>
      <c r="AP489" s="705">
        <f>IF(ISERROR((U489/V489-1)*100),"n/a",(U489/V489-1)*100)</f>
        <v>25</v>
      </c>
      <c r="AQ489" s="705">
        <f>IF(ISERROR((V489/W489-1)*100),"n/a",(V489/W489-1)*100)</f>
        <v>19.999999999999996</v>
      </c>
      <c r="AR489" s="705" t="str">
        <f>IF(ISERROR((W489/X489-1)*100),"n/a",(W489/X489-1)*100)</f>
        <v>n/a</v>
      </c>
      <c r="AS489" s="706">
        <f>AVERAGE(Z489:AR489)</f>
        <v>10.814938117837409</v>
      </c>
      <c r="AT489" s="707">
        <f>STDEV(Z489:AR489)</f>
        <v>21.635411299378617</v>
      </c>
    </row>
    <row r="490" spans="1:46" ht="11.25" customHeight="1" x14ac:dyDescent="0.2">
      <c r="A490" s="513" t="s">
        <v>1454</v>
      </c>
      <c r="B490" s="972" t="s">
        <v>1455</v>
      </c>
      <c r="C490" s="515">
        <v>1.84</v>
      </c>
      <c r="D490" s="690">
        <v>1.52</v>
      </c>
      <c r="E490" s="684">
        <v>1.36</v>
      </c>
      <c r="F490" s="684">
        <v>1.1399999999999999</v>
      </c>
      <c r="G490" s="684">
        <v>0.92</v>
      </c>
      <c r="H490" s="684">
        <v>0.77</v>
      </c>
      <c r="I490" s="685"/>
      <c r="J490" s="684">
        <v>0.6</v>
      </c>
      <c r="K490" s="514">
        <v>0.22500000000000001</v>
      </c>
      <c r="L490" s="685"/>
      <c r="M490" s="686">
        <v>0</v>
      </c>
      <c r="N490" s="686">
        <v>0</v>
      </c>
      <c r="O490" s="687">
        <v>0</v>
      </c>
      <c r="P490" s="687">
        <v>0</v>
      </c>
      <c r="Q490" s="687">
        <v>0</v>
      </c>
      <c r="R490" s="687">
        <v>0</v>
      </c>
      <c r="S490" s="687">
        <v>0</v>
      </c>
      <c r="T490" s="687">
        <v>0</v>
      </c>
      <c r="U490" s="687">
        <v>0</v>
      </c>
      <c r="V490" s="687">
        <v>0</v>
      </c>
      <c r="W490" s="687">
        <v>0</v>
      </c>
      <c r="X490" s="687">
        <v>0</v>
      </c>
      <c r="Y490" s="688">
        <f>SUM(C490:X490)</f>
        <v>8.375</v>
      </c>
      <c r="Z490" s="1134">
        <f>IF(ISERROR((C490/D490-1)*100),"n/a",(C490/D490-1)*100)</f>
        <v>21.052631578947366</v>
      </c>
      <c r="AA490" s="705">
        <f>IF(ISERROR((D490/E490-1)*100),"n/a",(D490/E490-1)*100)</f>
        <v>11.764705882352944</v>
      </c>
      <c r="AB490" s="705">
        <f>IF(ISERROR((E490/F490-1)*100),"n/a",(E490/F490-1)*100)</f>
        <v>19.298245614035103</v>
      </c>
      <c r="AC490" s="705">
        <f>IF(ISERROR((F490/G490-1)*100),"n/a",(F490/G490-1)*100)</f>
        <v>23.913043478260843</v>
      </c>
      <c r="AD490" s="705">
        <f>IF(ISERROR((G490/H490-1)*100),"n/a",(G490/H490-1)*100)</f>
        <v>19.480519480519476</v>
      </c>
      <c r="AE490" s="705">
        <f>IF(ISERROR((H490/J490-1)*100),"n/a",(H490/J490-1)*100)</f>
        <v>28.333333333333343</v>
      </c>
      <c r="AF490" s="705">
        <f>IF(ISERROR((J490/K490-1)*100),"n/a",(J490/K490-1)*100)</f>
        <v>166.66666666666666</v>
      </c>
      <c r="AG490" s="705" t="str">
        <f>IF(ISERROR((K490/M490-1)*100),"n/a",(K490/M490-1)*100)</f>
        <v>n/a</v>
      </c>
      <c r="AH490" s="705" t="str">
        <f>IF(ISERROR((M490/N490-1)*100),"n/a",(M490/N490-1)*100)</f>
        <v>n/a</v>
      </c>
      <c r="AI490" s="705" t="str">
        <f>IF(ISERROR((N490/O490-1)*100),"n/a",(N490/O490-1)*100)</f>
        <v>n/a</v>
      </c>
      <c r="AJ490" s="705" t="str">
        <f>IF(ISERROR((O490/P490-1)*100),"n/a",(O490/P490-1)*100)</f>
        <v>n/a</v>
      </c>
      <c r="AK490" s="705" t="str">
        <f>IF(ISERROR((P490/Q490-1)*100),"n/a",(P490/Q490-1)*100)</f>
        <v>n/a</v>
      </c>
      <c r="AL490" s="705" t="str">
        <f>IF(ISERROR((Q490/R490-1)*100),"n/a",(Q490/R490-1)*100)</f>
        <v>n/a</v>
      </c>
      <c r="AM490" s="705" t="str">
        <f>IF(ISERROR((R490/S490-1)*100),"n/a",(R490/S490-1)*100)</f>
        <v>n/a</v>
      </c>
      <c r="AN490" s="705" t="str">
        <f>IF(ISERROR((S490/T490-1)*100),"n/a",(S490/T490-1)*100)</f>
        <v>n/a</v>
      </c>
      <c r="AO490" s="705" t="str">
        <f>IF(ISERROR((T490/U490-1)*100),"n/a",(T490/U490-1)*100)</f>
        <v>n/a</v>
      </c>
      <c r="AP490" s="705" t="str">
        <f>IF(ISERROR((U490/V490-1)*100),"n/a",(U490/V490-1)*100)</f>
        <v>n/a</v>
      </c>
      <c r="AQ490" s="705" t="str">
        <f>IF(ISERROR((V490/W490-1)*100),"n/a",(V490/W490-1)*100)</f>
        <v>n/a</v>
      </c>
      <c r="AR490" s="705" t="str">
        <f>IF(ISERROR((W490/X490-1)*100),"n/a",(W490/X490-1)*100)</f>
        <v>n/a</v>
      </c>
      <c r="AS490" s="706">
        <f>AVERAGE(Z490:AR490)</f>
        <v>41.501306576302241</v>
      </c>
      <c r="AT490" s="707">
        <f>STDEV(Z490:AR490)</f>
        <v>55.421738507368566</v>
      </c>
    </row>
    <row r="491" spans="1:46" ht="11.25" customHeight="1" x14ac:dyDescent="0.2">
      <c r="A491" s="513" t="s">
        <v>3884</v>
      </c>
      <c r="B491" s="972" t="s">
        <v>3885</v>
      </c>
      <c r="C491" s="515">
        <v>0.6</v>
      </c>
      <c r="D491" s="690">
        <v>0.5</v>
      </c>
      <c r="E491" s="684">
        <v>0.45</v>
      </c>
      <c r="F491" s="684">
        <v>0.41</v>
      </c>
      <c r="G491" s="684">
        <v>0.37</v>
      </c>
      <c r="H491" s="563">
        <v>0.34</v>
      </c>
      <c r="I491" s="685"/>
      <c r="J491" s="563">
        <v>0.34</v>
      </c>
      <c r="K491" s="568">
        <v>0.34</v>
      </c>
      <c r="L491" s="685"/>
      <c r="M491" s="686">
        <v>0.34</v>
      </c>
      <c r="N491" s="686">
        <v>0.34</v>
      </c>
      <c r="O491" s="564">
        <v>0.34</v>
      </c>
      <c r="P491" s="691">
        <v>0.34</v>
      </c>
      <c r="Q491" s="691">
        <v>0.3</v>
      </c>
      <c r="R491" s="564">
        <v>0.22</v>
      </c>
      <c r="S491" s="687">
        <v>0.22</v>
      </c>
      <c r="T491" s="687">
        <v>0.22</v>
      </c>
      <c r="U491" s="687">
        <v>0.22</v>
      </c>
      <c r="V491" s="687">
        <v>0.22</v>
      </c>
      <c r="W491" s="564">
        <v>0.22</v>
      </c>
      <c r="X491" s="687">
        <v>0.22</v>
      </c>
      <c r="Y491" s="688">
        <f>SUM(C491:X491)</f>
        <v>6.5499999999999972</v>
      </c>
      <c r="Z491" s="1134">
        <f>IF(ISERROR((C491/D491-1)*100),"n/a",(C491/D491-1)*100)</f>
        <v>19.999999999999996</v>
      </c>
      <c r="AA491" s="705">
        <f>IF(ISERROR((D491/E491-1)*100),"n/a",(D491/E491-1)*100)</f>
        <v>11.111111111111116</v>
      </c>
      <c r="AB491" s="705">
        <f>IF(ISERROR((E491/F491-1)*100),"n/a",(E491/F491-1)*100)</f>
        <v>9.7560975609756184</v>
      </c>
      <c r="AC491" s="705">
        <f>IF(ISERROR((F491/G491-1)*100),"n/a",(F491/G491-1)*100)</f>
        <v>10.810810810810811</v>
      </c>
      <c r="AD491" s="705">
        <f>IF(ISERROR((G491/H491-1)*100),"n/a",(G491/H491-1)*100)</f>
        <v>8.8235294117646959</v>
      </c>
      <c r="AE491" s="705">
        <f>IF(ISERROR((H491/J491-1)*100),"n/a",(H491/J491-1)*100)</f>
        <v>0</v>
      </c>
      <c r="AF491" s="705">
        <f>IF(ISERROR((J491/K491-1)*100),"n/a",(J491/K491-1)*100)</f>
        <v>0</v>
      </c>
      <c r="AG491" s="705">
        <f>IF(ISERROR((K491/M491-1)*100),"n/a",(K491/M491-1)*100)</f>
        <v>0</v>
      </c>
      <c r="AH491" s="705">
        <f>IF(ISERROR((M491/N491-1)*100),"n/a",(M491/N491-1)*100)</f>
        <v>0</v>
      </c>
      <c r="AI491" s="705">
        <f>IF(ISERROR((N491/O491-1)*100),"n/a",(N491/O491-1)*100)</f>
        <v>0</v>
      </c>
      <c r="AJ491" s="705">
        <f>IF(ISERROR((O491/P491-1)*100),"n/a",(O491/P491-1)*100)</f>
        <v>0</v>
      </c>
      <c r="AK491" s="705">
        <f>IF(ISERROR((P491/Q491-1)*100),"n/a",(P491/Q491-1)*100)</f>
        <v>13.333333333333353</v>
      </c>
      <c r="AL491" s="705">
        <f>IF(ISERROR((Q491/R491-1)*100),"n/a",(Q491/R491-1)*100)</f>
        <v>36.363636363636353</v>
      </c>
      <c r="AM491" s="705">
        <f>IF(ISERROR((R491/S491-1)*100),"n/a",(R491/S491-1)*100)</f>
        <v>0</v>
      </c>
      <c r="AN491" s="705">
        <f>IF(ISERROR((S491/T491-1)*100),"n/a",(S491/T491-1)*100)</f>
        <v>0</v>
      </c>
      <c r="AO491" s="705">
        <f>IF(ISERROR((T491/U491-1)*100),"n/a",(T491/U491-1)*100)</f>
        <v>0</v>
      </c>
      <c r="AP491" s="705">
        <f>IF(ISERROR((U491/V491-1)*100),"n/a",(U491/V491-1)*100)</f>
        <v>0</v>
      </c>
      <c r="AQ491" s="705">
        <f>IF(ISERROR((V491/W491-1)*100),"n/a",(V491/W491-1)*100)</f>
        <v>0</v>
      </c>
      <c r="AR491" s="705">
        <f>IF(ISERROR((W491/X491-1)*100),"n/a",(W491/X491-1)*100)</f>
        <v>0</v>
      </c>
      <c r="AS491" s="706">
        <f>AVERAGE(Z491:AR491)</f>
        <v>5.7999220311385233</v>
      </c>
      <c r="AT491" s="707">
        <f>STDEV(Z491:AR491)</f>
        <v>9.6445596149570019</v>
      </c>
    </row>
    <row r="492" spans="1:46" ht="11.25" customHeight="1" x14ac:dyDescent="0.2">
      <c r="A492" s="972" t="s">
        <v>1456</v>
      </c>
      <c r="B492" s="972" t="s">
        <v>1457</v>
      </c>
      <c r="C492" s="515">
        <v>1.68</v>
      </c>
      <c r="D492" s="690">
        <v>1.32</v>
      </c>
      <c r="E492" s="684">
        <v>1.04</v>
      </c>
      <c r="F492" s="684">
        <v>0.8</v>
      </c>
      <c r="G492" s="684">
        <v>0.64</v>
      </c>
      <c r="H492" s="684">
        <v>0.52</v>
      </c>
      <c r="I492" s="685"/>
      <c r="J492" s="684">
        <v>0.44</v>
      </c>
      <c r="K492" s="514">
        <v>0.36</v>
      </c>
      <c r="L492" s="685"/>
      <c r="M492" s="531">
        <v>0.28000000000000003</v>
      </c>
      <c r="N492" s="531">
        <v>7.0000000000000007E-2</v>
      </c>
      <c r="O492" s="687">
        <v>0</v>
      </c>
      <c r="P492" s="687">
        <v>0</v>
      </c>
      <c r="Q492" s="687">
        <v>0</v>
      </c>
      <c r="R492" s="687">
        <v>0</v>
      </c>
      <c r="S492" s="687">
        <v>0</v>
      </c>
      <c r="T492" s="687">
        <v>0</v>
      </c>
      <c r="U492" s="687">
        <v>0</v>
      </c>
      <c r="V492" s="687">
        <v>0</v>
      </c>
      <c r="W492" s="687">
        <v>0</v>
      </c>
      <c r="X492" s="687">
        <v>0</v>
      </c>
      <c r="Y492" s="688">
        <f>SUM(C492:X492)</f>
        <v>7.1500000000000012</v>
      </c>
      <c r="Z492" s="1134">
        <f>IF(ISERROR((C492/D492-1)*100),"n/a",(C492/D492-1)*100)</f>
        <v>27.27272727272727</v>
      </c>
      <c r="AA492" s="705">
        <f>IF(ISERROR((D492/E492-1)*100),"n/a",(D492/E492-1)*100)</f>
        <v>26.923076923076916</v>
      </c>
      <c r="AB492" s="705">
        <f>IF(ISERROR((E492/F492-1)*100),"n/a",(E492/F492-1)*100)</f>
        <v>30.000000000000004</v>
      </c>
      <c r="AC492" s="705">
        <f>IF(ISERROR((F492/G492-1)*100),"n/a",(F492/G492-1)*100)</f>
        <v>25</v>
      </c>
      <c r="AD492" s="705">
        <f>IF(ISERROR((G492/H492-1)*100),"n/a",(G492/H492-1)*100)</f>
        <v>23.076923076923084</v>
      </c>
      <c r="AE492" s="705">
        <f>IF(ISERROR((H492/J492-1)*100),"n/a",(H492/J492-1)*100)</f>
        <v>18.181818181818187</v>
      </c>
      <c r="AF492" s="705">
        <f>IF(ISERROR((J492/K492-1)*100),"n/a",(J492/K492-1)*100)</f>
        <v>22.222222222222232</v>
      </c>
      <c r="AG492" s="705">
        <f>IF(ISERROR((K492/M492-1)*100),"n/a",(K492/M492-1)*100)</f>
        <v>28.571428571428559</v>
      </c>
      <c r="AH492" s="705">
        <f>IF(ISERROR((M492/N492-1)*100),"n/a",(M492/N492-1)*100)</f>
        <v>300</v>
      </c>
      <c r="AI492" s="705" t="str">
        <f>IF(ISERROR((N492/O492-1)*100),"n/a",(N492/O492-1)*100)</f>
        <v>n/a</v>
      </c>
      <c r="AJ492" s="705" t="str">
        <f>IF(ISERROR((O492/P492-1)*100),"n/a",(O492/P492-1)*100)</f>
        <v>n/a</v>
      </c>
      <c r="AK492" s="705" t="str">
        <f>IF(ISERROR((P492/Q492-1)*100),"n/a",(P492/Q492-1)*100)</f>
        <v>n/a</v>
      </c>
      <c r="AL492" s="705" t="str">
        <f>IF(ISERROR((Q492/R492-1)*100),"n/a",(Q492/R492-1)*100)</f>
        <v>n/a</v>
      </c>
      <c r="AM492" s="705" t="str">
        <f>IF(ISERROR((R492/S492-1)*100),"n/a",(R492/S492-1)*100)</f>
        <v>n/a</v>
      </c>
      <c r="AN492" s="705" t="str">
        <f>IF(ISERROR((S492/T492-1)*100),"n/a",(S492/T492-1)*100)</f>
        <v>n/a</v>
      </c>
      <c r="AO492" s="705" t="str">
        <f>IF(ISERROR((T492/U492-1)*100),"n/a",(T492/U492-1)*100)</f>
        <v>n/a</v>
      </c>
      <c r="AP492" s="705" t="str">
        <f>IF(ISERROR((U492/V492-1)*100),"n/a",(U492/V492-1)*100)</f>
        <v>n/a</v>
      </c>
      <c r="AQ492" s="705" t="str">
        <f>IF(ISERROR((V492/W492-1)*100),"n/a",(V492/W492-1)*100)</f>
        <v>n/a</v>
      </c>
      <c r="AR492" s="705" t="str">
        <f>IF(ISERROR((W492/X492-1)*100),"n/a",(W492/X492-1)*100)</f>
        <v>n/a</v>
      </c>
      <c r="AS492" s="706">
        <f>AVERAGE(Z492:AR492)</f>
        <v>55.694244027577355</v>
      </c>
      <c r="AT492" s="707">
        <f>STDEV(Z492:AR492)</f>
        <v>91.685802435457148</v>
      </c>
    </row>
    <row r="493" spans="1:46" ht="11.25" customHeight="1" x14ac:dyDescent="0.2">
      <c r="A493" s="1065" t="s">
        <v>4055</v>
      </c>
      <c r="B493" s="957" t="s">
        <v>4056</v>
      </c>
      <c r="C493" s="515">
        <v>0.64</v>
      </c>
      <c r="D493" s="509">
        <v>0.40875</v>
      </c>
      <c r="E493" s="684">
        <v>0.366477</v>
      </c>
      <c r="F493" s="684">
        <v>0.31249899999999997</v>
      </c>
      <c r="G493" s="684">
        <v>0.17045399999999999</v>
      </c>
      <c r="H493" s="563">
        <v>0</v>
      </c>
      <c r="I493" s="685"/>
      <c r="J493" s="563">
        <v>0</v>
      </c>
      <c r="K493" s="689">
        <v>0</v>
      </c>
      <c r="L493" s="685"/>
      <c r="M493" s="686">
        <v>0</v>
      </c>
      <c r="N493" s="686">
        <v>0.52556899999999995</v>
      </c>
      <c r="O493" s="691">
        <v>1.065342</v>
      </c>
      <c r="P493" s="687">
        <v>0</v>
      </c>
      <c r="Q493" s="687">
        <v>0</v>
      </c>
      <c r="R493" s="687">
        <v>0</v>
      </c>
      <c r="S493" s="687">
        <v>0</v>
      </c>
      <c r="T493" s="687">
        <v>0</v>
      </c>
      <c r="U493" s="687">
        <v>0</v>
      </c>
      <c r="V493" s="687">
        <v>0</v>
      </c>
      <c r="W493" s="687">
        <v>0</v>
      </c>
      <c r="X493" s="687">
        <v>0</v>
      </c>
      <c r="Y493" s="688">
        <f>SUM(C493:X493)</f>
        <v>3.4890910000000002</v>
      </c>
      <c r="Z493" s="1134">
        <f>IF(ISERROR((C493/D493-1)*100),"n/a",(C493/D493-1)*100)</f>
        <v>56.574923547400616</v>
      </c>
      <c r="AA493" s="705">
        <f>IF(ISERROR((D493/E493-1)*100),"n/a",(D493/E493-1)*100)</f>
        <v>11.534966723696161</v>
      </c>
      <c r="AB493" s="705">
        <f>IF(ISERROR((E493/F493-1)*100),"n/a",(E493/F493-1)*100)</f>
        <v>17.273015273648884</v>
      </c>
      <c r="AC493" s="705">
        <f>IF(ISERROR((F493/G493-1)*100),"n/a",(F493/G493-1)*100)</f>
        <v>83.333333333333329</v>
      </c>
      <c r="AD493" s="705" t="str">
        <f>IF(ISERROR((G493/H493-1)*100),"n/a",(G493/H493-1)*100)</f>
        <v>n/a</v>
      </c>
      <c r="AE493" s="705" t="str">
        <f>IF(ISERROR((H493/J493-1)*100),"n/a",(H493/J493-1)*100)</f>
        <v>n/a</v>
      </c>
      <c r="AF493" s="705" t="str">
        <f>IF(ISERROR((J493/K493-1)*100),"n/a",(J493/K493-1)*100)</f>
        <v>n/a</v>
      </c>
      <c r="AG493" s="705" t="str">
        <f>IF(ISERROR((K493/M493-1)*100),"n/a",(K493/M493-1)*100)</f>
        <v>n/a</v>
      </c>
      <c r="AH493" s="705">
        <f>IF(ISERROR((M493/N493-1)*100),"n/a",(M493/N493-1)*100)</f>
        <v>-100</v>
      </c>
      <c r="AI493" s="705">
        <f>IF(ISERROR((N493/O493-1)*100),"n/a",(N493/O493-1)*100)</f>
        <v>-50.66664038402692</v>
      </c>
      <c r="AJ493" s="705" t="str">
        <f>IF(ISERROR((O493/P493-1)*100),"n/a",(O493/P493-1)*100)</f>
        <v>n/a</v>
      </c>
      <c r="AK493" s="705" t="str">
        <f>IF(ISERROR((P493/Q493-1)*100),"n/a",(P493/Q493-1)*100)</f>
        <v>n/a</v>
      </c>
      <c r="AL493" s="705" t="str">
        <f>IF(ISERROR((Q493/R493-1)*100),"n/a",(Q493/R493-1)*100)</f>
        <v>n/a</v>
      </c>
      <c r="AM493" s="705" t="str">
        <f>IF(ISERROR((R493/S493-1)*100),"n/a",(R493/S493-1)*100)</f>
        <v>n/a</v>
      </c>
      <c r="AN493" s="705" t="str">
        <f>IF(ISERROR((S493/T493-1)*100),"n/a",(S493/T493-1)*100)</f>
        <v>n/a</v>
      </c>
      <c r="AO493" s="705" t="str">
        <f>IF(ISERROR((T493/U493-1)*100),"n/a",(T493/U493-1)*100)</f>
        <v>n/a</v>
      </c>
      <c r="AP493" s="705" t="str">
        <f>IF(ISERROR((U493/V493-1)*100),"n/a",(U493/V493-1)*100)</f>
        <v>n/a</v>
      </c>
      <c r="AQ493" s="705" t="str">
        <f>IF(ISERROR((V493/W493-1)*100),"n/a",(V493/W493-1)*100)</f>
        <v>n/a</v>
      </c>
      <c r="AR493" s="705" t="str">
        <f>IF(ISERROR((W493/X493-1)*100),"n/a",(W493/X493-1)*100)</f>
        <v>n/a</v>
      </c>
      <c r="AS493" s="706">
        <f>AVERAGE(Z493:AR493)</f>
        <v>3.0082664156753416</v>
      </c>
      <c r="AT493" s="707">
        <f>STDEV(Z493:AR493)</f>
        <v>67.954969471904519</v>
      </c>
    </row>
    <row r="494" spans="1:46" ht="11.25" customHeight="1" x14ac:dyDescent="0.2">
      <c r="A494" s="526" t="s">
        <v>1836</v>
      </c>
      <c r="B494" s="527" t="s">
        <v>1837</v>
      </c>
      <c r="C494" s="515">
        <v>1.6</v>
      </c>
      <c r="D494" s="541">
        <v>1.4</v>
      </c>
      <c r="E494" s="533">
        <v>1.2</v>
      </c>
      <c r="F494" s="533">
        <v>0.75</v>
      </c>
      <c r="G494" s="533">
        <v>0.25</v>
      </c>
      <c r="H494" s="533">
        <v>0</v>
      </c>
      <c r="I494" s="534"/>
      <c r="J494" s="533">
        <v>0</v>
      </c>
      <c r="K494" s="535">
        <v>0</v>
      </c>
      <c r="L494" s="534"/>
      <c r="M494" s="1061">
        <v>0</v>
      </c>
      <c r="N494" s="1190">
        <v>0</v>
      </c>
      <c r="O494" s="537">
        <v>0</v>
      </c>
      <c r="P494" s="537">
        <v>0</v>
      </c>
      <c r="Q494" s="537">
        <v>0</v>
      </c>
      <c r="R494" s="537">
        <v>0</v>
      </c>
      <c r="S494" s="537">
        <v>0</v>
      </c>
      <c r="T494" s="537">
        <v>0</v>
      </c>
      <c r="U494" s="537">
        <v>0</v>
      </c>
      <c r="V494" s="537">
        <v>0</v>
      </c>
      <c r="W494" s="537">
        <v>0</v>
      </c>
      <c r="X494" s="537">
        <v>0</v>
      </c>
      <c r="Y494" s="688">
        <f>SUM(C494:X494)</f>
        <v>5.2</v>
      </c>
      <c r="Z494" s="1134">
        <f>IF(ISERROR((C494/D494-1)*100),"n/a",(C494/D494-1)*100)</f>
        <v>14.285714285714302</v>
      </c>
      <c r="AA494" s="705">
        <f>IF(ISERROR((D494/E494-1)*100),"n/a",(D494/E494-1)*100)</f>
        <v>16.666666666666675</v>
      </c>
      <c r="AB494" s="705">
        <f>IF(ISERROR((E494/F494-1)*100),"n/a",(E494/F494-1)*100)</f>
        <v>59.999999999999986</v>
      </c>
      <c r="AC494" s="705">
        <f>IF(ISERROR((F494/G494-1)*100),"n/a",(F494/G494-1)*100)</f>
        <v>200</v>
      </c>
      <c r="AD494" s="705" t="str">
        <f>IF(ISERROR((G494/H494-1)*100),"n/a",(G494/H494-1)*100)</f>
        <v>n/a</v>
      </c>
      <c r="AE494" s="705" t="str">
        <f>IF(ISERROR((H494/J494-1)*100),"n/a",(H494/J494-1)*100)</f>
        <v>n/a</v>
      </c>
      <c r="AF494" s="705" t="str">
        <f>IF(ISERROR((J494/K494-1)*100),"n/a",(J494/K494-1)*100)</f>
        <v>n/a</v>
      </c>
      <c r="AG494" s="705" t="str">
        <f>IF(ISERROR((K494/M494-1)*100),"n/a",(K494/M494-1)*100)</f>
        <v>n/a</v>
      </c>
      <c r="AH494" s="705" t="str">
        <f>IF(ISERROR((M494/N494-1)*100),"n/a",(M494/N494-1)*100)</f>
        <v>n/a</v>
      </c>
      <c r="AI494" s="705" t="str">
        <f>IF(ISERROR((N494/O494-1)*100),"n/a",(N494/O494-1)*100)</f>
        <v>n/a</v>
      </c>
      <c r="AJ494" s="705" t="str">
        <f>IF(ISERROR((O494/P494-1)*100),"n/a",(O494/P494-1)*100)</f>
        <v>n/a</v>
      </c>
      <c r="AK494" s="705" t="str">
        <f>IF(ISERROR((P494/Q494-1)*100),"n/a",(P494/Q494-1)*100)</f>
        <v>n/a</v>
      </c>
      <c r="AL494" s="705" t="str">
        <f>IF(ISERROR((Q494/R494-1)*100),"n/a",(Q494/R494-1)*100)</f>
        <v>n/a</v>
      </c>
      <c r="AM494" s="705" t="str">
        <f>IF(ISERROR((R494/S494-1)*100),"n/a",(R494/S494-1)*100)</f>
        <v>n/a</v>
      </c>
      <c r="AN494" s="705" t="str">
        <f>IF(ISERROR((S494/T494-1)*100),"n/a",(S494/T494-1)*100)</f>
        <v>n/a</v>
      </c>
      <c r="AO494" s="705" t="str">
        <f>IF(ISERROR((T494/U494-1)*100),"n/a",(T494/U494-1)*100)</f>
        <v>n/a</v>
      </c>
      <c r="AP494" s="705" t="str">
        <f>IF(ISERROR((U494/V494-1)*100),"n/a",(U494/V494-1)*100)</f>
        <v>n/a</v>
      </c>
      <c r="AQ494" s="705" t="str">
        <f>IF(ISERROR((V494/W494-1)*100),"n/a",(V494/W494-1)*100)</f>
        <v>n/a</v>
      </c>
      <c r="AR494" s="705" t="str">
        <f>IF(ISERROR((W494/X494-1)*100),"n/a",(W494/X494-1)*100)</f>
        <v>n/a</v>
      </c>
      <c r="AS494" s="706">
        <f>AVERAGE(Z494:AR494)</f>
        <v>72.738095238095241</v>
      </c>
      <c r="AT494" s="707">
        <f>STDEV(Z494:AR494)</f>
        <v>87.404304651746571</v>
      </c>
    </row>
    <row r="495" spans="1:46" ht="11.25" customHeight="1" x14ac:dyDescent="0.2">
      <c r="A495" s="1161" t="s">
        <v>1458</v>
      </c>
      <c r="B495" s="972" t="s">
        <v>1459</v>
      </c>
      <c r="C495" s="515">
        <v>1.56</v>
      </c>
      <c r="D495" s="515">
        <v>1.29</v>
      </c>
      <c r="E495" s="684">
        <v>1.1499999999999999</v>
      </c>
      <c r="F495" s="684">
        <v>0.95</v>
      </c>
      <c r="G495" s="684">
        <v>0.77</v>
      </c>
      <c r="H495" s="684">
        <v>0.64</v>
      </c>
      <c r="I495" s="685"/>
      <c r="J495" s="684">
        <v>0.49</v>
      </c>
      <c r="K495" s="514">
        <v>0.37561500000000003</v>
      </c>
      <c r="L495" s="685"/>
      <c r="M495" s="531">
        <v>0.19603999999999999</v>
      </c>
      <c r="N495" s="686">
        <v>8.2030000000000006E-2</v>
      </c>
      <c r="O495" s="691">
        <v>0.31601000000000001</v>
      </c>
      <c r="P495" s="691">
        <v>0.26849000000000001</v>
      </c>
      <c r="Q495" s="691">
        <v>0.22513</v>
      </c>
      <c r="R495" s="691">
        <v>0.18643999999999999</v>
      </c>
      <c r="S495" s="691">
        <v>0.15382000000000001</v>
      </c>
      <c r="T495" s="691">
        <v>0.13750999999999999</v>
      </c>
      <c r="U495" s="691">
        <v>0.12819</v>
      </c>
      <c r="V495" s="691">
        <v>0.11887</v>
      </c>
      <c r="W495" s="691">
        <v>0.11187999999999999</v>
      </c>
      <c r="X495" s="691">
        <v>7.7380000000000004E-2</v>
      </c>
      <c r="Y495" s="688">
        <f>SUM(C495:X495)</f>
        <v>9.2274049999999992</v>
      </c>
      <c r="Z495" s="1134">
        <f>IF(ISERROR((C495/D495-1)*100),"n/a",(C495/D495-1)*100)</f>
        <v>20.930232558139529</v>
      </c>
      <c r="AA495" s="705">
        <f>IF(ISERROR((D495/E495-1)*100),"n/a",(D495/E495-1)*100)</f>
        <v>12.173913043478279</v>
      </c>
      <c r="AB495" s="705">
        <f>IF(ISERROR((E495/F495-1)*100),"n/a",(E495/F495-1)*100)</f>
        <v>21.052631578947366</v>
      </c>
      <c r="AC495" s="705">
        <f>IF(ISERROR((F495/G495-1)*100),"n/a",(F495/G495-1)*100)</f>
        <v>23.376623376623364</v>
      </c>
      <c r="AD495" s="705">
        <f>IF(ISERROR((G495/H495-1)*100),"n/a",(G495/H495-1)*100)</f>
        <v>20.3125</v>
      </c>
      <c r="AE495" s="705">
        <f>IF(ISERROR((H495/J495-1)*100),"n/a",(H495/J495-1)*100)</f>
        <v>30.612244897959194</v>
      </c>
      <c r="AF495" s="705">
        <f>IF(ISERROR((J495/K495-1)*100),"n/a",(J495/K495-1)*100)</f>
        <v>30.452724198980331</v>
      </c>
      <c r="AG495" s="705">
        <f>IF(ISERROR((K495/M495-1)*100),"n/a",(K495/M495-1)*100)</f>
        <v>91.601203835951878</v>
      </c>
      <c r="AH495" s="705">
        <f>IF(ISERROR((M495/N495-1)*100),"n/a",(M495/N495-1)*100)</f>
        <v>138.98573692551503</v>
      </c>
      <c r="AI495" s="705">
        <f>IF(ISERROR((N495/O495-1)*100),"n/a",(N495/O495-1)*100)</f>
        <v>-74.041960697446285</v>
      </c>
      <c r="AJ495" s="705">
        <f>IF(ISERROR((O495/P495-1)*100),"n/a",(O495/P495-1)*100)</f>
        <v>17.698983202353901</v>
      </c>
      <c r="AK495" s="705">
        <f>IF(ISERROR((P495/Q495-1)*100),"n/a",(P495/Q495-1)*100)</f>
        <v>19.259983120863499</v>
      </c>
      <c r="AL495" s="705">
        <f>IF(ISERROR((Q495/R495-1)*100),"n/a",(Q495/R495-1)*100)</f>
        <v>20.751984552671111</v>
      </c>
      <c r="AM495" s="705">
        <f>IF(ISERROR((R495/S495-1)*100),"n/a",(R495/S495-1)*100)</f>
        <v>21.206605122870869</v>
      </c>
      <c r="AN495" s="705">
        <f>IF(ISERROR((S495/T495-1)*100),"n/a",(S495/T495-1)*100)</f>
        <v>11.860955566867881</v>
      </c>
      <c r="AO495" s="705">
        <f>IF(ISERROR((T495/U495-1)*100),"n/a",(T495/U495-1)*100)</f>
        <v>7.2704579140338454</v>
      </c>
      <c r="AP495" s="705">
        <f>IF(ISERROR((U495/V495-1)*100),"n/a",(U495/V495-1)*100)</f>
        <v>7.8404980230503796</v>
      </c>
      <c r="AQ495" s="705">
        <f>IF(ISERROR((V495/W495-1)*100),"n/a",(V495/W495-1)*100)</f>
        <v>6.2477654629960799</v>
      </c>
      <c r="AR495" s="705">
        <f>IF(ISERROR((W495/X495-1)*100),"n/a",(W495/X495-1)*100)</f>
        <v>44.585164125096895</v>
      </c>
      <c r="AS495" s="706">
        <f>AVERAGE(Z495:AR495)</f>
        <v>24.851486674155431</v>
      </c>
      <c r="AT495" s="707">
        <f>STDEV(Z495:AR495)</f>
        <v>40.245898998741545</v>
      </c>
    </row>
    <row r="496" spans="1:46" ht="11.25" customHeight="1" x14ac:dyDescent="0.2">
      <c r="A496" s="972" t="s">
        <v>1460</v>
      </c>
      <c r="B496" s="972" t="s">
        <v>1461</v>
      </c>
      <c r="C496" s="515">
        <v>1.58</v>
      </c>
      <c r="D496" s="515">
        <v>1.4300000000000002</v>
      </c>
      <c r="E496" s="684">
        <v>1.3</v>
      </c>
      <c r="F496" s="684">
        <v>1.18</v>
      </c>
      <c r="G496" s="684">
        <v>1.06</v>
      </c>
      <c r="H496" s="684">
        <v>0.96</v>
      </c>
      <c r="I496" s="685"/>
      <c r="J496" s="684">
        <v>0.9</v>
      </c>
      <c r="K496" s="514">
        <v>0.86</v>
      </c>
      <c r="L496" s="685"/>
      <c r="M496" s="531">
        <v>0.81</v>
      </c>
      <c r="N496" s="686">
        <v>0.8</v>
      </c>
      <c r="O496" s="691">
        <v>0.8</v>
      </c>
      <c r="P496" s="691">
        <v>0.76</v>
      </c>
      <c r="Q496" s="687">
        <v>0.68</v>
      </c>
      <c r="R496" s="687">
        <v>0.68</v>
      </c>
      <c r="S496" s="691">
        <v>1.3</v>
      </c>
      <c r="T496" s="691">
        <v>1.18</v>
      </c>
      <c r="U496" s="691">
        <v>1.0900000000000001</v>
      </c>
      <c r="V496" s="691">
        <v>1.03</v>
      </c>
      <c r="W496" s="691">
        <v>0.96</v>
      </c>
      <c r="X496" s="691">
        <v>0.85</v>
      </c>
      <c r="Y496" s="688">
        <f>SUM(C496:X496)</f>
        <v>20.210000000000004</v>
      </c>
      <c r="Z496" s="1134">
        <f>IF(ISERROR((C496/D496-1)*100),"n/a",(C496/D496-1)*100)</f>
        <v>10.489510489510479</v>
      </c>
      <c r="AA496" s="705">
        <f>IF(ISERROR((D496/E496-1)*100),"n/a",(D496/E496-1)*100)</f>
        <v>10.000000000000009</v>
      </c>
      <c r="AB496" s="705">
        <f>IF(ISERROR((E496/F496-1)*100),"n/a",(E496/F496-1)*100)</f>
        <v>10.169491525423746</v>
      </c>
      <c r="AC496" s="705">
        <f>IF(ISERROR((F496/G496-1)*100),"n/a",(F496/G496-1)*100)</f>
        <v>11.32075471698113</v>
      </c>
      <c r="AD496" s="705">
        <f>IF(ISERROR((G496/H496-1)*100),"n/a",(G496/H496-1)*100)</f>
        <v>10.416666666666675</v>
      </c>
      <c r="AE496" s="705">
        <f>IF(ISERROR((H496/J496-1)*100),"n/a",(H496/J496-1)*100)</f>
        <v>6.6666666666666652</v>
      </c>
      <c r="AF496" s="705">
        <f>IF(ISERROR((J496/K496-1)*100),"n/a",(J496/K496-1)*100)</f>
        <v>4.6511627906976827</v>
      </c>
      <c r="AG496" s="705">
        <f>IF(ISERROR((K496/M496-1)*100),"n/a",(K496/M496-1)*100)</f>
        <v>6.1728395061728225</v>
      </c>
      <c r="AH496" s="705">
        <f>IF(ISERROR((M496/N496-1)*100),"n/a",(M496/N496-1)*100)</f>
        <v>1.2499999999999956</v>
      </c>
      <c r="AI496" s="705">
        <f>IF(ISERROR((N496/O496-1)*100),"n/a",(N496/O496-1)*100)</f>
        <v>0</v>
      </c>
      <c r="AJ496" s="705">
        <f>IF(ISERROR((O496/P496-1)*100),"n/a",(O496/P496-1)*100)</f>
        <v>5.2631578947368363</v>
      </c>
      <c r="AK496" s="705">
        <f>IF(ISERROR((P496/Q496-1)*100),"n/a",(P496/Q496-1)*100)</f>
        <v>11.764705882352944</v>
      </c>
      <c r="AL496" s="705">
        <f>IF(ISERROR((Q496/R496-1)*100),"n/a",(Q496/R496-1)*100)</f>
        <v>0</v>
      </c>
      <c r="AM496" s="705">
        <f>IF(ISERROR((R496/S496-1)*100),"n/a",(R496/S496-1)*100)</f>
        <v>-47.692307692307686</v>
      </c>
      <c r="AN496" s="705">
        <f>IF(ISERROR((S496/T496-1)*100),"n/a",(S496/T496-1)*100)</f>
        <v>10.169491525423746</v>
      </c>
      <c r="AO496" s="705">
        <f>IF(ISERROR((T496/U496-1)*100),"n/a",(T496/U496-1)*100)</f>
        <v>8.2568807339449499</v>
      </c>
      <c r="AP496" s="705">
        <f>IF(ISERROR((U496/V496-1)*100),"n/a",(U496/V496-1)*100)</f>
        <v>5.8252427184465994</v>
      </c>
      <c r="AQ496" s="705">
        <f>IF(ISERROR((V496/W496-1)*100),"n/a",(V496/W496-1)*100)</f>
        <v>7.2916666666666741</v>
      </c>
      <c r="AR496" s="705">
        <f>IF(ISERROR((W496/X496-1)*100),"n/a",(W496/X496-1)*100)</f>
        <v>12.941176470588234</v>
      </c>
      <c r="AS496" s="706">
        <f>AVERAGE(Z496:AR496)</f>
        <v>4.4714266611563946</v>
      </c>
      <c r="AT496" s="707">
        <f>STDEV(Z496:AR496)</f>
        <v>13.213661797581358</v>
      </c>
    </row>
    <row r="497" spans="1:46" ht="11.25" customHeight="1" x14ac:dyDescent="0.2">
      <c r="A497" s="590" t="s">
        <v>4319</v>
      </c>
      <c r="B497" s="959" t="s">
        <v>2500</v>
      </c>
      <c r="C497" s="515">
        <v>0.435</v>
      </c>
      <c r="D497" s="963">
        <v>0.40500000000000003</v>
      </c>
      <c r="E497" s="963">
        <v>0.38500000000000001</v>
      </c>
      <c r="F497" s="963">
        <v>0.36499999999999999</v>
      </c>
      <c r="G497" s="963">
        <v>0.33</v>
      </c>
      <c r="H497" s="963">
        <v>0.3</v>
      </c>
      <c r="I497" s="955"/>
      <c r="J497" s="963">
        <v>0.3</v>
      </c>
      <c r="K497" s="959">
        <v>0.3</v>
      </c>
      <c r="L497" s="955"/>
      <c r="M497" s="36">
        <v>0.3</v>
      </c>
      <c r="N497" s="36">
        <v>0.46</v>
      </c>
      <c r="O497" s="13">
        <v>0.92500000000000004</v>
      </c>
      <c r="P497" s="13">
        <v>0.91</v>
      </c>
      <c r="Q497" s="13">
        <v>0.86</v>
      </c>
      <c r="R497" s="13">
        <v>0.78</v>
      </c>
      <c r="S497" s="13">
        <v>0.66</v>
      </c>
      <c r="T497" s="13">
        <v>0.57999999999999996</v>
      </c>
      <c r="U497" s="13">
        <v>0.54500000000000004</v>
      </c>
      <c r="V497" s="13">
        <v>0.52500000000000002</v>
      </c>
      <c r="W497" s="13">
        <v>0.49</v>
      </c>
      <c r="X497" s="13">
        <v>0.45</v>
      </c>
      <c r="Y497" s="688">
        <f>SUM(C497:X497)</f>
        <v>10.305</v>
      </c>
      <c r="Z497" s="1134">
        <f>IF(ISERROR((C497/D497-1)*100),"n/a",(C497/D497-1)*100)</f>
        <v>7.4074074074073959</v>
      </c>
      <c r="AA497" s="705">
        <f>IF(ISERROR((D497/E497-1)*100),"n/a",(D497/E497-1)*100)</f>
        <v>5.1948051948051965</v>
      </c>
      <c r="AB497" s="705">
        <f>IF(ISERROR((E497/F497-1)*100),"n/a",(E497/F497-1)*100)</f>
        <v>5.4794520547945202</v>
      </c>
      <c r="AC497" s="705">
        <f>IF(ISERROR((F497/G497-1)*100),"n/a",(F497/G497-1)*100)</f>
        <v>10.606060606060597</v>
      </c>
      <c r="AD497" s="705">
        <f>IF(ISERROR((G497/H497-1)*100),"n/a",(G497/H497-1)*100)</f>
        <v>10.000000000000009</v>
      </c>
      <c r="AE497" s="705">
        <f>IF(ISERROR((H497/J497-1)*100),"n/a",(H497/J497-1)*100)</f>
        <v>0</v>
      </c>
      <c r="AF497" s="705">
        <f>IF(ISERROR((J497/K497-1)*100),"n/a",(J497/K497-1)*100)</f>
        <v>0</v>
      </c>
      <c r="AG497" s="705">
        <f>IF(ISERROR((K497/M497-1)*100),"n/a",(K497/M497-1)*100)</f>
        <v>0</v>
      </c>
      <c r="AH497" s="705">
        <f>IF(ISERROR((M497/N497-1)*100),"n/a",(M497/N497-1)*100)</f>
        <v>-34.782608695652186</v>
      </c>
      <c r="AI497" s="705">
        <f>IF(ISERROR((N497/O497-1)*100),"n/a",(N497/O497-1)*100)</f>
        <v>-50.270270270270267</v>
      </c>
      <c r="AJ497" s="705">
        <f>IF(ISERROR((O497/P497-1)*100),"n/a",(O497/P497-1)*100)</f>
        <v>1.6483516483516425</v>
      </c>
      <c r="AK497" s="705">
        <f>IF(ISERROR((P497/Q497-1)*100),"n/a",(P497/Q497-1)*100)</f>
        <v>5.8139534883721034</v>
      </c>
      <c r="AL497" s="705">
        <f>IF(ISERROR((Q497/R497-1)*100),"n/a",(Q497/R497-1)*100)</f>
        <v>10.256410256410241</v>
      </c>
      <c r="AM497" s="705">
        <f>IF(ISERROR((R497/S497-1)*100),"n/a",(R497/S497-1)*100)</f>
        <v>18.181818181818187</v>
      </c>
      <c r="AN497" s="705">
        <f>IF(ISERROR((S497/T497-1)*100),"n/a",(S497/T497-1)*100)</f>
        <v>13.793103448275868</v>
      </c>
      <c r="AO497" s="705">
        <f>IF(ISERROR((T497/U497-1)*100),"n/a",(T497/U497-1)*100)</f>
        <v>6.4220183486238369</v>
      </c>
      <c r="AP497" s="705">
        <f>IF(ISERROR((U497/V497-1)*100),"n/a",(U497/V497-1)*100)</f>
        <v>3.8095238095238182</v>
      </c>
      <c r="AQ497" s="705">
        <f>IF(ISERROR((V497/W497-1)*100),"n/a",(V497/W497-1)*100)</f>
        <v>7.1428571428571397</v>
      </c>
      <c r="AR497" s="705">
        <f>IF(ISERROR((W497/X497-1)*100),"n/a",(W497/X497-1)*100)</f>
        <v>8.8888888888888786</v>
      </c>
      <c r="AS497" s="706">
        <f>AVERAGE(Z497:AR497)</f>
        <v>1.5574616584351044</v>
      </c>
      <c r="AT497" s="707">
        <f>STDEV(Z497:AR497)</f>
        <v>16.437658867958177</v>
      </c>
    </row>
    <row r="498" spans="1:46" ht="11.25" customHeight="1" x14ac:dyDescent="0.2">
      <c r="A498" s="972" t="s">
        <v>1462</v>
      </c>
      <c r="B498" s="972" t="s">
        <v>1463</v>
      </c>
      <c r="C498" s="515">
        <v>1</v>
      </c>
      <c r="D498" s="515">
        <v>0.88</v>
      </c>
      <c r="E498" s="505">
        <v>0.76</v>
      </c>
      <c r="F498" s="505">
        <v>0.64</v>
      </c>
      <c r="G498" s="505">
        <v>0.44</v>
      </c>
      <c r="H498" s="505">
        <v>0.21</v>
      </c>
      <c r="I498" s="506"/>
      <c r="J498" s="505">
        <v>0.105</v>
      </c>
      <c r="K498" s="508">
        <v>0.06</v>
      </c>
      <c r="L498" s="506"/>
      <c r="M498" s="559">
        <v>0.06</v>
      </c>
      <c r="N498" s="559">
        <v>0.06</v>
      </c>
      <c r="O498" s="511">
        <v>0.06</v>
      </c>
      <c r="P498" s="511">
        <v>5.3999999999999999E-2</v>
      </c>
      <c r="Q498" s="511">
        <v>8.9999999999999993E-3</v>
      </c>
      <c r="R498" s="510">
        <v>0</v>
      </c>
      <c r="S498" s="510">
        <v>0</v>
      </c>
      <c r="T498" s="510">
        <v>0</v>
      </c>
      <c r="U498" s="510">
        <v>0</v>
      </c>
      <c r="V498" s="510">
        <v>0</v>
      </c>
      <c r="W498" s="510">
        <v>0</v>
      </c>
      <c r="X498" s="510">
        <v>0</v>
      </c>
      <c r="Y498" s="688">
        <f>SUM(C498:X498)</f>
        <v>4.3379999999999992</v>
      </c>
      <c r="Z498" s="1134">
        <f>IF(ISERROR((C498/D498-1)*100),"n/a",(C498/D498-1)*100)</f>
        <v>13.636363636363647</v>
      </c>
      <c r="AA498" s="705">
        <f>IF(ISERROR((D498/E498-1)*100),"n/a",(D498/E498-1)*100)</f>
        <v>15.789473684210531</v>
      </c>
      <c r="AB498" s="705">
        <f>IF(ISERROR((E498/F498-1)*100),"n/a",(E498/F498-1)*100)</f>
        <v>18.75</v>
      </c>
      <c r="AC498" s="705">
        <f>IF(ISERROR((F498/G498-1)*100),"n/a",(F498/G498-1)*100)</f>
        <v>45.45454545454546</v>
      </c>
      <c r="AD498" s="705">
        <f>IF(ISERROR((G498/H498-1)*100),"n/a",(G498/H498-1)*100)</f>
        <v>109.52380952380953</v>
      </c>
      <c r="AE498" s="705">
        <f>IF(ISERROR((H498/J498-1)*100),"n/a",(H498/J498-1)*100)</f>
        <v>100</v>
      </c>
      <c r="AF498" s="705">
        <f>IF(ISERROR((J498/K498-1)*100),"n/a",(J498/K498-1)*100)</f>
        <v>75</v>
      </c>
      <c r="AG498" s="705">
        <f>IF(ISERROR((K498/M498-1)*100),"n/a",(K498/M498-1)*100)</f>
        <v>0</v>
      </c>
      <c r="AH498" s="705">
        <f>IF(ISERROR((M498/N498-1)*100),"n/a",(M498/N498-1)*100)</f>
        <v>0</v>
      </c>
      <c r="AI498" s="705">
        <f>IF(ISERROR((N498/O498-1)*100),"n/a",(N498/O498-1)*100)</f>
        <v>0</v>
      </c>
      <c r="AJ498" s="705">
        <f>IF(ISERROR((O498/P498-1)*100),"n/a",(O498/P498-1)*100)</f>
        <v>11.111111111111116</v>
      </c>
      <c r="AK498" s="705">
        <f>IF(ISERROR((P498/Q498-1)*100),"n/a",(P498/Q498-1)*100)</f>
        <v>500</v>
      </c>
      <c r="AL498" s="705" t="str">
        <f>IF(ISERROR((Q498/R498-1)*100),"n/a",(Q498/R498-1)*100)</f>
        <v>n/a</v>
      </c>
      <c r="AM498" s="705" t="str">
        <f>IF(ISERROR((R498/S498-1)*100),"n/a",(R498/S498-1)*100)</f>
        <v>n/a</v>
      </c>
      <c r="AN498" s="705" t="str">
        <f>IF(ISERROR((S498/T498-1)*100),"n/a",(S498/T498-1)*100)</f>
        <v>n/a</v>
      </c>
      <c r="AO498" s="705" t="str">
        <f>IF(ISERROR((T498/U498-1)*100),"n/a",(T498/U498-1)*100)</f>
        <v>n/a</v>
      </c>
      <c r="AP498" s="705" t="str">
        <f>IF(ISERROR((U498/V498-1)*100),"n/a",(U498/V498-1)*100)</f>
        <v>n/a</v>
      </c>
      <c r="AQ498" s="705" t="str">
        <f>IF(ISERROR((V498/W498-1)*100),"n/a",(V498/W498-1)*100)</f>
        <v>n/a</v>
      </c>
      <c r="AR498" s="705" t="str">
        <f>IF(ISERROR((W498/X498-1)*100),"n/a",(W498/X498-1)*100)</f>
        <v>n/a</v>
      </c>
      <c r="AS498" s="706">
        <f>AVERAGE(Z498:AR498)</f>
        <v>74.105441950836692</v>
      </c>
      <c r="AT498" s="707">
        <f>STDEV(Z498:AR498)</f>
        <v>139.70666002765552</v>
      </c>
    </row>
    <row r="499" spans="1:46" ht="11.25" customHeight="1" x14ac:dyDescent="0.2">
      <c r="A499" s="526" t="s">
        <v>1464</v>
      </c>
      <c r="B499" s="527" t="s">
        <v>1465</v>
      </c>
      <c r="C499" s="515">
        <v>0.41499999999999998</v>
      </c>
      <c r="D499" s="530">
        <v>0.39500000000000002</v>
      </c>
      <c r="E499" s="684">
        <v>0.375</v>
      </c>
      <c r="F499" s="684">
        <v>0.35499999999999998</v>
      </c>
      <c r="G499" s="684">
        <v>0.33500000000000002</v>
      </c>
      <c r="H499" s="684">
        <v>0.315</v>
      </c>
      <c r="I499" s="685"/>
      <c r="J499" s="684">
        <v>0.22500000000000001</v>
      </c>
      <c r="K499" s="689">
        <v>0</v>
      </c>
      <c r="L499" s="685"/>
      <c r="M499" s="686">
        <v>0</v>
      </c>
      <c r="N499" s="686">
        <v>0</v>
      </c>
      <c r="O499" s="687">
        <v>0</v>
      </c>
      <c r="P499" s="687">
        <v>0</v>
      </c>
      <c r="Q499" s="687">
        <v>0</v>
      </c>
      <c r="R499" s="691">
        <v>0</v>
      </c>
      <c r="S499" s="687">
        <v>0</v>
      </c>
      <c r="T499" s="687">
        <v>0</v>
      </c>
      <c r="U499" s="687">
        <v>0</v>
      </c>
      <c r="V499" s="687">
        <v>0.24</v>
      </c>
      <c r="W499" s="687">
        <v>0.48</v>
      </c>
      <c r="X499" s="687">
        <v>0.48</v>
      </c>
      <c r="Y499" s="688">
        <f>SUM(C499:X499)</f>
        <v>3.6150000000000002</v>
      </c>
      <c r="Z499" s="1134">
        <f>IF(ISERROR((C499/D499-1)*100),"n/a",(C499/D499-1)*100)</f>
        <v>5.0632911392404889</v>
      </c>
      <c r="AA499" s="705">
        <f>IF(ISERROR((D499/E499-1)*100),"n/a",(D499/E499-1)*100)</f>
        <v>5.3333333333333455</v>
      </c>
      <c r="AB499" s="705">
        <f>IF(ISERROR((E499/F499-1)*100),"n/a",(E499/F499-1)*100)</f>
        <v>5.6338028169014231</v>
      </c>
      <c r="AC499" s="705">
        <f>IF(ISERROR((F499/G499-1)*100),"n/a",(F499/G499-1)*100)</f>
        <v>5.9701492537313383</v>
      </c>
      <c r="AD499" s="705">
        <f>IF(ISERROR((G499/H499-1)*100),"n/a",(G499/H499-1)*100)</f>
        <v>6.3492063492063489</v>
      </c>
      <c r="AE499" s="705">
        <f>IF(ISERROR((H499/J499-1)*100),"n/a",(H499/J499-1)*100)</f>
        <v>39.999999999999993</v>
      </c>
      <c r="AF499" s="705" t="str">
        <f>IF(ISERROR((J499/K499-1)*100),"n/a",(J499/K499-1)*100)</f>
        <v>n/a</v>
      </c>
      <c r="AG499" s="705" t="str">
        <f>IF(ISERROR((K499/M499-1)*100),"n/a",(K499/M499-1)*100)</f>
        <v>n/a</v>
      </c>
      <c r="AH499" s="705" t="str">
        <f>IF(ISERROR((M499/N499-1)*100),"n/a",(M499/N499-1)*100)</f>
        <v>n/a</v>
      </c>
      <c r="AI499" s="705" t="str">
        <f>IF(ISERROR((N499/O499-1)*100),"n/a",(N499/O499-1)*100)</f>
        <v>n/a</v>
      </c>
      <c r="AJ499" s="705" t="str">
        <f>IF(ISERROR((O499/P499-1)*100),"n/a",(O499/P499-1)*100)</f>
        <v>n/a</v>
      </c>
      <c r="AK499" s="705" t="str">
        <f>IF(ISERROR((P499/Q499-1)*100),"n/a",(P499/Q499-1)*100)</f>
        <v>n/a</v>
      </c>
      <c r="AL499" s="705" t="str">
        <f>IF(ISERROR((Q499/R499-1)*100),"n/a",(Q499/R499-1)*100)</f>
        <v>n/a</v>
      </c>
      <c r="AM499" s="705" t="str">
        <f>IF(ISERROR((R499/S499-1)*100),"n/a",(R499/S499-1)*100)</f>
        <v>n/a</v>
      </c>
      <c r="AN499" s="705" t="str">
        <f>IF(ISERROR((S499/T499-1)*100),"n/a",(S499/T499-1)*100)</f>
        <v>n/a</v>
      </c>
      <c r="AO499" s="705" t="str">
        <f>IF(ISERROR((T499/U499-1)*100),"n/a",(T499/U499-1)*100)</f>
        <v>n/a</v>
      </c>
      <c r="AP499" s="705">
        <f>IF(ISERROR((U499/V499-1)*100),"n/a",(U499/V499-1)*100)</f>
        <v>-100</v>
      </c>
      <c r="AQ499" s="705">
        <f>IF(ISERROR((V499/W499-1)*100),"n/a",(V499/W499-1)*100)</f>
        <v>-50</v>
      </c>
      <c r="AR499" s="705">
        <f>IF(ISERROR((W499/X499-1)*100),"n/a",(W499/X499-1)*100)</f>
        <v>0</v>
      </c>
      <c r="AS499" s="706">
        <f>AVERAGE(Z499:AR499)</f>
        <v>-9.0722463452874518</v>
      </c>
      <c r="AT499" s="707">
        <f>STDEV(Z499:AR499)</f>
        <v>41.11116836611324</v>
      </c>
    </row>
    <row r="500" spans="1:46" ht="11.25" customHeight="1" x14ac:dyDescent="0.2">
      <c r="A500" s="644" t="s">
        <v>3886</v>
      </c>
      <c r="B500" s="959" t="s">
        <v>3887</v>
      </c>
      <c r="C500" s="515">
        <v>0.82</v>
      </c>
      <c r="D500" s="959">
        <v>0.78</v>
      </c>
      <c r="E500" s="963">
        <v>0.74</v>
      </c>
      <c r="F500" s="963">
        <v>0.7</v>
      </c>
      <c r="G500" s="963">
        <v>0.66</v>
      </c>
      <c r="H500" s="963">
        <v>0.62</v>
      </c>
      <c r="I500" s="963">
        <v>0.3</v>
      </c>
      <c r="J500" s="963">
        <v>0.3</v>
      </c>
      <c r="K500" s="689">
        <v>0</v>
      </c>
      <c r="L500" s="955"/>
      <c r="M500" s="686">
        <v>0</v>
      </c>
      <c r="N500" s="686">
        <v>0</v>
      </c>
      <c r="O500" s="687">
        <v>0</v>
      </c>
      <c r="P500" s="687">
        <v>0</v>
      </c>
      <c r="Q500" s="687">
        <v>0</v>
      </c>
      <c r="R500" s="687">
        <v>0</v>
      </c>
      <c r="S500" s="687">
        <v>0</v>
      </c>
      <c r="T500" s="687">
        <v>0</v>
      </c>
      <c r="U500" s="687">
        <v>0</v>
      </c>
      <c r="V500" s="687">
        <v>0</v>
      </c>
      <c r="W500" s="687">
        <v>0</v>
      </c>
      <c r="X500" s="687">
        <v>0</v>
      </c>
      <c r="Y500" s="688">
        <f>SUM(C500:X500)</f>
        <v>4.92</v>
      </c>
      <c r="Z500" s="1134">
        <f>IF(ISERROR((C500/D500-1)*100),"n/a",(C500/D500-1)*100)</f>
        <v>5.12820512820511</v>
      </c>
      <c r="AA500" s="705">
        <f>IF(ISERROR((D500/E500-1)*100),"n/a",(D500/E500-1)*100)</f>
        <v>5.4054054054054168</v>
      </c>
      <c r="AB500" s="705">
        <f>IF(ISERROR((E500/F500-1)*100),"n/a",(E500/F500-1)*100)</f>
        <v>5.7142857142857162</v>
      </c>
      <c r="AC500" s="705">
        <f>IF(ISERROR((F500/G500-1)*100),"n/a",(F500/G500-1)*100)</f>
        <v>6.0606060606060552</v>
      </c>
      <c r="AD500" s="705">
        <f>IF(ISERROR((G500/H500-1)*100),"n/a",(G500/H500-1)*100)</f>
        <v>6.4516129032258229</v>
      </c>
      <c r="AE500" s="705">
        <f>IF(ISERROR((H500/J500-1)*100),"n/a",(H500/J500-1)*100)</f>
        <v>106.66666666666669</v>
      </c>
      <c r="AF500" s="705" t="str">
        <f>IF(ISERROR((J500/K500-1)*100),"n/a",(J500/K500-1)*100)</f>
        <v>n/a</v>
      </c>
      <c r="AG500" s="705" t="str">
        <f>IF(ISERROR((K500/M500-1)*100),"n/a",(K500/M500-1)*100)</f>
        <v>n/a</v>
      </c>
      <c r="AH500" s="705" t="str">
        <f>IF(ISERROR((M500/N500-1)*100),"n/a",(M500/N500-1)*100)</f>
        <v>n/a</v>
      </c>
      <c r="AI500" s="705" t="str">
        <f>IF(ISERROR((N500/O500-1)*100),"n/a",(N500/O500-1)*100)</f>
        <v>n/a</v>
      </c>
      <c r="AJ500" s="705" t="str">
        <f>IF(ISERROR((O500/P500-1)*100),"n/a",(O500/P500-1)*100)</f>
        <v>n/a</v>
      </c>
      <c r="AK500" s="705" t="str">
        <f>IF(ISERROR((P500/Q500-1)*100),"n/a",(P500/Q500-1)*100)</f>
        <v>n/a</v>
      </c>
      <c r="AL500" s="705" t="str">
        <f>IF(ISERROR((Q500/R500-1)*100),"n/a",(Q500/R500-1)*100)</f>
        <v>n/a</v>
      </c>
      <c r="AM500" s="705" t="str">
        <f>IF(ISERROR((R500/S500-1)*100),"n/a",(R500/S500-1)*100)</f>
        <v>n/a</v>
      </c>
      <c r="AN500" s="705" t="str">
        <f>IF(ISERROR((S500/T500-1)*100),"n/a",(S500/T500-1)*100)</f>
        <v>n/a</v>
      </c>
      <c r="AO500" s="705" t="str">
        <f>IF(ISERROR((T500/U500-1)*100),"n/a",(T500/U500-1)*100)</f>
        <v>n/a</v>
      </c>
      <c r="AP500" s="705" t="str">
        <f>IF(ISERROR((U500/V500-1)*100),"n/a",(U500/V500-1)*100)</f>
        <v>n/a</v>
      </c>
      <c r="AQ500" s="705" t="str">
        <f>IF(ISERROR((V500/W500-1)*100),"n/a",(V500/W500-1)*100)</f>
        <v>n/a</v>
      </c>
      <c r="AR500" s="705" t="str">
        <f>IF(ISERROR((W500/X500-1)*100),"n/a",(W500/X500-1)*100)</f>
        <v>n/a</v>
      </c>
      <c r="AS500" s="706">
        <f>AVERAGE(Z500:AR500)</f>
        <v>22.571130313065805</v>
      </c>
      <c r="AT500" s="707">
        <f>STDEV(Z500:AR500)</f>
        <v>41.200889426454232</v>
      </c>
    </row>
    <row r="501" spans="1:46" ht="11.25" customHeight="1" x14ac:dyDescent="0.2">
      <c r="A501" s="972" t="s">
        <v>675</v>
      </c>
      <c r="B501" s="972" t="s">
        <v>676</v>
      </c>
      <c r="C501" s="515">
        <v>0.77</v>
      </c>
      <c r="D501" s="690">
        <v>0.7</v>
      </c>
      <c r="E501" s="516">
        <v>0.62</v>
      </c>
      <c r="F501" s="516">
        <v>0.54</v>
      </c>
      <c r="G501" s="516">
        <v>0.46</v>
      </c>
      <c r="H501" s="684">
        <v>0.41</v>
      </c>
      <c r="I501" s="517"/>
      <c r="J501" s="684">
        <v>0.37</v>
      </c>
      <c r="K501" s="514">
        <v>0.33</v>
      </c>
      <c r="L501" s="517"/>
      <c r="M501" s="531">
        <v>0.28999999999999998</v>
      </c>
      <c r="N501" s="531">
        <v>0.26500000000000001</v>
      </c>
      <c r="O501" s="691">
        <v>0.245</v>
      </c>
      <c r="P501" s="691">
        <v>0.22500000000000001</v>
      </c>
      <c r="Q501" s="691">
        <v>0.20499999999999999</v>
      </c>
      <c r="R501" s="691">
        <v>0.185</v>
      </c>
      <c r="S501" s="691">
        <v>0.16500000000000001</v>
      </c>
      <c r="T501" s="691">
        <v>0.124</v>
      </c>
      <c r="U501" s="691">
        <v>0.106</v>
      </c>
      <c r="V501" s="691">
        <v>0.10100000000000001</v>
      </c>
      <c r="W501" s="691">
        <v>9.7000000000000003E-2</v>
      </c>
      <c r="X501" s="691">
        <v>9.1499999999999998E-2</v>
      </c>
      <c r="Y501" s="688">
        <f>SUM(C501:X501)</f>
        <v>6.2994999999999992</v>
      </c>
      <c r="Z501" s="1134">
        <f>IF(ISERROR((C501/D501-1)*100),"n/a",(C501/D501-1)*100)</f>
        <v>10.000000000000009</v>
      </c>
      <c r="AA501" s="705">
        <f>IF(ISERROR((D501/E501-1)*100),"n/a",(D501/E501-1)*100)</f>
        <v>12.903225806451601</v>
      </c>
      <c r="AB501" s="705">
        <f>IF(ISERROR((E501/F501-1)*100),"n/a",(E501/F501-1)*100)</f>
        <v>14.814814814814813</v>
      </c>
      <c r="AC501" s="705">
        <f>IF(ISERROR((F501/G501-1)*100),"n/a",(F501/G501-1)*100)</f>
        <v>17.391304347826097</v>
      </c>
      <c r="AD501" s="705">
        <f>IF(ISERROR((G501/H501-1)*100),"n/a",(G501/H501-1)*100)</f>
        <v>12.195121951219523</v>
      </c>
      <c r="AE501" s="705">
        <f>IF(ISERROR((H501/J501-1)*100),"n/a",(H501/J501-1)*100)</f>
        <v>10.810810810810811</v>
      </c>
      <c r="AF501" s="705">
        <f>IF(ISERROR((J501/K501-1)*100),"n/a",(J501/K501-1)*100)</f>
        <v>12.12121212121211</v>
      </c>
      <c r="AG501" s="705">
        <f>IF(ISERROR((K501/M501-1)*100),"n/a",(K501/M501-1)*100)</f>
        <v>13.793103448275868</v>
      </c>
      <c r="AH501" s="705">
        <f>IF(ISERROR((M501/N501-1)*100),"n/a",(M501/N501-1)*100)</f>
        <v>9.4339622641509422</v>
      </c>
      <c r="AI501" s="705">
        <f>IF(ISERROR((N501/O501-1)*100),"n/a",(N501/O501-1)*100)</f>
        <v>8.163265306122458</v>
      </c>
      <c r="AJ501" s="705">
        <f>IF(ISERROR((O501/P501-1)*100),"n/a",(O501/P501-1)*100)</f>
        <v>8.8888888888888786</v>
      </c>
      <c r="AK501" s="705">
        <f>IF(ISERROR((P501/Q501-1)*100),"n/a",(P501/Q501-1)*100)</f>
        <v>9.7560975609756184</v>
      </c>
      <c r="AL501" s="705">
        <f>IF(ISERROR((Q501/R501-1)*100),"n/a",(Q501/R501-1)*100)</f>
        <v>10.810810810810811</v>
      </c>
      <c r="AM501" s="705">
        <f>IF(ISERROR((R501/S501-1)*100),"n/a",(R501/S501-1)*100)</f>
        <v>12.12121212121211</v>
      </c>
      <c r="AN501" s="705">
        <f>IF(ISERROR((S501/T501-1)*100),"n/a",(S501/T501-1)*100)</f>
        <v>33.06451612903227</v>
      </c>
      <c r="AO501" s="705">
        <f>IF(ISERROR((T501/U501-1)*100),"n/a",(T501/U501-1)*100)</f>
        <v>16.981132075471695</v>
      </c>
      <c r="AP501" s="705">
        <f>IF(ISERROR((U501/V501-1)*100),"n/a",(U501/V501-1)*100)</f>
        <v>4.9504950495049327</v>
      </c>
      <c r="AQ501" s="705">
        <f>IF(ISERROR((V501/W501-1)*100),"n/a",(V501/W501-1)*100)</f>
        <v>4.1237113402061931</v>
      </c>
      <c r="AR501" s="705">
        <f>IF(ISERROR((W501/X501-1)*100),"n/a",(W501/X501-1)*100)</f>
        <v>6.0109289617486406</v>
      </c>
      <c r="AS501" s="706">
        <f>AVERAGE(Z501:AR501)</f>
        <v>12.017611253091335</v>
      </c>
      <c r="AT501" s="707">
        <f>STDEV(Z501:AR501)</f>
        <v>6.2363424681655806</v>
      </c>
    </row>
    <row r="502" spans="1:46" ht="11.25" customHeight="1" x14ac:dyDescent="0.2">
      <c r="A502" s="513" t="s">
        <v>677</v>
      </c>
      <c r="B502" s="972" t="s">
        <v>678</v>
      </c>
      <c r="C502" s="515">
        <v>1.76</v>
      </c>
      <c r="D502" s="690">
        <v>1.38</v>
      </c>
      <c r="E502" s="684">
        <v>1.26</v>
      </c>
      <c r="F502" s="684">
        <v>1.1599999999999999</v>
      </c>
      <c r="G502" s="684">
        <v>1.08</v>
      </c>
      <c r="H502" s="684">
        <v>1</v>
      </c>
      <c r="I502" s="685"/>
      <c r="J502" s="684">
        <v>0.92</v>
      </c>
      <c r="K502" s="514">
        <v>0.86</v>
      </c>
      <c r="L502" s="685"/>
      <c r="M502" s="531">
        <v>0.82</v>
      </c>
      <c r="N502" s="686">
        <v>0.8</v>
      </c>
      <c r="O502" s="691">
        <v>0.77500000000000002</v>
      </c>
      <c r="P502" s="691">
        <v>0.6875</v>
      </c>
      <c r="Q502" s="691">
        <v>0.5625</v>
      </c>
      <c r="R502" s="691">
        <v>0.42499999999999999</v>
      </c>
      <c r="S502" s="691">
        <v>0.34</v>
      </c>
      <c r="T502" s="691">
        <v>0.22</v>
      </c>
      <c r="U502" s="691">
        <v>0.02</v>
      </c>
      <c r="V502" s="687">
        <v>0</v>
      </c>
      <c r="W502" s="687">
        <v>0</v>
      </c>
      <c r="X502" s="687">
        <v>0</v>
      </c>
      <c r="Y502" s="688">
        <f>SUM(C502:X502)</f>
        <v>14.070000000000002</v>
      </c>
      <c r="Z502" s="1134">
        <f>IF(ISERROR((C502/D502-1)*100),"n/a",(C502/D502-1)*100)</f>
        <v>27.536231884057983</v>
      </c>
      <c r="AA502" s="705">
        <f>IF(ISERROR((D502/E502-1)*100),"n/a",(D502/E502-1)*100)</f>
        <v>9.5238095238095113</v>
      </c>
      <c r="AB502" s="705">
        <f>IF(ISERROR((E502/F502-1)*100),"n/a",(E502/F502-1)*100)</f>
        <v>8.6206896551724199</v>
      </c>
      <c r="AC502" s="705">
        <f>IF(ISERROR((F502/G502-1)*100),"n/a",(F502/G502-1)*100)</f>
        <v>7.4074074074073959</v>
      </c>
      <c r="AD502" s="705">
        <f>IF(ISERROR((G502/H502-1)*100),"n/a",(G502/H502-1)*100)</f>
        <v>8.0000000000000071</v>
      </c>
      <c r="AE502" s="705">
        <f>IF(ISERROR((H502/J502-1)*100),"n/a",(H502/J502-1)*100)</f>
        <v>8.6956521739130377</v>
      </c>
      <c r="AF502" s="705">
        <f>IF(ISERROR((J502/K502-1)*100),"n/a",(J502/K502-1)*100)</f>
        <v>6.976744186046524</v>
      </c>
      <c r="AG502" s="705">
        <f>IF(ISERROR((K502/M502-1)*100),"n/a",(K502/M502-1)*100)</f>
        <v>4.8780487804878092</v>
      </c>
      <c r="AH502" s="705">
        <f>IF(ISERROR((M502/N502-1)*100),"n/a",(M502/N502-1)*100)</f>
        <v>2.4999999999999911</v>
      </c>
      <c r="AI502" s="705">
        <f>IF(ISERROR((N502/O502-1)*100),"n/a",(N502/O502-1)*100)</f>
        <v>3.2258064516129004</v>
      </c>
      <c r="AJ502" s="705">
        <f>IF(ISERROR((O502/P502-1)*100),"n/a",(O502/P502-1)*100)</f>
        <v>12.72727272727272</v>
      </c>
      <c r="AK502" s="705">
        <f>IF(ISERROR((P502/Q502-1)*100),"n/a",(P502/Q502-1)*100)</f>
        <v>22.222222222222232</v>
      </c>
      <c r="AL502" s="705">
        <f>IF(ISERROR((Q502/R502-1)*100),"n/a",(Q502/R502-1)*100)</f>
        <v>32.352941176470587</v>
      </c>
      <c r="AM502" s="705">
        <f>IF(ISERROR((R502/S502-1)*100),"n/a",(R502/S502-1)*100)</f>
        <v>24.999999999999979</v>
      </c>
      <c r="AN502" s="705">
        <f>IF(ISERROR((S502/T502-1)*100),"n/a",(S502/T502-1)*100)</f>
        <v>54.545454545454561</v>
      </c>
      <c r="AO502" s="705">
        <f>IF(ISERROR((T502/U502-1)*100),"n/a",(T502/U502-1)*100)</f>
        <v>1000</v>
      </c>
      <c r="AP502" s="705" t="str">
        <f>IF(ISERROR((U502/V502-1)*100),"n/a",(U502/V502-1)*100)</f>
        <v>n/a</v>
      </c>
      <c r="AQ502" s="705" t="str">
        <f>IF(ISERROR((V502/W502-1)*100),"n/a",(V502/W502-1)*100)</f>
        <v>n/a</v>
      </c>
      <c r="AR502" s="705" t="str">
        <f>IF(ISERROR((W502/X502-1)*100),"n/a",(W502/X502-1)*100)</f>
        <v>n/a</v>
      </c>
      <c r="AS502" s="706">
        <f>AVERAGE(Z502:AR502)</f>
        <v>77.138267545870477</v>
      </c>
      <c r="AT502" s="707">
        <f>STDEV(Z502:AR502)</f>
        <v>246.48253574759107</v>
      </c>
    </row>
    <row r="503" spans="1:46" ht="11.25" customHeight="1" x14ac:dyDescent="0.2">
      <c r="A503" s="501" t="s">
        <v>1466</v>
      </c>
      <c r="B503" s="957" t="s">
        <v>1467</v>
      </c>
      <c r="C503" s="515">
        <v>0.96</v>
      </c>
      <c r="D503" s="509">
        <v>0.82000000000000006</v>
      </c>
      <c r="E503" s="684">
        <v>0.74</v>
      </c>
      <c r="F503" s="516">
        <v>0.65</v>
      </c>
      <c r="G503" s="684">
        <v>0.52</v>
      </c>
      <c r="H503" s="684">
        <v>0.44</v>
      </c>
      <c r="I503" s="517"/>
      <c r="J503" s="684">
        <v>0.13</v>
      </c>
      <c r="K503" s="689">
        <v>0.04</v>
      </c>
      <c r="L503" s="685"/>
      <c r="M503" s="686">
        <v>0.04</v>
      </c>
      <c r="N503" s="686">
        <v>0.15</v>
      </c>
      <c r="O503" s="687">
        <v>0.72</v>
      </c>
      <c r="P503" s="691">
        <v>0.72</v>
      </c>
      <c r="Q503" s="691">
        <v>0.66</v>
      </c>
      <c r="R503" s="691">
        <v>0.56000000000000005</v>
      </c>
      <c r="S503" s="691">
        <v>0.5</v>
      </c>
      <c r="T503" s="691">
        <v>0.44</v>
      </c>
      <c r="U503" s="691">
        <v>0.4</v>
      </c>
      <c r="V503" s="691">
        <v>0</v>
      </c>
      <c r="W503" s="687">
        <v>0</v>
      </c>
      <c r="X503" s="687">
        <v>0</v>
      </c>
      <c r="Y503" s="688">
        <f>SUM(C503:X503)</f>
        <v>8.49</v>
      </c>
      <c r="Z503" s="1134">
        <f>IF(ISERROR((C503/D503-1)*100),"n/a",(C503/D503-1)*100)</f>
        <v>17.073170731707311</v>
      </c>
      <c r="AA503" s="705">
        <f>IF(ISERROR((D503/E503-1)*100),"n/a",(D503/E503-1)*100)</f>
        <v>10.810810810810811</v>
      </c>
      <c r="AB503" s="705">
        <f>IF(ISERROR((E503/F503-1)*100),"n/a",(E503/F503-1)*100)</f>
        <v>13.846153846153841</v>
      </c>
      <c r="AC503" s="705">
        <f>IF(ISERROR((F503/G503-1)*100),"n/a",(F503/G503-1)*100)</f>
        <v>25</v>
      </c>
      <c r="AD503" s="705">
        <f>IF(ISERROR((G503/H503-1)*100),"n/a",(G503/H503-1)*100)</f>
        <v>18.181818181818187</v>
      </c>
      <c r="AE503" s="705">
        <f>IF(ISERROR((H503/J503-1)*100),"n/a",(H503/J503-1)*100)</f>
        <v>238.46153846153845</v>
      </c>
      <c r="AF503" s="705">
        <f>IF(ISERROR((J503/K503-1)*100),"n/a",(J503/K503-1)*100)</f>
        <v>225</v>
      </c>
      <c r="AG503" s="705">
        <f>IF(ISERROR((K503/M503-1)*100),"n/a",(K503/M503-1)*100)</f>
        <v>0</v>
      </c>
      <c r="AH503" s="705">
        <f>IF(ISERROR((M503/N503-1)*100),"n/a",(M503/N503-1)*100)</f>
        <v>-73.333333333333343</v>
      </c>
      <c r="AI503" s="705">
        <f>IF(ISERROR((N503/O503-1)*100),"n/a",(N503/O503-1)*100)</f>
        <v>-79.166666666666657</v>
      </c>
      <c r="AJ503" s="705">
        <f>IF(ISERROR((O503/P503-1)*100),"n/a",(O503/P503-1)*100)</f>
        <v>0</v>
      </c>
      <c r="AK503" s="705">
        <f>IF(ISERROR((P503/Q503-1)*100),"n/a",(P503/Q503-1)*100)</f>
        <v>9.0909090909090828</v>
      </c>
      <c r="AL503" s="705">
        <f>IF(ISERROR((Q503/R503-1)*100),"n/a",(Q503/R503-1)*100)</f>
        <v>17.857142857142861</v>
      </c>
      <c r="AM503" s="705">
        <f>IF(ISERROR((R503/S503-1)*100),"n/a",(R503/S503-1)*100)</f>
        <v>12.000000000000011</v>
      </c>
      <c r="AN503" s="705">
        <f>IF(ISERROR((S503/T503-1)*100),"n/a",(S503/T503-1)*100)</f>
        <v>13.636363636363647</v>
      </c>
      <c r="AO503" s="705">
        <f>IF(ISERROR((T503/U503-1)*100),"n/a",(T503/U503-1)*100)</f>
        <v>9.9999999999999858</v>
      </c>
      <c r="AP503" s="705" t="str">
        <f>IF(ISERROR((U503/V503-1)*100),"n/a",(U503/V503-1)*100)</f>
        <v>n/a</v>
      </c>
      <c r="AQ503" s="705" t="str">
        <f>IF(ISERROR((V503/W503-1)*100),"n/a",(V503/W503-1)*100)</f>
        <v>n/a</v>
      </c>
      <c r="AR503" s="705" t="str">
        <f>IF(ISERROR((W503/X503-1)*100),"n/a",(W503/X503-1)*100)</f>
        <v>n/a</v>
      </c>
      <c r="AS503" s="706">
        <f>AVERAGE(Z503:AR503)</f>
        <v>28.653619226027757</v>
      </c>
      <c r="AT503" s="707">
        <f>STDEV(Z503:AR503)</f>
        <v>85.003803745723289</v>
      </c>
    </row>
    <row r="504" spans="1:46" ht="11.25" customHeight="1" x14ac:dyDescent="0.2">
      <c r="A504" s="527" t="s">
        <v>274</v>
      </c>
      <c r="B504" s="527" t="s">
        <v>275</v>
      </c>
      <c r="C504" s="515">
        <v>2.08</v>
      </c>
      <c r="D504" s="541">
        <v>1.88</v>
      </c>
      <c r="E504" s="533">
        <v>1.72</v>
      </c>
      <c r="F504" s="533">
        <v>1.6</v>
      </c>
      <c r="G504" s="533">
        <v>1.48</v>
      </c>
      <c r="H504" s="533">
        <v>1.36</v>
      </c>
      <c r="I504" s="534"/>
      <c r="J504" s="533">
        <v>1.24</v>
      </c>
      <c r="K504" s="529">
        <v>1.1200000000000001</v>
      </c>
      <c r="L504" s="534"/>
      <c r="M504" s="549">
        <v>1.04</v>
      </c>
      <c r="N504" s="549">
        <v>0.96</v>
      </c>
      <c r="O504" s="536">
        <v>0.88</v>
      </c>
      <c r="P504" s="536">
        <v>0.8</v>
      </c>
      <c r="Q504" s="536">
        <v>0.72</v>
      </c>
      <c r="R504" s="536">
        <v>0.64</v>
      </c>
      <c r="S504" s="536">
        <v>0.56000000000000005</v>
      </c>
      <c r="T504" s="536">
        <v>0.46</v>
      </c>
      <c r="U504" s="536">
        <v>0.42</v>
      </c>
      <c r="V504" s="536">
        <v>0.4</v>
      </c>
      <c r="W504" s="536">
        <v>0.38</v>
      </c>
      <c r="X504" s="536">
        <v>0.34</v>
      </c>
      <c r="Y504" s="688">
        <f>SUM(C504:X504)</f>
        <v>20.079999999999998</v>
      </c>
      <c r="Z504" s="1134">
        <f>IF(ISERROR((C504/D504-1)*100),"n/a",(C504/D504-1)*100)</f>
        <v>10.638297872340431</v>
      </c>
      <c r="AA504" s="705">
        <f>IF(ISERROR((D504/E504-1)*100),"n/a",(D504/E504-1)*100)</f>
        <v>9.302325581395344</v>
      </c>
      <c r="AB504" s="705">
        <f>IF(ISERROR((E504/F504-1)*100),"n/a",(E504/F504-1)*100)</f>
        <v>7.4999999999999956</v>
      </c>
      <c r="AC504" s="705">
        <f>IF(ISERROR((F504/G504-1)*100),"n/a",(F504/G504-1)*100)</f>
        <v>8.1081081081081141</v>
      </c>
      <c r="AD504" s="705">
        <f>IF(ISERROR((G504/H504-1)*100),"n/a",(G504/H504-1)*100)</f>
        <v>8.8235294117646959</v>
      </c>
      <c r="AE504" s="705">
        <f>IF(ISERROR((H504/J504-1)*100),"n/a",(H504/J504-1)*100)</f>
        <v>9.6774193548387224</v>
      </c>
      <c r="AF504" s="705">
        <f>IF(ISERROR((J504/K504-1)*100),"n/a",(J504/K504-1)*100)</f>
        <v>10.714285714285698</v>
      </c>
      <c r="AG504" s="705">
        <f>IF(ISERROR((K504/M504-1)*100),"n/a",(K504/M504-1)*100)</f>
        <v>7.6923076923077094</v>
      </c>
      <c r="AH504" s="705">
        <f>IF(ISERROR((M504/N504-1)*100),"n/a",(M504/N504-1)*100)</f>
        <v>8.3333333333333481</v>
      </c>
      <c r="AI504" s="705">
        <f>IF(ISERROR((N504/O504-1)*100),"n/a",(N504/O504-1)*100)</f>
        <v>9.0909090909090828</v>
      </c>
      <c r="AJ504" s="705">
        <f>IF(ISERROR((O504/P504-1)*100),"n/a",(O504/P504-1)*100)</f>
        <v>9.9999999999999858</v>
      </c>
      <c r="AK504" s="705">
        <f>IF(ISERROR((P504/Q504-1)*100),"n/a",(P504/Q504-1)*100)</f>
        <v>11.111111111111116</v>
      </c>
      <c r="AL504" s="705">
        <f>IF(ISERROR((Q504/R504-1)*100),"n/a",(Q504/R504-1)*100)</f>
        <v>12.5</v>
      </c>
      <c r="AM504" s="705">
        <f>IF(ISERROR((R504/S504-1)*100),"n/a",(R504/S504-1)*100)</f>
        <v>14.285714285714279</v>
      </c>
      <c r="AN504" s="705">
        <f>IF(ISERROR((S504/T504-1)*100),"n/a",(S504/T504-1)*100)</f>
        <v>21.739130434782616</v>
      </c>
      <c r="AO504" s="705">
        <f>IF(ISERROR((T504/U504-1)*100),"n/a",(T504/U504-1)*100)</f>
        <v>9.5238095238095344</v>
      </c>
      <c r="AP504" s="705">
        <f>IF(ISERROR((U504/V504-1)*100),"n/a",(U504/V504-1)*100)</f>
        <v>4.9999999999999822</v>
      </c>
      <c r="AQ504" s="705">
        <f>IF(ISERROR((V504/W504-1)*100),"n/a",(V504/W504-1)*100)</f>
        <v>5.2631578947368363</v>
      </c>
      <c r="AR504" s="705">
        <f>IF(ISERROR((W504/X504-1)*100),"n/a",(W504/X504-1)*100)</f>
        <v>11.764705882352944</v>
      </c>
      <c r="AS504" s="706">
        <f>AVERAGE(Z504:AR504)</f>
        <v>10.05621817325213</v>
      </c>
      <c r="AT504" s="707">
        <f>STDEV(Z504:AR504)</f>
        <v>3.6211501267063069</v>
      </c>
    </row>
    <row r="505" spans="1:46" ht="11.25" customHeight="1" x14ac:dyDescent="0.2">
      <c r="A505" s="972" t="s">
        <v>276</v>
      </c>
      <c r="B505" s="972" t="s">
        <v>277</v>
      </c>
      <c r="C505" s="515">
        <v>4.1900000000000004</v>
      </c>
      <c r="D505" s="515">
        <v>3.83</v>
      </c>
      <c r="E505" s="684">
        <v>3.61</v>
      </c>
      <c r="F505" s="684">
        <v>3.44</v>
      </c>
      <c r="G505" s="684">
        <v>3.28</v>
      </c>
      <c r="H505" s="684">
        <v>3.12</v>
      </c>
      <c r="I505" s="685"/>
      <c r="J505" s="684">
        <v>2.87</v>
      </c>
      <c r="K505" s="514">
        <v>2.5299999999999998</v>
      </c>
      <c r="L505" s="685"/>
      <c r="M505" s="531">
        <v>2.2599999999999998</v>
      </c>
      <c r="N505" s="531">
        <v>2.0499999999999998</v>
      </c>
      <c r="O505" s="691">
        <v>1.625</v>
      </c>
      <c r="P505" s="691">
        <v>1.5</v>
      </c>
      <c r="Q505" s="691">
        <v>1</v>
      </c>
      <c r="R505" s="691">
        <v>0.67</v>
      </c>
      <c r="S505" s="691">
        <v>0.55000000000000004</v>
      </c>
      <c r="T505" s="691">
        <v>0.4</v>
      </c>
      <c r="U505" s="691">
        <v>0.23499999999999999</v>
      </c>
      <c r="V505" s="691">
        <v>0.22500000000000001</v>
      </c>
      <c r="W505" s="691">
        <v>0.215</v>
      </c>
      <c r="X505" s="691">
        <v>0.19500000000000001</v>
      </c>
      <c r="Y505" s="688">
        <f>SUM(C505:X505)</f>
        <v>37.795000000000009</v>
      </c>
      <c r="Z505" s="1134">
        <f>IF(ISERROR((C505/D505-1)*100),"n/a",(C505/D505-1)*100)</f>
        <v>9.3994778067885143</v>
      </c>
      <c r="AA505" s="705">
        <f>IF(ISERROR((D505/E505-1)*100),"n/a",(D505/E505-1)*100)</f>
        <v>6.094182825484773</v>
      </c>
      <c r="AB505" s="705">
        <f>IF(ISERROR((E505/F505-1)*100),"n/a",(E505/F505-1)*100)</f>
        <v>4.9418604651162878</v>
      </c>
      <c r="AC505" s="705">
        <f>IF(ISERROR((F505/G505-1)*100),"n/a",(F505/G505-1)*100)</f>
        <v>4.8780487804878092</v>
      </c>
      <c r="AD505" s="705">
        <f>IF(ISERROR((G505/H505-1)*100),"n/a",(G505/H505-1)*100)</f>
        <v>5.12820512820511</v>
      </c>
      <c r="AE505" s="705">
        <f>IF(ISERROR((H505/J505-1)*100),"n/a",(H505/J505-1)*100)</f>
        <v>8.710801393728218</v>
      </c>
      <c r="AF505" s="705">
        <f>IF(ISERROR((J505/K505-1)*100),"n/a",(J505/K505-1)*100)</f>
        <v>13.438735177865624</v>
      </c>
      <c r="AG505" s="705">
        <f>IF(ISERROR((K505/M505-1)*100),"n/a",(K505/M505-1)*100)</f>
        <v>11.946902654867264</v>
      </c>
      <c r="AH505" s="705">
        <f>IF(ISERROR((M505/N505-1)*100),"n/a",(M505/N505-1)*100)</f>
        <v>10.243902439024399</v>
      </c>
      <c r="AI505" s="705">
        <f>IF(ISERROR((N505/O505-1)*100),"n/a",(N505/O505-1)*100)</f>
        <v>26.15384615384615</v>
      </c>
      <c r="AJ505" s="705">
        <f>IF(ISERROR((O505/P505-1)*100),"n/a",(O505/P505-1)*100)</f>
        <v>8.333333333333325</v>
      </c>
      <c r="AK505" s="705">
        <f>IF(ISERROR((P505/Q505-1)*100),"n/a",(P505/Q505-1)*100)</f>
        <v>50</v>
      </c>
      <c r="AL505" s="705">
        <f>IF(ISERROR((Q505/R505-1)*100),"n/a",(Q505/R505-1)*100)</f>
        <v>49.253731343283569</v>
      </c>
      <c r="AM505" s="705">
        <f>IF(ISERROR((R505/S505-1)*100),"n/a",(R505/S505-1)*100)</f>
        <v>21.818181818181827</v>
      </c>
      <c r="AN505" s="705">
        <f>IF(ISERROR((S505/T505-1)*100),"n/a",(S505/T505-1)*100)</f>
        <v>37.5</v>
      </c>
      <c r="AO505" s="705">
        <f>IF(ISERROR((T505/U505-1)*100),"n/a",(T505/U505-1)*100)</f>
        <v>70.212765957446834</v>
      </c>
      <c r="AP505" s="705">
        <f>IF(ISERROR((U505/V505-1)*100),"n/a",(U505/V505-1)*100)</f>
        <v>4.4444444444444287</v>
      </c>
      <c r="AQ505" s="705">
        <f>IF(ISERROR((V505/W505-1)*100),"n/a",(V505/W505-1)*100)</f>
        <v>4.6511627906976827</v>
      </c>
      <c r="AR505" s="705">
        <f>IF(ISERROR((W505/X505-1)*100),"n/a",(W505/X505-1)*100)</f>
        <v>10.256410256410241</v>
      </c>
      <c r="AS505" s="706">
        <f>AVERAGE(Z505:AR505)</f>
        <v>18.810841724695372</v>
      </c>
      <c r="AT505" s="707">
        <f>STDEV(Z505:AR505)</f>
        <v>19.176280605471739</v>
      </c>
    </row>
    <row r="506" spans="1:46" ht="11.25" customHeight="1" x14ac:dyDescent="0.2">
      <c r="A506" s="513" t="s">
        <v>278</v>
      </c>
      <c r="B506" s="681" t="s">
        <v>279</v>
      </c>
      <c r="C506" s="515">
        <v>1.28</v>
      </c>
      <c r="D506" s="515">
        <v>1.0350000000000001</v>
      </c>
      <c r="E506" s="684">
        <v>1.0149999999999999</v>
      </c>
      <c r="F506" s="684">
        <v>0.995</v>
      </c>
      <c r="G506" s="684">
        <v>0.97499999999999998</v>
      </c>
      <c r="H506" s="684">
        <v>0.95499999999999996</v>
      </c>
      <c r="I506" s="685"/>
      <c r="J506" s="684">
        <v>0.93500000000000005</v>
      </c>
      <c r="K506" s="514">
        <v>0.91500000000000004</v>
      </c>
      <c r="L506" s="685"/>
      <c r="M506" s="531">
        <v>0.89500000000000002</v>
      </c>
      <c r="N506" s="531">
        <v>0.86</v>
      </c>
      <c r="O506" s="691">
        <v>0.78</v>
      </c>
      <c r="P506" s="691">
        <v>0.7</v>
      </c>
      <c r="Q506" s="691">
        <v>0.62</v>
      </c>
      <c r="R506" s="691">
        <v>0.53</v>
      </c>
      <c r="S506" s="691">
        <v>0.43</v>
      </c>
      <c r="T506" s="691">
        <v>0.39</v>
      </c>
      <c r="U506" s="691">
        <v>0.34</v>
      </c>
      <c r="V506" s="691">
        <v>0.31</v>
      </c>
      <c r="W506" s="691">
        <v>0.27</v>
      </c>
      <c r="X506" s="691">
        <v>0.23</v>
      </c>
      <c r="Y506" s="688">
        <f>SUM(C506:X506)</f>
        <v>14.459999999999997</v>
      </c>
      <c r="Z506" s="1134">
        <f>IF(ISERROR((C506/D506-1)*100),"n/a",(C506/D506-1)*100)</f>
        <v>23.671497584541058</v>
      </c>
      <c r="AA506" s="705">
        <f>IF(ISERROR((D506/E506-1)*100),"n/a",(D506/E506-1)*100)</f>
        <v>1.9704433497537144</v>
      </c>
      <c r="AB506" s="705">
        <f>IF(ISERROR((E506/F506-1)*100),"n/a",(E506/F506-1)*100)</f>
        <v>2.0100502512562679</v>
      </c>
      <c r="AC506" s="705">
        <f>IF(ISERROR((F506/G506-1)*100),"n/a",(F506/G506-1)*100)</f>
        <v>2.051282051282044</v>
      </c>
      <c r="AD506" s="705">
        <f>IF(ISERROR((G506/H506-1)*100),"n/a",(G506/H506-1)*100)</f>
        <v>2.0942408376963373</v>
      </c>
      <c r="AE506" s="705">
        <f>IF(ISERROR((H506/J506-1)*100),"n/a",(H506/J506-1)*100)</f>
        <v>2.1390374331550666</v>
      </c>
      <c r="AF506" s="705">
        <f>IF(ISERROR((J506/K506-1)*100),"n/a",(J506/K506-1)*100)</f>
        <v>2.1857923497267784</v>
      </c>
      <c r="AG506" s="705">
        <f>IF(ISERROR((K506/M506-1)*100),"n/a",(K506/M506-1)*100)</f>
        <v>2.2346368715083775</v>
      </c>
      <c r="AH506" s="705">
        <f>IF(ISERROR((M506/N506-1)*100),"n/a",(M506/N506-1)*100)</f>
        <v>4.0697674418604723</v>
      </c>
      <c r="AI506" s="705">
        <f>IF(ISERROR((N506/O506-1)*100),"n/a",(N506/O506-1)*100)</f>
        <v>10.256410256410241</v>
      </c>
      <c r="AJ506" s="705">
        <f>IF(ISERROR((O506/P506-1)*100),"n/a",(O506/P506-1)*100)</f>
        <v>11.428571428571432</v>
      </c>
      <c r="AK506" s="705">
        <f>IF(ISERROR((P506/Q506-1)*100),"n/a",(P506/Q506-1)*100)</f>
        <v>12.903225806451601</v>
      </c>
      <c r="AL506" s="705">
        <f>IF(ISERROR((Q506/R506-1)*100),"n/a",(Q506/R506-1)*100)</f>
        <v>16.981132075471695</v>
      </c>
      <c r="AM506" s="705">
        <f>IF(ISERROR((R506/S506-1)*100),"n/a",(R506/S506-1)*100)</f>
        <v>23.255813953488392</v>
      </c>
      <c r="AN506" s="705">
        <f>IF(ISERROR((S506/T506-1)*100),"n/a",(S506/T506-1)*100)</f>
        <v>10.256410256410241</v>
      </c>
      <c r="AO506" s="705">
        <f>IF(ISERROR((T506/U506-1)*100),"n/a",(T506/U506-1)*100)</f>
        <v>14.705882352941169</v>
      </c>
      <c r="AP506" s="705">
        <f>IF(ISERROR((U506/V506-1)*100),"n/a",(U506/V506-1)*100)</f>
        <v>9.6774193548387224</v>
      </c>
      <c r="AQ506" s="705">
        <f>IF(ISERROR((V506/W506-1)*100),"n/a",(V506/W506-1)*100)</f>
        <v>14.814814814814813</v>
      </c>
      <c r="AR506" s="705">
        <f>IF(ISERROR((W506/X506-1)*100),"n/a",(W506/X506-1)*100)</f>
        <v>17.391304347826097</v>
      </c>
      <c r="AS506" s="706">
        <f>AVERAGE(Z506:AR506)</f>
        <v>9.6893543588423423</v>
      </c>
      <c r="AT506" s="707">
        <f>STDEV(Z506:AR506)</f>
        <v>7.425611449188283</v>
      </c>
    </row>
    <row r="507" spans="1:46" ht="11.25" customHeight="1" x14ac:dyDescent="0.2">
      <c r="A507" s="984" t="s">
        <v>679</v>
      </c>
      <c r="B507" s="676" t="s">
        <v>680</v>
      </c>
      <c r="C507" s="515">
        <v>1.41</v>
      </c>
      <c r="D507" s="515">
        <v>1.1800000000000002</v>
      </c>
      <c r="E507" s="521">
        <v>1.1200000000000001</v>
      </c>
      <c r="F507" s="684">
        <v>1.04</v>
      </c>
      <c r="G507" s="521">
        <v>0.96</v>
      </c>
      <c r="H507" s="684">
        <v>0.88</v>
      </c>
      <c r="I507" s="685"/>
      <c r="J507" s="521">
        <v>0.8</v>
      </c>
      <c r="K507" s="514">
        <v>0.78</v>
      </c>
      <c r="L507" s="685"/>
      <c r="M507" s="531">
        <v>0.66</v>
      </c>
      <c r="N507" s="686">
        <v>0.48</v>
      </c>
      <c r="O507" s="691">
        <v>0.42</v>
      </c>
      <c r="P507" s="687">
        <v>0.24</v>
      </c>
      <c r="Q507" s="687">
        <v>0.24</v>
      </c>
      <c r="R507" s="687">
        <v>0.24</v>
      </c>
      <c r="S507" s="687">
        <v>0.24</v>
      </c>
      <c r="T507" s="687">
        <v>0.24</v>
      </c>
      <c r="U507" s="687">
        <v>0.24</v>
      </c>
      <c r="V507" s="687">
        <v>0.24</v>
      </c>
      <c r="W507" s="687">
        <v>0.24</v>
      </c>
      <c r="X507" s="687">
        <v>0.24</v>
      </c>
      <c r="Y507" s="688">
        <f>SUM(C507:X507)</f>
        <v>11.890000000000002</v>
      </c>
      <c r="Z507" s="1134">
        <f>IF(ISERROR((C507/D507-1)*100),"n/a",(C507/D507-1)*100)</f>
        <v>19.491525423728785</v>
      </c>
      <c r="AA507" s="705">
        <f>IF(ISERROR((D507/E507-1)*100),"n/a",(D507/E507-1)*100)</f>
        <v>5.3571428571428603</v>
      </c>
      <c r="AB507" s="705">
        <f>IF(ISERROR((E507/F507-1)*100),"n/a",(E507/F507-1)*100)</f>
        <v>7.6923076923077094</v>
      </c>
      <c r="AC507" s="705">
        <f>IF(ISERROR((F507/G507-1)*100),"n/a",(F507/G507-1)*100)</f>
        <v>8.3333333333333481</v>
      </c>
      <c r="AD507" s="705">
        <f>IF(ISERROR((G507/H507-1)*100),"n/a",(G507/H507-1)*100)</f>
        <v>9.0909090909090828</v>
      </c>
      <c r="AE507" s="705">
        <f>IF(ISERROR((H507/J507-1)*100),"n/a",(H507/J507-1)*100)</f>
        <v>9.9999999999999858</v>
      </c>
      <c r="AF507" s="705">
        <f>IF(ISERROR((J507/K507-1)*100),"n/a",(J507/K507-1)*100)</f>
        <v>2.5641025641025772</v>
      </c>
      <c r="AG507" s="705">
        <f>IF(ISERROR((K507/M507-1)*100),"n/a",(K507/M507-1)*100)</f>
        <v>18.181818181818187</v>
      </c>
      <c r="AH507" s="705">
        <f>IF(ISERROR((M507/N507-1)*100),"n/a",(M507/N507-1)*100)</f>
        <v>37.500000000000021</v>
      </c>
      <c r="AI507" s="705">
        <f>IF(ISERROR((N507/O507-1)*100),"n/a",(N507/O507-1)*100)</f>
        <v>14.285714285714279</v>
      </c>
      <c r="AJ507" s="705">
        <f>IF(ISERROR((O507/P507-1)*100),"n/a",(O507/P507-1)*100)</f>
        <v>75</v>
      </c>
      <c r="AK507" s="705">
        <f>IF(ISERROR((P507/Q507-1)*100),"n/a",(P507/Q507-1)*100)</f>
        <v>0</v>
      </c>
      <c r="AL507" s="705">
        <f>IF(ISERROR((Q507/R507-1)*100),"n/a",(Q507/R507-1)*100)</f>
        <v>0</v>
      </c>
      <c r="AM507" s="705">
        <f>IF(ISERROR((R507/S507-1)*100),"n/a",(R507/S507-1)*100)</f>
        <v>0</v>
      </c>
      <c r="AN507" s="705">
        <f>IF(ISERROR((S507/T507-1)*100),"n/a",(S507/T507-1)*100)</f>
        <v>0</v>
      </c>
      <c r="AO507" s="705">
        <f>IF(ISERROR((T507/U507-1)*100),"n/a",(T507/U507-1)*100)</f>
        <v>0</v>
      </c>
      <c r="AP507" s="705">
        <f>IF(ISERROR((U507/V507-1)*100),"n/a",(U507/V507-1)*100)</f>
        <v>0</v>
      </c>
      <c r="AQ507" s="705">
        <f>IF(ISERROR((V507/W507-1)*100),"n/a",(V507/W507-1)*100)</f>
        <v>0</v>
      </c>
      <c r="AR507" s="705">
        <f>IF(ISERROR((W507/X507-1)*100),"n/a",(W507/X507-1)*100)</f>
        <v>0</v>
      </c>
      <c r="AS507" s="706">
        <f>AVERAGE(Z507:AR507)</f>
        <v>10.920887022581939</v>
      </c>
      <c r="AT507" s="707">
        <f>STDEV(Z507:AR507)</f>
        <v>18.297410694596895</v>
      </c>
    </row>
    <row r="508" spans="1:46" ht="11.25" customHeight="1" x14ac:dyDescent="0.2">
      <c r="A508" s="984" t="s">
        <v>281</v>
      </c>
      <c r="B508" s="676" t="s">
        <v>282</v>
      </c>
      <c r="C508" s="515">
        <v>0.79</v>
      </c>
      <c r="D508" s="515">
        <v>0.77</v>
      </c>
      <c r="E508" s="684">
        <v>0.75</v>
      </c>
      <c r="F508" s="684">
        <v>0.73</v>
      </c>
      <c r="G508" s="684">
        <v>0.71</v>
      </c>
      <c r="H508" s="684">
        <v>0.69</v>
      </c>
      <c r="I508" s="685" t="s">
        <v>90</v>
      </c>
      <c r="J508" s="684">
        <v>0.67</v>
      </c>
      <c r="K508" s="514">
        <v>0.65</v>
      </c>
      <c r="L508" s="685"/>
      <c r="M508" s="531">
        <v>0.63</v>
      </c>
      <c r="N508" s="686">
        <v>0.62</v>
      </c>
      <c r="O508" s="691">
        <v>0.59</v>
      </c>
      <c r="P508" s="691">
        <v>0.55000000000000004</v>
      </c>
      <c r="Q508" s="691">
        <v>0.51500000000000001</v>
      </c>
      <c r="R508" s="691">
        <v>0.48666999999999999</v>
      </c>
      <c r="S508" s="691">
        <v>0.46</v>
      </c>
      <c r="T508" s="691">
        <v>0.43332999999999999</v>
      </c>
      <c r="U508" s="691">
        <v>0.41332999999999998</v>
      </c>
      <c r="V508" s="691">
        <v>0.39560000000000001</v>
      </c>
      <c r="W508" s="691">
        <v>0.37780000000000002</v>
      </c>
      <c r="X508" s="691">
        <v>0.36</v>
      </c>
      <c r="Y508" s="688">
        <f>SUM(C508:X508)</f>
        <v>11.591730000000002</v>
      </c>
      <c r="Z508" s="1134">
        <f>IF(ISERROR((C508/D508-1)*100),"n/a",(C508/D508-1)*100)</f>
        <v>2.5974025974025983</v>
      </c>
      <c r="AA508" s="705">
        <f>IF(ISERROR((D508/E508-1)*100),"n/a",(D508/E508-1)*100)</f>
        <v>2.6666666666666616</v>
      </c>
      <c r="AB508" s="705">
        <f>IF(ISERROR((E508/F508-1)*100),"n/a",(E508/F508-1)*100)</f>
        <v>2.7397260273972712</v>
      </c>
      <c r="AC508" s="705">
        <f>IF(ISERROR((F508/G508-1)*100),"n/a",(F508/G508-1)*100)</f>
        <v>2.8169014084507005</v>
      </c>
      <c r="AD508" s="705">
        <f>IF(ISERROR((G508/H508-1)*100),"n/a",(G508/H508-1)*100)</f>
        <v>2.898550724637694</v>
      </c>
      <c r="AE508" s="705">
        <f>IF(ISERROR((H508/J508-1)*100),"n/a",(H508/J508-1)*100)</f>
        <v>2.9850746268656581</v>
      </c>
      <c r="AF508" s="705">
        <f>IF(ISERROR((J508/K508-1)*100),"n/a",(J508/K508-1)*100)</f>
        <v>3.0769230769230882</v>
      </c>
      <c r="AG508" s="705">
        <f>IF(ISERROR((K508/M508-1)*100),"n/a",(K508/M508-1)*100)</f>
        <v>3.1746031746031855</v>
      </c>
      <c r="AH508" s="705">
        <f>IF(ISERROR((M508/N508-1)*100),"n/a",(M508/N508-1)*100)</f>
        <v>1.6129032258064502</v>
      </c>
      <c r="AI508" s="705">
        <f>IF(ISERROR((N508/O508-1)*100),"n/a",(N508/O508-1)*100)</f>
        <v>5.0847457627118731</v>
      </c>
      <c r="AJ508" s="705">
        <f>IF(ISERROR((O508/P508-1)*100),"n/a",(O508/P508-1)*100)</f>
        <v>7.2727272727272529</v>
      </c>
      <c r="AK508" s="705">
        <f>IF(ISERROR((P508/Q508-1)*100),"n/a",(P508/Q508-1)*100)</f>
        <v>6.7961165048543659</v>
      </c>
      <c r="AL508" s="705">
        <f>IF(ISERROR((Q508/R508-1)*100),"n/a",(Q508/R508-1)*100)</f>
        <v>5.8211930055273697</v>
      </c>
      <c r="AM508" s="705">
        <f>IF(ISERROR((R508/S508-1)*100),"n/a",(R508/S508-1)*100)</f>
        <v>5.7978260869565146</v>
      </c>
      <c r="AN508" s="705">
        <f>IF(ISERROR((S508/T508-1)*100),"n/a",(S508/T508-1)*100)</f>
        <v>6.1546627281748423</v>
      </c>
      <c r="AO508" s="705">
        <f>IF(ISERROR((T508/U508-1)*100),"n/a",(T508/U508-1)*100)</f>
        <v>4.8387486995862927</v>
      </c>
      <c r="AP508" s="705">
        <f>IF(ISERROR((U508/V508-1)*100),"n/a",(U508/V508-1)*100)</f>
        <v>4.4817997977755208</v>
      </c>
      <c r="AQ508" s="705">
        <f>IF(ISERROR((V508/W508-1)*100),"n/a",(V508/W508-1)*100)</f>
        <v>4.7114875595553052</v>
      </c>
      <c r="AR508" s="705">
        <f>IF(ISERROR((W508/X508-1)*100),"n/a",(W508/X508-1)*100)</f>
        <v>4.9444444444444624</v>
      </c>
      <c r="AS508" s="706">
        <f>AVERAGE(Z508:AR508)</f>
        <v>4.2353949153193211</v>
      </c>
      <c r="AT508" s="707">
        <f>STDEV(Z508:AR508)</f>
        <v>1.6395478788816695</v>
      </c>
    </row>
    <row r="509" spans="1:46" ht="11.25" customHeight="1" x14ac:dyDescent="0.2">
      <c r="A509" s="984" t="s">
        <v>3888</v>
      </c>
      <c r="B509" s="676" t="s">
        <v>3889</v>
      </c>
      <c r="C509" s="515">
        <v>0.99</v>
      </c>
      <c r="D509" s="541">
        <v>0.95</v>
      </c>
      <c r="E509" s="533">
        <v>0.9</v>
      </c>
      <c r="F509" s="533">
        <v>0.87</v>
      </c>
      <c r="G509" s="533">
        <v>0.84</v>
      </c>
      <c r="H509" s="561">
        <v>0.8</v>
      </c>
      <c r="I509" s="534"/>
      <c r="J509" s="561">
        <v>0.8</v>
      </c>
      <c r="K509" s="947">
        <v>0.8</v>
      </c>
      <c r="L509" s="534"/>
      <c r="M509" s="571">
        <v>0.8</v>
      </c>
      <c r="N509" s="571">
        <v>0.8</v>
      </c>
      <c r="O509" s="562">
        <v>1.08</v>
      </c>
      <c r="P509" s="536">
        <v>1.08</v>
      </c>
      <c r="Q509" s="536">
        <v>0.9</v>
      </c>
      <c r="R509" s="536">
        <v>0.17</v>
      </c>
      <c r="S509" s="562">
        <v>0</v>
      </c>
      <c r="T509" s="562">
        <v>0</v>
      </c>
      <c r="U509" s="562">
        <v>0</v>
      </c>
      <c r="V509" s="562">
        <v>0</v>
      </c>
      <c r="W509" s="562">
        <v>0</v>
      </c>
      <c r="X509" s="562">
        <v>0</v>
      </c>
      <c r="Y509" s="688">
        <f>SUM(C509:X509)</f>
        <v>11.78</v>
      </c>
      <c r="Z509" s="1134">
        <f>IF(ISERROR((C509/D509-1)*100),"n/a",(C509/D509-1)*100)</f>
        <v>4.2105263157894868</v>
      </c>
      <c r="AA509" s="705">
        <f>IF(ISERROR((D509/E509-1)*100),"n/a",(D509/E509-1)*100)</f>
        <v>5.555555555555558</v>
      </c>
      <c r="AB509" s="705">
        <f>IF(ISERROR((E509/F509-1)*100),"n/a",(E509/F509-1)*100)</f>
        <v>3.4482758620689724</v>
      </c>
      <c r="AC509" s="705">
        <f>IF(ISERROR((F509/G509-1)*100),"n/a",(F509/G509-1)*100)</f>
        <v>3.5714285714285809</v>
      </c>
      <c r="AD509" s="705">
        <f>IF(ISERROR((G509/H509-1)*100),"n/a",(G509/H509-1)*100)</f>
        <v>4.9999999999999822</v>
      </c>
      <c r="AE509" s="705">
        <f>IF(ISERROR((H509/J509-1)*100),"n/a",(H509/J509-1)*100)</f>
        <v>0</v>
      </c>
      <c r="AF509" s="705">
        <f>IF(ISERROR((J509/K509-1)*100),"n/a",(J509/K509-1)*100)</f>
        <v>0</v>
      </c>
      <c r="AG509" s="705">
        <f>IF(ISERROR((K509/M509-1)*100),"n/a",(K509/M509-1)*100)</f>
        <v>0</v>
      </c>
      <c r="AH509" s="705">
        <f>IF(ISERROR((M509/N509-1)*100),"n/a",(M509/N509-1)*100)</f>
        <v>0</v>
      </c>
      <c r="AI509" s="705">
        <f>IF(ISERROR((N509/O509-1)*100),"n/a",(N509/O509-1)*100)</f>
        <v>-25.925925925925931</v>
      </c>
      <c r="AJ509" s="705">
        <f>IF(ISERROR((O509/P509-1)*100),"n/a",(O509/P509-1)*100)</f>
        <v>0</v>
      </c>
      <c r="AK509" s="705">
        <f>IF(ISERROR((P509/Q509-1)*100),"n/a",(P509/Q509-1)*100)</f>
        <v>19.999999999999996</v>
      </c>
      <c r="AL509" s="705">
        <f>IF(ISERROR((Q509/R509-1)*100),"n/a",(Q509/R509-1)*100)</f>
        <v>429.41176470588232</v>
      </c>
      <c r="AM509" s="705" t="str">
        <f>IF(ISERROR((R509/S509-1)*100),"n/a",(R509/S509-1)*100)</f>
        <v>n/a</v>
      </c>
      <c r="AN509" s="705" t="str">
        <f>IF(ISERROR((S509/T509-1)*100),"n/a",(S509/T509-1)*100)</f>
        <v>n/a</v>
      </c>
      <c r="AO509" s="705" t="str">
        <f>IF(ISERROR((T509/U509-1)*100),"n/a",(T509/U509-1)*100)</f>
        <v>n/a</v>
      </c>
      <c r="AP509" s="705" t="str">
        <f>IF(ISERROR((U509/V509-1)*100),"n/a",(U509/V509-1)*100)</f>
        <v>n/a</v>
      </c>
      <c r="AQ509" s="705" t="str">
        <f>IF(ISERROR((V509/W509-1)*100),"n/a",(V509/W509-1)*100)</f>
        <v>n/a</v>
      </c>
      <c r="AR509" s="705" t="str">
        <f>IF(ISERROR((W509/X509-1)*100),"n/a",(W509/X509-1)*100)</f>
        <v>n/a</v>
      </c>
      <c r="AS509" s="706">
        <f>AVERAGE(Z509:AR509)</f>
        <v>34.251663468061459</v>
      </c>
      <c r="AT509" s="707">
        <f>STDEV(Z509:AR509)</f>
        <v>119.13352518865258</v>
      </c>
    </row>
    <row r="510" spans="1:46" ht="11.25" customHeight="1" x14ac:dyDescent="0.2">
      <c r="A510" s="984" t="s">
        <v>283</v>
      </c>
      <c r="B510" s="676" t="s">
        <v>284</v>
      </c>
      <c r="C510" s="515">
        <v>1.92</v>
      </c>
      <c r="D510" s="515">
        <v>1.78</v>
      </c>
      <c r="E510" s="684">
        <v>1.62</v>
      </c>
      <c r="F510" s="684">
        <v>1.37</v>
      </c>
      <c r="G510" s="684">
        <v>1.17</v>
      </c>
      <c r="H510" s="684">
        <v>1.08</v>
      </c>
      <c r="I510" s="685"/>
      <c r="J510" s="684">
        <v>1.01</v>
      </c>
      <c r="K510" s="514">
        <v>0.93500000000000005</v>
      </c>
      <c r="L510" s="685"/>
      <c r="M510" s="531">
        <v>0.86</v>
      </c>
      <c r="N510" s="531">
        <v>0.78500000000000003</v>
      </c>
      <c r="O510" s="691">
        <v>0.625</v>
      </c>
      <c r="P510" s="691">
        <v>0.47</v>
      </c>
      <c r="Q510" s="691">
        <v>0.41249999999999998</v>
      </c>
      <c r="R510" s="691">
        <v>0.36</v>
      </c>
      <c r="S510" s="691">
        <v>0.3125</v>
      </c>
      <c r="T510" s="691">
        <v>0.27</v>
      </c>
      <c r="U510" s="691">
        <v>0.24</v>
      </c>
      <c r="V510" s="691">
        <v>0.215</v>
      </c>
      <c r="W510" s="691">
        <v>0.18</v>
      </c>
      <c r="X510" s="691">
        <v>0.14499999999999999</v>
      </c>
      <c r="Y510" s="688">
        <f>SUM(C510:X510)</f>
        <v>15.76</v>
      </c>
      <c r="Z510" s="1134">
        <f>IF(ISERROR((C510/D510-1)*100),"n/a",(C510/D510-1)*100)</f>
        <v>7.8651685393258397</v>
      </c>
      <c r="AA510" s="705">
        <f>IF(ISERROR((D510/E510-1)*100),"n/a",(D510/E510-1)*100)</f>
        <v>9.8765432098765427</v>
      </c>
      <c r="AB510" s="705">
        <f>IF(ISERROR((E510/F510-1)*100),"n/a",(E510/F510-1)*100)</f>
        <v>18.248175182481742</v>
      </c>
      <c r="AC510" s="705">
        <f>IF(ISERROR((F510/G510-1)*100),"n/a",(F510/G510-1)*100)</f>
        <v>17.094017094017101</v>
      </c>
      <c r="AD510" s="705">
        <f>IF(ISERROR((G510/H510-1)*100),"n/a",(G510/H510-1)*100)</f>
        <v>8.333333333333325</v>
      </c>
      <c r="AE510" s="705">
        <f>IF(ISERROR((H510/J510-1)*100),"n/a",(H510/J510-1)*100)</f>
        <v>6.9306930693069368</v>
      </c>
      <c r="AF510" s="705">
        <f>IF(ISERROR((J510/K510-1)*100),"n/a",(J510/K510-1)*100)</f>
        <v>8.0213903743315385</v>
      </c>
      <c r="AG510" s="705">
        <f>IF(ISERROR((K510/M510-1)*100),"n/a",(K510/M510-1)*100)</f>
        <v>8.720930232558155</v>
      </c>
      <c r="AH510" s="705">
        <f>IF(ISERROR((M510/N510-1)*100),"n/a",(M510/N510-1)*100)</f>
        <v>9.554140127388532</v>
      </c>
      <c r="AI510" s="705">
        <f>IF(ISERROR((N510/O510-1)*100),"n/a",(N510/O510-1)*100)</f>
        <v>25.6</v>
      </c>
      <c r="AJ510" s="705">
        <f>IF(ISERROR((O510/P510-1)*100),"n/a",(O510/P510-1)*100)</f>
        <v>32.978723404255319</v>
      </c>
      <c r="AK510" s="705">
        <f>IF(ISERROR((P510/Q510-1)*100),"n/a",(P510/Q510-1)*100)</f>
        <v>13.939393939393941</v>
      </c>
      <c r="AL510" s="705">
        <f>IF(ISERROR((Q510/R510-1)*100),"n/a",(Q510/R510-1)*100)</f>
        <v>14.583333333333325</v>
      </c>
      <c r="AM510" s="705">
        <f>IF(ISERROR((R510/S510-1)*100),"n/a",(R510/S510-1)*100)</f>
        <v>15.199999999999992</v>
      </c>
      <c r="AN510" s="705">
        <f>IF(ISERROR((S510/T510-1)*100),"n/a",(S510/T510-1)*100)</f>
        <v>15.740740740740744</v>
      </c>
      <c r="AO510" s="705">
        <f>IF(ISERROR((T510/U510-1)*100),"n/a",(T510/U510-1)*100)</f>
        <v>12.500000000000021</v>
      </c>
      <c r="AP510" s="705">
        <f>IF(ISERROR((U510/V510-1)*100),"n/a",(U510/V510-1)*100)</f>
        <v>11.627906976744185</v>
      </c>
      <c r="AQ510" s="705">
        <f>IF(ISERROR((V510/W510-1)*100),"n/a",(V510/W510-1)*100)</f>
        <v>19.444444444444443</v>
      </c>
      <c r="AR510" s="705">
        <f>IF(ISERROR((W510/X510-1)*100),"n/a",(W510/X510-1)*100)</f>
        <v>24.137931034482762</v>
      </c>
      <c r="AS510" s="706">
        <f>AVERAGE(Z510:AR510)</f>
        <v>14.757729738737602</v>
      </c>
      <c r="AT510" s="707">
        <f>STDEV(Z510:AR510)</f>
        <v>6.9788442378267455</v>
      </c>
    </row>
    <row r="511" spans="1:46" ht="11.25" customHeight="1" x14ac:dyDescent="0.2">
      <c r="A511" s="984" t="s">
        <v>1468</v>
      </c>
      <c r="B511" s="676" t="s">
        <v>1469</v>
      </c>
      <c r="C511" s="515">
        <v>0.93</v>
      </c>
      <c r="D511" s="515">
        <v>0.74</v>
      </c>
      <c r="E511" s="684">
        <v>0.66</v>
      </c>
      <c r="F511" s="684">
        <v>0.57999999999999996</v>
      </c>
      <c r="G511" s="521">
        <v>0.48</v>
      </c>
      <c r="H511" s="684">
        <v>0.45</v>
      </c>
      <c r="I511" s="685"/>
      <c r="J511" s="684">
        <v>0.09</v>
      </c>
      <c r="K511" s="689">
        <v>0</v>
      </c>
      <c r="L511" s="685"/>
      <c r="M511" s="686">
        <v>0.01</v>
      </c>
      <c r="N511" s="686">
        <v>7.0000000000000007E-2</v>
      </c>
      <c r="O511" s="687">
        <v>0.31</v>
      </c>
      <c r="P511" s="691">
        <v>0.56999999999999995</v>
      </c>
      <c r="Q511" s="691">
        <v>0.48572000000000004</v>
      </c>
      <c r="R511" s="691">
        <v>0.39999000000000001</v>
      </c>
      <c r="S511" s="691">
        <v>0.32263999999999998</v>
      </c>
      <c r="T511" s="691">
        <v>0.27644000000000002</v>
      </c>
      <c r="U511" s="687">
        <v>0</v>
      </c>
      <c r="V511" s="687">
        <v>0</v>
      </c>
      <c r="W511" s="687">
        <v>0</v>
      </c>
      <c r="X511" s="687">
        <v>0</v>
      </c>
      <c r="Y511" s="688">
        <f>SUM(C511:X511)</f>
        <v>6.3747899999999991</v>
      </c>
      <c r="Z511" s="1134">
        <f>IF(ISERROR((C511/D511-1)*100),"n/a",(C511/D511-1)*100)</f>
        <v>25.675675675675681</v>
      </c>
      <c r="AA511" s="705">
        <f>IF(ISERROR((D511/E511-1)*100),"n/a",(D511/E511-1)*100)</f>
        <v>12.12121212121211</v>
      </c>
      <c r="AB511" s="705">
        <f>IF(ISERROR((E511/F511-1)*100),"n/a",(E511/F511-1)*100)</f>
        <v>13.793103448275868</v>
      </c>
      <c r="AC511" s="705">
        <f>IF(ISERROR((F511/G511-1)*100),"n/a",(F511/G511-1)*100)</f>
        <v>20.833333333333325</v>
      </c>
      <c r="AD511" s="705">
        <f>IF(ISERROR((G511/H511-1)*100),"n/a",(G511/H511-1)*100)</f>
        <v>6.6666666666666652</v>
      </c>
      <c r="AE511" s="705">
        <f>IF(ISERROR((H511/J511-1)*100),"n/a",(H511/J511-1)*100)</f>
        <v>400</v>
      </c>
      <c r="AF511" s="705" t="str">
        <f>IF(ISERROR((J511/K511-1)*100),"n/a",(J511/K511-1)*100)</f>
        <v>n/a</v>
      </c>
      <c r="AG511" s="705">
        <f>IF(ISERROR((K511/M511-1)*100),"n/a",(K511/M511-1)*100)</f>
        <v>-100</v>
      </c>
      <c r="AH511" s="705">
        <f>IF(ISERROR((M511/N511-1)*100),"n/a",(M511/N511-1)*100)</f>
        <v>-85.714285714285722</v>
      </c>
      <c r="AI511" s="705">
        <f>IF(ISERROR((N511/O511-1)*100),"n/a",(N511/O511-1)*100)</f>
        <v>-77.41935483870968</v>
      </c>
      <c r="AJ511" s="705">
        <f>IF(ISERROR((O511/P511-1)*100),"n/a",(O511/P511-1)*100)</f>
        <v>-45.614035087719294</v>
      </c>
      <c r="AK511" s="705">
        <f>IF(ISERROR((P511/Q511-1)*100),"n/a",(P511/Q511-1)*100)</f>
        <v>17.351560569875634</v>
      </c>
      <c r="AL511" s="705">
        <f>IF(ISERROR((Q511/R511-1)*100),"n/a",(Q511/R511-1)*100)</f>
        <v>21.433035825895665</v>
      </c>
      <c r="AM511" s="705">
        <f>IF(ISERROR((R511/S511-1)*100),"n/a",(R511/S511-1)*100)</f>
        <v>23.974088767666757</v>
      </c>
      <c r="AN511" s="705">
        <f>IF(ISERROR((S511/T511-1)*100),"n/a",(S511/T511-1)*100)</f>
        <v>16.712487339024729</v>
      </c>
      <c r="AO511" s="705" t="str">
        <f>IF(ISERROR((T511/U511-1)*100),"n/a",(T511/U511-1)*100)</f>
        <v>n/a</v>
      </c>
      <c r="AP511" s="705" t="str">
        <f>IF(ISERROR((U511/V511-1)*100),"n/a",(U511/V511-1)*100)</f>
        <v>n/a</v>
      </c>
      <c r="AQ511" s="705" t="str">
        <f>IF(ISERROR((V511/W511-1)*100),"n/a",(V511/W511-1)*100)</f>
        <v>n/a</v>
      </c>
      <c r="AR511" s="705" t="str">
        <f>IF(ISERROR((W511/X511-1)*100),"n/a",(W511/X511-1)*100)</f>
        <v>n/a</v>
      </c>
      <c r="AS511" s="706">
        <f>AVERAGE(Z511:AR511)</f>
        <v>17.843820579065127</v>
      </c>
      <c r="AT511" s="707">
        <f>STDEV(Z511:AR511)</f>
        <v>118.9871066997125</v>
      </c>
    </row>
    <row r="512" spans="1:46" ht="11.25" customHeight="1" x14ac:dyDescent="0.2">
      <c r="A512" s="984" t="s">
        <v>1470</v>
      </c>
      <c r="B512" s="676" t="s">
        <v>1471</v>
      </c>
      <c r="C512" s="515">
        <v>1.92</v>
      </c>
      <c r="D512" s="515">
        <v>1.88</v>
      </c>
      <c r="E512" s="684">
        <v>1.84</v>
      </c>
      <c r="F512" s="684">
        <v>1.8</v>
      </c>
      <c r="G512" s="684">
        <v>1.76</v>
      </c>
      <c r="H512" s="684">
        <v>1.72</v>
      </c>
      <c r="I512" s="685"/>
      <c r="J512" s="684">
        <v>1.68</v>
      </c>
      <c r="K512" s="689">
        <v>1.52</v>
      </c>
      <c r="L512" s="685"/>
      <c r="M512" s="686">
        <v>1.52</v>
      </c>
      <c r="N512" s="686">
        <v>1.52</v>
      </c>
      <c r="O512" s="687">
        <v>1.52</v>
      </c>
      <c r="P512" s="687">
        <v>1.52</v>
      </c>
      <c r="Q512" s="687">
        <v>1.52</v>
      </c>
      <c r="R512" s="691">
        <v>1.52</v>
      </c>
      <c r="S512" s="691">
        <v>1.49</v>
      </c>
      <c r="T512" s="691">
        <v>1.45</v>
      </c>
      <c r="U512" s="691">
        <v>1.41</v>
      </c>
      <c r="V512" s="691">
        <v>1.37</v>
      </c>
      <c r="W512" s="691">
        <v>1.21</v>
      </c>
      <c r="X512" s="691">
        <v>1.1000000000000001</v>
      </c>
      <c r="Y512" s="688">
        <f>SUM(C512:X512)</f>
        <v>31.27</v>
      </c>
      <c r="Z512" s="1134">
        <f>IF(ISERROR((C512/D512-1)*100),"n/a",(C512/D512-1)*100)</f>
        <v>2.1276595744680771</v>
      </c>
      <c r="AA512" s="705">
        <f>IF(ISERROR((D512/E512-1)*100),"n/a",(D512/E512-1)*100)</f>
        <v>2.1739130434782483</v>
      </c>
      <c r="AB512" s="705">
        <f>IF(ISERROR((E512/F512-1)*100),"n/a",(E512/F512-1)*100)</f>
        <v>2.2222222222222143</v>
      </c>
      <c r="AC512" s="705">
        <f>IF(ISERROR((F512/G512-1)*100),"n/a",(F512/G512-1)*100)</f>
        <v>2.2727272727272707</v>
      </c>
      <c r="AD512" s="705">
        <f>IF(ISERROR((G512/H512-1)*100),"n/a",(G512/H512-1)*100)</f>
        <v>2.3255813953488413</v>
      </c>
      <c r="AE512" s="705">
        <f>IF(ISERROR((H512/J512-1)*100),"n/a",(H512/J512-1)*100)</f>
        <v>2.3809523809523725</v>
      </c>
      <c r="AF512" s="705">
        <f>IF(ISERROR((J512/K512-1)*100),"n/a",(J512/K512-1)*100)</f>
        <v>10.526315789473673</v>
      </c>
      <c r="AG512" s="705">
        <f>IF(ISERROR((K512/M512-1)*100),"n/a",(K512/M512-1)*100)</f>
        <v>0</v>
      </c>
      <c r="AH512" s="705">
        <f>IF(ISERROR((M512/N512-1)*100),"n/a",(M512/N512-1)*100)</f>
        <v>0</v>
      </c>
      <c r="AI512" s="705">
        <f>IF(ISERROR((N512/O512-1)*100),"n/a",(N512/O512-1)*100)</f>
        <v>0</v>
      </c>
      <c r="AJ512" s="705">
        <f>IF(ISERROR((O512/P512-1)*100),"n/a",(O512/P512-1)*100)</f>
        <v>0</v>
      </c>
      <c r="AK512" s="705">
        <f>IF(ISERROR((P512/Q512-1)*100),"n/a",(P512/Q512-1)*100)</f>
        <v>0</v>
      </c>
      <c r="AL512" s="705">
        <f>IF(ISERROR((Q512/R512-1)*100),"n/a",(Q512/R512-1)*100)</f>
        <v>0</v>
      </c>
      <c r="AM512" s="705">
        <f>IF(ISERROR((R512/S512-1)*100),"n/a",(R512/S512-1)*100)</f>
        <v>2.0134228187919545</v>
      </c>
      <c r="AN512" s="705">
        <f>IF(ISERROR((S512/T512-1)*100),"n/a",(S512/T512-1)*100)</f>
        <v>2.7586206896551779</v>
      </c>
      <c r="AO512" s="705">
        <f>IF(ISERROR((T512/U512-1)*100),"n/a",(T512/U512-1)*100)</f>
        <v>2.8368794326241176</v>
      </c>
      <c r="AP512" s="705">
        <f>IF(ISERROR((U512/V512-1)*100),"n/a",(U512/V512-1)*100)</f>
        <v>2.9197080291970767</v>
      </c>
      <c r="AQ512" s="705">
        <f>IF(ISERROR((V512/W512-1)*100),"n/a",(V512/W512-1)*100)</f>
        <v>13.223140495867792</v>
      </c>
      <c r="AR512" s="705">
        <f>IF(ISERROR((W512/X512-1)*100),"n/a",(W512/X512-1)*100)</f>
        <v>9.9999999999999858</v>
      </c>
      <c r="AS512" s="706">
        <f>AVERAGE(Z512:AR512)</f>
        <v>3.0411127970950949</v>
      </c>
      <c r="AT512" s="707">
        <f>STDEV(Z512:AR512)</f>
        <v>3.8629715921071086</v>
      </c>
    </row>
    <row r="513" spans="1:46" ht="11.25" customHeight="1" x14ac:dyDescent="0.2">
      <c r="A513" s="984" t="s">
        <v>287</v>
      </c>
      <c r="B513" s="676" t="s">
        <v>288</v>
      </c>
      <c r="C513" s="515">
        <v>2.5024999999999999</v>
      </c>
      <c r="D513" s="542">
        <v>2.4925000000000002</v>
      </c>
      <c r="E513" s="505">
        <v>2.4824999999999999</v>
      </c>
      <c r="F513" s="505">
        <v>2.4725000000000001</v>
      </c>
      <c r="G513" s="505">
        <v>2.4624999999999999</v>
      </c>
      <c r="H513" s="505">
        <v>2.4525000000000001</v>
      </c>
      <c r="I513" s="506"/>
      <c r="J513" s="505">
        <v>2.4424999999999999</v>
      </c>
      <c r="K513" s="503">
        <v>2.41</v>
      </c>
      <c r="L513" s="506"/>
      <c r="M513" s="551">
        <v>2.37</v>
      </c>
      <c r="N513" s="551">
        <v>2.33</v>
      </c>
      <c r="O513" s="511">
        <v>2.3199999999999998</v>
      </c>
      <c r="P513" s="511">
        <v>2.08</v>
      </c>
      <c r="Q513" s="511">
        <v>1.92</v>
      </c>
      <c r="R513" s="511">
        <v>1.72</v>
      </c>
      <c r="S513" s="511">
        <v>1.48</v>
      </c>
      <c r="T513" s="511">
        <v>1.32</v>
      </c>
      <c r="U513" s="511">
        <v>1.2</v>
      </c>
      <c r="V513" s="511">
        <v>1.06</v>
      </c>
      <c r="W513" s="511">
        <v>0.96</v>
      </c>
      <c r="X513" s="511">
        <v>0.84</v>
      </c>
      <c r="Y513" s="688">
        <f>SUM(C513:X513)</f>
        <v>39.31750000000001</v>
      </c>
      <c r="Z513" s="1134">
        <f>IF(ISERROR((C513/D513-1)*100),"n/a",(C513/D513-1)*100)</f>
        <v>0.40120361083249012</v>
      </c>
      <c r="AA513" s="705">
        <f>IF(ISERROR((D513/E513-1)*100),"n/a",(D513/E513-1)*100)</f>
        <v>0.40281973816718164</v>
      </c>
      <c r="AB513" s="705">
        <f>IF(ISERROR((E513/F513-1)*100),"n/a",(E513/F513-1)*100)</f>
        <v>0.40444893832152218</v>
      </c>
      <c r="AC513" s="705">
        <f>IF(ISERROR((F513/G513-1)*100),"n/a",(F513/G513-1)*100)</f>
        <v>0.40609137055838129</v>
      </c>
      <c r="AD513" s="705">
        <f>IF(ISERROR((G513/H513-1)*100),"n/a",(G513/H513-1)*100)</f>
        <v>0.40774719673801751</v>
      </c>
      <c r="AE513" s="705">
        <f>IF(ISERROR((H513/J513-1)*100),"n/a",(H513/J513-1)*100)</f>
        <v>0.40941658137154668</v>
      </c>
      <c r="AF513" s="705">
        <f>IF(ISERROR((J513/K513-1)*100),"n/a",(J513/K513-1)*100)</f>
        <v>1.3485477178423189</v>
      </c>
      <c r="AG513" s="705">
        <f>IF(ISERROR((K513/M513-1)*100),"n/a",(K513/M513-1)*100)</f>
        <v>1.6877637130801704</v>
      </c>
      <c r="AH513" s="705">
        <f>IF(ISERROR((M513/N513-1)*100),"n/a",(M513/N513-1)*100)</f>
        <v>1.7167381974249052</v>
      </c>
      <c r="AI513" s="705">
        <f>IF(ISERROR((N513/O513-1)*100),"n/a",(N513/O513-1)*100)</f>
        <v>0.43103448275862988</v>
      </c>
      <c r="AJ513" s="705">
        <f>IF(ISERROR((O513/P513-1)*100),"n/a",(O513/P513-1)*100)</f>
        <v>11.538461538461519</v>
      </c>
      <c r="AK513" s="705">
        <f>IF(ISERROR((P513/Q513-1)*100),"n/a",(P513/Q513-1)*100)</f>
        <v>8.3333333333333481</v>
      </c>
      <c r="AL513" s="705">
        <f>IF(ISERROR((Q513/R513-1)*100),"n/a",(Q513/R513-1)*100)</f>
        <v>11.627906976744185</v>
      </c>
      <c r="AM513" s="705">
        <f>IF(ISERROR((R513/S513-1)*100),"n/a",(R513/S513-1)*100)</f>
        <v>16.216216216216207</v>
      </c>
      <c r="AN513" s="705">
        <f>IF(ISERROR((S513/T513-1)*100),"n/a",(S513/T513-1)*100)</f>
        <v>12.12121212121211</v>
      </c>
      <c r="AO513" s="705">
        <f>IF(ISERROR((T513/U513-1)*100),"n/a",(T513/U513-1)*100)</f>
        <v>10.000000000000009</v>
      </c>
      <c r="AP513" s="705">
        <f>IF(ISERROR((U513/V513-1)*100),"n/a",(U513/V513-1)*100)</f>
        <v>13.207547169811317</v>
      </c>
      <c r="AQ513" s="705">
        <f>IF(ISERROR((V513/W513-1)*100),"n/a",(V513/W513-1)*100)</f>
        <v>10.416666666666675</v>
      </c>
      <c r="AR513" s="705">
        <f>IF(ISERROR((W513/X513-1)*100),"n/a",(W513/X513-1)*100)</f>
        <v>14.285714285714279</v>
      </c>
      <c r="AS513" s="706">
        <f>AVERAGE(Z513:AR513)</f>
        <v>6.0717299923818322</v>
      </c>
      <c r="AT513" s="707">
        <f>STDEV(Z513:AR513)</f>
        <v>5.9769910623519396</v>
      </c>
    </row>
    <row r="514" spans="1:46" ht="11.25" customHeight="1" x14ac:dyDescent="0.2">
      <c r="A514" s="976" t="s">
        <v>681</v>
      </c>
      <c r="B514" s="676" t="s">
        <v>682</v>
      </c>
      <c r="C514" s="515">
        <v>2.1800000000000002</v>
      </c>
      <c r="D514" s="515">
        <v>2.08</v>
      </c>
      <c r="E514" s="684">
        <v>1.98</v>
      </c>
      <c r="F514" s="684">
        <v>1.83</v>
      </c>
      <c r="G514" s="684">
        <v>1.73</v>
      </c>
      <c r="H514" s="684">
        <v>1.63</v>
      </c>
      <c r="I514" s="685"/>
      <c r="J514" s="521">
        <v>1.53</v>
      </c>
      <c r="K514" s="514">
        <v>1.1475</v>
      </c>
      <c r="L514" s="685"/>
      <c r="M514" s="531">
        <v>0.92</v>
      </c>
      <c r="N514" s="531">
        <v>0.9</v>
      </c>
      <c r="O514" s="691">
        <v>0.86</v>
      </c>
      <c r="P514" s="691">
        <v>0.74</v>
      </c>
      <c r="Q514" s="691">
        <v>0.64</v>
      </c>
      <c r="R514" s="691">
        <v>0.56000000000000005</v>
      </c>
      <c r="S514" s="691">
        <v>0.48</v>
      </c>
      <c r="T514" s="691">
        <v>0.38</v>
      </c>
      <c r="U514" s="691">
        <v>0.36</v>
      </c>
      <c r="V514" s="691">
        <v>0.34</v>
      </c>
      <c r="W514" s="691">
        <v>0.32</v>
      </c>
      <c r="X514" s="691">
        <v>0.3</v>
      </c>
      <c r="Y514" s="688">
        <f>SUM(C514:X514)</f>
        <v>20.907499999999995</v>
      </c>
      <c r="Z514" s="1134">
        <f>IF(ISERROR((C514/D514-1)*100),"n/a",(C514/D514-1)*100)</f>
        <v>4.8076923076923128</v>
      </c>
      <c r="AA514" s="705">
        <f>IF(ISERROR((D514/E514-1)*100),"n/a",(D514/E514-1)*100)</f>
        <v>5.0505050505050608</v>
      </c>
      <c r="AB514" s="705">
        <f>IF(ISERROR((E514/F514-1)*100),"n/a",(E514/F514-1)*100)</f>
        <v>8.1967213114753967</v>
      </c>
      <c r="AC514" s="705">
        <f>IF(ISERROR((F514/G514-1)*100),"n/a",(F514/G514-1)*100)</f>
        <v>5.7803468208092568</v>
      </c>
      <c r="AD514" s="705">
        <f>IF(ISERROR((G514/H514-1)*100),"n/a",(G514/H514-1)*100)</f>
        <v>6.1349693251533832</v>
      </c>
      <c r="AE514" s="705">
        <f>IF(ISERROR((H514/J514-1)*100),"n/a",(H514/J514-1)*100)</f>
        <v>6.5359477124182996</v>
      </c>
      <c r="AF514" s="705">
        <f>IF(ISERROR((J514/K514-1)*100),"n/a",(J514/K514-1)*100)</f>
        <v>33.33333333333335</v>
      </c>
      <c r="AG514" s="705">
        <f>IF(ISERROR((K514/M514-1)*100),"n/a",(K514/M514-1)*100)</f>
        <v>24.728260869565212</v>
      </c>
      <c r="AH514" s="705">
        <f>IF(ISERROR((M514/N514-1)*100),"n/a",(M514/N514-1)*100)</f>
        <v>2.2222222222222143</v>
      </c>
      <c r="AI514" s="705">
        <f>IF(ISERROR((N514/O514-1)*100),"n/a",(N514/O514-1)*100)</f>
        <v>4.6511627906976827</v>
      </c>
      <c r="AJ514" s="705">
        <f>IF(ISERROR((O514/P514-1)*100),"n/a",(O514/P514-1)*100)</f>
        <v>16.216216216216207</v>
      </c>
      <c r="AK514" s="705">
        <f>IF(ISERROR((P514/Q514-1)*100),"n/a",(P514/Q514-1)*100)</f>
        <v>15.625</v>
      </c>
      <c r="AL514" s="705">
        <f>IF(ISERROR((Q514/R514-1)*100),"n/a",(Q514/R514-1)*100)</f>
        <v>14.285714285714279</v>
      </c>
      <c r="AM514" s="705">
        <f>IF(ISERROR((R514/S514-1)*100),"n/a",(R514/S514-1)*100)</f>
        <v>16.666666666666675</v>
      </c>
      <c r="AN514" s="705">
        <f>IF(ISERROR((S514/T514-1)*100),"n/a",(S514/T514-1)*100)</f>
        <v>26.315789473684205</v>
      </c>
      <c r="AO514" s="705">
        <f>IF(ISERROR((T514/U514-1)*100),"n/a",(T514/U514-1)*100)</f>
        <v>5.555555555555558</v>
      </c>
      <c r="AP514" s="705">
        <f>IF(ISERROR((U514/V514-1)*100),"n/a",(U514/V514-1)*100)</f>
        <v>5.8823529411764497</v>
      </c>
      <c r="AQ514" s="705">
        <f>IF(ISERROR((V514/W514-1)*100),"n/a",(V514/W514-1)*100)</f>
        <v>6.25</v>
      </c>
      <c r="AR514" s="705">
        <f>IF(ISERROR((W514/X514-1)*100),"n/a",(W514/X514-1)*100)</f>
        <v>6.6666666666666652</v>
      </c>
      <c r="AS514" s="706">
        <f>AVERAGE(Z514:AR514)</f>
        <v>11.310795976292221</v>
      </c>
      <c r="AT514" s="707">
        <f>STDEV(Z514:AR514)</f>
        <v>8.7510567355179898</v>
      </c>
    </row>
    <row r="515" spans="1:46" ht="11.25" customHeight="1" x14ac:dyDescent="0.2">
      <c r="A515" s="984" t="s">
        <v>1472</v>
      </c>
      <c r="B515" s="676" t="s">
        <v>1473</v>
      </c>
      <c r="C515" s="515">
        <v>1.32</v>
      </c>
      <c r="D515" s="515">
        <v>1.1749999999999998</v>
      </c>
      <c r="E515" s="521">
        <v>1.1000000000000001</v>
      </c>
      <c r="F515" s="684">
        <v>1.075</v>
      </c>
      <c r="G515" s="684">
        <v>0.95</v>
      </c>
      <c r="H515" s="684">
        <v>0.78500000000000003</v>
      </c>
      <c r="I515" s="685"/>
      <c r="J515" s="684">
        <v>0.72499999999999998</v>
      </c>
      <c r="K515" s="514">
        <v>0.66500000000000004</v>
      </c>
      <c r="L515" s="552"/>
      <c r="M515" s="686">
        <v>0.62</v>
      </c>
      <c r="N515" s="531">
        <v>0.62</v>
      </c>
      <c r="O515" s="691">
        <v>0.60499999999999998</v>
      </c>
      <c r="P515" s="691">
        <v>0.54500000000000004</v>
      </c>
      <c r="Q515" s="691">
        <v>0.48499999999999999</v>
      </c>
      <c r="R515" s="691">
        <v>0.41</v>
      </c>
      <c r="S515" s="691">
        <v>0.28000000000000003</v>
      </c>
      <c r="T515" s="691">
        <v>0.22</v>
      </c>
      <c r="U515" s="691">
        <v>0.1</v>
      </c>
      <c r="V515" s="687">
        <v>0</v>
      </c>
      <c r="W515" s="687">
        <v>0</v>
      </c>
      <c r="X515" s="687">
        <v>0</v>
      </c>
      <c r="Y515" s="688">
        <f>SUM(C515:X515)</f>
        <v>11.679999999999998</v>
      </c>
      <c r="Z515" s="1134">
        <f>IF(ISERROR((C515/D515-1)*100),"n/a",(C515/D515-1)*100)</f>
        <v>12.340425531914923</v>
      </c>
      <c r="AA515" s="705">
        <f>IF(ISERROR((D515/E515-1)*100),"n/a",(D515/E515-1)*100)</f>
        <v>6.8181818181817899</v>
      </c>
      <c r="AB515" s="705">
        <f>IF(ISERROR((E515/F515-1)*100),"n/a",(E515/F515-1)*100)</f>
        <v>2.3255813953488413</v>
      </c>
      <c r="AC515" s="705">
        <f>IF(ISERROR((F515/G515-1)*100),"n/a",(F515/G515-1)*100)</f>
        <v>13.157894736842103</v>
      </c>
      <c r="AD515" s="705">
        <f>IF(ISERROR((G515/H515-1)*100),"n/a",(G515/H515-1)*100)</f>
        <v>21.019108280254773</v>
      </c>
      <c r="AE515" s="705">
        <f>IF(ISERROR((H515/J515-1)*100),"n/a",(H515/J515-1)*100)</f>
        <v>8.2758620689655338</v>
      </c>
      <c r="AF515" s="705">
        <f>IF(ISERROR((J515/K515-1)*100),"n/a",(J515/K515-1)*100)</f>
        <v>9.0225563909774422</v>
      </c>
      <c r="AG515" s="705">
        <f>IF(ISERROR((K515/M515-1)*100),"n/a",(K515/M515-1)*100)</f>
        <v>7.258064516129048</v>
      </c>
      <c r="AH515" s="705">
        <f>IF(ISERROR((M515/N515-1)*100),"n/a",(M515/N515-1)*100)</f>
        <v>0</v>
      </c>
      <c r="AI515" s="705">
        <f>IF(ISERROR((N515/O515-1)*100),"n/a",(N515/O515-1)*100)</f>
        <v>2.4793388429751984</v>
      </c>
      <c r="AJ515" s="705">
        <f>IF(ISERROR((O515/P515-1)*100),"n/a",(O515/P515-1)*100)</f>
        <v>11.009174311926584</v>
      </c>
      <c r="AK515" s="705">
        <f>IF(ISERROR((P515/Q515-1)*100),"n/a",(P515/Q515-1)*100)</f>
        <v>12.371134020618557</v>
      </c>
      <c r="AL515" s="705">
        <f>IF(ISERROR((Q515/R515-1)*100),"n/a",(Q515/R515-1)*100)</f>
        <v>18.292682926829261</v>
      </c>
      <c r="AM515" s="705">
        <f>IF(ISERROR((R515/S515-1)*100),"n/a",(R515/S515-1)*100)</f>
        <v>46.428571428571395</v>
      </c>
      <c r="AN515" s="705">
        <f>IF(ISERROR((S515/T515-1)*100),"n/a",(S515/T515-1)*100)</f>
        <v>27.272727272727295</v>
      </c>
      <c r="AO515" s="705">
        <f>IF(ISERROR((T515/U515-1)*100),"n/a",(T515/U515-1)*100)</f>
        <v>119.99999999999997</v>
      </c>
      <c r="AP515" s="705" t="str">
        <f>IF(ISERROR((U515/V515-1)*100),"n/a",(U515/V515-1)*100)</f>
        <v>n/a</v>
      </c>
      <c r="AQ515" s="705" t="str">
        <f>IF(ISERROR((V515/W515-1)*100),"n/a",(V515/W515-1)*100)</f>
        <v>n/a</v>
      </c>
      <c r="AR515" s="705" t="str">
        <f>IF(ISERROR((W515/X515-1)*100),"n/a",(W515/X515-1)*100)</f>
        <v>n/a</v>
      </c>
      <c r="AS515" s="706">
        <f>AVERAGE(Z515:AR515)</f>
        <v>19.879456471391421</v>
      </c>
      <c r="AT515" s="707">
        <f>STDEV(Z515:AR515)</f>
        <v>28.997743094416464</v>
      </c>
    </row>
    <row r="516" spans="1:46" ht="11.25" customHeight="1" x14ac:dyDescent="0.2">
      <c r="A516" s="984" t="s">
        <v>1474</v>
      </c>
      <c r="B516" s="676" t="s">
        <v>1475</v>
      </c>
      <c r="C516" s="515">
        <v>1.66</v>
      </c>
      <c r="D516" s="543">
        <v>1.6</v>
      </c>
      <c r="E516" s="684">
        <v>1.575</v>
      </c>
      <c r="F516" s="684">
        <v>1.4750000000000001</v>
      </c>
      <c r="G516" s="684">
        <v>1.18092</v>
      </c>
      <c r="H516" s="684">
        <v>0.90018000000000009</v>
      </c>
      <c r="I516" s="685"/>
      <c r="J516" s="521">
        <v>0.65954000000000002</v>
      </c>
      <c r="K516" s="689">
        <v>0.65954000000000002</v>
      </c>
      <c r="L516" s="685"/>
      <c r="M516" s="686">
        <v>0.65954000000000002</v>
      </c>
      <c r="N516" s="686">
        <v>0.65954000000000002</v>
      </c>
      <c r="O516" s="687">
        <v>0.65954000000000002</v>
      </c>
      <c r="P516" s="691">
        <v>0.65954000000000002</v>
      </c>
      <c r="Q516" s="691">
        <v>0.52585000000000004</v>
      </c>
      <c r="R516" s="691">
        <v>0.46345999999999998</v>
      </c>
      <c r="S516" s="691">
        <v>0.40998000000000001</v>
      </c>
      <c r="T516" s="691">
        <v>0.20499000000000001</v>
      </c>
      <c r="U516" s="691">
        <v>0.18717</v>
      </c>
      <c r="V516" s="687">
        <v>0.17824999999999999</v>
      </c>
      <c r="W516" s="691">
        <v>0.17824999999999999</v>
      </c>
      <c r="X516" s="687">
        <v>0</v>
      </c>
      <c r="Y516" s="688">
        <f>SUM(C516:X516)</f>
        <v>14.496290000000002</v>
      </c>
      <c r="Z516" s="1134">
        <f>IF(ISERROR((C516/D516-1)*100),"n/a",(C516/D516-1)*100)</f>
        <v>3.7499999999999867</v>
      </c>
      <c r="AA516" s="705">
        <f>IF(ISERROR((D516/E516-1)*100),"n/a",(D516/E516-1)*100)</f>
        <v>1.5873015873016039</v>
      </c>
      <c r="AB516" s="705">
        <f>IF(ISERROR((E516/F516-1)*100),"n/a",(E516/F516-1)*100)</f>
        <v>6.7796610169491345</v>
      </c>
      <c r="AC516" s="705">
        <f>IF(ISERROR((F516/G516-1)*100),"n/a",(F516/G516-1)*100)</f>
        <v>24.902618297598501</v>
      </c>
      <c r="AD516" s="705">
        <f>IF(ISERROR((G516/H516-1)*100),"n/a",(G516/H516-1)*100)</f>
        <v>31.187095914150476</v>
      </c>
      <c r="AE516" s="705">
        <f>IF(ISERROR((H516/J516-1)*100),"n/a",(H516/J516-1)*100)</f>
        <v>36.48603572186677</v>
      </c>
      <c r="AF516" s="705">
        <f>IF(ISERROR((J516/K516-1)*100),"n/a",(J516/K516-1)*100)</f>
        <v>0</v>
      </c>
      <c r="AG516" s="705">
        <f>IF(ISERROR((K516/M516-1)*100),"n/a",(K516/M516-1)*100)</f>
        <v>0</v>
      </c>
      <c r="AH516" s="705">
        <f>IF(ISERROR((M516/N516-1)*100),"n/a",(M516/N516-1)*100)</f>
        <v>0</v>
      </c>
      <c r="AI516" s="705">
        <f>IF(ISERROR((N516/O516-1)*100),"n/a",(N516/O516-1)*100)</f>
        <v>0</v>
      </c>
      <c r="AJ516" s="705">
        <f>IF(ISERROR((O516/P516-1)*100),"n/a",(O516/P516-1)*100)</f>
        <v>0</v>
      </c>
      <c r="AK516" s="705">
        <f>IF(ISERROR((P516/Q516-1)*100),"n/a",(P516/Q516-1)*100)</f>
        <v>25.423599885899016</v>
      </c>
      <c r="AL516" s="705">
        <f>IF(ISERROR((Q516/R516-1)*100),"n/a",(Q516/R516-1)*100)</f>
        <v>13.461787425020511</v>
      </c>
      <c r="AM516" s="705">
        <f>IF(ISERROR((R516/S516-1)*100),"n/a",(R516/S516-1)*100)</f>
        <v>13.044538757988189</v>
      </c>
      <c r="AN516" s="705">
        <f>IF(ISERROR((S516/T516-1)*100),"n/a",(S516/T516-1)*100)</f>
        <v>100</v>
      </c>
      <c r="AO516" s="705">
        <f>IF(ISERROR((T516/U516-1)*100),"n/a",(T516/U516-1)*100)</f>
        <v>9.5207565314954223</v>
      </c>
      <c r="AP516" s="705">
        <f>IF(ISERROR((U516/V516-1)*100),"n/a",(U516/V516-1)*100)</f>
        <v>5.0042075736325353</v>
      </c>
      <c r="AQ516" s="705">
        <f>IF(ISERROR((V516/W516-1)*100),"n/a",(V516/W516-1)*100)</f>
        <v>0</v>
      </c>
      <c r="AR516" s="705" t="str">
        <f>IF(ISERROR((W516/X516-1)*100),"n/a",(W516/X516-1)*100)</f>
        <v>n/a</v>
      </c>
      <c r="AS516" s="706">
        <f>AVERAGE(Z516:AR516)</f>
        <v>15.063755706216787</v>
      </c>
      <c r="AT516" s="707">
        <f>STDEV(Z516:AR516)</f>
        <v>24.272323595358333</v>
      </c>
    </row>
    <row r="517" spans="1:46" ht="11.25" customHeight="1" x14ac:dyDescent="0.2">
      <c r="A517" s="976" t="s">
        <v>290</v>
      </c>
      <c r="B517" s="676" t="s">
        <v>291</v>
      </c>
      <c r="C517" s="515">
        <v>1.32</v>
      </c>
      <c r="D517" s="515">
        <v>1.26</v>
      </c>
      <c r="E517" s="684">
        <v>1.2050000000000001</v>
      </c>
      <c r="F517" s="684">
        <v>1.155</v>
      </c>
      <c r="G517" s="684">
        <v>1.1084666666666667</v>
      </c>
      <c r="H517" s="684">
        <v>1.0702666666666667</v>
      </c>
      <c r="I517" s="685"/>
      <c r="J517" s="684">
        <v>1.0369333333333335</v>
      </c>
      <c r="K517" s="514">
        <v>1.0102666666666666</v>
      </c>
      <c r="L517" s="685"/>
      <c r="M517" s="531">
        <v>0.99</v>
      </c>
      <c r="N517" s="531">
        <v>0.97346666666666659</v>
      </c>
      <c r="O517" s="691">
        <v>0.95559999999999989</v>
      </c>
      <c r="P517" s="691">
        <v>0.93773333333333342</v>
      </c>
      <c r="Q517" s="691">
        <v>0.9244</v>
      </c>
      <c r="R517" s="691">
        <v>0.91600000000000004</v>
      </c>
      <c r="S517" s="691">
        <v>0.90666666666666673</v>
      </c>
      <c r="T517" s="691">
        <v>0.89866666666666672</v>
      </c>
      <c r="U517" s="691">
        <v>0.89200000000000002</v>
      </c>
      <c r="V517" s="691">
        <v>0.88533333333333342</v>
      </c>
      <c r="W517" s="691">
        <v>0.87666666666666659</v>
      </c>
      <c r="X517" s="691">
        <v>0.8666666666666667</v>
      </c>
      <c r="Y517" s="688">
        <f>SUM(C517:X517)</f>
        <v>20.189133333333331</v>
      </c>
      <c r="Z517" s="1134">
        <f>IF(ISERROR((C517/D517-1)*100),"n/a",(C517/D517-1)*100)</f>
        <v>4.7619047619047672</v>
      </c>
      <c r="AA517" s="705">
        <f>IF(ISERROR((D517/E517-1)*100),"n/a",(D517/E517-1)*100)</f>
        <v>4.5643153526970792</v>
      </c>
      <c r="AB517" s="705">
        <f>IF(ISERROR((E517/F517-1)*100),"n/a",(E517/F517-1)*100)</f>
        <v>4.3290043290043378</v>
      </c>
      <c r="AC517" s="705">
        <f>IF(ISERROR((F517/G517-1)*100),"n/a",(F517/G517-1)*100)</f>
        <v>4.197991219101449</v>
      </c>
      <c r="AD517" s="705">
        <f>IF(ISERROR((G517/H517-1)*100),"n/a",(G517/H517-1)*100)</f>
        <v>3.569203936713583</v>
      </c>
      <c r="AE517" s="705">
        <f>IF(ISERROR((H517/J517-1)*100),"n/a",(H517/J517-1)*100)</f>
        <v>3.2146071750031924</v>
      </c>
      <c r="AF517" s="705">
        <f>IF(ISERROR((J517/K517-1)*100),"n/a",(J517/K517-1)*100)</f>
        <v>2.6395671109938235</v>
      </c>
      <c r="AG517" s="705">
        <f>IF(ISERROR((K517/M517-1)*100),"n/a",(K517/M517-1)*100)</f>
        <v>2.0471380471380529</v>
      </c>
      <c r="AH517" s="705">
        <f>IF(ISERROR((M517/N517-1)*100),"n/a",(M517/N517-1)*100)</f>
        <v>1.6983974797972978</v>
      </c>
      <c r="AI517" s="705">
        <f>IF(ISERROR((N517/O517-1)*100),"n/a",(N517/O517-1)*100)</f>
        <v>1.8696804799776867</v>
      </c>
      <c r="AJ517" s="705">
        <f>IF(ISERROR((O517/P517-1)*100),"n/a",(O517/P517-1)*100)</f>
        <v>1.9053035688894937</v>
      </c>
      <c r="AK517" s="705">
        <f>IF(ISERROR((P517/Q517-1)*100),"n/a",(P517/Q517-1)*100)</f>
        <v>1.4423770373575673</v>
      </c>
      <c r="AL517" s="705">
        <f>IF(ISERROR((Q517/R517-1)*100),"n/a",(Q517/R517-1)*100)</f>
        <v>0.91703056768559499</v>
      </c>
      <c r="AM517" s="705">
        <f>IF(ISERROR((R517/S517-1)*100),"n/a",(R517/S517-1)*100)</f>
        <v>1.0294117647058787</v>
      </c>
      <c r="AN517" s="705">
        <f>IF(ISERROR((S517/T517-1)*100),"n/a",(S517/T517-1)*100)</f>
        <v>0.89020771513352859</v>
      </c>
      <c r="AO517" s="705">
        <f>IF(ISERROR((T517/U517-1)*100),"n/a",(T517/U517-1)*100)</f>
        <v>0.74738415545589909</v>
      </c>
      <c r="AP517" s="705">
        <f>IF(ISERROR((U517/V517-1)*100),"n/a",(U517/V517-1)*100)</f>
        <v>0.75301204819275824</v>
      </c>
      <c r="AQ517" s="705">
        <f>IF(ISERROR((V517/W517-1)*100),"n/a",(V517/W517-1)*100)</f>
        <v>0.98859315589354679</v>
      </c>
      <c r="AR517" s="705">
        <f>IF(ISERROR((W517/X517-1)*100),"n/a",(W517/X517-1)*100)</f>
        <v>1.1538461538461497</v>
      </c>
      <c r="AS517" s="706">
        <f>AVERAGE(Z517:AR517)</f>
        <v>2.248367161025878</v>
      </c>
      <c r="AT517" s="707">
        <f>STDEV(Z517:AR517)</f>
        <v>1.4195747700429517</v>
      </c>
    </row>
    <row r="518" spans="1:46" ht="11.25" customHeight="1" x14ac:dyDescent="0.2">
      <c r="A518" s="984" t="s">
        <v>683</v>
      </c>
      <c r="B518" s="676" t="s">
        <v>684</v>
      </c>
      <c r="C518" s="515">
        <v>1.4550000000000001</v>
      </c>
      <c r="D518" s="542">
        <v>1.4469999999999998</v>
      </c>
      <c r="E518" s="505">
        <v>1.4389999999999998</v>
      </c>
      <c r="F518" s="505">
        <v>1.4319999999999999</v>
      </c>
      <c r="G518" s="505">
        <v>1.4229999999999998</v>
      </c>
      <c r="H518" s="505">
        <v>1.415</v>
      </c>
      <c r="I518" s="506"/>
      <c r="J518" s="505">
        <v>1.4019999999999999</v>
      </c>
      <c r="K518" s="503">
        <v>1.3859999999999997</v>
      </c>
      <c r="L518" s="506" t="s">
        <v>90</v>
      </c>
      <c r="M518" s="551">
        <v>1.37</v>
      </c>
      <c r="N518" s="551">
        <v>1.357</v>
      </c>
      <c r="O518" s="511">
        <v>1.3270000000000002</v>
      </c>
      <c r="P518" s="511">
        <v>1.1499999999999999</v>
      </c>
      <c r="Q518" s="511">
        <v>0.89</v>
      </c>
      <c r="R518" s="511">
        <v>0.45</v>
      </c>
      <c r="S518" s="511">
        <v>0.17300000000000001</v>
      </c>
      <c r="T518" s="511">
        <v>9.8000000000000004E-2</v>
      </c>
      <c r="U518" s="511">
        <v>0.02</v>
      </c>
      <c r="V518" s="510">
        <v>0</v>
      </c>
      <c r="W518" s="510">
        <v>0</v>
      </c>
      <c r="X518" s="510">
        <v>0</v>
      </c>
      <c r="Y518" s="688">
        <f>SUM(C518:X518)</f>
        <v>18.233999999999995</v>
      </c>
      <c r="Z518" s="1134">
        <f>IF(ISERROR((C518/D518-1)*100),"n/a",(C518/D518-1)*100)</f>
        <v>0.55286800276435066</v>
      </c>
      <c r="AA518" s="705">
        <f>IF(ISERROR((D518/E518-1)*100),"n/a",(D518/E518-1)*100)</f>
        <v>0.55594162612926379</v>
      </c>
      <c r="AB518" s="705">
        <f>IF(ISERROR((E518/F518-1)*100),"n/a",(E518/F518-1)*100)</f>
        <v>0.48882681564244024</v>
      </c>
      <c r="AC518" s="705">
        <f>IF(ISERROR((F518/G518-1)*100),"n/a",(F518/G518-1)*100)</f>
        <v>0.63246661981730679</v>
      </c>
      <c r="AD518" s="705">
        <f>IF(ISERROR((G518/H518-1)*100),"n/a",(G518/H518-1)*100)</f>
        <v>0.56537102473497303</v>
      </c>
      <c r="AE518" s="705">
        <f>IF(ISERROR((H518/J518-1)*100),"n/a",(H518/J518-1)*100)</f>
        <v>0.92724679029958512</v>
      </c>
      <c r="AF518" s="705">
        <f>IF(ISERROR((J518/K518-1)*100),"n/a",(J518/K518-1)*100)</f>
        <v>1.1544011544011745</v>
      </c>
      <c r="AG518" s="705">
        <f>IF(ISERROR((K518/M518-1)*100),"n/a",(K518/M518-1)*100)</f>
        <v>1.1678832116787996</v>
      </c>
      <c r="AH518" s="705">
        <f>IF(ISERROR((M518/N518-1)*100),"n/a",(M518/N518-1)*100)</f>
        <v>0.9579955784819516</v>
      </c>
      <c r="AI518" s="705">
        <f>IF(ISERROR((N518/O518-1)*100),"n/a",(N518/O518-1)*100)</f>
        <v>2.2607385079125741</v>
      </c>
      <c r="AJ518" s="705">
        <f>IF(ISERROR((O518/P518-1)*100),"n/a",(O518/P518-1)*100)</f>
        <v>15.391304347826118</v>
      </c>
      <c r="AK518" s="705">
        <f>IF(ISERROR((P518/Q518-1)*100),"n/a",(P518/Q518-1)*100)</f>
        <v>29.213483146067396</v>
      </c>
      <c r="AL518" s="705">
        <f>IF(ISERROR((Q518/R518-1)*100),"n/a",(Q518/R518-1)*100)</f>
        <v>97.777777777777786</v>
      </c>
      <c r="AM518" s="705">
        <f>IF(ISERROR((R518/S518-1)*100),"n/a",(R518/S518-1)*100)</f>
        <v>160.11560693641616</v>
      </c>
      <c r="AN518" s="705">
        <f>IF(ISERROR((S518/T518-1)*100),"n/a",(S518/T518-1)*100)</f>
        <v>76.530612244897966</v>
      </c>
      <c r="AO518" s="705">
        <f>IF(ISERROR((T518/U518-1)*100),"n/a",(T518/U518-1)*100)</f>
        <v>390.00000000000006</v>
      </c>
      <c r="AP518" s="705" t="str">
        <f>IF(ISERROR((U518/V518-1)*100),"n/a",(U518/V518-1)*100)</f>
        <v>n/a</v>
      </c>
      <c r="AQ518" s="705" t="str">
        <f>IF(ISERROR((V518/W518-1)*100),"n/a",(V518/W518-1)*100)</f>
        <v>n/a</v>
      </c>
      <c r="AR518" s="705" t="str">
        <f>IF(ISERROR((W518/X518-1)*100),"n/a",(W518/X518-1)*100)</f>
        <v>n/a</v>
      </c>
      <c r="AS518" s="706">
        <f>AVERAGE(Z518:AR518)</f>
        <v>48.64328273655299</v>
      </c>
      <c r="AT518" s="707">
        <f>STDEV(Z518:AR518)</f>
        <v>102.1101402086183</v>
      </c>
    </row>
    <row r="519" spans="1:46" ht="11.25" customHeight="1" x14ac:dyDescent="0.2">
      <c r="A519" s="984" t="s">
        <v>685</v>
      </c>
      <c r="B519" s="676" t="s">
        <v>686</v>
      </c>
      <c r="C519" s="515">
        <v>1.72</v>
      </c>
      <c r="D519" s="541">
        <v>1.5899999999999999</v>
      </c>
      <c r="E519" s="684">
        <v>1.47</v>
      </c>
      <c r="F519" s="684">
        <v>1.29</v>
      </c>
      <c r="G519" s="684">
        <v>1.1499999999999999</v>
      </c>
      <c r="H519" s="684">
        <v>0.97</v>
      </c>
      <c r="I519" s="685"/>
      <c r="J519" s="684">
        <v>0.83</v>
      </c>
      <c r="K519" s="514">
        <v>0.68</v>
      </c>
      <c r="L519" s="685"/>
      <c r="M519" s="531">
        <v>0.55000000000000004</v>
      </c>
      <c r="N519" s="686">
        <v>0.52</v>
      </c>
      <c r="O519" s="691">
        <v>0.46</v>
      </c>
      <c r="P519" s="691">
        <v>0.41</v>
      </c>
      <c r="Q519" s="691">
        <v>0.37</v>
      </c>
      <c r="R519" s="691">
        <v>0.32</v>
      </c>
      <c r="S519" s="687">
        <v>0.16</v>
      </c>
      <c r="T519" s="691">
        <v>0.24</v>
      </c>
      <c r="U519" s="687">
        <v>0</v>
      </c>
      <c r="V519" s="687">
        <v>0</v>
      </c>
      <c r="W519" s="687">
        <v>0</v>
      </c>
      <c r="X519" s="687">
        <v>0</v>
      </c>
      <c r="Y519" s="688">
        <f>SUM(C519:X519)</f>
        <v>12.73</v>
      </c>
      <c r="Z519" s="1134">
        <f>IF(ISERROR((C519/D519-1)*100),"n/a",(C519/D519-1)*100)</f>
        <v>8.1761006289308149</v>
      </c>
      <c r="AA519" s="705">
        <f>IF(ISERROR((D519/E519-1)*100),"n/a",(D519/E519-1)*100)</f>
        <v>8.1632653061224367</v>
      </c>
      <c r="AB519" s="705">
        <f>IF(ISERROR((E519/F519-1)*100),"n/a",(E519/F519-1)*100)</f>
        <v>13.953488372093027</v>
      </c>
      <c r="AC519" s="705">
        <f>IF(ISERROR((F519/G519-1)*100),"n/a",(F519/G519-1)*100)</f>
        <v>12.173913043478279</v>
      </c>
      <c r="AD519" s="705">
        <f>IF(ISERROR((G519/H519-1)*100),"n/a",(G519/H519-1)*100)</f>
        <v>18.556701030927837</v>
      </c>
      <c r="AE519" s="705">
        <f>IF(ISERROR((H519/J519-1)*100),"n/a",(H519/J519-1)*100)</f>
        <v>16.867469879518083</v>
      </c>
      <c r="AF519" s="705">
        <f>IF(ISERROR((J519/K519-1)*100),"n/a",(J519/K519-1)*100)</f>
        <v>22.058823529411754</v>
      </c>
      <c r="AG519" s="705">
        <f>IF(ISERROR((K519/M519-1)*100),"n/a",(K519/M519-1)*100)</f>
        <v>23.636363636363633</v>
      </c>
      <c r="AH519" s="705">
        <f>IF(ISERROR((M519/N519-1)*100),"n/a",(M519/N519-1)*100)</f>
        <v>5.7692307692307709</v>
      </c>
      <c r="AI519" s="705">
        <f>IF(ISERROR((N519/O519-1)*100),"n/a",(N519/O519-1)*100)</f>
        <v>13.043478260869556</v>
      </c>
      <c r="AJ519" s="705">
        <f>IF(ISERROR((O519/P519-1)*100),"n/a",(O519/P519-1)*100)</f>
        <v>12.195121951219523</v>
      </c>
      <c r="AK519" s="705">
        <f>IF(ISERROR((P519/Q519-1)*100),"n/a",(P519/Q519-1)*100)</f>
        <v>10.810810810810811</v>
      </c>
      <c r="AL519" s="705">
        <f>IF(ISERROR((Q519/R519-1)*100),"n/a",(Q519/R519-1)*100)</f>
        <v>15.625</v>
      </c>
      <c r="AM519" s="705">
        <f>IF(ISERROR((R519/S519-1)*100),"n/a",(R519/S519-1)*100)</f>
        <v>100</v>
      </c>
      <c r="AN519" s="705">
        <f>IF(ISERROR((S519/T519-1)*100),"n/a",(S519/T519-1)*100)</f>
        <v>-33.333333333333329</v>
      </c>
      <c r="AO519" s="705" t="str">
        <f>IF(ISERROR((T519/U519-1)*100),"n/a",(T519/U519-1)*100)</f>
        <v>n/a</v>
      </c>
      <c r="AP519" s="705" t="str">
        <f>IF(ISERROR((U519/V519-1)*100),"n/a",(U519/V519-1)*100)</f>
        <v>n/a</v>
      </c>
      <c r="AQ519" s="705" t="str">
        <f>IF(ISERROR((V519/W519-1)*100),"n/a",(V519/W519-1)*100)</f>
        <v>n/a</v>
      </c>
      <c r="AR519" s="705" t="str">
        <f>IF(ISERROR((W519/X519-1)*100),"n/a",(W519/X519-1)*100)</f>
        <v>n/a</v>
      </c>
      <c r="AS519" s="706">
        <f>AVERAGE(Z519:AR519)</f>
        <v>16.513095592376214</v>
      </c>
      <c r="AT519" s="707">
        <f>STDEV(Z519:AR519)</f>
        <v>26.571401674547644</v>
      </c>
    </row>
    <row r="520" spans="1:46" ht="11.25" customHeight="1" x14ac:dyDescent="0.2">
      <c r="A520" s="984" t="s">
        <v>1476</v>
      </c>
      <c r="B520" s="676" t="s">
        <v>1477</v>
      </c>
      <c r="C520" s="515">
        <v>0.6</v>
      </c>
      <c r="D520" s="515">
        <v>0.52</v>
      </c>
      <c r="E520" s="521">
        <v>0.48</v>
      </c>
      <c r="F520" s="684">
        <v>0.44</v>
      </c>
      <c r="G520" s="684">
        <v>0.35</v>
      </c>
      <c r="H520" s="521">
        <v>0.2</v>
      </c>
      <c r="I520" s="685"/>
      <c r="J520" s="521">
        <v>0.2</v>
      </c>
      <c r="K520" s="514">
        <v>0.2</v>
      </c>
      <c r="L520" s="685"/>
      <c r="M520" s="686">
        <v>0</v>
      </c>
      <c r="N520" s="686">
        <v>0.52</v>
      </c>
      <c r="O520" s="691">
        <v>0.8</v>
      </c>
      <c r="P520" s="691">
        <v>0.79047999999999996</v>
      </c>
      <c r="Q520" s="691">
        <v>0.76192000000000004</v>
      </c>
      <c r="R520" s="687">
        <v>0.72563999999999995</v>
      </c>
      <c r="S520" s="687">
        <v>0.72563999999999995</v>
      </c>
      <c r="T520" s="691">
        <v>0.72563999999999995</v>
      </c>
      <c r="U520" s="687">
        <v>0.69108000000000003</v>
      </c>
      <c r="V520" s="687">
        <v>0.69108000000000003</v>
      </c>
      <c r="W520" s="691">
        <v>0.69108000000000003</v>
      </c>
      <c r="X520" s="691">
        <v>0.66638999999999993</v>
      </c>
      <c r="Y520" s="688">
        <f>SUM(C520:X520)</f>
        <v>10.778949999999998</v>
      </c>
      <c r="Z520" s="1134">
        <f>IF(ISERROR((C520/D520-1)*100),"n/a",(C520/D520-1)*100)</f>
        <v>15.384615384615374</v>
      </c>
      <c r="AA520" s="705">
        <f>IF(ISERROR((D520/E520-1)*100),"n/a",(D520/E520-1)*100)</f>
        <v>8.3333333333333481</v>
      </c>
      <c r="AB520" s="705">
        <f>IF(ISERROR((E520/F520-1)*100),"n/a",(E520/F520-1)*100)</f>
        <v>9.0909090909090828</v>
      </c>
      <c r="AC520" s="705">
        <f>IF(ISERROR((F520/G520-1)*100),"n/a",(F520/G520-1)*100)</f>
        <v>25.714285714285733</v>
      </c>
      <c r="AD520" s="705">
        <f>IF(ISERROR((G520/H520-1)*100),"n/a",(G520/H520-1)*100)</f>
        <v>74.999999999999972</v>
      </c>
      <c r="AE520" s="705">
        <f>IF(ISERROR((H520/J520-1)*100),"n/a",(H520/J520-1)*100)</f>
        <v>0</v>
      </c>
      <c r="AF520" s="705">
        <f>IF(ISERROR((J520/K520-1)*100),"n/a",(J520/K520-1)*100)</f>
        <v>0</v>
      </c>
      <c r="AG520" s="705" t="str">
        <f>IF(ISERROR((K520/M520-1)*100),"n/a",(K520/M520-1)*100)</f>
        <v>n/a</v>
      </c>
      <c r="AH520" s="705">
        <f>IF(ISERROR((M520/N520-1)*100),"n/a",(M520/N520-1)*100)</f>
        <v>-100</v>
      </c>
      <c r="AI520" s="705">
        <f>IF(ISERROR((N520/O520-1)*100),"n/a",(N520/O520-1)*100)</f>
        <v>-35</v>
      </c>
      <c r="AJ520" s="705">
        <f>IF(ISERROR((O520/P520-1)*100),"n/a",(O520/P520-1)*100)</f>
        <v>1.2043315453901471</v>
      </c>
      <c r="AK520" s="705">
        <f>IF(ISERROR((P520/Q520-1)*100),"n/a",(P520/Q520-1)*100)</f>
        <v>3.7484250314993695</v>
      </c>
      <c r="AL520" s="705">
        <f>IF(ISERROR((Q520/R520-1)*100),"n/a",(Q520/R520-1)*100)</f>
        <v>4.9997243812358816</v>
      </c>
      <c r="AM520" s="705">
        <f>IF(ISERROR((R520/S520-1)*100),"n/a",(R520/S520-1)*100)</f>
        <v>0</v>
      </c>
      <c r="AN520" s="705">
        <f>IF(ISERROR((S520/T520-1)*100),"n/a",(S520/T520-1)*100)</f>
        <v>0</v>
      </c>
      <c r="AO520" s="705">
        <f>IF(ISERROR((T520/U520-1)*100),"n/a",(T520/U520-1)*100)</f>
        <v>5.0008682062858023</v>
      </c>
      <c r="AP520" s="705">
        <f>IF(ISERROR((U520/V520-1)*100),"n/a",(U520/V520-1)*100)</f>
        <v>0</v>
      </c>
      <c r="AQ520" s="705">
        <f>IF(ISERROR((V520/W520-1)*100),"n/a",(V520/W520-1)*100)</f>
        <v>0</v>
      </c>
      <c r="AR520" s="705">
        <f>IF(ISERROR((W520/X520-1)*100),"n/a",(W520/X520-1)*100)</f>
        <v>3.7050375906001243</v>
      </c>
      <c r="AS520" s="706">
        <f>AVERAGE(Z520:AR520)</f>
        <v>0.95452945989749116</v>
      </c>
      <c r="AT520" s="707">
        <f>STDEV(Z520:AR520)</f>
        <v>32.50595783490283</v>
      </c>
    </row>
    <row r="521" spans="1:46" ht="11.25" customHeight="1" x14ac:dyDescent="0.2">
      <c r="A521" s="972" t="s">
        <v>1478</v>
      </c>
      <c r="B521" s="681" t="s">
        <v>1479</v>
      </c>
      <c r="C521" s="515">
        <v>3.69</v>
      </c>
      <c r="D521" s="690">
        <v>3.48</v>
      </c>
      <c r="E521" s="684">
        <v>3.28</v>
      </c>
      <c r="F521" s="684">
        <v>3.08</v>
      </c>
      <c r="G521" s="684">
        <v>2.92</v>
      </c>
      <c r="H521" s="684">
        <v>2.78</v>
      </c>
      <c r="I521" s="685"/>
      <c r="J521" s="684">
        <v>2.64</v>
      </c>
      <c r="K521" s="514">
        <v>2.5099999999999998</v>
      </c>
      <c r="L521" s="685"/>
      <c r="M521" s="686">
        <v>2.46</v>
      </c>
      <c r="N521" s="686">
        <v>2.46</v>
      </c>
      <c r="O521" s="691">
        <v>2.46</v>
      </c>
      <c r="P521" s="691">
        <v>2.42</v>
      </c>
      <c r="Q521" s="687">
        <v>2.38</v>
      </c>
      <c r="R521" s="687">
        <v>2.34</v>
      </c>
      <c r="S521" s="687">
        <v>2.34</v>
      </c>
      <c r="T521" s="687">
        <v>2.34</v>
      </c>
      <c r="U521" s="687">
        <v>2.34</v>
      </c>
      <c r="V521" s="691">
        <v>2.34</v>
      </c>
      <c r="W521" s="691">
        <v>2.3199999999999998</v>
      </c>
      <c r="X521" s="691">
        <v>2.2999999999999998</v>
      </c>
      <c r="Y521" s="688">
        <f>SUM(C521:X521)</f>
        <v>52.880000000000017</v>
      </c>
      <c r="Z521" s="1134">
        <f>IF(ISERROR((C521/D521-1)*100),"n/a",(C521/D521-1)*100)</f>
        <v>6.0344827586206851</v>
      </c>
      <c r="AA521" s="705">
        <f>IF(ISERROR((D521/E521-1)*100),"n/a",(D521/E521-1)*100)</f>
        <v>6.0975609756097615</v>
      </c>
      <c r="AB521" s="705">
        <f>IF(ISERROR((E521/F521-1)*100),"n/a",(E521/F521-1)*100)</f>
        <v>6.4935064935064846</v>
      </c>
      <c r="AC521" s="705">
        <f>IF(ISERROR((F521/G521-1)*100),"n/a",(F521/G521-1)*100)</f>
        <v>5.4794520547945202</v>
      </c>
      <c r="AD521" s="705">
        <f>IF(ISERROR((G521/H521-1)*100),"n/a",(G521/H521-1)*100)</f>
        <v>5.0359712230215958</v>
      </c>
      <c r="AE521" s="705">
        <f>IF(ISERROR((H521/J521-1)*100),"n/a",(H521/J521-1)*100)</f>
        <v>5.3030303030302983</v>
      </c>
      <c r="AF521" s="705">
        <f>IF(ISERROR((J521/K521-1)*100),"n/a",(J521/K521-1)*100)</f>
        <v>5.179282868525914</v>
      </c>
      <c r="AG521" s="705">
        <f>IF(ISERROR((K521/M521-1)*100),"n/a",(K521/M521-1)*100)</f>
        <v>2.0325203252032464</v>
      </c>
      <c r="AH521" s="705">
        <f>IF(ISERROR((M521/N521-1)*100),"n/a",(M521/N521-1)*100)</f>
        <v>0</v>
      </c>
      <c r="AI521" s="705">
        <f>IF(ISERROR((N521/O521-1)*100),"n/a",(N521/O521-1)*100)</f>
        <v>0</v>
      </c>
      <c r="AJ521" s="705">
        <f>IF(ISERROR((O521/P521-1)*100),"n/a",(O521/P521-1)*100)</f>
        <v>1.6528925619834656</v>
      </c>
      <c r="AK521" s="705">
        <f>IF(ISERROR((P521/Q521-1)*100),"n/a",(P521/Q521-1)*100)</f>
        <v>1.6806722689075571</v>
      </c>
      <c r="AL521" s="705">
        <f>IF(ISERROR((Q521/R521-1)*100),"n/a",(Q521/R521-1)*100)</f>
        <v>1.7094017094017033</v>
      </c>
      <c r="AM521" s="705">
        <f>IF(ISERROR((R521/S521-1)*100),"n/a",(R521/S521-1)*100)</f>
        <v>0</v>
      </c>
      <c r="AN521" s="705">
        <f>IF(ISERROR((S521/T521-1)*100),"n/a",(S521/T521-1)*100)</f>
        <v>0</v>
      </c>
      <c r="AO521" s="705">
        <f>IF(ISERROR((T521/U521-1)*100),"n/a",(T521/U521-1)*100)</f>
        <v>0</v>
      </c>
      <c r="AP521" s="705">
        <f>IF(ISERROR((U521/V521-1)*100),"n/a",(U521/V521-1)*100)</f>
        <v>0</v>
      </c>
      <c r="AQ521" s="705">
        <f>IF(ISERROR((V521/W521-1)*100),"n/a",(V521/W521-1)*100)</f>
        <v>0.86206896551723755</v>
      </c>
      <c r="AR521" s="705">
        <f>IF(ISERROR((W521/X521-1)*100),"n/a",(W521/X521-1)*100)</f>
        <v>0.86956521739129933</v>
      </c>
      <c r="AS521" s="706">
        <f>AVERAGE(Z521:AR521)</f>
        <v>2.5489688276586193</v>
      </c>
      <c r="AT521" s="707">
        <f>STDEV(Z521:AR521)</f>
        <v>2.5468387173820815</v>
      </c>
    </row>
    <row r="522" spans="1:46" ht="11.25" customHeight="1" x14ac:dyDescent="0.2">
      <c r="A522" s="957" t="s">
        <v>292</v>
      </c>
      <c r="B522" s="682" t="s">
        <v>293</v>
      </c>
      <c r="C522" s="515">
        <v>0.91125</v>
      </c>
      <c r="D522" s="509">
        <v>0.85750000000000004</v>
      </c>
      <c r="E522" s="684">
        <v>0.8075</v>
      </c>
      <c r="F522" s="684">
        <v>0.77625</v>
      </c>
      <c r="G522" s="684">
        <v>0.76249999999999996</v>
      </c>
      <c r="H522" s="684">
        <v>0.75249999999999995</v>
      </c>
      <c r="I522" s="685"/>
      <c r="J522" s="684">
        <v>0.74250000000000005</v>
      </c>
      <c r="K522" s="514">
        <v>0.73250000000000004</v>
      </c>
      <c r="L522" s="685"/>
      <c r="M522" s="531">
        <v>0.72250000000000003</v>
      </c>
      <c r="N522" s="531">
        <v>0.71250000000000002</v>
      </c>
      <c r="O522" s="691">
        <v>0.70250000000000001</v>
      </c>
      <c r="P522" s="691">
        <v>0.6925</v>
      </c>
      <c r="Q522" s="691">
        <v>0.6825</v>
      </c>
      <c r="R522" s="691">
        <v>0.67249999999999999</v>
      </c>
      <c r="S522" s="691">
        <v>0.66249999999999998</v>
      </c>
      <c r="T522" s="691">
        <v>0.64875000000000005</v>
      </c>
      <c r="U522" s="691">
        <v>0.63375000000000004</v>
      </c>
      <c r="V522" s="691">
        <v>0.62250000000000005</v>
      </c>
      <c r="W522" s="691">
        <v>0.61250000000000004</v>
      </c>
      <c r="X522" s="691">
        <v>0.59499999999999997</v>
      </c>
      <c r="Y522" s="688">
        <f>SUM(C522:X522)</f>
        <v>14.302500000000002</v>
      </c>
      <c r="Z522" s="1134">
        <f>IF(ISERROR((C522/D522-1)*100),"n/a",(C522/D522-1)*100)</f>
        <v>6.2682215743440128</v>
      </c>
      <c r="AA522" s="705">
        <f>IF(ISERROR((D522/E522-1)*100),"n/a",(D522/E522-1)*100)</f>
        <v>6.1919504643962897</v>
      </c>
      <c r="AB522" s="705">
        <f>IF(ISERROR((E522/F522-1)*100),"n/a",(E522/F522-1)*100)</f>
        <v>4.0257648953301084</v>
      </c>
      <c r="AC522" s="705">
        <f>IF(ISERROR((F522/G522-1)*100),"n/a",(F522/G522-1)*100)</f>
        <v>1.8032786885245899</v>
      </c>
      <c r="AD522" s="705">
        <f>IF(ISERROR((G522/H522-1)*100),"n/a",(G522/H522-1)*100)</f>
        <v>1.3289036544850585</v>
      </c>
      <c r="AE522" s="705">
        <f>IF(ISERROR((H522/J522-1)*100),"n/a",(H522/J522-1)*100)</f>
        <v>1.3468013468013407</v>
      </c>
      <c r="AF522" s="705">
        <f>IF(ISERROR((J522/K522-1)*100),"n/a",(J522/K522-1)*100)</f>
        <v>1.3651877133105783</v>
      </c>
      <c r="AG522" s="705">
        <f>IF(ISERROR((K522/M522-1)*100),"n/a",(K522/M522-1)*100)</f>
        <v>1.384083044982698</v>
      </c>
      <c r="AH522" s="705">
        <f>IF(ISERROR((M522/N522-1)*100),"n/a",(M522/N522-1)*100)</f>
        <v>1.4035087719298289</v>
      </c>
      <c r="AI522" s="705">
        <f>IF(ISERROR((N522/O522-1)*100),"n/a",(N522/O522-1)*100)</f>
        <v>1.4234875444839812</v>
      </c>
      <c r="AJ522" s="705">
        <f>IF(ISERROR((O522/P522-1)*100),"n/a",(O522/P522-1)*100)</f>
        <v>1.4440433212996373</v>
      </c>
      <c r="AK522" s="705">
        <f>IF(ISERROR((P522/Q522-1)*100),"n/a",(P522/Q522-1)*100)</f>
        <v>1.46520146520146</v>
      </c>
      <c r="AL522" s="705">
        <f>IF(ISERROR((Q522/R522-1)*100),"n/a",(Q522/R522-1)*100)</f>
        <v>1.4869888475836479</v>
      </c>
      <c r="AM522" s="705">
        <f>IF(ISERROR((R522/S522-1)*100),"n/a",(R522/S522-1)*100)</f>
        <v>1.5094339622641506</v>
      </c>
      <c r="AN522" s="705">
        <f>IF(ISERROR((S522/T522-1)*100),"n/a",(S522/T522-1)*100)</f>
        <v>2.1194605009633882</v>
      </c>
      <c r="AO522" s="705">
        <f>IF(ISERROR((T522/U522-1)*100),"n/a",(T522/U522-1)*100)</f>
        <v>2.3668639053254559</v>
      </c>
      <c r="AP522" s="705">
        <f>IF(ISERROR((U522/V522-1)*100),"n/a",(U522/V522-1)*100)</f>
        <v>1.8072289156626509</v>
      </c>
      <c r="AQ522" s="705">
        <f>IF(ISERROR((V522/W522-1)*100),"n/a",(V522/W522-1)*100)</f>
        <v>1.6326530612244872</v>
      </c>
      <c r="AR522" s="705">
        <f>IF(ISERROR((W522/X522-1)*100),"n/a",(W522/X522-1)*100)</f>
        <v>2.941176470588247</v>
      </c>
      <c r="AS522" s="706">
        <f>AVERAGE(Z522:AR522)</f>
        <v>2.2796967446685064</v>
      </c>
      <c r="AT522" s="707">
        <f>STDEV(Z522:AR522)</f>
        <v>1.5473897290857039</v>
      </c>
    </row>
    <row r="523" spans="1:46" ht="11.25" customHeight="1" x14ac:dyDescent="0.2">
      <c r="A523" s="527" t="s">
        <v>1480</v>
      </c>
      <c r="B523" s="527" t="s">
        <v>1481</v>
      </c>
      <c r="C523" s="515">
        <v>0.78</v>
      </c>
      <c r="D523" s="515">
        <v>0.67</v>
      </c>
      <c r="E523" s="533">
        <v>0.64</v>
      </c>
      <c r="F523" s="533">
        <v>0.6</v>
      </c>
      <c r="G523" s="533">
        <v>0.57999999999999996</v>
      </c>
      <c r="H523" s="533">
        <v>0.5</v>
      </c>
      <c r="I523" s="534"/>
      <c r="J523" s="533">
        <v>0.36</v>
      </c>
      <c r="K523" s="529">
        <v>0.22</v>
      </c>
      <c r="L523" s="534"/>
      <c r="M523" s="560">
        <v>0.2</v>
      </c>
      <c r="N523" s="560">
        <v>0.30249999999999999</v>
      </c>
      <c r="O523" s="536">
        <v>0.45750000000000002</v>
      </c>
      <c r="P523" s="537">
        <v>0</v>
      </c>
      <c r="Q523" s="537">
        <v>0</v>
      </c>
      <c r="R523" s="537">
        <v>0</v>
      </c>
      <c r="S523" s="537">
        <v>0</v>
      </c>
      <c r="T523" s="537">
        <v>0</v>
      </c>
      <c r="U523" s="537">
        <v>0</v>
      </c>
      <c r="V523" s="537">
        <v>0</v>
      </c>
      <c r="W523" s="537">
        <v>0</v>
      </c>
      <c r="X523" s="537">
        <v>0</v>
      </c>
      <c r="Y523" s="688">
        <f>SUM(C523:X523)</f>
        <v>5.3100000000000005</v>
      </c>
      <c r="Z523" s="1134">
        <f>IF(ISERROR((C523/D523-1)*100),"n/a",(C523/D523-1)*100)</f>
        <v>16.417910447761198</v>
      </c>
      <c r="AA523" s="705">
        <f>IF(ISERROR((D523/E523-1)*100),"n/a",(D523/E523-1)*100)</f>
        <v>4.6875</v>
      </c>
      <c r="AB523" s="705">
        <f>IF(ISERROR((E523/F523-1)*100),"n/a",(E523/F523-1)*100)</f>
        <v>6.6666666666666652</v>
      </c>
      <c r="AC523" s="705">
        <f>IF(ISERROR((F523/G523-1)*100),"n/a",(F523/G523-1)*100)</f>
        <v>3.4482758620689724</v>
      </c>
      <c r="AD523" s="705">
        <f>IF(ISERROR((G523/H523-1)*100),"n/a",(G523/H523-1)*100)</f>
        <v>15.999999999999993</v>
      </c>
      <c r="AE523" s="705">
        <f>IF(ISERROR((H523/J523-1)*100),"n/a",(H523/J523-1)*100)</f>
        <v>38.888888888888886</v>
      </c>
      <c r="AF523" s="705">
        <f>IF(ISERROR((J523/K523-1)*100),"n/a",(J523/K523-1)*100)</f>
        <v>63.636363636363626</v>
      </c>
      <c r="AG523" s="705">
        <f>IF(ISERROR((K523/M523-1)*100),"n/a",(K523/M523-1)*100)</f>
        <v>9.9999999999999858</v>
      </c>
      <c r="AH523" s="705">
        <f>IF(ISERROR((M523/N523-1)*100),"n/a",(M523/N523-1)*100)</f>
        <v>-33.884297520661157</v>
      </c>
      <c r="AI523" s="705">
        <f>IF(ISERROR((N523/O523-1)*100),"n/a",(N523/O523-1)*100)</f>
        <v>-33.879781420765035</v>
      </c>
      <c r="AJ523" s="705" t="str">
        <f>IF(ISERROR((O523/P523-1)*100),"n/a",(O523/P523-1)*100)</f>
        <v>n/a</v>
      </c>
      <c r="AK523" s="705" t="str">
        <f>IF(ISERROR((P523/Q523-1)*100),"n/a",(P523/Q523-1)*100)</f>
        <v>n/a</v>
      </c>
      <c r="AL523" s="705" t="str">
        <f>IF(ISERROR((Q523/R523-1)*100),"n/a",(Q523/R523-1)*100)</f>
        <v>n/a</v>
      </c>
      <c r="AM523" s="705" t="str">
        <f>IF(ISERROR((R523/S523-1)*100),"n/a",(R523/S523-1)*100)</f>
        <v>n/a</v>
      </c>
      <c r="AN523" s="705" t="str">
        <f>IF(ISERROR((S523/T523-1)*100),"n/a",(S523/T523-1)*100)</f>
        <v>n/a</v>
      </c>
      <c r="AO523" s="705" t="str">
        <f>IF(ISERROR((T523/U523-1)*100),"n/a",(T523/U523-1)*100)</f>
        <v>n/a</v>
      </c>
      <c r="AP523" s="705" t="str">
        <f>IF(ISERROR((U523/V523-1)*100),"n/a",(U523/V523-1)*100)</f>
        <v>n/a</v>
      </c>
      <c r="AQ523" s="705" t="str">
        <f>IF(ISERROR((V523/W523-1)*100),"n/a",(V523/W523-1)*100)</f>
        <v>n/a</v>
      </c>
      <c r="AR523" s="705" t="str">
        <f>IF(ISERROR((W523/X523-1)*100),"n/a",(W523/X523-1)*100)</f>
        <v>n/a</v>
      </c>
      <c r="AS523" s="706">
        <f>AVERAGE(Z523:AR523)</f>
        <v>9.1981526560323115</v>
      </c>
      <c r="AT523" s="707">
        <f>STDEV(Z523:AR523)</f>
        <v>29.279710516193219</v>
      </c>
    </row>
    <row r="524" spans="1:46" ht="11.25" customHeight="1" x14ac:dyDescent="0.2">
      <c r="A524" s="513" t="s">
        <v>1484</v>
      </c>
      <c r="B524" s="972" t="s">
        <v>1485</v>
      </c>
      <c r="C524" s="515">
        <v>0.78</v>
      </c>
      <c r="D524" s="515">
        <v>0.70499999999999985</v>
      </c>
      <c r="E524" s="521">
        <v>0.68</v>
      </c>
      <c r="F524" s="516">
        <v>0.67500000000000004</v>
      </c>
      <c r="G524" s="516">
        <v>0.65500000000000003</v>
      </c>
      <c r="H524" s="521">
        <v>0.64</v>
      </c>
      <c r="I524" s="517"/>
      <c r="J524" s="684">
        <v>0.62</v>
      </c>
      <c r="K524" s="514">
        <v>0.6</v>
      </c>
      <c r="L524" s="517"/>
      <c r="M524" s="686">
        <v>0</v>
      </c>
      <c r="N524" s="686">
        <v>0</v>
      </c>
      <c r="O524" s="687">
        <v>0</v>
      </c>
      <c r="P524" s="687">
        <v>0</v>
      </c>
      <c r="Q524" s="687">
        <v>0</v>
      </c>
      <c r="R524" s="687">
        <v>0</v>
      </c>
      <c r="S524" s="687">
        <v>0</v>
      </c>
      <c r="T524" s="687">
        <v>0</v>
      </c>
      <c r="U524" s="687">
        <v>0</v>
      </c>
      <c r="V524" s="687">
        <v>0</v>
      </c>
      <c r="W524" s="687">
        <v>0</v>
      </c>
      <c r="X524" s="687">
        <v>0</v>
      </c>
      <c r="Y524" s="688">
        <f>SUM(C524:X524)</f>
        <v>5.3549999999999995</v>
      </c>
      <c r="Z524" s="1134">
        <f>IF(ISERROR((C524/D524-1)*100),"n/a",(C524/D524-1)*100)</f>
        <v>10.638297872340452</v>
      </c>
      <c r="AA524" s="705">
        <f>IF(ISERROR((D524/E524-1)*100),"n/a",(D524/E524-1)*100)</f>
        <v>3.6764705882352589</v>
      </c>
      <c r="AB524" s="705">
        <f>IF(ISERROR((E524/F524-1)*100),"n/a",(E524/F524-1)*100)</f>
        <v>0.74074074074073071</v>
      </c>
      <c r="AC524" s="705">
        <f>IF(ISERROR((F524/G524-1)*100),"n/a",(F524/G524-1)*100)</f>
        <v>3.0534351145038219</v>
      </c>
      <c r="AD524" s="705">
        <f>IF(ISERROR((G524/H524-1)*100),"n/a",(G524/H524-1)*100)</f>
        <v>2.34375</v>
      </c>
      <c r="AE524" s="705">
        <f>IF(ISERROR((H524/J524-1)*100),"n/a",(H524/J524-1)*100)</f>
        <v>3.2258064516129004</v>
      </c>
      <c r="AF524" s="705">
        <f>IF(ISERROR((J524/K524-1)*100),"n/a",(J524/K524-1)*100)</f>
        <v>3.3333333333333437</v>
      </c>
      <c r="AG524" s="705" t="str">
        <f>IF(ISERROR((K524/M524-1)*100),"n/a",(K524/M524-1)*100)</f>
        <v>n/a</v>
      </c>
      <c r="AH524" s="705" t="str">
        <f>IF(ISERROR((M524/N524-1)*100),"n/a",(M524/N524-1)*100)</f>
        <v>n/a</v>
      </c>
      <c r="AI524" s="705" t="str">
        <f>IF(ISERROR((N524/O524-1)*100),"n/a",(N524/O524-1)*100)</f>
        <v>n/a</v>
      </c>
      <c r="AJ524" s="705" t="str">
        <f>IF(ISERROR((O524/P524-1)*100),"n/a",(O524/P524-1)*100)</f>
        <v>n/a</v>
      </c>
      <c r="AK524" s="705" t="str">
        <f>IF(ISERROR((P524/Q524-1)*100),"n/a",(P524/Q524-1)*100)</f>
        <v>n/a</v>
      </c>
      <c r="AL524" s="705" t="str">
        <f>IF(ISERROR((Q524/R524-1)*100),"n/a",(Q524/R524-1)*100)</f>
        <v>n/a</v>
      </c>
      <c r="AM524" s="705" t="str">
        <f>IF(ISERROR((R524/S524-1)*100),"n/a",(R524/S524-1)*100)</f>
        <v>n/a</v>
      </c>
      <c r="AN524" s="705" t="str">
        <f>IF(ISERROR((S524/T524-1)*100),"n/a",(S524/T524-1)*100)</f>
        <v>n/a</v>
      </c>
      <c r="AO524" s="705" t="str">
        <f>IF(ISERROR((T524/U524-1)*100),"n/a",(T524/U524-1)*100)</f>
        <v>n/a</v>
      </c>
      <c r="AP524" s="705" t="str">
        <f>IF(ISERROR((U524/V524-1)*100),"n/a",(U524/V524-1)*100)</f>
        <v>n/a</v>
      </c>
      <c r="AQ524" s="705" t="str">
        <f>IF(ISERROR((V524/W524-1)*100),"n/a",(V524/W524-1)*100)</f>
        <v>n/a</v>
      </c>
      <c r="AR524" s="705" t="str">
        <f>IF(ISERROR((W524/X524-1)*100),"n/a",(W524/X524-1)*100)</f>
        <v>n/a</v>
      </c>
      <c r="AS524" s="706">
        <f>AVERAGE(Z524:AR524)</f>
        <v>3.8588334429666431</v>
      </c>
      <c r="AT524" s="707">
        <f>STDEV(Z524:AR524)</f>
        <v>3.1447817651694687</v>
      </c>
    </row>
    <row r="525" spans="1:46" ht="11.25" customHeight="1" x14ac:dyDescent="0.2">
      <c r="A525" s="513" t="s">
        <v>3892</v>
      </c>
      <c r="B525" s="972" t="s">
        <v>3893</v>
      </c>
      <c r="C525" s="515">
        <v>1</v>
      </c>
      <c r="D525" s="515">
        <v>0.90800000000000003</v>
      </c>
      <c r="E525" s="684">
        <v>0.82399999999999995</v>
      </c>
      <c r="F525" s="684">
        <v>0.748</v>
      </c>
      <c r="G525" s="684">
        <v>0.68</v>
      </c>
      <c r="H525" s="563">
        <v>0</v>
      </c>
      <c r="I525" s="685"/>
      <c r="J525" s="563">
        <v>0</v>
      </c>
      <c r="K525" s="568">
        <v>0</v>
      </c>
      <c r="L525" s="685"/>
      <c r="M525" s="569">
        <v>0</v>
      </c>
      <c r="N525" s="686">
        <v>0</v>
      </c>
      <c r="O525" s="687">
        <v>0</v>
      </c>
      <c r="P525" s="687">
        <v>0</v>
      </c>
      <c r="Q525" s="687">
        <v>0</v>
      </c>
      <c r="R525" s="687">
        <v>0</v>
      </c>
      <c r="S525" s="687">
        <v>0</v>
      </c>
      <c r="T525" s="687">
        <v>0</v>
      </c>
      <c r="U525" s="687">
        <v>0</v>
      </c>
      <c r="V525" s="687">
        <v>0</v>
      </c>
      <c r="W525" s="687">
        <v>0</v>
      </c>
      <c r="X525" s="687">
        <v>0</v>
      </c>
      <c r="Y525" s="688">
        <f>SUM(C525:X525)</f>
        <v>4.1599999999999993</v>
      </c>
      <c r="Z525" s="1134">
        <f>IF(ISERROR((C525/D525-1)*100),"n/a",(C525/D525-1)*100)</f>
        <v>10.132158590308361</v>
      </c>
      <c r="AA525" s="705">
        <f>IF(ISERROR((D525/E525-1)*100),"n/a",(D525/E525-1)*100)</f>
        <v>10.194174757281571</v>
      </c>
      <c r="AB525" s="705">
        <f>IF(ISERROR((E525/F525-1)*100),"n/a",(E525/F525-1)*100)</f>
        <v>10.160427807486627</v>
      </c>
      <c r="AC525" s="705">
        <f>IF(ISERROR((F525/G525-1)*100),"n/a",(F525/G525-1)*100)</f>
        <v>9.9999999999999858</v>
      </c>
      <c r="AD525" s="705" t="str">
        <f>IF(ISERROR((G525/H525-1)*100),"n/a",(G525/H525-1)*100)</f>
        <v>n/a</v>
      </c>
      <c r="AE525" s="705" t="str">
        <f>IF(ISERROR((H525/J525-1)*100),"n/a",(H525/J525-1)*100)</f>
        <v>n/a</v>
      </c>
      <c r="AF525" s="705" t="str">
        <f>IF(ISERROR((J525/K525-1)*100),"n/a",(J525/K525-1)*100)</f>
        <v>n/a</v>
      </c>
      <c r="AG525" s="705" t="str">
        <f>IF(ISERROR((K525/M525-1)*100),"n/a",(K525/M525-1)*100)</f>
        <v>n/a</v>
      </c>
      <c r="AH525" s="705" t="str">
        <f>IF(ISERROR((M525/N525-1)*100),"n/a",(M525/N525-1)*100)</f>
        <v>n/a</v>
      </c>
      <c r="AI525" s="705" t="str">
        <f>IF(ISERROR((N525/O525-1)*100),"n/a",(N525/O525-1)*100)</f>
        <v>n/a</v>
      </c>
      <c r="AJ525" s="705" t="str">
        <f>IF(ISERROR((O525/P525-1)*100),"n/a",(O525/P525-1)*100)</f>
        <v>n/a</v>
      </c>
      <c r="AK525" s="705" t="str">
        <f>IF(ISERROR((P525/Q525-1)*100),"n/a",(P525/Q525-1)*100)</f>
        <v>n/a</v>
      </c>
      <c r="AL525" s="705" t="str">
        <f>IF(ISERROR((Q525/R525-1)*100),"n/a",(Q525/R525-1)*100)</f>
        <v>n/a</v>
      </c>
      <c r="AM525" s="705" t="str">
        <f>IF(ISERROR((R525/S525-1)*100),"n/a",(R525/S525-1)*100)</f>
        <v>n/a</v>
      </c>
      <c r="AN525" s="705" t="str">
        <f>IF(ISERROR((S525/T525-1)*100),"n/a",(S525/T525-1)*100)</f>
        <v>n/a</v>
      </c>
      <c r="AO525" s="705" t="str">
        <f>IF(ISERROR((T525/U525-1)*100),"n/a",(T525/U525-1)*100)</f>
        <v>n/a</v>
      </c>
      <c r="AP525" s="705" t="str">
        <f>IF(ISERROR((U525/V525-1)*100),"n/a",(U525/V525-1)*100)</f>
        <v>n/a</v>
      </c>
      <c r="AQ525" s="705" t="str">
        <f>IF(ISERROR((V525/W525-1)*100),"n/a",(V525/W525-1)*100)</f>
        <v>n/a</v>
      </c>
      <c r="AR525" s="705" t="str">
        <f>IF(ISERROR((W525/X525-1)*100),"n/a",(W525/X525-1)*100)</f>
        <v>n/a</v>
      </c>
      <c r="AS525" s="706">
        <f>AVERAGE(Z525:AR525)</f>
        <v>10.121690288769136</v>
      </c>
      <c r="AT525" s="707">
        <f>STDEV(Z525:AR525)</f>
        <v>8.4995500370614679E-2</v>
      </c>
    </row>
    <row r="526" spans="1:46" ht="11.25" customHeight="1" x14ac:dyDescent="0.2">
      <c r="A526" s="513" t="s">
        <v>3894</v>
      </c>
      <c r="B526" s="972" t="s">
        <v>3895</v>
      </c>
      <c r="C526" s="515">
        <v>1.88</v>
      </c>
      <c r="D526" s="515">
        <v>1.48</v>
      </c>
      <c r="E526" s="684">
        <v>1.24</v>
      </c>
      <c r="F526" s="684">
        <v>1</v>
      </c>
      <c r="G526" s="684">
        <v>0.4</v>
      </c>
      <c r="H526" s="563">
        <v>0</v>
      </c>
      <c r="I526" s="685"/>
      <c r="J526" s="563">
        <v>0</v>
      </c>
      <c r="K526" s="568">
        <v>0</v>
      </c>
      <c r="L526" s="685"/>
      <c r="M526" s="569">
        <v>0</v>
      </c>
      <c r="N526" s="686">
        <v>0</v>
      </c>
      <c r="O526" s="687">
        <v>0</v>
      </c>
      <c r="P526" s="687">
        <v>0</v>
      </c>
      <c r="Q526" s="687">
        <v>0</v>
      </c>
      <c r="R526" s="687">
        <v>0</v>
      </c>
      <c r="S526" s="687">
        <v>0</v>
      </c>
      <c r="T526" s="687">
        <v>0</v>
      </c>
      <c r="U526" s="687">
        <v>0</v>
      </c>
      <c r="V526" s="687">
        <v>0</v>
      </c>
      <c r="W526" s="687">
        <v>0</v>
      </c>
      <c r="X526" s="687">
        <v>0</v>
      </c>
      <c r="Y526" s="688">
        <f>SUM(C526:X526)</f>
        <v>6</v>
      </c>
      <c r="Z526" s="1134">
        <f>IF(ISERROR((C526/D526-1)*100),"n/a",(C526/D526-1)*100)</f>
        <v>27.027027027027017</v>
      </c>
      <c r="AA526" s="705">
        <f>IF(ISERROR((D526/E526-1)*100),"n/a",(D526/E526-1)*100)</f>
        <v>19.354838709677423</v>
      </c>
      <c r="AB526" s="705">
        <f>IF(ISERROR((E526/F526-1)*100),"n/a",(E526/F526-1)*100)</f>
        <v>24</v>
      </c>
      <c r="AC526" s="705">
        <f>IF(ISERROR((F526/G526-1)*100),"n/a",(F526/G526-1)*100)</f>
        <v>150</v>
      </c>
      <c r="AD526" s="705" t="str">
        <f>IF(ISERROR((G526/H526-1)*100),"n/a",(G526/H526-1)*100)</f>
        <v>n/a</v>
      </c>
      <c r="AE526" s="705" t="str">
        <f>IF(ISERROR((H526/J526-1)*100),"n/a",(H526/J526-1)*100)</f>
        <v>n/a</v>
      </c>
      <c r="AF526" s="705" t="str">
        <f>IF(ISERROR((J526/K526-1)*100),"n/a",(J526/K526-1)*100)</f>
        <v>n/a</v>
      </c>
      <c r="AG526" s="705" t="str">
        <f>IF(ISERROR((K526/M526-1)*100),"n/a",(K526/M526-1)*100)</f>
        <v>n/a</v>
      </c>
      <c r="AH526" s="705" t="str">
        <f>IF(ISERROR((M526/N526-1)*100),"n/a",(M526/N526-1)*100)</f>
        <v>n/a</v>
      </c>
      <c r="AI526" s="705" t="str">
        <f>IF(ISERROR((N526/O526-1)*100),"n/a",(N526/O526-1)*100)</f>
        <v>n/a</v>
      </c>
      <c r="AJ526" s="705" t="str">
        <f>IF(ISERROR((O526/P526-1)*100),"n/a",(O526/P526-1)*100)</f>
        <v>n/a</v>
      </c>
      <c r="AK526" s="705" t="str">
        <f>IF(ISERROR((P526/Q526-1)*100),"n/a",(P526/Q526-1)*100)</f>
        <v>n/a</v>
      </c>
      <c r="AL526" s="705" t="str">
        <f>IF(ISERROR((Q526/R526-1)*100),"n/a",(Q526/R526-1)*100)</f>
        <v>n/a</v>
      </c>
      <c r="AM526" s="705" t="str">
        <f>IF(ISERROR((R526/S526-1)*100),"n/a",(R526/S526-1)*100)</f>
        <v>n/a</v>
      </c>
      <c r="AN526" s="705" t="str">
        <f>IF(ISERROR((S526/T526-1)*100),"n/a",(S526/T526-1)*100)</f>
        <v>n/a</v>
      </c>
      <c r="AO526" s="705" t="str">
        <f>IF(ISERROR((T526/U526-1)*100),"n/a",(T526/U526-1)*100)</f>
        <v>n/a</v>
      </c>
      <c r="AP526" s="705" t="str">
        <f>IF(ISERROR((U526/V526-1)*100),"n/a",(U526/V526-1)*100)</f>
        <v>n/a</v>
      </c>
      <c r="AQ526" s="705" t="str">
        <f>IF(ISERROR((V526/W526-1)*100),"n/a",(V526/W526-1)*100)</f>
        <v>n/a</v>
      </c>
      <c r="AR526" s="705" t="str">
        <f>IF(ISERROR((W526/X526-1)*100),"n/a",(W526/X526-1)*100)</f>
        <v>n/a</v>
      </c>
      <c r="AS526" s="706">
        <f>AVERAGE(Z526:AR526)</f>
        <v>55.09546643417611</v>
      </c>
      <c r="AT526" s="707">
        <f>STDEV(Z526:AR526)</f>
        <v>63.348318275493227</v>
      </c>
    </row>
    <row r="527" spans="1:46" ht="11.25" customHeight="1" x14ac:dyDescent="0.2">
      <c r="A527" s="1074" t="s">
        <v>3896</v>
      </c>
      <c r="B527" s="965" t="s">
        <v>3897</v>
      </c>
      <c r="C527" s="515">
        <v>0.92</v>
      </c>
      <c r="D527" s="963">
        <v>0.82</v>
      </c>
      <c r="E527" s="961">
        <v>0.72</v>
      </c>
      <c r="F527" s="961">
        <v>0.64</v>
      </c>
      <c r="G527" s="961">
        <v>0.57999999999999996</v>
      </c>
      <c r="H527" s="961">
        <v>0.54</v>
      </c>
      <c r="I527" s="961">
        <v>0.13</v>
      </c>
      <c r="J527" s="961">
        <v>0.13</v>
      </c>
      <c r="K527" s="508">
        <v>0</v>
      </c>
      <c r="L527" s="498"/>
      <c r="M527" s="559">
        <v>0</v>
      </c>
      <c r="N527" s="559">
        <v>0</v>
      </c>
      <c r="O527" s="510">
        <v>0</v>
      </c>
      <c r="P527" s="510">
        <v>0</v>
      </c>
      <c r="Q527" s="510">
        <v>0</v>
      </c>
      <c r="R527" s="510">
        <v>0</v>
      </c>
      <c r="S527" s="510">
        <v>0</v>
      </c>
      <c r="T527" s="510">
        <v>0</v>
      </c>
      <c r="U527" s="510">
        <v>0</v>
      </c>
      <c r="V527" s="510">
        <v>0</v>
      </c>
      <c r="W527" s="510">
        <v>0</v>
      </c>
      <c r="X527" s="510">
        <v>0</v>
      </c>
      <c r="Y527" s="688">
        <f>SUM(C527:X527)</f>
        <v>4.4800000000000004</v>
      </c>
      <c r="Z527" s="1134">
        <f>IF(ISERROR((C527/D527-1)*100),"n/a",(C527/D527-1)*100)</f>
        <v>12.195121951219523</v>
      </c>
      <c r="AA527" s="705">
        <f>IF(ISERROR((D527/E527-1)*100),"n/a",(D527/E527-1)*100)</f>
        <v>13.888888888888884</v>
      </c>
      <c r="AB527" s="705">
        <f>IF(ISERROR((E527/F527-1)*100),"n/a",(E527/F527-1)*100)</f>
        <v>12.5</v>
      </c>
      <c r="AC527" s="705">
        <f>IF(ISERROR((F527/G527-1)*100),"n/a",(F527/G527-1)*100)</f>
        <v>10.344827586206918</v>
      </c>
      <c r="AD527" s="705">
        <f>IF(ISERROR((G527/H527-1)*100),"n/a",(G527/H527-1)*100)</f>
        <v>7.4074074074073959</v>
      </c>
      <c r="AE527" s="705">
        <f>IF(ISERROR((H527/J527-1)*100),"n/a",(H527/J527-1)*100)</f>
        <v>315.38461538461542</v>
      </c>
      <c r="AF527" s="705" t="str">
        <f>IF(ISERROR((J527/K527-1)*100),"n/a",(J527/K527-1)*100)</f>
        <v>n/a</v>
      </c>
      <c r="AG527" s="705" t="str">
        <f>IF(ISERROR((K527/M527-1)*100),"n/a",(K527/M527-1)*100)</f>
        <v>n/a</v>
      </c>
      <c r="AH527" s="705" t="str">
        <f>IF(ISERROR((M527/N527-1)*100),"n/a",(M527/N527-1)*100)</f>
        <v>n/a</v>
      </c>
      <c r="AI527" s="705" t="str">
        <f>IF(ISERROR((N527/O527-1)*100),"n/a",(N527/O527-1)*100)</f>
        <v>n/a</v>
      </c>
      <c r="AJ527" s="705" t="str">
        <f>IF(ISERROR((O527/P527-1)*100),"n/a",(O527/P527-1)*100)</f>
        <v>n/a</v>
      </c>
      <c r="AK527" s="705" t="str">
        <f>IF(ISERROR((P527/Q527-1)*100),"n/a",(P527/Q527-1)*100)</f>
        <v>n/a</v>
      </c>
      <c r="AL527" s="705" t="str">
        <f>IF(ISERROR((Q527/R527-1)*100),"n/a",(Q527/R527-1)*100)</f>
        <v>n/a</v>
      </c>
      <c r="AM527" s="705" t="str">
        <f>IF(ISERROR((R527/S527-1)*100),"n/a",(R527/S527-1)*100)</f>
        <v>n/a</v>
      </c>
      <c r="AN527" s="705" t="str">
        <f>IF(ISERROR((S527/T527-1)*100),"n/a",(S527/T527-1)*100)</f>
        <v>n/a</v>
      </c>
      <c r="AO527" s="705" t="str">
        <f>IF(ISERROR((T527/U527-1)*100),"n/a",(T527/U527-1)*100)</f>
        <v>n/a</v>
      </c>
      <c r="AP527" s="705" t="str">
        <f>IF(ISERROR((U527/V527-1)*100),"n/a",(U527/V527-1)*100)</f>
        <v>n/a</v>
      </c>
      <c r="AQ527" s="705" t="str">
        <f>IF(ISERROR((V527/W527-1)*100),"n/a",(V527/W527-1)*100)</f>
        <v>n/a</v>
      </c>
      <c r="AR527" s="705" t="str">
        <f>IF(ISERROR((W527/X527-1)*100),"n/a",(W527/X527-1)*100)</f>
        <v>n/a</v>
      </c>
      <c r="AS527" s="706">
        <f>AVERAGE(Z527:AR527)</f>
        <v>61.953476869723026</v>
      </c>
      <c r="AT527" s="707">
        <f>STDEV(Z527:AR527)</f>
        <v>124.17553158338291</v>
      </c>
    </row>
    <row r="528" spans="1:46" ht="11.25" customHeight="1" x14ac:dyDescent="0.2">
      <c r="A528" s="1103" t="s">
        <v>1486</v>
      </c>
      <c r="B528" s="527" t="s">
        <v>1487</v>
      </c>
      <c r="C528" s="515">
        <v>0.46100000000000002</v>
      </c>
      <c r="D528" s="530">
        <v>0.44900000000000001</v>
      </c>
      <c r="E528" s="684">
        <v>0.43</v>
      </c>
      <c r="F528" s="684">
        <v>0.38</v>
      </c>
      <c r="G528" s="684">
        <v>0.3</v>
      </c>
      <c r="H528" s="684">
        <v>0.22</v>
      </c>
      <c r="I528" s="685"/>
      <c r="J528" s="684">
        <v>0.04</v>
      </c>
      <c r="K528" s="689">
        <v>0</v>
      </c>
      <c r="L528" s="685"/>
      <c r="M528" s="686">
        <v>0</v>
      </c>
      <c r="N528" s="686">
        <v>0</v>
      </c>
      <c r="O528" s="687">
        <v>0</v>
      </c>
      <c r="P528" s="687">
        <v>0</v>
      </c>
      <c r="Q528" s="687">
        <v>0</v>
      </c>
      <c r="R528" s="687">
        <v>0</v>
      </c>
      <c r="S528" s="687">
        <v>0</v>
      </c>
      <c r="T528" s="687">
        <v>0</v>
      </c>
      <c r="U528" s="687">
        <v>0</v>
      </c>
      <c r="V528" s="687">
        <v>0</v>
      </c>
      <c r="W528" s="687">
        <v>0</v>
      </c>
      <c r="X528" s="687">
        <v>0</v>
      </c>
      <c r="Y528" s="688">
        <f>SUM(C528:X528)</f>
        <v>2.2800000000000002</v>
      </c>
      <c r="Z528" s="1134">
        <f>IF(ISERROR((C528/D528-1)*100),"n/a",(C528/D528-1)*100)</f>
        <v>2.6726057906458767</v>
      </c>
      <c r="AA528" s="705">
        <f>IF(ISERROR((D528/E528-1)*100),"n/a",(D528/E528-1)*100)</f>
        <v>4.4186046511627941</v>
      </c>
      <c r="AB528" s="705">
        <f>IF(ISERROR((E528/F528-1)*100),"n/a",(E528/F528-1)*100)</f>
        <v>13.157894736842103</v>
      </c>
      <c r="AC528" s="705">
        <f>IF(ISERROR((F528/G528-1)*100),"n/a",(F528/G528-1)*100)</f>
        <v>26.666666666666682</v>
      </c>
      <c r="AD528" s="705">
        <f>IF(ISERROR((G528/H528-1)*100),"n/a",(G528/H528-1)*100)</f>
        <v>36.363636363636353</v>
      </c>
      <c r="AE528" s="705">
        <f>IF(ISERROR((H528/J528-1)*100),"n/a",(H528/J528-1)*100)</f>
        <v>450</v>
      </c>
      <c r="AF528" s="705" t="str">
        <f>IF(ISERROR((J528/K528-1)*100),"n/a",(J528/K528-1)*100)</f>
        <v>n/a</v>
      </c>
      <c r="AG528" s="705" t="str">
        <f>IF(ISERROR((K528/M528-1)*100),"n/a",(K528/M528-1)*100)</f>
        <v>n/a</v>
      </c>
      <c r="AH528" s="705" t="str">
        <f>IF(ISERROR((M528/N528-1)*100),"n/a",(M528/N528-1)*100)</f>
        <v>n/a</v>
      </c>
      <c r="AI528" s="705" t="str">
        <f>IF(ISERROR((N528/O528-1)*100),"n/a",(N528/O528-1)*100)</f>
        <v>n/a</v>
      </c>
      <c r="AJ528" s="705" t="str">
        <f>IF(ISERROR((O528/P528-1)*100),"n/a",(O528/P528-1)*100)</f>
        <v>n/a</v>
      </c>
      <c r="AK528" s="705" t="str">
        <f>IF(ISERROR((P528/Q528-1)*100),"n/a",(P528/Q528-1)*100)</f>
        <v>n/a</v>
      </c>
      <c r="AL528" s="705" t="str">
        <f>IF(ISERROR((Q528/R528-1)*100),"n/a",(Q528/R528-1)*100)</f>
        <v>n/a</v>
      </c>
      <c r="AM528" s="705" t="str">
        <f>IF(ISERROR((R528/S528-1)*100),"n/a",(R528/S528-1)*100)</f>
        <v>n/a</v>
      </c>
      <c r="AN528" s="705" t="str">
        <f>IF(ISERROR((S528/T528-1)*100),"n/a",(S528/T528-1)*100)</f>
        <v>n/a</v>
      </c>
      <c r="AO528" s="705" t="str">
        <f>IF(ISERROR((T528/U528-1)*100),"n/a",(T528/U528-1)*100)</f>
        <v>n/a</v>
      </c>
      <c r="AP528" s="705" t="str">
        <f>IF(ISERROR((U528/V528-1)*100),"n/a",(U528/V528-1)*100)</f>
        <v>n/a</v>
      </c>
      <c r="AQ528" s="705" t="str">
        <f>IF(ISERROR((V528/W528-1)*100),"n/a",(V528/W528-1)*100)</f>
        <v>n/a</v>
      </c>
      <c r="AR528" s="705" t="str">
        <f>IF(ISERROR((W528/X528-1)*100),"n/a",(W528/X528-1)*100)</f>
        <v>n/a</v>
      </c>
      <c r="AS528" s="706">
        <f>AVERAGE(Z528:AR528)</f>
        <v>88.879901368158968</v>
      </c>
      <c r="AT528" s="707">
        <f>STDEV(Z528:AR528)</f>
        <v>177.38962824251999</v>
      </c>
    </row>
    <row r="529" spans="1:46" ht="11.25" customHeight="1" x14ac:dyDescent="0.2">
      <c r="A529" s="513" t="s">
        <v>4186</v>
      </c>
      <c r="B529" s="972" t="s">
        <v>689</v>
      </c>
      <c r="C529" s="515">
        <v>0.78</v>
      </c>
      <c r="D529" s="690">
        <v>0.71000000000000008</v>
      </c>
      <c r="E529" s="684">
        <v>0.66</v>
      </c>
      <c r="F529" s="684">
        <v>0.57999999999999996</v>
      </c>
      <c r="G529" s="684">
        <v>0.5</v>
      </c>
      <c r="H529" s="684">
        <v>0.43</v>
      </c>
      <c r="I529" s="685" t="s">
        <v>90</v>
      </c>
      <c r="J529" s="684">
        <v>0.39</v>
      </c>
      <c r="K529" s="514">
        <v>0.34</v>
      </c>
      <c r="L529" s="685"/>
      <c r="M529" s="531">
        <v>0.24667</v>
      </c>
      <c r="N529" s="531">
        <v>0.18001000000000003</v>
      </c>
      <c r="O529" s="687">
        <v>0.16</v>
      </c>
      <c r="P529" s="691">
        <v>0.14222000000000001</v>
      </c>
      <c r="Q529" s="691">
        <v>0.10666</v>
      </c>
      <c r="R529" s="691">
        <v>4.444E-2</v>
      </c>
      <c r="S529" s="687">
        <v>0</v>
      </c>
      <c r="T529" s="687">
        <v>0</v>
      </c>
      <c r="U529" s="687">
        <v>0</v>
      </c>
      <c r="V529" s="687">
        <v>0</v>
      </c>
      <c r="W529" s="687">
        <v>0</v>
      </c>
      <c r="X529" s="687">
        <v>0</v>
      </c>
      <c r="Y529" s="688">
        <f>SUM(C529:X529)</f>
        <v>5.2700000000000005</v>
      </c>
      <c r="Z529" s="1134">
        <f>IF(ISERROR((C529/D529-1)*100),"n/a",(C529/D529-1)*100)</f>
        <v>9.8591549295774517</v>
      </c>
      <c r="AA529" s="705">
        <f>IF(ISERROR((D529/E529-1)*100),"n/a",(D529/E529-1)*100)</f>
        <v>7.5757575757575912</v>
      </c>
      <c r="AB529" s="705">
        <f>IF(ISERROR((E529/F529-1)*100),"n/a",(E529/F529-1)*100)</f>
        <v>13.793103448275868</v>
      </c>
      <c r="AC529" s="705">
        <f>IF(ISERROR((F529/G529-1)*100),"n/a",(F529/G529-1)*100)</f>
        <v>15.999999999999993</v>
      </c>
      <c r="AD529" s="705">
        <f>IF(ISERROR((G529/H529-1)*100),"n/a",(G529/H529-1)*100)</f>
        <v>16.279069767441868</v>
      </c>
      <c r="AE529" s="705">
        <f>IF(ISERROR((H529/J529-1)*100),"n/a",(H529/J529-1)*100)</f>
        <v>10.256410256410241</v>
      </c>
      <c r="AF529" s="705">
        <f>IF(ISERROR((J529/K529-1)*100),"n/a",(J529/K529-1)*100)</f>
        <v>14.705882352941169</v>
      </c>
      <c r="AG529" s="705">
        <f>IF(ISERROR((K529/M529-1)*100),"n/a",(K529/M529-1)*100)</f>
        <v>37.835975189524483</v>
      </c>
      <c r="AH529" s="705">
        <f>IF(ISERROR((M529/N529-1)*100),"n/a",(M529/N529-1)*100)</f>
        <v>37.031276040219964</v>
      </c>
      <c r="AI529" s="705">
        <f>IF(ISERROR((N529/O529-1)*100),"n/a",(N529/O529-1)*100)</f>
        <v>12.506250000000009</v>
      </c>
      <c r="AJ529" s="705">
        <f>IF(ISERROR((O529/P529-1)*100),"n/a",(O529/P529-1)*100)</f>
        <v>12.501757839966231</v>
      </c>
      <c r="AK529" s="705">
        <f>IF(ISERROR((P529/Q529-1)*100),"n/a",(P529/Q529-1)*100)</f>
        <v>33.339583723982756</v>
      </c>
      <c r="AL529" s="705">
        <f>IF(ISERROR((Q529/R529-1)*100),"n/a",(Q529/R529-1)*100)</f>
        <v>140.00900090009</v>
      </c>
      <c r="AM529" s="705" t="str">
        <f>IF(ISERROR((R529/S529-1)*100),"n/a",(R529/S529-1)*100)</f>
        <v>n/a</v>
      </c>
      <c r="AN529" s="705" t="str">
        <f>IF(ISERROR((S529/T529-1)*100),"n/a",(S529/T529-1)*100)</f>
        <v>n/a</v>
      </c>
      <c r="AO529" s="705" t="str">
        <f>IF(ISERROR((T529/U529-1)*100),"n/a",(T529/U529-1)*100)</f>
        <v>n/a</v>
      </c>
      <c r="AP529" s="705" t="str">
        <f>IF(ISERROR((U529/V529-1)*100),"n/a",(U529/V529-1)*100)</f>
        <v>n/a</v>
      </c>
      <c r="AQ529" s="705" t="str">
        <f>IF(ISERROR((V529/W529-1)*100),"n/a",(V529/W529-1)*100)</f>
        <v>n/a</v>
      </c>
      <c r="AR529" s="705" t="str">
        <f>IF(ISERROR((W529/X529-1)*100),"n/a",(W529/X529-1)*100)</f>
        <v>n/a</v>
      </c>
      <c r="AS529" s="706">
        <f>AVERAGE(Z529:AR529)</f>
        <v>27.822555540322128</v>
      </c>
      <c r="AT529" s="707">
        <f>STDEV(Z529:AR529)</f>
        <v>35.300737552010695</v>
      </c>
    </row>
    <row r="530" spans="1:46" ht="11.25" customHeight="1" x14ac:dyDescent="0.2">
      <c r="A530" s="519" t="s">
        <v>1488</v>
      </c>
      <c r="B530" s="972" t="s">
        <v>1489</v>
      </c>
      <c r="C530" s="515">
        <v>1.76</v>
      </c>
      <c r="D530" s="690">
        <v>1.52</v>
      </c>
      <c r="E530" s="684">
        <v>1.46</v>
      </c>
      <c r="F530" s="684">
        <v>1.36</v>
      </c>
      <c r="G530" s="684">
        <v>1.1200000000000001</v>
      </c>
      <c r="H530" s="684">
        <v>0.9</v>
      </c>
      <c r="I530" s="685"/>
      <c r="J530" s="684">
        <v>0.64</v>
      </c>
      <c r="K530" s="514">
        <v>0.53500000000000003</v>
      </c>
      <c r="L530" s="685"/>
      <c r="M530" s="690">
        <v>0.42</v>
      </c>
      <c r="N530" s="687">
        <v>0.4</v>
      </c>
      <c r="O530" s="691">
        <v>0.4</v>
      </c>
      <c r="P530" s="691">
        <v>0.32</v>
      </c>
      <c r="Q530" s="691">
        <v>0.28000000000000003</v>
      </c>
      <c r="R530" s="691">
        <v>0.20250000000000001</v>
      </c>
      <c r="S530" s="691">
        <v>0.15</v>
      </c>
      <c r="T530" s="687">
        <v>0.09</v>
      </c>
      <c r="U530" s="687">
        <v>0.09</v>
      </c>
      <c r="V530" s="691">
        <v>0.09</v>
      </c>
      <c r="W530" s="691">
        <v>2.2499999999999999E-2</v>
      </c>
      <c r="X530" s="687">
        <v>0</v>
      </c>
      <c r="Y530" s="688">
        <f>SUM(C530:X530)</f>
        <v>11.760000000000003</v>
      </c>
      <c r="Z530" s="1134">
        <f>IF(ISERROR((C530/D530-1)*100),"n/a",(C530/D530-1)*100)</f>
        <v>15.789473684210531</v>
      </c>
      <c r="AA530" s="705">
        <f>IF(ISERROR((D530/E530-1)*100),"n/a",(D530/E530-1)*100)</f>
        <v>4.1095890410958846</v>
      </c>
      <c r="AB530" s="705">
        <f>IF(ISERROR((E530/F530-1)*100),"n/a",(E530/F530-1)*100)</f>
        <v>7.3529411764705843</v>
      </c>
      <c r="AC530" s="705">
        <f>IF(ISERROR((F530/G530-1)*100),"n/a",(F530/G530-1)*100)</f>
        <v>21.42857142857142</v>
      </c>
      <c r="AD530" s="705">
        <f>IF(ISERROR((G530/H530-1)*100),"n/a",(G530/H530-1)*100)</f>
        <v>24.444444444444446</v>
      </c>
      <c r="AE530" s="705">
        <f>IF(ISERROR((H530/J530-1)*100),"n/a",(H530/J530-1)*100)</f>
        <v>40.625</v>
      </c>
      <c r="AF530" s="705">
        <f>IF(ISERROR((J530/K530-1)*100),"n/a",(J530/K530-1)*100)</f>
        <v>19.626168224299057</v>
      </c>
      <c r="AG530" s="705">
        <f>IF(ISERROR((K530/M530-1)*100),"n/a",(K530/M530-1)*100)</f>
        <v>27.380952380952394</v>
      </c>
      <c r="AH530" s="705">
        <f>IF(ISERROR((M530/N530-1)*100),"n/a",(M530/N530-1)*100)</f>
        <v>4.9999999999999822</v>
      </c>
      <c r="AI530" s="705">
        <f>IF(ISERROR((N530/O530-1)*100),"n/a",(N530/O530-1)*100)</f>
        <v>0</v>
      </c>
      <c r="AJ530" s="705">
        <f>IF(ISERROR((O530/P530-1)*100),"n/a",(O530/P530-1)*100)</f>
        <v>25</v>
      </c>
      <c r="AK530" s="705">
        <f>IF(ISERROR((P530/Q530-1)*100),"n/a",(P530/Q530-1)*100)</f>
        <v>14.285714285714279</v>
      </c>
      <c r="AL530" s="705">
        <f>IF(ISERROR((Q530/R530-1)*100),"n/a",(Q530/R530-1)*100)</f>
        <v>38.271604938271622</v>
      </c>
      <c r="AM530" s="705">
        <f>IF(ISERROR((R530/S530-1)*100),"n/a",(R530/S530-1)*100)</f>
        <v>35.000000000000007</v>
      </c>
      <c r="AN530" s="705">
        <f>IF(ISERROR((S530/T530-1)*100),"n/a",(S530/T530-1)*100)</f>
        <v>66.666666666666671</v>
      </c>
      <c r="AO530" s="705">
        <f>IF(ISERROR((T530/U530-1)*100),"n/a",(T530/U530-1)*100)</f>
        <v>0</v>
      </c>
      <c r="AP530" s="705">
        <f>IF(ISERROR((U530/V530-1)*100),"n/a",(U530/V530-1)*100)</f>
        <v>0</v>
      </c>
      <c r="AQ530" s="705">
        <f>IF(ISERROR((V530/W530-1)*100),"n/a",(V530/W530-1)*100)</f>
        <v>300</v>
      </c>
      <c r="AR530" s="705" t="str">
        <f>IF(ISERROR((W530/X530-1)*100),"n/a",(W530/X530-1)*100)</f>
        <v>n/a</v>
      </c>
      <c r="AS530" s="706">
        <f>AVERAGE(Z530:AR530)</f>
        <v>35.832284792816495</v>
      </c>
      <c r="AT530" s="707">
        <f>STDEV(Z530:AR530)</f>
        <v>68.186321105139641</v>
      </c>
    </row>
    <row r="531" spans="1:46" ht="11.25" customHeight="1" x14ac:dyDescent="0.2">
      <c r="A531" s="519" t="s">
        <v>4250</v>
      </c>
      <c r="B531" s="972" t="s">
        <v>4246</v>
      </c>
      <c r="C531" s="515">
        <v>1.1000000000000001</v>
      </c>
      <c r="D531" s="720">
        <v>0.9</v>
      </c>
      <c r="E531" s="695">
        <v>0.7</v>
      </c>
      <c r="F531" s="695">
        <v>0.55000000000000004</v>
      </c>
      <c r="G531" s="695">
        <v>0.35</v>
      </c>
      <c r="H531" s="722">
        <v>0.2</v>
      </c>
      <c r="I531" s="543"/>
      <c r="J531" s="722">
        <v>0.2</v>
      </c>
      <c r="K531" s="723">
        <v>0.2</v>
      </c>
      <c r="L531" s="543"/>
      <c r="M531" s="723">
        <v>0.2</v>
      </c>
      <c r="N531" s="1019">
        <v>0.437</v>
      </c>
      <c r="O531" s="949">
        <v>1.08</v>
      </c>
      <c r="P531" s="949">
        <v>1.08</v>
      </c>
      <c r="Q531" s="949">
        <v>1.08</v>
      </c>
      <c r="R531" s="949">
        <v>1.08</v>
      </c>
      <c r="S531" s="949">
        <v>1</v>
      </c>
      <c r="T531" s="949">
        <v>0.92</v>
      </c>
      <c r="U531" s="949">
        <v>0.92</v>
      </c>
      <c r="V531" s="949">
        <v>0.92</v>
      </c>
      <c r="W531" s="949">
        <v>0.8</v>
      </c>
      <c r="X531" s="949">
        <v>0.48</v>
      </c>
      <c r="Y531" s="688">
        <f>SUM(C531:X531)</f>
        <v>14.197000000000003</v>
      </c>
      <c r="Z531" s="1134">
        <f>IF(ISERROR((C531/D531-1)*100),"n/a",(C531/D531-1)*100)</f>
        <v>22.222222222222232</v>
      </c>
      <c r="AA531" s="705">
        <f>IF(ISERROR((D531/E531-1)*100),"n/a",(D531/E531-1)*100)</f>
        <v>28.57142857142858</v>
      </c>
      <c r="AB531" s="705">
        <f>IF(ISERROR((E531/F531-1)*100),"n/a",(E531/F531-1)*100)</f>
        <v>27.272727272727249</v>
      </c>
      <c r="AC531" s="705">
        <f>IF(ISERROR((F531/G531-1)*100),"n/a",(F531/G531-1)*100)</f>
        <v>57.14285714285716</v>
      </c>
      <c r="AD531" s="705">
        <f>IF(ISERROR((G531/H531-1)*100),"n/a",(G531/H531-1)*100)</f>
        <v>74.999999999999972</v>
      </c>
      <c r="AE531" s="705">
        <f>IF(ISERROR((H531/J531-1)*100),"n/a",(H531/J531-1)*100)</f>
        <v>0</v>
      </c>
      <c r="AF531" s="705">
        <f>IF(ISERROR((J531/K531-1)*100),"n/a",(J531/K531-1)*100)</f>
        <v>0</v>
      </c>
      <c r="AG531" s="705">
        <f>IF(ISERROR((K531/M531-1)*100),"n/a",(K531/M531-1)*100)</f>
        <v>0</v>
      </c>
      <c r="AH531" s="705">
        <f>IF(ISERROR((M531/N531-1)*100),"n/a",(M531/N531-1)*100)</f>
        <v>-54.233409610983976</v>
      </c>
      <c r="AI531" s="705">
        <f>IF(ISERROR((N531/O531-1)*100),"n/a",(N531/O531-1)*100)</f>
        <v>-59.537037037037031</v>
      </c>
      <c r="AJ531" s="705">
        <f>IF(ISERROR((O531/P531-1)*100),"n/a",(O531/P531-1)*100)</f>
        <v>0</v>
      </c>
      <c r="AK531" s="705">
        <f>IF(ISERROR((P531/Q531-1)*100),"n/a",(P531/Q531-1)*100)</f>
        <v>0</v>
      </c>
      <c r="AL531" s="705">
        <f>IF(ISERROR((Q531/R531-1)*100),"n/a",(Q531/R531-1)*100)</f>
        <v>0</v>
      </c>
      <c r="AM531" s="705">
        <f>IF(ISERROR((R531/S531-1)*100),"n/a",(R531/S531-1)*100)</f>
        <v>8.0000000000000071</v>
      </c>
      <c r="AN531" s="705">
        <f>IF(ISERROR((S531/T531-1)*100),"n/a",(S531/T531-1)*100)</f>
        <v>8.6956521739130377</v>
      </c>
      <c r="AO531" s="705">
        <f>IF(ISERROR((T531/U531-1)*100),"n/a",(T531/U531-1)*100)</f>
        <v>0</v>
      </c>
      <c r="AP531" s="705">
        <f>IF(ISERROR((U531/V531-1)*100),"n/a",(U531/V531-1)*100)</f>
        <v>0</v>
      </c>
      <c r="AQ531" s="705">
        <f>IF(ISERROR((V531/W531-1)*100),"n/a",(V531/W531-1)*100)</f>
        <v>14.999999999999991</v>
      </c>
      <c r="AR531" s="705">
        <f>IF(ISERROR((W531/X531-1)*100),"n/a",(W531/X531-1)*100)</f>
        <v>66.666666666666671</v>
      </c>
      <c r="AS531" s="706">
        <f>AVERAGE(Z531:AR531)</f>
        <v>10.252689863252311</v>
      </c>
      <c r="AT531" s="707">
        <f>STDEV(Z531:AR531)</f>
        <v>33.534398952249454</v>
      </c>
    </row>
    <row r="532" spans="1:46" ht="11.25" customHeight="1" x14ac:dyDescent="0.2">
      <c r="A532" s="519" t="s">
        <v>1490</v>
      </c>
      <c r="B532" s="972" t="s">
        <v>1491</v>
      </c>
      <c r="C532" s="515">
        <v>1</v>
      </c>
      <c r="D532" s="690">
        <v>0.92</v>
      </c>
      <c r="E532" s="684">
        <v>0.88</v>
      </c>
      <c r="F532" s="684">
        <v>0.76</v>
      </c>
      <c r="G532" s="684">
        <v>0.68</v>
      </c>
      <c r="H532" s="684">
        <v>0.5</v>
      </c>
      <c r="I532" s="685"/>
      <c r="J532" s="684">
        <v>0.4</v>
      </c>
      <c r="K532" s="514">
        <v>0.2</v>
      </c>
      <c r="L532" s="685"/>
      <c r="M532" s="686">
        <v>0</v>
      </c>
      <c r="N532" s="686">
        <v>0</v>
      </c>
      <c r="O532" s="687">
        <v>0</v>
      </c>
      <c r="P532" s="687">
        <v>0</v>
      </c>
      <c r="Q532" s="687">
        <v>0</v>
      </c>
      <c r="R532" s="687">
        <v>0</v>
      </c>
      <c r="S532" s="687">
        <v>0</v>
      </c>
      <c r="T532" s="687">
        <v>0</v>
      </c>
      <c r="U532" s="687">
        <v>0</v>
      </c>
      <c r="V532" s="687">
        <v>0</v>
      </c>
      <c r="W532" s="687">
        <v>0</v>
      </c>
      <c r="X532" s="687">
        <v>0</v>
      </c>
      <c r="Y532" s="688">
        <f>SUM(C532:X532)</f>
        <v>5.34</v>
      </c>
      <c r="Z532" s="1134">
        <f>IF(ISERROR((C532/D532-1)*100),"n/a",(C532/D532-1)*100)</f>
        <v>8.6956521739130377</v>
      </c>
      <c r="AA532" s="705">
        <f>IF(ISERROR((D532/E532-1)*100),"n/a",(D532/E532-1)*100)</f>
        <v>4.5454545454545414</v>
      </c>
      <c r="AB532" s="705">
        <f>IF(ISERROR((E532/F532-1)*100),"n/a",(E532/F532-1)*100)</f>
        <v>15.789473684210531</v>
      </c>
      <c r="AC532" s="705">
        <f>IF(ISERROR((F532/G532-1)*100),"n/a",(F532/G532-1)*100)</f>
        <v>11.764705882352944</v>
      </c>
      <c r="AD532" s="705">
        <f>IF(ISERROR((G532/H532-1)*100),"n/a",(G532/H532-1)*100)</f>
        <v>36.000000000000007</v>
      </c>
      <c r="AE532" s="705">
        <f>IF(ISERROR((H532/J532-1)*100),"n/a",(H532/J532-1)*100)</f>
        <v>25</v>
      </c>
      <c r="AF532" s="705">
        <f>IF(ISERROR((J532/K532-1)*100),"n/a",(J532/K532-1)*100)</f>
        <v>100</v>
      </c>
      <c r="AG532" s="705" t="str">
        <f>IF(ISERROR((K532/M532-1)*100),"n/a",(K532/M532-1)*100)</f>
        <v>n/a</v>
      </c>
      <c r="AH532" s="705" t="str">
        <f>IF(ISERROR((M532/N532-1)*100),"n/a",(M532/N532-1)*100)</f>
        <v>n/a</v>
      </c>
      <c r="AI532" s="705" t="str">
        <f>IF(ISERROR((N532/O532-1)*100),"n/a",(N532/O532-1)*100)</f>
        <v>n/a</v>
      </c>
      <c r="AJ532" s="705" t="str">
        <f>IF(ISERROR((O532/P532-1)*100),"n/a",(O532/P532-1)*100)</f>
        <v>n/a</v>
      </c>
      <c r="AK532" s="705" t="str">
        <f>IF(ISERROR((P532/Q532-1)*100),"n/a",(P532/Q532-1)*100)</f>
        <v>n/a</v>
      </c>
      <c r="AL532" s="705" t="str">
        <f>IF(ISERROR((Q532/R532-1)*100),"n/a",(Q532/R532-1)*100)</f>
        <v>n/a</v>
      </c>
      <c r="AM532" s="705" t="str">
        <f>IF(ISERROR((R532/S532-1)*100),"n/a",(R532/S532-1)*100)</f>
        <v>n/a</v>
      </c>
      <c r="AN532" s="705" t="str">
        <f>IF(ISERROR((S532/T532-1)*100),"n/a",(S532/T532-1)*100)</f>
        <v>n/a</v>
      </c>
      <c r="AO532" s="705" t="str">
        <f>IF(ISERROR((T532/U532-1)*100),"n/a",(T532/U532-1)*100)</f>
        <v>n/a</v>
      </c>
      <c r="AP532" s="705" t="str">
        <f>IF(ISERROR((U532/V532-1)*100),"n/a",(U532/V532-1)*100)</f>
        <v>n/a</v>
      </c>
      <c r="AQ532" s="705" t="str">
        <f>IF(ISERROR((V532/W532-1)*100),"n/a",(V532/W532-1)*100)</f>
        <v>n/a</v>
      </c>
      <c r="AR532" s="705" t="str">
        <f>IF(ISERROR((W532/X532-1)*100),"n/a",(W532/X532-1)*100)</f>
        <v>n/a</v>
      </c>
      <c r="AS532" s="706">
        <f>AVERAGE(Z532:AR532)</f>
        <v>28.827898040847295</v>
      </c>
      <c r="AT532" s="707">
        <f>STDEV(Z532:AR532)</f>
        <v>33.135221364641353</v>
      </c>
    </row>
    <row r="533" spans="1:46" ht="11.25" customHeight="1" x14ac:dyDescent="0.2">
      <c r="A533" s="526" t="s">
        <v>1492</v>
      </c>
      <c r="B533" s="527" t="s">
        <v>1493</v>
      </c>
      <c r="C533" s="515">
        <v>2.08</v>
      </c>
      <c r="D533" s="541">
        <v>1.88</v>
      </c>
      <c r="E533" s="533">
        <v>1.64</v>
      </c>
      <c r="F533" s="533">
        <v>1.36</v>
      </c>
      <c r="G533" s="533">
        <v>1.27</v>
      </c>
      <c r="H533" s="533">
        <v>1.0900000000000001</v>
      </c>
      <c r="I533" s="534"/>
      <c r="J533" s="533">
        <v>0.92</v>
      </c>
      <c r="K533" s="529">
        <v>0.22</v>
      </c>
      <c r="L533" s="534"/>
      <c r="M533" s="560">
        <v>0</v>
      </c>
      <c r="N533" s="560">
        <v>0.20213</v>
      </c>
      <c r="O533" s="537">
        <v>0.80852000000000002</v>
      </c>
      <c r="P533" s="536">
        <v>0.80852000000000002</v>
      </c>
      <c r="Q533" s="536">
        <v>0.72765999999999997</v>
      </c>
      <c r="R533" s="536">
        <v>0.64680000000000004</v>
      </c>
      <c r="S533" s="537">
        <v>0.57887999999999995</v>
      </c>
      <c r="T533" s="537">
        <v>0.57887999999999995</v>
      </c>
      <c r="U533" s="537">
        <v>0.57887999999999995</v>
      </c>
      <c r="V533" s="537">
        <v>0.57887999999999995</v>
      </c>
      <c r="W533" s="537">
        <v>0.57887999999999995</v>
      </c>
      <c r="X533" s="537">
        <v>0.57887999999999995</v>
      </c>
      <c r="Y533" s="688">
        <f>SUM(C533:X533)</f>
        <v>17.126910000000002</v>
      </c>
      <c r="Z533" s="1134">
        <f>IF(ISERROR((C533/D533-1)*100),"n/a",(C533/D533-1)*100)</f>
        <v>10.638297872340431</v>
      </c>
      <c r="AA533" s="705">
        <f>IF(ISERROR((D533/E533-1)*100),"n/a",(D533/E533-1)*100)</f>
        <v>14.634146341463406</v>
      </c>
      <c r="AB533" s="705">
        <f>IF(ISERROR((E533/F533-1)*100),"n/a",(E533/F533-1)*100)</f>
        <v>20.588235294117641</v>
      </c>
      <c r="AC533" s="705">
        <f>IF(ISERROR((F533/G533-1)*100),"n/a",(F533/G533-1)*100)</f>
        <v>7.0866141732283561</v>
      </c>
      <c r="AD533" s="705">
        <f>IF(ISERROR((G533/H533-1)*100),"n/a",(G533/H533-1)*100)</f>
        <v>16.5137614678899</v>
      </c>
      <c r="AE533" s="705">
        <f>IF(ISERROR((H533/J533-1)*100),"n/a",(H533/J533-1)*100)</f>
        <v>18.478260869565212</v>
      </c>
      <c r="AF533" s="705">
        <f>IF(ISERROR((J533/K533-1)*100),"n/a",(J533/K533-1)*100)</f>
        <v>318.18181818181819</v>
      </c>
      <c r="AG533" s="705" t="str">
        <f>IF(ISERROR((K533/M533-1)*100),"n/a",(K533/M533-1)*100)</f>
        <v>n/a</v>
      </c>
      <c r="AH533" s="705">
        <f>IF(ISERROR((M533/N533-1)*100),"n/a",(M533/N533-1)*100)</f>
        <v>-100</v>
      </c>
      <c r="AI533" s="705">
        <f>IF(ISERROR((N533/O533-1)*100),"n/a",(N533/O533-1)*100)</f>
        <v>-75</v>
      </c>
      <c r="AJ533" s="705">
        <f>IF(ISERROR((O533/P533-1)*100),"n/a",(O533/P533-1)*100)</f>
        <v>0</v>
      </c>
      <c r="AK533" s="705">
        <f>IF(ISERROR((P533/Q533-1)*100),"n/a",(P533/Q533-1)*100)</f>
        <v>11.112332682846393</v>
      </c>
      <c r="AL533" s="705">
        <f>IF(ISERROR((Q533/R533-1)*100),"n/a",(Q533/R533-1)*100)</f>
        <v>12.501546072974623</v>
      </c>
      <c r="AM533" s="705">
        <f>IF(ISERROR((R533/S533-1)*100),"n/a",(R533/S533-1)*100)</f>
        <v>11.733001658374809</v>
      </c>
      <c r="AN533" s="705">
        <f>IF(ISERROR((S533/T533-1)*100),"n/a",(S533/T533-1)*100)</f>
        <v>0</v>
      </c>
      <c r="AO533" s="705">
        <f>IF(ISERROR((T533/U533-1)*100),"n/a",(T533/U533-1)*100)</f>
        <v>0</v>
      </c>
      <c r="AP533" s="705">
        <f>IF(ISERROR((U533/V533-1)*100),"n/a",(U533/V533-1)*100)</f>
        <v>0</v>
      </c>
      <c r="AQ533" s="705">
        <f>IF(ISERROR((V533/W533-1)*100),"n/a",(V533/W533-1)*100)</f>
        <v>0</v>
      </c>
      <c r="AR533" s="705">
        <f>IF(ISERROR((W533/X533-1)*100),"n/a",(W533/X533-1)*100)</f>
        <v>0</v>
      </c>
      <c r="AS533" s="706">
        <f>AVERAGE(Z533:AR533)</f>
        <v>14.803778589701055</v>
      </c>
      <c r="AT533" s="707">
        <f>STDEV(Z533:AR533)</f>
        <v>82.159439487746724</v>
      </c>
    </row>
    <row r="534" spans="1:46" ht="11.25" customHeight="1" x14ac:dyDescent="0.2">
      <c r="A534" s="513" t="s">
        <v>1494</v>
      </c>
      <c r="B534" s="972" t="s">
        <v>1495</v>
      </c>
      <c r="C534" s="515">
        <v>2.4900000000000002</v>
      </c>
      <c r="D534" s="515">
        <v>2.21</v>
      </c>
      <c r="E534" s="684">
        <v>2.0299999999999998</v>
      </c>
      <c r="F534" s="684">
        <v>1.7024999999999999</v>
      </c>
      <c r="G534" s="684">
        <v>1.34</v>
      </c>
      <c r="H534" s="684">
        <v>1.0319</v>
      </c>
      <c r="I534" s="685"/>
      <c r="J534" s="521">
        <v>0</v>
      </c>
      <c r="K534" s="689">
        <v>0</v>
      </c>
      <c r="L534" s="685"/>
      <c r="M534" s="686">
        <v>0</v>
      </c>
      <c r="N534" s="686">
        <v>0</v>
      </c>
      <c r="O534" s="687">
        <v>0</v>
      </c>
      <c r="P534" s="687">
        <v>0</v>
      </c>
      <c r="Q534" s="687">
        <v>0</v>
      </c>
      <c r="R534" s="687">
        <v>0</v>
      </c>
      <c r="S534" s="687">
        <v>0</v>
      </c>
      <c r="T534" s="687">
        <v>0</v>
      </c>
      <c r="U534" s="687">
        <v>0</v>
      </c>
      <c r="V534" s="687">
        <v>0</v>
      </c>
      <c r="W534" s="687">
        <v>0</v>
      </c>
      <c r="X534" s="687">
        <v>0</v>
      </c>
      <c r="Y534" s="688">
        <f>SUM(C534:X534)</f>
        <v>10.804400000000001</v>
      </c>
      <c r="Z534" s="1134">
        <f>IF(ISERROR((C534/D534-1)*100),"n/a",(C534/D534-1)*100)</f>
        <v>12.669683257918575</v>
      </c>
      <c r="AA534" s="705">
        <f>IF(ISERROR((D534/E534-1)*100),"n/a",(D534/E534-1)*100)</f>
        <v>8.866995073891637</v>
      </c>
      <c r="AB534" s="705">
        <f>IF(ISERROR((E534/F534-1)*100),"n/a",(E534/F534-1)*100)</f>
        <v>19.236417033773854</v>
      </c>
      <c r="AC534" s="705">
        <f>IF(ISERROR((F534/G534-1)*100),"n/a",(F534/G534-1)*100)</f>
        <v>27.052238805970141</v>
      </c>
      <c r="AD534" s="705">
        <f>IF(ISERROR((G534/H534-1)*100),"n/a",(G534/H534-1)*100)</f>
        <v>29.857544335691454</v>
      </c>
      <c r="AE534" s="705" t="str">
        <f>IF(ISERROR((H534/J534-1)*100),"n/a",(H534/J534-1)*100)</f>
        <v>n/a</v>
      </c>
      <c r="AF534" s="705" t="str">
        <f>IF(ISERROR((J534/K534-1)*100),"n/a",(J534/K534-1)*100)</f>
        <v>n/a</v>
      </c>
      <c r="AG534" s="705" t="str">
        <f>IF(ISERROR((K534/M534-1)*100),"n/a",(K534/M534-1)*100)</f>
        <v>n/a</v>
      </c>
      <c r="AH534" s="705" t="str">
        <f>IF(ISERROR((M534/N534-1)*100),"n/a",(M534/N534-1)*100)</f>
        <v>n/a</v>
      </c>
      <c r="AI534" s="705" t="str">
        <f>IF(ISERROR((N534/O534-1)*100),"n/a",(N534/O534-1)*100)</f>
        <v>n/a</v>
      </c>
      <c r="AJ534" s="705" t="str">
        <f>IF(ISERROR((O534/P534-1)*100),"n/a",(O534/P534-1)*100)</f>
        <v>n/a</v>
      </c>
      <c r="AK534" s="705" t="str">
        <f>IF(ISERROR((P534/Q534-1)*100),"n/a",(P534/Q534-1)*100)</f>
        <v>n/a</v>
      </c>
      <c r="AL534" s="705" t="str">
        <f>IF(ISERROR((Q534/R534-1)*100),"n/a",(Q534/R534-1)*100)</f>
        <v>n/a</v>
      </c>
      <c r="AM534" s="705" t="str">
        <f>IF(ISERROR((R534/S534-1)*100),"n/a",(R534/S534-1)*100)</f>
        <v>n/a</v>
      </c>
      <c r="AN534" s="705" t="str">
        <f>IF(ISERROR((S534/T534-1)*100),"n/a",(S534/T534-1)*100)</f>
        <v>n/a</v>
      </c>
      <c r="AO534" s="705" t="str">
        <f>IF(ISERROR((T534/U534-1)*100),"n/a",(T534/U534-1)*100)</f>
        <v>n/a</v>
      </c>
      <c r="AP534" s="705" t="str">
        <f>IF(ISERROR((U534/V534-1)*100),"n/a",(U534/V534-1)*100)</f>
        <v>n/a</v>
      </c>
      <c r="AQ534" s="705" t="str">
        <f>IF(ISERROR((V534/W534-1)*100),"n/a",(V534/W534-1)*100)</f>
        <v>n/a</v>
      </c>
      <c r="AR534" s="705" t="str">
        <f>IF(ISERROR((W534/X534-1)*100),"n/a",(W534/X534-1)*100)</f>
        <v>n/a</v>
      </c>
      <c r="AS534" s="706">
        <f>AVERAGE(Z534:AR534)</f>
        <v>19.536575701449131</v>
      </c>
      <c r="AT534" s="707">
        <f>STDEV(Z534:AR534)</f>
        <v>9.0012755106487603</v>
      </c>
    </row>
    <row r="535" spans="1:46" ht="11.25" customHeight="1" x14ac:dyDescent="0.2">
      <c r="A535" s="972" t="s">
        <v>294</v>
      </c>
      <c r="B535" s="972" t="s">
        <v>295</v>
      </c>
      <c r="C535" s="515">
        <v>1.49</v>
      </c>
      <c r="D535" s="515">
        <v>1.38</v>
      </c>
      <c r="E535" s="684">
        <v>1.31</v>
      </c>
      <c r="F535" s="684">
        <v>1.27</v>
      </c>
      <c r="G535" s="684">
        <v>1.23</v>
      </c>
      <c r="H535" s="684">
        <v>1.18</v>
      </c>
      <c r="I535" s="685"/>
      <c r="J535" s="684">
        <v>1.1000000000000001</v>
      </c>
      <c r="K535" s="514">
        <v>1.03</v>
      </c>
      <c r="L535" s="685"/>
      <c r="M535" s="531">
        <v>0.99</v>
      </c>
      <c r="N535" s="686">
        <v>0.96</v>
      </c>
      <c r="O535" s="691">
        <v>0.94</v>
      </c>
      <c r="P535" s="691">
        <v>0.84</v>
      </c>
      <c r="Q535" s="691">
        <v>0.68</v>
      </c>
      <c r="R535" s="691">
        <v>0.52</v>
      </c>
      <c r="S535" s="691">
        <v>0.37</v>
      </c>
      <c r="T535" s="691">
        <v>0.25668000000000002</v>
      </c>
      <c r="U535" s="691">
        <v>0.21668000000000001</v>
      </c>
      <c r="V535" s="691">
        <v>0.18001000000000003</v>
      </c>
      <c r="W535" s="691">
        <v>0.15778</v>
      </c>
      <c r="X535" s="691">
        <v>0.15112</v>
      </c>
      <c r="Y535" s="688">
        <f>SUM(C535:X535)</f>
        <v>16.252269999999992</v>
      </c>
      <c r="Z535" s="1134">
        <f>IF(ISERROR((C535/D535-1)*100),"n/a",(C535/D535-1)*100)</f>
        <v>7.9710144927536364</v>
      </c>
      <c r="AA535" s="705">
        <f>IF(ISERROR((D535/E535-1)*100),"n/a",(D535/E535-1)*100)</f>
        <v>5.3435114503816772</v>
      </c>
      <c r="AB535" s="705">
        <f>IF(ISERROR((E535/F535-1)*100),"n/a",(E535/F535-1)*100)</f>
        <v>3.1496062992125928</v>
      </c>
      <c r="AC535" s="705">
        <f>IF(ISERROR((F535/G535-1)*100),"n/a",(F535/G535-1)*100)</f>
        <v>3.2520325203251987</v>
      </c>
      <c r="AD535" s="705">
        <f>IF(ISERROR((G535/H535-1)*100),"n/a",(G535/H535-1)*100)</f>
        <v>4.2372881355932313</v>
      </c>
      <c r="AE535" s="705">
        <f>IF(ISERROR((H535/J535-1)*100),"n/a",(H535/J535-1)*100)</f>
        <v>7.2727272727272529</v>
      </c>
      <c r="AF535" s="705">
        <f>IF(ISERROR((J535/K535-1)*100),"n/a",(J535/K535-1)*100)</f>
        <v>6.7961165048543659</v>
      </c>
      <c r="AG535" s="705">
        <f>IF(ISERROR((K535/M535-1)*100),"n/a",(K535/M535-1)*100)</f>
        <v>4.0404040404040442</v>
      </c>
      <c r="AH535" s="705">
        <f>IF(ISERROR((M535/N535-1)*100),"n/a",(M535/N535-1)*100)</f>
        <v>3.125</v>
      </c>
      <c r="AI535" s="705">
        <f>IF(ISERROR((N535/O535-1)*100),"n/a",(N535/O535-1)*100)</f>
        <v>2.1276595744680771</v>
      </c>
      <c r="AJ535" s="705">
        <f>IF(ISERROR((O535/P535-1)*100),"n/a",(O535/P535-1)*100)</f>
        <v>11.904761904761907</v>
      </c>
      <c r="AK535" s="705">
        <f>IF(ISERROR((P535/Q535-1)*100),"n/a",(P535/Q535-1)*100)</f>
        <v>23.529411764705866</v>
      </c>
      <c r="AL535" s="705">
        <f>IF(ISERROR((Q535/R535-1)*100),"n/a",(Q535/R535-1)*100)</f>
        <v>30.76923076923077</v>
      </c>
      <c r="AM535" s="705">
        <f>IF(ISERROR((R535/S535-1)*100),"n/a",(R535/S535-1)*100)</f>
        <v>40.540540540540547</v>
      </c>
      <c r="AN535" s="705">
        <f>IF(ISERROR((S535/T535-1)*100),"n/a",(S535/T535-1)*100)</f>
        <v>44.148355929562079</v>
      </c>
      <c r="AO535" s="705">
        <f>IF(ISERROR((T535/U535-1)*100),"n/a",(T535/U535-1)*100)</f>
        <v>18.460402436773116</v>
      </c>
      <c r="AP535" s="705">
        <f>IF(ISERROR((U535/V535-1)*100),"n/a",(U535/V535-1)*100)</f>
        <v>20.371090494972478</v>
      </c>
      <c r="AQ535" s="705">
        <f>IF(ISERROR((V535/W535-1)*100),"n/a",(V535/W535-1)*100)</f>
        <v>14.089238179743969</v>
      </c>
      <c r="AR535" s="705">
        <f>IF(ISERROR((W535/X535-1)*100),"n/a",(W535/X535-1)*100)</f>
        <v>4.4070937003705568</v>
      </c>
      <c r="AS535" s="706">
        <f>AVERAGE(Z535:AR535)</f>
        <v>13.449236105862179</v>
      </c>
      <c r="AT535" s="707">
        <f>STDEV(Z535:AR535)</f>
        <v>12.978384642593342</v>
      </c>
    </row>
    <row r="536" spans="1:46" ht="11.25" customHeight="1" x14ac:dyDescent="0.2">
      <c r="A536" s="501" t="s">
        <v>690</v>
      </c>
      <c r="B536" s="957" t="s">
        <v>691</v>
      </c>
      <c r="C536" s="515">
        <v>2.37</v>
      </c>
      <c r="D536" s="542">
        <v>1.83</v>
      </c>
      <c r="E536" s="505">
        <v>1.74</v>
      </c>
      <c r="F536" s="505">
        <v>1.63</v>
      </c>
      <c r="G536" s="505">
        <v>1.39</v>
      </c>
      <c r="H536" s="505">
        <v>1.23</v>
      </c>
      <c r="I536" s="506" t="s">
        <v>90</v>
      </c>
      <c r="J536" s="505">
        <v>1.05</v>
      </c>
      <c r="K536" s="503">
        <v>0.91</v>
      </c>
      <c r="L536" s="506"/>
      <c r="M536" s="551">
        <v>0.84</v>
      </c>
      <c r="N536" s="559">
        <v>0.8</v>
      </c>
      <c r="O536" s="511">
        <v>0.76</v>
      </c>
      <c r="P536" s="511">
        <v>0.68</v>
      </c>
      <c r="Q536" s="511">
        <v>0.56000000000000005</v>
      </c>
      <c r="R536" s="511">
        <v>0.46</v>
      </c>
      <c r="S536" s="511">
        <v>0.34</v>
      </c>
      <c r="T536" s="511">
        <v>0.1</v>
      </c>
      <c r="U536" s="510">
        <v>0</v>
      </c>
      <c r="V536" s="510">
        <v>0</v>
      </c>
      <c r="W536" s="510">
        <v>0</v>
      </c>
      <c r="X536" s="510">
        <v>0</v>
      </c>
      <c r="Y536" s="688">
        <f>SUM(C536:X536)</f>
        <v>16.690000000000005</v>
      </c>
      <c r="Z536" s="1134">
        <f>IF(ISERROR((C536/D536-1)*100),"n/a",(C536/D536-1)*100)</f>
        <v>29.508196721311485</v>
      </c>
      <c r="AA536" s="705">
        <f>IF(ISERROR((D536/E536-1)*100),"n/a",(D536/E536-1)*100)</f>
        <v>5.1724137931034475</v>
      </c>
      <c r="AB536" s="705">
        <f>IF(ISERROR((E536/F536-1)*100),"n/a",(E536/F536-1)*100)</f>
        <v>6.7484662576687171</v>
      </c>
      <c r="AC536" s="705">
        <f>IF(ISERROR((F536/G536-1)*100),"n/a",(F536/G536-1)*100)</f>
        <v>17.266187050359715</v>
      </c>
      <c r="AD536" s="705">
        <f>IF(ISERROR((G536/H536-1)*100),"n/a",(G536/H536-1)*100)</f>
        <v>13.008130081300816</v>
      </c>
      <c r="AE536" s="705">
        <f>IF(ISERROR((H536/J536-1)*100),"n/a",(H536/J536-1)*100)</f>
        <v>17.142857142857125</v>
      </c>
      <c r="AF536" s="705">
        <f>IF(ISERROR((J536/K536-1)*100),"n/a",(J536/K536-1)*100)</f>
        <v>15.384615384615397</v>
      </c>
      <c r="AG536" s="705">
        <f>IF(ISERROR((K536/M536-1)*100),"n/a",(K536/M536-1)*100)</f>
        <v>8.3333333333333481</v>
      </c>
      <c r="AH536" s="705">
        <f>IF(ISERROR((M536/N536-1)*100),"n/a",(M536/N536-1)*100)</f>
        <v>4.9999999999999822</v>
      </c>
      <c r="AI536" s="705">
        <f>IF(ISERROR((N536/O536-1)*100),"n/a",(N536/O536-1)*100)</f>
        <v>5.2631578947368363</v>
      </c>
      <c r="AJ536" s="705">
        <f>IF(ISERROR((O536/P536-1)*100),"n/a",(O536/P536-1)*100)</f>
        <v>11.764705882352944</v>
      </c>
      <c r="AK536" s="705">
        <f>IF(ISERROR((P536/Q536-1)*100),"n/a",(P536/Q536-1)*100)</f>
        <v>21.42857142857142</v>
      </c>
      <c r="AL536" s="705">
        <f>IF(ISERROR((Q536/R536-1)*100),"n/a",(Q536/R536-1)*100)</f>
        <v>21.739130434782616</v>
      </c>
      <c r="AM536" s="705">
        <f>IF(ISERROR((R536/S536-1)*100),"n/a",(R536/S536-1)*100)</f>
        <v>35.294117647058812</v>
      </c>
      <c r="AN536" s="705">
        <f>IF(ISERROR((S536/T536-1)*100),"n/a",(S536/T536-1)*100)</f>
        <v>240</v>
      </c>
      <c r="AO536" s="705" t="str">
        <f>IF(ISERROR((T536/U536-1)*100),"n/a",(T536/U536-1)*100)</f>
        <v>n/a</v>
      </c>
      <c r="AP536" s="705" t="str">
        <f>IF(ISERROR((U536/V536-1)*100),"n/a",(U536/V536-1)*100)</f>
        <v>n/a</v>
      </c>
      <c r="AQ536" s="705" t="str">
        <f>IF(ISERROR((V536/W536-1)*100),"n/a",(V536/W536-1)*100)</f>
        <v>n/a</v>
      </c>
      <c r="AR536" s="705" t="str">
        <f>IF(ISERROR((W536/X536-1)*100),"n/a",(W536/X536-1)*100)</f>
        <v>n/a</v>
      </c>
      <c r="AS536" s="706">
        <f>AVERAGE(Z536:AR536)</f>
        <v>30.20359220347018</v>
      </c>
      <c r="AT536" s="707">
        <f>STDEV(Z536:AR536)</f>
        <v>58.7337047286453</v>
      </c>
    </row>
    <row r="537" spans="1:46" ht="11.25" customHeight="1" x14ac:dyDescent="0.2">
      <c r="A537" s="1160" t="s">
        <v>4271</v>
      </c>
      <c r="B537" s="1160" t="s">
        <v>4268</v>
      </c>
      <c r="C537" s="515">
        <v>1.92</v>
      </c>
      <c r="D537" s="1166">
        <v>1.32</v>
      </c>
      <c r="E537" s="945">
        <v>1</v>
      </c>
      <c r="F537" s="945">
        <v>0.8</v>
      </c>
      <c r="G537" s="945">
        <v>0.18</v>
      </c>
      <c r="H537" s="946">
        <v>0</v>
      </c>
      <c r="I537" s="945"/>
      <c r="J537" s="946">
        <v>0</v>
      </c>
      <c r="K537" s="948">
        <v>0</v>
      </c>
      <c r="L537" s="945"/>
      <c r="M537" s="1115">
        <v>0</v>
      </c>
      <c r="N537" s="1115">
        <v>0</v>
      </c>
      <c r="O537" s="933">
        <v>0</v>
      </c>
      <c r="P537" s="933">
        <v>0</v>
      </c>
      <c r="Q537" s="933">
        <v>0</v>
      </c>
      <c r="R537" s="933">
        <v>0</v>
      </c>
      <c r="S537" s="933">
        <v>0</v>
      </c>
      <c r="T537" s="933">
        <v>0</v>
      </c>
      <c r="U537" s="933">
        <v>0</v>
      </c>
      <c r="V537" s="933">
        <v>0</v>
      </c>
      <c r="W537" s="933">
        <v>0</v>
      </c>
      <c r="X537" s="933">
        <v>0</v>
      </c>
      <c r="Y537" s="688">
        <f>SUM(C537:X537)</f>
        <v>5.22</v>
      </c>
      <c r="Z537" s="1134">
        <f>IF(ISERROR((C537/D537-1)*100),"n/a",(C537/D537-1)*100)</f>
        <v>45.454545454545439</v>
      </c>
      <c r="AA537" s="705">
        <f>IF(ISERROR((D537/E537-1)*100),"n/a",(D537/E537-1)*100)</f>
        <v>32.000000000000007</v>
      </c>
      <c r="AB537" s="705">
        <f>IF(ISERROR((E537/F537-1)*100),"n/a",(E537/F537-1)*100)</f>
        <v>25</v>
      </c>
      <c r="AC537" s="705">
        <f>IF(ISERROR((F537/G537-1)*100),"n/a",(F537/G537-1)*100)</f>
        <v>344.44444444444446</v>
      </c>
      <c r="AD537" s="705" t="str">
        <f>IF(ISERROR((G537/H537-1)*100),"n/a",(G537/H537-1)*100)</f>
        <v>n/a</v>
      </c>
      <c r="AE537" s="705" t="str">
        <f>IF(ISERROR((H537/J537-1)*100),"n/a",(H537/J537-1)*100)</f>
        <v>n/a</v>
      </c>
      <c r="AF537" s="705" t="str">
        <f>IF(ISERROR((J537/K537-1)*100),"n/a",(J537/K537-1)*100)</f>
        <v>n/a</v>
      </c>
      <c r="AG537" s="705" t="str">
        <f>IF(ISERROR((K537/M537-1)*100),"n/a",(K537/M537-1)*100)</f>
        <v>n/a</v>
      </c>
      <c r="AH537" s="705" t="str">
        <f>IF(ISERROR((M537/N537-1)*100),"n/a",(M537/N537-1)*100)</f>
        <v>n/a</v>
      </c>
      <c r="AI537" s="705" t="str">
        <f>IF(ISERROR((N537/O537-1)*100),"n/a",(N537/O537-1)*100)</f>
        <v>n/a</v>
      </c>
      <c r="AJ537" s="705" t="str">
        <f>IF(ISERROR((O537/P537-1)*100),"n/a",(O537/P537-1)*100)</f>
        <v>n/a</v>
      </c>
      <c r="AK537" s="705" t="str">
        <f>IF(ISERROR((P537/Q537-1)*100),"n/a",(P537/Q537-1)*100)</f>
        <v>n/a</v>
      </c>
      <c r="AL537" s="705" t="str">
        <f>IF(ISERROR((Q537/R537-1)*100),"n/a",(Q537/R537-1)*100)</f>
        <v>n/a</v>
      </c>
      <c r="AM537" s="705" t="str">
        <f>IF(ISERROR((R537/S537-1)*100),"n/a",(R537/S537-1)*100)</f>
        <v>n/a</v>
      </c>
      <c r="AN537" s="705" t="str">
        <f>IF(ISERROR((S537/T537-1)*100),"n/a",(S537/T537-1)*100)</f>
        <v>n/a</v>
      </c>
      <c r="AO537" s="705" t="str">
        <f>IF(ISERROR((T537/U537-1)*100),"n/a",(T537/U537-1)*100)</f>
        <v>n/a</v>
      </c>
      <c r="AP537" s="705" t="str">
        <f>IF(ISERROR((U537/V537-1)*100),"n/a",(U537/V537-1)*100)</f>
        <v>n/a</v>
      </c>
      <c r="AQ537" s="705" t="str">
        <f>IF(ISERROR((V537/W537-1)*100),"n/a",(V537/W537-1)*100)</f>
        <v>n/a</v>
      </c>
      <c r="AR537" s="705" t="str">
        <f>IF(ISERROR((W537/X537-1)*100),"n/a",(W537/X537-1)*100)</f>
        <v>n/a</v>
      </c>
      <c r="AS537" s="706">
        <f>AVERAGE(Z537:AR537)</f>
        <v>111.72474747474747</v>
      </c>
      <c r="AT537" s="707">
        <f>STDEV(Z537:AR537)</f>
        <v>155.37847793687189</v>
      </c>
    </row>
    <row r="538" spans="1:46" ht="11.25" customHeight="1" x14ac:dyDescent="0.2">
      <c r="A538" s="972" t="s">
        <v>692</v>
      </c>
      <c r="B538" s="972" t="s">
        <v>693</v>
      </c>
      <c r="C538" s="515">
        <v>1.3</v>
      </c>
      <c r="D538" s="690">
        <v>1.22</v>
      </c>
      <c r="E538" s="684">
        <v>1.08</v>
      </c>
      <c r="F538" s="684">
        <v>1</v>
      </c>
      <c r="G538" s="684">
        <v>0.88</v>
      </c>
      <c r="H538" s="521">
        <v>0.8</v>
      </c>
      <c r="I538" s="685"/>
      <c r="J538" s="684">
        <v>0.76</v>
      </c>
      <c r="K538" s="514">
        <v>0.67</v>
      </c>
      <c r="L538" s="685"/>
      <c r="M538" s="531">
        <v>0.60499999999999998</v>
      </c>
      <c r="N538" s="531">
        <v>0.57499999999999996</v>
      </c>
      <c r="O538" s="691">
        <v>0.55000000000000004</v>
      </c>
      <c r="P538" s="691">
        <v>0.505</v>
      </c>
      <c r="Q538" s="691">
        <v>0.48</v>
      </c>
      <c r="R538" s="691">
        <v>0.46</v>
      </c>
      <c r="S538" s="691">
        <v>0.36</v>
      </c>
      <c r="T538" s="691">
        <v>0.34</v>
      </c>
      <c r="U538" s="691">
        <v>0.32</v>
      </c>
      <c r="V538" s="691">
        <v>0.3</v>
      </c>
      <c r="W538" s="691">
        <v>0.28000000000000003</v>
      </c>
      <c r="X538" s="691">
        <v>0.26</v>
      </c>
      <c r="Y538" s="688">
        <f>SUM(C538:X538)</f>
        <v>12.745000000000001</v>
      </c>
      <c r="Z538" s="1134">
        <f>IF(ISERROR((C538/D538-1)*100),"n/a",(C538/D538-1)*100)</f>
        <v>6.5573770491803351</v>
      </c>
      <c r="AA538" s="705">
        <f>IF(ISERROR((D538/E538-1)*100),"n/a",(D538/E538-1)*100)</f>
        <v>12.962962962962955</v>
      </c>
      <c r="AB538" s="705">
        <f>IF(ISERROR((E538/F538-1)*100),"n/a",(E538/F538-1)*100)</f>
        <v>8.0000000000000071</v>
      </c>
      <c r="AC538" s="705">
        <f>IF(ISERROR((F538/G538-1)*100),"n/a",(F538/G538-1)*100)</f>
        <v>13.636363636363647</v>
      </c>
      <c r="AD538" s="705">
        <f>IF(ISERROR((G538/H538-1)*100),"n/a",(G538/H538-1)*100)</f>
        <v>9.9999999999999858</v>
      </c>
      <c r="AE538" s="705">
        <f>IF(ISERROR((H538/J538-1)*100),"n/a",(H538/J538-1)*100)</f>
        <v>5.2631578947368363</v>
      </c>
      <c r="AF538" s="705">
        <f>IF(ISERROR((J538/K538-1)*100),"n/a",(J538/K538-1)*100)</f>
        <v>13.432835820895516</v>
      </c>
      <c r="AG538" s="705">
        <f>IF(ISERROR((K538/M538-1)*100),"n/a",(K538/M538-1)*100)</f>
        <v>10.743801652892571</v>
      </c>
      <c r="AH538" s="705">
        <f>IF(ISERROR((M538/N538-1)*100),"n/a",(M538/N538-1)*100)</f>
        <v>5.2173913043478404</v>
      </c>
      <c r="AI538" s="705">
        <f>IF(ISERROR((N538/O538-1)*100),"n/a",(N538/O538-1)*100)</f>
        <v>4.5454545454545192</v>
      </c>
      <c r="AJ538" s="705">
        <f>IF(ISERROR((O538/P538-1)*100),"n/a",(O538/P538-1)*100)</f>
        <v>8.9108910891089188</v>
      </c>
      <c r="AK538" s="705">
        <f>IF(ISERROR((P538/Q538-1)*100),"n/a",(P538/Q538-1)*100)</f>
        <v>5.2083333333333481</v>
      </c>
      <c r="AL538" s="705">
        <f>IF(ISERROR((Q538/R538-1)*100),"n/a",(Q538/R538-1)*100)</f>
        <v>4.3478260869565188</v>
      </c>
      <c r="AM538" s="705">
        <f>IF(ISERROR((R538/S538-1)*100),"n/a",(R538/S538-1)*100)</f>
        <v>27.777777777777789</v>
      </c>
      <c r="AN538" s="705">
        <f>IF(ISERROR((S538/T538-1)*100),"n/a",(S538/T538-1)*100)</f>
        <v>5.8823529411764497</v>
      </c>
      <c r="AO538" s="705">
        <f>IF(ISERROR((T538/U538-1)*100),"n/a",(T538/U538-1)*100)</f>
        <v>6.25</v>
      </c>
      <c r="AP538" s="705">
        <f>IF(ISERROR((U538/V538-1)*100),"n/a",(U538/V538-1)*100)</f>
        <v>6.6666666666666652</v>
      </c>
      <c r="AQ538" s="705">
        <f>IF(ISERROR((V538/W538-1)*100),"n/a",(V538/W538-1)*100)</f>
        <v>7.1428571428571397</v>
      </c>
      <c r="AR538" s="705">
        <f>IF(ISERROR((W538/X538-1)*100),"n/a",(W538/X538-1)*100)</f>
        <v>7.6923076923077094</v>
      </c>
      <c r="AS538" s="706">
        <f>AVERAGE(Z538:AR538)</f>
        <v>8.9599135577378277</v>
      </c>
      <c r="AT538" s="707">
        <f>STDEV(Z538:AR538)</f>
        <v>5.438856253026854</v>
      </c>
    </row>
    <row r="539" spans="1:46" ht="11.25" customHeight="1" x14ac:dyDescent="0.2">
      <c r="A539" s="590" t="s">
        <v>3898</v>
      </c>
      <c r="B539" s="972" t="s">
        <v>3899</v>
      </c>
      <c r="C539" s="515">
        <v>0.74</v>
      </c>
      <c r="D539" s="972">
        <v>0.66</v>
      </c>
      <c r="E539" s="955">
        <v>0.57999999999999996</v>
      </c>
      <c r="F539" s="955">
        <v>0.48</v>
      </c>
      <c r="G539" s="955">
        <v>0.32</v>
      </c>
      <c r="H539" s="955">
        <v>0.24</v>
      </c>
      <c r="I539" s="955"/>
      <c r="J539" s="955">
        <v>0.24</v>
      </c>
      <c r="K539" s="972">
        <v>0.24</v>
      </c>
      <c r="L539" s="955"/>
      <c r="M539" s="519">
        <v>0.24</v>
      </c>
      <c r="N539" s="519">
        <v>0.42</v>
      </c>
      <c r="O539" s="657">
        <v>0.64</v>
      </c>
      <c r="P539" s="657">
        <v>0.6</v>
      </c>
      <c r="Q539" s="657">
        <v>0.57999999999999996</v>
      </c>
      <c r="R539" s="657">
        <v>0.53</v>
      </c>
      <c r="S539" s="657">
        <v>0.47</v>
      </c>
      <c r="T539" s="657">
        <v>0.42</v>
      </c>
      <c r="U539" s="657">
        <v>0.37</v>
      </c>
      <c r="V539" s="657">
        <v>0.32</v>
      </c>
      <c r="W539" s="657">
        <v>0.28000000000000003</v>
      </c>
      <c r="X539" s="657">
        <v>0</v>
      </c>
      <c r="Y539" s="688">
        <f>SUM(C539:X539)</f>
        <v>8.3699999999999992</v>
      </c>
      <c r="Z539" s="1134">
        <f>IF(ISERROR((C539/D539-1)*100),"n/a",(C539/D539-1)*100)</f>
        <v>12.12121212121211</v>
      </c>
      <c r="AA539" s="705">
        <f>IF(ISERROR((D539/E539-1)*100),"n/a",(D539/E539-1)*100)</f>
        <v>13.793103448275868</v>
      </c>
      <c r="AB539" s="705">
        <f>IF(ISERROR((E539/F539-1)*100),"n/a",(E539/F539-1)*100)</f>
        <v>20.833333333333325</v>
      </c>
      <c r="AC539" s="705">
        <f>IF(ISERROR((F539/G539-1)*100),"n/a",(F539/G539-1)*100)</f>
        <v>50</v>
      </c>
      <c r="AD539" s="705">
        <f>IF(ISERROR((G539/H539-1)*100),"n/a",(G539/H539-1)*100)</f>
        <v>33.33333333333335</v>
      </c>
      <c r="AE539" s="705">
        <f>IF(ISERROR((H539/J539-1)*100),"n/a",(H539/J539-1)*100)</f>
        <v>0</v>
      </c>
      <c r="AF539" s="705">
        <f>IF(ISERROR((J539/K539-1)*100),"n/a",(J539/K539-1)*100)</f>
        <v>0</v>
      </c>
      <c r="AG539" s="705">
        <f>IF(ISERROR((K539/M539-1)*100),"n/a",(K539/M539-1)*100)</f>
        <v>0</v>
      </c>
      <c r="AH539" s="705">
        <f>IF(ISERROR((M539/N539-1)*100),"n/a",(M539/N539-1)*100)</f>
        <v>-42.857142857142861</v>
      </c>
      <c r="AI539" s="705">
        <f>IF(ISERROR((N539/O539-1)*100),"n/a",(N539/O539-1)*100)</f>
        <v>-34.375</v>
      </c>
      <c r="AJ539" s="705">
        <f>IF(ISERROR((O539/P539-1)*100),"n/a",(O539/P539-1)*100)</f>
        <v>6.6666666666666652</v>
      </c>
      <c r="AK539" s="705">
        <f>IF(ISERROR((P539/Q539-1)*100),"n/a",(P539/Q539-1)*100)</f>
        <v>3.4482758620689724</v>
      </c>
      <c r="AL539" s="705">
        <f>IF(ISERROR((Q539/R539-1)*100),"n/a",(Q539/R539-1)*100)</f>
        <v>9.4339622641509422</v>
      </c>
      <c r="AM539" s="705">
        <f>IF(ISERROR((R539/S539-1)*100),"n/a",(R539/S539-1)*100)</f>
        <v>12.765957446808528</v>
      </c>
      <c r="AN539" s="705">
        <f>IF(ISERROR((S539/T539-1)*100),"n/a",(S539/T539-1)*100)</f>
        <v>11.904761904761907</v>
      </c>
      <c r="AO539" s="705">
        <f>IF(ISERROR((T539/U539-1)*100),"n/a",(T539/U539-1)*100)</f>
        <v>13.513513513513509</v>
      </c>
      <c r="AP539" s="705">
        <f>IF(ISERROR((U539/V539-1)*100),"n/a",(U539/V539-1)*100)</f>
        <v>15.625</v>
      </c>
      <c r="AQ539" s="705">
        <f>IF(ISERROR((V539/W539-1)*100),"n/a",(V539/W539-1)*100)</f>
        <v>14.285714285714279</v>
      </c>
      <c r="AR539" s="705" t="str">
        <f>IF(ISERROR((W539/X539-1)*100),"n/a",(W539/X539-1)*100)</f>
        <v>n/a</v>
      </c>
      <c r="AS539" s="706">
        <f>AVERAGE(Z539:AR539)</f>
        <v>7.8051495179275889</v>
      </c>
      <c r="AT539" s="707">
        <f>STDEV(Z539:AR539)</f>
        <v>20.842527589439893</v>
      </c>
    </row>
    <row r="540" spans="1:46" ht="11.25" customHeight="1" x14ac:dyDescent="0.2">
      <c r="A540" s="513" t="s">
        <v>297</v>
      </c>
      <c r="B540" s="545" t="s">
        <v>298</v>
      </c>
      <c r="C540" s="543">
        <v>0.66</v>
      </c>
      <c r="D540" s="690">
        <v>0.42122512500000003</v>
      </c>
      <c r="E540" s="684">
        <v>0.33585201000000003</v>
      </c>
      <c r="F540" s="684">
        <v>0.32954493000000001</v>
      </c>
      <c r="G540" s="684">
        <v>0.32244946499999999</v>
      </c>
      <c r="H540" s="521">
        <v>0.31535400000000002</v>
      </c>
      <c r="I540" s="685"/>
      <c r="J540" s="684">
        <v>0.24384016979012732</v>
      </c>
      <c r="K540" s="514">
        <v>0.21297019175346724</v>
      </c>
      <c r="L540" s="685"/>
      <c r="M540" s="531">
        <v>0.2094541744367826</v>
      </c>
      <c r="N540" s="531">
        <v>0.20769616577844033</v>
      </c>
      <c r="O540" s="691">
        <v>0.20543586893200022</v>
      </c>
      <c r="P540" s="691">
        <v>0.19890612248672884</v>
      </c>
      <c r="Q540" s="691">
        <v>0.1913717996652618</v>
      </c>
      <c r="R540" s="691">
        <v>0.18559548550213711</v>
      </c>
      <c r="S540" s="691">
        <v>0.16826654301276303</v>
      </c>
      <c r="T540" s="691">
        <v>0.12657662340064563</v>
      </c>
      <c r="U540" s="691">
        <v>9.7443908490973202E-2</v>
      </c>
      <c r="V540" s="691">
        <v>9.342560298619082E-2</v>
      </c>
      <c r="W540" s="691">
        <v>8.940729748140841E-2</v>
      </c>
      <c r="X540" s="691">
        <v>8.5388991976626E-2</v>
      </c>
      <c r="Y540" s="688">
        <f>SUM(C540:X540)</f>
        <v>4.7002044756935524</v>
      </c>
      <c r="Z540" s="1134">
        <f>IF(ISERROR((C540/D540-1)*100),"n/a",(C540/D540-1)*100)</f>
        <v>56.685810230337033</v>
      </c>
      <c r="AA540" s="705">
        <f>IF(ISERROR((D540/E540-1)*100),"n/a",(D540/E540-1)*100)</f>
        <v>25.419861265680677</v>
      </c>
      <c r="AB540" s="705">
        <f>IF(ISERROR((E540/F540-1)*100),"n/a",(E540/F540-1)*100)</f>
        <v>1.9138755980861344</v>
      </c>
      <c r="AC540" s="705">
        <f>IF(ISERROR((F540/G540-1)*100),"n/a",(F540/G540-1)*100)</f>
        <v>2.2004889975550279</v>
      </c>
      <c r="AD540" s="705">
        <f>IF(ISERROR((G540/H540-1)*100),"n/a",(G540/H540-1)*100)</f>
        <v>2.2499999999999964</v>
      </c>
      <c r="AE540" s="705">
        <f>IF(ISERROR((H540/J540-1)*100),"n/a",(H540/J540-1)*100)</f>
        <v>29.328157978000302</v>
      </c>
      <c r="AF540" s="705">
        <f>IF(ISERROR((J540/K540-1)*100),"n/a",(J540/K540-1)*100)</f>
        <v>14.494975931840703</v>
      </c>
      <c r="AG540" s="705">
        <f>IF(ISERROR((K540/M540-1)*100),"n/a",(K540/M540-1)*100)</f>
        <v>1.6786570743405393</v>
      </c>
      <c r="AH540" s="705">
        <f>IF(ISERROR((M540/N540-1)*100),"n/a",(M540/N540-1)*100)</f>
        <v>0.8464328899637108</v>
      </c>
      <c r="AI540" s="705">
        <f>IF(ISERROR((N540/O540-1)*100),"n/a",(N540/O540-1)*100)</f>
        <v>1.1002444987775029</v>
      </c>
      <c r="AJ540" s="705">
        <f>IF(ISERROR((O540/P540-1)*100),"n/a",(O540/P540-1)*100)</f>
        <v>3.2828282828282651</v>
      </c>
      <c r="AK540" s="705">
        <f>IF(ISERROR((P540/Q540-1)*100),"n/a",(P540/Q540-1)*100)</f>
        <v>3.9370078740157632</v>
      </c>
      <c r="AL540" s="705">
        <f>IF(ISERROR((Q540/R540-1)*100),"n/a",(Q540/R540-1)*100)</f>
        <v>3.1123139377537079</v>
      </c>
      <c r="AM540" s="705">
        <f>IF(ISERROR((R540/S540-1)*100),"n/a",(R540/S540-1)*100)</f>
        <v>10.298507462686546</v>
      </c>
      <c r="AN540" s="705">
        <f>IF(ISERROR((S540/T540-1)*100),"n/a",(S540/T540-1)*100)</f>
        <v>32.93650793650793</v>
      </c>
      <c r="AO540" s="705">
        <f>IF(ISERROR((T540/U540-1)*100),"n/a",(T540/U540-1)*100)</f>
        <v>29.896907216494874</v>
      </c>
      <c r="AP540" s="705">
        <f>IF(ISERROR((U540/V540-1)*100),"n/a",(U540/V540-1)*100)</f>
        <v>4.3010752688171783</v>
      </c>
      <c r="AQ540" s="705">
        <f>IF(ISERROR((V540/W540-1)*100),"n/a",(V540/W540-1)*100)</f>
        <v>4.4943820224719211</v>
      </c>
      <c r="AR540" s="705">
        <f>IF(ISERROR((W540/X540-1)*100),"n/a",(W540/X540-1)*100)</f>
        <v>4.705882352941182</v>
      </c>
      <c r="AS540" s="706">
        <f>AVERAGE(Z540:AR540)</f>
        <v>12.257048253636789</v>
      </c>
      <c r="AT540" s="707">
        <f>STDEV(Z540:AR540)</f>
        <v>15.411114418915695</v>
      </c>
    </row>
    <row r="541" spans="1:46" ht="11.25" customHeight="1" x14ac:dyDescent="0.2">
      <c r="A541" s="501" t="s">
        <v>3900</v>
      </c>
      <c r="B541" s="957" t="s">
        <v>3901</v>
      </c>
      <c r="C541" s="515">
        <v>2</v>
      </c>
      <c r="D541" s="509">
        <v>1.28</v>
      </c>
      <c r="E541" s="684">
        <v>1.04</v>
      </c>
      <c r="F541" s="684">
        <v>0.8</v>
      </c>
      <c r="G541" s="684">
        <v>0.4</v>
      </c>
      <c r="H541" s="563">
        <v>0</v>
      </c>
      <c r="I541" s="685"/>
      <c r="J541" s="563">
        <v>0</v>
      </c>
      <c r="K541" s="568">
        <v>0</v>
      </c>
      <c r="L541" s="685"/>
      <c r="M541" s="686">
        <v>0.22500000000000001</v>
      </c>
      <c r="N541" s="686">
        <v>0.9</v>
      </c>
      <c r="O541" s="687">
        <v>0.9</v>
      </c>
      <c r="P541" s="564">
        <v>0.9</v>
      </c>
      <c r="Q541" s="564">
        <v>0.9</v>
      </c>
      <c r="R541" s="691">
        <v>0.9</v>
      </c>
      <c r="S541" s="691">
        <v>0.8</v>
      </c>
      <c r="T541" s="691">
        <v>0.68</v>
      </c>
      <c r="U541" s="691">
        <v>0.6</v>
      </c>
      <c r="V541" s="691">
        <v>0.5</v>
      </c>
      <c r="W541" s="691">
        <v>0.28000000000000003</v>
      </c>
      <c r="X541" s="691">
        <v>0.08</v>
      </c>
      <c r="Y541" s="688">
        <f>SUM(C541:X541)</f>
        <v>13.185</v>
      </c>
      <c r="Z541" s="1134">
        <f>IF(ISERROR((C541/D541-1)*100),"n/a",(C541/D541-1)*100)</f>
        <v>56.25</v>
      </c>
      <c r="AA541" s="705">
        <f>IF(ISERROR((D541/E541-1)*100),"n/a",(D541/E541-1)*100)</f>
        <v>23.076923076923084</v>
      </c>
      <c r="AB541" s="705">
        <f>IF(ISERROR((E541/F541-1)*100),"n/a",(E541/F541-1)*100)</f>
        <v>30.000000000000004</v>
      </c>
      <c r="AC541" s="705">
        <f>IF(ISERROR((F541/G541-1)*100),"n/a",(F541/G541-1)*100)</f>
        <v>100</v>
      </c>
      <c r="AD541" s="705" t="str">
        <f>IF(ISERROR((G541/H541-1)*100),"n/a",(G541/H541-1)*100)</f>
        <v>n/a</v>
      </c>
      <c r="AE541" s="705" t="str">
        <f>IF(ISERROR((H541/J541-1)*100),"n/a",(H541/J541-1)*100)</f>
        <v>n/a</v>
      </c>
      <c r="AF541" s="705" t="str">
        <f>IF(ISERROR((J541/K541-1)*100),"n/a",(J541/K541-1)*100)</f>
        <v>n/a</v>
      </c>
      <c r="AG541" s="705">
        <f>IF(ISERROR((K541/M541-1)*100),"n/a",(K541/M541-1)*100)</f>
        <v>-100</v>
      </c>
      <c r="AH541" s="705">
        <f>IF(ISERROR((M541/N541-1)*100),"n/a",(M541/N541-1)*100)</f>
        <v>-75</v>
      </c>
      <c r="AI541" s="705">
        <f>IF(ISERROR((N541/O541-1)*100),"n/a",(N541/O541-1)*100)</f>
        <v>0</v>
      </c>
      <c r="AJ541" s="705">
        <f>IF(ISERROR((O541/P541-1)*100),"n/a",(O541/P541-1)*100)</f>
        <v>0</v>
      </c>
      <c r="AK541" s="705">
        <f>IF(ISERROR((P541/Q541-1)*100),"n/a",(P541/Q541-1)*100)</f>
        <v>0</v>
      </c>
      <c r="AL541" s="705">
        <f>IF(ISERROR((Q541/R541-1)*100),"n/a",(Q541/R541-1)*100)</f>
        <v>0</v>
      </c>
      <c r="AM541" s="705">
        <f>IF(ISERROR((R541/S541-1)*100),"n/a",(R541/S541-1)*100)</f>
        <v>12.5</v>
      </c>
      <c r="AN541" s="705">
        <f>IF(ISERROR((S541/T541-1)*100),"n/a",(S541/T541-1)*100)</f>
        <v>17.647058823529417</v>
      </c>
      <c r="AO541" s="705">
        <f>IF(ISERROR((T541/U541-1)*100),"n/a",(T541/U541-1)*100)</f>
        <v>13.333333333333353</v>
      </c>
      <c r="AP541" s="705">
        <f>IF(ISERROR((U541/V541-1)*100),"n/a",(U541/V541-1)*100)</f>
        <v>19.999999999999996</v>
      </c>
      <c r="AQ541" s="705">
        <f>IF(ISERROR((V541/W541-1)*100),"n/a",(V541/W541-1)*100)</f>
        <v>78.571428571428555</v>
      </c>
      <c r="AR541" s="705">
        <f>IF(ISERROR((W541/X541-1)*100),"n/a",(W541/X541-1)*100)</f>
        <v>250.00000000000006</v>
      </c>
      <c r="AS541" s="706">
        <f>AVERAGE(Z541:AR541)</f>
        <v>26.648671487825904</v>
      </c>
      <c r="AT541" s="707">
        <f>STDEV(Z541:AR541)</f>
        <v>76.845340633550094</v>
      </c>
    </row>
    <row r="542" spans="1:46" ht="11.25" customHeight="1" x14ac:dyDescent="0.2">
      <c r="A542" s="526" t="s">
        <v>1496</v>
      </c>
      <c r="B542" s="527" t="s">
        <v>1497</v>
      </c>
      <c r="C542" s="515">
        <v>1.7</v>
      </c>
      <c r="D542" s="541">
        <v>1.4600000000000002</v>
      </c>
      <c r="E542" s="533">
        <v>1.21</v>
      </c>
      <c r="F542" s="533">
        <v>0.9</v>
      </c>
      <c r="G542" s="533">
        <v>0.57999999999999996</v>
      </c>
      <c r="H542" s="532">
        <v>0.52</v>
      </c>
      <c r="I542" s="534"/>
      <c r="J542" s="533">
        <v>0.39</v>
      </c>
      <c r="K542" s="535">
        <v>0</v>
      </c>
      <c r="L542" s="534"/>
      <c r="M542" s="560">
        <v>0</v>
      </c>
      <c r="N542" s="560">
        <v>0</v>
      </c>
      <c r="O542" s="537">
        <v>0</v>
      </c>
      <c r="P542" s="537">
        <v>0</v>
      </c>
      <c r="Q542" s="537">
        <v>0</v>
      </c>
      <c r="R542" s="537">
        <v>0</v>
      </c>
      <c r="S542" s="537">
        <v>0</v>
      </c>
      <c r="T542" s="537">
        <v>0</v>
      </c>
      <c r="U542" s="537">
        <v>0</v>
      </c>
      <c r="V542" s="537">
        <v>0</v>
      </c>
      <c r="W542" s="537">
        <v>0</v>
      </c>
      <c r="X542" s="537">
        <v>0</v>
      </c>
      <c r="Y542" s="688">
        <f>SUM(C542:X542)</f>
        <v>6.7600000000000007</v>
      </c>
      <c r="Z542" s="1134">
        <f>IF(ISERROR((C542/D542-1)*100),"n/a",(C542/D542-1)*100)</f>
        <v>16.438356164383539</v>
      </c>
      <c r="AA542" s="705">
        <f>IF(ISERROR((D542/E542-1)*100),"n/a",(D542/E542-1)*100)</f>
        <v>20.661157024793408</v>
      </c>
      <c r="AB542" s="705">
        <f>IF(ISERROR((E542/F542-1)*100),"n/a",(E542/F542-1)*100)</f>
        <v>34.444444444444436</v>
      </c>
      <c r="AC542" s="705">
        <f>IF(ISERROR((F542/G542-1)*100),"n/a",(F542/G542-1)*100)</f>
        <v>55.172413793103473</v>
      </c>
      <c r="AD542" s="705">
        <f>IF(ISERROR((G542/H542-1)*100),"n/a",(G542/H542-1)*100)</f>
        <v>11.538461538461519</v>
      </c>
      <c r="AE542" s="705">
        <f>IF(ISERROR((H542/J542-1)*100),"n/a",(H542/J542-1)*100)</f>
        <v>33.333333333333329</v>
      </c>
      <c r="AF542" s="705" t="str">
        <f>IF(ISERROR((J542/K542-1)*100),"n/a",(J542/K542-1)*100)</f>
        <v>n/a</v>
      </c>
      <c r="AG542" s="705" t="str">
        <f>IF(ISERROR((K542/M542-1)*100),"n/a",(K542/M542-1)*100)</f>
        <v>n/a</v>
      </c>
      <c r="AH542" s="705" t="str">
        <f>IF(ISERROR((M542/N542-1)*100),"n/a",(M542/N542-1)*100)</f>
        <v>n/a</v>
      </c>
      <c r="AI542" s="705" t="str">
        <f>IF(ISERROR((N542/O542-1)*100),"n/a",(N542/O542-1)*100)</f>
        <v>n/a</v>
      </c>
      <c r="AJ542" s="705" t="str">
        <f>IF(ISERROR((O542/P542-1)*100),"n/a",(O542/P542-1)*100)</f>
        <v>n/a</v>
      </c>
      <c r="AK542" s="705" t="str">
        <f>IF(ISERROR((P542/Q542-1)*100),"n/a",(P542/Q542-1)*100)</f>
        <v>n/a</v>
      </c>
      <c r="AL542" s="705" t="str">
        <f>IF(ISERROR((Q542/R542-1)*100),"n/a",(Q542/R542-1)*100)</f>
        <v>n/a</v>
      </c>
      <c r="AM542" s="705" t="str">
        <f>IF(ISERROR((R542/S542-1)*100),"n/a",(R542/S542-1)*100)</f>
        <v>n/a</v>
      </c>
      <c r="AN542" s="705" t="str">
        <f>IF(ISERROR((S542/T542-1)*100),"n/a",(S542/T542-1)*100)</f>
        <v>n/a</v>
      </c>
      <c r="AO542" s="705" t="str">
        <f>IF(ISERROR((T542/U542-1)*100),"n/a",(T542/U542-1)*100)</f>
        <v>n/a</v>
      </c>
      <c r="AP542" s="705" t="str">
        <f>IF(ISERROR((U542/V542-1)*100),"n/a",(U542/V542-1)*100)</f>
        <v>n/a</v>
      </c>
      <c r="AQ542" s="705" t="str">
        <f>IF(ISERROR((V542/W542-1)*100),"n/a",(V542/W542-1)*100)</f>
        <v>n/a</v>
      </c>
      <c r="AR542" s="705" t="str">
        <f>IF(ISERROR((W542/X542-1)*100),"n/a",(W542/X542-1)*100)</f>
        <v>n/a</v>
      </c>
      <c r="AS542" s="706">
        <f>AVERAGE(Z542:AR542)</f>
        <v>28.598027716419949</v>
      </c>
      <c r="AT542" s="707">
        <f>STDEV(Z542:AR542)</f>
        <v>15.903974534719767</v>
      </c>
    </row>
    <row r="543" spans="1:46" ht="11.25" customHeight="1" x14ac:dyDescent="0.2">
      <c r="A543" s="972" t="s">
        <v>694</v>
      </c>
      <c r="B543" s="972" t="s">
        <v>695</v>
      </c>
      <c r="C543" s="515">
        <v>1.21</v>
      </c>
      <c r="D543" s="515">
        <v>1.17</v>
      </c>
      <c r="E543" s="684">
        <v>1.1599999999999999</v>
      </c>
      <c r="F543" s="684">
        <v>1.1399999999999999</v>
      </c>
      <c r="G543" s="684">
        <v>1.1299999999999999</v>
      </c>
      <c r="H543" s="684">
        <v>1.1200000000000001</v>
      </c>
      <c r="I543" s="685"/>
      <c r="J543" s="684">
        <v>1.1000000000000001</v>
      </c>
      <c r="K543" s="514">
        <v>1</v>
      </c>
      <c r="L543" s="685"/>
      <c r="M543" s="531">
        <v>0.91</v>
      </c>
      <c r="N543" s="531">
        <v>0.84</v>
      </c>
      <c r="O543" s="691">
        <v>0.8</v>
      </c>
      <c r="P543" s="691">
        <v>0.76</v>
      </c>
      <c r="Q543" s="691">
        <v>0.73</v>
      </c>
      <c r="R543" s="691">
        <v>0.71</v>
      </c>
      <c r="S543" s="691">
        <v>0.64</v>
      </c>
      <c r="T543" s="691">
        <v>0.56499999999999995</v>
      </c>
      <c r="U543" s="691">
        <v>0.48499999999999999</v>
      </c>
      <c r="V543" s="687">
        <v>0.43</v>
      </c>
      <c r="W543" s="691">
        <v>0.42499999999999999</v>
      </c>
      <c r="X543" s="687">
        <v>0</v>
      </c>
      <c r="Y543" s="688">
        <f>SUM(C543:X543)</f>
        <v>16.324999999999999</v>
      </c>
      <c r="Z543" s="1134">
        <f>IF(ISERROR((C543/D543-1)*100),"n/a",(C543/D543-1)*100)</f>
        <v>3.4188034188034289</v>
      </c>
      <c r="AA543" s="705">
        <f>IF(ISERROR((D543/E543-1)*100),"n/a",(D543/E543-1)*100)</f>
        <v>0.86206896551723755</v>
      </c>
      <c r="AB543" s="705">
        <f>IF(ISERROR((E543/F543-1)*100),"n/a",(E543/F543-1)*100)</f>
        <v>1.7543859649122862</v>
      </c>
      <c r="AC543" s="705">
        <f>IF(ISERROR((F543/G543-1)*100),"n/a",(F543/G543-1)*100)</f>
        <v>0.88495575221239076</v>
      </c>
      <c r="AD543" s="705">
        <f>IF(ISERROR((G543/H543-1)*100),"n/a",(G543/H543-1)*100)</f>
        <v>0.89285714285711748</v>
      </c>
      <c r="AE543" s="705">
        <f>IF(ISERROR((H543/J543-1)*100),"n/a",(H543/J543-1)*100)</f>
        <v>1.8181818181818299</v>
      </c>
      <c r="AF543" s="705">
        <f>IF(ISERROR((J543/K543-1)*100),"n/a",(J543/K543-1)*100)</f>
        <v>10.000000000000009</v>
      </c>
      <c r="AG543" s="705">
        <f>IF(ISERROR((K543/M543-1)*100),"n/a",(K543/M543-1)*100)</f>
        <v>9.8901098901098763</v>
      </c>
      <c r="AH543" s="705">
        <f>IF(ISERROR((M543/N543-1)*100),"n/a",(M543/N543-1)*100)</f>
        <v>8.3333333333333481</v>
      </c>
      <c r="AI543" s="705">
        <f>IF(ISERROR((N543/O543-1)*100),"n/a",(N543/O543-1)*100)</f>
        <v>4.9999999999999822</v>
      </c>
      <c r="AJ543" s="705">
        <f>IF(ISERROR((O543/P543-1)*100),"n/a",(O543/P543-1)*100)</f>
        <v>5.2631578947368363</v>
      </c>
      <c r="AK543" s="705">
        <f>IF(ISERROR((P543/Q543-1)*100),"n/a",(P543/Q543-1)*100)</f>
        <v>4.1095890410958846</v>
      </c>
      <c r="AL543" s="705">
        <f>IF(ISERROR((Q543/R543-1)*100),"n/a",(Q543/R543-1)*100)</f>
        <v>2.8169014084507005</v>
      </c>
      <c r="AM543" s="705">
        <f>IF(ISERROR((R543/S543-1)*100),"n/a",(R543/S543-1)*100)</f>
        <v>10.9375</v>
      </c>
      <c r="AN543" s="705">
        <f>IF(ISERROR((S543/T543-1)*100),"n/a",(S543/T543-1)*100)</f>
        <v>13.27433628318586</v>
      </c>
      <c r="AO543" s="705">
        <f>IF(ISERROR((T543/U543-1)*100),"n/a",(T543/U543-1)*100)</f>
        <v>16.494845360824726</v>
      </c>
      <c r="AP543" s="705">
        <f>IF(ISERROR((U543/V543-1)*100),"n/a",(U543/V543-1)*100)</f>
        <v>12.790697674418606</v>
      </c>
      <c r="AQ543" s="705">
        <f>IF(ISERROR((V543/W543-1)*100),"n/a",(V543/W543-1)*100)</f>
        <v>1.1764705882352899</v>
      </c>
      <c r="AR543" s="705" t="str">
        <f>IF(ISERROR((W543/X543-1)*100),"n/a",(W543/X543-1)*100)</f>
        <v>n/a</v>
      </c>
      <c r="AS543" s="706">
        <f>AVERAGE(Z543:AR543)</f>
        <v>6.0954552520486338</v>
      </c>
      <c r="AT543" s="707">
        <f>STDEV(Z543:AR543)</f>
        <v>5.0252251845994227</v>
      </c>
    </row>
    <row r="544" spans="1:46" ht="11.25" customHeight="1" x14ac:dyDescent="0.2">
      <c r="A544" s="972" t="s">
        <v>299</v>
      </c>
      <c r="B544" s="972" t="s">
        <v>300</v>
      </c>
      <c r="C544" s="515">
        <v>1.68</v>
      </c>
      <c r="D544" s="515">
        <v>1.6400000000000001</v>
      </c>
      <c r="E544" s="684">
        <v>1.6</v>
      </c>
      <c r="F544" s="684">
        <v>1.56</v>
      </c>
      <c r="G544" s="684">
        <v>1.52</v>
      </c>
      <c r="H544" s="684">
        <v>1.48</v>
      </c>
      <c r="I544" s="685"/>
      <c r="J544" s="684">
        <v>1.44</v>
      </c>
      <c r="K544" s="514">
        <v>1.4</v>
      </c>
      <c r="L544" s="685"/>
      <c r="M544" s="531">
        <v>1.36</v>
      </c>
      <c r="N544" s="531">
        <v>1.32</v>
      </c>
      <c r="O544" s="691">
        <v>1.27</v>
      </c>
      <c r="P544" s="691">
        <v>1.22</v>
      </c>
      <c r="Q544" s="691">
        <v>1.18</v>
      </c>
      <c r="R544" s="691">
        <v>1.1399999999999999</v>
      </c>
      <c r="S544" s="691">
        <v>1.1000000000000001</v>
      </c>
      <c r="T544" s="691">
        <v>1.06</v>
      </c>
      <c r="U544" s="691">
        <v>1.0249999999999999</v>
      </c>
      <c r="V544" s="691">
        <v>0.98499999999999999</v>
      </c>
      <c r="W544" s="691">
        <v>0.94499999999999995</v>
      </c>
      <c r="X544" s="691">
        <v>0.91500000000000004</v>
      </c>
      <c r="Y544" s="688">
        <f>SUM(C544:X544)</f>
        <v>25.839999999999996</v>
      </c>
      <c r="Z544" s="1134">
        <f>IF(ISERROR((C544/D544-1)*100),"n/a",(C544/D544-1)*100)</f>
        <v>2.4390243902438824</v>
      </c>
      <c r="AA544" s="705">
        <f>IF(ISERROR((D544/E544-1)*100),"n/a",(D544/E544-1)*100)</f>
        <v>2.4999999999999911</v>
      </c>
      <c r="AB544" s="705">
        <f>IF(ISERROR((E544/F544-1)*100),"n/a",(E544/F544-1)*100)</f>
        <v>2.5641025641025772</v>
      </c>
      <c r="AC544" s="705">
        <f>IF(ISERROR((F544/G544-1)*100),"n/a",(F544/G544-1)*100)</f>
        <v>2.6315789473684292</v>
      </c>
      <c r="AD544" s="705">
        <f>IF(ISERROR((G544/H544-1)*100),"n/a",(G544/H544-1)*100)</f>
        <v>2.7027027027026973</v>
      </c>
      <c r="AE544" s="705">
        <f>IF(ISERROR((H544/J544-1)*100),"n/a",(H544/J544-1)*100)</f>
        <v>2.7777777777777901</v>
      </c>
      <c r="AF544" s="705">
        <f>IF(ISERROR((J544/K544-1)*100),"n/a",(J544/K544-1)*100)</f>
        <v>2.8571428571428692</v>
      </c>
      <c r="AG544" s="705">
        <f>IF(ISERROR((K544/M544-1)*100),"n/a",(K544/M544-1)*100)</f>
        <v>2.9411764705882248</v>
      </c>
      <c r="AH544" s="705">
        <f>IF(ISERROR((M544/N544-1)*100),"n/a",(M544/N544-1)*100)</f>
        <v>3.0303030303030276</v>
      </c>
      <c r="AI544" s="705">
        <f>IF(ISERROR((N544/O544-1)*100),"n/a",(N544/O544-1)*100)</f>
        <v>3.937007874015741</v>
      </c>
      <c r="AJ544" s="705">
        <f>IF(ISERROR((O544/P544-1)*100),"n/a",(O544/P544-1)*100)</f>
        <v>4.0983606557376984</v>
      </c>
      <c r="AK544" s="705">
        <f>IF(ISERROR((P544/Q544-1)*100),"n/a",(P544/Q544-1)*100)</f>
        <v>3.3898305084745894</v>
      </c>
      <c r="AL544" s="705">
        <f>IF(ISERROR((Q544/R544-1)*100),"n/a",(Q544/R544-1)*100)</f>
        <v>3.5087719298245723</v>
      </c>
      <c r="AM544" s="705">
        <f>IF(ISERROR((R544/S544-1)*100),"n/a",(R544/S544-1)*100)</f>
        <v>3.6363636363636154</v>
      </c>
      <c r="AN544" s="705">
        <f>IF(ISERROR((S544/T544-1)*100),"n/a",(S544/T544-1)*100)</f>
        <v>3.7735849056603765</v>
      </c>
      <c r="AO544" s="705">
        <f>IF(ISERROR((T544/U544-1)*100),"n/a",(T544/U544-1)*100)</f>
        <v>3.4146341463414887</v>
      </c>
      <c r="AP544" s="705">
        <f>IF(ISERROR((U544/V544-1)*100),"n/a",(U544/V544-1)*100)</f>
        <v>4.0609137055837463</v>
      </c>
      <c r="AQ544" s="705">
        <f>IF(ISERROR((V544/W544-1)*100),"n/a",(V544/W544-1)*100)</f>
        <v>4.2328042328042326</v>
      </c>
      <c r="AR544" s="705">
        <f>IF(ISERROR((W544/X544-1)*100),"n/a",(W544/X544-1)*100)</f>
        <v>3.2786885245901454</v>
      </c>
      <c r="AS544" s="706">
        <f>AVERAGE(Z544:AR544)</f>
        <v>3.2513036241908262</v>
      </c>
      <c r="AT544" s="707">
        <f>STDEV(Z544:AR544)</f>
        <v>0.58909508824568491</v>
      </c>
    </row>
    <row r="545" spans="1:46" ht="11.25" customHeight="1" x14ac:dyDescent="0.2">
      <c r="A545" s="972" t="s">
        <v>696</v>
      </c>
      <c r="B545" s="972" t="s">
        <v>697</v>
      </c>
      <c r="C545" s="515">
        <v>3.95</v>
      </c>
      <c r="D545" s="515">
        <v>3.7499999999999996</v>
      </c>
      <c r="E545" s="684">
        <v>3.55</v>
      </c>
      <c r="F545" s="684">
        <v>3.32</v>
      </c>
      <c r="G545" s="684">
        <v>3.0449999999999999</v>
      </c>
      <c r="H545" s="684">
        <v>2.835</v>
      </c>
      <c r="I545" s="685"/>
      <c r="J545" s="684">
        <v>2.62</v>
      </c>
      <c r="K545" s="514">
        <v>2.4500000000000002</v>
      </c>
      <c r="L545" s="685"/>
      <c r="M545" s="531">
        <v>2.3050000000000002</v>
      </c>
      <c r="N545" s="531">
        <v>2.2000000000000002</v>
      </c>
      <c r="O545" s="691">
        <v>2.15</v>
      </c>
      <c r="P545" s="691">
        <v>1.98</v>
      </c>
      <c r="Q545" s="691">
        <v>1.89</v>
      </c>
      <c r="R545" s="691">
        <v>1.7749999999999999</v>
      </c>
      <c r="S545" s="691">
        <v>1.675</v>
      </c>
      <c r="T545" s="691">
        <v>1.55</v>
      </c>
      <c r="U545" s="691">
        <v>1.5</v>
      </c>
      <c r="V545" s="687">
        <v>0</v>
      </c>
      <c r="W545" s="687">
        <v>2.02</v>
      </c>
      <c r="X545" s="687">
        <v>2.96</v>
      </c>
      <c r="Y545" s="688">
        <f>SUM(C545:X545)</f>
        <v>47.524999999999999</v>
      </c>
      <c r="Z545" s="1134">
        <f>IF(ISERROR((C545/D545-1)*100),"n/a",(C545/D545-1)*100)</f>
        <v>5.3333333333333455</v>
      </c>
      <c r="AA545" s="705">
        <f>IF(ISERROR((D545/E545-1)*100),"n/a",(D545/E545-1)*100)</f>
        <v>5.6338028169014009</v>
      </c>
      <c r="AB545" s="705">
        <f>IF(ISERROR((E545/F545-1)*100),"n/a",(E545/F545-1)*100)</f>
        <v>6.9277108433734913</v>
      </c>
      <c r="AC545" s="705">
        <f>IF(ISERROR((F545/G545-1)*100),"n/a",(F545/G545-1)*100)</f>
        <v>9.0311986863711002</v>
      </c>
      <c r="AD545" s="705">
        <f>IF(ISERROR((G545/H545-1)*100),"n/a",(G545/H545-1)*100)</f>
        <v>7.4074074074073959</v>
      </c>
      <c r="AE545" s="705">
        <f>IF(ISERROR((H545/J545-1)*100),"n/a",(H545/J545-1)*100)</f>
        <v>8.2061068702290019</v>
      </c>
      <c r="AF545" s="705">
        <f>IF(ISERROR((J545/K545-1)*100),"n/a",(J545/K545-1)*100)</f>
        <v>6.938775510204076</v>
      </c>
      <c r="AG545" s="705">
        <f>IF(ISERROR((K545/M545-1)*100),"n/a",(K545/M545-1)*100)</f>
        <v>6.2906724511930578</v>
      </c>
      <c r="AH545" s="705">
        <f>IF(ISERROR((M545/N545-1)*100),"n/a",(M545/N545-1)*100)</f>
        <v>4.7727272727272618</v>
      </c>
      <c r="AI545" s="705">
        <f>IF(ISERROR((N545/O545-1)*100),"n/a",(N545/O545-1)*100)</f>
        <v>2.3255813953488413</v>
      </c>
      <c r="AJ545" s="705">
        <f>IF(ISERROR((O545/P545-1)*100),"n/a",(O545/P545-1)*100)</f>
        <v>8.5858585858585847</v>
      </c>
      <c r="AK545" s="705">
        <f>IF(ISERROR((P545/Q545-1)*100),"n/a",(P545/Q545-1)*100)</f>
        <v>4.7619047619047672</v>
      </c>
      <c r="AL545" s="705">
        <f>IF(ISERROR((Q545/R545-1)*100),"n/a",(Q545/R545-1)*100)</f>
        <v>6.4788732394366111</v>
      </c>
      <c r="AM545" s="705">
        <f>IF(ISERROR((R545/S545-1)*100),"n/a",(R545/S545-1)*100)</f>
        <v>5.9701492537313383</v>
      </c>
      <c r="AN545" s="705">
        <f>IF(ISERROR((S545/T545-1)*100),"n/a",(S545/T545-1)*100)</f>
        <v>8.0645161290322509</v>
      </c>
      <c r="AO545" s="705">
        <f>IF(ISERROR((T545/U545-1)*100),"n/a",(T545/U545-1)*100)</f>
        <v>3.3333333333333437</v>
      </c>
      <c r="AP545" s="705" t="str">
        <f>IF(ISERROR((U545/V545-1)*100),"n/a",(U545/V545-1)*100)</f>
        <v>n/a</v>
      </c>
      <c r="AQ545" s="705">
        <f>IF(ISERROR((V545/W545-1)*100),"n/a",(V545/W545-1)*100)</f>
        <v>-100</v>
      </c>
      <c r="AR545" s="705">
        <f>IF(ISERROR((W545/X545-1)*100),"n/a",(W545/X545-1)*100)</f>
        <v>-31.756756756756754</v>
      </c>
      <c r="AS545" s="706">
        <f>AVERAGE(Z545:AR545)</f>
        <v>-1.7608224925761602</v>
      </c>
      <c r="AT545" s="707">
        <f>STDEV(Z545:AR545)</f>
        <v>26.156427161279908</v>
      </c>
    </row>
    <row r="546" spans="1:46" ht="11.25" customHeight="1" x14ac:dyDescent="0.2">
      <c r="A546" s="513" t="s">
        <v>699</v>
      </c>
      <c r="B546" s="972" t="s">
        <v>700</v>
      </c>
      <c r="C546" s="515">
        <v>1.96</v>
      </c>
      <c r="D546" s="515">
        <v>1.8599999999999999</v>
      </c>
      <c r="E546" s="505">
        <v>1.7</v>
      </c>
      <c r="F546" s="505">
        <v>1.48</v>
      </c>
      <c r="G546" s="505">
        <v>1.32</v>
      </c>
      <c r="H546" s="505">
        <v>1.24</v>
      </c>
      <c r="I546" s="506"/>
      <c r="J546" s="507">
        <v>1.2</v>
      </c>
      <c r="K546" s="503">
        <v>1.1599999999999999</v>
      </c>
      <c r="L546" s="506"/>
      <c r="M546" s="551">
        <v>1.08</v>
      </c>
      <c r="N546" s="551">
        <v>1</v>
      </c>
      <c r="O546" s="511">
        <v>0.9</v>
      </c>
      <c r="P546" s="511">
        <v>0.78</v>
      </c>
      <c r="Q546" s="511">
        <v>0.66</v>
      </c>
      <c r="R546" s="511">
        <v>0.55000000000000004</v>
      </c>
      <c r="S546" s="511">
        <v>0.375</v>
      </c>
      <c r="T546" s="510">
        <v>0</v>
      </c>
      <c r="U546" s="510">
        <v>0</v>
      </c>
      <c r="V546" s="510">
        <v>0</v>
      </c>
      <c r="W546" s="510">
        <v>0</v>
      </c>
      <c r="X546" s="510">
        <v>0</v>
      </c>
      <c r="Y546" s="688">
        <f>SUM(C546:X546)</f>
        <v>17.265000000000001</v>
      </c>
      <c r="Z546" s="1134">
        <f>IF(ISERROR((C546/D546-1)*100),"n/a",(C546/D546-1)*100)</f>
        <v>5.3763440860215006</v>
      </c>
      <c r="AA546" s="705">
        <f>IF(ISERROR((D546/E546-1)*100),"n/a",(D546/E546-1)*100)</f>
        <v>9.4117647058823408</v>
      </c>
      <c r="AB546" s="705">
        <f>IF(ISERROR((E546/F546-1)*100),"n/a",(E546/F546-1)*100)</f>
        <v>14.864864864864868</v>
      </c>
      <c r="AC546" s="705">
        <f>IF(ISERROR((F546/G546-1)*100),"n/a",(F546/G546-1)*100)</f>
        <v>12.12121212121211</v>
      </c>
      <c r="AD546" s="705">
        <f>IF(ISERROR((G546/H546-1)*100),"n/a",(G546/H546-1)*100)</f>
        <v>6.4516129032258229</v>
      </c>
      <c r="AE546" s="705">
        <f>IF(ISERROR((H546/J546-1)*100),"n/a",(H546/J546-1)*100)</f>
        <v>3.3333333333333437</v>
      </c>
      <c r="AF546" s="705">
        <f>IF(ISERROR((J546/K546-1)*100),"n/a",(J546/K546-1)*100)</f>
        <v>3.4482758620689724</v>
      </c>
      <c r="AG546" s="705">
        <f>IF(ISERROR((K546/M546-1)*100),"n/a",(K546/M546-1)*100)</f>
        <v>7.4074074074073959</v>
      </c>
      <c r="AH546" s="705">
        <f>IF(ISERROR((M546/N546-1)*100),"n/a",(M546/N546-1)*100)</f>
        <v>8.0000000000000071</v>
      </c>
      <c r="AI546" s="705">
        <f>IF(ISERROR((N546/O546-1)*100),"n/a",(N546/O546-1)*100)</f>
        <v>11.111111111111116</v>
      </c>
      <c r="AJ546" s="705">
        <f>IF(ISERROR((O546/P546-1)*100),"n/a",(O546/P546-1)*100)</f>
        <v>15.384615384615374</v>
      </c>
      <c r="AK546" s="705">
        <f>IF(ISERROR((P546/Q546-1)*100),"n/a",(P546/Q546-1)*100)</f>
        <v>18.181818181818187</v>
      </c>
      <c r="AL546" s="705">
        <f>IF(ISERROR((Q546/R546-1)*100),"n/a",(Q546/R546-1)*100)</f>
        <v>19.999999999999996</v>
      </c>
      <c r="AM546" s="705">
        <f>IF(ISERROR((R546/S546-1)*100),"n/a",(R546/S546-1)*100)</f>
        <v>46.666666666666679</v>
      </c>
      <c r="AN546" s="705" t="str">
        <f>IF(ISERROR((S546/T546-1)*100),"n/a",(S546/T546-1)*100)</f>
        <v>n/a</v>
      </c>
      <c r="AO546" s="705" t="str">
        <f>IF(ISERROR((T546/U546-1)*100),"n/a",(T546/U546-1)*100)</f>
        <v>n/a</v>
      </c>
      <c r="AP546" s="705" t="str">
        <f>IF(ISERROR((U546/V546-1)*100),"n/a",(U546/V546-1)*100)</f>
        <v>n/a</v>
      </c>
      <c r="AQ546" s="705" t="str">
        <f>IF(ISERROR((V546/W546-1)*100),"n/a",(V546/W546-1)*100)</f>
        <v>n/a</v>
      </c>
      <c r="AR546" s="705" t="str">
        <f>IF(ISERROR((W546/X546-1)*100),"n/a",(W546/X546-1)*100)</f>
        <v>n/a</v>
      </c>
      <c r="AS546" s="706">
        <f>AVERAGE(Z546:AR546)</f>
        <v>12.982787616301978</v>
      </c>
      <c r="AT546" s="707">
        <f>STDEV(Z546:AR546)</f>
        <v>11.016175949670016</v>
      </c>
    </row>
    <row r="547" spans="1:46" ht="11.25" customHeight="1" x14ac:dyDescent="0.2">
      <c r="A547" s="526" t="s">
        <v>2553</v>
      </c>
      <c r="B547" s="527" t="s">
        <v>2554</v>
      </c>
      <c r="C547" s="515">
        <v>0.92</v>
      </c>
      <c r="D547" s="530">
        <v>0.84</v>
      </c>
      <c r="E547" s="684">
        <v>0.8</v>
      </c>
      <c r="F547" s="684">
        <v>0.76</v>
      </c>
      <c r="G547" s="684">
        <v>0.6</v>
      </c>
      <c r="H547" s="563">
        <v>0.56000000000000005</v>
      </c>
      <c r="I547" s="685"/>
      <c r="J547" s="684">
        <v>0.56000000000000005</v>
      </c>
      <c r="K547" s="514">
        <v>0.4</v>
      </c>
      <c r="L547" s="685"/>
      <c r="M547" s="531">
        <v>0.34667999999999999</v>
      </c>
      <c r="N547" s="531">
        <v>0.32</v>
      </c>
      <c r="O547" s="691">
        <v>0.29332000000000003</v>
      </c>
      <c r="P547" s="691">
        <v>0.22667999999999999</v>
      </c>
      <c r="Q547" s="691">
        <v>0.16</v>
      </c>
      <c r="R547" s="691">
        <v>0.13331999999999999</v>
      </c>
      <c r="S547" s="691">
        <v>0.12222</v>
      </c>
      <c r="T547" s="691">
        <v>4.444E-2</v>
      </c>
      <c r="U547" s="687">
        <v>0</v>
      </c>
      <c r="V547" s="687">
        <v>0</v>
      </c>
      <c r="W547" s="687">
        <v>0</v>
      </c>
      <c r="X547" s="687">
        <v>0</v>
      </c>
      <c r="Y547" s="688">
        <f>SUM(C547:X547)</f>
        <v>7.086660000000002</v>
      </c>
      <c r="Z547" s="1134">
        <f>IF(ISERROR((C547/D547-1)*100),"n/a",(C547/D547-1)*100)</f>
        <v>9.5238095238095344</v>
      </c>
      <c r="AA547" s="705">
        <f>IF(ISERROR((D547/E547-1)*100),"n/a",(D547/E547-1)*100)</f>
        <v>4.9999999999999822</v>
      </c>
      <c r="AB547" s="705">
        <f>IF(ISERROR((E547/F547-1)*100),"n/a",(E547/F547-1)*100)</f>
        <v>5.2631578947368363</v>
      </c>
      <c r="AC547" s="705">
        <f>IF(ISERROR((F547/G547-1)*100),"n/a",(F547/G547-1)*100)</f>
        <v>26.666666666666682</v>
      </c>
      <c r="AD547" s="705">
        <f>IF(ISERROR((G547/H547-1)*100),"n/a",(G547/H547-1)*100)</f>
        <v>7.1428571428571397</v>
      </c>
      <c r="AE547" s="705">
        <f>IF(ISERROR((H547/J547-1)*100),"n/a",(H547/J547-1)*100)</f>
        <v>0</v>
      </c>
      <c r="AF547" s="705">
        <f>IF(ISERROR((J547/K547-1)*100),"n/a",(J547/K547-1)*100)</f>
        <v>40.000000000000014</v>
      </c>
      <c r="AG547" s="705">
        <f>IF(ISERROR((K547/M547-1)*100),"n/a",(K547/M547-1)*100)</f>
        <v>15.38017768547364</v>
      </c>
      <c r="AH547" s="705">
        <f>IF(ISERROR((M547/N547-1)*100),"n/a",(M547/N547-1)*100)</f>
        <v>8.3374999999999986</v>
      </c>
      <c r="AI547" s="705">
        <f>IF(ISERROR((N547/O547-1)*100),"n/a",(N547/O547-1)*100)</f>
        <v>9.0958679939997289</v>
      </c>
      <c r="AJ547" s="705">
        <f>IF(ISERROR((O547/P547-1)*100),"n/a",(O547/P547-1)*100)</f>
        <v>29.398270689959439</v>
      </c>
      <c r="AK547" s="705">
        <f>IF(ISERROR((P547/Q547-1)*100),"n/a",(P547/Q547-1)*100)</f>
        <v>41.674999999999997</v>
      </c>
      <c r="AL547" s="705">
        <f>IF(ISERROR((Q547/R547-1)*100),"n/a",(Q547/R547-1)*100)</f>
        <v>20.012001200120011</v>
      </c>
      <c r="AM547" s="705">
        <f>IF(ISERROR((R547/S547-1)*100),"n/a",(R547/S547-1)*100)</f>
        <v>9.0819833087874215</v>
      </c>
      <c r="AN547" s="705">
        <f>IF(ISERROR((S547/T547-1)*100),"n/a",(S547/T547-1)*100)</f>
        <v>175.02250225022502</v>
      </c>
      <c r="AO547" s="705" t="str">
        <f>IF(ISERROR((T547/U547-1)*100),"n/a",(T547/U547-1)*100)</f>
        <v>n/a</v>
      </c>
      <c r="AP547" s="705" t="str">
        <f>IF(ISERROR((U547/V547-1)*100),"n/a",(U547/V547-1)*100)</f>
        <v>n/a</v>
      </c>
      <c r="AQ547" s="705" t="str">
        <f>IF(ISERROR((V547/W547-1)*100),"n/a",(V547/W547-1)*100)</f>
        <v>n/a</v>
      </c>
      <c r="AR547" s="705" t="str">
        <f>IF(ISERROR((W547/X547-1)*100),"n/a",(W547/X547-1)*100)</f>
        <v>n/a</v>
      </c>
      <c r="AS547" s="706">
        <f>AVERAGE(Z547:AR547)</f>
        <v>26.773319623775695</v>
      </c>
      <c r="AT547" s="707">
        <f>STDEV(Z547:AR547)</f>
        <v>42.977632954154338</v>
      </c>
    </row>
    <row r="548" spans="1:46" ht="11.25" customHeight="1" x14ac:dyDescent="0.2">
      <c r="A548" s="513" t="s">
        <v>301</v>
      </c>
      <c r="B548" s="972" t="s">
        <v>302</v>
      </c>
      <c r="C548" s="515">
        <v>1.95</v>
      </c>
      <c r="D548" s="690">
        <v>1.8599999999999999</v>
      </c>
      <c r="E548" s="684">
        <v>1.78</v>
      </c>
      <c r="F548" s="684">
        <v>1.71</v>
      </c>
      <c r="G548" s="684">
        <v>1.65</v>
      </c>
      <c r="H548" s="684">
        <v>1.6</v>
      </c>
      <c r="I548" s="685"/>
      <c r="J548" s="684">
        <v>1.56</v>
      </c>
      <c r="K548" s="514">
        <v>1.53</v>
      </c>
      <c r="L548" s="685"/>
      <c r="M548" s="531">
        <v>1.51</v>
      </c>
      <c r="N548" s="686">
        <v>1.5</v>
      </c>
      <c r="O548" s="691">
        <v>1.48</v>
      </c>
      <c r="P548" s="691">
        <v>1.4</v>
      </c>
      <c r="Q548" s="691">
        <v>1.32</v>
      </c>
      <c r="R548" s="687">
        <v>1.3</v>
      </c>
      <c r="S548" s="691">
        <v>1.29</v>
      </c>
      <c r="T548" s="687">
        <v>1.28</v>
      </c>
      <c r="U548" s="691">
        <v>1.27</v>
      </c>
      <c r="V548" s="687">
        <v>1.26</v>
      </c>
      <c r="W548" s="691">
        <v>1.2450000000000001</v>
      </c>
      <c r="X548" s="687">
        <v>1.24</v>
      </c>
      <c r="Y548" s="688">
        <f>SUM(C548:X548)</f>
        <v>29.734999999999999</v>
      </c>
      <c r="Z548" s="1134">
        <f>IF(ISERROR((C548/D548-1)*100),"n/a",(C548/D548-1)*100)</f>
        <v>4.8387096774193505</v>
      </c>
      <c r="AA548" s="705">
        <f>IF(ISERROR((D548/E548-1)*100),"n/a",(D548/E548-1)*100)</f>
        <v>4.4943820224718989</v>
      </c>
      <c r="AB548" s="705">
        <f>IF(ISERROR((E548/F548-1)*100),"n/a",(E548/F548-1)*100)</f>
        <v>4.0935672514619936</v>
      </c>
      <c r="AC548" s="705">
        <f>IF(ISERROR((F548/G548-1)*100),"n/a",(F548/G548-1)*100)</f>
        <v>3.6363636363636376</v>
      </c>
      <c r="AD548" s="705">
        <f>IF(ISERROR((G548/H548-1)*100),"n/a",(G548/H548-1)*100)</f>
        <v>3.1249999999999778</v>
      </c>
      <c r="AE548" s="705">
        <f>IF(ISERROR((H548/J548-1)*100),"n/a",(H548/J548-1)*100)</f>
        <v>2.5641025641025772</v>
      </c>
      <c r="AF548" s="705">
        <f>IF(ISERROR((J548/K548-1)*100),"n/a",(J548/K548-1)*100)</f>
        <v>1.9607843137254832</v>
      </c>
      <c r="AG548" s="705">
        <f>IF(ISERROR((K548/M548-1)*100),"n/a",(K548/M548-1)*100)</f>
        <v>1.3245033112582849</v>
      </c>
      <c r="AH548" s="705">
        <f>IF(ISERROR((M548/N548-1)*100),"n/a",(M548/N548-1)*100)</f>
        <v>0.66666666666665986</v>
      </c>
      <c r="AI548" s="705">
        <f>IF(ISERROR((N548/O548-1)*100),"n/a",(N548/O548-1)*100)</f>
        <v>1.3513513513513598</v>
      </c>
      <c r="AJ548" s="705">
        <f>IF(ISERROR((O548/P548-1)*100),"n/a",(O548/P548-1)*100)</f>
        <v>5.7142857142857162</v>
      </c>
      <c r="AK548" s="705">
        <f>IF(ISERROR((P548/Q548-1)*100),"n/a",(P548/Q548-1)*100)</f>
        <v>6.0606060606060552</v>
      </c>
      <c r="AL548" s="705">
        <f>IF(ISERROR((Q548/R548-1)*100),"n/a",(Q548/R548-1)*100)</f>
        <v>1.538461538461533</v>
      </c>
      <c r="AM548" s="705">
        <f>IF(ISERROR((R548/S548-1)*100),"n/a",(R548/S548-1)*100)</f>
        <v>0.77519379844961378</v>
      </c>
      <c r="AN548" s="705">
        <f>IF(ISERROR((S548/T548-1)*100),"n/a",(S548/T548-1)*100)</f>
        <v>0.78125</v>
      </c>
      <c r="AO548" s="705">
        <f>IF(ISERROR((T548/U548-1)*100),"n/a",(T548/U548-1)*100)</f>
        <v>0.78740157480314821</v>
      </c>
      <c r="AP548" s="705">
        <f>IF(ISERROR((U548/V548-1)*100),"n/a",(U548/V548-1)*100)</f>
        <v>0.79365079365079083</v>
      </c>
      <c r="AQ548" s="705">
        <f>IF(ISERROR((V548/W548-1)*100),"n/a",(V548/W548-1)*100)</f>
        <v>1.2048192771084265</v>
      </c>
      <c r="AR548" s="705">
        <f>IF(ISERROR((W548/X548-1)*100),"n/a",(W548/X548-1)*100)</f>
        <v>0.40322580645162365</v>
      </c>
      <c r="AS548" s="706">
        <f>AVERAGE(Z548:AR548)</f>
        <v>2.4270697557177963</v>
      </c>
      <c r="AT548" s="707">
        <f>STDEV(Z548:AR548)</f>
        <v>1.8515214072807009</v>
      </c>
    </row>
    <row r="549" spans="1:46" ht="11.25" customHeight="1" x14ac:dyDescent="0.2">
      <c r="A549" s="513" t="s">
        <v>4129</v>
      </c>
      <c r="B549" s="955" t="s">
        <v>3902</v>
      </c>
      <c r="C549" s="515">
        <v>0.57999999999999996</v>
      </c>
      <c r="D549" s="690">
        <v>0.42</v>
      </c>
      <c r="E549" s="684">
        <v>0.26</v>
      </c>
      <c r="F549" s="684">
        <v>0.14000000000000001</v>
      </c>
      <c r="G549" s="684">
        <v>0.03</v>
      </c>
      <c r="H549" s="563">
        <v>0</v>
      </c>
      <c r="I549" s="685"/>
      <c r="J549" s="521">
        <v>0</v>
      </c>
      <c r="K549" s="689">
        <v>0</v>
      </c>
      <c r="L549" s="685"/>
      <c r="M549" s="686">
        <v>0</v>
      </c>
      <c r="N549" s="686">
        <v>0</v>
      </c>
      <c r="O549" s="687">
        <v>0</v>
      </c>
      <c r="P549" s="687">
        <v>0</v>
      </c>
      <c r="Q549" s="687">
        <v>0</v>
      </c>
      <c r="R549" s="687">
        <v>0</v>
      </c>
      <c r="S549" s="687">
        <v>0</v>
      </c>
      <c r="T549" s="687">
        <v>0</v>
      </c>
      <c r="U549" s="687">
        <v>0</v>
      </c>
      <c r="V549" s="687">
        <v>0</v>
      </c>
      <c r="W549" s="687">
        <v>0</v>
      </c>
      <c r="X549" s="687">
        <v>0</v>
      </c>
      <c r="Y549" s="688">
        <f>SUM(C549:X549)</f>
        <v>1.43</v>
      </c>
      <c r="Z549" s="1134">
        <f>IF(ISERROR((C549/D549-1)*100),"n/a",(C549/D549-1)*100)</f>
        <v>38.095238095238095</v>
      </c>
      <c r="AA549" s="705">
        <f>IF(ISERROR((D549/E549-1)*100),"n/a",(D549/E549-1)*100)</f>
        <v>61.538461538461519</v>
      </c>
      <c r="AB549" s="705">
        <f>IF(ISERROR((E549/F549-1)*100),"n/a",(E549/F549-1)*100)</f>
        <v>85.714285714285694</v>
      </c>
      <c r="AC549" s="705">
        <f>IF(ISERROR((F549/G549-1)*100),"n/a",(F549/G549-1)*100)</f>
        <v>366.66666666666669</v>
      </c>
      <c r="AD549" s="705" t="str">
        <f>IF(ISERROR((G549/H549-1)*100),"n/a",(G549/H549-1)*100)</f>
        <v>n/a</v>
      </c>
      <c r="AE549" s="705" t="str">
        <f>IF(ISERROR((H549/J549-1)*100),"n/a",(H549/J549-1)*100)</f>
        <v>n/a</v>
      </c>
      <c r="AF549" s="705" t="str">
        <f>IF(ISERROR((J549/K549-1)*100),"n/a",(J549/K549-1)*100)</f>
        <v>n/a</v>
      </c>
      <c r="AG549" s="705" t="str">
        <f>IF(ISERROR((K549/M549-1)*100),"n/a",(K549/M549-1)*100)</f>
        <v>n/a</v>
      </c>
      <c r="AH549" s="705" t="str">
        <f>IF(ISERROR((M549/N549-1)*100),"n/a",(M549/N549-1)*100)</f>
        <v>n/a</v>
      </c>
      <c r="AI549" s="705" t="str">
        <f>IF(ISERROR((N549/O549-1)*100),"n/a",(N549/O549-1)*100)</f>
        <v>n/a</v>
      </c>
      <c r="AJ549" s="705" t="str">
        <f>IF(ISERROR((O549/P549-1)*100),"n/a",(O549/P549-1)*100)</f>
        <v>n/a</v>
      </c>
      <c r="AK549" s="705" t="str">
        <f>IF(ISERROR((P549/Q549-1)*100),"n/a",(P549/Q549-1)*100)</f>
        <v>n/a</v>
      </c>
      <c r="AL549" s="705" t="str">
        <f>IF(ISERROR((Q549/R549-1)*100),"n/a",(Q549/R549-1)*100)</f>
        <v>n/a</v>
      </c>
      <c r="AM549" s="705" t="str">
        <f>IF(ISERROR((R549/S549-1)*100),"n/a",(R549/S549-1)*100)</f>
        <v>n/a</v>
      </c>
      <c r="AN549" s="705" t="str">
        <f>IF(ISERROR((S549/T549-1)*100),"n/a",(S549/T549-1)*100)</f>
        <v>n/a</v>
      </c>
      <c r="AO549" s="705" t="str">
        <f>IF(ISERROR((T549/U549-1)*100),"n/a",(T549/U549-1)*100)</f>
        <v>n/a</v>
      </c>
      <c r="AP549" s="705" t="str">
        <f>IF(ISERROR((U549/V549-1)*100),"n/a",(U549/V549-1)*100)</f>
        <v>n/a</v>
      </c>
      <c r="AQ549" s="705" t="str">
        <f>IF(ISERROR((V549/W549-1)*100),"n/a",(V549/W549-1)*100)</f>
        <v>n/a</v>
      </c>
      <c r="AR549" s="705" t="str">
        <f>IF(ISERROR((W549/X549-1)*100),"n/a",(W549/X549-1)*100)</f>
        <v>n/a</v>
      </c>
      <c r="AS549" s="706">
        <f>AVERAGE(Z549:AR549)</f>
        <v>138.00366300366301</v>
      </c>
      <c r="AT549" s="707">
        <f>STDEV(Z549:AR549)</f>
        <v>153.67668292478413</v>
      </c>
    </row>
    <row r="550" spans="1:46" ht="11.25" customHeight="1" x14ac:dyDescent="0.2">
      <c r="A550" s="580" t="s">
        <v>4163</v>
      </c>
      <c r="B550" s="972" t="s">
        <v>4164</v>
      </c>
      <c r="C550" s="515">
        <v>0.99</v>
      </c>
      <c r="D550" s="540">
        <v>0.92</v>
      </c>
      <c r="E550" s="684">
        <v>0.9</v>
      </c>
      <c r="F550" s="684">
        <v>0.87</v>
      </c>
      <c r="G550" s="563">
        <v>0.84</v>
      </c>
      <c r="H550" s="684">
        <v>0.84</v>
      </c>
      <c r="I550" s="685"/>
      <c r="J550" s="521">
        <v>0.8</v>
      </c>
      <c r="K550" s="689">
        <v>0.8</v>
      </c>
      <c r="L550" s="685"/>
      <c r="M550" s="686">
        <v>0.8</v>
      </c>
      <c r="N550" s="569">
        <v>0.8</v>
      </c>
      <c r="O550" s="564">
        <v>0.8</v>
      </c>
      <c r="P550" s="691">
        <v>0.79</v>
      </c>
      <c r="Q550" s="564">
        <v>0.76</v>
      </c>
      <c r="R550" s="564">
        <v>0.76</v>
      </c>
      <c r="S550" s="691">
        <v>0.74</v>
      </c>
      <c r="T550" s="564">
        <v>0.68</v>
      </c>
      <c r="U550" s="564">
        <v>0.68</v>
      </c>
      <c r="V550" s="564">
        <v>0.68</v>
      </c>
      <c r="W550" s="564">
        <v>0.68</v>
      </c>
      <c r="X550" s="564">
        <v>0.68</v>
      </c>
      <c r="Y550" s="688">
        <f>SUM(C550:X550)</f>
        <v>15.81</v>
      </c>
      <c r="Z550" s="1134">
        <f>IF(ISERROR((C550/D550-1)*100),"n/a",(C550/D550-1)*100)</f>
        <v>7.6086956521739024</v>
      </c>
      <c r="AA550" s="705">
        <f>IF(ISERROR((D550/E550-1)*100),"n/a",(D550/E550-1)*100)</f>
        <v>2.2222222222222143</v>
      </c>
      <c r="AB550" s="705">
        <f>IF(ISERROR((E550/F550-1)*100),"n/a",(E550/F550-1)*100)</f>
        <v>3.4482758620689724</v>
      </c>
      <c r="AC550" s="705">
        <f>IF(ISERROR((F550/G550-1)*100),"n/a",(F550/G550-1)*100)</f>
        <v>3.5714285714285809</v>
      </c>
      <c r="AD550" s="705">
        <f>IF(ISERROR((G550/H550-1)*100),"n/a",(G550/H550-1)*100)</f>
        <v>0</v>
      </c>
      <c r="AE550" s="705">
        <f>IF(ISERROR((H550/J550-1)*100),"n/a",(H550/J550-1)*100)</f>
        <v>4.9999999999999822</v>
      </c>
      <c r="AF550" s="705">
        <f>IF(ISERROR((J550/K550-1)*100),"n/a",(J550/K550-1)*100)</f>
        <v>0</v>
      </c>
      <c r="AG550" s="705">
        <f>IF(ISERROR((K550/M550-1)*100),"n/a",(K550/M550-1)*100)</f>
        <v>0</v>
      </c>
      <c r="AH550" s="705">
        <f>IF(ISERROR((M550/N550-1)*100),"n/a",(M550/N550-1)*100)</f>
        <v>0</v>
      </c>
      <c r="AI550" s="705">
        <f>IF(ISERROR((N550/O550-1)*100),"n/a",(N550/O550-1)*100)</f>
        <v>0</v>
      </c>
      <c r="AJ550" s="705">
        <f>IF(ISERROR((O550/P550-1)*100),"n/a",(O550/P550-1)*100)</f>
        <v>1.2658227848101333</v>
      </c>
      <c r="AK550" s="705">
        <f>IF(ISERROR((P550/Q550-1)*100),"n/a",(P550/Q550-1)*100)</f>
        <v>3.9473684210526327</v>
      </c>
      <c r="AL550" s="705">
        <f>IF(ISERROR((Q550/R550-1)*100),"n/a",(Q550/R550-1)*100)</f>
        <v>0</v>
      </c>
      <c r="AM550" s="705">
        <f>IF(ISERROR((R550/S550-1)*100),"n/a",(R550/S550-1)*100)</f>
        <v>2.7027027027026973</v>
      </c>
      <c r="AN550" s="705">
        <f>IF(ISERROR((S550/T550-1)*100),"n/a",(S550/T550-1)*100)</f>
        <v>8.8235294117646959</v>
      </c>
      <c r="AO550" s="705">
        <f>IF(ISERROR((T550/U550-1)*100),"n/a",(T550/U550-1)*100)</f>
        <v>0</v>
      </c>
      <c r="AP550" s="705">
        <f>IF(ISERROR((U550/V550-1)*100),"n/a",(U550/V550-1)*100)</f>
        <v>0</v>
      </c>
      <c r="AQ550" s="705">
        <f>IF(ISERROR((V550/W550-1)*100),"n/a",(V550/W550-1)*100)</f>
        <v>0</v>
      </c>
      <c r="AR550" s="705">
        <f>IF(ISERROR((W550/X550-1)*100),"n/a",(W550/X550-1)*100)</f>
        <v>0</v>
      </c>
      <c r="AS550" s="706">
        <f>AVERAGE(Z550:AR550)</f>
        <v>2.031055033064411</v>
      </c>
      <c r="AT550" s="707">
        <f>STDEV(Z550:AR550)</f>
        <v>2.7531902822830814</v>
      </c>
    </row>
    <row r="551" spans="1:46" ht="11.25" customHeight="1" x14ac:dyDescent="0.2">
      <c r="A551" s="957" t="s">
        <v>1500</v>
      </c>
      <c r="B551" s="957" t="s">
        <v>1501</v>
      </c>
      <c r="C551" s="515">
        <v>1.64</v>
      </c>
      <c r="D551" s="690">
        <v>1.48</v>
      </c>
      <c r="E551" s="684">
        <v>1.32</v>
      </c>
      <c r="F551" s="684">
        <v>1.2</v>
      </c>
      <c r="G551" s="684">
        <v>1.02</v>
      </c>
      <c r="H551" s="684">
        <v>0.7</v>
      </c>
      <c r="I551" s="685"/>
      <c r="J551" s="684">
        <v>0.48</v>
      </c>
      <c r="K551" s="514">
        <v>0.44</v>
      </c>
      <c r="L551" s="685"/>
      <c r="M551" s="686">
        <v>0.4</v>
      </c>
      <c r="N551" s="686">
        <v>0.4</v>
      </c>
      <c r="O551" s="687">
        <v>0.4</v>
      </c>
      <c r="P551" s="687">
        <v>0.4</v>
      </c>
      <c r="Q551" s="687">
        <v>0.4</v>
      </c>
      <c r="R551" s="691">
        <v>0.4</v>
      </c>
      <c r="S551" s="687">
        <v>0</v>
      </c>
      <c r="T551" s="687">
        <v>0</v>
      </c>
      <c r="U551" s="687">
        <v>0</v>
      </c>
      <c r="V551" s="687">
        <v>0</v>
      </c>
      <c r="W551" s="687">
        <v>0</v>
      </c>
      <c r="X551" s="687">
        <v>0</v>
      </c>
      <c r="Y551" s="688">
        <f>SUM(C551:X551)</f>
        <v>10.680000000000001</v>
      </c>
      <c r="Z551" s="1134">
        <f>IF(ISERROR((C551/D551-1)*100),"n/a",(C551/D551-1)*100)</f>
        <v>10.810810810810811</v>
      </c>
      <c r="AA551" s="705">
        <f>IF(ISERROR((D551/E551-1)*100),"n/a",(D551/E551-1)*100)</f>
        <v>12.12121212121211</v>
      </c>
      <c r="AB551" s="705">
        <f>IF(ISERROR((E551/F551-1)*100),"n/a",(E551/F551-1)*100)</f>
        <v>10.000000000000009</v>
      </c>
      <c r="AC551" s="705">
        <f>IF(ISERROR((F551/G551-1)*100),"n/a",(F551/G551-1)*100)</f>
        <v>17.647058823529417</v>
      </c>
      <c r="AD551" s="705">
        <f>IF(ISERROR((G551/H551-1)*100),"n/a",(G551/H551-1)*100)</f>
        <v>45.71428571428573</v>
      </c>
      <c r="AE551" s="705">
        <f>IF(ISERROR((H551/J551-1)*100),"n/a",(H551/J551-1)*100)</f>
        <v>45.833333333333329</v>
      </c>
      <c r="AF551" s="705">
        <f>IF(ISERROR((J551/K551-1)*100),"n/a",(J551/K551-1)*100)</f>
        <v>9.0909090909090828</v>
      </c>
      <c r="AG551" s="705">
        <f>IF(ISERROR((K551/M551-1)*100),"n/a",(K551/M551-1)*100)</f>
        <v>9.9999999999999858</v>
      </c>
      <c r="AH551" s="705">
        <f>IF(ISERROR((M551/N551-1)*100),"n/a",(M551/N551-1)*100)</f>
        <v>0</v>
      </c>
      <c r="AI551" s="705">
        <f>IF(ISERROR((N551/O551-1)*100),"n/a",(N551/O551-1)*100)</f>
        <v>0</v>
      </c>
      <c r="AJ551" s="705">
        <f>IF(ISERROR((O551/P551-1)*100),"n/a",(O551/P551-1)*100)</f>
        <v>0</v>
      </c>
      <c r="AK551" s="705">
        <f>IF(ISERROR((P551/Q551-1)*100),"n/a",(P551/Q551-1)*100)</f>
        <v>0</v>
      </c>
      <c r="AL551" s="705">
        <f>IF(ISERROR((Q551/R551-1)*100),"n/a",(Q551/R551-1)*100)</f>
        <v>0</v>
      </c>
      <c r="AM551" s="705" t="str">
        <f>IF(ISERROR((R551/S551-1)*100),"n/a",(R551/S551-1)*100)</f>
        <v>n/a</v>
      </c>
      <c r="AN551" s="705" t="str">
        <f>IF(ISERROR((S551/T551-1)*100),"n/a",(S551/T551-1)*100)</f>
        <v>n/a</v>
      </c>
      <c r="AO551" s="705" t="str">
        <f>IF(ISERROR((T551/U551-1)*100),"n/a",(T551/U551-1)*100)</f>
        <v>n/a</v>
      </c>
      <c r="AP551" s="705" t="str">
        <f>IF(ISERROR((U551/V551-1)*100),"n/a",(U551/V551-1)*100)</f>
        <v>n/a</v>
      </c>
      <c r="AQ551" s="705" t="str">
        <f>IF(ISERROR((V551/W551-1)*100),"n/a",(V551/W551-1)*100)</f>
        <v>n/a</v>
      </c>
      <c r="AR551" s="705" t="str">
        <f>IF(ISERROR((W551/X551-1)*100),"n/a",(W551/X551-1)*100)</f>
        <v>n/a</v>
      </c>
      <c r="AS551" s="706">
        <f>AVERAGE(Z551:AR551)</f>
        <v>12.401354607236957</v>
      </c>
      <c r="AT551" s="707">
        <f>STDEV(Z551:AR551)</f>
        <v>15.940081400040357</v>
      </c>
    </row>
    <row r="552" spans="1:46" ht="11.25" customHeight="1" x14ac:dyDescent="0.2">
      <c r="A552" s="526" t="s">
        <v>1502</v>
      </c>
      <c r="B552" s="527" t="s">
        <v>1503</v>
      </c>
      <c r="C552" s="515">
        <v>1.2</v>
      </c>
      <c r="D552" s="1164">
        <v>0.78</v>
      </c>
      <c r="E552" s="1171">
        <v>0.74</v>
      </c>
      <c r="F552" s="1171">
        <v>0.69</v>
      </c>
      <c r="G552" s="1171">
        <v>0.63</v>
      </c>
      <c r="H552" s="1171">
        <v>0.3</v>
      </c>
      <c r="I552" s="582"/>
      <c r="J552" s="1107">
        <v>0</v>
      </c>
      <c r="K552" s="1110">
        <v>0</v>
      </c>
      <c r="L552" s="582"/>
      <c r="M552" s="1114">
        <v>0</v>
      </c>
      <c r="N552" s="1114">
        <v>0</v>
      </c>
      <c r="O552" s="1068">
        <v>0</v>
      </c>
      <c r="P552" s="1068">
        <v>0</v>
      </c>
      <c r="Q552" s="1068">
        <v>0</v>
      </c>
      <c r="R552" s="1068">
        <v>0</v>
      </c>
      <c r="S552" s="1068">
        <v>0</v>
      </c>
      <c r="T552" s="1068">
        <v>0</v>
      </c>
      <c r="U552" s="1068">
        <v>0</v>
      </c>
      <c r="V552" s="1068">
        <v>0</v>
      </c>
      <c r="W552" s="1068">
        <v>0</v>
      </c>
      <c r="X552" s="1068">
        <v>0</v>
      </c>
      <c r="Y552" s="688">
        <f>SUM(C552:X552)</f>
        <v>4.34</v>
      </c>
      <c r="Z552" s="1134">
        <f>IF(ISERROR((C552/D552-1)*100),"n/a",(C552/D552-1)*100)</f>
        <v>53.846153846153832</v>
      </c>
      <c r="AA552" s="705">
        <f>IF(ISERROR((D552/E552-1)*100),"n/a",(D552/E552-1)*100)</f>
        <v>5.4054054054054168</v>
      </c>
      <c r="AB552" s="705">
        <f>IF(ISERROR((E552/F552-1)*100),"n/a",(E552/F552-1)*100)</f>
        <v>7.2463768115942129</v>
      </c>
      <c r="AC552" s="705">
        <f>IF(ISERROR((F552/G552-1)*100),"n/a",(F552/G552-1)*100)</f>
        <v>9.5238095238095113</v>
      </c>
      <c r="AD552" s="705">
        <f>IF(ISERROR((G552/H552-1)*100),"n/a",(G552/H552-1)*100)</f>
        <v>110.00000000000001</v>
      </c>
      <c r="AE552" s="705" t="str">
        <f>IF(ISERROR((H552/J552-1)*100),"n/a",(H552/J552-1)*100)</f>
        <v>n/a</v>
      </c>
      <c r="AF552" s="705" t="str">
        <f>IF(ISERROR((J552/K552-1)*100),"n/a",(J552/K552-1)*100)</f>
        <v>n/a</v>
      </c>
      <c r="AG552" s="705" t="str">
        <f>IF(ISERROR((K552/M552-1)*100),"n/a",(K552/M552-1)*100)</f>
        <v>n/a</v>
      </c>
      <c r="AH552" s="705" t="str">
        <f>IF(ISERROR((M552/N552-1)*100),"n/a",(M552/N552-1)*100)</f>
        <v>n/a</v>
      </c>
      <c r="AI552" s="705" t="str">
        <f>IF(ISERROR((N552/O552-1)*100),"n/a",(N552/O552-1)*100)</f>
        <v>n/a</v>
      </c>
      <c r="AJ552" s="705" t="str">
        <f>IF(ISERROR((O552/P552-1)*100),"n/a",(O552/P552-1)*100)</f>
        <v>n/a</v>
      </c>
      <c r="AK552" s="705" t="str">
        <f>IF(ISERROR((P552/Q552-1)*100),"n/a",(P552/Q552-1)*100)</f>
        <v>n/a</v>
      </c>
      <c r="AL552" s="705" t="str">
        <f>IF(ISERROR((Q552/R552-1)*100),"n/a",(Q552/R552-1)*100)</f>
        <v>n/a</v>
      </c>
      <c r="AM552" s="705" t="str">
        <f>IF(ISERROR((R552/S552-1)*100),"n/a",(R552/S552-1)*100)</f>
        <v>n/a</v>
      </c>
      <c r="AN552" s="705" t="str">
        <f>IF(ISERROR((S552/T552-1)*100),"n/a",(S552/T552-1)*100)</f>
        <v>n/a</v>
      </c>
      <c r="AO552" s="705" t="str">
        <f>IF(ISERROR((T552/U552-1)*100),"n/a",(T552/U552-1)*100)</f>
        <v>n/a</v>
      </c>
      <c r="AP552" s="705" t="str">
        <f>IF(ISERROR((U552/V552-1)*100),"n/a",(U552/V552-1)*100)</f>
        <v>n/a</v>
      </c>
      <c r="AQ552" s="705" t="str">
        <f>IF(ISERROR((V552/W552-1)*100),"n/a",(V552/W552-1)*100)</f>
        <v>n/a</v>
      </c>
      <c r="AR552" s="705" t="str">
        <f>IF(ISERROR((W552/X552-1)*100),"n/a",(W552/X552-1)*100)</f>
        <v>n/a</v>
      </c>
      <c r="AS552" s="706">
        <f>AVERAGE(Z552:AR552)</f>
        <v>37.204349117392596</v>
      </c>
      <c r="AT552" s="707">
        <f>STDEV(Z552:AR552)</f>
        <v>45.41756722381141</v>
      </c>
    </row>
    <row r="553" spans="1:46" ht="11.25" customHeight="1" x14ac:dyDescent="0.2">
      <c r="A553" s="972" t="s">
        <v>701</v>
      </c>
      <c r="B553" s="972" t="s">
        <v>702</v>
      </c>
      <c r="C553" s="515">
        <v>1.1100000000000001</v>
      </c>
      <c r="D553" s="583">
        <v>1.0375000000000001</v>
      </c>
      <c r="E553" s="684">
        <v>0.97499999999999998</v>
      </c>
      <c r="F553" s="684">
        <v>0.91500000000000004</v>
      </c>
      <c r="G553" s="684">
        <v>0.85499999999999998</v>
      </c>
      <c r="H553" s="684">
        <v>0.81</v>
      </c>
      <c r="I553" s="685"/>
      <c r="J553" s="684">
        <v>0.77</v>
      </c>
      <c r="K553" s="514">
        <v>0.72</v>
      </c>
      <c r="L553" s="685"/>
      <c r="M553" s="531">
        <v>0.68</v>
      </c>
      <c r="N553" s="531">
        <v>0.62</v>
      </c>
      <c r="O553" s="691">
        <v>0.54666499999999996</v>
      </c>
      <c r="P553" s="691">
        <v>0.50666500000000003</v>
      </c>
      <c r="Q553" s="691">
        <v>0.48</v>
      </c>
      <c r="R553" s="691">
        <v>0.45333499999999999</v>
      </c>
      <c r="S553" s="691">
        <v>0.43333500000000003</v>
      </c>
      <c r="T553" s="691">
        <v>0.41333500000000001</v>
      </c>
      <c r="U553" s="691">
        <v>0.4</v>
      </c>
      <c r="V553" s="691">
        <v>0.3911</v>
      </c>
      <c r="W553" s="691">
        <v>0.38222</v>
      </c>
      <c r="X553" s="691">
        <v>0.37333499999999997</v>
      </c>
      <c r="Y553" s="688">
        <f>SUM(C553:X553)</f>
        <v>12.872489999999999</v>
      </c>
      <c r="Z553" s="1134">
        <f>IF(ISERROR((C553/D553-1)*100),"n/a",(C553/D553-1)*100)</f>
        <v>6.9879518072289093</v>
      </c>
      <c r="AA553" s="705">
        <f>IF(ISERROR((D553/E553-1)*100),"n/a",(D553/E553-1)*100)</f>
        <v>6.4102564102564319</v>
      </c>
      <c r="AB553" s="705">
        <f>IF(ISERROR((E553/F553-1)*100),"n/a",(E553/F553-1)*100)</f>
        <v>6.5573770491803129</v>
      </c>
      <c r="AC553" s="705">
        <f>IF(ISERROR((F553/G553-1)*100),"n/a",(F553/G553-1)*100)</f>
        <v>7.0175438596491224</v>
      </c>
      <c r="AD553" s="705">
        <f>IF(ISERROR((G553/H553-1)*100),"n/a",(G553/H553-1)*100)</f>
        <v>5.5555555555555358</v>
      </c>
      <c r="AE553" s="705">
        <f>IF(ISERROR((H553/J553-1)*100),"n/a",(H553/J553-1)*100)</f>
        <v>5.1948051948051965</v>
      </c>
      <c r="AF553" s="705">
        <f>IF(ISERROR((J553/K553-1)*100),"n/a",(J553/K553-1)*100)</f>
        <v>6.944444444444442</v>
      </c>
      <c r="AG553" s="705">
        <f>IF(ISERROR((K553/M553-1)*100),"n/a",(K553/M553-1)*100)</f>
        <v>5.8823529411764497</v>
      </c>
      <c r="AH553" s="705">
        <f>IF(ISERROR((M553/N553-1)*100),"n/a",(M553/N553-1)*100)</f>
        <v>9.6774193548387224</v>
      </c>
      <c r="AI553" s="705">
        <f>IF(ISERROR((N553/O553-1)*100),"n/a",(N553/O553-1)*100)</f>
        <v>13.414979923719294</v>
      </c>
      <c r="AJ553" s="705">
        <f>IF(ISERROR((O553/P553-1)*100),"n/a",(O553/P553-1)*100)</f>
        <v>7.8947628117197688</v>
      </c>
      <c r="AK553" s="705">
        <f>IF(ISERROR((P553/Q553-1)*100),"n/a",(P553/Q553-1)*100)</f>
        <v>5.5552083333333391</v>
      </c>
      <c r="AL553" s="705">
        <f>IF(ISERROR((Q553/R553-1)*100),"n/a",(Q553/R553-1)*100)</f>
        <v>5.8819636692512223</v>
      </c>
      <c r="AM553" s="705">
        <f>IF(ISERROR((R553/S553-1)*100),"n/a",(R553/S553-1)*100)</f>
        <v>4.6153668639735912</v>
      </c>
      <c r="AN553" s="705">
        <f>IF(ISERROR((S553/T553-1)*100),"n/a",(S553/T553-1)*100)</f>
        <v>4.838690166571924</v>
      </c>
      <c r="AO553" s="705">
        <f>IF(ISERROR((T553/U553-1)*100),"n/a",(T553/U553-1)*100)</f>
        <v>3.333750000000002</v>
      </c>
      <c r="AP553" s="705">
        <f>IF(ISERROR((U553/V553-1)*100),"n/a",(U553/V553-1)*100)</f>
        <v>2.2756328304781359</v>
      </c>
      <c r="AQ553" s="705">
        <f>IF(ISERROR((V553/W553-1)*100),"n/a",(V553/W553-1)*100)</f>
        <v>2.3232693213332656</v>
      </c>
      <c r="AR553" s="705">
        <f>IF(ISERROR((W553/X553-1)*100),"n/a",(W553/X553-1)*100)</f>
        <v>2.3799000897317457</v>
      </c>
      <c r="AS553" s="706">
        <f>AVERAGE(Z553:AR553)</f>
        <v>5.9337489803814423</v>
      </c>
      <c r="AT553" s="707">
        <f>STDEV(Z553:AR553)</f>
        <v>2.6597313415455561</v>
      </c>
    </row>
    <row r="554" spans="1:46" ht="11.25" customHeight="1" x14ac:dyDescent="0.2">
      <c r="A554" s="590" t="s">
        <v>4437</v>
      </c>
      <c r="B554" s="972" t="s">
        <v>3905</v>
      </c>
      <c r="C554" s="515">
        <v>1.49</v>
      </c>
      <c r="D554" s="681">
        <v>1.42</v>
      </c>
      <c r="E554" s="955">
        <v>1.34</v>
      </c>
      <c r="F554" s="955">
        <v>1.29</v>
      </c>
      <c r="G554" s="955">
        <v>0.54</v>
      </c>
      <c r="H554" s="521">
        <v>0</v>
      </c>
      <c r="I554" s="955"/>
      <c r="J554" s="521">
        <v>0</v>
      </c>
      <c r="K554" s="689">
        <v>0</v>
      </c>
      <c r="L554" s="685"/>
      <c r="M554" s="686">
        <v>0</v>
      </c>
      <c r="N554" s="686">
        <v>0</v>
      </c>
      <c r="O554" s="687">
        <v>0</v>
      </c>
      <c r="P554" s="687">
        <v>0</v>
      </c>
      <c r="Q554" s="687">
        <v>0</v>
      </c>
      <c r="R554" s="687">
        <v>0</v>
      </c>
      <c r="S554" s="687">
        <v>0</v>
      </c>
      <c r="T554" s="687">
        <v>0</v>
      </c>
      <c r="U554" s="687">
        <v>0</v>
      </c>
      <c r="V554" s="687">
        <v>0</v>
      </c>
      <c r="W554" s="687">
        <v>0</v>
      </c>
      <c r="X554" s="687">
        <v>0</v>
      </c>
      <c r="Y554" s="688">
        <f>SUM(C554:X554)</f>
        <v>6.08</v>
      </c>
      <c r="Z554" s="1134">
        <f>IF(ISERROR((C554/D554-1)*100),"n/a",(C554/D554-1)*100)</f>
        <v>4.929577464788748</v>
      </c>
      <c r="AA554" s="705">
        <f>IF(ISERROR((D554/E554-1)*100),"n/a",(D554/E554-1)*100)</f>
        <v>5.9701492537313383</v>
      </c>
      <c r="AB554" s="705">
        <f>IF(ISERROR((E554/F554-1)*100),"n/a",(E554/F554-1)*100)</f>
        <v>3.8759689922480689</v>
      </c>
      <c r="AC554" s="705">
        <f>IF(ISERROR((F554/G554-1)*100),"n/a",(F554/G554-1)*100)</f>
        <v>138.88888888888889</v>
      </c>
      <c r="AD554" s="705" t="str">
        <f>IF(ISERROR((G554/H554-1)*100),"n/a",(G554/H554-1)*100)</f>
        <v>n/a</v>
      </c>
      <c r="AE554" s="705" t="str">
        <f>IF(ISERROR((H554/J554-1)*100),"n/a",(H554/J554-1)*100)</f>
        <v>n/a</v>
      </c>
      <c r="AF554" s="705" t="str">
        <f>IF(ISERROR((J554/K554-1)*100),"n/a",(J554/K554-1)*100)</f>
        <v>n/a</v>
      </c>
      <c r="AG554" s="705" t="str">
        <f>IF(ISERROR((K554/M554-1)*100),"n/a",(K554/M554-1)*100)</f>
        <v>n/a</v>
      </c>
      <c r="AH554" s="705" t="str">
        <f>IF(ISERROR((M554/N554-1)*100),"n/a",(M554/N554-1)*100)</f>
        <v>n/a</v>
      </c>
      <c r="AI554" s="705" t="str">
        <f>IF(ISERROR((N554/O554-1)*100),"n/a",(N554/O554-1)*100)</f>
        <v>n/a</v>
      </c>
      <c r="AJ554" s="705" t="str">
        <f>IF(ISERROR((O554/P554-1)*100),"n/a",(O554/P554-1)*100)</f>
        <v>n/a</v>
      </c>
      <c r="AK554" s="705" t="str">
        <f>IF(ISERROR((P554/Q554-1)*100),"n/a",(P554/Q554-1)*100)</f>
        <v>n/a</v>
      </c>
      <c r="AL554" s="705" t="str">
        <f>IF(ISERROR((Q554/R554-1)*100),"n/a",(Q554/R554-1)*100)</f>
        <v>n/a</v>
      </c>
      <c r="AM554" s="705" t="str">
        <f>IF(ISERROR((R554/S554-1)*100),"n/a",(R554/S554-1)*100)</f>
        <v>n/a</v>
      </c>
      <c r="AN554" s="705" t="str">
        <f>IF(ISERROR((S554/T554-1)*100),"n/a",(S554/T554-1)*100)</f>
        <v>n/a</v>
      </c>
      <c r="AO554" s="705" t="str">
        <f>IF(ISERROR((T554/U554-1)*100),"n/a",(T554/U554-1)*100)</f>
        <v>n/a</v>
      </c>
      <c r="AP554" s="705" t="str">
        <f>IF(ISERROR((U554/V554-1)*100),"n/a",(U554/V554-1)*100)</f>
        <v>n/a</v>
      </c>
      <c r="AQ554" s="705" t="str">
        <f>IF(ISERROR((V554/W554-1)*100),"n/a",(V554/W554-1)*100)</f>
        <v>n/a</v>
      </c>
      <c r="AR554" s="705" t="str">
        <f>IF(ISERROR((W554/X554-1)*100),"n/a",(W554/X554-1)*100)</f>
        <v>n/a</v>
      </c>
      <c r="AS554" s="706">
        <f>AVERAGE(Z554:AR554)</f>
        <v>38.416146149914262</v>
      </c>
      <c r="AT554" s="707">
        <f>STDEV(Z554:AR554)</f>
        <v>66.987284535862671</v>
      </c>
    </row>
    <row r="555" spans="1:46" ht="11.25" customHeight="1" x14ac:dyDescent="0.2">
      <c r="A555" s="877" t="s">
        <v>1504</v>
      </c>
      <c r="B555" s="882" t="s">
        <v>1505</v>
      </c>
      <c r="C555" s="543">
        <v>2</v>
      </c>
      <c r="D555" s="583">
        <v>1.94</v>
      </c>
      <c r="E555" s="521">
        <v>1.84</v>
      </c>
      <c r="F555" s="684">
        <v>1.67</v>
      </c>
      <c r="G555" s="684">
        <v>1.4</v>
      </c>
      <c r="H555" s="684">
        <v>0.49</v>
      </c>
      <c r="I555" s="517"/>
      <c r="J555" s="521">
        <v>0</v>
      </c>
      <c r="K555" s="689">
        <v>0</v>
      </c>
      <c r="L555" s="517"/>
      <c r="M555" s="686">
        <v>0</v>
      </c>
      <c r="N555" s="686">
        <v>0</v>
      </c>
      <c r="O555" s="687">
        <v>0</v>
      </c>
      <c r="P555" s="687">
        <v>0</v>
      </c>
      <c r="Q555" s="687">
        <v>0</v>
      </c>
      <c r="R555" s="687">
        <v>0</v>
      </c>
      <c r="S555" s="687">
        <v>0</v>
      </c>
      <c r="T555" s="687">
        <v>0</v>
      </c>
      <c r="U555" s="687">
        <v>0</v>
      </c>
      <c r="V555" s="687">
        <v>0</v>
      </c>
      <c r="W555" s="687">
        <v>0</v>
      </c>
      <c r="X555" s="687">
        <v>0</v>
      </c>
      <c r="Y555" s="688">
        <f>SUM(C555:X555)</f>
        <v>9.34</v>
      </c>
      <c r="Z555" s="1134">
        <f>IF(ISERROR((C555/D555-1)*100),"n/a",(C555/D555-1)*100)</f>
        <v>3.0927835051546504</v>
      </c>
      <c r="AA555" s="705">
        <f>IF(ISERROR((D555/E555-1)*100),"n/a",(D555/E555-1)*100)</f>
        <v>5.4347826086956541</v>
      </c>
      <c r="AB555" s="705">
        <f>IF(ISERROR((E555/F555-1)*100),"n/a",(E555/F555-1)*100)</f>
        <v>10.179640718562876</v>
      </c>
      <c r="AC555" s="705">
        <f>IF(ISERROR((F555/G555-1)*100),"n/a",(F555/G555-1)*100)</f>
        <v>19.285714285714285</v>
      </c>
      <c r="AD555" s="705">
        <f>IF(ISERROR((G555/H555-1)*100),"n/a",(G555/H555-1)*100)</f>
        <v>185.71428571428572</v>
      </c>
      <c r="AE555" s="705" t="str">
        <f>IF(ISERROR((H555/J555-1)*100),"n/a",(H555/J555-1)*100)</f>
        <v>n/a</v>
      </c>
      <c r="AF555" s="705" t="str">
        <f>IF(ISERROR((J555/K555-1)*100),"n/a",(J555/K555-1)*100)</f>
        <v>n/a</v>
      </c>
      <c r="AG555" s="705" t="str">
        <f>IF(ISERROR((K555/M555-1)*100),"n/a",(K555/M555-1)*100)</f>
        <v>n/a</v>
      </c>
      <c r="AH555" s="705" t="str">
        <f>IF(ISERROR((M555/N555-1)*100),"n/a",(M555/N555-1)*100)</f>
        <v>n/a</v>
      </c>
      <c r="AI555" s="705" t="str">
        <f>IF(ISERROR((N555/O555-1)*100),"n/a",(N555/O555-1)*100)</f>
        <v>n/a</v>
      </c>
      <c r="AJ555" s="705" t="str">
        <f>IF(ISERROR((O555/P555-1)*100),"n/a",(O555/P555-1)*100)</f>
        <v>n/a</v>
      </c>
      <c r="AK555" s="705" t="str">
        <f>IF(ISERROR((P555/Q555-1)*100),"n/a",(P555/Q555-1)*100)</f>
        <v>n/a</v>
      </c>
      <c r="AL555" s="705" t="str">
        <f>IF(ISERROR((Q555/R555-1)*100),"n/a",(Q555/R555-1)*100)</f>
        <v>n/a</v>
      </c>
      <c r="AM555" s="705" t="str">
        <f>IF(ISERROR((R555/S555-1)*100),"n/a",(R555/S555-1)*100)</f>
        <v>n/a</v>
      </c>
      <c r="AN555" s="705" t="str">
        <f>IF(ISERROR((S555/T555-1)*100),"n/a",(S555/T555-1)*100)</f>
        <v>n/a</v>
      </c>
      <c r="AO555" s="705" t="str">
        <f>IF(ISERROR((T555/U555-1)*100),"n/a",(T555/U555-1)*100)</f>
        <v>n/a</v>
      </c>
      <c r="AP555" s="705" t="str">
        <f>IF(ISERROR((U555/V555-1)*100),"n/a",(U555/V555-1)*100)</f>
        <v>n/a</v>
      </c>
      <c r="AQ555" s="705" t="str">
        <f>IF(ISERROR((V555/W555-1)*100),"n/a",(V555/W555-1)*100)</f>
        <v>n/a</v>
      </c>
      <c r="AR555" s="705" t="str">
        <f>IF(ISERROR((W555/X555-1)*100),"n/a",(W555/X555-1)*100)</f>
        <v>n/a</v>
      </c>
      <c r="AS555" s="706">
        <f>AVERAGE(Z555:AR555)</f>
        <v>44.74144136648264</v>
      </c>
      <c r="AT555" s="707">
        <f>STDEV(Z555:AR555)</f>
        <v>79.04979296794221</v>
      </c>
    </row>
    <row r="556" spans="1:46" ht="11.25" customHeight="1" x14ac:dyDescent="0.2">
      <c r="A556" s="513" t="s">
        <v>703</v>
      </c>
      <c r="B556" s="972" t="s">
        <v>704</v>
      </c>
      <c r="C556" s="543">
        <v>7</v>
      </c>
      <c r="D556" s="584">
        <v>6.85</v>
      </c>
      <c r="E556" s="585">
        <v>6.4</v>
      </c>
      <c r="F556" s="585">
        <v>5.6</v>
      </c>
      <c r="G556" s="585">
        <v>4.4000000000000004</v>
      </c>
      <c r="H556" s="585">
        <v>3.45</v>
      </c>
      <c r="I556" s="586"/>
      <c r="J556" s="585">
        <v>3</v>
      </c>
      <c r="K556" s="1109">
        <v>2.08</v>
      </c>
      <c r="L556" s="586"/>
      <c r="M556" s="1113">
        <v>1.5</v>
      </c>
      <c r="N556" s="1113">
        <v>0.9</v>
      </c>
      <c r="O556" s="588">
        <v>0.8</v>
      </c>
      <c r="P556" s="588">
        <v>0.5</v>
      </c>
      <c r="Q556" s="588">
        <v>0.375</v>
      </c>
      <c r="R556" s="587">
        <v>0</v>
      </c>
      <c r="S556" s="587">
        <v>0</v>
      </c>
      <c r="T556" s="587">
        <v>0</v>
      </c>
      <c r="U556" s="587">
        <v>0</v>
      </c>
      <c r="V556" s="587">
        <v>0</v>
      </c>
      <c r="W556" s="587">
        <v>0.1875</v>
      </c>
      <c r="X556" s="587">
        <v>0.25</v>
      </c>
      <c r="Y556" s="688">
        <f>SUM(C556:X556)</f>
        <v>43.292499999999997</v>
      </c>
      <c r="Z556" s="1134">
        <f>IF(ISERROR((C556/D556-1)*100),"n/a",(C556/D556-1)*100)</f>
        <v>2.1897810218978186</v>
      </c>
      <c r="AA556" s="705">
        <f>IF(ISERROR((D556/E556-1)*100),"n/a",(D556/E556-1)*100)</f>
        <v>7.0312499999999778</v>
      </c>
      <c r="AB556" s="705">
        <f>IF(ISERROR((E556/F556-1)*100),"n/a",(E556/F556-1)*100)</f>
        <v>14.285714285714302</v>
      </c>
      <c r="AC556" s="705">
        <f>IF(ISERROR((F556/G556-1)*100),"n/a",(F556/G556-1)*100)</f>
        <v>27.272727272727249</v>
      </c>
      <c r="AD556" s="705">
        <f>IF(ISERROR((G556/H556-1)*100),"n/a",(G556/H556-1)*100)</f>
        <v>27.536231884057983</v>
      </c>
      <c r="AE556" s="705">
        <f>IF(ISERROR((H556/J556-1)*100),"n/a",(H556/J556-1)*100)</f>
        <v>15.000000000000014</v>
      </c>
      <c r="AF556" s="705">
        <f>IF(ISERROR((J556/K556-1)*100),"n/a",(J556/K556-1)*100)</f>
        <v>44.230769230769226</v>
      </c>
      <c r="AG556" s="705">
        <f>IF(ISERROR((K556/M556-1)*100),"n/a",(K556/M556-1)*100)</f>
        <v>38.666666666666671</v>
      </c>
      <c r="AH556" s="705">
        <f>IF(ISERROR((M556/N556-1)*100),"n/a",(M556/N556-1)*100)</f>
        <v>66.666666666666657</v>
      </c>
      <c r="AI556" s="705">
        <f>IF(ISERROR((N556/O556-1)*100),"n/a",(N556/O556-1)*100)</f>
        <v>12.5</v>
      </c>
      <c r="AJ556" s="705">
        <f>IF(ISERROR((O556/P556-1)*100),"n/a",(O556/P556-1)*100)</f>
        <v>60.000000000000007</v>
      </c>
      <c r="AK556" s="705">
        <f>IF(ISERROR((P556/Q556-1)*100),"n/a",(P556/Q556-1)*100)</f>
        <v>33.333333333333329</v>
      </c>
      <c r="AL556" s="705" t="str">
        <f>IF(ISERROR((Q556/R556-1)*100),"n/a",(Q556/R556-1)*100)</f>
        <v>n/a</v>
      </c>
      <c r="AM556" s="705" t="str">
        <f>IF(ISERROR((R556/S556-1)*100),"n/a",(R556/S556-1)*100)</f>
        <v>n/a</v>
      </c>
      <c r="AN556" s="705" t="str">
        <f>IF(ISERROR((S556/T556-1)*100),"n/a",(S556/T556-1)*100)</f>
        <v>n/a</v>
      </c>
      <c r="AO556" s="705" t="str">
        <f>IF(ISERROR((T556/U556-1)*100),"n/a",(T556/U556-1)*100)</f>
        <v>n/a</v>
      </c>
      <c r="AP556" s="705" t="str">
        <f>IF(ISERROR((U556/V556-1)*100),"n/a",(U556/V556-1)*100)</f>
        <v>n/a</v>
      </c>
      <c r="AQ556" s="705">
        <f>IF(ISERROR((V556/W556-1)*100),"n/a",(V556/W556-1)*100)</f>
        <v>-100</v>
      </c>
      <c r="AR556" s="705">
        <f>IF(ISERROR((W556/X556-1)*100),"n/a",(W556/X556-1)*100)</f>
        <v>-25</v>
      </c>
      <c r="AS556" s="706">
        <f>AVERAGE(Z556:AR556)</f>
        <v>15.979510025845233</v>
      </c>
      <c r="AT556" s="707">
        <f>STDEV(Z556:AR556)</f>
        <v>40.94913562860787</v>
      </c>
    </row>
    <row r="557" spans="1:46" ht="11.25" customHeight="1" x14ac:dyDescent="0.2">
      <c r="A557" s="526" t="s">
        <v>1506</v>
      </c>
      <c r="B557" s="527" t="s">
        <v>1507</v>
      </c>
      <c r="C557" s="515">
        <v>1.5</v>
      </c>
      <c r="D557" s="690">
        <v>1.2</v>
      </c>
      <c r="E557" s="684">
        <v>0.96</v>
      </c>
      <c r="F557" s="684">
        <v>0.76</v>
      </c>
      <c r="G557" s="684">
        <v>0.6</v>
      </c>
      <c r="H557" s="684">
        <v>0.48</v>
      </c>
      <c r="I557" s="685"/>
      <c r="J557" s="521">
        <v>0</v>
      </c>
      <c r="K557" s="689">
        <v>0</v>
      </c>
      <c r="L557" s="685"/>
      <c r="M557" s="686">
        <v>0</v>
      </c>
      <c r="N557" s="686">
        <v>0</v>
      </c>
      <c r="O557" s="687">
        <v>0</v>
      </c>
      <c r="P557" s="687">
        <v>0</v>
      </c>
      <c r="Q557" s="687">
        <v>0</v>
      </c>
      <c r="R557" s="687">
        <v>0</v>
      </c>
      <c r="S557" s="687">
        <v>0</v>
      </c>
      <c r="T557" s="687">
        <v>0</v>
      </c>
      <c r="U557" s="687">
        <v>0</v>
      </c>
      <c r="V557" s="687">
        <v>0</v>
      </c>
      <c r="W557" s="687">
        <v>0</v>
      </c>
      <c r="X557" s="687">
        <v>0</v>
      </c>
      <c r="Y557" s="688">
        <f>SUM(C557:X557)</f>
        <v>5.5</v>
      </c>
      <c r="Z557" s="1134">
        <f>IF(ISERROR((C557/D557-1)*100),"n/a",(C557/D557-1)*100)</f>
        <v>25</v>
      </c>
      <c r="AA557" s="705">
        <f>IF(ISERROR((D557/E557-1)*100),"n/a",(D557/E557-1)*100)</f>
        <v>25</v>
      </c>
      <c r="AB557" s="705">
        <f>IF(ISERROR((E557/F557-1)*100),"n/a",(E557/F557-1)*100)</f>
        <v>26.315789473684205</v>
      </c>
      <c r="AC557" s="705">
        <f>IF(ISERROR((F557/G557-1)*100),"n/a",(F557/G557-1)*100)</f>
        <v>26.666666666666682</v>
      </c>
      <c r="AD557" s="705">
        <f>IF(ISERROR((G557/H557-1)*100),"n/a",(G557/H557-1)*100)</f>
        <v>25</v>
      </c>
      <c r="AE557" s="705" t="str">
        <f>IF(ISERROR((H557/J557-1)*100),"n/a",(H557/J557-1)*100)</f>
        <v>n/a</v>
      </c>
      <c r="AF557" s="705" t="str">
        <f>IF(ISERROR((J557/K557-1)*100),"n/a",(J557/K557-1)*100)</f>
        <v>n/a</v>
      </c>
      <c r="AG557" s="705" t="str">
        <f>IF(ISERROR((K557/M557-1)*100),"n/a",(K557/M557-1)*100)</f>
        <v>n/a</v>
      </c>
      <c r="AH557" s="705" t="str">
        <f>IF(ISERROR((M557/N557-1)*100),"n/a",(M557/N557-1)*100)</f>
        <v>n/a</v>
      </c>
      <c r="AI557" s="705" t="str">
        <f>IF(ISERROR((N557/O557-1)*100),"n/a",(N557/O557-1)*100)</f>
        <v>n/a</v>
      </c>
      <c r="AJ557" s="705" t="str">
        <f>IF(ISERROR((O557/P557-1)*100),"n/a",(O557/P557-1)*100)</f>
        <v>n/a</v>
      </c>
      <c r="AK557" s="705" t="str">
        <f>IF(ISERROR((P557/Q557-1)*100),"n/a",(P557/Q557-1)*100)</f>
        <v>n/a</v>
      </c>
      <c r="AL557" s="705" t="str">
        <f>IF(ISERROR((Q557/R557-1)*100),"n/a",(Q557/R557-1)*100)</f>
        <v>n/a</v>
      </c>
      <c r="AM557" s="705" t="str">
        <f>IF(ISERROR((R557/S557-1)*100),"n/a",(R557/S557-1)*100)</f>
        <v>n/a</v>
      </c>
      <c r="AN557" s="705" t="str">
        <f>IF(ISERROR((S557/T557-1)*100),"n/a",(S557/T557-1)*100)</f>
        <v>n/a</v>
      </c>
      <c r="AO557" s="705" t="str">
        <f>IF(ISERROR((T557/U557-1)*100),"n/a",(T557/U557-1)*100)</f>
        <v>n/a</v>
      </c>
      <c r="AP557" s="705" t="str">
        <f>IF(ISERROR((U557/V557-1)*100),"n/a",(U557/V557-1)*100)</f>
        <v>n/a</v>
      </c>
      <c r="AQ557" s="705" t="str">
        <f>IF(ISERROR((V557/W557-1)*100),"n/a",(V557/W557-1)*100)</f>
        <v>n/a</v>
      </c>
      <c r="AR557" s="705" t="str">
        <f>IF(ISERROR((W557/X557-1)*100),"n/a",(W557/X557-1)*100)</f>
        <v>n/a</v>
      </c>
      <c r="AS557" s="706">
        <f>AVERAGE(Z557:AR557)</f>
        <v>25.596491228070178</v>
      </c>
      <c r="AT557" s="707">
        <f>STDEV(Z557:AR557)</f>
        <v>0.82614629319095856</v>
      </c>
    </row>
    <row r="558" spans="1:46" ht="11.25" customHeight="1" x14ac:dyDescent="0.2">
      <c r="A558" s="513" t="s">
        <v>705</v>
      </c>
      <c r="B558" s="972" t="s">
        <v>706</v>
      </c>
      <c r="C558" s="515">
        <v>4.4400000000000004</v>
      </c>
      <c r="D558" s="690">
        <v>3.93</v>
      </c>
      <c r="E558" s="684">
        <v>3.48</v>
      </c>
      <c r="F558" s="684">
        <v>3.08</v>
      </c>
      <c r="G558" s="684">
        <v>2.9</v>
      </c>
      <c r="H558" s="684">
        <v>2.64</v>
      </c>
      <c r="I558" s="685"/>
      <c r="J558" s="684">
        <v>2.4</v>
      </c>
      <c r="K558" s="514">
        <v>2.2000000000000002</v>
      </c>
      <c r="L558" s="685"/>
      <c r="M558" s="531">
        <v>2</v>
      </c>
      <c r="N558" s="531">
        <v>1.89</v>
      </c>
      <c r="O558" s="691">
        <v>1.78</v>
      </c>
      <c r="P558" s="691">
        <v>1.64</v>
      </c>
      <c r="Q558" s="691">
        <v>1.5</v>
      </c>
      <c r="R558" s="691">
        <v>1.42</v>
      </c>
      <c r="S558" s="691">
        <v>1.3</v>
      </c>
      <c r="T558" s="691">
        <v>1.2</v>
      </c>
      <c r="U558" s="691">
        <v>1.1599999999999999</v>
      </c>
      <c r="V558" s="691">
        <v>1.1200000000000001</v>
      </c>
      <c r="W558" s="691">
        <v>1.08</v>
      </c>
      <c r="X558" s="691">
        <v>1.04</v>
      </c>
      <c r="Y558" s="688">
        <f>SUM(C558:X558)</f>
        <v>42.199999999999996</v>
      </c>
      <c r="Z558" s="1134">
        <f>IF(ISERROR((C558/D558-1)*100),"n/a",(C558/D558-1)*100)</f>
        <v>12.977099236641232</v>
      </c>
      <c r="AA558" s="705">
        <f>IF(ISERROR((D558/E558-1)*100),"n/a",(D558/E558-1)*100)</f>
        <v>12.93103448275863</v>
      </c>
      <c r="AB558" s="705">
        <f>IF(ISERROR((E558/F558-1)*100),"n/a",(E558/F558-1)*100)</f>
        <v>12.987012987012992</v>
      </c>
      <c r="AC558" s="705">
        <f>IF(ISERROR((F558/G558-1)*100),"n/a",(F558/G558-1)*100)</f>
        <v>6.2068965517241503</v>
      </c>
      <c r="AD558" s="705">
        <f>IF(ISERROR((G558/H558-1)*100),"n/a",(G558/H558-1)*100)</f>
        <v>9.8484848484848406</v>
      </c>
      <c r="AE558" s="705">
        <f>IF(ISERROR((H558/J558-1)*100),"n/a",(H558/J558-1)*100)</f>
        <v>10.000000000000009</v>
      </c>
      <c r="AF558" s="705">
        <f>IF(ISERROR((J558/K558-1)*100),"n/a",(J558/K558-1)*100)</f>
        <v>9.0909090909090828</v>
      </c>
      <c r="AG558" s="705">
        <f>IF(ISERROR((K558/M558-1)*100),"n/a",(K558/M558-1)*100)</f>
        <v>10.000000000000009</v>
      </c>
      <c r="AH558" s="705">
        <f>IF(ISERROR((M558/N558-1)*100),"n/a",(M558/N558-1)*100)</f>
        <v>5.8201058201058364</v>
      </c>
      <c r="AI558" s="705">
        <f>IF(ISERROR((N558/O558-1)*100),"n/a",(N558/O558-1)*100)</f>
        <v>6.1797752808988804</v>
      </c>
      <c r="AJ558" s="705">
        <f>IF(ISERROR((O558/P558-1)*100),"n/a",(O558/P558-1)*100)</f>
        <v>8.5365853658536661</v>
      </c>
      <c r="AK558" s="705">
        <f>IF(ISERROR((P558/Q558-1)*100),"n/a",(P558/Q558-1)*100)</f>
        <v>9.3333333333333268</v>
      </c>
      <c r="AL558" s="705">
        <f>IF(ISERROR((Q558/R558-1)*100),"n/a",(Q558/R558-1)*100)</f>
        <v>5.6338028169014231</v>
      </c>
      <c r="AM558" s="705">
        <f>IF(ISERROR((R558/S558-1)*100),"n/a",(R558/S558-1)*100)</f>
        <v>9.2307692307692193</v>
      </c>
      <c r="AN558" s="705">
        <f>IF(ISERROR((S558/T558-1)*100),"n/a",(S558/T558-1)*100)</f>
        <v>8.3333333333333481</v>
      </c>
      <c r="AO558" s="705">
        <f>IF(ISERROR((T558/U558-1)*100),"n/a",(T558/U558-1)*100)</f>
        <v>3.4482758620689724</v>
      </c>
      <c r="AP558" s="705">
        <f>IF(ISERROR((U558/V558-1)*100),"n/a",(U558/V558-1)*100)</f>
        <v>3.5714285714285587</v>
      </c>
      <c r="AQ558" s="705">
        <f>IF(ISERROR((V558/W558-1)*100),"n/a",(V558/W558-1)*100)</f>
        <v>3.7037037037036979</v>
      </c>
      <c r="AR558" s="705">
        <f>IF(ISERROR((W558/X558-1)*100),"n/a",(W558/X558-1)*100)</f>
        <v>3.8461538461538547</v>
      </c>
      <c r="AS558" s="706">
        <f>AVERAGE(Z558:AR558)</f>
        <v>7.9830897032674608</v>
      </c>
      <c r="AT558" s="707">
        <f>STDEV(Z558:AR558)</f>
        <v>3.1900223853507614</v>
      </c>
    </row>
    <row r="559" spans="1:46" ht="11.25" customHeight="1" x14ac:dyDescent="0.2">
      <c r="A559" s="513" t="s">
        <v>3906</v>
      </c>
      <c r="B559" s="972" t="s">
        <v>3907</v>
      </c>
      <c r="C559" s="515">
        <v>1.7124999999999999</v>
      </c>
      <c r="D559" s="690">
        <v>1.49</v>
      </c>
      <c r="E559" s="684">
        <v>1.2974999999999999</v>
      </c>
      <c r="F559" s="684">
        <v>0.90500000000000003</v>
      </c>
      <c r="G559" s="684">
        <v>0.1875</v>
      </c>
      <c r="H559" s="563">
        <v>0</v>
      </c>
      <c r="I559" s="685"/>
      <c r="J559" s="521">
        <v>0</v>
      </c>
      <c r="K559" s="689">
        <v>0</v>
      </c>
      <c r="L559" s="685"/>
      <c r="M559" s="686">
        <v>0</v>
      </c>
      <c r="N559" s="686">
        <v>0</v>
      </c>
      <c r="O559" s="687">
        <v>0</v>
      </c>
      <c r="P559" s="687">
        <v>0</v>
      </c>
      <c r="Q559" s="687">
        <v>0</v>
      </c>
      <c r="R559" s="687">
        <v>0</v>
      </c>
      <c r="S559" s="687">
        <v>0</v>
      </c>
      <c r="T559" s="687">
        <v>0</v>
      </c>
      <c r="U559" s="687">
        <v>0</v>
      </c>
      <c r="V559" s="687">
        <v>0</v>
      </c>
      <c r="W559" s="687">
        <v>0</v>
      </c>
      <c r="X559" s="687">
        <v>0</v>
      </c>
      <c r="Y559" s="688">
        <f>SUM(C559:X559)</f>
        <v>5.5925000000000002</v>
      </c>
      <c r="Z559" s="1134">
        <f>IF(ISERROR((C559/D559-1)*100),"n/a",(C559/D559-1)*100)</f>
        <v>14.932885906040273</v>
      </c>
      <c r="AA559" s="705">
        <f>IF(ISERROR((D559/E559-1)*100),"n/a",(D559/E559-1)*100)</f>
        <v>14.836223506743739</v>
      </c>
      <c r="AB559" s="705">
        <f>IF(ISERROR((E559/F559-1)*100),"n/a",(E559/F559-1)*100)</f>
        <v>43.370165745856326</v>
      </c>
      <c r="AC559" s="705">
        <f>IF(ISERROR((F559/G559-1)*100),"n/a",(F559/G559-1)*100)</f>
        <v>382.66666666666669</v>
      </c>
      <c r="AD559" s="705" t="str">
        <f>IF(ISERROR((G559/H559-1)*100),"n/a",(G559/H559-1)*100)</f>
        <v>n/a</v>
      </c>
      <c r="AE559" s="705" t="str">
        <f>IF(ISERROR((H559/J559-1)*100),"n/a",(H559/J559-1)*100)</f>
        <v>n/a</v>
      </c>
      <c r="AF559" s="705" t="str">
        <f>IF(ISERROR((J559/K559-1)*100),"n/a",(J559/K559-1)*100)</f>
        <v>n/a</v>
      </c>
      <c r="AG559" s="705" t="str">
        <f>IF(ISERROR((K559/M559-1)*100),"n/a",(K559/M559-1)*100)</f>
        <v>n/a</v>
      </c>
      <c r="AH559" s="705" t="str">
        <f>IF(ISERROR((M559/N559-1)*100),"n/a",(M559/N559-1)*100)</f>
        <v>n/a</v>
      </c>
      <c r="AI559" s="705" t="str">
        <f>IF(ISERROR((N559/O559-1)*100),"n/a",(N559/O559-1)*100)</f>
        <v>n/a</v>
      </c>
      <c r="AJ559" s="705" t="str">
        <f>IF(ISERROR((O559/P559-1)*100),"n/a",(O559/P559-1)*100)</f>
        <v>n/a</v>
      </c>
      <c r="AK559" s="705" t="str">
        <f>IF(ISERROR((P559/Q559-1)*100),"n/a",(P559/Q559-1)*100)</f>
        <v>n/a</v>
      </c>
      <c r="AL559" s="705" t="str">
        <f>IF(ISERROR((Q559/R559-1)*100),"n/a",(Q559/R559-1)*100)</f>
        <v>n/a</v>
      </c>
      <c r="AM559" s="705" t="str">
        <f>IF(ISERROR((R559/S559-1)*100),"n/a",(R559/S559-1)*100)</f>
        <v>n/a</v>
      </c>
      <c r="AN559" s="705" t="str">
        <f>IF(ISERROR((S559/T559-1)*100),"n/a",(S559/T559-1)*100)</f>
        <v>n/a</v>
      </c>
      <c r="AO559" s="705" t="str">
        <f>IF(ISERROR((T559/U559-1)*100),"n/a",(T559/U559-1)*100)</f>
        <v>n/a</v>
      </c>
      <c r="AP559" s="705" t="str">
        <f>IF(ISERROR((U559/V559-1)*100),"n/a",(U559/V559-1)*100)</f>
        <v>n/a</v>
      </c>
      <c r="AQ559" s="705" t="str">
        <f>IF(ISERROR((V559/W559-1)*100),"n/a",(V559/W559-1)*100)</f>
        <v>n/a</v>
      </c>
      <c r="AR559" s="705" t="str">
        <f>IF(ISERROR((W559/X559-1)*100),"n/a",(W559/X559-1)*100)</f>
        <v>n/a</v>
      </c>
      <c r="AS559" s="706">
        <f>AVERAGE(Z559:AR559)</f>
        <v>113.95148545632676</v>
      </c>
      <c r="AT559" s="707">
        <f>STDEV(Z559:AR559)</f>
        <v>179.64603114013948</v>
      </c>
    </row>
    <row r="560" spans="1:46" ht="11.25" customHeight="1" x14ac:dyDescent="0.2">
      <c r="A560" s="590" t="s">
        <v>1508</v>
      </c>
      <c r="B560" s="972" t="s">
        <v>1509</v>
      </c>
      <c r="C560" s="515">
        <v>1.39</v>
      </c>
      <c r="D560" s="690">
        <v>1.33</v>
      </c>
      <c r="E560" s="684">
        <v>1.21</v>
      </c>
      <c r="F560" s="684">
        <v>1.0900000000000001</v>
      </c>
      <c r="G560" s="516">
        <v>0.95</v>
      </c>
      <c r="H560" s="516">
        <v>0.72</v>
      </c>
      <c r="I560" s="517"/>
      <c r="J560" s="521">
        <v>0</v>
      </c>
      <c r="K560" s="689">
        <v>0</v>
      </c>
      <c r="L560" s="517"/>
      <c r="M560" s="686">
        <v>0</v>
      </c>
      <c r="N560" s="686">
        <v>0</v>
      </c>
      <c r="O560" s="687">
        <v>0</v>
      </c>
      <c r="P560" s="687">
        <v>0</v>
      </c>
      <c r="Q560" s="687">
        <v>0</v>
      </c>
      <c r="R560" s="687">
        <v>0</v>
      </c>
      <c r="S560" s="687">
        <v>0</v>
      </c>
      <c r="T560" s="687">
        <v>0</v>
      </c>
      <c r="U560" s="687">
        <v>0</v>
      </c>
      <c r="V560" s="687">
        <v>0</v>
      </c>
      <c r="W560" s="687">
        <v>0</v>
      </c>
      <c r="X560" s="687">
        <v>0</v>
      </c>
      <c r="Y560" s="688">
        <f>SUM(C560:X560)</f>
        <v>6.6899999999999995</v>
      </c>
      <c r="Z560" s="1134">
        <f>IF(ISERROR((C560/D560-1)*100),"n/a",(C560/D560-1)*100)</f>
        <v>4.5112781954887105</v>
      </c>
      <c r="AA560" s="705">
        <f>IF(ISERROR((D560/E560-1)*100),"n/a",(D560/E560-1)*100)</f>
        <v>9.9173553719008378</v>
      </c>
      <c r="AB560" s="705">
        <f>IF(ISERROR((E560/F560-1)*100),"n/a",(E560/F560-1)*100)</f>
        <v>11.009174311926584</v>
      </c>
      <c r="AC560" s="705">
        <f>IF(ISERROR((F560/G560-1)*100),"n/a",(F560/G560-1)*100)</f>
        <v>14.736842105263182</v>
      </c>
      <c r="AD560" s="705">
        <f>IF(ISERROR((G560/H560-1)*100),"n/a",(G560/H560-1)*100)</f>
        <v>31.944444444444443</v>
      </c>
      <c r="AE560" s="705" t="str">
        <f>IF(ISERROR((H560/J560-1)*100),"n/a",(H560/J560-1)*100)</f>
        <v>n/a</v>
      </c>
      <c r="AF560" s="705" t="str">
        <f>IF(ISERROR((J560/K560-1)*100),"n/a",(J560/K560-1)*100)</f>
        <v>n/a</v>
      </c>
      <c r="AG560" s="705" t="str">
        <f>IF(ISERROR((K560/M560-1)*100),"n/a",(K560/M560-1)*100)</f>
        <v>n/a</v>
      </c>
      <c r="AH560" s="705" t="str">
        <f>IF(ISERROR((M560/N560-1)*100),"n/a",(M560/N560-1)*100)</f>
        <v>n/a</v>
      </c>
      <c r="AI560" s="705" t="str">
        <f>IF(ISERROR((N560/O560-1)*100),"n/a",(N560/O560-1)*100)</f>
        <v>n/a</v>
      </c>
      <c r="AJ560" s="705" t="str">
        <f>IF(ISERROR((O560/P560-1)*100),"n/a",(O560/P560-1)*100)</f>
        <v>n/a</v>
      </c>
      <c r="AK560" s="705" t="str">
        <f>IF(ISERROR((P560/Q560-1)*100),"n/a",(P560/Q560-1)*100)</f>
        <v>n/a</v>
      </c>
      <c r="AL560" s="705" t="str">
        <f>IF(ISERROR((Q560/R560-1)*100),"n/a",(Q560/R560-1)*100)</f>
        <v>n/a</v>
      </c>
      <c r="AM560" s="705" t="str">
        <f>IF(ISERROR((R560/S560-1)*100),"n/a",(R560/S560-1)*100)</f>
        <v>n/a</v>
      </c>
      <c r="AN560" s="705" t="str">
        <f>IF(ISERROR((S560/T560-1)*100),"n/a",(S560/T560-1)*100)</f>
        <v>n/a</v>
      </c>
      <c r="AO560" s="705" t="str">
        <f>IF(ISERROR((T560/U560-1)*100),"n/a",(T560/U560-1)*100)</f>
        <v>n/a</v>
      </c>
      <c r="AP560" s="705" t="str">
        <f>IF(ISERROR((U560/V560-1)*100),"n/a",(U560/V560-1)*100)</f>
        <v>n/a</v>
      </c>
      <c r="AQ560" s="705" t="str">
        <f>IF(ISERROR((V560/W560-1)*100),"n/a",(V560/W560-1)*100)</f>
        <v>n/a</v>
      </c>
      <c r="AR560" s="705" t="str">
        <f>IF(ISERROR((W560/X560-1)*100),"n/a",(W560/X560-1)*100)</f>
        <v>n/a</v>
      </c>
      <c r="AS560" s="706">
        <f>AVERAGE(Z560:AR560)</f>
        <v>14.423818885804753</v>
      </c>
      <c r="AT560" s="707">
        <f>STDEV(Z560:AR560)</f>
        <v>10.45582107497078</v>
      </c>
    </row>
    <row r="561" spans="1:46" ht="11.25" customHeight="1" x14ac:dyDescent="0.2">
      <c r="A561" s="501" t="s">
        <v>707</v>
      </c>
      <c r="B561" s="957" t="s">
        <v>708</v>
      </c>
      <c r="C561" s="515">
        <v>0.8</v>
      </c>
      <c r="D561" s="509">
        <v>0.72</v>
      </c>
      <c r="E561" s="684">
        <v>0.64</v>
      </c>
      <c r="F561" s="684">
        <v>0.56000000000000005</v>
      </c>
      <c r="G561" s="684">
        <v>0.48</v>
      </c>
      <c r="H561" s="684">
        <v>0.42</v>
      </c>
      <c r="I561" s="685"/>
      <c r="J561" s="684">
        <v>0.375</v>
      </c>
      <c r="K561" s="514">
        <v>0.31</v>
      </c>
      <c r="L561" s="685"/>
      <c r="M561" s="531">
        <v>0.28000000000000003</v>
      </c>
      <c r="N561" s="531">
        <v>0.255</v>
      </c>
      <c r="O561" s="691">
        <v>0.23499999999999999</v>
      </c>
      <c r="P561" s="691">
        <v>0.19625000000000001</v>
      </c>
      <c r="Q561" s="691">
        <v>0.16250000000000001</v>
      </c>
      <c r="R561" s="691">
        <v>0.13250000000000001</v>
      </c>
      <c r="S561" s="691">
        <v>0.10625</v>
      </c>
      <c r="T561" s="691">
        <v>7.7499999999999999E-2</v>
      </c>
      <c r="U561" s="691">
        <v>6.25E-2</v>
      </c>
      <c r="V561" s="687">
        <v>0.06</v>
      </c>
      <c r="W561" s="687">
        <v>0.06</v>
      </c>
      <c r="X561" s="687">
        <v>0.06</v>
      </c>
      <c r="Y561" s="688">
        <f>SUM(C561:X561)</f>
        <v>5.9924999999999988</v>
      </c>
      <c r="Z561" s="1134">
        <f>IF(ISERROR((C561/D561-1)*100),"n/a",(C561/D561-1)*100)</f>
        <v>11.111111111111116</v>
      </c>
      <c r="AA561" s="705">
        <f>IF(ISERROR((D561/E561-1)*100),"n/a",(D561/E561-1)*100)</f>
        <v>12.5</v>
      </c>
      <c r="AB561" s="705">
        <f>IF(ISERROR((E561/F561-1)*100),"n/a",(E561/F561-1)*100)</f>
        <v>14.285714285714279</v>
      </c>
      <c r="AC561" s="705">
        <f>IF(ISERROR((F561/G561-1)*100),"n/a",(F561/G561-1)*100)</f>
        <v>16.666666666666675</v>
      </c>
      <c r="AD561" s="705">
        <f>IF(ISERROR((G561/H561-1)*100),"n/a",(G561/H561-1)*100)</f>
        <v>14.285714285714279</v>
      </c>
      <c r="AE561" s="705">
        <f>IF(ISERROR((H561/J561-1)*100),"n/a",(H561/J561-1)*100)</f>
        <v>11.999999999999989</v>
      </c>
      <c r="AF561" s="705">
        <f>IF(ISERROR((J561/K561-1)*100),"n/a",(J561/K561-1)*100)</f>
        <v>20.967741935483875</v>
      </c>
      <c r="AG561" s="705">
        <f>IF(ISERROR((K561/M561-1)*100),"n/a",(K561/M561-1)*100)</f>
        <v>10.714285714285698</v>
      </c>
      <c r="AH561" s="705">
        <f>IF(ISERROR((M561/N561-1)*100),"n/a",(M561/N561-1)*100)</f>
        <v>9.8039215686274606</v>
      </c>
      <c r="AI561" s="705">
        <f>IF(ISERROR((N561/O561-1)*100),"n/a",(N561/O561-1)*100)</f>
        <v>8.5106382978723527</v>
      </c>
      <c r="AJ561" s="705">
        <f>IF(ISERROR((O561/P561-1)*100),"n/a",(O561/P561-1)*100)</f>
        <v>19.7452229299363</v>
      </c>
      <c r="AK561" s="705">
        <f>IF(ISERROR((P561/Q561-1)*100),"n/a",(P561/Q561-1)*100)</f>
        <v>20.769230769230763</v>
      </c>
      <c r="AL561" s="705">
        <f>IF(ISERROR((Q561/R561-1)*100),"n/a",(Q561/R561-1)*100)</f>
        <v>22.641509433962259</v>
      </c>
      <c r="AM561" s="705">
        <f>IF(ISERROR((R561/S561-1)*100),"n/a",(R561/S561-1)*100)</f>
        <v>24.705882352941178</v>
      </c>
      <c r="AN561" s="705">
        <f>IF(ISERROR((S561/T561-1)*100),"n/a",(S561/T561-1)*100)</f>
        <v>37.096774193548377</v>
      </c>
      <c r="AO561" s="705">
        <f>IF(ISERROR((T561/U561-1)*100),"n/a",(T561/U561-1)*100)</f>
        <v>24</v>
      </c>
      <c r="AP561" s="705">
        <f>IF(ISERROR((U561/V561-1)*100),"n/a",(U561/V561-1)*100)</f>
        <v>4.1666666666666741</v>
      </c>
      <c r="AQ561" s="705">
        <f>IF(ISERROR((V561/W561-1)*100),"n/a",(V561/W561-1)*100)</f>
        <v>0</v>
      </c>
      <c r="AR561" s="705">
        <f>IF(ISERROR((W561/X561-1)*100),"n/a",(W561/X561-1)*100)</f>
        <v>0</v>
      </c>
      <c r="AS561" s="706">
        <f>AVERAGE(Z561:AR561)</f>
        <v>14.945846326934804</v>
      </c>
      <c r="AT561" s="707">
        <f>STDEV(Z561:AR561)</f>
        <v>9.1355069917460767</v>
      </c>
    </row>
    <row r="562" spans="1:46" ht="11.25" customHeight="1" x14ac:dyDescent="0.2">
      <c r="A562" s="526" t="s">
        <v>1510</v>
      </c>
      <c r="B562" s="527" t="s">
        <v>1511</v>
      </c>
      <c r="C562" s="515">
        <v>0.78</v>
      </c>
      <c r="D562" s="541">
        <v>0.7</v>
      </c>
      <c r="E562" s="533">
        <v>0.64</v>
      </c>
      <c r="F562" s="533">
        <v>0.51432</v>
      </c>
      <c r="G562" s="533">
        <v>0.40078000000000003</v>
      </c>
      <c r="H562" s="533">
        <v>0.38505999999999996</v>
      </c>
      <c r="I562" s="534"/>
      <c r="J562" s="533">
        <v>0.36934</v>
      </c>
      <c r="K562" s="535">
        <v>0.36148000000000002</v>
      </c>
      <c r="L562" s="534"/>
      <c r="M562" s="1061">
        <v>0.36148000000000002</v>
      </c>
      <c r="N562" s="1061">
        <v>0.36148000000000002</v>
      </c>
      <c r="O562" s="1060">
        <v>0.36148000000000002</v>
      </c>
      <c r="P562" s="1060">
        <v>0.36148000000000002</v>
      </c>
      <c r="Q562" s="1060">
        <v>0.36148000000000002</v>
      </c>
      <c r="R562" s="1060">
        <v>0.36148000000000002</v>
      </c>
      <c r="S562" s="1060">
        <v>0.36148000000000002</v>
      </c>
      <c r="T562" s="537">
        <v>0.43221999999999999</v>
      </c>
      <c r="U562" s="537">
        <v>0.45579999999999998</v>
      </c>
      <c r="V562" s="536">
        <v>0.45579999999999998</v>
      </c>
      <c r="W562" s="536">
        <v>0.42436000000000001</v>
      </c>
      <c r="X562" s="536">
        <v>0.40079999999999999</v>
      </c>
      <c r="Y562" s="688">
        <f>SUM(C562:X562)</f>
        <v>8.8503200000000035</v>
      </c>
      <c r="Z562" s="1134">
        <f>IF(ISERROR((C562/D562-1)*100),"n/a",(C562/D562-1)*100)</f>
        <v>11.428571428571432</v>
      </c>
      <c r="AA562" s="705">
        <f>IF(ISERROR((D562/E562-1)*100),"n/a",(D562/E562-1)*100)</f>
        <v>9.375</v>
      </c>
      <c r="AB562" s="705">
        <f>IF(ISERROR((E562/F562-1)*100),"n/a",(E562/F562-1)*100)</f>
        <v>24.436148701197702</v>
      </c>
      <c r="AC562" s="705">
        <f>IF(ISERROR((F562/G562-1)*100),"n/a",(F562/G562-1)*100)</f>
        <v>28.329756973900878</v>
      </c>
      <c r="AD562" s="705">
        <f>IF(ISERROR((G562/H562-1)*100),"n/a",(G562/H562-1)*100)</f>
        <v>4.0824806523658719</v>
      </c>
      <c r="AE562" s="705">
        <f>IF(ISERROR((H562/J562-1)*100),"n/a",(H562/J562-1)*100)</f>
        <v>4.2562408620782977</v>
      </c>
      <c r="AF562" s="705">
        <f>IF(ISERROR((J562/K562-1)*100),"n/a",(J562/K562-1)*100)</f>
        <v>2.1743941573530989</v>
      </c>
      <c r="AG562" s="705">
        <f>IF(ISERROR((K562/M562-1)*100),"n/a",(K562/M562-1)*100)</f>
        <v>0</v>
      </c>
      <c r="AH562" s="705">
        <f>IF(ISERROR((M562/N562-1)*100),"n/a",(M562/N562-1)*100)</f>
        <v>0</v>
      </c>
      <c r="AI562" s="705">
        <f>IF(ISERROR((N562/O562-1)*100),"n/a",(N562/O562-1)*100)</f>
        <v>0</v>
      </c>
      <c r="AJ562" s="705">
        <f>IF(ISERROR((O562/P562-1)*100),"n/a",(O562/P562-1)*100)</f>
        <v>0</v>
      </c>
      <c r="AK562" s="705">
        <f>IF(ISERROR((P562/Q562-1)*100),"n/a",(P562/Q562-1)*100)</f>
        <v>0</v>
      </c>
      <c r="AL562" s="705">
        <f>IF(ISERROR((Q562/R562-1)*100),"n/a",(Q562/R562-1)*100)</f>
        <v>0</v>
      </c>
      <c r="AM562" s="705">
        <f>IF(ISERROR((R562/S562-1)*100),"n/a",(R562/S562-1)*100)</f>
        <v>0</v>
      </c>
      <c r="AN562" s="705">
        <f>IF(ISERROR((S562/T562-1)*100),"n/a",(S562/T562-1)*100)</f>
        <v>-16.366665124242274</v>
      </c>
      <c r="AO562" s="705">
        <f>IF(ISERROR((T562/U562-1)*100),"n/a",(T562/U562-1)*100)</f>
        <v>-5.1733216322948694</v>
      </c>
      <c r="AP562" s="705">
        <f>IF(ISERROR((U562/V562-1)*100),"n/a",(U562/V562-1)*100)</f>
        <v>0</v>
      </c>
      <c r="AQ562" s="705">
        <f>IF(ISERROR((V562/W562-1)*100),"n/a",(V562/W562-1)*100)</f>
        <v>7.4088038457913008</v>
      </c>
      <c r="AR562" s="705">
        <f>IF(ISERROR((W562/X562-1)*100),"n/a",(W562/X562-1)*100)</f>
        <v>5.8782435129740573</v>
      </c>
      <c r="AS562" s="706">
        <f>AVERAGE(Z562:AR562)</f>
        <v>3.9910343882997621</v>
      </c>
      <c r="AT562" s="707">
        <f>STDEV(Z562:AR562)</f>
        <v>9.8295188615438889</v>
      </c>
    </row>
    <row r="563" spans="1:46" ht="11.25" customHeight="1" x14ac:dyDescent="0.2">
      <c r="A563" s="972" t="s">
        <v>303</v>
      </c>
      <c r="B563" s="972" t="s">
        <v>304</v>
      </c>
      <c r="C563" s="515">
        <v>1.25</v>
      </c>
      <c r="D563" s="515">
        <v>1.1400000000000001</v>
      </c>
      <c r="E563" s="684">
        <v>1.02</v>
      </c>
      <c r="F563" s="684">
        <v>0.9</v>
      </c>
      <c r="G563" s="684">
        <v>0.76</v>
      </c>
      <c r="H563" s="684">
        <v>0.63</v>
      </c>
      <c r="I563" s="685"/>
      <c r="J563" s="684">
        <v>0.52500000000000002</v>
      </c>
      <c r="K563" s="514">
        <v>0.44</v>
      </c>
      <c r="L563" s="685"/>
      <c r="M563" s="531">
        <v>0.39</v>
      </c>
      <c r="N563" s="531">
        <v>0.36875000000000002</v>
      </c>
      <c r="O563" s="691">
        <v>0.36499999999999999</v>
      </c>
      <c r="P563" s="691">
        <v>0.35</v>
      </c>
      <c r="Q563" s="691">
        <v>0.33500000000000002</v>
      </c>
      <c r="R563" s="691">
        <v>0.32250000000000001</v>
      </c>
      <c r="S563" s="691">
        <v>0.3125</v>
      </c>
      <c r="T563" s="691">
        <v>0.30249999999999999</v>
      </c>
      <c r="U563" s="691">
        <v>0.28499999999999998</v>
      </c>
      <c r="V563" s="691">
        <v>0.28000000000000003</v>
      </c>
      <c r="W563" s="691">
        <v>0.26</v>
      </c>
      <c r="X563" s="691">
        <v>0.24</v>
      </c>
      <c r="Y563" s="688">
        <f>SUM(C563:X563)</f>
        <v>10.476250000000002</v>
      </c>
      <c r="Z563" s="1134">
        <f>IF(ISERROR((C563/D563-1)*100),"n/a",(C563/D563-1)*100)</f>
        <v>9.6491228070175303</v>
      </c>
      <c r="AA563" s="705">
        <f>IF(ISERROR((D563/E563-1)*100),"n/a",(D563/E563-1)*100)</f>
        <v>11.764705882352944</v>
      </c>
      <c r="AB563" s="705">
        <f>IF(ISERROR((E563/F563-1)*100),"n/a",(E563/F563-1)*100)</f>
        <v>13.33333333333333</v>
      </c>
      <c r="AC563" s="705">
        <f>IF(ISERROR((F563/G563-1)*100),"n/a",(F563/G563-1)*100)</f>
        <v>18.421052631578938</v>
      </c>
      <c r="AD563" s="705">
        <f>IF(ISERROR((G563/H563-1)*100),"n/a",(G563/H563-1)*100)</f>
        <v>20.634920634920629</v>
      </c>
      <c r="AE563" s="705">
        <f>IF(ISERROR((H563/J563-1)*100),"n/a",(H563/J563-1)*100)</f>
        <v>19.999999999999996</v>
      </c>
      <c r="AF563" s="705">
        <f>IF(ISERROR((J563/K563-1)*100),"n/a",(J563/K563-1)*100)</f>
        <v>19.318181818181813</v>
      </c>
      <c r="AG563" s="705">
        <f>IF(ISERROR((K563/M563-1)*100),"n/a",(K563/M563-1)*100)</f>
        <v>12.820512820512819</v>
      </c>
      <c r="AH563" s="705">
        <f>IF(ISERROR((M563/N563-1)*100),"n/a",(M563/N563-1)*100)</f>
        <v>5.7627118644067776</v>
      </c>
      <c r="AI563" s="705">
        <f>IF(ISERROR((N563/O563-1)*100),"n/a",(N563/O563-1)*100)</f>
        <v>1.0273972602739878</v>
      </c>
      <c r="AJ563" s="705">
        <f>IF(ISERROR((O563/P563-1)*100),"n/a",(O563/P563-1)*100)</f>
        <v>4.2857142857142927</v>
      </c>
      <c r="AK563" s="705">
        <f>IF(ISERROR((P563/Q563-1)*100),"n/a",(P563/Q563-1)*100)</f>
        <v>4.4776119402984982</v>
      </c>
      <c r="AL563" s="705">
        <f>IF(ISERROR((Q563/R563-1)*100),"n/a",(Q563/R563-1)*100)</f>
        <v>3.8759689922480689</v>
      </c>
      <c r="AM563" s="705">
        <f>IF(ISERROR((R563/S563-1)*100),"n/a",(R563/S563-1)*100)</f>
        <v>3.2000000000000028</v>
      </c>
      <c r="AN563" s="705">
        <f>IF(ISERROR((S563/T563-1)*100),"n/a",(S563/T563-1)*100)</f>
        <v>3.3057851239669533</v>
      </c>
      <c r="AO563" s="705">
        <f>IF(ISERROR((T563/U563-1)*100),"n/a",(T563/U563-1)*100)</f>
        <v>6.1403508771929793</v>
      </c>
      <c r="AP563" s="705">
        <f>IF(ISERROR((U563/V563-1)*100),"n/a",(U563/V563-1)*100)</f>
        <v>1.7857142857142572</v>
      </c>
      <c r="AQ563" s="705">
        <f>IF(ISERROR((V563/W563-1)*100),"n/a",(V563/W563-1)*100)</f>
        <v>7.6923076923077094</v>
      </c>
      <c r="AR563" s="705">
        <f>IF(ISERROR((W563/X563-1)*100),"n/a",(W563/X563-1)*100)</f>
        <v>8.3333333333333481</v>
      </c>
      <c r="AS563" s="706">
        <f>AVERAGE(Z563:AR563)</f>
        <v>9.2541434517555192</v>
      </c>
      <c r="AT563" s="707">
        <f>STDEV(Z563:AR563)</f>
        <v>6.5116180670747701</v>
      </c>
    </row>
    <row r="564" spans="1:46" ht="11.25" customHeight="1" x14ac:dyDescent="0.2">
      <c r="A564" s="972" t="s">
        <v>709</v>
      </c>
      <c r="B564" s="972" t="s">
        <v>710</v>
      </c>
      <c r="C564" s="515">
        <v>0.97</v>
      </c>
      <c r="D564" s="515">
        <v>0.9</v>
      </c>
      <c r="E564" s="684">
        <v>0.85</v>
      </c>
      <c r="F564" s="684">
        <v>0.81</v>
      </c>
      <c r="G564" s="684">
        <v>0.78500000000000003</v>
      </c>
      <c r="H564" s="684">
        <v>0.76500000000000001</v>
      </c>
      <c r="I564" s="685"/>
      <c r="J564" s="684">
        <v>0.73</v>
      </c>
      <c r="K564" s="514">
        <v>0.70499999999999996</v>
      </c>
      <c r="L564" s="685"/>
      <c r="M564" s="531">
        <v>0.68500000000000005</v>
      </c>
      <c r="N564" s="531">
        <v>0.66500000000000004</v>
      </c>
      <c r="O564" s="687">
        <v>0.66</v>
      </c>
      <c r="P564" s="691">
        <v>0.64500000000000002</v>
      </c>
      <c r="Q564" s="687">
        <v>0.64</v>
      </c>
      <c r="R564" s="691">
        <v>0.61</v>
      </c>
      <c r="S564" s="691">
        <v>0.56999999999999995</v>
      </c>
      <c r="T564" s="691">
        <v>0.53</v>
      </c>
      <c r="U564" s="691">
        <v>0.49</v>
      </c>
      <c r="V564" s="691">
        <v>0.45</v>
      </c>
      <c r="W564" s="691">
        <v>0.41</v>
      </c>
      <c r="X564" s="691">
        <v>0.34545999999999999</v>
      </c>
      <c r="Y564" s="688">
        <f>SUM(C564:X564)</f>
        <v>13.215459999999998</v>
      </c>
      <c r="Z564" s="1134">
        <f>IF(ISERROR((C564/D564-1)*100),"n/a",(C564/D564-1)*100)</f>
        <v>7.7777777777777724</v>
      </c>
      <c r="AA564" s="705">
        <f>IF(ISERROR((D564/E564-1)*100),"n/a",(D564/E564-1)*100)</f>
        <v>5.8823529411764719</v>
      </c>
      <c r="AB564" s="705">
        <f>IF(ISERROR((E564/F564-1)*100),"n/a",(E564/F564-1)*100)</f>
        <v>4.9382716049382713</v>
      </c>
      <c r="AC564" s="705">
        <f>IF(ISERROR((F564/G564-1)*100),"n/a",(F564/G564-1)*100)</f>
        <v>3.1847133757961776</v>
      </c>
      <c r="AD564" s="705">
        <f>IF(ISERROR((G564/H564-1)*100),"n/a",(G564/H564-1)*100)</f>
        <v>2.6143790849673332</v>
      </c>
      <c r="AE564" s="705">
        <f>IF(ISERROR((H564/J564-1)*100),"n/a",(H564/J564-1)*100)</f>
        <v>4.7945205479452024</v>
      </c>
      <c r="AF564" s="705">
        <f>IF(ISERROR((J564/K564-1)*100),"n/a",(J564/K564-1)*100)</f>
        <v>3.5460992907801359</v>
      </c>
      <c r="AG564" s="705">
        <f>IF(ISERROR((K564/M564-1)*100),"n/a",(K564/M564-1)*100)</f>
        <v>2.9197080291970767</v>
      </c>
      <c r="AH564" s="705">
        <f>IF(ISERROR((M564/N564-1)*100),"n/a",(M564/N564-1)*100)</f>
        <v>3.007518796992481</v>
      </c>
      <c r="AI564" s="705">
        <f>IF(ISERROR((N564/O564-1)*100),"n/a",(N564/O564-1)*100)</f>
        <v>0.7575757575757569</v>
      </c>
      <c r="AJ564" s="705">
        <f>IF(ISERROR((O564/P564-1)*100),"n/a",(O564/P564-1)*100)</f>
        <v>2.3255813953488413</v>
      </c>
      <c r="AK564" s="705">
        <f>IF(ISERROR((P564/Q564-1)*100),"n/a",(P564/Q564-1)*100)</f>
        <v>0.78125</v>
      </c>
      <c r="AL564" s="705">
        <f>IF(ISERROR((Q564/R564-1)*100),"n/a",(Q564/R564-1)*100)</f>
        <v>4.9180327868852514</v>
      </c>
      <c r="AM564" s="705">
        <f>IF(ISERROR((R564/S564-1)*100),"n/a",(R564/S564-1)*100)</f>
        <v>7.0175438596491224</v>
      </c>
      <c r="AN564" s="705">
        <f>IF(ISERROR((S564/T564-1)*100),"n/a",(S564/T564-1)*100)</f>
        <v>7.5471698113207308</v>
      </c>
      <c r="AO564" s="705">
        <f>IF(ISERROR((T564/U564-1)*100),"n/a",(T564/U564-1)*100)</f>
        <v>8.163265306122458</v>
      </c>
      <c r="AP564" s="705">
        <f>IF(ISERROR((U564/V564-1)*100),"n/a",(U564/V564-1)*100)</f>
        <v>8.8888888888888786</v>
      </c>
      <c r="AQ564" s="705">
        <f>IF(ISERROR((V564/W564-1)*100),"n/a",(V564/W564-1)*100)</f>
        <v>9.7560975609756184</v>
      </c>
      <c r="AR564" s="705">
        <f>IF(ISERROR((W564/X564-1)*100),"n/a",(W564/X564-1)*100)</f>
        <v>18.682336594685346</v>
      </c>
      <c r="AS564" s="706">
        <f>AVERAGE(Z564:AR564)</f>
        <v>5.6580570216327848</v>
      </c>
      <c r="AT564" s="707">
        <f>STDEV(Z564:AR564)</f>
        <v>4.1377736305337924</v>
      </c>
    </row>
    <row r="565" spans="1:46" ht="11.25" customHeight="1" x14ac:dyDescent="0.2">
      <c r="A565" s="513" t="s">
        <v>1512</v>
      </c>
      <c r="B565" s="972" t="s">
        <v>1513</v>
      </c>
      <c r="C565" s="515">
        <v>1.94</v>
      </c>
      <c r="D565" s="515">
        <v>1.56</v>
      </c>
      <c r="E565" s="684">
        <v>1.46</v>
      </c>
      <c r="F565" s="684">
        <v>1.38</v>
      </c>
      <c r="G565" s="684">
        <v>1.28</v>
      </c>
      <c r="H565" s="684">
        <v>1.22</v>
      </c>
      <c r="I565" s="685"/>
      <c r="J565" s="684">
        <v>1.1599999999999999</v>
      </c>
      <c r="K565" s="689">
        <v>1.1200000000000001</v>
      </c>
      <c r="L565" s="685"/>
      <c r="M565" s="686">
        <v>1.1200000000000001</v>
      </c>
      <c r="N565" s="686">
        <v>1.1200000000000001</v>
      </c>
      <c r="O565" s="691">
        <v>1.1200000000000001</v>
      </c>
      <c r="P565" s="691">
        <v>1</v>
      </c>
      <c r="Q565" s="691">
        <v>0.92</v>
      </c>
      <c r="R565" s="691">
        <v>0.84</v>
      </c>
      <c r="S565" s="691">
        <v>0.78</v>
      </c>
      <c r="T565" s="687">
        <v>0.68</v>
      </c>
      <c r="U565" s="691">
        <v>0.68</v>
      </c>
      <c r="V565" s="691">
        <v>0.62</v>
      </c>
      <c r="W565" s="691">
        <v>0.54</v>
      </c>
      <c r="X565" s="691">
        <v>0.45</v>
      </c>
      <c r="Y565" s="688">
        <f>SUM(C565:X565)</f>
        <v>20.990000000000006</v>
      </c>
      <c r="Z565" s="1134">
        <f>IF(ISERROR((C565/D565-1)*100),"n/a",(C565/D565-1)*100)</f>
        <v>24.358974358974361</v>
      </c>
      <c r="AA565" s="705">
        <f>IF(ISERROR((D565/E565-1)*100),"n/a",(D565/E565-1)*100)</f>
        <v>6.8493150684931559</v>
      </c>
      <c r="AB565" s="705">
        <f>IF(ISERROR((E565/F565-1)*100),"n/a",(E565/F565-1)*100)</f>
        <v>5.7971014492753659</v>
      </c>
      <c r="AC565" s="705">
        <f>IF(ISERROR((F565/G565-1)*100),"n/a",(F565/G565-1)*100)</f>
        <v>7.8125</v>
      </c>
      <c r="AD565" s="705">
        <f>IF(ISERROR((G565/H565-1)*100),"n/a",(G565/H565-1)*100)</f>
        <v>4.9180327868852514</v>
      </c>
      <c r="AE565" s="705">
        <f>IF(ISERROR((H565/J565-1)*100),"n/a",(H565/J565-1)*100)</f>
        <v>5.1724137931034475</v>
      </c>
      <c r="AF565" s="705">
        <f>IF(ISERROR((J565/K565-1)*100),"n/a",(J565/K565-1)*100)</f>
        <v>3.5714285714285587</v>
      </c>
      <c r="AG565" s="705">
        <f>IF(ISERROR((K565/M565-1)*100),"n/a",(K565/M565-1)*100)</f>
        <v>0</v>
      </c>
      <c r="AH565" s="705">
        <f>IF(ISERROR((M565/N565-1)*100),"n/a",(M565/N565-1)*100)</f>
        <v>0</v>
      </c>
      <c r="AI565" s="705">
        <f>IF(ISERROR((N565/O565-1)*100),"n/a",(N565/O565-1)*100)</f>
        <v>0</v>
      </c>
      <c r="AJ565" s="705">
        <f>IF(ISERROR((O565/P565-1)*100),"n/a",(O565/P565-1)*100)</f>
        <v>12.000000000000011</v>
      </c>
      <c r="AK565" s="705">
        <f>IF(ISERROR((P565/Q565-1)*100),"n/a",(P565/Q565-1)*100)</f>
        <v>8.6956521739130377</v>
      </c>
      <c r="AL565" s="705">
        <f>IF(ISERROR((Q565/R565-1)*100),"n/a",(Q565/R565-1)*100)</f>
        <v>9.5238095238095344</v>
      </c>
      <c r="AM565" s="705">
        <f>IF(ISERROR((R565/S565-1)*100),"n/a",(R565/S565-1)*100)</f>
        <v>7.6923076923076872</v>
      </c>
      <c r="AN565" s="705">
        <f>IF(ISERROR((S565/T565-1)*100),"n/a",(S565/T565-1)*100)</f>
        <v>14.705882352941169</v>
      </c>
      <c r="AO565" s="705">
        <f>IF(ISERROR((T565/U565-1)*100),"n/a",(T565/U565-1)*100)</f>
        <v>0</v>
      </c>
      <c r="AP565" s="705">
        <f>IF(ISERROR((U565/V565-1)*100),"n/a",(U565/V565-1)*100)</f>
        <v>9.6774193548387224</v>
      </c>
      <c r="AQ565" s="705">
        <f>IF(ISERROR((V565/W565-1)*100),"n/a",(V565/W565-1)*100)</f>
        <v>14.814814814814813</v>
      </c>
      <c r="AR565" s="705">
        <f>IF(ISERROR((W565/X565-1)*100),"n/a",(W565/X565-1)*100)</f>
        <v>19.999999999999996</v>
      </c>
      <c r="AS565" s="706">
        <f>AVERAGE(Z565:AR565)</f>
        <v>8.1889290495150053</v>
      </c>
      <c r="AT565" s="707">
        <f>STDEV(Z565:AR565)</f>
        <v>6.7633848936125496</v>
      </c>
    </row>
    <row r="566" spans="1:46" ht="11.25" customHeight="1" x14ac:dyDescent="0.2">
      <c r="A566" s="501" t="s">
        <v>1514</v>
      </c>
      <c r="B566" s="957" t="s">
        <v>1515</v>
      </c>
      <c r="C566" s="515">
        <v>0.4</v>
      </c>
      <c r="D566" s="542">
        <v>0.33999999999999997</v>
      </c>
      <c r="E566" s="505">
        <v>0.31</v>
      </c>
      <c r="F566" s="507">
        <v>0.28000000000000003</v>
      </c>
      <c r="G566" s="505">
        <v>0.26</v>
      </c>
      <c r="H566" s="505">
        <v>0.24</v>
      </c>
      <c r="I566" s="506"/>
      <c r="J566" s="507">
        <v>8.5599999999999996E-2</v>
      </c>
      <c r="K566" s="503">
        <v>0.16399999999999998</v>
      </c>
      <c r="L566" s="506"/>
      <c r="M566" s="551">
        <v>0.1353</v>
      </c>
      <c r="N566" s="551">
        <v>0.114</v>
      </c>
      <c r="O566" s="511">
        <v>2.8500000000000001E-2</v>
      </c>
      <c r="P566" s="510">
        <v>0</v>
      </c>
      <c r="Q566" s="510">
        <v>0</v>
      </c>
      <c r="R566" s="510">
        <v>0</v>
      </c>
      <c r="S566" s="510">
        <v>0</v>
      </c>
      <c r="T566" s="510">
        <v>0</v>
      </c>
      <c r="U566" s="510">
        <v>0</v>
      </c>
      <c r="V566" s="510">
        <v>0</v>
      </c>
      <c r="W566" s="510">
        <v>0</v>
      </c>
      <c r="X566" s="510">
        <v>0</v>
      </c>
      <c r="Y566" s="688">
        <f>SUM(C566:X566)</f>
        <v>2.3574000000000002</v>
      </c>
      <c r="Z566" s="1134">
        <f>IF(ISERROR((C566/D566-1)*100),"n/a",(C566/D566-1)*100)</f>
        <v>17.647058823529438</v>
      </c>
      <c r="AA566" s="705">
        <f>IF(ISERROR((D566/E566-1)*100),"n/a",(D566/E566-1)*100)</f>
        <v>9.6774193548387011</v>
      </c>
      <c r="AB566" s="705">
        <f>IF(ISERROR((E566/F566-1)*100),"n/a",(E566/F566-1)*100)</f>
        <v>10.714285714285698</v>
      </c>
      <c r="AC566" s="705">
        <f>IF(ISERROR((F566/G566-1)*100),"n/a",(F566/G566-1)*100)</f>
        <v>7.6923076923077094</v>
      </c>
      <c r="AD566" s="705">
        <f>IF(ISERROR((G566/H566-1)*100),"n/a",(G566/H566-1)*100)</f>
        <v>8.3333333333333481</v>
      </c>
      <c r="AE566" s="705">
        <f>IF(ISERROR((H566/J566-1)*100),"n/a",(H566/J566-1)*100)</f>
        <v>180.37383177570092</v>
      </c>
      <c r="AF566" s="705">
        <f>IF(ISERROR((J566/K566-1)*100),"n/a",(J566/K566-1)*100)</f>
        <v>-47.804878048780488</v>
      </c>
      <c r="AG566" s="705">
        <f>IF(ISERROR((K566/M566-1)*100),"n/a",(K566/M566-1)*100)</f>
        <v>21.212121212121193</v>
      </c>
      <c r="AH566" s="705">
        <f>IF(ISERROR((M566/N566-1)*100),"n/a",(M566/N566-1)*100)</f>
        <v>18.684210526315791</v>
      </c>
      <c r="AI566" s="705">
        <f>IF(ISERROR((N566/O566-1)*100),"n/a",(N566/O566-1)*100)</f>
        <v>300</v>
      </c>
      <c r="AJ566" s="705" t="str">
        <f>IF(ISERROR((O566/P566-1)*100),"n/a",(O566/P566-1)*100)</f>
        <v>n/a</v>
      </c>
      <c r="AK566" s="705" t="str">
        <f>IF(ISERROR((P566/Q566-1)*100),"n/a",(P566/Q566-1)*100)</f>
        <v>n/a</v>
      </c>
      <c r="AL566" s="705" t="str">
        <f>IF(ISERROR((Q566/R566-1)*100),"n/a",(Q566/R566-1)*100)</f>
        <v>n/a</v>
      </c>
      <c r="AM566" s="705" t="str">
        <f>IF(ISERROR((R566/S566-1)*100),"n/a",(R566/S566-1)*100)</f>
        <v>n/a</v>
      </c>
      <c r="AN566" s="705" t="str">
        <f>IF(ISERROR((S566/T566-1)*100),"n/a",(S566/T566-1)*100)</f>
        <v>n/a</v>
      </c>
      <c r="AO566" s="705" t="str">
        <f>IF(ISERROR((T566/U566-1)*100),"n/a",(T566/U566-1)*100)</f>
        <v>n/a</v>
      </c>
      <c r="AP566" s="705" t="str">
        <f>IF(ISERROR((U566/V566-1)*100),"n/a",(U566/V566-1)*100)</f>
        <v>n/a</v>
      </c>
      <c r="AQ566" s="705" t="str">
        <f>IF(ISERROR((V566/W566-1)*100),"n/a",(V566/W566-1)*100)</f>
        <v>n/a</v>
      </c>
      <c r="AR566" s="705" t="str">
        <f>IF(ISERROR((W566/X566-1)*100),"n/a",(W566/X566-1)*100)</f>
        <v>n/a</v>
      </c>
      <c r="AS566" s="706">
        <f>AVERAGE(Z566:AR566)</f>
        <v>52.652969038365221</v>
      </c>
      <c r="AT566" s="707">
        <f>STDEV(Z566:AR566)</f>
        <v>104.63917418623869</v>
      </c>
    </row>
    <row r="567" spans="1:46" ht="11.25" customHeight="1" x14ac:dyDescent="0.2">
      <c r="A567" s="526" t="s">
        <v>1516</v>
      </c>
      <c r="B567" s="527" t="s">
        <v>1517</v>
      </c>
      <c r="C567" s="515">
        <v>1.02</v>
      </c>
      <c r="D567" s="690">
        <v>0.86</v>
      </c>
      <c r="E567" s="684">
        <v>0.78</v>
      </c>
      <c r="F567" s="684">
        <v>0.74</v>
      </c>
      <c r="G567" s="684">
        <v>0.7</v>
      </c>
      <c r="H567" s="684">
        <v>0.64</v>
      </c>
      <c r="I567" s="685"/>
      <c r="J567" s="684">
        <v>0.56000000000000005</v>
      </c>
      <c r="K567" s="514">
        <v>0.5</v>
      </c>
      <c r="L567" s="685"/>
      <c r="M567" s="531">
        <v>0.44</v>
      </c>
      <c r="N567" s="686">
        <v>0.4</v>
      </c>
      <c r="O567" s="691">
        <v>0.66</v>
      </c>
      <c r="P567" s="691">
        <v>0.55476999999999999</v>
      </c>
      <c r="Q567" s="691">
        <v>0.43196999999999997</v>
      </c>
      <c r="R567" s="691">
        <v>0.38547999999999993</v>
      </c>
      <c r="S567" s="687">
        <v>0.34467999999999999</v>
      </c>
      <c r="T567" s="691">
        <v>0.34467999999999999</v>
      </c>
      <c r="U567" s="691">
        <v>0.18140000000000001</v>
      </c>
      <c r="V567" s="687">
        <v>0.16492000000000001</v>
      </c>
      <c r="W567" s="691">
        <v>0.16492000000000001</v>
      </c>
      <c r="X567" s="691">
        <v>0.15708</v>
      </c>
      <c r="Y567" s="688">
        <f>SUM(C567:X567)</f>
        <v>10.029900000000003</v>
      </c>
      <c r="Z567" s="1134">
        <f>IF(ISERROR((C567/D567-1)*100),"n/a",(C567/D567-1)*100)</f>
        <v>18.604651162790709</v>
      </c>
      <c r="AA567" s="705">
        <f>IF(ISERROR((D567/E567-1)*100),"n/a",(D567/E567-1)*100)</f>
        <v>10.256410256410241</v>
      </c>
      <c r="AB567" s="705">
        <f>IF(ISERROR((E567/F567-1)*100),"n/a",(E567/F567-1)*100)</f>
        <v>5.4054054054054168</v>
      </c>
      <c r="AC567" s="705">
        <f>IF(ISERROR((F567/G567-1)*100),"n/a",(F567/G567-1)*100)</f>
        <v>5.7142857142857162</v>
      </c>
      <c r="AD567" s="705">
        <f>IF(ISERROR((G567/H567-1)*100),"n/a",(G567/H567-1)*100)</f>
        <v>9.375</v>
      </c>
      <c r="AE567" s="705">
        <f>IF(ISERROR((H567/J567-1)*100),"n/a",(H567/J567-1)*100)</f>
        <v>14.285714285714279</v>
      </c>
      <c r="AF567" s="705">
        <f>IF(ISERROR((J567/K567-1)*100),"n/a",(J567/K567-1)*100)</f>
        <v>12.000000000000011</v>
      </c>
      <c r="AG567" s="705">
        <f>IF(ISERROR((K567/M567-1)*100),"n/a",(K567/M567-1)*100)</f>
        <v>13.636363636363647</v>
      </c>
      <c r="AH567" s="705">
        <f>IF(ISERROR((M567/N567-1)*100),"n/a",(M567/N567-1)*100)</f>
        <v>9.9999999999999858</v>
      </c>
      <c r="AI567" s="705">
        <f>IF(ISERROR((N567/O567-1)*100),"n/a",(N567/O567-1)*100)</f>
        <v>-39.393939393939391</v>
      </c>
      <c r="AJ567" s="705">
        <f>IF(ISERROR((O567/P567-1)*100),"n/a",(O567/P567-1)*100)</f>
        <v>18.968221064585332</v>
      </c>
      <c r="AK567" s="705">
        <f>IF(ISERROR((P567/Q567-1)*100),"n/a",(P567/Q567-1)*100)</f>
        <v>28.427900085654102</v>
      </c>
      <c r="AL567" s="705">
        <f>IF(ISERROR((Q567/R567-1)*100),"n/a",(Q567/R567-1)*100)</f>
        <v>12.060288471516035</v>
      </c>
      <c r="AM567" s="705">
        <f>IF(ISERROR((R567/S567-1)*100),"n/a",(R567/S567-1)*100)</f>
        <v>11.837066264361141</v>
      </c>
      <c r="AN567" s="705">
        <f>IF(ISERROR((S567/T567-1)*100),"n/a",(S567/T567-1)*100)</f>
        <v>0</v>
      </c>
      <c r="AO567" s="705">
        <f>IF(ISERROR((T567/U567-1)*100),"n/a",(T567/U567-1)*100)</f>
        <v>90.011025358324133</v>
      </c>
      <c r="AP567" s="705">
        <f>IF(ISERROR((U567/V567-1)*100),"n/a",(U567/V567-1)*100)</f>
        <v>9.9927237448459891</v>
      </c>
      <c r="AQ567" s="705">
        <f>IF(ISERROR((V567/W567-1)*100),"n/a",(V567/W567-1)*100)</f>
        <v>0</v>
      </c>
      <c r="AR567" s="705">
        <f>IF(ISERROR((W567/X567-1)*100),"n/a",(W567/X567-1)*100)</f>
        <v>4.991087344028533</v>
      </c>
      <c r="AS567" s="706">
        <f>AVERAGE(Z567:AR567)</f>
        <v>12.430115968439257</v>
      </c>
      <c r="AT567" s="707">
        <f>STDEV(Z567:AR567)</f>
        <v>23.011605159487853</v>
      </c>
    </row>
    <row r="568" spans="1:46" ht="11.25" customHeight="1" x14ac:dyDescent="0.2">
      <c r="A568" s="513" t="s">
        <v>712</v>
      </c>
      <c r="B568" s="972" t="s">
        <v>713</v>
      </c>
      <c r="C568" s="515">
        <v>4.7</v>
      </c>
      <c r="D568" s="690">
        <v>3.9</v>
      </c>
      <c r="E568" s="684">
        <v>3.5</v>
      </c>
      <c r="F568" s="684">
        <v>3.1</v>
      </c>
      <c r="G568" s="684">
        <v>2.71</v>
      </c>
      <c r="H568" s="684">
        <v>2.38</v>
      </c>
      <c r="I568" s="685"/>
      <c r="J568" s="684">
        <v>2.15</v>
      </c>
      <c r="K568" s="514">
        <v>1.9246449999999999</v>
      </c>
      <c r="L568" s="685"/>
      <c r="M568" s="531">
        <v>1.6624399999999999</v>
      </c>
      <c r="N568" s="531">
        <v>1.5269149999999998</v>
      </c>
      <c r="O568" s="691">
        <v>1.4184950000000001</v>
      </c>
      <c r="P568" s="691">
        <v>1.33718</v>
      </c>
      <c r="Q568" s="691">
        <v>1.04806</v>
      </c>
      <c r="R568" s="691">
        <v>0.91253499999999999</v>
      </c>
      <c r="S568" s="691">
        <v>0.80411500000000002</v>
      </c>
      <c r="T568" s="687">
        <v>0.7228</v>
      </c>
      <c r="U568" s="687">
        <v>0.7228</v>
      </c>
      <c r="V568" s="687">
        <v>0.7228</v>
      </c>
      <c r="W568" s="687">
        <v>0.7228</v>
      </c>
      <c r="X568" s="687">
        <v>0.7228</v>
      </c>
      <c r="Y568" s="688">
        <f>SUM(C568:X568)</f>
        <v>36.688384999999997</v>
      </c>
      <c r="Z568" s="1134">
        <f>IF(ISERROR((C568/D568-1)*100),"n/a",(C568/D568-1)*100)</f>
        <v>20.512820512820529</v>
      </c>
      <c r="AA568" s="705">
        <f>IF(ISERROR((D568/E568-1)*100),"n/a",(D568/E568-1)*100)</f>
        <v>11.428571428571432</v>
      </c>
      <c r="AB568" s="705">
        <f>IF(ISERROR((E568/F568-1)*100),"n/a",(E568/F568-1)*100)</f>
        <v>12.903225806451601</v>
      </c>
      <c r="AC568" s="705">
        <f>IF(ISERROR((F568/G568-1)*100),"n/a",(F568/G568-1)*100)</f>
        <v>14.391143911439119</v>
      </c>
      <c r="AD568" s="705">
        <f>IF(ISERROR((G568/H568-1)*100),"n/a",(G568/H568-1)*100)</f>
        <v>13.86554621848739</v>
      </c>
      <c r="AE568" s="705">
        <f>IF(ISERROR((H568/J568-1)*100),"n/a",(H568/J568-1)*100)</f>
        <v>10.697674418604652</v>
      </c>
      <c r="AF568" s="705">
        <f>IF(ISERROR((J568/K568-1)*100),"n/a",(J568/K568-1)*100)</f>
        <v>11.70891255270452</v>
      </c>
      <c r="AG568" s="705">
        <f>IF(ISERROR((K568/M568-1)*100),"n/a",(K568/M568-1)*100)</f>
        <v>15.772298549120567</v>
      </c>
      <c r="AH568" s="705">
        <f>IF(ISERROR((M568/N568-1)*100),"n/a",(M568/N568-1)*100)</f>
        <v>8.875739644970416</v>
      </c>
      <c r="AI568" s="705">
        <f>IF(ISERROR((N568/O568-1)*100),"n/a",(N568/O568-1)*100)</f>
        <v>7.6433121019108041</v>
      </c>
      <c r="AJ568" s="705">
        <f>IF(ISERROR((O568/P568-1)*100),"n/a",(O568/P568-1)*100)</f>
        <v>6.0810810810810745</v>
      </c>
      <c r="AK568" s="705">
        <f>IF(ISERROR((P568/Q568-1)*100),"n/a",(P568/Q568-1)*100)</f>
        <v>27.586206896551737</v>
      </c>
      <c r="AL568" s="705">
        <f>IF(ISERROR((Q568/R568-1)*100),"n/a",(Q568/R568-1)*100)</f>
        <v>14.851485148514843</v>
      </c>
      <c r="AM568" s="705">
        <f>IF(ISERROR((R568/S568-1)*100),"n/a",(R568/S568-1)*100)</f>
        <v>13.483146067415719</v>
      </c>
      <c r="AN568" s="705">
        <f>IF(ISERROR((S568/T568-1)*100),"n/a",(S568/T568-1)*100)</f>
        <v>11.250000000000004</v>
      </c>
      <c r="AO568" s="705">
        <f>IF(ISERROR((T568/U568-1)*100),"n/a",(T568/U568-1)*100)</f>
        <v>0</v>
      </c>
      <c r="AP568" s="705">
        <f>IF(ISERROR((U568/V568-1)*100),"n/a",(U568/V568-1)*100)</f>
        <v>0</v>
      </c>
      <c r="AQ568" s="705">
        <f>IF(ISERROR((V568/W568-1)*100),"n/a",(V568/W568-1)*100)</f>
        <v>0</v>
      </c>
      <c r="AR568" s="705">
        <f>IF(ISERROR((W568/X568-1)*100),"n/a",(W568/X568-1)*100)</f>
        <v>0</v>
      </c>
      <c r="AS568" s="706">
        <f>AVERAGE(Z568:AR568)</f>
        <v>10.581640228349707</v>
      </c>
      <c r="AT568" s="707">
        <f>STDEV(Z568:AR568)</f>
        <v>7.2808521205746066</v>
      </c>
    </row>
    <row r="569" spans="1:46" ht="11.25" customHeight="1" x14ac:dyDescent="0.2">
      <c r="A569" s="972" t="s">
        <v>1518</v>
      </c>
      <c r="B569" s="972" t="s">
        <v>1519</v>
      </c>
      <c r="C569" s="515">
        <v>0.68</v>
      </c>
      <c r="D569" s="690">
        <v>0.64</v>
      </c>
      <c r="E569" s="684">
        <v>0.6</v>
      </c>
      <c r="F569" s="684">
        <v>0.56000000000000005</v>
      </c>
      <c r="G569" s="521">
        <v>0.52</v>
      </c>
      <c r="H569" s="684">
        <v>0.5</v>
      </c>
      <c r="I569" s="685"/>
      <c r="J569" s="684">
        <v>0.48</v>
      </c>
      <c r="K569" s="514">
        <v>0.43</v>
      </c>
      <c r="L569" s="685"/>
      <c r="M569" s="531">
        <v>0.4</v>
      </c>
      <c r="N569" s="686">
        <v>0.39112000000000002</v>
      </c>
      <c r="O569" s="687">
        <v>0.39112000000000002</v>
      </c>
      <c r="P569" s="691">
        <v>0.37334000000000001</v>
      </c>
      <c r="Q569" s="691">
        <v>0.31111</v>
      </c>
      <c r="R569" s="691">
        <v>0.23999000000000001</v>
      </c>
      <c r="S569" s="691">
        <v>0.19553999999999999</v>
      </c>
      <c r="T569" s="691">
        <v>0.16</v>
      </c>
      <c r="U569" s="691">
        <v>0.12446</v>
      </c>
      <c r="V569" s="691">
        <v>8.8900000000000007E-2</v>
      </c>
      <c r="W569" s="687">
        <v>7.1120000000000003E-2</v>
      </c>
      <c r="X569" s="687">
        <v>7.1120000000000003E-2</v>
      </c>
      <c r="Y569" s="688">
        <f>SUM(C569:X569)</f>
        <v>7.2278199999999995</v>
      </c>
      <c r="Z569" s="1134">
        <f>IF(ISERROR((C569/D569-1)*100),"n/a",(C569/D569-1)*100)</f>
        <v>6.25</v>
      </c>
      <c r="AA569" s="705">
        <f>IF(ISERROR((D569/E569-1)*100),"n/a",(D569/E569-1)*100)</f>
        <v>6.6666666666666652</v>
      </c>
      <c r="AB569" s="705">
        <f>IF(ISERROR((E569/F569-1)*100),"n/a",(E569/F569-1)*100)</f>
        <v>7.1428571428571397</v>
      </c>
      <c r="AC569" s="705">
        <f>IF(ISERROR((F569/G569-1)*100),"n/a",(F569/G569-1)*100)</f>
        <v>7.6923076923077094</v>
      </c>
      <c r="AD569" s="705">
        <f>IF(ISERROR((G569/H569-1)*100),"n/a",(G569/H569-1)*100)</f>
        <v>4.0000000000000036</v>
      </c>
      <c r="AE569" s="705">
        <f>IF(ISERROR((H569/J569-1)*100),"n/a",(H569/J569-1)*100)</f>
        <v>4.1666666666666741</v>
      </c>
      <c r="AF569" s="705">
        <f>IF(ISERROR((J569/K569-1)*100),"n/a",(J569/K569-1)*100)</f>
        <v>11.627906976744185</v>
      </c>
      <c r="AG569" s="705">
        <f>IF(ISERROR((K569/M569-1)*100),"n/a",(K569/M569-1)*100)</f>
        <v>7.4999999999999956</v>
      </c>
      <c r="AH569" s="705">
        <f>IF(ISERROR((M569/N569-1)*100),"n/a",(M569/N569-1)*100)</f>
        <v>2.2704029453876062</v>
      </c>
      <c r="AI569" s="705">
        <f>IF(ISERROR((N569/O569-1)*100),"n/a",(N569/O569-1)*100)</f>
        <v>0</v>
      </c>
      <c r="AJ569" s="705">
        <f>IF(ISERROR((O569/P569-1)*100),"n/a",(O569/P569-1)*100)</f>
        <v>4.7624149568757712</v>
      </c>
      <c r="AK569" s="705">
        <f>IF(ISERROR((P569/Q569-1)*100),"n/a",(P569/Q569-1)*100)</f>
        <v>20.002571437755144</v>
      </c>
      <c r="AL569" s="705">
        <f>IF(ISERROR((Q569/R569-1)*100),"n/a",(Q569/R569-1)*100)</f>
        <v>29.634568107004444</v>
      </c>
      <c r="AM569" s="705">
        <f>IF(ISERROR((R569/S569-1)*100),"n/a",(R569/S569-1)*100)</f>
        <v>22.731921857420478</v>
      </c>
      <c r="AN569" s="705">
        <f>IF(ISERROR((S569/T569-1)*100),"n/a",(S569/T569-1)*100)</f>
        <v>22.212499999999991</v>
      </c>
      <c r="AO569" s="705">
        <f>IF(ISERROR((T569/U569-1)*100),"n/a",(T569/U569-1)*100)</f>
        <v>28.555359151534621</v>
      </c>
      <c r="AP569" s="705">
        <f>IF(ISERROR((U569/V569-1)*100),"n/a",(U569/V569-1)*100)</f>
        <v>39.999999999999993</v>
      </c>
      <c r="AQ569" s="705">
        <f>IF(ISERROR((V569/W569-1)*100),"n/a",(V569/W569-1)*100)</f>
        <v>25</v>
      </c>
      <c r="AR569" s="705">
        <f>IF(ISERROR((W569/X569-1)*100),"n/a",(W569/X569-1)*100)</f>
        <v>0</v>
      </c>
      <c r="AS569" s="706">
        <f>AVERAGE(Z569:AR569)</f>
        <v>13.169270715853708</v>
      </c>
      <c r="AT569" s="707">
        <f>STDEV(Z569:AR569)</f>
        <v>11.737981868164512</v>
      </c>
    </row>
    <row r="570" spans="1:46" ht="11.25" customHeight="1" x14ac:dyDescent="0.2">
      <c r="A570" s="972" t="s">
        <v>306</v>
      </c>
      <c r="B570" s="972" t="s">
        <v>307</v>
      </c>
      <c r="C570" s="515">
        <v>1.8925000000000001</v>
      </c>
      <c r="D570" s="690">
        <v>1.8824999999999998</v>
      </c>
      <c r="E570" s="684">
        <v>1.8725000000000001</v>
      </c>
      <c r="F570" s="684">
        <v>1.855</v>
      </c>
      <c r="G570" s="684">
        <v>1.845</v>
      </c>
      <c r="H570" s="684">
        <v>1.825</v>
      </c>
      <c r="I570" s="685"/>
      <c r="J570" s="684">
        <v>1.79</v>
      </c>
      <c r="K570" s="514">
        <v>1.75</v>
      </c>
      <c r="L570" s="685"/>
      <c r="M570" s="531">
        <v>1.68</v>
      </c>
      <c r="N570" s="531">
        <v>1.6</v>
      </c>
      <c r="O570" s="691">
        <v>1.52</v>
      </c>
      <c r="P570" s="691">
        <v>1.44</v>
      </c>
      <c r="Q570" s="691">
        <v>1.39</v>
      </c>
      <c r="R570" s="691">
        <v>1.32</v>
      </c>
      <c r="S570" s="691">
        <v>1.3</v>
      </c>
      <c r="T570" s="691">
        <v>1.27</v>
      </c>
      <c r="U570" s="687">
        <v>1.26</v>
      </c>
      <c r="V570" s="691">
        <v>1.2450000000000001</v>
      </c>
      <c r="W570" s="691">
        <v>1.24</v>
      </c>
      <c r="X570" s="691">
        <v>1.22</v>
      </c>
      <c r="Y570" s="688">
        <f>SUM(C570:X570)</f>
        <v>31.197500000000002</v>
      </c>
      <c r="Z570" s="1134">
        <f>IF(ISERROR((C570/D570-1)*100),"n/a",(C570/D570-1)*100)</f>
        <v>0.53120849933601111</v>
      </c>
      <c r="AA570" s="705">
        <f>IF(ISERROR((D570/E570-1)*100),"n/a",(D570/E570-1)*100)</f>
        <v>0.53404539385846217</v>
      </c>
      <c r="AB570" s="705">
        <f>IF(ISERROR((E570/F570-1)*100),"n/a",(E570/F570-1)*100)</f>
        <v>0.94339622641510523</v>
      </c>
      <c r="AC570" s="705">
        <f>IF(ISERROR((F570/G570-1)*100),"n/a",(F570/G570-1)*100)</f>
        <v>0.54200542005420349</v>
      </c>
      <c r="AD570" s="705">
        <f>IF(ISERROR((G570/H570-1)*100),"n/a",(G570/H570-1)*100)</f>
        <v>1.0958904109588996</v>
      </c>
      <c r="AE570" s="705">
        <f>IF(ISERROR((H570/J570-1)*100),"n/a",(H570/J570-1)*100)</f>
        <v>1.9553072625698276</v>
      </c>
      <c r="AF570" s="705">
        <f>IF(ISERROR((J570/K570-1)*100),"n/a",(J570/K570-1)*100)</f>
        <v>2.2857142857142909</v>
      </c>
      <c r="AG570" s="705">
        <f>IF(ISERROR((K570/M570-1)*100),"n/a",(K570/M570-1)*100)</f>
        <v>4.1666666666666741</v>
      </c>
      <c r="AH570" s="705">
        <f>IF(ISERROR((M570/N570-1)*100),"n/a",(M570/N570-1)*100)</f>
        <v>4.9999999999999822</v>
      </c>
      <c r="AI570" s="705">
        <f>IF(ISERROR((N570/O570-1)*100),"n/a",(N570/O570-1)*100)</f>
        <v>5.2631578947368363</v>
      </c>
      <c r="AJ570" s="705">
        <f>IF(ISERROR((O570/P570-1)*100),"n/a",(O570/P570-1)*100)</f>
        <v>5.555555555555558</v>
      </c>
      <c r="AK570" s="705">
        <f>IF(ISERROR((P570/Q570-1)*100),"n/a",(P570/Q570-1)*100)</f>
        <v>3.5971223021582732</v>
      </c>
      <c r="AL570" s="705">
        <f>IF(ISERROR((Q570/R570-1)*100),"n/a",(Q570/R570-1)*100)</f>
        <v>5.3030303030302983</v>
      </c>
      <c r="AM570" s="705">
        <f>IF(ISERROR((R570/S570-1)*100),"n/a",(R570/S570-1)*100)</f>
        <v>1.538461538461533</v>
      </c>
      <c r="AN570" s="705">
        <f>IF(ISERROR((S570/T570-1)*100),"n/a",(S570/T570-1)*100)</f>
        <v>2.3622047244094446</v>
      </c>
      <c r="AO570" s="705">
        <f>IF(ISERROR((T570/U570-1)*100),"n/a",(T570/U570-1)*100)</f>
        <v>0.79365079365079083</v>
      </c>
      <c r="AP570" s="705">
        <f>IF(ISERROR((U570/V570-1)*100),"n/a",(U570/V570-1)*100)</f>
        <v>1.2048192771084265</v>
      </c>
      <c r="AQ570" s="705">
        <f>IF(ISERROR((V570/W570-1)*100),"n/a",(V570/W570-1)*100)</f>
        <v>0.40322580645162365</v>
      </c>
      <c r="AR570" s="705">
        <f>IF(ISERROR((W570/X570-1)*100),"n/a",(W570/X570-1)*100)</f>
        <v>1.6393442622950838</v>
      </c>
      <c r="AS570" s="706">
        <f>AVERAGE(Z570:AR570)</f>
        <v>2.3534108749174378</v>
      </c>
      <c r="AT570" s="707">
        <f>STDEV(Z570:AR570)</f>
        <v>1.8504275615246952</v>
      </c>
    </row>
    <row r="571" spans="1:46" ht="11.25" customHeight="1" x14ac:dyDescent="0.2">
      <c r="A571" s="513" t="s">
        <v>715</v>
      </c>
      <c r="B571" s="972" t="s">
        <v>716</v>
      </c>
      <c r="C571" s="515">
        <v>2.2000000000000002</v>
      </c>
      <c r="D571" s="690">
        <v>2.1</v>
      </c>
      <c r="E571" s="684">
        <v>2</v>
      </c>
      <c r="F571" s="684">
        <v>1.92</v>
      </c>
      <c r="G571" s="684">
        <v>1.6</v>
      </c>
      <c r="H571" s="684">
        <v>1.52</v>
      </c>
      <c r="I571" s="685"/>
      <c r="J571" s="684">
        <v>1.48</v>
      </c>
      <c r="K571" s="514">
        <v>1.44</v>
      </c>
      <c r="L571" s="685"/>
      <c r="M571" s="531">
        <v>1.36</v>
      </c>
      <c r="N571" s="531">
        <v>1.34</v>
      </c>
      <c r="O571" s="691">
        <v>1.32</v>
      </c>
      <c r="P571" s="691">
        <v>1.28</v>
      </c>
      <c r="Q571" s="691">
        <v>1.24</v>
      </c>
      <c r="R571" s="691">
        <v>1</v>
      </c>
      <c r="S571" s="687">
        <v>0</v>
      </c>
      <c r="T571" s="687">
        <v>0</v>
      </c>
      <c r="U571" s="687">
        <v>0</v>
      </c>
      <c r="V571" s="687">
        <v>0</v>
      </c>
      <c r="W571" s="687">
        <v>0</v>
      </c>
      <c r="X571" s="687">
        <v>0</v>
      </c>
      <c r="Y571" s="688">
        <f>SUM(C571:X571)</f>
        <v>21.8</v>
      </c>
      <c r="Z571" s="1134">
        <f>IF(ISERROR((C571/D571-1)*100),"n/a",(C571/D571-1)*100)</f>
        <v>4.7619047619047672</v>
      </c>
      <c r="AA571" s="705">
        <f>IF(ISERROR((D571/E571-1)*100),"n/a",(D571/E571-1)*100)</f>
        <v>5.0000000000000044</v>
      </c>
      <c r="AB571" s="705">
        <f>IF(ISERROR((E571/F571-1)*100),"n/a",(E571/F571-1)*100)</f>
        <v>4.1666666666666741</v>
      </c>
      <c r="AC571" s="705">
        <f>IF(ISERROR((F571/G571-1)*100),"n/a",(F571/G571-1)*100)</f>
        <v>19.999999999999996</v>
      </c>
      <c r="AD571" s="705">
        <f>IF(ISERROR((G571/H571-1)*100),"n/a",(G571/H571-1)*100)</f>
        <v>5.2631578947368363</v>
      </c>
      <c r="AE571" s="705">
        <f>IF(ISERROR((H571/J571-1)*100),"n/a",(H571/J571-1)*100)</f>
        <v>2.7027027027026973</v>
      </c>
      <c r="AF571" s="705">
        <f>IF(ISERROR((J571/K571-1)*100),"n/a",(J571/K571-1)*100)</f>
        <v>2.7777777777777901</v>
      </c>
      <c r="AG571" s="705">
        <f>IF(ISERROR((K571/M571-1)*100),"n/a",(K571/M571-1)*100)</f>
        <v>5.8823529411764497</v>
      </c>
      <c r="AH571" s="705">
        <f>IF(ISERROR((M571/N571-1)*100),"n/a",(M571/N571-1)*100)</f>
        <v>1.4925373134328401</v>
      </c>
      <c r="AI571" s="705">
        <f>IF(ISERROR((N571/O571-1)*100),"n/a",(N571/O571-1)*100)</f>
        <v>1.5151515151515138</v>
      </c>
      <c r="AJ571" s="705">
        <f>IF(ISERROR((O571/P571-1)*100),"n/a",(O571/P571-1)*100)</f>
        <v>3.125</v>
      </c>
      <c r="AK571" s="705">
        <f>IF(ISERROR((P571/Q571-1)*100),"n/a",(P571/Q571-1)*100)</f>
        <v>3.2258064516129004</v>
      </c>
      <c r="AL571" s="705">
        <f>IF(ISERROR((Q571/R571-1)*100),"n/a",(Q571/R571-1)*100)</f>
        <v>24</v>
      </c>
      <c r="AM571" s="705" t="str">
        <f>IF(ISERROR((R571/S571-1)*100),"n/a",(R571/S571-1)*100)</f>
        <v>n/a</v>
      </c>
      <c r="AN571" s="705" t="str">
        <f>IF(ISERROR((S571/T571-1)*100),"n/a",(S571/T571-1)*100)</f>
        <v>n/a</v>
      </c>
      <c r="AO571" s="705" t="str">
        <f>IF(ISERROR((T571/U571-1)*100),"n/a",(T571/U571-1)*100)</f>
        <v>n/a</v>
      </c>
      <c r="AP571" s="705" t="str">
        <f>IF(ISERROR((U571/V571-1)*100),"n/a",(U571/V571-1)*100)</f>
        <v>n/a</v>
      </c>
      <c r="AQ571" s="705" t="str">
        <f>IF(ISERROR((V571/W571-1)*100),"n/a",(V571/W571-1)*100)</f>
        <v>n/a</v>
      </c>
      <c r="AR571" s="705" t="str">
        <f>IF(ISERROR((W571/X571-1)*100),"n/a",(W571/X571-1)*100)</f>
        <v>n/a</v>
      </c>
      <c r="AS571" s="706">
        <f>AVERAGE(Z571:AR571)</f>
        <v>6.4548506173201901</v>
      </c>
      <c r="AT571" s="707">
        <f>STDEV(Z571:AR571)</f>
        <v>7.0793652971043866</v>
      </c>
    </row>
    <row r="572" spans="1:46" ht="11.25" customHeight="1" x14ac:dyDescent="0.2">
      <c r="A572" s="527" t="s">
        <v>717</v>
      </c>
      <c r="B572" s="527" t="s">
        <v>718</v>
      </c>
      <c r="C572" s="543">
        <v>0.88</v>
      </c>
      <c r="D572" s="541">
        <v>0.86666599999999994</v>
      </c>
      <c r="E572" s="533">
        <v>0.82666666666666666</v>
      </c>
      <c r="F572" s="533">
        <v>0.82</v>
      </c>
      <c r="G572" s="533">
        <v>0.8</v>
      </c>
      <c r="H572" s="533">
        <v>0.7624266666666667</v>
      </c>
      <c r="I572" s="534"/>
      <c r="J572" s="533">
        <v>0.72727272727272718</v>
      </c>
      <c r="K572" s="529">
        <v>0.70303030303030301</v>
      </c>
      <c r="L572" s="534"/>
      <c r="M572" s="549">
        <v>0.67878787878787883</v>
      </c>
      <c r="N572" s="549">
        <v>0.65454545454545454</v>
      </c>
      <c r="O572" s="536">
        <v>0.60606060606060608</v>
      </c>
      <c r="P572" s="536">
        <v>0.5575757575757575</v>
      </c>
      <c r="Q572" s="536">
        <v>0.49696969696969689</v>
      </c>
      <c r="R572" s="536">
        <v>0.41557575757575754</v>
      </c>
      <c r="S572" s="536">
        <v>0.39242424242424234</v>
      </c>
      <c r="T572" s="536">
        <v>0.36939393939393939</v>
      </c>
      <c r="U572" s="536">
        <v>0.33863636363636362</v>
      </c>
      <c r="V572" s="536">
        <v>0.30781818181818182</v>
      </c>
      <c r="W572" s="536">
        <v>0.26163636363636361</v>
      </c>
      <c r="X572" s="536">
        <v>0.21549090909090907</v>
      </c>
      <c r="Y572" s="688">
        <f>SUM(C572:X572)</f>
        <v>11.680977515151509</v>
      </c>
      <c r="Z572" s="1134">
        <f>IF(ISERROR((C572/D572-1)*100),"n/a",(C572/D572-1)*100)</f>
        <v>1.5385396450305011</v>
      </c>
      <c r="AA572" s="705">
        <f>IF(ISERROR((D572/E572-1)*100),"n/a",(D572/E572-1)*100)</f>
        <v>4.8386290322580683</v>
      </c>
      <c r="AB572" s="705">
        <f>IF(ISERROR((E572/F572-1)*100),"n/a",(E572/F572-1)*100)</f>
        <v>0.81300813008131634</v>
      </c>
      <c r="AC572" s="705">
        <f>IF(ISERROR((F572/G572-1)*100),"n/a",(F572/G572-1)*100)</f>
        <v>2.4999999999999911</v>
      </c>
      <c r="AD572" s="705">
        <f>IF(ISERROR((G572/H572-1)*100),"n/a",(G572/H572-1)*100)</f>
        <v>4.9281242348991006</v>
      </c>
      <c r="AE572" s="705">
        <f>IF(ISERROR((H572/J572-1)*100),"n/a",(H572/J572-1)*100)</f>
        <v>4.8336666666666916</v>
      </c>
      <c r="AF572" s="705">
        <f>IF(ISERROR((J572/K572-1)*100),"n/a",(J572/K572-1)*100)</f>
        <v>3.4482758620689502</v>
      </c>
      <c r="AG572" s="705">
        <f>IF(ISERROR((K572/M572-1)*100),"n/a",(K572/M572-1)*100)</f>
        <v>3.5714285714285587</v>
      </c>
      <c r="AH572" s="705">
        <f>IF(ISERROR((M572/N572-1)*100),"n/a",(M572/N572-1)*100)</f>
        <v>3.7037037037037202</v>
      </c>
      <c r="AI572" s="705">
        <f>IF(ISERROR((N572/O572-1)*100),"n/a",(N572/O572-1)*100)</f>
        <v>8.0000000000000071</v>
      </c>
      <c r="AJ572" s="705">
        <f>IF(ISERROR((O572/P572-1)*100),"n/a",(O572/P572-1)*100)</f>
        <v>8.6956521739130608</v>
      </c>
      <c r="AK572" s="705">
        <f>IF(ISERROR((P572/Q572-1)*100),"n/a",(P572/Q572-1)*100)</f>
        <v>12.195121951219523</v>
      </c>
      <c r="AL572" s="705">
        <f>IF(ISERROR((Q572/R572-1)*100),"n/a",(Q572/R572-1)*100)</f>
        <v>19.585824704681333</v>
      </c>
      <c r="AM572" s="705">
        <f>IF(ISERROR((R572/S572-1)*100),"n/a",(R572/S572-1)*100)</f>
        <v>5.8996138996139091</v>
      </c>
      <c r="AN572" s="705">
        <f>IF(ISERROR((S572/T572-1)*100),"n/a",(S572/T572-1)*100)</f>
        <v>6.2346185397866849</v>
      </c>
      <c r="AO572" s="705">
        <f>IF(ISERROR((T572/U572-1)*100),"n/a",(T572/U572-1)*100)</f>
        <v>9.0827740492170008</v>
      </c>
      <c r="AP572" s="705">
        <f>IF(ISERROR((U572/V572-1)*100),"n/a",(U572/V572-1)*100)</f>
        <v>10.011813349084452</v>
      </c>
      <c r="AQ572" s="705">
        <f>IF(ISERROR((V572/W572-1)*100),"n/a",(V572/W572-1)*100)</f>
        <v>17.651146629603897</v>
      </c>
      <c r="AR572" s="705">
        <f>IF(ISERROR((W572/X572-1)*100),"n/a",(W572/X572-1)*100)</f>
        <v>21.414107323658449</v>
      </c>
      <c r="AS572" s="706">
        <f>AVERAGE(Z572:AR572)</f>
        <v>7.8392657087850095</v>
      </c>
      <c r="AT572" s="707">
        <f>STDEV(Z572:AR572)</f>
        <v>6.0071836969677088</v>
      </c>
    </row>
    <row r="573" spans="1:46" ht="11.25" customHeight="1" x14ac:dyDescent="0.2">
      <c r="A573" s="513" t="s">
        <v>719</v>
      </c>
      <c r="B573" s="972" t="s">
        <v>720</v>
      </c>
      <c r="C573" s="515">
        <v>1.46</v>
      </c>
      <c r="D573" s="515">
        <v>1.44</v>
      </c>
      <c r="E573" s="684">
        <v>1.42</v>
      </c>
      <c r="F573" s="684">
        <v>1.4</v>
      </c>
      <c r="G573" s="684">
        <v>1.38</v>
      </c>
      <c r="H573" s="684">
        <v>1.2</v>
      </c>
      <c r="I573" s="685"/>
      <c r="J573" s="684">
        <v>0.8</v>
      </c>
      <c r="K573" s="514">
        <v>0.59</v>
      </c>
      <c r="L573" s="685"/>
      <c r="M573" s="531">
        <v>0.5</v>
      </c>
      <c r="N573" s="531">
        <v>0.46</v>
      </c>
      <c r="O573" s="691">
        <v>0.44</v>
      </c>
      <c r="P573" s="691">
        <v>0.42</v>
      </c>
      <c r="Q573" s="691">
        <v>0.4</v>
      </c>
      <c r="R573" s="691">
        <v>0.36</v>
      </c>
      <c r="S573" s="691">
        <v>0.32</v>
      </c>
      <c r="T573" s="691">
        <v>0.28000000000000003</v>
      </c>
      <c r="U573" s="691">
        <v>0.24</v>
      </c>
      <c r="V573" s="691">
        <v>0.2</v>
      </c>
      <c r="W573" s="687">
        <v>0</v>
      </c>
      <c r="X573" s="687">
        <v>0</v>
      </c>
      <c r="Y573" s="688">
        <f>SUM(C573:X573)</f>
        <v>13.31</v>
      </c>
      <c r="Z573" s="1134">
        <f>IF(ISERROR((C573/D573-1)*100),"n/a",(C573/D573-1)*100)</f>
        <v>1.388888888888884</v>
      </c>
      <c r="AA573" s="705">
        <f>IF(ISERROR((D573/E573-1)*100),"n/a",(D573/E573-1)*100)</f>
        <v>1.4084507042253502</v>
      </c>
      <c r="AB573" s="705">
        <f>IF(ISERROR((E573/F573-1)*100),"n/a",(E573/F573-1)*100)</f>
        <v>1.4285714285714235</v>
      </c>
      <c r="AC573" s="705">
        <f>IF(ISERROR((F573/G573-1)*100),"n/a",(F573/G573-1)*100)</f>
        <v>1.449275362318847</v>
      </c>
      <c r="AD573" s="705">
        <f>IF(ISERROR((G573/H573-1)*100),"n/a",(G573/H573-1)*100)</f>
        <v>14.999999999999991</v>
      </c>
      <c r="AE573" s="705">
        <f>IF(ISERROR((H573/J573-1)*100),"n/a",(H573/J573-1)*100)</f>
        <v>49.999999999999979</v>
      </c>
      <c r="AF573" s="705">
        <f>IF(ISERROR((J573/K573-1)*100),"n/a",(J573/K573-1)*100)</f>
        <v>35.593220338983066</v>
      </c>
      <c r="AG573" s="705">
        <f>IF(ISERROR((K573/M573-1)*100),"n/a",(K573/M573-1)*100)</f>
        <v>17.999999999999993</v>
      </c>
      <c r="AH573" s="705">
        <f>IF(ISERROR((M573/N573-1)*100),"n/a",(M573/N573-1)*100)</f>
        <v>8.6956521739130377</v>
      </c>
      <c r="AI573" s="705">
        <f>IF(ISERROR((N573/O573-1)*100),"n/a",(N573/O573-1)*100)</f>
        <v>4.5454545454545414</v>
      </c>
      <c r="AJ573" s="705">
        <f>IF(ISERROR((O573/P573-1)*100),"n/a",(O573/P573-1)*100)</f>
        <v>4.7619047619047672</v>
      </c>
      <c r="AK573" s="705">
        <f>IF(ISERROR((P573/Q573-1)*100),"n/a",(P573/Q573-1)*100)</f>
        <v>4.9999999999999822</v>
      </c>
      <c r="AL573" s="705">
        <f>IF(ISERROR((Q573/R573-1)*100),"n/a",(Q573/R573-1)*100)</f>
        <v>11.111111111111116</v>
      </c>
      <c r="AM573" s="705">
        <f>IF(ISERROR((R573/S573-1)*100),"n/a",(R573/S573-1)*100)</f>
        <v>12.5</v>
      </c>
      <c r="AN573" s="705">
        <f>IF(ISERROR((S573/T573-1)*100),"n/a",(S573/T573-1)*100)</f>
        <v>14.285714285714279</v>
      </c>
      <c r="AO573" s="705">
        <f>IF(ISERROR((T573/U573-1)*100),"n/a",(T573/U573-1)*100)</f>
        <v>16.666666666666675</v>
      </c>
      <c r="AP573" s="705">
        <f>IF(ISERROR((U573/V573-1)*100),"n/a",(U573/V573-1)*100)</f>
        <v>19.999999999999996</v>
      </c>
      <c r="AQ573" s="705" t="str">
        <f>IF(ISERROR((V573/W573-1)*100),"n/a",(V573/W573-1)*100)</f>
        <v>n/a</v>
      </c>
      <c r="AR573" s="705" t="str">
        <f>IF(ISERROR((W573/X573-1)*100),"n/a",(W573/X573-1)*100)</f>
        <v>n/a</v>
      </c>
      <c r="AS573" s="706">
        <f>AVERAGE(Z573:AR573)</f>
        <v>13.04911236869129</v>
      </c>
      <c r="AT573" s="707">
        <f>STDEV(Z573:AR573)</f>
        <v>13.073589993574446</v>
      </c>
    </row>
    <row r="574" spans="1:46" ht="11.25" customHeight="1" x14ac:dyDescent="0.2">
      <c r="A574" s="972" t="s">
        <v>308</v>
      </c>
      <c r="B574" s="972" t="s">
        <v>309</v>
      </c>
      <c r="C574" s="515">
        <v>1.52</v>
      </c>
      <c r="D574" s="515">
        <v>1.51</v>
      </c>
      <c r="E574" s="684">
        <v>1.5</v>
      </c>
      <c r="F574" s="684">
        <v>1.49</v>
      </c>
      <c r="G574" s="684">
        <v>1.48</v>
      </c>
      <c r="H574" s="684">
        <v>1.47</v>
      </c>
      <c r="I574" s="685"/>
      <c r="J574" s="684">
        <v>1.46</v>
      </c>
      <c r="K574" s="514">
        <v>1.45</v>
      </c>
      <c r="L574" s="685"/>
      <c r="M574" s="531">
        <v>1.44</v>
      </c>
      <c r="N574" s="531">
        <v>1.41</v>
      </c>
      <c r="O574" s="691">
        <v>1.31</v>
      </c>
      <c r="P574" s="691">
        <v>0.63</v>
      </c>
      <c r="Q574" s="691">
        <v>0.4</v>
      </c>
      <c r="R574" s="691">
        <v>0.3</v>
      </c>
      <c r="S574" s="691">
        <v>0.23499999999999999</v>
      </c>
      <c r="T574" s="691">
        <v>0.2</v>
      </c>
      <c r="U574" s="691">
        <v>0.19</v>
      </c>
      <c r="V574" s="691">
        <v>0.17</v>
      </c>
      <c r="W574" s="691">
        <v>0.15</v>
      </c>
      <c r="X574" s="691">
        <v>0.13</v>
      </c>
      <c r="Y574" s="688">
        <f>SUM(C574:X574)</f>
        <v>18.444999999999997</v>
      </c>
      <c r="Z574" s="1134">
        <f>IF(ISERROR((C574/D574-1)*100),"n/a",(C574/D574-1)*100)</f>
        <v>0.66225165562914245</v>
      </c>
      <c r="AA574" s="705">
        <f>IF(ISERROR((D574/E574-1)*100),"n/a",(D574/E574-1)*100)</f>
        <v>0.66666666666665986</v>
      </c>
      <c r="AB574" s="705">
        <f>IF(ISERROR((E574/F574-1)*100),"n/a",(E574/F574-1)*100)</f>
        <v>0.67114093959732557</v>
      </c>
      <c r="AC574" s="705">
        <f>IF(ISERROR((F574/G574-1)*100),"n/a",(F574/G574-1)*100)</f>
        <v>0.67567567567567988</v>
      </c>
      <c r="AD574" s="705">
        <f>IF(ISERROR((G574/H574-1)*100),"n/a",(G574/H574-1)*100)</f>
        <v>0.68027210884353817</v>
      </c>
      <c r="AE574" s="705">
        <f>IF(ISERROR((H574/J574-1)*100),"n/a",(H574/J574-1)*100)</f>
        <v>0.68493150684931781</v>
      </c>
      <c r="AF574" s="705">
        <f>IF(ISERROR((J574/K574-1)*100),"n/a",(J574/K574-1)*100)</f>
        <v>0.68965517241379448</v>
      </c>
      <c r="AG574" s="705">
        <f>IF(ISERROR((K574/M574-1)*100),"n/a",(K574/M574-1)*100)</f>
        <v>0.69444444444444198</v>
      </c>
      <c r="AH574" s="705">
        <f>IF(ISERROR((M574/N574-1)*100),"n/a",(M574/N574-1)*100)</f>
        <v>2.1276595744680771</v>
      </c>
      <c r="AI574" s="705">
        <f>IF(ISERROR((N574/O574-1)*100),"n/a",(N574/O574-1)*100)</f>
        <v>7.6335877862595325</v>
      </c>
      <c r="AJ574" s="705">
        <f>IF(ISERROR((O574/P574-1)*100),"n/a",(O574/P574-1)*100)</f>
        <v>107.93650793650795</v>
      </c>
      <c r="AK574" s="705">
        <f>IF(ISERROR((P574/Q574-1)*100),"n/a",(P574/Q574-1)*100)</f>
        <v>57.499999999999993</v>
      </c>
      <c r="AL574" s="705">
        <f>IF(ISERROR((Q574/R574-1)*100),"n/a",(Q574/R574-1)*100)</f>
        <v>33.33333333333335</v>
      </c>
      <c r="AM574" s="705">
        <f>IF(ISERROR((R574/S574-1)*100),"n/a",(R574/S574-1)*100)</f>
        <v>27.659574468085111</v>
      </c>
      <c r="AN574" s="705">
        <f>IF(ISERROR((S574/T574-1)*100),"n/a",(S574/T574-1)*100)</f>
        <v>17.499999999999982</v>
      </c>
      <c r="AO574" s="705">
        <f>IF(ISERROR((T574/U574-1)*100),"n/a",(T574/U574-1)*100)</f>
        <v>5.2631578947368363</v>
      </c>
      <c r="AP574" s="705">
        <f>IF(ISERROR((U574/V574-1)*100),"n/a",(U574/V574-1)*100)</f>
        <v>11.764705882352944</v>
      </c>
      <c r="AQ574" s="705">
        <f>IF(ISERROR((V574/W574-1)*100),"n/a",(V574/W574-1)*100)</f>
        <v>13.333333333333353</v>
      </c>
      <c r="AR574" s="705">
        <f>IF(ISERROR((W574/X574-1)*100),"n/a",(W574/X574-1)*100)</f>
        <v>15.384615384615374</v>
      </c>
      <c r="AS574" s="706">
        <f>AVERAGE(Z574:AR574)</f>
        <v>16.045342829674336</v>
      </c>
      <c r="AT574" s="707">
        <f>STDEV(Z574:AR574)</f>
        <v>26.764816335176612</v>
      </c>
    </row>
    <row r="575" spans="1:46" ht="11.25" customHeight="1" x14ac:dyDescent="0.2">
      <c r="A575" s="513" t="s">
        <v>1520</v>
      </c>
      <c r="B575" s="972" t="s">
        <v>1521</v>
      </c>
      <c r="C575" s="515">
        <v>0.61</v>
      </c>
      <c r="D575" s="515">
        <v>0.57000000000000006</v>
      </c>
      <c r="E575" s="684">
        <v>0.48499999999999999</v>
      </c>
      <c r="F575" s="684">
        <v>0.375</v>
      </c>
      <c r="G575" s="521">
        <v>0.34</v>
      </c>
      <c r="H575" s="684">
        <v>0.31</v>
      </c>
      <c r="I575" s="685"/>
      <c r="J575" s="684">
        <v>7.4999999999999997E-2</v>
      </c>
      <c r="K575" s="689">
        <v>0</v>
      </c>
      <c r="L575" s="685"/>
      <c r="M575" s="686">
        <v>0</v>
      </c>
      <c r="N575" s="686">
        <v>0</v>
      </c>
      <c r="O575" s="687">
        <v>0</v>
      </c>
      <c r="P575" s="687">
        <v>0</v>
      </c>
      <c r="Q575" s="687">
        <v>0</v>
      </c>
      <c r="R575" s="687">
        <v>0</v>
      </c>
      <c r="S575" s="687">
        <v>0</v>
      </c>
      <c r="T575" s="687">
        <v>0</v>
      </c>
      <c r="U575" s="687">
        <v>0</v>
      </c>
      <c r="V575" s="687">
        <v>0</v>
      </c>
      <c r="W575" s="687">
        <v>0</v>
      </c>
      <c r="X575" s="687">
        <v>0</v>
      </c>
      <c r="Y575" s="688">
        <f>SUM(C575:X575)</f>
        <v>2.7650000000000001</v>
      </c>
      <c r="Z575" s="1134">
        <f>IF(ISERROR((C575/D575-1)*100),"n/a",(C575/D575-1)*100)</f>
        <v>7.0175438596491002</v>
      </c>
      <c r="AA575" s="705">
        <f>IF(ISERROR((D575/E575-1)*100),"n/a",(D575/E575-1)*100)</f>
        <v>17.525773195876315</v>
      </c>
      <c r="AB575" s="705">
        <f>IF(ISERROR((E575/F575-1)*100),"n/a",(E575/F575-1)*100)</f>
        <v>29.333333333333321</v>
      </c>
      <c r="AC575" s="705">
        <f>IF(ISERROR((F575/G575-1)*100),"n/a",(F575/G575-1)*100)</f>
        <v>10.294117647058808</v>
      </c>
      <c r="AD575" s="705">
        <f>IF(ISERROR((G575/H575-1)*100),"n/a",(G575/H575-1)*100)</f>
        <v>9.6774193548387224</v>
      </c>
      <c r="AE575" s="705">
        <f>IF(ISERROR((H575/J575-1)*100),"n/a",(H575/J575-1)*100)</f>
        <v>313.33333333333337</v>
      </c>
      <c r="AF575" s="705" t="str">
        <f>IF(ISERROR((J575/K575-1)*100),"n/a",(J575/K575-1)*100)</f>
        <v>n/a</v>
      </c>
      <c r="AG575" s="705" t="str">
        <f>IF(ISERROR((K575/M575-1)*100),"n/a",(K575/M575-1)*100)</f>
        <v>n/a</v>
      </c>
      <c r="AH575" s="705" t="str">
        <f>IF(ISERROR((M575/N575-1)*100),"n/a",(M575/N575-1)*100)</f>
        <v>n/a</v>
      </c>
      <c r="AI575" s="705" t="str">
        <f>IF(ISERROR((N575/O575-1)*100),"n/a",(N575/O575-1)*100)</f>
        <v>n/a</v>
      </c>
      <c r="AJ575" s="705" t="str">
        <f>IF(ISERROR((O575/P575-1)*100),"n/a",(O575/P575-1)*100)</f>
        <v>n/a</v>
      </c>
      <c r="AK575" s="705" t="str">
        <f>IF(ISERROR((P575/Q575-1)*100),"n/a",(P575/Q575-1)*100)</f>
        <v>n/a</v>
      </c>
      <c r="AL575" s="705" t="str">
        <f>IF(ISERROR((Q575/R575-1)*100),"n/a",(Q575/R575-1)*100)</f>
        <v>n/a</v>
      </c>
      <c r="AM575" s="705" t="str">
        <f>IF(ISERROR((R575/S575-1)*100),"n/a",(R575/S575-1)*100)</f>
        <v>n/a</v>
      </c>
      <c r="AN575" s="705" t="str">
        <f>IF(ISERROR((S575/T575-1)*100),"n/a",(S575/T575-1)*100)</f>
        <v>n/a</v>
      </c>
      <c r="AO575" s="705" t="str">
        <f>IF(ISERROR((T575/U575-1)*100),"n/a",(T575/U575-1)*100)</f>
        <v>n/a</v>
      </c>
      <c r="AP575" s="705" t="str">
        <f>IF(ISERROR((U575/V575-1)*100),"n/a",(U575/V575-1)*100)</f>
        <v>n/a</v>
      </c>
      <c r="AQ575" s="705" t="str">
        <f>IF(ISERROR((V575/W575-1)*100),"n/a",(V575/W575-1)*100)</f>
        <v>n/a</v>
      </c>
      <c r="AR575" s="705" t="str">
        <f>IF(ISERROR((W575/X575-1)*100),"n/a",(W575/X575-1)*100)</f>
        <v>n/a</v>
      </c>
      <c r="AS575" s="706">
        <f>AVERAGE(Z575:AR575)</f>
        <v>64.53025345401494</v>
      </c>
      <c r="AT575" s="707">
        <f>STDEV(Z575:AR575)</f>
        <v>122.15508217722429</v>
      </c>
    </row>
    <row r="576" spans="1:46" ht="11.25" customHeight="1" x14ac:dyDescent="0.2">
      <c r="A576" s="501" t="s">
        <v>3908</v>
      </c>
      <c r="B576" s="957" t="s">
        <v>3909</v>
      </c>
      <c r="C576" s="515">
        <v>0.26</v>
      </c>
      <c r="D576" s="542">
        <v>0.25</v>
      </c>
      <c r="E576" s="505">
        <v>0.24</v>
      </c>
      <c r="F576" s="505">
        <v>0.21</v>
      </c>
      <c r="G576" s="505">
        <v>0.16500000000000001</v>
      </c>
      <c r="H576" s="575">
        <v>0</v>
      </c>
      <c r="I576" s="506"/>
      <c r="J576" s="507">
        <v>0</v>
      </c>
      <c r="K576" s="508">
        <v>0</v>
      </c>
      <c r="L576" s="506"/>
      <c r="M576" s="559">
        <v>0</v>
      </c>
      <c r="N576" s="559">
        <v>2.5000000000000001E-2</v>
      </c>
      <c r="O576" s="510">
        <v>7.4999999999999997E-2</v>
      </c>
      <c r="P576" s="510">
        <v>0.19</v>
      </c>
      <c r="Q576" s="510">
        <v>0.19</v>
      </c>
      <c r="R576" s="510">
        <v>0.25</v>
      </c>
      <c r="S576" s="511">
        <v>0.28999999999999998</v>
      </c>
      <c r="T576" s="510">
        <v>0.27500000000000002</v>
      </c>
      <c r="U576" s="511">
        <v>0.375</v>
      </c>
      <c r="V576" s="511">
        <v>0.35</v>
      </c>
      <c r="W576" s="510">
        <v>0.3</v>
      </c>
      <c r="X576" s="511">
        <v>0.35</v>
      </c>
      <c r="Y576" s="688">
        <f>SUM(C576:X576)</f>
        <v>3.7949999999999995</v>
      </c>
      <c r="Z576" s="1134">
        <f>IF(ISERROR((C576/D576-1)*100),"n/a",(C576/D576-1)*100)</f>
        <v>4.0000000000000036</v>
      </c>
      <c r="AA576" s="705">
        <f>IF(ISERROR((D576/E576-1)*100),"n/a",(D576/E576-1)*100)</f>
        <v>4.1666666666666741</v>
      </c>
      <c r="AB576" s="705">
        <f>IF(ISERROR((E576/F576-1)*100),"n/a",(E576/F576-1)*100)</f>
        <v>14.285714285714279</v>
      </c>
      <c r="AC576" s="705">
        <f>IF(ISERROR((F576/G576-1)*100),"n/a",(F576/G576-1)*100)</f>
        <v>27.27272727272727</v>
      </c>
      <c r="AD576" s="705" t="str">
        <f>IF(ISERROR((G576/H576-1)*100),"n/a",(G576/H576-1)*100)</f>
        <v>n/a</v>
      </c>
      <c r="AE576" s="705" t="str">
        <f>IF(ISERROR((H576/J576-1)*100),"n/a",(H576/J576-1)*100)</f>
        <v>n/a</v>
      </c>
      <c r="AF576" s="705" t="str">
        <f>IF(ISERROR((J576/K576-1)*100),"n/a",(J576/K576-1)*100)</f>
        <v>n/a</v>
      </c>
      <c r="AG576" s="705" t="str">
        <f>IF(ISERROR((K576/M576-1)*100),"n/a",(K576/M576-1)*100)</f>
        <v>n/a</v>
      </c>
      <c r="AH576" s="705">
        <f>IF(ISERROR((M576/N576-1)*100),"n/a",(M576/N576-1)*100)</f>
        <v>-100</v>
      </c>
      <c r="AI576" s="705">
        <f>IF(ISERROR((N576/O576-1)*100),"n/a",(N576/O576-1)*100)</f>
        <v>-66.666666666666657</v>
      </c>
      <c r="AJ576" s="705">
        <f>IF(ISERROR((O576/P576-1)*100),"n/a",(O576/P576-1)*100)</f>
        <v>-60.526315789473685</v>
      </c>
      <c r="AK576" s="705">
        <f>IF(ISERROR((P576/Q576-1)*100),"n/a",(P576/Q576-1)*100)</f>
        <v>0</v>
      </c>
      <c r="AL576" s="705">
        <f>IF(ISERROR((Q576/R576-1)*100),"n/a",(Q576/R576-1)*100)</f>
        <v>-24</v>
      </c>
      <c r="AM576" s="705">
        <f>IF(ISERROR((R576/S576-1)*100),"n/a",(R576/S576-1)*100)</f>
        <v>-13.793103448275856</v>
      </c>
      <c r="AN576" s="705">
        <f>IF(ISERROR((S576/T576-1)*100),"n/a",(S576/T576-1)*100)</f>
        <v>5.4545454545454453</v>
      </c>
      <c r="AO576" s="705">
        <f>IF(ISERROR((T576/U576-1)*100),"n/a",(T576/U576-1)*100)</f>
        <v>-26.666666666666661</v>
      </c>
      <c r="AP576" s="705">
        <f>IF(ISERROR((U576/V576-1)*100),"n/a",(U576/V576-1)*100)</f>
        <v>7.1428571428571397</v>
      </c>
      <c r="AQ576" s="705">
        <f>IF(ISERROR((V576/W576-1)*100),"n/a",(V576/W576-1)*100)</f>
        <v>16.666666666666675</v>
      </c>
      <c r="AR576" s="705">
        <f>IF(ISERROR((W576/X576-1)*100),"n/a",(W576/X576-1)*100)</f>
        <v>-14.285714285714279</v>
      </c>
      <c r="AS576" s="706">
        <f>AVERAGE(Z576:AR576)</f>
        <v>-15.129952624507975</v>
      </c>
      <c r="AT576" s="707">
        <f>STDEV(Z576:AR576)</f>
        <v>35.552159313973554</v>
      </c>
    </row>
    <row r="577" spans="1:46" ht="11.25" customHeight="1" x14ac:dyDescent="0.2">
      <c r="A577" s="526" t="s">
        <v>721</v>
      </c>
      <c r="B577" s="527" t="s">
        <v>722</v>
      </c>
      <c r="C577" s="515">
        <v>3.09</v>
      </c>
      <c r="D577" s="690">
        <v>3.0500000000000003</v>
      </c>
      <c r="E577" s="684">
        <v>3.01</v>
      </c>
      <c r="F577" s="684">
        <v>2.94</v>
      </c>
      <c r="G577" s="684">
        <v>2.6989239999999999</v>
      </c>
      <c r="H577" s="684">
        <v>2.374269</v>
      </c>
      <c r="I577" s="685"/>
      <c r="J577" s="684">
        <v>2.0075120000000002</v>
      </c>
      <c r="K577" s="514">
        <v>1.698664</v>
      </c>
      <c r="L577" s="685"/>
      <c r="M577" s="690">
        <v>1.4187704999999999</v>
      </c>
      <c r="N577" s="691">
        <v>1.2643465</v>
      </c>
      <c r="O577" s="691">
        <v>1.1678314999999999</v>
      </c>
      <c r="P577" s="691">
        <v>0.90724099999999985</v>
      </c>
      <c r="Q577" s="691">
        <v>0.77212000000000003</v>
      </c>
      <c r="R577" s="691">
        <v>0.62252174999999998</v>
      </c>
      <c r="S577" s="691">
        <v>0.53083250000000004</v>
      </c>
      <c r="T577" s="691">
        <v>0.50187800000000005</v>
      </c>
      <c r="U577" s="687">
        <v>0.48257499999999998</v>
      </c>
      <c r="V577" s="687">
        <v>0.48257499999999998</v>
      </c>
      <c r="W577" s="687">
        <v>0.48257499999999998</v>
      </c>
      <c r="X577" s="687">
        <v>0.48257499999999998</v>
      </c>
      <c r="Y577" s="688">
        <f>SUM(C577:X577)</f>
        <v>29.98521075</v>
      </c>
      <c r="Z577" s="1134">
        <f>IF(ISERROR((C577/D577-1)*100),"n/a",(C577/D577-1)*100)</f>
        <v>1.3114754098360493</v>
      </c>
      <c r="AA577" s="705">
        <f>IF(ISERROR((D577/E577-1)*100),"n/a",(D577/E577-1)*100)</f>
        <v>1.3289036544850585</v>
      </c>
      <c r="AB577" s="705">
        <f>IF(ISERROR((E577/F577-1)*100),"n/a",(E577/F577-1)*100)</f>
        <v>2.3809523809523725</v>
      </c>
      <c r="AC577" s="705">
        <f>IF(ISERROR((F577/G577-1)*100),"n/a",(F577/G577-1)*100)</f>
        <v>8.9323004278742282</v>
      </c>
      <c r="AD577" s="705">
        <f>IF(ISERROR((G577/H577-1)*100),"n/a",(G577/H577-1)*100)</f>
        <v>13.673892890822392</v>
      </c>
      <c r="AE577" s="705">
        <f>IF(ISERROR((H577/J577-1)*100),"n/a",(H577/J577-1)*100)</f>
        <v>18.269230769230749</v>
      </c>
      <c r="AF577" s="705">
        <f>IF(ISERROR((J577/K577-1)*100),"n/a",(J577/K577-1)*100)</f>
        <v>18.181818181818187</v>
      </c>
      <c r="AG577" s="705">
        <f>IF(ISERROR((K577/M577-1)*100),"n/a",(K577/M577-1)*100)</f>
        <v>19.727891156462583</v>
      </c>
      <c r="AH577" s="705">
        <f>IF(ISERROR((M577/N577-1)*100),"n/a",(M577/N577-1)*100)</f>
        <v>12.213740458015266</v>
      </c>
      <c r="AI577" s="705">
        <f>IF(ISERROR((N577/O577-1)*100),"n/a",(N577/O577-1)*100)</f>
        <v>8.2644628099173723</v>
      </c>
      <c r="AJ577" s="705">
        <f>IF(ISERROR((O577/P577-1)*100),"n/a",(O577/P577-1)*100)</f>
        <v>28.723404255319164</v>
      </c>
      <c r="AK577" s="705">
        <f>IF(ISERROR((P577/Q577-1)*100),"n/a",(P577/Q577-1)*100)</f>
        <v>17.499999999999982</v>
      </c>
      <c r="AL577" s="705">
        <f>IF(ISERROR((Q577/R577-1)*100),"n/a",(Q577/R577-1)*100)</f>
        <v>24.031007751937985</v>
      </c>
      <c r="AM577" s="705">
        <f>IF(ISERROR((R577/S577-1)*100),"n/a",(R577/S577-1)*100)</f>
        <v>17.272727272727263</v>
      </c>
      <c r="AN577" s="705">
        <f>IF(ISERROR((S577/T577-1)*100),"n/a",(S577/T577-1)*100)</f>
        <v>5.7692307692307709</v>
      </c>
      <c r="AO577" s="705">
        <f>IF(ISERROR((T577/U577-1)*100),"n/a",(T577/U577-1)*100)</f>
        <v>4.0000000000000258</v>
      </c>
      <c r="AP577" s="705">
        <f>IF(ISERROR((U577/V577-1)*100),"n/a",(U577/V577-1)*100)</f>
        <v>0</v>
      </c>
      <c r="AQ577" s="705">
        <f>IF(ISERROR((V577/W577-1)*100),"n/a",(V577/W577-1)*100)</f>
        <v>0</v>
      </c>
      <c r="AR577" s="705">
        <f>IF(ISERROR((W577/X577-1)*100),"n/a",(W577/X577-1)*100)</f>
        <v>0</v>
      </c>
      <c r="AS577" s="706">
        <f>AVERAGE(Z577:AR577)</f>
        <v>10.609528325717337</v>
      </c>
      <c r="AT577" s="707">
        <f>STDEV(Z577:AR577)</f>
        <v>9.0205035060011802</v>
      </c>
    </row>
    <row r="578" spans="1:46" ht="11.25" customHeight="1" x14ac:dyDescent="0.2">
      <c r="A578" s="580" t="s">
        <v>4365</v>
      </c>
      <c r="B578" s="959" t="s">
        <v>4361</v>
      </c>
      <c r="C578" s="515">
        <v>0.62</v>
      </c>
      <c r="D578" s="959">
        <v>0.6</v>
      </c>
      <c r="E578" s="963">
        <v>0.54</v>
      </c>
      <c r="F578" s="963">
        <v>0.52</v>
      </c>
      <c r="G578" s="963">
        <v>0.49</v>
      </c>
      <c r="H578" s="963">
        <v>0.48</v>
      </c>
      <c r="I578" s="955"/>
      <c r="J578" s="963">
        <v>0.48</v>
      </c>
      <c r="K578" s="959">
        <v>0.48</v>
      </c>
      <c r="L578" s="955"/>
      <c r="M578" s="36">
        <v>0.48</v>
      </c>
      <c r="N578" s="36">
        <v>0.8</v>
      </c>
      <c r="O578" s="13">
        <v>0.8</v>
      </c>
      <c r="P578" s="13">
        <v>0.8</v>
      </c>
      <c r="Q578" s="13">
        <v>0.8</v>
      </c>
      <c r="R578" s="13">
        <v>0.8</v>
      </c>
      <c r="S578" s="13">
        <v>0.8</v>
      </c>
      <c r="T578" s="13">
        <v>0.78</v>
      </c>
      <c r="U578" s="13">
        <v>0.69330000000000003</v>
      </c>
      <c r="V578" s="13">
        <v>0.56000000000000005</v>
      </c>
      <c r="W578" s="13">
        <v>0.48010000000000003</v>
      </c>
      <c r="X578" s="13">
        <v>0.1</v>
      </c>
      <c r="Y578" s="688">
        <f>SUM(C578:X578)</f>
        <v>12.103400000000002</v>
      </c>
      <c r="Z578" s="1134">
        <f>IF(ISERROR((C578/D578-1)*100),"n/a",(C578/D578-1)*100)</f>
        <v>3.3333333333333437</v>
      </c>
      <c r="AA578" s="705">
        <f>IF(ISERROR((D578/E578-1)*100),"n/a",(D578/E578-1)*100)</f>
        <v>11.111111111111093</v>
      </c>
      <c r="AB578" s="705">
        <f>IF(ISERROR((E578/F578-1)*100),"n/a",(E578/F578-1)*100)</f>
        <v>3.8461538461538547</v>
      </c>
      <c r="AC578" s="705">
        <f>IF(ISERROR((F578/G578-1)*100),"n/a",(F578/G578-1)*100)</f>
        <v>6.1224489795918435</v>
      </c>
      <c r="AD578" s="705">
        <f>IF(ISERROR((G578/H578-1)*100),"n/a",(G578/H578-1)*100)</f>
        <v>2.0833333333333259</v>
      </c>
      <c r="AE578" s="705">
        <f>IF(ISERROR((H578/J578-1)*100),"n/a",(H578/J578-1)*100)</f>
        <v>0</v>
      </c>
      <c r="AF578" s="705">
        <f>IF(ISERROR((J578/K578-1)*100),"n/a",(J578/K578-1)*100)</f>
        <v>0</v>
      </c>
      <c r="AG578" s="705">
        <f>IF(ISERROR((K578/M578-1)*100),"n/a",(K578/M578-1)*100)</f>
        <v>0</v>
      </c>
      <c r="AH578" s="705">
        <f>IF(ISERROR((M578/N578-1)*100),"n/a",(M578/N578-1)*100)</f>
        <v>-40</v>
      </c>
      <c r="AI578" s="705">
        <f>IF(ISERROR((N578/O578-1)*100),"n/a",(N578/O578-1)*100)</f>
        <v>0</v>
      </c>
      <c r="AJ578" s="705">
        <f>IF(ISERROR((O578/P578-1)*100),"n/a",(O578/P578-1)*100)</f>
        <v>0</v>
      </c>
      <c r="AK578" s="705">
        <f>IF(ISERROR((P578/Q578-1)*100),"n/a",(P578/Q578-1)*100)</f>
        <v>0</v>
      </c>
      <c r="AL578" s="705">
        <f>IF(ISERROR((Q578/R578-1)*100),"n/a",(Q578/R578-1)*100)</f>
        <v>0</v>
      </c>
      <c r="AM578" s="705">
        <f>IF(ISERROR((R578/S578-1)*100),"n/a",(R578/S578-1)*100)</f>
        <v>0</v>
      </c>
      <c r="AN578" s="705">
        <f>IF(ISERROR((S578/T578-1)*100),"n/a",(S578/T578-1)*100)</f>
        <v>2.5641025641025772</v>
      </c>
      <c r="AO578" s="705">
        <f>IF(ISERROR((T578/U578-1)*100),"n/a",(T578/U578-1)*100)</f>
        <v>12.505408913890093</v>
      </c>
      <c r="AP578" s="705">
        <f>IF(ISERROR((U578/V578-1)*100),"n/a",(U578/V578-1)*100)</f>
        <v>23.803571428571413</v>
      </c>
      <c r="AQ578" s="705">
        <f>IF(ISERROR((V578/W578-1)*100),"n/a",(V578/W578-1)*100)</f>
        <v>16.642366173713818</v>
      </c>
      <c r="AR578" s="705">
        <f>IF(ISERROR((W578/X578-1)*100),"n/a",(W578/X578-1)*100)</f>
        <v>380.1</v>
      </c>
      <c r="AS578" s="706">
        <f>AVERAGE(Z578:AR578)</f>
        <v>22.216412088621126</v>
      </c>
      <c r="AT578" s="707">
        <f>STDEV(Z578:AR578)</f>
        <v>87.526479594231319</v>
      </c>
    </row>
    <row r="579" spans="1:46" ht="11.25" customHeight="1" x14ac:dyDescent="0.2">
      <c r="A579" s="513" t="s">
        <v>723</v>
      </c>
      <c r="B579" s="972" t="s">
        <v>724</v>
      </c>
      <c r="C579" s="515">
        <v>1.3625</v>
      </c>
      <c r="D579" s="690">
        <v>1.24</v>
      </c>
      <c r="E579" s="684">
        <v>1.1274999999999999</v>
      </c>
      <c r="F579" s="684">
        <v>1.0249999999999999</v>
      </c>
      <c r="G579" s="684">
        <v>0.92500000000000004</v>
      </c>
      <c r="H579" s="684">
        <v>0.83499999999999996</v>
      </c>
      <c r="I579" s="685"/>
      <c r="J579" s="684">
        <v>0.78500000000000003</v>
      </c>
      <c r="K579" s="514">
        <v>0.75</v>
      </c>
      <c r="L579" s="685"/>
      <c r="M579" s="531">
        <v>0.72499999999999998</v>
      </c>
      <c r="N579" s="531">
        <v>0.71</v>
      </c>
      <c r="O579" s="691">
        <v>0.69499999999999995</v>
      </c>
      <c r="P579" s="691">
        <v>0.68</v>
      </c>
      <c r="Q579" s="687">
        <v>0.66500000000000004</v>
      </c>
      <c r="R579" s="687">
        <v>0.66500000000000004</v>
      </c>
      <c r="S579" s="687">
        <v>0.66500000000000004</v>
      </c>
      <c r="T579" s="687">
        <v>0.66500000000000004</v>
      </c>
      <c r="U579" s="687">
        <v>0.66500000000000004</v>
      </c>
      <c r="V579" s="687">
        <v>0.66500000000000004</v>
      </c>
      <c r="W579" s="687">
        <v>0.66500000000000004</v>
      </c>
      <c r="X579" s="687">
        <v>0.66500000000000004</v>
      </c>
      <c r="Y579" s="688">
        <f>SUM(C579:X579)</f>
        <v>16.179999999999993</v>
      </c>
      <c r="Z579" s="1134">
        <f>IF(ISERROR((C579/D579-1)*100),"n/a",(C579/D579-1)*100)</f>
        <v>9.8790322580645231</v>
      </c>
      <c r="AA579" s="705">
        <f>IF(ISERROR((D579/E579-1)*100),"n/a",(D579/E579-1)*100)</f>
        <v>9.9778270509977887</v>
      </c>
      <c r="AB579" s="705">
        <f>IF(ISERROR((E579/F579-1)*100),"n/a",(E579/F579-1)*100)</f>
        <v>10.000000000000009</v>
      </c>
      <c r="AC579" s="705">
        <f>IF(ISERROR((F579/G579-1)*100),"n/a",(F579/G579-1)*100)</f>
        <v>10.810810810810789</v>
      </c>
      <c r="AD579" s="705">
        <f>IF(ISERROR((G579/H579-1)*100),"n/a",(G579/H579-1)*100)</f>
        <v>10.778443113772473</v>
      </c>
      <c r="AE579" s="705">
        <f>IF(ISERROR((H579/J579-1)*100),"n/a",(H579/J579-1)*100)</f>
        <v>6.3694267515923553</v>
      </c>
      <c r="AF579" s="705">
        <f>IF(ISERROR((J579/K579-1)*100),"n/a",(J579/K579-1)*100)</f>
        <v>4.6666666666666634</v>
      </c>
      <c r="AG579" s="705">
        <f>IF(ISERROR((K579/M579-1)*100),"n/a",(K579/M579-1)*100)</f>
        <v>3.4482758620689724</v>
      </c>
      <c r="AH579" s="705">
        <f>IF(ISERROR((M579/N579-1)*100),"n/a",(M579/N579-1)*100)</f>
        <v>2.1126760563380254</v>
      </c>
      <c r="AI579" s="705">
        <f>IF(ISERROR((N579/O579-1)*100),"n/a",(N579/O579-1)*100)</f>
        <v>2.1582733812949728</v>
      </c>
      <c r="AJ579" s="705">
        <f>IF(ISERROR((O579/P579-1)*100),"n/a",(O579/P579-1)*100)</f>
        <v>2.2058823529411686</v>
      </c>
      <c r="AK579" s="705">
        <f>IF(ISERROR((P579/Q579-1)*100),"n/a",(P579/Q579-1)*100)</f>
        <v>2.2556390977443552</v>
      </c>
      <c r="AL579" s="705">
        <f>IF(ISERROR((Q579/R579-1)*100),"n/a",(Q579/R579-1)*100)</f>
        <v>0</v>
      </c>
      <c r="AM579" s="705">
        <f>IF(ISERROR((R579/S579-1)*100),"n/a",(R579/S579-1)*100)</f>
        <v>0</v>
      </c>
      <c r="AN579" s="705">
        <f>IF(ISERROR((S579/T579-1)*100),"n/a",(S579/T579-1)*100)</f>
        <v>0</v>
      </c>
      <c r="AO579" s="705">
        <f>IF(ISERROR((T579/U579-1)*100),"n/a",(T579/U579-1)*100)</f>
        <v>0</v>
      </c>
      <c r="AP579" s="705">
        <f>IF(ISERROR((U579/V579-1)*100),"n/a",(U579/V579-1)*100)</f>
        <v>0</v>
      </c>
      <c r="AQ579" s="705">
        <f>IF(ISERROR((V579/W579-1)*100),"n/a",(V579/W579-1)*100)</f>
        <v>0</v>
      </c>
      <c r="AR579" s="705">
        <f>IF(ISERROR((W579/X579-1)*100),"n/a",(W579/X579-1)*100)</f>
        <v>0</v>
      </c>
      <c r="AS579" s="706">
        <f>AVERAGE(Z579:AR579)</f>
        <v>3.9296291264364265</v>
      </c>
      <c r="AT579" s="707">
        <f>STDEV(Z579:AR579)</f>
        <v>4.2824993425983076</v>
      </c>
    </row>
    <row r="580" spans="1:46" ht="11.25" customHeight="1" x14ac:dyDescent="0.2">
      <c r="A580" s="501" t="s">
        <v>726</v>
      </c>
      <c r="B580" s="957" t="s">
        <v>727</v>
      </c>
      <c r="C580" s="515">
        <v>0.94</v>
      </c>
      <c r="D580" s="509">
        <v>0.9</v>
      </c>
      <c r="E580" s="684">
        <v>0.86</v>
      </c>
      <c r="F580" s="684">
        <v>0.82</v>
      </c>
      <c r="G580" s="684">
        <v>0.78</v>
      </c>
      <c r="H580" s="684">
        <v>0.74</v>
      </c>
      <c r="I580" s="685" t="s">
        <v>90</v>
      </c>
      <c r="J580" s="684">
        <v>0.7</v>
      </c>
      <c r="K580" s="514">
        <v>0.66</v>
      </c>
      <c r="L580" s="685"/>
      <c r="M580" s="531">
        <v>0.62</v>
      </c>
      <c r="N580" s="531">
        <v>0.57999999999999996</v>
      </c>
      <c r="O580" s="691">
        <v>0.54</v>
      </c>
      <c r="P580" s="691">
        <v>0.5</v>
      </c>
      <c r="Q580" s="691">
        <v>0.432</v>
      </c>
      <c r="R580" s="691">
        <v>0.36</v>
      </c>
      <c r="S580" s="691">
        <v>0.32799999999999996</v>
      </c>
      <c r="T580" s="691">
        <v>0.29599999999999999</v>
      </c>
      <c r="U580" s="687">
        <v>0.28799999999999998</v>
      </c>
      <c r="V580" s="687">
        <v>0.28799999999999998</v>
      </c>
      <c r="W580" s="687">
        <v>0.28799999999999998</v>
      </c>
      <c r="X580" s="687">
        <v>0.28799999999999998</v>
      </c>
      <c r="Y580" s="688">
        <f>SUM(C580:X580)</f>
        <v>11.208</v>
      </c>
      <c r="Z580" s="1134">
        <f>IF(ISERROR((C580/D580-1)*100),"n/a",(C580/D580-1)*100)</f>
        <v>4.4444444444444287</v>
      </c>
      <c r="AA580" s="705">
        <f>IF(ISERROR((D580/E580-1)*100),"n/a",(D580/E580-1)*100)</f>
        <v>4.6511627906976827</v>
      </c>
      <c r="AB580" s="705">
        <f>IF(ISERROR((E580/F580-1)*100),"n/a",(E580/F580-1)*100)</f>
        <v>4.8780487804878092</v>
      </c>
      <c r="AC580" s="705">
        <f>IF(ISERROR((F580/G580-1)*100),"n/a",(F580/G580-1)*100)</f>
        <v>5.12820512820511</v>
      </c>
      <c r="AD580" s="705">
        <f>IF(ISERROR((G580/H580-1)*100),"n/a",(G580/H580-1)*100)</f>
        <v>5.4054054054054168</v>
      </c>
      <c r="AE580" s="705">
        <f>IF(ISERROR((H580/J580-1)*100),"n/a",(H580/J580-1)*100)</f>
        <v>5.7142857142857162</v>
      </c>
      <c r="AF580" s="705">
        <f>IF(ISERROR((J580/K580-1)*100),"n/a",(J580/K580-1)*100)</f>
        <v>6.0606060606060552</v>
      </c>
      <c r="AG580" s="705">
        <f>IF(ISERROR((K580/M580-1)*100),"n/a",(K580/M580-1)*100)</f>
        <v>6.4516129032258229</v>
      </c>
      <c r="AH580" s="705">
        <f>IF(ISERROR((M580/N580-1)*100),"n/a",(M580/N580-1)*100)</f>
        <v>6.8965517241379448</v>
      </c>
      <c r="AI580" s="705">
        <f>IF(ISERROR((N580/O580-1)*100),"n/a",(N580/O580-1)*100)</f>
        <v>7.4074074074073959</v>
      </c>
      <c r="AJ580" s="705">
        <f>IF(ISERROR((O580/P580-1)*100),"n/a",(O580/P580-1)*100)</f>
        <v>8.0000000000000071</v>
      </c>
      <c r="AK580" s="705">
        <f>IF(ISERROR((P580/Q580-1)*100),"n/a",(P580/Q580-1)*100)</f>
        <v>15.740740740740744</v>
      </c>
      <c r="AL580" s="705">
        <f>IF(ISERROR((Q580/R580-1)*100),"n/a",(Q580/R580-1)*100)</f>
        <v>19.999999999999996</v>
      </c>
      <c r="AM580" s="705">
        <f>IF(ISERROR((R580/S580-1)*100),"n/a",(R580/S580-1)*100)</f>
        <v>9.7560975609756184</v>
      </c>
      <c r="AN580" s="705">
        <f>IF(ISERROR((S580/T580-1)*100),"n/a",(S580/T580-1)*100)</f>
        <v>10.810810810810811</v>
      </c>
      <c r="AO580" s="705">
        <f>IF(ISERROR((T580/U580-1)*100),"n/a",(T580/U580-1)*100)</f>
        <v>2.7777777777777901</v>
      </c>
      <c r="AP580" s="705">
        <f>IF(ISERROR((U580/V580-1)*100),"n/a",(U580/V580-1)*100)</f>
        <v>0</v>
      </c>
      <c r="AQ580" s="705">
        <f>IF(ISERROR((V580/W580-1)*100),"n/a",(V580/W580-1)*100)</f>
        <v>0</v>
      </c>
      <c r="AR580" s="705">
        <f>IF(ISERROR((W580/X580-1)*100),"n/a",(W580/X580-1)*100)</f>
        <v>0</v>
      </c>
      <c r="AS580" s="706">
        <f>AVERAGE(Z580:AR580)</f>
        <v>6.5327977499583341</v>
      </c>
      <c r="AT580" s="707">
        <f>STDEV(Z580:AR580)</f>
        <v>5.0266436748331031</v>
      </c>
    </row>
    <row r="581" spans="1:46" ht="11.25" customHeight="1" x14ac:dyDescent="0.2">
      <c r="A581" s="1159" t="s">
        <v>3910</v>
      </c>
      <c r="B581" s="960" t="s">
        <v>3911</v>
      </c>
      <c r="C581" s="515">
        <v>0.38</v>
      </c>
      <c r="D581" s="23">
        <v>0.32</v>
      </c>
      <c r="E581" s="23">
        <v>0.24</v>
      </c>
      <c r="F581" s="23">
        <v>0.21</v>
      </c>
      <c r="G581" s="23">
        <v>0.18</v>
      </c>
      <c r="H581" s="23">
        <v>0.16</v>
      </c>
      <c r="I581" s="23"/>
      <c r="J581" s="23">
        <v>0.16</v>
      </c>
      <c r="K581" s="527">
        <v>0.13</v>
      </c>
      <c r="L581" s="528"/>
      <c r="M581" s="539">
        <v>0.12</v>
      </c>
      <c r="N581" s="539">
        <v>0.12</v>
      </c>
      <c r="O581" s="1195">
        <v>0.12</v>
      </c>
      <c r="P581" s="1195">
        <v>0.12</v>
      </c>
      <c r="Q581" s="1195">
        <v>0.115</v>
      </c>
      <c r="R581" s="1195">
        <v>0.105</v>
      </c>
      <c r="S581" s="1195">
        <v>0.1</v>
      </c>
      <c r="T581" s="1195">
        <v>0</v>
      </c>
      <c r="U581" s="1195">
        <v>0</v>
      </c>
      <c r="V581" s="1195">
        <v>0</v>
      </c>
      <c r="W581" s="1195">
        <v>0</v>
      </c>
      <c r="X581" s="1195">
        <v>0</v>
      </c>
      <c r="Y581" s="688">
        <f>SUM(C581:X581)</f>
        <v>2.5800000000000005</v>
      </c>
      <c r="Z581" s="1134">
        <f>IF(ISERROR((C581/D581-1)*100),"n/a",(C581/D581-1)*100)</f>
        <v>18.75</v>
      </c>
      <c r="AA581" s="705">
        <f>IF(ISERROR((D581/E581-1)*100),"n/a",(D581/E581-1)*100)</f>
        <v>33.33333333333335</v>
      </c>
      <c r="AB581" s="705">
        <f>IF(ISERROR((E581/F581-1)*100),"n/a",(E581/F581-1)*100)</f>
        <v>14.285714285714279</v>
      </c>
      <c r="AC581" s="705">
        <f>IF(ISERROR((F581/G581-1)*100),"n/a",(F581/G581-1)*100)</f>
        <v>16.666666666666675</v>
      </c>
      <c r="AD581" s="705">
        <f>IF(ISERROR((G581/H581-1)*100),"n/a",(G581/H581-1)*100)</f>
        <v>12.5</v>
      </c>
      <c r="AE581" s="705">
        <f>IF(ISERROR((H581/J581-1)*100),"n/a",(H581/J581-1)*100)</f>
        <v>0</v>
      </c>
      <c r="AF581" s="705">
        <f>IF(ISERROR((J581/K581-1)*100),"n/a",(J581/K581-1)*100)</f>
        <v>23.076923076923084</v>
      </c>
      <c r="AG581" s="705">
        <f>IF(ISERROR((K581/M581-1)*100),"n/a",(K581/M581-1)*100)</f>
        <v>8.3333333333333481</v>
      </c>
      <c r="AH581" s="705">
        <f>IF(ISERROR((M581/N581-1)*100),"n/a",(M581/N581-1)*100)</f>
        <v>0</v>
      </c>
      <c r="AI581" s="705">
        <f>IF(ISERROR((N581/O581-1)*100),"n/a",(N581/O581-1)*100)</f>
        <v>0</v>
      </c>
      <c r="AJ581" s="705">
        <f>IF(ISERROR((O581/P581-1)*100),"n/a",(O581/P581-1)*100)</f>
        <v>0</v>
      </c>
      <c r="AK581" s="705">
        <f>IF(ISERROR((P581/Q581-1)*100),"n/a",(P581/Q581-1)*100)</f>
        <v>4.3478260869565188</v>
      </c>
      <c r="AL581" s="705">
        <f>IF(ISERROR((Q581/R581-1)*100),"n/a",(Q581/R581-1)*100)</f>
        <v>9.5238095238095344</v>
      </c>
      <c r="AM581" s="705">
        <f>IF(ISERROR((R581/S581-1)*100),"n/a",(R581/S581-1)*100)</f>
        <v>4.9999999999999822</v>
      </c>
      <c r="AN581" s="705" t="str">
        <f>IF(ISERROR((S581/T581-1)*100),"n/a",(S581/T581-1)*100)</f>
        <v>n/a</v>
      </c>
      <c r="AO581" s="705" t="str">
        <f>IF(ISERROR((T581/U581-1)*100),"n/a",(T581/U581-1)*100)</f>
        <v>n/a</v>
      </c>
      <c r="AP581" s="705" t="str">
        <f>IF(ISERROR((U581/V581-1)*100),"n/a",(U581/V581-1)*100)</f>
        <v>n/a</v>
      </c>
      <c r="AQ581" s="705" t="str">
        <f>IF(ISERROR((V581/W581-1)*100),"n/a",(V581/W581-1)*100)</f>
        <v>n/a</v>
      </c>
      <c r="AR581" s="705" t="str">
        <f>IF(ISERROR((W581/X581-1)*100),"n/a",(W581/X581-1)*100)</f>
        <v>n/a</v>
      </c>
      <c r="AS581" s="706">
        <f>AVERAGE(Z581:AR581)</f>
        <v>10.415543307624054</v>
      </c>
      <c r="AT581" s="707">
        <f>STDEV(Z581:AR581)</f>
        <v>10.071317959398572</v>
      </c>
    </row>
    <row r="582" spans="1:46" ht="11.25" customHeight="1" x14ac:dyDescent="0.2">
      <c r="A582" s="513" t="s">
        <v>310</v>
      </c>
      <c r="B582" s="972" t="s">
        <v>311</v>
      </c>
      <c r="C582" s="515">
        <v>0.78</v>
      </c>
      <c r="D582" s="515">
        <v>0.76</v>
      </c>
      <c r="E582" s="684">
        <v>0.75</v>
      </c>
      <c r="F582" s="684">
        <v>0.74</v>
      </c>
      <c r="G582" s="684">
        <v>0.73</v>
      </c>
      <c r="H582" s="684">
        <v>0.72</v>
      </c>
      <c r="I582" s="685"/>
      <c r="J582" s="684">
        <v>0.71</v>
      </c>
      <c r="K582" s="514">
        <v>0.7</v>
      </c>
      <c r="L582" s="685"/>
      <c r="M582" s="531">
        <v>0.69</v>
      </c>
      <c r="N582" s="686">
        <v>0.68</v>
      </c>
      <c r="O582" s="691">
        <v>0.67</v>
      </c>
      <c r="P582" s="691">
        <v>0.63</v>
      </c>
      <c r="Q582" s="691">
        <v>0.59</v>
      </c>
      <c r="R582" s="691">
        <v>0.51200000000000001</v>
      </c>
      <c r="S582" s="691">
        <v>0.40266000000000002</v>
      </c>
      <c r="T582" s="691">
        <v>0.35731999999999997</v>
      </c>
      <c r="U582" s="691">
        <v>0.33602000000000004</v>
      </c>
      <c r="V582" s="691">
        <v>0.31466</v>
      </c>
      <c r="W582" s="691">
        <v>0.29332000000000003</v>
      </c>
      <c r="X582" s="691">
        <v>0.26135999999999998</v>
      </c>
      <c r="Y582" s="688">
        <f>SUM(C582:X582)</f>
        <v>11.627339999999998</v>
      </c>
      <c r="Z582" s="1134">
        <f>IF(ISERROR((C582/D582-1)*100),"n/a",(C582/D582-1)*100)</f>
        <v>2.6315789473684292</v>
      </c>
      <c r="AA582" s="705">
        <f>IF(ISERROR((D582/E582-1)*100),"n/a",(D582/E582-1)*100)</f>
        <v>1.3333333333333419</v>
      </c>
      <c r="AB582" s="705">
        <f>IF(ISERROR((E582/F582-1)*100),"n/a",(E582/F582-1)*100)</f>
        <v>1.3513513513513598</v>
      </c>
      <c r="AC582" s="705">
        <f>IF(ISERROR((F582/G582-1)*100),"n/a",(F582/G582-1)*100)</f>
        <v>1.3698630136986356</v>
      </c>
      <c r="AD582" s="705">
        <f>IF(ISERROR((G582/H582-1)*100),"n/a",(G582/H582-1)*100)</f>
        <v>1.388888888888884</v>
      </c>
      <c r="AE582" s="705">
        <f>IF(ISERROR((H582/J582-1)*100),"n/a",(H582/J582-1)*100)</f>
        <v>1.4084507042253502</v>
      </c>
      <c r="AF582" s="705">
        <f>IF(ISERROR((J582/K582-1)*100),"n/a",(J582/K582-1)*100)</f>
        <v>1.4285714285714235</v>
      </c>
      <c r="AG582" s="705">
        <f>IF(ISERROR((K582/M582-1)*100),"n/a",(K582/M582-1)*100)</f>
        <v>1.449275362318847</v>
      </c>
      <c r="AH582" s="705">
        <f>IF(ISERROR((M582/N582-1)*100),"n/a",(M582/N582-1)*100)</f>
        <v>1.4705882352941124</v>
      </c>
      <c r="AI582" s="705">
        <f>IF(ISERROR((N582/O582-1)*100),"n/a",(N582/O582-1)*100)</f>
        <v>1.4925373134328401</v>
      </c>
      <c r="AJ582" s="705">
        <f>IF(ISERROR((O582/P582-1)*100),"n/a",(O582/P582-1)*100)</f>
        <v>6.3492063492063489</v>
      </c>
      <c r="AK582" s="705">
        <f>IF(ISERROR((P582/Q582-1)*100),"n/a",(P582/Q582-1)*100)</f>
        <v>6.7796610169491567</v>
      </c>
      <c r="AL582" s="705">
        <f>IF(ISERROR((Q582/R582-1)*100),"n/a",(Q582/R582-1)*100)</f>
        <v>15.234375</v>
      </c>
      <c r="AM582" s="705">
        <f>IF(ISERROR((R582/S582-1)*100),"n/a",(R582/S582-1)*100)</f>
        <v>27.154423086474932</v>
      </c>
      <c r="AN582" s="705">
        <f>IF(ISERROR((S582/T582-1)*100),"n/a",(S582/T582-1)*100)</f>
        <v>12.68890630247399</v>
      </c>
      <c r="AO582" s="705">
        <f>IF(ISERROR((T582/U582-1)*100),"n/a",(T582/U582-1)*100)</f>
        <v>6.3389083983095951</v>
      </c>
      <c r="AP582" s="705">
        <f>IF(ISERROR((U582/V582-1)*100),"n/a",(U582/V582-1)*100)</f>
        <v>6.7882794126994384</v>
      </c>
      <c r="AQ582" s="705">
        <f>IF(ISERROR((V582/W582-1)*100),"n/a",(V582/W582-1)*100)</f>
        <v>7.2753306968498466</v>
      </c>
      <c r="AR582" s="705">
        <f>IF(ISERROR((W582/X582-1)*100),"n/a",(W582/X582-1)*100)</f>
        <v>12.228344046525885</v>
      </c>
      <c r="AS582" s="706">
        <f>AVERAGE(Z582:AR582)</f>
        <v>6.1137827835774967</v>
      </c>
      <c r="AT582" s="707">
        <f>STDEV(Z582:AR582)</f>
        <v>6.7499803921391397</v>
      </c>
    </row>
    <row r="583" spans="1:46" ht="11.25" customHeight="1" x14ac:dyDescent="0.2">
      <c r="A583" s="513" t="s">
        <v>728</v>
      </c>
      <c r="B583" s="972" t="s">
        <v>729</v>
      </c>
      <c r="C583" s="515">
        <v>2.64</v>
      </c>
      <c r="D583" s="515">
        <v>2.54</v>
      </c>
      <c r="E583" s="684">
        <v>2.36</v>
      </c>
      <c r="F583" s="684">
        <v>2.1800000000000002</v>
      </c>
      <c r="G583" s="684">
        <v>2.02</v>
      </c>
      <c r="H583" s="684">
        <v>1.86</v>
      </c>
      <c r="I583" s="685"/>
      <c r="J583" s="684">
        <v>1.69</v>
      </c>
      <c r="K583" s="514">
        <v>1.55</v>
      </c>
      <c r="L583" s="685"/>
      <c r="M583" s="531">
        <v>1.37</v>
      </c>
      <c r="N583" s="686">
        <v>1.2</v>
      </c>
      <c r="O583" s="691">
        <v>1.19</v>
      </c>
      <c r="P583" s="691">
        <v>1.08</v>
      </c>
      <c r="Q583" s="691">
        <v>0.96</v>
      </c>
      <c r="R583" s="691">
        <v>0.85</v>
      </c>
      <c r="S583" s="691">
        <v>0.72</v>
      </c>
      <c r="T583" s="691">
        <v>0.15</v>
      </c>
      <c r="U583" s="687">
        <v>0</v>
      </c>
      <c r="V583" s="687">
        <v>0</v>
      </c>
      <c r="W583" s="687">
        <v>1</v>
      </c>
      <c r="X583" s="691">
        <v>2.8</v>
      </c>
      <c r="Y583" s="688">
        <f>SUM(C583:X583)</f>
        <v>28.16</v>
      </c>
      <c r="Z583" s="1134">
        <f>IF(ISERROR((C583/D583-1)*100),"n/a",(C583/D583-1)*100)</f>
        <v>3.937007874015741</v>
      </c>
      <c r="AA583" s="705">
        <f>IF(ISERROR((D583/E583-1)*100),"n/a",(D583/E583-1)*100)</f>
        <v>7.6271186440677985</v>
      </c>
      <c r="AB583" s="705">
        <f>IF(ISERROR((E583/F583-1)*100),"n/a",(E583/F583-1)*100)</f>
        <v>8.2568807339449499</v>
      </c>
      <c r="AC583" s="705">
        <f>IF(ISERROR((F583/G583-1)*100),"n/a",(F583/G583-1)*100)</f>
        <v>7.9207920792079278</v>
      </c>
      <c r="AD583" s="705">
        <f>IF(ISERROR((G583/H583-1)*100),"n/a",(G583/H583-1)*100)</f>
        <v>8.602150537634401</v>
      </c>
      <c r="AE583" s="705">
        <f>IF(ISERROR((H583/J583-1)*100),"n/a",(H583/J583-1)*100)</f>
        <v>10.059171597633142</v>
      </c>
      <c r="AF583" s="705">
        <f>IF(ISERROR((J583/K583-1)*100),"n/a",(J583/K583-1)*100)</f>
        <v>9.0322580645161299</v>
      </c>
      <c r="AG583" s="705">
        <f>IF(ISERROR((K583/M583-1)*100),"n/a",(K583/M583-1)*100)</f>
        <v>13.138686131386844</v>
      </c>
      <c r="AH583" s="705">
        <f>IF(ISERROR((M583/N583-1)*100),"n/a",(M583/N583-1)*100)</f>
        <v>14.166666666666682</v>
      </c>
      <c r="AI583" s="705">
        <f>IF(ISERROR((N583/O583-1)*100),"n/a",(N583/O583-1)*100)</f>
        <v>0.84033613445377853</v>
      </c>
      <c r="AJ583" s="705">
        <f>IF(ISERROR((O583/P583-1)*100),"n/a",(O583/P583-1)*100)</f>
        <v>10.185185185185164</v>
      </c>
      <c r="AK583" s="705">
        <f>IF(ISERROR((P583/Q583-1)*100),"n/a",(P583/Q583-1)*100)</f>
        <v>12.500000000000021</v>
      </c>
      <c r="AL583" s="705">
        <f>IF(ISERROR((Q583/R583-1)*100),"n/a",(Q583/R583-1)*100)</f>
        <v>12.941176470588234</v>
      </c>
      <c r="AM583" s="705">
        <f>IF(ISERROR((R583/S583-1)*100),"n/a",(R583/S583-1)*100)</f>
        <v>18.055555555555557</v>
      </c>
      <c r="AN583" s="705">
        <f>IF(ISERROR((S583/T583-1)*100),"n/a",(S583/T583-1)*100)</f>
        <v>380</v>
      </c>
      <c r="AO583" s="705" t="str">
        <f>IF(ISERROR((T583/U583-1)*100),"n/a",(T583/U583-1)*100)</f>
        <v>n/a</v>
      </c>
      <c r="AP583" s="705" t="str">
        <f>IF(ISERROR((U583/V583-1)*100),"n/a",(U583/V583-1)*100)</f>
        <v>n/a</v>
      </c>
      <c r="AQ583" s="705">
        <f>IF(ISERROR((V583/W583-1)*100),"n/a",(V583/W583-1)*100)</f>
        <v>-100</v>
      </c>
      <c r="AR583" s="705">
        <f>IF(ISERROR((W583/X583-1)*100),"n/a",(W583/X583-1)*100)</f>
        <v>-64.285714285714278</v>
      </c>
      <c r="AS583" s="706">
        <f>AVERAGE(Z583:AR583)</f>
        <v>20.763368905243652</v>
      </c>
      <c r="AT583" s="707">
        <f>STDEV(Z583:AR583)</f>
        <v>97.721703124268018</v>
      </c>
    </row>
    <row r="584" spans="1:46" ht="11.25" customHeight="1" x14ac:dyDescent="0.2">
      <c r="A584" s="957" t="s">
        <v>1524</v>
      </c>
      <c r="B584" s="957" t="s">
        <v>1525</v>
      </c>
      <c r="C584" s="515">
        <v>2.4</v>
      </c>
      <c r="D584" s="515">
        <v>2.2000000000000002</v>
      </c>
      <c r="E584" s="505">
        <v>2.1</v>
      </c>
      <c r="F584" s="507">
        <v>2</v>
      </c>
      <c r="G584" s="505">
        <v>1.8</v>
      </c>
      <c r="H584" s="505">
        <v>1.5</v>
      </c>
      <c r="I584" s="506"/>
      <c r="J584" s="505">
        <v>1.1499999999999999</v>
      </c>
      <c r="K584" s="503">
        <v>0.95</v>
      </c>
      <c r="L584" s="506"/>
      <c r="M584" s="551">
        <v>0.75</v>
      </c>
      <c r="N584" s="559">
        <v>0.6</v>
      </c>
      <c r="O584" s="510">
        <v>0.6</v>
      </c>
      <c r="P584" s="511">
        <v>0.55000000000000004</v>
      </c>
      <c r="Q584" s="511">
        <v>0.48749999999999999</v>
      </c>
      <c r="R584" s="510">
        <v>0.45</v>
      </c>
      <c r="S584" s="511">
        <v>0.4375</v>
      </c>
      <c r="T584" s="510">
        <v>0.4</v>
      </c>
      <c r="U584" s="510">
        <v>0.4</v>
      </c>
      <c r="V584" s="511">
        <v>0.375</v>
      </c>
      <c r="W584" s="511">
        <v>0.35</v>
      </c>
      <c r="X584" s="511">
        <v>0.3</v>
      </c>
      <c r="Y584" s="688">
        <f>SUM(C584:X584)</f>
        <v>19.8</v>
      </c>
      <c r="Z584" s="1134">
        <f>IF(ISERROR((C584/D584-1)*100),"n/a",(C584/D584-1)*100)</f>
        <v>9.0909090909090828</v>
      </c>
      <c r="AA584" s="705">
        <f>IF(ISERROR((D584/E584-1)*100),"n/a",(D584/E584-1)*100)</f>
        <v>4.7619047619047672</v>
      </c>
      <c r="AB584" s="705">
        <f>IF(ISERROR((E584/F584-1)*100),"n/a",(E584/F584-1)*100)</f>
        <v>5.0000000000000044</v>
      </c>
      <c r="AC584" s="705">
        <f>IF(ISERROR((F584/G584-1)*100),"n/a",(F584/G584-1)*100)</f>
        <v>11.111111111111116</v>
      </c>
      <c r="AD584" s="705">
        <f>IF(ISERROR((G584/H584-1)*100),"n/a",(G584/H584-1)*100)</f>
        <v>19.999999999999996</v>
      </c>
      <c r="AE584" s="705">
        <f>IF(ISERROR((H584/J584-1)*100),"n/a",(H584/J584-1)*100)</f>
        <v>30.434782608695656</v>
      </c>
      <c r="AF584" s="705">
        <f>IF(ISERROR((J584/K584-1)*100),"n/a",(J584/K584-1)*100)</f>
        <v>21.052631578947366</v>
      </c>
      <c r="AG584" s="705">
        <f>IF(ISERROR((K584/M584-1)*100),"n/a",(K584/M584-1)*100)</f>
        <v>26.666666666666661</v>
      </c>
      <c r="AH584" s="705">
        <f>IF(ISERROR((M584/N584-1)*100),"n/a",(M584/N584-1)*100)</f>
        <v>25</v>
      </c>
      <c r="AI584" s="705">
        <f>IF(ISERROR((N584/O584-1)*100),"n/a",(N584/O584-1)*100)</f>
        <v>0</v>
      </c>
      <c r="AJ584" s="705">
        <f>IF(ISERROR((O584/P584-1)*100),"n/a",(O584/P584-1)*100)</f>
        <v>9.0909090909090828</v>
      </c>
      <c r="AK584" s="705">
        <f>IF(ISERROR((P584/Q584-1)*100),"n/a",(P584/Q584-1)*100)</f>
        <v>12.820512820512842</v>
      </c>
      <c r="AL584" s="705">
        <f>IF(ISERROR((Q584/R584-1)*100),"n/a",(Q584/R584-1)*100)</f>
        <v>8.333333333333325</v>
      </c>
      <c r="AM584" s="705">
        <f>IF(ISERROR((R584/S584-1)*100),"n/a",(R584/S584-1)*100)</f>
        <v>2.8571428571428692</v>
      </c>
      <c r="AN584" s="705">
        <f>IF(ISERROR((S584/T584-1)*100),"n/a",(S584/T584-1)*100)</f>
        <v>9.375</v>
      </c>
      <c r="AO584" s="705">
        <f>IF(ISERROR((T584/U584-1)*100),"n/a",(T584/U584-1)*100)</f>
        <v>0</v>
      </c>
      <c r="AP584" s="705">
        <f>IF(ISERROR((U584/V584-1)*100),"n/a",(U584/V584-1)*100)</f>
        <v>6.6666666666666652</v>
      </c>
      <c r="AQ584" s="705">
        <f>IF(ISERROR((V584/W584-1)*100),"n/a",(V584/W584-1)*100)</f>
        <v>7.1428571428571397</v>
      </c>
      <c r="AR584" s="705">
        <f>IF(ISERROR((W584/X584-1)*100),"n/a",(W584/X584-1)*100)</f>
        <v>16.666666666666675</v>
      </c>
      <c r="AS584" s="706">
        <f>AVERAGE(Z584:AR584)</f>
        <v>11.898478652438065</v>
      </c>
      <c r="AT584" s="707">
        <f>STDEV(Z584:AR584)</f>
        <v>8.9914360697673725</v>
      </c>
    </row>
    <row r="585" spans="1:46" ht="11.25" customHeight="1" x14ac:dyDescent="0.2">
      <c r="A585" s="526" t="s">
        <v>3912</v>
      </c>
      <c r="B585" s="527" t="s">
        <v>3913</v>
      </c>
      <c r="C585" s="515">
        <v>1.84</v>
      </c>
      <c r="D585" s="530">
        <v>1.68</v>
      </c>
      <c r="E585" s="684">
        <v>1.4</v>
      </c>
      <c r="F585" s="684">
        <v>1.2</v>
      </c>
      <c r="G585" s="684">
        <v>0.84</v>
      </c>
      <c r="H585" s="684">
        <v>0</v>
      </c>
      <c r="I585" s="685"/>
      <c r="J585" s="684">
        <v>0</v>
      </c>
      <c r="K585" s="689">
        <v>0</v>
      </c>
      <c r="L585" s="685"/>
      <c r="M585" s="557">
        <v>0</v>
      </c>
      <c r="N585" s="557">
        <v>0</v>
      </c>
      <c r="O585" s="556">
        <v>0</v>
      </c>
      <c r="P585" s="556">
        <v>0</v>
      </c>
      <c r="Q585" s="556">
        <v>0</v>
      </c>
      <c r="R585" s="556">
        <v>0</v>
      </c>
      <c r="S585" s="556">
        <v>0</v>
      </c>
      <c r="T585" s="687">
        <v>0</v>
      </c>
      <c r="U585" s="687">
        <v>0</v>
      </c>
      <c r="V585" s="564">
        <v>0</v>
      </c>
      <c r="W585" s="564">
        <v>0</v>
      </c>
      <c r="X585" s="564">
        <v>0</v>
      </c>
      <c r="Y585" s="688">
        <f>SUM(C585:X585)</f>
        <v>6.96</v>
      </c>
      <c r="Z585" s="1134">
        <f>IF(ISERROR((C585/D585-1)*100),"n/a",(C585/D585-1)*100)</f>
        <v>9.5238095238095344</v>
      </c>
      <c r="AA585" s="705">
        <f>IF(ISERROR((D585/E585-1)*100),"n/a",(D585/E585-1)*100)</f>
        <v>19.999999999999996</v>
      </c>
      <c r="AB585" s="705">
        <f>IF(ISERROR((E585/F585-1)*100),"n/a",(E585/F585-1)*100)</f>
        <v>16.666666666666675</v>
      </c>
      <c r="AC585" s="705">
        <f>IF(ISERROR((F585/G585-1)*100),"n/a",(F585/G585-1)*100)</f>
        <v>42.857142857142861</v>
      </c>
      <c r="AD585" s="705" t="str">
        <f>IF(ISERROR((G585/H585-1)*100),"n/a",(G585/H585-1)*100)</f>
        <v>n/a</v>
      </c>
      <c r="AE585" s="705" t="str">
        <f>IF(ISERROR((H585/J585-1)*100),"n/a",(H585/J585-1)*100)</f>
        <v>n/a</v>
      </c>
      <c r="AF585" s="705" t="str">
        <f>IF(ISERROR((J585/K585-1)*100),"n/a",(J585/K585-1)*100)</f>
        <v>n/a</v>
      </c>
      <c r="AG585" s="705" t="str">
        <f>IF(ISERROR((K585/M585-1)*100),"n/a",(K585/M585-1)*100)</f>
        <v>n/a</v>
      </c>
      <c r="AH585" s="705" t="str">
        <f>IF(ISERROR((M585/N585-1)*100),"n/a",(M585/N585-1)*100)</f>
        <v>n/a</v>
      </c>
      <c r="AI585" s="705" t="str">
        <f>IF(ISERROR((N585/O585-1)*100),"n/a",(N585/O585-1)*100)</f>
        <v>n/a</v>
      </c>
      <c r="AJ585" s="705" t="str">
        <f>IF(ISERROR((O585/P585-1)*100),"n/a",(O585/P585-1)*100)</f>
        <v>n/a</v>
      </c>
      <c r="AK585" s="705" t="str">
        <f>IF(ISERROR((P585/Q585-1)*100),"n/a",(P585/Q585-1)*100)</f>
        <v>n/a</v>
      </c>
      <c r="AL585" s="705" t="str">
        <f>IF(ISERROR((Q585/R585-1)*100),"n/a",(Q585/R585-1)*100)</f>
        <v>n/a</v>
      </c>
      <c r="AM585" s="705" t="str">
        <f>IF(ISERROR((R585/S585-1)*100),"n/a",(R585/S585-1)*100)</f>
        <v>n/a</v>
      </c>
      <c r="AN585" s="705" t="str">
        <f>IF(ISERROR((S585/T585-1)*100),"n/a",(S585/T585-1)*100)</f>
        <v>n/a</v>
      </c>
      <c r="AO585" s="705" t="str">
        <f>IF(ISERROR((T585/U585-1)*100),"n/a",(T585/U585-1)*100)</f>
        <v>n/a</v>
      </c>
      <c r="AP585" s="705" t="str">
        <f>IF(ISERROR((U585/V585-1)*100),"n/a",(U585/V585-1)*100)</f>
        <v>n/a</v>
      </c>
      <c r="AQ585" s="705" t="str">
        <f>IF(ISERROR((V585/W585-1)*100),"n/a",(V585/W585-1)*100)</f>
        <v>n/a</v>
      </c>
      <c r="AR585" s="705" t="str">
        <f>IF(ISERROR((W585/X585-1)*100),"n/a",(W585/X585-1)*100)</f>
        <v>n/a</v>
      </c>
      <c r="AS585" s="706">
        <f>AVERAGE(Z585:AR585)</f>
        <v>22.261904761904766</v>
      </c>
      <c r="AT585" s="707">
        <f>STDEV(Z585:AR585)</f>
        <v>14.40886075751841</v>
      </c>
    </row>
    <row r="586" spans="1:46" ht="11.25" customHeight="1" x14ac:dyDescent="0.2">
      <c r="A586" s="972" t="s">
        <v>1527</v>
      </c>
      <c r="B586" s="972" t="s">
        <v>1528</v>
      </c>
      <c r="C586" s="515">
        <v>1.8</v>
      </c>
      <c r="D586" s="690">
        <v>1.72</v>
      </c>
      <c r="E586" s="684">
        <v>1.64</v>
      </c>
      <c r="F586" s="684">
        <v>1.56</v>
      </c>
      <c r="G586" s="684">
        <v>1.48</v>
      </c>
      <c r="H586" s="684">
        <v>1.4</v>
      </c>
      <c r="I586" s="685"/>
      <c r="J586" s="521">
        <v>1.32</v>
      </c>
      <c r="K586" s="514">
        <v>1.32</v>
      </c>
      <c r="L586" s="685"/>
      <c r="M586" s="531">
        <v>1.1200000000000001</v>
      </c>
      <c r="N586" s="686">
        <v>0.88</v>
      </c>
      <c r="O586" s="687">
        <v>1.44</v>
      </c>
      <c r="P586" s="691">
        <v>1.44</v>
      </c>
      <c r="Q586" s="687">
        <v>1.32</v>
      </c>
      <c r="R586" s="687">
        <v>1.32</v>
      </c>
      <c r="S586" s="687">
        <v>1.32</v>
      </c>
      <c r="T586" s="691">
        <v>1.32</v>
      </c>
      <c r="U586" s="691">
        <v>1.29</v>
      </c>
      <c r="V586" s="687">
        <v>1.2</v>
      </c>
      <c r="W586" s="687">
        <v>1.2</v>
      </c>
      <c r="X586" s="687">
        <v>1.2</v>
      </c>
      <c r="Y586" s="688">
        <f>SUM(C586:X586)</f>
        <v>27.290000000000003</v>
      </c>
      <c r="Z586" s="1134">
        <f>IF(ISERROR((C586/D586-1)*100),"n/a",(C586/D586-1)*100)</f>
        <v>4.6511627906976827</v>
      </c>
      <c r="AA586" s="705">
        <f>IF(ISERROR((D586/E586-1)*100),"n/a",(D586/E586-1)*100)</f>
        <v>4.8780487804878092</v>
      </c>
      <c r="AB586" s="705">
        <f>IF(ISERROR((E586/F586-1)*100),"n/a",(E586/F586-1)*100)</f>
        <v>5.12820512820511</v>
      </c>
      <c r="AC586" s="705">
        <f>IF(ISERROR((F586/G586-1)*100),"n/a",(F586/G586-1)*100)</f>
        <v>5.4054054054054168</v>
      </c>
      <c r="AD586" s="705">
        <f>IF(ISERROR((G586/H586-1)*100),"n/a",(G586/H586-1)*100)</f>
        <v>5.7142857142857162</v>
      </c>
      <c r="AE586" s="705">
        <f>IF(ISERROR((H586/J586-1)*100),"n/a",(H586/J586-1)*100)</f>
        <v>6.0606060606060552</v>
      </c>
      <c r="AF586" s="705">
        <f>IF(ISERROR((J586/K586-1)*100),"n/a",(J586/K586-1)*100)</f>
        <v>0</v>
      </c>
      <c r="AG586" s="705">
        <f>IF(ISERROR((K586/M586-1)*100),"n/a",(K586/M586-1)*100)</f>
        <v>17.857142857142861</v>
      </c>
      <c r="AH586" s="705">
        <f>IF(ISERROR((M586/N586-1)*100),"n/a",(M586/N586-1)*100)</f>
        <v>27.272727272727295</v>
      </c>
      <c r="AI586" s="705">
        <f>IF(ISERROR((N586/O586-1)*100),"n/a",(N586/O586-1)*100)</f>
        <v>-38.888888888888886</v>
      </c>
      <c r="AJ586" s="705">
        <f>IF(ISERROR((O586/P586-1)*100),"n/a",(O586/P586-1)*100)</f>
        <v>0</v>
      </c>
      <c r="AK586" s="705">
        <f>IF(ISERROR((P586/Q586-1)*100),"n/a",(P586/Q586-1)*100)</f>
        <v>9.0909090909090828</v>
      </c>
      <c r="AL586" s="705">
        <f>IF(ISERROR((Q586/R586-1)*100),"n/a",(Q586/R586-1)*100)</f>
        <v>0</v>
      </c>
      <c r="AM586" s="705">
        <f>IF(ISERROR((R586/S586-1)*100),"n/a",(R586/S586-1)*100)</f>
        <v>0</v>
      </c>
      <c r="AN586" s="705">
        <f>IF(ISERROR((S586/T586-1)*100),"n/a",(S586/T586-1)*100)</f>
        <v>0</v>
      </c>
      <c r="AO586" s="705">
        <f>IF(ISERROR((T586/U586-1)*100),"n/a",(T586/U586-1)*100)</f>
        <v>2.3255813953488413</v>
      </c>
      <c r="AP586" s="705">
        <f>IF(ISERROR((U586/V586-1)*100),"n/a",(U586/V586-1)*100)</f>
        <v>7.5000000000000178</v>
      </c>
      <c r="AQ586" s="705">
        <f>IF(ISERROR((V586/W586-1)*100),"n/a",(V586/W586-1)*100)</f>
        <v>0</v>
      </c>
      <c r="AR586" s="705">
        <f>IF(ISERROR((W586/X586-1)*100),"n/a",(W586/X586-1)*100)</f>
        <v>0</v>
      </c>
      <c r="AS586" s="706">
        <f>AVERAGE(Z586:AR586)</f>
        <v>2.9997466108908952</v>
      </c>
      <c r="AT586" s="707">
        <f>STDEV(Z586:AR586)</f>
        <v>12.289757032857068</v>
      </c>
    </row>
    <row r="587" spans="1:46" ht="11.25" customHeight="1" x14ac:dyDescent="0.2">
      <c r="A587" s="513" t="s">
        <v>730</v>
      </c>
      <c r="B587" s="972" t="s">
        <v>731</v>
      </c>
      <c r="C587" s="515">
        <v>3.2450000000000001</v>
      </c>
      <c r="D587" s="690">
        <v>2.7199999999999998</v>
      </c>
      <c r="E587" s="521">
        <v>2.46</v>
      </c>
      <c r="F587" s="684">
        <v>2.4300000000000002</v>
      </c>
      <c r="G587" s="684">
        <v>2.125</v>
      </c>
      <c r="H587" s="684">
        <v>1.2923359999999999</v>
      </c>
      <c r="I587" s="685"/>
      <c r="J587" s="684">
        <v>1.1089640000000001</v>
      </c>
      <c r="K587" s="514">
        <v>0.94305600000000001</v>
      </c>
      <c r="L587" s="685"/>
      <c r="M587" s="531">
        <v>0.79461199999999999</v>
      </c>
      <c r="N587" s="531">
        <v>0.71602399999999988</v>
      </c>
      <c r="O587" s="691">
        <v>0.68109600000000003</v>
      </c>
      <c r="P587" s="691">
        <v>0.61123999999999989</v>
      </c>
      <c r="Q587" s="691">
        <v>0.53265200000000001</v>
      </c>
      <c r="R587" s="691">
        <v>0.47589400000000004</v>
      </c>
      <c r="S587" s="691">
        <v>0.38420799999999999</v>
      </c>
      <c r="T587" s="691">
        <v>0.30125399999999997</v>
      </c>
      <c r="U587" s="687">
        <v>0.27069199999999999</v>
      </c>
      <c r="V587" s="687">
        <v>0.27069199999999999</v>
      </c>
      <c r="W587" s="687">
        <v>0.27069199999999999</v>
      </c>
      <c r="X587" s="687">
        <v>0.27069199999999999</v>
      </c>
      <c r="Y587" s="688">
        <f>SUM(C587:X587)</f>
        <v>21.904104000000004</v>
      </c>
      <c r="Z587" s="1134">
        <f>IF(ISERROR((C587/D587-1)*100),"n/a",(C587/D587-1)*100)</f>
        <v>19.301470588235304</v>
      </c>
      <c r="AA587" s="705">
        <f>IF(ISERROR((D587/E587-1)*100),"n/a",(D587/E587-1)*100)</f>
        <v>10.569105691056912</v>
      </c>
      <c r="AB587" s="705">
        <f>IF(ISERROR((E587/F587-1)*100),"n/a",(E587/F587-1)*100)</f>
        <v>1.2345679012345512</v>
      </c>
      <c r="AC587" s="705">
        <f>IF(ISERROR((F587/G587-1)*100),"n/a",(F587/G587-1)*100)</f>
        <v>14.352941176470591</v>
      </c>
      <c r="AD587" s="705">
        <f>IF(ISERROR((G587/H587-1)*100),"n/a",(G587/H587-1)*100)</f>
        <v>64.430921989327871</v>
      </c>
      <c r="AE587" s="705">
        <f>IF(ISERROR((H587/J587-1)*100),"n/a",(H587/J587-1)*100)</f>
        <v>16.535433070866134</v>
      </c>
      <c r="AF587" s="705">
        <f>IF(ISERROR((J587/K587-1)*100),"n/a",(J587/K587-1)*100)</f>
        <v>17.592592592592602</v>
      </c>
      <c r="AG587" s="705">
        <f>IF(ISERROR((K587/M587-1)*100),"n/a",(K587/M587-1)*100)</f>
        <v>18.681318681318682</v>
      </c>
      <c r="AH587" s="705">
        <f>IF(ISERROR((M587/N587-1)*100),"n/a",(M587/N587-1)*100)</f>
        <v>10.975609756097571</v>
      </c>
      <c r="AI587" s="705">
        <f>IF(ISERROR((N587/O587-1)*100),"n/a",(N587/O587-1)*100)</f>
        <v>5.12820512820511</v>
      </c>
      <c r="AJ587" s="705">
        <f>IF(ISERROR((O587/P587-1)*100),"n/a",(O587/P587-1)*100)</f>
        <v>11.428571428571455</v>
      </c>
      <c r="AK587" s="705">
        <f>IF(ISERROR((P587/Q587-1)*100),"n/a",(P587/Q587-1)*100)</f>
        <v>14.754098360655711</v>
      </c>
      <c r="AL587" s="705">
        <f>IF(ISERROR((Q587/R587-1)*100),"n/a",(Q587/R587-1)*100)</f>
        <v>11.926605504587151</v>
      </c>
      <c r="AM587" s="705">
        <f>IF(ISERROR((R587/S587-1)*100),"n/a",(R587/S587-1)*100)</f>
        <v>23.863636363636374</v>
      </c>
      <c r="AN587" s="705">
        <f>IF(ISERROR((S587/T587-1)*100),"n/a",(S587/T587-1)*100)</f>
        <v>27.536231884057983</v>
      </c>
      <c r="AO587" s="705">
        <f>IF(ISERROR((T587/U587-1)*100),"n/a",(T587/U587-1)*100)</f>
        <v>11.290322580645151</v>
      </c>
      <c r="AP587" s="705">
        <f>IF(ISERROR((U587/V587-1)*100),"n/a",(U587/V587-1)*100)</f>
        <v>0</v>
      </c>
      <c r="AQ587" s="705">
        <f>IF(ISERROR((V587/W587-1)*100),"n/a",(V587/W587-1)*100)</f>
        <v>0</v>
      </c>
      <c r="AR587" s="705">
        <f>IF(ISERROR((W587/X587-1)*100),"n/a",(W587/X587-1)*100)</f>
        <v>0</v>
      </c>
      <c r="AS587" s="706">
        <f>AVERAGE(Z587:AR587)</f>
        <v>14.715875405134691</v>
      </c>
      <c r="AT587" s="707">
        <f>STDEV(Z587:AR587)</f>
        <v>14.439427039029287</v>
      </c>
    </row>
    <row r="588" spans="1:46" ht="11.25" customHeight="1" x14ac:dyDescent="0.2">
      <c r="A588" s="513" t="s">
        <v>1529</v>
      </c>
      <c r="B588" s="972" t="s">
        <v>1530</v>
      </c>
      <c r="C588" s="515">
        <v>0.58740000000000003</v>
      </c>
      <c r="D588" s="690">
        <v>0.51100000000000001</v>
      </c>
      <c r="E588" s="684">
        <v>0.44500000000000001</v>
      </c>
      <c r="F588" s="684">
        <v>0.38650000000000001</v>
      </c>
      <c r="G588" s="684">
        <v>0.33449999999999996</v>
      </c>
      <c r="H588" s="684">
        <v>0.22500000000000001</v>
      </c>
      <c r="I588" s="685"/>
      <c r="J588" s="521">
        <v>0</v>
      </c>
      <c r="K588" s="689">
        <v>0</v>
      </c>
      <c r="L588" s="685"/>
      <c r="M588" s="686">
        <v>0</v>
      </c>
      <c r="N588" s="686">
        <v>0</v>
      </c>
      <c r="O588" s="687">
        <v>0</v>
      </c>
      <c r="P588" s="687">
        <v>0</v>
      </c>
      <c r="Q588" s="687">
        <v>0</v>
      </c>
      <c r="R588" s="687">
        <v>0</v>
      </c>
      <c r="S588" s="687">
        <v>0</v>
      </c>
      <c r="T588" s="687">
        <v>0</v>
      </c>
      <c r="U588" s="687">
        <v>0</v>
      </c>
      <c r="V588" s="687">
        <v>0</v>
      </c>
      <c r="W588" s="687">
        <v>0</v>
      </c>
      <c r="X588" s="687">
        <v>0</v>
      </c>
      <c r="Y588" s="688">
        <f>SUM(C588:X588)</f>
        <v>2.4894000000000003</v>
      </c>
      <c r="Z588" s="1134">
        <f>IF(ISERROR((C588/D588-1)*100),"n/a",(C588/D588-1)*100)</f>
        <v>14.95107632093935</v>
      </c>
      <c r="AA588" s="705">
        <f>IF(ISERROR((D588/E588-1)*100),"n/a",(D588/E588-1)*100)</f>
        <v>14.831460674157304</v>
      </c>
      <c r="AB588" s="705">
        <f>IF(ISERROR((E588/F588-1)*100),"n/a",(E588/F588-1)*100)</f>
        <v>15.13583441138422</v>
      </c>
      <c r="AC588" s="705">
        <f>IF(ISERROR((F588/G588-1)*100),"n/a",(F588/G588-1)*100)</f>
        <v>15.545590433482825</v>
      </c>
      <c r="AD588" s="705">
        <f>IF(ISERROR((G588/H588-1)*100),"n/a",(G588/H588-1)*100)</f>
        <v>48.666666666666657</v>
      </c>
      <c r="AE588" s="705" t="str">
        <f>IF(ISERROR((H588/J588-1)*100),"n/a",(H588/J588-1)*100)</f>
        <v>n/a</v>
      </c>
      <c r="AF588" s="705" t="str">
        <f>IF(ISERROR((J588/K588-1)*100),"n/a",(J588/K588-1)*100)</f>
        <v>n/a</v>
      </c>
      <c r="AG588" s="705" t="str">
        <f>IF(ISERROR((K588/M588-1)*100),"n/a",(K588/M588-1)*100)</f>
        <v>n/a</v>
      </c>
      <c r="AH588" s="705" t="str">
        <f>IF(ISERROR((M588/N588-1)*100),"n/a",(M588/N588-1)*100)</f>
        <v>n/a</v>
      </c>
      <c r="AI588" s="705" t="str">
        <f>IF(ISERROR((N588/O588-1)*100),"n/a",(N588/O588-1)*100)</f>
        <v>n/a</v>
      </c>
      <c r="AJ588" s="705" t="str">
        <f>IF(ISERROR((O588/P588-1)*100),"n/a",(O588/P588-1)*100)</f>
        <v>n/a</v>
      </c>
      <c r="AK588" s="705" t="str">
        <f>IF(ISERROR((P588/Q588-1)*100),"n/a",(P588/Q588-1)*100)</f>
        <v>n/a</v>
      </c>
      <c r="AL588" s="705" t="str">
        <f>IF(ISERROR((Q588/R588-1)*100),"n/a",(Q588/R588-1)*100)</f>
        <v>n/a</v>
      </c>
      <c r="AM588" s="705" t="str">
        <f>IF(ISERROR((R588/S588-1)*100),"n/a",(R588/S588-1)*100)</f>
        <v>n/a</v>
      </c>
      <c r="AN588" s="705" t="str">
        <f>IF(ISERROR((S588/T588-1)*100),"n/a",(S588/T588-1)*100)</f>
        <v>n/a</v>
      </c>
      <c r="AO588" s="705" t="str">
        <f>IF(ISERROR((T588/U588-1)*100),"n/a",(T588/U588-1)*100)</f>
        <v>n/a</v>
      </c>
      <c r="AP588" s="705" t="str">
        <f>IF(ISERROR((U588/V588-1)*100),"n/a",(U588/V588-1)*100)</f>
        <v>n/a</v>
      </c>
      <c r="AQ588" s="705" t="str">
        <f>IF(ISERROR((V588/W588-1)*100),"n/a",(V588/W588-1)*100)</f>
        <v>n/a</v>
      </c>
      <c r="AR588" s="705" t="str">
        <f>IF(ISERROR((W588/X588-1)*100),"n/a",(W588/X588-1)*100)</f>
        <v>n/a</v>
      </c>
      <c r="AS588" s="706">
        <f>AVERAGE(Z588:AR588)</f>
        <v>21.82612570132607</v>
      </c>
      <c r="AT588" s="707">
        <f>STDEV(Z588:AR588)</f>
        <v>15.006760167771677</v>
      </c>
    </row>
    <row r="589" spans="1:46" ht="11.25" customHeight="1" x14ac:dyDescent="0.2">
      <c r="A589" s="957" t="s">
        <v>1531</v>
      </c>
      <c r="B589" s="957" t="s">
        <v>1532</v>
      </c>
      <c r="C589" s="543">
        <v>0.76</v>
      </c>
      <c r="D589" s="509">
        <v>0.72000000000000008</v>
      </c>
      <c r="E589" s="521">
        <v>0.6</v>
      </c>
      <c r="F589" s="684">
        <v>0.56999999999999995</v>
      </c>
      <c r="G589" s="521">
        <v>0.48</v>
      </c>
      <c r="H589" s="684">
        <v>0.42</v>
      </c>
      <c r="I589" s="685" t="s">
        <v>90</v>
      </c>
      <c r="J589" s="521">
        <v>0.24</v>
      </c>
      <c r="K589" s="514">
        <v>0.23</v>
      </c>
      <c r="L589" s="685"/>
      <c r="M589" s="686">
        <v>0.2</v>
      </c>
      <c r="N589" s="531">
        <v>0.15</v>
      </c>
      <c r="O589" s="687">
        <v>0</v>
      </c>
      <c r="P589" s="687">
        <v>0</v>
      </c>
      <c r="Q589" s="687">
        <v>0</v>
      </c>
      <c r="R589" s="687">
        <v>0</v>
      </c>
      <c r="S589" s="687">
        <v>0</v>
      </c>
      <c r="T589" s="687">
        <v>0</v>
      </c>
      <c r="U589" s="687">
        <v>0</v>
      </c>
      <c r="V589" s="687">
        <v>0</v>
      </c>
      <c r="W589" s="687">
        <v>0</v>
      </c>
      <c r="X589" s="687">
        <v>0</v>
      </c>
      <c r="Y589" s="688">
        <f>SUM(C589:X589)</f>
        <v>4.370000000000001</v>
      </c>
      <c r="Z589" s="1134">
        <f>IF(ISERROR((C589/D589-1)*100),"n/a",(C589/D589-1)*100)</f>
        <v>5.5555555555555358</v>
      </c>
      <c r="AA589" s="705">
        <f>IF(ISERROR((D589/E589-1)*100),"n/a",(D589/E589-1)*100)</f>
        <v>20.000000000000018</v>
      </c>
      <c r="AB589" s="705">
        <f>IF(ISERROR((E589/F589-1)*100),"n/a",(E589/F589-1)*100)</f>
        <v>5.2631578947368363</v>
      </c>
      <c r="AC589" s="705">
        <f>IF(ISERROR((F589/G589-1)*100),"n/a",(F589/G589-1)*100)</f>
        <v>18.75</v>
      </c>
      <c r="AD589" s="705">
        <f>IF(ISERROR((G589/H589-1)*100),"n/a",(G589/H589-1)*100)</f>
        <v>14.285714285714279</v>
      </c>
      <c r="AE589" s="705">
        <f>IF(ISERROR((H589/J589-1)*100),"n/a",(H589/J589-1)*100)</f>
        <v>75</v>
      </c>
      <c r="AF589" s="705">
        <f>IF(ISERROR((J589/K589-1)*100),"n/a",(J589/K589-1)*100)</f>
        <v>4.3478260869565188</v>
      </c>
      <c r="AG589" s="705">
        <f>IF(ISERROR((K589/M589-1)*100),"n/a",(K589/M589-1)*100)</f>
        <v>14.999999999999991</v>
      </c>
      <c r="AH589" s="705">
        <f>IF(ISERROR((M589/N589-1)*100),"n/a",(M589/N589-1)*100)</f>
        <v>33.33333333333335</v>
      </c>
      <c r="AI589" s="705" t="str">
        <f>IF(ISERROR((N589/O589-1)*100),"n/a",(N589/O589-1)*100)</f>
        <v>n/a</v>
      </c>
      <c r="AJ589" s="705" t="str">
        <f>IF(ISERROR((O589/P589-1)*100),"n/a",(O589/P589-1)*100)</f>
        <v>n/a</v>
      </c>
      <c r="AK589" s="705" t="str">
        <f>IF(ISERROR((P589/Q589-1)*100),"n/a",(P589/Q589-1)*100)</f>
        <v>n/a</v>
      </c>
      <c r="AL589" s="705" t="str">
        <f>IF(ISERROR((Q589/R589-1)*100),"n/a",(Q589/R589-1)*100)</f>
        <v>n/a</v>
      </c>
      <c r="AM589" s="705" t="str">
        <f>IF(ISERROR((R589/S589-1)*100),"n/a",(R589/S589-1)*100)</f>
        <v>n/a</v>
      </c>
      <c r="AN589" s="705" t="str">
        <f>IF(ISERROR((S589/T589-1)*100),"n/a",(S589/T589-1)*100)</f>
        <v>n/a</v>
      </c>
      <c r="AO589" s="705" t="str">
        <f>IF(ISERROR((T589/U589-1)*100),"n/a",(T589/U589-1)*100)</f>
        <v>n/a</v>
      </c>
      <c r="AP589" s="705" t="str">
        <f>IF(ISERROR((U589/V589-1)*100),"n/a",(U589/V589-1)*100)</f>
        <v>n/a</v>
      </c>
      <c r="AQ589" s="705" t="str">
        <f>IF(ISERROR((V589/W589-1)*100),"n/a",(V589/W589-1)*100)</f>
        <v>n/a</v>
      </c>
      <c r="AR589" s="705" t="str">
        <f>IF(ISERROR((W589/X589-1)*100),"n/a",(W589/X589-1)*100)</f>
        <v>n/a</v>
      </c>
      <c r="AS589" s="706">
        <f>AVERAGE(Z589:AR589)</f>
        <v>21.281731906255171</v>
      </c>
      <c r="AT589" s="707">
        <f>STDEV(Z589:AR589)</f>
        <v>22.130337908725302</v>
      </c>
    </row>
    <row r="590" spans="1:46" ht="11.25" customHeight="1" x14ac:dyDescent="0.2">
      <c r="A590" s="513" t="s">
        <v>1533</v>
      </c>
      <c r="B590" s="972" t="s">
        <v>1534</v>
      </c>
      <c r="C590" s="515">
        <v>0.99</v>
      </c>
      <c r="D590" s="515">
        <v>0.87</v>
      </c>
      <c r="E590" s="684">
        <v>0.78</v>
      </c>
      <c r="F590" s="684">
        <v>0.7</v>
      </c>
      <c r="G590" s="684">
        <v>0.62</v>
      </c>
      <c r="H590" s="684">
        <v>0.15</v>
      </c>
      <c r="I590" s="685"/>
      <c r="J590" s="521">
        <v>0</v>
      </c>
      <c r="K590" s="689">
        <v>0</v>
      </c>
      <c r="L590" s="685"/>
      <c r="M590" s="686">
        <v>0</v>
      </c>
      <c r="N590" s="686">
        <v>0.1</v>
      </c>
      <c r="O590" s="687">
        <v>0.4</v>
      </c>
      <c r="P590" s="687">
        <v>0.4</v>
      </c>
      <c r="Q590" s="691">
        <v>0.4</v>
      </c>
      <c r="R590" s="691">
        <v>0.24049999999999999</v>
      </c>
      <c r="S590" s="691">
        <v>0.14599999999999999</v>
      </c>
      <c r="T590" s="691">
        <v>0.111</v>
      </c>
      <c r="U590" s="687">
        <v>8.5999999999999993E-2</v>
      </c>
      <c r="V590" s="687">
        <v>8.5999999999999993E-2</v>
      </c>
      <c r="W590" s="691">
        <v>8.5999999999999993E-2</v>
      </c>
      <c r="X590" s="691">
        <v>8.4000000000000005E-2</v>
      </c>
      <c r="Y590" s="688">
        <f>SUM(C590:X590)</f>
        <v>6.2495000000000012</v>
      </c>
      <c r="Z590" s="1134">
        <f>IF(ISERROR((C590/D590-1)*100),"n/a",(C590/D590-1)*100)</f>
        <v>13.793103448275868</v>
      </c>
      <c r="AA590" s="705">
        <f>IF(ISERROR((D590/E590-1)*100),"n/a",(D590/E590-1)*100)</f>
        <v>11.538461538461542</v>
      </c>
      <c r="AB590" s="705">
        <f>IF(ISERROR((E590/F590-1)*100),"n/a",(E590/F590-1)*100)</f>
        <v>11.428571428571432</v>
      </c>
      <c r="AC590" s="705">
        <f>IF(ISERROR((F590/G590-1)*100),"n/a",(F590/G590-1)*100)</f>
        <v>12.903225806451601</v>
      </c>
      <c r="AD590" s="705">
        <f>IF(ISERROR((G590/H590-1)*100),"n/a",(G590/H590-1)*100)</f>
        <v>313.33333333333337</v>
      </c>
      <c r="AE590" s="705" t="str">
        <f>IF(ISERROR((H590/J590-1)*100),"n/a",(H590/J590-1)*100)</f>
        <v>n/a</v>
      </c>
      <c r="AF590" s="705" t="str">
        <f>IF(ISERROR((J590/K590-1)*100),"n/a",(J590/K590-1)*100)</f>
        <v>n/a</v>
      </c>
      <c r="AG590" s="705" t="str">
        <f>IF(ISERROR((K590/M590-1)*100),"n/a",(K590/M590-1)*100)</f>
        <v>n/a</v>
      </c>
      <c r="AH590" s="705">
        <f>IF(ISERROR((M590/N590-1)*100),"n/a",(M590/N590-1)*100)</f>
        <v>-100</v>
      </c>
      <c r="AI590" s="705">
        <f>IF(ISERROR((N590/O590-1)*100),"n/a",(N590/O590-1)*100)</f>
        <v>-75</v>
      </c>
      <c r="AJ590" s="705">
        <f>IF(ISERROR((O590/P590-1)*100),"n/a",(O590/P590-1)*100)</f>
        <v>0</v>
      </c>
      <c r="AK590" s="705">
        <f>IF(ISERROR((P590/Q590-1)*100),"n/a",(P590/Q590-1)*100)</f>
        <v>0</v>
      </c>
      <c r="AL590" s="705">
        <f>IF(ISERROR((Q590/R590-1)*100),"n/a",(Q590/R590-1)*100)</f>
        <v>66.320166320166322</v>
      </c>
      <c r="AM590" s="705">
        <f>IF(ISERROR((R590/S590-1)*100),"n/a",(R590/S590-1)*100)</f>
        <v>64.726027397260282</v>
      </c>
      <c r="AN590" s="705">
        <f>IF(ISERROR((S590/T590-1)*100),"n/a",(S590/T590-1)*100)</f>
        <v>31.53153153153152</v>
      </c>
      <c r="AO590" s="705">
        <f>IF(ISERROR((T590/U590-1)*100),"n/a",(T590/U590-1)*100)</f>
        <v>29.069767441860471</v>
      </c>
      <c r="AP590" s="705">
        <f>IF(ISERROR((U590/V590-1)*100),"n/a",(U590/V590-1)*100)</f>
        <v>0</v>
      </c>
      <c r="AQ590" s="705">
        <f>IF(ISERROR((V590/W590-1)*100),"n/a",(V590/W590-1)*100)</f>
        <v>0</v>
      </c>
      <c r="AR590" s="705">
        <f>IF(ISERROR((W590/X590-1)*100),"n/a",(W590/X590-1)*100)</f>
        <v>2.3809523809523725</v>
      </c>
      <c r="AS590" s="706">
        <f>AVERAGE(Z590:AR590)</f>
        <v>23.876571289179047</v>
      </c>
      <c r="AT590" s="707">
        <f>STDEV(Z590:AR590)</f>
        <v>87.838715621042269</v>
      </c>
    </row>
    <row r="591" spans="1:46" ht="11.25" customHeight="1" x14ac:dyDescent="0.2">
      <c r="A591" s="972" t="s">
        <v>2641</v>
      </c>
      <c r="B591" s="972" t="s">
        <v>2642</v>
      </c>
      <c r="C591" s="515">
        <v>1.34</v>
      </c>
      <c r="D591" s="515">
        <v>1.28</v>
      </c>
      <c r="E591" s="684">
        <v>1.25</v>
      </c>
      <c r="F591" s="684">
        <v>1.23</v>
      </c>
      <c r="G591" s="684">
        <v>1.21</v>
      </c>
      <c r="H591" s="563">
        <v>1.19</v>
      </c>
      <c r="I591" s="685"/>
      <c r="J591" s="563">
        <v>1.19</v>
      </c>
      <c r="K591" s="689">
        <v>1.19</v>
      </c>
      <c r="L591" s="685"/>
      <c r="M591" s="557">
        <v>1.19</v>
      </c>
      <c r="N591" s="557">
        <v>1.19</v>
      </c>
      <c r="O591" s="554">
        <v>1.19</v>
      </c>
      <c r="P591" s="554">
        <v>1.17</v>
      </c>
      <c r="Q591" s="554">
        <v>1.1499999999999999</v>
      </c>
      <c r="R591" s="554">
        <v>1.1200000000000001</v>
      </c>
      <c r="S591" s="554">
        <v>1.1000000000000001</v>
      </c>
      <c r="T591" s="691">
        <v>1.08</v>
      </c>
      <c r="U591" s="691">
        <v>1.06</v>
      </c>
      <c r="V591" s="691">
        <v>1.04</v>
      </c>
      <c r="W591" s="691">
        <v>1.02</v>
      </c>
      <c r="X591" s="691">
        <v>0.99</v>
      </c>
      <c r="Y591" s="688">
        <f>SUM(C591:X591)</f>
        <v>23.179999999999996</v>
      </c>
      <c r="Z591" s="1134">
        <f>IF(ISERROR((C591/D591-1)*100),"n/a",(C591/D591-1)*100)</f>
        <v>4.6875</v>
      </c>
      <c r="AA591" s="705">
        <f>IF(ISERROR((D591/E591-1)*100),"n/a",(D591/E591-1)*100)</f>
        <v>2.4000000000000021</v>
      </c>
      <c r="AB591" s="705">
        <f>IF(ISERROR((E591/F591-1)*100),"n/a",(E591/F591-1)*100)</f>
        <v>1.6260162601626105</v>
      </c>
      <c r="AC591" s="705">
        <f>IF(ISERROR((F591/G591-1)*100),"n/a",(F591/G591-1)*100)</f>
        <v>1.6528925619834656</v>
      </c>
      <c r="AD591" s="705">
        <f>IF(ISERROR((G591/H591-1)*100),"n/a",(G591/H591-1)*100)</f>
        <v>1.6806722689075571</v>
      </c>
      <c r="AE591" s="705">
        <f>IF(ISERROR((H591/J591-1)*100),"n/a",(H591/J591-1)*100)</f>
        <v>0</v>
      </c>
      <c r="AF591" s="705">
        <f>IF(ISERROR((J591/K591-1)*100),"n/a",(J591/K591-1)*100)</f>
        <v>0</v>
      </c>
      <c r="AG591" s="705">
        <f>IF(ISERROR((K591/M591-1)*100),"n/a",(K591/M591-1)*100)</f>
        <v>0</v>
      </c>
      <c r="AH591" s="705">
        <f>IF(ISERROR((M591/N591-1)*100),"n/a",(M591/N591-1)*100)</f>
        <v>0</v>
      </c>
      <c r="AI591" s="705">
        <f>IF(ISERROR((N591/O591-1)*100),"n/a",(N591/O591-1)*100)</f>
        <v>0</v>
      </c>
      <c r="AJ591" s="705">
        <f>IF(ISERROR((O591/P591-1)*100),"n/a",(O591/P591-1)*100)</f>
        <v>1.7094017094017033</v>
      </c>
      <c r="AK591" s="705">
        <f>IF(ISERROR((P591/Q591-1)*100),"n/a",(P591/Q591-1)*100)</f>
        <v>1.7391304347826209</v>
      </c>
      <c r="AL591" s="705">
        <f>IF(ISERROR((Q591/R591-1)*100),"n/a",(Q591/R591-1)*100)</f>
        <v>2.6785714285714191</v>
      </c>
      <c r="AM591" s="705">
        <f>IF(ISERROR((R591/S591-1)*100),"n/a",(R591/S591-1)*100)</f>
        <v>1.8181818181818299</v>
      </c>
      <c r="AN591" s="705">
        <f>IF(ISERROR((S591/T591-1)*100),"n/a",(S591/T591-1)*100)</f>
        <v>1.8518518518518601</v>
      </c>
      <c r="AO591" s="705">
        <f>IF(ISERROR((T591/U591-1)*100),"n/a",(T591/U591-1)*100)</f>
        <v>1.8867924528301883</v>
      </c>
      <c r="AP591" s="705">
        <f>IF(ISERROR((U591/V591-1)*100),"n/a",(U591/V591-1)*100)</f>
        <v>1.9230769230769162</v>
      </c>
      <c r="AQ591" s="705">
        <f>IF(ISERROR((V591/W591-1)*100),"n/a",(V591/W591-1)*100)</f>
        <v>1.9607843137254832</v>
      </c>
      <c r="AR591" s="705">
        <f>IF(ISERROR((W591/X591-1)*100),"n/a",(W591/X591-1)*100)</f>
        <v>3.0303030303030276</v>
      </c>
      <c r="AS591" s="706">
        <f>AVERAGE(Z591:AR591)</f>
        <v>1.6129039501988784</v>
      </c>
      <c r="AT591" s="707">
        <f>STDEV(Z591:AR591)</f>
        <v>1.2167285531165135</v>
      </c>
    </row>
    <row r="592" spans="1:46" ht="11.25" customHeight="1" x14ac:dyDescent="0.2">
      <c r="A592" s="972" t="s">
        <v>1838</v>
      </c>
      <c r="B592" s="972" t="s">
        <v>1839</v>
      </c>
      <c r="C592" s="515">
        <v>0.84</v>
      </c>
      <c r="D592" s="515">
        <v>0.8</v>
      </c>
      <c r="E592" s="684">
        <v>0.71</v>
      </c>
      <c r="F592" s="684">
        <v>0.67</v>
      </c>
      <c r="G592" s="684">
        <v>0.48</v>
      </c>
      <c r="H592" s="521">
        <v>0</v>
      </c>
      <c r="I592" s="685"/>
      <c r="J592" s="521">
        <v>0</v>
      </c>
      <c r="K592" s="572">
        <v>0</v>
      </c>
      <c r="L592" s="685"/>
      <c r="M592" s="686">
        <v>0</v>
      </c>
      <c r="N592" s="686">
        <v>0</v>
      </c>
      <c r="O592" s="573">
        <v>0</v>
      </c>
      <c r="P592" s="573">
        <v>0</v>
      </c>
      <c r="Q592" s="573">
        <v>0</v>
      </c>
      <c r="R592" s="687">
        <v>0</v>
      </c>
      <c r="S592" s="1018">
        <v>0</v>
      </c>
      <c r="T592" s="687">
        <v>0</v>
      </c>
      <c r="U592" s="687">
        <v>0</v>
      </c>
      <c r="V592" s="687">
        <v>0</v>
      </c>
      <c r="W592" s="687">
        <v>0</v>
      </c>
      <c r="X592" s="687">
        <v>0</v>
      </c>
      <c r="Y592" s="688">
        <f>SUM(C592:X592)</f>
        <v>3.5</v>
      </c>
      <c r="Z592" s="1134">
        <f>IF(ISERROR((C592/D592-1)*100),"n/a",(C592/D592-1)*100)</f>
        <v>4.9999999999999822</v>
      </c>
      <c r="AA592" s="705">
        <f>IF(ISERROR((D592/E592-1)*100),"n/a",(D592/E592-1)*100)</f>
        <v>12.676056338028175</v>
      </c>
      <c r="AB592" s="705">
        <f>IF(ISERROR((E592/F592-1)*100),"n/a",(E592/F592-1)*100)</f>
        <v>5.9701492537313383</v>
      </c>
      <c r="AC592" s="705">
        <f>IF(ISERROR((F592/G592-1)*100),"n/a",(F592/G592-1)*100)</f>
        <v>39.58333333333335</v>
      </c>
      <c r="AD592" s="705" t="str">
        <f>IF(ISERROR((G592/H592-1)*100),"n/a",(G592/H592-1)*100)</f>
        <v>n/a</v>
      </c>
      <c r="AE592" s="705" t="str">
        <f>IF(ISERROR((H592/J592-1)*100),"n/a",(H592/J592-1)*100)</f>
        <v>n/a</v>
      </c>
      <c r="AF592" s="705" t="str">
        <f>IF(ISERROR((J592/K592-1)*100),"n/a",(J592/K592-1)*100)</f>
        <v>n/a</v>
      </c>
      <c r="AG592" s="705" t="str">
        <f>IF(ISERROR((K592/M592-1)*100),"n/a",(K592/M592-1)*100)</f>
        <v>n/a</v>
      </c>
      <c r="AH592" s="705" t="str">
        <f>IF(ISERROR((M592/N592-1)*100),"n/a",(M592/N592-1)*100)</f>
        <v>n/a</v>
      </c>
      <c r="AI592" s="705" t="str">
        <f>IF(ISERROR((N592/O592-1)*100),"n/a",(N592/O592-1)*100)</f>
        <v>n/a</v>
      </c>
      <c r="AJ592" s="705" t="str">
        <f>IF(ISERROR((O592/P592-1)*100),"n/a",(O592/P592-1)*100)</f>
        <v>n/a</v>
      </c>
      <c r="AK592" s="705" t="str">
        <f>IF(ISERROR((P592/Q592-1)*100),"n/a",(P592/Q592-1)*100)</f>
        <v>n/a</v>
      </c>
      <c r="AL592" s="705" t="str">
        <f>IF(ISERROR((Q592/R592-1)*100),"n/a",(Q592/R592-1)*100)</f>
        <v>n/a</v>
      </c>
      <c r="AM592" s="705" t="str">
        <f>IF(ISERROR((R592/S592-1)*100),"n/a",(R592/S592-1)*100)</f>
        <v>n/a</v>
      </c>
      <c r="AN592" s="705" t="str">
        <f>IF(ISERROR((S592/T592-1)*100),"n/a",(S592/T592-1)*100)</f>
        <v>n/a</v>
      </c>
      <c r="AO592" s="705" t="str">
        <f>IF(ISERROR((T592/U592-1)*100),"n/a",(T592/U592-1)*100)</f>
        <v>n/a</v>
      </c>
      <c r="AP592" s="705" t="str">
        <f>IF(ISERROR((U592/V592-1)*100),"n/a",(U592/V592-1)*100)</f>
        <v>n/a</v>
      </c>
      <c r="AQ592" s="705" t="str">
        <f>IF(ISERROR((V592/W592-1)*100),"n/a",(V592/W592-1)*100)</f>
        <v>n/a</v>
      </c>
      <c r="AR592" s="705" t="str">
        <f>IF(ISERROR((W592/X592-1)*100),"n/a",(W592/X592-1)*100)</f>
        <v>n/a</v>
      </c>
      <c r="AS592" s="706">
        <f>AVERAGE(Z592:AR592)</f>
        <v>15.807384731273212</v>
      </c>
      <c r="AT592" s="707">
        <f>STDEV(Z592:AR592)</f>
        <v>16.21390057948749</v>
      </c>
    </row>
    <row r="593" spans="1:46" ht="11.25" customHeight="1" x14ac:dyDescent="0.2">
      <c r="A593" s="1065" t="s">
        <v>4156</v>
      </c>
      <c r="B593" s="957" t="s">
        <v>4157</v>
      </c>
      <c r="C593" s="515">
        <v>0.66</v>
      </c>
      <c r="D593" s="515">
        <v>0.36</v>
      </c>
      <c r="E593" s="575">
        <v>0.32</v>
      </c>
      <c r="F593" s="505">
        <v>0.28000000000000003</v>
      </c>
      <c r="G593" s="505">
        <v>0.16666</v>
      </c>
      <c r="H593" s="505">
        <v>8.1299999999999997E-2</v>
      </c>
      <c r="I593" s="506"/>
      <c r="J593" s="575">
        <v>0</v>
      </c>
      <c r="K593" s="576">
        <v>0</v>
      </c>
      <c r="L593" s="506"/>
      <c r="M593" s="578">
        <v>0</v>
      </c>
      <c r="N593" s="578">
        <v>0</v>
      </c>
      <c r="O593" s="577">
        <v>0</v>
      </c>
      <c r="P593" s="577">
        <v>0</v>
      </c>
      <c r="Q593" s="577">
        <v>0</v>
      </c>
      <c r="R593" s="577">
        <v>0</v>
      </c>
      <c r="S593" s="577">
        <v>0</v>
      </c>
      <c r="T593" s="577">
        <v>0</v>
      </c>
      <c r="U593" s="577">
        <v>0</v>
      </c>
      <c r="V593" s="577">
        <v>0</v>
      </c>
      <c r="W593" s="577">
        <v>0</v>
      </c>
      <c r="X593" s="577">
        <v>0</v>
      </c>
      <c r="Y593" s="688">
        <f>SUM(C593:X593)</f>
        <v>1.8679600000000001</v>
      </c>
      <c r="Z593" s="1134">
        <f>IF(ISERROR((C593/D593-1)*100),"n/a",(C593/D593-1)*100)</f>
        <v>83.333333333333343</v>
      </c>
      <c r="AA593" s="705">
        <f>IF(ISERROR((D593/E593-1)*100),"n/a",(D593/E593-1)*100)</f>
        <v>12.5</v>
      </c>
      <c r="AB593" s="705">
        <f>IF(ISERROR((E593/F593-1)*100),"n/a",(E593/F593-1)*100)</f>
        <v>14.285714285714279</v>
      </c>
      <c r="AC593" s="705">
        <f>IF(ISERROR((F593/G593-1)*100),"n/a",(F593/G593-1)*100)</f>
        <v>68.006720268810767</v>
      </c>
      <c r="AD593" s="705">
        <f>IF(ISERROR((G593/H593-1)*100),"n/a",(G593/H593-1)*100)</f>
        <v>104.99384993849938</v>
      </c>
      <c r="AE593" s="705" t="str">
        <f>IF(ISERROR((H593/J593-1)*100),"n/a",(H593/J593-1)*100)</f>
        <v>n/a</v>
      </c>
      <c r="AF593" s="705" t="str">
        <f>IF(ISERROR((J593/K593-1)*100),"n/a",(J593/K593-1)*100)</f>
        <v>n/a</v>
      </c>
      <c r="AG593" s="705" t="str">
        <f>IF(ISERROR((K593/M593-1)*100),"n/a",(K593/M593-1)*100)</f>
        <v>n/a</v>
      </c>
      <c r="AH593" s="705" t="str">
        <f>IF(ISERROR((M593/N593-1)*100),"n/a",(M593/N593-1)*100)</f>
        <v>n/a</v>
      </c>
      <c r="AI593" s="705" t="str">
        <f>IF(ISERROR((N593/O593-1)*100),"n/a",(N593/O593-1)*100)</f>
        <v>n/a</v>
      </c>
      <c r="AJ593" s="705" t="str">
        <f>IF(ISERROR((O593/P593-1)*100),"n/a",(O593/P593-1)*100)</f>
        <v>n/a</v>
      </c>
      <c r="AK593" s="705" t="str">
        <f>IF(ISERROR((P593/Q593-1)*100),"n/a",(P593/Q593-1)*100)</f>
        <v>n/a</v>
      </c>
      <c r="AL593" s="705" t="str">
        <f>IF(ISERROR((Q593/R593-1)*100),"n/a",(Q593/R593-1)*100)</f>
        <v>n/a</v>
      </c>
      <c r="AM593" s="705" t="str">
        <f>IF(ISERROR((R593/S593-1)*100),"n/a",(R593/S593-1)*100)</f>
        <v>n/a</v>
      </c>
      <c r="AN593" s="705" t="str">
        <f>IF(ISERROR((S593/T593-1)*100),"n/a",(S593/T593-1)*100)</f>
        <v>n/a</v>
      </c>
      <c r="AO593" s="705" t="str">
        <f>IF(ISERROR((T593/U593-1)*100),"n/a",(T593/U593-1)*100)</f>
        <v>n/a</v>
      </c>
      <c r="AP593" s="705" t="str">
        <f>IF(ISERROR((U593/V593-1)*100),"n/a",(U593/V593-1)*100)</f>
        <v>n/a</v>
      </c>
      <c r="AQ593" s="705" t="str">
        <f>IF(ISERROR((V593/W593-1)*100),"n/a",(V593/W593-1)*100)</f>
        <v>n/a</v>
      </c>
      <c r="AR593" s="705" t="str">
        <f>IF(ISERROR((W593/X593-1)*100),"n/a",(W593/X593-1)*100)</f>
        <v>n/a</v>
      </c>
      <c r="AS593" s="706">
        <f>AVERAGE(Z593:AR593)</f>
        <v>56.623923565271546</v>
      </c>
      <c r="AT593" s="707">
        <f>STDEV(Z593:AR593)</f>
        <v>41.599444119174642</v>
      </c>
    </row>
    <row r="594" spans="1:46" ht="11.25" customHeight="1" x14ac:dyDescent="0.2">
      <c r="A594" s="527" t="s">
        <v>1535</v>
      </c>
      <c r="B594" s="527" t="s">
        <v>1536</v>
      </c>
      <c r="C594" s="515">
        <v>1.29</v>
      </c>
      <c r="D594" s="579">
        <v>1.08</v>
      </c>
      <c r="E594" s="684">
        <v>1.06</v>
      </c>
      <c r="F594" s="684">
        <v>0.96</v>
      </c>
      <c r="G594" s="684">
        <v>0.81</v>
      </c>
      <c r="H594" s="684">
        <v>0.69</v>
      </c>
      <c r="I594" s="685"/>
      <c r="J594" s="684">
        <v>0.57999999999999996</v>
      </c>
      <c r="K594" s="514">
        <v>0.5</v>
      </c>
      <c r="L594" s="685"/>
      <c r="M594" s="686">
        <v>0.42</v>
      </c>
      <c r="N594" s="686">
        <v>0.45</v>
      </c>
      <c r="O594" s="687">
        <v>0.72</v>
      </c>
      <c r="P594" s="691">
        <v>0.72</v>
      </c>
      <c r="Q594" s="691">
        <v>0.6</v>
      </c>
      <c r="R594" s="691">
        <v>0.54</v>
      </c>
      <c r="S594" s="691">
        <v>0.48</v>
      </c>
      <c r="T594" s="687">
        <v>0.42</v>
      </c>
      <c r="U594" s="687">
        <v>0.42</v>
      </c>
      <c r="V594" s="687">
        <v>0.42</v>
      </c>
      <c r="W594" s="687">
        <v>0.42</v>
      </c>
      <c r="X594" s="691">
        <v>0.42</v>
      </c>
      <c r="Y594" s="688">
        <f>SUM(C594:X594)</f>
        <v>13.000000000000002</v>
      </c>
      <c r="Z594" s="1134">
        <f>IF(ISERROR((C594/D594-1)*100),"n/a",(C594/D594-1)*100)</f>
        <v>19.444444444444443</v>
      </c>
      <c r="AA594" s="705">
        <f>IF(ISERROR((D594/E594-1)*100),"n/a",(D594/E594-1)*100)</f>
        <v>1.8867924528301883</v>
      </c>
      <c r="AB594" s="705">
        <f>IF(ISERROR((E594/F594-1)*100),"n/a",(E594/F594-1)*100)</f>
        <v>10.416666666666675</v>
      </c>
      <c r="AC594" s="705">
        <f>IF(ISERROR((F594/G594-1)*100),"n/a",(F594/G594-1)*100)</f>
        <v>18.518518518518512</v>
      </c>
      <c r="AD594" s="705">
        <f>IF(ISERROR((G594/H594-1)*100),"n/a",(G594/H594-1)*100)</f>
        <v>17.391304347826097</v>
      </c>
      <c r="AE594" s="705">
        <f>IF(ISERROR((H594/J594-1)*100),"n/a",(H594/J594-1)*100)</f>
        <v>18.965517241379317</v>
      </c>
      <c r="AF594" s="705">
        <f>IF(ISERROR((J594/K594-1)*100),"n/a",(J594/K594-1)*100)</f>
        <v>15.999999999999993</v>
      </c>
      <c r="AG594" s="705">
        <f>IF(ISERROR((K594/M594-1)*100),"n/a",(K594/M594-1)*100)</f>
        <v>19.047619047619047</v>
      </c>
      <c r="AH594" s="705">
        <f>IF(ISERROR((M594/N594-1)*100),"n/a",(M594/N594-1)*100)</f>
        <v>-6.6666666666666767</v>
      </c>
      <c r="AI594" s="705">
        <f>IF(ISERROR((N594/O594-1)*100),"n/a",(N594/O594-1)*100)</f>
        <v>-37.5</v>
      </c>
      <c r="AJ594" s="705">
        <f>IF(ISERROR((O594/P594-1)*100),"n/a",(O594/P594-1)*100)</f>
        <v>0</v>
      </c>
      <c r="AK594" s="705">
        <f>IF(ISERROR((P594/Q594-1)*100),"n/a",(P594/Q594-1)*100)</f>
        <v>19.999999999999996</v>
      </c>
      <c r="AL594" s="705">
        <f>IF(ISERROR((Q594/R594-1)*100),"n/a",(Q594/R594-1)*100)</f>
        <v>11.111111111111093</v>
      </c>
      <c r="AM594" s="705">
        <f>IF(ISERROR((R594/S594-1)*100),"n/a",(R594/S594-1)*100)</f>
        <v>12.500000000000021</v>
      </c>
      <c r="AN594" s="705">
        <f>IF(ISERROR((S594/T594-1)*100),"n/a",(S594/T594-1)*100)</f>
        <v>14.285714285714279</v>
      </c>
      <c r="AO594" s="705">
        <f>IF(ISERROR((T594/U594-1)*100),"n/a",(T594/U594-1)*100)</f>
        <v>0</v>
      </c>
      <c r="AP594" s="705">
        <f>IF(ISERROR((U594/V594-1)*100),"n/a",(U594/V594-1)*100)</f>
        <v>0</v>
      </c>
      <c r="AQ594" s="705">
        <f>IF(ISERROR((V594/W594-1)*100),"n/a",(V594/W594-1)*100)</f>
        <v>0</v>
      </c>
      <c r="AR594" s="705">
        <f>IF(ISERROR((W594/X594-1)*100),"n/a",(W594/X594-1)*100)</f>
        <v>0</v>
      </c>
      <c r="AS594" s="706">
        <f>AVERAGE(Z594:AR594)</f>
        <v>7.1263695499706836</v>
      </c>
      <c r="AT594" s="707">
        <f>STDEV(Z594:AR594)</f>
        <v>13.91165405043559</v>
      </c>
    </row>
    <row r="595" spans="1:46" ht="11.25" customHeight="1" x14ac:dyDescent="0.2">
      <c r="A595" s="513" t="s">
        <v>1537</v>
      </c>
      <c r="B595" s="972" t="s">
        <v>1538</v>
      </c>
      <c r="C595" s="543">
        <v>0.52</v>
      </c>
      <c r="D595" s="690">
        <v>0.51500000000000001</v>
      </c>
      <c r="E595" s="684">
        <v>0.495</v>
      </c>
      <c r="F595" s="684">
        <v>0.47</v>
      </c>
      <c r="G595" s="684">
        <v>0.43</v>
      </c>
      <c r="H595" s="684">
        <v>0.39</v>
      </c>
      <c r="I595" s="685"/>
      <c r="J595" s="521">
        <v>0.36</v>
      </c>
      <c r="K595" s="689">
        <v>0.36</v>
      </c>
      <c r="L595" s="685"/>
      <c r="M595" s="686">
        <v>0.36</v>
      </c>
      <c r="N595" s="686">
        <v>0.36</v>
      </c>
      <c r="O595" s="687">
        <v>0.36</v>
      </c>
      <c r="P595" s="687">
        <v>0.36</v>
      </c>
      <c r="Q595" s="687">
        <v>0.36</v>
      </c>
      <c r="R595" s="687">
        <v>0.36</v>
      </c>
      <c r="S595" s="687">
        <v>0.36</v>
      </c>
      <c r="T595" s="687">
        <v>0.61499999999999999</v>
      </c>
      <c r="U595" s="687">
        <v>0.7</v>
      </c>
      <c r="V595" s="687">
        <v>0.7</v>
      </c>
      <c r="W595" s="687">
        <v>0.7</v>
      </c>
      <c r="X595" s="687">
        <v>0.7</v>
      </c>
      <c r="Y595" s="688">
        <f>SUM(C595:X595)</f>
        <v>9.4749999999999996</v>
      </c>
      <c r="Z595" s="1134">
        <f>IF(ISERROR((C595/D595-1)*100),"n/a",(C595/D595-1)*100)</f>
        <v>0.97087378640776656</v>
      </c>
      <c r="AA595" s="705">
        <f>IF(ISERROR((D595/E595-1)*100),"n/a",(D595/E595-1)*100)</f>
        <v>4.0404040404040442</v>
      </c>
      <c r="AB595" s="705">
        <f>IF(ISERROR((E595/F595-1)*100),"n/a",(E595/F595-1)*100)</f>
        <v>5.319148936170226</v>
      </c>
      <c r="AC595" s="705">
        <f>IF(ISERROR((F595/G595-1)*100),"n/a",(F595/G595-1)*100)</f>
        <v>9.302325581395344</v>
      </c>
      <c r="AD595" s="705">
        <f>IF(ISERROR((G595/H595-1)*100),"n/a",(G595/H595-1)*100)</f>
        <v>10.256410256410241</v>
      </c>
      <c r="AE595" s="705">
        <f>IF(ISERROR((H595/J595-1)*100),"n/a",(H595/J595-1)*100)</f>
        <v>8.3333333333333481</v>
      </c>
      <c r="AF595" s="705">
        <f>IF(ISERROR((J595/K595-1)*100),"n/a",(J595/K595-1)*100)</f>
        <v>0</v>
      </c>
      <c r="AG595" s="705">
        <f>IF(ISERROR((K595/M595-1)*100),"n/a",(K595/M595-1)*100)</f>
        <v>0</v>
      </c>
      <c r="AH595" s="705">
        <f>IF(ISERROR((M595/N595-1)*100),"n/a",(M595/N595-1)*100)</f>
        <v>0</v>
      </c>
      <c r="AI595" s="705">
        <f>IF(ISERROR((N595/O595-1)*100),"n/a",(N595/O595-1)*100)</f>
        <v>0</v>
      </c>
      <c r="AJ595" s="705">
        <f>IF(ISERROR((O595/P595-1)*100),"n/a",(O595/P595-1)*100)</f>
        <v>0</v>
      </c>
      <c r="AK595" s="705">
        <f>IF(ISERROR((P595/Q595-1)*100),"n/a",(P595/Q595-1)*100)</f>
        <v>0</v>
      </c>
      <c r="AL595" s="705">
        <f>IF(ISERROR((Q595/R595-1)*100),"n/a",(Q595/R595-1)*100)</f>
        <v>0</v>
      </c>
      <c r="AM595" s="705">
        <f>IF(ISERROR((R595/S595-1)*100),"n/a",(R595/S595-1)*100)</f>
        <v>0</v>
      </c>
      <c r="AN595" s="705">
        <f>IF(ISERROR((S595/T595-1)*100),"n/a",(S595/T595-1)*100)</f>
        <v>-41.463414634146346</v>
      </c>
      <c r="AO595" s="705">
        <f>IF(ISERROR((T595/U595-1)*100),"n/a",(T595/U595-1)*100)</f>
        <v>-12.142857142857133</v>
      </c>
      <c r="AP595" s="705">
        <f>IF(ISERROR((U595/V595-1)*100),"n/a",(U595/V595-1)*100)</f>
        <v>0</v>
      </c>
      <c r="AQ595" s="705">
        <f>IF(ISERROR((V595/W595-1)*100),"n/a",(V595/W595-1)*100)</f>
        <v>0</v>
      </c>
      <c r="AR595" s="705">
        <f>IF(ISERROR((W595/X595-1)*100),"n/a",(W595/X595-1)*100)</f>
        <v>0</v>
      </c>
      <c r="AS595" s="706">
        <f>AVERAGE(Z595:AR595)</f>
        <v>-0.80967241278328994</v>
      </c>
      <c r="AT595" s="707">
        <f>STDEV(Z595:AR595)</f>
        <v>10.956835453899913</v>
      </c>
    </row>
    <row r="596" spans="1:46" ht="11.25" customHeight="1" x14ac:dyDescent="0.2">
      <c r="A596" s="972" t="s">
        <v>1539</v>
      </c>
      <c r="B596" s="972" t="s">
        <v>1540</v>
      </c>
      <c r="C596" s="515">
        <v>1.0900000000000001</v>
      </c>
      <c r="D596" s="690">
        <v>0.99</v>
      </c>
      <c r="E596" s="521">
        <v>0.96</v>
      </c>
      <c r="F596" s="684">
        <v>0.92</v>
      </c>
      <c r="G596" s="684">
        <v>0.86</v>
      </c>
      <c r="H596" s="684">
        <v>0.8</v>
      </c>
      <c r="I596" s="685"/>
      <c r="J596" s="684">
        <v>0.78</v>
      </c>
      <c r="K596" s="514">
        <v>0.6</v>
      </c>
      <c r="L596" s="685"/>
      <c r="M596" s="522">
        <v>0.39</v>
      </c>
      <c r="N596" s="687">
        <v>0.54</v>
      </c>
      <c r="O596" s="691">
        <v>0.72</v>
      </c>
      <c r="P596" s="691">
        <v>0.64666999999999997</v>
      </c>
      <c r="Q596" s="691">
        <v>0.51110999999999995</v>
      </c>
      <c r="R596" s="691">
        <v>0.38666</v>
      </c>
      <c r="S596" s="691">
        <v>0.33331</v>
      </c>
      <c r="T596" s="691">
        <v>0.25483</v>
      </c>
      <c r="U596" s="687">
        <v>0.23704</v>
      </c>
      <c r="V596" s="687">
        <v>0.23704</v>
      </c>
      <c r="W596" s="691">
        <v>0.23704</v>
      </c>
      <c r="X596" s="691">
        <v>0.15804000000000001</v>
      </c>
      <c r="Y596" s="688">
        <f>SUM(C596:X596)</f>
        <v>11.651740000000002</v>
      </c>
      <c r="Z596" s="1134">
        <f>IF(ISERROR((C596/D596-1)*100),"n/a",(C596/D596-1)*100)</f>
        <v>10.1010101010101</v>
      </c>
      <c r="AA596" s="705">
        <f>IF(ISERROR((D596/E596-1)*100),"n/a",(D596/E596-1)*100)</f>
        <v>3.125</v>
      </c>
      <c r="AB596" s="705">
        <f>IF(ISERROR((E596/F596-1)*100),"n/a",(E596/F596-1)*100)</f>
        <v>4.3478260869565188</v>
      </c>
      <c r="AC596" s="705">
        <f>IF(ISERROR((F596/G596-1)*100),"n/a",(F596/G596-1)*100)</f>
        <v>6.976744186046524</v>
      </c>
      <c r="AD596" s="705">
        <f>IF(ISERROR((G596/H596-1)*100),"n/a",(G596/H596-1)*100)</f>
        <v>7.4999999999999956</v>
      </c>
      <c r="AE596" s="705">
        <f>IF(ISERROR((H596/J596-1)*100),"n/a",(H596/J596-1)*100)</f>
        <v>2.5641025641025772</v>
      </c>
      <c r="AF596" s="705">
        <f>IF(ISERROR((J596/K596-1)*100),"n/a",(J596/K596-1)*100)</f>
        <v>30.000000000000004</v>
      </c>
      <c r="AG596" s="705">
        <f>IF(ISERROR((K596/M596-1)*100),"n/a",(K596/M596-1)*100)</f>
        <v>53.846153846153832</v>
      </c>
      <c r="AH596" s="705">
        <f>IF(ISERROR((M596/N596-1)*100),"n/a",(M596/N596-1)*100)</f>
        <v>-27.777777777777779</v>
      </c>
      <c r="AI596" s="705">
        <f>IF(ISERROR((N596/O596-1)*100),"n/a",(N596/O596-1)*100)</f>
        <v>-24.999999999999989</v>
      </c>
      <c r="AJ596" s="705">
        <f>IF(ISERROR((O596/P596-1)*100),"n/a",(O596/P596-1)*100)</f>
        <v>11.33963226993675</v>
      </c>
      <c r="AK596" s="705">
        <f>IF(ISERROR((P596/Q596-1)*100),"n/a",(P596/Q596-1)*100)</f>
        <v>26.522666353622505</v>
      </c>
      <c r="AL596" s="705">
        <f>IF(ISERROR((Q596/R596-1)*100),"n/a",(Q596/R596-1)*100)</f>
        <v>32.185899756892347</v>
      </c>
      <c r="AM596" s="705">
        <f>IF(ISERROR((R596/S596-1)*100),"n/a",(R596/S596-1)*100)</f>
        <v>16.006120428429995</v>
      </c>
      <c r="AN596" s="705">
        <f>IF(ISERROR((S596/T596-1)*100),"n/a",(S596/T596-1)*100)</f>
        <v>30.79700192285053</v>
      </c>
      <c r="AO596" s="705">
        <f>IF(ISERROR((T596/U596-1)*100),"n/a",(T596/U596-1)*100)</f>
        <v>7.505062436719534</v>
      </c>
      <c r="AP596" s="705">
        <f>IF(ISERROR((U596/V596-1)*100),"n/a",(U596/V596-1)*100)</f>
        <v>0</v>
      </c>
      <c r="AQ596" s="705">
        <f>IF(ISERROR((V596/W596-1)*100),"n/a",(V596/W596-1)*100)</f>
        <v>0</v>
      </c>
      <c r="AR596" s="705">
        <f>IF(ISERROR((W596/X596-1)*100),"n/a",(W596/X596-1)*100)</f>
        <v>49.987344975955452</v>
      </c>
      <c r="AS596" s="706">
        <f>AVERAGE(Z596:AR596)</f>
        <v>12.632988797415734</v>
      </c>
      <c r="AT596" s="707">
        <f>STDEV(Z596:AR596)</f>
        <v>21.126128877781717</v>
      </c>
    </row>
    <row r="597" spans="1:46" ht="11.25" customHeight="1" x14ac:dyDescent="0.2">
      <c r="A597" s="513" t="s">
        <v>1541</v>
      </c>
      <c r="B597" s="972" t="s">
        <v>1542</v>
      </c>
      <c r="C597" s="515">
        <v>2.84</v>
      </c>
      <c r="D597" s="540">
        <v>2.52</v>
      </c>
      <c r="E597" s="684">
        <v>2.2799999999999998</v>
      </c>
      <c r="F597" s="684">
        <v>2.0499999999999998</v>
      </c>
      <c r="G597" s="521">
        <v>1.6</v>
      </c>
      <c r="H597" s="684">
        <v>1.3625</v>
      </c>
      <c r="I597" s="685"/>
      <c r="J597" s="684">
        <v>0.95</v>
      </c>
      <c r="K597" s="514">
        <v>0.75</v>
      </c>
      <c r="L597" s="685"/>
      <c r="M597" s="686">
        <v>0.6</v>
      </c>
      <c r="N597" s="686">
        <v>0.75</v>
      </c>
      <c r="O597" s="691">
        <v>1.2</v>
      </c>
      <c r="P597" s="687">
        <v>1</v>
      </c>
      <c r="Q597" s="691">
        <v>1</v>
      </c>
      <c r="R597" s="691">
        <v>0.9</v>
      </c>
      <c r="S597" s="691">
        <v>0.6</v>
      </c>
      <c r="T597" s="687">
        <v>0</v>
      </c>
      <c r="U597" s="687">
        <v>0</v>
      </c>
      <c r="V597" s="687">
        <v>0</v>
      </c>
      <c r="W597" s="687">
        <v>0</v>
      </c>
      <c r="X597" s="687">
        <v>0</v>
      </c>
      <c r="Y597" s="688">
        <f>SUM(C597:X597)</f>
        <v>20.402499999999996</v>
      </c>
      <c r="Z597" s="1134">
        <f>IF(ISERROR((C597/D597-1)*100),"n/a",(C597/D597-1)*100)</f>
        <v>12.698412698412698</v>
      </c>
      <c r="AA597" s="705">
        <f>IF(ISERROR((D597/E597-1)*100),"n/a",(D597/E597-1)*100)</f>
        <v>10.526315789473696</v>
      </c>
      <c r="AB597" s="705">
        <f>IF(ISERROR((E597/F597-1)*100),"n/a",(E597/F597-1)*100)</f>
        <v>11.219512195121961</v>
      </c>
      <c r="AC597" s="705">
        <f>IF(ISERROR((F597/G597-1)*100),"n/a",(F597/G597-1)*100)</f>
        <v>28.124999999999979</v>
      </c>
      <c r="AD597" s="705">
        <f>IF(ISERROR((G597/H597-1)*100),"n/a",(G597/H597-1)*100)</f>
        <v>17.431192660550465</v>
      </c>
      <c r="AE597" s="705">
        <f>IF(ISERROR((H597/J597-1)*100),"n/a",(H597/J597-1)*100)</f>
        <v>43.421052631578959</v>
      </c>
      <c r="AF597" s="705">
        <f>IF(ISERROR((J597/K597-1)*100),"n/a",(J597/K597-1)*100)</f>
        <v>26.666666666666661</v>
      </c>
      <c r="AG597" s="705">
        <f>IF(ISERROR((K597/M597-1)*100),"n/a",(K597/M597-1)*100)</f>
        <v>25</v>
      </c>
      <c r="AH597" s="705">
        <f>IF(ISERROR((M597/N597-1)*100),"n/a",(M597/N597-1)*100)</f>
        <v>-20.000000000000007</v>
      </c>
      <c r="AI597" s="705">
        <f>IF(ISERROR((N597/O597-1)*100),"n/a",(N597/O597-1)*100)</f>
        <v>-37.5</v>
      </c>
      <c r="AJ597" s="705">
        <f>IF(ISERROR((O597/P597-1)*100),"n/a",(O597/P597-1)*100)</f>
        <v>19.999999999999996</v>
      </c>
      <c r="AK597" s="705">
        <f>IF(ISERROR((P597/Q597-1)*100),"n/a",(P597/Q597-1)*100)</f>
        <v>0</v>
      </c>
      <c r="AL597" s="705">
        <f>IF(ISERROR((Q597/R597-1)*100),"n/a",(Q597/R597-1)*100)</f>
        <v>11.111111111111116</v>
      </c>
      <c r="AM597" s="705">
        <f>IF(ISERROR((R597/S597-1)*100),"n/a",(R597/S597-1)*100)</f>
        <v>50</v>
      </c>
      <c r="AN597" s="705" t="str">
        <f>IF(ISERROR((S597/T597-1)*100),"n/a",(S597/T597-1)*100)</f>
        <v>n/a</v>
      </c>
      <c r="AO597" s="705" t="str">
        <f>IF(ISERROR((T597/U597-1)*100),"n/a",(T597/U597-1)*100)</f>
        <v>n/a</v>
      </c>
      <c r="AP597" s="705" t="str">
        <f>IF(ISERROR((U597/V597-1)*100),"n/a",(U597/V597-1)*100)</f>
        <v>n/a</v>
      </c>
      <c r="AQ597" s="705" t="str">
        <f>IF(ISERROR((V597/W597-1)*100),"n/a",(V597/W597-1)*100)</f>
        <v>n/a</v>
      </c>
      <c r="AR597" s="705" t="str">
        <f>IF(ISERROR((W597/X597-1)*100),"n/a",(W597/X597-1)*100)</f>
        <v>n/a</v>
      </c>
      <c r="AS597" s="706">
        <f>AVERAGE(Z597:AR597)</f>
        <v>14.192804553779681</v>
      </c>
      <c r="AT597" s="707">
        <f>STDEV(Z597:AR597)</f>
        <v>22.742536329476938</v>
      </c>
    </row>
    <row r="598" spans="1:46" ht="11.25" customHeight="1" x14ac:dyDescent="0.2">
      <c r="A598" s="513" t="s">
        <v>1543</v>
      </c>
      <c r="B598" s="972" t="s">
        <v>1544</v>
      </c>
      <c r="C598" s="515">
        <v>0.9</v>
      </c>
      <c r="D598" s="509">
        <v>0.85000000000000009</v>
      </c>
      <c r="E598" s="684">
        <v>0.75</v>
      </c>
      <c r="F598" s="684">
        <v>0.63</v>
      </c>
      <c r="G598" s="684">
        <v>0.53</v>
      </c>
      <c r="H598" s="684">
        <v>0.25</v>
      </c>
      <c r="I598" s="685"/>
      <c r="J598" s="521">
        <v>0</v>
      </c>
      <c r="K598" s="689">
        <v>0</v>
      </c>
      <c r="L598" s="685"/>
      <c r="M598" s="686">
        <v>0</v>
      </c>
      <c r="N598" s="686">
        <v>0</v>
      </c>
      <c r="O598" s="687">
        <v>0</v>
      </c>
      <c r="P598" s="687">
        <v>0</v>
      </c>
      <c r="Q598" s="687">
        <v>0</v>
      </c>
      <c r="R598" s="687">
        <v>0</v>
      </c>
      <c r="S598" s="687">
        <v>0</v>
      </c>
      <c r="T598" s="687">
        <v>0</v>
      </c>
      <c r="U598" s="687">
        <v>0</v>
      </c>
      <c r="V598" s="687">
        <v>0</v>
      </c>
      <c r="W598" s="687">
        <v>0</v>
      </c>
      <c r="X598" s="687">
        <v>0</v>
      </c>
      <c r="Y598" s="688">
        <f>SUM(C598:X598)</f>
        <v>3.91</v>
      </c>
      <c r="Z598" s="1134">
        <f>IF(ISERROR((C598/D598-1)*100),"n/a",(C598/D598-1)*100)</f>
        <v>5.8823529411764719</v>
      </c>
      <c r="AA598" s="705">
        <f>IF(ISERROR((D598/E598-1)*100),"n/a",(D598/E598-1)*100)</f>
        <v>13.333333333333353</v>
      </c>
      <c r="AB598" s="705">
        <f>IF(ISERROR((E598/F598-1)*100),"n/a",(E598/F598-1)*100)</f>
        <v>19.047619047619047</v>
      </c>
      <c r="AC598" s="705">
        <f>IF(ISERROR((F598/G598-1)*100),"n/a",(F598/G598-1)*100)</f>
        <v>18.867924528301884</v>
      </c>
      <c r="AD598" s="705">
        <f>IF(ISERROR((G598/H598-1)*100),"n/a",(G598/H598-1)*100)</f>
        <v>112.00000000000001</v>
      </c>
      <c r="AE598" s="705" t="str">
        <f>IF(ISERROR((H598/J598-1)*100),"n/a",(H598/J598-1)*100)</f>
        <v>n/a</v>
      </c>
      <c r="AF598" s="705" t="str">
        <f>IF(ISERROR((J598/K598-1)*100),"n/a",(J598/K598-1)*100)</f>
        <v>n/a</v>
      </c>
      <c r="AG598" s="705" t="str">
        <f>IF(ISERROR((K598/M598-1)*100),"n/a",(K598/M598-1)*100)</f>
        <v>n/a</v>
      </c>
      <c r="AH598" s="705" t="str">
        <f>IF(ISERROR((M598/N598-1)*100),"n/a",(M598/N598-1)*100)</f>
        <v>n/a</v>
      </c>
      <c r="AI598" s="705" t="str">
        <f>IF(ISERROR((N598/O598-1)*100),"n/a",(N598/O598-1)*100)</f>
        <v>n/a</v>
      </c>
      <c r="AJ598" s="705" t="str">
        <f>IF(ISERROR((O598/P598-1)*100),"n/a",(O598/P598-1)*100)</f>
        <v>n/a</v>
      </c>
      <c r="AK598" s="705" t="str">
        <f>IF(ISERROR((P598/Q598-1)*100),"n/a",(P598/Q598-1)*100)</f>
        <v>n/a</v>
      </c>
      <c r="AL598" s="705" t="str">
        <f>IF(ISERROR((Q598/R598-1)*100),"n/a",(Q598/R598-1)*100)</f>
        <v>n/a</v>
      </c>
      <c r="AM598" s="705" t="str">
        <f>IF(ISERROR((R598/S598-1)*100),"n/a",(R598/S598-1)*100)</f>
        <v>n/a</v>
      </c>
      <c r="AN598" s="705" t="str">
        <f>IF(ISERROR((S598/T598-1)*100),"n/a",(S598/T598-1)*100)</f>
        <v>n/a</v>
      </c>
      <c r="AO598" s="705" t="str">
        <f>IF(ISERROR((T598/U598-1)*100),"n/a",(T598/U598-1)*100)</f>
        <v>n/a</v>
      </c>
      <c r="AP598" s="705" t="str">
        <f>IF(ISERROR((U598/V598-1)*100),"n/a",(U598/V598-1)*100)</f>
        <v>n/a</v>
      </c>
      <c r="AQ598" s="705" t="str">
        <f>IF(ISERROR((V598/W598-1)*100),"n/a",(V598/W598-1)*100)</f>
        <v>n/a</v>
      </c>
      <c r="AR598" s="705" t="str">
        <f>IF(ISERROR((W598/X598-1)*100),"n/a",(W598/X598-1)*100)</f>
        <v>n/a</v>
      </c>
      <c r="AS598" s="706">
        <f>AVERAGE(Z598:AR598)</f>
        <v>33.826245970086156</v>
      </c>
      <c r="AT598" s="707">
        <f>STDEV(Z598:AR598)</f>
        <v>44.028728232676151</v>
      </c>
    </row>
    <row r="599" spans="1:46" ht="11.25" customHeight="1" x14ac:dyDescent="0.2">
      <c r="A599" s="526" t="s">
        <v>3916</v>
      </c>
      <c r="B599" s="527" t="s">
        <v>3917</v>
      </c>
      <c r="C599" s="515">
        <v>0.52</v>
      </c>
      <c r="D599" s="515">
        <v>0.44</v>
      </c>
      <c r="E599" s="533">
        <v>0.31</v>
      </c>
      <c r="F599" s="533">
        <v>0.24</v>
      </c>
      <c r="G599" s="533">
        <v>0.1</v>
      </c>
      <c r="H599" s="561">
        <v>0</v>
      </c>
      <c r="I599" s="534"/>
      <c r="J599" s="532">
        <v>0</v>
      </c>
      <c r="K599" s="535">
        <v>0</v>
      </c>
      <c r="L599" s="534"/>
      <c r="M599" s="560">
        <v>0</v>
      </c>
      <c r="N599" s="560">
        <v>0</v>
      </c>
      <c r="O599" s="562">
        <v>0</v>
      </c>
      <c r="P599" s="562">
        <v>0</v>
      </c>
      <c r="Q599" s="536">
        <v>0.10798000000000001</v>
      </c>
      <c r="R599" s="562">
        <v>0</v>
      </c>
      <c r="S599" s="562">
        <v>0</v>
      </c>
      <c r="T599" s="562">
        <v>0</v>
      </c>
      <c r="U599" s="562">
        <v>0</v>
      </c>
      <c r="V599" s="562">
        <v>0</v>
      </c>
      <c r="W599" s="562">
        <v>0</v>
      </c>
      <c r="X599" s="562">
        <v>0</v>
      </c>
      <c r="Y599" s="688">
        <f>SUM(C599:X599)</f>
        <v>1.7179800000000001</v>
      </c>
      <c r="Z599" s="1134">
        <f>IF(ISERROR((C599/D599-1)*100),"n/a",(C599/D599-1)*100)</f>
        <v>18.181818181818187</v>
      </c>
      <c r="AA599" s="705">
        <f>IF(ISERROR((D599/E599-1)*100),"n/a",(D599/E599-1)*100)</f>
        <v>41.935483870967751</v>
      </c>
      <c r="AB599" s="705">
        <f>IF(ISERROR((E599/F599-1)*100),"n/a",(E599/F599-1)*100)</f>
        <v>29.166666666666675</v>
      </c>
      <c r="AC599" s="705">
        <f>IF(ISERROR((F599/G599-1)*100),"n/a",(F599/G599-1)*100)</f>
        <v>140</v>
      </c>
      <c r="AD599" s="705" t="str">
        <f>IF(ISERROR((G599/H599-1)*100),"n/a",(G599/H599-1)*100)</f>
        <v>n/a</v>
      </c>
      <c r="AE599" s="705" t="str">
        <f>IF(ISERROR((H599/J599-1)*100),"n/a",(H599/J599-1)*100)</f>
        <v>n/a</v>
      </c>
      <c r="AF599" s="705" t="str">
        <f>IF(ISERROR((J599/K599-1)*100),"n/a",(J599/K599-1)*100)</f>
        <v>n/a</v>
      </c>
      <c r="AG599" s="705" t="str">
        <f>IF(ISERROR((K599/M599-1)*100),"n/a",(K599/M599-1)*100)</f>
        <v>n/a</v>
      </c>
      <c r="AH599" s="705" t="str">
        <f>IF(ISERROR((M599/N599-1)*100),"n/a",(M599/N599-1)*100)</f>
        <v>n/a</v>
      </c>
      <c r="AI599" s="705" t="str">
        <f>IF(ISERROR((N599/O599-1)*100),"n/a",(N599/O599-1)*100)</f>
        <v>n/a</v>
      </c>
      <c r="AJ599" s="705" t="str">
        <f>IF(ISERROR((O599/P599-1)*100),"n/a",(O599/P599-1)*100)</f>
        <v>n/a</v>
      </c>
      <c r="AK599" s="705">
        <f>IF(ISERROR((P599/Q599-1)*100),"n/a",(P599/Q599-1)*100)</f>
        <v>-100</v>
      </c>
      <c r="AL599" s="705" t="str">
        <f>IF(ISERROR((Q599/R599-1)*100),"n/a",(Q599/R599-1)*100)</f>
        <v>n/a</v>
      </c>
      <c r="AM599" s="705" t="str">
        <f>IF(ISERROR((R599/S599-1)*100),"n/a",(R599/S599-1)*100)</f>
        <v>n/a</v>
      </c>
      <c r="AN599" s="705" t="str">
        <f>IF(ISERROR((S599/T599-1)*100),"n/a",(S599/T599-1)*100)</f>
        <v>n/a</v>
      </c>
      <c r="AO599" s="705" t="str">
        <f>IF(ISERROR((T599/U599-1)*100),"n/a",(T599/U599-1)*100)</f>
        <v>n/a</v>
      </c>
      <c r="AP599" s="705" t="str">
        <f>IF(ISERROR((U599/V599-1)*100),"n/a",(U599/V599-1)*100)</f>
        <v>n/a</v>
      </c>
      <c r="AQ599" s="705" t="str">
        <f>IF(ISERROR((V599/W599-1)*100),"n/a",(V599/W599-1)*100)</f>
        <v>n/a</v>
      </c>
      <c r="AR599" s="705" t="str">
        <f>IF(ISERROR((W599/X599-1)*100),"n/a",(W599/X599-1)*100)</f>
        <v>n/a</v>
      </c>
      <c r="AS599" s="706">
        <f>AVERAGE(Z599:AR599)</f>
        <v>25.856793743890524</v>
      </c>
      <c r="AT599" s="707">
        <f>STDEV(Z599:AR599)</f>
        <v>85.435631985084029</v>
      </c>
    </row>
    <row r="600" spans="1:46" ht="11.25" customHeight="1" x14ac:dyDescent="0.2">
      <c r="A600" s="972" t="s">
        <v>312</v>
      </c>
      <c r="B600" s="972" t="s">
        <v>313</v>
      </c>
      <c r="C600" s="515">
        <v>2.94</v>
      </c>
      <c r="D600" s="515">
        <v>2.64</v>
      </c>
      <c r="E600" s="521">
        <v>2.52</v>
      </c>
      <c r="F600" s="521">
        <v>2.52</v>
      </c>
      <c r="G600" s="684">
        <v>2.0699999999999998</v>
      </c>
      <c r="H600" s="684">
        <v>1.78</v>
      </c>
      <c r="I600" s="685"/>
      <c r="J600" s="684">
        <v>1.62</v>
      </c>
      <c r="K600" s="514">
        <v>1.43</v>
      </c>
      <c r="L600" s="685"/>
      <c r="M600" s="531">
        <v>1.07</v>
      </c>
      <c r="N600" s="686">
        <v>1</v>
      </c>
      <c r="O600" s="691">
        <v>0.92</v>
      </c>
      <c r="P600" s="691">
        <v>0.76332999999999995</v>
      </c>
      <c r="Q600" s="691">
        <v>0.65332999999999997</v>
      </c>
      <c r="R600" s="691">
        <v>0.57333000000000001</v>
      </c>
      <c r="S600" s="687">
        <v>0.50666</v>
      </c>
      <c r="T600" s="691">
        <v>0.50666</v>
      </c>
      <c r="U600" s="687">
        <v>0.48</v>
      </c>
      <c r="V600" s="691">
        <v>0.48</v>
      </c>
      <c r="W600" s="687">
        <v>0.45333000000000001</v>
      </c>
      <c r="X600" s="691">
        <v>0.45333000000000001</v>
      </c>
      <c r="Y600" s="688">
        <f>SUM(C600:X600)</f>
        <v>25.379970000000004</v>
      </c>
      <c r="Z600" s="1134">
        <f>IF(ISERROR((C600/D600-1)*100),"n/a",(C600/D600-1)*100)</f>
        <v>11.363636363636353</v>
      </c>
      <c r="AA600" s="705">
        <f>IF(ISERROR((D600/E600-1)*100),"n/a",(D600/E600-1)*100)</f>
        <v>4.7619047619047672</v>
      </c>
      <c r="AB600" s="705">
        <f>IF(ISERROR((E600/F600-1)*100),"n/a",(E600/F600-1)*100)</f>
        <v>0</v>
      </c>
      <c r="AC600" s="705">
        <f>IF(ISERROR((F600/G600-1)*100),"n/a",(F600/G600-1)*100)</f>
        <v>21.739130434782616</v>
      </c>
      <c r="AD600" s="705">
        <f>IF(ISERROR((G600/H600-1)*100),"n/a",(G600/H600-1)*100)</f>
        <v>16.292134831460658</v>
      </c>
      <c r="AE600" s="705">
        <f>IF(ISERROR((H600/J600-1)*100),"n/a",(H600/J600-1)*100)</f>
        <v>9.8765432098765427</v>
      </c>
      <c r="AF600" s="705">
        <f>IF(ISERROR((J600/K600-1)*100),"n/a",(J600/K600-1)*100)</f>
        <v>13.286713286713292</v>
      </c>
      <c r="AG600" s="705">
        <f>IF(ISERROR((K600/M600-1)*100),"n/a",(K600/M600-1)*100)</f>
        <v>33.644859813084096</v>
      </c>
      <c r="AH600" s="705">
        <f>IF(ISERROR((M600/N600-1)*100),"n/a",(M600/N600-1)*100)</f>
        <v>7.0000000000000062</v>
      </c>
      <c r="AI600" s="705">
        <f>IF(ISERROR((N600/O600-1)*100),"n/a",(N600/O600-1)*100)</f>
        <v>8.6956521739130377</v>
      </c>
      <c r="AJ600" s="705">
        <f>IF(ISERROR((O600/P600-1)*100),"n/a",(O600/P600-1)*100)</f>
        <v>20.524543775300351</v>
      </c>
      <c r="AK600" s="705">
        <f>IF(ISERROR((P600/Q600-1)*100),"n/a",(P600/Q600-1)*100)</f>
        <v>16.83682059602345</v>
      </c>
      <c r="AL600" s="705">
        <f>IF(ISERROR((Q600/R600-1)*100),"n/a",(Q600/R600-1)*100)</f>
        <v>13.953569497497064</v>
      </c>
      <c r="AM600" s="705">
        <f>IF(ISERROR((R600/S600-1)*100),"n/a",(R600/S600-1)*100)</f>
        <v>13.158725772707536</v>
      </c>
      <c r="AN600" s="705">
        <f>IF(ISERROR((S600/T600-1)*100),"n/a",(S600/T600-1)*100)</f>
        <v>0</v>
      </c>
      <c r="AO600" s="705">
        <f>IF(ISERROR((T600/U600-1)*100),"n/a",(T600/U600-1)*100)</f>
        <v>5.55416666666666</v>
      </c>
      <c r="AP600" s="705">
        <f>IF(ISERROR((U600/V600-1)*100),"n/a",(U600/V600-1)*100)</f>
        <v>0</v>
      </c>
      <c r="AQ600" s="705">
        <f>IF(ISERROR((V600/W600-1)*100),"n/a",(V600/W600-1)*100)</f>
        <v>5.8831314936139245</v>
      </c>
      <c r="AR600" s="705">
        <f>IF(ISERROR((W600/X600-1)*100),"n/a",(W600/X600-1)*100)</f>
        <v>0</v>
      </c>
      <c r="AS600" s="706">
        <f>AVERAGE(Z600:AR600)</f>
        <v>10.661659614588437</v>
      </c>
      <c r="AT600" s="707">
        <f>STDEV(Z600:AR600)</f>
        <v>8.8154097947143519</v>
      </c>
    </row>
    <row r="601" spans="1:46" ht="11.25" customHeight="1" x14ac:dyDescent="0.2">
      <c r="A601" s="513" t="s">
        <v>1545</v>
      </c>
      <c r="B601" s="972" t="s">
        <v>1546</v>
      </c>
      <c r="C601" s="515">
        <v>1.6879999999999999</v>
      </c>
      <c r="D601" s="515">
        <v>1.68</v>
      </c>
      <c r="E601" s="684">
        <v>1.579</v>
      </c>
      <c r="F601" s="684">
        <v>1.429</v>
      </c>
      <c r="G601" s="684">
        <v>1.2975000000000001</v>
      </c>
      <c r="H601" s="684">
        <v>0.3125</v>
      </c>
      <c r="I601" s="685"/>
      <c r="J601" s="521">
        <v>0</v>
      </c>
      <c r="K601" s="689">
        <v>0</v>
      </c>
      <c r="L601" s="685"/>
      <c r="M601" s="689">
        <v>0</v>
      </c>
      <c r="N601" s="556">
        <v>0</v>
      </c>
      <c r="O601" s="556">
        <v>0</v>
      </c>
      <c r="P601" s="556">
        <v>0</v>
      </c>
      <c r="Q601" s="556">
        <v>0</v>
      </c>
      <c r="R601" s="556">
        <v>0</v>
      </c>
      <c r="S601" s="556">
        <v>0</v>
      </c>
      <c r="T601" s="687">
        <v>0</v>
      </c>
      <c r="U601" s="687">
        <v>0</v>
      </c>
      <c r="V601" s="687">
        <v>0</v>
      </c>
      <c r="W601" s="687">
        <v>0</v>
      </c>
      <c r="X601" s="687">
        <v>0</v>
      </c>
      <c r="Y601" s="688">
        <f>SUM(C601:X601)</f>
        <v>7.9860000000000007</v>
      </c>
      <c r="Z601" s="1134">
        <f>IF(ISERROR((C601/D601-1)*100),"n/a",(C601/D601-1)*100)</f>
        <v>0.4761904761904745</v>
      </c>
      <c r="AA601" s="705">
        <f>IF(ISERROR((D601/E601-1)*100),"n/a",(D601/E601-1)*100)</f>
        <v>6.3964534515516203</v>
      </c>
      <c r="AB601" s="705">
        <f>IF(ISERROR((E601/F601-1)*100),"n/a",(E601/F601-1)*100)</f>
        <v>10.496850944716574</v>
      </c>
      <c r="AC601" s="705">
        <f>IF(ISERROR((F601/G601-1)*100),"n/a",(F601/G601-1)*100)</f>
        <v>10.134874759152201</v>
      </c>
      <c r="AD601" s="705">
        <f>IF(ISERROR((G601/H601-1)*100),"n/a",(G601/H601-1)*100)</f>
        <v>315.2</v>
      </c>
      <c r="AE601" s="705" t="str">
        <f>IF(ISERROR((H601/J601-1)*100),"n/a",(H601/J601-1)*100)</f>
        <v>n/a</v>
      </c>
      <c r="AF601" s="705" t="str">
        <f>IF(ISERROR((J601/K601-1)*100),"n/a",(J601/K601-1)*100)</f>
        <v>n/a</v>
      </c>
      <c r="AG601" s="705" t="str">
        <f>IF(ISERROR((K601/M601-1)*100),"n/a",(K601/M601-1)*100)</f>
        <v>n/a</v>
      </c>
      <c r="AH601" s="705" t="str">
        <f>IF(ISERROR((M601/N601-1)*100),"n/a",(M601/N601-1)*100)</f>
        <v>n/a</v>
      </c>
      <c r="AI601" s="705" t="str">
        <f>IF(ISERROR((N601/O601-1)*100),"n/a",(N601/O601-1)*100)</f>
        <v>n/a</v>
      </c>
      <c r="AJ601" s="705" t="str">
        <f>IF(ISERROR((O601/P601-1)*100),"n/a",(O601/P601-1)*100)</f>
        <v>n/a</v>
      </c>
      <c r="AK601" s="705" t="str">
        <f>IF(ISERROR((P601/Q601-1)*100),"n/a",(P601/Q601-1)*100)</f>
        <v>n/a</v>
      </c>
      <c r="AL601" s="705" t="str">
        <f>IF(ISERROR((Q601/R601-1)*100),"n/a",(Q601/R601-1)*100)</f>
        <v>n/a</v>
      </c>
      <c r="AM601" s="705" t="str">
        <f>IF(ISERROR((R601/S601-1)*100),"n/a",(R601/S601-1)*100)</f>
        <v>n/a</v>
      </c>
      <c r="AN601" s="705" t="str">
        <f>IF(ISERROR((S601/T601-1)*100),"n/a",(S601/T601-1)*100)</f>
        <v>n/a</v>
      </c>
      <c r="AO601" s="705" t="str">
        <f>IF(ISERROR((T601/U601-1)*100),"n/a",(T601/U601-1)*100)</f>
        <v>n/a</v>
      </c>
      <c r="AP601" s="705" t="str">
        <f>IF(ISERROR((U601/V601-1)*100),"n/a",(U601/V601-1)*100)</f>
        <v>n/a</v>
      </c>
      <c r="AQ601" s="705" t="str">
        <f>IF(ISERROR((V601/W601-1)*100),"n/a",(V601/W601-1)*100)</f>
        <v>n/a</v>
      </c>
      <c r="AR601" s="705" t="str">
        <f>IF(ISERROR((W601/X601-1)*100),"n/a",(W601/X601-1)*100)</f>
        <v>n/a</v>
      </c>
      <c r="AS601" s="706">
        <f>AVERAGE(Z601:AR601)</f>
        <v>68.540873926322178</v>
      </c>
      <c r="AT601" s="707">
        <f>STDEV(Z601:AR601)</f>
        <v>137.94548193701996</v>
      </c>
    </row>
    <row r="602" spans="1:46" ht="11.25" customHeight="1" x14ac:dyDescent="0.2">
      <c r="A602" s="972" t="s">
        <v>1547</v>
      </c>
      <c r="B602" s="972" t="s">
        <v>1548</v>
      </c>
      <c r="C602" s="543">
        <v>1.04</v>
      </c>
      <c r="D602" s="515">
        <v>1.02</v>
      </c>
      <c r="E602" s="684">
        <v>0.94</v>
      </c>
      <c r="F602" s="684">
        <v>0.86</v>
      </c>
      <c r="G602" s="684">
        <v>0.76</v>
      </c>
      <c r="H602" s="684">
        <v>0.62</v>
      </c>
      <c r="I602" s="685" t="s">
        <v>90</v>
      </c>
      <c r="J602" s="684">
        <v>0.54</v>
      </c>
      <c r="K602" s="514">
        <v>0.46</v>
      </c>
      <c r="L602" s="685"/>
      <c r="M602" s="531">
        <v>0.3</v>
      </c>
      <c r="N602" s="686">
        <v>0</v>
      </c>
      <c r="O602" s="687">
        <v>0</v>
      </c>
      <c r="P602" s="687">
        <v>0</v>
      </c>
      <c r="Q602" s="687">
        <v>0</v>
      </c>
      <c r="R602" s="687">
        <v>0</v>
      </c>
      <c r="S602" s="687">
        <v>0</v>
      </c>
      <c r="T602" s="687">
        <v>0</v>
      </c>
      <c r="U602" s="687">
        <v>0</v>
      </c>
      <c r="V602" s="687">
        <v>0</v>
      </c>
      <c r="W602" s="687">
        <v>0</v>
      </c>
      <c r="X602" s="687">
        <v>0</v>
      </c>
      <c r="Y602" s="688">
        <f>SUM(C602:X602)</f>
        <v>6.54</v>
      </c>
      <c r="Z602" s="1134">
        <f>IF(ISERROR((C602/D602-1)*100),"n/a",(C602/D602-1)*100)</f>
        <v>1.9607843137254832</v>
      </c>
      <c r="AA602" s="705">
        <f>IF(ISERROR((D602/E602-1)*100),"n/a",(D602/E602-1)*100)</f>
        <v>8.5106382978723527</v>
      </c>
      <c r="AB602" s="705">
        <f>IF(ISERROR((E602/F602-1)*100),"n/a",(E602/F602-1)*100)</f>
        <v>9.302325581395344</v>
      </c>
      <c r="AC602" s="705">
        <f>IF(ISERROR((F602/G602-1)*100),"n/a",(F602/G602-1)*100)</f>
        <v>13.157894736842103</v>
      </c>
      <c r="AD602" s="705">
        <f>IF(ISERROR((G602/H602-1)*100),"n/a",(G602/H602-1)*100)</f>
        <v>22.580645161290324</v>
      </c>
      <c r="AE602" s="705">
        <f>IF(ISERROR((H602/J602-1)*100),"n/a",(H602/J602-1)*100)</f>
        <v>14.814814814814813</v>
      </c>
      <c r="AF602" s="705">
        <f>IF(ISERROR((J602/K602-1)*100),"n/a",(J602/K602-1)*100)</f>
        <v>17.391304347826097</v>
      </c>
      <c r="AG602" s="705">
        <f>IF(ISERROR((K602/M602-1)*100),"n/a",(K602/M602-1)*100)</f>
        <v>53.333333333333343</v>
      </c>
      <c r="AH602" s="705" t="str">
        <f>IF(ISERROR((M602/N602-1)*100),"n/a",(M602/N602-1)*100)</f>
        <v>n/a</v>
      </c>
      <c r="AI602" s="705" t="str">
        <f>IF(ISERROR((N602/O602-1)*100),"n/a",(N602/O602-1)*100)</f>
        <v>n/a</v>
      </c>
      <c r="AJ602" s="705" t="str">
        <f>IF(ISERROR((O602/P602-1)*100),"n/a",(O602/P602-1)*100)</f>
        <v>n/a</v>
      </c>
      <c r="AK602" s="705" t="str">
        <f>IF(ISERROR((P602/Q602-1)*100),"n/a",(P602/Q602-1)*100)</f>
        <v>n/a</v>
      </c>
      <c r="AL602" s="705" t="str">
        <f>IF(ISERROR((Q602/R602-1)*100),"n/a",(Q602/R602-1)*100)</f>
        <v>n/a</v>
      </c>
      <c r="AM602" s="705" t="str">
        <f>IF(ISERROR((R602/S602-1)*100),"n/a",(R602/S602-1)*100)</f>
        <v>n/a</v>
      </c>
      <c r="AN602" s="705" t="str">
        <f>IF(ISERROR((S602/T602-1)*100),"n/a",(S602/T602-1)*100)</f>
        <v>n/a</v>
      </c>
      <c r="AO602" s="705" t="str">
        <f>IF(ISERROR((T602/U602-1)*100),"n/a",(T602/U602-1)*100)</f>
        <v>n/a</v>
      </c>
      <c r="AP602" s="705" t="str">
        <f>IF(ISERROR((U602/V602-1)*100),"n/a",(U602/V602-1)*100)</f>
        <v>n/a</v>
      </c>
      <c r="AQ602" s="705" t="str">
        <f>IF(ISERROR((V602/W602-1)*100),"n/a",(V602/W602-1)*100)</f>
        <v>n/a</v>
      </c>
      <c r="AR602" s="705" t="str">
        <f>IF(ISERROR((W602/X602-1)*100),"n/a",(W602/X602-1)*100)</f>
        <v>n/a</v>
      </c>
      <c r="AS602" s="706">
        <f>AVERAGE(Z602:AR602)</f>
        <v>17.631467573387482</v>
      </c>
      <c r="AT602" s="707">
        <f>STDEV(Z602:AR602)</f>
        <v>15.699208758130228</v>
      </c>
    </row>
    <row r="603" spans="1:46" ht="11.25" customHeight="1" x14ac:dyDescent="0.2">
      <c r="A603" s="957" t="s">
        <v>1549</v>
      </c>
      <c r="B603" s="957" t="s">
        <v>1550</v>
      </c>
      <c r="C603" s="515">
        <v>2.1800000000000002</v>
      </c>
      <c r="D603" s="515">
        <v>1.92</v>
      </c>
      <c r="E603" s="505">
        <v>1.76</v>
      </c>
      <c r="F603" s="505">
        <v>1.6</v>
      </c>
      <c r="G603" s="505">
        <v>1.46</v>
      </c>
      <c r="H603" s="505">
        <v>1.36</v>
      </c>
      <c r="I603" s="506" t="s">
        <v>90</v>
      </c>
      <c r="J603" s="505">
        <v>1.29</v>
      </c>
      <c r="K603" s="503">
        <v>1.25</v>
      </c>
      <c r="L603" s="506"/>
      <c r="M603" s="559">
        <v>1.24</v>
      </c>
      <c r="N603" s="551">
        <v>1.24</v>
      </c>
      <c r="O603" s="511">
        <v>1.22</v>
      </c>
      <c r="P603" s="511">
        <v>1.02</v>
      </c>
      <c r="Q603" s="511">
        <v>0.69</v>
      </c>
      <c r="R603" s="511">
        <v>0.55000000000000004</v>
      </c>
      <c r="S603" s="511">
        <v>0.49</v>
      </c>
      <c r="T603" s="511">
        <v>0.45</v>
      </c>
      <c r="U603" s="510">
        <v>0.44</v>
      </c>
      <c r="V603" s="511">
        <v>0.38</v>
      </c>
      <c r="W603" s="511">
        <v>0.27</v>
      </c>
      <c r="X603" s="511">
        <v>0.18</v>
      </c>
      <c r="Y603" s="688">
        <f>SUM(C603:X603)</f>
        <v>20.989999999999995</v>
      </c>
      <c r="Z603" s="1134">
        <f>IF(ISERROR((C603/D603-1)*100),"n/a",(C603/D603-1)*100)</f>
        <v>13.541666666666675</v>
      </c>
      <c r="AA603" s="705">
        <f>IF(ISERROR((D603/E603-1)*100),"n/a",(D603/E603-1)*100)</f>
        <v>9.0909090909090828</v>
      </c>
      <c r="AB603" s="705">
        <f>IF(ISERROR((E603/F603-1)*100),"n/a",(E603/F603-1)*100)</f>
        <v>9.9999999999999858</v>
      </c>
      <c r="AC603" s="705">
        <f>IF(ISERROR((F603/G603-1)*100),"n/a",(F603/G603-1)*100)</f>
        <v>9.5890410958904262</v>
      </c>
      <c r="AD603" s="705">
        <f>IF(ISERROR((G603/H603-1)*100),"n/a",(G603/H603-1)*100)</f>
        <v>7.3529411764705843</v>
      </c>
      <c r="AE603" s="705">
        <f>IF(ISERROR((H603/J603-1)*100),"n/a",(H603/J603-1)*100)</f>
        <v>5.4263565891472965</v>
      </c>
      <c r="AF603" s="705">
        <f>IF(ISERROR((J603/K603-1)*100),"n/a",(J603/K603-1)*100)</f>
        <v>3.2000000000000028</v>
      </c>
      <c r="AG603" s="705">
        <f>IF(ISERROR((K603/M603-1)*100),"n/a",(K603/M603-1)*100)</f>
        <v>0.80645161290322509</v>
      </c>
      <c r="AH603" s="705">
        <f>IF(ISERROR((M603/N603-1)*100),"n/a",(M603/N603-1)*100)</f>
        <v>0</v>
      </c>
      <c r="AI603" s="705">
        <f>IF(ISERROR((N603/O603-1)*100),"n/a",(N603/O603-1)*100)</f>
        <v>1.6393442622950838</v>
      </c>
      <c r="AJ603" s="705">
        <f>IF(ISERROR((O603/P603-1)*100),"n/a",(O603/P603-1)*100)</f>
        <v>19.6078431372549</v>
      </c>
      <c r="AK603" s="705">
        <f>IF(ISERROR((P603/Q603-1)*100),"n/a",(P603/Q603-1)*100)</f>
        <v>47.826086956521749</v>
      </c>
      <c r="AL603" s="705">
        <f>IF(ISERROR((Q603/R603-1)*100),"n/a",(Q603/R603-1)*100)</f>
        <v>25.454545454545439</v>
      </c>
      <c r="AM603" s="705">
        <f>IF(ISERROR((R603/S603-1)*100),"n/a",(R603/S603-1)*100)</f>
        <v>12.244897959183687</v>
      </c>
      <c r="AN603" s="705">
        <f>IF(ISERROR((S603/T603-1)*100),"n/a",(S603/T603-1)*100)</f>
        <v>8.8888888888888786</v>
      </c>
      <c r="AO603" s="705">
        <f>IF(ISERROR((T603/U603-1)*100),"n/a",(T603/U603-1)*100)</f>
        <v>2.2727272727272707</v>
      </c>
      <c r="AP603" s="705">
        <f>IF(ISERROR((U603/V603-1)*100),"n/a",(U603/V603-1)*100)</f>
        <v>15.789473684210531</v>
      </c>
      <c r="AQ603" s="705">
        <f>IF(ISERROR((V603/W603-1)*100),"n/a",(V603/W603-1)*100)</f>
        <v>40.740740740740748</v>
      </c>
      <c r="AR603" s="705">
        <f>IF(ISERROR((W603/X603-1)*100),"n/a",(W603/X603-1)*100)</f>
        <v>50.000000000000021</v>
      </c>
      <c r="AS603" s="706">
        <f>AVERAGE(Z603:AR603)</f>
        <v>14.919574452018713</v>
      </c>
      <c r="AT603" s="707">
        <f>STDEV(Z603:AR603)</f>
        <v>15.43579215266214</v>
      </c>
    </row>
    <row r="604" spans="1:46" ht="11.25" customHeight="1" x14ac:dyDescent="0.2">
      <c r="A604" s="526" t="s">
        <v>3918</v>
      </c>
      <c r="B604" s="527" t="s">
        <v>3919</v>
      </c>
      <c r="C604" s="515">
        <v>1.97</v>
      </c>
      <c r="D604" s="530">
        <v>1.86</v>
      </c>
      <c r="E604" s="684">
        <v>1.7</v>
      </c>
      <c r="F604" s="684">
        <v>1.44</v>
      </c>
      <c r="G604" s="684">
        <v>0.46</v>
      </c>
      <c r="H604" s="563">
        <v>0</v>
      </c>
      <c r="I604" s="685"/>
      <c r="J604" s="521">
        <v>0</v>
      </c>
      <c r="K604" s="689">
        <v>0</v>
      </c>
      <c r="L604" s="685"/>
      <c r="M604" s="686">
        <v>0</v>
      </c>
      <c r="N604" s="686">
        <v>0</v>
      </c>
      <c r="O604" s="687">
        <v>0</v>
      </c>
      <c r="P604" s="687">
        <v>0</v>
      </c>
      <c r="Q604" s="687">
        <v>0</v>
      </c>
      <c r="R604" s="687">
        <v>0</v>
      </c>
      <c r="S604" s="687">
        <v>0</v>
      </c>
      <c r="T604" s="687">
        <v>0</v>
      </c>
      <c r="U604" s="687">
        <v>0</v>
      </c>
      <c r="V604" s="687">
        <v>0</v>
      </c>
      <c r="W604" s="687">
        <v>0</v>
      </c>
      <c r="X604" s="687">
        <v>0</v>
      </c>
      <c r="Y604" s="688">
        <f>SUM(C604:X604)</f>
        <v>7.4300000000000006</v>
      </c>
      <c r="Z604" s="1134">
        <f>IF(ISERROR((C604/D604-1)*100),"n/a",(C604/D604-1)*100)</f>
        <v>5.9139784946236507</v>
      </c>
      <c r="AA604" s="705">
        <f>IF(ISERROR((D604/E604-1)*100),"n/a",(D604/E604-1)*100)</f>
        <v>9.4117647058823639</v>
      </c>
      <c r="AB604" s="705">
        <f>IF(ISERROR((E604/F604-1)*100),"n/a",(E604/F604-1)*100)</f>
        <v>18.055555555555557</v>
      </c>
      <c r="AC604" s="705">
        <f>IF(ISERROR((F604/G604-1)*100),"n/a",(F604/G604-1)*100)</f>
        <v>213.04347826086953</v>
      </c>
      <c r="AD604" s="705" t="str">
        <f>IF(ISERROR((G604/H604-1)*100),"n/a",(G604/H604-1)*100)</f>
        <v>n/a</v>
      </c>
      <c r="AE604" s="705" t="str">
        <f>IF(ISERROR((H604/J604-1)*100),"n/a",(H604/J604-1)*100)</f>
        <v>n/a</v>
      </c>
      <c r="AF604" s="705" t="str">
        <f>IF(ISERROR((J604/K604-1)*100),"n/a",(J604/K604-1)*100)</f>
        <v>n/a</v>
      </c>
      <c r="AG604" s="705" t="str">
        <f>IF(ISERROR((K604/M604-1)*100),"n/a",(K604/M604-1)*100)</f>
        <v>n/a</v>
      </c>
      <c r="AH604" s="705" t="str">
        <f>IF(ISERROR((M604/N604-1)*100),"n/a",(M604/N604-1)*100)</f>
        <v>n/a</v>
      </c>
      <c r="AI604" s="705" t="str">
        <f>IF(ISERROR((N604/O604-1)*100),"n/a",(N604/O604-1)*100)</f>
        <v>n/a</v>
      </c>
      <c r="AJ604" s="705" t="str">
        <f>IF(ISERROR((O604/P604-1)*100),"n/a",(O604/P604-1)*100)</f>
        <v>n/a</v>
      </c>
      <c r="AK604" s="705" t="str">
        <f>IF(ISERROR((P604/Q604-1)*100),"n/a",(P604/Q604-1)*100)</f>
        <v>n/a</v>
      </c>
      <c r="AL604" s="705" t="str">
        <f>IF(ISERROR((Q604/R604-1)*100),"n/a",(Q604/R604-1)*100)</f>
        <v>n/a</v>
      </c>
      <c r="AM604" s="705" t="str">
        <f>IF(ISERROR((R604/S604-1)*100),"n/a",(R604/S604-1)*100)</f>
        <v>n/a</v>
      </c>
      <c r="AN604" s="705" t="str">
        <f>IF(ISERROR((S604/T604-1)*100),"n/a",(S604/T604-1)*100)</f>
        <v>n/a</v>
      </c>
      <c r="AO604" s="705" t="str">
        <f>IF(ISERROR((T604/U604-1)*100),"n/a",(T604/U604-1)*100)</f>
        <v>n/a</v>
      </c>
      <c r="AP604" s="705" t="str">
        <f>IF(ISERROR((U604/V604-1)*100),"n/a",(U604/V604-1)*100)</f>
        <v>n/a</v>
      </c>
      <c r="AQ604" s="705" t="str">
        <f>IF(ISERROR((V604/W604-1)*100),"n/a",(V604/W604-1)*100)</f>
        <v>n/a</v>
      </c>
      <c r="AR604" s="705" t="str">
        <f>IF(ISERROR((W604/X604-1)*100),"n/a",(W604/X604-1)*100)</f>
        <v>n/a</v>
      </c>
      <c r="AS604" s="706">
        <f>AVERAGE(Z604:AR604)</f>
        <v>61.606194254232776</v>
      </c>
      <c r="AT604" s="707">
        <f>STDEV(Z604:AR604)</f>
        <v>101.08707548521728</v>
      </c>
    </row>
    <row r="605" spans="1:46" ht="11.25" customHeight="1" x14ac:dyDescent="0.2">
      <c r="A605" s="972" t="s">
        <v>1553</v>
      </c>
      <c r="B605" s="972" t="s">
        <v>1554</v>
      </c>
      <c r="C605" s="515">
        <v>1.42</v>
      </c>
      <c r="D605" s="690">
        <v>1.26</v>
      </c>
      <c r="E605" s="684">
        <v>1.1000000000000001</v>
      </c>
      <c r="F605" s="684">
        <v>0.94</v>
      </c>
      <c r="G605" s="684">
        <v>0.78</v>
      </c>
      <c r="H605" s="684">
        <v>0.62</v>
      </c>
      <c r="I605" s="685"/>
      <c r="J605" s="684">
        <v>0.46</v>
      </c>
      <c r="K605" s="514">
        <v>0.24</v>
      </c>
      <c r="L605" s="685"/>
      <c r="M605" s="686">
        <v>0</v>
      </c>
      <c r="N605" s="686">
        <v>0</v>
      </c>
      <c r="O605" s="687">
        <v>0.36</v>
      </c>
      <c r="P605" s="691">
        <v>0.3</v>
      </c>
      <c r="Q605" s="691">
        <v>0.27</v>
      </c>
      <c r="R605" s="691">
        <v>0.22500000000000001</v>
      </c>
      <c r="S605" s="691">
        <v>0.20499999999999999</v>
      </c>
      <c r="T605" s="691">
        <v>0.05</v>
      </c>
      <c r="U605" s="687">
        <v>0</v>
      </c>
      <c r="V605" s="687">
        <v>0</v>
      </c>
      <c r="W605" s="687">
        <v>0</v>
      </c>
      <c r="X605" s="687">
        <v>0</v>
      </c>
      <c r="Y605" s="688">
        <f>SUM(C605:X605)</f>
        <v>8.23</v>
      </c>
      <c r="Z605" s="1134">
        <f>IF(ISERROR((C605/D605-1)*100),"n/a",(C605/D605-1)*100)</f>
        <v>12.698412698412698</v>
      </c>
      <c r="AA605" s="705">
        <f>IF(ISERROR((D605/E605-1)*100),"n/a",(D605/E605-1)*100)</f>
        <v>14.545454545454529</v>
      </c>
      <c r="AB605" s="705">
        <f>IF(ISERROR((E605/F605-1)*100),"n/a",(E605/F605-1)*100)</f>
        <v>17.021276595744705</v>
      </c>
      <c r="AC605" s="705">
        <f>IF(ISERROR((F605/G605-1)*100),"n/a",(F605/G605-1)*100)</f>
        <v>20.512820512820507</v>
      </c>
      <c r="AD605" s="705">
        <f>IF(ISERROR((G605/H605-1)*100),"n/a",(G605/H605-1)*100)</f>
        <v>25.806451612903224</v>
      </c>
      <c r="AE605" s="705">
        <f>IF(ISERROR((H605/J605-1)*100),"n/a",(H605/J605-1)*100)</f>
        <v>34.782608695652172</v>
      </c>
      <c r="AF605" s="705">
        <f>IF(ISERROR((J605/K605-1)*100),"n/a",(J605/K605-1)*100)</f>
        <v>91.666666666666671</v>
      </c>
      <c r="AG605" s="705" t="str">
        <f>IF(ISERROR((K605/M605-1)*100),"n/a",(K605/M605-1)*100)</f>
        <v>n/a</v>
      </c>
      <c r="AH605" s="705" t="str">
        <f>IF(ISERROR((M605/N605-1)*100),"n/a",(M605/N605-1)*100)</f>
        <v>n/a</v>
      </c>
      <c r="AI605" s="705">
        <f>IF(ISERROR((N605/O605-1)*100),"n/a",(N605/O605-1)*100)</f>
        <v>-100</v>
      </c>
      <c r="AJ605" s="705">
        <f>IF(ISERROR((O605/P605-1)*100),"n/a",(O605/P605-1)*100)</f>
        <v>19.999999999999996</v>
      </c>
      <c r="AK605" s="705">
        <f>IF(ISERROR((P605/Q605-1)*100),"n/a",(P605/Q605-1)*100)</f>
        <v>11.111111111111093</v>
      </c>
      <c r="AL605" s="705">
        <f>IF(ISERROR((Q605/R605-1)*100),"n/a",(Q605/R605-1)*100)</f>
        <v>19.999999999999996</v>
      </c>
      <c r="AM605" s="705">
        <f>IF(ISERROR((R605/S605-1)*100),"n/a",(R605/S605-1)*100)</f>
        <v>9.7560975609756184</v>
      </c>
      <c r="AN605" s="705">
        <f>IF(ISERROR((S605/T605-1)*100),"n/a",(S605/T605-1)*100)</f>
        <v>309.99999999999994</v>
      </c>
      <c r="AO605" s="705" t="str">
        <f>IF(ISERROR((T605/U605-1)*100),"n/a",(T605/U605-1)*100)</f>
        <v>n/a</v>
      </c>
      <c r="AP605" s="705" t="str">
        <f>IF(ISERROR((U605/V605-1)*100),"n/a",(U605/V605-1)*100)</f>
        <v>n/a</v>
      </c>
      <c r="AQ605" s="705" t="str">
        <f>IF(ISERROR((V605/W605-1)*100),"n/a",(V605/W605-1)*100)</f>
        <v>n/a</v>
      </c>
      <c r="AR605" s="705" t="str">
        <f>IF(ISERROR((W605/X605-1)*100),"n/a",(W605/X605-1)*100)</f>
        <v>n/a</v>
      </c>
      <c r="AS605" s="706">
        <f>AVERAGE(Z605:AR605)</f>
        <v>37.530838461518549</v>
      </c>
      <c r="AT605" s="707">
        <f>STDEV(Z605:AR605)</f>
        <v>91.364293058182639</v>
      </c>
    </row>
    <row r="606" spans="1:46" ht="11.25" customHeight="1" x14ac:dyDescent="0.2">
      <c r="A606" s="513" t="s">
        <v>314</v>
      </c>
      <c r="B606" s="972" t="s">
        <v>315</v>
      </c>
      <c r="C606" s="515">
        <v>1.05</v>
      </c>
      <c r="D606" s="690">
        <v>1.3800000000000001</v>
      </c>
      <c r="E606" s="684">
        <v>1.36</v>
      </c>
      <c r="F606" s="684">
        <v>1.28</v>
      </c>
      <c r="G606" s="684">
        <v>1.1000000000000001</v>
      </c>
      <c r="H606" s="684">
        <v>0.96</v>
      </c>
      <c r="I606" s="685"/>
      <c r="J606" s="684">
        <v>0.88</v>
      </c>
      <c r="K606" s="514">
        <v>0.8</v>
      </c>
      <c r="L606" s="685"/>
      <c r="M606" s="531">
        <v>0.76</v>
      </c>
      <c r="N606" s="531">
        <v>0.72</v>
      </c>
      <c r="O606" s="691">
        <v>0.68</v>
      </c>
      <c r="P606" s="691">
        <v>0.6</v>
      </c>
      <c r="Q606" s="691">
        <v>0.56000000000000005</v>
      </c>
      <c r="R606" s="691">
        <v>0.52</v>
      </c>
      <c r="S606" s="691">
        <v>0.43</v>
      </c>
      <c r="T606" s="691">
        <v>0.4</v>
      </c>
      <c r="U606" s="691">
        <v>0.375</v>
      </c>
      <c r="V606" s="691">
        <v>0.35</v>
      </c>
      <c r="W606" s="691">
        <v>0.32500000000000001</v>
      </c>
      <c r="X606" s="691">
        <v>0.32</v>
      </c>
      <c r="Y606" s="688">
        <f>SUM(C606:X606)</f>
        <v>14.85</v>
      </c>
      <c r="Z606" s="1134">
        <f>IF(ISERROR((C606/D606-1)*100),"n/a",(C606/D606-1)*100)</f>
        <v>-23.913043478260875</v>
      </c>
      <c r="AA606" s="705">
        <f>IF(ISERROR((D606/E606-1)*100),"n/a",(D606/E606-1)*100)</f>
        <v>1.4705882352941124</v>
      </c>
      <c r="AB606" s="705">
        <f>IF(ISERROR((E606/F606-1)*100),"n/a",(E606/F606-1)*100)</f>
        <v>6.25</v>
      </c>
      <c r="AC606" s="705">
        <f>IF(ISERROR((F606/G606-1)*100),"n/a",(F606/G606-1)*100)</f>
        <v>16.36363636363636</v>
      </c>
      <c r="AD606" s="705">
        <f>IF(ISERROR((G606/H606-1)*100),"n/a",(G606/H606-1)*100)</f>
        <v>14.583333333333348</v>
      </c>
      <c r="AE606" s="705">
        <f>IF(ISERROR((H606/J606-1)*100),"n/a",(H606/J606-1)*100)</f>
        <v>9.0909090909090828</v>
      </c>
      <c r="AF606" s="705">
        <f>IF(ISERROR((J606/K606-1)*100),"n/a",(J606/K606-1)*100)</f>
        <v>9.9999999999999858</v>
      </c>
      <c r="AG606" s="705">
        <f>IF(ISERROR((K606/M606-1)*100),"n/a",(K606/M606-1)*100)</f>
        <v>5.2631578947368363</v>
      </c>
      <c r="AH606" s="705">
        <f>IF(ISERROR((M606/N606-1)*100),"n/a",(M606/N606-1)*100)</f>
        <v>5.555555555555558</v>
      </c>
      <c r="AI606" s="705">
        <f>IF(ISERROR((N606/O606-1)*100),"n/a",(N606/O606-1)*100)</f>
        <v>5.8823529411764497</v>
      </c>
      <c r="AJ606" s="705">
        <f>IF(ISERROR((O606/P606-1)*100),"n/a",(O606/P606-1)*100)</f>
        <v>13.333333333333353</v>
      </c>
      <c r="AK606" s="705">
        <f>IF(ISERROR((P606/Q606-1)*100),"n/a",(P606/Q606-1)*100)</f>
        <v>7.1428571428571397</v>
      </c>
      <c r="AL606" s="705">
        <f>IF(ISERROR((Q606/R606-1)*100),"n/a",(Q606/R606-1)*100)</f>
        <v>7.6923076923077094</v>
      </c>
      <c r="AM606" s="705">
        <f>IF(ISERROR((R606/S606-1)*100),"n/a",(R606/S606-1)*100)</f>
        <v>20.930232558139551</v>
      </c>
      <c r="AN606" s="705">
        <f>IF(ISERROR((S606/T606-1)*100),"n/a",(S606/T606-1)*100)</f>
        <v>7.4999999999999956</v>
      </c>
      <c r="AO606" s="705">
        <f>IF(ISERROR((T606/U606-1)*100),"n/a",(T606/U606-1)*100)</f>
        <v>6.6666666666666652</v>
      </c>
      <c r="AP606" s="705">
        <f>IF(ISERROR((U606/V606-1)*100),"n/a",(U606/V606-1)*100)</f>
        <v>7.1428571428571397</v>
      </c>
      <c r="AQ606" s="705">
        <f>IF(ISERROR((V606/W606-1)*100),"n/a",(V606/W606-1)*100)</f>
        <v>7.6923076923076872</v>
      </c>
      <c r="AR606" s="705">
        <f>IF(ISERROR((W606/X606-1)*100),"n/a",(W606/X606-1)*100)</f>
        <v>1.5625</v>
      </c>
      <c r="AS606" s="706">
        <f>AVERAGE(Z606:AR606)</f>
        <v>6.8531343244657945</v>
      </c>
      <c r="AT606" s="707">
        <f>STDEV(Z606:AR606)</f>
        <v>8.8704924101437648</v>
      </c>
    </row>
    <row r="607" spans="1:46" ht="11.25" customHeight="1" x14ac:dyDescent="0.2">
      <c r="A607" s="513" t="s">
        <v>1555</v>
      </c>
      <c r="B607" s="972" t="s">
        <v>1556</v>
      </c>
      <c r="C607" s="515">
        <v>0.52</v>
      </c>
      <c r="D607" s="690">
        <v>0.43636363636363629</v>
      </c>
      <c r="E607" s="684">
        <v>0.3454545454545454</v>
      </c>
      <c r="F607" s="684">
        <v>0.25454545454545457</v>
      </c>
      <c r="G607" s="684">
        <v>0.16363636363636361</v>
      </c>
      <c r="H607" s="684">
        <v>0.10909090909090907</v>
      </c>
      <c r="I607" s="685"/>
      <c r="J607" s="521">
        <v>7.2727272727272724E-2</v>
      </c>
      <c r="K607" s="689">
        <v>7.2727272727272724E-2</v>
      </c>
      <c r="L607" s="685"/>
      <c r="M607" s="686">
        <v>7.2727272727272724E-2</v>
      </c>
      <c r="N607" s="686">
        <v>0.23636363636363636</v>
      </c>
      <c r="O607" s="691">
        <v>0.43636363636363629</v>
      </c>
      <c r="P607" s="691">
        <v>0.37272727272727268</v>
      </c>
      <c r="Q607" s="691">
        <v>0.26663636363636362</v>
      </c>
      <c r="R607" s="691">
        <v>0.22090909090909092</v>
      </c>
      <c r="S607" s="687">
        <v>0.20036363636363635</v>
      </c>
      <c r="T607" s="687">
        <v>0.20036363636363635</v>
      </c>
      <c r="U607" s="687">
        <v>0.20036363636363635</v>
      </c>
      <c r="V607" s="691">
        <v>0.20036363636363635</v>
      </c>
      <c r="W607" s="691">
        <v>0.19581818181818181</v>
      </c>
      <c r="X607" s="691">
        <v>0.16854545454545455</v>
      </c>
      <c r="Y607" s="688">
        <f>SUM(C607:X607)</f>
        <v>4.7460909090909089</v>
      </c>
      <c r="Z607" s="1134">
        <f>IF(ISERROR((C607/D607-1)*100),"n/a",(C607/D607-1)*100)</f>
        <v>19.166666666666686</v>
      </c>
      <c r="AA607" s="705">
        <f>IF(ISERROR((D607/E607-1)*100),"n/a",(D607/E607-1)*100)</f>
        <v>26.315789473684205</v>
      </c>
      <c r="AB607" s="705">
        <f>IF(ISERROR((E607/F607-1)*100),"n/a",(E607/F607-1)*100)</f>
        <v>35.71428571428568</v>
      </c>
      <c r="AC607" s="705">
        <f>IF(ISERROR((F607/G607-1)*100),"n/a",(F607/G607-1)*100)</f>
        <v>55.5555555555556</v>
      </c>
      <c r="AD607" s="705">
        <f>IF(ISERROR((G607/H607-1)*100),"n/a",(G607/H607-1)*100)</f>
        <v>50</v>
      </c>
      <c r="AE607" s="705">
        <f>IF(ISERROR((H607/J607-1)*100),"n/a",(H607/J607-1)*100)</f>
        <v>49.999999999999979</v>
      </c>
      <c r="AF607" s="705">
        <f>IF(ISERROR((J607/K607-1)*100),"n/a",(J607/K607-1)*100)</f>
        <v>0</v>
      </c>
      <c r="AG607" s="705">
        <f>IF(ISERROR((K607/M607-1)*100),"n/a",(K607/M607-1)*100)</f>
        <v>0</v>
      </c>
      <c r="AH607" s="705">
        <f>IF(ISERROR((M607/N607-1)*100),"n/a",(M607/N607-1)*100)</f>
        <v>-69.230769230769226</v>
      </c>
      <c r="AI607" s="705">
        <f>IF(ISERROR((N607/O607-1)*100),"n/a",(N607/O607-1)*100)</f>
        <v>-45.833333333333329</v>
      </c>
      <c r="AJ607" s="705">
        <f>IF(ISERROR((O607/P607-1)*100),"n/a",(O607/P607-1)*100)</f>
        <v>17.073170731707311</v>
      </c>
      <c r="AK607" s="705">
        <f>IF(ISERROR((P607/Q607-1)*100),"n/a",(P607/Q607-1)*100)</f>
        <v>39.788612342311616</v>
      </c>
      <c r="AL607" s="705">
        <f>IF(ISERROR((Q607/R607-1)*100),"n/a",(Q607/R607-1)*100)</f>
        <v>20.699588477366238</v>
      </c>
      <c r="AM607" s="705">
        <f>IF(ISERROR((R607/S607-1)*100),"n/a",(R607/S607-1)*100)</f>
        <v>10.254083484573506</v>
      </c>
      <c r="AN607" s="705">
        <f>IF(ISERROR((S607/T607-1)*100),"n/a",(S607/T607-1)*100)</f>
        <v>0</v>
      </c>
      <c r="AO607" s="705">
        <f>IF(ISERROR((T607/U607-1)*100),"n/a",(T607/U607-1)*100)</f>
        <v>0</v>
      </c>
      <c r="AP607" s="705">
        <f>IF(ISERROR((U607/V607-1)*100),"n/a",(U607/V607-1)*100)</f>
        <v>0</v>
      </c>
      <c r="AQ607" s="705">
        <f>IF(ISERROR((V607/W607-1)*100),"n/a",(V607/W607-1)*100)</f>
        <v>2.3212627669452202</v>
      </c>
      <c r="AR607" s="705">
        <f>IF(ISERROR((W607/X607-1)*100),"n/a",(W607/X607-1)*100)</f>
        <v>16.181229773462768</v>
      </c>
      <c r="AS607" s="706">
        <f>AVERAGE(Z607:AR607)</f>
        <v>12.000323285392433</v>
      </c>
      <c r="AT607" s="707">
        <f>STDEV(Z607:AR607)</f>
        <v>30.961198617088716</v>
      </c>
    </row>
    <row r="608" spans="1:46" ht="11.25" customHeight="1" x14ac:dyDescent="0.2">
      <c r="A608" s="526" t="s">
        <v>1557</v>
      </c>
      <c r="B608" s="527" t="s">
        <v>1558</v>
      </c>
      <c r="C608" s="515">
        <v>2.04</v>
      </c>
      <c r="D608" s="515">
        <v>1.94</v>
      </c>
      <c r="E608" s="533">
        <v>1.88</v>
      </c>
      <c r="F608" s="533">
        <v>1.6380940000000002</v>
      </c>
      <c r="G608" s="533">
        <v>1.4149660000000002</v>
      </c>
      <c r="H608" s="533">
        <v>1.2784800000000001</v>
      </c>
      <c r="I608" s="534"/>
      <c r="J608" s="533">
        <v>1.085968</v>
      </c>
      <c r="K608" s="535">
        <v>0</v>
      </c>
      <c r="L608" s="534"/>
      <c r="M608" s="560">
        <v>0</v>
      </c>
      <c r="N608" s="560">
        <v>0</v>
      </c>
      <c r="O608" s="537">
        <v>0</v>
      </c>
      <c r="P608" s="537">
        <v>0</v>
      </c>
      <c r="Q608" s="537">
        <v>0</v>
      </c>
      <c r="R608" s="537">
        <v>0</v>
      </c>
      <c r="S608" s="537">
        <v>0</v>
      </c>
      <c r="T608" s="537">
        <v>0</v>
      </c>
      <c r="U608" s="537">
        <v>0</v>
      </c>
      <c r="V608" s="537">
        <v>0</v>
      </c>
      <c r="W608" s="537">
        <v>0</v>
      </c>
      <c r="X608" s="537">
        <v>0</v>
      </c>
      <c r="Y608" s="688">
        <f>SUM(C608:X608)</f>
        <v>11.277507999999999</v>
      </c>
      <c r="Z608" s="1134">
        <f>IF(ISERROR((C608/D608-1)*100),"n/a",(C608/D608-1)*100)</f>
        <v>5.1546391752577359</v>
      </c>
      <c r="AA608" s="705">
        <f>IF(ISERROR((D608/E608-1)*100),"n/a",(D608/E608-1)*100)</f>
        <v>3.1914893617021267</v>
      </c>
      <c r="AB608" s="705">
        <f>IF(ISERROR((E608/F608-1)*100),"n/a",(E608/F608-1)*100)</f>
        <v>14.767528603364632</v>
      </c>
      <c r="AC608" s="705">
        <f>IF(ISERROR((F608/G608-1)*100),"n/a",(F608/G608-1)*100)</f>
        <v>15.769142156065929</v>
      </c>
      <c r="AD608" s="705">
        <f>IF(ISERROR((G608/H608-1)*100),"n/a",(G608/H608-1)*100)</f>
        <v>10.67564607971967</v>
      </c>
      <c r="AE608" s="705">
        <f>IF(ISERROR((H608/J608-1)*100),"n/a",(H608/J608-1)*100)</f>
        <v>17.727225848275463</v>
      </c>
      <c r="AF608" s="705" t="str">
        <f>IF(ISERROR((J608/K608-1)*100),"n/a",(J608/K608-1)*100)</f>
        <v>n/a</v>
      </c>
      <c r="AG608" s="705" t="str">
        <f>IF(ISERROR((K608/M608-1)*100),"n/a",(K608/M608-1)*100)</f>
        <v>n/a</v>
      </c>
      <c r="AH608" s="705" t="str">
        <f>IF(ISERROR((M608/N608-1)*100),"n/a",(M608/N608-1)*100)</f>
        <v>n/a</v>
      </c>
      <c r="AI608" s="705" t="str">
        <f>IF(ISERROR((N608/O608-1)*100),"n/a",(N608/O608-1)*100)</f>
        <v>n/a</v>
      </c>
      <c r="AJ608" s="705" t="str">
        <f>IF(ISERROR((O608/P608-1)*100),"n/a",(O608/P608-1)*100)</f>
        <v>n/a</v>
      </c>
      <c r="AK608" s="705" t="str">
        <f>IF(ISERROR((P608/Q608-1)*100),"n/a",(P608/Q608-1)*100)</f>
        <v>n/a</v>
      </c>
      <c r="AL608" s="705" t="str">
        <f>IF(ISERROR((Q608/R608-1)*100),"n/a",(Q608/R608-1)*100)</f>
        <v>n/a</v>
      </c>
      <c r="AM608" s="705" t="str">
        <f>IF(ISERROR((R608/S608-1)*100),"n/a",(R608/S608-1)*100)</f>
        <v>n/a</v>
      </c>
      <c r="AN608" s="705" t="str">
        <f>IF(ISERROR((S608/T608-1)*100),"n/a",(S608/T608-1)*100)</f>
        <v>n/a</v>
      </c>
      <c r="AO608" s="705" t="str">
        <f>IF(ISERROR((T608/U608-1)*100),"n/a",(T608/U608-1)*100)</f>
        <v>n/a</v>
      </c>
      <c r="AP608" s="705" t="str">
        <f>IF(ISERROR((U608/V608-1)*100),"n/a",(U608/V608-1)*100)</f>
        <v>n/a</v>
      </c>
      <c r="AQ608" s="705" t="str">
        <f>IF(ISERROR((V608/W608-1)*100),"n/a",(V608/W608-1)*100)</f>
        <v>n/a</v>
      </c>
      <c r="AR608" s="705" t="str">
        <f>IF(ISERROR((W608/X608-1)*100),"n/a",(W608/X608-1)*100)</f>
        <v>n/a</v>
      </c>
      <c r="AS608" s="706">
        <f>AVERAGE(Z608:AR608)</f>
        <v>11.214278537397592</v>
      </c>
      <c r="AT608" s="707">
        <f>STDEV(Z608:AR608)</f>
        <v>5.952568379641674</v>
      </c>
    </row>
    <row r="609" spans="1:46" ht="11.25" customHeight="1" x14ac:dyDescent="0.2">
      <c r="A609" s="513" t="s">
        <v>316</v>
      </c>
      <c r="B609" s="972" t="s">
        <v>317</v>
      </c>
      <c r="C609" s="515">
        <v>0.69750000000000001</v>
      </c>
      <c r="D609" s="515">
        <v>0.6875</v>
      </c>
      <c r="E609" s="684">
        <v>0.67749999999999999</v>
      </c>
      <c r="F609" s="684">
        <v>0.66249999999999998</v>
      </c>
      <c r="G609" s="684">
        <v>0.65749999999999997</v>
      </c>
      <c r="H609" s="684">
        <v>0.64749999999999996</v>
      </c>
      <c r="I609" s="685"/>
      <c r="J609" s="684">
        <v>0.63749999999999996</v>
      </c>
      <c r="K609" s="514">
        <v>0.62749999999999995</v>
      </c>
      <c r="L609" s="685"/>
      <c r="M609" s="531">
        <v>0.61750000000000005</v>
      </c>
      <c r="N609" s="531">
        <v>0.60750000000000004</v>
      </c>
      <c r="O609" s="691">
        <v>0.58333000000000002</v>
      </c>
      <c r="P609" s="691">
        <v>0.51890000000000003</v>
      </c>
      <c r="Q609" s="691">
        <v>0.46179999999999999</v>
      </c>
      <c r="R609" s="691">
        <v>0.40629999999999999</v>
      </c>
      <c r="S609" s="691">
        <v>0.35809999999999997</v>
      </c>
      <c r="T609" s="691">
        <v>0.32340000000000002</v>
      </c>
      <c r="U609" s="691">
        <v>0.30050000000000004</v>
      </c>
      <c r="V609" s="691">
        <v>0.2833</v>
      </c>
      <c r="W609" s="691">
        <v>0.25369999999999998</v>
      </c>
      <c r="X609" s="691">
        <v>0.2177</v>
      </c>
      <c r="Y609" s="688">
        <f>SUM(C609:X609)</f>
        <v>10.227030000000001</v>
      </c>
      <c r="Z609" s="1134">
        <f>IF(ISERROR((C609/D609-1)*100),"n/a",(C609/D609-1)*100)</f>
        <v>1.4545454545454639</v>
      </c>
      <c r="AA609" s="705">
        <f>IF(ISERROR((D609/E609-1)*100),"n/a",(D609/E609-1)*100)</f>
        <v>1.4760147601476037</v>
      </c>
      <c r="AB609" s="705">
        <f>IF(ISERROR((E609/F609-1)*100),"n/a",(E609/F609-1)*100)</f>
        <v>2.2641509433962259</v>
      </c>
      <c r="AC609" s="705">
        <f>IF(ISERROR((F609/G609-1)*100),"n/a",(F609/G609-1)*100)</f>
        <v>0.76045627376426506</v>
      </c>
      <c r="AD609" s="705">
        <f>IF(ISERROR((G609/H609-1)*100),"n/a",(G609/H609-1)*100)</f>
        <v>1.5444015444015413</v>
      </c>
      <c r="AE609" s="705">
        <f>IF(ISERROR((H609/J609-1)*100),"n/a",(H609/J609-1)*100)</f>
        <v>1.5686274509803866</v>
      </c>
      <c r="AF609" s="705">
        <f>IF(ISERROR((J609/K609-1)*100),"n/a",(J609/K609-1)*100)</f>
        <v>1.5936254980079667</v>
      </c>
      <c r="AG609" s="705">
        <f>IF(ISERROR((K609/M609-1)*100),"n/a",(K609/M609-1)*100)</f>
        <v>1.6194331983805599</v>
      </c>
      <c r="AH609" s="705">
        <f>IF(ISERROR((M609/N609-1)*100),"n/a",(M609/N609-1)*100)</f>
        <v>1.6460905349794164</v>
      </c>
      <c r="AI609" s="705">
        <f>IF(ISERROR((N609/O609-1)*100),"n/a",(N609/O609-1)*100)</f>
        <v>4.1434522482985736</v>
      </c>
      <c r="AJ609" s="705">
        <f>IF(ISERROR((O609/P609-1)*100),"n/a",(O609/P609-1)*100)</f>
        <v>12.41665060705337</v>
      </c>
      <c r="AK609" s="705">
        <f>IF(ISERROR((P609/Q609-1)*100),"n/a",(P609/Q609-1)*100)</f>
        <v>12.364660025985286</v>
      </c>
      <c r="AL609" s="705">
        <f>IF(ISERROR((Q609/R609-1)*100),"n/a",(Q609/R609-1)*100)</f>
        <v>13.659857248338669</v>
      </c>
      <c r="AM609" s="705">
        <f>IF(ISERROR((R609/S609-1)*100),"n/a",(R609/S609-1)*100)</f>
        <v>13.459927394582527</v>
      </c>
      <c r="AN609" s="705">
        <f>IF(ISERROR((S609/T609-1)*100),"n/a",(S609/T609-1)*100)</f>
        <v>10.729746444032152</v>
      </c>
      <c r="AO609" s="705">
        <f>IF(ISERROR((T609/U609-1)*100),"n/a",(T609/U609-1)*100)</f>
        <v>7.6206322795340897</v>
      </c>
      <c r="AP609" s="705">
        <f>IF(ISERROR((U609/V609-1)*100),"n/a",(U609/V609-1)*100)</f>
        <v>6.071302506177223</v>
      </c>
      <c r="AQ609" s="705">
        <f>IF(ISERROR((V609/W609-1)*100),"n/a",(V609/W609-1)*100)</f>
        <v>11.667323610563663</v>
      </c>
      <c r="AR609" s="705">
        <f>IF(ISERROR((W609/X609-1)*100),"n/a",(W609/X609-1)*100)</f>
        <v>16.536518144235181</v>
      </c>
      <c r="AS609" s="706">
        <f>AVERAGE(Z609:AR609)</f>
        <v>6.452495587758114</v>
      </c>
      <c r="AT609" s="707">
        <f>STDEV(Z609:AR609)</f>
        <v>5.4938852395499458</v>
      </c>
    </row>
    <row r="610" spans="1:46" ht="11.25" customHeight="1" x14ac:dyDescent="0.2">
      <c r="A610" s="972" t="s">
        <v>318</v>
      </c>
      <c r="B610" s="972" t="s">
        <v>319</v>
      </c>
      <c r="C610" s="515">
        <v>3.4649999999999999</v>
      </c>
      <c r="D610" s="515">
        <v>3.1675</v>
      </c>
      <c r="E610" s="684">
        <v>2.91</v>
      </c>
      <c r="F610" s="684">
        <v>2.7625000000000002</v>
      </c>
      <c r="G610" s="684">
        <v>2.5325000000000002</v>
      </c>
      <c r="H610" s="684">
        <v>2.2400000000000002</v>
      </c>
      <c r="I610" s="685"/>
      <c r="J610" s="684">
        <v>2.105</v>
      </c>
      <c r="K610" s="514">
        <v>1.99</v>
      </c>
      <c r="L610" s="685"/>
      <c r="M610" s="531">
        <v>1.86</v>
      </c>
      <c r="N610" s="531">
        <v>1.75</v>
      </c>
      <c r="O610" s="691">
        <v>1.6</v>
      </c>
      <c r="P610" s="691">
        <v>1.35</v>
      </c>
      <c r="Q610" s="691">
        <v>1.1200000000000001</v>
      </c>
      <c r="R610" s="691">
        <v>0.98</v>
      </c>
      <c r="S610" s="691">
        <v>0.78</v>
      </c>
      <c r="T610" s="691">
        <v>0.62</v>
      </c>
      <c r="U610" s="691">
        <v>0.59</v>
      </c>
      <c r="V610" s="691">
        <v>0.56999999999999995</v>
      </c>
      <c r="W610" s="691">
        <v>0.55000000000000004</v>
      </c>
      <c r="X610" s="691">
        <v>0.53</v>
      </c>
      <c r="Y610" s="688">
        <f>SUM(C610:X610)</f>
        <v>33.472500000000004</v>
      </c>
      <c r="Z610" s="1134">
        <f>IF(ISERROR((C610/D610-1)*100),"n/a",(C610/D610-1)*100)</f>
        <v>9.3922651933701538</v>
      </c>
      <c r="AA610" s="705">
        <f>IF(ISERROR((D610/E610-1)*100),"n/a",(D610/E610-1)*100)</f>
        <v>8.8487972508590964</v>
      </c>
      <c r="AB610" s="705">
        <f>IF(ISERROR((E610/F610-1)*100),"n/a",(E610/F610-1)*100)</f>
        <v>5.3393665158371073</v>
      </c>
      <c r="AC610" s="705">
        <f>IF(ISERROR((F610/G610-1)*100),"n/a",(F610/G610-1)*100)</f>
        <v>9.081934846989137</v>
      </c>
      <c r="AD610" s="705">
        <f>IF(ISERROR((G610/H610-1)*100),"n/a",(G610/H610-1)*100)</f>
        <v>13.058035714285721</v>
      </c>
      <c r="AE610" s="705">
        <f>IF(ISERROR((H610/J610-1)*100),"n/a",(H610/J610-1)*100)</f>
        <v>6.4133016627078598</v>
      </c>
      <c r="AF610" s="705">
        <f>IF(ISERROR((J610/K610-1)*100),"n/a",(J610/K610-1)*100)</f>
        <v>5.7788944723618174</v>
      </c>
      <c r="AG610" s="705">
        <f>IF(ISERROR((K610/M610-1)*100),"n/a",(K610/M610-1)*100)</f>
        <v>6.9892473118279508</v>
      </c>
      <c r="AH610" s="705">
        <f>IF(ISERROR((M610/N610-1)*100),"n/a",(M610/N610-1)*100)</f>
        <v>6.2857142857142945</v>
      </c>
      <c r="AI610" s="705">
        <f>IF(ISERROR((N610/O610-1)*100),"n/a",(N610/O610-1)*100)</f>
        <v>9.375</v>
      </c>
      <c r="AJ610" s="705">
        <f>IF(ISERROR((O610/P610-1)*100),"n/a",(O610/P610-1)*100)</f>
        <v>18.518518518518512</v>
      </c>
      <c r="AK610" s="705">
        <f>IF(ISERROR((P610/Q610-1)*100),"n/a",(P610/Q610-1)*100)</f>
        <v>20.535714285714278</v>
      </c>
      <c r="AL610" s="705">
        <f>IF(ISERROR((Q610/R610-1)*100),"n/a",(Q610/R610-1)*100)</f>
        <v>14.285714285714302</v>
      </c>
      <c r="AM610" s="705">
        <f>IF(ISERROR((R610/S610-1)*100),"n/a",(R610/S610-1)*100)</f>
        <v>25.641025641025639</v>
      </c>
      <c r="AN610" s="705">
        <f>IF(ISERROR((S610/T610-1)*100),"n/a",(S610/T610-1)*100)</f>
        <v>25.806451612903224</v>
      </c>
      <c r="AO610" s="705">
        <f>IF(ISERROR((T610/U610-1)*100),"n/a",(T610/U610-1)*100)</f>
        <v>5.0847457627118731</v>
      </c>
      <c r="AP610" s="705">
        <f>IF(ISERROR((U610/V610-1)*100),"n/a",(U610/V610-1)*100)</f>
        <v>3.5087719298245723</v>
      </c>
      <c r="AQ610" s="705">
        <f>IF(ISERROR((V610/W610-1)*100),"n/a",(V610/W610-1)*100)</f>
        <v>3.6363636363636154</v>
      </c>
      <c r="AR610" s="705">
        <f>IF(ISERROR((W610/X610-1)*100),"n/a",(W610/X610-1)*100)</f>
        <v>3.7735849056603765</v>
      </c>
      <c r="AS610" s="706">
        <f>AVERAGE(Z610:AR610)</f>
        <v>10.597549885915239</v>
      </c>
      <c r="AT610" s="707">
        <f>STDEV(Z610:AR610)</f>
        <v>7.1598372694761938</v>
      </c>
    </row>
    <row r="611" spans="1:46" ht="11.25" customHeight="1" x14ac:dyDescent="0.2">
      <c r="A611" s="513" t="s">
        <v>734</v>
      </c>
      <c r="B611" s="972" t="s">
        <v>735</v>
      </c>
      <c r="C611" s="515">
        <v>0.76</v>
      </c>
      <c r="D611" s="515">
        <v>0.64</v>
      </c>
      <c r="E611" s="684">
        <v>0.57999999999999996</v>
      </c>
      <c r="F611" s="684">
        <v>0.5</v>
      </c>
      <c r="G611" s="684">
        <v>0.42</v>
      </c>
      <c r="H611" s="521">
        <v>0.36</v>
      </c>
      <c r="I611" s="685"/>
      <c r="J611" s="684">
        <v>0.33</v>
      </c>
      <c r="K611" s="514">
        <v>0.28999999999999998</v>
      </c>
      <c r="L611" s="685"/>
      <c r="M611" s="531">
        <v>0.25750000000000001</v>
      </c>
      <c r="N611" s="531">
        <v>0.22750000000000001</v>
      </c>
      <c r="O611" s="691">
        <v>0.20499999999999999</v>
      </c>
      <c r="P611" s="691">
        <v>0.185</v>
      </c>
      <c r="Q611" s="691">
        <v>0.17249999999999999</v>
      </c>
      <c r="R611" s="691">
        <v>0.16250000000000001</v>
      </c>
      <c r="S611" s="691">
        <v>0.14499999999999999</v>
      </c>
      <c r="T611" s="691">
        <v>0.11</v>
      </c>
      <c r="U611" s="687">
        <v>0</v>
      </c>
      <c r="V611" s="687">
        <v>0</v>
      </c>
      <c r="W611" s="687">
        <v>0</v>
      </c>
      <c r="X611" s="687">
        <v>0</v>
      </c>
      <c r="Y611" s="688">
        <f>SUM(C611:X611)</f>
        <v>5.3449999999999998</v>
      </c>
      <c r="Z611" s="1134">
        <f>IF(ISERROR((C611/D611-1)*100),"n/a",(C611/D611-1)*100)</f>
        <v>18.75</v>
      </c>
      <c r="AA611" s="705">
        <f>IF(ISERROR((D611/E611-1)*100),"n/a",(D611/E611-1)*100)</f>
        <v>10.344827586206918</v>
      </c>
      <c r="AB611" s="705">
        <f>IF(ISERROR((E611/F611-1)*100),"n/a",(E611/F611-1)*100)</f>
        <v>15.999999999999993</v>
      </c>
      <c r="AC611" s="705">
        <f>IF(ISERROR((F611/G611-1)*100),"n/a",(F611/G611-1)*100)</f>
        <v>19.047619047619047</v>
      </c>
      <c r="AD611" s="705">
        <f>IF(ISERROR((G611/H611-1)*100),"n/a",(G611/H611-1)*100)</f>
        <v>16.666666666666675</v>
      </c>
      <c r="AE611" s="705">
        <f>IF(ISERROR((H611/J611-1)*100),"n/a",(H611/J611-1)*100)</f>
        <v>9.0909090909090828</v>
      </c>
      <c r="AF611" s="705">
        <f>IF(ISERROR((J611/K611-1)*100),"n/a",(J611/K611-1)*100)</f>
        <v>13.793103448275868</v>
      </c>
      <c r="AG611" s="705">
        <f>IF(ISERROR((K611/M611-1)*100),"n/a",(K611/M611-1)*100)</f>
        <v>12.621359223300965</v>
      </c>
      <c r="AH611" s="705">
        <f>IF(ISERROR((M611/N611-1)*100),"n/a",(M611/N611-1)*100)</f>
        <v>13.186813186813184</v>
      </c>
      <c r="AI611" s="705">
        <f>IF(ISERROR((N611/O611-1)*100),"n/a",(N611/O611-1)*100)</f>
        <v>10.975609756097571</v>
      </c>
      <c r="AJ611" s="705">
        <f>IF(ISERROR((O611/P611-1)*100),"n/a",(O611/P611-1)*100)</f>
        <v>10.810810810810811</v>
      </c>
      <c r="AK611" s="705">
        <f>IF(ISERROR((P611/Q611-1)*100),"n/a",(P611/Q611-1)*100)</f>
        <v>7.2463768115942129</v>
      </c>
      <c r="AL611" s="705">
        <f>IF(ISERROR((Q611/R611-1)*100),"n/a",(Q611/R611-1)*100)</f>
        <v>6.153846153846132</v>
      </c>
      <c r="AM611" s="705">
        <f>IF(ISERROR((R611/S611-1)*100),"n/a",(R611/S611-1)*100)</f>
        <v>12.068965517241391</v>
      </c>
      <c r="AN611" s="705">
        <f>IF(ISERROR((S611/T611-1)*100),"n/a",(S611/T611-1)*100)</f>
        <v>31.818181818181813</v>
      </c>
      <c r="AO611" s="705" t="str">
        <f>IF(ISERROR((T611/U611-1)*100),"n/a",(T611/U611-1)*100)</f>
        <v>n/a</v>
      </c>
      <c r="AP611" s="705" t="str">
        <f>IF(ISERROR((U611/V611-1)*100),"n/a",(U611/V611-1)*100)</f>
        <v>n/a</v>
      </c>
      <c r="AQ611" s="705" t="str">
        <f>IF(ISERROR((V611/W611-1)*100),"n/a",(V611/W611-1)*100)</f>
        <v>n/a</v>
      </c>
      <c r="AR611" s="705" t="str">
        <f>IF(ISERROR((W611/X611-1)*100),"n/a",(W611/X611-1)*100)</f>
        <v>n/a</v>
      </c>
      <c r="AS611" s="706">
        <f>AVERAGE(Z611:AR611)</f>
        <v>13.905005941170913</v>
      </c>
      <c r="AT611" s="707">
        <f>STDEV(Z611:AR611)</f>
        <v>6.2495075077289082</v>
      </c>
    </row>
    <row r="612" spans="1:46" ht="11.25" customHeight="1" x14ac:dyDescent="0.2">
      <c r="A612" s="957" t="s">
        <v>1559</v>
      </c>
      <c r="B612" s="957" t="s">
        <v>1560</v>
      </c>
      <c r="C612" s="515">
        <v>1.04</v>
      </c>
      <c r="D612" s="515">
        <v>0.79</v>
      </c>
      <c r="E612" s="505">
        <v>0.75</v>
      </c>
      <c r="F612" s="505">
        <v>0.71</v>
      </c>
      <c r="G612" s="507">
        <v>0.68</v>
      </c>
      <c r="H612" s="505">
        <v>0.64</v>
      </c>
      <c r="I612" s="506"/>
      <c r="J612" s="505">
        <v>0.6</v>
      </c>
      <c r="K612" s="508">
        <v>0.5</v>
      </c>
      <c r="L612" s="506"/>
      <c r="M612" s="551">
        <v>0.45</v>
      </c>
      <c r="N612" s="551">
        <v>0.2</v>
      </c>
      <c r="O612" s="510">
        <v>0</v>
      </c>
      <c r="P612" s="510">
        <v>0</v>
      </c>
      <c r="Q612" s="510">
        <v>0</v>
      </c>
      <c r="R612" s="510">
        <v>0</v>
      </c>
      <c r="S612" s="510">
        <v>0</v>
      </c>
      <c r="T612" s="510">
        <v>0</v>
      </c>
      <c r="U612" s="510">
        <v>0</v>
      </c>
      <c r="V612" s="510">
        <v>0</v>
      </c>
      <c r="W612" s="510">
        <v>0</v>
      </c>
      <c r="X612" s="510">
        <v>0</v>
      </c>
      <c r="Y612" s="688">
        <f>SUM(C612:X612)</f>
        <v>6.36</v>
      </c>
      <c r="Z612" s="1134">
        <f>IF(ISERROR((C612/D612-1)*100),"n/a",(C612/D612-1)*100)</f>
        <v>31.645569620253156</v>
      </c>
      <c r="AA612" s="705">
        <f>IF(ISERROR((D612/E612-1)*100),"n/a",(D612/E612-1)*100)</f>
        <v>5.3333333333333455</v>
      </c>
      <c r="AB612" s="705">
        <f>IF(ISERROR((E612/F612-1)*100),"n/a",(E612/F612-1)*100)</f>
        <v>5.6338028169014231</v>
      </c>
      <c r="AC612" s="705">
        <f>IF(ISERROR((F612/G612-1)*100),"n/a",(F612/G612-1)*100)</f>
        <v>4.4117647058823373</v>
      </c>
      <c r="AD612" s="705">
        <f>IF(ISERROR((G612/H612-1)*100),"n/a",(G612/H612-1)*100)</f>
        <v>6.25</v>
      </c>
      <c r="AE612" s="705">
        <f>IF(ISERROR((H612/J612-1)*100),"n/a",(H612/J612-1)*100)</f>
        <v>6.6666666666666652</v>
      </c>
      <c r="AF612" s="705">
        <f>IF(ISERROR((J612/K612-1)*100),"n/a",(J612/K612-1)*100)</f>
        <v>19.999999999999996</v>
      </c>
      <c r="AG612" s="705">
        <f>IF(ISERROR((K612/M612-1)*100),"n/a",(K612/M612-1)*100)</f>
        <v>11.111111111111116</v>
      </c>
      <c r="AH612" s="705">
        <f>IF(ISERROR((M612/N612-1)*100),"n/a",(M612/N612-1)*100)</f>
        <v>125</v>
      </c>
      <c r="AI612" s="705" t="str">
        <f>IF(ISERROR((N612/O612-1)*100),"n/a",(N612/O612-1)*100)</f>
        <v>n/a</v>
      </c>
      <c r="AJ612" s="705" t="str">
        <f>IF(ISERROR((O612/P612-1)*100),"n/a",(O612/P612-1)*100)</f>
        <v>n/a</v>
      </c>
      <c r="AK612" s="705" t="str">
        <f>IF(ISERROR((P612/Q612-1)*100),"n/a",(P612/Q612-1)*100)</f>
        <v>n/a</v>
      </c>
      <c r="AL612" s="705" t="str">
        <f>IF(ISERROR((Q612/R612-1)*100),"n/a",(Q612/R612-1)*100)</f>
        <v>n/a</v>
      </c>
      <c r="AM612" s="705" t="str">
        <f>IF(ISERROR((R612/S612-1)*100),"n/a",(R612/S612-1)*100)</f>
        <v>n/a</v>
      </c>
      <c r="AN612" s="705" t="str">
        <f>IF(ISERROR((S612/T612-1)*100),"n/a",(S612/T612-1)*100)</f>
        <v>n/a</v>
      </c>
      <c r="AO612" s="705" t="str">
        <f>IF(ISERROR((T612/U612-1)*100),"n/a",(T612/U612-1)*100)</f>
        <v>n/a</v>
      </c>
      <c r="AP612" s="705" t="str">
        <f>IF(ISERROR((U612/V612-1)*100),"n/a",(U612/V612-1)*100)</f>
        <v>n/a</v>
      </c>
      <c r="AQ612" s="705" t="str">
        <f>IF(ISERROR((V612/W612-1)*100),"n/a",(V612/W612-1)*100)</f>
        <v>n/a</v>
      </c>
      <c r="AR612" s="705" t="str">
        <f>IF(ISERROR((W612/X612-1)*100),"n/a",(W612/X612-1)*100)</f>
        <v>n/a</v>
      </c>
      <c r="AS612" s="706">
        <f>AVERAGE(Z612:AR612)</f>
        <v>24.005805361572001</v>
      </c>
      <c r="AT612" s="707">
        <f>STDEV(Z612:AR612)</f>
        <v>38.933509728258699</v>
      </c>
    </row>
    <row r="613" spans="1:46" ht="11.25" customHeight="1" x14ac:dyDescent="0.2">
      <c r="A613" s="527" t="s">
        <v>1561</v>
      </c>
      <c r="B613" s="527" t="s">
        <v>1562</v>
      </c>
      <c r="C613" s="515">
        <v>1.36</v>
      </c>
      <c r="D613" s="530">
        <v>1.28</v>
      </c>
      <c r="E613" s="684">
        <v>1.2</v>
      </c>
      <c r="F613" s="684">
        <v>1.1200000000000001</v>
      </c>
      <c r="G613" s="684">
        <v>1.04</v>
      </c>
      <c r="H613" s="684">
        <v>0.96</v>
      </c>
      <c r="I613" s="685"/>
      <c r="J613" s="684">
        <v>0.88</v>
      </c>
      <c r="K613" s="514">
        <v>0.8</v>
      </c>
      <c r="L613" s="685"/>
      <c r="M613" s="686">
        <v>0.72</v>
      </c>
      <c r="N613" s="686">
        <v>0.8</v>
      </c>
      <c r="O613" s="691">
        <v>1.28</v>
      </c>
      <c r="P613" s="691">
        <v>1.1599999999999999</v>
      </c>
      <c r="Q613" s="691">
        <v>0.96</v>
      </c>
      <c r="R613" s="691">
        <v>0.76</v>
      </c>
      <c r="S613" s="691">
        <v>0.68</v>
      </c>
      <c r="T613" s="691">
        <v>0.6</v>
      </c>
      <c r="U613" s="691">
        <v>0.52</v>
      </c>
      <c r="V613" s="691">
        <v>0.44</v>
      </c>
      <c r="W613" s="691">
        <v>0.36</v>
      </c>
      <c r="X613" s="691">
        <v>0.30667</v>
      </c>
      <c r="Y613" s="688">
        <f>SUM(C613:X613)</f>
        <v>17.226670000000002</v>
      </c>
      <c r="Z613" s="1134">
        <f>IF(ISERROR((C613/D613-1)*100),"n/a",(C613/D613-1)*100)</f>
        <v>6.25</v>
      </c>
      <c r="AA613" s="705">
        <f>IF(ISERROR((D613/E613-1)*100),"n/a",(D613/E613-1)*100)</f>
        <v>6.6666666666666652</v>
      </c>
      <c r="AB613" s="705">
        <f>IF(ISERROR((E613/F613-1)*100),"n/a",(E613/F613-1)*100)</f>
        <v>7.1428571428571397</v>
      </c>
      <c r="AC613" s="705">
        <f>IF(ISERROR((F613/G613-1)*100),"n/a",(F613/G613-1)*100)</f>
        <v>7.6923076923077094</v>
      </c>
      <c r="AD613" s="705">
        <f>IF(ISERROR((G613/H613-1)*100),"n/a",(G613/H613-1)*100)</f>
        <v>8.3333333333333481</v>
      </c>
      <c r="AE613" s="705">
        <f>IF(ISERROR((H613/J613-1)*100),"n/a",(H613/J613-1)*100)</f>
        <v>9.0909090909090828</v>
      </c>
      <c r="AF613" s="705">
        <f>IF(ISERROR((J613/K613-1)*100),"n/a",(J613/K613-1)*100)</f>
        <v>9.9999999999999858</v>
      </c>
      <c r="AG613" s="705">
        <f>IF(ISERROR((K613/M613-1)*100),"n/a",(K613/M613-1)*100)</f>
        <v>11.111111111111116</v>
      </c>
      <c r="AH613" s="705">
        <f>IF(ISERROR((M613/N613-1)*100),"n/a",(M613/N613-1)*100)</f>
        <v>-10.000000000000009</v>
      </c>
      <c r="AI613" s="705">
        <f>IF(ISERROR((N613/O613-1)*100),"n/a",(N613/O613-1)*100)</f>
        <v>-37.5</v>
      </c>
      <c r="AJ613" s="705">
        <f>IF(ISERROR((O613/P613-1)*100),"n/a",(O613/P613-1)*100)</f>
        <v>10.344827586206918</v>
      </c>
      <c r="AK613" s="705">
        <f>IF(ISERROR((P613/Q613-1)*100),"n/a",(P613/Q613-1)*100)</f>
        <v>20.833333333333325</v>
      </c>
      <c r="AL613" s="705">
        <f>IF(ISERROR((Q613/R613-1)*100),"n/a",(Q613/R613-1)*100)</f>
        <v>26.315789473684205</v>
      </c>
      <c r="AM613" s="705">
        <f>IF(ISERROR((R613/S613-1)*100),"n/a",(R613/S613-1)*100)</f>
        <v>11.764705882352944</v>
      </c>
      <c r="AN613" s="705">
        <f>IF(ISERROR((S613/T613-1)*100),"n/a",(S613/T613-1)*100)</f>
        <v>13.333333333333353</v>
      </c>
      <c r="AO613" s="705">
        <f>IF(ISERROR((T613/U613-1)*100),"n/a",(T613/U613-1)*100)</f>
        <v>15.384615384615374</v>
      </c>
      <c r="AP613" s="705">
        <f>IF(ISERROR((U613/V613-1)*100),"n/a",(U613/V613-1)*100)</f>
        <v>18.181818181818187</v>
      </c>
      <c r="AQ613" s="705">
        <f>IF(ISERROR((V613/W613-1)*100),"n/a",(V613/W613-1)*100)</f>
        <v>22.222222222222232</v>
      </c>
      <c r="AR613" s="705">
        <f>IF(ISERROR((W613/X613-1)*100),"n/a",(W613/X613-1)*100)</f>
        <v>17.39002836925685</v>
      </c>
      <c r="AS613" s="706">
        <f>AVERAGE(Z613:AR613)</f>
        <v>9.1872557265267591</v>
      </c>
      <c r="AT613" s="707">
        <f>STDEV(Z613:AR613)</f>
        <v>13.713420775471928</v>
      </c>
    </row>
    <row r="614" spans="1:46" ht="11.25" customHeight="1" x14ac:dyDescent="0.2">
      <c r="A614" s="972" t="s">
        <v>737</v>
      </c>
      <c r="B614" s="972" t="s">
        <v>738</v>
      </c>
      <c r="C614" s="515">
        <v>4.42</v>
      </c>
      <c r="D614" s="690">
        <v>4.1900000000000004</v>
      </c>
      <c r="E614" s="684">
        <v>4.0999999999999996</v>
      </c>
      <c r="F614" s="684">
        <v>4.0199999999999996</v>
      </c>
      <c r="G614" s="684">
        <v>3.88</v>
      </c>
      <c r="H614" s="684">
        <v>3.49</v>
      </c>
      <c r="I614" s="685"/>
      <c r="J614" s="684">
        <v>3.16</v>
      </c>
      <c r="K614" s="514">
        <v>2.69</v>
      </c>
      <c r="L614" s="685"/>
      <c r="M614" s="531">
        <v>2.38</v>
      </c>
      <c r="N614" s="531">
        <v>2.2000000000000002</v>
      </c>
      <c r="O614" s="691">
        <v>1</v>
      </c>
      <c r="P614" s="687">
        <v>0</v>
      </c>
      <c r="Q614" s="687">
        <v>0</v>
      </c>
      <c r="R614" s="687">
        <v>0</v>
      </c>
      <c r="S614" s="687">
        <v>0</v>
      </c>
      <c r="T614" s="687">
        <v>0</v>
      </c>
      <c r="U614" s="687">
        <v>0</v>
      </c>
      <c r="V614" s="687">
        <v>0</v>
      </c>
      <c r="W614" s="687">
        <v>0</v>
      </c>
      <c r="X614" s="687">
        <v>0</v>
      </c>
      <c r="Y614" s="688">
        <f>SUM(C614:X614)</f>
        <v>35.53</v>
      </c>
      <c r="Z614" s="1134">
        <f>IF(ISERROR((C614/D614-1)*100),"n/a",(C614/D614-1)*100)</f>
        <v>5.4892601431980825</v>
      </c>
      <c r="AA614" s="705">
        <f>IF(ISERROR((D614/E614-1)*100),"n/a",(D614/E614-1)*100)</f>
        <v>2.1951219512195363</v>
      </c>
      <c r="AB614" s="705">
        <f>IF(ISERROR((E614/F614-1)*100),"n/a",(E614/F614-1)*100)</f>
        <v>1.990049751243772</v>
      </c>
      <c r="AC614" s="705">
        <f>IF(ISERROR((F614/G614-1)*100),"n/a",(F614/G614-1)*100)</f>
        <v>3.6082474226803996</v>
      </c>
      <c r="AD614" s="705">
        <f>IF(ISERROR((G614/H614-1)*100),"n/a",(G614/H614-1)*100)</f>
        <v>11.174785100286533</v>
      </c>
      <c r="AE614" s="705">
        <f>IF(ISERROR((H614/J614-1)*100),"n/a",(H614/J614-1)*100)</f>
        <v>10.443037974683556</v>
      </c>
      <c r="AF614" s="705">
        <f>IF(ISERROR((J614/K614-1)*100),"n/a",(J614/K614-1)*100)</f>
        <v>17.472118959107807</v>
      </c>
      <c r="AG614" s="705">
        <f>IF(ISERROR((K614/M614-1)*100),"n/a",(K614/M614-1)*100)</f>
        <v>13.025210084033612</v>
      </c>
      <c r="AH614" s="705">
        <f>IF(ISERROR((M614/N614-1)*100),"n/a",(M614/N614-1)*100)</f>
        <v>8.1818181818181799</v>
      </c>
      <c r="AI614" s="705">
        <f>IF(ISERROR((N614/O614-1)*100),"n/a",(N614/O614-1)*100)</f>
        <v>120.00000000000001</v>
      </c>
      <c r="AJ614" s="705" t="str">
        <f>IF(ISERROR((O614/P614-1)*100),"n/a",(O614/P614-1)*100)</f>
        <v>n/a</v>
      </c>
      <c r="AK614" s="705" t="str">
        <f>IF(ISERROR((P614/Q614-1)*100),"n/a",(P614/Q614-1)*100)</f>
        <v>n/a</v>
      </c>
      <c r="AL614" s="705" t="str">
        <f>IF(ISERROR((Q614/R614-1)*100),"n/a",(Q614/R614-1)*100)</f>
        <v>n/a</v>
      </c>
      <c r="AM614" s="705" t="str">
        <f>IF(ISERROR((R614/S614-1)*100),"n/a",(R614/S614-1)*100)</f>
        <v>n/a</v>
      </c>
      <c r="AN614" s="705" t="str">
        <f>IF(ISERROR((S614/T614-1)*100),"n/a",(S614/T614-1)*100)</f>
        <v>n/a</v>
      </c>
      <c r="AO614" s="705" t="str">
        <f>IF(ISERROR((T614/U614-1)*100),"n/a",(T614/U614-1)*100)</f>
        <v>n/a</v>
      </c>
      <c r="AP614" s="705" t="str">
        <f>IF(ISERROR((U614/V614-1)*100),"n/a",(U614/V614-1)*100)</f>
        <v>n/a</v>
      </c>
      <c r="AQ614" s="705" t="str">
        <f>IF(ISERROR((V614/W614-1)*100),"n/a",(V614/W614-1)*100)</f>
        <v>n/a</v>
      </c>
      <c r="AR614" s="705" t="str">
        <f>IF(ISERROR((W614/X614-1)*100),"n/a",(W614/X614-1)*100)</f>
        <v>n/a</v>
      </c>
      <c r="AS614" s="706">
        <f>AVERAGE(Z614:AR614)</f>
        <v>19.357964956827153</v>
      </c>
      <c r="AT614" s="707">
        <f>STDEV(Z614:AR614)</f>
        <v>35.715586799154856</v>
      </c>
    </row>
    <row r="615" spans="1:46" ht="11.25" customHeight="1" x14ac:dyDescent="0.2">
      <c r="A615" s="513" t="s">
        <v>1563</v>
      </c>
      <c r="B615" s="972" t="s">
        <v>1564</v>
      </c>
      <c r="C615" s="515">
        <v>3.1</v>
      </c>
      <c r="D615" s="690">
        <v>2.7299999999999995</v>
      </c>
      <c r="E615" s="684">
        <v>2.4500000000000002</v>
      </c>
      <c r="F615" s="684">
        <v>2.1800000000000002</v>
      </c>
      <c r="G615" s="684">
        <v>1.89</v>
      </c>
      <c r="H615" s="684">
        <v>1.3274999999999999</v>
      </c>
      <c r="I615" s="685"/>
      <c r="J615" s="684">
        <v>0.45</v>
      </c>
      <c r="K615" s="689">
        <v>0</v>
      </c>
      <c r="L615" s="685"/>
      <c r="M615" s="686">
        <v>0</v>
      </c>
      <c r="N615" s="686">
        <v>0</v>
      </c>
      <c r="O615" s="687">
        <v>0</v>
      </c>
      <c r="P615" s="687">
        <v>0</v>
      </c>
      <c r="Q615" s="687">
        <v>0</v>
      </c>
      <c r="R615" s="687">
        <v>0</v>
      </c>
      <c r="S615" s="687">
        <v>0</v>
      </c>
      <c r="T615" s="687">
        <v>0</v>
      </c>
      <c r="U615" s="687">
        <v>0</v>
      </c>
      <c r="V615" s="687">
        <v>0</v>
      </c>
      <c r="W615" s="687">
        <v>0</v>
      </c>
      <c r="X615" s="687">
        <v>0</v>
      </c>
      <c r="Y615" s="688">
        <f>SUM(C615:X615)</f>
        <v>14.127500000000001</v>
      </c>
      <c r="Z615" s="1134">
        <f>IF(ISERROR((C615/D615-1)*100),"n/a",(C615/D615-1)*100)</f>
        <v>13.553113553113572</v>
      </c>
      <c r="AA615" s="705">
        <f>IF(ISERROR((D615/E615-1)*100),"n/a",(D615/E615-1)*100)</f>
        <v>11.428571428571409</v>
      </c>
      <c r="AB615" s="705">
        <f>IF(ISERROR((E615/F615-1)*100),"n/a",(E615/F615-1)*100)</f>
        <v>12.385321100917434</v>
      </c>
      <c r="AC615" s="705">
        <f>IF(ISERROR((F615/G615-1)*100),"n/a",(F615/G615-1)*100)</f>
        <v>15.343915343915349</v>
      </c>
      <c r="AD615" s="705">
        <f>IF(ISERROR((G615/H615-1)*100),"n/a",(G615/H615-1)*100)</f>
        <v>42.372881355932201</v>
      </c>
      <c r="AE615" s="705">
        <f>IF(ISERROR((H615/J615-1)*100),"n/a",(H615/J615-1)*100)</f>
        <v>194.99999999999997</v>
      </c>
      <c r="AF615" s="705" t="str">
        <f>IF(ISERROR((J615/K615-1)*100),"n/a",(J615/K615-1)*100)</f>
        <v>n/a</v>
      </c>
      <c r="AG615" s="705" t="str">
        <f>IF(ISERROR((K615/M615-1)*100),"n/a",(K615/M615-1)*100)</f>
        <v>n/a</v>
      </c>
      <c r="AH615" s="705" t="str">
        <f>IF(ISERROR((M615/N615-1)*100),"n/a",(M615/N615-1)*100)</f>
        <v>n/a</v>
      </c>
      <c r="AI615" s="705" t="str">
        <f>IF(ISERROR((N615/O615-1)*100),"n/a",(N615/O615-1)*100)</f>
        <v>n/a</v>
      </c>
      <c r="AJ615" s="705" t="str">
        <f>IF(ISERROR((O615/P615-1)*100),"n/a",(O615/P615-1)*100)</f>
        <v>n/a</v>
      </c>
      <c r="AK615" s="705" t="str">
        <f>IF(ISERROR((P615/Q615-1)*100),"n/a",(P615/Q615-1)*100)</f>
        <v>n/a</v>
      </c>
      <c r="AL615" s="705" t="str">
        <f>IF(ISERROR((Q615/R615-1)*100),"n/a",(Q615/R615-1)*100)</f>
        <v>n/a</v>
      </c>
      <c r="AM615" s="705" t="str">
        <f>IF(ISERROR((R615/S615-1)*100),"n/a",(R615/S615-1)*100)</f>
        <v>n/a</v>
      </c>
      <c r="AN615" s="705" t="str">
        <f>IF(ISERROR((S615/T615-1)*100),"n/a",(S615/T615-1)*100)</f>
        <v>n/a</v>
      </c>
      <c r="AO615" s="705" t="str">
        <f>IF(ISERROR((T615/U615-1)*100),"n/a",(T615/U615-1)*100)</f>
        <v>n/a</v>
      </c>
      <c r="AP615" s="705" t="str">
        <f>IF(ISERROR((U615/V615-1)*100),"n/a",(U615/V615-1)*100)</f>
        <v>n/a</v>
      </c>
      <c r="AQ615" s="705" t="str">
        <f>IF(ISERROR((V615/W615-1)*100),"n/a",(V615/W615-1)*100)</f>
        <v>n/a</v>
      </c>
      <c r="AR615" s="705" t="str">
        <f>IF(ISERROR((W615/X615-1)*100),"n/a",(W615/X615-1)*100)</f>
        <v>n/a</v>
      </c>
      <c r="AS615" s="706">
        <f>AVERAGE(Z615:AR615)</f>
        <v>48.347300463741654</v>
      </c>
      <c r="AT615" s="707">
        <f>STDEV(Z615:AR615)</f>
        <v>72.799482622270915</v>
      </c>
    </row>
    <row r="616" spans="1:46" ht="11.25" customHeight="1" x14ac:dyDescent="0.2">
      <c r="A616" s="513" t="s">
        <v>1565</v>
      </c>
      <c r="B616" s="972" t="s">
        <v>1566</v>
      </c>
      <c r="C616" s="515">
        <v>2.6360000000000001</v>
      </c>
      <c r="D616" s="690">
        <v>2.4050000000000002</v>
      </c>
      <c r="E616" s="684">
        <v>1.9750000000000001</v>
      </c>
      <c r="F616" s="684">
        <v>1.538</v>
      </c>
      <c r="G616" s="684">
        <v>1.1179999999999999</v>
      </c>
      <c r="H616" s="684">
        <v>0.155</v>
      </c>
      <c r="I616" s="685"/>
      <c r="J616" s="521">
        <v>0</v>
      </c>
      <c r="K616" s="689">
        <v>0</v>
      </c>
      <c r="L616" s="685"/>
      <c r="M616" s="686">
        <v>0</v>
      </c>
      <c r="N616" s="686">
        <v>0</v>
      </c>
      <c r="O616" s="687">
        <v>0</v>
      </c>
      <c r="P616" s="687">
        <v>0</v>
      </c>
      <c r="Q616" s="687">
        <v>0</v>
      </c>
      <c r="R616" s="687">
        <v>0</v>
      </c>
      <c r="S616" s="687">
        <v>0</v>
      </c>
      <c r="T616" s="687">
        <v>0</v>
      </c>
      <c r="U616" s="687">
        <v>0</v>
      </c>
      <c r="V616" s="687">
        <v>0</v>
      </c>
      <c r="W616" s="687">
        <v>0</v>
      </c>
      <c r="X616" s="687">
        <v>0</v>
      </c>
      <c r="Y616" s="688">
        <f>SUM(C616:X616)</f>
        <v>9.827</v>
      </c>
      <c r="Z616" s="1134">
        <f>IF(ISERROR((C616/D616-1)*100),"n/a",(C616/D616-1)*100)</f>
        <v>9.6049896049895889</v>
      </c>
      <c r="AA616" s="705">
        <f>IF(ISERROR((D616/E616-1)*100),"n/a",(D616/E616-1)*100)</f>
        <v>21.772151898734183</v>
      </c>
      <c r="AB616" s="705">
        <f>IF(ISERROR((E616/F616-1)*100),"n/a",(E616/F616-1)*100)</f>
        <v>28.413524057217177</v>
      </c>
      <c r="AC616" s="705">
        <f>IF(ISERROR((F616/G616-1)*100),"n/a",(F616/G616-1)*100)</f>
        <v>37.567084078712007</v>
      </c>
      <c r="AD616" s="705">
        <f>IF(ISERROR((G616/H616-1)*100),"n/a",(G616/H616-1)*100)</f>
        <v>621.29032258064512</v>
      </c>
      <c r="AE616" s="705" t="str">
        <f>IF(ISERROR((H616/J616-1)*100),"n/a",(H616/J616-1)*100)</f>
        <v>n/a</v>
      </c>
      <c r="AF616" s="705" t="str">
        <f>IF(ISERROR((J616/K616-1)*100),"n/a",(J616/K616-1)*100)</f>
        <v>n/a</v>
      </c>
      <c r="AG616" s="705" t="str">
        <f>IF(ISERROR((K616/M616-1)*100),"n/a",(K616/M616-1)*100)</f>
        <v>n/a</v>
      </c>
      <c r="AH616" s="705" t="str">
        <f>IF(ISERROR((M616/N616-1)*100),"n/a",(M616/N616-1)*100)</f>
        <v>n/a</v>
      </c>
      <c r="AI616" s="705" t="str">
        <f>IF(ISERROR((N616/O616-1)*100),"n/a",(N616/O616-1)*100)</f>
        <v>n/a</v>
      </c>
      <c r="AJ616" s="705" t="str">
        <f>IF(ISERROR((O616/P616-1)*100),"n/a",(O616/P616-1)*100)</f>
        <v>n/a</v>
      </c>
      <c r="AK616" s="705" t="str">
        <f>IF(ISERROR((P616/Q616-1)*100),"n/a",(P616/Q616-1)*100)</f>
        <v>n/a</v>
      </c>
      <c r="AL616" s="705" t="str">
        <f>IF(ISERROR((Q616/R616-1)*100),"n/a",(Q616/R616-1)*100)</f>
        <v>n/a</v>
      </c>
      <c r="AM616" s="705" t="str">
        <f>IF(ISERROR((R616/S616-1)*100),"n/a",(R616/S616-1)*100)</f>
        <v>n/a</v>
      </c>
      <c r="AN616" s="705" t="str">
        <f>IF(ISERROR((S616/T616-1)*100),"n/a",(S616/T616-1)*100)</f>
        <v>n/a</v>
      </c>
      <c r="AO616" s="705" t="str">
        <f>IF(ISERROR((T616/U616-1)*100),"n/a",(T616/U616-1)*100)</f>
        <v>n/a</v>
      </c>
      <c r="AP616" s="705" t="str">
        <f>IF(ISERROR((U616/V616-1)*100),"n/a",(U616/V616-1)*100)</f>
        <v>n/a</v>
      </c>
      <c r="AQ616" s="705" t="str">
        <f>IF(ISERROR((V616/W616-1)*100),"n/a",(V616/W616-1)*100)</f>
        <v>n/a</v>
      </c>
      <c r="AR616" s="705" t="str">
        <f>IF(ISERROR((W616/X616-1)*100),"n/a",(W616/X616-1)*100)</f>
        <v>n/a</v>
      </c>
      <c r="AS616" s="706">
        <f>AVERAGE(Z616:AR616)</f>
        <v>143.72961444405962</v>
      </c>
      <c r="AT616" s="707">
        <f>STDEV(Z616:AR616)</f>
        <v>267.15891860946385</v>
      </c>
    </row>
    <row r="617" spans="1:46" ht="11.25" customHeight="1" x14ac:dyDescent="0.2">
      <c r="A617" s="957" t="s">
        <v>1567</v>
      </c>
      <c r="B617" s="957" t="s">
        <v>1568</v>
      </c>
      <c r="C617" s="515">
        <v>0.44500000000000001</v>
      </c>
      <c r="D617" s="574">
        <v>0.4</v>
      </c>
      <c r="E617" s="684">
        <v>0.38</v>
      </c>
      <c r="F617" s="521">
        <v>0.34</v>
      </c>
      <c r="G617" s="684">
        <v>0.32</v>
      </c>
      <c r="H617" s="684">
        <v>0.22500000000000001</v>
      </c>
      <c r="I617" s="685"/>
      <c r="J617" s="684">
        <v>0.05</v>
      </c>
      <c r="K617" s="689">
        <v>0</v>
      </c>
      <c r="L617" s="685"/>
      <c r="M617" s="686">
        <v>0.05</v>
      </c>
      <c r="N617" s="686">
        <v>0.1</v>
      </c>
      <c r="O617" s="687">
        <v>0.6</v>
      </c>
      <c r="P617" s="687">
        <v>0.6</v>
      </c>
      <c r="Q617" s="691">
        <v>0.55000000000000004</v>
      </c>
      <c r="R617" s="691">
        <v>0.49</v>
      </c>
      <c r="S617" s="691">
        <v>0.45</v>
      </c>
      <c r="T617" s="687">
        <v>0.44</v>
      </c>
      <c r="U617" s="691">
        <v>0.41</v>
      </c>
      <c r="V617" s="687">
        <v>0.4</v>
      </c>
      <c r="W617" s="691">
        <v>0.39</v>
      </c>
      <c r="X617" s="691">
        <v>0.36</v>
      </c>
      <c r="Y617" s="688">
        <f>SUM(C617:X617)</f>
        <v>7.0000000000000018</v>
      </c>
      <c r="Z617" s="1134">
        <f>IF(ISERROR((C617/D617-1)*100),"n/a",(C617/D617-1)*100)</f>
        <v>11.250000000000004</v>
      </c>
      <c r="AA617" s="705">
        <f>IF(ISERROR((D617/E617-1)*100),"n/a",(D617/E617-1)*100)</f>
        <v>5.2631578947368363</v>
      </c>
      <c r="AB617" s="705">
        <f>IF(ISERROR((E617/F617-1)*100),"n/a",(E617/F617-1)*100)</f>
        <v>11.764705882352944</v>
      </c>
      <c r="AC617" s="705">
        <f>IF(ISERROR((F617/G617-1)*100),"n/a",(F617/G617-1)*100)</f>
        <v>6.25</v>
      </c>
      <c r="AD617" s="705">
        <f>IF(ISERROR((G617/H617-1)*100),"n/a",(G617/H617-1)*100)</f>
        <v>42.222222222222229</v>
      </c>
      <c r="AE617" s="705">
        <f>IF(ISERROR((H617/J617-1)*100),"n/a",(H617/J617-1)*100)</f>
        <v>350</v>
      </c>
      <c r="AF617" s="705" t="str">
        <f>IF(ISERROR((J617/K617-1)*100),"n/a",(J617/K617-1)*100)</f>
        <v>n/a</v>
      </c>
      <c r="AG617" s="705">
        <f>IF(ISERROR((K617/M617-1)*100),"n/a",(K617/M617-1)*100)</f>
        <v>-100</v>
      </c>
      <c r="AH617" s="705">
        <f>IF(ISERROR((M617/N617-1)*100),"n/a",(M617/N617-1)*100)</f>
        <v>-50</v>
      </c>
      <c r="AI617" s="705">
        <f>IF(ISERROR((N617/O617-1)*100),"n/a",(N617/O617-1)*100)</f>
        <v>-83.333333333333329</v>
      </c>
      <c r="AJ617" s="705">
        <f>IF(ISERROR((O617/P617-1)*100),"n/a",(O617/P617-1)*100)</f>
        <v>0</v>
      </c>
      <c r="AK617" s="705">
        <f>IF(ISERROR((P617/Q617-1)*100),"n/a",(P617/Q617-1)*100)</f>
        <v>9.0909090909090828</v>
      </c>
      <c r="AL617" s="705">
        <f>IF(ISERROR((Q617/R617-1)*100),"n/a",(Q617/R617-1)*100)</f>
        <v>12.244897959183687</v>
      </c>
      <c r="AM617" s="705">
        <f>IF(ISERROR((R617/S617-1)*100),"n/a",(R617/S617-1)*100)</f>
        <v>8.8888888888888786</v>
      </c>
      <c r="AN617" s="705">
        <f>IF(ISERROR((S617/T617-1)*100),"n/a",(S617/T617-1)*100)</f>
        <v>2.2727272727272707</v>
      </c>
      <c r="AO617" s="705">
        <f>IF(ISERROR((T617/U617-1)*100),"n/a",(T617/U617-1)*100)</f>
        <v>7.3170731707317138</v>
      </c>
      <c r="AP617" s="705">
        <f>IF(ISERROR((U617/V617-1)*100),"n/a",(U617/V617-1)*100)</f>
        <v>2.4999999999999911</v>
      </c>
      <c r="AQ617" s="705">
        <f>IF(ISERROR((V617/W617-1)*100),"n/a",(V617/W617-1)*100)</f>
        <v>2.5641025641025772</v>
      </c>
      <c r="AR617" s="705">
        <f>IF(ISERROR((W617/X617-1)*100),"n/a",(W617/X617-1)*100)</f>
        <v>8.3333333333333481</v>
      </c>
      <c r="AS617" s="706">
        <f>AVERAGE(Z617:AR617)</f>
        <v>13.701593608103067</v>
      </c>
      <c r="AT617" s="707">
        <f>STDEV(Z617:AR617)</f>
        <v>91.114748929214983</v>
      </c>
    </row>
    <row r="618" spans="1:46" ht="11.25" customHeight="1" x14ac:dyDescent="0.2">
      <c r="A618" s="526" t="s">
        <v>1571</v>
      </c>
      <c r="B618" s="527" t="s">
        <v>1572</v>
      </c>
      <c r="C618" s="515">
        <v>2.8224999999999998</v>
      </c>
      <c r="D618" s="515">
        <v>2.66</v>
      </c>
      <c r="E618" s="533">
        <v>2.5299999999999998</v>
      </c>
      <c r="F618" s="533">
        <v>2.41</v>
      </c>
      <c r="G618" s="533">
        <v>2.2974999999999999</v>
      </c>
      <c r="H618" s="533">
        <v>2.2025000000000001</v>
      </c>
      <c r="I618" s="534"/>
      <c r="J618" s="533">
        <v>2.12</v>
      </c>
      <c r="K618" s="535">
        <v>2.1</v>
      </c>
      <c r="L618" s="534"/>
      <c r="M618" s="1061">
        <v>2.1</v>
      </c>
      <c r="N618" s="1061">
        <v>2.1</v>
      </c>
      <c r="O618" s="1060">
        <v>2.1</v>
      </c>
      <c r="P618" s="547">
        <v>2.1</v>
      </c>
      <c r="Q618" s="547">
        <v>2.0249999999999999</v>
      </c>
      <c r="R618" s="547">
        <v>1.925</v>
      </c>
      <c r="S618" s="547">
        <v>1.825</v>
      </c>
      <c r="T618" s="536">
        <v>1.7250000000000001</v>
      </c>
      <c r="U618" s="536">
        <v>1.625</v>
      </c>
      <c r="V618" s="536">
        <v>1.5249999999999999</v>
      </c>
      <c r="W618" s="536">
        <v>1.425</v>
      </c>
      <c r="X618" s="536">
        <v>1.325</v>
      </c>
      <c r="Y618" s="688">
        <f>SUM(C618:X618)</f>
        <v>40.94250000000001</v>
      </c>
      <c r="Z618" s="1134">
        <f>IF(ISERROR((C618/D618-1)*100),"n/a",(C618/D618-1)*100)</f>
        <v>6.1090225563909639</v>
      </c>
      <c r="AA618" s="705">
        <f>IF(ISERROR((D618/E618-1)*100),"n/a",(D618/E618-1)*100)</f>
        <v>5.1383399209486313</v>
      </c>
      <c r="AB618" s="705">
        <f>IF(ISERROR((E618/F618-1)*100),"n/a",(E618/F618-1)*100)</f>
        <v>4.9792531120331773</v>
      </c>
      <c r="AC618" s="705">
        <f>IF(ISERROR((F618/G618-1)*100),"n/a",(F618/G618-1)*100)</f>
        <v>4.8966267682263531</v>
      </c>
      <c r="AD618" s="705">
        <f>IF(ISERROR((G618/H618-1)*100),"n/a",(G618/H618-1)*100)</f>
        <v>4.3132803632236039</v>
      </c>
      <c r="AE618" s="705">
        <f>IF(ISERROR((H618/J618-1)*100),"n/a",(H618/J618-1)*100)</f>
        <v>3.8915094339622591</v>
      </c>
      <c r="AF618" s="705">
        <f>IF(ISERROR((J618/K618-1)*100),"n/a",(J618/K618-1)*100)</f>
        <v>0.952380952380949</v>
      </c>
      <c r="AG618" s="705">
        <f>IF(ISERROR((K618/M618-1)*100),"n/a",(K618/M618-1)*100)</f>
        <v>0</v>
      </c>
      <c r="AH618" s="705">
        <f>IF(ISERROR((M618/N618-1)*100),"n/a",(M618/N618-1)*100)</f>
        <v>0</v>
      </c>
      <c r="AI618" s="705">
        <f>IF(ISERROR((N618/O618-1)*100),"n/a",(N618/O618-1)*100)</f>
        <v>0</v>
      </c>
      <c r="AJ618" s="705">
        <f>IF(ISERROR((O618/P618-1)*100),"n/a",(O618/P618-1)*100)</f>
        <v>0</v>
      </c>
      <c r="AK618" s="705">
        <f>IF(ISERROR((P618/Q618-1)*100),"n/a",(P618/Q618-1)*100)</f>
        <v>3.7037037037037202</v>
      </c>
      <c r="AL618" s="705">
        <f>IF(ISERROR((Q618/R618-1)*100),"n/a",(Q618/R618-1)*100)</f>
        <v>5.1948051948051965</v>
      </c>
      <c r="AM618" s="705">
        <f>IF(ISERROR((R618/S618-1)*100),"n/a",(R618/S618-1)*100)</f>
        <v>5.4794520547945202</v>
      </c>
      <c r="AN618" s="705">
        <f>IF(ISERROR((S618/T618-1)*100),"n/a",(S618/T618-1)*100)</f>
        <v>5.7971014492753437</v>
      </c>
      <c r="AO618" s="705">
        <f>IF(ISERROR((T618/U618-1)*100),"n/a",(T618/U618-1)*100)</f>
        <v>6.1538461538461542</v>
      </c>
      <c r="AP618" s="705">
        <f>IF(ISERROR((U618/V618-1)*100),"n/a",(U618/V618-1)*100)</f>
        <v>6.5573770491803351</v>
      </c>
      <c r="AQ618" s="705">
        <f>IF(ISERROR((V618/W618-1)*100),"n/a",(V618/W618-1)*100)</f>
        <v>7.0175438596491224</v>
      </c>
      <c r="AR618" s="705">
        <f>IF(ISERROR((W618/X618-1)*100),"n/a",(W618/X618-1)*100)</f>
        <v>7.547169811320753</v>
      </c>
      <c r="AS618" s="706">
        <f>AVERAGE(Z618:AR618)</f>
        <v>4.0911269675653203</v>
      </c>
      <c r="AT618" s="707">
        <f>STDEV(Z618:AR618)</f>
        <v>2.587874574257726</v>
      </c>
    </row>
    <row r="619" spans="1:46" ht="11.25" customHeight="1" x14ac:dyDescent="0.2">
      <c r="A619" s="513" t="s">
        <v>1573</v>
      </c>
      <c r="B619" s="972" t="s">
        <v>1574</v>
      </c>
      <c r="C619" s="515">
        <v>0.84</v>
      </c>
      <c r="D619" s="515">
        <v>0.8</v>
      </c>
      <c r="E619" s="684">
        <v>0.76</v>
      </c>
      <c r="F619" s="684">
        <v>0.72</v>
      </c>
      <c r="G619" s="521">
        <v>0.68</v>
      </c>
      <c r="H619" s="684">
        <v>0.67</v>
      </c>
      <c r="I619" s="685"/>
      <c r="J619" s="684">
        <v>0.61</v>
      </c>
      <c r="K619" s="514">
        <v>0.59</v>
      </c>
      <c r="L619" s="685"/>
      <c r="M619" s="531">
        <v>0.57999999999999996</v>
      </c>
      <c r="N619" s="686">
        <v>0.56999999999999995</v>
      </c>
      <c r="O619" s="691">
        <v>0.56999999999999995</v>
      </c>
      <c r="P619" s="691">
        <v>0.42</v>
      </c>
      <c r="Q619" s="691">
        <v>0</v>
      </c>
      <c r="R619" s="691">
        <v>0</v>
      </c>
      <c r="S619" s="691">
        <v>0</v>
      </c>
      <c r="T619" s="691">
        <v>0</v>
      </c>
      <c r="U619" s="691">
        <v>0</v>
      </c>
      <c r="V619" s="691">
        <v>0</v>
      </c>
      <c r="W619" s="691">
        <v>0</v>
      </c>
      <c r="X619" s="691">
        <v>0</v>
      </c>
      <c r="Y619" s="688">
        <f>SUM(C619:X619)</f>
        <v>7.8100000000000014</v>
      </c>
      <c r="Z619" s="1134">
        <f>IF(ISERROR((C619/D619-1)*100),"n/a",(C619/D619-1)*100)</f>
        <v>4.9999999999999822</v>
      </c>
      <c r="AA619" s="705">
        <f>IF(ISERROR((D619/E619-1)*100),"n/a",(D619/E619-1)*100)</f>
        <v>5.2631578947368363</v>
      </c>
      <c r="AB619" s="705">
        <f>IF(ISERROR((E619/F619-1)*100),"n/a",(E619/F619-1)*100)</f>
        <v>5.555555555555558</v>
      </c>
      <c r="AC619" s="705">
        <f>IF(ISERROR((F619/G619-1)*100),"n/a",(F619/G619-1)*100)</f>
        <v>5.8823529411764497</v>
      </c>
      <c r="AD619" s="705">
        <f>IF(ISERROR((G619/H619-1)*100),"n/a",(G619/H619-1)*100)</f>
        <v>1.4925373134328401</v>
      </c>
      <c r="AE619" s="705">
        <f>IF(ISERROR((H619/J619-1)*100),"n/a",(H619/J619-1)*100)</f>
        <v>9.8360655737705027</v>
      </c>
      <c r="AF619" s="705">
        <f>IF(ISERROR((J619/K619-1)*100),"n/a",(J619/K619-1)*100)</f>
        <v>3.3898305084745894</v>
      </c>
      <c r="AG619" s="705">
        <f>IF(ISERROR((K619/M619-1)*100),"n/a",(K619/M619-1)*100)</f>
        <v>1.7241379310344751</v>
      </c>
      <c r="AH619" s="705">
        <f>IF(ISERROR((M619/N619-1)*100),"n/a",(M619/N619-1)*100)</f>
        <v>1.7543859649122862</v>
      </c>
      <c r="AI619" s="705">
        <f>IF(ISERROR((N619/O619-1)*100),"n/a",(N619/O619-1)*100)</f>
        <v>0</v>
      </c>
      <c r="AJ619" s="705">
        <f>IF(ISERROR((O619/P619-1)*100),"n/a",(O619/P619-1)*100)</f>
        <v>35.714285714285701</v>
      </c>
      <c r="AK619" s="705" t="str">
        <f>IF(ISERROR((P619/Q619-1)*100),"n/a",(P619/Q619-1)*100)</f>
        <v>n/a</v>
      </c>
      <c r="AL619" s="705" t="str">
        <f>IF(ISERROR((Q619/R619-1)*100),"n/a",(Q619/R619-1)*100)</f>
        <v>n/a</v>
      </c>
      <c r="AM619" s="705" t="str">
        <f>IF(ISERROR((R619/S619-1)*100),"n/a",(R619/S619-1)*100)</f>
        <v>n/a</v>
      </c>
      <c r="AN619" s="705" t="str">
        <f>IF(ISERROR((S619/T619-1)*100),"n/a",(S619/T619-1)*100)</f>
        <v>n/a</v>
      </c>
      <c r="AO619" s="705" t="str">
        <f>IF(ISERROR((T619/U619-1)*100),"n/a",(T619/U619-1)*100)</f>
        <v>n/a</v>
      </c>
      <c r="AP619" s="705" t="str">
        <f>IF(ISERROR((U619/V619-1)*100),"n/a",(U619/V619-1)*100)</f>
        <v>n/a</v>
      </c>
      <c r="AQ619" s="705" t="str">
        <f>IF(ISERROR((V619/W619-1)*100),"n/a",(V619/W619-1)*100)</f>
        <v>n/a</v>
      </c>
      <c r="AR619" s="705" t="str">
        <f>IF(ISERROR((W619/X619-1)*100),"n/a",(W619/X619-1)*100)</f>
        <v>n/a</v>
      </c>
      <c r="AS619" s="706">
        <f>AVERAGE(Z619:AR619)</f>
        <v>6.8738463088526567</v>
      </c>
      <c r="AT619" s="707">
        <f>STDEV(Z619:AR619)</f>
        <v>9.9521215884141707</v>
      </c>
    </row>
    <row r="620" spans="1:46" ht="11.25" customHeight="1" x14ac:dyDescent="0.2">
      <c r="A620" s="976" t="s">
        <v>1575</v>
      </c>
      <c r="B620" s="988" t="s">
        <v>1576</v>
      </c>
      <c r="C620" s="515">
        <v>3.4</v>
      </c>
      <c r="D620" s="515">
        <v>2.6</v>
      </c>
      <c r="E620" s="684">
        <v>2.12</v>
      </c>
      <c r="F620" s="684">
        <v>2.0099999999999998</v>
      </c>
      <c r="G620" s="684">
        <v>1.88</v>
      </c>
      <c r="H620" s="684">
        <v>1.72</v>
      </c>
      <c r="I620" s="685"/>
      <c r="J620" s="684">
        <v>1.55</v>
      </c>
      <c r="K620" s="514">
        <v>1.06</v>
      </c>
      <c r="L620" s="685"/>
      <c r="M620" s="686">
        <v>0.4</v>
      </c>
      <c r="N620" s="686">
        <v>0.69</v>
      </c>
      <c r="O620" s="691">
        <v>2.61</v>
      </c>
      <c r="P620" s="691">
        <v>2.44</v>
      </c>
      <c r="Q620" s="691">
        <v>2.15</v>
      </c>
      <c r="R620" s="687">
        <v>2</v>
      </c>
      <c r="S620" s="687">
        <v>2</v>
      </c>
      <c r="T620" s="691">
        <v>1.94</v>
      </c>
      <c r="U620" s="687">
        <v>1.92</v>
      </c>
      <c r="V620" s="687">
        <v>1.92</v>
      </c>
      <c r="W620" s="691">
        <v>1.83</v>
      </c>
      <c r="X620" s="691">
        <v>1.68</v>
      </c>
      <c r="Y620" s="688">
        <f>SUM(C620:X620)</f>
        <v>37.92</v>
      </c>
      <c r="Z620" s="1134">
        <f>IF(ISERROR((C620/D620-1)*100),"n/a",(C620/D620-1)*100)</f>
        <v>30.76923076923077</v>
      </c>
      <c r="AA620" s="705">
        <f>IF(ISERROR((D620/E620-1)*100),"n/a",(D620/E620-1)*100)</f>
        <v>22.641509433962259</v>
      </c>
      <c r="AB620" s="705">
        <f>IF(ISERROR((E620/F620-1)*100),"n/a",(E620/F620-1)*100)</f>
        <v>5.4726368159204064</v>
      </c>
      <c r="AC620" s="705">
        <f>IF(ISERROR((F620/G620-1)*100),"n/a",(F620/G620-1)*100)</f>
        <v>6.9148936170212671</v>
      </c>
      <c r="AD620" s="705">
        <f>IF(ISERROR((G620/H620-1)*100),"n/a",(G620/H620-1)*100)</f>
        <v>9.302325581395344</v>
      </c>
      <c r="AE620" s="705">
        <f>IF(ISERROR((H620/J620-1)*100),"n/a",(H620/J620-1)*100)</f>
        <v>10.967741935483865</v>
      </c>
      <c r="AF620" s="705">
        <f>IF(ISERROR((J620/K620-1)*100),"n/a",(J620/K620-1)*100)</f>
        <v>46.226415094339622</v>
      </c>
      <c r="AG620" s="705">
        <f>IF(ISERROR((K620/M620-1)*100),"n/a",(K620/M620-1)*100)</f>
        <v>165</v>
      </c>
      <c r="AH620" s="705">
        <f>IF(ISERROR((M620/N620-1)*100),"n/a",(M620/N620-1)*100)</f>
        <v>-42.028985507246361</v>
      </c>
      <c r="AI620" s="705">
        <f>IF(ISERROR((N620/O620-1)*100),"n/a",(N620/O620-1)*100)</f>
        <v>-73.563218390804593</v>
      </c>
      <c r="AJ620" s="705">
        <f>IF(ISERROR((O620/P620-1)*100),"n/a",(O620/P620-1)*100)</f>
        <v>6.9672131147541005</v>
      </c>
      <c r="AK620" s="705">
        <f>IF(ISERROR((P620/Q620-1)*100),"n/a",(P620/Q620-1)*100)</f>
        <v>13.488372093023248</v>
      </c>
      <c r="AL620" s="705">
        <f>IF(ISERROR((Q620/R620-1)*100),"n/a",(Q620/R620-1)*100)</f>
        <v>7.4999999999999956</v>
      </c>
      <c r="AM620" s="705">
        <f>IF(ISERROR((R620/S620-1)*100),"n/a",(R620/S620-1)*100)</f>
        <v>0</v>
      </c>
      <c r="AN620" s="705">
        <f>IF(ISERROR((S620/T620-1)*100),"n/a",(S620/T620-1)*100)</f>
        <v>3.0927835051546504</v>
      </c>
      <c r="AO620" s="705">
        <f>IF(ISERROR((T620/U620-1)*100),"n/a",(T620/U620-1)*100)</f>
        <v>1.0416666666666741</v>
      </c>
      <c r="AP620" s="705">
        <f>IF(ISERROR((U620/V620-1)*100),"n/a",(U620/V620-1)*100)</f>
        <v>0</v>
      </c>
      <c r="AQ620" s="705">
        <f>IF(ISERROR((V620/W620-1)*100),"n/a",(V620/W620-1)*100)</f>
        <v>4.9180327868852292</v>
      </c>
      <c r="AR620" s="705">
        <f>IF(ISERROR((W620/X620-1)*100),"n/a",(W620/X620-1)*100)</f>
        <v>8.9285714285714413</v>
      </c>
      <c r="AS620" s="706">
        <f>AVERAGE(Z620:AR620)</f>
        <v>11.98100994443989</v>
      </c>
      <c r="AT620" s="707">
        <f>STDEV(Z620:AR620)</f>
        <v>44.695124942955538</v>
      </c>
    </row>
    <row r="621" spans="1:46" ht="11.25" customHeight="1" x14ac:dyDescent="0.2">
      <c r="A621" s="972" t="s">
        <v>1577</v>
      </c>
      <c r="B621" s="972" t="s">
        <v>1578</v>
      </c>
      <c r="C621" s="515">
        <v>1.06</v>
      </c>
      <c r="D621" s="515">
        <v>0.97000000000000008</v>
      </c>
      <c r="E621" s="684">
        <v>0.88</v>
      </c>
      <c r="F621" s="684">
        <v>0.8</v>
      </c>
      <c r="G621" s="684">
        <v>0.74</v>
      </c>
      <c r="H621" s="684">
        <v>0.64</v>
      </c>
      <c r="I621" s="685"/>
      <c r="J621" s="684">
        <v>0.56000000000000005</v>
      </c>
      <c r="K621" s="689">
        <v>0.5</v>
      </c>
      <c r="L621" s="685"/>
      <c r="M621" s="522">
        <v>0.5</v>
      </c>
      <c r="N621" s="687">
        <v>0.5</v>
      </c>
      <c r="O621" s="687">
        <v>0.71</v>
      </c>
      <c r="P621" s="691">
        <v>0.91</v>
      </c>
      <c r="Q621" s="691">
        <v>0.86</v>
      </c>
      <c r="R621" s="691">
        <v>0.77</v>
      </c>
      <c r="S621" s="691">
        <v>0.63332999999999995</v>
      </c>
      <c r="T621" s="691">
        <v>0.60665999999999998</v>
      </c>
      <c r="U621" s="691">
        <v>0.57333999999999996</v>
      </c>
      <c r="V621" s="687">
        <v>0.53332000000000002</v>
      </c>
      <c r="W621" s="691">
        <v>0.53332000000000002</v>
      </c>
      <c r="X621" s="687">
        <v>0.51332</v>
      </c>
      <c r="Y621" s="688">
        <f>SUM(C621:X621)</f>
        <v>13.793289999999999</v>
      </c>
      <c r="Z621" s="1134">
        <f>IF(ISERROR((C621/D621-1)*100),"n/a",(C621/D621-1)*100)</f>
        <v>9.2783505154639059</v>
      </c>
      <c r="AA621" s="705">
        <f>IF(ISERROR((D621/E621-1)*100),"n/a",(D621/E621-1)*100)</f>
        <v>10.22727272727273</v>
      </c>
      <c r="AB621" s="705">
        <f>IF(ISERROR((E621/F621-1)*100),"n/a",(E621/F621-1)*100)</f>
        <v>9.9999999999999858</v>
      </c>
      <c r="AC621" s="705">
        <f>IF(ISERROR((F621/G621-1)*100),"n/a",(F621/G621-1)*100)</f>
        <v>8.1081081081081141</v>
      </c>
      <c r="AD621" s="705">
        <f>IF(ISERROR((G621/H621-1)*100),"n/a",(G621/H621-1)*100)</f>
        <v>15.625</v>
      </c>
      <c r="AE621" s="705">
        <f>IF(ISERROR((H621/J621-1)*100),"n/a",(H621/J621-1)*100)</f>
        <v>14.285714285714279</v>
      </c>
      <c r="AF621" s="705">
        <f>IF(ISERROR((J621/K621-1)*100),"n/a",(J621/K621-1)*100)</f>
        <v>12.000000000000011</v>
      </c>
      <c r="AG621" s="705">
        <f>IF(ISERROR((K621/M621-1)*100),"n/a",(K621/M621-1)*100)</f>
        <v>0</v>
      </c>
      <c r="AH621" s="705">
        <f>IF(ISERROR((M621/N621-1)*100),"n/a",(M621/N621-1)*100)</f>
        <v>0</v>
      </c>
      <c r="AI621" s="705">
        <f>IF(ISERROR((N621/O621-1)*100),"n/a",(N621/O621-1)*100)</f>
        <v>-29.577464788732389</v>
      </c>
      <c r="AJ621" s="705">
        <f>IF(ISERROR((O621/P621-1)*100),"n/a",(O621/P621-1)*100)</f>
        <v>-21.978021978021989</v>
      </c>
      <c r="AK621" s="705">
        <f>IF(ISERROR((P621/Q621-1)*100),"n/a",(P621/Q621-1)*100)</f>
        <v>5.8139534883721034</v>
      </c>
      <c r="AL621" s="705">
        <f>IF(ISERROR((Q621/R621-1)*100),"n/a",(Q621/R621-1)*100)</f>
        <v>11.688311688311682</v>
      </c>
      <c r="AM621" s="705">
        <f>IF(ISERROR((R621/S621-1)*100),"n/a",(R621/S621-1)*100)</f>
        <v>21.579587260985591</v>
      </c>
      <c r="AN621" s="705">
        <f>IF(ISERROR((S621/T621-1)*100),"n/a",(S621/T621-1)*100)</f>
        <v>4.3962021560676412</v>
      </c>
      <c r="AO621" s="705">
        <f>IF(ISERROR((T621/U621-1)*100),"n/a",(T621/U621-1)*100)</f>
        <v>5.8115603306938324</v>
      </c>
      <c r="AP621" s="705">
        <f>IF(ISERROR((U621/V621-1)*100),"n/a",(U621/V621-1)*100)</f>
        <v>7.503937598439947</v>
      </c>
      <c r="AQ621" s="705">
        <f>IF(ISERROR((V621/W621-1)*100),"n/a",(V621/W621-1)*100)</f>
        <v>0</v>
      </c>
      <c r="AR621" s="705">
        <f>IF(ISERROR((W621/X621-1)*100),"n/a",(W621/X621-1)*100)</f>
        <v>3.8962050962362715</v>
      </c>
      <c r="AS621" s="706">
        <f>AVERAGE(Z621:AR621)</f>
        <v>4.6662482362585127</v>
      </c>
      <c r="AT621" s="707">
        <f>STDEV(Z621:AR621)</f>
        <v>12.141509279628625</v>
      </c>
    </row>
    <row r="622" spans="1:46" ht="11.25" customHeight="1" x14ac:dyDescent="0.2">
      <c r="A622" s="972" t="s">
        <v>739</v>
      </c>
      <c r="B622" s="972" t="s">
        <v>740</v>
      </c>
      <c r="C622" s="515">
        <v>2.4</v>
      </c>
      <c r="D622" s="515">
        <v>2.3199999999999998</v>
      </c>
      <c r="E622" s="505">
        <v>2.2000000000000002</v>
      </c>
      <c r="F622" s="505">
        <v>2.12</v>
      </c>
      <c r="G622" s="505">
        <v>1.92</v>
      </c>
      <c r="H622" s="505">
        <v>1.68</v>
      </c>
      <c r="I622" s="506"/>
      <c r="J622" s="505">
        <v>1.48</v>
      </c>
      <c r="K622" s="503">
        <v>0.9</v>
      </c>
      <c r="L622" s="506"/>
      <c r="M622" s="551">
        <v>0.8</v>
      </c>
      <c r="N622" s="551">
        <v>0.78</v>
      </c>
      <c r="O622" s="511">
        <v>0.76</v>
      </c>
      <c r="P622" s="511">
        <v>0.68</v>
      </c>
      <c r="Q622" s="511">
        <v>0.62</v>
      </c>
      <c r="R622" s="511">
        <v>0.56000000000000005</v>
      </c>
      <c r="S622" s="511">
        <v>0.46</v>
      </c>
      <c r="T622" s="511">
        <v>0.31</v>
      </c>
      <c r="U622" s="511">
        <v>0.28000000000000003</v>
      </c>
      <c r="V622" s="511">
        <v>0.25</v>
      </c>
      <c r="W622" s="511">
        <v>0.22</v>
      </c>
      <c r="X622" s="511">
        <v>0.2</v>
      </c>
      <c r="Y622" s="688">
        <f>SUM(C622:X622)</f>
        <v>20.94</v>
      </c>
      <c r="Z622" s="1134">
        <f>IF(ISERROR((C622/D622-1)*100),"n/a",(C622/D622-1)*100)</f>
        <v>3.4482758620689724</v>
      </c>
      <c r="AA622" s="705">
        <f>IF(ISERROR((D622/E622-1)*100),"n/a",(D622/E622-1)*100)</f>
        <v>5.4545454545454453</v>
      </c>
      <c r="AB622" s="705">
        <f>IF(ISERROR((E622/F622-1)*100),"n/a",(E622/F622-1)*100)</f>
        <v>3.7735849056603765</v>
      </c>
      <c r="AC622" s="705">
        <f>IF(ISERROR((F622/G622-1)*100),"n/a",(F622/G622-1)*100)</f>
        <v>10.416666666666675</v>
      </c>
      <c r="AD622" s="705">
        <f>IF(ISERROR((G622/H622-1)*100),"n/a",(G622/H622-1)*100)</f>
        <v>14.285714285714279</v>
      </c>
      <c r="AE622" s="705">
        <f>IF(ISERROR((H622/J622-1)*100),"n/a",(H622/J622-1)*100)</f>
        <v>13.513513513513509</v>
      </c>
      <c r="AF622" s="705">
        <f>IF(ISERROR((J622/K622-1)*100),"n/a",(J622/K622-1)*100)</f>
        <v>64.444444444444443</v>
      </c>
      <c r="AG622" s="705">
        <f>IF(ISERROR((K622/M622-1)*100),"n/a",(K622/M622-1)*100)</f>
        <v>12.5</v>
      </c>
      <c r="AH622" s="705">
        <f>IF(ISERROR((M622/N622-1)*100),"n/a",(M622/N622-1)*100)</f>
        <v>2.5641025641025772</v>
      </c>
      <c r="AI622" s="705">
        <f>IF(ISERROR((N622/O622-1)*100),"n/a",(N622/O622-1)*100)</f>
        <v>2.6315789473684292</v>
      </c>
      <c r="AJ622" s="705">
        <f>IF(ISERROR((O622/P622-1)*100),"n/a",(O622/P622-1)*100)</f>
        <v>11.764705882352944</v>
      </c>
      <c r="AK622" s="705">
        <f>IF(ISERROR((P622/Q622-1)*100),"n/a",(P622/Q622-1)*100)</f>
        <v>9.6774193548387224</v>
      </c>
      <c r="AL622" s="705">
        <f>IF(ISERROR((Q622/R622-1)*100),"n/a",(Q622/R622-1)*100)</f>
        <v>10.714285714285698</v>
      </c>
      <c r="AM622" s="705">
        <f>IF(ISERROR((R622/S622-1)*100),"n/a",(R622/S622-1)*100)</f>
        <v>21.739130434782616</v>
      </c>
      <c r="AN622" s="705">
        <f>IF(ISERROR((S622/T622-1)*100),"n/a",(S622/T622-1)*100)</f>
        <v>48.387096774193552</v>
      </c>
      <c r="AO622" s="705">
        <f>IF(ISERROR((T622/U622-1)*100),"n/a",(T622/U622-1)*100)</f>
        <v>10.714285714285698</v>
      </c>
      <c r="AP622" s="705">
        <f>IF(ISERROR((U622/V622-1)*100),"n/a",(U622/V622-1)*100)</f>
        <v>12.000000000000011</v>
      </c>
      <c r="AQ622" s="705">
        <f>IF(ISERROR((V622/W622-1)*100),"n/a",(V622/W622-1)*100)</f>
        <v>13.636363636363647</v>
      </c>
      <c r="AR622" s="705">
        <f>IF(ISERROR((W622/X622-1)*100),"n/a",(W622/X622-1)*100)</f>
        <v>9.9999999999999858</v>
      </c>
      <c r="AS622" s="706">
        <f>AVERAGE(Z622:AR622)</f>
        <v>14.824511271325665</v>
      </c>
      <c r="AT622" s="707">
        <f>STDEV(Z622:AR622)</f>
        <v>15.641593165347528</v>
      </c>
    </row>
    <row r="623" spans="1:46" ht="11.25" customHeight="1" x14ac:dyDescent="0.2">
      <c r="A623" s="527" t="s">
        <v>1579</v>
      </c>
      <c r="B623" s="527" t="s">
        <v>1580</v>
      </c>
      <c r="C623" s="515">
        <v>0.7</v>
      </c>
      <c r="D623" s="530">
        <v>0.54</v>
      </c>
      <c r="E623" s="684">
        <v>0.48</v>
      </c>
      <c r="F623" s="684">
        <v>0.4</v>
      </c>
      <c r="G623" s="684">
        <v>0.32</v>
      </c>
      <c r="H623" s="684">
        <v>0.23</v>
      </c>
      <c r="I623" s="685"/>
      <c r="J623" s="684">
        <v>0.19</v>
      </c>
      <c r="K623" s="514">
        <v>0.12</v>
      </c>
      <c r="L623" s="685"/>
      <c r="M623" s="686">
        <v>0</v>
      </c>
      <c r="N623" s="686">
        <v>0</v>
      </c>
      <c r="O623" s="687">
        <v>0</v>
      </c>
      <c r="P623" s="687">
        <v>0</v>
      </c>
      <c r="Q623" s="687">
        <v>0</v>
      </c>
      <c r="R623" s="687">
        <v>0</v>
      </c>
      <c r="S623" s="687">
        <v>0</v>
      </c>
      <c r="T623" s="687">
        <v>0</v>
      </c>
      <c r="U623" s="687">
        <v>0.25</v>
      </c>
      <c r="V623" s="691">
        <v>0.25</v>
      </c>
      <c r="W623" s="691">
        <v>6.25E-2</v>
      </c>
      <c r="X623" s="687">
        <v>0</v>
      </c>
      <c r="Y623" s="688">
        <f>SUM(C623:X623)</f>
        <v>3.5425</v>
      </c>
      <c r="Z623" s="1134">
        <f>IF(ISERROR((C623/D623-1)*100),"n/a",(C623/D623-1)*100)</f>
        <v>29.629629629629605</v>
      </c>
      <c r="AA623" s="705">
        <f>IF(ISERROR((D623/E623-1)*100),"n/a",(D623/E623-1)*100)</f>
        <v>12.500000000000021</v>
      </c>
      <c r="AB623" s="705">
        <f>IF(ISERROR((E623/F623-1)*100),"n/a",(E623/F623-1)*100)</f>
        <v>19.999999999999996</v>
      </c>
      <c r="AC623" s="705">
        <f>IF(ISERROR((F623/G623-1)*100),"n/a",(F623/G623-1)*100)</f>
        <v>25</v>
      </c>
      <c r="AD623" s="705">
        <f>IF(ISERROR((G623/H623-1)*100),"n/a",(G623/H623-1)*100)</f>
        <v>39.130434782608688</v>
      </c>
      <c r="AE623" s="705">
        <f>IF(ISERROR((H623/J623-1)*100),"n/a",(H623/J623-1)*100)</f>
        <v>21.052631578947366</v>
      </c>
      <c r="AF623" s="705">
        <f>IF(ISERROR((J623/K623-1)*100),"n/a",(J623/K623-1)*100)</f>
        <v>58.33333333333335</v>
      </c>
      <c r="AG623" s="705" t="str">
        <f>IF(ISERROR((K623/M623-1)*100),"n/a",(K623/M623-1)*100)</f>
        <v>n/a</v>
      </c>
      <c r="AH623" s="705" t="str">
        <f>IF(ISERROR((M623/N623-1)*100),"n/a",(M623/N623-1)*100)</f>
        <v>n/a</v>
      </c>
      <c r="AI623" s="705" t="str">
        <f>IF(ISERROR((N623/O623-1)*100),"n/a",(N623/O623-1)*100)</f>
        <v>n/a</v>
      </c>
      <c r="AJ623" s="705" t="str">
        <f>IF(ISERROR((O623/P623-1)*100),"n/a",(O623/P623-1)*100)</f>
        <v>n/a</v>
      </c>
      <c r="AK623" s="705" t="str">
        <f>IF(ISERROR((P623/Q623-1)*100),"n/a",(P623/Q623-1)*100)</f>
        <v>n/a</v>
      </c>
      <c r="AL623" s="705" t="str">
        <f>IF(ISERROR((Q623/R623-1)*100),"n/a",(Q623/R623-1)*100)</f>
        <v>n/a</v>
      </c>
      <c r="AM623" s="705" t="str">
        <f>IF(ISERROR((R623/S623-1)*100),"n/a",(R623/S623-1)*100)</f>
        <v>n/a</v>
      </c>
      <c r="AN623" s="705" t="str">
        <f>IF(ISERROR((S623/T623-1)*100),"n/a",(S623/T623-1)*100)</f>
        <v>n/a</v>
      </c>
      <c r="AO623" s="705">
        <f>IF(ISERROR((T623/U623-1)*100),"n/a",(T623/U623-1)*100)</f>
        <v>-100</v>
      </c>
      <c r="AP623" s="705">
        <f>IF(ISERROR((U623/V623-1)*100),"n/a",(U623/V623-1)*100)</f>
        <v>0</v>
      </c>
      <c r="AQ623" s="705">
        <f>IF(ISERROR((V623/W623-1)*100),"n/a",(V623/W623-1)*100)</f>
        <v>300</v>
      </c>
      <c r="AR623" s="705" t="str">
        <f>IF(ISERROR((W623/X623-1)*100),"n/a",(W623/X623-1)*100)</f>
        <v>n/a</v>
      </c>
      <c r="AS623" s="706">
        <f>AVERAGE(Z623:AR623)</f>
        <v>40.564602932451905</v>
      </c>
      <c r="AT623" s="707">
        <f>STDEV(Z623:AR623)</f>
        <v>100.54378639388183</v>
      </c>
    </row>
    <row r="624" spans="1:46" ht="11.25" customHeight="1" x14ac:dyDescent="0.2">
      <c r="A624" s="972" t="s">
        <v>1581</v>
      </c>
      <c r="B624" s="972" t="s">
        <v>1582</v>
      </c>
      <c r="C624" s="515">
        <v>1.72</v>
      </c>
      <c r="D624" s="690">
        <v>1.42</v>
      </c>
      <c r="E624" s="684">
        <v>1.19</v>
      </c>
      <c r="F624" s="684">
        <v>1</v>
      </c>
      <c r="G624" s="684">
        <v>0.85</v>
      </c>
      <c r="H624" s="684">
        <v>0.73</v>
      </c>
      <c r="I624" s="685"/>
      <c r="J624" s="684">
        <v>0.62</v>
      </c>
      <c r="K624" s="514">
        <v>0.55000000000000004</v>
      </c>
      <c r="L624" s="685"/>
      <c r="M624" s="686">
        <v>0.52</v>
      </c>
      <c r="N624" s="531">
        <v>0.52</v>
      </c>
      <c r="O624" s="691">
        <v>0.51</v>
      </c>
      <c r="P624" s="691">
        <v>0.46500000000000002</v>
      </c>
      <c r="Q624" s="691">
        <v>0.40500000000000003</v>
      </c>
      <c r="R624" s="691">
        <v>0.34</v>
      </c>
      <c r="S624" s="691">
        <v>0.20333000000000001</v>
      </c>
      <c r="T624" s="687">
        <v>0</v>
      </c>
      <c r="U624" s="687">
        <v>0</v>
      </c>
      <c r="V624" s="687">
        <v>0</v>
      </c>
      <c r="W624" s="687">
        <v>0</v>
      </c>
      <c r="X624" s="687">
        <v>0</v>
      </c>
      <c r="Y624" s="688">
        <f>SUM(C624:X624)</f>
        <v>11.043329999999997</v>
      </c>
      <c r="Z624" s="1134">
        <f>IF(ISERROR((C624/D624-1)*100),"n/a",(C624/D624-1)*100)</f>
        <v>21.126760563380277</v>
      </c>
      <c r="AA624" s="705">
        <f>IF(ISERROR((D624/E624-1)*100),"n/a",(D624/E624-1)*100)</f>
        <v>19.327731092436974</v>
      </c>
      <c r="AB624" s="705">
        <f>IF(ISERROR((E624/F624-1)*100),"n/a",(E624/F624-1)*100)</f>
        <v>18.999999999999993</v>
      </c>
      <c r="AC624" s="705">
        <f>IF(ISERROR((F624/G624-1)*100),"n/a",(F624/G624-1)*100)</f>
        <v>17.647058823529417</v>
      </c>
      <c r="AD624" s="705">
        <f>IF(ISERROR((G624/H624-1)*100),"n/a",(G624/H624-1)*100)</f>
        <v>16.43835616438356</v>
      </c>
      <c r="AE624" s="705">
        <f>IF(ISERROR((H624/J624-1)*100),"n/a",(H624/J624-1)*100)</f>
        <v>17.741935483870975</v>
      </c>
      <c r="AF624" s="705">
        <f>IF(ISERROR((J624/K624-1)*100),"n/a",(J624/K624-1)*100)</f>
        <v>12.72727272727272</v>
      </c>
      <c r="AG624" s="705">
        <f>IF(ISERROR((K624/M624-1)*100),"n/a",(K624/M624-1)*100)</f>
        <v>5.7692307692307709</v>
      </c>
      <c r="AH624" s="705">
        <f>IF(ISERROR((M624/N624-1)*100),"n/a",(M624/N624-1)*100)</f>
        <v>0</v>
      </c>
      <c r="AI624" s="705">
        <f>IF(ISERROR((N624/O624-1)*100),"n/a",(N624/O624-1)*100)</f>
        <v>1.9607843137254832</v>
      </c>
      <c r="AJ624" s="705">
        <f>IF(ISERROR((O624/P624-1)*100),"n/a",(O624/P624-1)*100)</f>
        <v>9.6774193548387011</v>
      </c>
      <c r="AK624" s="705">
        <f>IF(ISERROR((P624/Q624-1)*100),"n/a",(P624/Q624-1)*100)</f>
        <v>14.814814814814813</v>
      </c>
      <c r="AL624" s="705">
        <f>IF(ISERROR((Q624/R624-1)*100),"n/a",(Q624/R624-1)*100)</f>
        <v>19.117647058823529</v>
      </c>
      <c r="AM624" s="705">
        <f>IF(ISERROR((R624/S624-1)*100),"n/a",(R624/S624-1)*100)</f>
        <v>67.215855997639309</v>
      </c>
      <c r="AN624" s="705" t="str">
        <f>IF(ISERROR((S624/T624-1)*100),"n/a",(S624/T624-1)*100)</f>
        <v>n/a</v>
      </c>
      <c r="AO624" s="705" t="str">
        <f>IF(ISERROR((T624/U624-1)*100),"n/a",(T624/U624-1)*100)</f>
        <v>n/a</v>
      </c>
      <c r="AP624" s="705" t="str">
        <f>IF(ISERROR((U624/V624-1)*100),"n/a",(U624/V624-1)*100)</f>
        <v>n/a</v>
      </c>
      <c r="AQ624" s="705" t="str">
        <f>IF(ISERROR((V624/W624-1)*100),"n/a",(V624/W624-1)*100)</f>
        <v>n/a</v>
      </c>
      <c r="AR624" s="705" t="str">
        <f>IF(ISERROR((W624/X624-1)*100),"n/a",(W624/X624-1)*100)</f>
        <v>n/a</v>
      </c>
      <c r="AS624" s="706">
        <f>AVERAGE(Z624:AR624)</f>
        <v>17.326061940281896</v>
      </c>
      <c r="AT624" s="707">
        <f>STDEV(Z624:AR624)</f>
        <v>15.860742249298822</v>
      </c>
    </row>
    <row r="625" spans="1:46" ht="11.25" customHeight="1" x14ac:dyDescent="0.2">
      <c r="A625" s="513" t="s">
        <v>741</v>
      </c>
      <c r="B625" s="972" t="s">
        <v>742</v>
      </c>
      <c r="C625" s="515">
        <v>1.405</v>
      </c>
      <c r="D625" s="690">
        <v>1.32</v>
      </c>
      <c r="E625" s="684">
        <v>1.24</v>
      </c>
      <c r="F625" s="684">
        <v>1.1599999999999999</v>
      </c>
      <c r="G625" s="684">
        <v>1.1100000000000001</v>
      </c>
      <c r="H625" s="684">
        <v>1.0900000000000001</v>
      </c>
      <c r="I625" s="685"/>
      <c r="J625" s="684">
        <v>1.07</v>
      </c>
      <c r="K625" s="514">
        <v>1.05</v>
      </c>
      <c r="L625" s="685"/>
      <c r="M625" s="531">
        <v>1.03</v>
      </c>
      <c r="N625" s="531">
        <v>1</v>
      </c>
      <c r="O625" s="691">
        <v>0.96</v>
      </c>
      <c r="P625" s="691">
        <v>0.92</v>
      </c>
      <c r="Q625" s="691">
        <v>0.45</v>
      </c>
      <c r="R625" s="687">
        <v>0</v>
      </c>
      <c r="S625" s="687">
        <v>0</v>
      </c>
      <c r="T625" s="687">
        <v>0</v>
      </c>
      <c r="U625" s="687">
        <v>0</v>
      </c>
      <c r="V625" s="687">
        <v>0</v>
      </c>
      <c r="W625" s="687">
        <v>0</v>
      </c>
      <c r="X625" s="687">
        <v>0</v>
      </c>
      <c r="Y625" s="688">
        <f>SUM(C625:X625)</f>
        <v>13.804999999999998</v>
      </c>
      <c r="Z625" s="1134">
        <f>IF(ISERROR((C625/D625-1)*100),"n/a",(C625/D625-1)*100)</f>
        <v>6.4393939393939448</v>
      </c>
      <c r="AA625" s="705">
        <f>IF(ISERROR((D625/E625-1)*100),"n/a",(D625/E625-1)*100)</f>
        <v>6.4516129032258229</v>
      </c>
      <c r="AB625" s="705">
        <f>IF(ISERROR((E625/F625-1)*100),"n/a",(E625/F625-1)*100)</f>
        <v>6.8965517241379448</v>
      </c>
      <c r="AC625" s="705">
        <f>IF(ISERROR((F625/G625-1)*100),"n/a",(F625/G625-1)*100)</f>
        <v>4.5045045045044807</v>
      </c>
      <c r="AD625" s="705">
        <f>IF(ISERROR((G625/H625-1)*100),"n/a",(G625/H625-1)*100)</f>
        <v>1.8348623853211121</v>
      </c>
      <c r="AE625" s="705">
        <f>IF(ISERROR((H625/J625-1)*100),"n/a",(H625/J625-1)*100)</f>
        <v>1.8691588785046731</v>
      </c>
      <c r="AF625" s="705">
        <f>IF(ISERROR((J625/K625-1)*100),"n/a",(J625/K625-1)*100)</f>
        <v>1.904761904761898</v>
      </c>
      <c r="AG625" s="705">
        <f>IF(ISERROR((K625/M625-1)*100),"n/a",(K625/M625-1)*100)</f>
        <v>1.9417475728155331</v>
      </c>
      <c r="AH625" s="705">
        <f>IF(ISERROR((M625/N625-1)*100),"n/a",(M625/N625-1)*100)</f>
        <v>3.0000000000000027</v>
      </c>
      <c r="AI625" s="705">
        <f>IF(ISERROR((N625/O625-1)*100),"n/a",(N625/O625-1)*100)</f>
        <v>4.1666666666666741</v>
      </c>
      <c r="AJ625" s="705">
        <f>IF(ISERROR((O625/P625-1)*100),"n/a",(O625/P625-1)*100)</f>
        <v>4.3478260869565188</v>
      </c>
      <c r="AK625" s="705">
        <f>IF(ISERROR((P625/Q625-1)*100),"n/a",(P625/Q625-1)*100)</f>
        <v>104.44444444444443</v>
      </c>
      <c r="AL625" s="705" t="str">
        <f>IF(ISERROR((Q625/R625-1)*100),"n/a",(Q625/R625-1)*100)</f>
        <v>n/a</v>
      </c>
      <c r="AM625" s="705" t="str">
        <f>IF(ISERROR((R625/S625-1)*100),"n/a",(R625/S625-1)*100)</f>
        <v>n/a</v>
      </c>
      <c r="AN625" s="705" t="str">
        <f>IF(ISERROR((S625/T625-1)*100),"n/a",(S625/T625-1)*100)</f>
        <v>n/a</v>
      </c>
      <c r="AO625" s="705" t="str">
        <f>IF(ISERROR((T625/U625-1)*100),"n/a",(T625/U625-1)*100)</f>
        <v>n/a</v>
      </c>
      <c r="AP625" s="705" t="str">
        <f>IF(ISERROR((U625/V625-1)*100),"n/a",(U625/V625-1)*100)</f>
        <v>n/a</v>
      </c>
      <c r="AQ625" s="705" t="str">
        <f>IF(ISERROR((V625/W625-1)*100),"n/a",(V625/W625-1)*100)</f>
        <v>n/a</v>
      </c>
      <c r="AR625" s="705" t="str">
        <f>IF(ISERROR((W625/X625-1)*100),"n/a",(W625/X625-1)*100)</f>
        <v>n/a</v>
      </c>
      <c r="AS625" s="706">
        <f>AVERAGE(Z625:AR625)</f>
        <v>12.316794250894418</v>
      </c>
      <c r="AT625" s="707">
        <f>STDEV(Z625:AR625)</f>
        <v>29.074616697210597</v>
      </c>
    </row>
    <row r="626" spans="1:46" ht="11.25" customHeight="1" x14ac:dyDescent="0.2">
      <c r="A626" s="1065" t="s">
        <v>4179</v>
      </c>
      <c r="B626" s="957" t="s">
        <v>4180</v>
      </c>
      <c r="C626" s="543">
        <v>0.28000000000000003</v>
      </c>
      <c r="D626" s="509">
        <v>0.27</v>
      </c>
      <c r="E626" s="684">
        <v>0.25</v>
      </c>
      <c r="F626" s="684">
        <v>0.2175</v>
      </c>
      <c r="G626" s="684">
        <v>0.17</v>
      </c>
      <c r="H626" s="684">
        <v>0.12</v>
      </c>
      <c r="I626" s="685"/>
      <c r="J626" s="563">
        <v>0</v>
      </c>
      <c r="K626" s="514">
        <v>0.02</v>
      </c>
      <c r="L626" s="685"/>
      <c r="M626" s="686">
        <v>0</v>
      </c>
      <c r="N626" s="686">
        <v>0.26500000000000001</v>
      </c>
      <c r="O626" s="691">
        <v>0.45500000000000002</v>
      </c>
      <c r="P626" s="691">
        <v>0.42499999999999999</v>
      </c>
      <c r="Q626" s="691">
        <v>0.36441176470588238</v>
      </c>
      <c r="R626" s="691">
        <v>0.32840000000000003</v>
      </c>
      <c r="S626" s="691">
        <v>0.28352941176470586</v>
      </c>
      <c r="T626" s="691">
        <v>0.26074999999999998</v>
      </c>
      <c r="U626" s="564">
        <v>0</v>
      </c>
      <c r="V626" s="564">
        <v>0</v>
      </c>
      <c r="W626" s="687">
        <v>0</v>
      </c>
      <c r="X626" s="687">
        <v>0</v>
      </c>
      <c r="Y626" s="688">
        <f>SUM(C626:X626)</f>
        <v>3.7095911764705884</v>
      </c>
      <c r="Z626" s="1134">
        <f>IF(ISERROR((C626/D626-1)*100),"n/a",(C626/D626-1)*100)</f>
        <v>3.7037037037036979</v>
      </c>
      <c r="AA626" s="705">
        <f>IF(ISERROR((D626/E626-1)*100),"n/a",(D626/E626-1)*100)</f>
        <v>8.0000000000000071</v>
      </c>
      <c r="AB626" s="705">
        <f>IF(ISERROR((E626/F626-1)*100),"n/a",(E626/F626-1)*100)</f>
        <v>14.942528735632177</v>
      </c>
      <c r="AC626" s="705">
        <f>IF(ISERROR((F626/G626-1)*100),"n/a",(F626/G626-1)*100)</f>
        <v>27.941176470588225</v>
      </c>
      <c r="AD626" s="705">
        <f>IF(ISERROR((G626/H626-1)*100),"n/a",(G626/H626-1)*100)</f>
        <v>41.666666666666671</v>
      </c>
      <c r="AE626" s="705" t="str">
        <f>IF(ISERROR((H626/J626-1)*100),"n/a",(H626/J626-1)*100)</f>
        <v>n/a</v>
      </c>
      <c r="AF626" s="705">
        <f>IF(ISERROR((J626/K626-1)*100),"n/a",(J626/K626-1)*100)</f>
        <v>-100</v>
      </c>
      <c r="AG626" s="705" t="str">
        <f>IF(ISERROR((K626/M626-1)*100),"n/a",(K626/M626-1)*100)</f>
        <v>n/a</v>
      </c>
      <c r="AH626" s="705">
        <f>IF(ISERROR((M626/N626-1)*100),"n/a",(M626/N626-1)*100)</f>
        <v>-100</v>
      </c>
      <c r="AI626" s="705">
        <f>IF(ISERROR((N626/O626-1)*100),"n/a",(N626/O626-1)*100)</f>
        <v>-41.758241758241752</v>
      </c>
      <c r="AJ626" s="705">
        <f>IF(ISERROR((O626/P626-1)*100),"n/a",(O626/P626-1)*100)</f>
        <v>7.0588235294117618</v>
      </c>
      <c r="AK626" s="705">
        <f>IF(ISERROR((P626/Q626-1)*100),"n/a",(P626/Q626-1)*100)</f>
        <v>16.626311541565777</v>
      </c>
      <c r="AL626" s="705">
        <f>IF(ISERROR((Q626/R626-1)*100),"n/a",(Q626/R626-1)*100)</f>
        <v>10.965823601060398</v>
      </c>
      <c r="AM626" s="705">
        <f>IF(ISERROR((R626/S626-1)*100),"n/a",(R626/S626-1)*100)</f>
        <v>15.825726141078844</v>
      </c>
      <c r="AN626" s="705">
        <f>IF(ISERROR((S626/T626-1)*100),"n/a",(S626/T626-1)*100)</f>
        <v>8.7361118944222049</v>
      </c>
      <c r="AO626" s="705" t="str">
        <f>IF(ISERROR((T626/U626-1)*100),"n/a",(T626/U626-1)*100)</f>
        <v>n/a</v>
      </c>
      <c r="AP626" s="705" t="str">
        <f>IF(ISERROR((U626/V626-1)*100),"n/a",(U626/V626-1)*100)</f>
        <v>n/a</v>
      </c>
      <c r="AQ626" s="705" t="str">
        <f>IF(ISERROR((V626/W626-1)*100),"n/a",(V626/W626-1)*100)</f>
        <v>n/a</v>
      </c>
      <c r="AR626" s="705" t="str">
        <f>IF(ISERROR((W626/X626-1)*100),"n/a",(W626/X626-1)*100)</f>
        <v>n/a</v>
      </c>
      <c r="AS626" s="706">
        <f>AVERAGE(Z626:AR626)</f>
        <v>-6.6377976518547692</v>
      </c>
      <c r="AT626" s="707">
        <f>STDEV(Z626:AR626)</f>
        <v>45.425824993564419</v>
      </c>
    </row>
    <row r="627" spans="1:46" ht="11.25" customHeight="1" x14ac:dyDescent="0.2">
      <c r="A627" s="527" t="s">
        <v>1583</v>
      </c>
      <c r="B627" s="527" t="s">
        <v>1584</v>
      </c>
      <c r="C627" s="515">
        <v>0.64</v>
      </c>
      <c r="D627" s="515">
        <v>0.56000000000000005</v>
      </c>
      <c r="E627" s="533">
        <v>0.52</v>
      </c>
      <c r="F627" s="533">
        <v>0.48</v>
      </c>
      <c r="G627" s="533">
        <v>0.44</v>
      </c>
      <c r="H627" s="533">
        <v>0.32</v>
      </c>
      <c r="I627" s="534"/>
      <c r="J627" s="532">
        <v>0.2</v>
      </c>
      <c r="K627" s="535">
        <v>0.2</v>
      </c>
      <c r="L627" s="534"/>
      <c r="M627" s="549">
        <v>0.2</v>
      </c>
      <c r="N627" s="549">
        <v>0.1</v>
      </c>
      <c r="O627" s="536">
        <v>2.5000000000000001E-2</v>
      </c>
      <c r="P627" s="537">
        <v>0</v>
      </c>
      <c r="Q627" s="537">
        <v>0</v>
      </c>
      <c r="R627" s="537">
        <v>0</v>
      </c>
      <c r="S627" s="537">
        <v>0</v>
      </c>
      <c r="T627" s="537">
        <v>0</v>
      </c>
      <c r="U627" s="537">
        <v>0</v>
      </c>
      <c r="V627" s="537">
        <v>0</v>
      </c>
      <c r="W627" s="537">
        <v>0</v>
      </c>
      <c r="X627" s="537">
        <v>0</v>
      </c>
      <c r="Y627" s="688">
        <f>SUM(C627:X627)</f>
        <v>3.6850000000000005</v>
      </c>
      <c r="Z627" s="1134">
        <f>IF(ISERROR((C627/D627-1)*100),"n/a",(C627/D627-1)*100)</f>
        <v>14.285714285714279</v>
      </c>
      <c r="AA627" s="705">
        <f>IF(ISERROR((D627/E627-1)*100),"n/a",(D627/E627-1)*100)</f>
        <v>7.6923076923077094</v>
      </c>
      <c r="AB627" s="705">
        <f>IF(ISERROR((E627/F627-1)*100),"n/a",(E627/F627-1)*100)</f>
        <v>8.3333333333333481</v>
      </c>
      <c r="AC627" s="705">
        <f>IF(ISERROR((F627/G627-1)*100),"n/a",(F627/G627-1)*100)</f>
        <v>9.0909090909090828</v>
      </c>
      <c r="AD627" s="705">
        <f>IF(ISERROR((G627/H627-1)*100),"n/a",(G627/H627-1)*100)</f>
        <v>37.5</v>
      </c>
      <c r="AE627" s="705">
        <f>IF(ISERROR((H627/J627-1)*100),"n/a",(H627/J627-1)*100)</f>
        <v>59.999999999999986</v>
      </c>
      <c r="AF627" s="705">
        <f>IF(ISERROR((J627/K627-1)*100),"n/a",(J627/K627-1)*100)</f>
        <v>0</v>
      </c>
      <c r="AG627" s="705">
        <f>IF(ISERROR((K627/M627-1)*100),"n/a",(K627/M627-1)*100)</f>
        <v>0</v>
      </c>
      <c r="AH627" s="705">
        <f>IF(ISERROR((M627/N627-1)*100),"n/a",(M627/N627-1)*100)</f>
        <v>100</v>
      </c>
      <c r="AI627" s="705">
        <f>IF(ISERROR((N627/O627-1)*100),"n/a",(N627/O627-1)*100)</f>
        <v>300</v>
      </c>
      <c r="AJ627" s="705" t="str">
        <f>IF(ISERROR((O627/P627-1)*100),"n/a",(O627/P627-1)*100)</f>
        <v>n/a</v>
      </c>
      <c r="AK627" s="705" t="str">
        <f>IF(ISERROR((P627/Q627-1)*100),"n/a",(P627/Q627-1)*100)</f>
        <v>n/a</v>
      </c>
      <c r="AL627" s="705" t="str">
        <f>IF(ISERROR((Q627/R627-1)*100),"n/a",(Q627/R627-1)*100)</f>
        <v>n/a</v>
      </c>
      <c r="AM627" s="705" t="str">
        <f>IF(ISERROR((R627/S627-1)*100),"n/a",(R627/S627-1)*100)</f>
        <v>n/a</v>
      </c>
      <c r="AN627" s="705" t="str">
        <f>IF(ISERROR((S627/T627-1)*100),"n/a",(S627/T627-1)*100)</f>
        <v>n/a</v>
      </c>
      <c r="AO627" s="705" t="str">
        <f>IF(ISERROR((T627/U627-1)*100),"n/a",(T627/U627-1)*100)</f>
        <v>n/a</v>
      </c>
      <c r="AP627" s="705" t="str">
        <f>IF(ISERROR((U627/V627-1)*100),"n/a",(U627/V627-1)*100)</f>
        <v>n/a</v>
      </c>
      <c r="AQ627" s="705" t="str">
        <f>IF(ISERROR((V627/W627-1)*100),"n/a",(V627/W627-1)*100)</f>
        <v>n/a</v>
      </c>
      <c r="AR627" s="705" t="str">
        <f>IF(ISERROR((W627/X627-1)*100),"n/a",(W627/X627-1)*100)</f>
        <v>n/a</v>
      </c>
      <c r="AS627" s="706">
        <f>AVERAGE(Z627:AR627)</f>
        <v>53.690226440226432</v>
      </c>
      <c r="AT627" s="707">
        <f>STDEV(Z627:AR627)</f>
        <v>92.252785655503175</v>
      </c>
    </row>
    <row r="628" spans="1:46" ht="11.25" customHeight="1" x14ac:dyDescent="0.2">
      <c r="A628" s="972" t="s">
        <v>321</v>
      </c>
      <c r="B628" s="972" t="s">
        <v>322</v>
      </c>
      <c r="C628" s="515">
        <v>1.86</v>
      </c>
      <c r="D628" s="515">
        <v>1.7000000000000002</v>
      </c>
      <c r="E628" s="516">
        <v>1.56</v>
      </c>
      <c r="F628" s="516">
        <v>1.415</v>
      </c>
      <c r="G628" s="516">
        <v>1.31</v>
      </c>
      <c r="H628" s="684">
        <v>1.21</v>
      </c>
      <c r="I628" s="517"/>
      <c r="J628" s="684">
        <v>1.17</v>
      </c>
      <c r="K628" s="514">
        <v>1.1299999999999999</v>
      </c>
      <c r="L628" s="517"/>
      <c r="M628" s="531">
        <v>1.0900000000000001</v>
      </c>
      <c r="N628" s="531">
        <v>1.0649999999999999</v>
      </c>
      <c r="O628" s="691">
        <v>1.0449999999999999</v>
      </c>
      <c r="P628" s="691">
        <v>1.02</v>
      </c>
      <c r="Q628" s="691">
        <v>0.95499999999999996</v>
      </c>
      <c r="R628" s="691">
        <v>0.93</v>
      </c>
      <c r="S628" s="691">
        <v>0.89500000000000002</v>
      </c>
      <c r="T628" s="691">
        <v>0.86499999999999999</v>
      </c>
      <c r="U628" s="691">
        <v>0.84499999999999997</v>
      </c>
      <c r="V628" s="691">
        <v>0.84</v>
      </c>
      <c r="W628" s="691">
        <v>0.8</v>
      </c>
      <c r="X628" s="691">
        <v>0.76</v>
      </c>
      <c r="Y628" s="688">
        <f>SUM(C628:X628)</f>
        <v>22.464999999999996</v>
      </c>
      <c r="Z628" s="1134">
        <f>IF(ISERROR((C628/D628-1)*100),"n/a",(C628/D628-1)*100)</f>
        <v>9.4117647058823408</v>
      </c>
      <c r="AA628" s="705">
        <f>IF(ISERROR((D628/E628-1)*100),"n/a",(D628/E628-1)*100)</f>
        <v>8.9743589743589869</v>
      </c>
      <c r="AB628" s="705">
        <f>IF(ISERROR((E628/F628-1)*100),"n/a",(E628/F628-1)*100)</f>
        <v>10.24734982332156</v>
      </c>
      <c r="AC628" s="705">
        <f>IF(ISERROR((F628/G628-1)*100),"n/a",(F628/G628-1)*100)</f>
        <v>8.0152671755725269</v>
      </c>
      <c r="AD628" s="705">
        <f>IF(ISERROR((G628/H628-1)*100),"n/a",(G628/H628-1)*100)</f>
        <v>8.2644628099173723</v>
      </c>
      <c r="AE628" s="705">
        <f>IF(ISERROR((H628/J628-1)*100),"n/a",(H628/J628-1)*100)</f>
        <v>3.4188034188034289</v>
      </c>
      <c r="AF628" s="705">
        <f>IF(ISERROR((J628/K628-1)*100),"n/a",(J628/K628-1)*100)</f>
        <v>3.539823008849563</v>
      </c>
      <c r="AG628" s="705">
        <f>IF(ISERROR((K628/M628-1)*100),"n/a",(K628/M628-1)*100)</f>
        <v>3.6697247706421798</v>
      </c>
      <c r="AH628" s="705">
        <f>IF(ISERROR((M628/N628-1)*100),"n/a",(M628/N628-1)*100)</f>
        <v>2.3474178403755985</v>
      </c>
      <c r="AI628" s="705">
        <f>IF(ISERROR((N628/O628-1)*100),"n/a",(N628/O628-1)*100)</f>
        <v>1.9138755980861344</v>
      </c>
      <c r="AJ628" s="705">
        <f>IF(ISERROR((O628/P628-1)*100),"n/a",(O628/P628-1)*100)</f>
        <v>2.450980392156854</v>
      </c>
      <c r="AK628" s="705">
        <f>IF(ISERROR((P628/Q628-1)*100),"n/a",(P628/Q628-1)*100)</f>
        <v>6.8062827225130906</v>
      </c>
      <c r="AL628" s="705">
        <f>IF(ISERROR((Q628/R628-1)*100),"n/a",(Q628/R628-1)*100)</f>
        <v>2.6881720430107503</v>
      </c>
      <c r="AM628" s="705">
        <f>IF(ISERROR((R628/S628-1)*100),"n/a",(R628/S628-1)*100)</f>
        <v>3.9106145251396773</v>
      </c>
      <c r="AN628" s="705">
        <f>IF(ISERROR((S628/T628-1)*100),"n/a",(S628/T628-1)*100)</f>
        <v>3.4682080924855585</v>
      </c>
      <c r="AO628" s="705">
        <f>IF(ISERROR((T628/U628-1)*100),"n/a",(T628/U628-1)*100)</f>
        <v>2.3668639053254559</v>
      </c>
      <c r="AP628" s="705">
        <f>IF(ISERROR((U628/V628-1)*100),"n/a",(U628/V628-1)*100)</f>
        <v>0.59523809523809312</v>
      </c>
      <c r="AQ628" s="705">
        <f>IF(ISERROR((V628/W628-1)*100),"n/a",(V628/W628-1)*100)</f>
        <v>4.9999999999999822</v>
      </c>
      <c r="AR628" s="705">
        <f>IF(ISERROR((W628/X628-1)*100),"n/a",(W628/X628-1)*100)</f>
        <v>5.2631578947368363</v>
      </c>
      <c r="AS628" s="706">
        <f>AVERAGE(Z628:AR628)</f>
        <v>4.8606508313903145</v>
      </c>
      <c r="AT628" s="707">
        <f>STDEV(Z628:AR628)</f>
        <v>2.8884656817317667</v>
      </c>
    </row>
    <row r="629" spans="1:46" ht="11.25" customHeight="1" x14ac:dyDescent="0.2">
      <c r="A629" s="513" t="s">
        <v>743</v>
      </c>
      <c r="B629" s="972" t="s">
        <v>744</v>
      </c>
      <c r="C629" s="515">
        <v>1.625</v>
      </c>
      <c r="D629" s="515">
        <v>1.5649999999999999</v>
      </c>
      <c r="E629" s="684">
        <v>1.5149999999999999</v>
      </c>
      <c r="F629" s="684">
        <v>1.4950000000000001</v>
      </c>
      <c r="G629" s="684">
        <v>1.3831290000000001</v>
      </c>
      <c r="H629" s="684">
        <v>1.3668295000000001</v>
      </c>
      <c r="I629" s="685"/>
      <c r="J629" s="684">
        <v>1.341216</v>
      </c>
      <c r="K629" s="689">
        <v>1.30396</v>
      </c>
      <c r="L629" s="685"/>
      <c r="M629" s="531">
        <v>1.2993030000000001</v>
      </c>
      <c r="N629" s="531">
        <v>1.2853319999999999</v>
      </c>
      <c r="O629" s="691">
        <v>1.2480760000000002</v>
      </c>
      <c r="P629" s="691">
        <v>1.1363079999999999</v>
      </c>
      <c r="Q629" s="691">
        <v>1.02454</v>
      </c>
      <c r="R629" s="691">
        <v>0.89414399999999994</v>
      </c>
      <c r="S629" s="691">
        <v>0.76374799999999998</v>
      </c>
      <c r="T629" s="691">
        <v>0.71717799999999998</v>
      </c>
      <c r="U629" s="691">
        <v>0.67060799999999998</v>
      </c>
      <c r="V629" s="687">
        <v>0.49364200000000003</v>
      </c>
      <c r="W629" s="691">
        <v>0.49364200000000003</v>
      </c>
      <c r="X629" s="691">
        <v>0.4657</v>
      </c>
      <c r="Y629" s="688">
        <f>SUM(C629:X629)</f>
        <v>22.087355500000001</v>
      </c>
      <c r="Z629" s="1134">
        <f>IF(ISERROR((C629/D629-1)*100),"n/a",(C629/D629-1)*100)</f>
        <v>3.833865814696491</v>
      </c>
      <c r="AA629" s="705">
        <f>IF(ISERROR((D629/E629-1)*100),"n/a",(D629/E629-1)*100)</f>
        <v>3.3003300330032959</v>
      </c>
      <c r="AB629" s="705">
        <f>IF(ISERROR((E629/F629-1)*100),"n/a",(E629/F629-1)*100)</f>
        <v>1.3377926421404451</v>
      </c>
      <c r="AC629" s="705">
        <f>IF(ISERROR((F629/G629-1)*100),"n/a",(F629/G629-1)*100)</f>
        <v>8.0882549639260013</v>
      </c>
      <c r="AD629" s="705">
        <f>IF(ISERROR((G629/H629-1)*100),"n/a",(G629/H629-1)*100)</f>
        <v>1.1925042589437718</v>
      </c>
      <c r="AE629" s="705">
        <f>IF(ISERROR((H629/J629-1)*100),"n/a",(H629/J629-1)*100)</f>
        <v>1.9097222222222321</v>
      </c>
      <c r="AF629" s="705">
        <f>IF(ISERROR((J629/K629-1)*100),"n/a",(J629/K629-1)*100)</f>
        <v>2.857142857142847</v>
      </c>
      <c r="AG629" s="705">
        <f>IF(ISERROR((K629/M629-1)*100),"n/a",(K629/M629-1)*100)</f>
        <v>0.35842293906809264</v>
      </c>
      <c r="AH629" s="705">
        <f>IF(ISERROR((M629/N629-1)*100),"n/a",(M629/N629-1)*100)</f>
        <v>1.0869565217391353</v>
      </c>
      <c r="AI629" s="705">
        <f>IF(ISERROR((N629/O629-1)*100),"n/a",(N629/O629-1)*100)</f>
        <v>2.9850746268656581</v>
      </c>
      <c r="AJ629" s="705">
        <f>IF(ISERROR((O629/P629-1)*100),"n/a",(O629/P629-1)*100)</f>
        <v>9.8360655737705258</v>
      </c>
      <c r="AK629" s="705">
        <f>IF(ISERROR((P629/Q629-1)*100),"n/a",(P629/Q629-1)*100)</f>
        <v>10.909090909090891</v>
      </c>
      <c r="AL629" s="705">
        <f>IF(ISERROR((Q629/R629-1)*100),"n/a",(Q629/R629-1)*100)</f>
        <v>14.583333333333348</v>
      </c>
      <c r="AM629" s="705">
        <f>IF(ISERROR((R629/S629-1)*100),"n/a",(R629/S629-1)*100)</f>
        <v>17.073170731707311</v>
      </c>
      <c r="AN629" s="705">
        <f>IF(ISERROR((S629/T629-1)*100),"n/a",(S629/T629-1)*100)</f>
        <v>6.4935064935064846</v>
      </c>
      <c r="AO629" s="705">
        <f>IF(ISERROR((T629/U629-1)*100),"n/a",(T629/U629-1)*100)</f>
        <v>6.944444444444442</v>
      </c>
      <c r="AP629" s="705">
        <f>IF(ISERROR((U629/V629-1)*100),"n/a",(U629/V629-1)*100)</f>
        <v>35.849056603773576</v>
      </c>
      <c r="AQ629" s="705">
        <f>IF(ISERROR((V629/W629-1)*100),"n/a",(V629/W629-1)*100)</f>
        <v>0</v>
      </c>
      <c r="AR629" s="705">
        <f>IF(ISERROR((W629/X629-1)*100),"n/a",(W629/X629-1)*100)</f>
        <v>6.0000000000000053</v>
      </c>
      <c r="AS629" s="706">
        <f>AVERAGE(Z629:AR629)</f>
        <v>7.0862492089144498</v>
      </c>
      <c r="AT629" s="707">
        <f>STDEV(Z629:AR629)</f>
        <v>8.4775475732963379</v>
      </c>
    </row>
    <row r="630" spans="1:46" ht="11.25" customHeight="1" x14ac:dyDescent="0.2">
      <c r="A630" s="513" t="s">
        <v>1585</v>
      </c>
      <c r="B630" s="972" t="s">
        <v>1586</v>
      </c>
      <c r="C630" s="515">
        <v>1.01</v>
      </c>
      <c r="D630" s="515">
        <v>0.94</v>
      </c>
      <c r="E630" s="684">
        <v>0.81</v>
      </c>
      <c r="F630" s="684">
        <v>0.71</v>
      </c>
      <c r="G630" s="684">
        <v>0.64</v>
      </c>
      <c r="H630" s="684">
        <v>0.59499999999999997</v>
      </c>
      <c r="I630" s="685"/>
      <c r="J630" s="684">
        <v>0.52500000000000002</v>
      </c>
      <c r="K630" s="514">
        <v>0.5</v>
      </c>
      <c r="L630" s="685"/>
      <c r="M630" s="686">
        <v>0</v>
      </c>
      <c r="N630" s="686">
        <v>0</v>
      </c>
      <c r="O630" s="687">
        <v>0</v>
      </c>
      <c r="P630" s="687">
        <v>0</v>
      </c>
      <c r="Q630" s="687">
        <v>0</v>
      </c>
      <c r="R630" s="687">
        <v>0</v>
      </c>
      <c r="S630" s="687">
        <v>0</v>
      </c>
      <c r="T630" s="687">
        <v>0</v>
      </c>
      <c r="U630" s="687">
        <v>0</v>
      </c>
      <c r="V630" s="687">
        <v>0</v>
      </c>
      <c r="W630" s="687">
        <v>0</v>
      </c>
      <c r="X630" s="687">
        <v>0</v>
      </c>
      <c r="Y630" s="688">
        <f>SUM(C630:X630)</f>
        <v>5.7299999999999995</v>
      </c>
      <c r="Z630" s="1134">
        <f>IF(ISERROR((C630/D630-1)*100),"n/a",(C630/D630-1)*100)</f>
        <v>7.4468085106383031</v>
      </c>
      <c r="AA630" s="705">
        <f>IF(ISERROR((D630/E630-1)*100),"n/a",(D630/E630-1)*100)</f>
        <v>16.049382716049365</v>
      </c>
      <c r="AB630" s="705">
        <f>IF(ISERROR((E630/F630-1)*100),"n/a",(E630/F630-1)*100)</f>
        <v>14.084507042253524</v>
      </c>
      <c r="AC630" s="705">
        <f>IF(ISERROR((F630/G630-1)*100),"n/a",(F630/G630-1)*100)</f>
        <v>10.9375</v>
      </c>
      <c r="AD630" s="705">
        <f>IF(ISERROR((G630/H630-1)*100),"n/a",(G630/H630-1)*100)</f>
        <v>7.5630252100840512</v>
      </c>
      <c r="AE630" s="705">
        <f>IF(ISERROR((H630/J630-1)*100),"n/a",(H630/J630-1)*100)</f>
        <v>13.33333333333333</v>
      </c>
      <c r="AF630" s="705">
        <f>IF(ISERROR((J630/K630-1)*100),"n/a",(J630/K630-1)*100)</f>
        <v>5.0000000000000044</v>
      </c>
      <c r="AG630" s="705" t="str">
        <f>IF(ISERROR((K630/M630-1)*100),"n/a",(K630/M630-1)*100)</f>
        <v>n/a</v>
      </c>
      <c r="AH630" s="705" t="str">
        <f>IF(ISERROR((M630/N630-1)*100),"n/a",(M630/N630-1)*100)</f>
        <v>n/a</v>
      </c>
      <c r="AI630" s="705" t="str">
        <f>IF(ISERROR((N630/O630-1)*100),"n/a",(N630/O630-1)*100)</f>
        <v>n/a</v>
      </c>
      <c r="AJ630" s="705" t="str">
        <f>IF(ISERROR((O630/P630-1)*100),"n/a",(O630/P630-1)*100)</f>
        <v>n/a</v>
      </c>
      <c r="AK630" s="705" t="str">
        <f>IF(ISERROR((P630/Q630-1)*100),"n/a",(P630/Q630-1)*100)</f>
        <v>n/a</v>
      </c>
      <c r="AL630" s="705" t="str">
        <f>IF(ISERROR((Q630/R630-1)*100),"n/a",(Q630/R630-1)*100)</f>
        <v>n/a</v>
      </c>
      <c r="AM630" s="705" t="str">
        <f>IF(ISERROR((R630/S630-1)*100),"n/a",(R630/S630-1)*100)</f>
        <v>n/a</v>
      </c>
      <c r="AN630" s="705" t="str">
        <f>IF(ISERROR((S630/T630-1)*100),"n/a",(S630/T630-1)*100)</f>
        <v>n/a</v>
      </c>
      <c r="AO630" s="705" t="str">
        <f>IF(ISERROR((T630/U630-1)*100),"n/a",(T630/U630-1)*100)</f>
        <v>n/a</v>
      </c>
      <c r="AP630" s="705" t="str">
        <f>IF(ISERROR((U630/V630-1)*100),"n/a",(U630/V630-1)*100)</f>
        <v>n/a</v>
      </c>
      <c r="AQ630" s="705" t="str">
        <f>IF(ISERROR((V630/W630-1)*100),"n/a",(V630/W630-1)*100)</f>
        <v>n/a</v>
      </c>
      <c r="AR630" s="705" t="str">
        <f>IF(ISERROR((W630/X630-1)*100),"n/a",(W630/X630-1)*100)</f>
        <v>n/a</v>
      </c>
      <c r="AS630" s="706">
        <f>AVERAGE(Z630:AR630)</f>
        <v>10.630650973194081</v>
      </c>
      <c r="AT630" s="707">
        <f>STDEV(Z630:AR630)</f>
        <v>4.0812954385968139</v>
      </c>
    </row>
    <row r="631" spans="1:46" ht="11.25" customHeight="1" x14ac:dyDescent="0.2">
      <c r="A631" s="957" t="s">
        <v>3920</v>
      </c>
      <c r="B631" s="957" t="s">
        <v>3921</v>
      </c>
      <c r="C631" s="515">
        <v>0.94</v>
      </c>
      <c r="D631" s="515">
        <v>0.8</v>
      </c>
      <c r="E631" s="505">
        <v>0.6</v>
      </c>
      <c r="F631" s="505">
        <v>0.46</v>
      </c>
      <c r="G631" s="505">
        <v>0.1</v>
      </c>
      <c r="H631" s="575">
        <v>0</v>
      </c>
      <c r="I631" s="506"/>
      <c r="J631" s="507">
        <v>0</v>
      </c>
      <c r="K631" s="508">
        <v>0</v>
      </c>
      <c r="L631" s="506"/>
      <c r="M631" s="559">
        <v>0</v>
      </c>
      <c r="N631" s="559">
        <v>0.08</v>
      </c>
      <c r="O631" s="577">
        <v>0.47000000000000003</v>
      </c>
      <c r="P631" s="511">
        <v>0.62333400000000005</v>
      </c>
      <c r="Q631" s="511">
        <v>0.53333600000000003</v>
      </c>
      <c r="R631" s="511">
        <v>0.42622799999999994</v>
      </c>
      <c r="S631" s="511">
        <v>0.4</v>
      </c>
      <c r="T631" s="577">
        <v>0.16</v>
      </c>
      <c r="U631" s="577">
        <v>0.253334</v>
      </c>
      <c r="V631" s="511">
        <v>0.253334</v>
      </c>
      <c r="W631" s="577">
        <v>0</v>
      </c>
      <c r="X631" s="577">
        <v>0</v>
      </c>
      <c r="Y631" s="688">
        <f>SUM(C631:X631)</f>
        <v>6.0995660000000003</v>
      </c>
      <c r="Z631" s="1134">
        <f>IF(ISERROR((C631/D631-1)*100),"n/a",(C631/D631-1)*100)</f>
        <v>17.499999999999982</v>
      </c>
      <c r="AA631" s="705">
        <f>IF(ISERROR((D631/E631-1)*100),"n/a",(D631/E631-1)*100)</f>
        <v>33.33333333333335</v>
      </c>
      <c r="AB631" s="705">
        <f>IF(ISERROR((E631/F631-1)*100),"n/a",(E631/F631-1)*100)</f>
        <v>30.434782608695631</v>
      </c>
      <c r="AC631" s="705">
        <f>IF(ISERROR((F631/G631-1)*100),"n/a",(F631/G631-1)*100)</f>
        <v>359.99999999999994</v>
      </c>
      <c r="AD631" s="705" t="str">
        <f>IF(ISERROR((G631/H631-1)*100),"n/a",(G631/H631-1)*100)</f>
        <v>n/a</v>
      </c>
      <c r="AE631" s="705" t="str">
        <f>IF(ISERROR((H631/J631-1)*100),"n/a",(H631/J631-1)*100)</f>
        <v>n/a</v>
      </c>
      <c r="AF631" s="705" t="str">
        <f>IF(ISERROR((J631/K631-1)*100),"n/a",(J631/K631-1)*100)</f>
        <v>n/a</v>
      </c>
      <c r="AG631" s="705" t="str">
        <f>IF(ISERROR((K631/M631-1)*100),"n/a",(K631/M631-1)*100)</f>
        <v>n/a</v>
      </c>
      <c r="AH631" s="705">
        <f>IF(ISERROR((M631/N631-1)*100),"n/a",(M631/N631-1)*100)</f>
        <v>-100</v>
      </c>
      <c r="AI631" s="705">
        <f>IF(ISERROR((N631/O631-1)*100),"n/a",(N631/O631-1)*100)</f>
        <v>-82.978723404255319</v>
      </c>
      <c r="AJ631" s="705">
        <f>IF(ISERROR((O631/P631-1)*100),"n/a",(O631/P631-1)*100)</f>
        <v>-24.599011124052272</v>
      </c>
      <c r="AK631" s="705">
        <f>IF(ISERROR((P631/Q631-1)*100),"n/a",(P631/Q631-1)*100)</f>
        <v>16.874540627296874</v>
      </c>
      <c r="AL631" s="705">
        <f>IF(ISERROR((Q631/R631-1)*100),"n/a",(Q631/R631-1)*100)</f>
        <v>25.129273534352524</v>
      </c>
      <c r="AM631" s="705">
        <f>IF(ISERROR((R631/S631-1)*100),"n/a",(R631/S631-1)*100)</f>
        <v>6.5569999999999684</v>
      </c>
      <c r="AN631" s="705">
        <f>IF(ISERROR((S631/T631-1)*100),"n/a",(S631/T631-1)*100)</f>
        <v>150</v>
      </c>
      <c r="AO631" s="705">
        <f>IF(ISERROR((T631/U631-1)*100),"n/a",(T631/U631-1)*100)</f>
        <v>-36.842271467706666</v>
      </c>
      <c r="AP631" s="705">
        <f>IF(ISERROR((U631/V631-1)*100),"n/a",(U631/V631-1)*100)</f>
        <v>0</v>
      </c>
      <c r="AQ631" s="705" t="str">
        <f>IF(ISERROR((V631/W631-1)*100),"n/a",(V631/W631-1)*100)</f>
        <v>n/a</v>
      </c>
      <c r="AR631" s="705" t="str">
        <f>IF(ISERROR((W631/X631-1)*100),"n/a",(W631/X631-1)*100)</f>
        <v>n/a</v>
      </c>
      <c r="AS631" s="706">
        <f>AVERAGE(Z631:AR631)</f>
        <v>30.416071085204919</v>
      </c>
      <c r="AT631" s="707">
        <f>STDEV(Z631:AR631)</f>
        <v>116.26980432450152</v>
      </c>
    </row>
    <row r="632" spans="1:46" ht="11.25" customHeight="1" x14ac:dyDescent="0.2">
      <c r="A632" s="527" t="s">
        <v>1587</v>
      </c>
      <c r="B632" s="527" t="s">
        <v>1588</v>
      </c>
      <c r="C632" s="515">
        <v>1</v>
      </c>
      <c r="D632" s="530">
        <v>0.78</v>
      </c>
      <c r="E632" s="684">
        <v>0.7</v>
      </c>
      <c r="F632" s="684">
        <v>0.64</v>
      </c>
      <c r="G632" s="684">
        <v>0.48</v>
      </c>
      <c r="H632" s="684">
        <v>0.44</v>
      </c>
      <c r="I632" s="685"/>
      <c r="J632" s="684">
        <v>0.24</v>
      </c>
      <c r="K632" s="514">
        <v>0.1</v>
      </c>
      <c r="L632" s="685"/>
      <c r="M632" s="531">
        <v>0.02</v>
      </c>
      <c r="N632" s="686">
        <v>0</v>
      </c>
      <c r="O632" s="687">
        <v>0</v>
      </c>
      <c r="P632" s="687">
        <v>0</v>
      </c>
      <c r="Q632" s="687">
        <v>0</v>
      </c>
      <c r="R632" s="687">
        <v>0</v>
      </c>
      <c r="S632" s="687">
        <v>0</v>
      </c>
      <c r="T632" s="687">
        <v>0</v>
      </c>
      <c r="U632" s="687">
        <v>0</v>
      </c>
      <c r="V632" s="687">
        <v>0</v>
      </c>
      <c r="W632" s="687">
        <v>0</v>
      </c>
      <c r="X632" s="687">
        <v>0</v>
      </c>
      <c r="Y632" s="688">
        <f>SUM(C632:X632)</f>
        <v>4.3999999999999995</v>
      </c>
      <c r="Z632" s="1134">
        <f>IF(ISERROR((C632/D632-1)*100),"n/a",(C632/D632-1)*100)</f>
        <v>28.205128205128194</v>
      </c>
      <c r="AA632" s="705">
        <f>IF(ISERROR((D632/E632-1)*100),"n/a",(D632/E632-1)*100)</f>
        <v>11.428571428571432</v>
      </c>
      <c r="AB632" s="705">
        <f>IF(ISERROR((E632/F632-1)*100),"n/a",(E632/F632-1)*100)</f>
        <v>9.375</v>
      </c>
      <c r="AC632" s="705">
        <f>IF(ISERROR((F632/G632-1)*100),"n/a",(F632/G632-1)*100)</f>
        <v>33.33333333333335</v>
      </c>
      <c r="AD632" s="705">
        <f>IF(ISERROR((G632/H632-1)*100),"n/a",(G632/H632-1)*100)</f>
        <v>9.0909090909090828</v>
      </c>
      <c r="AE632" s="705">
        <f>IF(ISERROR((H632/J632-1)*100),"n/a",(H632/J632-1)*100)</f>
        <v>83.333333333333343</v>
      </c>
      <c r="AF632" s="705">
        <f>IF(ISERROR((J632/K632-1)*100),"n/a",(J632/K632-1)*100)</f>
        <v>140</v>
      </c>
      <c r="AG632" s="705">
        <f>IF(ISERROR((K632/M632-1)*100),"n/a",(K632/M632-1)*100)</f>
        <v>400</v>
      </c>
      <c r="AH632" s="705" t="str">
        <f>IF(ISERROR((M632/N632-1)*100),"n/a",(M632/N632-1)*100)</f>
        <v>n/a</v>
      </c>
      <c r="AI632" s="705" t="str">
        <f>IF(ISERROR((N632/O632-1)*100),"n/a",(N632/O632-1)*100)</f>
        <v>n/a</v>
      </c>
      <c r="AJ632" s="705" t="str">
        <f>IF(ISERROR((O632/P632-1)*100),"n/a",(O632/P632-1)*100)</f>
        <v>n/a</v>
      </c>
      <c r="AK632" s="705" t="str">
        <f>IF(ISERROR((P632/Q632-1)*100),"n/a",(P632/Q632-1)*100)</f>
        <v>n/a</v>
      </c>
      <c r="AL632" s="705" t="str">
        <f>IF(ISERROR((Q632/R632-1)*100),"n/a",(Q632/R632-1)*100)</f>
        <v>n/a</v>
      </c>
      <c r="AM632" s="705" t="str">
        <f>IF(ISERROR((R632/S632-1)*100),"n/a",(R632/S632-1)*100)</f>
        <v>n/a</v>
      </c>
      <c r="AN632" s="705" t="str">
        <f>IF(ISERROR((S632/T632-1)*100),"n/a",(S632/T632-1)*100)</f>
        <v>n/a</v>
      </c>
      <c r="AO632" s="705" t="str">
        <f>IF(ISERROR((T632/U632-1)*100),"n/a",(T632/U632-1)*100)</f>
        <v>n/a</v>
      </c>
      <c r="AP632" s="705" t="str">
        <f>IF(ISERROR((U632/V632-1)*100),"n/a",(U632/V632-1)*100)</f>
        <v>n/a</v>
      </c>
      <c r="AQ632" s="705" t="str">
        <f>IF(ISERROR((V632/W632-1)*100),"n/a",(V632/W632-1)*100)</f>
        <v>n/a</v>
      </c>
      <c r="AR632" s="705" t="str">
        <f>IF(ISERROR((W632/X632-1)*100),"n/a",(W632/X632-1)*100)</f>
        <v>n/a</v>
      </c>
      <c r="AS632" s="706">
        <f>AVERAGE(Z632:AR632)</f>
        <v>89.345784423909421</v>
      </c>
      <c r="AT632" s="707">
        <f>STDEV(Z632:AR632)</f>
        <v>133.57228046269333</v>
      </c>
    </row>
    <row r="633" spans="1:46" ht="11.25" customHeight="1" x14ac:dyDescent="0.2">
      <c r="A633" s="644" t="s">
        <v>4227</v>
      </c>
      <c r="B633" s="959" t="s">
        <v>2698</v>
      </c>
      <c r="C633" s="515">
        <v>0.24</v>
      </c>
      <c r="D633" s="959">
        <v>0.22500000000000001</v>
      </c>
      <c r="E633" s="963">
        <v>0.22</v>
      </c>
      <c r="F633" s="963">
        <v>0.2</v>
      </c>
      <c r="G633" s="963">
        <v>0.15</v>
      </c>
      <c r="H633" s="963">
        <v>0.13500000000000001</v>
      </c>
      <c r="I633" s="955"/>
      <c r="J633" s="963">
        <v>0.12</v>
      </c>
      <c r="K633" s="959">
        <v>0.11</v>
      </c>
      <c r="L633" s="955"/>
      <c r="M633" s="519">
        <v>0.1</v>
      </c>
      <c r="N633" s="519">
        <v>0.1</v>
      </c>
      <c r="O633" s="976">
        <v>0.05</v>
      </c>
      <c r="P633" s="687">
        <v>0</v>
      </c>
      <c r="Q633" s="687">
        <v>0</v>
      </c>
      <c r="R633" s="687">
        <v>0</v>
      </c>
      <c r="S633" s="687">
        <v>0</v>
      </c>
      <c r="T633" s="687">
        <v>0</v>
      </c>
      <c r="U633" s="687">
        <v>0</v>
      </c>
      <c r="V633" s="687">
        <v>0</v>
      </c>
      <c r="W633" s="687">
        <v>0</v>
      </c>
      <c r="X633" s="687">
        <v>0</v>
      </c>
      <c r="Y633" s="688">
        <f>SUM(C633:X633)</f>
        <v>1.6500000000000004</v>
      </c>
      <c r="Z633" s="1134">
        <f>IF(ISERROR((C633/D633-1)*100),"n/a",(C633/D633-1)*100)</f>
        <v>6.6666666666666652</v>
      </c>
      <c r="AA633" s="705">
        <f>IF(ISERROR((D633/E633-1)*100),"n/a",(D633/E633-1)*100)</f>
        <v>2.2727272727272707</v>
      </c>
      <c r="AB633" s="705">
        <f>IF(ISERROR((E633/F633-1)*100),"n/a",(E633/F633-1)*100)</f>
        <v>9.9999999999999858</v>
      </c>
      <c r="AC633" s="705">
        <f>IF(ISERROR((F633/G633-1)*100),"n/a",(F633/G633-1)*100)</f>
        <v>33.33333333333335</v>
      </c>
      <c r="AD633" s="705">
        <f>IF(ISERROR((G633/H633-1)*100),"n/a",(G633/H633-1)*100)</f>
        <v>11.111111111111093</v>
      </c>
      <c r="AE633" s="705">
        <f>IF(ISERROR((H633/J633-1)*100),"n/a",(H633/J633-1)*100)</f>
        <v>12.500000000000021</v>
      </c>
      <c r="AF633" s="705">
        <f>IF(ISERROR((J633/K633-1)*100),"n/a",(J633/K633-1)*100)</f>
        <v>9.0909090909090828</v>
      </c>
      <c r="AG633" s="705">
        <f>IF(ISERROR((K633/M633-1)*100),"n/a",(K633/M633-1)*100)</f>
        <v>9.9999999999999858</v>
      </c>
      <c r="AH633" s="705">
        <f>IF(ISERROR((M633/N633-1)*100),"n/a",(M633/N633-1)*100)</f>
        <v>0</v>
      </c>
      <c r="AI633" s="705">
        <f>IF(ISERROR((N633/O633-1)*100),"n/a",(N633/O633-1)*100)</f>
        <v>100</v>
      </c>
      <c r="AJ633" s="705" t="str">
        <f>IF(ISERROR((O633/P633-1)*100),"n/a",(O633/P633-1)*100)</f>
        <v>n/a</v>
      </c>
      <c r="AK633" s="705" t="str">
        <f>IF(ISERROR((P633/Q633-1)*100),"n/a",(P633/Q633-1)*100)</f>
        <v>n/a</v>
      </c>
      <c r="AL633" s="705" t="str">
        <f>IF(ISERROR((Q633/R633-1)*100),"n/a",(Q633/R633-1)*100)</f>
        <v>n/a</v>
      </c>
      <c r="AM633" s="705" t="str">
        <f>IF(ISERROR((R633/S633-1)*100),"n/a",(R633/S633-1)*100)</f>
        <v>n/a</v>
      </c>
      <c r="AN633" s="705" t="str">
        <f>IF(ISERROR((S633/T633-1)*100),"n/a",(S633/T633-1)*100)</f>
        <v>n/a</v>
      </c>
      <c r="AO633" s="705" t="str">
        <f>IF(ISERROR((T633/U633-1)*100),"n/a",(T633/U633-1)*100)</f>
        <v>n/a</v>
      </c>
      <c r="AP633" s="705" t="str">
        <f>IF(ISERROR((U633/V633-1)*100),"n/a",(U633/V633-1)*100)</f>
        <v>n/a</v>
      </c>
      <c r="AQ633" s="705" t="str">
        <f>IF(ISERROR((V633/W633-1)*100),"n/a",(V633/W633-1)*100)</f>
        <v>n/a</v>
      </c>
      <c r="AR633" s="705" t="str">
        <f>IF(ISERROR((W633/X633-1)*100),"n/a",(W633/X633-1)*100)</f>
        <v>n/a</v>
      </c>
      <c r="AS633" s="706">
        <f>AVERAGE(Z633:AR633)</f>
        <v>19.497474747474747</v>
      </c>
      <c r="AT633" s="707">
        <f>STDEV(Z633:AR633)</f>
        <v>29.667709808908089</v>
      </c>
    </row>
    <row r="634" spans="1:46" ht="11.25" customHeight="1" x14ac:dyDescent="0.2">
      <c r="A634" s="513" t="s">
        <v>1589</v>
      </c>
      <c r="B634" s="972" t="s">
        <v>1590</v>
      </c>
      <c r="C634" s="515">
        <v>2.1</v>
      </c>
      <c r="D634" s="690">
        <v>1.8699999999999999</v>
      </c>
      <c r="E634" s="684">
        <v>1.61</v>
      </c>
      <c r="F634" s="684">
        <v>1.5</v>
      </c>
      <c r="G634" s="684">
        <v>1.32</v>
      </c>
      <c r="H634" s="684">
        <v>0.98</v>
      </c>
      <c r="I634" s="685"/>
      <c r="J634" s="684">
        <v>0.76</v>
      </c>
      <c r="K634" s="514">
        <v>0.7</v>
      </c>
      <c r="L634" s="685"/>
      <c r="M634" s="531">
        <v>0.55000000000000004</v>
      </c>
      <c r="N634" s="531">
        <v>0.5</v>
      </c>
      <c r="O634" s="687">
        <v>0.45</v>
      </c>
      <c r="P634" s="691">
        <v>0.9</v>
      </c>
      <c r="Q634" s="691">
        <v>0.8</v>
      </c>
      <c r="R634" s="691">
        <v>0.65</v>
      </c>
      <c r="S634" s="691">
        <v>0.55000000000000004</v>
      </c>
      <c r="T634" s="691">
        <v>0.45</v>
      </c>
      <c r="U634" s="691">
        <v>0.25</v>
      </c>
      <c r="V634" s="687">
        <v>0</v>
      </c>
      <c r="W634" s="687">
        <v>0</v>
      </c>
      <c r="X634" s="687">
        <v>0</v>
      </c>
      <c r="Y634" s="688">
        <f>SUM(C634:X634)</f>
        <v>15.940000000000001</v>
      </c>
      <c r="Z634" s="1134">
        <f>IF(ISERROR((C634/D634-1)*100),"n/a",(C634/D634-1)*100)</f>
        <v>12.299465240641716</v>
      </c>
      <c r="AA634" s="705">
        <f>IF(ISERROR((D634/E634-1)*100),"n/a",(D634/E634-1)*100)</f>
        <v>16.149068322981353</v>
      </c>
      <c r="AB634" s="705">
        <f>IF(ISERROR((E634/F634-1)*100),"n/a",(E634/F634-1)*100)</f>
        <v>7.3333333333333472</v>
      </c>
      <c r="AC634" s="705">
        <f>IF(ISERROR((F634/G634-1)*100),"n/a",(F634/G634-1)*100)</f>
        <v>13.636363636363624</v>
      </c>
      <c r="AD634" s="705">
        <f>IF(ISERROR((G634/H634-1)*100),"n/a",(G634/H634-1)*100)</f>
        <v>34.693877551020421</v>
      </c>
      <c r="AE634" s="705">
        <f>IF(ISERROR((H634/J634-1)*100),"n/a",(H634/J634-1)*100)</f>
        <v>28.947368421052634</v>
      </c>
      <c r="AF634" s="705">
        <f>IF(ISERROR((J634/K634-1)*100),"n/a",(J634/K634-1)*100)</f>
        <v>8.5714285714285854</v>
      </c>
      <c r="AG634" s="705">
        <f>IF(ISERROR((K634/M634-1)*100),"n/a",(K634/M634-1)*100)</f>
        <v>27.272727272727249</v>
      </c>
      <c r="AH634" s="705">
        <f>IF(ISERROR((M634/N634-1)*100),"n/a",(M634/N634-1)*100)</f>
        <v>10.000000000000009</v>
      </c>
      <c r="AI634" s="705">
        <f>IF(ISERROR((N634/O634-1)*100),"n/a",(N634/O634-1)*100)</f>
        <v>11.111111111111116</v>
      </c>
      <c r="AJ634" s="705">
        <f>IF(ISERROR((O634/P634-1)*100),"n/a",(O634/P634-1)*100)</f>
        <v>-50</v>
      </c>
      <c r="AK634" s="705">
        <f>IF(ISERROR((P634/Q634-1)*100),"n/a",(P634/Q634-1)*100)</f>
        <v>12.5</v>
      </c>
      <c r="AL634" s="705">
        <f>IF(ISERROR((Q634/R634-1)*100),"n/a",(Q634/R634-1)*100)</f>
        <v>23.076923076923084</v>
      </c>
      <c r="AM634" s="705">
        <f>IF(ISERROR((R634/S634-1)*100),"n/a",(R634/S634-1)*100)</f>
        <v>18.181818181818166</v>
      </c>
      <c r="AN634" s="705">
        <f>IF(ISERROR((S634/T634-1)*100),"n/a",(S634/T634-1)*100)</f>
        <v>22.222222222222232</v>
      </c>
      <c r="AO634" s="705">
        <f>IF(ISERROR((T634/U634-1)*100),"n/a",(T634/U634-1)*100)</f>
        <v>80</v>
      </c>
      <c r="AP634" s="705" t="str">
        <f>IF(ISERROR((U634/V634-1)*100),"n/a",(U634/V634-1)*100)</f>
        <v>n/a</v>
      </c>
      <c r="AQ634" s="705" t="str">
        <f>IF(ISERROR((V634/W634-1)*100),"n/a",(V634/W634-1)*100)</f>
        <v>n/a</v>
      </c>
      <c r="AR634" s="705" t="str">
        <f>IF(ISERROR((W634/X634-1)*100),"n/a",(W634/X634-1)*100)</f>
        <v>n/a</v>
      </c>
      <c r="AS634" s="706">
        <f>AVERAGE(Z634:AR634)</f>
        <v>17.249731683851472</v>
      </c>
      <c r="AT634" s="707">
        <f>STDEV(Z634:AR634)</f>
        <v>25.015313594754048</v>
      </c>
    </row>
    <row r="635" spans="1:46" ht="11.25" customHeight="1" x14ac:dyDescent="0.2">
      <c r="A635" s="972" t="s">
        <v>323</v>
      </c>
      <c r="B635" s="972" t="s">
        <v>324</v>
      </c>
      <c r="C635" s="515">
        <v>2.8412000000000002</v>
      </c>
      <c r="D635" s="690">
        <v>2.7382999999999997</v>
      </c>
      <c r="E635" s="684">
        <v>2.6713999999999998</v>
      </c>
      <c r="F635" s="684">
        <v>2.6322999999999999</v>
      </c>
      <c r="G635" s="684">
        <v>2.5322999999999998</v>
      </c>
      <c r="H635" s="684">
        <v>2.3665000000000003</v>
      </c>
      <c r="I635" s="685"/>
      <c r="J635" s="684">
        <v>2.2110000000000003</v>
      </c>
      <c r="K635" s="514">
        <v>2.0568</v>
      </c>
      <c r="L635" s="685"/>
      <c r="M635" s="531">
        <v>1.8854</v>
      </c>
      <c r="N635" s="531">
        <v>1.72</v>
      </c>
      <c r="O635" s="691">
        <v>1.55</v>
      </c>
      <c r="P635" s="691">
        <v>1.36</v>
      </c>
      <c r="Q635" s="691">
        <v>1.21</v>
      </c>
      <c r="R635" s="691">
        <v>1.0900000000000001</v>
      </c>
      <c r="S635" s="691">
        <v>0.97750000000000004</v>
      </c>
      <c r="T635" s="691">
        <v>0.86499999999999999</v>
      </c>
      <c r="U635" s="691">
        <v>0.79</v>
      </c>
      <c r="V635" s="691">
        <v>0.73</v>
      </c>
      <c r="W635" s="691">
        <v>0.67</v>
      </c>
      <c r="X635" s="691">
        <v>0.625</v>
      </c>
      <c r="Y635" s="688">
        <f>SUM(C635:X635)</f>
        <v>33.522699999999993</v>
      </c>
      <c r="Z635" s="1134">
        <f>IF(ISERROR((C635/D635-1)*100),"n/a",(C635/D635-1)*100)</f>
        <v>3.7578059379907325</v>
      </c>
      <c r="AA635" s="705">
        <f>IF(ISERROR((D635/E635-1)*100),"n/a",(D635/E635-1)*100)</f>
        <v>2.5043048588754946</v>
      </c>
      <c r="AB635" s="705">
        <f>IF(ISERROR((E635/F635-1)*100),"n/a",(E635/F635-1)*100)</f>
        <v>1.4853930023173589</v>
      </c>
      <c r="AC635" s="705">
        <f>IF(ISERROR((F635/G635-1)*100),"n/a",(F635/G635-1)*100)</f>
        <v>3.9489791888796866</v>
      </c>
      <c r="AD635" s="705">
        <f>IF(ISERROR((G635/H635-1)*100),"n/a",(G635/H635-1)*100)</f>
        <v>7.0061271920557555</v>
      </c>
      <c r="AE635" s="705">
        <f>IF(ISERROR((H635/J635-1)*100),"n/a",(H635/J635-1)*100)</f>
        <v>7.0330167345092676</v>
      </c>
      <c r="AF635" s="705">
        <f>IF(ISERROR((J635/K635-1)*100),"n/a",(J635/K635-1)*100)</f>
        <v>7.4970828471412121</v>
      </c>
      <c r="AG635" s="705">
        <f>IF(ISERROR((K635/M635-1)*100),"n/a",(K635/M635-1)*100)</f>
        <v>9.0909090909090828</v>
      </c>
      <c r="AH635" s="705">
        <f>IF(ISERROR((M635/N635-1)*100),"n/a",(M635/N635-1)*100)</f>
        <v>9.6162790697674296</v>
      </c>
      <c r="AI635" s="705">
        <f>IF(ISERROR((N635/O635-1)*100),"n/a",(N635/O635-1)*100)</f>
        <v>10.967741935483865</v>
      </c>
      <c r="AJ635" s="705">
        <f>IF(ISERROR((O635/P635-1)*100),"n/a",(O635/P635-1)*100)</f>
        <v>13.970588235294112</v>
      </c>
      <c r="AK635" s="705">
        <f>IF(ISERROR((P635/Q635-1)*100),"n/a",(P635/Q635-1)*100)</f>
        <v>12.396694214876035</v>
      </c>
      <c r="AL635" s="705">
        <f>IF(ISERROR((Q635/R635-1)*100),"n/a",(Q635/R635-1)*100)</f>
        <v>11.009174311926584</v>
      </c>
      <c r="AM635" s="705">
        <f>IF(ISERROR((R635/S635-1)*100),"n/a",(R635/S635-1)*100)</f>
        <v>11.508951406649626</v>
      </c>
      <c r="AN635" s="705">
        <f>IF(ISERROR((S635/T635-1)*100),"n/a",(S635/T635-1)*100)</f>
        <v>13.005780346820806</v>
      </c>
      <c r="AO635" s="705">
        <f>IF(ISERROR((T635/U635-1)*100),"n/a",(T635/U635-1)*100)</f>
        <v>9.4936708860759325</v>
      </c>
      <c r="AP635" s="705">
        <f>IF(ISERROR((U635/V635-1)*100),"n/a",(U635/V635-1)*100)</f>
        <v>8.2191780821917924</v>
      </c>
      <c r="AQ635" s="705">
        <f>IF(ISERROR((V635/W635-1)*100),"n/a",(V635/W635-1)*100)</f>
        <v>8.9552238805969964</v>
      </c>
      <c r="AR635" s="705">
        <f>IF(ISERROR((W635/X635-1)*100),"n/a",(W635/X635-1)*100)</f>
        <v>7.2000000000000064</v>
      </c>
      <c r="AS635" s="706">
        <f>AVERAGE(Z635:AR635)</f>
        <v>8.3508895380190431</v>
      </c>
      <c r="AT635" s="707">
        <f>STDEV(Z635:AR635)</f>
        <v>3.5334292213985901</v>
      </c>
    </row>
    <row r="636" spans="1:46" ht="11.25" customHeight="1" x14ac:dyDescent="0.2">
      <c r="A636" s="972" t="s">
        <v>3922</v>
      </c>
      <c r="B636" s="972" t="s">
        <v>3923</v>
      </c>
      <c r="C636" s="515">
        <v>1.92</v>
      </c>
      <c r="D636" s="509">
        <v>1.76</v>
      </c>
      <c r="E636" s="684">
        <v>1.68</v>
      </c>
      <c r="F636" s="684">
        <v>1.52</v>
      </c>
      <c r="G636" s="684">
        <v>1.32</v>
      </c>
      <c r="H636" s="563">
        <v>1.1200000000000001</v>
      </c>
      <c r="I636" s="685"/>
      <c r="J636" s="521">
        <v>1.1200000000000001</v>
      </c>
      <c r="K636" s="689">
        <v>1.1200000000000001</v>
      </c>
      <c r="L636" s="685"/>
      <c r="M636" s="686">
        <v>1.1200000000000001</v>
      </c>
      <c r="N636" s="686">
        <v>1.1200000000000001</v>
      </c>
      <c r="O636" s="687">
        <v>1.56</v>
      </c>
      <c r="P636" s="691">
        <v>2</v>
      </c>
      <c r="Q636" s="691">
        <v>1.84</v>
      </c>
      <c r="R636" s="691">
        <v>1.76</v>
      </c>
      <c r="S636" s="691">
        <v>1.7</v>
      </c>
      <c r="T636" s="691">
        <v>1.66</v>
      </c>
      <c r="U636" s="691">
        <v>1.64</v>
      </c>
      <c r="V636" s="691">
        <v>1.58</v>
      </c>
      <c r="W636" s="691">
        <v>1.48</v>
      </c>
      <c r="X636" s="691">
        <v>1.4</v>
      </c>
      <c r="Y636" s="688">
        <f>SUM(C636:X636)</f>
        <v>30.420000000000005</v>
      </c>
      <c r="Z636" s="1134">
        <f>IF(ISERROR((C636/D636-1)*100),"n/a",(C636/D636-1)*100)</f>
        <v>9.0909090909090828</v>
      </c>
      <c r="AA636" s="705">
        <f>IF(ISERROR((D636/E636-1)*100),"n/a",(D636/E636-1)*100)</f>
        <v>4.7619047619047672</v>
      </c>
      <c r="AB636" s="705">
        <f>IF(ISERROR((E636/F636-1)*100),"n/a",(E636/F636-1)*100)</f>
        <v>10.526315789473673</v>
      </c>
      <c r="AC636" s="705">
        <f>IF(ISERROR((F636/G636-1)*100),"n/a",(F636/G636-1)*100)</f>
        <v>15.151515151515138</v>
      </c>
      <c r="AD636" s="705">
        <f>IF(ISERROR((G636/H636-1)*100),"n/a",(G636/H636-1)*100)</f>
        <v>17.857142857142861</v>
      </c>
      <c r="AE636" s="705">
        <f>IF(ISERROR((H636/J636-1)*100),"n/a",(H636/J636-1)*100)</f>
        <v>0</v>
      </c>
      <c r="AF636" s="705">
        <f>IF(ISERROR((J636/K636-1)*100),"n/a",(J636/K636-1)*100)</f>
        <v>0</v>
      </c>
      <c r="AG636" s="705">
        <f>IF(ISERROR((K636/M636-1)*100),"n/a",(K636/M636-1)*100)</f>
        <v>0</v>
      </c>
      <c r="AH636" s="705">
        <f>IF(ISERROR((M636/N636-1)*100),"n/a",(M636/N636-1)*100)</f>
        <v>0</v>
      </c>
      <c r="AI636" s="705">
        <f>IF(ISERROR((N636/O636-1)*100),"n/a",(N636/O636-1)*100)</f>
        <v>-28.205128205128204</v>
      </c>
      <c r="AJ636" s="705">
        <f>IF(ISERROR((O636/P636-1)*100),"n/a",(O636/P636-1)*100)</f>
        <v>-21.999999999999996</v>
      </c>
      <c r="AK636" s="705">
        <f>IF(ISERROR((P636/Q636-1)*100),"n/a",(P636/Q636-1)*100)</f>
        <v>8.6956521739130377</v>
      </c>
      <c r="AL636" s="705">
        <f>IF(ISERROR((Q636/R636-1)*100),"n/a",(Q636/R636-1)*100)</f>
        <v>4.5454545454545414</v>
      </c>
      <c r="AM636" s="705">
        <f>IF(ISERROR((R636/S636-1)*100),"n/a",(R636/S636-1)*100)</f>
        <v>3.529411764705892</v>
      </c>
      <c r="AN636" s="705">
        <f>IF(ISERROR((S636/T636-1)*100),"n/a",(S636/T636-1)*100)</f>
        <v>2.4096385542168752</v>
      </c>
      <c r="AO636" s="705">
        <f>IF(ISERROR((T636/U636-1)*100),"n/a",(T636/U636-1)*100)</f>
        <v>1.2195121951219523</v>
      </c>
      <c r="AP636" s="705">
        <f>IF(ISERROR((U636/V636-1)*100),"n/a",(U636/V636-1)*100)</f>
        <v>3.7974683544303778</v>
      </c>
      <c r="AQ636" s="705">
        <f>IF(ISERROR((V636/W636-1)*100),"n/a",(V636/W636-1)*100)</f>
        <v>6.7567567567567544</v>
      </c>
      <c r="AR636" s="705">
        <f>IF(ISERROR((W636/X636-1)*100),"n/a",(W636/X636-1)*100)</f>
        <v>5.7142857142857162</v>
      </c>
      <c r="AS636" s="706">
        <f>AVERAGE(Z636:AR636)</f>
        <v>2.30793892130013</v>
      </c>
      <c r="AT636" s="707">
        <f>STDEV(Z636:AR636)</f>
        <v>10.933250196643222</v>
      </c>
    </row>
    <row r="637" spans="1:46" ht="11.25" customHeight="1" x14ac:dyDescent="0.2">
      <c r="A637" s="527" t="s">
        <v>745</v>
      </c>
      <c r="B637" s="527" t="s">
        <v>746</v>
      </c>
      <c r="C637" s="515">
        <v>1.44</v>
      </c>
      <c r="D637" s="515">
        <v>1.36</v>
      </c>
      <c r="E637" s="533">
        <v>1.2</v>
      </c>
      <c r="F637" s="533">
        <v>1.0900000000000001</v>
      </c>
      <c r="G637" s="533">
        <v>0.96</v>
      </c>
      <c r="H637" s="533">
        <v>0.86</v>
      </c>
      <c r="I637" s="534" t="s">
        <v>90</v>
      </c>
      <c r="J637" s="533">
        <v>0.8</v>
      </c>
      <c r="K637" s="529">
        <v>0.7</v>
      </c>
      <c r="L637" s="534"/>
      <c r="M637" s="549">
        <v>0.62</v>
      </c>
      <c r="N637" s="549">
        <v>0.55000000000000004</v>
      </c>
      <c r="O637" s="536">
        <v>0.5</v>
      </c>
      <c r="P637" s="536">
        <v>0.45</v>
      </c>
      <c r="Q637" s="536">
        <v>0.4</v>
      </c>
      <c r="R637" s="536">
        <v>0.33</v>
      </c>
      <c r="S637" s="536">
        <v>0.28749999999999998</v>
      </c>
      <c r="T637" s="536">
        <v>0.24249999999999999</v>
      </c>
      <c r="U637" s="536">
        <v>0.23499999999999999</v>
      </c>
      <c r="V637" s="536">
        <v>0.19</v>
      </c>
      <c r="W637" s="536">
        <v>0.16</v>
      </c>
      <c r="X637" s="536">
        <v>2.5000000000000001E-2</v>
      </c>
      <c r="Y637" s="688">
        <f>SUM(C637:X637)</f>
        <v>12.399999999999999</v>
      </c>
      <c r="Z637" s="1134">
        <f>IF(ISERROR((C637/D637-1)*100),"n/a",(C637/D637-1)*100)</f>
        <v>5.8823529411764497</v>
      </c>
      <c r="AA637" s="705">
        <f>IF(ISERROR((D637/E637-1)*100),"n/a",(D637/E637-1)*100)</f>
        <v>13.333333333333353</v>
      </c>
      <c r="AB637" s="705">
        <f>IF(ISERROR((E637/F637-1)*100),"n/a",(E637/F637-1)*100)</f>
        <v>10.091743119266038</v>
      </c>
      <c r="AC637" s="705">
        <f>IF(ISERROR((F637/G637-1)*100),"n/a",(F637/G637-1)*100)</f>
        <v>13.541666666666675</v>
      </c>
      <c r="AD637" s="705">
        <f>IF(ISERROR((G637/H637-1)*100),"n/a",(G637/H637-1)*100)</f>
        <v>11.627906976744185</v>
      </c>
      <c r="AE637" s="705">
        <f>IF(ISERROR((H637/J637-1)*100),"n/a",(H637/J637-1)*100)</f>
        <v>7.4999999999999956</v>
      </c>
      <c r="AF637" s="705">
        <f>IF(ISERROR((J637/K637-1)*100),"n/a",(J637/K637-1)*100)</f>
        <v>14.285714285714302</v>
      </c>
      <c r="AG637" s="705">
        <f>IF(ISERROR((K637/M637-1)*100),"n/a",(K637/M637-1)*100)</f>
        <v>12.903225806451601</v>
      </c>
      <c r="AH637" s="705">
        <f>IF(ISERROR((M637/N637-1)*100),"n/a",(M637/N637-1)*100)</f>
        <v>12.72727272727272</v>
      </c>
      <c r="AI637" s="705">
        <f>IF(ISERROR((N637/O637-1)*100),"n/a",(N637/O637-1)*100)</f>
        <v>10.000000000000009</v>
      </c>
      <c r="AJ637" s="705">
        <f>IF(ISERROR((O637/P637-1)*100),"n/a",(O637/P637-1)*100)</f>
        <v>11.111111111111116</v>
      </c>
      <c r="AK637" s="705">
        <f>IF(ISERROR((P637/Q637-1)*100),"n/a",(P637/Q637-1)*100)</f>
        <v>12.5</v>
      </c>
      <c r="AL637" s="705">
        <f>IF(ISERROR((Q637/R637-1)*100),"n/a",(Q637/R637-1)*100)</f>
        <v>21.212121212121215</v>
      </c>
      <c r="AM637" s="705">
        <f>IF(ISERROR((R637/S637-1)*100),"n/a",(R637/S637-1)*100)</f>
        <v>14.782608695652177</v>
      </c>
      <c r="AN637" s="705">
        <f>IF(ISERROR((S637/T637-1)*100),"n/a",(S637/T637-1)*100)</f>
        <v>18.556701030927837</v>
      </c>
      <c r="AO637" s="705">
        <f>IF(ISERROR((T637/U637-1)*100),"n/a",(T637/U637-1)*100)</f>
        <v>3.1914893617021267</v>
      </c>
      <c r="AP637" s="705">
        <f>IF(ISERROR((U637/V637-1)*100),"n/a",(U637/V637-1)*100)</f>
        <v>23.684210526315773</v>
      </c>
      <c r="AQ637" s="705">
        <f>IF(ISERROR((V637/W637-1)*100),"n/a",(V637/W637-1)*100)</f>
        <v>18.75</v>
      </c>
      <c r="AR637" s="705">
        <f>IF(ISERROR((W637/X637-1)*100),"n/a",(W637/X637-1)*100)</f>
        <v>540</v>
      </c>
      <c r="AS637" s="706">
        <f>AVERAGE(Z637:AR637)</f>
        <v>40.825339883918716</v>
      </c>
      <c r="AT637" s="707">
        <f>STDEV(Z637:AR637)</f>
        <v>120.98424708194403</v>
      </c>
    </row>
    <row r="638" spans="1:46" ht="11.25" customHeight="1" x14ac:dyDescent="0.2">
      <c r="A638" s="513" t="s">
        <v>1591</v>
      </c>
      <c r="B638" s="972" t="s">
        <v>1592</v>
      </c>
      <c r="C638" s="543">
        <v>0.56000000000000005</v>
      </c>
      <c r="D638" s="515">
        <v>0.54</v>
      </c>
      <c r="E638" s="684">
        <v>0.5</v>
      </c>
      <c r="F638" s="684">
        <v>0.47</v>
      </c>
      <c r="G638" s="684">
        <v>0.42</v>
      </c>
      <c r="H638" s="684">
        <v>0.34</v>
      </c>
      <c r="I638" s="685"/>
      <c r="J638" s="684">
        <v>0.18</v>
      </c>
      <c r="K638" s="514">
        <v>0.08</v>
      </c>
      <c r="L638" s="685"/>
      <c r="M638" s="686">
        <v>0.04</v>
      </c>
      <c r="N638" s="686">
        <v>0.08</v>
      </c>
      <c r="O638" s="691">
        <v>0.38</v>
      </c>
      <c r="P638" s="687">
        <v>0.72</v>
      </c>
      <c r="Q638" s="691">
        <v>0.63</v>
      </c>
      <c r="R638" s="691">
        <v>0.56000000000000005</v>
      </c>
      <c r="S638" s="691">
        <v>0.40666999999999998</v>
      </c>
      <c r="T638" s="691">
        <v>0.2</v>
      </c>
      <c r="U638" s="691">
        <v>6.6669999999999993E-2</v>
      </c>
      <c r="V638" s="687">
        <v>0</v>
      </c>
      <c r="W638" s="687">
        <v>0</v>
      </c>
      <c r="X638" s="687">
        <v>0</v>
      </c>
      <c r="Y638" s="688">
        <f>SUM(C638:X638)</f>
        <v>6.1733400000000005</v>
      </c>
      <c r="Z638" s="1134">
        <f>IF(ISERROR((C638/D638-1)*100),"n/a",(C638/D638-1)*100)</f>
        <v>3.7037037037036979</v>
      </c>
      <c r="AA638" s="705">
        <f>IF(ISERROR((D638/E638-1)*100),"n/a",(D638/E638-1)*100)</f>
        <v>8.0000000000000071</v>
      </c>
      <c r="AB638" s="705">
        <f>IF(ISERROR((E638/F638-1)*100),"n/a",(E638/F638-1)*100)</f>
        <v>6.3829787234042534</v>
      </c>
      <c r="AC638" s="705">
        <f>IF(ISERROR((F638/G638-1)*100),"n/a",(F638/G638-1)*100)</f>
        <v>11.904761904761907</v>
      </c>
      <c r="AD638" s="705">
        <f>IF(ISERROR((G638/H638-1)*100),"n/a",(G638/H638-1)*100)</f>
        <v>23.529411764705866</v>
      </c>
      <c r="AE638" s="705">
        <f>IF(ISERROR((H638/J638-1)*100),"n/a",(H638/J638-1)*100)</f>
        <v>88.8888888888889</v>
      </c>
      <c r="AF638" s="705">
        <f>IF(ISERROR((J638/K638-1)*100),"n/a",(J638/K638-1)*100)</f>
        <v>125</v>
      </c>
      <c r="AG638" s="705">
        <f>IF(ISERROR((K638/M638-1)*100),"n/a",(K638/M638-1)*100)</f>
        <v>100</v>
      </c>
      <c r="AH638" s="705">
        <f>IF(ISERROR((M638/N638-1)*100),"n/a",(M638/N638-1)*100)</f>
        <v>-50</v>
      </c>
      <c r="AI638" s="705">
        <f>IF(ISERROR((N638/O638-1)*100),"n/a",(N638/O638-1)*100)</f>
        <v>-78.94736842105263</v>
      </c>
      <c r="AJ638" s="705">
        <f>IF(ISERROR((O638/P638-1)*100),"n/a",(O638/P638-1)*100)</f>
        <v>-47.222222222222221</v>
      </c>
      <c r="AK638" s="705">
        <f>IF(ISERROR((P638/Q638-1)*100),"n/a",(P638/Q638-1)*100)</f>
        <v>14.285714285714279</v>
      </c>
      <c r="AL638" s="705">
        <f>IF(ISERROR((Q638/R638-1)*100),"n/a",(Q638/R638-1)*100)</f>
        <v>12.5</v>
      </c>
      <c r="AM638" s="705">
        <f>IF(ISERROR((R638/S638-1)*100),"n/a",(R638/S638-1)*100)</f>
        <v>37.703789313202371</v>
      </c>
      <c r="AN638" s="705">
        <f>IF(ISERROR((S638/T638-1)*100),"n/a",(S638/T638-1)*100)</f>
        <v>103.33499999999995</v>
      </c>
      <c r="AO638" s="705">
        <f>IF(ISERROR((T638/U638-1)*100),"n/a",(T638/U638-1)*100)</f>
        <v>199.98500074996258</v>
      </c>
      <c r="AP638" s="705" t="str">
        <f>IF(ISERROR((U638/V638-1)*100),"n/a",(U638/V638-1)*100)</f>
        <v>n/a</v>
      </c>
      <c r="AQ638" s="705" t="str">
        <f>IF(ISERROR((V638/W638-1)*100),"n/a",(V638/W638-1)*100)</f>
        <v>n/a</v>
      </c>
      <c r="AR638" s="705" t="str">
        <f>IF(ISERROR((W638/X638-1)*100),"n/a",(W638/X638-1)*100)</f>
        <v>n/a</v>
      </c>
      <c r="AS638" s="706">
        <f>AVERAGE(Z638:AR638)</f>
        <v>34.940603668191812</v>
      </c>
      <c r="AT638" s="707">
        <f>STDEV(Z638:AR638)</f>
        <v>72.214113943029815</v>
      </c>
    </row>
    <row r="639" spans="1:46" ht="11.25" customHeight="1" x14ac:dyDescent="0.2">
      <c r="A639" s="972" t="s">
        <v>1593</v>
      </c>
      <c r="B639" s="972" t="s">
        <v>1594</v>
      </c>
      <c r="C639" s="515">
        <v>0.82</v>
      </c>
      <c r="D639" s="515">
        <v>0.78</v>
      </c>
      <c r="E639" s="684">
        <v>0.71</v>
      </c>
      <c r="F639" s="684">
        <v>0.65</v>
      </c>
      <c r="G639" s="684">
        <v>0.6</v>
      </c>
      <c r="H639" s="684">
        <v>0.56000000000000005</v>
      </c>
      <c r="I639" s="685"/>
      <c r="J639" s="684">
        <v>0.51</v>
      </c>
      <c r="K639" s="514">
        <v>0.47</v>
      </c>
      <c r="L639" s="685"/>
      <c r="M639" s="686">
        <v>0.44</v>
      </c>
      <c r="N639" s="686">
        <v>0.44</v>
      </c>
      <c r="O639" s="691">
        <v>0.44</v>
      </c>
      <c r="P639" s="691">
        <v>0.42</v>
      </c>
      <c r="Q639" s="691">
        <v>0.39</v>
      </c>
      <c r="R639" s="691">
        <v>0.32</v>
      </c>
      <c r="S639" s="691">
        <v>0.24</v>
      </c>
      <c r="T639" s="691">
        <v>0.14000000000000001</v>
      </c>
      <c r="U639" s="687">
        <v>0</v>
      </c>
      <c r="V639" s="687">
        <v>0</v>
      </c>
      <c r="W639" s="687">
        <v>0</v>
      </c>
      <c r="X639" s="687">
        <v>0</v>
      </c>
      <c r="Y639" s="688">
        <f>SUM(C639:X639)</f>
        <v>7.9300000000000006</v>
      </c>
      <c r="Z639" s="1134">
        <f>IF(ISERROR((C639/D639-1)*100),"n/a",(C639/D639-1)*100)</f>
        <v>5.12820512820511</v>
      </c>
      <c r="AA639" s="705">
        <f>IF(ISERROR((D639/E639-1)*100),"n/a",(D639/E639-1)*100)</f>
        <v>9.8591549295774747</v>
      </c>
      <c r="AB639" s="705">
        <f>IF(ISERROR((E639/F639-1)*100),"n/a",(E639/F639-1)*100)</f>
        <v>9.2307692307692193</v>
      </c>
      <c r="AC639" s="705">
        <f>IF(ISERROR((F639/G639-1)*100),"n/a",(F639/G639-1)*100)</f>
        <v>8.3333333333333481</v>
      </c>
      <c r="AD639" s="705">
        <f>IF(ISERROR((G639/H639-1)*100),"n/a",(G639/H639-1)*100)</f>
        <v>7.1428571428571397</v>
      </c>
      <c r="AE639" s="705">
        <f>IF(ISERROR((H639/J639-1)*100),"n/a",(H639/J639-1)*100)</f>
        <v>9.8039215686274606</v>
      </c>
      <c r="AF639" s="705">
        <f>IF(ISERROR((J639/K639-1)*100),"n/a",(J639/K639-1)*100)</f>
        <v>8.5106382978723527</v>
      </c>
      <c r="AG639" s="705">
        <f>IF(ISERROR((K639/M639-1)*100),"n/a",(K639/M639-1)*100)</f>
        <v>6.8181818181818121</v>
      </c>
      <c r="AH639" s="705">
        <f>IF(ISERROR((M639/N639-1)*100),"n/a",(M639/N639-1)*100)</f>
        <v>0</v>
      </c>
      <c r="AI639" s="705">
        <f>IF(ISERROR((N639/O639-1)*100),"n/a",(N639/O639-1)*100)</f>
        <v>0</v>
      </c>
      <c r="AJ639" s="705">
        <f>IF(ISERROR((O639/P639-1)*100),"n/a",(O639/P639-1)*100)</f>
        <v>4.7619047619047672</v>
      </c>
      <c r="AK639" s="705">
        <f>IF(ISERROR((P639/Q639-1)*100),"n/a",(P639/Q639-1)*100)</f>
        <v>7.6923076923076872</v>
      </c>
      <c r="AL639" s="705">
        <f>IF(ISERROR((Q639/R639-1)*100),"n/a",(Q639/R639-1)*100)</f>
        <v>21.875</v>
      </c>
      <c r="AM639" s="705">
        <f>IF(ISERROR((R639/S639-1)*100),"n/a",(R639/S639-1)*100)</f>
        <v>33.33333333333335</v>
      </c>
      <c r="AN639" s="705">
        <f>IF(ISERROR((S639/T639-1)*100),"n/a",(S639/T639-1)*100)</f>
        <v>71.428571428571402</v>
      </c>
      <c r="AO639" s="705" t="str">
        <f>IF(ISERROR((T639/U639-1)*100),"n/a",(T639/U639-1)*100)</f>
        <v>n/a</v>
      </c>
      <c r="AP639" s="705" t="str">
        <f>IF(ISERROR((U639/V639-1)*100),"n/a",(U639/V639-1)*100)</f>
        <v>n/a</v>
      </c>
      <c r="AQ639" s="705" t="str">
        <f>IF(ISERROR((V639/W639-1)*100),"n/a",(V639/W639-1)*100)</f>
        <v>n/a</v>
      </c>
      <c r="AR639" s="705" t="str">
        <f>IF(ISERROR((W639/X639-1)*100),"n/a",(W639/X639-1)*100)</f>
        <v>n/a</v>
      </c>
      <c r="AS639" s="706">
        <f>AVERAGE(Z639:AR639)</f>
        <v>13.594545244369408</v>
      </c>
      <c r="AT639" s="707">
        <f>STDEV(Z639:AR639)</f>
        <v>18.018936078554979</v>
      </c>
    </row>
    <row r="640" spans="1:46" ht="11.25" customHeight="1" x14ac:dyDescent="0.2">
      <c r="A640" s="972" t="s">
        <v>1595</v>
      </c>
      <c r="B640" s="499" t="s">
        <v>1596</v>
      </c>
      <c r="C640" s="515">
        <v>3.6</v>
      </c>
      <c r="D640" s="515">
        <v>3</v>
      </c>
      <c r="E640" s="521">
        <v>2.8</v>
      </c>
      <c r="F640" s="516">
        <v>2.44</v>
      </c>
      <c r="G640" s="516">
        <v>2.17</v>
      </c>
      <c r="H640" s="516">
        <v>1.73</v>
      </c>
      <c r="I640" s="517"/>
      <c r="J640" s="684">
        <v>1.6</v>
      </c>
      <c r="K640" s="514">
        <v>1.45</v>
      </c>
      <c r="L640" s="685"/>
      <c r="M640" s="531">
        <v>1.1499999999999999</v>
      </c>
      <c r="N640" s="531">
        <v>0.7</v>
      </c>
      <c r="O640" s="687">
        <v>0.57999999999999996</v>
      </c>
      <c r="P640" s="691">
        <v>1.1499999999999999</v>
      </c>
      <c r="Q640" s="691">
        <v>0.95</v>
      </c>
      <c r="R640" s="691">
        <v>0.78</v>
      </c>
      <c r="S640" s="691">
        <v>0.625</v>
      </c>
      <c r="T640" s="691">
        <v>0.5</v>
      </c>
      <c r="U640" s="691">
        <v>0.4</v>
      </c>
      <c r="V640" s="687">
        <v>0</v>
      </c>
      <c r="W640" s="687">
        <v>0</v>
      </c>
      <c r="X640" s="687">
        <v>0</v>
      </c>
      <c r="Y640" s="688">
        <f>SUM(C640:X640)</f>
        <v>25.624999999999993</v>
      </c>
      <c r="Z640" s="1134">
        <f>IF(ISERROR((C640/D640-1)*100),"n/a",(C640/D640-1)*100)</f>
        <v>19.999999999999996</v>
      </c>
      <c r="AA640" s="705">
        <f>IF(ISERROR((D640/E640-1)*100),"n/a",(D640/E640-1)*100)</f>
        <v>7.1428571428571397</v>
      </c>
      <c r="AB640" s="705">
        <f>IF(ISERROR((E640/F640-1)*100),"n/a",(E640/F640-1)*100)</f>
        <v>14.754098360655732</v>
      </c>
      <c r="AC640" s="705">
        <f>IF(ISERROR((F640/G640-1)*100),"n/a",(F640/G640-1)*100)</f>
        <v>12.442396313364057</v>
      </c>
      <c r="AD640" s="705">
        <f>IF(ISERROR((G640/H640-1)*100),"n/a",(G640/H640-1)*100)</f>
        <v>25.43352601156068</v>
      </c>
      <c r="AE640" s="705">
        <f>IF(ISERROR((H640/J640-1)*100),"n/a",(H640/J640-1)*100)</f>
        <v>8.1249999999999822</v>
      </c>
      <c r="AF640" s="705">
        <f>IF(ISERROR((J640/K640-1)*100),"n/a",(J640/K640-1)*100)</f>
        <v>10.344827586206895</v>
      </c>
      <c r="AG640" s="705">
        <f>IF(ISERROR((K640/M640-1)*100),"n/a",(K640/M640-1)*100)</f>
        <v>26.086956521739136</v>
      </c>
      <c r="AH640" s="705">
        <f>IF(ISERROR((M640/N640-1)*100),"n/a",(M640/N640-1)*100)</f>
        <v>64.285714285714278</v>
      </c>
      <c r="AI640" s="705">
        <f>IF(ISERROR((N640/O640-1)*100),"n/a",(N640/O640-1)*100)</f>
        <v>20.68965517241379</v>
      </c>
      <c r="AJ640" s="705">
        <f>IF(ISERROR((O640/P640-1)*100),"n/a",(O640/P640-1)*100)</f>
        <v>-49.565217391304351</v>
      </c>
      <c r="AK640" s="705">
        <f>IF(ISERROR((P640/Q640-1)*100),"n/a",(P640/Q640-1)*100)</f>
        <v>21.052631578947366</v>
      </c>
      <c r="AL640" s="705">
        <f>IF(ISERROR((Q640/R640-1)*100),"n/a",(Q640/R640-1)*100)</f>
        <v>21.794871794871785</v>
      </c>
      <c r="AM640" s="705">
        <f>IF(ISERROR((R640/S640-1)*100),"n/a",(R640/S640-1)*100)</f>
        <v>24.8</v>
      </c>
      <c r="AN640" s="705">
        <f>IF(ISERROR((S640/T640-1)*100),"n/a",(S640/T640-1)*100)</f>
        <v>25</v>
      </c>
      <c r="AO640" s="705">
        <f>IF(ISERROR((T640/U640-1)*100),"n/a",(T640/U640-1)*100)</f>
        <v>25</v>
      </c>
      <c r="AP640" s="705" t="str">
        <f>IF(ISERROR((U640/V640-1)*100),"n/a",(U640/V640-1)*100)</f>
        <v>n/a</v>
      </c>
      <c r="AQ640" s="705" t="str">
        <f>IF(ISERROR((V640/W640-1)*100),"n/a",(V640/W640-1)*100)</f>
        <v>n/a</v>
      </c>
      <c r="AR640" s="705" t="str">
        <f>IF(ISERROR((W640/X640-1)*100),"n/a",(W640/X640-1)*100)</f>
        <v>n/a</v>
      </c>
      <c r="AS640" s="706">
        <f>AVERAGE(Z640:AR640)</f>
        <v>17.336707336064158</v>
      </c>
      <c r="AT640" s="707">
        <f>STDEV(Z640:AR640)</f>
        <v>22.084163770496488</v>
      </c>
    </row>
    <row r="641" spans="1:46" ht="11.25" customHeight="1" x14ac:dyDescent="0.2">
      <c r="A641" s="1065" t="s">
        <v>4320</v>
      </c>
      <c r="B641" s="957" t="s">
        <v>3924</v>
      </c>
      <c r="C641" s="515">
        <v>3.8</v>
      </c>
      <c r="D641" s="955">
        <v>3.4</v>
      </c>
      <c r="E641" s="498">
        <v>3</v>
      </c>
      <c r="F641" s="498">
        <v>2.2000000000000002</v>
      </c>
      <c r="G641" s="498">
        <v>2</v>
      </c>
      <c r="H641" s="498">
        <v>1.76</v>
      </c>
      <c r="I641" s="498">
        <v>1.76</v>
      </c>
      <c r="J641" s="498">
        <v>1.76</v>
      </c>
      <c r="K641" s="957">
        <v>1.76</v>
      </c>
      <c r="L641" s="498">
        <v>1.76</v>
      </c>
      <c r="M641" s="524">
        <v>1.76</v>
      </c>
      <c r="N641" s="524">
        <v>1.76</v>
      </c>
      <c r="O641" s="1017">
        <v>1.76</v>
      </c>
      <c r="P641" s="1017">
        <v>1.61</v>
      </c>
      <c r="Q641" s="1017">
        <v>1.1599999999999999</v>
      </c>
      <c r="R641" s="1017">
        <v>1.1599999999999999</v>
      </c>
      <c r="S641" s="1017">
        <v>1.1599999999999999</v>
      </c>
      <c r="T641" s="1017">
        <v>1.1599999999999999</v>
      </c>
      <c r="U641" s="1017">
        <v>1.1599999999999999</v>
      </c>
      <c r="V641" s="1017">
        <v>1.1599999999999999</v>
      </c>
      <c r="W641" s="1017">
        <v>1</v>
      </c>
      <c r="X641" s="1017">
        <v>1</v>
      </c>
      <c r="Y641" s="688">
        <f>SUM(C641:X641)</f>
        <v>39.049999999999997</v>
      </c>
      <c r="Z641" s="1134">
        <f>IF(ISERROR((C641/D641-1)*100),"n/a",(C641/D641-1)*100)</f>
        <v>11.764705882352944</v>
      </c>
      <c r="AA641" s="705">
        <f>IF(ISERROR((D641/E641-1)*100),"n/a",(D641/E641-1)*100)</f>
        <v>13.33333333333333</v>
      </c>
      <c r="AB641" s="705">
        <f>IF(ISERROR((E641/F641-1)*100),"n/a",(E641/F641-1)*100)</f>
        <v>36.363636363636353</v>
      </c>
      <c r="AC641" s="705">
        <f>IF(ISERROR((F641/G641-1)*100),"n/a",(F641/G641-1)*100)</f>
        <v>10.000000000000009</v>
      </c>
      <c r="AD641" s="705">
        <f>IF(ISERROR((G641/H641-1)*100),"n/a",(G641/H641-1)*100)</f>
        <v>13.636363636363647</v>
      </c>
      <c r="AE641" s="705">
        <f>IF(ISERROR((H641/J641-1)*100),"n/a",(H641/J641-1)*100)</f>
        <v>0</v>
      </c>
      <c r="AF641" s="705">
        <f>IF(ISERROR((J641/K641-1)*100),"n/a",(J641/K641-1)*100)</f>
        <v>0</v>
      </c>
      <c r="AG641" s="705">
        <f>IF(ISERROR((K641/M641-1)*100),"n/a",(K641/M641-1)*100)</f>
        <v>0</v>
      </c>
      <c r="AH641" s="705">
        <f>IF(ISERROR((M641/N641-1)*100),"n/a",(M641/N641-1)*100)</f>
        <v>0</v>
      </c>
      <c r="AI641" s="705">
        <f>IF(ISERROR((N641/O641-1)*100),"n/a",(N641/O641-1)*100)</f>
        <v>0</v>
      </c>
      <c r="AJ641" s="705">
        <f>IF(ISERROR((O641/P641-1)*100),"n/a",(O641/P641-1)*100)</f>
        <v>9.316770186335388</v>
      </c>
      <c r="AK641" s="705">
        <f>IF(ISERROR((P641/Q641-1)*100),"n/a",(P641/Q641-1)*100)</f>
        <v>38.793103448275886</v>
      </c>
      <c r="AL641" s="705">
        <f>IF(ISERROR((Q641/R641-1)*100),"n/a",(Q641/R641-1)*100)</f>
        <v>0</v>
      </c>
      <c r="AM641" s="705">
        <f>IF(ISERROR((R641/S641-1)*100),"n/a",(R641/S641-1)*100)</f>
        <v>0</v>
      </c>
      <c r="AN641" s="705">
        <f>IF(ISERROR((S641/T641-1)*100),"n/a",(S641/T641-1)*100)</f>
        <v>0</v>
      </c>
      <c r="AO641" s="705">
        <f>IF(ISERROR((T641/U641-1)*100),"n/a",(T641/U641-1)*100)</f>
        <v>0</v>
      </c>
      <c r="AP641" s="705">
        <f>IF(ISERROR((U641/V641-1)*100),"n/a",(U641/V641-1)*100)</f>
        <v>0</v>
      </c>
      <c r="AQ641" s="705">
        <f>IF(ISERROR((V641/W641-1)*100),"n/a",(V641/W641-1)*100)</f>
        <v>15.999999999999993</v>
      </c>
      <c r="AR641" s="705">
        <f>IF(ISERROR((W641/X641-1)*100),"n/a",(W641/X641-1)*100)</f>
        <v>0</v>
      </c>
      <c r="AS641" s="706">
        <f>AVERAGE(Z641:AR641)</f>
        <v>7.8530480447525051</v>
      </c>
      <c r="AT641" s="707">
        <f>STDEV(Z641:AR641)</f>
        <v>12.019476598580772</v>
      </c>
    </row>
    <row r="642" spans="1:46" ht="11.25" customHeight="1" x14ac:dyDescent="0.2">
      <c r="A642" s="526" t="s">
        <v>747</v>
      </c>
      <c r="B642" s="527" t="s">
        <v>748</v>
      </c>
      <c r="C642" s="515">
        <v>0.3367</v>
      </c>
      <c r="D642" s="530">
        <v>0.32</v>
      </c>
      <c r="E642" s="684">
        <v>0.27999999999999997</v>
      </c>
      <c r="F642" s="684">
        <v>0.27333333333333332</v>
      </c>
      <c r="G642" s="684">
        <v>0.26333333333333336</v>
      </c>
      <c r="H642" s="684">
        <v>0.25666666666666665</v>
      </c>
      <c r="I642" s="685"/>
      <c r="J642" s="684">
        <v>0.22678730158730157</v>
      </c>
      <c r="K642" s="514">
        <v>0.22073015873015875</v>
      </c>
      <c r="L642" s="685"/>
      <c r="M642" s="531">
        <v>0.21466666666666664</v>
      </c>
      <c r="N642" s="531">
        <v>0.2086031746031746</v>
      </c>
      <c r="O642" s="691">
        <v>0.20257142857142854</v>
      </c>
      <c r="P642" s="691">
        <v>0.19653968253968254</v>
      </c>
      <c r="Q642" s="691">
        <v>0.19047619047619047</v>
      </c>
      <c r="R642" s="691">
        <v>0.18441269841269839</v>
      </c>
      <c r="S642" s="687">
        <v>0.17707936507936509</v>
      </c>
      <c r="T642" s="691">
        <v>0.19434920634920638</v>
      </c>
      <c r="U642" s="691">
        <v>0.15549206349206349</v>
      </c>
      <c r="V642" s="691">
        <v>0.14831746031746032</v>
      </c>
      <c r="W642" s="691">
        <v>0.14396825396825397</v>
      </c>
      <c r="X642" s="691">
        <v>0.13822222222222222</v>
      </c>
      <c r="Y642" s="688">
        <f>SUM(C642:X642)</f>
        <v>4.3322492063492053</v>
      </c>
      <c r="Z642" s="1134">
        <f>IF(ISERROR((C642/D642-1)*100),"n/a",(C642/D642-1)*100)</f>
        <v>5.2187500000000053</v>
      </c>
      <c r="AA642" s="705">
        <f>IF(ISERROR((D642/E642-1)*100),"n/a",(D642/E642-1)*100)</f>
        <v>14.285714285714302</v>
      </c>
      <c r="AB642" s="705">
        <f>IF(ISERROR((E642/F642-1)*100),"n/a",(E642/F642-1)*100)</f>
        <v>2.4390243902439046</v>
      </c>
      <c r="AC642" s="705">
        <f>IF(ISERROR((F642/G642-1)*100),"n/a",(F642/G642-1)*100)</f>
        <v>3.7974683544303556</v>
      </c>
      <c r="AD642" s="705">
        <f>IF(ISERROR((G642/H642-1)*100),"n/a",(G642/H642-1)*100)</f>
        <v>2.5974025974026205</v>
      </c>
      <c r="AE642" s="705">
        <f>IF(ISERROR((H642/J642-1)*100),"n/a",(H642/J642-1)*100)</f>
        <v>13.175060891962275</v>
      </c>
      <c r="AF642" s="705">
        <f>IF(ISERROR((J642/K642-1)*100),"n/a",(J642/K642-1)*100)</f>
        <v>2.7441392204803572</v>
      </c>
      <c r="AG642" s="705">
        <f>IF(ISERROR((K642/M642-1)*100),"n/a",(K642/M642-1)*100)</f>
        <v>2.8246081041112259</v>
      </c>
      <c r="AH642" s="705">
        <f>IF(ISERROR((M642/N642-1)*100),"n/a",(M642/N642-1)*100)</f>
        <v>2.9067113072591688</v>
      </c>
      <c r="AI642" s="705">
        <f>IF(ISERROR((N642/O642-1)*100),"n/a",(N642/O642-1)*100)</f>
        <v>2.977589719479723</v>
      </c>
      <c r="AJ642" s="705">
        <f>IF(ISERROR((O642/P642-1)*100),"n/a",(O642/P642-1)*100)</f>
        <v>3.0689710870618558</v>
      </c>
      <c r="AK642" s="705">
        <f>IF(ISERROR((P642/Q642-1)*100),"n/a",(P642/Q642-1)*100)</f>
        <v>3.183333333333338</v>
      </c>
      <c r="AL642" s="705">
        <f>IF(ISERROR((Q642/R642-1)*100),"n/a",(Q642/R642-1)*100)</f>
        <v>3.2880013771733552</v>
      </c>
      <c r="AM642" s="705">
        <f>IF(ISERROR((R642/S642-1)*100),"n/a",(R642/S642-1)*100)</f>
        <v>4.1412692721405353</v>
      </c>
      <c r="AN642" s="705">
        <f>IF(ISERROR((S642/T642-1)*100),"n/a",(S642/T642-1)*100)</f>
        <v>-8.8859849722313093</v>
      </c>
      <c r="AO642" s="705">
        <f>IF(ISERROR((T642/U642-1)*100),"n/a",(T642/U642-1)*100)</f>
        <v>24.989791751735435</v>
      </c>
      <c r="AP642" s="705">
        <f>IF(ISERROR((U642/V642-1)*100),"n/a",(U642/V642-1)*100)</f>
        <v>4.8373287671232834</v>
      </c>
      <c r="AQ642" s="705">
        <f>IF(ISERROR((V642/W642-1)*100),"n/a",(V642/W642-1)*100)</f>
        <v>3.0209481808158856</v>
      </c>
      <c r="AR642" s="705">
        <f>IF(ISERROR((W642/X642-1)*100),"n/a",(W642/X642-1)*100)</f>
        <v>4.1570969223702292</v>
      </c>
      <c r="AS642" s="706">
        <f>AVERAGE(Z642:AR642)</f>
        <v>4.9877486626635026</v>
      </c>
      <c r="AT642" s="707">
        <f>STDEV(Z642:AR642)</f>
        <v>6.6371637024834715</v>
      </c>
    </row>
    <row r="643" spans="1:46" ht="11.25" customHeight="1" x14ac:dyDescent="0.2">
      <c r="A643" s="513" t="s">
        <v>1597</v>
      </c>
      <c r="B643" s="972" t="s">
        <v>34</v>
      </c>
      <c r="C643" s="515">
        <v>1.8</v>
      </c>
      <c r="D643" s="690">
        <v>1.72</v>
      </c>
      <c r="E643" s="684">
        <v>1.64</v>
      </c>
      <c r="F643" s="684">
        <v>1.56</v>
      </c>
      <c r="G643" s="684">
        <v>1.48</v>
      </c>
      <c r="H643" s="684">
        <v>1.44</v>
      </c>
      <c r="I643" s="685"/>
      <c r="J643" s="684">
        <v>1.42</v>
      </c>
      <c r="K643" s="689">
        <v>1.37</v>
      </c>
      <c r="L643" s="685"/>
      <c r="M643" s="555">
        <v>1.37</v>
      </c>
      <c r="N643" s="531">
        <v>1.33</v>
      </c>
      <c r="O643" s="691">
        <v>1.29</v>
      </c>
      <c r="P643" s="691">
        <v>1.17</v>
      </c>
      <c r="Q643" s="691">
        <v>1.1399999999999999</v>
      </c>
      <c r="R643" s="691">
        <v>1.1200000000000001</v>
      </c>
      <c r="S643" s="691">
        <v>1.1000000000000001</v>
      </c>
      <c r="T643" s="687">
        <v>1.08</v>
      </c>
      <c r="U643" s="687">
        <v>1.08</v>
      </c>
      <c r="V643" s="687">
        <v>1.08</v>
      </c>
      <c r="W643" s="687">
        <v>1.08</v>
      </c>
      <c r="X643" s="687">
        <v>1.08</v>
      </c>
      <c r="Y643" s="688">
        <f>SUM(C643:X643)</f>
        <v>26.35</v>
      </c>
      <c r="Z643" s="1134">
        <f>IF(ISERROR((C643/D643-1)*100),"n/a",(C643/D643-1)*100)</f>
        <v>4.6511627906976827</v>
      </c>
      <c r="AA643" s="705">
        <f>IF(ISERROR((D643/E643-1)*100),"n/a",(D643/E643-1)*100)</f>
        <v>4.8780487804878092</v>
      </c>
      <c r="AB643" s="705">
        <f>IF(ISERROR((E643/F643-1)*100),"n/a",(E643/F643-1)*100)</f>
        <v>5.12820512820511</v>
      </c>
      <c r="AC643" s="705">
        <f>IF(ISERROR((F643/G643-1)*100),"n/a",(F643/G643-1)*100)</f>
        <v>5.4054054054054168</v>
      </c>
      <c r="AD643" s="705">
        <f>IF(ISERROR((G643/H643-1)*100),"n/a",(G643/H643-1)*100)</f>
        <v>2.7777777777777901</v>
      </c>
      <c r="AE643" s="705">
        <f>IF(ISERROR((H643/J643-1)*100),"n/a",(H643/J643-1)*100)</f>
        <v>1.4084507042253502</v>
      </c>
      <c r="AF643" s="705">
        <f>IF(ISERROR((J643/K643-1)*100),"n/a",(J643/K643-1)*100)</f>
        <v>3.6496350364963348</v>
      </c>
      <c r="AG643" s="705">
        <f>IF(ISERROR((K643/M643-1)*100),"n/a",(K643/M643-1)*100)</f>
        <v>0</v>
      </c>
      <c r="AH643" s="705">
        <f>IF(ISERROR((M643/N643-1)*100),"n/a",(M643/N643-1)*100)</f>
        <v>3.007518796992481</v>
      </c>
      <c r="AI643" s="705">
        <f>IF(ISERROR((N643/O643-1)*100),"n/a",(N643/O643-1)*100)</f>
        <v>3.1007751937984551</v>
      </c>
      <c r="AJ643" s="705">
        <f>IF(ISERROR((O643/P643-1)*100),"n/a",(O643/P643-1)*100)</f>
        <v>10.256410256410264</v>
      </c>
      <c r="AK643" s="705">
        <f>IF(ISERROR((P643/Q643-1)*100),"n/a",(P643/Q643-1)*100)</f>
        <v>2.6315789473684292</v>
      </c>
      <c r="AL643" s="705">
        <f>IF(ISERROR((Q643/R643-1)*100),"n/a",(Q643/R643-1)*100)</f>
        <v>1.7857142857142572</v>
      </c>
      <c r="AM643" s="705">
        <f>IF(ISERROR((R643/S643-1)*100),"n/a",(R643/S643-1)*100)</f>
        <v>1.8181818181818299</v>
      </c>
      <c r="AN643" s="705">
        <f>IF(ISERROR((S643/T643-1)*100),"n/a",(S643/T643-1)*100)</f>
        <v>1.8518518518518601</v>
      </c>
      <c r="AO643" s="705">
        <f>IF(ISERROR((T643/U643-1)*100),"n/a",(T643/U643-1)*100)</f>
        <v>0</v>
      </c>
      <c r="AP643" s="705">
        <f>IF(ISERROR((U643/V643-1)*100),"n/a",(U643/V643-1)*100)</f>
        <v>0</v>
      </c>
      <c r="AQ643" s="705">
        <f>IF(ISERROR((V643/W643-1)*100),"n/a",(V643/W643-1)*100)</f>
        <v>0</v>
      </c>
      <c r="AR643" s="705">
        <f>IF(ISERROR((W643/X643-1)*100),"n/a",(W643/X643-1)*100)</f>
        <v>0</v>
      </c>
      <c r="AS643" s="706">
        <f>AVERAGE(Z643:AR643)</f>
        <v>2.7553008828217407</v>
      </c>
      <c r="AT643" s="707">
        <f>STDEV(Z643:AR643)</f>
        <v>2.5865707059751233</v>
      </c>
    </row>
    <row r="644" spans="1:46" ht="11.25" customHeight="1" x14ac:dyDescent="0.2">
      <c r="A644" s="972" t="s">
        <v>1600</v>
      </c>
      <c r="B644" s="972" t="s">
        <v>1601</v>
      </c>
      <c r="C644" s="515">
        <v>1.28</v>
      </c>
      <c r="D644" s="690">
        <v>1.24</v>
      </c>
      <c r="E644" s="684">
        <v>1.2</v>
      </c>
      <c r="F644" s="684">
        <v>1.1599999999999999</v>
      </c>
      <c r="G644" s="684">
        <v>1.1200000000000001</v>
      </c>
      <c r="H644" s="684">
        <v>1.08</v>
      </c>
      <c r="I644" s="685"/>
      <c r="J644" s="684">
        <v>1.04</v>
      </c>
      <c r="K644" s="514">
        <v>1</v>
      </c>
      <c r="L644" s="685"/>
      <c r="M644" s="686">
        <v>0.96</v>
      </c>
      <c r="N644" s="531">
        <v>0.96</v>
      </c>
      <c r="O644" s="691">
        <v>0.92</v>
      </c>
      <c r="P644" s="691">
        <v>0.88</v>
      </c>
      <c r="Q644" s="691">
        <v>0.84</v>
      </c>
      <c r="R644" s="691">
        <v>0.78</v>
      </c>
      <c r="S644" s="691">
        <v>0.72</v>
      </c>
      <c r="T644" s="691">
        <v>0.66</v>
      </c>
      <c r="U644" s="691">
        <v>0.6</v>
      </c>
      <c r="V644" s="691">
        <v>0.5272</v>
      </c>
      <c r="W644" s="691">
        <v>0.44640000000000002</v>
      </c>
      <c r="X644" s="691">
        <v>0.38119999999999998</v>
      </c>
      <c r="Y644" s="688">
        <f>SUM(C644:X644)</f>
        <v>17.794800000000006</v>
      </c>
      <c r="Z644" s="1134">
        <f>IF(ISERROR((C644/D644-1)*100),"n/a",(C644/D644-1)*100)</f>
        <v>3.2258064516129004</v>
      </c>
      <c r="AA644" s="705">
        <f>IF(ISERROR((D644/E644-1)*100),"n/a",(D644/E644-1)*100)</f>
        <v>3.3333333333333437</v>
      </c>
      <c r="AB644" s="705">
        <f>IF(ISERROR((E644/F644-1)*100),"n/a",(E644/F644-1)*100)</f>
        <v>3.4482758620689724</v>
      </c>
      <c r="AC644" s="705">
        <f>IF(ISERROR((F644/G644-1)*100),"n/a",(F644/G644-1)*100)</f>
        <v>3.5714285714285587</v>
      </c>
      <c r="AD644" s="705">
        <f>IF(ISERROR((G644/H644-1)*100),"n/a",(G644/H644-1)*100)</f>
        <v>3.7037037037036979</v>
      </c>
      <c r="AE644" s="705">
        <f>IF(ISERROR((H644/J644-1)*100),"n/a",(H644/J644-1)*100)</f>
        <v>3.8461538461538547</v>
      </c>
      <c r="AF644" s="705">
        <f>IF(ISERROR((J644/K644-1)*100),"n/a",(J644/K644-1)*100)</f>
        <v>4.0000000000000036</v>
      </c>
      <c r="AG644" s="705">
        <f>IF(ISERROR((K644/M644-1)*100),"n/a",(K644/M644-1)*100)</f>
        <v>4.1666666666666741</v>
      </c>
      <c r="AH644" s="705">
        <f>IF(ISERROR((M644/N644-1)*100),"n/a",(M644/N644-1)*100)</f>
        <v>0</v>
      </c>
      <c r="AI644" s="705">
        <f>IF(ISERROR((N644/O644-1)*100),"n/a",(N644/O644-1)*100)</f>
        <v>4.3478260869565188</v>
      </c>
      <c r="AJ644" s="705">
        <f>IF(ISERROR((O644/P644-1)*100),"n/a",(O644/P644-1)*100)</f>
        <v>4.5454545454545414</v>
      </c>
      <c r="AK644" s="705">
        <f>IF(ISERROR((P644/Q644-1)*100),"n/a",(P644/Q644-1)*100)</f>
        <v>4.7619047619047672</v>
      </c>
      <c r="AL644" s="705">
        <f>IF(ISERROR((Q644/R644-1)*100),"n/a",(Q644/R644-1)*100)</f>
        <v>7.6923076923076872</v>
      </c>
      <c r="AM644" s="705">
        <f>IF(ISERROR((R644/S644-1)*100),"n/a",(R644/S644-1)*100)</f>
        <v>8.3333333333333481</v>
      </c>
      <c r="AN644" s="705">
        <f>IF(ISERROR((S644/T644-1)*100),"n/a",(S644/T644-1)*100)</f>
        <v>9.0909090909090828</v>
      </c>
      <c r="AO644" s="705">
        <f>IF(ISERROR((T644/U644-1)*100),"n/a",(T644/U644-1)*100)</f>
        <v>10.000000000000009</v>
      </c>
      <c r="AP644" s="705">
        <f>IF(ISERROR((U644/V644-1)*100),"n/a",(U644/V644-1)*100)</f>
        <v>13.808801213960532</v>
      </c>
      <c r="AQ644" s="705">
        <f>IF(ISERROR((V644/W644-1)*100),"n/a",(V644/W644-1)*100)</f>
        <v>18.100358422939067</v>
      </c>
      <c r="AR644" s="705">
        <f>IF(ISERROR((W644/X644-1)*100),"n/a",(W644/X644-1)*100)</f>
        <v>17.103882476390364</v>
      </c>
      <c r="AS644" s="706">
        <f>AVERAGE(Z644:AR644)</f>
        <v>6.6884287399538911</v>
      </c>
      <c r="AT644" s="707">
        <f>STDEV(Z644:AR644)</f>
        <v>4.9576960090017534</v>
      </c>
    </row>
    <row r="645" spans="1:46" ht="11.25" customHeight="1" x14ac:dyDescent="0.2">
      <c r="A645" s="972" t="s">
        <v>3925</v>
      </c>
      <c r="B645" s="972" t="s">
        <v>3926</v>
      </c>
      <c r="C645" s="515">
        <v>1.62</v>
      </c>
      <c r="D645" s="690">
        <v>1.53</v>
      </c>
      <c r="E645" s="684">
        <v>1.4</v>
      </c>
      <c r="F645" s="684">
        <v>1.21</v>
      </c>
      <c r="G645" s="684">
        <v>1.1100000000000001</v>
      </c>
      <c r="H645" s="563">
        <v>0</v>
      </c>
      <c r="I645" s="685"/>
      <c r="J645" s="521">
        <v>0</v>
      </c>
      <c r="K645" s="689">
        <v>0</v>
      </c>
      <c r="L645" s="685"/>
      <c r="M645" s="686">
        <v>0</v>
      </c>
      <c r="N645" s="686">
        <v>0</v>
      </c>
      <c r="O645" s="687">
        <v>0</v>
      </c>
      <c r="P645" s="687">
        <v>0</v>
      </c>
      <c r="Q645" s="687">
        <v>0</v>
      </c>
      <c r="R645" s="687">
        <v>0</v>
      </c>
      <c r="S645" s="687">
        <v>0</v>
      </c>
      <c r="T645" s="687">
        <v>0</v>
      </c>
      <c r="U645" s="687">
        <v>0</v>
      </c>
      <c r="V645" s="687">
        <v>0</v>
      </c>
      <c r="W645" s="687">
        <v>0</v>
      </c>
      <c r="X645" s="687">
        <v>0</v>
      </c>
      <c r="Y645" s="688">
        <f>SUM(C645:X645)</f>
        <v>6.870000000000001</v>
      </c>
      <c r="Z645" s="1134">
        <f>IF(ISERROR((C645/D645-1)*100),"n/a",(C645/D645-1)*100)</f>
        <v>5.8823529411764719</v>
      </c>
      <c r="AA645" s="705">
        <f>IF(ISERROR((D645/E645-1)*100),"n/a",(D645/E645-1)*100)</f>
        <v>9.2857142857142971</v>
      </c>
      <c r="AB645" s="705">
        <f>IF(ISERROR((E645/F645-1)*100),"n/a",(E645/F645-1)*100)</f>
        <v>15.702479338842966</v>
      </c>
      <c r="AC645" s="705">
        <f>IF(ISERROR((F645/G645-1)*100),"n/a",(F645/G645-1)*100)</f>
        <v>9.0090090090090058</v>
      </c>
      <c r="AD645" s="705" t="str">
        <f>IF(ISERROR((G645/H645-1)*100),"n/a",(G645/H645-1)*100)</f>
        <v>n/a</v>
      </c>
      <c r="AE645" s="705" t="str">
        <f>IF(ISERROR((H645/J645-1)*100),"n/a",(H645/J645-1)*100)</f>
        <v>n/a</v>
      </c>
      <c r="AF645" s="705" t="str">
        <f>IF(ISERROR((J645/K645-1)*100),"n/a",(J645/K645-1)*100)</f>
        <v>n/a</v>
      </c>
      <c r="AG645" s="705" t="str">
        <f>IF(ISERROR((K645/M645-1)*100),"n/a",(K645/M645-1)*100)</f>
        <v>n/a</v>
      </c>
      <c r="AH645" s="705" t="str">
        <f>IF(ISERROR((M645/N645-1)*100),"n/a",(M645/N645-1)*100)</f>
        <v>n/a</v>
      </c>
      <c r="AI645" s="705" t="str">
        <f>IF(ISERROR((N645/O645-1)*100),"n/a",(N645/O645-1)*100)</f>
        <v>n/a</v>
      </c>
      <c r="AJ645" s="705" t="str">
        <f>IF(ISERROR((O645/P645-1)*100),"n/a",(O645/P645-1)*100)</f>
        <v>n/a</v>
      </c>
      <c r="AK645" s="705" t="str">
        <f>IF(ISERROR((P645/Q645-1)*100),"n/a",(P645/Q645-1)*100)</f>
        <v>n/a</v>
      </c>
      <c r="AL645" s="705" t="str">
        <f>IF(ISERROR((Q645/R645-1)*100),"n/a",(Q645/R645-1)*100)</f>
        <v>n/a</v>
      </c>
      <c r="AM645" s="705" t="str">
        <f>IF(ISERROR((R645/S645-1)*100),"n/a",(R645/S645-1)*100)</f>
        <v>n/a</v>
      </c>
      <c r="AN645" s="705" t="str">
        <f>IF(ISERROR((S645/T645-1)*100),"n/a",(S645/T645-1)*100)</f>
        <v>n/a</v>
      </c>
      <c r="AO645" s="705" t="str">
        <f>IF(ISERROR((T645/U645-1)*100),"n/a",(T645/U645-1)*100)</f>
        <v>n/a</v>
      </c>
      <c r="AP645" s="705" t="str">
        <f>IF(ISERROR((U645/V645-1)*100),"n/a",(U645/V645-1)*100)</f>
        <v>n/a</v>
      </c>
      <c r="AQ645" s="705" t="str">
        <f>IF(ISERROR((V645/W645-1)*100),"n/a",(V645/W645-1)*100)</f>
        <v>n/a</v>
      </c>
      <c r="AR645" s="705" t="str">
        <f>IF(ISERROR((W645/X645-1)*100),"n/a",(W645/X645-1)*100)</f>
        <v>n/a</v>
      </c>
      <c r="AS645" s="706">
        <f>AVERAGE(Z645:AR645)</f>
        <v>9.9698888936856846</v>
      </c>
      <c r="AT645" s="707">
        <f>STDEV(Z645:AR645)</f>
        <v>4.1215663859724136</v>
      </c>
    </row>
    <row r="646" spans="1:46" ht="12" customHeight="1" x14ac:dyDescent="0.2">
      <c r="A646" s="501" t="s">
        <v>749</v>
      </c>
      <c r="B646" s="957" t="s">
        <v>750</v>
      </c>
      <c r="C646" s="515">
        <v>0.26</v>
      </c>
      <c r="D646" s="509">
        <v>0.19000000000000003</v>
      </c>
      <c r="E646" s="684">
        <v>0.1575</v>
      </c>
      <c r="F646" s="684">
        <v>0.13800000000000001</v>
      </c>
      <c r="G646" s="684">
        <v>0.115</v>
      </c>
      <c r="H646" s="684">
        <v>9.5000000000000001E-2</v>
      </c>
      <c r="I646" s="685"/>
      <c r="J646" s="684">
        <v>7.7499999999999999E-2</v>
      </c>
      <c r="K646" s="514">
        <v>6.7500000000000004E-2</v>
      </c>
      <c r="L646" s="685"/>
      <c r="M646" s="531">
        <v>5.7500000000000002E-2</v>
      </c>
      <c r="N646" s="686">
        <v>0.05</v>
      </c>
      <c r="O646" s="691">
        <v>3.7499999999999999E-2</v>
      </c>
      <c r="P646" s="687">
        <v>0</v>
      </c>
      <c r="Q646" s="687">
        <v>0</v>
      </c>
      <c r="R646" s="687">
        <v>0</v>
      </c>
      <c r="S646" s="687">
        <v>0</v>
      </c>
      <c r="T646" s="687">
        <v>0</v>
      </c>
      <c r="U646" s="687">
        <v>0</v>
      </c>
      <c r="V646" s="687">
        <v>0</v>
      </c>
      <c r="W646" s="687">
        <v>0</v>
      </c>
      <c r="X646" s="687">
        <v>0</v>
      </c>
      <c r="Y646" s="688">
        <f>SUM(C646:X646)</f>
        <v>1.2455000000000001</v>
      </c>
      <c r="Z646" s="1134">
        <f>IF(ISERROR((C646/D646-1)*100),"n/a",(C646/D646-1)*100)</f>
        <v>36.842105263157876</v>
      </c>
      <c r="AA646" s="705">
        <f>IF(ISERROR((D646/E646-1)*100),"n/a",(D646/E646-1)*100)</f>
        <v>20.63492063492065</v>
      </c>
      <c r="AB646" s="705">
        <f>IF(ISERROR((E646/F646-1)*100),"n/a",(E646/F646-1)*100)</f>
        <v>14.130434782608692</v>
      </c>
      <c r="AC646" s="705">
        <f>IF(ISERROR((F646/G646-1)*100),"n/a",(F646/G646-1)*100)</f>
        <v>19.999999999999996</v>
      </c>
      <c r="AD646" s="705">
        <f>IF(ISERROR((G646/H646-1)*100),"n/a",(G646/H646-1)*100)</f>
        <v>21.052631578947366</v>
      </c>
      <c r="AE646" s="705">
        <f>IF(ISERROR((H646/J646-1)*100),"n/a",(H646/J646-1)*100)</f>
        <v>22.580645161290324</v>
      </c>
      <c r="AF646" s="705">
        <f>IF(ISERROR((J646/K646-1)*100),"n/a",(J646/K646-1)*100)</f>
        <v>14.814814814814813</v>
      </c>
      <c r="AG646" s="705">
        <f>IF(ISERROR((K646/M646-1)*100),"n/a",(K646/M646-1)*100)</f>
        <v>17.391304347826097</v>
      </c>
      <c r="AH646" s="705">
        <f>IF(ISERROR((M646/N646-1)*100),"n/a",(M646/N646-1)*100)</f>
        <v>14.999999999999991</v>
      </c>
      <c r="AI646" s="705">
        <f>IF(ISERROR((N646/O646-1)*100),"n/a",(N646/O646-1)*100)</f>
        <v>33.33333333333335</v>
      </c>
      <c r="AJ646" s="705" t="str">
        <f>IF(ISERROR((O646/P646-1)*100),"n/a",(O646/P646-1)*100)</f>
        <v>n/a</v>
      </c>
      <c r="AK646" s="705" t="str">
        <f>IF(ISERROR((P646/Q646-1)*100),"n/a",(P646/Q646-1)*100)</f>
        <v>n/a</v>
      </c>
      <c r="AL646" s="705" t="str">
        <f>IF(ISERROR((Q646/R646-1)*100),"n/a",(Q646/R646-1)*100)</f>
        <v>n/a</v>
      </c>
      <c r="AM646" s="705" t="str">
        <f>IF(ISERROR((R646/S646-1)*100),"n/a",(R646/S646-1)*100)</f>
        <v>n/a</v>
      </c>
      <c r="AN646" s="705" t="str">
        <f>IF(ISERROR((S646/T646-1)*100),"n/a",(S646/T646-1)*100)</f>
        <v>n/a</v>
      </c>
      <c r="AO646" s="705" t="str">
        <f>IF(ISERROR((T646/U646-1)*100),"n/a",(T646/U646-1)*100)</f>
        <v>n/a</v>
      </c>
      <c r="AP646" s="705" t="str">
        <f>IF(ISERROR((U646/V646-1)*100),"n/a",(U646/V646-1)*100)</f>
        <v>n/a</v>
      </c>
      <c r="AQ646" s="705" t="str">
        <f>IF(ISERROR((V646/W646-1)*100),"n/a",(V646/W646-1)*100)</f>
        <v>n/a</v>
      </c>
      <c r="AR646" s="705" t="str">
        <f>IF(ISERROR((W646/X646-1)*100),"n/a",(W646/X646-1)*100)</f>
        <v>n/a</v>
      </c>
      <c r="AS646" s="706">
        <f>AVERAGE(Z646:AR646)</f>
        <v>21.578018991689916</v>
      </c>
      <c r="AT646" s="707">
        <f>STDEV(Z646:AR646)</f>
        <v>7.7305093209051243</v>
      </c>
    </row>
    <row r="647" spans="1:46" ht="11.25" customHeight="1" x14ac:dyDescent="0.2">
      <c r="A647" s="513" t="s">
        <v>751</v>
      </c>
      <c r="B647" s="972" t="s">
        <v>752</v>
      </c>
      <c r="C647" s="515">
        <v>1.45</v>
      </c>
      <c r="D647" s="515">
        <v>1.4</v>
      </c>
      <c r="E647" s="684">
        <v>1.33</v>
      </c>
      <c r="F647" s="684">
        <v>1.24</v>
      </c>
      <c r="G647" s="684">
        <v>1.1000000000000001</v>
      </c>
      <c r="H647" s="684">
        <v>0.99</v>
      </c>
      <c r="I647" s="685"/>
      <c r="J647" s="684">
        <v>0.97</v>
      </c>
      <c r="K647" s="514">
        <v>0.95</v>
      </c>
      <c r="L647" s="685"/>
      <c r="M647" s="531">
        <v>0.93</v>
      </c>
      <c r="N647" s="686">
        <v>0.92</v>
      </c>
      <c r="O647" s="691">
        <v>0.90500000000000003</v>
      </c>
      <c r="P647" s="687">
        <v>0.86</v>
      </c>
      <c r="Q647" s="687">
        <v>0.86</v>
      </c>
      <c r="R647" s="687">
        <v>0.86</v>
      </c>
      <c r="S647" s="691">
        <v>0.85499999999999998</v>
      </c>
      <c r="T647" s="687">
        <v>0.84</v>
      </c>
      <c r="U647" s="691">
        <v>0.83499999999999996</v>
      </c>
      <c r="V647" s="687">
        <v>0.82</v>
      </c>
      <c r="W647" s="691">
        <v>0.79</v>
      </c>
      <c r="X647" s="691">
        <v>0.76500000000000001</v>
      </c>
      <c r="Y647" s="688">
        <f>SUM(C647:X647)</f>
        <v>19.669999999999998</v>
      </c>
      <c r="Z647" s="1134">
        <f>IF(ISERROR((C647/D647-1)*100),"n/a",(C647/D647-1)*100)</f>
        <v>3.5714285714285809</v>
      </c>
      <c r="AA647" s="705">
        <f>IF(ISERROR((D647/E647-1)*100),"n/a",(D647/E647-1)*100)</f>
        <v>5.2631578947368363</v>
      </c>
      <c r="AB647" s="705">
        <f>IF(ISERROR((E647/F647-1)*100),"n/a",(E647/F647-1)*100)</f>
        <v>7.258064516129048</v>
      </c>
      <c r="AC647" s="705">
        <f>IF(ISERROR((F647/G647-1)*100),"n/a",(F647/G647-1)*100)</f>
        <v>12.72727272727272</v>
      </c>
      <c r="AD647" s="705">
        <f>IF(ISERROR((G647/H647-1)*100),"n/a",(G647/H647-1)*100)</f>
        <v>11.111111111111116</v>
      </c>
      <c r="AE647" s="705">
        <f>IF(ISERROR((H647/J647-1)*100),"n/a",(H647/J647-1)*100)</f>
        <v>2.0618556701030855</v>
      </c>
      <c r="AF647" s="705">
        <f>IF(ISERROR((J647/K647-1)*100),"n/a",(J647/K647-1)*100)</f>
        <v>2.1052631578947434</v>
      </c>
      <c r="AG647" s="705">
        <f>IF(ISERROR((K647/M647-1)*100),"n/a",(K647/M647-1)*100)</f>
        <v>2.1505376344086002</v>
      </c>
      <c r="AH647" s="705">
        <f>IF(ISERROR((M647/N647-1)*100),"n/a",(M647/N647-1)*100)</f>
        <v>1.0869565217391353</v>
      </c>
      <c r="AI647" s="705">
        <f>IF(ISERROR((N647/O647-1)*100),"n/a",(N647/O647-1)*100)</f>
        <v>1.6574585635359185</v>
      </c>
      <c r="AJ647" s="705">
        <f>IF(ISERROR((O647/P647-1)*100),"n/a",(O647/P647-1)*100)</f>
        <v>5.232558139534893</v>
      </c>
      <c r="AK647" s="705">
        <f>IF(ISERROR((P647/Q647-1)*100),"n/a",(P647/Q647-1)*100)</f>
        <v>0</v>
      </c>
      <c r="AL647" s="705">
        <f>IF(ISERROR((Q647/R647-1)*100),"n/a",(Q647/R647-1)*100)</f>
        <v>0</v>
      </c>
      <c r="AM647" s="705">
        <f>IF(ISERROR((R647/S647-1)*100),"n/a",(R647/S647-1)*100)</f>
        <v>0.58479532163742132</v>
      </c>
      <c r="AN647" s="705">
        <f>IF(ISERROR((S647/T647-1)*100),"n/a",(S647/T647-1)*100)</f>
        <v>1.7857142857142794</v>
      </c>
      <c r="AO647" s="705">
        <f>IF(ISERROR((T647/U647-1)*100),"n/a",(T647/U647-1)*100)</f>
        <v>0.59880239520957446</v>
      </c>
      <c r="AP647" s="705">
        <f>IF(ISERROR((U647/V647-1)*100),"n/a",(U647/V647-1)*100)</f>
        <v>1.8292682926829285</v>
      </c>
      <c r="AQ647" s="705">
        <f>IF(ISERROR((V647/W647-1)*100),"n/a",(V647/W647-1)*100)</f>
        <v>3.7974683544303778</v>
      </c>
      <c r="AR647" s="705">
        <f>IF(ISERROR((W647/X647-1)*100),"n/a",(W647/X647-1)*100)</f>
        <v>3.2679738562091609</v>
      </c>
      <c r="AS647" s="706">
        <f>AVERAGE(Z647:AR647)</f>
        <v>3.478404579672548</v>
      </c>
      <c r="AT647" s="707">
        <f>STDEV(Z647:AR647)</f>
        <v>3.5405703687264105</v>
      </c>
    </row>
    <row r="648" spans="1:46" ht="11.25" customHeight="1" x14ac:dyDescent="0.2">
      <c r="A648" s="513" t="s">
        <v>753</v>
      </c>
      <c r="B648" s="972" t="s">
        <v>754</v>
      </c>
      <c r="C648" s="515">
        <v>2.4300000000000002</v>
      </c>
      <c r="D648" s="515">
        <v>2.2400000000000002</v>
      </c>
      <c r="E648" s="684">
        <v>2.0699999999999998</v>
      </c>
      <c r="F648" s="684">
        <v>1.86</v>
      </c>
      <c r="G648" s="684">
        <v>1.61</v>
      </c>
      <c r="H648" s="684">
        <v>1.3</v>
      </c>
      <c r="I648" s="685"/>
      <c r="J648" s="684">
        <v>0.96499999999999997</v>
      </c>
      <c r="K648" s="514">
        <v>0.83499999999999996</v>
      </c>
      <c r="L648" s="685"/>
      <c r="M648" s="531">
        <v>0.74</v>
      </c>
      <c r="N648" s="531">
        <v>0.67</v>
      </c>
      <c r="O648" s="691">
        <v>0.62</v>
      </c>
      <c r="P648" s="691">
        <v>0.54</v>
      </c>
      <c r="Q648" s="691">
        <v>0.45</v>
      </c>
      <c r="R648" s="691">
        <v>0.34</v>
      </c>
      <c r="S648" s="691">
        <v>0.22500000000000001</v>
      </c>
      <c r="T648" s="691">
        <v>0.12</v>
      </c>
      <c r="U648" s="687">
        <v>0</v>
      </c>
      <c r="V648" s="687">
        <v>0</v>
      </c>
      <c r="W648" s="687">
        <v>0</v>
      </c>
      <c r="X648" s="687">
        <v>0</v>
      </c>
      <c r="Y648" s="688">
        <f>SUM(C648:X648)</f>
        <v>17.015000000000001</v>
      </c>
      <c r="Z648" s="1134">
        <f>IF(ISERROR((C648/D648-1)*100),"n/a",(C648/D648-1)*100)</f>
        <v>8.4821428571428612</v>
      </c>
      <c r="AA648" s="705">
        <f>IF(ISERROR((D648/E648-1)*100),"n/a",(D648/E648-1)*100)</f>
        <v>8.2125603864734451</v>
      </c>
      <c r="AB648" s="705">
        <f>IF(ISERROR((E648/F648-1)*100),"n/a",(E648/F648-1)*100)</f>
        <v>11.290322580645151</v>
      </c>
      <c r="AC648" s="705">
        <f>IF(ISERROR((F648/G648-1)*100),"n/a",(F648/G648-1)*100)</f>
        <v>15.527950310559003</v>
      </c>
      <c r="AD648" s="705">
        <f>IF(ISERROR((G648/H648-1)*100),"n/a",(G648/H648-1)*100)</f>
        <v>23.84615384615385</v>
      </c>
      <c r="AE648" s="705">
        <f>IF(ISERROR((H648/J648-1)*100),"n/a",(H648/J648-1)*100)</f>
        <v>34.715025906735761</v>
      </c>
      <c r="AF648" s="705">
        <f>IF(ISERROR((J648/K648-1)*100),"n/a",(J648/K648-1)*100)</f>
        <v>15.568862275449113</v>
      </c>
      <c r="AG648" s="705">
        <f>IF(ISERROR((K648/M648-1)*100),"n/a",(K648/M648-1)*100)</f>
        <v>12.837837837837828</v>
      </c>
      <c r="AH648" s="705">
        <f>IF(ISERROR((M648/N648-1)*100),"n/a",(M648/N648-1)*100)</f>
        <v>10.447761194029837</v>
      </c>
      <c r="AI648" s="705">
        <f>IF(ISERROR((N648/O648-1)*100),"n/a",(N648/O648-1)*100)</f>
        <v>8.064516129032274</v>
      </c>
      <c r="AJ648" s="705">
        <f>IF(ISERROR((O648/P648-1)*100),"n/a",(O648/P648-1)*100)</f>
        <v>14.814814814814813</v>
      </c>
      <c r="AK648" s="705">
        <f>IF(ISERROR((P648/Q648-1)*100),"n/a",(P648/Q648-1)*100)</f>
        <v>19.999999999999996</v>
      </c>
      <c r="AL648" s="705">
        <f>IF(ISERROR((Q648/R648-1)*100),"n/a",(Q648/R648-1)*100)</f>
        <v>32.352941176470587</v>
      </c>
      <c r="AM648" s="705">
        <f>IF(ISERROR((R648/S648-1)*100),"n/a",(R648/S648-1)*100)</f>
        <v>51.111111111111107</v>
      </c>
      <c r="AN648" s="705">
        <f>IF(ISERROR((S648/T648-1)*100),"n/a",(S648/T648-1)*100)</f>
        <v>87.500000000000028</v>
      </c>
      <c r="AO648" s="705" t="str">
        <f>IF(ISERROR((T648/U648-1)*100),"n/a",(T648/U648-1)*100)</f>
        <v>n/a</v>
      </c>
      <c r="AP648" s="705" t="str">
        <f>IF(ISERROR((U648/V648-1)*100),"n/a",(U648/V648-1)*100)</f>
        <v>n/a</v>
      </c>
      <c r="AQ648" s="705" t="str">
        <f>IF(ISERROR((V648/W648-1)*100),"n/a",(V648/W648-1)*100)</f>
        <v>n/a</v>
      </c>
      <c r="AR648" s="705" t="str">
        <f>IF(ISERROR((W648/X648-1)*100),"n/a",(W648/X648-1)*100)</f>
        <v>n/a</v>
      </c>
      <c r="AS648" s="706">
        <f>AVERAGE(Z648:AR648)</f>
        <v>23.651466695097042</v>
      </c>
      <c r="AT648" s="707">
        <f>STDEV(Z648:AR648)</f>
        <v>21.392679575593757</v>
      </c>
    </row>
    <row r="649" spans="1:46" ht="11.25" customHeight="1" x14ac:dyDescent="0.2">
      <c r="A649" s="513" t="s">
        <v>1602</v>
      </c>
      <c r="B649" s="972" t="s">
        <v>1603</v>
      </c>
      <c r="C649" s="515">
        <v>1.95</v>
      </c>
      <c r="D649" s="515">
        <v>1.8</v>
      </c>
      <c r="E649" s="684">
        <v>1.6</v>
      </c>
      <c r="F649" s="684">
        <v>1.47</v>
      </c>
      <c r="G649" s="684">
        <v>1.29</v>
      </c>
      <c r="H649" s="684">
        <v>1.2</v>
      </c>
      <c r="I649" s="685"/>
      <c r="J649" s="684">
        <v>0.68</v>
      </c>
      <c r="K649" s="689">
        <v>0.4</v>
      </c>
      <c r="L649" s="685"/>
      <c r="M649" s="686">
        <v>0.4</v>
      </c>
      <c r="N649" s="686">
        <v>0.4</v>
      </c>
      <c r="O649" s="687">
        <v>0.4</v>
      </c>
      <c r="P649" s="691">
        <v>0.4</v>
      </c>
      <c r="Q649" s="691">
        <v>0.39</v>
      </c>
      <c r="R649" s="691">
        <v>0.34499999999999997</v>
      </c>
      <c r="S649" s="691">
        <v>0.3</v>
      </c>
      <c r="T649" s="687">
        <v>0</v>
      </c>
      <c r="U649" s="687">
        <v>0</v>
      </c>
      <c r="V649" s="687">
        <v>0</v>
      </c>
      <c r="W649" s="687">
        <v>0</v>
      </c>
      <c r="X649" s="687">
        <v>0</v>
      </c>
      <c r="Y649" s="688">
        <f>SUM(C649:X649)</f>
        <v>13.025000000000002</v>
      </c>
      <c r="Z649" s="1134">
        <f>IF(ISERROR((C649/D649-1)*100),"n/a",(C649/D649-1)*100)</f>
        <v>8.333333333333325</v>
      </c>
      <c r="AA649" s="705">
        <f>IF(ISERROR((D649/E649-1)*100),"n/a",(D649/E649-1)*100)</f>
        <v>12.5</v>
      </c>
      <c r="AB649" s="705">
        <f>IF(ISERROR((E649/F649-1)*100),"n/a",(E649/F649-1)*100)</f>
        <v>8.8435374149659971</v>
      </c>
      <c r="AC649" s="705">
        <f>IF(ISERROR((F649/G649-1)*100),"n/a",(F649/G649-1)*100)</f>
        <v>13.953488372093027</v>
      </c>
      <c r="AD649" s="705">
        <f>IF(ISERROR((G649/H649-1)*100),"n/a",(G649/H649-1)*100)</f>
        <v>7.5000000000000178</v>
      </c>
      <c r="AE649" s="705">
        <f>IF(ISERROR((H649/J649-1)*100),"n/a",(H649/J649-1)*100)</f>
        <v>76.470588235294088</v>
      </c>
      <c r="AF649" s="705">
        <f>IF(ISERROR((J649/K649-1)*100),"n/a",(J649/K649-1)*100)</f>
        <v>70</v>
      </c>
      <c r="AG649" s="705">
        <f>IF(ISERROR((K649/M649-1)*100),"n/a",(K649/M649-1)*100)</f>
        <v>0</v>
      </c>
      <c r="AH649" s="705">
        <f>IF(ISERROR((M649/N649-1)*100),"n/a",(M649/N649-1)*100)</f>
        <v>0</v>
      </c>
      <c r="AI649" s="705">
        <f>IF(ISERROR((N649/O649-1)*100),"n/a",(N649/O649-1)*100)</f>
        <v>0</v>
      </c>
      <c r="AJ649" s="705">
        <f>IF(ISERROR((O649/P649-1)*100),"n/a",(O649/P649-1)*100)</f>
        <v>0</v>
      </c>
      <c r="AK649" s="705">
        <f>IF(ISERROR((P649/Q649-1)*100),"n/a",(P649/Q649-1)*100)</f>
        <v>2.5641025641025772</v>
      </c>
      <c r="AL649" s="705">
        <f>IF(ISERROR((Q649/R649-1)*100),"n/a",(Q649/R649-1)*100)</f>
        <v>13.043478260869579</v>
      </c>
      <c r="AM649" s="705">
        <f>IF(ISERROR((R649/S649-1)*100),"n/a",(R649/S649-1)*100)</f>
        <v>14.999999999999991</v>
      </c>
      <c r="AN649" s="705" t="str">
        <f>IF(ISERROR((S649/T649-1)*100),"n/a",(S649/T649-1)*100)</f>
        <v>n/a</v>
      </c>
      <c r="AO649" s="705" t="str">
        <f>IF(ISERROR((T649/U649-1)*100),"n/a",(T649/U649-1)*100)</f>
        <v>n/a</v>
      </c>
      <c r="AP649" s="705" t="str">
        <f>IF(ISERROR((U649/V649-1)*100),"n/a",(U649/V649-1)*100)</f>
        <v>n/a</v>
      </c>
      <c r="AQ649" s="705" t="str">
        <f>IF(ISERROR((V649/W649-1)*100),"n/a",(V649/W649-1)*100)</f>
        <v>n/a</v>
      </c>
      <c r="AR649" s="705" t="str">
        <f>IF(ISERROR((W649/X649-1)*100),"n/a",(W649/X649-1)*100)</f>
        <v>n/a</v>
      </c>
      <c r="AS649" s="706">
        <f>AVERAGE(Z649:AR649)</f>
        <v>16.300609155761329</v>
      </c>
      <c r="AT649" s="707">
        <f>STDEV(Z649:AR649)</f>
        <v>24.782705235821421</v>
      </c>
    </row>
    <row r="650" spans="1:46" ht="11.25" customHeight="1" x14ac:dyDescent="0.2">
      <c r="A650" s="513" t="s">
        <v>1606</v>
      </c>
      <c r="B650" s="972" t="s">
        <v>1607</v>
      </c>
      <c r="C650" s="515">
        <v>1.1000000000000001</v>
      </c>
      <c r="D650" s="515">
        <v>0.88</v>
      </c>
      <c r="E650" s="505">
        <v>0.8</v>
      </c>
      <c r="F650" s="505">
        <v>0.72</v>
      </c>
      <c r="G650" s="505">
        <v>0.64</v>
      </c>
      <c r="H650" s="505">
        <v>0.56000000000000005</v>
      </c>
      <c r="I650" s="506"/>
      <c r="J650" s="507">
        <v>0.52</v>
      </c>
      <c r="K650" s="503">
        <v>0.52</v>
      </c>
      <c r="L650" s="506"/>
      <c r="M650" s="559">
        <v>0.44</v>
      </c>
      <c r="N650" s="559">
        <v>0.44</v>
      </c>
      <c r="O650" s="511">
        <v>0.44</v>
      </c>
      <c r="P650" s="511">
        <v>0.4</v>
      </c>
      <c r="Q650" s="511">
        <v>0.32</v>
      </c>
      <c r="R650" s="511">
        <v>0.21332999999999999</v>
      </c>
      <c r="S650" s="511">
        <v>0.18001000000000003</v>
      </c>
      <c r="T650" s="510">
        <v>0.16</v>
      </c>
      <c r="U650" s="510">
        <v>0.16</v>
      </c>
      <c r="V650" s="511">
        <v>0.16</v>
      </c>
      <c r="W650" s="511">
        <v>0.13331999999999999</v>
      </c>
      <c r="X650" s="511">
        <v>0.12444</v>
      </c>
      <c r="Y650" s="688">
        <f>SUM(C650:X650)</f>
        <v>8.9110999999999994</v>
      </c>
      <c r="Z650" s="1134">
        <f>IF(ISERROR((C650/D650-1)*100),"n/a",(C650/D650-1)*100)</f>
        <v>25</v>
      </c>
      <c r="AA650" s="705">
        <f>IF(ISERROR((D650/E650-1)*100),"n/a",(D650/E650-1)*100)</f>
        <v>9.9999999999999858</v>
      </c>
      <c r="AB650" s="705">
        <f>IF(ISERROR((E650/F650-1)*100),"n/a",(E650/F650-1)*100)</f>
        <v>11.111111111111116</v>
      </c>
      <c r="AC650" s="705">
        <f>IF(ISERROR((F650/G650-1)*100),"n/a",(F650/G650-1)*100)</f>
        <v>12.5</v>
      </c>
      <c r="AD650" s="705">
        <f>IF(ISERROR((G650/H650-1)*100),"n/a",(G650/H650-1)*100)</f>
        <v>14.285714285714279</v>
      </c>
      <c r="AE650" s="705">
        <f>IF(ISERROR((H650/J650-1)*100),"n/a",(H650/J650-1)*100)</f>
        <v>7.6923076923077094</v>
      </c>
      <c r="AF650" s="705">
        <f>IF(ISERROR((J650/K650-1)*100),"n/a",(J650/K650-1)*100)</f>
        <v>0</v>
      </c>
      <c r="AG650" s="705">
        <f>IF(ISERROR((K650/M650-1)*100),"n/a",(K650/M650-1)*100)</f>
        <v>18.181818181818187</v>
      </c>
      <c r="AH650" s="705">
        <f>IF(ISERROR((M650/N650-1)*100),"n/a",(M650/N650-1)*100)</f>
        <v>0</v>
      </c>
      <c r="AI650" s="705">
        <f>IF(ISERROR((N650/O650-1)*100),"n/a",(N650/O650-1)*100)</f>
        <v>0</v>
      </c>
      <c r="AJ650" s="705">
        <f>IF(ISERROR((O650/P650-1)*100),"n/a",(O650/P650-1)*100)</f>
        <v>9.9999999999999858</v>
      </c>
      <c r="AK650" s="705">
        <f>IF(ISERROR((P650/Q650-1)*100),"n/a",(P650/Q650-1)*100)</f>
        <v>25</v>
      </c>
      <c r="AL650" s="705">
        <f>IF(ISERROR((Q650/R650-1)*100),"n/a",(Q650/R650-1)*100)</f>
        <v>50.002343786621672</v>
      </c>
      <c r="AM650" s="705">
        <f>IF(ISERROR((R650/S650-1)*100),"n/a",(R650/S650-1)*100)</f>
        <v>18.510082773179249</v>
      </c>
      <c r="AN650" s="705">
        <f>IF(ISERROR((S650/T650-1)*100),"n/a",(S650/T650-1)*100)</f>
        <v>12.506250000000009</v>
      </c>
      <c r="AO650" s="705">
        <f>IF(ISERROR((T650/U650-1)*100),"n/a",(T650/U650-1)*100)</f>
        <v>0</v>
      </c>
      <c r="AP650" s="705">
        <f>IF(ISERROR((U650/V650-1)*100),"n/a",(U650/V650-1)*100)</f>
        <v>0</v>
      </c>
      <c r="AQ650" s="705">
        <f>IF(ISERROR((V650/W650-1)*100),"n/a",(V650/W650-1)*100)</f>
        <v>20.012001200120011</v>
      </c>
      <c r="AR650" s="705">
        <f>IF(ISERROR((W650/X650-1)*100),"n/a",(W650/X650-1)*100)</f>
        <v>7.1359691417550719</v>
      </c>
      <c r="AS650" s="706">
        <f>AVERAGE(Z650:AR650)</f>
        <v>12.73355779855933</v>
      </c>
      <c r="AT650" s="707">
        <f>STDEV(Z650:AR650)</f>
        <v>12.232648091490004</v>
      </c>
    </row>
    <row r="651" spans="1:46" ht="11.25" customHeight="1" x14ac:dyDescent="0.2">
      <c r="A651" s="526" t="s">
        <v>755</v>
      </c>
      <c r="B651" s="527" t="s">
        <v>756</v>
      </c>
      <c r="C651" s="515">
        <v>3.4</v>
      </c>
      <c r="D651" s="530">
        <v>3.125</v>
      </c>
      <c r="E651" s="516">
        <v>2.8675000000000002</v>
      </c>
      <c r="F651" s="516">
        <v>2.6150000000000002</v>
      </c>
      <c r="G651" s="684">
        <v>2.3650000000000002</v>
      </c>
      <c r="H651" s="684">
        <v>2.15</v>
      </c>
      <c r="I651" s="517"/>
      <c r="J651" s="684">
        <v>1.93</v>
      </c>
      <c r="K651" s="514">
        <v>1.665</v>
      </c>
      <c r="L651" s="517"/>
      <c r="M651" s="531">
        <v>1.4350000000000001</v>
      </c>
      <c r="N651" s="531">
        <v>1.21</v>
      </c>
      <c r="O651" s="691">
        <v>1.095</v>
      </c>
      <c r="P651" s="691">
        <v>1.0049999999999999</v>
      </c>
      <c r="Q651" s="691">
        <v>0.94</v>
      </c>
      <c r="R651" s="691">
        <v>0.86</v>
      </c>
      <c r="S651" s="687">
        <v>0.8</v>
      </c>
      <c r="T651" s="691">
        <v>0.8</v>
      </c>
      <c r="U651" s="691">
        <v>0.2006</v>
      </c>
      <c r="V651" s="687">
        <v>8.0000000000000004E-4</v>
      </c>
      <c r="W651" s="687">
        <v>8.0000000000000004E-4</v>
      </c>
      <c r="X651" s="687">
        <v>8.0000000000000004E-4</v>
      </c>
      <c r="Y651" s="688">
        <f>SUM(C651:X651)</f>
        <v>28.465500000000006</v>
      </c>
      <c r="Z651" s="1134">
        <f>IF(ISERROR((C651/D651-1)*100),"n/a",(C651/D651-1)*100)</f>
        <v>8.8000000000000078</v>
      </c>
      <c r="AA651" s="705">
        <f>IF(ISERROR((D651/E651-1)*100),"n/a",(D651/E651-1)*100)</f>
        <v>8.9799476896251118</v>
      </c>
      <c r="AB651" s="705">
        <f>IF(ISERROR((E651/F651-1)*100),"n/a",(E651/F651-1)*100)</f>
        <v>9.6558317399617621</v>
      </c>
      <c r="AC651" s="705">
        <f>IF(ISERROR((F651/G651-1)*100),"n/a",(F651/G651-1)*100)</f>
        <v>10.570824524312904</v>
      </c>
      <c r="AD651" s="705">
        <f>IF(ISERROR((G651/H651-1)*100),"n/a",(G651/H651-1)*100)</f>
        <v>10.000000000000009</v>
      </c>
      <c r="AE651" s="705">
        <f>IF(ISERROR((H651/J651-1)*100),"n/a",(H651/J651-1)*100)</f>
        <v>11.398963730569944</v>
      </c>
      <c r="AF651" s="705">
        <f>IF(ISERROR((J651/K651-1)*100),"n/a",(J651/K651-1)*100)</f>
        <v>15.915915915915901</v>
      </c>
      <c r="AG651" s="705">
        <f>IF(ISERROR((K651/M651-1)*100),"n/a",(K651/M651-1)*100)</f>
        <v>16.027874564459932</v>
      </c>
      <c r="AH651" s="705">
        <f>IF(ISERROR((M651/N651-1)*100),"n/a",(M651/N651-1)*100)</f>
        <v>18.595041322314067</v>
      </c>
      <c r="AI651" s="705">
        <f>IF(ISERROR((N651/O651-1)*100),"n/a",(N651/O651-1)*100)</f>
        <v>10.502283105022837</v>
      </c>
      <c r="AJ651" s="705">
        <f>IF(ISERROR((O651/P651-1)*100),"n/a",(O651/P651-1)*100)</f>
        <v>8.9552238805970177</v>
      </c>
      <c r="AK651" s="705">
        <f>IF(ISERROR((P651/Q651-1)*100),"n/a",(P651/Q651-1)*100)</f>
        <v>6.9148936170212671</v>
      </c>
      <c r="AL651" s="705">
        <f>IF(ISERROR((Q651/R651-1)*100),"n/a",(Q651/R651-1)*100)</f>
        <v>9.302325581395344</v>
      </c>
      <c r="AM651" s="705">
        <f>IF(ISERROR((R651/S651-1)*100),"n/a",(R651/S651-1)*100)</f>
        <v>7.4999999999999956</v>
      </c>
      <c r="AN651" s="705">
        <f>IF(ISERROR((S651/T651-1)*100),"n/a",(S651/T651-1)*100)</f>
        <v>0</v>
      </c>
      <c r="AO651" s="705">
        <f>IF(ISERROR((T651/U651-1)*100),"n/a",(T651/U651-1)*100)</f>
        <v>298.80358923230312</v>
      </c>
      <c r="AP651" s="705">
        <f>IF(ISERROR((U651/V651-1)*100),"n/a",(U651/V651-1)*100)</f>
        <v>24975</v>
      </c>
      <c r="AQ651" s="705">
        <f>IF(ISERROR((V651/W651-1)*100),"n/a",(V651/W651-1)*100)</f>
        <v>0</v>
      </c>
      <c r="AR651" s="705">
        <f>IF(ISERROR((W651/X651-1)*100),"n/a",(W651/X651-1)*100)</f>
        <v>0</v>
      </c>
      <c r="AS651" s="706">
        <f>AVERAGE(Z651:AR651)</f>
        <v>1338.2590902580789</v>
      </c>
      <c r="AT651" s="707">
        <f>STDEV(Z651:AR651)</f>
        <v>5724.2851479725578</v>
      </c>
    </row>
    <row r="652" spans="1:46" ht="11.25" customHeight="1" x14ac:dyDescent="0.2">
      <c r="A652" s="513" t="s">
        <v>3927</v>
      </c>
      <c r="B652" s="972" t="s">
        <v>3928</v>
      </c>
      <c r="C652" s="515">
        <v>0.8</v>
      </c>
      <c r="D652" s="690">
        <v>0.72</v>
      </c>
      <c r="E652" s="684">
        <v>0.6</v>
      </c>
      <c r="F652" s="684">
        <v>0.5</v>
      </c>
      <c r="G652" s="684">
        <v>0.25</v>
      </c>
      <c r="H652" s="563">
        <v>0</v>
      </c>
      <c r="I652" s="685"/>
      <c r="J652" s="521">
        <v>0</v>
      </c>
      <c r="K652" s="689">
        <v>0</v>
      </c>
      <c r="L652" s="685"/>
      <c r="M652" s="686">
        <v>0</v>
      </c>
      <c r="N652" s="686">
        <v>0</v>
      </c>
      <c r="O652" s="687">
        <v>0</v>
      </c>
      <c r="P652" s="687">
        <v>0</v>
      </c>
      <c r="Q652" s="687">
        <v>0</v>
      </c>
      <c r="R652" s="687">
        <v>0</v>
      </c>
      <c r="S652" s="687">
        <v>0</v>
      </c>
      <c r="T652" s="687">
        <v>0</v>
      </c>
      <c r="U652" s="687">
        <v>0</v>
      </c>
      <c r="V652" s="687">
        <v>0</v>
      </c>
      <c r="W652" s="687">
        <v>0</v>
      </c>
      <c r="X652" s="687">
        <v>0</v>
      </c>
      <c r="Y652" s="688">
        <f>SUM(C652:X652)</f>
        <v>2.87</v>
      </c>
      <c r="Z652" s="1134">
        <f>IF(ISERROR((C652/D652-1)*100),"n/a",(C652/D652-1)*100)</f>
        <v>11.111111111111116</v>
      </c>
      <c r="AA652" s="705">
        <f>IF(ISERROR((D652/E652-1)*100),"n/a",(D652/E652-1)*100)</f>
        <v>19.999999999999996</v>
      </c>
      <c r="AB652" s="705">
        <f>IF(ISERROR((E652/F652-1)*100),"n/a",(E652/F652-1)*100)</f>
        <v>19.999999999999996</v>
      </c>
      <c r="AC652" s="705">
        <f>IF(ISERROR((F652/G652-1)*100),"n/a",(F652/G652-1)*100)</f>
        <v>100</v>
      </c>
      <c r="AD652" s="705" t="str">
        <f>IF(ISERROR((G652/H652-1)*100),"n/a",(G652/H652-1)*100)</f>
        <v>n/a</v>
      </c>
      <c r="AE652" s="705" t="str">
        <f>IF(ISERROR((H652/J652-1)*100),"n/a",(H652/J652-1)*100)</f>
        <v>n/a</v>
      </c>
      <c r="AF652" s="705" t="str">
        <f>IF(ISERROR((J652/K652-1)*100),"n/a",(J652/K652-1)*100)</f>
        <v>n/a</v>
      </c>
      <c r="AG652" s="705" t="str">
        <f>IF(ISERROR((K652/M652-1)*100),"n/a",(K652/M652-1)*100)</f>
        <v>n/a</v>
      </c>
      <c r="AH652" s="705" t="str">
        <f>IF(ISERROR((M652/N652-1)*100),"n/a",(M652/N652-1)*100)</f>
        <v>n/a</v>
      </c>
      <c r="AI652" s="705" t="str">
        <f>IF(ISERROR((N652/O652-1)*100),"n/a",(N652/O652-1)*100)</f>
        <v>n/a</v>
      </c>
      <c r="AJ652" s="705" t="str">
        <f>IF(ISERROR((O652/P652-1)*100),"n/a",(O652/P652-1)*100)</f>
        <v>n/a</v>
      </c>
      <c r="AK652" s="705" t="str">
        <f>IF(ISERROR((P652/Q652-1)*100),"n/a",(P652/Q652-1)*100)</f>
        <v>n/a</v>
      </c>
      <c r="AL652" s="705" t="str">
        <f>IF(ISERROR((Q652/R652-1)*100),"n/a",(Q652/R652-1)*100)</f>
        <v>n/a</v>
      </c>
      <c r="AM652" s="705" t="str">
        <f>IF(ISERROR((R652/S652-1)*100),"n/a",(R652/S652-1)*100)</f>
        <v>n/a</v>
      </c>
      <c r="AN652" s="705" t="str">
        <f>IF(ISERROR((S652/T652-1)*100),"n/a",(S652/T652-1)*100)</f>
        <v>n/a</v>
      </c>
      <c r="AO652" s="705" t="str">
        <f>IF(ISERROR((T652/U652-1)*100),"n/a",(T652/U652-1)*100)</f>
        <v>n/a</v>
      </c>
      <c r="AP652" s="705" t="str">
        <f>IF(ISERROR((U652/V652-1)*100),"n/a",(U652/V652-1)*100)</f>
        <v>n/a</v>
      </c>
      <c r="AQ652" s="705" t="str">
        <f>IF(ISERROR((V652/W652-1)*100),"n/a",(V652/W652-1)*100)</f>
        <v>n/a</v>
      </c>
      <c r="AR652" s="705" t="str">
        <f>IF(ISERROR((W652/X652-1)*100),"n/a",(W652/X652-1)*100)</f>
        <v>n/a</v>
      </c>
      <c r="AS652" s="706">
        <f>AVERAGE(Z652:AR652)</f>
        <v>37.777777777777779</v>
      </c>
      <c r="AT652" s="707">
        <f>STDEV(Z652:AR652)</f>
        <v>41.692584531763821</v>
      </c>
    </row>
    <row r="653" spans="1:46" ht="11.25" customHeight="1" x14ac:dyDescent="0.2">
      <c r="A653" s="972" t="s">
        <v>757</v>
      </c>
      <c r="B653" s="972" t="s">
        <v>758</v>
      </c>
      <c r="C653" s="515">
        <v>2.6305000000000001</v>
      </c>
      <c r="D653" s="690">
        <v>2.5350000000000001</v>
      </c>
      <c r="E653" s="516">
        <v>2.3914999999999997</v>
      </c>
      <c r="F653" s="684">
        <v>2.2714167000000001</v>
      </c>
      <c r="G653" s="516">
        <v>2.1916253999999999</v>
      </c>
      <c r="H653" s="684">
        <v>2.1474587000000001</v>
      </c>
      <c r="I653" s="517"/>
      <c r="J653" s="684">
        <v>1.7716250000000002</v>
      </c>
      <c r="K653" s="514">
        <v>1.7366250000000003</v>
      </c>
      <c r="L653" s="517"/>
      <c r="M653" s="531">
        <v>1.72725</v>
      </c>
      <c r="N653" s="531">
        <v>1.716</v>
      </c>
      <c r="O653" s="691">
        <v>1.7010000000000001</v>
      </c>
      <c r="P653" s="691">
        <v>1.641</v>
      </c>
      <c r="Q653" s="691">
        <v>1.518</v>
      </c>
      <c r="R653" s="691">
        <v>1.395</v>
      </c>
      <c r="S653" s="691">
        <v>1.32</v>
      </c>
      <c r="T653" s="691">
        <v>1.2</v>
      </c>
      <c r="U653" s="691">
        <v>1.17</v>
      </c>
      <c r="V653" s="691">
        <v>1.1399999999999999</v>
      </c>
      <c r="W653" s="691">
        <v>1.1100000000000001</v>
      </c>
      <c r="X653" s="691">
        <v>1.08</v>
      </c>
      <c r="Y653" s="688">
        <f>SUM(C653:X653)</f>
        <v>34.394000800000001</v>
      </c>
      <c r="Z653" s="1134">
        <f>IF(ISERROR((C653/D653-1)*100),"n/a",(C653/D653-1)*100)</f>
        <v>3.7672583826430017</v>
      </c>
      <c r="AA653" s="705">
        <f>IF(ISERROR((D653/E653-1)*100),"n/a",(D653/E653-1)*100)</f>
        <v>6.0004181476061236</v>
      </c>
      <c r="AB653" s="705">
        <f>IF(ISERROR((E653/F653-1)*100),"n/a",(E653/F653-1)*100)</f>
        <v>5.2867137940827647</v>
      </c>
      <c r="AC653" s="705">
        <f>IF(ISERROR((F653/G653-1)*100),"n/a",(F653/G653-1)*100)</f>
        <v>3.6407362316571046</v>
      </c>
      <c r="AD653" s="705">
        <f>IF(ISERROR((G653/H653-1)*100),"n/a",(G653/H653-1)*100)</f>
        <v>2.0566961311060394</v>
      </c>
      <c r="AE653" s="705">
        <f>IF(ISERROR((H653/J653-1)*100),"n/a",(H653/J653-1)*100)</f>
        <v>21.214066182177362</v>
      </c>
      <c r="AF653" s="705">
        <f>IF(ISERROR((J653/K653-1)*100),"n/a",(J653/K653-1)*100)</f>
        <v>2.0154034405815757</v>
      </c>
      <c r="AG653" s="705">
        <f>IF(ISERROR((K653/M653-1)*100),"n/a",(K653/M653-1)*100)</f>
        <v>0.54277029960922984</v>
      </c>
      <c r="AH653" s="705">
        <f>IF(ISERROR((M653/N653-1)*100),"n/a",(M653/N653-1)*100)</f>
        <v>0.65559440559439519</v>
      </c>
      <c r="AI653" s="705">
        <f>IF(ISERROR((N653/O653-1)*100),"n/a",(N653/O653-1)*100)</f>
        <v>0.8818342151675429</v>
      </c>
      <c r="AJ653" s="705">
        <f>IF(ISERROR((O653/P653-1)*100),"n/a",(O653/P653-1)*100)</f>
        <v>3.6563071297988969</v>
      </c>
      <c r="AK653" s="705">
        <f>IF(ISERROR((P653/Q653-1)*100),"n/a",(P653/Q653-1)*100)</f>
        <v>8.1027667984189691</v>
      </c>
      <c r="AL653" s="705">
        <f>IF(ISERROR((Q653/R653-1)*100),"n/a",(Q653/R653-1)*100)</f>
        <v>8.8172043010752645</v>
      </c>
      <c r="AM653" s="705">
        <f>IF(ISERROR((R653/S653-1)*100),"n/a",(R653/S653-1)*100)</f>
        <v>5.6818181818181879</v>
      </c>
      <c r="AN653" s="705">
        <f>IF(ISERROR((S653/T653-1)*100),"n/a",(S653/T653-1)*100)</f>
        <v>10.000000000000009</v>
      </c>
      <c r="AO653" s="705">
        <f>IF(ISERROR((T653/U653-1)*100),"n/a",(T653/U653-1)*100)</f>
        <v>2.5641025641025772</v>
      </c>
      <c r="AP653" s="705">
        <f>IF(ISERROR((U653/V653-1)*100),"n/a",(U653/V653-1)*100)</f>
        <v>2.6315789473684292</v>
      </c>
      <c r="AQ653" s="705">
        <f>IF(ISERROR((V653/W653-1)*100),"n/a",(V653/W653-1)*100)</f>
        <v>2.7027027027026751</v>
      </c>
      <c r="AR653" s="705">
        <f>IF(ISERROR((W653/X653-1)*100),"n/a",(W653/X653-1)*100)</f>
        <v>2.7777777777777901</v>
      </c>
      <c r="AS653" s="706">
        <f>AVERAGE(Z653:AR653)</f>
        <v>4.8945131385941023</v>
      </c>
      <c r="AT653" s="707">
        <f>STDEV(Z653:AR653)</f>
        <v>4.7937063464468537</v>
      </c>
    </row>
    <row r="654" spans="1:46" ht="11.25" customHeight="1" x14ac:dyDescent="0.2">
      <c r="A654" s="513" t="s">
        <v>760</v>
      </c>
      <c r="B654" s="972" t="s">
        <v>761</v>
      </c>
      <c r="C654" s="515">
        <v>1.08</v>
      </c>
      <c r="D654" s="690">
        <v>1</v>
      </c>
      <c r="E654" s="684">
        <v>0.94</v>
      </c>
      <c r="F654" s="684">
        <v>0.9</v>
      </c>
      <c r="G654" s="684">
        <v>0.84</v>
      </c>
      <c r="H654" s="684">
        <v>0.78</v>
      </c>
      <c r="I654" s="685"/>
      <c r="J654" s="684">
        <v>0.74</v>
      </c>
      <c r="K654" s="514">
        <v>0.7</v>
      </c>
      <c r="L654" s="685"/>
      <c r="M654" s="531">
        <v>0.66</v>
      </c>
      <c r="N654" s="686">
        <v>0.64</v>
      </c>
      <c r="O654" s="691">
        <v>0.62</v>
      </c>
      <c r="P654" s="691">
        <v>0.57999999999999996</v>
      </c>
      <c r="Q654" s="691">
        <v>0.54</v>
      </c>
      <c r="R654" s="691">
        <v>0.5</v>
      </c>
      <c r="S654" s="687">
        <v>0.48</v>
      </c>
      <c r="T654" s="687">
        <v>0.48</v>
      </c>
      <c r="U654" s="687">
        <v>0.48</v>
      </c>
      <c r="V654" s="687">
        <v>0.48</v>
      </c>
      <c r="W654" s="687">
        <v>0.48</v>
      </c>
      <c r="X654" s="687">
        <v>0.48</v>
      </c>
      <c r="Y654" s="688">
        <f>SUM(C654:X654)</f>
        <v>13.400000000000002</v>
      </c>
      <c r="Z654" s="1134">
        <f>IF(ISERROR((C654/D654-1)*100),"n/a",(C654/D654-1)*100)</f>
        <v>8.0000000000000071</v>
      </c>
      <c r="AA654" s="705">
        <f>IF(ISERROR((D654/E654-1)*100),"n/a",(D654/E654-1)*100)</f>
        <v>6.3829787234042534</v>
      </c>
      <c r="AB654" s="705">
        <f>IF(ISERROR((E654/F654-1)*100),"n/a",(E654/F654-1)*100)</f>
        <v>4.4444444444444287</v>
      </c>
      <c r="AC654" s="705">
        <f>IF(ISERROR((F654/G654-1)*100),"n/a",(F654/G654-1)*100)</f>
        <v>7.1428571428571397</v>
      </c>
      <c r="AD654" s="705">
        <f>IF(ISERROR((G654/H654-1)*100),"n/a",(G654/H654-1)*100)</f>
        <v>7.6923076923076872</v>
      </c>
      <c r="AE654" s="705">
        <f>IF(ISERROR((H654/J654-1)*100),"n/a",(H654/J654-1)*100)</f>
        <v>5.4054054054054168</v>
      </c>
      <c r="AF654" s="705">
        <f>IF(ISERROR((J654/K654-1)*100),"n/a",(J654/K654-1)*100)</f>
        <v>5.7142857142857162</v>
      </c>
      <c r="AG654" s="705">
        <f>IF(ISERROR((K654/M654-1)*100),"n/a",(K654/M654-1)*100)</f>
        <v>6.0606060606060552</v>
      </c>
      <c r="AH654" s="705">
        <f>IF(ISERROR((M654/N654-1)*100),"n/a",(M654/N654-1)*100)</f>
        <v>3.125</v>
      </c>
      <c r="AI654" s="705">
        <f>IF(ISERROR((N654/O654-1)*100),"n/a",(N654/O654-1)*100)</f>
        <v>3.2258064516129004</v>
      </c>
      <c r="AJ654" s="705">
        <f>IF(ISERROR((O654/P654-1)*100),"n/a",(O654/P654-1)*100)</f>
        <v>6.8965517241379448</v>
      </c>
      <c r="AK654" s="705">
        <f>IF(ISERROR((P654/Q654-1)*100),"n/a",(P654/Q654-1)*100)</f>
        <v>7.4074074074073959</v>
      </c>
      <c r="AL654" s="705">
        <f>IF(ISERROR((Q654/R654-1)*100),"n/a",(Q654/R654-1)*100)</f>
        <v>8.0000000000000071</v>
      </c>
      <c r="AM654" s="705">
        <f>IF(ISERROR((R654/S654-1)*100),"n/a",(R654/S654-1)*100)</f>
        <v>4.1666666666666741</v>
      </c>
      <c r="AN654" s="705">
        <f>IF(ISERROR((S654/T654-1)*100),"n/a",(S654/T654-1)*100)</f>
        <v>0</v>
      </c>
      <c r="AO654" s="705">
        <f>IF(ISERROR((T654/U654-1)*100),"n/a",(T654/U654-1)*100)</f>
        <v>0</v>
      </c>
      <c r="AP654" s="705">
        <f>IF(ISERROR((U654/V654-1)*100),"n/a",(U654/V654-1)*100)</f>
        <v>0</v>
      </c>
      <c r="AQ654" s="705">
        <f>IF(ISERROR((V654/W654-1)*100),"n/a",(V654/W654-1)*100)</f>
        <v>0</v>
      </c>
      <c r="AR654" s="705">
        <f>IF(ISERROR((W654/X654-1)*100),"n/a",(W654/X654-1)*100)</f>
        <v>0</v>
      </c>
      <c r="AS654" s="706">
        <f>AVERAGE(Z654:AR654)</f>
        <v>4.40338512805977</v>
      </c>
      <c r="AT654" s="707">
        <f>STDEV(Z654:AR654)</f>
        <v>3.0627546303738673</v>
      </c>
    </row>
    <row r="655" spans="1:46" ht="11.25" customHeight="1" x14ac:dyDescent="0.2">
      <c r="A655" s="513" t="s">
        <v>3929</v>
      </c>
      <c r="B655" s="972" t="s">
        <v>3930</v>
      </c>
      <c r="C655" s="515">
        <v>2.2200000000000002</v>
      </c>
      <c r="D655" s="509">
        <v>2.1</v>
      </c>
      <c r="E655" s="684">
        <v>2</v>
      </c>
      <c r="F655" s="684">
        <v>1.94</v>
      </c>
      <c r="G655" s="684">
        <v>1.88</v>
      </c>
      <c r="H655" s="563">
        <v>1.85</v>
      </c>
      <c r="I655" s="685"/>
      <c r="J655" s="563">
        <v>1.85</v>
      </c>
      <c r="K655" s="568">
        <v>1.85</v>
      </c>
      <c r="L655" s="685"/>
      <c r="M655" s="686">
        <v>1.85</v>
      </c>
      <c r="N655" s="686">
        <v>2.1124999999999998</v>
      </c>
      <c r="O655" s="691">
        <v>2.9</v>
      </c>
      <c r="P655" s="691">
        <v>2.64</v>
      </c>
      <c r="Q655" s="691">
        <v>2.38</v>
      </c>
      <c r="R655" s="691">
        <v>2.2000000000000002</v>
      </c>
      <c r="S655" s="691">
        <v>2.12</v>
      </c>
      <c r="T655" s="691">
        <v>2.08</v>
      </c>
      <c r="U655" s="691">
        <v>2.04</v>
      </c>
      <c r="V655" s="691">
        <v>2</v>
      </c>
      <c r="W655" s="691">
        <v>1.92</v>
      </c>
      <c r="X655" s="691">
        <v>1.84</v>
      </c>
      <c r="Y655" s="688">
        <f>SUM(C655:X655)</f>
        <v>41.772500000000001</v>
      </c>
      <c r="Z655" s="1134">
        <f>IF(ISERROR((C655/D655-1)*100),"n/a",(C655/D655-1)*100)</f>
        <v>5.7142857142857162</v>
      </c>
      <c r="AA655" s="705">
        <f>IF(ISERROR((D655/E655-1)*100),"n/a",(D655/E655-1)*100)</f>
        <v>5.0000000000000044</v>
      </c>
      <c r="AB655" s="705">
        <f>IF(ISERROR((E655/F655-1)*100),"n/a",(E655/F655-1)*100)</f>
        <v>3.0927835051546504</v>
      </c>
      <c r="AC655" s="705">
        <f>IF(ISERROR((F655/G655-1)*100),"n/a",(F655/G655-1)*100)</f>
        <v>3.1914893617021267</v>
      </c>
      <c r="AD655" s="705">
        <f>IF(ISERROR((G655/H655-1)*100),"n/a",(G655/H655-1)*100)</f>
        <v>1.6216216216216051</v>
      </c>
      <c r="AE655" s="705">
        <f>IF(ISERROR((H655/J655-1)*100),"n/a",(H655/J655-1)*100)</f>
        <v>0</v>
      </c>
      <c r="AF655" s="705">
        <f>IF(ISERROR((J655/K655-1)*100),"n/a",(J655/K655-1)*100)</f>
        <v>0</v>
      </c>
      <c r="AG655" s="705">
        <f>IF(ISERROR((K655/M655-1)*100),"n/a",(K655/M655-1)*100)</f>
        <v>0</v>
      </c>
      <c r="AH655" s="705">
        <f>IF(ISERROR((M655/N655-1)*100),"n/a",(M655/N655-1)*100)</f>
        <v>-12.426035502958566</v>
      </c>
      <c r="AI655" s="705">
        <f>IF(ISERROR((N655/O655-1)*100),"n/a",(N655/O655-1)*100)</f>
        <v>-27.155172413793103</v>
      </c>
      <c r="AJ655" s="705">
        <f>IF(ISERROR((O655/P655-1)*100),"n/a",(O655/P655-1)*100)</f>
        <v>9.8484848484848406</v>
      </c>
      <c r="AK655" s="705">
        <f>IF(ISERROR((P655/Q655-1)*100),"n/a",(P655/Q655-1)*100)</f>
        <v>10.924369747899165</v>
      </c>
      <c r="AL655" s="705">
        <f>IF(ISERROR((Q655/R655-1)*100),"n/a",(Q655/R655-1)*100)</f>
        <v>8.1818181818181799</v>
      </c>
      <c r="AM655" s="705">
        <f>IF(ISERROR((R655/S655-1)*100),"n/a",(R655/S655-1)*100)</f>
        <v>3.7735849056603765</v>
      </c>
      <c r="AN655" s="705">
        <f>IF(ISERROR((S655/T655-1)*100),"n/a",(S655/T655-1)*100)</f>
        <v>1.9230769230769162</v>
      </c>
      <c r="AO655" s="705">
        <f>IF(ISERROR((T655/U655-1)*100),"n/a",(T655/U655-1)*100)</f>
        <v>1.9607843137254832</v>
      </c>
      <c r="AP655" s="705">
        <f>IF(ISERROR((U655/V655-1)*100),"n/a",(U655/V655-1)*100)</f>
        <v>2.0000000000000018</v>
      </c>
      <c r="AQ655" s="705">
        <f>IF(ISERROR((V655/W655-1)*100),"n/a",(V655/W655-1)*100)</f>
        <v>4.1666666666666741</v>
      </c>
      <c r="AR655" s="705">
        <f>IF(ISERROR((W655/X655-1)*100),"n/a",(W655/X655-1)*100)</f>
        <v>4.3478260869565188</v>
      </c>
      <c r="AS655" s="706">
        <f>AVERAGE(Z655:AR655)</f>
        <v>1.3771359979105575</v>
      </c>
      <c r="AT655" s="707">
        <f>STDEV(Z655:AR655)</f>
        <v>8.436475088039872</v>
      </c>
    </row>
    <row r="656" spans="1:46" ht="11.25" customHeight="1" x14ac:dyDescent="0.2">
      <c r="A656" s="526" t="s">
        <v>1608</v>
      </c>
      <c r="B656" s="527" t="s">
        <v>1609</v>
      </c>
      <c r="C656" s="515">
        <v>0.41</v>
      </c>
      <c r="D656" s="515">
        <v>0.315</v>
      </c>
      <c r="E656" s="533">
        <v>0.25</v>
      </c>
      <c r="F656" s="533">
        <v>0.22</v>
      </c>
      <c r="G656" s="533">
        <v>0.16</v>
      </c>
      <c r="H656" s="533">
        <v>0.08</v>
      </c>
      <c r="I656" s="534"/>
      <c r="J656" s="532">
        <v>0.04</v>
      </c>
      <c r="K656" s="535">
        <v>0.04</v>
      </c>
      <c r="L656" s="534"/>
      <c r="M656" s="560">
        <v>0.04</v>
      </c>
      <c r="N656" s="560">
        <v>0.22</v>
      </c>
      <c r="O656" s="537">
        <v>1.24</v>
      </c>
      <c r="P656" s="536">
        <v>1.44</v>
      </c>
      <c r="Q656" s="536">
        <v>1.4</v>
      </c>
      <c r="R656" s="536">
        <v>1.36</v>
      </c>
      <c r="S656" s="536">
        <v>1.2604199999999999</v>
      </c>
      <c r="T656" s="536">
        <v>0.98005999999999993</v>
      </c>
      <c r="U656" s="536">
        <v>0.93155999999999994</v>
      </c>
      <c r="V656" s="536">
        <v>0.89905999999999997</v>
      </c>
      <c r="W656" s="536">
        <v>0.85855999999999999</v>
      </c>
      <c r="X656" s="536">
        <v>0.79376999999999998</v>
      </c>
      <c r="Y656" s="688">
        <f>SUM(C656:X656)</f>
        <v>12.93843</v>
      </c>
      <c r="Z656" s="1134">
        <f>IF(ISERROR((C656/D656-1)*100),"n/a",(C656/D656-1)*100)</f>
        <v>30.15873015873014</v>
      </c>
      <c r="AA656" s="705">
        <f>IF(ISERROR((D656/E656-1)*100),"n/a",(D656/E656-1)*100)</f>
        <v>26</v>
      </c>
      <c r="AB656" s="705">
        <f>IF(ISERROR((E656/F656-1)*100),"n/a",(E656/F656-1)*100)</f>
        <v>13.636363636363647</v>
      </c>
      <c r="AC656" s="705">
        <f>IF(ISERROR((F656/G656-1)*100),"n/a",(F656/G656-1)*100)</f>
        <v>37.5</v>
      </c>
      <c r="AD656" s="705">
        <f>IF(ISERROR((G656/H656-1)*100),"n/a",(G656/H656-1)*100)</f>
        <v>100</v>
      </c>
      <c r="AE656" s="705">
        <f>IF(ISERROR((H656/J656-1)*100),"n/a",(H656/J656-1)*100)</f>
        <v>100</v>
      </c>
      <c r="AF656" s="705">
        <f>IF(ISERROR((J656/K656-1)*100),"n/a",(J656/K656-1)*100)</f>
        <v>0</v>
      </c>
      <c r="AG656" s="705">
        <f>IF(ISERROR((K656/M656-1)*100),"n/a",(K656/M656-1)*100)</f>
        <v>0</v>
      </c>
      <c r="AH656" s="705">
        <f>IF(ISERROR((M656/N656-1)*100),"n/a",(M656/N656-1)*100)</f>
        <v>-81.818181818181813</v>
      </c>
      <c r="AI656" s="705">
        <f>IF(ISERROR((N656/O656-1)*100),"n/a",(N656/O656-1)*100)</f>
        <v>-82.258064516129025</v>
      </c>
      <c r="AJ656" s="705">
        <f>IF(ISERROR((O656/P656-1)*100),"n/a",(O656/P656-1)*100)</f>
        <v>-13.888888888888884</v>
      </c>
      <c r="AK656" s="705">
        <f>IF(ISERROR((P656/Q656-1)*100),"n/a",(P656/Q656-1)*100)</f>
        <v>2.8571428571428692</v>
      </c>
      <c r="AL656" s="705">
        <f>IF(ISERROR((Q656/R656-1)*100),"n/a",(Q656/R656-1)*100)</f>
        <v>2.9411764705882248</v>
      </c>
      <c r="AM656" s="705">
        <f>IF(ISERROR((R656/S656-1)*100),"n/a",(R656/S656-1)*100)</f>
        <v>7.9005410894781303</v>
      </c>
      <c r="AN656" s="705">
        <f>IF(ISERROR((S656/T656-1)*100),"n/a",(S656/T656-1)*100)</f>
        <v>28.606411852335569</v>
      </c>
      <c r="AO656" s="705">
        <f>IF(ISERROR((T656/U656-1)*100),"n/a",(T656/U656-1)*100)</f>
        <v>5.2063205805315871</v>
      </c>
      <c r="AP656" s="705">
        <f>IF(ISERROR((U656/V656-1)*100),"n/a",(U656/V656-1)*100)</f>
        <v>3.6148866593998186</v>
      </c>
      <c r="AQ656" s="705">
        <f>IF(ISERROR((V656/W656-1)*100),"n/a",(V656/W656-1)*100)</f>
        <v>4.7172008945210564</v>
      </c>
      <c r="AR656" s="705">
        <f>IF(ISERROR((W656/X656-1)*100),"n/a",(W656/X656-1)*100)</f>
        <v>8.162314020434124</v>
      </c>
      <c r="AS656" s="706">
        <f>AVERAGE(Z656:AR656)</f>
        <v>10.175576473490812</v>
      </c>
      <c r="AT656" s="707">
        <f>STDEV(Z656:AR656)</f>
        <v>44.653329848876254</v>
      </c>
    </row>
    <row r="657" spans="1:46" ht="11.25" customHeight="1" x14ac:dyDescent="0.2">
      <c r="A657" s="972" t="s">
        <v>1610</v>
      </c>
      <c r="B657" s="972" t="s">
        <v>1611</v>
      </c>
      <c r="C657" s="515">
        <v>2.2000000000000002</v>
      </c>
      <c r="D657" s="515">
        <v>1.8199999999999998</v>
      </c>
      <c r="E657" s="684">
        <v>1.56</v>
      </c>
      <c r="F657" s="684">
        <v>1.4</v>
      </c>
      <c r="G657" s="684">
        <v>1.26</v>
      </c>
      <c r="H657" s="684">
        <v>1.08</v>
      </c>
      <c r="I657" s="685"/>
      <c r="J657" s="684">
        <v>0.84</v>
      </c>
      <c r="K657" s="514">
        <v>0.6</v>
      </c>
      <c r="L657" s="685"/>
      <c r="M657" s="686">
        <v>0.48</v>
      </c>
      <c r="N657" s="531">
        <v>0.36</v>
      </c>
      <c r="O657" s="691">
        <v>0.09</v>
      </c>
      <c r="P657" s="687">
        <v>0</v>
      </c>
      <c r="Q657" s="687">
        <v>0</v>
      </c>
      <c r="R657" s="687">
        <v>0</v>
      </c>
      <c r="S657" s="687">
        <v>0</v>
      </c>
      <c r="T657" s="687">
        <v>0</v>
      </c>
      <c r="U657" s="687">
        <v>0</v>
      </c>
      <c r="V657" s="687">
        <v>0</v>
      </c>
      <c r="W657" s="687">
        <v>0</v>
      </c>
      <c r="X657" s="687">
        <v>0</v>
      </c>
      <c r="Y657" s="688">
        <f>SUM(C657:X657)</f>
        <v>11.69</v>
      </c>
      <c r="Z657" s="1134">
        <f>IF(ISERROR((C657/D657-1)*100),"n/a",(C657/D657-1)*100)</f>
        <v>20.879120879120894</v>
      </c>
      <c r="AA657" s="705">
        <f>IF(ISERROR((D657/E657-1)*100),"n/a",(D657/E657-1)*100)</f>
        <v>16.66666666666665</v>
      </c>
      <c r="AB657" s="705">
        <f>IF(ISERROR((E657/F657-1)*100),"n/a",(E657/F657-1)*100)</f>
        <v>11.428571428571432</v>
      </c>
      <c r="AC657" s="705">
        <f>IF(ISERROR((F657/G657-1)*100),"n/a",(F657/G657-1)*100)</f>
        <v>11.111111111111093</v>
      </c>
      <c r="AD657" s="705">
        <f>IF(ISERROR((G657/H657-1)*100),"n/a",(G657/H657-1)*100)</f>
        <v>16.66666666666665</v>
      </c>
      <c r="AE657" s="705">
        <f>IF(ISERROR((H657/J657-1)*100),"n/a",(H657/J657-1)*100)</f>
        <v>28.57142857142858</v>
      </c>
      <c r="AF657" s="705">
        <f>IF(ISERROR((J657/K657-1)*100),"n/a",(J657/K657-1)*100)</f>
        <v>39.999999999999993</v>
      </c>
      <c r="AG657" s="705">
        <f>IF(ISERROR((K657/M657-1)*100),"n/a",(K657/M657-1)*100)</f>
        <v>25</v>
      </c>
      <c r="AH657" s="705">
        <f>IF(ISERROR((M657/N657-1)*100),"n/a",(M657/N657-1)*100)</f>
        <v>33.333333333333329</v>
      </c>
      <c r="AI657" s="705">
        <f>IF(ISERROR((N657/O657-1)*100),"n/a",(N657/O657-1)*100)</f>
        <v>300</v>
      </c>
      <c r="AJ657" s="705" t="str">
        <f>IF(ISERROR((O657/P657-1)*100),"n/a",(O657/P657-1)*100)</f>
        <v>n/a</v>
      </c>
      <c r="AK657" s="705" t="str">
        <f>IF(ISERROR((P657/Q657-1)*100),"n/a",(P657/Q657-1)*100)</f>
        <v>n/a</v>
      </c>
      <c r="AL657" s="705" t="str">
        <f>IF(ISERROR((Q657/R657-1)*100),"n/a",(Q657/R657-1)*100)</f>
        <v>n/a</v>
      </c>
      <c r="AM657" s="705" t="str">
        <f>IF(ISERROR((R657/S657-1)*100),"n/a",(R657/S657-1)*100)</f>
        <v>n/a</v>
      </c>
      <c r="AN657" s="705" t="str">
        <f>IF(ISERROR((S657/T657-1)*100),"n/a",(S657/T657-1)*100)</f>
        <v>n/a</v>
      </c>
      <c r="AO657" s="705" t="str">
        <f>IF(ISERROR((T657/U657-1)*100),"n/a",(T657/U657-1)*100)</f>
        <v>n/a</v>
      </c>
      <c r="AP657" s="705" t="str">
        <f>IF(ISERROR((U657/V657-1)*100),"n/a",(U657/V657-1)*100)</f>
        <v>n/a</v>
      </c>
      <c r="AQ657" s="705" t="str">
        <f>IF(ISERROR((V657/W657-1)*100),"n/a",(V657/W657-1)*100)</f>
        <v>n/a</v>
      </c>
      <c r="AR657" s="705" t="str">
        <f>IF(ISERROR((W657/X657-1)*100),"n/a",(W657/X657-1)*100)</f>
        <v>n/a</v>
      </c>
      <c r="AS657" s="706">
        <f>AVERAGE(Z657:AR657)</f>
        <v>50.365689865689866</v>
      </c>
      <c r="AT657" s="707">
        <f>STDEV(Z657:AR657)</f>
        <v>88.211219218744574</v>
      </c>
    </row>
    <row r="658" spans="1:46" ht="11.25" customHeight="1" x14ac:dyDescent="0.2">
      <c r="A658" s="972" t="s">
        <v>1612</v>
      </c>
      <c r="B658" s="972" t="s">
        <v>1613</v>
      </c>
      <c r="C658" s="515">
        <v>2</v>
      </c>
      <c r="D658" s="515">
        <v>1.8</v>
      </c>
      <c r="E658" s="684">
        <v>1.65</v>
      </c>
      <c r="F658" s="684">
        <v>1.6</v>
      </c>
      <c r="G658" s="684">
        <v>1.4</v>
      </c>
      <c r="H658" s="684">
        <v>1.26</v>
      </c>
      <c r="I658" s="685"/>
      <c r="J658" s="684">
        <v>0.8</v>
      </c>
      <c r="K658" s="514">
        <v>0.48</v>
      </c>
      <c r="L658" s="685"/>
      <c r="M658" s="686">
        <v>0.4</v>
      </c>
      <c r="N658" s="686">
        <v>0.4</v>
      </c>
      <c r="O658" s="691">
        <v>0.4</v>
      </c>
      <c r="P658" s="691">
        <v>0.32</v>
      </c>
      <c r="Q658" s="691">
        <v>0.22</v>
      </c>
      <c r="R658" s="691">
        <v>0.19</v>
      </c>
      <c r="S658" s="691">
        <v>0.13</v>
      </c>
      <c r="T658" s="687">
        <v>0.12</v>
      </c>
      <c r="U658" s="687">
        <v>0.12</v>
      </c>
      <c r="V658" s="691">
        <v>0.12</v>
      </c>
      <c r="W658" s="691">
        <v>0.11</v>
      </c>
      <c r="X658" s="691">
        <v>0.09</v>
      </c>
      <c r="Y658" s="688">
        <f>SUM(C658:X658)</f>
        <v>13.61</v>
      </c>
      <c r="Z658" s="1134">
        <f>IF(ISERROR((C658/D658-1)*100),"n/a",(C658/D658-1)*100)</f>
        <v>11.111111111111116</v>
      </c>
      <c r="AA658" s="705">
        <f>IF(ISERROR((D658/E658-1)*100),"n/a",(D658/E658-1)*100)</f>
        <v>9.0909090909091042</v>
      </c>
      <c r="AB658" s="705">
        <f>IF(ISERROR((E658/F658-1)*100),"n/a",(E658/F658-1)*100)</f>
        <v>3.1249999999999778</v>
      </c>
      <c r="AC658" s="705">
        <f>IF(ISERROR((F658/G658-1)*100),"n/a",(F658/G658-1)*100)</f>
        <v>14.285714285714302</v>
      </c>
      <c r="AD658" s="705">
        <f>IF(ISERROR((G658/H658-1)*100),"n/a",(G658/H658-1)*100)</f>
        <v>11.111111111111093</v>
      </c>
      <c r="AE658" s="705">
        <f>IF(ISERROR((H658/J658-1)*100),"n/a",(H658/J658-1)*100)</f>
        <v>57.499999999999993</v>
      </c>
      <c r="AF658" s="705">
        <f>IF(ISERROR((J658/K658-1)*100),"n/a",(J658/K658-1)*100)</f>
        <v>66.666666666666671</v>
      </c>
      <c r="AG658" s="705">
        <f>IF(ISERROR((K658/M658-1)*100),"n/a",(K658/M658-1)*100)</f>
        <v>19.999999999999996</v>
      </c>
      <c r="AH658" s="705">
        <f>IF(ISERROR((M658/N658-1)*100),"n/a",(M658/N658-1)*100)</f>
        <v>0</v>
      </c>
      <c r="AI658" s="705">
        <f>IF(ISERROR((N658/O658-1)*100),"n/a",(N658/O658-1)*100)</f>
        <v>0</v>
      </c>
      <c r="AJ658" s="705">
        <f>IF(ISERROR((O658/P658-1)*100),"n/a",(O658/P658-1)*100)</f>
        <v>25</v>
      </c>
      <c r="AK658" s="705">
        <f>IF(ISERROR((P658/Q658-1)*100),"n/a",(P658/Q658-1)*100)</f>
        <v>45.45454545454546</v>
      </c>
      <c r="AL658" s="705">
        <f>IF(ISERROR((Q658/R658-1)*100),"n/a",(Q658/R658-1)*100)</f>
        <v>15.789473684210531</v>
      </c>
      <c r="AM658" s="705">
        <f>IF(ISERROR((R658/S658-1)*100),"n/a",(R658/S658-1)*100)</f>
        <v>46.153846153846146</v>
      </c>
      <c r="AN658" s="705">
        <f>IF(ISERROR((S658/T658-1)*100),"n/a",(S658/T658-1)*100)</f>
        <v>8.3333333333333481</v>
      </c>
      <c r="AO658" s="705">
        <f>IF(ISERROR((T658/U658-1)*100),"n/a",(T658/U658-1)*100)</f>
        <v>0</v>
      </c>
      <c r="AP658" s="705">
        <f>IF(ISERROR((U658/V658-1)*100),"n/a",(U658/V658-1)*100)</f>
        <v>0</v>
      </c>
      <c r="AQ658" s="705">
        <f>IF(ISERROR((V658/W658-1)*100),"n/a",(V658/W658-1)*100)</f>
        <v>9.0909090909090828</v>
      </c>
      <c r="AR658" s="705">
        <f>IF(ISERROR((W658/X658-1)*100),"n/a",(W658/X658-1)*100)</f>
        <v>22.222222222222232</v>
      </c>
      <c r="AS658" s="706">
        <f>AVERAGE(Z658:AR658)</f>
        <v>19.207096958135736</v>
      </c>
      <c r="AT658" s="707">
        <f>STDEV(Z658:AR658)</f>
        <v>20.277625795651307</v>
      </c>
    </row>
    <row r="659" spans="1:46" ht="11.25" customHeight="1" x14ac:dyDescent="0.2">
      <c r="A659" s="972" t="s">
        <v>762</v>
      </c>
      <c r="B659" s="972" t="s">
        <v>763</v>
      </c>
      <c r="C659" s="515">
        <v>1.32</v>
      </c>
      <c r="D659" s="515">
        <v>1.28</v>
      </c>
      <c r="E659" s="684">
        <v>1.24</v>
      </c>
      <c r="F659" s="684">
        <v>1.2</v>
      </c>
      <c r="G659" s="684">
        <v>1.1599999999999999</v>
      </c>
      <c r="H659" s="684">
        <v>1.1200000000000001</v>
      </c>
      <c r="I659" s="685"/>
      <c r="J659" s="684">
        <v>1.08</v>
      </c>
      <c r="K659" s="514">
        <v>1.04</v>
      </c>
      <c r="L659" s="685"/>
      <c r="M659" s="531">
        <v>1</v>
      </c>
      <c r="N659" s="531">
        <v>0.96</v>
      </c>
      <c r="O659" s="691">
        <v>0.92</v>
      </c>
      <c r="P659" s="691">
        <v>0.88</v>
      </c>
      <c r="Q659" s="691">
        <v>0.84</v>
      </c>
      <c r="R659" s="691">
        <v>0.8</v>
      </c>
      <c r="S659" s="691">
        <v>0.72</v>
      </c>
      <c r="T659" s="691">
        <v>0.6</v>
      </c>
      <c r="U659" s="691">
        <v>0.56833999999999996</v>
      </c>
      <c r="V659" s="691">
        <v>0.53332000000000002</v>
      </c>
      <c r="W659" s="691">
        <v>0.5</v>
      </c>
      <c r="X659" s="691">
        <v>0.46667999999999998</v>
      </c>
      <c r="Y659" s="688">
        <f>SUM(C659:X659)</f>
        <v>18.228340000000003</v>
      </c>
      <c r="Z659" s="1134">
        <f>IF(ISERROR((C659/D659-1)*100),"n/a",(C659/D659-1)*100)</f>
        <v>3.125</v>
      </c>
      <c r="AA659" s="705">
        <f>IF(ISERROR((D659/E659-1)*100),"n/a",(D659/E659-1)*100)</f>
        <v>3.2258064516129004</v>
      </c>
      <c r="AB659" s="705">
        <f>IF(ISERROR((E659/F659-1)*100),"n/a",(E659/F659-1)*100)</f>
        <v>3.3333333333333437</v>
      </c>
      <c r="AC659" s="705">
        <f>IF(ISERROR((F659/G659-1)*100),"n/a",(F659/G659-1)*100)</f>
        <v>3.4482758620689724</v>
      </c>
      <c r="AD659" s="705">
        <f>IF(ISERROR((G659/H659-1)*100),"n/a",(G659/H659-1)*100)</f>
        <v>3.5714285714285587</v>
      </c>
      <c r="AE659" s="705">
        <f>IF(ISERROR((H659/J659-1)*100),"n/a",(H659/J659-1)*100)</f>
        <v>3.7037037037036979</v>
      </c>
      <c r="AF659" s="705">
        <f>IF(ISERROR((J659/K659-1)*100),"n/a",(J659/K659-1)*100)</f>
        <v>3.8461538461538547</v>
      </c>
      <c r="AG659" s="705">
        <f>IF(ISERROR((K659/M659-1)*100),"n/a",(K659/M659-1)*100)</f>
        <v>4.0000000000000036</v>
      </c>
      <c r="AH659" s="705">
        <f>IF(ISERROR((M659/N659-1)*100),"n/a",(M659/N659-1)*100)</f>
        <v>4.1666666666666741</v>
      </c>
      <c r="AI659" s="705">
        <f>IF(ISERROR((N659/O659-1)*100),"n/a",(N659/O659-1)*100)</f>
        <v>4.3478260869565188</v>
      </c>
      <c r="AJ659" s="705">
        <f>IF(ISERROR((O659/P659-1)*100),"n/a",(O659/P659-1)*100)</f>
        <v>4.5454545454545414</v>
      </c>
      <c r="AK659" s="705">
        <f>IF(ISERROR((P659/Q659-1)*100),"n/a",(P659/Q659-1)*100)</f>
        <v>4.7619047619047672</v>
      </c>
      <c r="AL659" s="705">
        <f>IF(ISERROR((Q659/R659-1)*100),"n/a",(Q659/R659-1)*100)</f>
        <v>4.9999999999999822</v>
      </c>
      <c r="AM659" s="705">
        <f>IF(ISERROR((R659/S659-1)*100),"n/a",(R659/S659-1)*100)</f>
        <v>11.111111111111116</v>
      </c>
      <c r="AN659" s="705">
        <f>IF(ISERROR((S659/T659-1)*100),"n/a",(S659/T659-1)*100)</f>
        <v>19.999999999999996</v>
      </c>
      <c r="AO659" s="705">
        <f>IF(ISERROR((T659/U659-1)*100),"n/a",(T659/U659-1)*100)</f>
        <v>5.5706091424147619</v>
      </c>
      <c r="AP659" s="705">
        <f>IF(ISERROR((U659/V659-1)*100),"n/a",(U659/V659-1)*100)</f>
        <v>6.5664141603539949</v>
      </c>
      <c r="AQ659" s="705">
        <f>IF(ISERROR((V659/W659-1)*100),"n/a",(V659/W659-1)*100)</f>
        <v>6.6640000000000033</v>
      </c>
      <c r="AR659" s="705">
        <f>IF(ISERROR((W659/X659-1)*100),"n/a",(W659/X659-1)*100)</f>
        <v>7.1397960058284138</v>
      </c>
      <c r="AS659" s="706">
        <f>AVERAGE(Z659:AR659)</f>
        <v>5.6909202236311636</v>
      </c>
      <c r="AT659" s="707">
        <f>STDEV(Z659:AR659)</f>
        <v>3.9629335134553312</v>
      </c>
    </row>
    <row r="660" spans="1:46" ht="11.25" customHeight="1" x14ac:dyDescent="0.2">
      <c r="A660" s="972" t="s">
        <v>765</v>
      </c>
      <c r="B660" s="972" t="s">
        <v>766</v>
      </c>
      <c r="C660" s="515">
        <v>0.94599999999999995</v>
      </c>
      <c r="D660" s="515">
        <v>0.85799999999999998</v>
      </c>
      <c r="E660" s="505">
        <v>0.81400000000000006</v>
      </c>
      <c r="F660" s="505">
        <v>0.77</v>
      </c>
      <c r="G660" s="505">
        <v>0.72599999999999998</v>
      </c>
      <c r="H660" s="505">
        <v>0.68199999999999994</v>
      </c>
      <c r="I660" s="506"/>
      <c r="J660" s="505">
        <v>0.63800000000000001</v>
      </c>
      <c r="K660" s="503">
        <v>0.60499999999999998</v>
      </c>
      <c r="L660" s="506"/>
      <c r="M660" s="551">
        <v>0.56100000000000005</v>
      </c>
      <c r="N660" s="551">
        <v>0.51700000000000002</v>
      </c>
      <c r="O660" s="511">
        <v>0.47299999999999998</v>
      </c>
      <c r="P660" s="511">
        <v>0.42429</v>
      </c>
      <c r="Q660" s="511">
        <v>0.36268</v>
      </c>
      <c r="R660" s="511">
        <v>0.30597000000000002</v>
      </c>
      <c r="S660" s="511">
        <v>0.25385000000000002</v>
      </c>
      <c r="T660" s="511">
        <v>0.20815</v>
      </c>
      <c r="U660" s="511">
        <v>0.17194000000000001</v>
      </c>
      <c r="V660" s="511">
        <v>0.14477999999999999</v>
      </c>
      <c r="W660" s="511">
        <v>0.12444</v>
      </c>
      <c r="X660" s="511">
        <v>9.7290000000000001E-2</v>
      </c>
      <c r="Y660" s="688">
        <f>SUM(C660:X660)</f>
        <v>9.6833899999999975</v>
      </c>
      <c r="Z660" s="1134">
        <f>IF(ISERROR((C660/D660-1)*100),"n/a",(C660/D660-1)*100)</f>
        <v>10.256410256410241</v>
      </c>
      <c r="AA660" s="705">
        <f>IF(ISERROR((D660/E660-1)*100),"n/a",(D660/E660-1)*100)</f>
        <v>5.4054054054053946</v>
      </c>
      <c r="AB660" s="705">
        <f>IF(ISERROR((E660/F660-1)*100),"n/a",(E660/F660-1)*100)</f>
        <v>5.7142857142857162</v>
      </c>
      <c r="AC660" s="705">
        <f>IF(ISERROR((F660/G660-1)*100),"n/a",(F660/G660-1)*100)</f>
        <v>6.0606060606060552</v>
      </c>
      <c r="AD660" s="705">
        <f>IF(ISERROR((G660/H660-1)*100),"n/a",(G660/H660-1)*100)</f>
        <v>6.4516129032258229</v>
      </c>
      <c r="AE660" s="705">
        <f>IF(ISERROR((H660/J660-1)*100),"n/a",(H660/J660-1)*100)</f>
        <v>6.8965517241379226</v>
      </c>
      <c r="AF660" s="705">
        <f>IF(ISERROR((J660/K660-1)*100),"n/a",(J660/K660-1)*100)</f>
        <v>5.4545454545454675</v>
      </c>
      <c r="AG660" s="705">
        <f>IF(ISERROR((K660/M660-1)*100),"n/a",(K660/M660-1)*100)</f>
        <v>7.8431372549019551</v>
      </c>
      <c r="AH660" s="705">
        <f>IF(ISERROR((M660/N660-1)*100),"n/a",(M660/N660-1)*100)</f>
        <v>8.5106382978723527</v>
      </c>
      <c r="AI660" s="705">
        <f>IF(ISERROR((N660/O660-1)*100),"n/a",(N660/O660-1)*100)</f>
        <v>9.3023255813953654</v>
      </c>
      <c r="AJ660" s="705">
        <f>IF(ISERROR((O660/P660-1)*100),"n/a",(O660/P660-1)*100)</f>
        <v>11.480355417285338</v>
      </c>
      <c r="AK660" s="705">
        <f>IF(ISERROR((P660/Q660-1)*100),"n/a",(P660/Q660-1)*100)</f>
        <v>16.987426932833351</v>
      </c>
      <c r="AL660" s="705">
        <f>IF(ISERROR((Q660/R660-1)*100),"n/a",(Q660/R660-1)*100)</f>
        <v>18.534496846096005</v>
      </c>
      <c r="AM660" s="705">
        <f>IF(ISERROR((R660/S660-1)*100),"n/a",(R660/S660-1)*100)</f>
        <v>20.531810124089024</v>
      </c>
      <c r="AN660" s="705">
        <f>IF(ISERROR((S660/T660-1)*100),"n/a",(S660/T660-1)*100)</f>
        <v>21.955320682200341</v>
      </c>
      <c r="AO660" s="705">
        <f>IF(ISERROR((T660/U660-1)*100),"n/a",(T660/U660-1)*100)</f>
        <v>21.059671978597173</v>
      </c>
      <c r="AP660" s="705">
        <f>IF(ISERROR((U660/V660-1)*100),"n/a",(U660/V660-1)*100)</f>
        <v>18.759497168117157</v>
      </c>
      <c r="AQ660" s="705">
        <f>IF(ISERROR((V660/W660-1)*100),"n/a",(V660/W660-1)*100)</f>
        <v>16.345226615236253</v>
      </c>
      <c r="AR660" s="705">
        <f>IF(ISERROR((W660/X660-1)*100),"n/a",(W660/X660-1)*100)</f>
        <v>27.906259636139374</v>
      </c>
      <c r="AS660" s="706">
        <f>AVERAGE(Z660:AR660)</f>
        <v>12.918714950177911</v>
      </c>
      <c r="AT660" s="707">
        <f>STDEV(Z660:AR660)</f>
        <v>6.9963756080885755</v>
      </c>
    </row>
    <row r="661" spans="1:46" ht="11.25" customHeight="1" x14ac:dyDescent="0.2">
      <c r="A661" s="513" t="s">
        <v>767</v>
      </c>
      <c r="B661" s="972" t="s">
        <v>768</v>
      </c>
      <c r="C661" s="515">
        <v>1.41</v>
      </c>
      <c r="D661" s="690">
        <v>1.3049999999999999</v>
      </c>
      <c r="E661" s="684">
        <v>1.22</v>
      </c>
      <c r="F661" s="684">
        <v>1.1399999999999999</v>
      </c>
      <c r="G661" s="684">
        <v>1.06</v>
      </c>
      <c r="H661" s="684">
        <v>0.96499999999999997</v>
      </c>
      <c r="I661" s="685"/>
      <c r="J661" s="684">
        <v>0.89500000000000002</v>
      </c>
      <c r="K661" s="514">
        <v>0.82</v>
      </c>
      <c r="L661" s="685"/>
      <c r="M661" s="531">
        <v>0.77</v>
      </c>
      <c r="N661" s="686">
        <v>0.76</v>
      </c>
      <c r="O661" s="691">
        <v>0.7</v>
      </c>
      <c r="P661" s="691">
        <v>0.49001</v>
      </c>
      <c r="Q661" s="691">
        <v>0.38666</v>
      </c>
      <c r="R661" s="691">
        <v>0.33333000000000002</v>
      </c>
      <c r="S661" s="691">
        <v>0.2</v>
      </c>
      <c r="T661" s="691">
        <v>0.04</v>
      </c>
      <c r="U661" s="687">
        <v>0</v>
      </c>
      <c r="V661" s="687">
        <v>0</v>
      </c>
      <c r="W661" s="687">
        <v>0</v>
      </c>
      <c r="X661" s="687">
        <v>0</v>
      </c>
      <c r="Y661" s="688">
        <f>SUM(C661:X661)</f>
        <v>12.494999999999997</v>
      </c>
      <c r="Z661" s="1134">
        <f>IF(ISERROR((C661/D661-1)*100),"n/a",(C661/D661-1)*100)</f>
        <v>8.045977011494255</v>
      </c>
      <c r="AA661" s="705">
        <f>IF(ISERROR((D661/E661-1)*100),"n/a",(D661/E661-1)*100)</f>
        <v>6.9672131147541005</v>
      </c>
      <c r="AB661" s="705">
        <f>IF(ISERROR((E661/F661-1)*100),"n/a",(E661/F661-1)*100)</f>
        <v>7.0175438596491224</v>
      </c>
      <c r="AC661" s="705">
        <f>IF(ISERROR((F661/G661-1)*100),"n/a",(F661/G661-1)*100)</f>
        <v>7.5471698113207308</v>
      </c>
      <c r="AD661" s="705">
        <f>IF(ISERROR((G661/H661-1)*100),"n/a",(G661/H661-1)*100)</f>
        <v>9.8445595854922416</v>
      </c>
      <c r="AE661" s="705">
        <f>IF(ISERROR((H661/J661-1)*100),"n/a",(H661/J661-1)*100)</f>
        <v>7.8212290502793325</v>
      </c>
      <c r="AF661" s="705">
        <f>IF(ISERROR((J661/K661-1)*100),"n/a",(J661/K661-1)*100)</f>
        <v>9.1463414634146432</v>
      </c>
      <c r="AG661" s="705">
        <f>IF(ISERROR((K661/M661-1)*100),"n/a",(K661/M661-1)*100)</f>
        <v>6.4935064935064846</v>
      </c>
      <c r="AH661" s="705">
        <f>IF(ISERROR((M661/N661-1)*100),"n/a",(M661/N661-1)*100)</f>
        <v>1.3157894736842035</v>
      </c>
      <c r="AI661" s="705">
        <f>IF(ISERROR((N661/O661-1)*100),"n/a",(N661/O661-1)*100)</f>
        <v>8.5714285714285854</v>
      </c>
      <c r="AJ661" s="705">
        <f>IF(ISERROR((O661/P661-1)*100),"n/a",(O661/P661-1)*100)</f>
        <v>42.854227464745605</v>
      </c>
      <c r="AK661" s="705">
        <f>IF(ISERROR((P661/Q661-1)*100),"n/a",(P661/Q661-1)*100)</f>
        <v>26.728909119122733</v>
      </c>
      <c r="AL661" s="705">
        <f>IF(ISERROR((Q661/R661-1)*100),"n/a",(Q661/R661-1)*100)</f>
        <v>15.99915999159991</v>
      </c>
      <c r="AM661" s="705">
        <f>IF(ISERROR((R661/S661-1)*100),"n/a",(R661/S661-1)*100)</f>
        <v>66.664999999999992</v>
      </c>
      <c r="AN661" s="705">
        <f>IF(ISERROR((S661/T661-1)*100),"n/a",(S661/T661-1)*100)</f>
        <v>400</v>
      </c>
      <c r="AO661" s="705" t="str">
        <f>IF(ISERROR((T661/U661-1)*100),"n/a",(T661/U661-1)*100)</f>
        <v>n/a</v>
      </c>
      <c r="AP661" s="705" t="str">
        <f>IF(ISERROR((U661/V661-1)*100),"n/a",(U661/V661-1)*100)</f>
        <v>n/a</v>
      </c>
      <c r="AQ661" s="705" t="str">
        <f>IF(ISERROR((V661/W661-1)*100),"n/a",(V661/W661-1)*100)</f>
        <v>n/a</v>
      </c>
      <c r="AR661" s="705" t="str">
        <f>IF(ISERROR((W661/X661-1)*100),"n/a",(W661/X661-1)*100)</f>
        <v>n/a</v>
      </c>
      <c r="AS661" s="706">
        <f>AVERAGE(Z661:AR661)</f>
        <v>41.667870334032798</v>
      </c>
      <c r="AT661" s="707">
        <f>STDEV(Z661:AR661)</f>
        <v>100.63602657295591</v>
      </c>
    </row>
    <row r="662" spans="1:46" ht="11.25" customHeight="1" x14ac:dyDescent="0.2">
      <c r="A662" s="513" t="s">
        <v>1614</v>
      </c>
      <c r="B662" s="972" t="s">
        <v>1615</v>
      </c>
      <c r="C662" s="515">
        <v>1.44</v>
      </c>
      <c r="D662" s="690">
        <v>1.3599999999999999</v>
      </c>
      <c r="E662" s="684">
        <v>1.26</v>
      </c>
      <c r="F662" s="684">
        <v>1.1599999999999999</v>
      </c>
      <c r="G662" s="684">
        <v>1.06</v>
      </c>
      <c r="H662" s="684">
        <v>0.84</v>
      </c>
      <c r="I662" s="685"/>
      <c r="J662" s="684">
        <v>0.34</v>
      </c>
      <c r="K662" s="689">
        <v>0</v>
      </c>
      <c r="L662" s="685"/>
      <c r="M662" s="686">
        <v>0</v>
      </c>
      <c r="N662" s="686">
        <v>0</v>
      </c>
      <c r="O662" s="687">
        <v>0</v>
      </c>
      <c r="P662" s="687">
        <v>0</v>
      </c>
      <c r="Q662" s="687">
        <v>0</v>
      </c>
      <c r="R662" s="687">
        <v>0</v>
      </c>
      <c r="S662" s="687">
        <v>0</v>
      </c>
      <c r="T662" s="687">
        <v>0</v>
      </c>
      <c r="U662" s="687">
        <v>0</v>
      </c>
      <c r="V662" s="687">
        <v>0</v>
      </c>
      <c r="W662" s="687">
        <v>0</v>
      </c>
      <c r="X662" s="687">
        <v>0</v>
      </c>
      <c r="Y662" s="688">
        <f>SUM(C662:X662)</f>
        <v>7.4599999999999991</v>
      </c>
      <c r="Z662" s="1134">
        <f>IF(ISERROR((C662/D662-1)*100),"n/a",(C662/D662-1)*100)</f>
        <v>5.8823529411764719</v>
      </c>
      <c r="AA662" s="705">
        <f>IF(ISERROR((D662/E662-1)*100),"n/a",(D662/E662-1)*100)</f>
        <v>7.9365079365079305</v>
      </c>
      <c r="AB662" s="705">
        <f>IF(ISERROR((E662/F662-1)*100),"n/a",(E662/F662-1)*100)</f>
        <v>8.6206896551724199</v>
      </c>
      <c r="AC662" s="705">
        <f>IF(ISERROR((F662/G662-1)*100),"n/a",(F662/G662-1)*100)</f>
        <v>9.4339622641509422</v>
      </c>
      <c r="AD662" s="705">
        <f>IF(ISERROR((G662/H662-1)*100),"n/a",(G662/H662-1)*100)</f>
        <v>26.190476190476208</v>
      </c>
      <c r="AE662" s="705">
        <f>IF(ISERROR((H662/J662-1)*100),"n/a",(H662/J662-1)*100)</f>
        <v>147.05882352941174</v>
      </c>
      <c r="AF662" s="705" t="str">
        <f>IF(ISERROR((J662/K662-1)*100),"n/a",(J662/K662-1)*100)</f>
        <v>n/a</v>
      </c>
      <c r="AG662" s="705" t="str">
        <f>IF(ISERROR((K662/M662-1)*100),"n/a",(K662/M662-1)*100)</f>
        <v>n/a</v>
      </c>
      <c r="AH662" s="705" t="str">
        <f>IF(ISERROR((M662/N662-1)*100),"n/a",(M662/N662-1)*100)</f>
        <v>n/a</v>
      </c>
      <c r="AI662" s="705" t="str">
        <f>IF(ISERROR((N662/O662-1)*100),"n/a",(N662/O662-1)*100)</f>
        <v>n/a</v>
      </c>
      <c r="AJ662" s="705" t="str">
        <f>IF(ISERROR((O662/P662-1)*100),"n/a",(O662/P662-1)*100)</f>
        <v>n/a</v>
      </c>
      <c r="AK662" s="705" t="str">
        <f>IF(ISERROR((P662/Q662-1)*100),"n/a",(P662/Q662-1)*100)</f>
        <v>n/a</v>
      </c>
      <c r="AL662" s="705" t="str">
        <f>IF(ISERROR((Q662/R662-1)*100),"n/a",(Q662/R662-1)*100)</f>
        <v>n/a</v>
      </c>
      <c r="AM662" s="705" t="str">
        <f>IF(ISERROR((R662/S662-1)*100),"n/a",(R662/S662-1)*100)</f>
        <v>n/a</v>
      </c>
      <c r="AN662" s="705" t="str">
        <f>IF(ISERROR((S662/T662-1)*100),"n/a",(S662/T662-1)*100)</f>
        <v>n/a</v>
      </c>
      <c r="AO662" s="705" t="str">
        <f>IF(ISERROR((T662/U662-1)*100),"n/a",(T662/U662-1)*100)</f>
        <v>n/a</v>
      </c>
      <c r="AP662" s="705" t="str">
        <f>IF(ISERROR((U662/V662-1)*100),"n/a",(U662/V662-1)*100)</f>
        <v>n/a</v>
      </c>
      <c r="AQ662" s="705" t="str">
        <f>IF(ISERROR((V662/W662-1)*100),"n/a",(V662/W662-1)*100)</f>
        <v>n/a</v>
      </c>
      <c r="AR662" s="705" t="str">
        <f>IF(ISERROR((W662/X662-1)*100),"n/a",(W662/X662-1)*100)</f>
        <v>n/a</v>
      </c>
      <c r="AS662" s="706">
        <f>AVERAGE(Z662:AR662)</f>
        <v>34.187135419482615</v>
      </c>
      <c r="AT662" s="707">
        <f>STDEV(Z662:AR662)</f>
        <v>55.786348545645737</v>
      </c>
    </row>
    <row r="663" spans="1:46" ht="11.25" customHeight="1" x14ac:dyDescent="0.2">
      <c r="A663" s="972" t="s">
        <v>1616</v>
      </c>
      <c r="B663" s="972" t="s">
        <v>1617</v>
      </c>
      <c r="C663" s="515">
        <v>0.5</v>
      </c>
      <c r="D663" s="690">
        <v>0.45999999999999996</v>
      </c>
      <c r="E663" s="684">
        <v>0.42</v>
      </c>
      <c r="F663" s="684">
        <v>0.36</v>
      </c>
      <c r="G663" s="684">
        <v>0.3</v>
      </c>
      <c r="H663" s="684">
        <v>0.26</v>
      </c>
      <c r="I663" s="685"/>
      <c r="J663" s="684">
        <v>0.22</v>
      </c>
      <c r="K663" s="514">
        <v>0.18</v>
      </c>
      <c r="L663" s="685"/>
      <c r="M663" s="531">
        <v>0.08</v>
      </c>
      <c r="N663" s="686">
        <v>0</v>
      </c>
      <c r="O663" s="687">
        <v>0</v>
      </c>
      <c r="P663" s="687">
        <v>0</v>
      </c>
      <c r="Q663" s="687">
        <v>0</v>
      </c>
      <c r="R663" s="687">
        <v>0</v>
      </c>
      <c r="S663" s="687">
        <v>0</v>
      </c>
      <c r="T663" s="687">
        <v>0</v>
      </c>
      <c r="U663" s="687">
        <v>0</v>
      </c>
      <c r="V663" s="687">
        <v>0</v>
      </c>
      <c r="W663" s="687">
        <v>0</v>
      </c>
      <c r="X663" s="687">
        <v>0</v>
      </c>
      <c r="Y663" s="688">
        <f>SUM(C663:X663)</f>
        <v>2.7800000000000002</v>
      </c>
      <c r="Z663" s="1134">
        <f>IF(ISERROR((C663/D663-1)*100),"n/a",(C663/D663-1)*100)</f>
        <v>8.6956521739130608</v>
      </c>
      <c r="AA663" s="705">
        <f>IF(ISERROR((D663/E663-1)*100),"n/a",(D663/E663-1)*100)</f>
        <v>9.5238095238095113</v>
      </c>
      <c r="AB663" s="705">
        <f>IF(ISERROR((E663/F663-1)*100),"n/a",(E663/F663-1)*100)</f>
        <v>16.666666666666675</v>
      </c>
      <c r="AC663" s="705">
        <f>IF(ISERROR((F663/G663-1)*100),"n/a",(F663/G663-1)*100)</f>
        <v>19.999999999999996</v>
      </c>
      <c r="AD663" s="705">
        <f>IF(ISERROR((G663/H663-1)*100),"n/a",(G663/H663-1)*100)</f>
        <v>15.384615384615374</v>
      </c>
      <c r="AE663" s="705">
        <f>IF(ISERROR((H663/J663-1)*100),"n/a",(H663/J663-1)*100)</f>
        <v>18.181818181818187</v>
      </c>
      <c r="AF663" s="705">
        <f>IF(ISERROR((J663/K663-1)*100),"n/a",(J663/K663-1)*100)</f>
        <v>22.222222222222232</v>
      </c>
      <c r="AG663" s="705">
        <f>IF(ISERROR((K663/M663-1)*100),"n/a",(K663/M663-1)*100)</f>
        <v>125</v>
      </c>
      <c r="AH663" s="705" t="str">
        <f>IF(ISERROR((M663/N663-1)*100),"n/a",(M663/N663-1)*100)</f>
        <v>n/a</v>
      </c>
      <c r="AI663" s="705" t="str">
        <f>IF(ISERROR((N663/O663-1)*100),"n/a",(N663/O663-1)*100)</f>
        <v>n/a</v>
      </c>
      <c r="AJ663" s="705" t="str">
        <f>IF(ISERROR((O663/P663-1)*100),"n/a",(O663/P663-1)*100)</f>
        <v>n/a</v>
      </c>
      <c r="AK663" s="705" t="str">
        <f>IF(ISERROR((P663/Q663-1)*100),"n/a",(P663/Q663-1)*100)</f>
        <v>n/a</v>
      </c>
      <c r="AL663" s="705" t="str">
        <f>IF(ISERROR((Q663/R663-1)*100),"n/a",(Q663/R663-1)*100)</f>
        <v>n/a</v>
      </c>
      <c r="AM663" s="705" t="str">
        <f>IF(ISERROR((R663/S663-1)*100),"n/a",(R663/S663-1)*100)</f>
        <v>n/a</v>
      </c>
      <c r="AN663" s="705" t="str">
        <f>IF(ISERROR((S663/T663-1)*100),"n/a",(S663/T663-1)*100)</f>
        <v>n/a</v>
      </c>
      <c r="AO663" s="705" t="str">
        <f>IF(ISERROR((T663/U663-1)*100),"n/a",(T663/U663-1)*100)</f>
        <v>n/a</v>
      </c>
      <c r="AP663" s="705" t="str">
        <f>IF(ISERROR((U663/V663-1)*100),"n/a",(U663/V663-1)*100)</f>
        <v>n/a</v>
      </c>
      <c r="AQ663" s="705" t="str">
        <f>IF(ISERROR((V663/W663-1)*100),"n/a",(V663/W663-1)*100)</f>
        <v>n/a</v>
      </c>
      <c r="AR663" s="705" t="str">
        <f>IF(ISERROR((W663/X663-1)*100),"n/a",(W663/X663-1)*100)</f>
        <v>n/a</v>
      </c>
      <c r="AS663" s="706">
        <f>AVERAGE(Z663:AR663)</f>
        <v>29.45934801913063</v>
      </c>
      <c r="AT663" s="707">
        <f>STDEV(Z663:AR663)</f>
        <v>38.890618902025864</v>
      </c>
    </row>
    <row r="664" spans="1:46" ht="11.25" customHeight="1" x14ac:dyDescent="0.2">
      <c r="A664" s="957" t="s">
        <v>1618</v>
      </c>
      <c r="B664" s="957" t="s">
        <v>1619</v>
      </c>
      <c r="C664" s="515">
        <v>0.78</v>
      </c>
      <c r="D664" s="509">
        <v>0.75</v>
      </c>
      <c r="E664" s="684">
        <v>0.72</v>
      </c>
      <c r="F664" s="684">
        <v>0.68</v>
      </c>
      <c r="G664" s="684">
        <v>0.64</v>
      </c>
      <c r="H664" s="684">
        <v>0.6</v>
      </c>
      <c r="I664" s="685"/>
      <c r="J664" s="684">
        <v>0.53</v>
      </c>
      <c r="K664" s="514">
        <v>0.39</v>
      </c>
      <c r="L664" s="685"/>
      <c r="M664" s="531">
        <v>0.18</v>
      </c>
      <c r="N664" s="686">
        <v>0</v>
      </c>
      <c r="O664" s="687">
        <v>0</v>
      </c>
      <c r="P664" s="687">
        <v>0</v>
      </c>
      <c r="Q664" s="687">
        <v>0</v>
      </c>
      <c r="R664" s="687">
        <v>0</v>
      </c>
      <c r="S664" s="687">
        <v>0</v>
      </c>
      <c r="T664" s="687">
        <v>0</v>
      </c>
      <c r="U664" s="687">
        <v>0</v>
      </c>
      <c r="V664" s="687">
        <v>0</v>
      </c>
      <c r="W664" s="687">
        <v>0</v>
      </c>
      <c r="X664" s="687">
        <v>0</v>
      </c>
      <c r="Y664" s="688">
        <f>SUM(C664:X664)</f>
        <v>5.27</v>
      </c>
      <c r="Z664" s="1134">
        <f>IF(ISERROR((C664/D664-1)*100),"n/a",(C664/D664-1)*100)</f>
        <v>4.0000000000000036</v>
      </c>
      <c r="AA664" s="705">
        <f>IF(ISERROR((D664/E664-1)*100),"n/a",(D664/E664-1)*100)</f>
        <v>4.1666666666666741</v>
      </c>
      <c r="AB664" s="705">
        <f>IF(ISERROR((E664/F664-1)*100),"n/a",(E664/F664-1)*100)</f>
        <v>5.8823529411764497</v>
      </c>
      <c r="AC664" s="705">
        <f>IF(ISERROR((F664/G664-1)*100),"n/a",(F664/G664-1)*100)</f>
        <v>6.25</v>
      </c>
      <c r="AD664" s="705">
        <f>IF(ISERROR((G664/H664-1)*100),"n/a",(G664/H664-1)*100)</f>
        <v>6.6666666666666652</v>
      </c>
      <c r="AE664" s="705">
        <f>IF(ISERROR((H664/J664-1)*100),"n/a",(H664/J664-1)*100)</f>
        <v>13.207547169811317</v>
      </c>
      <c r="AF664" s="705">
        <f>IF(ISERROR((J664/K664-1)*100),"n/a",(J664/K664-1)*100)</f>
        <v>35.897435897435905</v>
      </c>
      <c r="AG664" s="705">
        <f>IF(ISERROR((K664/M664-1)*100),"n/a",(K664/M664-1)*100)</f>
        <v>116.6666666666667</v>
      </c>
      <c r="AH664" s="705" t="str">
        <f>IF(ISERROR((M664/N664-1)*100),"n/a",(M664/N664-1)*100)</f>
        <v>n/a</v>
      </c>
      <c r="AI664" s="705" t="str">
        <f>IF(ISERROR((N664/O664-1)*100),"n/a",(N664/O664-1)*100)</f>
        <v>n/a</v>
      </c>
      <c r="AJ664" s="705" t="str">
        <f>IF(ISERROR((O664/P664-1)*100),"n/a",(O664/P664-1)*100)</f>
        <v>n/a</v>
      </c>
      <c r="AK664" s="705" t="str">
        <f>IF(ISERROR((P664/Q664-1)*100),"n/a",(P664/Q664-1)*100)</f>
        <v>n/a</v>
      </c>
      <c r="AL664" s="705" t="str">
        <f>IF(ISERROR((Q664/R664-1)*100),"n/a",(Q664/R664-1)*100)</f>
        <v>n/a</v>
      </c>
      <c r="AM664" s="705" t="str">
        <f>IF(ISERROR((R664/S664-1)*100),"n/a",(R664/S664-1)*100)</f>
        <v>n/a</v>
      </c>
      <c r="AN664" s="705" t="str">
        <f>IF(ISERROR((S664/T664-1)*100),"n/a",(S664/T664-1)*100)</f>
        <v>n/a</v>
      </c>
      <c r="AO664" s="705" t="str">
        <f>IF(ISERROR((T664/U664-1)*100),"n/a",(T664/U664-1)*100)</f>
        <v>n/a</v>
      </c>
      <c r="AP664" s="705" t="str">
        <f>IF(ISERROR((U664/V664-1)*100),"n/a",(U664/V664-1)*100)</f>
        <v>n/a</v>
      </c>
      <c r="AQ664" s="705" t="str">
        <f>IF(ISERROR((V664/W664-1)*100),"n/a",(V664/W664-1)*100)</f>
        <v>n/a</v>
      </c>
      <c r="AR664" s="705" t="str">
        <f>IF(ISERROR((W664/X664-1)*100),"n/a",(W664/X664-1)*100)</f>
        <v>n/a</v>
      </c>
      <c r="AS664" s="706">
        <f>AVERAGE(Z664:AR664)</f>
        <v>24.092167001052964</v>
      </c>
      <c r="AT664" s="707">
        <f>STDEV(Z664:AR664)</f>
        <v>38.881112496193445</v>
      </c>
    </row>
    <row r="665" spans="1:46" ht="11.25" customHeight="1" x14ac:dyDescent="0.2">
      <c r="A665" s="1159" t="s">
        <v>4165</v>
      </c>
      <c r="B665" s="960" t="s">
        <v>4166</v>
      </c>
      <c r="C665" s="515">
        <v>0.625</v>
      </c>
      <c r="D665" s="963">
        <v>0.57999999999999996</v>
      </c>
      <c r="E665" s="23">
        <v>0.54</v>
      </c>
      <c r="F665" s="23">
        <v>0.51</v>
      </c>
      <c r="G665" s="23">
        <v>0.48</v>
      </c>
      <c r="H665" s="23">
        <v>0.21</v>
      </c>
      <c r="I665" s="23"/>
      <c r="J665" s="532">
        <v>0</v>
      </c>
      <c r="K665" s="535">
        <v>0</v>
      </c>
      <c r="L665" s="528"/>
      <c r="M665" s="560">
        <v>0</v>
      </c>
      <c r="N665" s="560">
        <v>0</v>
      </c>
      <c r="O665" s="537">
        <v>0</v>
      </c>
      <c r="P665" s="537">
        <v>0</v>
      </c>
      <c r="Q665" s="537">
        <v>0</v>
      </c>
      <c r="R665" s="537">
        <v>0</v>
      </c>
      <c r="S665" s="537">
        <v>0</v>
      </c>
      <c r="T665" s="537">
        <v>0</v>
      </c>
      <c r="U665" s="537">
        <v>0</v>
      </c>
      <c r="V665" s="537">
        <v>0</v>
      </c>
      <c r="W665" s="537">
        <v>0</v>
      </c>
      <c r="X665" s="537">
        <v>0</v>
      </c>
      <c r="Y665" s="688">
        <f>SUM(C665:X665)</f>
        <v>2.9449999999999998</v>
      </c>
      <c r="Z665" s="1134">
        <f>IF(ISERROR((C665/D665-1)*100),"n/a",(C665/D665-1)*100)</f>
        <v>7.7586206896551824</v>
      </c>
      <c r="AA665" s="705">
        <f>IF(ISERROR((D665/E665-1)*100),"n/a",(D665/E665-1)*100)</f>
        <v>7.4074074074073959</v>
      </c>
      <c r="AB665" s="705">
        <f>IF(ISERROR((E665/F665-1)*100),"n/a",(E665/F665-1)*100)</f>
        <v>5.8823529411764719</v>
      </c>
      <c r="AC665" s="705">
        <f>IF(ISERROR((F665/G665-1)*100),"n/a",(F665/G665-1)*100)</f>
        <v>6.25</v>
      </c>
      <c r="AD665" s="705">
        <f>IF(ISERROR((G665/H665-1)*100),"n/a",(G665/H665-1)*100)</f>
        <v>128.57142857142856</v>
      </c>
      <c r="AE665" s="705" t="str">
        <f>IF(ISERROR((H665/J665-1)*100),"n/a",(H665/J665-1)*100)</f>
        <v>n/a</v>
      </c>
      <c r="AF665" s="705" t="str">
        <f>IF(ISERROR((J665/K665-1)*100),"n/a",(J665/K665-1)*100)</f>
        <v>n/a</v>
      </c>
      <c r="AG665" s="705" t="str">
        <f>IF(ISERROR((K665/M665-1)*100),"n/a",(K665/M665-1)*100)</f>
        <v>n/a</v>
      </c>
      <c r="AH665" s="705" t="str">
        <f>IF(ISERROR((M665/N665-1)*100),"n/a",(M665/N665-1)*100)</f>
        <v>n/a</v>
      </c>
      <c r="AI665" s="705" t="str">
        <f>IF(ISERROR((N665/O665-1)*100),"n/a",(N665/O665-1)*100)</f>
        <v>n/a</v>
      </c>
      <c r="AJ665" s="705" t="str">
        <f>IF(ISERROR((O665/P665-1)*100),"n/a",(O665/P665-1)*100)</f>
        <v>n/a</v>
      </c>
      <c r="AK665" s="705" t="str">
        <f>IF(ISERROR((P665/Q665-1)*100),"n/a",(P665/Q665-1)*100)</f>
        <v>n/a</v>
      </c>
      <c r="AL665" s="705" t="str">
        <f>IF(ISERROR((Q665/R665-1)*100),"n/a",(Q665/R665-1)*100)</f>
        <v>n/a</v>
      </c>
      <c r="AM665" s="705" t="str">
        <f>IF(ISERROR((R665/S665-1)*100),"n/a",(R665/S665-1)*100)</f>
        <v>n/a</v>
      </c>
      <c r="AN665" s="705" t="str">
        <f>IF(ISERROR((S665/T665-1)*100),"n/a",(S665/T665-1)*100)</f>
        <v>n/a</v>
      </c>
      <c r="AO665" s="705" t="str">
        <f>IF(ISERROR((T665/U665-1)*100),"n/a",(T665/U665-1)*100)</f>
        <v>n/a</v>
      </c>
      <c r="AP665" s="705" t="str">
        <f>IF(ISERROR((U665/V665-1)*100),"n/a",(U665/V665-1)*100)</f>
        <v>n/a</v>
      </c>
      <c r="AQ665" s="705" t="str">
        <f>IF(ISERROR((V665/W665-1)*100),"n/a",(V665/W665-1)*100)</f>
        <v>n/a</v>
      </c>
      <c r="AR665" s="705" t="str">
        <f>IF(ISERROR((W665/X665-1)*100),"n/a",(W665/X665-1)*100)</f>
        <v>n/a</v>
      </c>
      <c r="AS665" s="706">
        <f>AVERAGE(Z665:AR665)</f>
        <v>31.173961921933522</v>
      </c>
      <c r="AT665" s="707">
        <f>STDEV(Z665:AR665)</f>
        <v>54.452417740117326</v>
      </c>
    </row>
    <row r="666" spans="1:46" ht="11.25" customHeight="1" x14ac:dyDescent="0.2">
      <c r="A666" s="513" t="s">
        <v>770</v>
      </c>
      <c r="B666" s="972" t="s">
        <v>771</v>
      </c>
      <c r="C666" s="515">
        <v>0.62</v>
      </c>
      <c r="D666" s="515">
        <v>0.57999999999999996</v>
      </c>
      <c r="E666" s="684">
        <v>0.54</v>
      </c>
      <c r="F666" s="684">
        <v>0.51333333333333331</v>
      </c>
      <c r="G666" s="684">
        <v>0.49333333333333335</v>
      </c>
      <c r="H666" s="684">
        <v>0.48</v>
      </c>
      <c r="I666" s="685"/>
      <c r="J666" s="684">
        <v>0.46666666666666662</v>
      </c>
      <c r="K666" s="514">
        <v>0.45333333333333337</v>
      </c>
      <c r="L666" s="685"/>
      <c r="M666" s="531">
        <v>0.44</v>
      </c>
      <c r="N666" s="531">
        <v>0.42666666666666669</v>
      </c>
      <c r="O666" s="691">
        <v>0.41666666666666669</v>
      </c>
      <c r="P666" s="691">
        <v>0.40666666666666668</v>
      </c>
      <c r="Q666" s="691">
        <v>0.4</v>
      </c>
      <c r="R666" s="687">
        <v>0.39333333333333331</v>
      </c>
      <c r="S666" s="691">
        <v>0.39</v>
      </c>
      <c r="T666" s="687">
        <v>0.38</v>
      </c>
      <c r="U666" s="691">
        <v>0.38</v>
      </c>
      <c r="V666" s="691">
        <v>0.37333333333333335</v>
      </c>
      <c r="W666" s="691">
        <v>0.3666666666666667</v>
      </c>
      <c r="X666" s="691">
        <v>0.36</v>
      </c>
      <c r="Y666" s="688">
        <f>SUM(C666:X666)</f>
        <v>8.8800000000000008</v>
      </c>
      <c r="Z666" s="1134">
        <f>IF(ISERROR((C666/D666-1)*100),"n/a",(C666/D666-1)*100)</f>
        <v>6.8965517241379448</v>
      </c>
      <c r="AA666" s="705">
        <f>IF(ISERROR((D666/E666-1)*100),"n/a",(D666/E666-1)*100)</f>
        <v>7.4074074074073959</v>
      </c>
      <c r="AB666" s="705">
        <f>IF(ISERROR((E666/F666-1)*100),"n/a",(E666/F666-1)*100)</f>
        <v>5.1948051948051965</v>
      </c>
      <c r="AC666" s="705">
        <f>IF(ISERROR((F666/G666-1)*100),"n/a",(F666/G666-1)*100)</f>
        <v>4.0540540540540571</v>
      </c>
      <c r="AD666" s="705">
        <f>IF(ISERROR((G666/H666-1)*100),"n/a",(G666/H666-1)*100)</f>
        <v>2.7777777777777901</v>
      </c>
      <c r="AE666" s="705">
        <f>IF(ISERROR((H666/J666-1)*100),"n/a",(H666/J666-1)*100)</f>
        <v>2.8571428571428692</v>
      </c>
      <c r="AF666" s="705">
        <f>IF(ISERROR((J666/K666-1)*100),"n/a",(J666/K666-1)*100)</f>
        <v>2.9411764705882248</v>
      </c>
      <c r="AG666" s="705">
        <f>IF(ISERROR((K666/M666-1)*100),"n/a",(K666/M666-1)*100)</f>
        <v>3.0303030303030276</v>
      </c>
      <c r="AH666" s="705">
        <f>IF(ISERROR((M666/N666-1)*100),"n/a",(M666/N666-1)*100)</f>
        <v>3.125</v>
      </c>
      <c r="AI666" s="705">
        <f>IF(ISERROR((N666/O666-1)*100),"n/a",(N666/O666-1)*100)</f>
        <v>2.4000000000000021</v>
      </c>
      <c r="AJ666" s="705">
        <f>IF(ISERROR((O666/P666-1)*100),"n/a",(O666/P666-1)*100)</f>
        <v>2.4590163934426146</v>
      </c>
      <c r="AK666" s="705">
        <f>IF(ISERROR((P666/Q666-1)*100),"n/a",(P666/Q666-1)*100)</f>
        <v>1.6666666666666607</v>
      </c>
      <c r="AL666" s="705">
        <f>IF(ISERROR((Q666/R666-1)*100),"n/a",(Q666/R666-1)*100)</f>
        <v>1.6949152542373058</v>
      </c>
      <c r="AM666" s="705">
        <f>IF(ISERROR((R666/S666-1)*100),"n/a",(R666/S666-1)*100)</f>
        <v>0.85470085470085166</v>
      </c>
      <c r="AN666" s="705">
        <f>IF(ISERROR((S666/T666-1)*100),"n/a",(S666/T666-1)*100)</f>
        <v>2.6315789473684292</v>
      </c>
      <c r="AO666" s="705">
        <f>IF(ISERROR((T666/U666-1)*100),"n/a",(T666/U666-1)*100)</f>
        <v>0</v>
      </c>
      <c r="AP666" s="705">
        <f>IF(ISERROR((U666/V666-1)*100),"n/a",(U666/V666-1)*100)</f>
        <v>1.7857142857142794</v>
      </c>
      <c r="AQ666" s="705">
        <f>IF(ISERROR((V666/W666-1)*100),"n/a",(V666/W666-1)*100)</f>
        <v>1.8181818181818077</v>
      </c>
      <c r="AR666" s="705">
        <f>IF(ISERROR((W666/X666-1)*100),"n/a",(W666/X666-1)*100)</f>
        <v>1.8518518518518601</v>
      </c>
      <c r="AS666" s="706">
        <f>AVERAGE(Z666:AR666)</f>
        <v>2.9182549783358072</v>
      </c>
      <c r="AT666" s="707">
        <f>STDEV(Z666:AR666)</f>
        <v>1.8642923103726623</v>
      </c>
    </row>
    <row r="667" spans="1:46" ht="11.25" customHeight="1" x14ac:dyDescent="0.2">
      <c r="A667" s="513" t="s">
        <v>772</v>
      </c>
      <c r="B667" s="972" t="s">
        <v>773</v>
      </c>
      <c r="C667" s="515">
        <v>0.7</v>
      </c>
      <c r="D667" s="515">
        <v>0.68</v>
      </c>
      <c r="E667" s="684">
        <v>0.66</v>
      </c>
      <c r="F667" s="684">
        <v>0.6</v>
      </c>
      <c r="G667" s="684">
        <v>0.54</v>
      </c>
      <c r="H667" s="684">
        <v>0.505</v>
      </c>
      <c r="I667" s="685"/>
      <c r="J667" s="684">
        <v>0.47</v>
      </c>
      <c r="K667" s="514">
        <v>0.435</v>
      </c>
      <c r="L667" s="685"/>
      <c r="M667" s="531">
        <v>0.41</v>
      </c>
      <c r="N667" s="531">
        <v>0.38</v>
      </c>
      <c r="O667" s="691">
        <v>0.34</v>
      </c>
      <c r="P667" s="691">
        <v>0.3</v>
      </c>
      <c r="Q667" s="691">
        <v>0.26</v>
      </c>
      <c r="R667" s="691">
        <v>0.1933</v>
      </c>
      <c r="S667" s="691">
        <v>0.12330000000000001</v>
      </c>
      <c r="T667" s="691">
        <v>0.05</v>
      </c>
      <c r="U667" s="687">
        <v>0</v>
      </c>
      <c r="V667" s="687">
        <v>0</v>
      </c>
      <c r="W667" s="687">
        <v>0</v>
      </c>
      <c r="X667" s="687">
        <v>0</v>
      </c>
      <c r="Y667" s="688">
        <f>SUM(C667:X667)</f>
        <v>6.6465999999999994</v>
      </c>
      <c r="Z667" s="1134">
        <f>IF(ISERROR((C667/D667-1)*100),"n/a",(C667/D667-1)*100)</f>
        <v>2.9411764705882248</v>
      </c>
      <c r="AA667" s="705">
        <f>IF(ISERROR((D667/E667-1)*100),"n/a",(D667/E667-1)*100)</f>
        <v>3.0303030303030276</v>
      </c>
      <c r="AB667" s="705">
        <f>IF(ISERROR((E667/F667-1)*100),"n/a",(E667/F667-1)*100)</f>
        <v>10.000000000000009</v>
      </c>
      <c r="AC667" s="705">
        <f>IF(ISERROR((F667/G667-1)*100),"n/a",(F667/G667-1)*100)</f>
        <v>11.111111111111093</v>
      </c>
      <c r="AD667" s="705">
        <f>IF(ISERROR((G667/H667-1)*100),"n/a",(G667/H667-1)*100)</f>
        <v>6.9306930693069368</v>
      </c>
      <c r="AE667" s="705">
        <f>IF(ISERROR((H667/J667-1)*100),"n/a",(H667/J667-1)*100)</f>
        <v>7.4468085106383031</v>
      </c>
      <c r="AF667" s="705">
        <f>IF(ISERROR((J667/K667-1)*100),"n/a",(J667/K667-1)*100)</f>
        <v>8.045977011494255</v>
      </c>
      <c r="AG667" s="705">
        <f>IF(ISERROR((K667/M667-1)*100),"n/a",(K667/M667-1)*100)</f>
        <v>6.0975609756097615</v>
      </c>
      <c r="AH667" s="705">
        <f>IF(ISERROR((M667/N667-1)*100),"n/a",(M667/N667-1)*100)</f>
        <v>7.8947368421052655</v>
      </c>
      <c r="AI667" s="705">
        <f>IF(ISERROR((N667/O667-1)*100),"n/a",(N667/O667-1)*100)</f>
        <v>11.764705882352944</v>
      </c>
      <c r="AJ667" s="705">
        <f>IF(ISERROR((O667/P667-1)*100),"n/a",(O667/P667-1)*100)</f>
        <v>13.333333333333353</v>
      </c>
      <c r="AK667" s="705">
        <f>IF(ISERROR((P667/Q667-1)*100),"n/a",(P667/Q667-1)*100)</f>
        <v>15.384615384615374</v>
      </c>
      <c r="AL667" s="705">
        <f>IF(ISERROR((Q667/R667-1)*100),"n/a",(Q667/R667-1)*100)</f>
        <v>34.505949301603735</v>
      </c>
      <c r="AM667" s="705">
        <f>IF(ISERROR((R667/S667-1)*100),"n/a",(R667/S667-1)*100)</f>
        <v>56.772100567720997</v>
      </c>
      <c r="AN667" s="705">
        <f>IF(ISERROR((S667/T667-1)*100),"n/a",(S667/T667-1)*100)</f>
        <v>146.60000000000002</v>
      </c>
      <c r="AO667" s="705" t="str">
        <f>IF(ISERROR((T667/U667-1)*100),"n/a",(T667/U667-1)*100)</f>
        <v>n/a</v>
      </c>
      <c r="AP667" s="705" t="str">
        <f>IF(ISERROR((U667/V667-1)*100),"n/a",(U667/V667-1)*100)</f>
        <v>n/a</v>
      </c>
      <c r="AQ667" s="705" t="str">
        <f>IF(ISERROR((V667/W667-1)*100),"n/a",(V667/W667-1)*100)</f>
        <v>n/a</v>
      </c>
      <c r="AR667" s="705" t="str">
        <f>IF(ISERROR((W667/X667-1)*100),"n/a",(W667/X667-1)*100)</f>
        <v>n/a</v>
      </c>
      <c r="AS667" s="706">
        <f>AVERAGE(Z667:AR667)</f>
        <v>22.790604766052223</v>
      </c>
      <c r="AT667" s="707">
        <f>STDEV(Z667:AR667)</f>
        <v>37.009664571376121</v>
      </c>
    </row>
    <row r="668" spans="1:46" ht="11.25" customHeight="1" x14ac:dyDescent="0.2">
      <c r="A668" s="590" t="s">
        <v>4484</v>
      </c>
      <c r="B668" s="972" t="s">
        <v>3991</v>
      </c>
      <c r="C668" s="515">
        <v>0.13</v>
      </c>
      <c r="D668" s="515">
        <v>8.5000000000000006E-2</v>
      </c>
      <c r="E668" s="684">
        <v>7.7499999999999999E-2</v>
      </c>
      <c r="F668" s="684">
        <v>3.8699999999999998E-2</v>
      </c>
      <c r="G668" s="589">
        <v>0</v>
      </c>
      <c r="H668" s="589">
        <v>0</v>
      </c>
      <c r="I668" s="685"/>
      <c r="J668" s="589">
        <v>0</v>
      </c>
      <c r="K668" s="522">
        <v>0</v>
      </c>
      <c r="L668" s="685"/>
      <c r="M668" s="686">
        <v>0</v>
      </c>
      <c r="N668" s="686">
        <v>0</v>
      </c>
      <c r="O668" s="687">
        <v>0</v>
      </c>
      <c r="P668" s="687">
        <v>0</v>
      </c>
      <c r="Q668" s="687">
        <v>0</v>
      </c>
      <c r="R668" s="687">
        <v>0</v>
      </c>
      <c r="S668" s="687">
        <v>0</v>
      </c>
      <c r="T668" s="687">
        <v>0</v>
      </c>
      <c r="U668" s="687">
        <v>0</v>
      </c>
      <c r="V668" s="687">
        <v>0</v>
      </c>
      <c r="W668" s="687">
        <v>0</v>
      </c>
      <c r="X668" s="687">
        <v>0</v>
      </c>
      <c r="Y668" s="688">
        <f>SUM(C668:X668)</f>
        <v>0.33120000000000005</v>
      </c>
      <c r="Z668" s="1134">
        <f>IF(ISERROR((C668/D668-1)*100),"n/a",(C668/D668-1)*100)</f>
        <v>52.941176470588225</v>
      </c>
      <c r="AA668" s="705">
        <f>IF(ISERROR((D668/E668-1)*100),"n/a",(D668/E668-1)*100)</f>
        <v>9.6774193548387224</v>
      </c>
      <c r="AB668" s="705">
        <f>IF(ISERROR((E668/F668-1)*100),"n/a",(E668/F668-1)*100)</f>
        <v>100.25839793281652</v>
      </c>
      <c r="AC668" s="705" t="str">
        <f>IF(ISERROR((F668/G668-1)*100),"n/a",(F668/G668-1)*100)</f>
        <v>n/a</v>
      </c>
      <c r="AD668" s="705" t="str">
        <f>IF(ISERROR((G668/H668-1)*100),"n/a",(G668/H668-1)*100)</f>
        <v>n/a</v>
      </c>
      <c r="AE668" s="705" t="str">
        <f>IF(ISERROR((H668/J668-1)*100),"n/a",(H668/J668-1)*100)</f>
        <v>n/a</v>
      </c>
      <c r="AF668" s="705" t="str">
        <f>IF(ISERROR((J668/K668-1)*100),"n/a",(J668/K668-1)*100)</f>
        <v>n/a</v>
      </c>
      <c r="AG668" s="705" t="str">
        <f>IF(ISERROR((K668/M668-1)*100),"n/a",(K668/M668-1)*100)</f>
        <v>n/a</v>
      </c>
      <c r="AH668" s="705" t="str">
        <f>IF(ISERROR((M668/N668-1)*100),"n/a",(M668/N668-1)*100)</f>
        <v>n/a</v>
      </c>
      <c r="AI668" s="705" t="str">
        <f>IF(ISERROR((N668/O668-1)*100),"n/a",(N668/O668-1)*100)</f>
        <v>n/a</v>
      </c>
      <c r="AJ668" s="705" t="str">
        <f>IF(ISERROR((O668/P668-1)*100),"n/a",(O668/P668-1)*100)</f>
        <v>n/a</v>
      </c>
      <c r="AK668" s="705" t="str">
        <f>IF(ISERROR((P668/Q668-1)*100),"n/a",(P668/Q668-1)*100)</f>
        <v>n/a</v>
      </c>
      <c r="AL668" s="705" t="str">
        <f>IF(ISERROR((Q668/R668-1)*100),"n/a",(Q668/R668-1)*100)</f>
        <v>n/a</v>
      </c>
      <c r="AM668" s="705" t="str">
        <f>IF(ISERROR((R668/S668-1)*100),"n/a",(R668/S668-1)*100)</f>
        <v>n/a</v>
      </c>
      <c r="AN668" s="705" t="str">
        <f>IF(ISERROR((S668/T668-1)*100),"n/a",(S668/T668-1)*100)</f>
        <v>n/a</v>
      </c>
      <c r="AO668" s="705" t="str">
        <f>IF(ISERROR((T668/U668-1)*100),"n/a",(T668/U668-1)*100)</f>
        <v>n/a</v>
      </c>
      <c r="AP668" s="705" t="str">
        <f>IF(ISERROR((U668/V668-1)*100),"n/a",(U668/V668-1)*100)</f>
        <v>n/a</v>
      </c>
      <c r="AQ668" s="705" t="str">
        <f>IF(ISERROR((V668/W668-1)*100),"n/a",(V668/W668-1)*100)</f>
        <v>n/a</v>
      </c>
      <c r="AR668" s="705" t="str">
        <f>IF(ISERROR((W668/X668-1)*100),"n/a",(W668/X668-1)*100)</f>
        <v>n/a</v>
      </c>
      <c r="AS668" s="706">
        <f>AVERAGE(Z668:AR668)</f>
        <v>54.292331252747829</v>
      </c>
      <c r="AT668" s="707">
        <f>STDEV(Z668:AR668)</f>
        <v>45.305602683001922</v>
      </c>
    </row>
    <row r="669" spans="1:46" ht="11.25" customHeight="1" x14ac:dyDescent="0.2">
      <c r="A669" s="972" t="s">
        <v>325</v>
      </c>
      <c r="B669" s="972" t="s">
        <v>326</v>
      </c>
      <c r="C669" s="515">
        <v>0.87</v>
      </c>
      <c r="D669" s="515">
        <v>0.83000000000000007</v>
      </c>
      <c r="E669" s="505">
        <v>0.79</v>
      </c>
      <c r="F669" s="505">
        <v>0.75</v>
      </c>
      <c r="G669" s="505">
        <v>0.71</v>
      </c>
      <c r="H669" s="505">
        <v>0.67</v>
      </c>
      <c r="I669" s="506"/>
      <c r="J669" s="505">
        <v>0.63</v>
      </c>
      <c r="K669" s="503">
        <v>0.59499999999999997</v>
      </c>
      <c r="L669" s="506"/>
      <c r="M669" s="509">
        <v>0.56999999999999995</v>
      </c>
      <c r="N669" s="511">
        <v>0.53</v>
      </c>
      <c r="O669" s="511">
        <v>0.48</v>
      </c>
      <c r="P669" s="511">
        <v>0.42</v>
      </c>
      <c r="Q669" s="511">
        <v>0.36</v>
      </c>
      <c r="R669" s="511">
        <v>0.3</v>
      </c>
      <c r="S669" s="511">
        <v>0.24</v>
      </c>
      <c r="T669" s="511">
        <v>0.19</v>
      </c>
      <c r="U669" s="511">
        <v>0.16750000000000001</v>
      </c>
      <c r="V669" s="511">
        <v>0.155</v>
      </c>
      <c r="W669" s="511">
        <v>0.14499999999999999</v>
      </c>
      <c r="X669" s="511">
        <v>0.13500000000000001</v>
      </c>
      <c r="Y669" s="688">
        <f>SUM(C669:X669)</f>
        <v>9.5374999999999996</v>
      </c>
      <c r="Z669" s="1134">
        <f>IF(ISERROR((C669/D669-1)*100),"n/a",(C669/D669-1)*100)</f>
        <v>4.8192771084337283</v>
      </c>
      <c r="AA669" s="705">
        <f>IF(ISERROR((D669/E669-1)*100),"n/a",(D669/E669-1)*100)</f>
        <v>5.0632911392405111</v>
      </c>
      <c r="AB669" s="705">
        <f>IF(ISERROR((E669/F669-1)*100),"n/a",(E669/F669-1)*100)</f>
        <v>5.3333333333333455</v>
      </c>
      <c r="AC669" s="705">
        <f>IF(ISERROR((F669/G669-1)*100),"n/a",(F669/G669-1)*100)</f>
        <v>5.6338028169014231</v>
      </c>
      <c r="AD669" s="705">
        <f>IF(ISERROR((G669/H669-1)*100),"n/a",(G669/H669-1)*100)</f>
        <v>5.9701492537313383</v>
      </c>
      <c r="AE669" s="705">
        <f>IF(ISERROR((H669/J669-1)*100),"n/a",(H669/J669-1)*100)</f>
        <v>6.3492063492063489</v>
      </c>
      <c r="AF669" s="705">
        <f>IF(ISERROR((J669/K669-1)*100),"n/a",(J669/K669-1)*100)</f>
        <v>5.8823529411764719</v>
      </c>
      <c r="AG669" s="705">
        <f>IF(ISERROR((K669/M669-1)*100),"n/a",(K669/M669-1)*100)</f>
        <v>4.3859649122807154</v>
      </c>
      <c r="AH669" s="705">
        <f>IF(ISERROR((M669/N669-1)*100),"n/a",(M669/N669-1)*100)</f>
        <v>7.5471698113207308</v>
      </c>
      <c r="AI669" s="705">
        <f>IF(ISERROR((N669/O669-1)*100),"n/a",(N669/O669-1)*100)</f>
        <v>10.416666666666675</v>
      </c>
      <c r="AJ669" s="705">
        <f>IF(ISERROR((O669/P669-1)*100),"n/a",(O669/P669-1)*100)</f>
        <v>14.285714285714279</v>
      </c>
      <c r="AK669" s="705">
        <f>IF(ISERROR((P669/Q669-1)*100),"n/a",(P669/Q669-1)*100)</f>
        <v>16.666666666666675</v>
      </c>
      <c r="AL669" s="705">
        <f>IF(ISERROR((Q669/R669-1)*100),"n/a",(Q669/R669-1)*100)</f>
        <v>19.999999999999996</v>
      </c>
      <c r="AM669" s="705">
        <f>IF(ISERROR((R669/S669-1)*100),"n/a",(R669/S669-1)*100)</f>
        <v>25</v>
      </c>
      <c r="AN669" s="705">
        <f>IF(ISERROR((S669/T669-1)*100),"n/a",(S669/T669-1)*100)</f>
        <v>26.315789473684205</v>
      </c>
      <c r="AO669" s="705">
        <f>IF(ISERROR((T669/U669-1)*100),"n/a",(T669/U669-1)*100)</f>
        <v>13.432835820895516</v>
      </c>
      <c r="AP669" s="705">
        <f>IF(ISERROR((U669/V669-1)*100),"n/a",(U669/V669-1)*100)</f>
        <v>8.064516129032274</v>
      </c>
      <c r="AQ669" s="705">
        <f>IF(ISERROR((V669/W669-1)*100),"n/a",(V669/W669-1)*100)</f>
        <v>6.8965517241379448</v>
      </c>
      <c r="AR669" s="705">
        <f>IF(ISERROR((W669/X669-1)*100),"n/a",(W669/X669-1)*100)</f>
        <v>7.4074074074073959</v>
      </c>
      <c r="AS669" s="706">
        <f>AVERAGE(Z669:AR669)</f>
        <v>10.498457675780504</v>
      </c>
      <c r="AT669" s="707">
        <f>STDEV(Z669:AR669)</f>
        <v>6.9019411478133259</v>
      </c>
    </row>
    <row r="670" spans="1:46" ht="11.25" customHeight="1" x14ac:dyDescent="0.2">
      <c r="A670" s="526" t="s">
        <v>774</v>
      </c>
      <c r="B670" s="527" t="s">
        <v>775</v>
      </c>
      <c r="C670" s="515">
        <v>1.1200000000000001</v>
      </c>
      <c r="D670" s="530">
        <v>0.96</v>
      </c>
      <c r="E670" s="684">
        <v>0.88</v>
      </c>
      <c r="F670" s="684">
        <v>0.8</v>
      </c>
      <c r="G670" s="684">
        <v>0.72</v>
      </c>
      <c r="H670" s="684">
        <v>0.64</v>
      </c>
      <c r="I670" s="685"/>
      <c r="J670" s="684">
        <v>0.6</v>
      </c>
      <c r="K670" s="514">
        <v>0.56000000000000005</v>
      </c>
      <c r="L670" s="685"/>
      <c r="M670" s="531">
        <v>0.52</v>
      </c>
      <c r="N670" s="531">
        <v>0.48</v>
      </c>
      <c r="O670" s="691">
        <v>0.44</v>
      </c>
      <c r="P670" s="691">
        <v>0.4</v>
      </c>
      <c r="Q670" s="691">
        <v>0.32</v>
      </c>
      <c r="R670" s="691">
        <v>0.28000000000000003</v>
      </c>
      <c r="S670" s="691">
        <v>0.18</v>
      </c>
      <c r="T670" s="687">
        <v>0</v>
      </c>
      <c r="U670" s="687">
        <v>0</v>
      </c>
      <c r="V670" s="687">
        <v>0</v>
      </c>
      <c r="W670" s="687">
        <v>0</v>
      </c>
      <c r="X670" s="687">
        <v>0</v>
      </c>
      <c r="Y670" s="688">
        <f>SUM(C670:X670)</f>
        <v>8.8999999999999986</v>
      </c>
      <c r="Z670" s="1134">
        <f>IF(ISERROR((C670/D670-1)*100),"n/a",(C670/D670-1)*100)</f>
        <v>16.666666666666675</v>
      </c>
      <c r="AA670" s="705">
        <f>IF(ISERROR((D670/E670-1)*100),"n/a",(D670/E670-1)*100)</f>
        <v>9.0909090909090828</v>
      </c>
      <c r="AB670" s="705">
        <f>IF(ISERROR((E670/F670-1)*100),"n/a",(E670/F670-1)*100)</f>
        <v>9.9999999999999858</v>
      </c>
      <c r="AC670" s="705">
        <f>IF(ISERROR((F670/G670-1)*100),"n/a",(F670/G670-1)*100)</f>
        <v>11.111111111111116</v>
      </c>
      <c r="AD670" s="705">
        <f>IF(ISERROR((G670/H670-1)*100),"n/a",(G670/H670-1)*100)</f>
        <v>12.5</v>
      </c>
      <c r="AE670" s="705">
        <f>IF(ISERROR((H670/J670-1)*100),"n/a",(H670/J670-1)*100)</f>
        <v>6.6666666666666652</v>
      </c>
      <c r="AF670" s="705">
        <f>IF(ISERROR((J670/K670-1)*100),"n/a",(J670/K670-1)*100)</f>
        <v>7.1428571428571397</v>
      </c>
      <c r="AG670" s="705">
        <f>IF(ISERROR((K670/M670-1)*100),"n/a",(K670/M670-1)*100)</f>
        <v>7.6923076923077094</v>
      </c>
      <c r="AH670" s="705">
        <f>IF(ISERROR((M670/N670-1)*100),"n/a",(M670/N670-1)*100)</f>
        <v>8.3333333333333481</v>
      </c>
      <c r="AI670" s="705">
        <f>IF(ISERROR((N670/O670-1)*100),"n/a",(N670/O670-1)*100)</f>
        <v>9.0909090909090828</v>
      </c>
      <c r="AJ670" s="705">
        <f>IF(ISERROR((O670/P670-1)*100),"n/a",(O670/P670-1)*100)</f>
        <v>9.9999999999999858</v>
      </c>
      <c r="AK670" s="705">
        <f>IF(ISERROR((P670/Q670-1)*100),"n/a",(P670/Q670-1)*100)</f>
        <v>25</v>
      </c>
      <c r="AL670" s="705">
        <f>IF(ISERROR((Q670/R670-1)*100),"n/a",(Q670/R670-1)*100)</f>
        <v>14.285714285714279</v>
      </c>
      <c r="AM670" s="705">
        <f>IF(ISERROR((R670/S670-1)*100),"n/a",(R670/S670-1)*100)</f>
        <v>55.555555555555578</v>
      </c>
      <c r="AN670" s="705" t="str">
        <f>IF(ISERROR((S670/T670-1)*100),"n/a",(S670/T670-1)*100)</f>
        <v>n/a</v>
      </c>
      <c r="AO670" s="705" t="str">
        <f>IF(ISERROR((T670/U670-1)*100),"n/a",(T670/U670-1)*100)</f>
        <v>n/a</v>
      </c>
      <c r="AP670" s="705" t="str">
        <f>IF(ISERROR((U670/V670-1)*100),"n/a",(U670/V670-1)*100)</f>
        <v>n/a</v>
      </c>
      <c r="AQ670" s="705" t="str">
        <f>IF(ISERROR((V670/W670-1)*100),"n/a",(V670/W670-1)*100)</f>
        <v>n/a</v>
      </c>
      <c r="AR670" s="705" t="str">
        <f>IF(ISERROR((W670/X670-1)*100),"n/a",(W670/X670-1)*100)</f>
        <v>n/a</v>
      </c>
      <c r="AS670" s="706">
        <f>AVERAGE(Z670:AR670)</f>
        <v>14.509716474002188</v>
      </c>
      <c r="AT670" s="707">
        <f>STDEV(Z670:AR670)</f>
        <v>12.754817775562085</v>
      </c>
    </row>
    <row r="671" spans="1:46" ht="11.25" customHeight="1" x14ac:dyDescent="0.2">
      <c r="A671" s="972" t="s">
        <v>1620</v>
      </c>
      <c r="B671" s="972" t="s">
        <v>1621</v>
      </c>
      <c r="C671" s="515">
        <v>3.645</v>
      </c>
      <c r="D671" s="690">
        <v>3.1150000000000002</v>
      </c>
      <c r="E671" s="684">
        <v>2.9350000000000001</v>
      </c>
      <c r="F671" s="684">
        <v>2.6749999999999998</v>
      </c>
      <c r="G671" s="684">
        <v>2.39</v>
      </c>
      <c r="H671" s="684">
        <v>2.09</v>
      </c>
      <c r="I671" s="685"/>
      <c r="J671" s="684">
        <v>1.79</v>
      </c>
      <c r="K671" s="514">
        <v>1.55</v>
      </c>
      <c r="L671" s="685"/>
      <c r="M671" s="531">
        <v>1.28</v>
      </c>
      <c r="N671" s="686">
        <v>1.1599999999999999</v>
      </c>
      <c r="O671" s="687">
        <v>1.1599999999999999</v>
      </c>
      <c r="P671" s="691">
        <v>1.1599999999999999</v>
      </c>
      <c r="Q671" s="691">
        <v>0.96499999999999997</v>
      </c>
      <c r="R671" s="691">
        <v>0.84</v>
      </c>
      <c r="S671" s="687">
        <v>0.66</v>
      </c>
      <c r="T671" s="687">
        <v>0.66</v>
      </c>
      <c r="U671" s="687">
        <v>0.66</v>
      </c>
      <c r="V671" s="691">
        <v>0.84</v>
      </c>
      <c r="W671" s="687">
        <v>1.02</v>
      </c>
      <c r="X671" s="691">
        <v>1.0349999999999999</v>
      </c>
      <c r="Y671" s="688">
        <f>SUM(C671:X671)</f>
        <v>31.630000000000003</v>
      </c>
      <c r="Z671" s="1134">
        <f>IF(ISERROR((C671/D671-1)*100),"n/a",(C671/D671-1)*100)</f>
        <v>17.014446227929358</v>
      </c>
      <c r="AA671" s="705">
        <f>IF(ISERROR((D671/E671-1)*100),"n/a",(D671/E671-1)*100)</f>
        <v>6.1328790459965976</v>
      </c>
      <c r="AB671" s="705">
        <f>IF(ISERROR((E671/F671-1)*100),"n/a",(E671/F671-1)*100)</f>
        <v>9.7196261682243055</v>
      </c>
      <c r="AC671" s="705">
        <f>IF(ISERROR((F671/G671-1)*100),"n/a",(F671/G671-1)*100)</f>
        <v>11.924686192468602</v>
      </c>
      <c r="AD671" s="705">
        <f>IF(ISERROR((G671/H671-1)*100),"n/a",(G671/H671-1)*100)</f>
        <v>14.354066985645941</v>
      </c>
      <c r="AE671" s="705">
        <f>IF(ISERROR((H671/J671-1)*100),"n/a",(H671/J671-1)*100)</f>
        <v>16.759776536312842</v>
      </c>
      <c r="AF671" s="705">
        <f>IF(ISERROR((J671/K671-1)*100),"n/a",(J671/K671-1)*100)</f>
        <v>15.483870967741931</v>
      </c>
      <c r="AG671" s="705">
        <f>IF(ISERROR((K671/M671-1)*100),"n/a",(K671/M671-1)*100)</f>
        <v>21.09375</v>
      </c>
      <c r="AH671" s="705">
        <f>IF(ISERROR((M671/N671-1)*100),"n/a",(M671/N671-1)*100)</f>
        <v>10.344827586206918</v>
      </c>
      <c r="AI671" s="705">
        <f>IF(ISERROR((N671/O671-1)*100),"n/a",(N671/O671-1)*100)</f>
        <v>0</v>
      </c>
      <c r="AJ671" s="705">
        <f>IF(ISERROR((O671/P671-1)*100),"n/a",(O671/P671-1)*100)</f>
        <v>0</v>
      </c>
      <c r="AK671" s="705">
        <f>IF(ISERROR((P671/Q671-1)*100),"n/a",(P671/Q671-1)*100)</f>
        <v>20.207253886010367</v>
      </c>
      <c r="AL671" s="705">
        <f>IF(ISERROR((Q671/R671-1)*100),"n/a",(Q671/R671-1)*100)</f>
        <v>14.880952380952372</v>
      </c>
      <c r="AM671" s="705">
        <f>IF(ISERROR((R671/S671-1)*100),"n/a",(R671/S671-1)*100)</f>
        <v>27.27272727272727</v>
      </c>
      <c r="AN671" s="705">
        <f>IF(ISERROR((S671/T671-1)*100),"n/a",(S671/T671-1)*100)</f>
        <v>0</v>
      </c>
      <c r="AO671" s="705">
        <f>IF(ISERROR((T671/U671-1)*100),"n/a",(T671/U671-1)*100)</f>
        <v>0</v>
      </c>
      <c r="AP671" s="705">
        <f>IF(ISERROR((U671/V671-1)*100),"n/a",(U671/V671-1)*100)</f>
        <v>-21.42857142857142</v>
      </c>
      <c r="AQ671" s="705">
        <f>IF(ISERROR((V671/W671-1)*100),"n/a",(V671/W671-1)*100)</f>
        <v>-17.647058823529417</v>
      </c>
      <c r="AR671" s="705">
        <f>IF(ISERROR((W671/X671-1)*100),"n/a",(W671/X671-1)*100)</f>
        <v>-1.4492753623188359</v>
      </c>
      <c r="AS671" s="706">
        <f>AVERAGE(Z671:AR671)</f>
        <v>7.6138925071472032</v>
      </c>
      <c r="AT671" s="707">
        <f>STDEV(Z671:AR671)</f>
        <v>12.664996942330131</v>
      </c>
    </row>
    <row r="672" spans="1:46" ht="11.25" customHeight="1" x14ac:dyDescent="0.2">
      <c r="A672" s="513" t="s">
        <v>776</v>
      </c>
      <c r="B672" s="972" t="s">
        <v>777</v>
      </c>
      <c r="C672" s="515">
        <f>0.56*2/3</f>
        <v>0.37333333333333335</v>
      </c>
      <c r="D672" s="690">
        <v>0.3066666666666667</v>
      </c>
      <c r="E672" s="684">
        <v>0.26666666666666666</v>
      </c>
      <c r="F672" s="684">
        <v>0.21333333333333335</v>
      </c>
      <c r="G672" s="684">
        <v>0.18666666666666668</v>
      </c>
      <c r="H672" s="684">
        <v>0.16</v>
      </c>
      <c r="I672" s="685"/>
      <c r="J672" s="684">
        <v>0.14222222222222222</v>
      </c>
      <c r="K672" s="514">
        <v>0.12444444444444445</v>
      </c>
      <c r="L672" s="685"/>
      <c r="M672" s="531">
        <v>0.10666666666666667</v>
      </c>
      <c r="N672" s="531">
        <v>8.2968888888888898E-2</v>
      </c>
      <c r="O672" s="691">
        <v>7.4666666666666673E-2</v>
      </c>
      <c r="P672" s="691">
        <v>5.9253333333333331E-2</v>
      </c>
      <c r="Q672" s="691">
        <v>4.9777777777777782E-2</v>
      </c>
      <c r="R672" s="691">
        <v>3.9502222222222223E-2</v>
      </c>
      <c r="S672" s="691">
        <v>3.1608888888888888E-2</v>
      </c>
      <c r="T672" s="691">
        <v>2.6328888888888888E-2</v>
      </c>
      <c r="U672" s="687">
        <v>1.7546666666666665E-2</v>
      </c>
      <c r="V672" s="687">
        <v>1.7546666666666665E-2</v>
      </c>
      <c r="W672" s="687">
        <v>1.7546666666666665E-2</v>
      </c>
      <c r="X672" s="687">
        <v>1.7546666666666665E-2</v>
      </c>
      <c r="Y672" s="688">
        <f>SUM(C672:X672)</f>
        <v>2.3142933333333335</v>
      </c>
      <c r="Z672" s="1134">
        <f>IF(ISERROR((C672/D672-1)*100),"n/a",(C672/D672-1)*100)</f>
        <v>21.739130434782595</v>
      </c>
      <c r="AA672" s="705">
        <f>IF(ISERROR((D672/E672-1)*100),"n/a",(D672/E672-1)*100)</f>
        <v>15.000000000000014</v>
      </c>
      <c r="AB672" s="705">
        <f>IF(ISERROR((E672/F672-1)*100),"n/a",(E672/F672-1)*100)</f>
        <v>25</v>
      </c>
      <c r="AC672" s="705">
        <f>IF(ISERROR((F672/G672-1)*100),"n/a",(F672/G672-1)*100)</f>
        <v>14.285714285714279</v>
      </c>
      <c r="AD672" s="705">
        <f>IF(ISERROR((G672/H672-1)*100),"n/a",(G672/H672-1)*100)</f>
        <v>16.666666666666675</v>
      </c>
      <c r="AE672" s="705">
        <f>IF(ISERROR((H672/J672-1)*100),"n/a",(H672/J672-1)*100)</f>
        <v>12.5</v>
      </c>
      <c r="AF672" s="705">
        <f>IF(ISERROR((J672/K672-1)*100),"n/a",(J672/K672-1)*100)</f>
        <v>14.285714285714279</v>
      </c>
      <c r="AG672" s="705">
        <f>IF(ISERROR((K672/M672-1)*100),"n/a",(K672/M672-1)*100)</f>
        <v>16.666666666666675</v>
      </c>
      <c r="AH672" s="705">
        <f>IF(ISERROR((M672/N672-1)*100),"n/a",(M672/N672-1)*100)</f>
        <v>28.562245553888999</v>
      </c>
      <c r="AI672" s="705">
        <f>IF(ISERROR((N672/O672-1)*100),"n/a",(N672/O672-1)*100)</f>
        <v>11.119047619047628</v>
      </c>
      <c r="AJ672" s="705">
        <f>IF(ISERROR((O672/P672-1)*100),"n/a",(O672/P672-1)*100)</f>
        <v>26.012601260126033</v>
      </c>
      <c r="AK672" s="705">
        <f>IF(ISERROR((P672/Q672-1)*100),"n/a",(P672/Q672-1)*100)</f>
        <v>19.035714285714267</v>
      </c>
      <c r="AL672" s="705">
        <f>IF(ISERROR((Q672/R672-1)*100),"n/a",(Q672/R672-1)*100)</f>
        <v>26.012601260126011</v>
      </c>
      <c r="AM672" s="705">
        <f>IF(ISERROR((R672/S672-1)*100),"n/a",(R672/S672-1)*100)</f>
        <v>24.971878515185608</v>
      </c>
      <c r="AN672" s="705">
        <f>IF(ISERROR((S672/T672-1)*100),"n/a",(S672/T672-1)*100)</f>
        <v>20.054017555705595</v>
      </c>
      <c r="AO672" s="705">
        <f>IF(ISERROR((T672/U672-1)*100),"n/a",(T672/U672-1)*100)</f>
        <v>50.050658561296871</v>
      </c>
      <c r="AP672" s="705">
        <f>IF(ISERROR((U672/V672-1)*100),"n/a",(U672/V672-1)*100)</f>
        <v>0</v>
      </c>
      <c r="AQ672" s="705">
        <f>IF(ISERROR((V672/W672-1)*100),"n/a",(V672/W672-1)*100)</f>
        <v>0</v>
      </c>
      <c r="AR672" s="705">
        <f>IF(ISERROR((W672/X672-1)*100),"n/a",(W672/X672-1)*100)</f>
        <v>0</v>
      </c>
      <c r="AS672" s="706">
        <f>AVERAGE(Z672:AR672)</f>
        <v>17.998034576349237</v>
      </c>
      <c r="AT672" s="707">
        <f>STDEV(Z672:AR672)</f>
        <v>11.723276955757013</v>
      </c>
    </row>
    <row r="673" spans="1:46" ht="11.25" customHeight="1" x14ac:dyDescent="0.2">
      <c r="A673" s="513" t="s">
        <v>778</v>
      </c>
      <c r="B673" s="972" t="s">
        <v>779</v>
      </c>
      <c r="C673" s="515">
        <v>1.65</v>
      </c>
      <c r="D673" s="690">
        <v>1.4</v>
      </c>
      <c r="E673" s="684">
        <v>1.2</v>
      </c>
      <c r="F673" s="684">
        <v>1</v>
      </c>
      <c r="G673" s="684">
        <v>0.8</v>
      </c>
      <c r="H673" s="684">
        <v>0.66</v>
      </c>
      <c r="I673" s="685" t="s">
        <v>90</v>
      </c>
      <c r="J673" s="684">
        <v>0.55000000000000004</v>
      </c>
      <c r="K673" s="514">
        <v>0.44</v>
      </c>
      <c r="L673" s="685"/>
      <c r="M673" s="531">
        <v>0.38</v>
      </c>
      <c r="N673" s="531">
        <v>0.33</v>
      </c>
      <c r="O673" s="691">
        <v>0.28999999999999998</v>
      </c>
      <c r="P673" s="691">
        <v>0.26</v>
      </c>
      <c r="Q673" s="691">
        <v>0.23499999999999999</v>
      </c>
      <c r="R673" s="691">
        <v>0.21</v>
      </c>
      <c r="S673" s="691">
        <v>0.19600000000000001</v>
      </c>
      <c r="T673" s="691">
        <v>0.17599999999999999</v>
      </c>
      <c r="U673" s="691">
        <v>0.16600000000000001</v>
      </c>
      <c r="V673" s="691">
        <v>0.15</v>
      </c>
      <c r="W673" s="691">
        <v>0.14000000000000001</v>
      </c>
      <c r="X673" s="691">
        <v>0.13</v>
      </c>
      <c r="Y673" s="688">
        <f>SUM(C673:X673)</f>
        <v>10.363000000000001</v>
      </c>
      <c r="Z673" s="1134">
        <f>IF(ISERROR((C673/D673-1)*100),"n/a",(C673/D673-1)*100)</f>
        <v>17.857142857142861</v>
      </c>
      <c r="AA673" s="705">
        <f>IF(ISERROR((D673/E673-1)*100),"n/a",(D673/E673-1)*100)</f>
        <v>16.666666666666675</v>
      </c>
      <c r="AB673" s="705">
        <f>IF(ISERROR((E673/F673-1)*100),"n/a",(E673/F673-1)*100)</f>
        <v>19.999999999999996</v>
      </c>
      <c r="AC673" s="705">
        <f>IF(ISERROR((F673/G673-1)*100),"n/a",(F673/G673-1)*100)</f>
        <v>25</v>
      </c>
      <c r="AD673" s="705">
        <f>IF(ISERROR((G673/H673-1)*100),"n/a",(G673/H673-1)*100)</f>
        <v>21.212121212121215</v>
      </c>
      <c r="AE673" s="705">
        <f>IF(ISERROR((H673/J673-1)*100),"n/a",(H673/J673-1)*100)</f>
        <v>19.999999999999996</v>
      </c>
      <c r="AF673" s="705">
        <f>IF(ISERROR((J673/K673-1)*100),"n/a",(J673/K673-1)*100)</f>
        <v>25</v>
      </c>
      <c r="AG673" s="705">
        <f>IF(ISERROR((K673/M673-1)*100),"n/a",(K673/M673-1)*100)</f>
        <v>15.789473684210531</v>
      </c>
      <c r="AH673" s="705">
        <f>IF(ISERROR((M673/N673-1)*100),"n/a",(M673/N673-1)*100)</f>
        <v>15.151515151515138</v>
      </c>
      <c r="AI673" s="705">
        <f>IF(ISERROR((N673/O673-1)*100),"n/a",(N673/O673-1)*100)</f>
        <v>13.793103448275868</v>
      </c>
      <c r="AJ673" s="705">
        <f>IF(ISERROR((O673/P673-1)*100),"n/a",(O673/P673-1)*100)</f>
        <v>11.538461538461519</v>
      </c>
      <c r="AK673" s="705">
        <f>IF(ISERROR((P673/Q673-1)*100),"n/a",(P673/Q673-1)*100)</f>
        <v>10.638297872340431</v>
      </c>
      <c r="AL673" s="705">
        <f>IF(ISERROR((Q673/R673-1)*100),"n/a",(Q673/R673-1)*100)</f>
        <v>11.904761904761907</v>
      </c>
      <c r="AM673" s="705">
        <f>IF(ISERROR((R673/S673-1)*100),"n/a",(R673/S673-1)*100)</f>
        <v>7.1428571428571397</v>
      </c>
      <c r="AN673" s="705">
        <f>IF(ISERROR((S673/T673-1)*100),"n/a",(S673/T673-1)*100)</f>
        <v>11.363636363636376</v>
      </c>
      <c r="AO673" s="705">
        <f>IF(ISERROR((T673/U673-1)*100),"n/a",(T673/U673-1)*100)</f>
        <v>6.0240963855421548</v>
      </c>
      <c r="AP673" s="705">
        <f>IF(ISERROR((U673/V673-1)*100),"n/a",(U673/V673-1)*100)</f>
        <v>10.666666666666668</v>
      </c>
      <c r="AQ673" s="705">
        <f>IF(ISERROR((V673/W673-1)*100),"n/a",(V673/W673-1)*100)</f>
        <v>7.1428571428571397</v>
      </c>
      <c r="AR673" s="705">
        <f>IF(ISERROR((W673/X673-1)*100),"n/a",(W673/X673-1)*100)</f>
        <v>7.6923076923077094</v>
      </c>
      <c r="AS673" s="706">
        <f>AVERAGE(Z673:AR673)</f>
        <v>14.451787669966492</v>
      </c>
      <c r="AT673" s="707">
        <f>STDEV(Z673:AR673)</f>
        <v>5.8970370661534508</v>
      </c>
    </row>
    <row r="674" spans="1:46" ht="11.25" customHeight="1" x14ac:dyDescent="0.2">
      <c r="A674" s="957" t="s">
        <v>780</v>
      </c>
      <c r="B674" s="957" t="s">
        <v>781</v>
      </c>
      <c r="C674" s="515">
        <v>0.9</v>
      </c>
      <c r="D674" s="509">
        <v>0.64</v>
      </c>
      <c r="E674" s="684">
        <v>0.54</v>
      </c>
      <c r="F674" s="684">
        <v>0.47</v>
      </c>
      <c r="G674" s="684">
        <v>0.4</v>
      </c>
      <c r="H674" s="684">
        <v>0.34</v>
      </c>
      <c r="I674" s="685"/>
      <c r="J674" s="684">
        <v>0.28000000000000003</v>
      </c>
      <c r="K674" s="514">
        <v>0.22</v>
      </c>
      <c r="L674" s="685"/>
      <c r="M674" s="531">
        <v>0.16</v>
      </c>
      <c r="N674" s="531">
        <v>0.11</v>
      </c>
      <c r="O674" s="691">
        <v>9.5000000000000001E-2</v>
      </c>
      <c r="P674" s="691">
        <v>7.4999999999999997E-2</v>
      </c>
      <c r="Q674" s="687">
        <v>0.06</v>
      </c>
      <c r="R674" s="691">
        <v>5.2499999999999998E-2</v>
      </c>
      <c r="S674" s="691">
        <v>4.2999999999999997E-2</v>
      </c>
      <c r="T674" s="691">
        <v>2.9000000000000001E-2</v>
      </c>
      <c r="U674" s="691">
        <v>2.4E-2</v>
      </c>
      <c r="V674" s="691">
        <v>2.1499999999999998E-2</v>
      </c>
      <c r="W674" s="691">
        <v>1.9E-2</v>
      </c>
      <c r="X674" s="691">
        <v>1.6500000000000001E-2</v>
      </c>
      <c r="Y674" s="688">
        <f>SUM(C674:X674)</f>
        <v>4.4954999999999989</v>
      </c>
      <c r="Z674" s="1134">
        <f>IF(ISERROR((C674/D674-1)*100),"n/a",(C674/D674-1)*100)</f>
        <v>40.625</v>
      </c>
      <c r="AA674" s="705">
        <f>IF(ISERROR((D674/E674-1)*100),"n/a",(D674/E674-1)*100)</f>
        <v>18.518518518518512</v>
      </c>
      <c r="AB674" s="705">
        <f>IF(ISERROR((E674/F674-1)*100),"n/a",(E674/F674-1)*100)</f>
        <v>14.893617021276606</v>
      </c>
      <c r="AC674" s="705">
        <f>IF(ISERROR((F674/G674-1)*100),"n/a",(F674/G674-1)*100)</f>
        <v>17.499999999999982</v>
      </c>
      <c r="AD674" s="705">
        <f>IF(ISERROR((G674/H674-1)*100),"n/a",(G674/H674-1)*100)</f>
        <v>17.647058823529417</v>
      </c>
      <c r="AE674" s="705">
        <f>IF(ISERROR((H674/J674-1)*100),"n/a",(H674/J674-1)*100)</f>
        <v>21.42857142857142</v>
      </c>
      <c r="AF674" s="705">
        <f>IF(ISERROR((J674/K674-1)*100),"n/a",(J674/K674-1)*100)</f>
        <v>27.272727272727295</v>
      </c>
      <c r="AG674" s="705">
        <f>IF(ISERROR((K674/M674-1)*100),"n/a",(K674/M674-1)*100)</f>
        <v>37.5</v>
      </c>
      <c r="AH674" s="705">
        <f>IF(ISERROR((M674/N674-1)*100),"n/a",(M674/N674-1)*100)</f>
        <v>45.45454545454546</v>
      </c>
      <c r="AI674" s="705">
        <f>IF(ISERROR((N674/O674-1)*100),"n/a",(N674/O674-1)*100)</f>
        <v>15.789473684210531</v>
      </c>
      <c r="AJ674" s="705">
        <f>IF(ISERROR((O674/P674-1)*100),"n/a",(O674/P674-1)*100)</f>
        <v>26.666666666666682</v>
      </c>
      <c r="AK674" s="705">
        <f>IF(ISERROR((P674/Q674-1)*100),"n/a",(P674/Q674-1)*100)</f>
        <v>25</v>
      </c>
      <c r="AL674" s="705">
        <f>IF(ISERROR((Q674/R674-1)*100),"n/a",(Q674/R674-1)*100)</f>
        <v>14.285714285714279</v>
      </c>
      <c r="AM674" s="705">
        <f>IF(ISERROR((R674/S674-1)*100),"n/a",(R674/S674-1)*100)</f>
        <v>22.093023255813947</v>
      </c>
      <c r="AN674" s="705">
        <f>IF(ISERROR((S674/T674-1)*100),"n/a",(S674/T674-1)*100)</f>
        <v>48.275862068965502</v>
      </c>
      <c r="AO674" s="705">
        <f>IF(ISERROR((T674/U674-1)*100),"n/a",(T674/U674-1)*100)</f>
        <v>20.833333333333325</v>
      </c>
      <c r="AP674" s="705">
        <f>IF(ISERROR((U674/V674-1)*100),"n/a",(U674/V674-1)*100)</f>
        <v>11.627906976744207</v>
      </c>
      <c r="AQ674" s="705">
        <f>IF(ISERROR((V674/W674-1)*100),"n/a",(V674/W674-1)*100)</f>
        <v>13.157894736842103</v>
      </c>
      <c r="AR674" s="705">
        <f>IF(ISERROR((W674/X674-1)*100),"n/a",(W674/X674-1)*100)</f>
        <v>15.151515151515138</v>
      </c>
      <c r="AS674" s="706">
        <f>AVERAGE(Z674:AR674)</f>
        <v>23.880075193630233</v>
      </c>
      <c r="AT674" s="707">
        <f>STDEV(Z674:AR674)</f>
        <v>11.188682831441277</v>
      </c>
    </row>
    <row r="675" spans="1:46" ht="11.25" customHeight="1" x14ac:dyDescent="0.2">
      <c r="A675" s="526" t="s">
        <v>1622</v>
      </c>
      <c r="B675" s="527" t="s">
        <v>1623</v>
      </c>
      <c r="C675" s="515">
        <v>2.5</v>
      </c>
      <c r="D675" s="515">
        <v>2.04</v>
      </c>
      <c r="E675" s="533">
        <v>1.605</v>
      </c>
      <c r="F675" s="533">
        <v>1.2749999999999999</v>
      </c>
      <c r="G675" s="533">
        <v>1.05</v>
      </c>
      <c r="H675" s="533">
        <v>0.61</v>
      </c>
      <c r="I675" s="534"/>
      <c r="J675" s="533">
        <v>0.42</v>
      </c>
      <c r="K675" s="529">
        <v>0.1</v>
      </c>
      <c r="L675" s="534"/>
      <c r="M675" s="560">
        <v>0</v>
      </c>
      <c r="N675" s="560">
        <v>0</v>
      </c>
      <c r="O675" s="537">
        <v>0.6</v>
      </c>
      <c r="P675" s="537">
        <v>0.6</v>
      </c>
      <c r="Q675" s="536">
        <v>0.6</v>
      </c>
      <c r="R675" s="536">
        <v>0.54</v>
      </c>
      <c r="S675" s="537">
        <v>0.52</v>
      </c>
      <c r="T675" s="537">
        <v>0.52</v>
      </c>
      <c r="U675" s="537">
        <v>0.52</v>
      </c>
      <c r="V675" s="536">
        <v>0.52</v>
      </c>
      <c r="W675" s="536">
        <v>0.46</v>
      </c>
      <c r="X675" s="536">
        <v>0.36</v>
      </c>
      <c r="Y675" s="688">
        <f>SUM(C675:X675)</f>
        <v>14.839999999999996</v>
      </c>
      <c r="Z675" s="1134">
        <f>IF(ISERROR((C675/D675-1)*100),"n/a",(C675/D675-1)*100)</f>
        <v>22.549019607843146</v>
      </c>
      <c r="AA675" s="705">
        <f>IF(ISERROR((D675/E675-1)*100),"n/a",(D675/E675-1)*100)</f>
        <v>27.102803738317771</v>
      </c>
      <c r="AB675" s="705">
        <f>IF(ISERROR((E675/F675-1)*100),"n/a",(E675/F675-1)*100)</f>
        <v>25.882352941176467</v>
      </c>
      <c r="AC675" s="705">
        <f>IF(ISERROR((F675/G675-1)*100),"n/a",(F675/G675-1)*100)</f>
        <v>21.42857142857142</v>
      </c>
      <c r="AD675" s="705">
        <f>IF(ISERROR((G675/H675-1)*100),"n/a",(G675/H675-1)*100)</f>
        <v>72.131147540983619</v>
      </c>
      <c r="AE675" s="705">
        <f>IF(ISERROR((H675/J675-1)*100),"n/a",(H675/J675-1)*100)</f>
        <v>45.238095238095234</v>
      </c>
      <c r="AF675" s="705">
        <f>IF(ISERROR((J675/K675-1)*100),"n/a",(J675/K675-1)*100)</f>
        <v>319.99999999999994</v>
      </c>
      <c r="AG675" s="705" t="str">
        <f>IF(ISERROR((K675/M675-1)*100),"n/a",(K675/M675-1)*100)</f>
        <v>n/a</v>
      </c>
      <c r="AH675" s="705" t="str">
        <f>IF(ISERROR((M675/N675-1)*100),"n/a",(M675/N675-1)*100)</f>
        <v>n/a</v>
      </c>
      <c r="AI675" s="705">
        <f>IF(ISERROR((N675/O675-1)*100),"n/a",(N675/O675-1)*100)</f>
        <v>-100</v>
      </c>
      <c r="AJ675" s="705">
        <f>IF(ISERROR((O675/P675-1)*100),"n/a",(O675/P675-1)*100)</f>
        <v>0</v>
      </c>
      <c r="AK675" s="705">
        <f>IF(ISERROR((P675/Q675-1)*100),"n/a",(P675/Q675-1)*100)</f>
        <v>0</v>
      </c>
      <c r="AL675" s="705">
        <f>IF(ISERROR((Q675/R675-1)*100),"n/a",(Q675/R675-1)*100)</f>
        <v>11.111111111111093</v>
      </c>
      <c r="AM675" s="705">
        <f>IF(ISERROR((R675/S675-1)*100),"n/a",(R675/S675-1)*100)</f>
        <v>3.8461538461538547</v>
      </c>
      <c r="AN675" s="705">
        <f>IF(ISERROR((S675/T675-1)*100),"n/a",(S675/T675-1)*100)</f>
        <v>0</v>
      </c>
      <c r="AO675" s="705">
        <f>IF(ISERROR((T675/U675-1)*100),"n/a",(T675/U675-1)*100)</f>
        <v>0</v>
      </c>
      <c r="AP675" s="705">
        <f>IF(ISERROR((U675/V675-1)*100),"n/a",(U675/V675-1)*100)</f>
        <v>0</v>
      </c>
      <c r="AQ675" s="705">
        <f>IF(ISERROR((V675/W675-1)*100),"n/a",(V675/W675-1)*100)</f>
        <v>13.043478260869556</v>
      </c>
      <c r="AR675" s="705">
        <f>IF(ISERROR((W675/X675-1)*100),"n/a",(W675/X675-1)*100)</f>
        <v>27.777777777777789</v>
      </c>
      <c r="AS675" s="706">
        <f>AVERAGE(Z675:AR675)</f>
        <v>28.830030087699996</v>
      </c>
      <c r="AT675" s="707">
        <f>STDEV(Z675:AR675)</f>
        <v>82.527106906499299</v>
      </c>
    </row>
    <row r="676" spans="1:46" ht="11.25" customHeight="1" x14ac:dyDescent="0.2">
      <c r="A676" s="513" t="s">
        <v>782</v>
      </c>
      <c r="B676" s="972" t="s">
        <v>783</v>
      </c>
      <c r="C676" s="515">
        <v>1</v>
      </c>
      <c r="D676" s="515">
        <v>0.96</v>
      </c>
      <c r="E676" s="684">
        <v>0.92</v>
      </c>
      <c r="F676" s="684">
        <v>0.88</v>
      </c>
      <c r="G676" s="684">
        <v>0.84</v>
      </c>
      <c r="H676" s="684">
        <v>0.8</v>
      </c>
      <c r="I676" s="685"/>
      <c r="J676" s="684">
        <v>0.6</v>
      </c>
      <c r="K676" s="514">
        <v>0.44</v>
      </c>
      <c r="L676" s="685"/>
      <c r="M676" s="531">
        <v>0.36</v>
      </c>
      <c r="N676" s="531">
        <v>0.32</v>
      </c>
      <c r="O676" s="691">
        <v>0.28000000000000003</v>
      </c>
      <c r="P676" s="691">
        <v>0.26</v>
      </c>
      <c r="Q676" s="691">
        <v>0.22</v>
      </c>
      <c r="R676" s="691">
        <v>0.2</v>
      </c>
      <c r="S676" s="691">
        <v>0.15</v>
      </c>
      <c r="T676" s="691">
        <v>0.1</v>
      </c>
      <c r="U676" s="691">
        <v>7.4999999999999997E-2</v>
      </c>
      <c r="V676" s="687">
        <v>0.05</v>
      </c>
      <c r="W676" s="691">
        <v>0.05</v>
      </c>
      <c r="X676" s="687">
        <v>0</v>
      </c>
      <c r="Y676" s="688">
        <f>SUM(C676:X676)</f>
        <v>8.5050000000000008</v>
      </c>
      <c r="Z676" s="1134">
        <f>IF(ISERROR((C676/D676-1)*100),"n/a",(C676/D676-1)*100)</f>
        <v>4.1666666666666741</v>
      </c>
      <c r="AA676" s="705">
        <f>IF(ISERROR((D676/E676-1)*100),"n/a",(D676/E676-1)*100)</f>
        <v>4.3478260869565188</v>
      </c>
      <c r="AB676" s="705">
        <f>IF(ISERROR((E676/F676-1)*100),"n/a",(E676/F676-1)*100)</f>
        <v>4.5454545454545414</v>
      </c>
      <c r="AC676" s="705">
        <f>IF(ISERROR((F676/G676-1)*100),"n/a",(F676/G676-1)*100)</f>
        <v>4.7619047619047672</v>
      </c>
      <c r="AD676" s="705">
        <f>IF(ISERROR((G676/H676-1)*100),"n/a",(G676/H676-1)*100)</f>
        <v>4.9999999999999822</v>
      </c>
      <c r="AE676" s="705">
        <f>IF(ISERROR((H676/J676-1)*100),"n/a",(H676/J676-1)*100)</f>
        <v>33.33333333333335</v>
      </c>
      <c r="AF676" s="705">
        <f>IF(ISERROR((J676/K676-1)*100),"n/a",(J676/K676-1)*100)</f>
        <v>36.363636363636353</v>
      </c>
      <c r="AG676" s="705">
        <f>IF(ISERROR((K676/M676-1)*100),"n/a",(K676/M676-1)*100)</f>
        <v>22.222222222222232</v>
      </c>
      <c r="AH676" s="705">
        <f>IF(ISERROR((M676/N676-1)*100),"n/a",(M676/N676-1)*100)</f>
        <v>12.5</v>
      </c>
      <c r="AI676" s="705">
        <f>IF(ISERROR((N676/O676-1)*100),"n/a",(N676/O676-1)*100)</f>
        <v>14.285714285714279</v>
      </c>
      <c r="AJ676" s="705">
        <f>IF(ISERROR((O676/P676-1)*100),"n/a",(O676/P676-1)*100)</f>
        <v>7.6923076923077094</v>
      </c>
      <c r="AK676" s="705">
        <f>IF(ISERROR((P676/Q676-1)*100),"n/a",(P676/Q676-1)*100)</f>
        <v>18.181818181818187</v>
      </c>
      <c r="AL676" s="705">
        <f>IF(ISERROR((Q676/R676-1)*100),"n/a",(Q676/R676-1)*100)</f>
        <v>9.9999999999999858</v>
      </c>
      <c r="AM676" s="705">
        <f>IF(ISERROR((R676/S676-1)*100),"n/a",(R676/S676-1)*100)</f>
        <v>33.33333333333335</v>
      </c>
      <c r="AN676" s="705">
        <f>IF(ISERROR((S676/T676-1)*100),"n/a",(S676/T676-1)*100)</f>
        <v>49.999999999999979</v>
      </c>
      <c r="AO676" s="705">
        <f>IF(ISERROR((T676/U676-1)*100),"n/a",(T676/U676-1)*100)</f>
        <v>33.33333333333335</v>
      </c>
      <c r="AP676" s="705">
        <f>IF(ISERROR((U676/V676-1)*100),"n/a",(U676/V676-1)*100)</f>
        <v>49.999999999999979</v>
      </c>
      <c r="AQ676" s="705">
        <f>IF(ISERROR((V676/W676-1)*100),"n/a",(V676/W676-1)*100)</f>
        <v>0</v>
      </c>
      <c r="AR676" s="705" t="str">
        <f>IF(ISERROR((W676/X676-1)*100),"n/a",(W676/X676-1)*100)</f>
        <v>n/a</v>
      </c>
      <c r="AS676" s="706">
        <f>AVERAGE(Z676:AR676)</f>
        <v>19.114863933704513</v>
      </c>
      <c r="AT676" s="707">
        <f>STDEV(Z676:AR676)</f>
        <v>16.319157751485768</v>
      </c>
    </row>
    <row r="677" spans="1:46" ht="11.25" customHeight="1" x14ac:dyDescent="0.2">
      <c r="A677" s="972" t="s">
        <v>328</v>
      </c>
      <c r="B677" s="972" t="s">
        <v>329</v>
      </c>
      <c r="C677" s="515">
        <v>1.31</v>
      </c>
      <c r="D677" s="515">
        <v>1.22</v>
      </c>
      <c r="E677" s="684">
        <v>1.125</v>
      </c>
      <c r="F677" s="684">
        <v>1.0549999999999999</v>
      </c>
      <c r="G677" s="684">
        <v>0.98</v>
      </c>
      <c r="H677" s="684">
        <v>0.91500000000000004</v>
      </c>
      <c r="I677" s="685" t="s">
        <v>90</v>
      </c>
      <c r="J677" s="684">
        <v>0.87</v>
      </c>
      <c r="K677" s="514">
        <v>0.84499999999999997</v>
      </c>
      <c r="L677" s="685"/>
      <c r="M677" s="531">
        <v>0.82499999999999996</v>
      </c>
      <c r="N677" s="531">
        <v>0.80500000000000005</v>
      </c>
      <c r="O677" s="691">
        <v>0.77</v>
      </c>
      <c r="P677" s="691">
        <v>0.71499999999999997</v>
      </c>
      <c r="Q677" s="691">
        <v>0.65500000000000003</v>
      </c>
      <c r="R677" s="691">
        <v>0.61</v>
      </c>
      <c r="S677" s="691">
        <v>0.56999999999999995</v>
      </c>
      <c r="T677" s="691">
        <v>0.53</v>
      </c>
      <c r="U677" s="691">
        <v>0.505</v>
      </c>
      <c r="V677" s="687">
        <v>0.5</v>
      </c>
      <c r="W677" s="691">
        <v>0.49249999999999999</v>
      </c>
      <c r="X677" s="691">
        <v>0.47499999999999998</v>
      </c>
      <c r="Y677" s="688">
        <f>SUM(C677:X677)</f>
        <v>15.772499999999997</v>
      </c>
      <c r="Z677" s="1134">
        <f>IF(ISERROR((C677/D677-1)*100),"n/a",(C677/D677-1)*100)</f>
        <v>7.3770491803278659</v>
      </c>
      <c r="AA677" s="705">
        <f>IF(ISERROR((D677/E677-1)*100),"n/a",(D677/E677-1)*100)</f>
        <v>8.4444444444444322</v>
      </c>
      <c r="AB677" s="705">
        <f>IF(ISERROR((E677/F677-1)*100),"n/a",(E677/F677-1)*100)</f>
        <v>6.6350710900473953</v>
      </c>
      <c r="AC677" s="705">
        <f>IF(ISERROR((F677/G677-1)*100),"n/a",(F677/G677-1)*100)</f>
        <v>7.6530612244897878</v>
      </c>
      <c r="AD677" s="705">
        <f>IF(ISERROR((G677/H677-1)*100),"n/a",(G677/H677-1)*100)</f>
        <v>7.1038251366120075</v>
      </c>
      <c r="AE677" s="705">
        <f>IF(ISERROR((H677/J677-1)*100),"n/a",(H677/J677-1)*100)</f>
        <v>5.1724137931034475</v>
      </c>
      <c r="AF677" s="705">
        <f>IF(ISERROR((J677/K677-1)*100),"n/a",(J677/K677-1)*100)</f>
        <v>2.9585798816567976</v>
      </c>
      <c r="AG677" s="705">
        <f>IF(ISERROR((K677/M677-1)*100),"n/a",(K677/M677-1)*100)</f>
        <v>2.4242424242424176</v>
      </c>
      <c r="AH677" s="705">
        <f>IF(ISERROR((M677/N677-1)*100),"n/a",(M677/N677-1)*100)</f>
        <v>2.4844720496894235</v>
      </c>
      <c r="AI677" s="705">
        <f>IF(ISERROR((N677/O677-1)*100),"n/a",(N677/O677-1)*100)</f>
        <v>4.5454545454545414</v>
      </c>
      <c r="AJ677" s="705">
        <f>IF(ISERROR((O677/P677-1)*100),"n/a",(O677/P677-1)*100)</f>
        <v>7.6923076923077094</v>
      </c>
      <c r="AK677" s="705">
        <f>IF(ISERROR((P677/Q677-1)*100),"n/a",(P677/Q677-1)*100)</f>
        <v>9.1603053435114425</v>
      </c>
      <c r="AL677" s="705">
        <f>IF(ISERROR((Q677/R677-1)*100),"n/a",(Q677/R677-1)*100)</f>
        <v>7.3770491803278659</v>
      </c>
      <c r="AM677" s="705">
        <f>IF(ISERROR((R677/S677-1)*100),"n/a",(R677/S677-1)*100)</f>
        <v>7.0175438596491224</v>
      </c>
      <c r="AN677" s="705">
        <f>IF(ISERROR((S677/T677-1)*100),"n/a",(S677/T677-1)*100)</f>
        <v>7.5471698113207308</v>
      </c>
      <c r="AO677" s="705">
        <f>IF(ISERROR((T677/U677-1)*100),"n/a",(T677/U677-1)*100)</f>
        <v>4.9504950495049549</v>
      </c>
      <c r="AP677" s="705">
        <f>IF(ISERROR((U677/V677-1)*100),"n/a",(U677/V677-1)*100)</f>
        <v>1.0000000000000009</v>
      </c>
      <c r="AQ677" s="705">
        <f>IF(ISERROR((V677/W677-1)*100),"n/a",(V677/W677-1)*100)</f>
        <v>1.5228426395939021</v>
      </c>
      <c r="AR677" s="705">
        <f>IF(ISERROR((W677/X677-1)*100),"n/a",(W677/X677-1)*100)</f>
        <v>3.6842105263158009</v>
      </c>
      <c r="AS677" s="706">
        <f>AVERAGE(Z677:AR677)</f>
        <v>5.5131862038210331</v>
      </c>
      <c r="AT677" s="707">
        <f>STDEV(Z677:AR677)</f>
        <v>2.5232814815084055</v>
      </c>
    </row>
    <row r="678" spans="1:46" ht="11.25" customHeight="1" x14ac:dyDescent="0.2">
      <c r="A678" s="513" t="s">
        <v>1624</v>
      </c>
      <c r="B678" s="972" t="s">
        <v>1625</v>
      </c>
      <c r="C678" s="515">
        <v>0.44</v>
      </c>
      <c r="D678" s="515">
        <v>0.36</v>
      </c>
      <c r="E678" s="684">
        <v>0.28000000000000003</v>
      </c>
      <c r="F678" s="684">
        <v>0.24</v>
      </c>
      <c r="G678" s="684">
        <v>0.2</v>
      </c>
      <c r="H678" s="684">
        <v>0.12</v>
      </c>
      <c r="I678" s="685"/>
      <c r="J678" s="521">
        <v>0</v>
      </c>
      <c r="K678" s="689">
        <v>0</v>
      </c>
      <c r="L678" s="685"/>
      <c r="M678" s="686">
        <v>0</v>
      </c>
      <c r="N678" s="686">
        <v>0</v>
      </c>
      <c r="O678" s="687">
        <v>0</v>
      </c>
      <c r="P678" s="687">
        <v>0</v>
      </c>
      <c r="Q678" s="687">
        <v>0</v>
      </c>
      <c r="R678" s="687">
        <v>0</v>
      </c>
      <c r="S678" s="687">
        <v>0</v>
      </c>
      <c r="T678" s="687">
        <v>0</v>
      </c>
      <c r="U678" s="687">
        <v>0</v>
      </c>
      <c r="V678" s="687">
        <v>0</v>
      </c>
      <c r="W678" s="687">
        <v>0</v>
      </c>
      <c r="X678" s="687">
        <v>0</v>
      </c>
      <c r="Y678" s="688">
        <f>SUM(C678:X678)</f>
        <v>1.6400000000000001</v>
      </c>
      <c r="Z678" s="1134">
        <f>IF(ISERROR((C678/D678-1)*100),"n/a",(C678/D678-1)*100)</f>
        <v>22.222222222222232</v>
      </c>
      <c r="AA678" s="705">
        <f>IF(ISERROR((D678/E678-1)*100),"n/a",(D678/E678-1)*100)</f>
        <v>28.571428571428559</v>
      </c>
      <c r="AB678" s="705">
        <f>IF(ISERROR((E678/F678-1)*100),"n/a",(E678/F678-1)*100)</f>
        <v>16.666666666666675</v>
      </c>
      <c r="AC678" s="705">
        <f>IF(ISERROR((F678/G678-1)*100),"n/a",(F678/G678-1)*100)</f>
        <v>19.999999999999996</v>
      </c>
      <c r="AD678" s="705">
        <f>IF(ISERROR((G678/H678-1)*100),"n/a",(G678/H678-1)*100)</f>
        <v>66.666666666666671</v>
      </c>
      <c r="AE678" s="705" t="str">
        <f>IF(ISERROR((H678/J678-1)*100),"n/a",(H678/J678-1)*100)</f>
        <v>n/a</v>
      </c>
      <c r="AF678" s="705" t="str">
        <f>IF(ISERROR((J678/K678-1)*100),"n/a",(J678/K678-1)*100)</f>
        <v>n/a</v>
      </c>
      <c r="AG678" s="705" t="str">
        <f>IF(ISERROR((K678/M678-1)*100),"n/a",(K678/M678-1)*100)</f>
        <v>n/a</v>
      </c>
      <c r="AH678" s="705" t="str">
        <f>IF(ISERROR((M678/N678-1)*100),"n/a",(M678/N678-1)*100)</f>
        <v>n/a</v>
      </c>
      <c r="AI678" s="705" t="str">
        <f>IF(ISERROR((N678/O678-1)*100),"n/a",(N678/O678-1)*100)</f>
        <v>n/a</v>
      </c>
      <c r="AJ678" s="705" t="str">
        <f>IF(ISERROR((O678/P678-1)*100),"n/a",(O678/P678-1)*100)</f>
        <v>n/a</v>
      </c>
      <c r="AK678" s="705" t="str">
        <f>IF(ISERROR((P678/Q678-1)*100),"n/a",(P678/Q678-1)*100)</f>
        <v>n/a</v>
      </c>
      <c r="AL678" s="705" t="str">
        <f>IF(ISERROR((Q678/R678-1)*100),"n/a",(Q678/R678-1)*100)</f>
        <v>n/a</v>
      </c>
      <c r="AM678" s="705" t="str">
        <f>IF(ISERROR((R678/S678-1)*100),"n/a",(R678/S678-1)*100)</f>
        <v>n/a</v>
      </c>
      <c r="AN678" s="705" t="str">
        <f>IF(ISERROR((S678/T678-1)*100),"n/a",(S678/T678-1)*100)</f>
        <v>n/a</v>
      </c>
      <c r="AO678" s="705" t="str">
        <f>IF(ISERROR((T678/U678-1)*100),"n/a",(T678/U678-1)*100)</f>
        <v>n/a</v>
      </c>
      <c r="AP678" s="705" t="str">
        <f>IF(ISERROR((U678/V678-1)*100),"n/a",(U678/V678-1)*100)</f>
        <v>n/a</v>
      </c>
      <c r="AQ678" s="705" t="str">
        <f>IF(ISERROR((V678/W678-1)*100),"n/a",(V678/W678-1)*100)</f>
        <v>n/a</v>
      </c>
      <c r="AR678" s="705" t="str">
        <f>IF(ISERROR((W678/X678-1)*100),"n/a",(W678/X678-1)*100)</f>
        <v>n/a</v>
      </c>
      <c r="AS678" s="706">
        <f>AVERAGE(Z678:AR678)</f>
        <v>30.82539682539683</v>
      </c>
      <c r="AT678" s="707">
        <f>STDEV(Z678:AR678)</f>
        <v>20.502136877118261</v>
      </c>
    </row>
    <row r="679" spans="1:46" ht="11.25" customHeight="1" x14ac:dyDescent="0.2">
      <c r="A679" s="513" t="s">
        <v>784</v>
      </c>
      <c r="B679" s="972" t="s">
        <v>785</v>
      </c>
      <c r="C679" s="515">
        <v>2.12</v>
      </c>
      <c r="D679" s="515">
        <v>1.8</v>
      </c>
      <c r="E679" s="684">
        <v>1.7</v>
      </c>
      <c r="F679" s="684">
        <v>1.56</v>
      </c>
      <c r="G679" s="684">
        <v>1.42</v>
      </c>
      <c r="H679" s="684">
        <v>1.3</v>
      </c>
      <c r="I679" s="685"/>
      <c r="J679" s="684">
        <v>1.2</v>
      </c>
      <c r="K679" s="514">
        <v>1.1200000000000001</v>
      </c>
      <c r="L679" s="685"/>
      <c r="M679" s="531">
        <v>1.02</v>
      </c>
      <c r="N679" s="531">
        <v>0.96</v>
      </c>
      <c r="O679" s="691">
        <v>0.92</v>
      </c>
      <c r="P679" s="691">
        <v>0.84</v>
      </c>
      <c r="Q679" s="691">
        <v>0.72</v>
      </c>
      <c r="R679" s="691">
        <v>0.64</v>
      </c>
      <c r="S679" s="687">
        <v>0.6</v>
      </c>
      <c r="T679" s="687">
        <v>0.6</v>
      </c>
      <c r="U679" s="687">
        <v>0.6</v>
      </c>
      <c r="V679" s="687">
        <v>0.6</v>
      </c>
      <c r="W679" s="687">
        <v>0.6</v>
      </c>
      <c r="X679" s="687">
        <v>0.6</v>
      </c>
      <c r="Y679" s="688">
        <f>SUM(C679:X679)</f>
        <v>20.920000000000009</v>
      </c>
      <c r="Z679" s="1134">
        <f>IF(ISERROR((C679/D679-1)*100),"n/a",(C679/D679-1)*100)</f>
        <v>17.777777777777782</v>
      </c>
      <c r="AA679" s="705">
        <f>IF(ISERROR((D679/E679-1)*100),"n/a",(D679/E679-1)*100)</f>
        <v>5.8823529411764719</v>
      </c>
      <c r="AB679" s="705">
        <f>IF(ISERROR((E679/F679-1)*100),"n/a",(E679/F679-1)*100)</f>
        <v>8.9743589743589638</v>
      </c>
      <c r="AC679" s="705">
        <f>IF(ISERROR((F679/G679-1)*100),"n/a",(F679/G679-1)*100)</f>
        <v>9.8591549295774747</v>
      </c>
      <c r="AD679" s="705">
        <f>IF(ISERROR((G679/H679-1)*100),"n/a",(G679/H679-1)*100)</f>
        <v>9.2307692307692193</v>
      </c>
      <c r="AE679" s="705">
        <f>IF(ISERROR((H679/J679-1)*100),"n/a",(H679/J679-1)*100)</f>
        <v>8.3333333333333481</v>
      </c>
      <c r="AF679" s="705">
        <f>IF(ISERROR((J679/K679-1)*100),"n/a",(J679/K679-1)*100)</f>
        <v>7.1428571428571397</v>
      </c>
      <c r="AG679" s="705">
        <f>IF(ISERROR((K679/M679-1)*100),"n/a",(K679/M679-1)*100)</f>
        <v>9.8039215686274606</v>
      </c>
      <c r="AH679" s="705">
        <f>IF(ISERROR((M679/N679-1)*100),"n/a",(M679/N679-1)*100)</f>
        <v>6.25</v>
      </c>
      <c r="AI679" s="705">
        <f>IF(ISERROR((N679/O679-1)*100),"n/a",(N679/O679-1)*100)</f>
        <v>4.3478260869565188</v>
      </c>
      <c r="AJ679" s="705">
        <f>IF(ISERROR((O679/P679-1)*100),"n/a",(O679/P679-1)*100)</f>
        <v>9.5238095238095344</v>
      </c>
      <c r="AK679" s="705">
        <f>IF(ISERROR((P679/Q679-1)*100),"n/a",(P679/Q679-1)*100)</f>
        <v>16.666666666666675</v>
      </c>
      <c r="AL679" s="705">
        <f>IF(ISERROR((Q679/R679-1)*100),"n/a",(Q679/R679-1)*100)</f>
        <v>12.5</v>
      </c>
      <c r="AM679" s="705">
        <f>IF(ISERROR((R679/S679-1)*100),"n/a",(R679/S679-1)*100)</f>
        <v>6.6666666666666652</v>
      </c>
      <c r="AN679" s="705">
        <f>IF(ISERROR((S679/T679-1)*100),"n/a",(S679/T679-1)*100)</f>
        <v>0</v>
      </c>
      <c r="AO679" s="705">
        <f>IF(ISERROR((T679/U679-1)*100),"n/a",(T679/U679-1)*100)</f>
        <v>0</v>
      </c>
      <c r="AP679" s="705">
        <f>IF(ISERROR((U679/V679-1)*100),"n/a",(U679/V679-1)*100)</f>
        <v>0</v>
      </c>
      <c r="AQ679" s="705">
        <f>IF(ISERROR((V679/W679-1)*100),"n/a",(V679/W679-1)*100)</f>
        <v>0</v>
      </c>
      <c r="AR679" s="705">
        <f>IF(ISERROR((W679/X679-1)*100),"n/a",(W679/X679-1)*100)</f>
        <v>0</v>
      </c>
      <c r="AS679" s="706">
        <f>AVERAGE(Z679:AR679)</f>
        <v>6.9978681496093289</v>
      </c>
      <c r="AT679" s="707">
        <f>STDEV(Z679:AR679)</f>
        <v>5.4103326694459817</v>
      </c>
    </row>
    <row r="680" spans="1:46" ht="11.25" customHeight="1" x14ac:dyDescent="0.2">
      <c r="A680" s="526" t="s">
        <v>1626</v>
      </c>
      <c r="B680" s="527" t="s">
        <v>1627</v>
      </c>
      <c r="C680" s="515">
        <v>3.35</v>
      </c>
      <c r="D680" s="530">
        <v>3.1500000000000004</v>
      </c>
      <c r="E680" s="533">
        <v>2.95</v>
      </c>
      <c r="F680" s="533">
        <v>2.5499999999999998</v>
      </c>
      <c r="G680" s="533">
        <v>2.15</v>
      </c>
      <c r="H680" s="533">
        <v>1.5</v>
      </c>
      <c r="I680" s="534"/>
      <c r="J680" s="532">
        <v>0</v>
      </c>
      <c r="K680" s="535">
        <v>0</v>
      </c>
      <c r="L680" s="534"/>
      <c r="M680" s="560">
        <v>0</v>
      </c>
      <c r="N680" s="560">
        <v>0</v>
      </c>
      <c r="O680" s="537">
        <v>0</v>
      </c>
      <c r="P680" s="537">
        <v>0</v>
      </c>
      <c r="Q680" s="537">
        <v>0</v>
      </c>
      <c r="R680" s="537">
        <v>0</v>
      </c>
      <c r="S680" s="537">
        <v>0</v>
      </c>
      <c r="T680" s="537">
        <v>0</v>
      </c>
      <c r="U680" s="537">
        <v>0</v>
      </c>
      <c r="V680" s="537">
        <v>0</v>
      </c>
      <c r="W680" s="537">
        <v>0.2</v>
      </c>
      <c r="X680" s="536">
        <v>0.8</v>
      </c>
      <c r="Y680" s="688">
        <f>SUM(C680:X680)</f>
        <v>16.649999999999999</v>
      </c>
      <c r="Z680" s="1134">
        <f>IF(ISERROR((C680/D680-1)*100),"n/a",(C680/D680-1)*100)</f>
        <v>6.3492063492063489</v>
      </c>
      <c r="AA680" s="705">
        <f>IF(ISERROR((D680/E680-1)*100),"n/a",(D680/E680-1)*100)</f>
        <v>6.7796610169491567</v>
      </c>
      <c r="AB680" s="705">
        <f>IF(ISERROR((E680/F680-1)*100),"n/a",(E680/F680-1)*100)</f>
        <v>15.686274509803933</v>
      </c>
      <c r="AC680" s="705">
        <f>IF(ISERROR((F680/G680-1)*100),"n/a",(F680/G680-1)*100)</f>
        <v>18.604651162790688</v>
      </c>
      <c r="AD680" s="705">
        <f>IF(ISERROR((G680/H680-1)*100),"n/a",(G680/H680-1)*100)</f>
        <v>43.333333333333336</v>
      </c>
      <c r="AE680" s="705" t="str">
        <f>IF(ISERROR((H680/J680-1)*100),"n/a",(H680/J680-1)*100)</f>
        <v>n/a</v>
      </c>
      <c r="AF680" s="705" t="str">
        <f>IF(ISERROR((J680/K680-1)*100),"n/a",(J680/K680-1)*100)</f>
        <v>n/a</v>
      </c>
      <c r="AG680" s="705" t="str">
        <f>IF(ISERROR((K680/M680-1)*100),"n/a",(K680/M680-1)*100)</f>
        <v>n/a</v>
      </c>
      <c r="AH680" s="705" t="str">
        <f>IF(ISERROR((M680/N680-1)*100),"n/a",(M680/N680-1)*100)</f>
        <v>n/a</v>
      </c>
      <c r="AI680" s="705" t="str">
        <f>IF(ISERROR((N680/O680-1)*100),"n/a",(N680/O680-1)*100)</f>
        <v>n/a</v>
      </c>
      <c r="AJ680" s="705" t="str">
        <f>IF(ISERROR((O680/P680-1)*100),"n/a",(O680/P680-1)*100)</f>
        <v>n/a</v>
      </c>
      <c r="AK680" s="705" t="str">
        <f>IF(ISERROR((P680/Q680-1)*100),"n/a",(P680/Q680-1)*100)</f>
        <v>n/a</v>
      </c>
      <c r="AL680" s="705" t="str">
        <f>IF(ISERROR((Q680/R680-1)*100),"n/a",(Q680/R680-1)*100)</f>
        <v>n/a</v>
      </c>
      <c r="AM680" s="705" t="str">
        <f>IF(ISERROR((R680/S680-1)*100),"n/a",(R680/S680-1)*100)</f>
        <v>n/a</v>
      </c>
      <c r="AN680" s="705" t="str">
        <f>IF(ISERROR((S680/T680-1)*100),"n/a",(S680/T680-1)*100)</f>
        <v>n/a</v>
      </c>
      <c r="AO680" s="705" t="str">
        <f>IF(ISERROR((T680/U680-1)*100),"n/a",(T680/U680-1)*100)</f>
        <v>n/a</v>
      </c>
      <c r="AP680" s="705" t="str">
        <f>IF(ISERROR((U680/V680-1)*100),"n/a",(U680/V680-1)*100)</f>
        <v>n/a</v>
      </c>
      <c r="AQ680" s="705">
        <f>IF(ISERROR((V680/W680-1)*100),"n/a",(V680/W680-1)*100)</f>
        <v>-100</v>
      </c>
      <c r="AR680" s="705">
        <f>IF(ISERROR((W680/X680-1)*100),"n/a",(W680/X680-1)*100)</f>
        <v>-75</v>
      </c>
      <c r="AS680" s="706">
        <f>AVERAGE(Z680:AR680)</f>
        <v>-12.035267661130932</v>
      </c>
      <c r="AT680" s="707">
        <f>STDEV(Z680:AR680)</f>
        <v>53.490361408556474</v>
      </c>
    </row>
    <row r="681" spans="1:46" ht="11.25" customHeight="1" x14ac:dyDescent="0.2">
      <c r="A681" s="513" t="s">
        <v>330</v>
      </c>
      <c r="B681" s="513" t="s">
        <v>331</v>
      </c>
      <c r="C681" s="515">
        <v>2</v>
      </c>
      <c r="D681" s="690">
        <v>1.64</v>
      </c>
      <c r="E681" s="684">
        <v>1.44</v>
      </c>
      <c r="F681" s="684">
        <v>1.32</v>
      </c>
      <c r="G681" s="684">
        <v>1.2</v>
      </c>
      <c r="H681" s="684">
        <v>1.1200000000000001</v>
      </c>
      <c r="I681" s="685"/>
      <c r="J681" s="684">
        <v>1.02</v>
      </c>
      <c r="K681" s="514">
        <v>1</v>
      </c>
      <c r="L681" s="685"/>
      <c r="M681" s="531">
        <v>0.94</v>
      </c>
      <c r="N681" s="531">
        <v>0.9</v>
      </c>
      <c r="O681" s="691">
        <v>0.88</v>
      </c>
      <c r="P681" s="691">
        <v>0.82</v>
      </c>
      <c r="Q681" s="691">
        <v>0.72599999999999998</v>
      </c>
      <c r="R681" s="691">
        <v>0.66</v>
      </c>
      <c r="S681" s="691">
        <v>0.6</v>
      </c>
      <c r="T681" s="691">
        <v>0.54</v>
      </c>
      <c r="U681" s="691">
        <v>0.51</v>
      </c>
      <c r="V681" s="691">
        <v>0.49</v>
      </c>
      <c r="W681" s="691">
        <v>0.47</v>
      </c>
      <c r="X681" s="691">
        <v>0.43</v>
      </c>
      <c r="Y681" s="688">
        <f>SUM(C681:X681)</f>
        <v>18.706</v>
      </c>
      <c r="Z681" s="1134">
        <f>IF(ISERROR((C681/D681-1)*100),"n/a",(C681/D681-1)*100)</f>
        <v>21.95121951219512</v>
      </c>
      <c r="AA681" s="705">
        <f>IF(ISERROR((D681/E681-1)*100),"n/a",(D681/E681-1)*100)</f>
        <v>13.888888888888884</v>
      </c>
      <c r="AB681" s="705">
        <f>IF(ISERROR((E681/F681-1)*100),"n/a",(E681/F681-1)*100)</f>
        <v>9.0909090909090828</v>
      </c>
      <c r="AC681" s="705">
        <f>IF(ISERROR((F681/G681-1)*100),"n/a",(F681/G681-1)*100)</f>
        <v>10.000000000000009</v>
      </c>
      <c r="AD681" s="705">
        <f>IF(ISERROR((G681/H681-1)*100),"n/a",(G681/H681-1)*100)</f>
        <v>7.1428571428571397</v>
      </c>
      <c r="AE681" s="705">
        <f>IF(ISERROR((H681/J681-1)*100),"n/a",(H681/J681-1)*100)</f>
        <v>9.8039215686274606</v>
      </c>
      <c r="AF681" s="705">
        <f>IF(ISERROR((J681/K681-1)*100),"n/a",(J681/K681-1)*100)</f>
        <v>2.0000000000000018</v>
      </c>
      <c r="AG681" s="705">
        <f>IF(ISERROR((K681/M681-1)*100),"n/a",(K681/M681-1)*100)</f>
        <v>6.3829787234042534</v>
      </c>
      <c r="AH681" s="705">
        <f>IF(ISERROR((M681/N681-1)*100),"n/a",(M681/N681-1)*100)</f>
        <v>4.4444444444444287</v>
      </c>
      <c r="AI681" s="705">
        <f>IF(ISERROR((N681/O681-1)*100),"n/a",(N681/O681-1)*100)</f>
        <v>2.2727272727272707</v>
      </c>
      <c r="AJ681" s="705">
        <f>IF(ISERROR((O681/P681-1)*100),"n/a",(O681/P681-1)*100)</f>
        <v>7.3170731707317138</v>
      </c>
      <c r="AK681" s="705">
        <f>IF(ISERROR((P681/Q681-1)*100),"n/a",(P681/Q681-1)*100)</f>
        <v>12.947658402203842</v>
      </c>
      <c r="AL681" s="705">
        <f>IF(ISERROR((Q681/R681-1)*100),"n/a",(Q681/R681-1)*100)</f>
        <v>9.9999999999999858</v>
      </c>
      <c r="AM681" s="705">
        <f>IF(ISERROR((R681/S681-1)*100),"n/a",(R681/S681-1)*100)</f>
        <v>10.000000000000009</v>
      </c>
      <c r="AN681" s="705">
        <f>IF(ISERROR((S681/T681-1)*100),"n/a",(S681/T681-1)*100)</f>
        <v>11.111111111111093</v>
      </c>
      <c r="AO681" s="705">
        <f>IF(ISERROR((T681/U681-1)*100),"n/a",(T681/U681-1)*100)</f>
        <v>5.8823529411764719</v>
      </c>
      <c r="AP681" s="705">
        <f>IF(ISERROR((U681/V681-1)*100),"n/a",(U681/V681-1)*100)</f>
        <v>4.081632653061229</v>
      </c>
      <c r="AQ681" s="705">
        <f>IF(ISERROR((V681/W681-1)*100),"n/a",(V681/W681-1)*100)</f>
        <v>4.2553191489361764</v>
      </c>
      <c r="AR681" s="705">
        <f>IF(ISERROR((W681/X681-1)*100),"n/a",(W681/X681-1)*100)</f>
        <v>9.302325581395344</v>
      </c>
      <c r="AS681" s="706">
        <f>AVERAGE(Z681:AR681)</f>
        <v>8.5197589290878692</v>
      </c>
      <c r="AT681" s="707">
        <f>STDEV(Z681:AR681)</f>
        <v>4.6880547946087079</v>
      </c>
    </row>
    <row r="682" spans="1:46" ht="11.25" customHeight="1" x14ac:dyDescent="0.2">
      <c r="A682" s="513" t="s">
        <v>1628</v>
      </c>
      <c r="B682" s="972" t="s">
        <v>1629</v>
      </c>
      <c r="C682" s="515">
        <v>0.99</v>
      </c>
      <c r="D682" s="690">
        <v>0.82000000000000006</v>
      </c>
      <c r="E682" s="684">
        <v>0.77</v>
      </c>
      <c r="F682" s="684">
        <v>0.73</v>
      </c>
      <c r="G682" s="684">
        <v>0.68</v>
      </c>
      <c r="H682" s="684">
        <v>0.61</v>
      </c>
      <c r="I682" s="685"/>
      <c r="J682" s="521">
        <v>0.6</v>
      </c>
      <c r="K682" s="689">
        <v>0.6</v>
      </c>
      <c r="L682" s="685"/>
      <c r="M682" s="686">
        <v>0.6</v>
      </c>
      <c r="N682" s="686">
        <v>0.92</v>
      </c>
      <c r="O682" s="691">
        <v>1.24</v>
      </c>
      <c r="P682" s="691">
        <v>1.2</v>
      </c>
      <c r="Q682" s="691">
        <v>1.1599999999999999</v>
      </c>
      <c r="R682" s="691">
        <v>1.1100000000000001</v>
      </c>
      <c r="S682" s="691">
        <v>1.06</v>
      </c>
      <c r="T682" s="691">
        <v>1.01</v>
      </c>
      <c r="U682" s="691">
        <v>0.96</v>
      </c>
      <c r="V682" s="691">
        <v>0.9</v>
      </c>
      <c r="W682" s="691">
        <v>0.82</v>
      </c>
      <c r="X682" s="691">
        <v>0.74</v>
      </c>
      <c r="Y682" s="688">
        <f>SUM(C682:X682)</f>
        <v>17.519999999999996</v>
      </c>
      <c r="Z682" s="1134">
        <f>IF(ISERROR((C682/D682-1)*100),"n/a",(C682/D682-1)*100)</f>
        <v>20.731707317073166</v>
      </c>
      <c r="AA682" s="705">
        <f>IF(ISERROR((D682/E682-1)*100),"n/a",(D682/E682-1)*100)</f>
        <v>6.4935064935065068</v>
      </c>
      <c r="AB682" s="705">
        <f>IF(ISERROR((E682/F682-1)*100),"n/a",(E682/F682-1)*100)</f>
        <v>5.4794520547945202</v>
      </c>
      <c r="AC682" s="705">
        <f>IF(ISERROR((F682/G682-1)*100),"n/a",(F682/G682-1)*100)</f>
        <v>7.3529411764705843</v>
      </c>
      <c r="AD682" s="705">
        <f>IF(ISERROR((G682/H682-1)*100),"n/a",(G682/H682-1)*100)</f>
        <v>11.475409836065587</v>
      </c>
      <c r="AE682" s="705">
        <f>IF(ISERROR((H682/J682-1)*100),"n/a",(H682/J682-1)*100)</f>
        <v>1.6666666666666607</v>
      </c>
      <c r="AF682" s="705">
        <f>IF(ISERROR((J682/K682-1)*100),"n/a",(J682/K682-1)*100)</f>
        <v>0</v>
      </c>
      <c r="AG682" s="705">
        <f>IF(ISERROR((K682/M682-1)*100),"n/a",(K682/M682-1)*100)</f>
        <v>0</v>
      </c>
      <c r="AH682" s="705">
        <f>IF(ISERROR((M682/N682-1)*100),"n/a",(M682/N682-1)*100)</f>
        <v>-34.782608695652186</v>
      </c>
      <c r="AI682" s="705">
        <f>IF(ISERROR((N682/O682-1)*100),"n/a",(N682/O682-1)*100)</f>
        <v>-25.806451612903224</v>
      </c>
      <c r="AJ682" s="705">
        <f>IF(ISERROR((O682/P682-1)*100),"n/a",(O682/P682-1)*100)</f>
        <v>3.3333333333333437</v>
      </c>
      <c r="AK682" s="705">
        <f>IF(ISERROR((P682/Q682-1)*100),"n/a",(P682/Q682-1)*100)</f>
        <v>3.4482758620689724</v>
      </c>
      <c r="AL682" s="705">
        <f>IF(ISERROR((Q682/R682-1)*100),"n/a",(Q682/R682-1)*100)</f>
        <v>4.5045045045044807</v>
      </c>
      <c r="AM682" s="705">
        <f>IF(ISERROR((R682/S682-1)*100),"n/a",(R682/S682-1)*100)</f>
        <v>4.7169811320754818</v>
      </c>
      <c r="AN682" s="705">
        <f>IF(ISERROR((S682/T682-1)*100),"n/a",(S682/T682-1)*100)</f>
        <v>4.9504950495049549</v>
      </c>
      <c r="AO682" s="705">
        <f>IF(ISERROR((T682/U682-1)*100),"n/a",(T682/U682-1)*100)</f>
        <v>5.2083333333333481</v>
      </c>
      <c r="AP682" s="705">
        <f>IF(ISERROR((U682/V682-1)*100),"n/a",(U682/V682-1)*100)</f>
        <v>6.6666666666666652</v>
      </c>
      <c r="AQ682" s="705">
        <f>IF(ISERROR((V682/W682-1)*100),"n/a",(V682/W682-1)*100)</f>
        <v>9.7560975609756184</v>
      </c>
      <c r="AR682" s="705">
        <f>IF(ISERROR((W682/X682-1)*100),"n/a",(W682/X682-1)*100)</f>
        <v>10.810810810810811</v>
      </c>
      <c r="AS682" s="706">
        <f>AVERAGE(Z682:AR682)</f>
        <v>2.4213748152260681</v>
      </c>
      <c r="AT682" s="707">
        <f>STDEV(Z682:AR682)</f>
        <v>12.535733041711602</v>
      </c>
    </row>
    <row r="683" spans="1:46" ht="11.25" customHeight="1" x14ac:dyDescent="0.2">
      <c r="A683" s="513" t="s">
        <v>1630</v>
      </c>
      <c r="B683" s="972" t="s">
        <v>1631</v>
      </c>
      <c r="C683" s="515">
        <v>1.8</v>
      </c>
      <c r="D683" s="690">
        <v>1.73</v>
      </c>
      <c r="E683" s="684">
        <v>1.67</v>
      </c>
      <c r="F683" s="684">
        <v>1.6</v>
      </c>
      <c r="G683" s="684">
        <v>1.51</v>
      </c>
      <c r="H683" s="684">
        <v>1.36</v>
      </c>
      <c r="I683" s="685"/>
      <c r="J683" s="684">
        <v>1.32</v>
      </c>
      <c r="K683" s="514">
        <v>0.96</v>
      </c>
      <c r="L683" s="685"/>
      <c r="M683" s="686">
        <v>0</v>
      </c>
      <c r="N683" s="686">
        <v>0</v>
      </c>
      <c r="O683" s="687">
        <v>0</v>
      </c>
      <c r="P683" s="687">
        <v>0</v>
      </c>
      <c r="Q683" s="687">
        <v>0</v>
      </c>
      <c r="R683" s="687">
        <v>0</v>
      </c>
      <c r="S683" s="687">
        <v>0</v>
      </c>
      <c r="T683" s="687">
        <v>0</v>
      </c>
      <c r="U683" s="687">
        <v>0</v>
      </c>
      <c r="V683" s="687">
        <v>0</v>
      </c>
      <c r="W683" s="687">
        <v>0</v>
      </c>
      <c r="X683" s="687">
        <v>0</v>
      </c>
      <c r="Y683" s="688">
        <f>SUM(C683:X683)</f>
        <v>11.95</v>
      </c>
      <c r="Z683" s="1134">
        <f>IF(ISERROR((C683/D683-1)*100),"n/a",(C683/D683-1)*100)</f>
        <v>4.0462427745664886</v>
      </c>
      <c r="AA683" s="705">
        <f>IF(ISERROR((D683/E683-1)*100),"n/a",(D683/E683-1)*100)</f>
        <v>3.5928143712574911</v>
      </c>
      <c r="AB683" s="705">
        <f>IF(ISERROR((E683/F683-1)*100),"n/a",(E683/F683-1)*100)</f>
        <v>4.3749999999999956</v>
      </c>
      <c r="AC683" s="705">
        <f>IF(ISERROR((F683/G683-1)*100),"n/a",(F683/G683-1)*100)</f>
        <v>5.9602649006622599</v>
      </c>
      <c r="AD683" s="705">
        <f>IF(ISERROR((G683/H683-1)*100),"n/a",(G683/H683-1)*100)</f>
        <v>11.029411764705866</v>
      </c>
      <c r="AE683" s="705">
        <f>IF(ISERROR((H683/J683-1)*100),"n/a",(H683/J683-1)*100)</f>
        <v>3.0303030303030276</v>
      </c>
      <c r="AF683" s="705">
        <f>IF(ISERROR((J683/K683-1)*100),"n/a",(J683/K683-1)*100)</f>
        <v>37.500000000000021</v>
      </c>
      <c r="AG683" s="705" t="str">
        <f>IF(ISERROR((K683/M683-1)*100),"n/a",(K683/M683-1)*100)</f>
        <v>n/a</v>
      </c>
      <c r="AH683" s="705" t="str">
        <f>IF(ISERROR((M683/N683-1)*100),"n/a",(M683/N683-1)*100)</f>
        <v>n/a</v>
      </c>
      <c r="AI683" s="705" t="str">
        <f>IF(ISERROR((N683/O683-1)*100),"n/a",(N683/O683-1)*100)</f>
        <v>n/a</v>
      </c>
      <c r="AJ683" s="705" t="str">
        <f>IF(ISERROR((O683/P683-1)*100),"n/a",(O683/P683-1)*100)</f>
        <v>n/a</v>
      </c>
      <c r="AK683" s="705" t="str">
        <f>IF(ISERROR((P683/Q683-1)*100),"n/a",(P683/Q683-1)*100)</f>
        <v>n/a</v>
      </c>
      <c r="AL683" s="705" t="str">
        <f>IF(ISERROR((Q683/R683-1)*100),"n/a",(Q683/R683-1)*100)</f>
        <v>n/a</v>
      </c>
      <c r="AM683" s="705" t="str">
        <f>IF(ISERROR((R683/S683-1)*100),"n/a",(R683/S683-1)*100)</f>
        <v>n/a</v>
      </c>
      <c r="AN683" s="705" t="str">
        <f>IF(ISERROR((S683/T683-1)*100),"n/a",(S683/T683-1)*100)</f>
        <v>n/a</v>
      </c>
      <c r="AO683" s="705" t="str">
        <f>IF(ISERROR((T683/U683-1)*100),"n/a",(T683/U683-1)*100)</f>
        <v>n/a</v>
      </c>
      <c r="AP683" s="705" t="str">
        <f>IF(ISERROR((U683/V683-1)*100),"n/a",(U683/V683-1)*100)</f>
        <v>n/a</v>
      </c>
      <c r="AQ683" s="705" t="str">
        <f>IF(ISERROR((V683/W683-1)*100),"n/a",(V683/W683-1)*100)</f>
        <v>n/a</v>
      </c>
      <c r="AR683" s="705" t="str">
        <f>IF(ISERROR((W683/X683-1)*100),"n/a",(W683/X683-1)*100)</f>
        <v>n/a</v>
      </c>
      <c r="AS683" s="706">
        <f>AVERAGE(Z683:AR683)</f>
        <v>9.9334338344993078</v>
      </c>
      <c r="AT683" s="707">
        <f>STDEV(Z683:AR683)</f>
        <v>12.452005758801675</v>
      </c>
    </row>
    <row r="684" spans="1:46" ht="11.25" customHeight="1" x14ac:dyDescent="0.2">
      <c r="A684" s="501" t="s">
        <v>1632</v>
      </c>
      <c r="B684" s="957" t="s">
        <v>1633</v>
      </c>
      <c r="C684" s="515">
        <v>1.28</v>
      </c>
      <c r="D684" s="509">
        <v>1.04</v>
      </c>
      <c r="E684" s="505">
        <v>0.9</v>
      </c>
      <c r="F684" s="507">
        <v>0.88</v>
      </c>
      <c r="G684" s="505">
        <v>0.82</v>
      </c>
      <c r="H684" s="505">
        <v>0.71</v>
      </c>
      <c r="I684" s="506"/>
      <c r="J684" s="507">
        <v>0.68</v>
      </c>
      <c r="K684" s="508">
        <v>0.68</v>
      </c>
      <c r="L684" s="506"/>
      <c r="M684" s="509">
        <v>0.62</v>
      </c>
      <c r="N684" s="551">
        <v>0.56999999999999995</v>
      </c>
      <c r="O684" s="510">
        <v>0.56000000000000005</v>
      </c>
      <c r="P684" s="511">
        <v>0.5</v>
      </c>
      <c r="Q684" s="510">
        <v>0.48</v>
      </c>
      <c r="R684" s="511">
        <v>0.42</v>
      </c>
      <c r="S684" s="511">
        <v>0.34</v>
      </c>
      <c r="T684" s="510">
        <v>0.27667000000000003</v>
      </c>
      <c r="U684" s="511">
        <v>0.27667000000000003</v>
      </c>
      <c r="V684" s="510">
        <v>0.13333</v>
      </c>
      <c r="W684" s="510">
        <v>0.13333</v>
      </c>
      <c r="X684" s="510">
        <v>0.13333</v>
      </c>
      <c r="Y684" s="688">
        <f>SUM(C684:X684)</f>
        <v>11.433330000000002</v>
      </c>
      <c r="Z684" s="1134">
        <f>IF(ISERROR((C684/D684-1)*100),"n/a",(C684/D684-1)*100)</f>
        <v>23.076923076923084</v>
      </c>
      <c r="AA684" s="705">
        <f>IF(ISERROR((D684/E684-1)*100),"n/a",(D684/E684-1)*100)</f>
        <v>15.555555555555568</v>
      </c>
      <c r="AB684" s="705">
        <f>IF(ISERROR((E684/F684-1)*100),"n/a",(E684/F684-1)*100)</f>
        <v>2.2727272727272707</v>
      </c>
      <c r="AC684" s="705">
        <f>IF(ISERROR((F684/G684-1)*100),"n/a",(F684/G684-1)*100)</f>
        <v>7.3170731707317138</v>
      </c>
      <c r="AD684" s="705">
        <f>IF(ISERROR((G684/H684-1)*100),"n/a",(G684/H684-1)*100)</f>
        <v>15.492957746478876</v>
      </c>
      <c r="AE684" s="705">
        <f>IF(ISERROR((H684/J684-1)*100),"n/a",(H684/J684-1)*100)</f>
        <v>4.4117647058823373</v>
      </c>
      <c r="AF684" s="705">
        <f>IF(ISERROR((J684/K684-1)*100),"n/a",(J684/K684-1)*100)</f>
        <v>0</v>
      </c>
      <c r="AG684" s="705">
        <f>IF(ISERROR((K684/M684-1)*100),"n/a",(K684/M684-1)*100)</f>
        <v>9.6774193548387224</v>
      </c>
      <c r="AH684" s="705">
        <f>IF(ISERROR((M684/N684-1)*100),"n/a",(M684/N684-1)*100)</f>
        <v>8.7719298245614077</v>
      </c>
      <c r="AI684" s="705">
        <f>IF(ISERROR((N684/O684-1)*100),"n/a",(N684/O684-1)*100)</f>
        <v>1.7857142857142572</v>
      </c>
      <c r="AJ684" s="705">
        <f>IF(ISERROR((O684/P684-1)*100),"n/a",(O684/P684-1)*100)</f>
        <v>12.000000000000011</v>
      </c>
      <c r="AK684" s="705">
        <f>IF(ISERROR((P684/Q684-1)*100),"n/a",(P684/Q684-1)*100)</f>
        <v>4.1666666666666741</v>
      </c>
      <c r="AL684" s="705">
        <f>IF(ISERROR((Q684/R684-1)*100),"n/a",(Q684/R684-1)*100)</f>
        <v>14.285714285714279</v>
      </c>
      <c r="AM684" s="705">
        <f>IF(ISERROR((R684/S684-1)*100),"n/a",(R684/S684-1)*100)</f>
        <v>23.529411764705866</v>
      </c>
      <c r="AN684" s="705">
        <f>IF(ISERROR((S684/T684-1)*100),"n/a",(S684/T684-1)*100)</f>
        <v>22.890085661618542</v>
      </c>
      <c r="AO684" s="705">
        <f>IF(ISERROR((T684/U684-1)*100),"n/a",(T684/U684-1)*100)</f>
        <v>0</v>
      </c>
      <c r="AP684" s="705">
        <f>IF(ISERROR((U684/V684-1)*100),"n/a",(U684/V684-1)*100)</f>
        <v>107.50768769219232</v>
      </c>
      <c r="AQ684" s="705">
        <f>IF(ISERROR((V684/W684-1)*100),"n/a",(V684/W684-1)*100)</f>
        <v>0</v>
      </c>
      <c r="AR684" s="705">
        <f>IF(ISERROR((W684/X684-1)*100),"n/a",(W684/X684-1)*100)</f>
        <v>0</v>
      </c>
      <c r="AS684" s="706">
        <f>AVERAGE(Z684:AR684)</f>
        <v>14.354822687595311</v>
      </c>
      <c r="AT684" s="707">
        <f>STDEV(Z684:AR684)</f>
        <v>23.981804515188472</v>
      </c>
    </row>
    <row r="685" spans="1:46" ht="11.25" customHeight="1" x14ac:dyDescent="0.2">
      <c r="A685" s="526" t="s">
        <v>1634</v>
      </c>
      <c r="B685" s="527" t="s">
        <v>1635</v>
      </c>
      <c r="C685" s="515">
        <v>1.1000000000000001</v>
      </c>
      <c r="D685" s="543">
        <v>1.04</v>
      </c>
      <c r="E685" s="533">
        <v>0.98</v>
      </c>
      <c r="F685" s="533">
        <v>0.9</v>
      </c>
      <c r="G685" s="533">
        <v>0.76</v>
      </c>
      <c r="H685" s="533">
        <v>0.64</v>
      </c>
      <c r="I685" s="534"/>
      <c r="J685" s="533">
        <v>0.48</v>
      </c>
      <c r="K685" s="529">
        <v>0.34</v>
      </c>
      <c r="L685" s="534"/>
      <c r="M685" s="560">
        <v>0.04</v>
      </c>
      <c r="N685" s="560">
        <v>0.37</v>
      </c>
      <c r="O685" s="536">
        <v>0.96</v>
      </c>
      <c r="P685" s="536">
        <v>0.92</v>
      </c>
      <c r="Q685" s="536">
        <v>0.88</v>
      </c>
      <c r="R685" s="536">
        <v>0.84</v>
      </c>
      <c r="S685" s="536">
        <v>0.78</v>
      </c>
      <c r="T685" s="536">
        <v>0.74</v>
      </c>
      <c r="U685" s="536">
        <v>0.69</v>
      </c>
      <c r="V685" s="536">
        <v>0.60667000000000004</v>
      </c>
      <c r="W685" s="536">
        <v>0.54</v>
      </c>
      <c r="X685" s="536">
        <v>0.5</v>
      </c>
      <c r="Y685" s="688">
        <f>SUM(C685:X685)</f>
        <v>14.106670000000001</v>
      </c>
      <c r="Z685" s="1134">
        <f>IF(ISERROR((C685/D685-1)*100),"n/a",(C685/D685-1)*100)</f>
        <v>5.7692307692307709</v>
      </c>
      <c r="AA685" s="705">
        <f>IF(ISERROR((D685/E685-1)*100),"n/a",(D685/E685-1)*100)</f>
        <v>6.1224489795918435</v>
      </c>
      <c r="AB685" s="705">
        <f>IF(ISERROR((E685/F685-1)*100),"n/a",(E685/F685-1)*100)</f>
        <v>8.8888888888888786</v>
      </c>
      <c r="AC685" s="705">
        <f>IF(ISERROR((F685/G685-1)*100),"n/a",(F685/G685-1)*100)</f>
        <v>18.421052631578938</v>
      </c>
      <c r="AD685" s="705">
        <f>IF(ISERROR((G685/H685-1)*100),"n/a",(G685/H685-1)*100)</f>
        <v>18.75</v>
      </c>
      <c r="AE685" s="705">
        <f>IF(ISERROR((H685/J685-1)*100),"n/a",(H685/J685-1)*100)</f>
        <v>33.33333333333335</v>
      </c>
      <c r="AF685" s="705">
        <f>IF(ISERROR((J685/K685-1)*100),"n/a",(J685/K685-1)*100)</f>
        <v>41.176470588235283</v>
      </c>
      <c r="AG685" s="705">
        <f>IF(ISERROR((K685/M685-1)*100),"n/a",(K685/M685-1)*100)</f>
        <v>750</v>
      </c>
      <c r="AH685" s="705">
        <f>IF(ISERROR((M685/N685-1)*100),"n/a",(M685/N685-1)*100)</f>
        <v>-89.189189189189193</v>
      </c>
      <c r="AI685" s="705">
        <f>IF(ISERROR((N685/O685-1)*100),"n/a",(N685/O685-1)*100)</f>
        <v>-61.458333333333329</v>
      </c>
      <c r="AJ685" s="705">
        <f>IF(ISERROR((O685/P685-1)*100),"n/a",(O685/P685-1)*100)</f>
        <v>4.3478260869565188</v>
      </c>
      <c r="AK685" s="705">
        <f>IF(ISERROR((P685/Q685-1)*100),"n/a",(P685/Q685-1)*100)</f>
        <v>4.5454545454545414</v>
      </c>
      <c r="AL685" s="705">
        <f>IF(ISERROR((Q685/R685-1)*100),"n/a",(Q685/R685-1)*100)</f>
        <v>4.7619047619047672</v>
      </c>
      <c r="AM685" s="705">
        <f>IF(ISERROR((R685/S685-1)*100),"n/a",(R685/S685-1)*100)</f>
        <v>7.6923076923076872</v>
      </c>
      <c r="AN685" s="705">
        <f>IF(ISERROR((S685/T685-1)*100),"n/a",(S685/T685-1)*100)</f>
        <v>5.4054054054054168</v>
      </c>
      <c r="AO685" s="705">
        <f>IF(ISERROR((T685/U685-1)*100),"n/a",(T685/U685-1)*100)</f>
        <v>7.2463768115942129</v>
      </c>
      <c r="AP685" s="705">
        <f>IF(ISERROR((U685/V685-1)*100),"n/a",(U685/V685-1)*100)</f>
        <v>13.735638815171324</v>
      </c>
      <c r="AQ685" s="705">
        <f>IF(ISERROR((V685/W685-1)*100),"n/a",(V685/W685-1)*100)</f>
        <v>12.346296296296288</v>
      </c>
      <c r="AR685" s="705">
        <f>IF(ISERROR((W685/X685-1)*100),"n/a",(W685/X685-1)*100)</f>
        <v>8.0000000000000071</v>
      </c>
      <c r="AS685" s="706">
        <f>AVERAGE(Z685:AR685)</f>
        <v>42.099742793864593</v>
      </c>
      <c r="AT685" s="707">
        <f>STDEV(Z685:AR685)</f>
        <v>173.97509244257915</v>
      </c>
    </row>
    <row r="686" spans="1:46" ht="11.25" customHeight="1" x14ac:dyDescent="0.2">
      <c r="A686" s="513" t="s">
        <v>1840</v>
      </c>
      <c r="B686" s="972" t="s">
        <v>1841</v>
      </c>
      <c r="C686" s="515">
        <v>2.08</v>
      </c>
      <c r="D686" s="515">
        <v>2.04</v>
      </c>
      <c r="E686" s="684">
        <v>1.84</v>
      </c>
      <c r="F686" s="684">
        <v>1.69</v>
      </c>
      <c r="G686" s="684">
        <v>1.56</v>
      </c>
      <c r="H686" s="521">
        <v>1.44</v>
      </c>
      <c r="I686" s="685"/>
      <c r="J686" s="521">
        <v>1.44</v>
      </c>
      <c r="K686" s="689">
        <v>1.44</v>
      </c>
      <c r="L686" s="685"/>
      <c r="M686" s="686">
        <v>1.44</v>
      </c>
      <c r="N686" s="686">
        <v>1.53</v>
      </c>
      <c r="O686" s="691">
        <v>1.88</v>
      </c>
      <c r="P686" s="691">
        <v>1.77</v>
      </c>
      <c r="Q686" s="691">
        <v>1.6800000000000002</v>
      </c>
      <c r="R686" s="691">
        <v>1.6</v>
      </c>
      <c r="S686" s="687">
        <v>1.56</v>
      </c>
      <c r="T686" s="687">
        <v>1.56</v>
      </c>
      <c r="U686" s="687">
        <v>1.56</v>
      </c>
      <c r="V686" s="687">
        <v>1.56</v>
      </c>
      <c r="W686" s="687">
        <v>1.56</v>
      </c>
      <c r="X686" s="687">
        <v>1.56</v>
      </c>
      <c r="Y686" s="688">
        <f>SUM(C686:X686)</f>
        <v>32.789999999999992</v>
      </c>
      <c r="Z686" s="1134">
        <f>IF(ISERROR((C686/D686-1)*100),"n/a",(C686/D686-1)*100)</f>
        <v>1.9607843137254832</v>
      </c>
      <c r="AA686" s="705">
        <f>IF(ISERROR((D686/E686-1)*100),"n/a",(D686/E686-1)*100)</f>
        <v>10.869565217391308</v>
      </c>
      <c r="AB686" s="705">
        <f>IF(ISERROR((E686/F686-1)*100),"n/a",(E686/F686-1)*100)</f>
        <v>8.875739644970416</v>
      </c>
      <c r="AC686" s="705">
        <f>IF(ISERROR((F686/G686-1)*100),"n/a",(F686/G686-1)*100)</f>
        <v>8.333333333333325</v>
      </c>
      <c r="AD686" s="705">
        <f>IF(ISERROR((G686/H686-1)*100),"n/a",(G686/H686-1)*100)</f>
        <v>8.3333333333333481</v>
      </c>
      <c r="AE686" s="705">
        <f>IF(ISERROR((H686/J686-1)*100),"n/a",(H686/J686-1)*100)</f>
        <v>0</v>
      </c>
      <c r="AF686" s="705">
        <f>IF(ISERROR((J686/K686-1)*100),"n/a",(J686/K686-1)*100)</f>
        <v>0</v>
      </c>
      <c r="AG686" s="705">
        <f>IF(ISERROR((K686/M686-1)*100),"n/a",(K686/M686-1)*100)</f>
        <v>0</v>
      </c>
      <c r="AH686" s="705">
        <f>IF(ISERROR((M686/N686-1)*100),"n/a",(M686/N686-1)*100)</f>
        <v>-5.8823529411764719</v>
      </c>
      <c r="AI686" s="705">
        <f>IF(ISERROR((N686/O686-1)*100),"n/a",(N686/O686-1)*100)</f>
        <v>-18.617021276595736</v>
      </c>
      <c r="AJ686" s="705">
        <f>IF(ISERROR((O686/P686-1)*100),"n/a",(O686/P686-1)*100)</f>
        <v>6.2146892655367214</v>
      </c>
      <c r="AK686" s="705">
        <f>IF(ISERROR((P686/Q686-1)*100),"n/a",(P686/Q686-1)*100)</f>
        <v>5.3571428571428381</v>
      </c>
      <c r="AL686" s="705">
        <f>IF(ISERROR((Q686/R686-1)*100),"n/a",(Q686/R686-1)*100)</f>
        <v>5.0000000000000044</v>
      </c>
      <c r="AM686" s="705">
        <f>IF(ISERROR((R686/S686-1)*100),"n/a",(R686/S686-1)*100)</f>
        <v>2.5641025641025772</v>
      </c>
      <c r="AN686" s="705">
        <f>IF(ISERROR((S686/T686-1)*100),"n/a",(S686/T686-1)*100)</f>
        <v>0</v>
      </c>
      <c r="AO686" s="705">
        <f>IF(ISERROR((T686/U686-1)*100),"n/a",(T686/U686-1)*100)</f>
        <v>0</v>
      </c>
      <c r="AP686" s="705">
        <f>IF(ISERROR((U686/V686-1)*100),"n/a",(U686/V686-1)*100)</f>
        <v>0</v>
      </c>
      <c r="AQ686" s="705">
        <f>IF(ISERROR((V686/W686-1)*100),"n/a",(V686/W686-1)*100)</f>
        <v>0</v>
      </c>
      <c r="AR686" s="705">
        <f>IF(ISERROR((W686/X686-1)*100),"n/a",(W686/X686-1)*100)</f>
        <v>0</v>
      </c>
      <c r="AS686" s="706">
        <f>AVERAGE(Z686:AR686)</f>
        <v>1.7373324374612535</v>
      </c>
      <c r="AT686" s="707">
        <f>STDEV(Z686:AR686)</f>
        <v>6.5081279603254343</v>
      </c>
    </row>
    <row r="687" spans="1:46" ht="11.25" customHeight="1" x14ac:dyDescent="0.2">
      <c r="A687" s="513" t="s">
        <v>1636</v>
      </c>
      <c r="B687" s="972" t="s">
        <v>1637</v>
      </c>
      <c r="C687" s="515">
        <v>0.32</v>
      </c>
      <c r="D687" s="515">
        <v>0.28000000000000003</v>
      </c>
      <c r="E687" s="684">
        <v>0.24</v>
      </c>
      <c r="F687" s="684">
        <v>0.2</v>
      </c>
      <c r="G687" s="684">
        <v>0.16</v>
      </c>
      <c r="H687" s="684">
        <v>0.12</v>
      </c>
      <c r="I687" s="685"/>
      <c r="J687" s="521">
        <v>0</v>
      </c>
      <c r="K687" s="689">
        <v>0</v>
      </c>
      <c r="L687" s="685"/>
      <c r="M687" s="686">
        <v>0</v>
      </c>
      <c r="N687" s="686">
        <v>0.36</v>
      </c>
      <c r="O687" s="691">
        <v>0.34</v>
      </c>
      <c r="P687" s="691">
        <v>0.26</v>
      </c>
      <c r="Q687" s="691">
        <v>0.21</v>
      </c>
      <c r="R687" s="691">
        <v>0.2</v>
      </c>
      <c r="S687" s="687">
        <v>0</v>
      </c>
      <c r="T687" s="687">
        <v>0</v>
      </c>
      <c r="U687" s="687">
        <v>0.26</v>
      </c>
      <c r="V687" s="691">
        <v>0.49</v>
      </c>
      <c r="W687" s="691">
        <v>0.44</v>
      </c>
      <c r="X687" s="691">
        <v>0.4</v>
      </c>
      <c r="Y687" s="688">
        <f>SUM(C687:X687)</f>
        <v>4.2799999999999994</v>
      </c>
      <c r="Z687" s="1134">
        <f>IF(ISERROR((C687/D687-1)*100),"n/a",(C687/D687-1)*100)</f>
        <v>14.285714285714279</v>
      </c>
      <c r="AA687" s="705">
        <f>IF(ISERROR((D687/E687-1)*100),"n/a",(D687/E687-1)*100)</f>
        <v>16.666666666666675</v>
      </c>
      <c r="AB687" s="705">
        <f>IF(ISERROR((E687/F687-1)*100),"n/a",(E687/F687-1)*100)</f>
        <v>19.999999999999996</v>
      </c>
      <c r="AC687" s="705">
        <f>IF(ISERROR((F687/G687-1)*100),"n/a",(F687/G687-1)*100)</f>
        <v>25</v>
      </c>
      <c r="AD687" s="705">
        <f>IF(ISERROR((G687/H687-1)*100),"n/a",(G687/H687-1)*100)</f>
        <v>33.33333333333335</v>
      </c>
      <c r="AE687" s="705" t="str">
        <f>IF(ISERROR((H687/J687-1)*100),"n/a",(H687/J687-1)*100)</f>
        <v>n/a</v>
      </c>
      <c r="AF687" s="705" t="str">
        <f>IF(ISERROR((J687/K687-1)*100),"n/a",(J687/K687-1)*100)</f>
        <v>n/a</v>
      </c>
      <c r="AG687" s="705" t="str">
        <f>IF(ISERROR((K687/M687-1)*100),"n/a",(K687/M687-1)*100)</f>
        <v>n/a</v>
      </c>
      <c r="AH687" s="705">
        <f>IF(ISERROR((M687/N687-1)*100),"n/a",(M687/N687-1)*100)</f>
        <v>-100</v>
      </c>
      <c r="AI687" s="705">
        <f>IF(ISERROR((N687/O687-1)*100),"n/a",(N687/O687-1)*100)</f>
        <v>5.8823529411764497</v>
      </c>
      <c r="AJ687" s="705">
        <f>IF(ISERROR((O687/P687-1)*100),"n/a",(O687/P687-1)*100)</f>
        <v>30.76923076923077</v>
      </c>
      <c r="AK687" s="705">
        <f>IF(ISERROR((P687/Q687-1)*100),"n/a",(P687/Q687-1)*100)</f>
        <v>23.809523809523814</v>
      </c>
      <c r="AL687" s="705">
        <f>IF(ISERROR((Q687/R687-1)*100),"n/a",(Q687/R687-1)*100)</f>
        <v>4.9999999999999822</v>
      </c>
      <c r="AM687" s="705" t="str">
        <f>IF(ISERROR((R687/S687-1)*100),"n/a",(R687/S687-1)*100)</f>
        <v>n/a</v>
      </c>
      <c r="AN687" s="705" t="str">
        <f>IF(ISERROR((S687/T687-1)*100),"n/a",(S687/T687-1)*100)</f>
        <v>n/a</v>
      </c>
      <c r="AO687" s="705">
        <f>IF(ISERROR((T687/U687-1)*100),"n/a",(T687/U687-1)*100)</f>
        <v>-100</v>
      </c>
      <c r="AP687" s="705">
        <f>IF(ISERROR((U687/V687-1)*100),"n/a",(U687/V687-1)*100)</f>
        <v>-46.938775510204081</v>
      </c>
      <c r="AQ687" s="705">
        <f>IF(ISERROR((V687/W687-1)*100),"n/a",(V687/W687-1)*100)</f>
        <v>11.363636363636353</v>
      </c>
      <c r="AR687" s="705">
        <f>IF(ISERROR((W687/X687-1)*100),"n/a",(W687/X687-1)*100)</f>
        <v>9.9999999999999858</v>
      </c>
      <c r="AS687" s="706">
        <f>AVERAGE(Z687:AR687)</f>
        <v>-3.6305940957801726</v>
      </c>
      <c r="AT687" s="707">
        <f>STDEV(Z687:AR687)</f>
        <v>45.097377949362041</v>
      </c>
    </row>
    <row r="688" spans="1:46" ht="11.25" customHeight="1" x14ac:dyDescent="0.2">
      <c r="A688" s="580" t="s">
        <v>1638</v>
      </c>
      <c r="B688" s="972" t="s">
        <v>1639</v>
      </c>
      <c r="C688" s="515">
        <v>1.73</v>
      </c>
      <c r="D688" s="515">
        <v>1.69</v>
      </c>
      <c r="E688" s="684">
        <v>1.62</v>
      </c>
      <c r="F688" s="684">
        <v>1.54</v>
      </c>
      <c r="G688" s="684">
        <v>1.46</v>
      </c>
      <c r="H688" s="684">
        <v>1.26</v>
      </c>
      <c r="I688" s="685"/>
      <c r="J688" s="684">
        <v>0.45</v>
      </c>
      <c r="K688" s="689">
        <v>0.3</v>
      </c>
      <c r="L688" s="685"/>
      <c r="M688" s="686">
        <v>0.3</v>
      </c>
      <c r="N688" s="686">
        <v>0.3</v>
      </c>
      <c r="O688" s="687">
        <v>0.3</v>
      </c>
      <c r="P688" s="687">
        <v>0.3</v>
      </c>
      <c r="Q688" s="687">
        <v>0.3</v>
      </c>
      <c r="R688" s="687">
        <v>0.3</v>
      </c>
      <c r="S688" s="687">
        <v>0.3</v>
      </c>
      <c r="T688" s="687">
        <v>0.3</v>
      </c>
      <c r="U688" s="687">
        <v>0.3</v>
      </c>
      <c r="V688" s="687">
        <v>0.3</v>
      </c>
      <c r="W688" s="687">
        <v>0.3</v>
      </c>
      <c r="X688" s="687">
        <v>0.3</v>
      </c>
      <c r="Y688" s="688">
        <f>SUM(C688:X688)</f>
        <v>13.650000000000007</v>
      </c>
      <c r="Z688" s="1134">
        <f>IF(ISERROR((C688/D688-1)*100),"n/a",(C688/D688-1)*100)</f>
        <v>2.3668639053254559</v>
      </c>
      <c r="AA688" s="705">
        <f>IF(ISERROR((D688/E688-1)*100),"n/a",(D688/E688-1)*100)</f>
        <v>4.3209876543209846</v>
      </c>
      <c r="AB688" s="705">
        <f>IF(ISERROR((E688/F688-1)*100),"n/a",(E688/F688-1)*100)</f>
        <v>5.1948051948051965</v>
      </c>
      <c r="AC688" s="705">
        <f>IF(ISERROR((F688/G688-1)*100),"n/a",(F688/G688-1)*100)</f>
        <v>5.4794520547945202</v>
      </c>
      <c r="AD688" s="705">
        <f>IF(ISERROR((G688/H688-1)*100),"n/a",(G688/H688-1)*100)</f>
        <v>15.873015873015861</v>
      </c>
      <c r="AE688" s="705">
        <f>IF(ISERROR((H688/J688-1)*100),"n/a",(H688/J688-1)*100)</f>
        <v>179.99999999999997</v>
      </c>
      <c r="AF688" s="705">
        <f>IF(ISERROR((J688/K688-1)*100),"n/a",(J688/K688-1)*100)</f>
        <v>50</v>
      </c>
      <c r="AG688" s="705">
        <f>IF(ISERROR((K688/M688-1)*100),"n/a",(K688/M688-1)*100)</f>
        <v>0</v>
      </c>
      <c r="AH688" s="705">
        <f>IF(ISERROR((M688/N688-1)*100),"n/a",(M688/N688-1)*100)</f>
        <v>0</v>
      </c>
      <c r="AI688" s="705">
        <f>IF(ISERROR((N688/O688-1)*100),"n/a",(N688/O688-1)*100)</f>
        <v>0</v>
      </c>
      <c r="AJ688" s="705">
        <f>IF(ISERROR((O688/P688-1)*100),"n/a",(O688/P688-1)*100)</f>
        <v>0</v>
      </c>
      <c r="AK688" s="705">
        <f>IF(ISERROR((P688/Q688-1)*100),"n/a",(P688/Q688-1)*100)</f>
        <v>0</v>
      </c>
      <c r="AL688" s="705">
        <f>IF(ISERROR((Q688/R688-1)*100),"n/a",(Q688/R688-1)*100)</f>
        <v>0</v>
      </c>
      <c r="AM688" s="705">
        <f>IF(ISERROR((R688/S688-1)*100),"n/a",(R688/S688-1)*100)</f>
        <v>0</v>
      </c>
      <c r="AN688" s="705">
        <f>IF(ISERROR((S688/T688-1)*100),"n/a",(S688/T688-1)*100)</f>
        <v>0</v>
      </c>
      <c r="AO688" s="705">
        <f>IF(ISERROR((T688/U688-1)*100),"n/a",(T688/U688-1)*100)</f>
        <v>0</v>
      </c>
      <c r="AP688" s="705">
        <f>IF(ISERROR((U688/V688-1)*100),"n/a",(U688/V688-1)*100)</f>
        <v>0</v>
      </c>
      <c r="AQ688" s="705">
        <f>IF(ISERROR((V688/W688-1)*100),"n/a",(V688/W688-1)*100)</f>
        <v>0</v>
      </c>
      <c r="AR688" s="705">
        <f>IF(ISERROR((W688/X688-1)*100),"n/a",(W688/X688-1)*100)</f>
        <v>0</v>
      </c>
      <c r="AS688" s="706">
        <f>AVERAGE(Z688:AR688)</f>
        <v>13.854480246434841</v>
      </c>
      <c r="AT688" s="707">
        <f>STDEV(Z688:AR688)</f>
        <v>41.890233662059309</v>
      </c>
    </row>
    <row r="689" spans="1:46" ht="11.25" customHeight="1" x14ac:dyDescent="0.2">
      <c r="A689" s="526" t="s">
        <v>1640</v>
      </c>
      <c r="B689" s="527" t="s">
        <v>1641</v>
      </c>
      <c r="C689" s="515">
        <v>2.16</v>
      </c>
      <c r="D689" s="530">
        <v>2.06</v>
      </c>
      <c r="E689" s="533">
        <v>1.94</v>
      </c>
      <c r="F689" s="533">
        <v>1.84</v>
      </c>
      <c r="G689" s="533">
        <v>1.7749999999999999</v>
      </c>
      <c r="H689" s="533">
        <v>1.5249999999999999</v>
      </c>
      <c r="I689" s="534"/>
      <c r="J689" s="533">
        <v>1.25</v>
      </c>
      <c r="K689" s="529">
        <v>1.1000000000000001</v>
      </c>
      <c r="L689" s="534"/>
      <c r="M689" s="549">
        <v>0.75</v>
      </c>
      <c r="N689" s="560">
        <v>0.5</v>
      </c>
      <c r="O689" s="537">
        <v>0.5</v>
      </c>
      <c r="P689" s="537">
        <v>0.5</v>
      </c>
      <c r="Q689" s="536">
        <v>0.5</v>
      </c>
      <c r="R689" s="536">
        <v>0.25</v>
      </c>
      <c r="S689" s="537">
        <v>0</v>
      </c>
      <c r="T689" s="537">
        <v>0</v>
      </c>
      <c r="U689" s="537">
        <v>0</v>
      </c>
      <c r="V689" s="537">
        <v>0</v>
      </c>
      <c r="W689" s="537">
        <v>0</v>
      </c>
      <c r="X689" s="537">
        <v>0</v>
      </c>
      <c r="Y689" s="688">
        <f>SUM(C689:X689)</f>
        <v>16.649999999999999</v>
      </c>
      <c r="Z689" s="1134">
        <f>IF(ISERROR((C689/D689-1)*100),"n/a",(C689/D689-1)*100)</f>
        <v>4.8543689320388328</v>
      </c>
      <c r="AA689" s="705">
        <f>IF(ISERROR((D689/E689-1)*100),"n/a",(D689/E689-1)*100)</f>
        <v>6.1855670103092786</v>
      </c>
      <c r="AB689" s="705">
        <f>IF(ISERROR((E689/F689-1)*100),"n/a",(E689/F689-1)*100)</f>
        <v>5.4347826086956541</v>
      </c>
      <c r="AC689" s="705">
        <f>IF(ISERROR((F689/G689-1)*100),"n/a",(F689/G689-1)*100)</f>
        <v>3.6619718309859328</v>
      </c>
      <c r="AD689" s="705">
        <f>IF(ISERROR((G689/H689-1)*100),"n/a",(G689/H689-1)*100)</f>
        <v>16.393442622950815</v>
      </c>
      <c r="AE689" s="705">
        <f>IF(ISERROR((H689/J689-1)*100),"n/a",(H689/J689-1)*100)</f>
        <v>21.999999999999996</v>
      </c>
      <c r="AF689" s="705">
        <f>IF(ISERROR((J689/K689-1)*100),"n/a",(J689/K689-1)*100)</f>
        <v>13.636363636363624</v>
      </c>
      <c r="AG689" s="705">
        <f>IF(ISERROR((K689/M689-1)*100),"n/a",(K689/M689-1)*100)</f>
        <v>46.666666666666679</v>
      </c>
      <c r="AH689" s="705">
        <f>IF(ISERROR((M689/N689-1)*100),"n/a",(M689/N689-1)*100)</f>
        <v>50</v>
      </c>
      <c r="AI689" s="705">
        <f>IF(ISERROR((N689/O689-1)*100),"n/a",(N689/O689-1)*100)</f>
        <v>0</v>
      </c>
      <c r="AJ689" s="705">
        <f>IF(ISERROR((O689/P689-1)*100),"n/a",(O689/P689-1)*100)</f>
        <v>0</v>
      </c>
      <c r="AK689" s="705">
        <f>IF(ISERROR((P689/Q689-1)*100),"n/a",(P689/Q689-1)*100)</f>
        <v>0</v>
      </c>
      <c r="AL689" s="705">
        <f>IF(ISERROR((Q689/R689-1)*100),"n/a",(Q689/R689-1)*100)</f>
        <v>100</v>
      </c>
      <c r="AM689" s="705" t="str">
        <f>IF(ISERROR((R689/S689-1)*100),"n/a",(R689/S689-1)*100)</f>
        <v>n/a</v>
      </c>
      <c r="AN689" s="705" t="str">
        <f>IF(ISERROR((S689/T689-1)*100),"n/a",(S689/T689-1)*100)</f>
        <v>n/a</v>
      </c>
      <c r="AO689" s="705" t="str">
        <f>IF(ISERROR((T689/U689-1)*100),"n/a",(T689/U689-1)*100)</f>
        <v>n/a</v>
      </c>
      <c r="AP689" s="705" t="str">
        <f>IF(ISERROR((U689/V689-1)*100),"n/a",(U689/V689-1)*100)</f>
        <v>n/a</v>
      </c>
      <c r="AQ689" s="705" t="str">
        <f>IF(ISERROR((V689/W689-1)*100),"n/a",(V689/W689-1)*100)</f>
        <v>n/a</v>
      </c>
      <c r="AR689" s="705" t="str">
        <f>IF(ISERROR((W689/X689-1)*100),"n/a",(W689/X689-1)*100)</f>
        <v>n/a</v>
      </c>
      <c r="AS689" s="706">
        <f>AVERAGE(Z689:AR689)</f>
        <v>20.679474100616218</v>
      </c>
      <c r="AT689" s="707">
        <f>STDEV(Z689:AR689)</f>
        <v>29.100283146790062</v>
      </c>
    </row>
    <row r="690" spans="1:46" ht="11.25" customHeight="1" x14ac:dyDescent="0.2">
      <c r="A690" s="513" t="s">
        <v>332</v>
      </c>
      <c r="B690" s="972" t="s">
        <v>333</v>
      </c>
      <c r="C690" s="515">
        <v>0.6</v>
      </c>
      <c r="D690" s="690">
        <v>0.57999999999999996</v>
      </c>
      <c r="E690" s="684">
        <v>0.52</v>
      </c>
      <c r="F690" s="684">
        <v>0.48</v>
      </c>
      <c r="G690" s="684">
        <v>0.44</v>
      </c>
      <c r="H690" s="684">
        <v>0.35</v>
      </c>
      <c r="I690" s="685" t="s">
        <v>90</v>
      </c>
      <c r="J690" s="684">
        <v>0.3</v>
      </c>
      <c r="K690" s="514">
        <v>0.22</v>
      </c>
      <c r="L690" s="685"/>
      <c r="M690" s="531">
        <v>0.19</v>
      </c>
      <c r="N690" s="531">
        <v>0.16</v>
      </c>
      <c r="O690" s="691">
        <v>0.15</v>
      </c>
      <c r="P690" s="691">
        <v>0.13</v>
      </c>
      <c r="Q690" s="691">
        <v>0.115</v>
      </c>
      <c r="R690" s="691">
        <v>0.105</v>
      </c>
      <c r="S690" s="691">
        <v>9.5000000000000001E-2</v>
      </c>
      <c r="T690" s="691">
        <v>6.5000000000000002E-2</v>
      </c>
      <c r="U690" s="691">
        <v>5.5E-2</v>
      </c>
      <c r="V690" s="691">
        <v>4.4999999999999998E-2</v>
      </c>
      <c r="W690" s="691">
        <v>3.6670000000000001E-2</v>
      </c>
      <c r="X690" s="691">
        <v>1.4999999999999999E-2</v>
      </c>
      <c r="Y690" s="688">
        <f>SUM(C690:X690)</f>
        <v>4.6516700000000002</v>
      </c>
      <c r="Z690" s="1134">
        <f>IF(ISERROR((C690/D690-1)*100),"n/a",(C690/D690-1)*100)</f>
        <v>3.4482758620689724</v>
      </c>
      <c r="AA690" s="705">
        <f>IF(ISERROR((D690/E690-1)*100),"n/a",(D690/E690-1)*100)</f>
        <v>11.538461538461519</v>
      </c>
      <c r="AB690" s="705">
        <f>IF(ISERROR((E690/F690-1)*100),"n/a",(E690/F690-1)*100)</f>
        <v>8.3333333333333481</v>
      </c>
      <c r="AC690" s="705">
        <f>IF(ISERROR((F690/G690-1)*100),"n/a",(F690/G690-1)*100)</f>
        <v>9.0909090909090828</v>
      </c>
      <c r="AD690" s="705">
        <f>IF(ISERROR((G690/H690-1)*100),"n/a",(G690/H690-1)*100)</f>
        <v>25.714285714285733</v>
      </c>
      <c r="AE690" s="705">
        <f>IF(ISERROR((H690/J690-1)*100),"n/a",(H690/J690-1)*100)</f>
        <v>16.666666666666675</v>
      </c>
      <c r="AF690" s="705">
        <f>IF(ISERROR((J690/K690-1)*100),"n/a",(J690/K690-1)*100)</f>
        <v>36.363636363636353</v>
      </c>
      <c r="AG690" s="705">
        <f>IF(ISERROR((K690/M690-1)*100),"n/a",(K690/M690-1)*100)</f>
        <v>15.789473684210531</v>
      </c>
      <c r="AH690" s="705">
        <f>IF(ISERROR((M690/N690-1)*100),"n/a",(M690/N690-1)*100)</f>
        <v>18.75</v>
      </c>
      <c r="AI690" s="705">
        <f>IF(ISERROR((N690/O690-1)*100),"n/a",(N690/O690-1)*100)</f>
        <v>6.6666666666666652</v>
      </c>
      <c r="AJ690" s="705">
        <f>IF(ISERROR((O690/P690-1)*100),"n/a",(O690/P690-1)*100)</f>
        <v>15.384615384615374</v>
      </c>
      <c r="AK690" s="705">
        <f>IF(ISERROR((P690/Q690-1)*100),"n/a",(P690/Q690-1)*100)</f>
        <v>13.043478260869556</v>
      </c>
      <c r="AL690" s="705">
        <f>IF(ISERROR((Q690/R690-1)*100),"n/a",(Q690/R690-1)*100)</f>
        <v>9.5238095238095344</v>
      </c>
      <c r="AM690" s="705">
        <f>IF(ISERROR((R690/S690-1)*100),"n/a",(R690/S690-1)*100)</f>
        <v>10.526315789473673</v>
      </c>
      <c r="AN690" s="705">
        <f>IF(ISERROR((S690/T690-1)*100),"n/a",(S690/T690-1)*100)</f>
        <v>46.153846153846146</v>
      </c>
      <c r="AO690" s="705">
        <f>IF(ISERROR((T690/U690-1)*100),"n/a",(T690/U690-1)*100)</f>
        <v>18.181818181818187</v>
      </c>
      <c r="AP690" s="705">
        <f>IF(ISERROR((U690/V690-1)*100),"n/a",(U690/V690-1)*100)</f>
        <v>22.222222222222232</v>
      </c>
      <c r="AQ690" s="705">
        <f>IF(ISERROR((V690/W690-1)*100),"n/a",(V690/W690-1)*100)</f>
        <v>22.716116716662114</v>
      </c>
      <c r="AR690" s="705">
        <f>IF(ISERROR((W690/X690-1)*100),"n/a",(W690/X690-1)*100)</f>
        <v>144.4666666666667</v>
      </c>
      <c r="AS690" s="706">
        <f>AVERAGE(Z690:AR690)</f>
        <v>23.925294622116969</v>
      </c>
      <c r="AT690" s="707">
        <f>STDEV(Z690:AR690)</f>
        <v>30.981463717921169</v>
      </c>
    </row>
    <row r="691" spans="1:46" ht="11.25" customHeight="1" x14ac:dyDescent="0.2">
      <c r="A691" s="580" t="s">
        <v>3933</v>
      </c>
      <c r="B691" s="959" t="s">
        <v>3934</v>
      </c>
      <c r="C691" s="515">
        <v>0.74</v>
      </c>
      <c r="D691" s="959">
        <v>0.66</v>
      </c>
      <c r="E691" s="963">
        <v>0.61</v>
      </c>
      <c r="F691" s="963">
        <v>0.56999999999999995</v>
      </c>
      <c r="G691" s="963">
        <v>0.53</v>
      </c>
      <c r="H691" s="963">
        <v>0.52</v>
      </c>
      <c r="I691" s="963">
        <v>0.52</v>
      </c>
      <c r="J691" s="963">
        <v>0.52</v>
      </c>
      <c r="K691" s="959">
        <v>0.52</v>
      </c>
      <c r="L691" s="955"/>
      <c r="M691" s="36">
        <v>0.52</v>
      </c>
      <c r="N691" s="36">
        <v>0.52</v>
      </c>
      <c r="O691" s="13">
        <v>0.49</v>
      </c>
      <c r="P691" s="13">
        <v>0.44</v>
      </c>
      <c r="Q691" s="13">
        <v>0.39500000000000002</v>
      </c>
      <c r="R691" s="13">
        <v>0.35</v>
      </c>
      <c r="S691" s="13">
        <v>0.31</v>
      </c>
      <c r="T691" s="13">
        <v>0.3</v>
      </c>
      <c r="U691" s="13">
        <v>0.3</v>
      </c>
      <c r="V691" s="13">
        <v>0.3</v>
      </c>
      <c r="W691" s="13">
        <v>0.29499999999999998</v>
      </c>
      <c r="X691" s="13">
        <v>0.24175824175824201</v>
      </c>
      <c r="Y691" s="688">
        <f>SUM(C691:X691)</f>
        <v>9.6517582417582446</v>
      </c>
      <c r="Z691" s="1134">
        <f>IF(ISERROR((C691/D691-1)*100),"n/a",(C691/D691-1)*100)</f>
        <v>12.12121212121211</v>
      </c>
      <c r="AA691" s="705">
        <f>IF(ISERROR((D691/E691-1)*100),"n/a",(D691/E691-1)*100)</f>
        <v>8.196721311475418</v>
      </c>
      <c r="AB691" s="705">
        <f>IF(ISERROR((E691/F691-1)*100),"n/a",(E691/F691-1)*100)</f>
        <v>7.0175438596491224</v>
      </c>
      <c r="AC691" s="705">
        <f>IF(ISERROR((F691/G691-1)*100),"n/a",(F691/G691-1)*100)</f>
        <v>7.5471698113207308</v>
      </c>
      <c r="AD691" s="705">
        <f>IF(ISERROR((G691/H691-1)*100),"n/a",(G691/H691-1)*100)</f>
        <v>1.9230769230769162</v>
      </c>
      <c r="AE691" s="705">
        <f>IF(ISERROR((H691/J691-1)*100),"n/a",(H691/J691-1)*100)</f>
        <v>0</v>
      </c>
      <c r="AF691" s="705">
        <f>IF(ISERROR((J691/K691-1)*100),"n/a",(J691/K691-1)*100)</f>
        <v>0</v>
      </c>
      <c r="AG691" s="705">
        <f>IF(ISERROR((K691/M691-1)*100),"n/a",(K691/M691-1)*100)</f>
        <v>0</v>
      </c>
      <c r="AH691" s="705">
        <f>IF(ISERROR((M691/N691-1)*100),"n/a",(M691/N691-1)*100)</f>
        <v>0</v>
      </c>
      <c r="AI691" s="705">
        <f>IF(ISERROR((N691/O691-1)*100),"n/a",(N691/O691-1)*100)</f>
        <v>6.1224489795918435</v>
      </c>
      <c r="AJ691" s="705">
        <f>IF(ISERROR((O691/P691-1)*100),"n/a",(O691/P691-1)*100)</f>
        <v>11.363636363636353</v>
      </c>
      <c r="AK691" s="705">
        <f>IF(ISERROR((P691/Q691-1)*100),"n/a",(P691/Q691-1)*100)</f>
        <v>11.392405063291132</v>
      </c>
      <c r="AL691" s="705">
        <f>IF(ISERROR((Q691/R691-1)*100),"n/a",(Q691/R691-1)*100)</f>
        <v>12.857142857142879</v>
      </c>
      <c r="AM691" s="705">
        <f>IF(ISERROR((R691/S691-1)*100),"n/a",(R691/S691-1)*100)</f>
        <v>12.903225806451601</v>
      </c>
      <c r="AN691" s="705">
        <f>IF(ISERROR((S691/T691-1)*100),"n/a",(S691/T691-1)*100)</f>
        <v>3.3333333333333437</v>
      </c>
      <c r="AO691" s="705">
        <f>IF(ISERROR((T691/U691-1)*100),"n/a",(T691/U691-1)*100)</f>
        <v>0</v>
      </c>
      <c r="AP691" s="705">
        <f>IF(ISERROR((U691/V691-1)*100),"n/a",(U691/V691-1)*100)</f>
        <v>0</v>
      </c>
      <c r="AQ691" s="705">
        <f>IF(ISERROR((V691/W691-1)*100),"n/a",(V691/W691-1)*100)</f>
        <v>1.6949152542372836</v>
      </c>
      <c r="AR691" s="705">
        <f>IF(ISERROR((W691/X691-1)*100),"n/a",(W691/X691-1)*100)</f>
        <v>22.022727272727138</v>
      </c>
      <c r="AS691" s="706">
        <f>AVERAGE(Z691:AR691)</f>
        <v>6.236608366165572</v>
      </c>
      <c r="AT691" s="707">
        <f>STDEV(Z691:AR691)</f>
        <v>6.2901632998321491</v>
      </c>
    </row>
    <row r="692" spans="1:46" ht="11.25" customHeight="1" x14ac:dyDescent="0.2">
      <c r="A692" s="513" t="s">
        <v>786</v>
      </c>
      <c r="B692" s="972" t="s">
        <v>787</v>
      </c>
      <c r="C692" s="515">
        <v>3.5074999999999998</v>
      </c>
      <c r="D692" s="690">
        <v>3.2225000000000001</v>
      </c>
      <c r="E692" s="684">
        <v>2.9649999999999999</v>
      </c>
      <c r="F692" s="684">
        <v>2.76</v>
      </c>
      <c r="G692" s="684">
        <v>2.61</v>
      </c>
      <c r="H692" s="684">
        <v>2.4900000000000002</v>
      </c>
      <c r="I692" s="685"/>
      <c r="J692" s="684">
        <v>2.2799999999999998</v>
      </c>
      <c r="K692" s="514">
        <v>1.83</v>
      </c>
      <c r="L692" s="685"/>
      <c r="M692" s="522">
        <v>1.56</v>
      </c>
      <c r="N692" s="531">
        <v>1.52</v>
      </c>
      <c r="O692" s="691">
        <v>1.33</v>
      </c>
      <c r="P692" s="691">
        <v>1.23</v>
      </c>
      <c r="Q692" s="691">
        <v>1.19</v>
      </c>
      <c r="R692" s="691">
        <v>1.1200000000000001</v>
      </c>
      <c r="S692" s="687">
        <v>1</v>
      </c>
      <c r="T692" s="687">
        <v>1</v>
      </c>
      <c r="U692" s="687">
        <v>1</v>
      </c>
      <c r="V692" s="687">
        <v>1</v>
      </c>
      <c r="W692" s="687">
        <v>1.1399999999999999</v>
      </c>
      <c r="X692" s="687">
        <v>1.56</v>
      </c>
      <c r="Y692" s="688">
        <f>SUM(C692:X692)</f>
        <v>36.314999999999998</v>
      </c>
      <c r="Z692" s="1134">
        <f>IF(ISERROR((C692/D692-1)*100),"n/a",(C692/D692-1)*100)</f>
        <v>8.8440651667959678</v>
      </c>
      <c r="AA692" s="705">
        <f>IF(ISERROR((D692/E692-1)*100),"n/a",(D692/E692-1)*100)</f>
        <v>8.6846543001686491</v>
      </c>
      <c r="AB692" s="705">
        <f>IF(ISERROR((E692/F692-1)*100),"n/a",(E692/F692-1)*100)</f>
        <v>7.4275362318840576</v>
      </c>
      <c r="AC692" s="705">
        <f>IF(ISERROR((F692/G692-1)*100),"n/a",(F692/G692-1)*100)</f>
        <v>5.7471264367816133</v>
      </c>
      <c r="AD692" s="705">
        <f>IF(ISERROR((G692/H692-1)*100),"n/a",(G692/H692-1)*100)</f>
        <v>4.8192771084337283</v>
      </c>
      <c r="AE692" s="705">
        <f>IF(ISERROR((H692/J692-1)*100),"n/a",(H692/J692-1)*100)</f>
        <v>9.2105263157894903</v>
      </c>
      <c r="AF692" s="705">
        <f>IF(ISERROR((J692/K692-1)*100),"n/a",(J692/K692-1)*100)</f>
        <v>24.590163934426212</v>
      </c>
      <c r="AG692" s="705">
        <f>IF(ISERROR((K692/M692-1)*100),"n/a",(K692/M692-1)*100)</f>
        <v>17.307692307692314</v>
      </c>
      <c r="AH692" s="705">
        <f>IF(ISERROR((M692/N692-1)*100),"n/a",(M692/N692-1)*100)</f>
        <v>2.6315789473684292</v>
      </c>
      <c r="AI692" s="705">
        <f>IF(ISERROR((N692/O692-1)*100),"n/a",(N692/O692-1)*100)</f>
        <v>14.285714285714279</v>
      </c>
      <c r="AJ692" s="705">
        <f>IF(ISERROR((O692/P692-1)*100),"n/a",(O692/P692-1)*100)</f>
        <v>8.1300813008130071</v>
      </c>
      <c r="AK692" s="705">
        <f>IF(ISERROR((P692/Q692-1)*100),"n/a",(P692/Q692-1)*100)</f>
        <v>3.3613445378151363</v>
      </c>
      <c r="AL692" s="705">
        <f>IF(ISERROR((Q692/R692-1)*100),"n/a",(Q692/R692-1)*100)</f>
        <v>6.2499999999999778</v>
      </c>
      <c r="AM692" s="705">
        <f>IF(ISERROR((R692/S692-1)*100),"n/a",(R692/S692-1)*100)</f>
        <v>12.000000000000011</v>
      </c>
      <c r="AN692" s="705">
        <f>IF(ISERROR((S692/T692-1)*100),"n/a",(S692/T692-1)*100)</f>
        <v>0</v>
      </c>
      <c r="AO692" s="705">
        <f>IF(ISERROR((T692/U692-1)*100),"n/a",(T692/U692-1)*100)</f>
        <v>0</v>
      </c>
      <c r="AP692" s="705">
        <f>IF(ISERROR((U692/V692-1)*100),"n/a",(U692/V692-1)*100)</f>
        <v>0</v>
      </c>
      <c r="AQ692" s="705">
        <f>IF(ISERROR((V692/W692-1)*100),"n/a",(V692/W692-1)*100)</f>
        <v>-12.280701754385959</v>
      </c>
      <c r="AR692" s="705">
        <f>IF(ISERROR((W692/X692-1)*100),"n/a",(W692/X692-1)*100)</f>
        <v>-26.923076923076927</v>
      </c>
      <c r="AS692" s="706">
        <f>AVERAGE(Z692:AR692)</f>
        <v>4.9518937998010522</v>
      </c>
      <c r="AT692" s="707">
        <f>STDEV(Z692:AR692)</f>
        <v>10.891791460940697</v>
      </c>
    </row>
    <row r="693" spans="1:46" ht="11.25" customHeight="1" x14ac:dyDescent="0.2">
      <c r="A693" s="513" t="s">
        <v>788</v>
      </c>
      <c r="B693" s="972" t="s">
        <v>789</v>
      </c>
      <c r="C693" s="515">
        <v>1.35</v>
      </c>
      <c r="D693" s="509">
        <v>1.23</v>
      </c>
      <c r="E693" s="684">
        <v>1.1100000000000001</v>
      </c>
      <c r="F693" s="684">
        <v>1.04</v>
      </c>
      <c r="G693" s="684">
        <v>0.98</v>
      </c>
      <c r="H693" s="684">
        <v>0.91</v>
      </c>
      <c r="I693" s="685"/>
      <c r="J693" s="684">
        <v>0.87</v>
      </c>
      <c r="K693" s="514">
        <v>0.84</v>
      </c>
      <c r="L693" s="685"/>
      <c r="M693" s="690">
        <v>0.79</v>
      </c>
      <c r="N693" s="686">
        <v>0.76</v>
      </c>
      <c r="O693" s="691">
        <v>0.74</v>
      </c>
      <c r="P693" s="691">
        <v>0.68</v>
      </c>
      <c r="Q693" s="691">
        <v>0.61</v>
      </c>
      <c r="R693" s="687">
        <v>0.6</v>
      </c>
      <c r="S693" s="691">
        <v>0.6</v>
      </c>
      <c r="T693" s="691">
        <v>0.59</v>
      </c>
      <c r="U693" s="691">
        <v>0.54</v>
      </c>
      <c r="V693" s="687">
        <v>0.53200000000000003</v>
      </c>
      <c r="W693" s="691">
        <v>0.53200000000000003</v>
      </c>
      <c r="X693" s="691">
        <v>0.53</v>
      </c>
      <c r="Y693" s="688">
        <f>SUM(C693:X693)</f>
        <v>15.833999999999998</v>
      </c>
      <c r="Z693" s="1134">
        <f>IF(ISERROR((C693/D693-1)*100),"n/a",(C693/D693-1)*100)</f>
        <v>9.7560975609756184</v>
      </c>
      <c r="AA693" s="705">
        <f>IF(ISERROR((D693/E693-1)*100),"n/a",(D693/E693-1)*100)</f>
        <v>10.810810810810789</v>
      </c>
      <c r="AB693" s="705">
        <f>IF(ISERROR((E693/F693-1)*100),"n/a",(E693/F693-1)*100)</f>
        <v>6.7307692307692291</v>
      </c>
      <c r="AC693" s="705">
        <f>IF(ISERROR((F693/G693-1)*100),"n/a",(F693/G693-1)*100)</f>
        <v>6.1224489795918435</v>
      </c>
      <c r="AD693" s="705">
        <f>IF(ISERROR((G693/H693-1)*100),"n/a",(G693/H693-1)*100)</f>
        <v>7.6923076923076872</v>
      </c>
      <c r="AE693" s="705">
        <f>IF(ISERROR((H693/J693-1)*100),"n/a",(H693/J693-1)*100)</f>
        <v>4.5977011494252817</v>
      </c>
      <c r="AF693" s="705">
        <f>IF(ISERROR((J693/K693-1)*100),"n/a",(J693/K693-1)*100)</f>
        <v>3.5714285714285809</v>
      </c>
      <c r="AG693" s="705">
        <f>IF(ISERROR((K693/M693-1)*100),"n/a",(K693/M693-1)*100)</f>
        <v>6.3291139240506222</v>
      </c>
      <c r="AH693" s="705">
        <f>IF(ISERROR((M693/N693-1)*100),"n/a",(M693/N693-1)*100)</f>
        <v>3.9473684210526327</v>
      </c>
      <c r="AI693" s="705">
        <f>IF(ISERROR((N693/O693-1)*100),"n/a",(N693/O693-1)*100)</f>
        <v>2.7027027027026973</v>
      </c>
      <c r="AJ693" s="705">
        <f>IF(ISERROR((O693/P693-1)*100),"n/a",(O693/P693-1)*100)</f>
        <v>8.8235294117646959</v>
      </c>
      <c r="AK693" s="705">
        <f>IF(ISERROR((P693/Q693-1)*100),"n/a",(P693/Q693-1)*100)</f>
        <v>11.475409836065587</v>
      </c>
      <c r="AL693" s="705">
        <f>IF(ISERROR((Q693/R693-1)*100),"n/a",(Q693/R693-1)*100)</f>
        <v>1.6666666666666607</v>
      </c>
      <c r="AM693" s="705">
        <f>IF(ISERROR((R693/S693-1)*100),"n/a",(R693/S693-1)*100)</f>
        <v>0</v>
      </c>
      <c r="AN693" s="705">
        <f>IF(ISERROR((S693/T693-1)*100),"n/a",(S693/T693-1)*100)</f>
        <v>1.6949152542372836</v>
      </c>
      <c r="AO693" s="705">
        <f>IF(ISERROR((T693/U693-1)*100),"n/a",(T693/U693-1)*100)</f>
        <v>9.259259259259256</v>
      </c>
      <c r="AP693" s="705">
        <f>IF(ISERROR((U693/V693-1)*100),"n/a",(U693/V693-1)*100)</f>
        <v>1.5037593984962516</v>
      </c>
      <c r="AQ693" s="705">
        <f>IF(ISERROR((V693/W693-1)*100),"n/a",(V693/W693-1)*100)</f>
        <v>0</v>
      </c>
      <c r="AR693" s="705">
        <f>IF(ISERROR((W693/X693-1)*100),"n/a",(W693/X693-1)*100)</f>
        <v>0.37735849056603765</v>
      </c>
      <c r="AS693" s="706">
        <f>AVERAGE(Z693:AR693)</f>
        <v>5.1085077557984615</v>
      </c>
      <c r="AT693" s="707">
        <f>STDEV(Z693:AR693)</f>
        <v>3.7884317852114937</v>
      </c>
    </row>
    <row r="694" spans="1:46" ht="11.25" customHeight="1" x14ac:dyDescent="0.2">
      <c r="A694" s="526" t="s">
        <v>1646</v>
      </c>
      <c r="B694" s="527" t="s">
        <v>1647</v>
      </c>
      <c r="C694" s="515">
        <v>0.68</v>
      </c>
      <c r="D694" s="515">
        <v>0.57999999999999996</v>
      </c>
      <c r="E694" s="533">
        <v>0.51</v>
      </c>
      <c r="F694" s="533">
        <v>0.44</v>
      </c>
      <c r="G694" s="533">
        <v>0.34</v>
      </c>
      <c r="H694" s="533">
        <v>0.27</v>
      </c>
      <c r="I694" s="534"/>
      <c r="J694" s="533">
        <v>0.22</v>
      </c>
      <c r="K694" s="529">
        <v>0.19</v>
      </c>
      <c r="L694" s="534"/>
      <c r="M694" s="560">
        <v>0.16</v>
      </c>
      <c r="N694" s="560">
        <v>0.16</v>
      </c>
      <c r="O694" s="536">
        <v>0.16</v>
      </c>
      <c r="P694" s="536">
        <v>0.12</v>
      </c>
      <c r="Q694" s="536">
        <v>0.1</v>
      </c>
      <c r="R694" s="536">
        <v>7.4999999999999997E-2</v>
      </c>
      <c r="S694" s="537">
        <v>0</v>
      </c>
      <c r="T694" s="537">
        <v>0</v>
      </c>
      <c r="U694" s="537">
        <v>0</v>
      </c>
      <c r="V694" s="537">
        <v>0</v>
      </c>
      <c r="W694" s="537">
        <v>0</v>
      </c>
      <c r="X694" s="536">
        <v>0.36</v>
      </c>
      <c r="Y694" s="688">
        <f>SUM(C694:X694)</f>
        <v>4.3650000000000011</v>
      </c>
      <c r="Z694" s="1134">
        <f>IF(ISERROR((C694/D694-1)*100),"n/a",(C694/D694-1)*100)</f>
        <v>17.24137931034484</v>
      </c>
      <c r="AA694" s="705">
        <f>IF(ISERROR((D694/E694-1)*100),"n/a",(D694/E694-1)*100)</f>
        <v>13.725490196078427</v>
      </c>
      <c r="AB694" s="705">
        <f>IF(ISERROR((E694/F694-1)*100),"n/a",(E694/F694-1)*100)</f>
        <v>15.909090909090917</v>
      </c>
      <c r="AC694" s="705">
        <f>IF(ISERROR((F694/G694-1)*100),"n/a",(F694/G694-1)*100)</f>
        <v>29.411764705882337</v>
      </c>
      <c r="AD694" s="705">
        <f>IF(ISERROR((G694/H694-1)*100),"n/a",(G694/H694-1)*100)</f>
        <v>25.925925925925931</v>
      </c>
      <c r="AE694" s="705">
        <f>IF(ISERROR((H694/J694-1)*100),"n/a",(H694/J694-1)*100)</f>
        <v>22.72727272727273</v>
      </c>
      <c r="AF694" s="705">
        <f>IF(ISERROR((J694/K694-1)*100),"n/a",(J694/K694-1)*100)</f>
        <v>15.789473684210531</v>
      </c>
      <c r="AG694" s="705">
        <f>IF(ISERROR((K694/M694-1)*100),"n/a",(K694/M694-1)*100)</f>
        <v>18.75</v>
      </c>
      <c r="AH694" s="705">
        <f>IF(ISERROR((M694/N694-1)*100),"n/a",(M694/N694-1)*100)</f>
        <v>0</v>
      </c>
      <c r="AI694" s="705">
        <f>IF(ISERROR((N694/O694-1)*100),"n/a",(N694/O694-1)*100)</f>
        <v>0</v>
      </c>
      <c r="AJ694" s="705">
        <f>IF(ISERROR((O694/P694-1)*100),"n/a",(O694/P694-1)*100)</f>
        <v>33.33333333333335</v>
      </c>
      <c r="AK694" s="705">
        <f>IF(ISERROR((P694/Q694-1)*100),"n/a",(P694/Q694-1)*100)</f>
        <v>19.999999999999996</v>
      </c>
      <c r="AL694" s="705">
        <f>IF(ISERROR((Q694/R694-1)*100),"n/a",(Q694/R694-1)*100)</f>
        <v>33.33333333333335</v>
      </c>
      <c r="AM694" s="705" t="str">
        <f>IF(ISERROR((R694/S694-1)*100),"n/a",(R694/S694-1)*100)</f>
        <v>n/a</v>
      </c>
      <c r="AN694" s="705" t="str">
        <f>IF(ISERROR((S694/T694-1)*100),"n/a",(S694/T694-1)*100)</f>
        <v>n/a</v>
      </c>
      <c r="AO694" s="705" t="str">
        <f>IF(ISERROR((T694/U694-1)*100),"n/a",(T694/U694-1)*100)</f>
        <v>n/a</v>
      </c>
      <c r="AP694" s="705" t="str">
        <f>IF(ISERROR((U694/V694-1)*100),"n/a",(U694/V694-1)*100)</f>
        <v>n/a</v>
      </c>
      <c r="AQ694" s="705" t="str">
        <f>IF(ISERROR((V694/W694-1)*100),"n/a",(V694/W694-1)*100)</f>
        <v>n/a</v>
      </c>
      <c r="AR694" s="705">
        <f>IF(ISERROR((W694/X694-1)*100),"n/a",(W694/X694-1)*100)</f>
        <v>-100</v>
      </c>
      <c r="AS694" s="706">
        <f>AVERAGE(Z694:AR694)</f>
        <v>10.439076008962315</v>
      </c>
      <c r="AT694" s="707">
        <f>STDEV(Z694:AR694)</f>
        <v>33.385786669000645</v>
      </c>
    </row>
    <row r="695" spans="1:46" ht="11.25" customHeight="1" x14ac:dyDescent="0.2">
      <c r="A695" s="580" t="s">
        <v>4119</v>
      </c>
      <c r="B695" s="972" t="s">
        <v>4120</v>
      </c>
      <c r="C695" s="515">
        <v>0.38</v>
      </c>
      <c r="D695" s="515">
        <v>0.19</v>
      </c>
      <c r="E695" s="684">
        <v>0.15</v>
      </c>
      <c r="F695" s="684">
        <v>0.115</v>
      </c>
      <c r="G695" s="684">
        <v>0.05</v>
      </c>
      <c r="H695" s="563">
        <v>0</v>
      </c>
      <c r="I695" s="685"/>
      <c r="J695" s="521">
        <v>0</v>
      </c>
      <c r="K695" s="689">
        <v>0</v>
      </c>
      <c r="L695" s="685"/>
      <c r="M695" s="686">
        <v>0</v>
      </c>
      <c r="N695" s="686">
        <v>0</v>
      </c>
      <c r="O695" s="564">
        <v>0</v>
      </c>
      <c r="P695" s="564">
        <v>0</v>
      </c>
      <c r="Q695" s="564">
        <v>0</v>
      </c>
      <c r="R695" s="564">
        <v>0</v>
      </c>
      <c r="S695" s="564">
        <v>0</v>
      </c>
      <c r="T695" s="564">
        <v>0</v>
      </c>
      <c r="U695" s="564">
        <v>0</v>
      </c>
      <c r="V695" s="564">
        <v>0</v>
      </c>
      <c r="W695" s="564">
        <v>0</v>
      </c>
      <c r="X695" s="564">
        <v>0</v>
      </c>
      <c r="Y695" s="688">
        <f>SUM(C695:X695)</f>
        <v>0.88500000000000012</v>
      </c>
      <c r="Z695" s="1134">
        <f>IF(ISERROR((C695/D695-1)*100),"n/a",(C695/D695-1)*100)</f>
        <v>100</v>
      </c>
      <c r="AA695" s="705">
        <f>IF(ISERROR((D695/E695-1)*100),"n/a",(D695/E695-1)*100)</f>
        <v>26.666666666666682</v>
      </c>
      <c r="AB695" s="705">
        <f>IF(ISERROR((E695/F695-1)*100),"n/a",(E695/F695-1)*100)</f>
        <v>30.434782608695631</v>
      </c>
      <c r="AC695" s="705">
        <f>IF(ISERROR((F695/G695-1)*100),"n/a",(F695/G695-1)*100)</f>
        <v>129.99999999999997</v>
      </c>
      <c r="AD695" s="705" t="str">
        <f>IF(ISERROR((G695/H695-1)*100),"n/a",(G695/H695-1)*100)</f>
        <v>n/a</v>
      </c>
      <c r="AE695" s="705" t="str">
        <f>IF(ISERROR((H695/J695-1)*100),"n/a",(H695/J695-1)*100)</f>
        <v>n/a</v>
      </c>
      <c r="AF695" s="705" t="str">
        <f>IF(ISERROR((J695/K695-1)*100),"n/a",(J695/K695-1)*100)</f>
        <v>n/a</v>
      </c>
      <c r="AG695" s="705" t="str">
        <f>IF(ISERROR((K695/M695-1)*100),"n/a",(K695/M695-1)*100)</f>
        <v>n/a</v>
      </c>
      <c r="AH695" s="705" t="str">
        <f>IF(ISERROR((M695/N695-1)*100),"n/a",(M695/N695-1)*100)</f>
        <v>n/a</v>
      </c>
      <c r="AI695" s="705" t="str">
        <f>IF(ISERROR((N695/O695-1)*100),"n/a",(N695/O695-1)*100)</f>
        <v>n/a</v>
      </c>
      <c r="AJ695" s="705" t="str">
        <f>IF(ISERROR((O695/P695-1)*100),"n/a",(O695/P695-1)*100)</f>
        <v>n/a</v>
      </c>
      <c r="AK695" s="705" t="str">
        <f>IF(ISERROR((P695/Q695-1)*100),"n/a",(P695/Q695-1)*100)</f>
        <v>n/a</v>
      </c>
      <c r="AL695" s="705" t="str">
        <f>IF(ISERROR((Q695/R695-1)*100),"n/a",(Q695/R695-1)*100)</f>
        <v>n/a</v>
      </c>
      <c r="AM695" s="705" t="str">
        <f>IF(ISERROR((R695/S695-1)*100),"n/a",(R695/S695-1)*100)</f>
        <v>n/a</v>
      </c>
      <c r="AN695" s="705" t="str">
        <f>IF(ISERROR((S695/T695-1)*100),"n/a",(S695/T695-1)*100)</f>
        <v>n/a</v>
      </c>
      <c r="AO695" s="705" t="str">
        <f>IF(ISERROR((T695/U695-1)*100),"n/a",(T695/U695-1)*100)</f>
        <v>n/a</v>
      </c>
      <c r="AP695" s="705" t="str">
        <f>IF(ISERROR((U695/V695-1)*100),"n/a",(U695/V695-1)*100)</f>
        <v>n/a</v>
      </c>
      <c r="AQ695" s="705" t="str">
        <f>IF(ISERROR((V695/W695-1)*100),"n/a",(V695/W695-1)*100)</f>
        <v>n/a</v>
      </c>
      <c r="AR695" s="705" t="str">
        <f>IF(ISERROR((W695/X695-1)*100),"n/a",(W695/X695-1)*100)</f>
        <v>n/a</v>
      </c>
      <c r="AS695" s="706">
        <f>AVERAGE(Z695:AR695)</f>
        <v>71.775362318840564</v>
      </c>
      <c r="AT695" s="707">
        <f>STDEV(Z695:AR695)</f>
        <v>51.415226536978054</v>
      </c>
    </row>
    <row r="696" spans="1:46" ht="11.25" customHeight="1" x14ac:dyDescent="0.2">
      <c r="A696" s="972" t="s">
        <v>1648</v>
      </c>
      <c r="B696" s="972" t="s">
        <v>1649</v>
      </c>
      <c r="C696" s="515">
        <v>0.27</v>
      </c>
      <c r="D696" s="515">
        <v>0.26</v>
      </c>
      <c r="E696" s="684">
        <v>0.25</v>
      </c>
      <c r="F696" s="684">
        <v>0.24</v>
      </c>
      <c r="G696" s="684">
        <v>0.23499999999999999</v>
      </c>
      <c r="H696" s="684">
        <v>0.18</v>
      </c>
      <c r="I696" s="685"/>
      <c r="J696" s="521">
        <v>0.16500000000000001</v>
      </c>
      <c r="K696" s="689">
        <v>0.16500000000000001</v>
      </c>
      <c r="L696" s="685"/>
      <c r="M696" s="531">
        <v>0.16500000000000001</v>
      </c>
      <c r="N696" s="531">
        <v>0.16</v>
      </c>
      <c r="O696" s="691">
        <v>0.15</v>
      </c>
      <c r="P696" s="691">
        <v>0.13500000000000001</v>
      </c>
      <c r="Q696" s="691">
        <v>0.125</v>
      </c>
      <c r="R696" s="691">
        <v>7.6670000000000002E-2</v>
      </c>
      <c r="S696" s="691">
        <v>7.1669999999999998E-2</v>
      </c>
      <c r="T696" s="691">
        <v>6.5000000000000002E-2</v>
      </c>
      <c r="U696" s="691">
        <v>6.1670000000000003E-2</v>
      </c>
      <c r="V696" s="691">
        <v>5.833E-2</v>
      </c>
      <c r="W696" s="687">
        <v>0</v>
      </c>
      <c r="X696" s="687">
        <v>0</v>
      </c>
      <c r="Y696" s="688">
        <f>SUM(C696:X696)</f>
        <v>2.8333400000000002</v>
      </c>
      <c r="Z696" s="1134">
        <f>IF(ISERROR((C696/D696-1)*100),"n/a",(C696/D696-1)*100)</f>
        <v>3.8461538461538547</v>
      </c>
      <c r="AA696" s="705">
        <f>IF(ISERROR((D696/E696-1)*100),"n/a",(D696/E696-1)*100)</f>
        <v>4.0000000000000036</v>
      </c>
      <c r="AB696" s="705">
        <f>IF(ISERROR((E696/F696-1)*100),"n/a",(E696/F696-1)*100)</f>
        <v>4.1666666666666741</v>
      </c>
      <c r="AC696" s="705">
        <f>IF(ISERROR((F696/G696-1)*100),"n/a",(F696/G696-1)*100)</f>
        <v>2.1276595744680771</v>
      </c>
      <c r="AD696" s="705">
        <f>IF(ISERROR((G696/H696-1)*100),"n/a",(G696/H696-1)*100)</f>
        <v>30.555555555555557</v>
      </c>
      <c r="AE696" s="705">
        <f>IF(ISERROR((H696/J696-1)*100),"n/a",(H696/J696-1)*100)</f>
        <v>9.0909090909090828</v>
      </c>
      <c r="AF696" s="705">
        <f>IF(ISERROR((J696/K696-1)*100),"n/a",(J696/K696-1)*100)</f>
        <v>0</v>
      </c>
      <c r="AG696" s="705">
        <f>IF(ISERROR((K696/M696-1)*100),"n/a",(K696/M696-1)*100)</f>
        <v>0</v>
      </c>
      <c r="AH696" s="705">
        <f>IF(ISERROR((M696/N696-1)*100),"n/a",(M696/N696-1)*100)</f>
        <v>3.125</v>
      </c>
      <c r="AI696" s="705">
        <f>IF(ISERROR((N696/O696-1)*100),"n/a",(N696/O696-1)*100)</f>
        <v>6.6666666666666652</v>
      </c>
      <c r="AJ696" s="705">
        <f>IF(ISERROR((O696/P696-1)*100),"n/a",(O696/P696-1)*100)</f>
        <v>11.111111111111093</v>
      </c>
      <c r="AK696" s="705">
        <f>IF(ISERROR((P696/Q696-1)*100),"n/a",(P696/Q696-1)*100)</f>
        <v>8.0000000000000071</v>
      </c>
      <c r="AL696" s="705">
        <f>IF(ISERROR((Q696/R696-1)*100),"n/a",(Q696/R696-1)*100)</f>
        <v>63.036389722185994</v>
      </c>
      <c r="AM696" s="705">
        <f>IF(ISERROR((R696/S696-1)*100),"n/a",(R696/S696-1)*100)</f>
        <v>6.9764197014092533</v>
      </c>
      <c r="AN696" s="705">
        <f>IF(ISERROR((S696/T696-1)*100),"n/a",(S696/T696-1)*100)</f>
        <v>10.261538461538455</v>
      </c>
      <c r="AO696" s="705">
        <f>IF(ISERROR((T696/U696-1)*100),"n/a",(T696/U696-1)*100)</f>
        <v>5.3997081238851941</v>
      </c>
      <c r="AP696" s="705">
        <f>IF(ISERROR((U696/V696-1)*100),"n/a",(U696/V696-1)*100)</f>
        <v>5.726041488085043</v>
      </c>
      <c r="AQ696" s="705" t="str">
        <f>IF(ISERROR((V696/W696-1)*100),"n/a",(V696/W696-1)*100)</f>
        <v>n/a</v>
      </c>
      <c r="AR696" s="705" t="str">
        <f>IF(ISERROR((W696/X696-1)*100),"n/a",(W696/X696-1)*100)</f>
        <v>n/a</v>
      </c>
      <c r="AS696" s="706">
        <f>AVERAGE(Z696:AR696)</f>
        <v>10.240577647566761</v>
      </c>
      <c r="AT696" s="707">
        <f>STDEV(Z696:AR696)</f>
        <v>15.242527925413516</v>
      </c>
    </row>
    <row r="697" spans="1:46" ht="11.25" customHeight="1" x14ac:dyDescent="0.2">
      <c r="A697" s="972" t="s">
        <v>336</v>
      </c>
      <c r="B697" s="972" t="s">
        <v>337</v>
      </c>
      <c r="C697" s="515">
        <v>3.44</v>
      </c>
      <c r="D697" s="515">
        <v>3.4</v>
      </c>
      <c r="E697" s="684">
        <v>3.36</v>
      </c>
      <c r="F697" s="684">
        <v>2.68</v>
      </c>
      <c r="G697" s="684">
        <v>2.2000000000000002</v>
      </c>
      <c r="H697" s="684">
        <v>2</v>
      </c>
      <c r="I697" s="685"/>
      <c r="J697" s="684">
        <v>1.56</v>
      </c>
      <c r="K697" s="514">
        <v>1.46</v>
      </c>
      <c r="L697" s="685"/>
      <c r="M697" s="531">
        <v>1.44</v>
      </c>
      <c r="N697" s="531">
        <v>1.42</v>
      </c>
      <c r="O697" s="691">
        <v>1.4</v>
      </c>
      <c r="P697" s="691">
        <v>1.26</v>
      </c>
      <c r="Q697" s="691">
        <v>1</v>
      </c>
      <c r="R697" s="691">
        <v>0.82</v>
      </c>
      <c r="S697" s="691">
        <v>0.68</v>
      </c>
      <c r="T697" s="691">
        <v>0.62</v>
      </c>
      <c r="U697" s="691">
        <v>0.59499999999999997</v>
      </c>
      <c r="V697" s="691">
        <v>0.57999999999999996</v>
      </c>
      <c r="W697" s="691">
        <v>0.54</v>
      </c>
      <c r="X697" s="691">
        <v>0.48</v>
      </c>
      <c r="Y697" s="688">
        <f>SUM(C697:X697)</f>
        <v>30.934999999999999</v>
      </c>
      <c r="Z697" s="1134">
        <f>IF(ISERROR((C697/D697-1)*100),"n/a",(C697/D697-1)*100)</f>
        <v>1.1764705882352899</v>
      </c>
      <c r="AA697" s="705">
        <f>IF(ISERROR((D697/E697-1)*100),"n/a",(D697/E697-1)*100)</f>
        <v>1.1904761904761862</v>
      </c>
      <c r="AB697" s="705">
        <f>IF(ISERROR((E697/F697-1)*100),"n/a",(E697/F697-1)*100)</f>
        <v>25.373134328358194</v>
      </c>
      <c r="AC697" s="705">
        <f>IF(ISERROR((F697/G697-1)*100),"n/a",(F697/G697-1)*100)</f>
        <v>21.818181818181827</v>
      </c>
      <c r="AD697" s="705">
        <f>IF(ISERROR((G697/H697-1)*100),"n/a",(G697/H697-1)*100)</f>
        <v>10.000000000000009</v>
      </c>
      <c r="AE697" s="705">
        <f>IF(ISERROR((H697/J697-1)*100),"n/a",(H697/J697-1)*100)</f>
        <v>28.205128205128194</v>
      </c>
      <c r="AF697" s="705">
        <f>IF(ISERROR((J697/K697-1)*100),"n/a",(J697/K697-1)*100)</f>
        <v>6.8493150684931559</v>
      </c>
      <c r="AG697" s="705">
        <f>IF(ISERROR((K697/M697-1)*100),"n/a",(K697/M697-1)*100)</f>
        <v>1.388888888888884</v>
      </c>
      <c r="AH697" s="705">
        <f>IF(ISERROR((M697/N697-1)*100),"n/a",(M697/N697-1)*100)</f>
        <v>1.4084507042253502</v>
      </c>
      <c r="AI697" s="705">
        <f>IF(ISERROR((N697/O697-1)*100),"n/a",(N697/O697-1)*100)</f>
        <v>1.4285714285714235</v>
      </c>
      <c r="AJ697" s="705">
        <f>IF(ISERROR((O697/P697-1)*100),"n/a",(O697/P697-1)*100)</f>
        <v>11.111111111111093</v>
      </c>
      <c r="AK697" s="705">
        <f>IF(ISERROR((P697/Q697-1)*100),"n/a",(P697/Q697-1)*100)</f>
        <v>26</v>
      </c>
      <c r="AL697" s="705">
        <f>IF(ISERROR((Q697/R697-1)*100),"n/a",(Q697/R697-1)*100)</f>
        <v>21.95121951219512</v>
      </c>
      <c r="AM697" s="705">
        <f>IF(ISERROR((R697/S697-1)*100),"n/a",(R697/S697-1)*100)</f>
        <v>20.588235294117641</v>
      </c>
      <c r="AN697" s="705">
        <f>IF(ISERROR((S697/T697-1)*100),"n/a",(S697/T697-1)*100)</f>
        <v>9.6774193548387224</v>
      </c>
      <c r="AO697" s="705">
        <f>IF(ISERROR((T697/U697-1)*100),"n/a",(T697/U697-1)*100)</f>
        <v>4.2016806722689148</v>
      </c>
      <c r="AP697" s="705">
        <f>IF(ISERROR((U697/V697-1)*100),"n/a",(U697/V697-1)*100)</f>
        <v>2.5862068965517349</v>
      </c>
      <c r="AQ697" s="705">
        <f>IF(ISERROR((V697/W697-1)*100),"n/a",(V697/W697-1)*100)</f>
        <v>7.4074074074073959</v>
      </c>
      <c r="AR697" s="705">
        <f>IF(ISERROR((W697/X697-1)*100),"n/a",(W697/X697-1)*100)</f>
        <v>12.500000000000021</v>
      </c>
      <c r="AS697" s="706">
        <f>AVERAGE(Z697:AR697)</f>
        <v>11.308520919423639</v>
      </c>
      <c r="AT697" s="707">
        <f>STDEV(Z697:AR697)</f>
        <v>9.648140209368119</v>
      </c>
    </row>
    <row r="698" spans="1:46" ht="11.25" customHeight="1" x14ac:dyDescent="0.2">
      <c r="A698" s="526" t="s">
        <v>1650</v>
      </c>
      <c r="B698" s="527" t="s">
        <v>1651</v>
      </c>
      <c r="C698" s="515">
        <v>0.31</v>
      </c>
      <c r="D698" s="530">
        <v>0.29000000000000004</v>
      </c>
      <c r="E698" s="533">
        <v>0.27</v>
      </c>
      <c r="F698" s="533">
        <v>0.25</v>
      </c>
      <c r="G698" s="532">
        <v>0.24</v>
      </c>
      <c r="H698" s="533">
        <v>0.23</v>
      </c>
      <c r="I698" s="534"/>
      <c r="J698" s="533">
        <v>0.12</v>
      </c>
      <c r="K698" s="535">
        <v>0</v>
      </c>
      <c r="L698" s="534"/>
      <c r="M698" s="560">
        <v>0</v>
      </c>
      <c r="N698" s="560">
        <v>0</v>
      </c>
      <c r="O698" s="537">
        <v>0</v>
      </c>
      <c r="P698" s="537">
        <v>0</v>
      </c>
      <c r="Q698" s="537">
        <v>0</v>
      </c>
      <c r="R698" s="537">
        <v>0</v>
      </c>
      <c r="S698" s="537">
        <v>0</v>
      </c>
      <c r="T698" s="537">
        <v>0</v>
      </c>
      <c r="U698" s="537">
        <v>0</v>
      </c>
      <c r="V698" s="537">
        <v>0</v>
      </c>
      <c r="W698" s="537">
        <v>0</v>
      </c>
      <c r="X698" s="537">
        <v>0</v>
      </c>
      <c r="Y698" s="688">
        <f>SUM(C698:X698)</f>
        <v>1.71</v>
      </c>
      <c r="Z698" s="1134">
        <f>IF(ISERROR((C698/D698-1)*100),"n/a",(C698/D698-1)*100)</f>
        <v>6.8965517241379226</v>
      </c>
      <c r="AA698" s="705">
        <f>IF(ISERROR((D698/E698-1)*100),"n/a",(D698/E698-1)*100)</f>
        <v>7.4074074074074181</v>
      </c>
      <c r="AB698" s="705">
        <f>IF(ISERROR((E698/F698-1)*100),"n/a",(E698/F698-1)*100)</f>
        <v>8.0000000000000071</v>
      </c>
      <c r="AC698" s="705">
        <f>IF(ISERROR((F698/G698-1)*100),"n/a",(F698/G698-1)*100)</f>
        <v>4.1666666666666741</v>
      </c>
      <c r="AD698" s="705">
        <f>IF(ISERROR((G698/H698-1)*100),"n/a",(G698/H698-1)*100)</f>
        <v>4.3478260869565188</v>
      </c>
      <c r="AE698" s="705">
        <f>IF(ISERROR((H698/J698-1)*100),"n/a",(H698/J698-1)*100)</f>
        <v>91.666666666666671</v>
      </c>
      <c r="AF698" s="705" t="str">
        <f>IF(ISERROR((J698/K698-1)*100),"n/a",(J698/K698-1)*100)</f>
        <v>n/a</v>
      </c>
      <c r="AG698" s="705" t="str">
        <f>IF(ISERROR((K698/M698-1)*100),"n/a",(K698/M698-1)*100)</f>
        <v>n/a</v>
      </c>
      <c r="AH698" s="705" t="str">
        <f>IF(ISERROR((M698/N698-1)*100),"n/a",(M698/N698-1)*100)</f>
        <v>n/a</v>
      </c>
      <c r="AI698" s="705" t="str">
        <f>IF(ISERROR((N698/O698-1)*100),"n/a",(N698/O698-1)*100)</f>
        <v>n/a</v>
      </c>
      <c r="AJ698" s="705" t="str">
        <f>IF(ISERROR((O698/P698-1)*100),"n/a",(O698/P698-1)*100)</f>
        <v>n/a</v>
      </c>
      <c r="AK698" s="705" t="str">
        <f>IF(ISERROR((P698/Q698-1)*100),"n/a",(P698/Q698-1)*100)</f>
        <v>n/a</v>
      </c>
      <c r="AL698" s="705" t="str">
        <f>IF(ISERROR((Q698/R698-1)*100),"n/a",(Q698/R698-1)*100)</f>
        <v>n/a</v>
      </c>
      <c r="AM698" s="705" t="str">
        <f>IF(ISERROR((R698/S698-1)*100),"n/a",(R698/S698-1)*100)</f>
        <v>n/a</v>
      </c>
      <c r="AN698" s="705" t="str">
        <f>IF(ISERROR((S698/T698-1)*100),"n/a",(S698/T698-1)*100)</f>
        <v>n/a</v>
      </c>
      <c r="AO698" s="705" t="str">
        <f>IF(ISERROR((T698/U698-1)*100),"n/a",(T698/U698-1)*100)</f>
        <v>n/a</v>
      </c>
      <c r="AP698" s="705" t="str">
        <f>IF(ISERROR((U698/V698-1)*100),"n/a",(U698/V698-1)*100)</f>
        <v>n/a</v>
      </c>
      <c r="AQ698" s="705" t="str">
        <f>IF(ISERROR((V698/W698-1)*100),"n/a",(V698/W698-1)*100)</f>
        <v>n/a</v>
      </c>
      <c r="AR698" s="705" t="str">
        <f>IF(ISERROR((W698/X698-1)*100),"n/a",(W698/X698-1)*100)</f>
        <v>n/a</v>
      </c>
      <c r="AS698" s="706">
        <f>AVERAGE(Z698:AR698)</f>
        <v>20.414186425305868</v>
      </c>
      <c r="AT698" s="707">
        <f>STDEV(Z698:AR698)</f>
        <v>34.942926455325633</v>
      </c>
    </row>
    <row r="699" spans="1:46" ht="11.25" customHeight="1" x14ac:dyDescent="0.2">
      <c r="A699" s="513" t="s">
        <v>1652</v>
      </c>
      <c r="B699" s="972" t="s">
        <v>1653</v>
      </c>
      <c r="C699" s="515">
        <v>0.64</v>
      </c>
      <c r="D699" s="690">
        <v>0.56000000000000005</v>
      </c>
      <c r="E699" s="684">
        <v>0.48</v>
      </c>
      <c r="F699" s="684">
        <v>0.42</v>
      </c>
      <c r="G699" s="684">
        <v>0.34</v>
      </c>
      <c r="H699" s="684">
        <v>0.26</v>
      </c>
      <c r="I699" s="685"/>
      <c r="J699" s="521">
        <v>0.24</v>
      </c>
      <c r="K699" s="689">
        <v>0.24</v>
      </c>
      <c r="L699" s="685"/>
      <c r="M699" s="686">
        <v>0.24</v>
      </c>
      <c r="N699" s="686">
        <v>0.4</v>
      </c>
      <c r="O699" s="691">
        <v>0.68</v>
      </c>
      <c r="P699" s="691">
        <v>0.62</v>
      </c>
      <c r="Q699" s="691">
        <v>0.54</v>
      </c>
      <c r="R699" s="691">
        <v>0.45</v>
      </c>
      <c r="S699" s="691">
        <v>0.37</v>
      </c>
      <c r="T699" s="691">
        <v>0.32</v>
      </c>
      <c r="U699" s="691">
        <v>0.28000000000000003</v>
      </c>
      <c r="V699" s="687">
        <v>0.18</v>
      </c>
      <c r="W699" s="691">
        <v>0.22</v>
      </c>
      <c r="X699" s="691">
        <v>0.1</v>
      </c>
      <c r="Y699" s="688">
        <f>SUM(C699:X699)</f>
        <v>7.580000000000001</v>
      </c>
      <c r="Z699" s="1134">
        <f>IF(ISERROR((C699/D699-1)*100),"n/a",(C699/D699-1)*100)</f>
        <v>14.285714285714279</v>
      </c>
      <c r="AA699" s="705">
        <f>IF(ISERROR((D699/E699-1)*100),"n/a",(D699/E699-1)*100)</f>
        <v>16.666666666666675</v>
      </c>
      <c r="AB699" s="705">
        <f>IF(ISERROR((E699/F699-1)*100),"n/a",(E699/F699-1)*100)</f>
        <v>14.285714285714279</v>
      </c>
      <c r="AC699" s="705">
        <f>IF(ISERROR((F699/G699-1)*100),"n/a",(F699/G699-1)*100)</f>
        <v>23.529411764705866</v>
      </c>
      <c r="AD699" s="705">
        <f>IF(ISERROR((G699/H699-1)*100),"n/a",(G699/H699-1)*100)</f>
        <v>30.76923076923077</v>
      </c>
      <c r="AE699" s="705">
        <f>IF(ISERROR((H699/J699-1)*100),"n/a",(H699/J699-1)*100)</f>
        <v>8.3333333333333481</v>
      </c>
      <c r="AF699" s="705">
        <f>IF(ISERROR((J699/K699-1)*100),"n/a",(J699/K699-1)*100)</f>
        <v>0</v>
      </c>
      <c r="AG699" s="705">
        <f>IF(ISERROR((K699/M699-1)*100),"n/a",(K699/M699-1)*100)</f>
        <v>0</v>
      </c>
      <c r="AH699" s="705">
        <f>IF(ISERROR((M699/N699-1)*100),"n/a",(M699/N699-1)*100)</f>
        <v>-40</v>
      </c>
      <c r="AI699" s="705">
        <f>IF(ISERROR((N699/O699-1)*100),"n/a",(N699/O699-1)*100)</f>
        <v>-41.17647058823529</v>
      </c>
      <c r="AJ699" s="705">
        <f>IF(ISERROR((O699/P699-1)*100),"n/a",(O699/P699-1)*100)</f>
        <v>9.6774193548387224</v>
      </c>
      <c r="AK699" s="705">
        <f>IF(ISERROR((P699/Q699-1)*100),"n/a",(P699/Q699-1)*100)</f>
        <v>14.814814814814813</v>
      </c>
      <c r="AL699" s="705">
        <f>IF(ISERROR((Q699/R699-1)*100),"n/a",(Q699/R699-1)*100)</f>
        <v>19.999999999999996</v>
      </c>
      <c r="AM699" s="705">
        <f>IF(ISERROR((R699/S699-1)*100),"n/a",(R699/S699-1)*100)</f>
        <v>21.621621621621621</v>
      </c>
      <c r="AN699" s="705">
        <f>IF(ISERROR((S699/T699-1)*100),"n/a",(S699/T699-1)*100)</f>
        <v>15.625</v>
      </c>
      <c r="AO699" s="705">
        <f>IF(ISERROR((T699/U699-1)*100),"n/a",(T699/U699-1)*100)</f>
        <v>14.285714285714279</v>
      </c>
      <c r="AP699" s="705">
        <f>IF(ISERROR((U699/V699-1)*100),"n/a",(U699/V699-1)*100)</f>
        <v>55.555555555555578</v>
      </c>
      <c r="AQ699" s="705">
        <f>IF(ISERROR((V699/W699-1)*100),"n/a",(V699/W699-1)*100)</f>
        <v>-18.181818181818187</v>
      </c>
      <c r="AR699" s="705">
        <f>IF(ISERROR((W699/X699-1)*100),"n/a",(W699/X699-1)*100)</f>
        <v>119.99999999999997</v>
      </c>
      <c r="AS699" s="706">
        <f>AVERAGE(Z699:AR699)</f>
        <v>14.741679366729302</v>
      </c>
      <c r="AT699" s="707">
        <f>STDEV(Z699:AR699)</f>
        <v>34.049055399957886</v>
      </c>
    </row>
    <row r="700" spans="1:46" ht="11.25" customHeight="1" x14ac:dyDescent="0.2">
      <c r="A700" s="513" t="s">
        <v>1654</v>
      </c>
      <c r="B700" s="972" t="s">
        <v>1655</v>
      </c>
      <c r="C700" s="515">
        <v>1.42</v>
      </c>
      <c r="D700" s="690">
        <v>1.19</v>
      </c>
      <c r="E700" s="684">
        <v>1</v>
      </c>
      <c r="F700" s="684">
        <v>0.84</v>
      </c>
      <c r="G700" s="684">
        <v>0.69</v>
      </c>
      <c r="H700" s="684">
        <v>0.56999999999999995</v>
      </c>
      <c r="I700" s="685"/>
      <c r="J700" s="684">
        <v>0.46</v>
      </c>
      <c r="K700" s="514">
        <v>0.1</v>
      </c>
      <c r="L700" s="685"/>
      <c r="M700" s="686">
        <v>0</v>
      </c>
      <c r="N700" s="686">
        <v>0</v>
      </c>
      <c r="O700" s="687">
        <v>1.456</v>
      </c>
      <c r="P700" s="691">
        <v>1.456</v>
      </c>
      <c r="Q700" s="691">
        <v>1.19</v>
      </c>
      <c r="R700" s="691">
        <v>1.1120000000000001</v>
      </c>
      <c r="S700" s="687">
        <v>0.36065999999999998</v>
      </c>
      <c r="T700" s="691">
        <v>0.73733000000000004</v>
      </c>
      <c r="U700" s="691">
        <v>0.58599999999999997</v>
      </c>
      <c r="V700" s="691">
        <v>0.53134000000000003</v>
      </c>
      <c r="W700" s="691">
        <v>0.51266999999999996</v>
      </c>
      <c r="X700" s="691">
        <v>0.08</v>
      </c>
      <c r="Y700" s="688">
        <f>SUM(C700:X700)</f>
        <v>14.292</v>
      </c>
      <c r="Z700" s="1134">
        <f>IF(ISERROR((C700/D700-1)*100),"n/a",(C700/D700-1)*100)</f>
        <v>19.327731092436974</v>
      </c>
      <c r="AA700" s="705">
        <f>IF(ISERROR((D700/E700-1)*100),"n/a",(D700/E700-1)*100)</f>
        <v>18.999999999999993</v>
      </c>
      <c r="AB700" s="705">
        <f>IF(ISERROR((E700/F700-1)*100),"n/a",(E700/F700-1)*100)</f>
        <v>19.047619047619047</v>
      </c>
      <c r="AC700" s="705">
        <f>IF(ISERROR((F700/G700-1)*100),"n/a",(F700/G700-1)*100)</f>
        <v>21.739130434782616</v>
      </c>
      <c r="AD700" s="705">
        <f>IF(ISERROR((G700/H700-1)*100),"n/a",(G700/H700-1)*100)</f>
        <v>21.052631578947366</v>
      </c>
      <c r="AE700" s="705">
        <f>IF(ISERROR((H700/J700-1)*100),"n/a",(H700/J700-1)*100)</f>
        <v>23.913043478260843</v>
      </c>
      <c r="AF700" s="705">
        <f>IF(ISERROR((J700/K700-1)*100),"n/a",(J700/K700-1)*100)</f>
        <v>359.99999999999994</v>
      </c>
      <c r="AG700" s="705" t="str">
        <f>IF(ISERROR((K700/M700-1)*100),"n/a",(K700/M700-1)*100)</f>
        <v>n/a</v>
      </c>
      <c r="AH700" s="705" t="str">
        <f>IF(ISERROR((M700/N700-1)*100),"n/a",(M700/N700-1)*100)</f>
        <v>n/a</v>
      </c>
      <c r="AI700" s="705">
        <f>IF(ISERROR((N700/O700-1)*100),"n/a",(N700/O700-1)*100)</f>
        <v>-100</v>
      </c>
      <c r="AJ700" s="705">
        <f>IF(ISERROR((O700/P700-1)*100),"n/a",(O700/P700-1)*100)</f>
        <v>0</v>
      </c>
      <c r="AK700" s="705">
        <f>IF(ISERROR((P700/Q700-1)*100),"n/a",(P700/Q700-1)*100)</f>
        <v>22.352941176470598</v>
      </c>
      <c r="AL700" s="705">
        <f>IF(ISERROR((Q700/R700-1)*100),"n/a",(Q700/R700-1)*100)</f>
        <v>7.0143884892086117</v>
      </c>
      <c r="AM700" s="705">
        <f>IF(ISERROR((R700/S700-1)*100),"n/a",(R700/S700-1)*100)</f>
        <v>208.32362890256758</v>
      </c>
      <c r="AN700" s="705">
        <f>IF(ISERROR((S700/T700-1)*100),"n/a",(S700/T700-1)*100)</f>
        <v>-51.085673985867942</v>
      </c>
      <c r="AO700" s="705">
        <f>IF(ISERROR((T700/U700-1)*100),"n/a",(T700/U700-1)*100)</f>
        <v>25.824232081911269</v>
      </c>
      <c r="AP700" s="705">
        <f>IF(ISERROR((U700/V700-1)*100),"n/a",(U700/V700-1)*100)</f>
        <v>10.28719840403507</v>
      </c>
      <c r="AQ700" s="705">
        <f>IF(ISERROR((V700/W700-1)*100),"n/a",(V700/W700-1)*100)</f>
        <v>3.641718844480879</v>
      </c>
      <c r="AR700" s="705">
        <f>IF(ISERROR((W700/X700-1)*100),"n/a",(W700/X700-1)*100)</f>
        <v>540.83749999999998</v>
      </c>
      <c r="AS700" s="706">
        <f>AVERAGE(Z700:AR700)</f>
        <v>67.722122914403101</v>
      </c>
      <c r="AT700" s="707">
        <f>STDEV(Z700:AR700)</f>
        <v>158.91559589128309</v>
      </c>
    </row>
    <row r="701" spans="1:46" ht="11.25" customHeight="1" x14ac:dyDescent="0.2">
      <c r="A701" s="513" t="s">
        <v>792</v>
      </c>
      <c r="B701" s="972" t="s">
        <v>793</v>
      </c>
      <c r="C701" s="515">
        <v>0.4</v>
      </c>
      <c r="D701" s="690">
        <v>0.36</v>
      </c>
      <c r="E701" s="684">
        <v>0.34</v>
      </c>
      <c r="F701" s="684">
        <v>0.32</v>
      </c>
      <c r="G701" s="684">
        <v>0.3</v>
      </c>
      <c r="H701" s="684">
        <v>0.28000000000000003</v>
      </c>
      <c r="I701" s="685"/>
      <c r="J701" s="684">
        <v>0.24</v>
      </c>
      <c r="K701" s="514">
        <v>0.22</v>
      </c>
      <c r="L701" s="685"/>
      <c r="M701" s="531">
        <v>0.21</v>
      </c>
      <c r="N701" s="531">
        <v>0.19</v>
      </c>
      <c r="O701" s="691">
        <v>0.17</v>
      </c>
      <c r="P701" s="691">
        <v>0.16</v>
      </c>
      <c r="Q701" s="691">
        <v>0.12</v>
      </c>
      <c r="R701" s="691">
        <v>0.1</v>
      </c>
      <c r="S701" s="691">
        <v>5.6250000000000001E-2</v>
      </c>
      <c r="T701" s="687">
        <v>0</v>
      </c>
      <c r="U701" s="687">
        <v>0</v>
      </c>
      <c r="V701" s="687">
        <v>0</v>
      </c>
      <c r="W701" s="687">
        <v>0</v>
      </c>
      <c r="X701" s="687">
        <v>0</v>
      </c>
      <c r="Y701" s="688">
        <f>SUM(C701:X701)</f>
        <v>3.4662500000000005</v>
      </c>
      <c r="Z701" s="1134">
        <f>IF(ISERROR((C701/D701-1)*100),"n/a",(C701/D701-1)*100)</f>
        <v>11.111111111111116</v>
      </c>
      <c r="AA701" s="705">
        <f>IF(ISERROR((D701/E701-1)*100),"n/a",(D701/E701-1)*100)</f>
        <v>5.8823529411764497</v>
      </c>
      <c r="AB701" s="705">
        <f>IF(ISERROR((E701/F701-1)*100),"n/a",(E701/F701-1)*100)</f>
        <v>6.25</v>
      </c>
      <c r="AC701" s="705">
        <f>IF(ISERROR((F701/G701-1)*100),"n/a",(F701/G701-1)*100)</f>
        <v>6.6666666666666652</v>
      </c>
      <c r="AD701" s="705">
        <f>IF(ISERROR((G701/H701-1)*100),"n/a",(G701/H701-1)*100)</f>
        <v>7.1428571428571397</v>
      </c>
      <c r="AE701" s="705">
        <f>IF(ISERROR((H701/J701-1)*100),"n/a",(H701/J701-1)*100)</f>
        <v>16.666666666666675</v>
      </c>
      <c r="AF701" s="705">
        <f>IF(ISERROR((J701/K701-1)*100),"n/a",(J701/K701-1)*100)</f>
        <v>9.0909090909090828</v>
      </c>
      <c r="AG701" s="705">
        <f>IF(ISERROR((K701/M701-1)*100),"n/a",(K701/M701-1)*100)</f>
        <v>4.7619047619047672</v>
      </c>
      <c r="AH701" s="705">
        <f>IF(ISERROR((M701/N701-1)*100),"n/a",(M701/N701-1)*100)</f>
        <v>10.526315789473673</v>
      </c>
      <c r="AI701" s="705">
        <f>IF(ISERROR((N701/O701-1)*100),"n/a",(N701/O701-1)*100)</f>
        <v>11.764705882352944</v>
      </c>
      <c r="AJ701" s="705">
        <f>IF(ISERROR((O701/P701-1)*100),"n/a",(O701/P701-1)*100)</f>
        <v>6.25</v>
      </c>
      <c r="AK701" s="705">
        <f>IF(ISERROR((P701/Q701-1)*100),"n/a",(P701/Q701-1)*100)</f>
        <v>33.33333333333335</v>
      </c>
      <c r="AL701" s="705">
        <f>IF(ISERROR((Q701/R701-1)*100),"n/a",(Q701/R701-1)*100)</f>
        <v>19.999999999999996</v>
      </c>
      <c r="AM701" s="705">
        <f>IF(ISERROR((R701/S701-1)*100),"n/a",(R701/S701-1)*100)</f>
        <v>77.777777777777786</v>
      </c>
      <c r="AN701" s="705" t="str">
        <f>IF(ISERROR((S701/T701-1)*100),"n/a",(S701/T701-1)*100)</f>
        <v>n/a</v>
      </c>
      <c r="AO701" s="705" t="str">
        <f>IF(ISERROR((T701/U701-1)*100),"n/a",(T701/U701-1)*100)</f>
        <v>n/a</v>
      </c>
      <c r="AP701" s="705" t="str">
        <f>IF(ISERROR((U701/V701-1)*100),"n/a",(U701/V701-1)*100)</f>
        <v>n/a</v>
      </c>
      <c r="AQ701" s="705" t="str">
        <f>IF(ISERROR((V701/W701-1)*100),"n/a",(V701/W701-1)*100)</f>
        <v>n/a</v>
      </c>
      <c r="AR701" s="705" t="str">
        <f>IF(ISERROR((W701/X701-1)*100),"n/a",(W701/X701-1)*100)</f>
        <v>n/a</v>
      </c>
      <c r="AS701" s="706">
        <f>AVERAGE(Z701:AR701)</f>
        <v>16.230328654587829</v>
      </c>
      <c r="AT701" s="707">
        <f>STDEV(Z701:AR701)</f>
        <v>19.288343156005148</v>
      </c>
    </row>
    <row r="702" spans="1:46" ht="11.25" customHeight="1" x14ac:dyDescent="0.2">
      <c r="A702" s="513" t="s">
        <v>1656</v>
      </c>
      <c r="B702" s="972" t="s">
        <v>1657</v>
      </c>
      <c r="C702" s="515">
        <v>0.57499999999999996</v>
      </c>
      <c r="D702" s="509">
        <v>0.495</v>
      </c>
      <c r="E702" s="684">
        <v>0.47499999999999998</v>
      </c>
      <c r="F702" s="684">
        <v>0.45500000000000002</v>
      </c>
      <c r="G702" s="684">
        <v>0.435</v>
      </c>
      <c r="H702" s="684">
        <v>0.41499999999999998</v>
      </c>
      <c r="I702" s="685"/>
      <c r="J702" s="684">
        <v>0.39500000000000002</v>
      </c>
      <c r="K702" s="689">
        <v>0.39</v>
      </c>
      <c r="L702" s="685"/>
      <c r="M702" s="686">
        <v>0.39</v>
      </c>
      <c r="N702" s="686">
        <v>0.39</v>
      </c>
      <c r="O702" s="691">
        <v>0.39</v>
      </c>
      <c r="P702" s="691">
        <v>0.36</v>
      </c>
      <c r="Q702" s="691">
        <v>0.33</v>
      </c>
      <c r="R702" s="691">
        <v>0.3</v>
      </c>
      <c r="S702" s="691">
        <v>0.28000000000000003</v>
      </c>
      <c r="T702" s="691">
        <v>0.255</v>
      </c>
      <c r="U702" s="691">
        <v>0.23499999999999999</v>
      </c>
      <c r="V702" s="691">
        <v>0.215</v>
      </c>
      <c r="W702" s="691">
        <v>0.19500000000000001</v>
      </c>
      <c r="X702" s="691">
        <v>0.17499999999999999</v>
      </c>
      <c r="Y702" s="688">
        <f>SUM(C702:X702)</f>
        <v>7.15</v>
      </c>
      <c r="Z702" s="1134">
        <f>IF(ISERROR((C702/D702-1)*100),"n/a",(C702/D702-1)*100)</f>
        <v>16.161616161616156</v>
      </c>
      <c r="AA702" s="705">
        <f>IF(ISERROR((D702/E702-1)*100),"n/a",(D702/E702-1)*100)</f>
        <v>4.2105263157894868</v>
      </c>
      <c r="AB702" s="705">
        <f>IF(ISERROR((E702/F702-1)*100),"n/a",(E702/F702-1)*100)</f>
        <v>4.39560439560438</v>
      </c>
      <c r="AC702" s="705">
        <f>IF(ISERROR((F702/G702-1)*100),"n/a",(F702/G702-1)*100)</f>
        <v>4.5977011494252817</v>
      </c>
      <c r="AD702" s="705">
        <f>IF(ISERROR((G702/H702-1)*100),"n/a",(G702/H702-1)*100)</f>
        <v>4.8192771084337505</v>
      </c>
      <c r="AE702" s="705">
        <f>IF(ISERROR((H702/J702-1)*100),"n/a",(H702/J702-1)*100)</f>
        <v>5.0632911392404889</v>
      </c>
      <c r="AF702" s="705">
        <f>IF(ISERROR((J702/K702-1)*100),"n/a",(J702/K702-1)*100)</f>
        <v>1.2820512820512775</v>
      </c>
      <c r="AG702" s="705">
        <f>IF(ISERROR((K702/M702-1)*100),"n/a",(K702/M702-1)*100)</f>
        <v>0</v>
      </c>
      <c r="AH702" s="705">
        <f>IF(ISERROR((M702/N702-1)*100),"n/a",(M702/N702-1)*100)</f>
        <v>0</v>
      </c>
      <c r="AI702" s="705">
        <f>IF(ISERROR((N702/O702-1)*100),"n/a",(N702/O702-1)*100)</f>
        <v>0</v>
      </c>
      <c r="AJ702" s="705">
        <f>IF(ISERROR((O702/P702-1)*100),"n/a",(O702/P702-1)*100)</f>
        <v>8.3333333333333481</v>
      </c>
      <c r="AK702" s="705">
        <f>IF(ISERROR((P702/Q702-1)*100),"n/a",(P702/Q702-1)*100)</f>
        <v>9.0909090909090828</v>
      </c>
      <c r="AL702" s="705">
        <f>IF(ISERROR((Q702/R702-1)*100),"n/a",(Q702/R702-1)*100)</f>
        <v>10.000000000000009</v>
      </c>
      <c r="AM702" s="705">
        <f>IF(ISERROR((R702/S702-1)*100),"n/a",(R702/S702-1)*100)</f>
        <v>7.1428571428571397</v>
      </c>
      <c r="AN702" s="705">
        <f>IF(ISERROR((S702/T702-1)*100),"n/a",(S702/T702-1)*100)</f>
        <v>9.8039215686274606</v>
      </c>
      <c r="AO702" s="705">
        <f>IF(ISERROR((T702/U702-1)*100),"n/a",(T702/U702-1)*100)</f>
        <v>8.5106382978723527</v>
      </c>
      <c r="AP702" s="705">
        <f>IF(ISERROR((U702/V702-1)*100),"n/a",(U702/V702-1)*100)</f>
        <v>9.302325581395344</v>
      </c>
      <c r="AQ702" s="705">
        <f>IF(ISERROR((V702/W702-1)*100),"n/a",(V702/W702-1)*100)</f>
        <v>10.256410256410241</v>
      </c>
      <c r="AR702" s="705">
        <f>IF(ISERROR((W702/X702-1)*100),"n/a",(W702/X702-1)*100)</f>
        <v>11.428571428571432</v>
      </c>
      <c r="AS702" s="706">
        <f>AVERAGE(Z702:AR702)</f>
        <v>6.5473175922177491</v>
      </c>
      <c r="AT702" s="707">
        <f>STDEV(Z702:AR702)</f>
        <v>4.4058632796022925</v>
      </c>
    </row>
    <row r="703" spans="1:46" ht="11.25" customHeight="1" x14ac:dyDescent="0.2">
      <c r="A703" s="527" t="s">
        <v>1658</v>
      </c>
      <c r="B703" s="527" t="s">
        <v>1659</v>
      </c>
      <c r="C703" s="515">
        <v>7.9</v>
      </c>
      <c r="D703" s="515">
        <v>7.15</v>
      </c>
      <c r="E703" s="533">
        <v>6.5</v>
      </c>
      <c r="F703" s="533">
        <v>6.05</v>
      </c>
      <c r="G703" s="533">
        <v>4.9988700000000001</v>
      </c>
      <c r="H703" s="533">
        <v>4.3717440000000005</v>
      </c>
      <c r="I703" s="534"/>
      <c r="J703" s="533">
        <v>3.8546559999999999</v>
      </c>
      <c r="K703" s="529">
        <v>3.102528</v>
      </c>
      <c r="L703" s="534"/>
      <c r="M703" s="549">
        <v>2.4444159999999999</v>
      </c>
      <c r="N703" s="560">
        <v>1.8615168</v>
      </c>
      <c r="O703" s="536">
        <v>3.384576</v>
      </c>
      <c r="P703" s="536">
        <v>3.1589375999999998</v>
      </c>
      <c r="Q703" s="536">
        <v>2.8580863999999999</v>
      </c>
      <c r="R703" s="536">
        <v>2.6324479999999997</v>
      </c>
      <c r="S703" s="536">
        <v>2.4444159999999999</v>
      </c>
      <c r="T703" s="536">
        <v>2.2563839999999997</v>
      </c>
      <c r="U703" s="536">
        <v>2.044848</v>
      </c>
      <c r="V703" s="536">
        <v>1.9555328000000001</v>
      </c>
      <c r="W703" s="537">
        <v>1.8991232</v>
      </c>
      <c r="X703" s="537">
        <v>1.8991232</v>
      </c>
      <c r="Y703" s="688">
        <f>SUM(C703:X703)</f>
        <v>72.767206000000002</v>
      </c>
      <c r="Z703" s="1134">
        <f>IF(ISERROR((C703/D703-1)*100),"n/a",(C703/D703-1)*100)</f>
        <v>10.489510489510479</v>
      </c>
      <c r="AA703" s="705">
        <f>IF(ISERROR((D703/E703-1)*100),"n/a",(D703/E703-1)*100)</f>
        <v>10.000000000000009</v>
      </c>
      <c r="AB703" s="705">
        <f>IF(ISERROR((E703/F703-1)*100),"n/a",(E703/F703-1)*100)</f>
        <v>7.4380165289256173</v>
      </c>
      <c r="AC703" s="705">
        <f>IF(ISERROR((F703/G703-1)*100),"n/a",(F703/G703-1)*100)</f>
        <v>21.027352181593038</v>
      </c>
      <c r="AD703" s="705">
        <f>IF(ISERROR((G703/H703-1)*100),"n/a",(G703/H703-1)*100)</f>
        <v>14.344984518764136</v>
      </c>
      <c r="AE703" s="705">
        <f>IF(ISERROR((H703/J703-1)*100),"n/a",(H703/J703-1)*100)</f>
        <v>13.414634146341475</v>
      </c>
      <c r="AF703" s="705">
        <f>IF(ISERROR((J703/K703-1)*100),"n/a",(J703/K703-1)*100)</f>
        <v>24.242424242424242</v>
      </c>
      <c r="AG703" s="705">
        <f>IF(ISERROR((K703/M703-1)*100),"n/a",(K703/M703-1)*100)</f>
        <v>26.923076923076916</v>
      </c>
      <c r="AH703" s="705">
        <f>IF(ISERROR((M703/N703-1)*100),"n/a",(M703/N703-1)*100)</f>
        <v>31.313131313131315</v>
      </c>
      <c r="AI703" s="705">
        <f>IF(ISERROR((N703/O703-1)*100),"n/a",(N703/O703-1)*100)</f>
        <v>-45.000000000000007</v>
      </c>
      <c r="AJ703" s="705">
        <f>IF(ISERROR((O703/P703-1)*100),"n/a",(O703/P703-1)*100)</f>
        <v>7.1428571428571619</v>
      </c>
      <c r="AK703" s="705">
        <f>IF(ISERROR((P703/Q703-1)*100),"n/a",(P703/Q703-1)*100)</f>
        <v>10.526315789473673</v>
      </c>
      <c r="AL703" s="705">
        <f>IF(ISERROR((Q703/R703-1)*100),"n/a",(Q703/R703-1)*100)</f>
        <v>8.5714285714285854</v>
      </c>
      <c r="AM703" s="705">
        <f>IF(ISERROR((R703/S703-1)*100),"n/a",(R703/S703-1)*100)</f>
        <v>7.6923076923076872</v>
      </c>
      <c r="AN703" s="705">
        <f>IF(ISERROR((S703/T703-1)*100),"n/a",(S703/T703-1)*100)</f>
        <v>8.3333333333333481</v>
      </c>
      <c r="AO703" s="705">
        <f>IF(ISERROR((T703/U703-1)*100),"n/a",(T703/U703-1)*100)</f>
        <v>10.344827586206872</v>
      </c>
      <c r="AP703" s="705">
        <f>IF(ISERROR((U703/V703-1)*100),"n/a",(U703/V703-1)*100)</f>
        <v>4.5673076923076872</v>
      </c>
      <c r="AQ703" s="705">
        <f>IF(ISERROR((V703/W703-1)*100),"n/a",(V703/W703-1)*100)</f>
        <v>2.9702970297029729</v>
      </c>
      <c r="AR703" s="705">
        <f>IF(ISERROR((W703/X703-1)*100),"n/a",(W703/X703-1)*100)</f>
        <v>0</v>
      </c>
      <c r="AS703" s="706">
        <f>AVERAGE(Z703:AR703)</f>
        <v>9.1758844832307993</v>
      </c>
      <c r="AT703" s="707">
        <f>STDEV(Z703:AR703)</f>
        <v>15.477871598256755</v>
      </c>
    </row>
    <row r="704" spans="1:46" ht="11.25" customHeight="1" x14ac:dyDescent="0.2">
      <c r="A704" s="972" t="s">
        <v>4251</v>
      </c>
      <c r="B704" s="972" t="s">
        <v>3935</v>
      </c>
      <c r="C704" s="515">
        <v>0.86</v>
      </c>
      <c r="D704" s="695">
        <v>0.78</v>
      </c>
      <c r="E704" s="695">
        <v>0.68</v>
      </c>
      <c r="F704" s="695">
        <v>0.6</v>
      </c>
      <c r="G704" s="695">
        <v>0.53</v>
      </c>
      <c r="H704" s="722">
        <v>0.5</v>
      </c>
      <c r="I704" s="515"/>
      <c r="J704" s="695">
        <v>0.5</v>
      </c>
      <c r="K704" s="720">
        <v>0.47499999999999998</v>
      </c>
      <c r="L704" s="515"/>
      <c r="M704" s="724">
        <v>0.4</v>
      </c>
      <c r="N704" s="724">
        <v>0.4</v>
      </c>
      <c r="O704" s="949">
        <v>0.4</v>
      </c>
      <c r="P704" s="949">
        <v>0.38</v>
      </c>
      <c r="Q704" s="949">
        <v>0.32</v>
      </c>
      <c r="R704" s="949">
        <v>0.2</v>
      </c>
      <c r="S704" s="949">
        <v>0.15</v>
      </c>
      <c r="T704" s="564">
        <v>0</v>
      </c>
      <c r="U704" s="564">
        <v>0</v>
      </c>
      <c r="V704" s="564">
        <v>0</v>
      </c>
      <c r="W704" s="564">
        <v>0</v>
      </c>
      <c r="X704" s="564">
        <v>0</v>
      </c>
      <c r="Y704" s="688">
        <f>SUM(C704:X704)</f>
        <v>7.1750000000000016</v>
      </c>
      <c r="Z704" s="1134">
        <f>IF(ISERROR((C704/D704-1)*100),"n/a",(C704/D704-1)*100)</f>
        <v>10.256410256410241</v>
      </c>
      <c r="AA704" s="705">
        <f>IF(ISERROR((D704/E704-1)*100),"n/a",(D704/E704-1)*100)</f>
        <v>14.705882352941169</v>
      </c>
      <c r="AB704" s="705">
        <f>IF(ISERROR((E704/F704-1)*100),"n/a",(E704/F704-1)*100)</f>
        <v>13.333333333333353</v>
      </c>
      <c r="AC704" s="705">
        <f>IF(ISERROR((F704/G704-1)*100),"n/a",(F704/G704-1)*100)</f>
        <v>13.207547169811317</v>
      </c>
      <c r="AD704" s="705">
        <f>IF(ISERROR((G704/H704-1)*100),"n/a",(G704/H704-1)*100)</f>
        <v>6.0000000000000053</v>
      </c>
      <c r="AE704" s="705">
        <f>IF(ISERROR((H704/J704-1)*100),"n/a",(H704/J704-1)*100)</f>
        <v>0</v>
      </c>
      <c r="AF704" s="705">
        <f>IF(ISERROR((J704/K704-1)*100),"n/a",(J704/K704-1)*100)</f>
        <v>5.2631578947368363</v>
      </c>
      <c r="AG704" s="705">
        <f>IF(ISERROR((K704/M704-1)*100),"n/a",(K704/M704-1)*100)</f>
        <v>18.749999999999979</v>
      </c>
      <c r="AH704" s="705">
        <f>IF(ISERROR((M704/N704-1)*100),"n/a",(M704/N704-1)*100)</f>
        <v>0</v>
      </c>
      <c r="AI704" s="705">
        <f>IF(ISERROR((N704/O704-1)*100),"n/a",(N704/O704-1)*100)</f>
        <v>0</v>
      </c>
      <c r="AJ704" s="705">
        <f>IF(ISERROR((O704/P704-1)*100),"n/a",(O704/P704-1)*100)</f>
        <v>5.2631578947368363</v>
      </c>
      <c r="AK704" s="705">
        <f>IF(ISERROR((P704/Q704-1)*100),"n/a",(P704/Q704-1)*100)</f>
        <v>18.75</v>
      </c>
      <c r="AL704" s="705">
        <f>IF(ISERROR((Q704/R704-1)*100),"n/a",(Q704/R704-1)*100)</f>
        <v>59.999999999999986</v>
      </c>
      <c r="AM704" s="705">
        <f>IF(ISERROR((R704/S704-1)*100),"n/a",(R704/S704-1)*100)</f>
        <v>33.33333333333335</v>
      </c>
      <c r="AN704" s="705" t="str">
        <f>IF(ISERROR((S704/T704-1)*100),"n/a",(S704/T704-1)*100)</f>
        <v>n/a</v>
      </c>
      <c r="AO704" s="705" t="str">
        <f>IF(ISERROR((T704/U704-1)*100),"n/a",(T704/U704-1)*100)</f>
        <v>n/a</v>
      </c>
      <c r="AP704" s="705" t="str">
        <f>IF(ISERROR((U704/V704-1)*100),"n/a",(U704/V704-1)*100)</f>
        <v>n/a</v>
      </c>
      <c r="AQ704" s="705" t="str">
        <f>IF(ISERROR((V704/W704-1)*100),"n/a",(V704/W704-1)*100)</f>
        <v>n/a</v>
      </c>
      <c r="AR704" s="705" t="str">
        <f>IF(ISERROR((W704/X704-1)*100),"n/a",(W704/X704-1)*100)</f>
        <v>n/a</v>
      </c>
      <c r="AS704" s="706">
        <f>AVERAGE(Z704:AR704)</f>
        <v>14.204487302521647</v>
      </c>
      <c r="AT704" s="707">
        <f>STDEV(Z704:AR704)</f>
        <v>16.063736865094388</v>
      </c>
    </row>
    <row r="705" spans="1:46" ht="11.25" customHeight="1" x14ac:dyDescent="0.2">
      <c r="A705" s="513" t="s">
        <v>1660</v>
      </c>
      <c r="B705" s="972" t="s">
        <v>1661</v>
      </c>
      <c r="C705" s="515">
        <v>0.74</v>
      </c>
      <c r="D705" s="543">
        <v>0.72</v>
      </c>
      <c r="E705" s="684">
        <v>0.70499999999999996</v>
      </c>
      <c r="F705" s="521">
        <v>0.66</v>
      </c>
      <c r="G705" s="684">
        <v>0.63</v>
      </c>
      <c r="H705" s="521">
        <v>0.6</v>
      </c>
      <c r="I705" s="685"/>
      <c r="J705" s="684">
        <v>0.54</v>
      </c>
      <c r="K705" s="514">
        <v>0.48</v>
      </c>
      <c r="L705" s="685"/>
      <c r="M705" s="531">
        <v>0.43</v>
      </c>
      <c r="N705" s="686">
        <v>0.2</v>
      </c>
      <c r="O705" s="691">
        <v>0.77500000000000002</v>
      </c>
      <c r="P705" s="691">
        <v>0.45</v>
      </c>
      <c r="Q705" s="691">
        <v>0.3</v>
      </c>
      <c r="R705" s="691">
        <v>0.22500000000000001</v>
      </c>
      <c r="S705" s="691">
        <v>0.05</v>
      </c>
      <c r="T705" s="687">
        <v>0</v>
      </c>
      <c r="U705" s="687">
        <v>0</v>
      </c>
      <c r="V705" s="687">
        <v>0</v>
      </c>
      <c r="W705" s="687">
        <v>0</v>
      </c>
      <c r="X705" s="687">
        <v>0</v>
      </c>
      <c r="Y705" s="688">
        <f>SUM(C705:X705)</f>
        <v>7.504999999999999</v>
      </c>
      <c r="Z705" s="1134">
        <f>IF(ISERROR((C705/D705-1)*100),"n/a",(C705/D705-1)*100)</f>
        <v>2.7777777777777901</v>
      </c>
      <c r="AA705" s="705">
        <f>IF(ISERROR((D705/E705-1)*100),"n/a",(D705/E705-1)*100)</f>
        <v>2.1276595744680771</v>
      </c>
      <c r="AB705" s="705">
        <f>IF(ISERROR((E705/F705-1)*100),"n/a",(E705/F705-1)*100)</f>
        <v>6.8181818181818121</v>
      </c>
      <c r="AC705" s="705">
        <f>IF(ISERROR((F705/G705-1)*100),"n/a",(F705/G705-1)*100)</f>
        <v>4.7619047619047672</v>
      </c>
      <c r="AD705" s="705">
        <f>IF(ISERROR((G705/H705-1)*100),"n/a",(G705/H705-1)*100)</f>
        <v>5.0000000000000044</v>
      </c>
      <c r="AE705" s="705">
        <f>IF(ISERROR((H705/J705-1)*100),"n/a",(H705/J705-1)*100)</f>
        <v>11.111111111111093</v>
      </c>
      <c r="AF705" s="705">
        <f>IF(ISERROR((J705/K705-1)*100),"n/a",(J705/K705-1)*100)</f>
        <v>12.500000000000021</v>
      </c>
      <c r="AG705" s="705">
        <f>IF(ISERROR((K705/M705-1)*100),"n/a",(K705/M705-1)*100)</f>
        <v>11.627906976744185</v>
      </c>
      <c r="AH705" s="705">
        <f>IF(ISERROR((M705/N705-1)*100),"n/a",(M705/N705-1)*100)</f>
        <v>114.99999999999999</v>
      </c>
      <c r="AI705" s="705">
        <f>IF(ISERROR((N705/O705-1)*100),"n/a",(N705/O705-1)*100)</f>
        <v>-74.193548387096769</v>
      </c>
      <c r="AJ705" s="705">
        <f>IF(ISERROR((O705/P705-1)*100),"n/a",(O705/P705-1)*100)</f>
        <v>72.222222222222229</v>
      </c>
      <c r="AK705" s="705">
        <f>IF(ISERROR((P705/Q705-1)*100),"n/a",(P705/Q705-1)*100)</f>
        <v>50</v>
      </c>
      <c r="AL705" s="705">
        <f>IF(ISERROR((Q705/R705-1)*100),"n/a",(Q705/R705-1)*100)</f>
        <v>33.333333333333329</v>
      </c>
      <c r="AM705" s="705">
        <f>IF(ISERROR((R705/S705-1)*100),"n/a",(R705/S705-1)*100)</f>
        <v>350</v>
      </c>
      <c r="AN705" s="705" t="str">
        <f>IF(ISERROR((S705/T705-1)*100),"n/a",(S705/T705-1)*100)</f>
        <v>n/a</v>
      </c>
      <c r="AO705" s="705" t="str">
        <f>IF(ISERROR((T705/U705-1)*100),"n/a",(T705/U705-1)*100)</f>
        <v>n/a</v>
      </c>
      <c r="AP705" s="705" t="str">
        <f>IF(ISERROR((U705/V705-1)*100),"n/a",(U705/V705-1)*100)</f>
        <v>n/a</v>
      </c>
      <c r="AQ705" s="705" t="str">
        <f>IF(ISERROR((V705/W705-1)*100),"n/a",(V705/W705-1)*100)</f>
        <v>n/a</v>
      </c>
      <c r="AR705" s="705" t="str">
        <f>IF(ISERROR((W705/X705-1)*100),"n/a",(W705/X705-1)*100)</f>
        <v>n/a</v>
      </c>
      <c r="AS705" s="706">
        <f>AVERAGE(Z705:AR705)</f>
        <v>43.077610656331899</v>
      </c>
      <c r="AT705" s="707">
        <f>STDEV(Z705:AR705)</f>
        <v>97.900513432210047</v>
      </c>
    </row>
    <row r="706" spans="1:46" ht="11.25" customHeight="1" x14ac:dyDescent="0.2">
      <c r="A706" s="972" t="s">
        <v>1662</v>
      </c>
      <c r="B706" s="972" t="s">
        <v>1663</v>
      </c>
      <c r="C706" s="515">
        <v>3.16</v>
      </c>
      <c r="D706" s="515">
        <v>2.8</v>
      </c>
      <c r="E706" s="684">
        <v>2.38</v>
      </c>
      <c r="F706" s="684">
        <v>2.14</v>
      </c>
      <c r="G706" s="684">
        <v>1.93</v>
      </c>
      <c r="H706" s="684">
        <v>1.82</v>
      </c>
      <c r="I706" s="685"/>
      <c r="J706" s="684">
        <v>1.35</v>
      </c>
      <c r="K706" s="514">
        <v>0.09</v>
      </c>
      <c r="L706" s="685"/>
      <c r="M706" s="531">
        <v>1.4999999999999999E-2</v>
      </c>
      <c r="N706" s="686">
        <v>0</v>
      </c>
      <c r="O706" s="687">
        <v>0</v>
      </c>
      <c r="P706" s="687">
        <v>0</v>
      </c>
      <c r="Q706" s="687">
        <v>0</v>
      </c>
      <c r="R706" s="687">
        <v>0</v>
      </c>
      <c r="S706" s="687">
        <v>0</v>
      </c>
      <c r="T706" s="687">
        <v>0</v>
      </c>
      <c r="U706" s="687">
        <v>0</v>
      </c>
      <c r="V706" s="687">
        <v>0</v>
      </c>
      <c r="W706" s="687">
        <v>0</v>
      </c>
      <c r="X706" s="687">
        <v>0</v>
      </c>
      <c r="Y706" s="688">
        <f>SUM(C706:X706)</f>
        <v>15.685</v>
      </c>
      <c r="Z706" s="1134">
        <f>IF(ISERROR((C706/D706-1)*100),"n/a",(C706/D706-1)*100)</f>
        <v>12.857142857142879</v>
      </c>
      <c r="AA706" s="705">
        <f>IF(ISERROR((D706/E706-1)*100),"n/a",(D706/E706-1)*100)</f>
        <v>17.647058823529417</v>
      </c>
      <c r="AB706" s="705">
        <f>IF(ISERROR((E706/F706-1)*100),"n/a",(E706/F706-1)*100)</f>
        <v>11.214953271028016</v>
      </c>
      <c r="AC706" s="705">
        <f>IF(ISERROR((F706/G706-1)*100),"n/a",(F706/G706-1)*100)</f>
        <v>10.880829015544059</v>
      </c>
      <c r="AD706" s="705">
        <f>IF(ISERROR((G706/H706-1)*100),"n/a",(G706/H706-1)*100)</f>
        <v>6.0439560439560447</v>
      </c>
      <c r="AE706" s="705">
        <f>IF(ISERROR((H706/J706-1)*100),"n/a",(H706/J706-1)*100)</f>
        <v>34.81481481481481</v>
      </c>
      <c r="AF706" s="705">
        <f>IF(ISERROR((J706/K706-1)*100),"n/a",(J706/K706-1)*100)</f>
        <v>1400.0000000000002</v>
      </c>
      <c r="AG706" s="705">
        <f>IF(ISERROR((K706/M706-1)*100),"n/a",(K706/M706-1)*100)</f>
        <v>500</v>
      </c>
      <c r="AH706" s="705" t="str">
        <f>IF(ISERROR((M706/N706-1)*100),"n/a",(M706/N706-1)*100)</f>
        <v>n/a</v>
      </c>
      <c r="AI706" s="705" t="str">
        <f>IF(ISERROR((N706/O706-1)*100),"n/a",(N706/O706-1)*100)</f>
        <v>n/a</v>
      </c>
      <c r="AJ706" s="705" t="str">
        <f>IF(ISERROR((O706/P706-1)*100),"n/a",(O706/P706-1)*100)</f>
        <v>n/a</v>
      </c>
      <c r="AK706" s="705" t="str">
        <f>IF(ISERROR((P706/Q706-1)*100),"n/a",(P706/Q706-1)*100)</f>
        <v>n/a</v>
      </c>
      <c r="AL706" s="705" t="str">
        <f>IF(ISERROR((Q706/R706-1)*100),"n/a",(Q706/R706-1)*100)</f>
        <v>n/a</v>
      </c>
      <c r="AM706" s="705" t="str">
        <f>IF(ISERROR((R706/S706-1)*100),"n/a",(R706/S706-1)*100)</f>
        <v>n/a</v>
      </c>
      <c r="AN706" s="705" t="str">
        <f>IF(ISERROR((S706/T706-1)*100),"n/a",(S706/T706-1)*100)</f>
        <v>n/a</v>
      </c>
      <c r="AO706" s="705" t="str">
        <f>IF(ISERROR((T706/U706-1)*100),"n/a",(T706/U706-1)*100)</f>
        <v>n/a</v>
      </c>
      <c r="AP706" s="705" t="str">
        <f>IF(ISERROR((U706/V706-1)*100),"n/a",(U706/V706-1)*100)</f>
        <v>n/a</v>
      </c>
      <c r="AQ706" s="705" t="str">
        <f>IF(ISERROR((V706/W706-1)*100),"n/a",(V706/W706-1)*100)</f>
        <v>n/a</v>
      </c>
      <c r="AR706" s="705" t="str">
        <f>IF(ISERROR((W706/X706-1)*100),"n/a",(W706/X706-1)*100)</f>
        <v>n/a</v>
      </c>
      <c r="AS706" s="706">
        <f>AVERAGE(Z706:AR706)</f>
        <v>249.18234435325192</v>
      </c>
      <c r="AT706" s="707">
        <f>STDEV(Z706:AR706)</f>
        <v>495.00862434921243</v>
      </c>
    </row>
    <row r="707" spans="1:46" ht="11.25" customHeight="1" x14ac:dyDescent="0.2">
      <c r="A707" s="527" t="s">
        <v>338</v>
      </c>
      <c r="B707" s="527" t="s">
        <v>339</v>
      </c>
      <c r="C707" s="515">
        <v>1.1200000000000001</v>
      </c>
      <c r="D707" s="530">
        <v>0.87</v>
      </c>
      <c r="E707" s="533">
        <v>0.81</v>
      </c>
      <c r="F707" s="533">
        <v>0.78</v>
      </c>
      <c r="G707" s="533">
        <v>0.75</v>
      </c>
      <c r="H707" s="533">
        <v>0.73</v>
      </c>
      <c r="I707" s="534"/>
      <c r="J707" s="533">
        <v>0.71</v>
      </c>
      <c r="K707" s="529">
        <v>0.69</v>
      </c>
      <c r="L707" s="534"/>
      <c r="M707" s="549">
        <v>0.68</v>
      </c>
      <c r="N707" s="549">
        <v>0.66</v>
      </c>
      <c r="O707" s="536">
        <v>0.64400000000000002</v>
      </c>
      <c r="P707" s="536">
        <v>0.60399999999999998</v>
      </c>
      <c r="Q707" s="536">
        <v>0.56599999999999995</v>
      </c>
      <c r="R707" s="536">
        <v>0.53600000000000003</v>
      </c>
      <c r="S707" s="536">
        <v>0.51</v>
      </c>
      <c r="T707" s="536">
        <v>0.48531999999999997</v>
      </c>
      <c r="U707" s="536">
        <v>0.46</v>
      </c>
      <c r="V707" s="536">
        <v>0.42902000000000001</v>
      </c>
      <c r="W707" s="536">
        <v>0.41</v>
      </c>
      <c r="X707" s="536">
        <v>0.4</v>
      </c>
      <c r="Y707" s="688">
        <f>SUM(C707:X707)</f>
        <v>12.844340000000001</v>
      </c>
      <c r="Z707" s="1134">
        <f>IF(ISERROR((C707/D707-1)*100),"n/a",(C707/D707-1)*100)</f>
        <v>28.735632183908066</v>
      </c>
      <c r="AA707" s="705">
        <f>IF(ISERROR((D707/E707-1)*100),"n/a",(D707/E707-1)*100)</f>
        <v>7.4074074074073959</v>
      </c>
      <c r="AB707" s="705">
        <f>IF(ISERROR((E707/F707-1)*100),"n/a",(E707/F707-1)*100)</f>
        <v>3.8461538461538547</v>
      </c>
      <c r="AC707" s="705">
        <f>IF(ISERROR((F707/G707-1)*100),"n/a",(F707/G707-1)*100)</f>
        <v>4.0000000000000036</v>
      </c>
      <c r="AD707" s="705">
        <f>IF(ISERROR((G707/H707-1)*100),"n/a",(G707/H707-1)*100)</f>
        <v>2.7397260273972712</v>
      </c>
      <c r="AE707" s="705">
        <f>IF(ISERROR((H707/J707-1)*100),"n/a",(H707/J707-1)*100)</f>
        <v>2.8169014084507005</v>
      </c>
      <c r="AF707" s="705">
        <f>IF(ISERROR((J707/K707-1)*100),"n/a",(J707/K707-1)*100)</f>
        <v>2.898550724637694</v>
      </c>
      <c r="AG707" s="705">
        <f>IF(ISERROR((K707/M707-1)*100),"n/a",(K707/M707-1)*100)</f>
        <v>1.4705882352941124</v>
      </c>
      <c r="AH707" s="705">
        <f>IF(ISERROR((M707/N707-1)*100),"n/a",(M707/N707-1)*100)</f>
        <v>3.0303030303030276</v>
      </c>
      <c r="AI707" s="705">
        <f>IF(ISERROR((N707/O707-1)*100),"n/a",(N707/O707-1)*100)</f>
        <v>2.4844720496894457</v>
      </c>
      <c r="AJ707" s="705">
        <f>IF(ISERROR((O707/P707-1)*100),"n/a",(O707/P707-1)*100)</f>
        <v>6.6225165562914023</v>
      </c>
      <c r="AK707" s="705">
        <f>IF(ISERROR((P707/Q707-1)*100),"n/a",(P707/Q707-1)*100)</f>
        <v>6.7137809187279185</v>
      </c>
      <c r="AL707" s="705">
        <f>IF(ISERROR((Q707/R707-1)*100),"n/a",(Q707/R707-1)*100)</f>
        <v>5.5970149253731227</v>
      </c>
      <c r="AM707" s="705">
        <f>IF(ISERROR((R707/S707-1)*100),"n/a",(R707/S707-1)*100)</f>
        <v>5.0980392156862786</v>
      </c>
      <c r="AN707" s="705">
        <f>IF(ISERROR((S707/T707-1)*100),"n/a",(S707/T707-1)*100)</f>
        <v>5.0853045413335574</v>
      </c>
      <c r="AO707" s="705">
        <f>IF(ISERROR((T707/U707-1)*100),"n/a",(T707/U707-1)*100)</f>
        <v>5.5043478260869527</v>
      </c>
      <c r="AP707" s="705">
        <f>IF(ISERROR((U707/V707-1)*100),"n/a",(U707/V707-1)*100)</f>
        <v>7.2211085730268909</v>
      </c>
      <c r="AQ707" s="705">
        <f>IF(ISERROR((V707/W707-1)*100),"n/a",(V707/W707-1)*100)</f>
        <v>4.6390243902439066</v>
      </c>
      <c r="AR707" s="705">
        <f>IF(ISERROR((W707/X707-1)*100),"n/a",(W707/X707-1)*100)</f>
        <v>2.4999999999999911</v>
      </c>
      <c r="AS707" s="706">
        <f>AVERAGE(Z707:AR707)</f>
        <v>5.705835361053242</v>
      </c>
      <c r="AT707" s="707">
        <f>STDEV(Z707:AR707)</f>
        <v>5.8523852408667967</v>
      </c>
    </row>
    <row r="708" spans="1:46" ht="11.25" customHeight="1" x14ac:dyDescent="0.2">
      <c r="A708" s="972" t="s">
        <v>3936</v>
      </c>
      <c r="B708" s="972" t="s">
        <v>4247</v>
      </c>
      <c r="C708" s="515">
        <v>1.4</v>
      </c>
      <c r="D708" s="720">
        <v>1.2</v>
      </c>
      <c r="E708" s="695">
        <v>1.08</v>
      </c>
      <c r="F708" s="695">
        <v>0.78</v>
      </c>
      <c r="G708" s="695">
        <v>0.35</v>
      </c>
      <c r="H708" s="543">
        <v>0</v>
      </c>
      <c r="I708" s="515"/>
      <c r="J708" s="543">
        <v>0</v>
      </c>
      <c r="K708" s="540">
        <v>0</v>
      </c>
      <c r="L708" s="543"/>
      <c r="M708" s="569">
        <v>0</v>
      </c>
      <c r="N708" s="569">
        <v>0</v>
      </c>
      <c r="O708" s="564">
        <v>0</v>
      </c>
      <c r="P708" s="564">
        <v>0</v>
      </c>
      <c r="Q708" s="564">
        <v>0</v>
      </c>
      <c r="R708" s="564">
        <v>0</v>
      </c>
      <c r="S708" s="564">
        <v>0</v>
      </c>
      <c r="T708" s="564">
        <v>0</v>
      </c>
      <c r="U708" s="564">
        <v>0</v>
      </c>
      <c r="V708" s="564">
        <v>0</v>
      </c>
      <c r="W708" s="564">
        <v>0</v>
      </c>
      <c r="X708" s="564">
        <v>0</v>
      </c>
      <c r="Y708" s="688">
        <f>SUM(C708:X708)</f>
        <v>4.8099999999999996</v>
      </c>
      <c r="Z708" s="1134">
        <f>IF(ISERROR((C708/D708-1)*100),"n/a",(C708/D708-1)*100)</f>
        <v>16.666666666666675</v>
      </c>
      <c r="AA708" s="705">
        <f>IF(ISERROR((D708/E708-1)*100),"n/a",(D708/E708-1)*100)</f>
        <v>11.111111111111093</v>
      </c>
      <c r="AB708" s="705">
        <f>IF(ISERROR((E708/F708-1)*100),"n/a",(E708/F708-1)*100)</f>
        <v>38.46153846153846</v>
      </c>
      <c r="AC708" s="705">
        <f>IF(ISERROR((F708/G708-1)*100),"n/a",(F708/G708-1)*100)</f>
        <v>122.85714285714286</v>
      </c>
      <c r="AD708" s="705" t="str">
        <f>IF(ISERROR((G708/H708-1)*100),"n/a",(G708/H708-1)*100)</f>
        <v>n/a</v>
      </c>
      <c r="AE708" s="705" t="str">
        <f>IF(ISERROR((H708/J708-1)*100),"n/a",(H708/J708-1)*100)</f>
        <v>n/a</v>
      </c>
      <c r="AF708" s="705" t="str">
        <f>IF(ISERROR((J708/K708-1)*100),"n/a",(J708/K708-1)*100)</f>
        <v>n/a</v>
      </c>
      <c r="AG708" s="705" t="str">
        <f>IF(ISERROR((K708/M708-1)*100),"n/a",(K708/M708-1)*100)</f>
        <v>n/a</v>
      </c>
      <c r="AH708" s="705" t="str">
        <f>IF(ISERROR((M708/N708-1)*100),"n/a",(M708/N708-1)*100)</f>
        <v>n/a</v>
      </c>
      <c r="AI708" s="705" t="str">
        <f>IF(ISERROR((N708/O708-1)*100),"n/a",(N708/O708-1)*100)</f>
        <v>n/a</v>
      </c>
      <c r="AJ708" s="705" t="str">
        <f>IF(ISERROR((O708/P708-1)*100),"n/a",(O708/P708-1)*100)</f>
        <v>n/a</v>
      </c>
      <c r="AK708" s="705" t="str">
        <f>IF(ISERROR((P708/Q708-1)*100),"n/a",(P708/Q708-1)*100)</f>
        <v>n/a</v>
      </c>
      <c r="AL708" s="705" t="str">
        <f>IF(ISERROR((Q708/R708-1)*100),"n/a",(Q708/R708-1)*100)</f>
        <v>n/a</v>
      </c>
      <c r="AM708" s="705" t="str">
        <f>IF(ISERROR((R708/S708-1)*100),"n/a",(R708/S708-1)*100)</f>
        <v>n/a</v>
      </c>
      <c r="AN708" s="705" t="str">
        <f>IF(ISERROR((S708/T708-1)*100),"n/a",(S708/T708-1)*100)</f>
        <v>n/a</v>
      </c>
      <c r="AO708" s="705" t="str">
        <f>IF(ISERROR((T708/U708-1)*100),"n/a",(T708/U708-1)*100)</f>
        <v>n/a</v>
      </c>
      <c r="AP708" s="705" t="str">
        <f>IF(ISERROR((U708/V708-1)*100),"n/a",(U708/V708-1)*100)</f>
        <v>n/a</v>
      </c>
      <c r="AQ708" s="705" t="str">
        <f>IF(ISERROR((V708/W708-1)*100),"n/a",(V708/W708-1)*100)</f>
        <v>n/a</v>
      </c>
      <c r="AR708" s="705" t="str">
        <f>IF(ISERROR((W708/X708-1)*100),"n/a",(W708/X708-1)*100)</f>
        <v>n/a</v>
      </c>
      <c r="AS708" s="706">
        <f>AVERAGE(Z708:AR708)</f>
        <v>47.274114774114771</v>
      </c>
      <c r="AT708" s="707">
        <f>STDEV(Z708:AR708)</f>
        <v>51.752727300260354</v>
      </c>
    </row>
    <row r="709" spans="1:46" ht="11.25" customHeight="1" x14ac:dyDescent="0.2">
      <c r="A709" s="513" t="s">
        <v>1664</v>
      </c>
      <c r="B709" s="972" t="s">
        <v>1665</v>
      </c>
      <c r="C709" s="515">
        <v>3.25</v>
      </c>
      <c r="D709" s="690">
        <v>3.1</v>
      </c>
      <c r="E709" s="684">
        <v>2.88</v>
      </c>
      <c r="F709" s="684">
        <v>2.4</v>
      </c>
      <c r="G709" s="684">
        <v>2</v>
      </c>
      <c r="H709" s="684">
        <v>1.32</v>
      </c>
      <c r="I709" s="685"/>
      <c r="J709" s="684">
        <v>1</v>
      </c>
      <c r="K709" s="689">
        <v>0.4</v>
      </c>
      <c r="L709" s="685"/>
      <c r="M709" s="686">
        <v>0.4</v>
      </c>
      <c r="N709" s="686">
        <v>0.95</v>
      </c>
      <c r="O709" s="691">
        <v>3.15</v>
      </c>
      <c r="P709" s="691">
        <v>2.8</v>
      </c>
      <c r="Q709" s="691">
        <v>2.4</v>
      </c>
      <c r="R709" s="691">
        <v>2.16</v>
      </c>
      <c r="S709" s="691">
        <v>2</v>
      </c>
      <c r="T709" s="691">
        <v>1.86</v>
      </c>
      <c r="U709" s="691">
        <v>1.77</v>
      </c>
      <c r="V709" s="691">
        <v>1.55</v>
      </c>
      <c r="W709" s="691">
        <v>1.45</v>
      </c>
      <c r="X709" s="687">
        <v>1.4</v>
      </c>
      <c r="Y709" s="688">
        <f>SUM(C709:X709)</f>
        <v>38.24</v>
      </c>
      <c r="Z709" s="1134">
        <f>IF(ISERROR((C709/D709-1)*100),"n/a",(C709/D709-1)*100)</f>
        <v>4.8387096774193505</v>
      </c>
      <c r="AA709" s="705">
        <f>IF(ISERROR((D709/E709-1)*100),"n/a",(D709/E709-1)*100)</f>
        <v>7.6388888888889062</v>
      </c>
      <c r="AB709" s="705">
        <f>IF(ISERROR((E709/F709-1)*100),"n/a",(E709/F709-1)*100)</f>
        <v>19.999999999999996</v>
      </c>
      <c r="AC709" s="705">
        <f>IF(ISERROR((F709/G709-1)*100),"n/a",(F709/G709-1)*100)</f>
        <v>19.999999999999996</v>
      </c>
      <c r="AD709" s="705">
        <f>IF(ISERROR((G709/H709-1)*100),"n/a",(G709/H709-1)*100)</f>
        <v>51.515151515151516</v>
      </c>
      <c r="AE709" s="705">
        <f>IF(ISERROR((H709/J709-1)*100),"n/a",(H709/J709-1)*100)</f>
        <v>32.000000000000007</v>
      </c>
      <c r="AF709" s="705">
        <f>IF(ISERROR((J709/K709-1)*100),"n/a",(J709/K709-1)*100)</f>
        <v>150</v>
      </c>
      <c r="AG709" s="705">
        <f>IF(ISERROR((K709/M709-1)*100),"n/a",(K709/M709-1)*100)</f>
        <v>0</v>
      </c>
      <c r="AH709" s="705">
        <f>IF(ISERROR((M709/N709-1)*100),"n/a",(M709/N709-1)*100)</f>
        <v>-57.894736842105267</v>
      </c>
      <c r="AI709" s="705">
        <f>IF(ISERROR((N709/O709-1)*100),"n/a",(N709/O709-1)*100)</f>
        <v>-69.841269841269835</v>
      </c>
      <c r="AJ709" s="705">
        <f>IF(ISERROR((O709/P709-1)*100),"n/a",(O709/P709-1)*100)</f>
        <v>12.5</v>
      </c>
      <c r="AK709" s="705">
        <f>IF(ISERROR((P709/Q709-1)*100),"n/a",(P709/Q709-1)*100)</f>
        <v>16.666666666666675</v>
      </c>
      <c r="AL709" s="705">
        <f>IF(ISERROR((Q709/R709-1)*100),"n/a",(Q709/R709-1)*100)</f>
        <v>11.111111111111093</v>
      </c>
      <c r="AM709" s="705">
        <f>IF(ISERROR((R709/S709-1)*100),"n/a",(R709/S709-1)*100)</f>
        <v>8.0000000000000071</v>
      </c>
      <c r="AN709" s="705">
        <f>IF(ISERROR((S709/T709-1)*100),"n/a",(S709/T709-1)*100)</f>
        <v>7.5268817204301008</v>
      </c>
      <c r="AO709" s="705">
        <f>IF(ISERROR((T709/U709-1)*100),"n/a",(T709/U709-1)*100)</f>
        <v>5.0847457627118731</v>
      </c>
      <c r="AP709" s="705">
        <f>IF(ISERROR((U709/V709-1)*100),"n/a",(U709/V709-1)*100)</f>
        <v>14.193548387096765</v>
      </c>
      <c r="AQ709" s="705">
        <f>IF(ISERROR((V709/W709-1)*100),"n/a",(V709/W709-1)*100)</f>
        <v>6.8965517241379448</v>
      </c>
      <c r="AR709" s="705">
        <f>IF(ISERROR((W709/X709-1)*100),"n/a",(W709/X709-1)*100)</f>
        <v>3.5714285714285809</v>
      </c>
      <c r="AS709" s="706">
        <f>AVERAGE(Z709:AR709)</f>
        <v>12.831983017982514</v>
      </c>
      <c r="AT709" s="707">
        <f>STDEV(Z709:AR709)</f>
        <v>42.899372969732056</v>
      </c>
    </row>
    <row r="710" spans="1:46" ht="11.25" customHeight="1" x14ac:dyDescent="0.2">
      <c r="A710" s="972" t="s">
        <v>1666</v>
      </c>
      <c r="B710" s="972" t="s">
        <v>1667</v>
      </c>
      <c r="C710" s="515">
        <v>3.41</v>
      </c>
      <c r="D710" s="509">
        <v>2.9499999999999997</v>
      </c>
      <c r="E710" s="684">
        <v>2.54</v>
      </c>
      <c r="F710" s="684">
        <v>2.2000000000000002</v>
      </c>
      <c r="G710" s="684">
        <v>1.85</v>
      </c>
      <c r="H710" s="684">
        <v>1.58</v>
      </c>
      <c r="I710" s="685"/>
      <c r="J710" s="684">
        <v>1.4</v>
      </c>
      <c r="K710" s="514">
        <v>1.3</v>
      </c>
      <c r="L710" s="685"/>
      <c r="M710" s="531">
        <v>1.22</v>
      </c>
      <c r="N710" s="686">
        <v>1.2</v>
      </c>
      <c r="O710" s="687">
        <v>1.2</v>
      </c>
      <c r="P710" s="691">
        <v>1.1100000000000001</v>
      </c>
      <c r="Q710" s="691">
        <v>1.08</v>
      </c>
      <c r="R710" s="687">
        <v>1</v>
      </c>
      <c r="S710" s="687">
        <v>1</v>
      </c>
      <c r="T710" s="691">
        <v>1</v>
      </c>
      <c r="U710" s="691">
        <v>0.97</v>
      </c>
      <c r="V710" s="691">
        <v>0.96</v>
      </c>
      <c r="W710" s="691">
        <v>0.94</v>
      </c>
      <c r="X710" s="691">
        <v>0.9</v>
      </c>
      <c r="Y710" s="688">
        <f>SUM(C710:X710)</f>
        <v>29.809999999999992</v>
      </c>
      <c r="Z710" s="1134">
        <f>IF(ISERROR((C710/D710-1)*100),"n/a",(C710/D710-1)*100)</f>
        <v>15.593220338983071</v>
      </c>
      <c r="AA710" s="705">
        <f>IF(ISERROR((D710/E710-1)*100),"n/a",(D710/E710-1)*100)</f>
        <v>16.14173228346456</v>
      </c>
      <c r="AB710" s="705">
        <f>IF(ISERROR((E710/F710-1)*100),"n/a",(E710/F710-1)*100)</f>
        <v>15.454545454545453</v>
      </c>
      <c r="AC710" s="705">
        <f>IF(ISERROR((F710/G710-1)*100),"n/a",(F710/G710-1)*100)</f>
        <v>18.918918918918926</v>
      </c>
      <c r="AD710" s="705">
        <f>IF(ISERROR((G710/H710-1)*100),"n/a",(G710/H710-1)*100)</f>
        <v>17.088607594936711</v>
      </c>
      <c r="AE710" s="705">
        <f>IF(ISERROR((H710/J710-1)*100),"n/a",(H710/J710-1)*100)</f>
        <v>12.857142857142879</v>
      </c>
      <c r="AF710" s="705">
        <f>IF(ISERROR((J710/K710-1)*100),"n/a",(J710/K710-1)*100)</f>
        <v>7.6923076923076872</v>
      </c>
      <c r="AG710" s="705">
        <f>IF(ISERROR((K710/M710-1)*100),"n/a",(K710/M710-1)*100)</f>
        <v>6.5573770491803351</v>
      </c>
      <c r="AH710" s="705">
        <f>IF(ISERROR((M710/N710-1)*100),"n/a",(M710/N710-1)*100)</f>
        <v>1.6666666666666607</v>
      </c>
      <c r="AI710" s="705">
        <f>IF(ISERROR((N710/O710-1)*100),"n/a",(N710/O710-1)*100)</f>
        <v>0</v>
      </c>
      <c r="AJ710" s="705">
        <f>IF(ISERROR((O710/P710-1)*100),"n/a",(O710/P710-1)*100)</f>
        <v>8.108108108108091</v>
      </c>
      <c r="AK710" s="705">
        <f>IF(ISERROR((P710/Q710-1)*100),"n/a",(P710/Q710-1)*100)</f>
        <v>2.7777777777777901</v>
      </c>
      <c r="AL710" s="705">
        <f>IF(ISERROR((Q710/R710-1)*100),"n/a",(Q710/R710-1)*100)</f>
        <v>8.0000000000000071</v>
      </c>
      <c r="AM710" s="705">
        <f>IF(ISERROR((R710/S710-1)*100),"n/a",(R710/S710-1)*100)</f>
        <v>0</v>
      </c>
      <c r="AN710" s="705">
        <f>IF(ISERROR((S710/T710-1)*100),"n/a",(S710/T710-1)*100)</f>
        <v>0</v>
      </c>
      <c r="AO710" s="705">
        <f>IF(ISERROR((T710/U710-1)*100),"n/a",(T710/U710-1)*100)</f>
        <v>3.0927835051546504</v>
      </c>
      <c r="AP710" s="705">
        <f>IF(ISERROR((U710/V710-1)*100),"n/a",(U710/V710-1)*100)</f>
        <v>1.0416666666666741</v>
      </c>
      <c r="AQ710" s="705">
        <f>IF(ISERROR((V710/W710-1)*100),"n/a",(V710/W710-1)*100)</f>
        <v>2.1276595744680771</v>
      </c>
      <c r="AR710" s="705">
        <f>IF(ISERROR((W710/X710-1)*100),"n/a",(W710/X710-1)*100)</f>
        <v>4.4444444444444287</v>
      </c>
      <c r="AS710" s="706">
        <f>AVERAGE(Z710:AR710)</f>
        <v>7.450682049092948</v>
      </c>
      <c r="AT710" s="707">
        <f>STDEV(Z710:AR710)</f>
        <v>6.5844723974688275</v>
      </c>
    </row>
    <row r="711" spans="1:46" ht="11.25" customHeight="1" x14ac:dyDescent="0.2">
      <c r="A711" s="527" t="s">
        <v>340</v>
      </c>
      <c r="B711" s="527" t="s">
        <v>341</v>
      </c>
      <c r="C711" s="515">
        <v>1.62</v>
      </c>
      <c r="D711" s="515">
        <v>1.54</v>
      </c>
      <c r="E711" s="533">
        <v>1.46</v>
      </c>
      <c r="F711" s="533">
        <v>1.37</v>
      </c>
      <c r="G711" s="533">
        <v>1.27</v>
      </c>
      <c r="H711" s="533">
        <v>1.23</v>
      </c>
      <c r="I711" s="534"/>
      <c r="J711" s="533">
        <v>1.19</v>
      </c>
      <c r="K711" s="529">
        <v>1.1499999999999999</v>
      </c>
      <c r="L711" s="534"/>
      <c r="M711" s="549">
        <v>1.1100000000000001</v>
      </c>
      <c r="N711" s="560">
        <v>1.08</v>
      </c>
      <c r="O711" s="536">
        <v>1.07</v>
      </c>
      <c r="P711" s="536">
        <v>1.02</v>
      </c>
      <c r="Q711" s="536">
        <v>0.96</v>
      </c>
      <c r="R711" s="536">
        <v>0.92</v>
      </c>
      <c r="S711" s="536">
        <v>0.88</v>
      </c>
      <c r="T711" s="537">
        <v>0.84</v>
      </c>
      <c r="U711" s="536">
        <v>0.83</v>
      </c>
      <c r="V711" s="537">
        <v>0.8</v>
      </c>
      <c r="W711" s="536">
        <v>0.79</v>
      </c>
      <c r="X711" s="536">
        <v>0.75</v>
      </c>
      <c r="Y711" s="688">
        <f>SUM(C711:X711)</f>
        <v>21.88</v>
      </c>
      <c r="Z711" s="1134">
        <f>IF(ISERROR((C711/D711-1)*100),"n/a",(C711/D711-1)*100)</f>
        <v>5.1948051948051965</v>
      </c>
      <c r="AA711" s="705">
        <f>IF(ISERROR((D711/E711-1)*100),"n/a",(D711/E711-1)*100)</f>
        <v>5.4794520547945202</v>
      </c>
      <c r="AB711" s="705">
        <f>IF(ISERROR((E711/F711-1)*100),"n/a",(E711/F711-1)*100)</f>
        <v>6.5693430656934115</v>
      </c>
      <c r="AC711" s="705">
        <f>IF(ISERROR((F711/G711-1)*100),"n/a",(F711/G711-1)*100)</f>
        <v>7.8740157480315043</v>
      </c>
      <c r="AD711" s="705">
        <f>IF(ISERROR((G711/H711-1)*100),"n/a",(G711/H711-1)*100)</f>
        <v>3.2520325203251987</v>
      </c>
      <c r="AE711" s="705">
        <f>IF(ISERROR((H711/J711-1)*100),"n/a",(H711/J711-1)*100)</f>
        <v>3.3613445378151363</v>
      </c>
      <c r="AF711" s="705">
        <f>IF(ISERROR((J711/K711-1)*100),"n/a",(J711/K711-1)*100)</f>
        <v>3.4782608695652195</v>
      </c>
      <c r="AG711" s="705">
        <f>IF(ISERROR((K711/M711-1)*100),"n/a",(K711/M711-1)*100)</f>
        <v>3.603603603603589</v>
      </c>
      <c r="AH711" s="705">
        <f>IF(ISERROR((M711/N711-1)*100),"n/a",(M711/N711-1)*100)</f>
        <v>2.7777777777777901</v>
      </c>
      <c r="AI711" s="705">
        <f>IF(ISERROR((N711/O711-1)*100),"n/a",(N711/O711-1)*100)</f>
        <v>0.93457943925234765</v>
      </c>
      <c r="AJ711" s="705">
        <f>IF(ISERROR((O711/P711-1)*100),"n/a",(O711/P711-1)*100)</f>
        <v>4.9019607843137303</v>
      </c>
      <c r="AK711" s="705">
        <f>IF(ISERROR((P711/Q711-1)*100),"n/a",(P711/Q711-1)*100)</f>
        <v>6.25</v>
      </c>
      <c r="AL711" s="705">
        <f>IF(ISERROR((Q711/R711-1)*100),"n/a",(Q711/R711-1)*100)</f>
        <v>4.3478260869565188</v>
      </c>
      <c r="AM711" s="705">
        <f>IF(ISERROR((R711/S711-1)*100),"n/a",(R711/S711-1)*100)</f>
        <v>4.5454545454545414</v>
      </c>
      <c r="AN711" s="705">
        <f>IF(ISERROR((S711/T711-1)*100),"n/a",(S711/T711-1)*100)</f>
        <v>4.7619047619047672</v>
      </c>
      <c r="AO711" s="705">
        <f>IF(ISERROR((T711/U711-1)*100),"n/a",(T711/U711-1)*100)</f>
        <v>1.2048192771084265</v>
      </c>
      <c r="AP711" s="705">
        <f>IF(ISERROR((U711/V711-1)*100),"n/a",(U711/V711-1)*100)</f>
        <v>3.7499999999999867</v>
      </c>
      <c r="AQ711" s="705">
        <f>IF(ISERROR((V711/W711-1)*100),"n/a",(V711/W711-1)*100)</f>
        <v>1.2658227848101333</v>
      </c>
      <c r="AR711" s="705">
        <f>IF(ISERROR((W711/X711-1)*100),"n/a",(W711/X711-1)*100)</f>
        <v>5.3333333333333455</v>
      </c>
      <c r="AS711" s="706">
        <f>AVERAGE(Z711:AR711)</f>
        <v>4.1519124413444919</v>
      </c>
      <c r="AT711" s="707">
        <f>STDEV(Z711:AR711)</f>
        <v>1.8420817246987908</v>
      </c>
    </row>
    <row r="712" spans="1:46" ht="11.25" customHeight="1" x14ac:dyDescent="0.2">
      <c r="A712" s="513" t="s">
        <v>1668</v>
      </c>
      <c r="B712" s="972" t="s">
        <v>1669</v>
      </c>
      <c r="C712" s="515">
        <v>0.47</v>
      </c>
      <c r="D712" s="515">
        <v>0.41</v>
      </c>
      <c r="E712" s="684">
        <v>0.36499999999999999</v>
      </c>
      <c r="F712" s="684">
        <v>0.28999999999999998</v>
      </c>
      <c r="G712" s="684">
        <v>0.20499999999999999</v>
      </c>
      <c r="H712" s="684">
        <v>0.14000000000000001</v>
      </c>
      <c r="I712" s="685"/>
      <c r="J712" s="684">
        <v>0.09</v>
      </c>
      <c r="K712" s="514">
        <v>0.02</v>
      </c>
      <c r="L712" s="685"/>
      <c r="M712" s="686">
        <v>0</v>
      </c>
      <c r="N712" s="686">
        <v>0.02</v>
      </c>
      <c r="O712" s="687">
        <v>0.68</v>
      </c>
      <c r="P712" s="687">
        <v>0.68</v>
      </c>
      <c r="Q712" s="687">
        <v>0.68</v>
      </c>
      <c r="R712" s="691">
        <v>0.51</v>
      </c>
      <c r="S712" s="687">
        <v>0</v>
      </c>
      <c r="T712" s="687">
        <v>0</v>
      </c>
      <c r="U712" s="687">
        <v>0</v>
      </c>
      <c r="V712" s="687">
        <v>0</v>
      </c>
      <c r="W712" s="687">
        <v>0</v>
      </c>
      <c r="X712" s="687">
        <v>0</v>
      </c>
      <c r="Y712" s="688">
        <f>SUM(C712:X712)</f>
        <v>4.5599999999999996</v>
      </c>
      <c r="Z712" s="1134">
        <f>IF(ISERROR((C712/D712-1)*100),"n/a",(C712/D712-1)*100)</f>
        <v>14.634146341463406</v>
      </c>
      <c r="AA712" s="705">
        <f>IF(ISERROR((D712/E712-1)*100),"n/a",(D712/E712-1)*100)</f>
        <v>12.328767123287676</v>
      </c>
      <c r="AB712" s="705">
        <f>IF(ISERROR((E712/F712-1)*100),"n/a",(E712/F712-1)*100)</f>
        <v>25.862068965517238</v>
      </c>
      <c r="AC712" s="705">
        <f>IF(ISERROR((F712/G712-1)*100),"n/a",(F712/G712-1)*100)</f>
        <v>41.463414634146332</v>
      </c>
      <c r="AD712" s="705">
        <f>IF(ISERROR((G712/H712-1)*100),"n/a",(G712/H712-1)*100)</f>
        <v>46.428571428571395</v>
      </c>
      <c r="AE712" s="705">
        <f>IF(ISERROR((H712/J712-1)*100),"n/a",(H712/J712-1)*100)</f>
        <v>55.555555555555578</v>
      </c>
      <c r="AF712" s="705">
        <f>IF(ISERROR((J712/K712-1)*100),"n/a",(J712/K712-1)*100)</f>
        <v>350</v>
      </c>
      <c r="AG712" s="705" t="str">
        <f>IF(ISERROR((K712/M712-1)*100),"n/a",(K712/M712-1)*100)</f>
        <v>n/a</v>
      </c>
      <c r="AH712" s="705">
        <f>IF(ISERROR((M712/N712-1)*100),"n/a",(M712/N712-1)*100)</f>
        <v>-100</v>
      </c>
      <c r="AI712" s="705">
        <f>IF(ISERROR((N712/O712-1)*100),"n/a",(N712/O712-1)*100)</f>
        <v>-97.058823529411768</v>
      </c>
      <c r="AJ712" s="705">
        <f>IF(ISERROR((O712/P712-1)*100),"n/a",(O712/P712-1)*100)</f>
        <v>0</v>
      </c>
      <c r="AK712" s="705">
        <f>IF(ISERROR((P712/Q712-1)*100),"n/a",(P712/Q712-1)*100)</f>
        <v>0</v>
      </c>
      <c r="AL712" s="705">
        <f>IF(ISERROR((Q712/R712-1)*100),"n/a",(Q712/R712-1)*100)</f>
        <v>33.33333333333335</v>
      </c>
      <c r="AM712" s="705" t="str">
        <f>IF(ISERROR((R712/S712-1)*100),"n/a",(R712/S712-1)*100)</f>
        <v>n/a</v>
      </c>
      <c r="AN712" s="705" t="str">
        <f>IF(ISERROR((S712/T712-1)*100),"n/a",(S712/T712-1)*100)</f>
        <v>n/a</v>
      </c>
      <c r="AO712" s="705" t="str">
        <f>IF(ISERROR((T712/U712-1)*100),"n/a",(T712/U712-1)*100)</f>
        <v>n/a</v>
      </c>
      <c r="AP712" s="705" t="str">
        <f>IF(ISERROR((U712/V712-1)*100),"n/a",(U712/V712-1)*100)</f>
        <v>n/a</v>
      </c>
      <c r="AQ712" s="705" t="str">
        <f>IF(ISERROR((V712/W712-1)*100),"n/a",(V712/W712-1)*100)</f>
        <v>n/a</v>
      </c>
      <c r="AR712" s="705" t="str">
        <f>IF(ISERROR((W712/X712-1)*100),"n/a",(W712/X712-1)*100)</f>
        <v>n/a</v>
      </c>
      <c r="AS712" s="706">
        <f>AVERAGE(Z712:AR712)</f>
        <v>31.878919487705272</v>
      </c>
      <c r="AT712" s="707">
        <f>STDEV(Z712:AR712)</f>
        <v>112.34386755274258</v>
      </c>
    </row>
    <row r="713" spans="1:46" ht="11.25" customHeight="1" x14ac:dyDescent="0.2">
      <c r="A713" s="513" t="s">
        <v>1670</v>
      </c>
      <c r="B713" s="972" t="s">
        <v>1671</v>
      </c>
      <c r="C713" s="515">
        <v>0.54</v>
      </c>
      <c r="D713" s="515">
        <v>0.4</v>
      </c>
      <c r="E713" s="684">
        <v>0.3</v>
      </c>
      <c r="F713" s="684">
        <v>0.23</v>
      </c>
      <c r="G713" s="521">
        <v>0.2</v>
      </c>
      <c r="H713" s="684">
        <v>0.15</v>
      </c>
      <c r="I713" s="685"/>
      <c r="J713" s="521">
        <v>0</v>
      </c>
      <c r="K713" s="689">
        <v>0</v>
      </c>
      <c r="L713" s="685"/>
      <c r="M713" s="686">
        <v>0.02</v>
      </c>
      <c r="N713" s="686">
        <v>0.12</v>
      </c>
      <c r="O713" s="691">
        <v>0.12</v>
      </c>
      <c r="P713" s="687">
        <v>0</v>
      </c>
      <c r="Q713" s="687">
        <v>0</v>
      </c>
      <c r="R713" s="687">
        <v>0</v>
      </c>
      <c r="S713" s="687">
        <v>0</v>
      </c>
      <c r="T713" s="687">
        <v>0</v>
      </c>
      <c r="U713" s="687">
        <v>0</v>
      </c>
      <c r="V713" s="687">
        <v>0</v>
      </c>
      <c r="W713" s="687">
        <v>0</v>
      </c>
      <c r="X713" s="687">
        <v>0</v>
      </c>
      <c r="Y713" s="688">
        <f>SUM(C713:X713)</f>
        <v>2.08</v>
      </c>
      <c r="Z713" s="1134">
        <f>IF(ISERROR((C713/D713-1)*100),"n/a",(C713/D713-1)*100)</f>
        <v>35.000000000000007</v>
      </c>
      <c r="AA713" s="705">
        <f>IF(ISERROR((D713/E713-1)*100),"n/a",(D713/E713-1)*100)</f>
        <v>33.33333333333335</v>
      </c>
      <c r="AB713" s="705">
        <f>IF(ISERROR((E713/F713-1)*100),"n/a",(E713/F713-1)*100)</f>
        <v>30.434782608695631</v>
      </c>
      <c r="AC713" s="705">
        <f>IF(ISERROR((F713/G713-1)*100),"n/a",(F713/G713-1)*100)</f>
        <v>14.999999999999991</v>
      </c>
      <c r="AD713" s="705">
        <f>IF(ISERROR((G713/H713-1)*100),"n/a",(G713/H713-1)*100)</f>
        <v>33.33333333333335</v>
      </c>
      <c r="AE713" s="705" t="str">
        <f>IF(ISERROR((H713/J713-1)*100),"n/a",(H713/J713-1)*100)</f>
        <v>n/a</v>
      </c>
      <c r="AF713" s="705" t="str">
        <f>IF(ISERROR((J713/K713-1)*100),"n/a",(J713/K713-1)*100)</f>
        <v>n/a</v>
      </c>
      <c r="AG713" s="705">
        <f>IF(ISERROR((K713/M713-1)*100),"n/a",(K713/M713-1)*100)</f>
        <v>-100</v>
      </c>
      <c r="AH713" s="705">
        <f>IF(ISERROR((M713/N713-1)*100),"n/a",(M713/N713-1)*100)</f>
        <v>-83.333333333333329</v>
      </c>
      <c r="AI713" s="705">
        <f>IF(ISERROR((N713/O713-1)*100),"n/a",(N713/O713-1)*100)</f>
        <v>0</v>
      </c>
      <c r="AJ713" s="705" t="str">
        <f>IF(ISERROR((O713/P713-1)*100),"n/a",(O713/P713-1)*100)</f>
        <v>n/a</v>
      </c>
      <c r="AK713" s="705" t="str">
        <f>IF(ISERROR((P713/Q713-1)*100),"n/a",(P713/Q713-1)*100)</f>
        <v>n/a</v>
      </c>
      <c r="AL713" s="705" t="str">
        <f>IF(ISERROR((Q713/R713-1)*100),"n/a",(Q713/R713-1)*100)</f>
        <v>n/a</v>
      </c>
      <c r="AM713" s="705" t="str">
        <f>IF(ISERROR((R713/S713-1)*100),"n/a",(R713/S713-1)*100)</f>
        <v>n/a</v>
      </c>
      <c r="AN713" s="705" t="str">
        <f>IF(ISERROR((S713/T713-1)*100),"n/a",(S713/T713-1)*100)</f>
        <v>n/a</v>
      </c>
      <c r="AO713" s="705" t="str">
        <f>IF(ISERROR((T713/U713-1)*100),"n/a",(T713/U713-1)*100)</f>
        <v>n/a</v>
      </c>
      <c r="AP713" s="705" t="str">
        <f>IF(ISERROR((U713/V713-1)*100),"n/a",(U713/V713-1)*100)</f>
        <v>n/a</v>
      </c>
      <c r="AQ713" s="705" t="str">
        <f>IF(ISERROR((V713/W713-1)*100),"n/a",(V713/W713-1)*100)</f>
        <v>n/a</v>
      </c>
      <c r="AR713" s="705" t="str">
        <f>IF(ISERROR((W713/X713-1)*100),"n/a",(W713/X713-1)*100)</f>
        <v>n/a</v>
      </c>
      <c r="AS713" s="706">
        <f>AVERAGE(Z713:AR713)</f>
        <v>-4.5289855072463769</v>
      </c>
      <c r="AT713" s="707">
        <f>STDEV(Z713:AR713)</f>
        <v>55.264104833461104</v>
      </c>
    </row>
    <row r="714" spans="1:46" ht="11.25" customHeight="1" x14ac:dyDescent="0.2">
      <c r="A714" s="972" t="s">
        <v>794</v>
      </c>
      <c r="B714" s="972" t="s">
        <v>795</v>
      </c>
      <c r="C714" s="515">
        <v>1.1274999999999999</v>
      </c>
      <c r="D714" s="515">
        <v>1.0975000000000001</v>
      </c>
      <c r="E714" s="684">
        <v>1.06375</v>
      </c>
      <c r="F714" s="684">
        <v>1.0049999999999999</v>
      </c>
      <c r="G714" s="684">
        <v>0.94499999999999995</v>
      </c>
      <c r="H714" s="684">
        <v>0.9</v>
      </c>
      <c r="I714" s="685"/>
      <c r="J714" s="684">
        <v>0.82499999999999996</v>
      </c>
      <c r="K714" s="514">
        <v>0.74875000000000003</v>
      </c>
      <c r="L714" s="685"/>
      <c r="M714" s="531">
        <v>0.67749999999999999</v>
      </c>
      <c r="N714" s="531">
        <v>0.59499999999999997</v>
      </c>
      <c r="O714" s="691">
        <v>0.54</v>
      </c>
      <c r="P714" s="691">
        <v>0.49</v>
      </c>
      <c r="Q714" s="691">
        <v>0.45</v>
      </c>
      <c r="R714" s="691">
        <v>0.42499999999999999</v>
      </c>
      <c r="S714" s="691">
        <v>0.40500000000000003</v>
      </c>
      <c r="T714" s="691">
        <v>0.38500000000000001</v>
      </c>
      <c r="U714" s="691">
        <v>0.375</v>
      </c>
      <c r="V714" s="691">
        <v>0.37</v>
      </c>
      <c r="W714" s="691">
        <v>0.36499999999999999</v>
      </c>
      <c r="X714" s="691">
        <v>0.36</v>
      </c>
      <c r="Y714" s="688">
        <f>SUM(C714:X714)</f>
        <v>13.15</v>
      </c>
      <c r="Z714" s="1134">
        <f>IF(ISERROR((C714/D714-1)*100),"n/a",(C714/D714-1)*100)</f>
        <v>2.7334851936218429</v>
      </c>
      <c r="AA714" s="705">
        <f>IF(ISERROR((D714/E714-1)*100),"n/a",(D714/E714-1)*100)</f>
        <v>3.1727379553466717</v>
      </c>
      <c r="AB714" s="705">
        <f>IF(ISERROR((E714/F714-1)*100),"n/a",(E714/F714-1)*100)</f>
        <v>5.845771144278622</v>
      </c>
      <c r="AC714" s="705">
        <f>IF(ISERROR((F714/G714-1)*100),"n/a",(F714/G714-1)*100)</f>
        <v>6.3492063492063489</v>
      </c>
      <c r="AD714" s="705">
        <f>IF(ISERROR((G714/H714-1)*100),"n/a",(G714/H714-1)*100)</f>
        <v>4.9999999999999822</v>
      </c>
      <c r="AE714" s="705">
        <f>IF(ISERROR((H714/J714-1)*100),"n/a",(H714/J714-1)*100)</f>
        <v>9.0909090909091042</v>
      </c>
      <c r="AF714" s="705">
        <f>IF(ISERROR((J714/K714-1)*100),"n/a",(J714/K714-1)*100)</f>
        <v>10.183639398998313</v>
      </c>
      <c r="AG714" s="705">
        <f>IF(ISERROR((K714/M714-1)*100),"n/a",(K714/M714-1)*100)</f>
        <v>10.516605166051662</v>
      </c>
      <c r="AH714" s="705">
        <f>IF(ISERROR((M714/N714-1)*100),"n/a",(M714/N714-1)*100)</f>
        <v>13.86554621848739</v>
      </c>
      <c r="AI714" s="705">
        <f>IF(ISERROR((N714/O714-1)*100),"n/a",(N714/O714-1)*100)</f>
        <v>10.185185185185164</v>
      </c>
      <c r="AJ714" s="705">
        <f>IF(ISERROR((O714/P714-1)*100),"n/a",(O714/P714-1)*100)</f>
        <v>10.204081632653072</v>
      </c>
      <c r="AK714" s="705">
        <f>IF(ISERROR((P714/Q714-1)*100),"n/a",(P714/Q714-1)*100)</f>
        <v>8.8888888888888786</v>
      </c>
      <c r="AL714" s="705">
        <f>IF(ISERROR((Q714/R714-1)*100),"n/a",(Q714/R714-1)*100)</f>
        <v>5.8823529411764719</v>
      </c>
      <c r="AM714" s="705">
        <f>IF(ISERROR((R714/S714-1)*100),"n/a",(R714/S714-1)*100)</f>
        <v>4.9382716049382713</v>
      </c>
      <c r="AN714" s="705">
        <f>IF(ISERROR((S714/T714-1)*100),"n/a",(S714/T714-1)*100)</f>
        <v>5.1948051948051965</v>
      </c>
      <c r="AO714" s="705">
        <f>IF(ISERROR((T714/U714-1)*100),"n/a",(T714/U714-1)*100)</f>
        <v>2.6666666666666616</v>
      </c>
      <c r="AP714" s="705">
        <f>IF(ISERROR((U714/V714-1)*100),"n/a",(U714/V714-1)*100)</f>
        <v>1.3513513513513598</v>
      </c>
      <c r="AQ714" s="705">
        <f>IF(ISERROR((V714/W714-1)*100),"n/a",(V714/W714-1)*100)</f>
        <v>1.3698630136986356</v>
      </c>
      <c r="AR714" s="705">
        <f>IF(ISERROR((W714/X714-1)*100),"n/a",(W714/X714-1)*100)</f>
        <v>1.388888888888884</v>
      </c>
      <c r="AS714" s="706">
        <f>AVERAGE(Z714:AR714)</f>
        <v>6.2541187307975008</v>
      </c>
      <c r="AT714" s="707">
        <f>STDEV(Z714:AR714)</f>
        <v>3.7167202600574267</v>
      </c>
    </row>
    <row r="715" spans="1:46" ht="11.25" customHeight="1" x14ac:dyDescent="0.2">
      <c r="A715" s="957" t="s">
        <v>1672</v>
      </c>
      <c r="B715" s="957" t="s">
        <v>1673</v>
      </c>
      <c r="C715" s="515">
        <v>1.38</v>
      </c>
      <c r="D715" s="515">
        <v>1.32</v>
      </c>
      <c r="E715" s="505">
        <v>1.21</v>
      </c>
      <c r="F715" s="505">
        <v>0.98</v>
      </c>
      <c r="G715" s="505">
        <v>0.82</v>
      </c>
      <c r="H715" s="505">
        <v>0.74</v>
      </c>
      <c r="I715" s="506"/>
      <c r="J715" s="505">
        <v>0.69</v>
      </c>
      <c r="K715" s="508">
        <v>0.68</v>
      </c>
      <c r="L715" s="1185"/>
      <c r="M715" s="559">
        <v>0.68</v>
      </c>
      <c r="N715" s="559">
        <v>0.68</v>
      </c>
      <c r="O715" s="511">
        <v>0.68</v>
      </c>
      <c r="P715" s="511">
        <v>0.67190000000000005</v>
      </c>
      <c r="Q715" s="510">
        <v>0.64759999999999995</v>
      </c>
      <c r="R715" s="511">
        <v>0.64759999999999995</v>
      </c>
      <c r="S715" s="511">
        <v>0.61680000000000001</v>
      </c>
      <c r="T715" s="511">
        <v>0.59864000000000006</v>
      </c>
      <c r="U715" s="511">
        <v>0.51947999999999994</v>
      </c>
      <c r="V715" s="511">
        <v>0.47001000000000004</v>
      </c>
      <c r="W715" s="511">
        <v>0.44525999999999999</v>
      </c>
      <c r="X715" s="511">
        <v>0.42875999999999997</v>
      </c>
      <c r="Y715" s="688">
        <f>SUM(C715:X715)</f>
        <v>14.90605</v>
      </c>
      <c r="Z715" s="1134">
        <f>IF(ISERROR((C715/D715-1)*100),"n/a",(C715/D715-1)*100)</f>
        <v>4.5454545454545414</v>
      </c>
      <c r="AA715" s="705">
        <f>IF(ISERROR((D715/E715-1)*100),"n/a",(D715/E715-1)*100)</f>
        <v>9.0909090909091042</v>
      </c>
      <c r="AB715" s="705">
        <f>IF(ISERROR((E715/F715-1)*100),"n/a",(E715/F715-1)*100)</f>
        <v>23.469387755102034</v>
      </c>
      <c r="AC715" s="705">
        <f>IF(ISERROR((F715/G715-1)*100),"n/a",(F715/G715-1)*100)</f>
        <v>19.512195121951216</v>
      </c>
      <c r="AD715" s="705">
        <f>IF(ISERROR((G715/H715-1)*100),"n/a",(G715/H715-1)*100)</f>
        <v>10.810810810810811</v>
      </c>
      <c r="AE715" s="705">
        <f>IF(ISERROR((H715/J715-1)*100),"n/a",(H715/J715-1)*100)</f>
        <v>7.2463768115942129</v>
      </c>
      <c r="AF715" s="705">
        <f>IF(ISERROR((J715/K715-1)*100),"n/a",(J715/K715-1)*100)</f>
        <v>1.4705882352941124</v>
      </c>
      <c r="AG715" s="705">
        <f>IF(ISERROR((K715/M715-1)*100),"n/a",(K715/M715-1)*100)</f>
        <v>0</v>
      </c>
      <c r="AH715" s="705">
        <f>IF(ISERROR((M715/N715-1)*100),"n/a",(M715/N715-1)*100)</f>
        <v>0</v>
      </c>
      <c r="AI715" s="705">
        <f>IF(ISERROR((N715/O715-1)*100),"n/a",(N715/O715-1)*100)</f>
        <v>0</v>
      </c>
      <c r="AJ715" s="705">
        <f>IF(ISERROR((O715/P715-1)*100),"n/a",(O715/P715-1)*100)</f>
        <v>1.2055365381753225</v>
      </c>
      <c r="AK715" s="705">
        <f>IF(ISERROR((P715/Q715-1)*100),"n/a",(P715/Q715-1)*100)</f>
        <v>3.7523162445954439</v>
      </c>
      <c r="AL715" s="705">
        <f>IF(ISERROR((Q715/R715-1)*100),"n/a",(Q715/R715-1)*100)</f>
        <v>0</v>
      </c>
      <c r="AM715" s="705">
        <f>IF(ISERROR((R715/S715-1)*100),"n/a",(R715/S715-1)*100)</f>
        <v>4.9935149156938863</v>
      </c>
      <c r="AN715" s="705">
        <f>IF(ISERROR((S715/T715-1)*100),"n/a",(S715/T715-1)*100)</f>
        <v>3.0335426967793566</v>
      </c>
      <c r="AO715" s="705">
        <f>IF(ISERROR((T715/U715-1)*100),"n/a",(T715/U715-1)*100)</f>
        <v>15.23831523831527</v>
      </c>
      <c r="AP715" s="705">
        <f>IF(ISERROR((U715/V715-1)*100),"n/a",(U715/V715-1)*100)</f>
        <v>10.525307972170793</v>
      </c>
      <c r="AQ715" s="705">
        <f>IF(ISERROR((V715/W715-1)*100),"n/a",(V715/W715-1)*100)</f>
        <v>5.558550060638745</v>
      </c>
      <c r="AR715" s="705">
        <f>IF(ISERROR((W715/X715-1)*100),"n/a",(W715/X715-1)*100)</f>
        <v>3.8483067450321817</v>
      </c>
      <c r="AS715" s="706">
        <f>AVERAGE(Z715:AR715)</f>
        <v>6.5421638306587919</v>
      </c>
      <c r="AT715" s="707">
        <f>STDEV(Z715:AR715)</f>
        <v>6.7968855977780427</v>
      </c>
    </row>
    <row r="716" spans="1:46" ht="11.25" customHeight="1" x14ac:dyDescent="0.2">
      <c r="A716" s="527" t="s">
        <v>796</v>
      </c>
      <c r="B716" s="527" t="s">
        <v>797</v>
      </c>
      <c r="C716" s="515">
        <v>2.38</v>
      </c>
      <c r="D716" s="530">
        <v>2.2999999999999998</v>
      </c>
      <c r="E716" s="533">
        <v>2.2225000000000001</v>
      </c>
      <c r="F716" s="533">
        <v>2.1524999999999999</v>
      </c>
      <c r="G716" s="533">
        <v>2.0825</v>
      </c>
      <c r="H716" s="533">
        <v>2.0125000000000002</v>
      </c>
      <c r="I716" s="534"/>
      <c r="J716" s="533">
        <v>1.9424999999999999</v>
      </c>
      <c r="K716" s="529">
        <v>1.8725000000000001</v>
      </c>
      <c r="L716" s="534"/>
      <c r="M716" s="530">
        <v>1.8025</v>
      </c>
      <c r="N716" s="549">
        <v>1.7324999999999999</v>
      </c>
      <c r="O716" s="536">
        <v>1.6625000000000001</v>
      </c>
      <c r="P716" s="536">
        <v>1.595</v>
      </c>
      <c r="Q716" s="536">
        <v>1.5349999999999999</v>
      </c>
      <c r="R716" s="536">
        <v>1.4750000000000001</v>
      </c>
      <c r="S716" s="536">
        <v>1.415</v>
      </c>
      <c r="T716" s="536">
        <v>1.385</v>
      </c>
      <c r="U716" s="536">
        <v>1.355</v>
      </c>
      <c r="V716" s="536">
        <v>1.2096515000000001</v>
      </c>
      <c r="W716" s="537">
        <v>0.81860600000000006</v>
      </c>
      <c r="X716" s="537">
        <v>0.81860600000000006</v>
      </c>
      <c r="Y716" s="688">
        <f>SUM(C716:X716)</f>
        <v>33.769363500000004</v>
      </c>
      <c r="Z716" s="1134">
        <f>IF(ISERROR((C716/D716-1)*100),"n/a",(C716/D716-1)*100)</f>
        <v>3.4782608695652195</v>
      </c>
      <c r="AA716" s="705">
        <f>IF(ISERROR((D716/E716-1)*100),"n/a",(D716/E716-1)*100)</f>
        <v>3.4870641169853611</v>
      </c>
      <c r="AB716" s="705">
        <f>IF(ISERROR((E716/F716-1)*100),"n/a",(E716/F716-1)*100)</f>
        <v>3.2520325203252209</v>
      </c>
      <c r="AC716" s="705">
        <f>IF(ISERROR((F716/G716-1)*100),"n/a",(F716/G716-1)*100)</f>
        <v>3.3613445378151141</v>
      </c>
      <c r="AD716" s="705">
        <f>IF(ISERROR((G716/H716-1)*100),"n/a",(G716/H716-1)*100)</f>
        <v>3.4782608695652195</v>
      </c>
      <c r="AE716" s="705">
        <f>IF(ISERROR((H716/J716-1)*100),"n/a",(H716/J716-1)*100)</f>
        <v>3.6036036036036112</v>
      </c>
      <c r="AF716" s="705">
        <f>IF(ISERROR((J716/K716-1)*100),"n/a",(J716/K716-1)*100)</f>
        <v>3.7383177570093462</v>
      </c>
      <c r="AG716" s="705">
        <f>IF(ISERROR((K716/M716-1)*100),"n/a",(K716/M716-1)*100)</f>
        <v>3.8834951456310662</v>
      </c>
      <c r="AH716" s="705">
        <f>IF(ISERROR((M716/N716-1)*100),"n/a",(M716/N716-1)*100)</f>
        <v>4.0404040404040442</v>
      </c>
      <c r="AI716" s="705">
        <f>IF(ISERROR((N716/O716-1)*100),"n/a",(N716/O716-1)*100)</f>
        <v>4.2105263157894646</v>
      </c>
      <c r="AJ716" s="705">
        <f>IF(ISERROR((O716/P716-1)*100),"n/a",(O716/P716-1)*100)</f>
        <v>4.2319749216300995</v>
      </c>
      <c r="AK716" s="705">
        <f>IF(ISERROR((P716/Q716-1)*100),"n/a",(P716/Q716-1)*100)</f>
        <v>3.9087947882736174</v>
      </c>
      <c r="AL716" s="705">
        <f>IF(ISERROR((Q716/R716-1)*100),"n/a",(Q716/R716-1)*100)</f>
        <v>4.0677966101694718</v>
      </c>
      <c r="AM716" s="705">
        <f>IF(ISERROR((R716/S716-1)*100),"n/a",(R716/S716-1)*100)</f>
        <v>4.2402826855123754</v>
      </c>
      <c r="AN716" s="705">
        <f>IF(ISERROR((S716/T716-1)*100),"n/a",(S716/T716-1)*100)</f>
        <v>2.1660649819494671</v>
      </c>
      <c r="AO716" s="705">
        <f>IF(ISERROR((T716/U716-1)*100),"n/a",(T716/U716-1)*100)</f>
        <v>2.2140221402213944</v>
      </c>
      <c r="AP716" s="705">
        <f>IF(ISERROR((U716/V716-1)*100),"n/a",(U716/V716-1)*100)</f>
        <v>12.01573345711553</v>
      </c>
      <c r="AQ716" s="705">
        <f>IF(ISERROR((V716/W716-1)*100),"n/a",(V716/W716-1)*100)</f>
        <v>47.769684072679652</v>
      </c>
      <c r="AR716" s="705">
        <f>IF(ISERROR((W716/X716-1)*100),"n/a",(W716/X716-1)*100)</f>
        <v>0</v>
      </c>
      <c r="AS716" s="706">
        <f>AVERAGE(Z716:AR716)</f>
        <v>6.1656664965392247</v>
      </c>
      <c r="AT716" s="707">
        <f>STDEV(Z716:AR716)</f>
        <v>10.316283260901223</v>
      </c>
    </row>
    <row r="717" spans="1:46" ht="11.25" customHeight="1" x14ac:dyDescent="0.2">
      <c r="A717" s="974" t="s">
        <v>1674</v>
      </c>
      <c r="B717" s="972" t="s">
        <v>1675</v>
      </c>
      <c r="C717" s="515">
        <v>0.86</v>
      </c>
      <c r="D717" s="690">
        <v>0.82</v>
      </c>
      <c r="E717" s="684">
        <v>0.7</v>
      </c>
      <c r="F717" s="684">
        <v>0.62</v>
      </c>
      <c r="G717" s="684">
        <v>0.56000000000000005</v>
      </c>
      <c r="H717" s="684">
        <v>0.49</v>
      </c>
      <c r="I717" s="685"/>
      <c r="J717" s="684">
        <v>0.32</v>
      </c>
      <c r="K717" s="689">
        <v>0.2</v>
      </c>
      <c r="L717" s="685"/>
      <c r="M717" s="686">
        <v>0.2</v>
      </c>
      <c r="N717" s="686">
        <v>0.35</v>
      </c>
      <c r="O717" s="687">
        <v>0.8</v>
      </c>
      <c r="P717" s="691">
        <v>0.8</v>
      </c>
      <c r="Q717" s="691">
        <v>0.75143000000000004</v>
      </c>
      <c r="R717" s="691">
        <v>0.66666000000000003</v>
      </c>
      <c r="S717" s="691">
        <v>0.62856000000000001</v>
      </c>
      <c r="T717" s="687">
        <v>0.60951999999999995</v>
      </c>
      <c r="U717" s="691">
        <v>0.60951999999999995</v>
      </c>
      <c r="V717" s="691">
        <v>0.57143999999999995</v>
      </c>
      <c r="W717" s="687">
        <v>0</v>
      </c>
      <c r="X717" s="687">
        <v>0</v>
      </c>
      <c r="Y717" s="688">
        <f>SUM(C717:X717)</f>
        <v>10.557130000000001</v>
      </c>
      <c r="Z717" s="1134">
        <f>IF(ISERROR((C717/D717-1)*100),"n/a",(C717/D717-1)*100)</f>
        <v>4.8780487804878092</v>
      </c>
      <c r="AA717" s="705">
        <f>IF(ISERROR((D717/E717-1)*100),"n/a",(D717/E717-1)*100)</f>
        <v>17.142857142857149</v>
      </c>
      <c r="AB717" s="705">
        <f>IF(ISERROR((E717/F717-1)*100),"n/a",(E717/F717-1)*100)</f>
        <v>12.903225806451601</v>
      </c>
      <c r="AC717" s="705">
        <f>IF(ISERROR((F717/G717-1)*100),"n/a",(F717/G717-1)*100)</f>
        <v>10.714285714285698</v>
      </c>
      <c r="AD717" s="705">
        <f>IF(ISERROR((G717/H717-1)*100),"n/a",(G717/H717-1)*100)</f>
        <v>14.285714285714302</v>
      </c>
      <c r="AE717" s="705">
        <f>IF(ISERROR((H717/J717-1)*100),"n/a",(H717/J717-1)*100)</f>
        <v>53.125</v>
      </c>
      <c r="AF717" s="705">
        <f>IF(ISERROR((J717/K717-1)*100),"n/a",(J717/K717-1)*100)</f>
        <v>59.999999999999986</v>
      </c>
      <c r="AG717" s="705">
        <f>IF(ISERROR((K717/M717-1)*100),"n/a",(K717/M717-1)*100)</f>
        <v>0</v>
      </c>
      <c r="AH717" s="705">
        <f>IF(ISERROR((M717/N717-1)*100),"n/a",(M717/N717-1)*100)</f>
        <v>-42.857142857142847</v>
      </c>
      <c r="AI717" s="705">
        <f>IF(ISERROR((N717/O717-1)*100),"n/a",(N717/O717-1)*100)</f>
        <v>-56.25</v>
      </c>
      <c r="AJ717" s="705">
        <f>IF(ISERROR((O717/P717-1)*100),"n/a",(O717/P717-1)*100)</f>
        <v>0</v>
      </c>
      <c r="AK717" s="705">
        <f>IF(ISERROR((P717/Q717-1)*100),"n/a",(P717/Q717-1)*100)</f>
        <v>6.4636759245704889</v>
      </c>
      <c r="AL717" s="705">
        <f>IF(ISERROR((Q717/R717-1)*100),"n/a",(Q717/R717-1)*100)</f>
        <v>12.715627156271569</v>
      </c>
      <c r="AM717" s="705">
        <f>IF(ISERROR((R717/S717-1)*100),"n/a",(R717/S717-1)*100)</f>
        <v>6.0614738449789929</v>
      </c>
      <c r="AN717" s="705">
        <f>IF(ISERROR((S717/T717-1)*100),"n/a",(S717/T717-1)*100)</f>
        <v>3.1237695235595275</v>
      </c>
      <c r="AO717" s="705">
        <f>IF(ISERROR((T717/U717-1)*100),"n/a",(T717/U717-1)*100)</f>
        <v>0</v>
      </c>
      <c r="AP717" s="705">
        <f>IF(ISERROR((U717/V717-1)*100),"n/a",(U717/V717-1)*100)</f>
        <v>6.6638667226655457</v>
      </c>
      <c r="AQ717" s="705" t="str">
        <f>IF(ISERROR((V717/W717-1)*100),"n/a",(V717/W717-1)*100)</f>
        <v>n/a</v>
      </c>
      <c r="AR717" s="705" t="str">
        <f>IF(ISERROR((W717/X717-1)*100),"n/a",(W717/X717-1)*100)</f>
        <v>n/a</v>
      </c>
      <c r="AS717" s="706">
        <f>AVERAGE(Z717:AR717)</f>
        <v>6.4100236496882266</v>
      </c>
      <c r="AT717" s="707">
        <f>STDEV(Z717:AR717)</f>
        <v>27.1822281833131</v>
      </c>
    </row>
    <row r="718" spans="1:46" ht="11.25" customHeight="1" x14ac:dyDescent="0.2">
      <c r="A718" s="513" t="s">
        <v>1676</v>
      </c>
      <c r="B718" s="972" t="s">
        <v>1677</v>
      </c>
      <c r="C718" s="515">
        <v>0.48</v>
      </c>
      <c r="D718" s="690">
        <v>0.42000000000000004</v>
      </c>
      <c r="E718" s="684">
        <v>0.38</v>
      </c>
      <c r="F718" s="684">
        <v>0.35</v>
      </c>
      <c r="G718" s="684">
        <v>0.33</v>
      </c>
      <c r="H718" s="684">
        <v>0.31</v>
      </c>
      <c r="I718" s="685"/>
      <c r="J718" s="684">
        <v>0.27</v>
      </c>
      <c r="K718" s="689">
        <v>0.24</v>
      </c>
      <c r="L718" s="685"/>
      <c r="M718" s="686">
        <v>0.24</v>
      </c>
      <c r="N718" s="531">
        <v>0.24</v>
      </c>
      <c r="O718" s="691">
        <v>0.22</v>
      </c>
      <c r="P718" s="691">
        <v>0.19</v>
      </c>
      <c r="Q718" s="687">
        <v>0.18</v>
      </c>
      <c r="R718" s="687">
        <v>0.18</v>
      </c>
      <c r="S718" s="691">
        <v>0.18</v>
      </c>
      <c r="T718" s="691">
        <v>0.16</v>
      </c>
      <c r="U718" s="691">
        <v>0.14333000000000001</v>
      </c>
      <c r="V718" s="687">
        <v>0.125</v>
      </c>
      <c r="W718" s="687">
        <v>0.125</v>
      </c>
      <c r="X718" s="687">
        <v>0.125</v>
      </c>
      <c r="Y718" s="688">
        <f>SUM(C718:X718)</f>
        <v>4.8883300000000007</v>
      </c>
      <c r="Z718" s="1134">
        <f>IF(ISERROR((C718/D718-1)*100),"n/a",(C718/D718-1)*100)</f>
        <v>14.285714285714279</v>
      </c>
      <c r="AA718" s="705">
        <f>IF(ISERROR((D718/E718-1)*100),"n/a",(D718/E718-1)*100)</f>
        <v>10.526315789473696</v>
      </c>
      <c r="AB718" s="705">
        <f>IF(ISERROR((E718/F718-1)*100),"n/a",(E718/F718-1)*100)</f>
        <v>8.5714285714285854</v>
      </c>
      <c r="AC718" s="705">
        <f>IF(ISERROR((F718/G718-1)*100),"n/a",(F718/G718-1)*100)</f>
        <v>6.0606060606060552</v>
      </c>
      <c r="AD718" s="705">
        <f>IF(ISERROR((G718/H718-1)*100),"n/a",(G718/H718-1)*100)</f>
        <v>6.4516129032258229</v>
      </c>
      <c r="AE718" s="705">
        <f>IF(ISERROR((H718/J718-1)*100),"n/a",(H718/J718-1)*100)</f>
        <v>14.814814814814813</v>
      </c>
      <c r="AF718" s="705">
        <f>IF(ISERROR((J718/K718-1)*100),"n/a",(J718/K718-1)*100)</f>
        <v>12.500000000000021</v>
      </c>
      <c r="AG718" s="705">
        <f>IF(ISERROR((K718/M718-1)*100),"n/a",(K718/M718-1)*100)</f>
        <v>0</v>
      </c>
      <c r="AH718" s="705">
        <f>IF(ISERROR((M718/N718-1)*100),"n/a",(M718/N718-1)*100)</f>
        <v>0</v>
      </c>
      <c r="AI718" s="705">
        <f>IF(ISERROR((N718/O718-1)*100),"n/a",(N718/O718-1)*100)</f>
        <v>9.0909090909090828</v>
      </c>
      <c r="AJ718" s="705">
        <f>IF(ISERROR((O718/P718-1)*100),"n/a",(O718/P718-1)*100)</f>
        <v>15.789473684210531</v>
      </c>
      <c r="AK718" s="705">
        <f>IF(ISERROR((P718/Q718-1)*100),"n/a",(P718/Q718-1)*100)</f>
        <v>5.555555555555558</v>
      </c>
      <c r="AL718" s="705">
        <f>IF(ISERROR((Q718/R718-1)*100),"n/a",(Q718/R718-1)*100)</f>
        <v>0</v>
      </c>
      <c r="AM718" s="705">
        <f>IF(ISERROR((R718/S718-1)*100),"n/a",(R718/S718-1)*100)</f>
        <v>0</v>
      </c>
      <c r="AN718" s="705">
        <f>IF(ISERROR((S718/T718-1)*100),"n/a",(S718/T718-1)*100)</f>
        <v>12.5</v>
      </c>
      <c r="AO718" s="705">
        <f>IF(ISERROR((T718/U718-1)*100),"n/a",(T718/U718-1)*100)</f>
        <v>11.630503034954298</v>
      </c>
      <c r="AP718" s="705">
        <f>IF(ISERROR((U718/V718-1)*100),"n/a",(U718/V718-1)*100)</f>
        <v>14.66400000000001</v>
      </c>
      <c r="AQ718" s="705">
        <f>IF(ISERROR((V718/W718-1)*100),"n/a",(V718/W718-1)*100)</f>
        <v>0</v>
      </c>
      <c r="AR718" s="705">
        <f>IF(ISERROR((W718/X718-1)*100),"n/a",(W718/X718-1)*100)</f>
        <v>0</v>
      </c>
      <c r="AS718" s="706">
        <f>AVERAGE(Z718:AR718)</f>
        <v>7.4968912521522499</v>
      </c>
      <c r="AT718" s="707">
        <f>STDEV(Z718:AR718)</f>
        <v>5.9811785748445132</v>
      </c>
    </row>
    <row r="719" spans="1:46" ht="11.25" customHeight="1" x14ac:dyDescent="0.2">
      <c r="A719" s="539" t="s">
        <v>799</v>
      </c>
      <c r="B719" s="527" t="s">
        <v>800</v>
      </c>
      <c r="C719" s="515">
        <v>1.2</v>
      </c>
      <c r="D719" s="515">
        <v>1.0770740000000001</v>
      </c>
      <c r="E719" s="533">
        <v>0.91475024390243909</v>
      </c>
      <c r="F719" s="533">
        <v>0.83579448039378368</v>
      </c>
      <c r="G719" s="533">
        <v>0.76101985509651016</v>
      </c>
      <c r="H719" s="533">
        <v>0.67825999931525072</v>
      </c>
      <c r="I719" s="534"/>
      <c r="J719" s="533">
        <v>0.61915384297995879</v>
      </c>
      <c r="K719" s="529">
        <v>0.52885722989304484</v>
      </c>
      <c r="L719" s="534"/>
      <c r="M719" s="549">
        <v>0.48920698379088012</v>
      </c>
      <c r="N719" s="549">
        <v>0.376998392594875</v>
      </c>
      <c r="O719" s="536">
        <v>0.33309417272061559</v>
      </c>
      <c r="P719" s="536">
        <v>0.29223997177729194</v>
      </c>
      <c r="Q719" s="536">
        <v>0.2604555639706983</v>
      </c>
      <c r="R719" s="536">
        <v>0.25106471620965914</v>
      </c>
      <c r="S719" s="536">
        <v>0.21221710666826687</v>
      </c>
      <c r="T719" s="536">
        <v>0.17987085326913244</v>
      </c>
      <c r="U719" s="536">
        <v>0.13323766908824627</v>
      </c>
      <c r="V719" s="536">
        <v>0.11333228238108656</v>
      </c>
      <c r="W719" s="536">
        <v>8.5561057378355704E-2</v>
      </c>
      <c r="X719" s="536">
        <v>8.1547874574492876E-2</v>
      </c>
      <c r="Y719" s="688">
        <f>SUM(C719:X719)</f>
        <v>9.4237362960045896</v>
      </c>
      <c r="Z719" s="1134">
        <f>IF(ISERROR((C719/D719-1)*100),"n/a",(C719/D719-1)*100)</f>
        <v>11.412957698356841</v>
      </c>
      <c r="AA719" s="705">
        <f>IF(ISERROR((D719/E719-1)*100),"n/a",(D719/E719-1)*100)</f>
        <v>17.745144882942853</v>
      </c>
      <c r="AB719" s="705">
        <f>IF(ISERROR((E719/F719-1)*100),"n/a",(E719/F719-1)*100)</f>
        <v>9.4467916887241756</v>
      </c>
      <c r="AC719" s="705">
        <f>IF(ISERROR((F719/G719-1)*100),"n/a",(F719/G719-1)*100)</f>
        <v>9.8255813953488591</v>
      </c>
      <c r="AD719" s="705">
        <f>IF(ISERROR((G719/H719-1)*100),"n/a",(G719/H719-1)*100)</f>
        <v>12.20178926441351</v>
      </c>
      <c r="AE719" s="705">
        <f>IF(ISERROR((H719/J719-1)*100),"n/a",(H719/J719-1)*100)</f>
        <v>9.5462794918330438</v>
      </c>
      <c r="AF719" s="705">
        <f>IF(ISERROR((J719/K719-1)*100),"n/a",(J719/K719-1)*100)</f>
        <v>17.073911063894375</v>
      </c>
      <c r="AG719" s="705">
        <f>IF(ISERROR((K719/M719-1)*100),"n/a",(K719/M719-1)*100)</f>
        <v>8.1050041017227024</v>
      </c>
      <c r="AH719" s="705">
        <f>IF(ISERROR((M719/N719-1)*100),"n/a",(M719/N719-1)*100)</f>
        <v>29.763678944006866</v>
      </c>
      <c r="AI719" s="705">
        <f>IF(ISERROR((N719/O719-1)*100),"n/a",(N719/O719-1)*100)</f>
        <v>13.180722891566244</v>
      </c>
      <c r="AJ719" s="705">
        <f>IF(ISERROR((O719/P719-1)*100),"n/a",(O719/P719-1)*100)</f>
        <v>13.979675913210631</v>
      </c>
      <c r="AK719" s="705">
        <f>IF(ISERROR((P719/Q719-1)*100),"n/a",(P719/Q719-1)*100)</f>
        <v>12.20338983050846</v>
      </c>
      <c r="AL719" s="705">
        <f>IF(ISERROR((Q719/R719-1)*100),"n/a",(Q719/R719-1)*100)</f>
        <v>3.7404092071611661</v>
      </c>
      <c r="AM719" s="705">
        <f>IF(ISERROR((R719/S719-1)*100),"n/a",(R719/S719-1)*100)</f>
        <v>18.305597579425115</v>
      </c>
      <c r="AN719" s="705">
        <f>IF(ISERROR((S719/T719-1)*100),"n/a",(S719/T719-1)*100)</f>
        <v>17.98304328424809</v>
      </c>
      <c r="AO719" s="705">
        <f>IF(ISERROR((T719/U719-1)*100),"n/a",(T719/U719-1)*100)</f>
        <v>34.999999999999964</v>
      </c>
      <c r="AP719" s="705">
        <f>IF(ISERROR((U719/V719-1)*100),"n/a",(U719/V719-1)*100)</f>
        <v>17.563739376770581</v>
      </c>
      <c r="AQ719" s="705">
        <f>IF(ISERROR((V719/W719-1)*100),"n/a",(V719/W719-1)*100)</f>
        <v>32.45778611632273</v>
      </c>
      <c r="AR719" s="705">
        <f>IF(ISERROR((W719/X719-1)*100),"n/a",(W719/X719-1)*100)</f>
        <v>4.9212598425196763</v>
      </c>
      <c r="AS719" s="706">
        <f>AVERAGE(Z719:AR719)</f>
        <v>15.4977243459461</v>
      </c>
      <c r="AT719" s="707">
        <f>STDEV(Z719:AR719)</f>
        <v>8.6679285290145884</v>
      </c>
    </row>
    <row r="720" spans="1:46" ht="11.25" customHeight="1" x14ac:dyDescent="0.2">
      <c r="A720" s="974" t="s">
        <v>1678</v>
      </c>
      <c r="B720" s="972" t="s">
        <v>1679</v>
      </c>
      <c r="C720" s="515">
        <v>0.56999999999999995</v>
      </c>
      <c r="D720" s="515">
        <v>0.47499999999999998</v>
      </c>
      <c r="E720" s="684">
        <v>0.375</v>
      </c>
      <c r="F720" s="684">
        <v>0.28499999999999998</v>
      </c>
      <c r="G720" s="684">
        <v>0.22</v>
      </c>
      <c r="H720" s="684">
        <v>0.13</v>
      </c>
      <c r="I720" s="685"/>
      <c r="J720" s="684">
        <v>3.5000000000000003E-2</v>
      </c>
      <c r="K720" s="689">
        <v>0.02</v>
      </c>
      <c r="L720" s="685"/>
      <c r="M720" s="686">
        <v>0.02</v>
      </c>
      <c r="N720" s="686">
        <v>0.02</v>
      </c>
      <c r="O720" s="687">
        <v>0.02</v>
      </c>
      <c r="P720" s="687">
        <v>0.02</v>
      </c>
      <c r="Q720" s="687">
        <v>0.02</v>
      </c>
      <c r="R720" s="687">
        <v>0.02</v>
      </c>
      <c r="S720" s="687">
        <v>0.02</v>
      </c>
      <c r="T720" s="687">
        <v>0.02</v>
      </c>
      <c r="U720" s="687">
        <v>0.02</v>
      </c>
      <c r="V720" s="691">
        <v>0.02</v>
      </c>
      <c r="W720" s="691">
        <v>1.6E-2</v>
      </c>
      <c r="X720" s="691">
        <v>1.512E-2</v>
      </c>
      <c r="Y720" s="688">
        <f>SUM(C720:X720)</f>
        <v>2.3411200000000001</v>
      </c>
      <c r="Z720" s="1134">
        <f>IF(ISERROR((C720/D720-1)*100),"n/a",(C720/D720-1)*100)</f>
        <v>19.999999999999996</v>
      </c>
      <c r="AA720" s="705">
        <f>IF(ISERROR((D720/E720-1)*100),"n/a",(D720/E720-1)*100)</f>
        <v>26.666666666666661</v>
      </c>
      <c r="AB720" s="705">
        <f>IF(ISERROR((E720/F720-1)*100),"n/a",(E720/F720-1)*100)</f>
        <v>31.578947368421062</v>
      </c>
      <c r="AC720" s="705">
        <f>IF(ISERROR((F720/G720-1)*100),"n/a",(F720/G720-1)*100)</f>
        <v>29.54545454545454</v>
      </c>
      <c r="AD720" s="705">
        <f>IF(ISERROR((G720/H720-1)*100),"n/a",(G720/H720-1)*100)</f>
        <v>69.230769230769226</v>
      </c>
      <c r="AE720" s="705">
        <f>IF(ISERROR((H720/J720-1)*100),"n/a",(H720/J720-1)*100)</f>
        <v>271.42857142857139</v>
      </c>
      <c r="AF720" s="705">
        <f>IF(ISERROR((J720/K720-1)*100),"n/a",(J720/K720-1)*100)</f>
        <v>75.000000000000028</v>
      </c>
      <c r="AG720" s="705">
        <f>IF(ISERROR((K720/M720-1)*100),"n/a",(K720/M720-1)*100)</f>
        <v>0</v>
      </c>
      <c r="AH720" s="705">
        <f>IF(ISERROR((M720/N720-1)*100),"n/a",(M720/N720-1)*100)</f>
        <v>0</v>
      </c>
      <c r="AI720" s="705">
        <f>IF(ISERROR((N720/O720-1)*100),"n/a",(N720/O720-1)*100)</f>
        <v>0</v>
      </c>
      <c r="AJ720" s="705">
        <f>IF(ISERROR((O720/P720-1)*100),"n/a",(O720/P720-1)*100)</f>
        <v>0</v>
      </c>
      <c r="AK720" s="705">
        <f>IF(ISERROR((P720/Q720-1)*100),"n/a",(P720/Q720-1)*100)</f>
        <v>0</v>
      </c>
      <c r="AL720" s="705">
        <f>IF(ISERROR((Q720/R720-1)*100),"n/a",(Q720/R720-1)*100)</f>
        <v>0</v>
      </c>
      <c r="AM720" s="705">
        <f>IF(ISERROR((R720/S720-1)*100),"n/a",(R720/S720-1)*100)</f>
        <v>0</v>
      </c>
      <c r="AN720" s="705">
        <f>IF(ISERROR((S720/T720-1)*100),"n/a",(S720/T720-1)*100)</f>
        <v>0</v>
      </c>
      <c r="AO720" s="705">
        <f>IF(ISERROR((T720/U720-1)*100),"n/a",(T720/U720-1)*100)</f>
        <v>0</v>
      </c>
      <c r="AP720" s="705">
        <f>IF(ISERROR((U720/V720-1)*100),"n/a",(U720/V720-1)*100)</f>
        <v>0</v>
      </c>
      <c r="AQ720" s="705">
        <f>IF(ISERROR((V720/W720-1)*100),"n/a",(V720/W720-1)*100)</f>
        <v>25</v>
      </c>
      <c r="AR720" s="705">
        <f>IF(ISERROR((W720/X720-1)*100),"n/a",(W720/X720-1)*100)</f>
        <v>5.8201058201058142</v>
      </c>
      <c r="AS720" s="706">
        <f>AVERAGE(Z720:AR720)</f>
        <v>29.172132371578353</v>
      </c>
      <c r="AT720" s="707">
        <f>STDEV(Z720:AR720)</f>
        <v>63.053004380401859</v>
      </c>
    </row>
    <row r="721" spans="1:46" ht="11.25" customHeight="1" x14ac:dyDescent="0.2">
      <c r="A721" s="974" t="s">
        <v>801</v>
      </c>
      <c r="B721" s="972" t="s">
        <v>802</v>
      </c>
      <c r="C721" s="515">
        <v>2.0550000000000002</v>
      </c>
      <c r="D721" s="515">
        <v>1.9349999999999998</v>
      </c>
      <c r="E721" s="684">
        <v>1.7549999999999999</v>
      </c>
      <c r="F721" s="684">
        <v>1.58</v>
      </c>
      <c r="G721" s="684">
        <v>1.425</v>
      </c>
      <c r="H721" s="684">
        <v>1.2849999999999999</v>
      </c>
      <c r="I721" s="685"/>
      <c r="J721" s="684">
        <v>1.1499999999999999</v>
      </c>
      <c r="K721" s="514">
        <v>1.0549999999999999</v>
      </c>
      <c r="L721" s="685"/>
      <c r="M721" s="531">
        <v>0.98750000000000004</v>
      </c>
      <c r="N721" s="531">
        <v>0.9375</v>
      </c>
      <c r="O721" s="691">
        <v>0.89</v>
      </c>
      <c r="P721" s="691">
        <v>0.85</v>
      </c>
      <c r="Q721" s="691">
        <v>0.82</v>
      </c>
      <c r="R721" s="691">
        <v>0.82</v>
      </c>
      <c r="S721" s="691">
        <v>0.82</v>
      </c>
      <c r="T721" s="687">
        <v>0.83</v>
      </c>
      <c r="U721" s="687">
        <v>0.82</v>
      </c>
      <c r="V721" s="687">
        <v>0.82</v>
      </c>
      <c r="W721" s="687">
        <v>0.82</v>
      </c>
      <c r="X721" s="687">
        <v>0.82</v>
      </c>
      <c r="Y721" s="688">
        <f>SUM(C721:X721)</f>
        <v>22.475000000000001</v>
      </c>
      <c r="Z721" s="1134">
        <f>IF(ISERROR((C721/D721-1)*100),"n/a",(C721/D721-1)*100)</f>
        <v>6.2015503875969102</v>
      </c>
      <c r="AA721" s="705">
        <f>IF(ISERROR((D721/E721-1)*100),"n/a",(D721/E721-1)*100)</f>
        <v>10.256410256410264</v>
      </c>
      <c r="AB721" s="705">
        <f>IF(ISERROR((E721/F721-1)*100),"n/a",(E721/F721-1)*100)</f>
        <v>11.075949367088601</v>
      </c>
      <c r="AC721" s="705">
        <f>IF(ISERROR((F721/G721-1)*100),"n/a",(F721/G721-1)*100)</f>
        <v>10.877192982456151</v>
      </c>
      <c r="AD721" s="705">
        <f>IF(ISERROR((G721/H721-1)*100),"n/a",(G721/H721-1)*100)</f>
        <v>10.894941634241251</v>
      </c>
      <c r="AE721" s="705">
        <f>IF(ISERROR((H721/J721-1)*100),"n/a",(H721/J721-1)*100)</f>
        <v>11.739130434782608</v>
      </c>
      <c r="AF721" s="705">
        <f>IF(ISERROR((J721/K721-1)*100),"n/a",(J721/K721-1)*100)</f>
        <v>9.004739336492884</v>
      </c>
      <c r="AG721" s="705">
        <f>IF(ISERROR((K721/M721-1)*100),"n/a",(K721/M721-1)*100)</f>
        <v>6.8354430379746756</v>
      </c>
      <c r="AH721" s="705">
        <f>IF(ISERROR((M721/N721-1)*100),"n/a",(M721/N721-1)*100)</f>
        <v>5.3333333333333455</v>
      </c>
      <c r="AI721" s="705">
        <f>IF(ISERROR((N721/O721-1)*100),"n/a",(N721/O721-1)*100)</f>
        <v>5.3370786516854007</v>
      </c>
      <c r="AJ721" s="705">
        <f>IF(ISERROR((O721/P721-1)*100),"n/a",(O721/P721-1)*100)</f>
        <v>4.705882352941182</v>
      </c>
      <c r="AK721" s="705">
        <f>IF(ISERROR((P721/Q721-1)*100),"n/a",(P721/Q721-1)*100)</f>
        <v>3.6585365853658569</v>
      </c>
      <c r="AL721" s="705">
        <f>IF(ISERROR((Q721/R721-1)*100),"n/a",(Q721/R721-1)*100)</f>
        <v>0</v>
      </c>
      <c r="AM721" s="705">
        <f>IF(ISERROR((R721/S721-1)*100),"n/a",(R721/S721-1)*100)</f>
        <v>0</v>
      </c>
      <c r="AN721" s="705">
        <f>IF(ISERROR((S721/T721-1)*100),"n/a",(S721/T721-1)*100)</f>
        <v>-1.2048192771084376</v>
      </c>
      <c r="AO721" s="705">
        <f>IF(ISERROR((T721/U721-1)*100),"n/a",(T721/U721-1)*100)</f>
        <v>1.2195121951219523</v>
      </c>
      <c r="AP721" s="705">
        <f>IF(ISERROR((U721/V721-1)*100),"n/a",(U721/V721-1)*100)</f>
        <v>0</v>
      </c>
      <c r="AQ721" s="705">
        <f>IF(ISERROR((V721/W721-1)*100),"n/a",(V721/W721-1)*100)</f>
        <v>0</v>
      </c>
      <c r="AR721" s="705">
        <f>IF(ISERROR((W721/X721-1)*100),"n/a",(W721/X721-1)*100)</f>
        <v>0</v>
      </c>
      <c r="AS721" s="706">
        <f>AVERAGE(Z721:AR721)</f>
        <v>5.0492042778096122</v>
      </c>
      <c r="AT721" s="707">
        <f>STDEV(Z721:AR721)</f>
        <v>4.5944517683290025</v>
      </c>
    </row>
    <row r="722" spans="1:46" ht="11.25" customHeight="1" x14ac:dyDescent="0.2">
      <c r="A722" s="974" t="s">
        <v>1680</v>
      </c>
      <c r="B722" s="972" t="s">
        <v>1681</v>
      </c>
      <c r="C722" s="515">
        <v>0.47</v>
      </c>
      <c r="D722" s="543">
        <v>0.44</v>
      </c>
      <c r="E722" s="684">
        <v>0.42</v>
      </c>
      <c r="F722" s="684">
        <v>0.4</v>
      </c>
      <c r="G722" s="521">
        <v>0.32</v>
      </c>
      <c r="H722" s="684">
        <v>0.2</v>
      </c>
      <c r="I722" s="685"/>
      <c r="J722" s="684">
        <v>0.16</v>
      </c>
      <c r="K722" s="689">
        <v>0.1</v>
      </c>
      <c r="L722" s="685"/>
      <c r="M722" s="555">
        <v>0.1</v>
      </c>
      <c r="N722" s="557">
        <v>7.0000000000000007E-2</v>
      </c>
      <c r="O722" s="554">
        <v>0.56000000000000005</v>
      </c>
      <c r="P722" s="554">
        <v>0.55000000000000004</v>
      </c>
      <c r="Q722" s="687">
        <v>0.52</v>
      </c>
      <c r="R722" s="687">
        <v>0.52</v>
      </c>
      <c r="S722" s="687">
        <v>0.52</v>
      </c>
      <c r="T722" s="687">
        <v>0.52</v>
      </c>
      <c r="U722" s="687">
        <v>0.52</v>
      </c>
      <c r="V722" s="687">
        <v>0.52</v>
      </c>
      <c r="W722" s="691">
        <v>0.52</v>
      </c>
      <c r="X722" s="691">
        <v>0.51</v>
      </c>
      <c r="Y722" s="688">
        <f>SUM(C722:X722)</f>
        <v>7.9399999999999977</v>
      </c>
      <c r="Z722" s="1134">
        <f>IF(ISERROR((C722/D722-1)*100),"n/a",(C722/D722-1)*100)</f>
        <v>6.8181818181818121</v>
      </c>
      <c r="AA722" s="705">
        <f>IF(ISERROR((D722/E722-1)*100),"n/a",(D722/E722-1)*100)</f>
        <v>4.7619047619047672</v>
      </c>
      <c r="AB722" s="705">
        <f>IF(ISERROR((E722/F722-1)*100),"n/a",(E722/F722-1)*100)</f>
        <v>4.9999999999999822</v>
      </c>
      <c r="AC722" s="705">
        <f>IF(ISERROR((F722/G722-1)*100),"n/a",(F722/G722-1)*100)</f>
        <v>25</v>
      </c>
      <c r="AD722" s="705">
        <f>IF(ISERROR((G722/H722-1)*100),"n/a",(G722/H722-1)*100)</f>
        <v>59.999999999999986</v>
      </c>
      <c r="AE722" s="705">
        <f>IF(ISERROR((H722/J722-1)*100),"n/a",(H722/J722-1)*100)</f>
        <v>25</v>
      </c>
      <c r="AF722" s="705">
        <f>IF(ISERROR((J722/K722-1)*100),"n/a",(J722/K722-1)*100)</f>
        <v>59.999999999999986</v>
      </c>
      <c r="AG722" s="705">
        <f>IF(ISERROR((K722/M722-1)*100),"n/a",(K722/M722-1)*100)</f>
        <v>0</v>
      </c>
      <c r="AH722" s="705">
        <f>IF(ISERROR((M722/N722-1)*100),"n/a",(M722/N722-1)*100)</f>
        <v>42.857142857142861</v>
      </c>
      <c r="AI722" s="705">
        <f>IF(ISERROR((N722/O722-1)*100),"n/a",(N722/O722-1)*100)</f>
        <v>-87.5</v>
      </c>
      <c r="AJ722" s="705">
        <f>IF(ISERROR((O722/P722-1)*100),"n/a",(O722/P722-1)*100)</f>
        <v>1.8181818181818299</v>
      </c>
      <c r="AK722" s="705">
        <f>IF(ISERROR((P722/Q722-1)*100),"n/a",(P722/Q722-1)*100)</f>
        <v>5.7692307692307709</v>
      </c>
      <c r="AL722" s="705">
        <f>IF(ISERROR((Q722/R722-1)*100),"n/a",(Q722/R722-1)*100)</f>
        <v>0</v>
      </c>
      <c r="AM722" s="705">
        <f>IF(ISERROR((R722/S722-1)*100),"n/a",(R722/S722-1)*100)</f>
        <v>0</v>
      </c>
      <c r="AN722" s="705">
        <f>IF(ISERROR((S722/T722-1)*100),"n/a",(S722/T722-1)*100)</f>
        <v>0</v>
      </c>
      <c r="AO722" s="705">
        <f>IF(ISERROR((T722/U722-1)*100),"n/a",(T722/U722-1)*100)</f>
        <v>0</v>
      </c>
      <c r="AP722" s="705">
        <f>IF(ISERROR((U722/V722-1)*100),"n/a",(U722/V722-1)*100)</f>
        <v>0</v>
      </c>
      <c r="AQ722" s="705">
        <f>IF(ISERROR((V722/W722-1)*100),"n/a",(V722/W722-1)*100)</f>
        <v>0</v>
      </c>
      <c r="AR722" s="705">
        <f>IF(ISERROR((W722/X722-1)*100),"n/a",(W722/X722-1)*100)</f>
        <v>1.9607843137254832</v>
      </c>
      <c r="AS722" s="706">
        <f>AVERAGE(Z722:AR722)</f>
        <v>7.9729171757035502</v>
      </c>
      <c r="AT722" s="707">
        <f>STDEV(Z722:AR722)</f>
        <v>30.61390548294861</v>
      </c>
    </row>
    <row r="723" spans="1:46" ht="11.25" customHeight="1" x14ac:dyDescent="0.2">
      <c r="A723" s="497" t="s">
        <v>1682</v>
      </c>
      <c r="B723" s="957" t="s">
        <v>1683</v>
      </c>
      <c r="C723" s="515">
        <v>0.72</v>
      </c>
      <c r="D723" s="515">
        <v>0.66</v>
      </c>
      <c r="E723" s="505">
        <v>0.6</v>
      </c>
      <c r="F723" s="505">
        <v>0.54</v>
      </c>
      <c r="G723" s="505">
        <v>0.48</v>
      </c>
      <c r="H723" s="505">
        <v>0.35</v>
      </c>
      <c r="I723" s="506"/>
      <c r="J723" s="505">
        <v>0.30499999999999999</v>
      </c>
      <c r="K723" s="503">
        <v>0.245</v>
      </c>
      <c r="L723" s="506"/>
      <c r="M723" s="559">
        <v>0.2</v>
      </c>
      <c r="N723" s="559">
        <v>0.2</v>
      </c>
      <c r="O723" s="510">
        <v>0.2</v>
      </c>
      <c r="P723" s="510">
        <v>0.2</v>
      </c>
      <c r="Q723" s="511">
        <v>0.2</v>
      </c>
      <c r="R723" s="510">
        <v>0</v>
      </c>
      <c r="S723" s="510">
        <v>0</v>
      </c>
      <c r="T723" s="510">
        <v>0</v>
      </c>
      <c r="U723" s="510">
        <v>0</v>
      </c>
      <c r="V723" s="510">
        <v>0</v>
      </c>
      <c r="W723" s="510">
        <v>0</v>
      </c>
      <c r="X723" s="510">
        <v>0</v>
      </c>
      <c r="Y723" s="688">
        <f>SUM(C723:X723)</f>
        <v>4.9000000000000012</v>
      </c>
      <c r="Z723" s="1134">
        <f>IF(ISERROR((C723/D723-1)*100),"n/a",(C723/D723-1)*100)</f>
        <v>9.0909090909090828</v>
      </c>
      <c r="AA723" s="705">
        <f>IF(ISERROR((D723/E723-1)*100),"n/a",(D723/E723-1)*100)</f>
        <v>10.000000000000009</v>
      </c>
      <c r="AB723" s="705">
        <f>IF(ISERROR((E723/F723-1)*100),"n/a",(E723/F723-1)*100)</f>
        <v>11.111111111111093</v>
      </c>
      <c r="AC723" s="705">
        <f>IF(ISERROR((F723/G723-1)*100),"n/a",(F723/G723-1)*100)</f>
        <v>12.500000000000021</v>
      </c>
      <c r="AD723" s="705">
        <f>IF(ISERROR((G723/H723-1)*100),"n/a",(G723/H723-1)*100)</f>
        <v>37.142857142857146</v>
      </c>
      <c r="AE723" s="705">
        <f>IF(ISERROR((H723/J723-1)*100),"n/a",(H723/J723-1)*100)</f>
        <v>14.754098360655732</v>
      </c>
      <c r="AF723" s="705">
        <f>IF(ISERROR((J723/K723-1)*100),"n/a",(J723/K723-1)*100)</f>
        <v>24.489795918367353</v>
      </c>
      <c r="AG723" s="705">
        <f>IF(ISERROR((K723/M723-1)*100),"n/a",(K723/M723-1)*100)</f>
        <v>22.499999999999986</v>
      </c>
      <c r="AH723" s="705">
        <f>IF(ISERROR((M723/N723-1)*100),"n/a",(M723/N723-1)*100)</f>
        <v>0</v>
      </c>
      <c r="AI723" s="705">
        <f>IF(ISERROR((N723/O723-1)*100),"n/a",(N723/O723-1)*100)</f>
        <v>0</v>
      </c>
      <c r="AJ723" s="705">
        <f>IF(ISERROR((O723/P723-1)*100),"n/a",(O723/P723-1)*100)</f>
        <v>0</v>
      </c>
      <c r="AK723" s="705">
        <f>IF(ISERROR((P723/Q723-1)*100),"n/a",(P723/Q723-1)*100)</f>
        <v>0</v>
      </c>
      <c r="AL723" s="705" t="str">
        <f>IF(ISERROR((Q723/R723-1)*100),"n/a",(Q723/R723-1)*100)</f>
        <v>n/a</v>
      </c>
      <c r="AM723" s="705" t="str">
        <f>IF(ISERROR((R723/S723-1)*100),"n/a",(R723/S723-1)*100)</f>
        <v>n/a</v>
      </c>
      <c r="AN723" s="705" t="str">
        <f>IF(ISERROR((S723/T723-1)*100),"n/a",(S723/T723-1)*100)</f>
        <v>n/a</v>
      </c>
      <c r="AO723" s="705" t="str">
        <f>IF(ISERROR((T723/U723-1)*100),"n/a",(T723/U723-1)*100)</f>
        <v>n/a</v>
      </c>
      <c r="AP723" s="705" t="str">
        <f>IF(ISERROR((U723/V723-1)*100),"n/a",(U723/V723-1)*100)</f>
        <v>n/a</v>
      </c>
      <c r="AQ723" s="705" t="str">
        <f>IF(ISERROR((V723/W723-1)*100),"n/a",(V723/W723-1)*100)</f>
        <v>n/a</v>
      </c>
      <c r="AR723" s="705" t="str">
        <f>IF(ISERROR((W723/X723-1)*100),"n/a",(W723/X723-1)*100)</f>
        <v>n/a</v>
      </c>
      <c r="AS723" s="706">
        <f>AVERAGE(Z723:AR723)</f>
        <v>11.799064301991701</v>
      </c>
      <c r="AT723" s="707">
        <f>STDEV(Z723:AR723)</f>
        <v>11.658051282214176</v>
      </c>
    </row>
    <row r="724" spans="1:46" ht="11.25" customHeight="1" x14ac:dyDescent="0.2">
      <c r="A724" s="526" t="s">
        <v>806</v>
      </c>
      <c r="B724" s="527" t="s">
        <v>807</v>
      </c>
      <c r="C724" s="515">
        <v>2.25</v>
      </c>
      <c r="D724" s="530">
        <v>2.1</v>
      </c>
      <c r="E724" s="533">
        <v>1.96</v>
      </c>
      <c r="F724" s="533">
        <v>1.84</v>
      </c>
      <c r="G724" s="533">
        <v>1.76</v>
      </c>
      <c r="H724" s="533">
        <v>1.7</v>
      </c>
      <c r="I724" s="534"/>
      <c r="J724" s="533">
        <v>1.66</v>
      </c>
      <c r="K724" s="529">
        <v>1.62</v>
      </c>
      <c r="L724" s="534"/>
      <c r="M724" s="549">
        <v>1.58</v>
      </c>
      <c r="N724" s="549">
        <v>1.54</v>
      </c>
      <c r="O724" s="536">
        <v>1.5</v>
      </c>
      <c r="P724" s="536">
        <v>1.46</v>
      </c>
      <c r="Q724" s="536">
        <v>1.42</v>
      </c>
      <c r="R724" s="536">
        <v>1.38</v>
      </c>
      <c r="S724" s="536">
        <v>1.36</v>
      </c>
      <c r="T724" s="537">
        <v>1.34</v>
      </c>
      <c r="U724" s="537">
        <v>1.34</v>
      </c>
      <c r="V724" s="537">
        <v>1.34</v>
      </c>
      <c r="W724" s="537">
        <v>1.34</v>
      </c>
      <c r="X724" s="537">
        <v>1.34</v>
      </c>
      <c r="Y724" s="688">
        <f>SUM(C724:X724)</f>
        <v>31.83</v>
      </c>
      <c r="Z724" s="1134">
        <f>IF(ISERROR((C724/D724-1)*100),"n/a",(C724/D724-1)*100)</f>
        <v>7.1428571428571397</v>
      </c>
      <c r="AA724" s="705">
        <f>IF(ISERROR((D724/E724-1)*100),"n/a",(D724/E724-1)*100)</f>
        <v>7.1428571428571397</v>
      </c>
      <c r="AB724" s="705">
        <f>IF(ISERROR((E724/F724-1)*100),"n/a",(E724/F724-1)*100)</f>
        <v>6.5217391304347672</v>
      </c>
      <c r="AC724" s="705">
        <f>IF(ISERROR((F724/G724-1)*100),"n/a",(F724/G724-1)*100)</f>
        <v>4.5454545454545414</v>
      </c>
      <c r="AD724" s="705">
        <f>IF(ISERROR((G724/H724-1)*100),"n/a",(G724/H724-1)*100)</f>
        <v>3.529411764705892</v>
      </c>
      <c r="AE724" s="705">
        <f>IF(ISERROR((H724/J724-1)*100),"n/a",(H724/J724-1)*100)</f>
        <v>2.4096385542168752</v>
      </c>
      <c r="AF724" s="705">
        <f>IF(ISERROR((J724/K724-1)*100),"n/a",(J724/K724-1)*100)</f>
        <v>2.4691358024691246</v>
      </c>
      <c r="AG724" s="705">
        <f>IF(ISERROR((K724/M724-1)*100),"n/a",(K724/M724-1)*100)</f>
        <v>2.5316455696202445</v>
      </c>
      <c r="AH724" s="705">
        <f>IF(ISERROR((M724/N724-1)*100),"n/a",(M724/N724-1)*100)</f>
        <v>2.5974025974025983</v>
      </c>
      <c r="AI724" s="705">
        <f>IF(ISERROR((N724/O724-1)*100),"n/a",(N724/O724-1)*100)</f>
        <v>2.6666666666666616</v>
      </c>
      <c r="AJ724" s="705">
        <f>IF(ISERROR((O724/P724-1)*100),"n/a",(O724/P724-1)*100)</f>
        <v>2.7397260273972712</v>
      </c>
      <c r="AK724" s="705">
        <f>IF(ISERROR((P724/Q724-1)*100),"n/a",(P724/Q724-1)*100)</f>
        <v>2.8169014084507005</v>
      </c>
      <c r="AL724" s="705">
        <f>IF(ISERROR((Q724/R724-1)*100),"n/a",(Q724/R724-1)*100)</f>
        <v>2.898550724637694</v>
      </c>
      <c r="AM724" s="705">
        <f>IF(ISERROR((R724/S724-1)*100),"n/a",(R724/S724-1)*100)</f>
        <v>1.4705882352941124</v>
      </c>
      <c r="AN724" s="705">
        <f>IF(ISERROR((S724/T724-1)*100),"n/a",(S724/T724-1)*100)</f>
        <v>1.4925373134328401</v>
      </c>
      <c r="AO724" s="705">
        <f>IF(ISERROR((T724/U724-1)*100),"n/a",(T724/U724-1)*100)</f>
        <v>0</v>
      </c>
      <c r="AP724" s="705">
        <f>IF(ISERROR((U724/V724-1)*100),"n/a",(U724/V724-1)*100)</f>
        <v>0</v>
      </c>
      <c r="AQ724" s="705">
        <f>IF(ISERROR((V724/W724-1)*100),"n/a",(V724/W724-1)*100)</f>
        <v>0</v>
      </c>
      <c r="AR724" s="705">
        <f>IF(ISERROR((W724/X724-1)*100),"n/a",(W724/X724-1)*100)</f>
        <v>0</v>
      </c>
      <c r="AS724" s="706">
        <f>AVERAGE(Z724:AR724)</f>
        <v>2.7881638224156631</v>
      </c>
      <c r="AT724" s="707">
        <f>STDEV(Z724:AR724)</f>
        <v>2.2409232435188811</v>
      </c>
    </row>
    <row r="725" spans="1:46" ht="11.25" customHeight="1" x14ac:dyDescent="0.2">
      <c r="A725" s="513" t="s">
        <v>3939</v>
      </c>
      <c r="B725" s="972" t="s">
        <v>3940</v>
      </c>
      <c r="C725" s="515">
        <v>2.625</v>
      </c>
      <c r="D725" s="690">
        <v>2.4</v>
      </c>
      <c r="E725" s="684">
        <v>2.1599999999999997</v>
      </c>
      <c r="F725" s="684">
        <v>1.92</v>
      </c>
      <c r="G725" s="684">
        <v>1.5649999999999999</v>
      </c>
      <c r="H725" s="563">
        <v>0</v>
      </c>
      <c r="I725" s="685"/>
      <c r="J725" s="521">
        <v>0</v>
      </c>
      <c r="K725" s="689">
        <v>0</v>
      </c>
      <c r="L725" s="685"/>
      <c r="M725" s="686">
        <v>0</v>
      </c>
      <c r="N725" s="686">
        <v>0</v>
      </c>
      <c r="O725" s="687">
        <v>0</v>
      </c>
      <c r="P725" s="687">
        <v>0</v>
      </c>
      <c r="Q725" s="687">
        <v>0</v>
      </c>
      <c r="R725" s="687">
        <v>0</v>
      </c>
      <c r="S725" s="687">
        <v>0</v>
      </c>
      <c r="T725" s="687">
        <v>0</v>
      </c>
      <c r="U725" s="687">
        <v>0</v>
      </c>
      <c r="V725" s="687">
        <v>0</v>
      </c>
      <c r="W725" s="687">
        <v>0</v>
      </c>
      <c r="X725" s="687">
        <v>0</v>
      </c>
      <c r="Y725" s="688">
        <f>SUM(C725:X725)</f>
        <v>10.67</v>
      </c>
      <c r="Z725" s="1134">
        <f>IF(ISERROR((C725/D725-1)*100),"n/a",(C725/D725-1)*100)</f>
        <v>9.375</v>
      </c>
      <c r="AA725" s="705">
        <f>IF(ISERROR((D725/E725-1)*100),"n/a",(D725/E725-1)*100)</f>
        <v>11.111111111111116</v>
      </c>
      <c r="AB725" s="705">
        <f>IF(ISERROR((E725/F725-1)*100),"n/a",(E725/F725-1)*100)</f>
        <v>12.499999999999979</v>
      </c>
      <c r="AC725" s="705">
        <f>IF(ISERROR((F725/G725-1)*100),"n/a",(F725/G725-1)*100)</f>
        <v>22.683706070287535</v>
      </c>
      <c r="AD725" s="705" t="str">
        <f>IF(ISERROR((G725/H725-1)*100),"n/a",(G725/H725-1)*100)</f>
        <v>n/a</v>
      </c>
      <c r="AE725" s="705" t="str">
        <f>IF(ISERROR((H725/J725-1)*100),"n/a",(H725/J725-1)*100)</f>
        <v>n/a</v>
      </c>
      <c r="AF725" s="705" t="str">
        <f>IF(ISERROR((J725/K725-1)*100),"n/a",(J725/K725-1)*100)</f>
        <v>n/a</v>
      </c>
      <c r="AG725" s="705" t="str">
        <f>IF(ISERROR((K725/M725-1)*100),"n/a",(K725/M725-1)*100)</f>
        <v>n/a</v>
      </c>
      <c r="AH725" s="705" t="str">
        <f>IF(ISERROR((M725/N725-1)*100),"n/a",(M725/N725-1)*100)</f>
        <v>n/a</v>
      </c>
      <c r="AI725" s="705" t="str">
        <f>IF(ISERROR((N725/O725-1)*100),"n/a",(N725/O725-1)*100)</f>
        <v>n/a</v>
      </c>
      <c r="AJ725" s="705" t="str">
        <f>IF(ISERROR((O725/P725-1)*100),"n/a",(O725/P725-1)*100)</f>
        <v>n/a</v>
      </c>
      <c r="AK725" s="705" t="str">
        <f>IF(ISERROR((P725/Q725-1)*100),"n/a",(P725/Q725-1)*100)</f>
        <v>n/a</v>
      </c>
      <c r="AL725" s="705" t="str">
        <f>IF(ISERROR((Q725/R725-1)*100),"n/a",(Q725/R725-1)*100)</f>
        <v>n/a</v>
      </c>
      <c r="AM725" s="705" t="str">
        <f>IF(ISERROR((R725/S725-1)*100),"n/a",(R725/S725-1)*100)</f>
        <v>n/a</v>
      </c>
      <c r="AN725" s="705" t="str">
        <f>IF(ISERROR((S725/T725-1)*100),"n/a",(S725/T725-1)*100)</f>
        <v>n/a</v>
      </c>
      <c r="AO725" s="705" t="str">
        <f>IF(ISERROR((T725/U725-1)*100),"n/a",(T725/U725-1)*100)</f>
        <v>n/a</v>
      </c>
      <c r="AP725" s="705" t="str">
        <f>IF(ISERROR((U725/V725-1)*100),"n/a",(U725/V725-1)*100)</f>
        <v>n/a</v>
      </c>
      <c r="AQ725" s="705" t="str">
        <f>IF(ISERROR((V725/W725-1)*100),"n/a",(V725/W725-1)*100)</f>
        <v>n/a</v>
      </c>
      <c r="AR725" s="705" t="str">
        <f>IF(ISERROR((W725/X725-1)*100),"n/a",(W725/X725-1)*100)</f>
        <v>n/a</v>
      </c>
      <c r="AS725" s="706">
        <f>AVERAGE(Z725:AR725)</f>
        <v>13.917454295349657</v>
      </c>
      <c r="AT725" s="707">
        <f>STDEV(Z725:AR725)</f>
        <v>5.9823573935940839</v>
      </c>
    </row>
    <row r="726" spans="1:46" ht="11.25" customHeight="1" x14ac:dyDescent="0.2">
      <c r="A726" s="957" t="s">
        <v>1687</v>
      </c>
      <c r="B726" s="957" t="s">
        <v>1688</v>
      </c>
      <c r="C726" s="515">
        <v>1.42</v>
      </c>
      <c r="D726" s="509">
        <v>1.403335</v>
      </c>
      <c r="E726" s="505">
        <v>1.3908</v>
      </c>
      <c r="F726" s="505">
        <v>1.36</v>
      </c>
      <c r="G726" s="505">
        <v>1.28</v>
      </c>
      <c r="H726" s="505">
        <v>1.17</v>
      </c>
      <c r="I726" s="506"/>
      <c r="J726" s="505">
        <v>1.06</v>
      </c>
      <c r="K726" s="503">
        <v>0.46600000000000003</v>
      </c>
      <c r="L726" s="506"/>
      <c r="M726" s="559">
        <v>0</v>
      </c>
      <c r="N726" s="559">
        <v>0</v>
      </c>
      <c r="O726" s="510">
        <v>0</v>
      </c>
      <c r="P726" s="510">
        <v>0</v>
      </c>
      <c r="Q726" s="510">
        <v>0</v>
      </c>
      <c r="R726" s="510">
        <v>0</v>
      </c>
      <c r="S726" s="510">
        <v>0</v>
      </c>
      <c r="T726" s="510">
        <v>0</v>
      </c>
      <c r="U726" s="510">
        <v>0</v>
      </c>
      <c r="V726" s="510">
        <v>0</v>
      </c>
      <c r="W726" s="510">
        <v>0</v>
      </c>
      <c r="X726" s="510">
        <v>0</v>
      </c>
      <c r="Y726" s="688">
        <f>SUM(C726:X726)</f>
        <v>9.5501350000000009</v>
      </c>
      <c r="Z726" s="1134">
        <f>IF(ISERROR((C726/D726-1)*100),"n/a",(C726/D726-1)*100)</f>
        <v>1.1875282808452736</v>
      </c>
      <c r="AA726" s="705">
        <f>IF(ISERROR((D726/E726-1)*100),"n/a",(D726/E726-1)*100)</f>
        <v>0.90127983894161545</v>
      </c>
      <c r="AB726" s="705">
        <f>IF(ISERROR((E726/F726-1)*100),"n/a",(E726/F726-1)*100)</f>
        <v>2.2647058823529465</v>
      </c>
      <c r="AC726" s="705">
        <f>IF(ISERROR((F726/G726-1)*100),"n/a",(F726/G726-1)*100)</f>
        <v>6.25</v>
      </c>
      <c r="AD726" s="705">
        <f>IF(ISERROR((G726/H726-1)*100),"n/a",(G726/H726-1)*100)</f>
        <v>9.4017094017094127</v>
      </c>
      <c r="AE726" s="705">
        <f>IF(ISERROR((H726/J726-1)*100),"n/a",(H726/J726-1)*100)</f>
        <v>10.377358490566024</v>
      </c>
      <c r="AF726" s="705">
        <f>IF(ISERROR((J726/K726-1)*100),"n/a",(J726/K726-1)*100)</f>
        <v>127.46781115879826</v>
      </c>
      <c r="AG726" s="705" t="str">
        <f>IF(ISERROR((K726/M726-1)*100),"n/a",(K726/M726-1)*100)</f>
        <v>n/a</v>
      </c>
      <c r="AH726" s="705" t="str">
        <f>IF(ISERROR((M726/N726-1)*100),"n/a",(M726/N726-1)*100)</f>
        <v>n/a</v>
      </c>
      <c r="AI726" s="705" t="str">
        <f>IF(ISERROR((N726/O726-1)*100),"n/a",(N726/O726-1)*100)</f>
        <v>n/a</v>
      </c>
      <c r="AJ726" s="705" t="str">
        <f>IF(ISERROR((O726/P726-1)*100),"n/a",(O726/P726-1)*100)</f>
        <v>n/a</v>
      </c>
      <c r="AK726" s="705" t="str">
        <f>IF(ISERROR((P726/Q726-1)*100),"n/a",(P726/Q726-1)*100)</f>
        <v>n/a</v>
      </c>
      <c r="AL726" s="705" t="str">
        <f>IF(ISERROR((Q726/R726-1)*100),"n/a",(Q726/R726-1)*100)</f>
        <v>n/a</v>
      </c>
      <c r="AM726" s="705" t="str">
        <f>IF(ISERROR((R726/S726-1)*100),"n/a",(R726/S726-1)*100)</f>
        <v>n/a</v>
      </c>
      <c r="AN726" s="705" t="str">
        <f>IF(ISERROR((S726/T726-1)*100),"n/a",(S726/T726-1)*100)</f>
        <v>n/a</v>
      </c>
      <c r="AO726" s="705" t="str">
        <f>IF(ISERROR((T726/U726-1)*100),"n/a",(T726/U726-1)*100)</f>
        <v>n/a</v>
      </c>
      <c r="AP726" s="705" t="str">
        <f>IF(ISERROR((U726/V726-1)*100),"n/a",(U726/V726-1)*100)</f>
        <v>n/a</v>
      </c>
      <c r="AQ726" s="705" t="str">
        <f>IF(ISERROR((V726/W726-1)*100),"n/a",(V726/W726-1)*100)</f>
        <v>n/a</v>
      </c>
      <c r="AR726" s="705" t="str">
        <f>IF(ISERROR((W726/X726-1)*100),"n/a",(W726/X726-1)*100)</f>
        <v>n/a</v>
      </c>
      <c r="AS726" s="706">
        <f>AVERAGE(Z726:AR726)</f>
        <v>22.550056150459078</v>
      </c>
      <c r="AT726" s="707">
        <f>STDEV(Z726:AR726)</f>
        <v>46.423778543092226</v>
      </c>
    </row>
    <row r="727" spans="1:46" ht="11.25" customHeight="1" x14ac:dyDescent="0.2">
      <c r="A727" s="527" t="s">
        <v>1689</v>
      </c>
      <c r="B727" s="972" t="s">
        <v>1690</v>
      </c>
      <c r="C727" s="515">
        <v>0.84</v>
      </c>
      <c r="D727" s="515">
        <v>0.76</v>
      </c>
      <c r="E727" s="684">
        <v>0.68</v>
      </c>
      <c r="F727" s="684">
        <v>0.6</v>
      </c>
      <c r="G727" s="684">
        <v>0.52</v>
      </c>
      <c r="H727" s="684">
        <v>0.44</v>
      </c>
      <c r="I727" s="685"/>
      <c r="J727" s="684">
        <v>0.36</v>
      </c>
      <c r="K727" s="514">
        <v>0.28000000000000003</v>
      </c>
      <c r="L727" s="685"/>
      <c r="M727" s="531">
        <v>0.2</v>
      </c>
      <c r="N727" s="686">
        <v>0</v>
      </c>
      <c r="O727" s="687">
        <v>0.36</v>
      </c>
      <c r="P727" s="687">
        <v>0.36</v>
      </c>
      <c r="Q727" s="687">
        <v>0.36</v>
      </c>
      <c r="R727" s="687">
        <v>0.36</v>
      </c>
      <c r="S727" s="687">
        <v>0.36</v>
      </c>
      <c r="T727" s="687">
        <v>0.36</v>
      </c>
      <c r="U727" s="687">
        <v>0.36</v>
      </c>
      <c r="V727" s="687">
        <v>0.36</v>
      </c>
      <c r="W727" s="691">
        <v>0.36</v>
      </c>
      <c r="X727" s="687">
        <v>0.34</v>
      </c>
      <c r="Y727" s="688">
        <f>SUM(C727:X727)</f>
        <v>8.2600000000000033</v>
      </c>
      <c r="Z727" s="1134">
        <f>IF(ISERROR((C727/D727-1)*100),"n/a",(C727/D727-1)*100)</f>
        <v>10.526315789473673</v>
      </c>
      <c r="AA727" s="705">
        <f>IF(ISERROR((D727/E727-1)*100),"n/a",(D727/E727-1)*100)</f>
        <v>11.764705882352944</v>
      </c>
      <c r="AB727" s="705">
        <f>IF(ISERROR((E727/F727-1)*100),"n/a",(E727/F727-1)*100)</f>
        <v>13.333333333333353</v>
      </c>
      <c r="AC727" s="705">
        <f>IF(ISERROR((F727/G727-1)*100),"n/a",(F727/G727-1)*100)</f>
        <v>15.384615384615374</v>
      </c>
      <c r="AD727" s="705">
        <f>IF(ISERROR((G727/H727-1)*100),"n/a",(G727/H727-1)*100)</f>
        <v>18.181818181818187</v>
      </c>
      <c r="AE727" s="705">
        <f>IF(ISERROR((H727/J727-1)*100),"n/a",(H727/J727-1)*100)</f>
        <v>22.222222222222232</v>
      </c>
      <c r="AF727" s="705">
        <f>IF(ISERROR((J727/K727-1)*100),"n/a",(J727/K727-1)*100)</f>
        <v>28.571428571428559</v>
      </c>
      <c r="AG727" s="705">
        <f>IF(ISERROR((K727/M727-1)*100),"n/a",(K727/M727-1)*100)</f>
        <v>40.000000000000014</v>
      </c>
      <c r="AH727" s="705" t="str">
        <f>IF(ISERROR((M727/N727-1)*100),"n/a",(M727/N727-1)*100)</f>
        <v>n/a</v>
      </c>
      <c r="AI727" s="705">
        <f>IF(ISERROR((N727/O727-1)*100),"n/a",(N727/O727-1)*100)</f>
        <v>-100</v>
      </c>
      <c r="AJ727" s="705">
        <f>IF(ISERROR((O727/P727-1)*100),"n/a",(O727/P727-1)*100)</f>
        <v>0</v>
      </c>
      <c r="AK727" s="705">
        <f>IF(ISERROR((P727/Q727-1)*100),"n/a",(P727/Q727-1)*100)</f>
        <v>0</v>
      </c>
      <c r="AL727" s="705">
        <f>IF(ISERROR((Q727/R727-1)*100),"n/a",(Q727/R727-1)*100)</f>
        <v>0</v>
      </c>
      <c r="AM727" s="705">
        <f>IF(ISERROR((R727/S727-1)*100),"n/a",(R727/S727-1)*100)</f>
        <v>0</v>
      </c>
      <c r="AN727" s="705">
        <f>IF(ISERROR((S727/T727-1)*100),"n/a",(S727/T727-1)*100)</f>
        <v>0</v>
      </c>
      <c r="AO727" s="705">
        <f>IF(ISERROR((T727/U727-1)*100),"n/a",(T727/U727-1)*100)</f>
        <v>0</v>
      </c>
      <c r="AP727" s="705">
        <f>IF(ISERROR((U727/V727-1)*100),"n/a",(U727/V727-1)*100)</f>
        <v>0</v>
      </c>
      <c r="AQ727" s="705">
        <f>IF(ISERROR((V727/W727-1)*100),"n/a",(V727/W727-1)*100)</f>
        <v>0</v>
      </c>
      <c r="AR727" s="705">
        <f>IF(ISERROR((W727/X727-1)*100),"n/a",(W727/X727-1)*100)</f>
        <v>5.8823529411764497</v>
      </c>
      <c r="AS727" s="706">
        <f>AVERAGE(Z727:AR727)</f>
        <v>3.6592662392455986</v>
      </c>
      <c r="AT727" s="707">
        <f>STDEV(Z727:AR727)</f>
        <v>28.385980329112925</v>
      </c>
    </row>
    <row r="728" spans="1:46" ht="11.25" customHeight="1" x14ac:dyDescent="0.2">
      <c r="A728" s="513" t="s">
        <v>1691</v>
      </c>
      <c r="B728" s="972" t="s">
        <v>1692</v>
      </c>
      <c r="C728" s="515">
        <v>0.74</v>
      </c>
      <c r="D728" s="515">
        <v>0.65999999999999992</v>
      </c>
      <c r="E728" s="684">
        <v>0.57999999999999996</v>
      </c>
      <c r="F728" s="684">
        <v>0.5</v>
      </c>
      <c r="G728" s="684">
        <v>0.42</v>
      </c>
      <c r="H728" s="684">
        <v>0.34</v>
      </c>
      <c r="I728" s="685"/>
      <c r="J728" s="684">
        <v>0.28999999999999998</v>
      </c>
      <c r="K728" s="514">
        <v>0.25</v>
      </c>
      <c r="L728" s="685"/>
      <c r="M728" s="686">
        <v>0.21</v>
      </c>
      <c r="N728" s="686">
        <v>0.36</v>
      </c>
      <c r="O728" s="687">
        <v>0.84</v>
      </c>
      <c r="P728" s="687">
        <v>0.84</v>
      </c>
      <c r="Q728" s="687">
        <v>0.84</v>
      </c>
      <c r="R728" s="687">
        <v>0.84</v>
      </c>
      <c r="S728" s="687">
        <v>0.84</v>
      </c>
      <c r="T728" s="687">
        <v>0.84</v>
      </c>
      <c r="U728" s="687">
        <v>0.84</v>
      </c>
      <c r="V728" s="691">
        <v>0.84</v>
      </c>
      <c r="W728" s="691">
        <v>0.81</v>
      </c>
      <c r="X728" s="691">
        <v>0.77</v>
      </c>
      <c r="Y728" s="688">
        <f>SUM(C728:X728)</f>
        <v>12.649999999999999</v>
      </c>
      <c r="Z728" s="1134">
        <f>IF(ISERROR((C728/D728-1)*100),"n/a",(C728/D728-1)*100)</f>
        <v>12.121212121212132</v>
      </c>
      <c r="AA728" s="705">
        <f>IF(ISERROR((D728/E728-1)*100),"n/a",(D728/E728-1)*100)</f>
        <v>13.793103448275845</v>
      </c>
      <c r="AB728" s="705">
        <f>IF(ISERROR((E728/F728-1)*100),"n/a",(E728/F728-1)*100)</f>
        <v>15.999999999999993</v>
      </c>
      <c r="AC728" s="705">
        <f>IF(ISERROR((F728/G728-1)*100),"n/a",(F728/G728-1)*100)</f>
        <v>19.047619047619047</v>
      </c>
      <c r="AD728" s="705">
        <f>IF(ISERROR((G728/H728-1)*100),"n/a",(G728/H728-1)*100)</f>
        <v>23.529411764705866</v>
      </c>
      <c r="AE728" s="705">
        <f>IF(ISERROR((H728/J728-1)*100),"n/a",(H728/J728-1)*100)</f>
        <v>17.24137931034484</v>
      </c>
      <c r="AF728" s="705">
        <f>IF(ISERROR((J728/K728-1)*100),"n/a",(J728/K728-1)*100)</f>
        <v>15.999999999999993</v>
      </c>
      <c r="AG728" s="705">
        <f>IF(ISERROR((K728/M728-1)*100),"n/a",(K728/M728-1)*100)</f>
        <v>19.047619047619047</v>
      </c>
      <c r="AH728" s="705">
        <f>IF(ISERROR((M728/N728-1)*100),"n/a",(M728/N728-1)*100)</f>
        <v>-41.666666666666664</v>
      </c>
      <c r="AI728" s="705">
        <f>IF(ISERROR((N728/O728-1)*100),"n/a",(N728/O728-1)*100)</f>
        <v>-57.142857142857139</v>
      </c>
      <c r="AJ728" s="705">
        <f>IF(ISERROR((O728/P728-1)*100),"n/a",(O728/P728-1)*100)</f>
        <v>0</v>
      </c>
      <c r="AK728" s="705">
        <f>IF(ISERROR((P728/Q728-1)*100),"n/a",(P728/Q728-1)*100)</f>
        <v>0</v>
      </c>
      <c r="AL728" s="705">
        <f>IF(ISERROR((Q728/R728-1)*100),"n/a",(Q728/R728-1)*100)</f>
        <v>0</v>
      </c>
      <c r="AM728" s="705">
        <f>IF(ISERROR((R728/S728-1)*100),"n/a",(R728/S728-1)*100)</f>
        <v>0</v>
      </c>
      <c r="AN728" s="705">
        <f>IF(ISERROR((S728/T728-1)*100),"n/a",(S728/T728-1)*100)</f>
        <v>0</v>
      </c>
      <c r="AO728" s="705">
        <f>IF(ISERROR((T728/U728-1)*100),"n/a",(T728/U728-1)*100)</f>
        <v>0</v>
      </c>
      <c r="AP728" s="705">
        <f>IF(ISERROR((U728/V728-1)*100),"n/a",(U728/V728-1)*100)</f>
        <v>0</v>
      </c>
      <c r="AQ728" s="705">
        <f>IF(ISERROR((V728/W728-1)*100),"n/a",(V728/W728-1)*100)</f>
        <v>3.7037037037036979</v>
      </c>
      <c r="AR728" s="705">
        <f>IF(ISERROR((W728/X728-1)*100),"n/a",(W728/X728-1)*100)</f>
        <v>5.1948051948051965</v>
      </c>
      <c r="AS728" s="706">
        <f>AVERAGE(Z728:AR728)</f>
        <v>2.4668068330927291</v>
      </c>
      <c r="AT728" s="707">
        <f>STDEV(Z728:AR728)</f>
        <v>20.210281376783605</v>
      </c>
    </row>
    <row r="729" spans="1:46" ht="11.25" customHeight="1" x14ac:dyDescent="0.2">
      <c r="A729" s="513" t="s">
        <v>342</v>
      </c>
      <c r="B729" s="972" t="s">
        <v>343</v>
      </c>
      <c r="C729" s="515">
        <v>2.58</v>
      </c>
      <c r="D729" s="515">
        <v>2.42</v>
      </c>
      <c r="E729" s="684">
        <v>2.2599999999999998</v>
      </c>
      <c r="F729" s="684">
        <v>2.14</v>
      </c>
      <c r="G729" s="684">
        <v>2.04</v>
      </c>
      <c r="H729" s="684">
        <v>1.98</v>
      </c>
      <c r="I729" s="685"/>
      <c r="J729" s="684">
        <v>1.8</v>
      </c>
      <c r="K729" s="514">
        <v>1.64</v>
      </c>
      <c r="L729" s="685"/>
      <c r="M729" s="531">
        <v>1.34</v>
      </c>
      <c r="N729" s="531">
        <v>1.3</v>
      </c>
      <c r="O729" s="691">
        <v>1.26</v>
      </c>
      <c r="P729" s="691">
        <v>1.22</v>
      </c>
      <c r="Q729" s="691">
        <v>1.18</v>
      </c>
      <c r="R729" s="691">
        <v>1.1399999999999999</v>
      </c>
      <c r="S729" s="691">
        <v>1.08</v>
      </c>
      <c r="T729" s="691">
        <v>1.03</v>
      </c>
      <c r="U729" s="691">
        <v>0.99</v>
      </c>
      <c r="V729" s="691">
        <v>0.94</v>
      </c>
      <c r="W729" s="691">
        <v>0.9</v>
      </c>
      <c r="X729" s="691">
        <v>0.87</v>
      </c>
      <c r="Y729" s="688">
        <f>SUM(C729:X729)</f>
        <v>30.110000000000003</v>
      </c>
      <c r="Z729" s="1134">
        <f>IF(ISERROR((C729/D729-1)*100),"n/a",(C729/D729-1)*100)</f>
        <v>6.6115702479338845</v>
      </c>
      <c r="AA729" s="705">
        <f>IF(ISERROR((D729/E729-1)*100),"n/a",(D729/E729-1)*100)</f>
        <v>7.079646017699126</v>
      </c>
      <c r="AB729" s="705">
        <f>IF(ISERROR((E729/F729-1)*100),"n/a",(E729/F729-1)*100)</f>
        <v>5.6074766355139971</v>
      </c>
      <c r="AC729" s="705">
        <f>IF(ISERROR((F729/G729-1)*100),"n/a",(F729/G729-1)*100)</f>
        <v>4.9019607843137303</v>
      </c>
      <c r="AD729" s="705">
        <f>IF(ISERROR((G729/H729-1)*100),"n/a",(G729/H729-1)*100)</f>
        <v>3.0303030303030276</v>
      </c>
      <c r="AE729" s="705">
        <f>IF(ISERROR((H729/J729-1)*100),"n/a",(H729/J729-1)*100)</f>
        <v>9.9999999999999858</v>
      </c>
      <c r="AF729" s="705">
        <f>IF(ISERROR((J729/K729-1)*100),"n/a",(J729/K729-1)*100)</f>
        <v>9.7560975609756184</v>
      </c>
      <c r="AG729" s="705">
        <f>IF(ISERROR((K729/M729-1)*100),"n/a",(K729/M729-1)*100)</f>
        <v>22.388059701492512</v>
      </c>
      <c r="AH729" s="705">
        <f>IF(ISERROR((M729/N729-1)*100),"n/a",(M729/N729-1)*100)</f>
        <v>3.0769230769230882</v>
      </c>
      <c r="AI729" s="705">
        <f>IF(ISERROR((N729/O729-1)*100),"n/a",(N729/O729-1)*100)</f>
        <v>3.1746031746031855</v>
      </c>
      <c r="AJ729" s="705">
        <f>IF(ISERROR((O729/P729-1)*100),"n/a",(O729/P729-1)*100)</f>
        <v>3.2786885245901676</v>
      </c>
      <c r="AK729" s="705">
        <f>IF(ISERROR((P729/Q729-1)*100),"n/a",(P729/Q729-1)*100)</f>
        <v>3.3898305084745894</v>
      </c>
      <c r="AL729" s="705">
        <f>IF(ISERROR((Q729/R729-1)*100),"n/a",(Q729/R729-1)*100)</f>
        <v>3.5087719298245723</v>
      </c>
      <c r="AM729" s="705">
        <f>IF(ISERROR((R729/S729-1)*100),"n/a",(R729/S729-1)*100)</f>
        <v>5.5555555555555358</v>
      </c>
      <c r="AN729" s="705">
        <f>IF(ISERROR((S729/T729-1)*100),"n/a",(S729/T729-1)*100)</f>
        <v>4.8543689320388328</v>
      </c>
      <c r="AO729" s="705">
        <f>IF(ISERROR((T729/U729-1)*100),"n/a",(T729/U729-1)*100)</f>
        <v>4.0404040404040442</v>
      </c>
      <c r="AP729" s="705">
        <f>IF(ISERROR((U729/V729-1)*100),"n/a",(U729/V729-1)*100)</f>
        <v>5.319148936170226</v>
      </c>
      <c r="AQ729" s="705">
        <f>IF(ISERROR((V729/W729-1)*100),"n/a",(V729/W729-1)*100)</f>
        <v>4.4444444444444287</v>
      </c>
      <c r="AR729" s="705">
        <f>IF(ISERROR((W729/X729-1)*100),"n/a",(W729/X729-1)*100)</f>
        <v>3.4482758620689724</v>
      </c>
      <c r="AS729" s="706">
        <f>AVERAGE(Z729:AR729)</f>
        <v>5.9719015243857649</v>
      </c>
      <c r="AT729" s="707">
        <f>STDEV(Z729:AR729)</f>
        <v>4.4850176291205495</v>
      </c>
    </row>
    <row r="730" spans="1:46" ht="11.25" customHeight="1" x14ac:dyDescent="0.2">
      <c r="A730" s="513" t="s">
        <v>1693</v>
      </c>
      <c r="B730" s="972" t="s">
        <v>1694</v>
      </c>
      <c r="C730" s="515">
        <v>0.46250000000000002</v>
      </c>
      <c r="D730" s="515">
        <v>0.4325</v>
      </c>
      <c r="E730" s="684">
        <v>0.40250000000000002</v>
      </c>
      <c r="F730" s="684">
        <v>0.3725</v>
      </c>
      <c r="G730" s="684">
        <v>0.34499999999999997</v>
      </c>
      <c r="H730" s="684">
        <v>0.32500000000000001</v>
      </c>
      <c r="I730" s="685"/>
      <c r="J730" s="521">
        <v>0.31</v>
      </c>
      <c r="K730" s="514">
        <v>0.31</v>
      </c>
      <c r="L730" s="685"/>
      <c r="M730" s="531">
        <v>0.28999999999999998</v>
      </c>
      <c r="N730" s="531">
        <v>0.27</v>
      </c>
      <c r="O730" s="687">
        <v>0</v>
      </c>
      <c r="P730" s="687">
        <v>0</v>
      </c>
      <c r="Q730" s="687">
        <v>0</v>
      </c>
      <c r="R730" s="687">
        <v>0</v>
      </c>
      <c r="S730" s="687">
        <v>0</v>
      </c>
      <c r="T730" s="687">
        <v>0</v>
      </c>
      <c r="U730" s="687">
        <v>0</v>
      </c>
      <c r="V730" s="687">
        <v>0</v>
      </c>
      <c r="W730" s="687">
        <v>0</v>
      </c>
      <c r="X730" s="687">
        <v>0</v>
      </c>
      <c r="Y730" s="688">
        <f>SUM(C730:X730)</f>
        <v>3.5200000000000005</v>
      </c>
      <c r="Z730" s="1134">
        <f>IF(ISERROR((C730/D730-1)*100),"n/a",(C730/D730-1)*100)</f>
        <v>6.9364161849710948</v>
      </c>
      <c r="AA730" s="705">
        <f>IF(ISERROR((D730/E730-1)*100),"n/a",(D730/E730-1)*100)</f>
        <v>7.4534161490683148</v>
      </c>
      <c r="AB730" s="705">
        <f>IF(ISERROR((E730/F730-1)*100),"n/a",(E730/F730-1)*100)</f>
        <v>8.0536912751677967</v>
      </c>
      <c r="AC730" s="705">
        <f>IF(ISERROR((F730/G730-1)*100),"n/a",(F730/G730-1)*100)</f>
        <v>7.9710144927536364</v>
      </c>
      <c r="AD730" s="705">
        <f>IF(ISERROR((G730/H730-1)*100),"n/a",(G730/H730-1)*100)</f>
        <v>6.153846153846132</v>
      </c>
      <c r="AE730" s="705">
        <f>IF(ISERROR((H730/J730-1)*100),"n/a",(H730/J730-1)*100)</f>
        <v>4.8387096774193505</v>
      </c>
      <c r="AF730" s="705">
        <f>IF(ISERROR((J730/K730-1)*100),"n/a",(J730/K730-1)*100)</f>
        <v>0</v>
      </c>
      <c r="AG730" s="705">
        <f>IF(ISERROR((K730/M730-1)*100),"n/a",(K730/M730-1)*100)</f>
        <v>6.8965517241379448</v>
      </c>
      <c r="AH730" s="705">
        <f>IF(ISERROR((M730/N730-1)*100),"n/a",(M730/N730-1)*100)</f>
        <v>7.4074074074073959</v>
      </c>
      <c r="AI730" s="705" t="str">
        <f>IF(ISERROR((N730/O730-1)*100),"n/a",(N730/O730-1)*100)</f>
        <v>n/a</v>
      </c>
      <c r="AJ730" s="705" t="str">
        <f>IF(ISERROR((O730/P730-1)*100),"n/a",(O730/P730-1)*100)</f>
        <v>n/a</v>
      </c>
      <c r="AK730" s="705" t="str">
        <f>IF(ISERROR((P730/Q730-1)*100),"n/a",(P730/Q730-1)*100)</f>
        <v>n/a</v>
      </c>
      <c r="AL730" s="705" t="str">
        <f>IF(ISERROR((Q730/R730-1)*100),"n/a",(Q730/R730-1)*100)</f>
        <v>n/a</v>
      </c>
      <c r="AM730" s="705" t="str">
        <f>IF(ISERROR((R730/S730-1)*100),"n/a",(R730/S730-1)*100)</f>
        <v>n/a</v>
      </c>
      <c r="AN730" s="705" t="str">
        <f>IF(ISERROR((S730/T730-1)*100),"n/a",(S730/T730-1)*100)</f>
        <v>n/a</v>
      </c>
      <c r="AO730" s="705" t="str">
        <f>IF(ISERROR((T730/U730-1)*100),"n/a",(T730/U730-1)*100)</f>
        <v>n/a</v>
      </c>
      <c r="AP730" s="705" t="str">
        <f>IF(ISERROR((U730/V730-1)*100),"n/a",(U730/V730-1)*100)</f>
        <v>n/a</v>
      </c>
      <c r="AQ730" s="705" t="str">
        <f>IF(ISERROR((V730/W730-1)*100),"n/a",(V730/W730-1)*100)</f>
        <v>n/a</v>
      </c>
      <c r="AR730" s="705" t="str">
        <f>IF(ISERROR((W730/X730-1)*100),"n/a",(W730/X730-1)*100)</f>
        <v>n/a</v>
      </c>
      <c r="AS730" s="706">
        <f>AVERAGE(Z730:AR730)</f>
        <v>6.1901170071968519</v>
      </c>
      <c r="AT730" s="707">
        <f>STDEV(Z730:AR730)</f>
        <v>2.5229794868175413</v>
      </c>
    </row>
    <row r="731" spans="1:46" ht="11.25" customHeight="1" x14ac:dyDescent="0.2">
      <c r="A731" s="972" t="s">
        <v>1695</v>
      </c>
      <c r="B731" s="972" t="s">
        <v>1696</v>
      </c>
      <c r="C731" s="515">
        <v>1.32</v>
      </c>
      <c r="D731" s="515">
        <v>1.05</v>
      </c>
      <c r="E731" s="684">
        <v>0.85</v>
      </c>
      <c r="F731" s="684">
        <v>0.68</v>
      </c>
      <c r="G731" s="684">
        <v>0.55000000000000004</v>
      </c>
      <c r="H731" s="684">
        <v>0.44500000000000001</v>
      </c>
      <c r="I731" s="685"/>
      <c r="J731" s="684">
        <v>0.36</v>
      </c>
      <c r="K731" s="514">
        <v>0.28000000000000003</v>
      </c>
      <c r="L731" s="685"/>
      <c r="M731" s="531">
        <v>0.18</v>
      </c>
      <c r="N731" s="686">
        <v>0</v>
      </c>
      <c r="O731" s="687">
        <v>0</v>
      </c>
      <c r="P731" s="687">
        <v>0</v>
      </c>
      <c r="Q731" s="687">
        <v>0</v>
      </c>
      <c r="R731" s="687">
        <v>0</v>
      </c>
      <c r="S731" s="687">
        <v>0</v>
      </c>
      <c r="T731" s="687">
        <v>0</v>
      </c>
      <c r="U731" s="687">
        <v>0</v>
      </c>
      <c r="V731" s="687">
        <v>0</v>
      </c>
      <c r="W731" s="687">
        <v>0</v>
      </c>
      <c r="X731" s="687">
        <v>0</v>
      </c>
      <c r="Y731" s="688">
        <f>SUM(C731:X731)</f>
        <v>5.7150000000000007</v>
      </c>
      <c r="Z731" s="1134">
        <f>IF(ISERROR((C731/D731-1)*100),"n/a",(C731/D731-1)*100)</f>
        <v>25.714285714285712</v>
      </c>
      <c r="AA731" s="705">
        <f>IF(ISERROR((D731/E731-1)*100),"n/a",(D731/E731-1)*100)</f>
        <v>23.529411764705888</v>
      </c>
      <c r="AB731" s="705">
        <f>IF(ISERROR((E731/F731-1)*100),"n/a",(E731/F731-1)*100)</f>
        <v>24.999999999999979</v>
      </c>
      <c r="AC731" s="705">
        <f>IF(ISERROR((F731/G731-1)*100),"n/a",(F731/G731-1)*100)</f>
        <v>23.636363636363633</v>
      </c>
      <c r="AD731" s="705">
        <f>IF(ISERROR((G731/H731-1)*100),"n/a",(G731/H731-1)*100)</f>
        <v>23.59550561797754</v>
      </c>
      <c r="AE731" s="705">
        <f>IF(ISERROR((H731/J731-1)*100),"n/a",(H731/J731-1)*100)</f>
        <v>23.611111111111114</v>
      </c>
      <c r="AF731" s="705">
        <f>IF(ISERROR((J731/K731-1)*100),"n/a",(J731/K731-1)*100)</f>
        <v>28.571428571428559</v>
      </c>
      <c r="AG731" s="705">
        <f>IF(ISERROR((K731/M731-1)*100),"n/a",(K731/M731-1)*100)</f>
        <v>55.555555555555578</v>
      </c>
      <c r="AH731" s="705" t="str">
        <f>IF(ISERROR((M731/N731-1)*100),"n/a",(M731/N731-1)*100)</f>
        <v>n/a</v>
      </c>
      <c r="AI731" s="705" t="str">
        <f>IF(ISERROR((N731/O731-1)*100),"n/a",(N731/O731-1)*100)</f>
        <v>n/a</v>
      </c>
      <c r="AJ731" s="705" t="str">
        <f>IF(ISERROR((O731/P731-1)*100),"n/a",(O731/P731-1)*100)</f>
        <v>n/a</v>
      </c>
      <c r="AK731" s="705" t="str">
        <f>IF(ISERROR((P731/Q731-1)*100),"n/a",(P731/Q731-1)*100)</f>
        <v>n/a</v>
      </c>
      <c r="AL731" s="705" t="str">
        <f>IF(ISERROR((Q731/R731-1)*100),"n/a",(Q731/R731-1)*100)</f>
        <v>n/a</v>
      </c>
      <c r="AM731" s="705" t="str">
        <f>IF(ISERROR((R731/S731-1)*100),"n/a",(R731/S731-1)*100)</f>
        <v>n/a</v>
      </c>
      <c r="AN731" s="705" t="str">
        <f>IF(ISERROR((S731/T731-1)*100),"n/a",(S731/T731-1)*100)</f>
        <v>n/a</v>
      </c>
      <c r="AO731" s="705" t="str">
        <f>IF(ISERROR((T731/U731-1)*100),"n/a",(T731/U731-1)*100)</f>
        <v>n/a</v>
      </c>
      <c r="AP731" s="705" t="str">
        <f>IF(ISERROR((U731/V731-1)*100),"n/a",(U731/V731-1)*100)</f>
        <v>n/a</v>
      </c>
      <c r="AQ731" s="705" t="str">
        <f>IF(ISERROR((V731/W731-1)*100),"n/a",(V731/W731-1)*100)</f>
        <v>n/a</v>
      </c>
      <c r="AR731" s="705" t="str">
        <f>IF(ISERROR((W731/X731-1)*100),"n/a",(W731/X731-1)*100)</f>
        <v>n/a</v>
      </c>
      <c r="AS731" s="706">
        <f>AVERAGE(Z731:AR731)</f>
        <v>28.651707746428496</v>
      </c>
      <c r="AT731" s="707">
        <f>STDEV(Z731:AR731)</f>
        <v>11.007473282231718</v>
      </c>
    </row>
    <row r="732" spans="1:46" ht="11.25" customHeight="1" x14ac:dyDescent="0.2">
      <c r="A732" s="527" t="s">
        <v>1697</v>
      </c>
      <c r="B732" s="527" t="s">
        <v>1698</v>
      </c>
      <c r="C732" s="515">
        <v>1.78</v>
      </c>
      <c r="D732" s="530">
        <v>1.56</v>
      </c>
      <c r="E732" s="533">
        <v>1.4</v>
      </c>
      <c r="F732" s="533">
        <v>1.28</v>
      </c>
      <c r="G732" s="533">
        <v>1.1200000000000001</v>
      </c>
      <c r="H732" s="533">
        <v>1.02</v>
      </c>
      <c r="I732" s="534"/>
      <c r="J732" s="533">
        <v>0.9</v>
      </c>
      <c r="K732" s="529">
        <v>0.55000000000000004</v>
      </c>
      <c r="L732" s="534"/>
      <c r="M732" s="560">
        <v>0.04</v>
      </c>
      <c r="N732" s="560">
        <v>0.27</v>
      </c>
      <c r="O732" s="536">
        <v>0.94</v>
      </c>
      <c r="P732" s="536">
        <v>0.86</v>
      </c>
      <c r="Q732" s="536">
        <v>0.78</v>
      </c>
      <c r="R732" s="536">
        <v>0.7</v>
      </c>
      <c r="S732" s="536">
        <v>0.62</v>
      </c>
      <c r="T732" s="536">
        <v>0.54</v>
      </c>
      <c r="U732" s="536">
        <v>0.46</v>
      </c>
      <c r="V732" s="536">
        <v>0.39</v>
      </c>
      <c r="W732" s="536">
        <v>0.33</v>
      </c>
      <c r="X732" s="536">
        <v>0.28999999999999998</v>
      </c>
      <c r="Y732" s="688">
        <f>SUM(C732:X732)</f>
        <v>15.829999999999997</v>
      </c>
      <c r="Z732" s="1134">
        <f>IF(ISERROR((C732/D732-1)*100),"n/a",(C732/D732-1)*100)</f>
        <v>14.102564102564097</v>
      </c>
      <c r="AA732" s="705">
        <f>IF(ISERROR((D732/E732-1)*100),"n/a",(D732/E732-1)*100)</f>
        <v>11.428571428571432</v>
      </c>
      <c r="AB732" s="705">
        <f>IF(ISERROR((E732/F732-1)*100),"n/a",(E732/F732-1)*100)</f>
        <v>9.375</v>
      </c>
      <c r="AC732" s="705">
        <f>IF(ISERROR((F732/G732-1)*100),"n/a",(F732/G732-1)*100)</f>
        <v>14.285714285714279</v>
      </c>
      <c r="AD732" s="705">
        <f>IF(ISERROR((G732/H732-1)*100),"n/a",(G732/H732-1)*100)</f>
        <v>9.8039215686274606</v>
      </c>
      <c r="AE732" s="705">
        <f>IF(ISERROR((H732/J732-1)*100),"n/a",(H732/J732-1)*100)</f>
        <v>13.33333333333333</v>
      </c>
      <c r="AF732" s="705">
        <f>IF(ISERROR((J732/K732-1)*100),"n/a",(J732/K732-1)*100)</f>
        <v>63.636363636363626</v>
      </c>
      <c r="AG732" s="705">
        <f>IF(ISERROR((K732/M732-1)*100),"n/a",(K732/M732-1)*100)</f>
        <v>1275</v>
      </c>
      <c r="AH732" s="705">
        <f>IF(ISERROR((M732/N732-1)*100),"n/a",(M732/N732-1)*100)</f>
        <v>-85.18518518518519</v>
      </c>
      <c r="AI732" s="705">
        <f>IF(ISERROR((N732/O732-1)*100),"n/a",(N732/O732-1)*100)</f>
        <v>-71.276595744680847</v>
      </c>
      <c r="AJ732" s="705">
        <f>IF(ISERROR((O732/P732-1)*100),"n/a",(O732/P732-1)*100)</f>
        <v>9.302325581395344</v>
      </c>
      <c r="AK732" s="705">
        <f>IF(ISERROR((P732/Q732-1)*100),"n/a",(P732/Q732-1)*100)</f>
        <v>10.256410256410241</v>
      </c>
      <c r="AL732" s="705">
        <f>IF(ISERROR((Q732/R732-1)*100),"n/a",(Q732/R732-1)*100)</f>
        <v>11.428571428571432</v>
      </c>
      <c r="AM732" s="705">
        <f>IF(ISERROR((R732/S732-1)*100),"n/a",(R732/S732-1)*100)</f>
        <v>12.903225806451601</v>
      </c>
      <c r="AN732" s="705">
        <f>IF(ISERROR((S732/T732-1)*100),"n/a",(S732/T732-1)*100)</f>
        <v>14.814814814814813</v>
      </c>
      <c r="AO732" s="705">
        <f>IF(ISERROR((T732/U732-1)*100),"n/a",(T732/U732-1)*100)</f>
        <v>17.391304347826097</v>
      </c>
      <c r="AP732" s="705">
        <f>IF(ISERROR((U732/V732-1)*100),"n/a",(U732/V732-1)*100)</f>
        <v>17.948717948717952</v>
      </c>
      <c r="AQ732" s="705">
        <f>IF(ISERROR((V732/W732-1)*100),"n/a",(V732/W732-1)*100)</f>
        <v>18.181818181818187</v>
      </c>
      <c r="AR732" s="705">
        <f>IF(ISERROR((W732/X732-1)*100),"n/a",(W732/X732-1)*100)</f>
        <v>13.793103448275868</v>
      </c>
      <c r="AS732" s="706">
        <f>AVERAGE(Z732:AR732)</f>
        <v>72.659156802083658</v>
      </c>
      <c r="AT732" s="707">
        <f>STDEV(Z732:AR732)</f>
        <v>292.92138331325248</v>
      </c>
    </row>
    <row r="733" spans="1:46" ht="11.25" customHeight="1" x14ac:dyDescent="0.2">
      <c r="A733" s="590" t="s">
        <v>1699</v>
      </c>
      <c r="B733" s="683" t="s">
        <v>1700</v>
      </c>
      <c r="C733" s="515">
        <v>0.71750000000000003</v>
      </c>
      <c r="D733" s="690">
        <v>0.60499999999999998</v>
      </c>
      <c r="E733" s="684">
        <v>0.5575</v>
      </c>
      <c r="F733" s="684">
        <v>0.52750000000000008</v>
      </c>
      <c r="G733" s="684">
        <v>0.45500000000000002</v>
      </c>
      <c r="H733" s="684">
        <v>0.43</v>
      </c>
      <c r="I733" s="685"/>
      <c r="J733" s="521">
        <v>0.4</v>
      </c>
      <c r="K733" s="514">
        <v>0.375</v>
      </c>
      <c r="L733" s="685"/>
      <c r="M733" s="686">
        <v>0.3</v>
      </c>
      <c r="N733" s="686">
        <v>0.35</v>
      </c>
      <c r="O733" s="691">
        <v>0.375</v>
      </c>
      <c r="P733" s="691">
        <v>0.3</v>
      </c>
      <c r="Q733" s="691">
        <v>0.2</v>
      </c>
      <c r="R733" s="687">
        <v>0.1</v>
      </c>
      <c r="S733" s="691">
        <v>0.375</v>
      </c>
      <c r="T733" s="687">
        <v>0</v>
      </c>
      <c r="U733" s="687">
        <v>0</v>
      </c>
      <c r="V733" s="687">
        <v>0</v>
      </c>
      <c r="W733" s="687">
        <v>0</v>
      </c>
      <c r="X733" s="687">
        <v>0</v>
      </c>
      <c r="Y733" s="688">
        <f>SUM(C733:X733)</f>
        <v>6.067499999999999</v>
      </c>
      <c r="Z733" s="1134">
        <f>IF(ISERROR((C733/D733-1)*100),"n/a",(C733/D733-1)*100)</f>
        <v>18.595041322314067</v>
      </c>
      <c r="AA733" s="705">
        <f>IF(ISERROR((D733/E733-1)*100),"n/a",(D733/E733-1)*100)</f>
        <v>8.5201793721973118</v>
      </c>
      <c r="AB733" s="705">
        <f>IF(ISERROR((E733/F733-1)*100),"n/a",(E733/F733-1)*100)</f>
        <v>5.6872037914691864</v>
      </c>
      <c r="AC733" s="705">
        <f>IF(ISERROR((F733/G733-1)*100),"n/a",(F733/G733-1)*100)</f>
        <v>15.934065934065945</v>
      </c>
      <c r="AD733" s="705">
        <f>IF(ISERROR((G733/H733-1)*100),"n/a",(G733/H733-1)*100)</f>
        <v>5.8139534883721034</v>
      </c>
      <c r="AE733" s="705">
        <f>IF(ISERROR((H733/J733-1)*100),"n/a",(H733/J733-1)*100)</f>
        <v>7.4999999999999956</v>
      </c>
      <c r="AF733" s="705">
        <f>IF(ISERROR((J733/K733-1)*100),"n/a",(J733/K733-1)*100)</f>
        <v>6.6666666666666652</v>
      </c>
      <c r="AG733" s="705">
        <f>IF(ISERROR((K733/M733-1)*100),"n/a",(K733/M733-1)*100)</f>
        <v>25</v>
      </c>
      <c r="AH733" s="705">
        <f>IF(ISERROR((M733/N733-1)*100),"n/a",(M733/N733-1)*100)</f>
        <v>-14.285714285714279</v>
      </c>
      <c r="AI733" s="705">
        <f>IF(ISERROR((N733/O733-1)*100),"n/a",(N733/O733-1)*100)</f>
        <v>-6.6666666666666767</v>
      </c>
      <c r="AJ733" s="705">
        <f>IF(ISERROR((O733/P733-1)*100),"n/a",(O733/P733-1)*100)</f>
        <v>25</v>
      </c>
      <c r="AK733" s="705">
        <f>IF(ISERROR((P733/Q733-1)*100),"n/a",(P733/Q733-1)*100)</f>
        <v>49.999999999999979</v>
      </c>
      <c r="AL733" s="705">
        <f>IF(ISERROR((Q733/R733-1)*100),"n/a",(Q733/R733-1)*100)</f>
        <v>100</v>
      </c>
      <c r="AM733" s="705">
        <f>IF(ISERROR((R733/S733-1)*100),"n/a",(R733/S733-1)*100)</f>
        <v>-73.333333333333343</v>
      </c>
      <c r="AN733" s="705" t="str">
        <f>IF(ISERROR((S733/T733-1)*100),"n/a",(S733/T733-1)*100)</f>
        <v>n/a</v>
      </c>
      <c r="AO733" s="705" t="str">
        <f>IF(ISERROR((T733/U733-1)*100),"n/a",(T733/U733-1)*100)</f>
        <v>n/a</v>
      </c>
      <c r="AP733" s="705" t="str">
        <f>IF(ISERROR((U733/V733-1)*100),"n/a",(U733/V733-1)*100)</f>
        <v>n/a</v>
      </c>
      <c r="AQ733" s="705" t="str">
        <f>IF(ISERROR((V733/W733-1)*100),"n/a",(V733/W733-1)*100)</f>
        <v>n/a</v>
      </c>
      <c r="AR733" s="705" t="str">
        <f>IF(ISERROR((W733/X733-1)*100),"n/a",(W733/X733-1)*100)</f>
        <v>n/a</v>
      </c>
      <c r="AS733" s="706">
        <f>AVERAGE(Z733:AR733)</f>
        <v>12.459385449240783</v>
      </c>
      <c r="AT733" s="707">
        <f>STDEV(Z733:AR733)</f>
        <v>37.253910601269546</v>
      </c>
    </row>
    <row r="734" spans="1:46" ht="11.25" customHeight="1" x14ac:dyDescent="0.2">
      <c r="A734" s="972" t="s">
        <v>1701</v>
      </c>
      <c r="B734" s="972" t="s">
        <v>1702</v>
      </c>
      <c r="C734" s="515">
        <v>0.53249999999999997</v>
      </c>
      <c r="D734" s="690">
        <v>0.50249999999999995</v>
      </c>
      <c r="E734" s="684">
        <v>0.47249999999999998</v>
      </c>
      <c r="F734" s="684">
        <v>0.4425</v>
      </c>
      <c r="G734" s="684">
        <v>0.41499999999999998</v>
      </c>
      <c r="H734" s="684">
        <v>0.39</v>
      </c>
      <c r="I734" s="685"/>
      <c r="J734" s="684">
        <v>0.33</v>
      </c>
      <c r="K734" s="514">
        <v>0.22</v>
      </c>
      <c r="L734" s="685"/>
      <c r="M734" s="686">
        <v>0.16</v>
      </c>
      <c r="N734" s="686">
        <v>0.24</v>
      </c>
      <c r="O734" s="691">
        <v>0.6</v>
      </c>
      <c r="P734" s="691">
        <v>0.57999999999999996</v>
      </c>
      <c r="Q734" s="691">
        <v>0.41</v>
      </c>
      <c r="R734" s="691">
        <v>0.3</v>
      </c>
      <c r="S734" s="687">
        <v>0.24</v>
      </c>
      <c r="T734" s="687">
        <v>0.24</v>
      </c>
      <c r="U734" s="687">
        <v>0.24</v>
      </c>
      <c r="V734" s="687">
        <v>0.44</v>
      </c>
      <c r="W734" s="687">
        <v>0.44</v>
      </c>
      <c r="X734" s="691">
        <v>0.44</v>
      </c>
      <c r="Y734" s="688">
        <f>SUM(C734:X734)</f>
        <v>7.6350000000000016</v>
      </c>
      <c r="Z734" s="1134">
        <f>IF(ISERROR((C734/D734-1)*100),"n/a",(C734/D734-1)*100)</f>
        <v>5.9701492537313383</v>
      </c>
      <c r="AA734" s="705">
        <f>IF(ISERROR((D734/E734-1)*100),"n/a",(D734/E734-1)*100)</f>
        <v>6.3492063492063489</v>
      </c>
      <c r="AB734" s="705">
        <f>IF(ISERROR((E734/F734-1)*100),"n/a",(E734/F734-1)*100)</f>
        <v>6.7796610169491567</v>
      </c>
      <c r="AC734" s="705">
        <f>IF(ISERROR((F734/G734-1)*100),"n/a",(F734/G734-1)*100)</f>
        <v>6.6265060240964013</v>
      </c>
      <c r="AD734" s="705">
        <f>IF(ISERROR((G734/H734-1)*100),"n/a",(G734/H734-1)*100)</f>
        <v>6.4102564102564097</v>
      </c>
      <c r="AE734" s="705">
        <f>IF(ISERROR((H734/J734-1)*100),"n/a",(H734/J734-1)*100)</f>
        <v>18.181818181818187</v>
      </c>
      <c r="AF734" s="705">
        <f>IF(ISERROR((J734/K734-1)*100),"n/a",(J734/K734-1)*100)</f>
        <v>50</v>
      </c>
      <c r="AG734" s="705">
        <f>IF(ISERROR((K734/M734-1)*100),"n/a",(K734/M734-1)*100)</f>
        <v>37.5</v>
      </c>
      <c r="AH734" s="705">
        <f>IF(ISERROR((M734/N734-1)*100),"n/a",(M734/N734-1)*100)</f>
        <v>-33.333333333333329</v>
      </c>
      <c r="AI734" s="705">
        <f>IF(ISERROR((N734/O734-1)*100),"n/a",(N734/O734-1)*100)</f>
        <v>-60</v>
      </c>
      <c r="AJ734" s="705">
        <f>IF(ISERROR((O734/P734-1)*100),"n/a",(O734/P734-1)*100)</f>
        <v>3.4482758620689724</v>
      </c>
      <c r="AK734" s="705">
        <f>IF(ISERROR((P734/Q734-1)*100),"n/a",(P734/Q734-1)*100)</f>
        <v>41.463414634146332</v>
      </c>
      <c r="AL734" s="705">
        <f>IF(ISERROR((Q734/R734-1)*100),"n/a",(Q734/R734-1)*100)</f>
        <v>36.666666666666671</v>
      </c>
      <c r="AM734" s="705">
        <f>IF(ISERROR((R734/S734-1)*100),"n/a",(R734/S734-1)*100)</f>
        <v>25</v>
      </c>
      <c r="AN734" s="705">
        <f>IF(ISERROR((S734/T734-1)*100),"n/a",(S734/T734-1)*100)</f>
        <v>0</v>
      </c>
      <c r="AO734" s="705">
        <f>IF(ISERROR((T734/U734-1)*100),"n/a",(T734/U734-1)*100)</f>
        <v>0</v>
      </c>
      <c r="AP734" s="705">
        <f>IF(ISERROR((U734/V734-1)*100),"n/a",(U734/V734-1)*100)</f>
        <v>-45.45454545454546</v>
      </c>
      <c r="AQ734" s="705">
        <f>IF(ISERROR((V734/W734-1)*100),"n/a",(V734/W734-1)*100)</f>
        <v>0</v>
      </c>
      <c r="AR734" s="705">
        <f>IF(ISERROR((W734/X734-1)*100),"n/a",(W734/X734-1)*100)</f>
        <v>0</v>
      </c>
      <c r="AS734" s="706">
        <f>AVERAGE(Z734:AR734)</f>
        <v>5.5583197690032122</v>
      </c>
      <c r="AT734" s="707">
        <f>STDEV(Z734:AR734)</f>
        <v>28.219893054126732</v>
      </c>
    </row>
    <row r="735" spans="1:46" ht="11.25" customHeight="1" x14ac:dyDescent="0.2">
      <c r="A735" s="957" t="s">
        <v>345</v>
      </c>
      <c r="B735" s="972" t="s">
        <v>346</v>
      </c>
      <c r="C735" s="515">
        <v>0.92500000000000004</v>
      </c>
      <c r="D735" s="509">
        <v>0.84</v>
      </c>
      <c r="E735" s="684">
        <v>0.78500000000000003</v>
      </c>
      <c r="F735" s="684">
        <v>0.73</v>
      </c>
      <c r="G735" s="684">
        <v>0.69</v>
      </c>
      <c r="H735" s="684">
        <v>0.65</v>
      </c>
      <c r="I735" s="685"/>
      <c r="J735" s="684">
        <v>0.57999999999999996</v>
      </c>
      <c r="K735" s="514">
        <v>0.53</v>
      </c>
      <c r="L735" s="685"/>
      <c r="M735" s="531">
        <v>0.49</v>
      </c>
      <c r="N735" s="531">
        <v>0.45</v>
      </c>
      <c r="O735" s="691">
        <v>0.42499999999999999</v>
      </c>
      <c r="P735" s="691">
        <v>0.41249999999999998</v>
      </c>
      <c r="Q735" s="691">
        <v>0.40250000000000002</v>
      </c>
      <c r="R735" s="691">
        <v>0.39250000000000002</v>
      </c>
      <c r="S735" s="691">
        <v>0.38624999999999998</v>
      </c>
      <c r="T735" s="691">
        <v>0.38124999999999998</v>
      </c>
      <c r="U735" s="691">
        <v>0.36875000000000002</v>
      </c>
      <c r="V735" s="691">
        <v>0.35375000000000001</v>
      </c>
      <c r="W735" s="691">
        <v>0.32624999999999998</v>
      </c>
      <c r="X735" s="691">
        <v>0.30625000000000002</v>
      </c>
      <c r="Y735" s="688">
        <f>SUM(C735:X735)</f>
        <v>10.425000000000001</v>
      </c>
      <c r="Z735" s="1134">
        <f>IF(ISERROR((C735/D735-1)*100),"n/a",(C735/D735-1)*100)</f>
        <v>10.119047619047628</v>
      </c>
      <c r="AA735" s="705">
        <f>IF(ISERROR((D735/E735-1)*100),"n/a",(D735/E735-1)*100)</f>
        <v>7.0063694267515908</v>
      </c>
      <c r="AB735" s="705">
        <f>IF(ISERROR((E735/F735-1)*100),"n/a",(E735/F735-1)*100)</f>
        <v>7.5342465753424737</v>
      </c>
      <c r="AC735" s="705">
        <f>IF(ISERROR((F735/G735-1)*100),"n/a",(F735/G735-1)*100)</f>
        <v>5.7971014492753659</v>
      </c>
      <c r="AD735" s="705">
        <f>IF(ISERROR((G735/H735-1)*100),"n/a",(G735/H735-1)*100)</f>
        <v>6.153846153846132</v>
      </c>
      <c r="AE735" s="705">
        <f>IF(ISERROR((H735/J735-1)*100),"n/a",(H735/J735-1)*100)</f>
        <v>12.068965517241391</v>
      </c>
      <c r="AF735" s="705">
        <f>IF(ISERROR((J735/K735-1)*100),"n/a",(J735/K735-1)*100)</f>
        <v>9.4339622641509422</v>
      </c>
      <c r="AG735" s="705">
        <f>IF(ISERROR((K735/M735-1)*100),"n/a",(K735/M735-1)*100)</f>
        <v>8.163265306122458</v>
      </c>
      <c r="AH735" s="705">
        <f>IF(ISERROR((M735/N735-1)*100),"n/a",(M735/N735-1)*100)</f>
        <v>8.8888888888888786</v>
      </c>
      <c r="AI735" s="705">
        <f>IF(ISERROR((N735/O735-1)*100),"n/a",(N735/O735-1)*100)</f>
        <v>5.8823529411764719</v>
      </c>
      <c r="AJ735" s="705">
        <f>IF(ISERROR((O735/P735-1)*100),"n/a",(O735/P735-1)*100)</f>
        <v>3.0303030303030276</v>
      </c>
      <c r="AK735" s="705">
        <f>IF(ISERROR((P735/Q735-1)*100),"n/a",(P735/Q735-1)*100)</f>
        <v>2.4844720496894235</v>
      </c>
      <c r="AL735" s="705">
        <f>IF(ISERROR((Q735/R735-1)*100),"n/a",(Q735/R735-1)*100)</f>
        <v>2.5477707006369421</v>
      </c>
      <c r="AM735" s="705">
        <f>IF(ISERROR((R735/S735-1)*100),"n/a",(R735/S735-1)*100)</f>
        <v>1.6181229773462924</v>
      </c>
      <c r="AN735" s="705">
        <f>IF(ISERROR((S735/T735-1)*100),"n/a",(S735/T735-1)*100)</f>
        <v>1.3114754098360715</v>
      </c>
      <c r="AO735" s="705">
        <f>IF(ISERROR((T735/U735-1)*100),"n/a",(T735/U735-1)*100)</f>
        <v>3.3898305084745672</v>
      </c>
      <c r="AP735" s="705">
        <f>IF(ISERROR((U735/V735-1)*100),"n/a",(U735/V735-1)*100)</f>
        <v>4.2402826855123754</v>
      </c>
      <c r="AQ735" s="705">
        <f>IF(ISERROR((V735/W735-1)*100),"n/a",(V735/W735-1)*100)</f>
        <v>8.4291187739463638</v>
      </c>
      <c r="AR735" s="705">
        <f>IF(ISERROR((W735/X735-1)*100),"n/a",(W735/X735-1)*100)</f>
        <v>6.5306122448979487</v>
      </c>
      <c r="AS735" s="706">
        <f>AVERAGE(Z735:AR735)</f>
        <v>6.033159711709807</v>
      </c>
      <c r="AT735" s="707">
        <f>STDEV(Z735:AR735)</f>
        <v>3.0949031228422106</v>
      </c>
    </row>
    <row r="736" spans="1:46" ht="11.25" customHeight="1" x14ac:dyDescent="0.2">
      <c r="A736" s="526" t="s">
        <v>808</v>
      </c>
      <c r="B736" s="527" t="s">
        <v>809</v>
      </c>
      <c r="C736" s="515">
        <v>1.3</v>
      </c>
      <c r="D736" s="515">
        <v>1.1800000000000002</v>
      </c>
      <c r="E736" s="533">
        <v>1.06</v>
      </c>
      <c r="F736" s="533">
        <v>0.96</v>
      </c>
      <c r="G736" s="533">
        <v>0.88</v>
      </c>
      <c r="H736" s="533">
        <v>0.8</v>
      </c>
      <c r="I736" s="534"/>
      <c r="J736" s="533">
        <v>0.72</v>
      </c>
      <c r="K736" s="529">
        <v>0.64</v>
      </c>
      <c r="L736" s="534"/>
      <c r="M736" s="549">
        <v>0.52</v>
      </c>
      <c r="N736" s="549">
        <v>0.41</v>
      </c>
      <c r="O736" s="536">
        <v>0.28000000000000003</v>
      </c>
      <c r="P736" s="536">
        <v>0.22</v>
      </c>
      <c r="Q736" s="536">
        <v>0.17</v>
      </c>
      <c r="R736" s="536">
        <v>0.12</v>
      </c>
      <c r="S736" s="537">
        <v>0</v>
      </c>
      <c r="T736" s="537">
        <v>0</v>
      </c>
      <c r="U736" s="537">
        <v>0</v>
      </c>
      <c r="V736" s="537">
        <v>0</v>
      </c>
      <c r="W736" s="537">
        <v>0</v>
      </c>
      <c r="X736" s="537">
        <v>0</v>
      </c>
      <c r="Y736" s="688">
        <f>SUM(C736:X736)</f>
        <v>9.259999999999998</v>
      </c>
      <c r="Z736" s="1134">
        <f>IF(ISERROR((C736/D736-1)*100),"n/a",(C736/D736-1)*100)</f>
        <v>10.169491525423723</v>
      </c>
      <c r="AA736" s="705">
        <f>IF(ISERROR((D736/E736-1)*100),"n/a",(D736/E736-1)*100)</f>
        <v>11.320754716981153</v>
      </c>
      <c r="AB736" s="705">
        <f>IF(ISERROR((E736/F736-1)*100),"n/a",(E736/F736-1)*100)</f>
        <v>10.416666666666675</v>
      </c>
      <c r="AC736" s="705">
        <f>IF(ISERROR((F736/G736-1)*100),"n/a",(F736/G736-1)*100)</f>
        <v>9.0909090909090828</v>
      </c>
      <c r="AD736" s="705">
        <f>IF(ISERROR((G736/H736-1)*100),"n/a",(G736/H736-1)*100)</f>
        <v>9.9999999999999858</v>
      </c>
      <c r="AE736" s="705">
        <f>IF(ISERROR((H736/J736-1)*100),"n/a",(H736/J736-1)*100)</f>
        <v>11.111111111111116</v>
      </c>
      <c r="AF736" s="705">
        <f>IF(ISERROR((J736/K736-1)*100),"n/a",(J736/K736-1)*100)</f>
        <v>12.5</v>
      </c>
      <c r="AG736" s="705">
        <f>IF(ISERROR((K736/M736-1)*100),"n/a",(K736/M736-1)*100)</f>
        <v>23.076923076923084</v>
      </c>
      <c r="AH736" s="705">
        <f>IF(ISERROR((M736/N736-1)*100),"n/a",(M736/N736-1)*100)</f>
        <v>26.829268292682929</v>
      </c>
      <c r="AI736" s="705">
        <f>IF(ISERROR((N736/O736-1)*100),"n/a",(N736/O736-1)*100)</f>
        <v>46.428571428571395</v>
      </c>
      <c r="AJ736" s="705">
        <f>IF(ISERROR((O736/P736-1)*100),"n/a",(O736/P736-1)*100)</f>
        <v>27.272727272727295</v>
      </c>
      <c r="AK736" s="705">
        <f>IF(ISERROR((P736/Q736-1)*100),"n/a",(P736/Q736-1)*100)</f>
        <v>29.411764705882337</v>
      </c>
      <c r="AL736" s="705">
        <f>IF(ISERROR((Q736/R736-1)*100),"n/a",(Q736/R736-1)*100)</f>
        <v>41.666666666666671</v>
      </c>
      <c r="AM736" s="705" t="str">
        <f>IF(ISERROR((R736/S736-1)*100),"n/a",(R736/S736-1)*100)</f>
        <v>n/a</v>
      </c>
      <c r="AN736" s="705" t="str">
        <f>IF(ISERROR((S736/T736-1)*100),"n/a",(S736/T736-1)*100)</f>
        <v>n/a</v>
      </c>
      <c r="AO736" s="705" t="str">
        <f>IF(ISERROR((T736/U736-1)*100),"n/a",(T736/U736-1)*100)</f>
        <v>n/a</v>
      </c>
      <c r="AP736" s="705" t="str">
        <f>IF(ISERROR((U736/V736-1)*100),"n/a",(U736/V736-1)*100)</f>
        <v>n/a</v>
      </c>
      <c r="AQ736" s="705" t="str">
        <f>IF(ISERROR((V736/W736-1)*100),"n/a",(V736/W736-1)*100)</f>
        <v>n/a</v>
      </c>
      <c r="AR736" s="705" t="str">
        <f>IF(ISERROR((W736/X736-1)*100),"n/a",(W736/X736-1)*100)</f>
        <v>n/a</v>
      </c>
      <c r="AS736" s="706">
        <f>AVERAGE(Z736:AR736)</f>
        <v>20.714988811888112</v>
      </c>
      <c r="AT736" s="707">
        <f>STDEV(Z736:AR736)</f>
        <v>12.835262094951382</v>
      </c>
    </row>
    <row r="737" spans="1:46" ht="11.25" customHeight="1" x14ac:dyDescent="0.2">
      <c r="A737" s="972" t="s">
        <v>1703</v>
      </c>
      <c r="B737" s="972" t="s">
        <v>1704</v>
      </c>
      <c r="C737" s="515">
        <v>0.96</v>
      </c>
      <c r="D737" s="515">
        <v>0.8</v>
      </c>
      <c r="E737" s="684">
        <v>0.71666700000000005</v>
      </c>
      <c r="F737" s="684">
        <v>0.64</v>
      </c>
      <c r="G737" s="684">
        <v>0.58666666666666667</v>
      </c>
      <c r="H737" s="684">
        <v>0.54</v>
      </c>
      <c r="I737" s="685"/>
      <c r="J737" s="684">
        <v>0.51333333333333331</v>
      </c>
      <c r="K737" s="689">
        <v>0.48</v>
      </c>
      <c r="L737" s="685"/>
      <c r="M737" s="531">
        <v>0.46</v>
      </c>
      <c r="N737" s="686">
        <v>0.45333333333333337</v>
      </c>
      <c r="O737" s="691">
        <v>0.45333333333333337</v>
      </c>
      <c r="P737" s="691">
        <v>0.42</v>
      </c>
      <c r="Q737" s="691">
        <v>0.38222</v>
      </c>
      <c r="R737" s="691">
        <v>0.29841333333333336</v>
      </c>
      <c r="S737" s="691">
        <v>0.24761999999999998</v>
      </c>
      <c r="T737" s="691">
        <v>0.19365333333333332</v>
      </c>
      <c r="U737" s="691">
        <v>0.16507333333333332</v>
      </c>
      <c r="V737" s="691">
        <v>0.14460000000000001</v>
      </c>
      <c r="W737" s="691">
        <v>0.12381333333333334</v>
      </c>
      <c r="X737" s="691">
        <v>0.10477333333333334</v>
      </c>
      <c r="Y737" s="688">
        <f>SUM(C737:X737)</f>
        <v>8.6835003333333347</v>
      </c>
      <c r="Z737" s="1134">
        <f>IF(ISERROR((C737/D737-1)*100),"n/a",(C737/D737-1)*100)</f>
        <v>19.999999999999996</v>
      </c>
      <c r="AA737" s="705">
        <f>IF(ISERROR((D737/E737-1)*100),"n/a",(D737/E737-1)*100)</f>
        <v>11.627855056811608</v>
      </c>
      <c r="AB737" s="705">
        <f>IF(ISERROR((E737/F737-1)*100),"n/a",(E737/F737-1)*100)</f>
        <v>11.979218750000008</v>
      </c>
      <c r="AC737" s="705">
        <f>IF(ISERROR((F737/G737-1)*100),"n/a",(F737/G737-1)*100)</f>
        <v>9.0909090909090828</v>
      </c>
      <c r="AD737" s="705">
        <f>IF(ISERROR((G737/H737-1)*100),"n/a",(G737/H737-1)*100)</f>
        <v>8.6419753086419693</v>
      </c>
      <c r="AE737" s="705">
        <f>IF(ISERROR((H737/J737-1)*100),"n/a",(H737/J737-1)*100)</f>
        <v>5.1948051948051965</v>
      </c>
      <c r="AF737" s="705">
        <f>IF(ISERROR((J737/K737-1)*100),"n/a",(J737/K737-1)*100)</f>
        <v>6.944444444444442</v>
      </c>
      <c r="AG737" s="705">
        <f>IF(ISERROR((K737/M737-1)*100),"n/a",(K737/M737-1)*100)</f>
        <v>4.3478260869565188</v>
      </c>
      <c r="AH737" s="705">
        <f>IF(ISERROR((M737/N737-1)*100),"n/a",(M737/N737-1)*100)</f>
        <v>1.4705882352941124</v>
      </c>
      <c r="AI737" s="705">
        <f>IF(ISERROR((N737/O737-1)*100),"n/a",(N737/O737-1)*100)</f>
        <v>0</v>
      </c>
      <c r="AJ737" s="705">
        <f>IF(ISERROR((O737/P737-1)*100),"n/a",(O737/P737-1)*100)</f>
        <v>7.9365079365079527</v>
      </c>
      <c r="AK737" s="705">
        <f>IF(ISERROR((P737/Q737-1)*100),"n/a",(P737/Q737-1)*100)</f>
        <v>9.8843597927894766</v>
      </c>
      <c r="AL737" s="705">
        <f>IF(ISERROR((Q737/R737-1)*100),"n/a",(Q737/R737-1)*100)</f>
        <v>28.084089182788951</v>
      </c>
      <c r="AM737" s="705">
        <f>IF(ISERROR((R737/S737-1)*100),"n/a",(R737/S737-1)*100)</f>
        <v>20.512613413025349</v>
      </c>
      <c r="AN737" s="705">
        <f>IF(ISERROR((S737/T737-1)*100),"n/a",(S737/T737-1)*100)</f>
        <v>27.867667309281185</v>
      </c>
      <c r="AO737" s="705">
        <f>IF(ISERROR((T737/U737-1)*100),"n/a",(T737/U737-1)*100)</f>
        <v>17.31351722466783</v>
      </c>
      <c r="AP737" s="705">
        <f>IF(ISERROR((U737/V737-1)*100),"n/a",(U737/V737-1)*100)</f>
        <v>14.158598432457348</v>
      </c>
      <c r="AQ737" s="705">
        <f>IF(ISERROR((V737/W737-1)*100),"n/a",(V737/W737-1)*100)</f>
        <v>16.788714193409437</v>
      </c>
      <c r="AR737" s="705">
        <f>IF(ISERROR((W737/X737-1)*100),"n/a",(W737/X737-1)*100)</f>
        <v>18.172562993128018</v>
      </c>
      <c r="AS737" s="706">
        <f>AVERAGE(Z737:AR737)</f>
        <v>12.632434349785186</v>
      </c>
      <c r="AT737" s="707">
        <f>STDEV(Z737:AR737)</f>
        <v>8.0257598380572901</v>
      </c>
    </row>
    <row r="738" spans="1:46" ht="11.25" customHeight="1" x14ac:dyDescent="0.2">
      <c r="A738" s="972" t="s">
        <v>347</v>
      </c>
      <c r="B738" s="972" t="s">
        <v>348</v>
      </c>
      <c r="C738" s="515">
        <v>1.88</v>
      </c>
      <c r="D738" s="515">
        <v>1.7</v>
      </c>
      <c r="E738" s="684">
        <v>1.52</v>
      </c>
      <c r="F738" s="684">
        <v>1.38</v>
      </c>
      <c r="G738" s="684">
        <v>1.22</v>
      </c>
      <c r="H738" s="684">
        <v>1.06</v>
      </c>
      <c r="I738" s="685"/>
      <c r="J738" s="684">
        <v>0.85</v>
      </c>
      <c r="K738" s="514">
        <v>0.72</v>
      </c>
      <c r="L738" s="685"/>
      <c r="M738" s="531">
        <v>0.6</v>
      </c>
      <c r="N738" s="531">
        <v>0.5</v>
      </c>
      <c r="O738" s="691">
        <v>0.33</v>
      </c>
      <c r="P738" s="691">
        <v>0.22</v>
      </c>
      <c r="Q738" s="691">
        <v>0.11</v>
      </c>
      <c r="R738" s="691">
        <v>0.09</v>
      </c>
      <c r="S738" s="691">
        <v>7.0000000000000007E-2</v>
      </c>
      <c r="T738" s="691">
        <v>0.06</v>
      </c>
      <c r="U738" s="691">
        <v>0.05</v>
      </c>
      <c r="V738" s="691">
        <v>0.04</v>
      </c>
      <c r="W738" s="691">
        <v>3.2500000000000001E-2</v>
      </c>
      <c r="X738" s="691">
        <v>0.03</v>
      </c>
      <c r="Y738" s="688">
        <f>SUM(C738:X738)</f>
        <v>12.4625</v>
      </c>
      <c r="Z738" s="1134">
        <f>IF(ISERROR((C738/D738-1)*100),"n/a",(C738/D738-1)*100)</f>
        <v>10.588235294117654</v>
      </c>
      <c r="AA738" s="705">
        <f>IF(ISERROR((D738/E738-1)*100),"n/a",(D738/E738-1)*100)</f>
        <v>11.842105263157897</v>
      </c>
      <c r="AB738" s="705">
        <f>IF(ISERROR((E738/F738-1)*100),"n/a",(E738/F738-1)*100)</f>
        <v>10.144927536231885</v>
      </c>
      <c r="AC738" s="705">
        <f>IF(ISERROR((F738/G738-1)*100),"n/a",(F738/G738-1)*100)</f>
        <v>13.114754098360649</v>
      </c>
      <c r="AD738" s="705">
        <f>IF(ISERROR((G738/H738-1)*100),"n/a",(G738/H738-1)*100)</f>
        <v>15.094339622641506</v>
      </c>
      <c r="AE738" s="705">
        <f>IF(ISERROR((H738/J738-1)*100),"n/a",(H738/J738-1)*100)</f>
        <v>24.705882352941178</v>
      </c>
      <c r="AF738" s="705">
        <f>IF(ISERROR((J738/K738-1)*100),"n/a",(J738/K738-1)*100)</f>
        <v>18.055555555555557</v>
      </c>
      <c r="AG738" s="705">
        <f>IF(ISERROR((K738/M738-1)*100),"n/a",(K738/M738-1)*100)</f>
        <v>19.999999999999996</v>
      </c>
      <c r="AH738" s="705">
        <f>IF(ISERROR((M738/N738-1)*100),"n/a",(M738/N738-1)*100)</f>
        <v>19.999999999999996</v>
      </c>
      <c r="AI738" s="705">
        <f>IF(ISERROR((N738/O738-1)*100),"n/a",(N738/O738-1)*100)</f>
        <v>51.515151515151516</v>
      </c>
      <c r="AJ738" s="705">
        <f>IF(ISERROR((O738/P738-1)*100),"n/a",(O738/P738-1)*100)</f>
        <v>50</v>
      </c>
      <c r="AK738" s="705">
        <f>IF(ISERROR((P738/Q738-1)*100),"n/a",(P738/Q738-1)*100)</f>
        <v>100</v>
      </c>
      <c r="AL738" s="705">
        <f>IF(ISERROR((Q738/R738-1)*100),"n/a",(Q738/R738-1)*100)</f>
        <v>22.222222222222232</v>
      </c>
      <c r="AM738" s="705">
        <f>IF(ISERROR((R738/S738-1)*100),"n/a",(R738/S738-1)*100)</f>
        <v>28.571428571428559</v>
      </c>
      <c r="AN738" s="705">
        <f>IF(ISERROR((S738/T738-1)*100),"n/a",(S738/T738-1)*100)</f>
        <v>16.666666666666675</v>
      </c>
      <c r="AO738" s="705">
        <f>IF(ISERROR((T738/U738-1)*100),"n/a",(T738/U738-1)*100)</f>
        <v>19.999999999999996</v>
      </c>
      <c r="AP738" s="705">
        <f>IF(ISERROR((U738/V738-1)*100),"n/a",(U738/V738-1)*100)</f>
        <v>25</v>
      </c>
      <c r="AQ738" s="705">
        <f>IF(ISERROR((V738/W738-1)*100),"n/a",(V738/W738-1)*100)</f>
        <v>23.076923076923084</v>
      </c>
      <c r="AR738" s="705">
        <f>IF(ISERROR((W738/X738-1)*100),"n/a",(W738/X738-1)*100)</f>
        <v>8.3333333333333481</v>
      </c>
      <c r="AS738" s="706">
        <f>AVERAGE(Z738:AR738)</f>
        <v>25.733238163617461</v>
      </c>
      <c r="AT738" s="707">
        <f>STDEV(Z738:AR738)</f>
        <v>21.445570713003463</v>
      </c>
    </row>
    <row r="739" spans="1:46" ht="11.25" customHeight="1" x14ac:dyDescent="0.2">
      <c r="A739" s="580" t="s">
        <v>4066</v>
      </c>
      <c r="B739" s="972" t="s">
        <v>4067</v>
      </c>
      <c r="C739" s="515">
        <v>0.56999999999999995</v>
      </c>
      <c r="D739" s="543">
        <v>0.48</v>
      </c>
      <c r="E739" s="684">
        <v>0.42</v>
      </c>
      <c r="F739" s="684">
        <v>0.14000000000000001</v>
      </c>
      <c r="G739" s="684">
        <v>0.09</v>
      </c>
      <c r="H739" s="563">
        <v>0</v>
      </c>
      <c r="I739" s="685"/>
      <c r="J739" s="563">
        <v>0</v>
      </c>
      <c r="K739" s="689">
        <v>0.03</v>
      </c>
      <c r="L739" s="685"/>
      <c r="M739" s="686">
        <v>0.12</v>
      </c>
      <c r="N739" s="686">
        <v>0.39</v>
      </c>
      <c r="O739" s="564">
        <v>0.48</v>
      </c>
      <c r="P739" s="691">
        <v>0.48</v>
      </c>
      <c r="Q739" s="691">
        <v>0.4</v>
      </c>
      <c r="R739" s="691">
        <v>0.38</v>
      </c>
      <c r="S739" s="691">
        <v>0.36</v>
      </c>
      <c r="T739" s="691">
        <v>0.35</v>
      </c>
      <c r="U739" s="691">
        <v>0.28000000000000003</v>
      </c>
      <c r="V739" s="691">
        <v>0.26</v>
      </c>
      <c r="W739" s="691">
        <v>0.22</v>
      </c>
      <c r="X739" s="691">
        <v>0.15</v>
      </c>
      <c r="Y739" s="688">
        <f>SUM(C739:X739)</f>
        <v>5.6</v>
      </c>
      <c r="Z739" s="1134">
        <f>IF(ISERROR((C739/D739-1)*100),"n/a",(C739/D739-1)*100)</f>
        <v>18.75</v>
      </c>
      <c r="AA739" s="705">
        <f>IF(ISERROR((D739/E739-1)*100),"n/a",(D739/E739-1)*100)</f>
        <v>14.285714285714279</v>
      </c>
      <c r="AB739" s="705">
        <f>IF(ISERROR((E739/F739-1)*100),"n/a",(E739/F739-1)*100)</f>
        <v>199.99999999999994</v>
      </c>
      <c r="AC739" s="705">
        <f>IF(ISERROR((F739/G739-1)*100),"n/a",(F739/G739-1)*100)</f>
        <v>55.555555555555578</v>
      </c>
      <c r="AD739" s="705" t="str">
        <f>IF(ISERROR((G739/H739-1)*100),"n/a",(G739/H739-1)*100)</f>
        <v>n/a</v>
      </c>
      <c r="AE739" s="705" t="str">
        <f>IF(ISERROR((H739/J739-1)*100),"n/a",(H739/J739-1)*100)</f>
        <v>n/a</v>
      </c>
      <c r="AF739" s="705">
        <f>IF(ISERROR((J739/K739-1)*100),"n/a",(J739/K739-1)*100)</f>
        <v>-100</v>
      </c>
      <c r="AG739" s="705">
        <f>IF(ISERROR((K739/M739-1)*100),"n/a",(K739/M739-1)*100)</f>
        <v>-75</v>
      </c>
      <c r="AH739" s="705">
        <f>IF(ISERROR((M739/N739-1)*100),"n/a",(M739/N739-1)*100)</f>
        <v>-69.230769230769226</v>
      </c>
      <c r="AI739" s="705">
        <f>IF(ISERROR((N739/O739-1)*100),"n/a",(N739/O739-1)*100)</f>
        <v>-18.749999999999989</v>
      </c>
      <c r="AJ739" s="705">
        <f>IF(ISERROR((O739/P739-1)*100),"n/a",(O739/P739-1)*100)</f>
        <v>0</v>
      </c>
      <c r="AK739" s="705">
        <f>IF(ISERROR((P739/Q739-1)*100),"n/a",(P739/Q739-1)*100)</f>
        <v>19.999999999999996</v>
      </c>
      <c r="AL739" s="705">
        <f>IF(ISERROR((Q739/R739-1)*100),"n/a",(Q739/R739-1)*100)</f>
        <v>5.2631578947368363</v>
      </c>
      <c r="AM739" s="705">
        <f>IF(ISERROR((R739/S739-1)*100),"n/a",(R739/S739-1)*100)</f>
        <v>5.555555555555558</v>
      </c>
      <c r="AN739" s="705">
        <f>IF(ISERROR((S739/T739-1)*100),"n/a",(S739/T739-1)*100)</f>
        <v>2.8571428571428692</v>
      </c>
      <c r="AO739" s="705">
        <f>IF(ISERROR((T739/U739-1)*100),"n/a",(T739/U739-1)*100)</f>
        <v>24.999999999999979</v>
      </c>
      <c r="AP739" s="705">
        <f>IF(ISERROR((U739/V739-1)*100),"n/a",(U739/V739-1)*100)</f>
        <v>7.6923076923077094</v>
      </c>
      <c r="AQ739" s="705">
        <f>IF(ISERROR((V739/W739-1)*100),"n/a",(V739/W739-1)*100)</f>
        <v>18.181818181818187</v>
      </c>
      <c r="AR739" s="705">
        <f>IF(ISERROR((W739/X739-1)*100),"n/a",(W739/X739-1)*100)</f>
        <v>46.666666666666679</v>
      </c>
      <c r="AS739" s="706">
        <f>AVERAGE(Z739:AR739)</f>
        <v>9.2251264387487311</v>
      </c>
      <c r="AT739" s="707">
        <f>STDEV(Z739:AR739)</f>
        <v>64.529078567780047</v>
      </c>
    </row>
    <row r="740" spans="1:46" ht="11.25" customHeight="1" x14ac:dyDescent="0.2">
      <c r="A740" s="501" t="s">
        <v>3941</v>
      </c>
      <c r="B740" s="957" t="s">
        <v>3942</v>
      </c>
      <c r="C740" s="515">
        <v>0.72</v>
      </c>
      <c r="D740" s="515">
        <v>0.67249999999999999</v>
      </c>
      <c r="E740" s="505">
        <v>0.54500000000000004</v>
      </c>
      <c r="F740" s="505">
        <v>0.47</v>
      </c>
      <c r="G740" s="505">
        <v>0.46</v>
      </c>
      <c r="H740" s="575">
        <v>0.45</v>
      </c>
      <c r="I740" s="506"/>
      <c r="J740" s="505">
        <v>0.45</v>
      </c>
      <c r="K740" s="503">
        <v>0.28129999999999999</v>
      </c>
      <c r="L740" s="506"/>
      <c r="M740" s="559">
        <v>0</v>
      </c>
      <c r="N740" s="559">
        <v>0</v>
      </c>
      <c r="O740" s="510">
        <v>0</v>
      </c>
      <c r="P740" s="510">
        <v>0</v>
      </c>
      <c r="Q740" s="510">
        <v>0</v>
      </c>
      <c r="R740" s="577">
        <v>0</v>
      </c>
      <c r="S740" s="510">
        <v>0</v>
      </c>
      <c r="T740" s="510">
        <v>0</v>
      </c>
      <c r="U740" s="510">
        <v>0</v>
      </c>
      <c r="V740" s="510">
        <v>0</v>
      </c>
      <c r="W740" s="510">
        <v>0</v>
      </c>
      <c r="X740" s="510">
        <v>0</v>
      </c>
      <c r="Y740" s="688">
        <f>SUM(C740:X740)</f>
        <v>4.0488</v>
      </c>
      <c r="Z740" s="1134">
        <f>IF(ISERROR((C740/D740-1)*100),"n/a",(C740/D740-1)*100)</f>
        <v>7.0631970260222943</v>
      </c>
      <c r="AA740" s="705">
        <f>IF(ISERROR((D740/E740-1)*100),"n/a",(D740/E740-1)*100)</f>
        <v>23.394495412844019</v>
      </c>
      <c r="AB740" s="705">
        <f>IF(ISERROR((E740/F740-1)*100),"n/a",(E740/F740-1)*100)</f>
        <v>15.957446808510657</v>
      </c>
      <c r="AC740" s="705">
        <f>IF(ISERROR((F740/G740-1)*100),"n/a",(F740/G740-1)*100)</f>
        <v>2.1739130434782483</v>
      </c>
      <c r="AD740" s="705">
        <f>IF(ISERROR((G740/H740-1)*100),"n/a",(G740/H740-1)*100)</f>
        <v>2.2222222222222143</v>
      </c>
      <c r="AE740" s="705">
        <f>IF(ISERROR((H740/J740-1)*100),"n/a",(H740/J740-1)*100)</f>
        <v>0</v>
      </c>
      <c r="AF740" s="705">
        <f>IF(ISERROR((J740/K740-1)*100),"n/a",(J740/K740-1)*100)</f>
        <v>59.971560611446861</v>
      </c>
      <c r="AG740" s="705" t="str">
        <f>IF(ISERROR((K740/M740-1)*100),"n/a",(K740/M740-1)*100)</f>
        <v>n/a</v>
      </c>
      <c r="AH740" s="705" t="str">
        <f>IF(ISERROR((M740/N740-1)*100),"n/a",(M740/N740-1)*100)</f>
        <v>n/a</v>
      </c>
      <c r="AI740" s="705" t="str">
        <f>IF(ISERROR((N740/O740-1)*100),"n/a",(N740/O740-1)*100)</f>
        <v>n/a</v>
      </c>
      <c r="AJ740" s="705" t="str">
        <f>IF(ISERROR((O740/P740-1)*100),"n/a",(O740/P740-1)*100)</f>
        <v>n/a</v>
      </c>
      <c r="AK740" s="705" t="str">
        <f>IF(ISERROR((P740/Q740-1)*100),"n/a",(P740/Q740-1)*100)</f>
        <v>n/a</v>
      </c>
      <c r="AL740" s="705" t="str">
        <f>IF(ISERROR((Q740/R740-1)*100),"n/a",(Q740/R740-1)*100)</f>
        <v>n/a</v>
      </c>
      <c r="AM740" s="705" t="str">
        <f>IF(ISERROR((R740/S740-1)*100),"n/a",(R740/S740-1)*100)</f>
        <v>n/a</v>
      </c>
      <c r="AN740" s="705" t="str">
        <f>IF(ISERROR((S740/T740-1)*100),"n/a",(S740/T740-1)*100)</f>
        <v>n/a</v>
      </c>
      <c r="AO740" s="705" t="str">
        <f>IF(ISERROR((T740/U740-1)*100),"n/a",(T740/U740-1)*100)</f>
        <v>n/a</v>
      </c>
      <c r="AP740" s="705" t="str">
        <f>IF(ISERROR((U740/V740-1)*100),"n/a",(U740/V740-1)*100)</f>
        <v>n/a</v>
      </c>
      <c r="AQ740" s="705" t="str">
        <f>IF(ISERROR((V740/W740-1)*100),"n/a",(V740/W740-1)*100)</f>
        <v>n/a</v>
      </c>
      <c r="AR740" s="705" t="str">
        <f>IF(ISERROR((W740/X740-1)*100),"n/a",(W740/X740-1)*100)</f>
        <v>n/a</v>
      </c>
      <c r="AS740" s="706">
        <f>AVERAGE(Z740:AR740)</f>
        <v>15.826119303503472</v>
      </c>
      <c r="AT740" s="707">
        <f>STDEV(Z740:AR740)</f>
        <v>21.232134304450526</v>
      </c>
    </row>
    <row r="741" spans="1:46" ht="11.25" customHeight="1" x14ac:dyDescent="0.2">
      <c r="A741" s="527" t="s">
        <v>1709</v>
      </c>
      <c r="B741" s="527" t="s">
        <v>1710</v>
      </c>
      <c r="C741" s="515">
        <v>1.8</v>
      </c>
      <c r="D741" s="530">
        <v>1.32</v>
      </c>
      <c r="E741" s="533">
        <v>1.02</v>
      </c>
      <c r="F741" s="533">
        <v>0.92</v>
      </c>
      <c r="G741" s="533">
        <v>0.7</v>
      </c>
      <c r="H741" s="532">
        <v>0.35</v>
      </c>
      <c r="I741" s="534"/>
      <c r="J741" s="533">
        <v>0.2</v>
      </c>
      <c r="K741" s="529">
        <v>0.12</v>
      </c>
      <c r="L741" s="534"/>
      <c r="M741" s="560">
        <v>0.04</v>
      </c>
      <c r="N741" s="560">
        <v>0.22</v>
      </c>
      <c r="O741" s="537">
        <v>2.85</v>
      </c>
      <c r="P741" s="536">
        <v>2.92</v>
      </c>
      <c r="Q741" s="536">
        <v>2.44</v>
      </c>
      <c r="R741" s="536">
        <v>2.2000000000000002</v>
      </c>
      <c r="S741" s="536">
        <v>2</v>
      </c>
      <c r="T741" s="536">
        <v>1.8</v>
      </c>
      <c r="U741" s="536">
        <v>1.72</v>
      </c>
      <c r="V741" s="536">
        <v>1.6</v>
      </c>
      <c r="W741" s="536">
        <v>1.48</v>
      </c>
      <c r="X741" s="536">
        <v>1.38</v>
      </c>
      <c r="Y741" s="688">
        <f>SUM(C741:X741)</f>
        <v>27.080000000000002</v>
      </c>
      <c r="Z741" s="1134">
        <f>IF(ISERROR((C741/D741-1)*100),"n/a",(C741/D741-1)*100)</f>
        <v>36.363636363636353</v>
      </c>
      <c r="AA741" s="705">
        <f>IF(ISERROR((D741/E741-1)*100),"n/a",(D741/E741-1)*100)</f>
        <v>29.411764705882359</v>
      </c>
      <c r="AB741" s="705">
        <f>IF(ISERROR((E741/F741-1)*100),"n/a",(E741/F741-1)*100)</f>
        <v>10.869565217391308</v>
      </c>
      <c r="AC741" s="705">
        <f>IF(ISERROR((F741/G741-1)*100),"n/a",(F741/G741-1)*100)</f>
        <v>31.428571428571452</v>
      </c>
      <c r="AD741" s="705">
        <f>IF(ISERROR((G741/H741-1)*100),"n/a",(G741/H741-1)*100)</f>
        <v>100</v>
      </c>
      <c r="AE741" s="705">
        <f>IF(ISERROR((H741/J741-1)*100),"n/a",(H741/J741-1)*100)</f>
        <v>74.999999999999972</v>
      </c>
      <c r="AF741" s="705">
        <f>IF(ISERROR((J741/K741-1)*100),"n/a",(J741/K741-1)*100)</f>
        <v>66.666666666666671</v>
      </c>
      <c r="AG741" s="705">
        <f>IF(ISERROR((K741/M741-1)*100),"n/a",(K741/M741-1)*100)</f>
        <v>200</v>
      </c>
      <c r="AH741" s="705">
        <f>IF(ISERROR((M741/N741-1)*100),"n/a",(M741/N741-1)*100)</f>
        <v>-81.818181818181813</v>
      </c>
      <c r="AI741" s="705">
        <f>IF(ISERROR((N741/O741-1)*100),"n/a",(N741/O741-1)*100)</f>
        <v>-92.280701754385959</v>
      </c>
      <c r="AJ741" s="705">
        <f>IF(ISERROR((O741/P741-1)*100),"n/a",(O741/P741-1)*100)</f>
        <v>-2.3972602739726012</v>
      </c>
      <c r="AK741" s="705">
        <f>IF(ISERROR((P741/Q741-1)*100),"n/a",(P741/Q741-1)*100)</f>
        <v>19.672131147540984</v>
      </c>
      <c r="AL741" s="705">
        <f>IF(ISERROR((Q741/R741-1)*100),"n/a",(Q741/R741-1)*100)</f>
        <v>10.909090909090891</v>
      </c>
      <c r="AM741" s="705">
        <f>IF(ISERROR((R741/S741-1)*100),"n/a",(R741/S741-1)*100)</f>
        <v>10.000000000000009</v>
      </c>
      <c r="AN741" s="705">
        <f>IF(ISERROR((S741/T741-1)*100),"n/a",(S741/T741-1)*100)</f>
        <v>11.111111111111116</v>
      </c>
      <c r="AO741" s="705">
        <f>IF(ISERROR((T741/U741-1)*100),"n/a",(T741/U741-1)*100)</f>
        <v>4.6511627906976827</v>
      </c>
      <c r="AP741" s="705">
        <f>IF(ISERROR((U741/V741-1)*100),"n/a",(U741/V741-1)*100)</f>
        <v>7.4999999999999956</v>
      </c>
      <c r="AQ741" s="705">
        <f>IF(ISERROR((V741/W741-1)*100),"n/a",(V741/W741-1)*100)</f>
        <v>8.1081081081081141</v>
      </c>
      <c r="AR741" s="705">
        <f>IF(ISERROR((W741/X741-1)*100),"n/a",(W741/X741-1)*100)</f>
        <v>7.2463768115942129</v>
      </c>
      <c r="AS741" s="706">
        <f>AVERAGE(Z741:AR741)</f>
        <v>23.812739021776355</v>
      </c>
      <c r="AT741" s="707">
        <f>STDEV(Z741:AR741)</f>
        <v>61.79271390411224</v>
      </c>
    </row>
    <row r="742" spans="1:46" ht="11.25" customHeight="1" x14ac:dyDescent="0.2">
      <c r="A742" s="942" t="s">
        <v>3943</v>
      </c>
      <c r="B742" s="942" t="s">
        <v>4269</v>
      </c>
      <c r="C742" s="515">
        <v>0.39</v>
      </c>
      <c r="D742" s="944">
        <v>0.36499999999999999</v>
      </c>
      <c r="E742" s="945">
        <v>0.34</v>
      </c>
      <c r="F742" s="945">
        <v>0.315</v>
      </c>
      <c r="G742" s="945">
        <v>0.28499999999999998</v>
      </c>
      <c r="H742" s="945">
        <v>6.7500000000000004E-2</v>
      </c>
      <c r="I742" s="945"/>
      <c r="J742" s="945">
        <v>0.27</v>
      </c>
      <c r="K742" s="944">
        <v>0.27</v>
      </c>
      <c r="L742" s="945"/>
      <c r="M742" s="1015">
        <v>0.27</v>
      </c>
      <c r="N742" s="1015">
        <v>0.27</v>
      </c>
      <c r="O742" s="1016">
        <v>0.27</v>
      </c>
      <c r="P742" s="1016">
        <v>0.27</v>
      </c>
      <c r="Q742" s="1016">
        <v>0.27</v>
      </c>
      <c r="R742" s="1016">
        <v>0.27</v>
      </c>
      <c r="S742" s="1016">
        <v>0.27</v>
      </c>
      <c r="T742" s="1016">
        <v>0.27</v>
      </c>
      <c r="U742" s="1016">
        <v>0.27</v>
      </c>
      <c r="V742" s="1016">
        <v>0.27</v>
      </c>
      <c r="W742" s="1016">
        <v>0.27</v>
      </c>
      <c r="X742" s="1016">
        <v>0.27</v>
      </c>
      <c r="Y742" s="688">
        <f>SUM(C742:X742)</f>
        <v>5.5424999999999986</v>
      </c>
      <c r="Z742" s="1134">
        <f>IF(ISERROR((C742/D742-1)*100),"n/a",(C742/D742-1)*100)</f>
        <v>6.8493150684931559</v>
      </c>
      <c r="AA742" s="705">
        <f>IF(ISERROR((D742/E742-1)*100),"n/a",(D742/E742-1)*100)</f>
        <v>7.3529411764705843</v>
      </c>
      <c r="AB742" s="705">
        <f>IF(ISERROR((E742/F742-1)*100),"n/a",(E742/F742-1)*100)</f>
        <v>7.9365079365079527</v>
      </c>
      <c r="AC742" s="705">
        <f>IF(ISERROR((F742/G742-1)*100),"n/a",(F742/G742-1)*100)</f>
        <v>10.526315789473696</v>
      </c>
      <c r="AD742" s="705">
        <f>IF(ISERROR((G742/H742-1)*100),"n/a",(G742/H742-1)*100)</f>
        <v>322.22222222222217</v>
      </c>
      <c r="AE742" s="705">
        <f>IF(ISERROR((H742/J742-1)*100),"n/a",(H742/J742-1)*100)</f>
        <v>-75</v>
      </c>
      <c r="AF742" s="705">
        <f>IF(ISERROR((J742/K742-1)*100),"n/a",(J742/K742-1)*100)</f>
        <v>0</v>
      </c>
      <c r="AG742" s="705">
        <f>IF(ISERROR((K742/M742-1)*100),"n/a",(K742/M742-1)*100)</f>
        <v>0</v>
      </c>
      <c r="AH742" s="705">
        <f>IF(ISERROR((M742/N742-1)*100),"n/a",(M742/N742-1)*100)</f>
        <v>0</v>
      </c>
      <c r="AI742" s="705">
        <f>IF(ISERROR((N742/O742-1)*100),"n/a",(N742/O742-1)*100)</f>
        <v>0</v>
      </c>
      <c r="AJ742" s="705">
        <f>IF(ISERROR((O742/P742-1)*100),"n/a",(O742/P742-1)*100)</f>
        <v>0</v>
      </c>
      <c r="AK742" s="705">
        <f>IF(ISERROR((P742/Q742-1)*100),"n/a",(P742/Q742-1)*100)</f>
        <v>0</v>
      </c>
      <c r="AL742" s="705">
        <f>IF(ISERROR((Q742/R742-1)*100),"n/a",(Q742/R742-1)*100)</f>
        <v>0</v>
      </c>
      <c r="AM742" s="705">
        <f>IF(ISERROR((R742/S742-1)*100),"n/a",(R742/S742-1)*100)</f>
        <v>0</v>
      </c>
      <c r="AN742" s="705">
        <f>IF(ISERROR((S742/T742-1)*100),"n/a",(S742/T742-1)*100)</f>
        <v>0</v>
      </c>
      <c r="AO742" s="705">
        <f>IF(ISERROR((T742/U742-1)*100),"n/a",(T742/U742-1)*100)</f>
        <v>0</v>
      </c>
      <c r="AP742" s="705">
        <f>IF(ISERROR((U742/V742-1)*100),"n/a",(U742/V742-1)*100)</f>
        <v>0</v>
      </c>
      <c r="AQ742" s="705">
        <f>IF(ISERROR((V742/W742-1)*100),"n/a",(V742/W742-1)*100)</f>
        <v>0</v>
      </c>
      <c r="AR742" s="705">
        <f>IF(ISERROR((W742/X742-1)*100),"n/a",(W742/X742-1)*100)</f>
        <v>0</v>
      </c>
      <c r="AS742" s="706">
        <f>AVERAGE(Z742:AR742)</f>
        <v>14.730910641745661</v>
      </c>
      <c r="AT742" s="707">
        <f>STDEV(Z742:AR742)</f>
        <v>76.595596043491241</v>
      </c>
    </row>
    <row r="743" spans="1:46" ht="11.25" customHeight="1" x14ac:dyDescent="0.2">
      <c r="A743" s="513" t="s">
        <v>4026</v>
      </c>
      <c r="B743" s="972" t="s">
        <v>3944</v>
      </c>
      <c r="C743" s="515">
        <v>1.4</v>
      </c>
      <c r="D743" s="690">
        <v>1.05</v>
      </c>
      <c r="E743" s="684">
        <v>0.85</v>
      </c>
      <c r="F743" s="684">
        <v>0.57499999999999996</v>
      </c>
      <c r="G743" s="684">
        <v>0.125</v>
      </c>
      <c r="H743" s="563">
        <v>0</v>
      </c>
      <c r="I743" s="685"/>
      <c r="J743" s="521">
        <v>0</v>
      </c>
      <c r="K743" s="689">
        <v>0</v>
      </c>
      <c r="L743" s="685"/>
      <c r="M743" s="686">
        <v>0</v>
      </c>
      <c r="N743" s="686">
        <v>0</v>
      </c>
      <c r="O743" s="687">
        <v>0</v>
      </c>
      <c r="P743" s="687">
        <v>0</v>
      </c>
      <c r="Q743" s="687">
        <v>0</v>
      </c>
      <c r="R743" s="687">
        <v>0</v>
      </c>
      <c r="S743" s="687">
        <v>0</v>
      </c>
      <c r="T743" s="687">
        <v>0</v>
      </c>
      <c r="U743" s="687">
        <v>0</v>
      </c>
      <c r="V743" s="687">
        <v>0</v>
      </c>
      <c r="W743" s="687">
        <v>0</v>
      </c>
      <c r="X743" s="687">
        <v>0</v>
      </c>
      <c r="Y743" s="688">
        <f>SUM(C743:X743)</f>
        <v>4</v>
      </c>
      <c r="Z743" s="1134">
        <f>IF(ISERROR((C743/D743-1)*100),"n/a",(C743/D743-1)*100)</f>
        <v>33.333333333333329</v>
      </c>
      <c r="AA743" s="705">
        <f>IF(ISERROR((D743/E743-1)*100),"n/a",(D743/E743-1)*100)</f>
        <v>23.529411764705888</v>
      </c>
      <c r="AB743" s="705">
        <f>IF(ISERROR((E743/F743-1)*100),"n/a",(E743/F743-1)*100)</f>
        <v>47.826086956521749</v>
      </c>
      <c r="AC743" s="705">
        <f>IF(ISERROR((F743/G743-1)*100),"n/a",(F743/G743-1)*100)</f>
        <v>359.99999999999994</v>
      </c>
      <c r="AD743" s="705" t="str">
        <f>IF(ISERROR((G743/H743-1)*100),"n/a",(G743/H743-1)*100)</f>
        <v>n/a</v>
      </c>
      <c r="AE743" s="705" t="str">
        <f>IF(ISERROR((H743/J743-1)*100),"n/a",(H743/J743-1)*100)</f>
        <v>n/a</v>
      </c>
      <c r="AF743" s="705" t="str">
        <f>IF(ISERROR((J743/K743-1)*100),"n/a",(J743/K743-1)*100)</f>
        <v>n/a</v>
      </c>
      <c r="AG743" s="705" t="str">
        <f>IF(ISERROR((K743/M743-1)*100),"n/a",(K743/M743-1)*100)</f>
        <v>n/a</v>
      </c>
      <c r="AH743" s="705" t="str">
        <f>IF(ISERROR((M743/N743-1)*100),"n/a",(M743/N743-1)*100)</f>
        <v>n/a</v>
      </c>
      <c r="AI743" s="705" t="str">
        <f>IF(ISERROR((N743/O743-1)*100),"n/a",(N743/O743-1)*100)</f>
        <v>n/a</v>
      </c>
      <c r="AJ743" s="705" t="str">
        <f>IF(ISERROR((O743/P743-1)*100),"n/a",(O743/P743-1)*100)</f>
        <v>n/a</v>
      </c>
      <c r="AK743" s="705" t="str">
        <f>IF(ISERROR((P743/Q743-1)*100),"n/a",(P743/Q743-1)*100)</f>
        <v>n/a</v>
      </c>
      <c r="AL743" s="705" t="str">
        <f>IF(ISERROR((Q743/R743-1)*100),"n/a",(Q743/R743-1)*100)</f>
        <v>n/a</v>
      </c>
      <c r="AM743" s="705" t="str">
        <f>IF(ISERROR((R743/S743-1)*100),"n/a",(R743/S743-1)*100)</f>
        <v>n/a</v>
      </c>
      <c r="AN743" s="705" t="str">
        <f>IF(ISERROR((S743/T743-1)*100),"n/a",(S743/T743-1)*100)</f>
        <v>n/a</v>
      </c>
      <c r="AO743" s="705" t="str">
        <f>IF(ISERROR((T743/U743-1)*100),"n/a",(T743/U743-1)*100)</f>
        <v>n/a</v>
      </c>
      <c r="AP743" s="705" t="str">
        <f>IF(ISERROR((U743/V743-1)*100),"n/a",(U743/V743-1)*100)</f>
        <v>n/a</v>
      </c>
      <c r="AQ743" s="705" t="str">
        <f>IF(ISERROR((V743/W743-1)*100),"n/a",(V743/W743-1)*100)</f>
        <v>n/a</v>
      </c>
      <c r="AR743" s="705" t="str">
        <f>IF(ISERROR((W743/X743-1)*100),"n/a",(W743/X743-1)*100)</f>
        <v>n/a</v>
      </c>
      <c r="AS743" s="706">
        <f>AVERAGE(Z743:AR743)</f>
        <v>116.17220801364023</v>
      </c>
      <c r="AT743" s="707">
        <f>STDEV(Z743:AR743)</f>
        <v>162.85796599452229</v>
      </c>
    </row>
    <row r="744" spans="1:46" ht="11.25" customHeight="1" x14ac:dyDescent="0.2">
      <c r="A744" s="513" t="s">
        <v>2853</v>
      </c>
      <c r="B744" s="972" t="s">
        <v>2854</v>
      </c>
      <c r="C744" s="515">
        <v>0.9</v>
      </c>
      <c r="D744" s="690">
        <v>0.56999999999999995</v>
      </c>
      <c r="E744" s="684">
        <v>0.48</v>
      </c>
      <c r="F744" s="684">
        <v>0.4</v>
      </c>
      <c r="G744" s="684">
        <v>0.16</v>
      </c>
      <c r="H744" s="563">
        <v>0.04</v>
      </c>
      <c r="I744" s="685"/>
      <c r="J744" s="521">
        <v>0.04</v>
      </c>
      <c r="K744" s="689">
        <v>0.04</v>
      </c>
      <c r="L744" s="685"/>
      <c r="M744" s="686">
        <v>0.04</v>
      </c>
      <c r="N744" s="686">
        <v>0.09</v>
      </c>
      <c r="O744" s="687">
        <v>1.3828</v>
      </c>
      <c r="P744" s="691">
        <v>2.4948000000000001</v>
      </c>
      <c r="Q744" s="691">
        <v>2.36382</v>
      </c>
      <c r="R744" s="691">
        <v>2.2237600000000004</v>
      </c>
      <c r="S744" s="691">
        <v>2.1067200000000001</v>
      </c>
      <c r="T744" s="691">
        <v>1.98044</v>
      </c>
      <c r="U744" s="691">
        <v>1.76176</v>
      </c>
      <c r="V744" s="691">
        <v>1.52152</v>
      </c>
      <c r="W744" s="691">
        <v>1.2936000000000001</v>
      </c>
      <c r="X744" s="691">
        <v>1.0533600000000001</v>
      </c>
      <c r="Y744" s="688">
        <f>SUM(C744:X744)</f>
        <v>20.942580000000003</v>
      </c>
      <c r="Z744" s="1134">
        <f>IF(ISERROR((C744/D744-1)*100),"n/a",(C744/D744-1)*100)</f>
        <v>57.894736842105289</v>
      </c>
      <c r="AA744" s="705">
        <f>IF(ISERROR((D744/E744-1)*100),"n/a",(D744/E744-1)*100)</f>
        <v>18.75</v>
      </c>
      <c r="AB744" s="705">
        <f>IF(ISERROR((E744/F744-1)*100),"n/a",(E744/F744-1)*100)</f>
        <v>19.999999999999996</v>
      </c>
      <c r="AC744" s="705">
        <f>IF(ISERROR((F744/G744-1)*100),"n/a",(F744/G744-1)*100)</f>
        <v>150</v>
      </c>
      <c r="AD744" s="705">
        <f>IF(ISERROR((G744/H744-1)*100),"n/a",(G744/H744-1)*100)</f>
        <v>300</v>
      </c>
      <c r="AE744" s="705">
        <f>IF(ISERROR((H744/J744-1)*100),"n/a",(H744/J744-1)*100)</f>
        <v>0</v>
      </c>
      <c r="AF744" s="705">
        <f>IF(ISERROR((J744/K744-1)*100),"n/a",(J744/K744-1)*100)</f>
        <v>0</v>
      </c>
      <c r="AG744" s="705">
        <f>IF(ISERROR((K744/M744-1)*100),"n/a",(K744/M744-1)*100)</f>
        <v>0</v>
      </c>
      <c r="AH744" s="705">
        <f>IF(ISERROR((M744/N744-1)*100),"n/a",(M744/N744-1)*100)</f>
        <v>-55.555555555555557</v>
      </c>
      <c r="AI744" s="705">
        <f>IF(ISERROR((N744/O744-1)*100),"n/a",(N744/O744-1)*100)</f>
        <v>-93.4914665895285</v>
      </c>
      <c r="AJ744" s="705">
        <f>IF(ISERROR((O744/P744-1)*100),"n/a",(O744/P744-1)*100)</f>
        <v>-44.572711239377902</v>
      </c>
      <c r="AK744" s="705">
        <f>IF(ISERROR((P744/Q744-1)*100),"n/a",(P744/Q744-1)*100)</f>
        <v>5.5410310429728105</v>
      </c>
      <c r="AL744" s="705">
        <f>IF(ISERROR((Q744/R744-1)*100),"n/a",(Q744/R744-1)*100)</f>
        <v>6.2983415476490112</v>
      </c>
      <c r="AM744" s="705">
        <f>IF(ISERROR((R744/S744-1)*100),"n/a",(R744/S744-1)*100)</f>
        <v>5.555555555555558</v>
      </c>
      <c r="AN744" s="705">
        <f>IF(ISERROR((S744/T744-1)*100),"n/a",(S744/T744-1)*100)</f>
        <v>6.3763608087091805</v>
      </c>
      <c r="AO744" s="705">
        <f>IF(ISERROR((T744/U744-1)*100),"n/a",(T744/U744-1)*100)</f>
        <v>12.412587412587417</v>
      </c>
      <c r="AP744" s="705">
        <f>IF(ISERROR((U744/V744-1)*100),"n/a",(U744/V744-1)*100)</f>
        <v>15.789473684210531</v>
      </c>
      <c r="AQ744" s="705">
        <f>IF(ISERROR((V744/W744-1)*100),"n/a",(V744/W744-1)*100)</f>
        <v>17.619047619047599</v>
      </c>
      <c r="AR744" s="705">
        <f>IF(ISERROR((W744/X744-1)*100),"n/a",(W744/X744-1)*100)</f>
        <v>22.807017543859654</v>
      </c>
      <c r="AS744" s="706">
        <f>AVERAGE(Z744:AR744)</f>
        <v>23.443390456433427</v>
      </c>
      <c r="AT744" s="707">
        <f>STDEV(Z744:AR744)</f>
        <v>82.107913461270016</v>
      </c>
    </row>
    <row r="745" spans="1:46" ht="11.25" customHeight="1" x14ac:dyDescent="0.2">
      <c r="A745" s="957" t="s">
        <v>349</v>
      </c>
      <c r="B745" s="957" t="s">
        <v>350</v>
      </c>
      <c r="C745" s="515">
        <v>1.44</v>
      </c>
      <c r="D745" s="509">
        <v>1.32</v>
      </c>
      <c r="E745" s="505">
        <v>1.24</v>
      </c>
      <c r="F745" s="505">
        <v>1.2</v>
      </c>
      <c r="G745" s="505">
        <v>1.1599999999999999</v>
      </c>
      <c r="H745" s="505">
        <v>1.1200000000000001</v>
      </c>
      <c r="I745" s="506"/>
      <c r="J745" s="505">
        <v>1.08</v>
      </c>
      <c r="K745" s="503">
        <v>1.04</v>
      </c>
      <c r="L745" s="506"/>
      <c r="M745" s="551">
        <v>1</v>
      </c>
      <c r="N745" s="551">
        <v>0.96</v>
      </c>
      <c r="O745" s="511">
        <v>0.88</v>
      </c>
      <c r="P745" s="511">
        <v>0.76</v>
      </c>
      <c r="Q745" s="511">
        <v>0.68</v>
      </c>
      <c r="R745" s="511">
        <v>0.6</v>
      </c>
      <c r="S745" s="511">
        <v>0.52</v>
      </c>
      <c r="T745" s="511">
        <v>0.44</v>
      </c>
      <c r="U745" s="511">
        <v>0.36</v>
      </c>
      <c r="V745" s="511">
        <v>0.28000000000000003</v>
      </c>
      <c r="W745" s="511">
        <v>0.24</v>
      </c>
      <c r="X745" s="511">
        <v>0.2</v>
      </c>
      <c r="Y745" s="688">
        <f>SUM(C745:X745)</f>
        <v>16.52</v>
      </c>
      <c r="Z745" s="1134">
        <f>IF(ISERROR((C745/D745-1)*100),"n/a",(C745/D745-1)*100)</f>
        <v>9.0909090909090828</v>
      </c>
      <c r="AA745" s="705">
        <f>IF(ISERROR((D745/E745-1)*100),"n/a",(D745/E745-1)*100)</f>
        <v>6.4516129032258229</v>
      </c>
      <c r="AB745" s="705">
        <f>IF(ISERROR((E745/F745-1)*100),"n/a",(E745/F745-1)*100)</f>
        <v>3.3333333333333437</v>
      </c>
      <c r="AC745" s="705">
        <f>IF(ISERROR((F745/G745-1)*100),"n/a",(F745/G745-1)*100)</f>
        <v>3.4482758620689724</v>
      </c>
      <c r="AD745" s="705">
        <f>IF(ISERROR((G745/H745-1)*100),"n/a",(G745/H745-1)*100)</f>
        <v>3.5714285714285587</v>
      </c>
      <c r="AE745" s="705">
        <f>IF(ISERROR((H745/J745-1)*100),"n/a",(H745/J745-1)*100)</f>
        <v>3.7037037037036979</v>
      </c>
      <c r="AF745" s="705">
        <f>IF(ISERROR((J745/K745-1)*100),"n/a",(J745/K745-1)*100)</f>
        <v>3.8461538461538547</v>
      </c>
      <c r="AG745" s="705">
        <f>IF(ISERROR((K745/M745-1)*100),"n/a",(K745/M745-1)*100)</f>
        <v>4.0000000000000036</v>
      </c>
      <c r="AH745" s="705">
        <f>IF(ISERROR((M745/N745-1)*100),"n/a",(M745/N745-1)*100)</f>
        <v>4.1666666666666741</v>
      </c>
      <c r="AI745" s="705">
        <f>IF(ISERROR((N745/O745-1)*100),"n/a",(N745/O745-1)*100)</f>
        <v>9.0909090909090828</v>
      </c>
      <c r="AJ745" s="705">
        <f>IF(ISERROR((O745/P745-1)*100),"n/a",(O745/P745-1)*100)</f>
        <v>15.789473684210531</v>
      </c>
      <c r="AK745" s="705">
        <f>IF(ISERROR((P745/Q745-1)*100),"n/a",(P745/Q745-1)*100)</f>
        <v>11.764705882352944</v>
      </c>
      <c r="AL745" s="705">
        <f>IF(ISERROR((Q745/R745-1)*100),"n/a",(Q745/R745-1)*100)</f>
        <v>13.333333333333353</v>
      </c>
      <c r="AM745" s="705">
        <f>IF(ISERROR((R745/S745-1)*100),"n/a",(R745/S745-1)*100)</f>
        <v>15.384615384615374</v>
      </c>
      <c r="AN745" s="705">
        <f>IF(ISERROR((S745/T745-1)*100),"n/a",(S745/T745-1)*100)</f>
        <v>18.181818181818187</v>
      </c>
      <c r="AO745" s="705">
        <f>IF(ISERROR((T745/U745-1)*100),"n/a",(T745/U745-1)*100)</f>
        <v>22.222222222222232</v>
      </c>
      <c r="AP745" s="705">
        <f>IF(ISERROR((U745/V745-1)*100),"n/a",(U745/V745-1)*100)</f>
        <v>28.571428571428559</v>
      </c>
      <c r="AQ745" s="705">
        <f>IF(ISERROR((V745/W745-1)*100),"n/a",(V745/W745-1)*100)</f>
        <v>16.666666666666675</v>
      </c>
      <c r="AR745" s="705">
        <f>IF(ISERROR((W745/X745-1)*100),"n/a",(W745/X745-1)*100)</f>
        <v>19.999999999999996</v>
      </c>
      <c r="AS745" s="706">
        <f>AVERAGE(Z745:AR745)</f>
        <v>11.190381947107733</v>
      </c>
      <c r="AT745" s="707">
        <f>STDEV(Z745:AR745)</f>
        <v>7.6229275342404836</v>
      </c>
    </row>
    <row r="746" spans="1:46" ht="11.25" customHeight="1" x14ac:dyDescent="0.2">
      <c r="A746" s="526" t="s">
        <v>351</v>
      </c>
      <c r="B746" s="527" t="s">
        <v>352</v>
      </c>
      <c r="C746" s="515">
        <v>2.8</v>
      </c>
      <c r="D746" s="515">
        <v>2.2799999999999998</v>
      </c>
      <c r="E746" s="533">
        <v>2.16</v>
      </c>
      <c r="F746" s="533">
        <v>2.08</v>
      </c>
      <c r="G746" s="533">
        <v>1.76</v>
      </c>
      <c r="H746" s="533">
        <v>1.52</v>
      </c>
      <c r="I746" s="534"/>
      <c r="J746" s="533">
        <v>1.36</v>
      </c>
      <c r="K746" s="529">
        <v>1.24</v>
      </c>
      <c r="L746" s="534"/>
      <c r="M746" s="549">
        <v>1.08</v>
      </c>
      <c r="N746" s="549">
        <v>1</v>
      </c>
      <c r="O746" s="536">
        <v>0.96</v>
      </c>
      <c r="P746" s="536">
        <v>0.68</v>
      </c>
      <c r="Q746" s="536">
        <v>0.56000000000000005</v>
      </c>
      <c r="R746" s="536">
        <v>0.46</v>
      </c>
      <c r="S746" s="536">
        <v>0.38</v>
      </c>
      <c r="T746" s="536">
        <v>0.34</v>
      </c>
      <c r="U746" s="536">
        <v>0.32</v>
      </c>
      <c r="V746" s="536">
        <v>0.3</v>
      </c>
      <c r="W746" s="536">
        <v>0.26</v>
      </c>
      <c r="X746" s="536">
        <v>0.2</v>
      </c>
      <c r="Y746" s="688">
        <f>SUM(C746:X746)</f>
        <v>21.740000000000002</v>
      </c>
      <c r="Z746" s="1134">
        <f>IF(ISERROR((C746/D746-1)*100),"n/a",(C746/D746-1)*100)</f>
        <v>22.807017543859654</v>
      </c>
      <c r="AA746" s="705">
        <f>IF(ISERROR((D746/E746-1)*100),"n/a",(D746/E746-1)*100)</f>
        <v>5.5555555555555358</v>
      </c>
      <c r="AB746" s="705">
        <f>IF(ISERROR((E746/F746-1)*100),"n/a",(E746/F746-1)*100)</f>
        <v>3.8461538461538547</v>
      </c>
      <c r="AC746" s="705">
        <f>IF(ISERROR((F746/G746-1)*100),"n/a",(F746/G746-1)*100)</f>
        <v>18.181818181818187</v>
      </c>
      <c r="AD746" s="705">
        <f>IF(ISERROR((G746/H746-1)*100),"n/a",(G746/H746-1)*100)</f>
        <v>15.789473684210531</v>
      </c>
      <c r="AE746" s="705">
        <f>IF(ISERROR((H746/J746-1)*100),"n/a",(H746/J746-1)*100)</f>
        <v>11.764705882352944</v>
      </c>
      <c r="AF746" s="705">
        <f>IF(ISERROR((J746/K746-1)*100),"n/a",(J746/K746-1)*100)</f>
        <v>9.6774193548387224</v>
      </c>
      <c r="AG746" s="705">
        <f>IF(ISERROR((K746/M746-1)*100),"n/a",(K746/M746-1)*100)</f>
        <v>14.814814814814813</v>
      </c>
      <c r="AH746" s="705">
        <f>IF(ISERROR((M746/N746-1)*100),"n/a",(M746/N746-1)*100)</f>
        <v>8.0000000000000071</v>
      </c>
      <c r="AI746" s="705">
        <f>IF(ISERROR((N746/O746-1)*100),"n/a",(N746/O746-1)*100)</f>
        <v>4.1666666666666741</v>
      </c>
      <c r="AJ746" s="705">
        <f>IF(ISERROR((O746/P746-1)*100),"n/a",(O746/P746-1)*100)</f>
        <v>41.176470588235283</v>
      </c>
      <c r="AK746" s="705">
        <f>IF(ISERROR((P746/Q746-1)*100),"n/a",(P746/Q746-1)*100)</f>
        <v>21.42857142857142</v>
      </c>
      <c r="AL746" s="705">
        <f>IF(ISERROR((Q746/R746-1)*100),"n/a",(Q746/R746-1)*100)</f>
        <v>21.739130434782616</v>
      </c>
      <c r="AM746" s="705">
        <f>IF(ISERROR((R746/S746-1)*100),"n/a",(R746/S746-1)*100)</f>
        <v>21.052631578947366</v>
      </c>
      <c r="AN746" s="705">
        <f>IF(ISERROR((S746/T746-1)*100),"n/a",(S746/T746-1)*100)</f>
        <v>11.764705882352944</v>
      </c>
      <c r="AO746" s="705">
        <f>IF(ISERROR((T746/U746-1)*100),"n/a",(T746/U746-1)*100)</f>
        <v>6.25</v>
      </c>
      <c r="AP746" s="705">
        <f>IF(ISERROR((U746/V746-1)*100),"n/a",(U746/V746-1)*100)</f>
        <v>6.6666666666666652</v>
      </c>
      <c r="AQ746" s="705">
        <f>IF(ISERROR((V746/W746-1)*100),"n/a",(V746/W746-1)*100)</f>
        <v>15.384615384615374</v>
      </c>
      <c r="AR746" s="705">
        <f>IF(ISERROR((W746/X746-1)*100),"n/a",(W746/X746-1)*100)</f>
        <v>30.000000000000004</v>
      </c>
      <c r="AS746" s="706">
        <f>AVERAGE(Z746:AR746)</f>
        <v>15.266653552339084</v>
      </c>
      <c r="AT746" s="707">
        <f>STDEV(Z746:AR746)</f>
        <v>9.6590497727784825</v>
      </c>
    </row>
    <row r="747" spans="1:46" ht="11.25" customHeight="1" x14ac:dyDescent="0.2">
      <c r="A747" s="972" t="s">
        <v>811</v>
      </c>
      <c r="B747" s="972" t="s">
        <v>812</v>
      </c>
      <c r="C747" s="515">
        <v>1.3925000000000001</v>
      </c>
      <c r="D747" s="515">
        <v>1.3525</v>
      </c>
      <c r="E747" s="684">
        <v>1.26</v>
      </c>
      <c r="F747" s="684">
        <v>1.095</v>
      </c>
      <c r="G747" s="684">
        <v>0.94499999999999995</v>
      </c>
      <c r="H747" s="684">
        <v>0.88500000000000001</v>
      </c>
      <c r="I747" s="685"/>
      <c r="J747" s="684">
        <v>0.83</v>
      </c>
      <c r="K747" s="514">
        <v>0.79374999999999996</v>
      </c>
      <c r="L747" s="685"/>
      <c r="M747" s="531">
        <v>0.77249999999999996</v>
      </c>
      <c r="N747" s="531">
        <v>0.76375000000000004</v>
      </c>
      <c r="O747" s="691">
        <v>0.75</v>
      </c>
      <c r="P747" s="691">
        <v>0.71</v>
      </c>
      <c r="Q747" s="691">
        <v>0.67125000000000001</v>
      </c>
      <c r="R747" s="691">
        <v>0.64</v>
      </c>
      <c r="S747" s="691">
        <v>0.62250000000000005</v>
      </c>
      <c r="T747" s="691">
        <v>0.61450000000000005</v>
      </c>
      <c r="U747" s="691">
        <v>0.61224999999999996</v>
      </c>
      <c r="V747" s="691">
        <v>0.60950000000000004</v>
      </c>
      <c r="W747" s="691">
        <v>0.60724999999999996</v>
      </c>
      <c r="X747" s="691">
        <v>0.60375000000000001</v>
      </c>
      <c r="Y747" s="688">
        <f>SUM(C747:X747)</f>
        <v>16.530999999999999</v>
      </c>
      <c r="Z747" s="1134">
        <f>IF(ISERROR((C747/D747-1)*100),"n/a",(C747/D747-1)*100)</f>
        <v>2.9574861367837268</v>
      </c>
      <c r="AA747" s="705">
        <f>IF(ISERROR((D747/E747-1)*100),"n/a",(D747/E747-1)*100)</f>
        <v>7.3412698412698374</v>
      </c>
      <c r="AB747" s="705">
        <f>IF(ISERROR((E747/F747-1)*100),"n/a",(E747/F747-1)*100)</f>
        <v>15.068493150684926</v>
      </c>
      <c r="AC747" s="705">
        <f>IF(ISERROR((F747/G747-1)*100),"n/a",(F747/G747-1)*100)</f>
        <v>15.873015873015884</v>
      </c>
      <c r="AD747" s="705">
        <f>IF(ISERROR((G747/H747-1)*100),"n/a",(G747/H747-1)*100)</f>
        <v>6.7796610169491567</v>
      </c>
      <c r="AE747" s="705">
        <f>IF(ISERROR((H747/J747-1)*100),"n/a",(H747/J747-1)*100)</f>
        <v>6.6265060240964013</v>
      </c>
      <c r="AF747" s="705">
        <f>IF(ISERROR((J747/K747-1)*100),"n/a",(J747/K747-1)*100)</f>
        <v>4.5669291338582774</v>
      </c>
      <c r="AG747" s="705">
        <f>IF(ISERROR((K747/M747-1)*100),"n/a",(K747/M747-1)*100)</f>
        <v>2.7508090614886793</v>
      </c>
      <c r="AH747" s="705">
        <f>IF(ISERROR((M747/N747-1)*100),"n/a",(M747/N747-1)*100)</f>
        <v>1.1456628477904962</v>
      </c>
      <c r="AI747" s="705">
        <f>IF(ISERROR((N747/O747-1)*100),"n/a",(N747/O747-1)*100)</f>
        <v>1.8333333333333313</v>
      </c>
      <c r="AJ747" s="705">
        <f>IF(ISERROR((O747/P747-1)*100),"n/a",(O747/P747-1)*100)</f>
        <v>5.6338028169014231</v>
      </c>
      <c r="AK747" s="705">
        <f>IF(ISERROR((P747/Q747-1)*100),"n/a",(P747/Q747-1)*100)</f>
        <v>5.7728119180633142</v>
      </c>
      <c r="AL747" s="705">
        <f>IF(ISERROR((Q747/R747-1)*100),"n/a",(Q747/R747-1)*100)</f>
        <v>4.8828125</v>
      </c>
      <c r="AM747" s="705">
        <f>IF(ISERROR((R747/S747-1)*100),"n/a",(R747/S747-1)*100)</f>
        <v>2.8112449799196693</v>
      </c>
      <c r="AN747" s="705">
        <f>IF(ISERROR((S747/T747-1)*100),"n/a",(S747/T747-1)*100)</f>
        <v>1.3018714401952902</v>
      </c>
      <c r="AO747" s="705">
        <f>IF(ISERROR((T747/U747-1)*100),"n/a",(T747/U747-1)*100)</f>
        <v>0.36749693752553547</v>
      </c>
      <c r="AP747" s="705">
        <f>IF(ISERROR((U747/V747-1)*100),"n/a",(U747/V747-1)*100)</f>
        <v>0.45118949958982135</v>
      </c>
      <c r="AQ747" s="705">
        <f>IF(ISERROR((V747/W747-1)*100),"n/a",(V747/W747-1)*100)</f>
        <v>0.37052284890903842</v>
      </c>
      <c r="AR747" s="705">
        <f>IF(ISERROR((W747/X747-1)*100),"n/a",(W747/X747-1)*100)</f>
        <v>0.57971014492752548</v>
      </c>
      <c r="AS747" s="706">
        <f>AVERAGE(Z747:AR747)</f>
        <v>4.5849805002790696</v>
      </c>
      <c r="AT747" s="707">
        <f>STDEV(Z747:AR747)</f>
        <v>4.500141569877866</v>
      </c>
    </row>
    <row r="748" spans="1:46" ht="11.25" customHeight="1" x14ac:dyDescent="0.2">
      <c r="A748" s="972" t="s">
        <v>353</v>
      </c>
      <c r="B748" s="972" t="s">
        <v>354</v>
      </c>
      <c r="C748" s="515">
        <v>2.52</v>
      </c>
      <c r="D748" s="515">
        <v>2.44</v>
      </c>
      <c r="E748" s="684">
        <v>2.3199999999999998</v>
      </c>
      <c r="F748" s="684">
        <v>2.16</v>
      </c>
      <c r="G748" s="684">
        <v>1.9</v>
      </c>
      <c r="H748" s="684">
        <v>1.58</v>
      </c>
      <c r="I748" s="685"/>
      <c r="J748" s="684">
        <v>1.32</v>
      </c>
      <c r="K748" s="514">
        <v>1.1000000000000001</v>
      </c>
      <c r="L748" s="685"/>
      <c r="M748" s="531">
        <v>0.84</v>
      </c>
      <c r="N748" s="531">
        <v>0.68</v>
      </c>
      <c r="O748" s="691">
        <v>0.6</v>
      </c>
      <c r="P748" s="691">
        <v>0.52</v>
      </c>
      <c r="Q748" s="691">
        <v>0.44</v>
      </c>
      <c r="R748" s="691">
        <v>0.36</v>
      </c>
      <c r="S748" s="691">
        <v>0.3</v>
      </c>
      <c r="T748" s="691">
        <v>0.26</v>
      </c>
      <c r="U748" s="691">
        <v>0.24</v>
      </c>
      <c r="V748" s="691">
        <v>0.22</v>
      </c>
      <c r="W748" s="691">
        <v>0.21</v>
      </c>
      <c r="X748" s="691">
        <v>0.2</v>
      </c>
      <c r="Y748" s="688">
        <f>SUM(C748:X748)</f>
        <v>20.21</v>
      </c>
      <c r="Z748" s="1134">
        <f>IF(ISERROR((C748/D748-1)*100),"n/a",(C748/D748-1)*100)</f>
        <v>3.2786885245901676</v>
      </c>
      <c r="AA748" s="705">
        <f>IF(ISERROR((D748/E748-1)*100),"n/a",(D748/E748-1)*100)</f>
        <v>5.1724137931034475</v>
      </c>
      <c r="AB748" s="705">
        <f>IF(ISERROR((E748/F748-1)*100),"n/a",(E748/F748-1)*100)</f>
        <v>7.4074074074073959</v>
      </c>
      <c r="AC748" s="705">
        <f>IF(ISERROR((F748/G748-1)*100),"n/a",(F748/G748-1)*100)</f>
        <v>13.684210526315809</v>
      </c>
      <c r="AD748" s="705">
        <f>IF(ISERROR((G748/H748-1)*100),"n/a",(G748/H748-1)*100)</f>
        <v>20.253164556962023</v>
      </c>
      <c r="AE748" s="705">
        <f>IF(ISERROR((H748/J748-1)*100),"n/a",(H748/J748-1)*100)</f>
        <v>19.696969696969703</v>
      </c>
      <c r="AF748" s="705">
        <f>IF(ISERROR((J748/K748-1)*100),"n/a",(J748/K748-1)*100)</f>
        <v>19.999999999999996</v>
      </c>
      <c r="AG748" s="705">
        <f>IF(ISERROR((K748/M748-1)*100),"n/a",(K748/M748-1)*100)</f>
        <v>30.952380952380977</v>
      </c>
      <c r="AH748" s="705">
        <f>IF(ISERROR((M748/N748-1)*100),"n/a",(M748/N748-1)*100)</f>
        <v>23.529411764705866</v>
      </c>
      <c r="AI748" s="705">
        <f>IF(ISERROR((N748/O748-1)*100),"n/a",(N748/O748-1)*100)</f>
        <v>13.333333333333353</v>
      </c>
      <c r="AJ748" s="705">
        <f>IF(ISERROR((O748/P748-1)*100),"n/a",(O748/P748-1)*100)</f>
        <v>15.384615384615374</v>
      </c>
      <c r="AK748" s="705">
        <f>IF(ISERROR((P748/Q748-1)*100),"n/a",(P748/Q748-1)*100)</f>
        <v>18.181818181818187</v>
      </c>
      <c r="AL748" s="705">
        <f>IF(ISERROR((Q748/R748-1)*100),"n/a",(Q748/R748-1)*100)</f>
        <v>22.222222222222232</v>
      </c>
      <c r="AM748" s="705">
        <f>IF(ISERROR((R748/S748-1)*100),"n/a",(R748/S748-1)*100)</f>
        <v>19.999999999999996</v>
      </c>
      <c r="AN748" s="705">
        <f>IF(ISERROR((S748/T748-1)*100),"n/a",(S748/T748-1)*100)</f>
        <v>15.384615384615374</v>
      </c>
      <c r="AO748" s="705">
        <f>IF(ISERROR((T748/U748-1)*100),"n/a",(T748/U748-1)*100)</f>
        <v>8.3333333333333481</v>
      </c>
      <c r="AP748" s="705">
        <f>IF(ISERROR((U748/V748-1)*100),"n/a",(U748/V748-1)*100)</f>
        <v>9.0909090909090828</v>
      </c>
      <c r="AQ748" s="705">
        <f>IF(ISERROR((V748/W748-1)*100),"n/a",(V748/W748-1)*100)</f>
        <v>4.7619047619047672</v>
      </c>
      <c r="AR748" s="705">
        <f>IF(ISERROR((W748/X748-1)*100),"n/a",(W748/X748-1)*100)</f>
        <v>4.9999999999999822</v>
      </c>
      <c r="AS748" s="706">
        <f>AVERAGE(Z748:AR748)</f>
        <v>14.508810469220373</v>
      </c>
      <c r="AT748" s="707">
        <f>STDEV(Z748:AR748)</f>
        <v>7.6926745723894676</v>
      </c>
    </row>
    <row r="749" spans="1:46" ht="11.25" customHeight="1" x14ac:dyDescent="0.2">
      <c r="A749" s="513" t="s">
        <v>1711</v>
      </c>
      <c r="B749" s="972" t="s">
        <v>1712</v>
      </c>
      <c r="C749" s="515">
        <v>2.62</v>
      </c>
      <c r="D749" s="515">
        <v>2.5</v>
      </c>
      <c r="E749" s="684">
        <v>2.38</v>
      </c>
      <c r="F749" s="684">
        <v>2.2599999999999998</v>
      </c>
      <c r="G749" s="684">
        <v>2.16</v>
      </c>
      <c r="H749" s="684">
        <v>2</v>
      </c>
      <c r="I749" s="685" t="s">
        <v>90</v>
      </c>
      <c r="J749" s="684">
        <v>1.85</v>
      </c>
      <c r="K749" s="514">
        <v>1.7649999999999999</v>
      </c>
      <c r="L749" s="685"/>
      <c r="M749" s="531">
        <v>1.6825000000000001</v>
      </c>
      <c r="N749" s="686">
        <v>1.66</v>
      </c>
      <c r="O749" s="691">
        <v>1.66</v>
      </c>
      <c r="P749" s="691">
        <v>1.54</v>
      </c>
      <c r="Q749" s="691">
        <v>1.29</v>
      </c>
      <c r="R749" s="691">
        <v>1.1599999999999999</v>
      </c>
      <c r="S749" s="691">
        <v>1.095</v>
      </c>
      <c r="T749" s="691">
        <v>1.05</v>
      </c>
      <c r="U749" s="691">
        <v>1.0249999999999999</v>
      </c>
      <c r="V749" s="691">
        <v>1.0049999999999999</v>
      </c>
      <c r="W749" s="691">
        <v>0.98499999999999999</v>
      </c>
      <c r="X749" s="691">
        <v>0.96499999999999997</v>
      </c>
      <c r="Y749" s="688">
        <f>SUM(C749:X749)</f>
        <v>32.652499999999996</v>
      </c>
      <c r="Z749" s="1134">
        <f>IF(ISERROR((C749/D749-1)*100),"n/a",(C749/D749-1)*100)</f>
        <v>4.8000000000000043</v>
      </c>
      <c r="AA749" s="705">
        <f>IF(ISERROR((D749/E749-1)*100),"n/a",(D749/E749-1)*100)</f>
        <v>5.0420168067226934</v>
      </c>
      <c r="AB749" s="705">
        <f>IF(ISERROR((E749/F749-1)*100),"n/a",(E749/F749-1)*100)</f>
        <v>5.3097345132743445</v>
      </c>
      <c r="AC749" s="705">
        <f>IF(ISERROR((F749/G749-1)*100),"n/a",(F749/G749-1)*100)</f>
        <v>4.6296296296296058</v>
      </c>
      <c r="AD749" s="705">
        <f>IF(ISERROR((G749/H749-1)*100),"n/a",(G749/H749-1)*100)</f>
        <v>8.0000000000000071</v>
      </c>
      <c r="AE749" s="705">
        <f>IF(ISERROR((H749/J749-1)*100),"n/a",(H749/J749-1)*100)</f>
        <v>8.108108108108091</v>
      </c>
      <c r="AF749" s="705">
        <f>IF(ISERROR((J749/K749-1)*100),"n/a",(J749/K749-1)*100)</f>
        <v>4.8158640226628968</v>
      </c>
      <c r="AG749" s="705">
        <f>IF(ISERROR((K749/M749-1)*100),"n/a",(K749/M749-1)*100)</f>
        <v>4.9034175334323749</v>
      </c>
      <c r="AH749" s="705">
        <f>IF(ISERROR((M749/N749-1)*100),"n/a",(M749/N749-1)*100)</f>
        <v>1.3554216867470048</v>
      </c>
      <c r="AI749" s="705">
        <f>IF(ISERROR((N749/O749-1)*100),"n/a",(N749/O749-1)*100)</f>
        <v>0</v>
      </c>
      <c r="AJ749" s="705">
        <f>IF(ISERROR((O749/P749-1)*100),"n/a",(O749/P749-1)*100)</f>
        <v>7.7922077922077948</v>
      </c>
      <c r="AK749" s="705">
        <f>IF(ISERROR((P749/Q749-1)*100),"n/a",(P749/Q749-1)*100)</f>
        <v>19.379844961240302</v>
      </c>
      <c r="AL749" s="705">
        <f>IF(ISERROR((Q749/R749-1)*100),"n/a",(Q749/R749-1)*100)</f>
        <v>11.206896551724155</v>
      </c>
      <c r="AM749" s="705">
        <f>IF(ISERROR((R749/S749-1)*100),"n/a",(R749/S749-1)*100)</f>
        <v>5.9360730593607247</v>
      </c>
      <c r="AN749" s="705">
        <f>IF(ISERROR((S749/T749-1)*100),"n/a",(S749/T749-1)*100)</f>
        <v>4.2857142857142705</v>
      </c>
      <c r="AO749" s="705">
        <f>IF(ISERROR((T749/U749-1)*100),"n/a",(T749/U749-1)*100)</f>
        <v>2.4390243902439046</v>
      </c>
      <c r="AP749" s="705">
        <f>IF(ISERROR((U749/V749-1)*100),"n/a",(U749/V749-1)*100)</f>
        <v>1.990049751243772</v>
      </c>
      <c r="AQ749" s="705">
        <f>IF(ISERROR((V749/W749-1)*100),"n/a",(V749/W749-1)*100)</f>
        <v>2.0304568527918621</v>
      </c>
      <c r="AR749" s="705">
        <f>IF(ISERROR((W749/X749-1)*100),"n/a",(W749/X749-1)*100)</f>
        <v>2.0725388601036343</v>
      </c>
      <c r="AS749" s="706">
        <f>AVERAGE(Z749:AR749)</f>
        <v>5.4787894108003918</v>
      </c>
      <c r="AT749" s="707">
        <f>STDEV(Z749:AR749)</f>
        <v>4.3486960283303526</v>
      </c>
    </row>
    <row r="750" spans="1:46" ht="11.25" customHeight="1" x14ac:dyDescent="0.2">
      <c r="A750" s="972" t="s">
        <v>1713</v>
      </c>
      <c r="B750" s="972" t="s">
        <v>1714</v>
      </c>
      <c r="C750" s="515">
        <v>0.93</v>
      </c>
      <c r="D750" s="515">
        <v>0.75</v>
      </c>
      <c r="E750" s="684">
        <v>0.69</v>
      </c>
      <c r="F750" s="684">
        <v>0.62</v>
      </c>
      <c r="G750" s="684">
        <v>0.51</v>
      </c>
      <c r="H750" s="684">
        <v>0.39</v>
      </c>
      <c r="I750" s="685"/>
      <c r="J750" s="684">
        <v>0.27</v>
      </c>
      <c r="K750" s="514">
        <v>0.21</v>
      </c>
      <c r="L750" s="685"/>
      <c r="M750" s="531">
        <v>0.05</v>
      </c>
      <c r="N750" s="686">
        <v>0</v>
      </c>
      <c r="O750" s="687">
        <v>0</v>
      </c>
      <c r="P750" s="687">
        <v>0</v>
      </c>
      <c r="Q750" s="687">
        <v>0</v>
      </c>
      <c r="R750" s="687">
        <v>0</v>
      </c>
      <c r="S750" s="687">
        <v>0</v>
      </c>
      <c r="T750" s="687">
        <v>0</v>
      </c>
      <c r="U750" s="687">
        <v>0</v>
      </c>
      <c r="V750" s="687">
        <v>0</v>
      </c>
      <c r="W750" s="687">
        <v>0</v>
      </c>
      <c r="X750" s="687">
        <v>0</v>
      </c>
      <c r="Y750" s="688">
        <f>SUM(C750:X750)</f>
        <v>4.42</v>
      </c>
      <c r="Z750" s="1134">
        <f>IF(ISERROR((C750/D750-1)*100),"n/a",(C750/D750-1)*100)</f>
        <v>24</v>
      </c>
      <c r="AA750" s="705">
        <f>IF(ISERROR((D750/E750-1)*100),"n/a",(D750/E750-1)*100)</f>
        <v>8.6956521739130608</v>
      </c>
      <c r="AB750" s="705">
        <f>IF(ISERROR((E750/F750-1)*100),"n/a",(E750/F750-1)*100)</f>
        <v>11.290322580645151</v>
      </c>
      <c r="AC750" s="705">
        <f>IF(ISERROR((F750/G750-1)*100),"n/a",(F750/G750-1)*100)</f>
        <v>21.568627450980383</v>
      </c>
      <c r="AD750" s="705">
        <f>IF(ISERROR((G750/H750-1)*100),"n/a",(G750/H750-1)*100)</f>
        <v>30.76923076923077</v>
      </c>
      <c r="AE750" s="705">
        <f>IF(ISERROR((H750/J750-1)*100),"n/a",(H750/J750-1)*100)</f>
        <v>44.444444444444443</v>
      </c>
      <c r="AF750" s="705">
        <f>IF(ISERROR((J750/K750-1)*100),"n/a",(J750/K750-1)*100)</f>
        <v>28.57142857142858</v>
      </c>
      <c r="AG750" s="705">
        <f>IF(ISERROR((K750/M750-1)*100),"n/a",(K750/M750-1)*100)</f>
        <v>319.99999999999994</v>
      </c>
      <c r="AH750" s="705" t="str">
        <f>IF(ISERROR((M750/N750-1)*100),"n/a",(M750/N750-1)*100)</f>
        <v>n/a</v>
      </c>
      <c r="AI750" s="705" t="str">
        <f>IF(ISERROR((N750/O750-1)*100),"n/a",(N750/O750-1)*100)</f>
        <v>n/a</v>
      </c>
      <c r="AJ750" s="705" t="str">
        <f>IF(ISERROR((O750/P750-1)*100),"n/a",(O750/P750-1)*100)</f>
        <v>n/a</v>
      </c>
      <c r="AK750" s="705" t="str">
        <f>IF(ISERROR((P750/Q750-1)*100),"n/a",(P750/Q750-1)*100)</f>
        <v>n/a</v>
      </c>
      <c r="AL750" s="705" t="str">
        <f>IF(ISERROR((Q750/R750-1)*100),"n/a",(Q750/R750-1)*100)</f>
        <v>n/a</v>
      </c>
      <c r="AM750" s="705" t="str">
        <f>IF(ISERROR((R750/S750-1)*100),"n/a",(R750/S750-1)*100)</f>
        <v>n/a</v>
      </c>
      <c r="AN750" s="705" t="str">
        <f>IF(ISERROR((S750/T750-1)*100),"n/a",(S750/T750-1)*100)</f>
        <v>n/a</v>
      </c>
      <c r="AO750" s="705" t="str">
        <f>IF(ISERROR((T750/U750-1)*100),"n/a",(T750/U750-1)*100)</f>
        <v>n/a</v>
      </c>
      <c r="AP750" s="705" t="str">
        <f>IF(ISERROR((U750/V750-1)*100),"n/a",(U750/V750-1)*100)</f>
        <v>n/a</v>
      </c>
      <c r="AQ750" s="705" t="str">
        <f>IF(ISERROR((V750/W750-1)*100),"n/a",(V750/W750-1)*100)</f>
        <v>n/a</v>
      </c>
      <c r="AR750" s="705" t="str">
        <f>IF(ISERROR((W750/X750-1)*100),"n/a",(W750/X750-1)*100)</f>
        <v>n/a</v>
      </c>
      <c r="AS750" s="706">
        <f>AVERAGE(Z750:AR750)</f>
        <v>61.167463248830288</v>
      </c>
      <c r="AT750" s="707">
        <f>STDEV(Z750:AR750)</f>
        <v>105.18759004285464</v>
      </c>
    </row>
    <row r="751" spans="1:46" ht="11.25" customHeight="1" x14ac:dyDescent="0.2">
      <c r="A751" s="527" t="s">
        <v>1715</v>
      </c>
      <c r="B751" s="527" t="s">
        <v>1716</v>
      </c>
      <c r="C751" s="515">
        <v>1.72</v>
      </c>
      <c r="D751" s="530">
        <v>1.5700000000000003</v>
      </c>
      <c r="E751" s="533">
        <v>1.44</v>
      </c>
      <c r="F751" s="533">
        <v>1.28</v>
      </c>
      <c r="G751" s="533">
        <v>1.1200000000000001</v>
      </c>
      <c r="H751" s="533">
        <v>0.96</v>
      </c>
      <c r="I751" s="534"/>
      <c r="J751" s="533">
        <v>0.81</v>
      </c>
      <c r="K751" s="529">
        <v>0.7</v>
      </c>
      <c r="L751" s="534"/>
      <c r="M751" s="560">
        <v>0.64</v>
      </c>
      <c r="N751" s="560">
        <v>0.64</v>
      </c>
      <c r="O751" s="536">
        <v>0.57999999999999996</v>
      </c>
      <c r="P751" s="537">
        <v>0</v>
      </c>
      <c r="Q751" s="537">
        <v>0</v>
      </c>
      <c r="R751" s="537">
        <v>0</v>
      </c>
      <c r="S751" s="537">
        <v>0</v>
      </c>
      <c r="T751" s="537">
        <v>0</v>
      </c>
      <c r="U751" s="537">
        <v>0</v>
      </c>
      <c r="V751" s="537">
        <v>0</v>
      </c>
      <c r="W751" s="537">
        <v>0</v>
      </c>
      <c r="X751" s="537">
        <v>0</v>
      </c>
      <c r="Y751" s="688">
        <f>SUM(C751:X751)</f>
        <v>11.46</v>
      </c>
      <c r="Z751" s="1134">
        <f>IF(ISERROR((C751/D751-1)*100),"n/a",(C751/D751-1)*100)</f>
        <v>9.5541401273885107</v>
      </c>
      <c r="AA751" s="705">
        <f>IF(ISERROR((D751/E751-1)*100),"n/a",(D751/E751-1)*100)</f>
        <v>9.0277777777778123</v>
      </c>
      <c r="AB751" s="705">
        <f>IF(ISERROR((E751/F751-1)*100),"n/a",(E751/F751-1)*100)</f>
        <v>12.5</v>
      </c>
      <c r="AC751" s="705">
        <f>IF(ISERROR((F751/G751-1)*100),"n/a",(F751/G751-1)*100)</f>
        <v>14.285714285714279</v>
      </c>
      <c r="AD751" s="705">
        <f>IF(ISERROR((G751/H751-1)*100),"n/a",(G751/H751-1)*100)</f>
        <v>16.666666666666675</v>
      </c>
      <c r="AE751" s="705">
        <f>IF(ISERROR((H751/J751-1)*100),"n/a",(H751/J751-1)*100)</f>
        <v>18.518518518518512</v>
      </c>
      <c r="AF751" s="705">
        <f>IF(ISERROR((J751/K751-1)*100),"n/a",(J751/K751-1)*100)</f>
        <v>15.714285714285726</v>
      </c>
      <c r="AG751" s="705">
        <f>IF(ISERROR((K751/M751-1)*100),"n/a",(K751/M751-1)*100)</f>
        <v>9.375</v>
      </c>
      <c r="AH751" s="705">
        <f>IF(ISERROR((M751/N751-1)*100),"n/a",(M751/N751-1)*100)</f>
        <v>0</v>
      </c>
      <c r="AI751" s="705">
        <f>IF(ISERROR((N751/O751-1)*100),"n/a",(N751/O751-1)*100)</f>
        <v>10.344827586206918</v>
      </c>
      <c r="AJ751" s="705" t="str">
        <f>IF(ISERROR((O751/P751-1)*100),"n/a",(O751/P751-1)*100)</f>
        <v>n/a</v>
      </c>
      <c r="AK751" s="705" t="str">
        <f>IF(ISERROR((P751/Q751-1)*100),"n/a",(P751/Q751-1)*100)</f>
        <v>n/a</v>
      </c>
      <c r="AL751" s="705" t="str">
        <f>IF(ISERROR((Q751/R751-1)*100),"n/a",(Q751/R751-1)*100)</f>
        <v>n/a</v>
      </c>
      <c r="AM751" s="705" t="str">
        <f>IF(ISERROR((R751/S751-1)*100),"n/a",(R751/S751-1)*100)</f>
        <v>n/a</v>
      </c>
      <c r="AN751" s="705" t="str">
        <f>IF(ISERROR((S751/T751-1)*100),"n/a",(S751/T751-1)*100)</f>
        <v>n/a</v>
      </c>
      <c r="AO751" s="705" t="str">
        <f>IF(ISERROR((T751/U751-1)*100),"n/a",(T751/U751-1)*100)</f>
        <v>n/a</v>
      </c>
      <c r="AP751" s="705" t="str">
        <f>IF(ISERROR((U751/V751-1)*100),"n/a",(U751/V751-1)*100)</f>
        <v>n/a</v>
      </c>
      <c r="AQ751" s="705" t="str">
        <f>IF(ISERROR((V751/W751-1)*100),"n/a",(V751/W751-1)*100)</f>
        <v>n/a</v>
      </c>
      <c r="AR751" s="705" t="str">
        <f>IF(ISERROR((W751/X751-1)*100),"n/a",(W751/X751-1)*100)</f>
        <v>n/a</v>
      </c>
      <c r="AS751" s="706">
        <f>AVERAGE(Z751:AR751)</f>
        <v>11.598693067655841</v>
      </c>
      <c r="AT751" s="707">
        <f>STDEV(Z751:AR751)</f>
        <v>5.2744178536270896</v>
      </c>
    </row>
    <row r="752" spans="1:46" ht="11.25" customHeight="1" x14ac:dyDescent="0.2">
      <c r="A752" s="972" t="s">
        <v>355</v>
      </c>
      <c r="B752" s="972" t="s">
        <v>356</v>
      </c>
      <c r="C752" s="515">
        <v>0.64</v>
      </c>
      <c r="D752" s="690">
        <v>0.62</v>
      </c>
      <c r="E752" s="684">
        <v>0.59199999999999997</v>
      </c>
      <c r="F752" s="684">
        <v>0.56399999999999995</v>
      </c>
      <c r="G752" s="684">
        <v>0.53600000000000003</v>
      </c>
      <c r="H752" s="684">
        <v>0.51</v>
      </c>
      <c r="I752" s="685"/>
      <c r="J752" s="684">
        <v>0.49</v>
      </c>
      <c r="K752" s="684">
        <v>0.47</v>
      </c>
      <c r="L752" s="685"/>
      <c r="M752" s="515">
        <v>0.44500000000000001</v>
      </c>
      <c r="N752" s="691">
        <v>0.43</v>
      </c>
      <c r="O752" s="691">
        <v>0.41</v>
      </c>
      <c r="P752" s="691">
        <v>0.39</v>
      </c>
      <c r="Q752" s="691">
        <v>0.37</v>
      </c>
      <c r="R752" s="691">
        <v>0.35</v>
      </c>
      <c r="S752" s="691">
        <v>0.33</v>
      </c>
      <c r="T752" s="691">
        <v>0.31</v>
      </c>
      <c r="U752" s="691">
        <v>0.28999999999999998</v>
      </c>
      <c r="V752" s="691">
        <v>0.27</v>
      </c>
      <c r="W752" s="691">
        <v>0.25</v>
      </c>
      <c r="X752" s="691">
        <v>0.23</v>
      </c>
      <c r="Y752" s="688">
        <f>SUM(C752:X752)</f>
        <v>8.4969999999999999</v>
      </c>
      <c r="Z752" s="1134">
        <f>IF(ISERROR((C752/D752-1)*100),"n/a",(C752/D752-1)*100)</f>
        <v>3.2258064516129004</v>
      </c>
      <c r="AA752" s="705">
        <f>IF(ISERROR((D752/E752-1)*100),"n/a",(D752/E752-1)*100)</f>
        <v>4.7297297297297369</v>
      </c>
      <c r="AB752" s="705">
        <f>IF(ISERROR((E752/F752-1)*100),"n/a",(E752/F752-1)*100)</f>
        <v>4.9645390070921946</v>
      </c>
      <c r="AC752" s="705">
        <f>IF(ISERROR((F752/G752-1)*100),"n/a",(F752/G752-1)*100)</f>
        <v>5.2238805970149071</v>
      </c>
      <c r="AD752" s="705">
        <f>IF(ISERROR((G752/H752-1)*100),"n/a",(G752/H752-1)*100)</f>
        <v>5.0980392156862786</v>
      </c>
      <c r="AE752" s="705">
        <f>IF(ISERROR((H752/J752-1)*100),"n/a",(H752/J752-1)*100)</f>
        <v>4.081632653061229</v>
      </c>
      <c r="AF752" s="705">
        <f>IF(ISERROR((J752/K752-1)*100),"n/a",(J752/K752-1)*100)</f>
        <v>4.2553191489361764</v>
      </c>
      <c r="AG752" s="705">
        <f>IF(ISERROR((K752/M752-1)*100),"n/a",(K752/M752-1)*100)</f>
        <v>5.6179775280898792</v>
      </c>
      <c r="AH752" s="705">
        <f>IF(ISERROR((M752/N752-1)*100),"n/a",(M752/N752-1)*100)</f>
        <v>3.488372093023262</v>
      </c>
      <c r="AI752" s="705">
        <f>IF(ISERROR((N752/O752-1)*100),"n/a",(N752/O752-1)*100)</f>
        <v>4.8780487804878092</v>
      </c>
      <c r="AJ752" s="705">
        <f>IF(ISERROR((O752/P752-1)*100),"n/a",(O752/P752-1)*100)</f>
        <v>5.12820512820511</v>
      </c>
      <c r="AK752" s="705">
        <f>IF(ISERROR((P752/Q752-1)*100),"n/a",(P752/Q752-1)*100)</f>
        <v>5.4054054054054168</v>
      </c>
      <c r="AL752" s="705">
        <f>IF(ISERROR((Q752/R752-1)*100),"n/a",(Q752/R752-1)*100)</f>
        <v>5.7142857142857162</v>
      </c>
      <c r="AM752" s="705">
        <f>IF(ISERROR((R752/S752-1)*100),"n/a",(R752/S752-1)*100)</f>
        <v>6.0606060606060552</v>
      </c>
      <c r="AN752" s="705">
        <f>IF(ISERROR((S752/T752-1)*100),"n/a",(S752/T752-1)*100)</f>
        <v>6.4516129032258229</v>
      </c>
      <c r="AO752" s="705">
        <f>IF(ISERROR((T752/U752-1)*100),"n/a",(T752/U752-1)*100)</f>
        <v>6.8965517241379448</v>
      </c>
      <c r="AP752" s="705">
        <f>IF(ISERROR((U752/V752-1)*100),"n/a",(U752/V752-1)*100)</f>
        <v>7.4074074074073959</v>
      </c>
      <c r="AQ752" s="705">
        <f>IF(ISERROR((V752/W752-1)*100),"n/a",(V752/W752-1)*100)</f>
        <v>8.0000000000000071</v>
      </c>
      <c r="AR752" s="705">
        <f>IF(ISERROR((W752/X752-1)*100),"n/a",(W752/X752-1)*100)</f>
        <v>8.6956521739130377</v>
      </c>
      <c r="AS752" s="706">
        <f>AVERAGE(Z752:AR752)</f>
        <v>5.5433195643116253</v>
      </c>
      <c r="AT752" s="707">
        <f>STDEV(Z752:AR752)</f>
        <v>1.4477229690014028</v>
      </c>
    </row>
    <row r="753" spans="1:46" ht="11.25" customHeight="1" x14ac:dyDescent="0.2">
      <c r="A753" s="972" t="s">
        <v>358</v>
      </c>
      <c r="B753" s="972" t="s">
        <v>359</v>
      </c>
      <c r="C753" s="515">
        <v>0.85</v>
      </c>
      <c r="D753" s="540">
        <v>0.84</v>
      </c>
      <c r="E753" s="684">
        <v>0.81</v>
      </c>
      <c r="F753" s="521">
        <v>0.8</v>
      </c>
      <c r="G753" s="684">
        <v>0.78</v>
      </c>
      <c r="H753" s="521">
        <v>0.72</v>
      </c>
      <c r="I753" s="685"/>
      <c r="J753" s="684">
        <v>0.69</v>
      </c>
      <c r="K753" s="689">
        <v>0.68</v>
      </c>
      <c r="L753" s="685"/>
      <c r="M753" s="531">
        <v>0.59</v>
      </c>
      <c r="N753" s="531">
        <v>0.53</v>
      </c>
      <c r="O753" s="691">
        <v>0.52</v>
      </c>
      <c r="P753" s="691">
        <v>0.48</v>
      </c>
      <c r="Q753" s="691">
        <v>0.46</v>
      </c>
      <c r="R753" s="691">
        <v>0.44</v>
      </c>
      <c r="S753" s="691">
        <v>0.43</v>
      </c>
      <c r="T753" s="691">
        <v>0.42</v>
      </c>
      <c r="U753" s="691">
        <v>0.41</v>
      </c>
      <c r="V753" s="691">
        <v>0.4</v>
      </c>
      <c r="W753" s="691">
        <v>0.39</v>
      </c>
      <c r="X753" s="691">
        <v>0.38</v>
      </c>
      <c r="Y753" s="688">
        <f>SUM(C753:X753)</f>
        <v>11.620000000000003</v>
      </c>
      <c r="Z753" s="1134">
        <f>IF(ISERROR((C753/D753-1)*100),"n/a",(C753/D753-1)*100)</f>
        <v>1.1904761904761862</v>
      </c>
      <c r="AA753" s="705">
        <f>IF(ISERROR((D753/E753-1)*100),"n/a",(D753/E753-1)*100)</f>
        <v>3.7037037037036979</v>
      </c>
      <c r="AB753" s="705">
        <f>IF(ISERROR((E753/F753-1)*100),"n/a",(E753/F753-1)*100)</f>
        <v>1.2499999999999956</v>
      </c>
      <c r="AC753" s="705">
        <f>IF(ISERROR((F753/G753-1)*100),"n/a",(F753/G753-1)*100)</f>
        <v>2.5641025641025772</v>
      </c>
      <c r="AD753" s="705">
        <f>IF(ISERROR((G753/H753-1)*100),"n/a",(G753/H753-1)*100)</f>
        <v>8.3333333333333481</v>
      </c>
      <c r="AE753" s="705">
        <f>IF(ISERROR((H753/J753-1)*100),"n/a",(H753/J753-1)*100)</f>
        <v>4.3478260869565188</v>
      </c>
      <c r="AF753" s="705">
        <f>IF(ISERROR((J753/K753-1)*100),"n/a",(J753/K753-1)*100)</f>
        <v>1.4705882352941124</v>
      </c>
      <c r="AG753" s="705">
        <f>IF(ISERROR((K753/M753-1)*100),"n/a",(K753/M753-1)*100)</f>
        <v>15.254237288135597</v>
      </c>
      <c r="AH753" s="705">
        <f>IF(ISERROR((M753/N753-1)*100),"n/a",(M753/N753-1)*100)</f>
        <v>11.32075471698113</v>
      </c>
      <c r="AI753" s="705">
        <f>IF(ISERROR((N753/O753-1)*100),"n/a",(N753/O753-1)*100)</f>
        <v>1.9230769230769162</v>
      </c>
      <c r="AJ753" s="705">
        <f>IF(ISERROR((O753/P753-1)*100),"n/a",(O753/P753-1)*100)</f>
        <v>8.3333333333333481</v>
      </c>
      <c r="AK753" s="705">
        <f>IF(ISERROR((P753/Q753-1)*100),"n/a",(P753/Q753-1)*100)</f>
        <v>4.3478260869565188</v>
      </c>
      <c r="AL753" s="705">
        <f>IF(ISERROR((Q753/R753-1)*100),"n/a",(Q753/R753-1)*100)</f>
        <v>4.5454545454545414</v>
      </c>
      <c r="AM753" s="705">
        <f>IF(ISERROR((R753/S753-1)*100),"n/a",(R753/S753-1)*100)</f>
        <v>2.3255813953488413</v>
      </c>
      <c r="AN753" s="705">
        <f>IF(ISERROR((S753/T753-1)*100),"n/a",(S753/T753-1)*100)</f>
        <v>2.3809523809523725</v>
      </c>
      <c r="AO753" s="705">
        <f>IF(ISERROR((T753/U753-1)*100),"n/a",(T753/U753-1)*100)</f>
        <v>2.4390243902439046</v>
      </c>
      <c r="AP753" s="705">
        <f>IF(ISERROR((U753/V753-1)*100),"n/a",(U753/V753-1)*100)</f>
        <v>2.4999999999999911</v>
      </c>
      <c r="AQ753" s="705">
        <f>IF(ISERROR((V753/W753-1)*100),"n/a",(V753/W753-1)*100)</f>
        <v>2.5641025641025772</v>
      </c>
      <c r="AR753" s="705">
        <f>IF(ISERROR((W753/X753-1)*100),"n/a",(W753/X753-1)*100)</f>
        <v>2.6315789473684292</v>
      </c>
      <c r="AS753" s="706">
        <f>AVERAGE(Z753:AR753)</f>
        <v>4.3908396150431894</v>
      </c>
      <c r="AT753" s="707">
        <f>STDEV(Z753:AR753)</f>
        <v>3.7845229988595399</v>
      </c>
    </row>
    <row r="754" spans="1:46" ht="11.25" customHeight="1" x14ac:dyDescent="0.2">
      <c r="A754" s="580" t="s">
        <v>1718</v>
      </c>
      <c r="B754" s="972" t="s">
        <v>1719</v>
      </c>
      <c r="C754" s="515">
        <v>0.4</v>
      </c>
      <c r="D754" s="690">
        <v>0.32</v>
      </c>
      <c r="E754" s="684">
        <v>0.28000000000000003</v>
      </c>
      <c r="F754" s="684">
        <v>0.24</v>
      </c>
      <c r="G754" s="684">
        <v>0.2</v>
      </c>
      <c r="H754" s="684">
        <v>0.05</v>
      </c>
      <c r="I754" s="685"/>
      <c r="J754" s="521">
        <v>0</v>
      </c>
      <c r="K754" s="521">
        <v>0</v>
      </c>
      <c r="L754" s="685"/>
      <c r="M754" s="589">
        <v>0</v>
      </c>
      <c r="N754" s="687">
        <v>0</v>
      </c>
      <c r="O754" s="687">
        <v>0</v>
      </c>
      <c r="P754" s="687">
        <v>0</v>
      </c>
      <c r="Q754" s="687">
        <v>0</v>
      </c>
      <c r="R754" s="687">
        <v>0</v>
      </c>
      <c r="S754" s="687">
        <v>0</v>
      </c>
      <c r="T754" s="687">
        <v>0</v>
      </c>
      <c r="U754" s="687">
        <v>0</v>
      </c>
      <c r="V754" s="687">
        <v>0</v>
      </c>
      <c r="W754" s="687">
        <v>0</v>
      </c>
      <c r="X754" s="687">
        <v>0</v>
      </c>
      <c r="Y754" s="688">
        <f>SUM(C754:X754)</f>
        <v>1.49</v>
      </c>
      <c r="Z754" s="1134">
        <f>IF(ISERROR((C754/D754-1)*100),"n/a",(C754/D754-1)*100)</f>
        <v>25</v>
      </c>
      <c r="AA754" s="705">
        <f>IF(ISERROR((D754/E754-1)*100),"n/a",(D754/E754-1)*100)</f>
        <v>14.285714285714279</v>
      </c>
      <c r="AB754" s="705">
        <f>IF(ISERROR((E754/F754-1)*100),"n/a",(E754/F754-1)*100)</f>
        <v>16.666666666666675</v>
      </c>
      <c r="AC754" s="705">
        <f>IF(ISERROR((F754/G754-1)*100),"n/a",(F754/G754-1)*100)</f>
        <v>19.999999999999996</v>
      </c>
      <c r="AD754" s="705">
        <f>IF(ISERROR((G754/H754-1)*100),"n/a",(G754/H754-1)*100)</f>
        <v>300</v>
      </c>
      <c r="AE754" s="705" t="str">
        <f>IF(ISERROR((H754/J754-1)*100),"n/a",(H754/J754-1)*100)</f>
        <v>n/a</v>
      </c>
      <c r="AF754" s="705" t="str">
        <f>IF(ISERROR((J754/K754-1)*100),"n/a",(J754/K754-1)*100)</f>
        <v>n/a</v>
      </c>
      <c r="AG754" s="705" t="str">
        <f>IF(ISERROR((K754/M754-1)*100),"n/a",(K754/M754-1)*100)</f>
        <v>n/a</v>
      </c>
      <c r="AH754" s="705" t="str">
        <f>IF(ISERROR((M754/N754-1)*100),"n/a",(M754/N754-1)*100)</f>
        <v>n/a</v>
      </c>
      <c r="AI754" s="705" t="str">
        <f>IF(ISERROR((N754/O754-1)*100),"n/a",(N754/O754-1)*100)</f>
        <v>n/a</v>
      </c>
      <c r="AJ754" s="705" t="str">
        <f>IF(ISERROR((O754/P754-1)*100),"n/a",(O754/P754-1)*100)</f>
        <v>n/a</v>
      </c>
      <c r="AK754" s="705" t="str">
        <f>IF(ISERROR((P754/Q754-1)*100),"n/a",(P754/Q754-1)*100)</f>
        <v>n/a</v>
      </c>
      <c r="AL754" s="705" t="str">
        <f>IF(ISERROR((Q754/R754-1)*100),"n/a",(Q754/R754-1)*100)</f>
        <v>n/a</v>
      </c>
      <c r="AM754" s="705" t="str">
        <f>IF(ISERROR((R754/S754-1)*100),"n/a",(R754/S754-1)*100)</f>
        <v>n/a</v>
      </c>
      <c r="AN754" s="705" t="str">
        <f>IF(ISERROR((S754/T754-1)*100),"n/a",(S754/T754-1)*100)</f>
        <v>n/a</v>
      </c>
      <c r="AO754" s="705" t="str">
        <f>IF(ISERROR((T754/U754-1)*100),"n/a",(T754/U754-1)*100)</f>
        <v>n/a</v>
      </c>
      <c r="AP754" s="705" t="str">
        <f>IF(ISERROR((U754/V754-1)*100),"n/a",(U754/V754-1)*100)</f>
        <v>n/a</v>
      </c>
      <c r="AQ754" s="705" t="str">
        <f>IF(ISERROR((V754/W754-1)*100),"n/a",(V754/W754-1)*100)</f>
        <v>n/a</v>
      </c>
      <c r="AR754" s="705" t="str">
        <f>IF(ISERROR((W754/X754-1)*100),"n/a",(W754/X754-1)*100)</f>
        <v>n/a</v>
      </c>
      <c r="AS754" s="706">
        <f>AVERAGE(Z754:AR754)</f>
        <v>75.19047619047619</v>
      </c>
      <c r="AT754" s="707">
        <f>STDEV(Z754:AR754)</f>
        <v>125.73665024733045</v>
      </c>
    </row>
    <row r="755" spans="1:46" ht="11.25" customHeight="1" x14ac:dyDescent="0.2">
      <c r="A755" s="513" t="s">
        <v>1720</v>
      </c>
      <c r="B755" s="972" t="s">
        <v>1721</v>
      </c>
      <c r="C755" s="515">
        <v>0.9</v>
      </c>
      <c r="D755" s="509">
        <v>0.82000000000000006</v>
      </c>
      <c r="E755" s="684">
        <v>0.76</v>
      </c>
      <c r="F755" s="684">
        <v>0.64</v>
      </c>
      <c r="G755" s="684">
        <v>0.54</v>
      </c>
      <c r="H755" s="684">
        <v>0.5</v>
      </c>
      <c r="I755" s="685"/>
      <c r="J755" s="684">
        <v>0.44</v>
      </c>
      <c r="K755" s="514">
        <v>0.3</v>
      </c>
      <c r="L755" s="685"/>
      <c r="M755" s="686">
        <v>0</v>
      </c>
      <c r="N755" s="686">
        <v>0</v>
      </c>
      <c r="O755" s="687">
        <v>0</v>
      </c>
      <c r="P755" s="687">
        <v>0</v>
      </c>
      <c r="Q755" s="687">
        <v>0</v>
      </c>
      <c r="R755" s="687">
        <v>0</v>
      </c>
      <c r="S755" s="687">
        <v>0</v>
      </c>
      <c r="T755" s="687">
        <v>0</v>
      </c>
      <c r="U755" s="687">
        <v>0</v>
      </c>
      <c r="V755" s="687">
        <v>0</v>
      </c>
      <c r="W755" s="687">
        <v>0</v>
      </c>
      <c r="X755" s="687">
        <v>0</v>
      </c>
      <c r="Y755" s="688">
        <f>SUM(C755:X755)</f>
        <v>4.9000000000000004</v>
      </c>
      <c r="Z755" s="1134">
        <f>IF(ISERROR((C755/D755-1)*100),"n/a",(C755/D755-1)*100)</f>
        <v>9.7560975609755971</v>
      </c>
      <c r="AA755" s="705">
        <f>IF(ISERROR((D755/E755-1)*100),"n/a",(D755/E755-1)*100)</f>
        <v>7.8947368421052655</v>
      </c>
      <c r="AB755" s="705">
        <f>IF(ISERROR((E755/F755-1)*100),"n/a",(E755/F755-1)*100)</f>
        <v>18.75</v>
      </c>
      <c r="AC755" s="705">
        <f>IF(ISERROR((F755/G755-1)*100),"n/a",(F755/G755-1)*100)</f>
        <v>18.518518518518512</v>
      </c>
      <c r="AD755" s="705">
        <f>IF(ISERROR((G755/H755-1)*100),"n/a",(G755/H755-1)*100)</f>
        <v>8.0000000000000071</v>
      </c>
      <c r="AE755" s="705">
        <f>IF(ISERROR((H755/J755-1)*100),"n/a",(H755/J755-1)*100)</f>
        <v>13.636363636363647</v>
      </c>
      <c r="AF755" s="705">
        <f>IF(ISERROR((J755/K755-1)*100),"n/a",(J755/K755-1)*100)</f>
        <v>46.666666666666679</v>
      </c>
      <c r="AG755" s="705" t="str">
        <f>IF(ISERROR((K755/M755-1)*100),"n/a",(K755/M755-1)*100)</f>
        <v>n/a</v>
      </c>
      <c r="AH755" s="705" t="str">
        <f>IF(ISERROR((M755/N755-1)*100),"n/a",(M755/N755-1)*100)</f>
        <v>n/a</v>
      </c>
      <c r="AI755" s="705" t="str">
        <f>IF(ISERROR((N755/O755-1)*100),"n/a",(N755/O755-1)*100)</f>
        <v>n/a</v>
      </c>
      <c r="AJ755" s="705" t="str">
        <f>IF(ISERROR((O755/P755-1)*100),"n/a",(O755/P755-1)*100)</f>
        <v>n/a</v>
      </c>
      <c r="AK755" s="705" t="str">
        <f>IF(ISERROR((P755/Q755-1)*100),"n/a",(P755/Q755-1)*100)</f>
        <v>n/a</v>
      </c>
      <c r="AL755" s="705" t="str">
        <f>IF(ISERROR((Q755/R755-1)*100),"n/a",(Q755/R755-1)*100)</f>
        <v>n/a</v>
      </c>
      <c r="AM755" s="705" t="str">
        <f>IF(ISERROR((R755/S755-1)*100),"n/a",(R755/S755-1)*100)</f>
        <v>n/a</v>
      </c>
      <c r="AN755" s="705" t="str">
        <f>IF(ISERROR((S755/T755-1)*100),"n/a",(S755/T755-1)*100)</f>
        <v>n/a</v>
      </c>
      <c r="AO755" s="705" t="str">
        <f>IF(ISERROR((T755/U755-1)*100),"n/a",(T755/U755-1)*100)</f>
        <v>n/a</v>
      </c>
      <c r="AP755" s="705" t="str">
        <f>IF(ISERROR((U755/V755-1)*100),"n/a",(U755/V755-1)*100)</f>
        <v>n/a</v>
      </c>
      <c r="AQ755" s="705" t="str">
        <f>IF(ISERROR((V755/W755-1)*100),"n/a",(V755/W755-1)*100)</f>
        <v>n/a</v>
      </c>
      <c r="AR755" s="705" t="str">
        <f>IF(ISERROR((W755/X755-1)*100),"n/a",(W755/X755-1)*100)</f>
        <v>n/a</v>
      </c>
      <c r="AS755" s="706">
        <f>AVERAGE(Z755:AR755)</f>
        <v>17.603197603518531</v>
      </c>
      <c r="AT755" s="707">
        <f>STDEV(Z755:AR755)</f>
        <v>13.60530881351931</v>
      </c>
    </row>
    <row r="756" spans="1:46" ht="11.25" customHeight="1" x14ac:dyDescent="0.2">
      <c r="A756" s="526" t="s">
        <v>1722</v>
      </c>
      <c r="B756" s="528" t="s">
        <v>1723</v>
      </c>
      <c r="C756" s="515">
        <v>0.84</v>
      </c>
      <c r="D756" s="515">
        <v>0.8</v>
      </c>
      <c r="E756" s="533">
        <v>0.72</v>
      </c>
      <c r="F756" s="533">
        <v>0.66</v>
      </c>
      <c r="G756" s="533">
        <v>0.6</v>
      </c>
      <c r="H756" s="533">
        <v>0.52</v>
      </c>
      <c r="I756" s="534"/>
      <c r="J756" s="533">
        <v>0.44</v>
      </c>
      <c r="K756" s="529">
        <v>0.34</v>
      </c>
      <c r="L756" s="534"/>
      <c r="M756" s="549">
        <v>0.24</v>
      </c>
      <c r="N756" s="560">
        <v>0</v>
      </c>
      <c r="O756" s="537">
        <v>0</v>
      </c>
      <c r="P756" s="537">
        <v>0</v>
      </c>
      <c r="Q756" s="537">
        <v>0</v>
      </c>
      <c r="R756" s="537">
        <v>0</v>
      </c>
      <c r="S756" s="537">
        <v>0</v>
      </c>
      <c r="T756" s="537">
        <v>0</v>
      </c>
      <c r="U756" s="537">
        <v>0</v>
      </c>
      <c r="V756" s="537">
        <v>0</v>
      </c>
      <c r="W756" s="537">
        <v>0</v>
      </c>
      <c r="X756" s="537">
        <v>0</v>
      </c>
      <c r="Y756" s="688">
        <f>SUM(C756:X756)</f>
        <v>5.160000000000001</v>
      </c>
      <c r="Z756" s="1134">
        <f>IF(ISERROR((C756/D756-1)*100),"n/a",(C756/D756-1)*100)</f>
        <v>4.9999999999999822</v>
      </c>
      <c r="AA756" s="705">
        <f>IF(ISERROR((D756/E756-1)*100),"n/a",(D756/E756-1)*100)</f>
        <v>11.111111111111116</v>
      </c>
      <c r="AB756" s="705">
        <f>IF(ISERROR((E756/F756-1)*100),"n/a",(E756/F756-1)*100)</f>
        <v>9.0909090909090828</v>
      </c>
      <c r="AC756" s="705">
        <f>IF(ISERROR((F756/G756-1)*100),"n/a",(F756/G756-1)*100)</f>
        <v>10.000000000000009</v>
      </c>
      <c r="AD756" s="705">
        <f>IF(ISERROR((G756/H756-1)*100),"n/a",(G756/H756-1)*100)</f>
        <v>15.384615384615374</v>
      </c>
      <c r="AE756" s="705">
        <f>IF(ISERROR((H756/J756-1)*100),"n/a",(H756/J756-1)*100)</f>
        <v>18.181818181818187</v>
      </c>
      <c r="AF756" s="705">
        <f>IF(ISERROR((J756/K756-1)*100),"n/a",(J756/K756-1)*100)</f>
        <v>29.411764705882337</v>
      </c>
      <c r="AG756" s="705">
        <f>IF(ISERROR((K756/M756-1)*100),"n/a",(K756/M756-1)*100)</f>
        <v>41.666666666666671</v>
      </c>
      <c r="AH756" s="705" t="str">
        <f>IF(ISERROR((M756/N756-1)*100),"n/a",(M756/N756-1)*100)</f>
        <v>n/a</v>
      </c>
      <c r="AI756" s="705" t="str">
        <f>IF(ISERROR((N756/O756-1)*100),"n/a",(N756/O756-1)*100)</f>
        <v>n/a</v>
      </c>
      <c r="AJ756" s="705" t="str">
        <f>IF(ISERROR((O756/P756-1)*100),"n/a",(O756/P756-1)*100)</f>
        <v>n/a</v>
      </c>
      <c r="AK756" s="705" t="str">
        <f>IF(ISERROR((P756/Q756-1)*100),"n/a",(P756/Q756-1)*100)</f>
        <v>n/a</v>
      </c>
      <c r="AL756" s="705" t="str">
        <f>IF(ISERROR((Q756/R756-1)*100),"n/a",(Q756/R756-1)*100)</f>
        <v>n/a</v>
      </c>
      <c r="AM756" s="705" t="str">
        <f>IF(ISERROR((R756/S756-1)*100),"n/a",(R756/S756-1)*100)</f>
        <v>n/a</v>
      </c>
      <c r="AN756" s="705" t="str">
        <f>IF(ISERROR((S756/T756-1)*100),"n/a",(S756/T756-1)*100)</f>
        <v>n/a</v>
      </c>
      <c r="AO756" s="705" t="str">
        <f>IF(ISERROR((T756/U756-1)*100),"n/a",(T756/U756-1)*100)</f>
        <v>n/a</v>
      </c>
      <c r="AP756" s="705" t="str">
        <f>IF(ISERROR((U756/V756-1)*100),"n/a",(U756/V756-1)*100)</f>
        <v>n/a</v>
      </c>
      <c r="AQ756" s="705" t="str">
        <f>IF(ISERROR((V756/W756-1)*100),"n/a",(V756/W756-1)*100)</f>
        <v>n/a</v>
      </c>
      <c r="AR756" s="705" t="str">
        <f>IF(ISERROR((W756/X756-1)*100),"n/a",(W756/X756-1)*100)</f>
        <v>n/a</v>
      </c>
      <c r="AS756" s="706">
        <f>AVERAGE(Z756:AR756)</f>
        <v>17.480860642625345</v>
      </c>
      <c r="AT756" s="707">
        <f>STDEV(Z756:AR756)</f>
        <v>12.275908025315649</v>
      </c>
    </row>
    <row r="757" spans="1:46" ht="11.25" customHeight="1" x14ac:dyDescent="0.2">
      <c r="A757" s="644" t="s">
        <v>3945</v>
      </c>
      <c r="B757" s="963" t="s">
        <v>3946</v>
      </c>
      <c r="C757" s="515">
        <v>0.46</v>
      </c>
      <c r="D757" s="963">
        <v>0.39</v>
      </c>
      <c r="E757" s="963">
        <v>0.35</v>
      </c>
      <c r="F757" s="963">
        <v>0.31</v>
      </c>
      <c r="G757" s="963">
        <v>0.21</v>
      </c>
      <c r="H757" s="521">
        <v>0</v>
      </c>
      <c r="I757" s="963"/>
      <c r="J757" s="521">
        <v>0</v>
      </c>
      <c r="K757" s="521">
        <v>0</v>
      </c>
      <c r="L757" s="955"/>
      <c r="M757" s="589">
        <v>0</v>
      </c>
      <c r="N757" s="687">
        <v>0</v>
      </c>
      <c r="O757" s="687">
        <v>0</v>
      </c>
      <c r="P757" s="687">
        <v>0</v>
      </c>
      <c r="Q757" s="687">
        <v>0</v>
      </c>
      <c r="R757" s="687">
        <v>0</v>
      </c>
      <c r="S757" s="687">
        <v>0</v>
      </c>
      <c r="T757" s="687">
        <v>0</v>
      </c>
      <c r="U757" s="687">
        <v>0</v>
      </c>
      <c r="V757" s="687">
        <v>0</v>
      </c>
      <c r="W757" s="687">
        <v>0</v>
      </c>
      <c r="X757" s="687">
        <v>0</v>
      </c>
      <c r="Y757" s="688">
        <f>SUM(C757:X757)</f>
        <v>1.7200000000000002</v>
      </c>
      <c r="Z757" s="1134">
        <f>IF(ISERROR((C757/D757-1)*100),"n/a",(C757/D757-1)*100)</f>
        <v>17.948717948717952</v>
      </c>
      <c r="AA757" s="705">
        <f>IF(ISERROR((D757/E757-1)*100),"n/a",(D757/E757-1)*100)</f>
        <v>11.428571428571432</v>
      </c>
      <c r="AB757" s="705">
        <f>IF(ISERROR((E757/F757-1)*100),"n/a",(E757/F757-1)*100)</f>
        <v>12.903225806451601</v>
      </c>
      <c r="AC757" s="705">
        <f>IF(ISERROR((F757/G757-1)*100),"n/a",(F757/G757-1)*100)</f>
        <v>47.619047619047628</v>
      </c>
      <c r="AD757" s="705" t="str">
        <f>IF(ISERROR((G757/H757-1)*100),"n/a",(G757/H757-1)*100)</f>
        <v>n/a</v>
      </c>
      <c r="AE757" s="705" t="str">
        <f>IF(ISERROR((H757/J757-1)*100),"n/a",(H757/J757-1)*100)</f>
        <v>n/a</v>
      </c>
      <c r="AF757" s="705" t="str">
        <f>IF(ISERROR((J757/K757-1)*100),"n/a",(J757/K757-1)*100)</f>
        <v>n/a</v>
      </c>
      <c r="AG757" s="705" t="str">
        <f>IF(ISERROR((K757/M757-1)*100),"n/a",(K757/M757-1)*100)</f>
        <v>n/a</v>
      </c>
      <c r="AH757" s="705" t="str">
        <f>IF(ISERROR((M757/N757-1)*100),"n/a",(M757/N757-1)*100)</f>
        <v>n/a</v>
      </c>
      <c r="AI757" s="705" t="str">
        <f>IF(ISERROR((N757/O757-1)*100),"n/a",(N757/O757-1)*100)</f>
        <v>n/a</v>
      </c>
      <c r="AJ757" s="705" t="str">
        <f>IF(ISERROR((O757/P757-1)*100),"n/a",(O757/P757-1)*100)</f>
        <v>n/a</v>
      </c>
      <c r="AK757" s="705" t="str">
        <f>IF(ISERROR((P757/Q757-1)*100),"n/a",(P757/Q757-1)*100)</f>
        <v>n/a</v>
      </c>
      <c r="AL757" s="705" t="str">
        <f>IF(ISERROR((Q757/R757-1)*100),"n/a",(Q757/R757-1)*100)</f>
        <v>n/a</v>
      </c>
      <c r="AM757" s="705" t="str">
        <f>IF(ISERROR((R757/S757-1)*100),"n/a",(R757/S757-1)*100)</f>
        <v>n/a</v>
      </c>
      <c r="AN757" s="705" t="str">
        <f>IF(ISERROR((S757/T757-1)*100),"n/a",(S757/T757-1)*100)</f>
        <v>n/a</v>
      </c>
      <c r="AO757" s="705" t="str">
        <f>IF(ISERROR((T757/U757-1)*100),"n/a",(T757/U757-1)*100)</f>
        <v>n/a</v>
      </c>
      <c r="AP757" s="705" t="str">
        <f>IF(ISERROR((U757/V757-1)*100),"n/a",(U757/V757-1)*100)</f>
        <v>n/a</v>
      </c>
      <c r="AQ757" s="705" t="str">
        <f>IF(ISERROR((V757/W757-1)*100),"n/a",(V757/W757-1)*100)</f>
        <v>n/a</v>
      </c>
      <c r="AR757" s="705" t="str">
        <f>IF(ISERROR((W757/X757-1)*100),"n/a",(W757/X757-1)*100)</f>
        <v>n/a</v>
      </c>
      <c r="AS757" s="706">
        <f>AVERAGE(Z757:AR757)</f>
        <v>22.474890700697152</v>
      </c>
      <c r="AT757" s="707">
        <f>STDEV(Z757:AR757)</f>
        <v>16.993653768636303</v>
      </c>
    </row>
    <row r="758" spans="1:46" ht="11.25" customHeight="1" x14ac:dyDescent="0.2">
      <c r="A758" s="513" t="s">
        <v>815</v>
      </c>
      <c r="B758" s="955" t="s">
        <v>816</v>
      </c>
      <c r="C758" s="515">
        <v>2.63</v>
      </c>
      <c r="D758" s="515">
        <v>2.12</v>
      </c>
      <c r="E758" s="684">
        <v>1.64</v>
      </c>
      <c r="F758" s="684">
        <v>1.4</v>
      </c>
      <c r="G758" s="684">
        <v>1.24</v>
      </c>
      <c r="H758" s="684">
        <v>1.07</v>
      </c>
      <c r="I758" s="685"/>
      <c r="J758" s="684">
        <v>0.71</v>
      </c>
      <c r="K758" s="514">
        <v>0.56000000000000005</v>
      </c>
      <c r="L758" s="685"/>
      <c r="M758" s="531">
        <v>0.49</v>
      </c>
      <c r="N758" s="531">
        <v>0.45</v>
      </c>
      <c r="O758" s="691">
        <v>0.41</v>
      </c>
      <c r="P758" s="691">
        <v>0.3</v>
      </c>
      <c r="Q758" s="691">
        <v>0.13</v>
      </c>
      <c r="R758" s="691">
        <v>0.105</v>
      </c>
      <c r="S758" s="691">
        <v>8.8999999999999996E-2</v>
      </c>
      <c r="T758" s="687">
        <v>8.5000000000000006E-2</v>
      </c>
      <c r="U758" s="687">
        <v>8.5000000000000006E-2</v>
      </c>
      <c r="V758" s="687">
        <v>8.5000000000000006E-2</v>
      </c>
      <c r="W758" s="687">
        <v>8.5000000000000006E-2</v>
      </c>
      <c r="X758" s="687">
        <v>8.5000000000000006E-2</v>
      </c>
      <c r="Y758" s="688">
        <f>SUM(C758:X758)</f>
        <v>13.769000000000005</v>
      </c>
      <c r="Z758" s="1134">
        <f>IF(ISERROR((C758/D758-1)*100),"n/a",(C758/D758-1)*100)</f>
        <v>24.056603773584897</v>
      </c>
      <c r="AA758" s="705">
        <f>IF(ISERROR((D758/E758-1)*100),"n/a",(D758/E758-1)*100)</f>
        <v>29.268292682926834</v>
      </c>
      <c r="AB758" s="705">
        <f>IF(ISERROR((E758/F758-1)*100),"n/a",(E758/F758-1)*100)</f>
        <v>17.142857142857149</v>
      </c>
      <c r="AC758" s="705">
        <f>IF(ISERROR((F758/G758-1)*100),"n/a",(F758/G758-1)*100)</f>
        <v>12.903225806451601</v>
      </c>
      <c r="AD758" s="705">
        <f>IF(ISERROR((G758/H758-1)*100),"n/a",(G758/H758-1)*100)</f>
        <v>15.887850467289709</v>
      </c>
      <c r="AE758" s="705">
        <f>IF(ISERROR((H758/J758-1)*100),"n/a",(H758/J758-1)*100)</f>
        <v>50.704225352112701</v>
      </c>
      <c r="AF758" s="705">
        <f>IF(ISERROR((J758/K758-1)*100),"n/a",(J758/K758-1)*100)</f>
        <v>26.785714285714256</v>
      </c>
      <c r="AG758" s="705">
        <f>IF(ISERROR((K758/M758-1)*100),"n/a",(K758/M758-1)*100)</f>
        <v>14.285714285714302</v>
      </c>
      <c r="AH758" s="705">
        <f>IF(ISERROR((M758/N758-1)*100),"n/a",(M758/N758-1)*100)</f>
        <v>8.8888888888888786</v>
      </c>
      <c r="AI758" s="705">
        <f>IF(ISERROR((N758/O758-1)*100),"n/a",(N758/O758-1)*100)</f>
        <v>9.7560975609756184</v>
      </c>
      <c r="AJ758" s="705">
        <f>IF(ISERROR((O758/P758-1)*100),"n/a",(O758/P758-1)*100)</f>
        <v>36.666666666666671</v>
      </c>
      <c r="AK758" s="705">
        <f>IF(ISERROR((P758/Q758-1)*100),"n/a",(P758/Q758-1)*100)</f>
        <v>130.76923076923075</v>
      </c>
      <c r="AL758" s="705">
        <f>IF(ISERROR((Q758/R758-1)*100),"n/a",(Q758/R758-1)*100)</f>
        <v>23.809523809523814</v>
      </c>
      <c r="AM758" s="705">
        <f>IF(ISERROR((R758/S758-1)*100),"n/a",(R758/S758-1)*100)</f>
        <v>17.977528089887642</v>
      </c>
      <c r="AN758" s="705">
        <f>IF(ISERROR((S758/T758-1)*100),"n/a",(S758/T758-1)*100)</f>
        <v>4.7058823529411598</v>
      </c>
      <c r="AO758" s="705">
        <f>IF(ISERROR((T758/U758-1)*100),"n/a",(T758/U758-1)*100)</f>
        <v>0</v>
      </c>
      <c r="AP758" s="705">
        <f>IF(ISERROR((U758/V758-1)*100),"n/a",(U758/V758-1)*100)</f>
        <v>0</v>
      </c>
      <c r="AQ758" s="705">
        <f>IF(ISERROR((V758/W758-1)*100),"n/a",(V758/W758-1)*100)</f>
        <v>0</v>
      </c>
      <c r="AR758" s="705">
        <f>IF(ISERROR((W758/X758-1)*100),"n/a",(W758/X758-1)*100)</f>
        <v>0</v>
      </c>
      <c r="AS758" s="706">
        <f>AVERAGE(Z758:AR758)</f>
        <v>22.295173786040316</v>
      </c>
      <c r="AT758" s="707">
        <f>STDEV(Z758:AR758)</f>
        <v>29.559414573078158</v>
      </c>
    </row>
    <row r="759" spans="1:46" ht="11.25" customHeight="1" x14ac:dyDescent="0.2">
      <c r="A759" s="513" t="s">
        <v>818</v>
      </c>
      <c r="B759" s="955" t="s">
        <v>819</v>
      </c>
      <c r="C759" s="515">
        <v>1.05</v>
      </c>
      <c r="D759" s="515">
        <v>0.35</v>
      </c>
      <c r="E759" s="684">
        <v>0.31</v>
      </c>
      <c r="F759" s="684">
        <v>0.28999999999999998</v>
      </c>
      <c r="G759" s="684">
        <v>0.27</v>
      </c>
      <c r="H759" s="684">
        <v>0.25</v>
      </c>
      <c r="I759" s="685" t="s">
        <v>90</v>
      </c>
      <c r="J759" s="684">
        <v>0.23</v>
      </c>
      <c r="K759" s="684">
        <v>0.21</v>
      </c>
      <c r="L759" s="685"/>
      <c r="M759" s="515">
        <v>0.2</v>
      </c>
      <c r="N759" s="691">
        <v>0.19</v>
      </c>
      <c r="O759" s="691">
        <v>0.18</v>
      </c>
      <c r="P759" s="691">
        <v>0.16</v>
      </c>
      <c r="Q759" s="691">
        <v>0.13</v>
      </c>
      <c r="R759" s="691">
        <v>0.11</v>
      </c>
      <c r="S759" s="691">
        <v>0.1</v>
      </c>
      <c r="T759" s="687">
        <v>0.08</v>
      </c>
      <c r="U759" s="687">
        <v>0.08</v>
      </c>
      <c r="V759" s="687">
        <v>0.08</v>
      </c>
      <c r="W759" s="687">
        <v>0.08</v>
      </c>
      <c r="X759" s="687">
        <v>0.08</v>
      </c>
      <c r="Y759" s="688">
        <f>SUM(C759:X759)</f>
        <v>4.4300000000000006</v>
      </c>
      <c r="Z759" s="1134">
        <f>IF(ISERROR((C759/D759-1)*100),"n/a",(C759/D759-1)*100)</f>
        <v>200.00000000000006</v>
      </c>
      <c r="AA759" s="705">
        <f>IF(ISERROR((D759/E759-1)*100),"n/a",(D759/E759-1)*100)</f>
        <v>12.903225806451601</v>
      </c>
      <c r="AB759" s="705">
        <f>IF(ISERROR((E759/F759-1)*100),"n/a",(E759/F759-1)*100)</f>
        <v>6.8965517241379448</v>
      </c>
      <c r="AC759" s="705">
        <f>IF(ISERROR((F759/G759-1)*100),"n/a",(F759/G759-1)*100)</f>
        <v>7.4074074074073959</v>
      </c>
      <c r="AD759" s="705">
        <f>IF(ISERROR((G759/H759-1)*100),"n/a",(G759/H759-1)*100)</f>
        <v>8.0000000000000071</v>
      </c>
      <c r="AE759" s="705">
        <f>IF(ISERROR((H759/J759-1)*100),"n/a",(H759/J759-1)*100)</f>
        <v>8.6956521739130377</v>
      </c>
      <c r="AF759" s="705">
        <f>IF(ISERROR((J759/K759-1)*100),"n/a",(J759/K759-1)*100)</f>
        <v>9.5238095238095344</v>
      </c>
      <c r="AG759" s="705">
        <f>IF(ISERROR((K759/M759-1)*100),"n/a",(K759/M759-1)*100)</f>
        <v>4.9999999999999822</v>
      </c>
      <c r="AH759" s="705">
        <f>IF(ISERROR((M759/N759-1)*100),"n/a",(M759/N759-1)*100)</f>
        <v>5.2631578947368363</v>
      </c>
      <c r="AI759" s="705">
        <f>IF(ISERROR((N759/O759-1)*100),"n/a",(N759/O759-1)*100)</f>
        <v>5.555555555555558</v>
      </c>
      <c r="AJ759" s="705">
        <f>IF(ISERROR((O759/P759-1)*100),"n/a",(O759/P759-1)*100)</f>
        <v>12.5</v>
      </c>
      <c r="AK759" s="705">
        <f>IF(ISERROR((P759/Q759-1)*100),"n/a",(P759/Q759-1)*100)</f>
        <v>23.076923076923084</v>
      </c>
      <c r="AL759" s="705">
        <f>IF(ISERROR((Q759/R759-1)*100),"n/a",(Q759/R759-1)*100)</f>
        <v>18.181818181818187</v>
      </c>
      <c r="AM759" s="705">
        <f>IF(ISERROR((R759/S759-1)*100),"n/a",(R759/S759-1)*100)</f>
        <v>9.9999999999999858</v>
      </c>
      <c r="AN759" s="705">
        <f>IF(ISERROR((S759/T759-1)*100),"n/a",(S759/T759-1)*100)</f>
        <v>25</v>
      </c>
      <c r="AO759" s="705">
        <f>IF(ISERROR((T759/U759-1)*100),"n/a",(T759/U759-1)*100)</f>
        <v>0</v>
      </c>
      <c r="AP759" s="705">
        <f>IF(ISERROR((U759/V759-1)*100),"n/a",(U759/V759-1)*100)</f>
        <v>0</v>
      </c>
      <c r="AQ759" s="705">
        <f>IF(ISERROR((V759/W759-1)*100),"n/a",(V759/W759-1)*100)</f>
        <v>0</v>
      </c>
      <c r="AR759" s="705">
        <f>IF(ISERROR((W759/X759-1)*100),"n/a",(W759/X759-1)*100)</f>
        <v>0</v>
      </c>
      <c r="AS759" s="706">
        <f>AVERAGE(Z759:AR759)</f>
        <v>18.842321123408063</v>
      </c>
      <c r="AT759" s="707">
        <f>STDEV(Z759:AR759)</f>
        <v>44.460689465580813</v>
      </c>
    </row>
    <row r="760" spans="1:46" ht="11.25" customHeight="1" x14ac:dyDescent="0.2">
      <c r="A760" s="513" t="s">
        <v>1724</v>
      </c>
      <c r="B760" s="955" t="s">
        <v>1725</v>
      </c>
      <c r="C760" s="515">
        <v>1</v>
      </c>
      <c r="D760" s="515">
        <v>0.84</v>
      </c>
      <c r="E760" s="684">
        <v>0.74</v>
      </c>
      <c r="F760" s="684">
        <v>0.68</v>
      </c>
      <c r="G760" s="684">
        <v>0.6</v>
      </c>
      <c r="H760" s="684">
        <v>0.48</v>
      </c>
      <c r="I760" s="685"/>
      <c r="J760" s="684">
        <v>0.36</v>
      </c>
      <c r="K760" s="514">
        <v>0.32</v>
      </c>
      <c r="L760" s="685"/>
      <c r="M760" s="686">
        <v>0</v>
      </c>
      <c r="N760" s="686">
        <v>0</v>
      </c>
      <c r="O760" s="687">
        <v>0</v>
      </c>
      <c r="P760" s="687">
        <v>0</v>
      </c>
      <c r="Q760" s="687">
        <v>0</v>
      </c>
      <c r="R760" s="687">
        <v>0</v>
      </c>
      <c r="S760" s="687">
        <v>0</v>
      </c>
      <c r="T760" s="687">
        <v>0</v>
      </c>
      <c r="U760" s="687">
        <v>0</v>
      </c>
      <c r="V760" s="687">
        <v>0</v>
      </c>
      <c r="W760" s="687">
        <v>0</v>
      </c>
      <c r="X760" s="687">
        <v>0</v>
      </c>
      <c r="Y760" s="688">
        <f>SUM(C760:X760)</f>
        <v>5.0200000000000005</v>
      </c>
      <c r="Z760" s="1134">
        <f>IF(ISERROR((C760/D760-1)*100),"n/a",(C760/D760-1)*100)</f>
        <v>19.047619047619047</v>
      </c>
      <c r="AA760" s="705">
        <f>IF(ISERROR((D760/E760-1)*100),"n/a",(D760/E760-1)*100)</f>
        <v>13.513513513513509</v>
      </c>
      <c r="AB760" s="705">
        <f>IF(ISERROR((E760/F760-1)*100),"n/a",(E760/F760-1)*100)</f>
        <v>8.8235294117646959</v>
      </c>
      <c r="AC760" s="705">
        <f>IF(ISERROR((F760/G760-1)*100),"n/a",(F760/G760-1)*100)</f>
        <v>13.333333333333353</v>
      </c>
      <c r="AD760" s="705">
        <f>IF(ISERROR((G760/H760-1)*100),"n/a",(G760/H760-1)*100)</f>
        <v>25</v>
      </c>
      <c r="AE760" s="705">
        <f>IF(ISERROR((H760/J760-1)*100),"n/a",(H760/J760-1)*100)</f>
        <v>33.333333333333329</v>
      </c>
      <c r="AF760" s="705">
        <f>IF(ISERROR((J760/K760-1)*100),"n/a",(J760/K760-1)*100)</f>
        <v>12.5</v>
      </c>
      <c r="AG760" s="705" t="str">
        <f>IF(ISERROR((K760/M760-1)*100),"n/a",(K760/M760-1)*100)</f>
        <v>n/a</v>
      </c>
      <c r="AH760" s="705" t="str">
        <f>IF(ISERROR((M760/N760-1)*100),"n/a",(M760/N760-1)*100)</f>
        <v>n/a</v>
      </c>
      <c r="AI760" s="705" t="str">
        <f>IF(ISERROR((N760/O760-1)*100),"n/a",(N760/O760-1)*100)</f>
        <v>n/a</v>
      </c>
      <c r="AJ760" s="705" t="str">
        <f>IF(ISERROR((O760/P760-1)*100),"n/a",(O760/P760-1)*100)</f>
        <v>n/a</v>
      </c>
      <c r="AK760" s="705" t="str">
        <f>IF(ISERROR((P760/Q760-1)*100),"n/a",(P760/Q760-1)*100)</f>
        <v>n/a</v>
      </c>
      <c r="AL760" s="705" t="str">
        <f>IF(ISERROR((Q760/R760-1)*100),"n/a",(Q760/R760-1)*100)</f>
        <v>n/a</v>
      </c>
      <c r="AM760" s="705" t="str">
        <f>IF(ISERROR((R760/S760-1)*100),"n/a",(R760/S760-1)*100)</f>
        <v>n/a</v>
      </c>
      <c r="AN760" s="705" t="str">
        <f>IF(ISERROR((S760/T760-1)*100),"n/a",(S760/T760-1)*100)</f>
        <v>n/a</v>
      </c>
      <c r="AO760" s="705" t="str">
        <f>IF(ISERROR((T760/U760-1)*100),"n/a",(T760/U760-1)*100)</f>
        <v>n/a</v>
      </c>
      <c r="AP760" s="705" t="str">
        <f>IF(ISERROR((U760/V760-1)*100),"n/a",(U760/V760-1)*100)</f>
        <v>n/a</v>
      </c>
      <c r="AQ760" s="705" t="str">
        <f>IF(ISERROR((V760/W760-1)*100),"n/a",(V760/W760-1)*100)</f>
        <v>n/a</v>
      </c>
      <c r="AR760" s="705" t="str">
        <f>IF(ISERROR((W760/X760-1)*100),"n/a",(W760/X760-1)*100)</f>
        <v>n/a</v>
      </c>
      <c r="AS760" s="706">
        <f>AVERAGE(Z760:AR760)</f>
        <v>17.935904091366275</v>
      </c>
      <c r="AT760" s="707">
        <f>STDEV(Z760:AR760)</f>
        <v>8.578498411818849</v>
      </c>
    </row>
    <row r="761" spans="1:46" ht="11.25" customHeight="1" x14ac:dyDescent="0.2">
      <c r="A761" s="1160" t="s">
        <v>4272</v>
      </c>
      <c r="B761" s="594" t="s">
        <v>3947</v>
      </c>
      <c r="C761" s="515">
        <v>0.84</v>
      </c>
      <c r="D761" s="1166">
        <v>0.59</v>
      </c>
      <c r="E761" s="1175">
        <v>0.45</v>
      </c>
      <c r="F761" s="1175">
        <v>0.34</v>
      </c>
      <c r="G761" s="1175">
        <v>0.14000000000000001</v>
      </c>
      <c r="H761" s="1175">
        <v>0</v>
      </c>
      <c r="I761" s="1175"/>
      <c r="J761" s="1175">
        <v>0</v>
      </c>
      <c r="K761" s="1166">
        <v>0</v>
      </c>
      <c r="L761" s="1175"/>
      <c r="M761" s="1189">
        <v>0.14000000000000001</v>
      </c>
      <c r="N761" s="1189">
        <v>0.28000000000000003</v>
      </c>
      <c r="O761" s="1197">
        <v>0.2</v>
      </c>
      <c r="P761" s="1199">
        <v>0</v>
      </c>
      <c r="Q761" s="1199">
        <v>0</v>
      </c>
      <c r="R761" s="1199">
        <v>0</v>
      </c>
      <c r="S761" s="1199">
        <v>0</v>
      </c>
      <c r="T761" s="1199">
        <v>0</v>
      </c>
      <c r="U761" s="1199">
        <v>0</v>
      </c>
      <c r="V761" s="1199">
        <v>0</v>
      </c>
      <c r="W761" s="1199">
        <v>0</v>
      </c>
      <c r="X761" s="1199">
        <v>0</v>
      </c>
      <c r="Y761" s="688">
        <f>SUM(C761:X761)</f>
        <v>2.9800000000000004</v>
      </c>
      <c r="Z761" s="1134">
        <f>IF(ISERROR((C761/D761-1)*100),"n/a",(C761/D761-1)*100)</f>
        <v>42.372881355932201</v>
      </c>
      <c r="AA761" s="705">
        <f>IF(ISERROR((D761/E761-1)*100),"n/a",(D761/E761-1)*100)</f>
        <v>31.111111111111111</v>
      </c>
      <c r="AB761" s="705">
        <f>IF(ISERROR((E761/F761-1)*100),"n/a",(E761/F761-1)*100)</f>
        <v>32.352941176470587</v>
      </c>
      <c r="AC761" s="705">
        <f>IF(ISERROR((F761/G761-1)*100),"n/a",(F761/G761-1)*100)</f>
        <v>142.85714285714283</v>
      </c>
      <c r="AD761" s="705" t="str">
        <f>IF(ISERROR((G761/H761-1)*100),"n/a",(G761/H761-1)*100)</f>
        <v>n/a</v>
      </c>
      <c r="AE761" s="705" t="str">
        <f>IF(ISERROR((H761/J761-1)*100),"n/a",(H761/J761-1)*100)</f>
        <v>n/a</v>
      </c>
      <c r="AF761" s="705" t="str">
        <f>IF(ISERROR((J761/K761-1)*100),"n/a",(J761/K761-1)*100)</f>
        <v>n/a</v>
      </c>
      <c r="AG761" s="705">
        <f>IF(ISERROR((K761/M761-1)*100),"n/a",(K761/M761-1)*100)</f>
        <v>-100</v>
      </c>
      <c r="AH761" s="705">
        <f>IF(ISERROR((M761/N761-1)*100),"n/a",(M761/N761-1)*100)</f>
        <v>-50</v>
      </c>
      <c r="AI761" s="705">
        <f>IF(ISERROR((N761/O761-1)*100),"n/a",(N761/O761-1)*100)</f>
        <v>40.000000000000014</v>
      </c>
      <c r="AJ761" s="705" t="str">
        <f>IF(ISERROR((O761/P761-1)*100),"n/a",(O761/P761-1)*100)</f>
        <v>n/a</v>
      </c>
      <c r="AK761" s="705" t="str">
        <f>IF(ISERROR((P761/Q761-1)*100),"n/a",(P761/Q761-1)*100)</f>
        <v>n/a</v>
      </c>
      <c r="AL761" s="705" t="str">
        <f>IF(ISERROR((Q761/R761-1)*100),"n/a",(Q761/R761-1)*100)</f>
        <v>n/a</v>
      </c>
      <c r="AM761" s="705" t="str">
        <f>IF(ISERROR((R761/S761-1)*100),"n/a",(R761/S761-1)*100)</f>
        <v>n/a</v>
      </c>
      <c r="AN761" s="705" t="str">
        <f>IF(ISERROR((S761/T761-1)*100),"n/a",(S761/T761-1)*100)</f>
        <v>n/a</v>
      </c>
      <c r="AO761" s="705" t="str">
        <f>IF(ISERROR((T761/U761-1)*100),"n/a",(T761/U761-1)*100)</f>
        <v>n/a</v>
      </c>
      <c r="AP761" s="705" t="str">
        <f>IF(ISERROR((U761/V761-1)*100),"n/a",(U761/V761-1)*100)</f>
        <v>n/a</v>
      </c>
      <c r="AQ761" s="705" t="str">
        <f>IF(ISERROR((V761/W761-1)*100),"n/a",(V761/W761-1)*100)</f>
        <v>n/a</v>
      </c>
      <c r="AR761" s="705" t="str">
        <f>IF(ISERROR((W761/X761-1)*100),"n/a",(W761/X761-1)*100)</f>
        <v>n/a</v>
      </c>
      <c r="AS761" s="706">
        <f>AVERAGE(Z761:AR761)</f>
        <v>19.813439500093825</v>
      </c>
      <c r="AT761" s="707">
        <f>STDEV(Z761:AR761)</f>
        <v>76.995921627143062</v>
      </c>
    </row>
    <row r="762" spans="1:46" ht="11.25" customHeight="1" x14ac:dyDescent="0.2">
      <c r="A762" s="972" t="s">
        <v>4253</v>
      </c>
      <c r="B762" s="955" t="s">
        <v>4248</v>
      </c>
      <c r="C762" s="515">
        <v>0.32</v>
      </c>
      <c r="D762" s="720">
        <v>0.3</v>
      </c>
      <c r="E762" s="695">
        <v>0.26</v>
      </c>
      <c r="F762" s="695">
        <v>0.2</v>
      </c>
      <c r="G762" s="695">
        <v>0.12</v>
      </c>
      <c r="H762" s="722">
        <v>0.1</v>
      </c>
      <c r="I762" s="515"/>
      <c r="J762" s="695">
        <v>0.1</v>
      </c>
      <c r="K762" s="540">
        <v>0</v>
      </c>
      <c r="L762" s="543"/>
      <c r="M762" s="569">
        <v>0</v>
      </c>
      <c r="N762" s="569">
        <v>0</v>
      </c>
      <c r="O762" s="564">
        <v>0</v>
      </c>
      <c r="P762" s="564">
        <v>0</v>
      </c>
      <c r="Q762" s="564">
        <v>0</v>
      </c>
      <c r="R762" s="564">
        <v>0</v>
      </c>
      <c r="S762" s="564">
        <v>0</v>
      </c>
      <c r="T762" s="564">
        <v>0</v>
      </c>
      <c r="U762" s="564">
        <v>0</v>
      </c>
      <c r="V762" s="564">
        <v>0</v>
      </c>
      <c r="W762" s="564">
        <v>0</v>
      </c>
      <c r="X762" s="564">
        <v>0</v>
      </c>
      <c r="Y762" s="688">
        <f>SUM(C762:X762)</f>
        <v>1.4000000000000004</v>
      </c>
      <c r="Z762" s="1134">
        <f>IF(ISERROR((C762/D762-1)*100),"n/a",(C762/D762-1)*100)</f>
        <v>6.6666666666666652</v>
      </c>
      <c r="AA762" s="705">
        <f>IF(ISERROR((D762/E762-1)*100),"n/a",(D762/E762-1)*100)</f>
        <v>15.384615384615374</v>
      </c>
      <c r="AB762" s="705">
        <f>IF(ISERROR((E762/F762-1)*100),"n/a",(E762/F762-1)*100)</f>
        <v>30.000000000000004</v>
      </c>
      <c r="AC762" s="705">
        <f>IF(ISERROR((F762/G762-1)*100),"n/a",(F762/G762-1)*100)</f>
        <v>66.666666666666671</v>
      </c>
      <c r="AD762" s="705">
        <f>IF(ISERROR((G762/H762-1)*100),"n/a",(G762/H762-1)*100)</f>
        <v>19.999999999999996</v>
      </c>
      <c r="AE762" s="705">
        <f>IF(ISERROR((H762/J762-1)*100),"n/a",(H762/J762-1)*100)</f>
        <v>0</v>
      </c>
      <c r="AF762" s="705" t="str">
        <f>IF(ISERROR((J762/K762-1)*100),"n/a",(J762/K762-1)*100)</f>
        <v>n/a</v>
      </c>
      <c r="AG762" s="705" t="str">
        <f>IF(ISERROR((K762/M762-1)*100),"n/a",(K762/M762-1)*100)</f>
        <v>n/a</v>
      </c>
      <c r="AH762" s="705" t="str">
        <f>IF(ISERROR((M762/N762-1)*100),"n/a",(M762/N762-1)*100)</f>
        <v>n/a</v>
      </c>
      <c r="AI762" s="705" t="str">
        <f>IF(ISERROR((N762/O762-1)*100),"n/a",(N762/O762-1)*100)</f>
        <v>n/a</v>
      </c>
      <c r="AJ762" s="705" t="str">
        <f>IF(ISERROR((O762/P762-1)*100),"n/a",(O762/P762-1)*100)</f>
        <v>n/a</v>
      </c>
      <c r="AK762" s="705" t="str">
        <f>IF(ISERROR((P762/Q762-1)*100),"n/a",(P762/Q762-1)*100)</f>
        <v>n/a</v>
      </c>
      <c r="AL762" s="705" t="str">
        <f>IF(ISERROR((Q762/R762-1)*100),"n/a",(Q762/R762-1)*100)</f>
        <v>n/a</v>
      </c>
      <c r="AM762" s="705" t="str">
        <f>IF(ISERROR((R762/S762-1)*100),"n/a",(R762/S762-1)*100)</f>
        <v>n/a</v>
      </c>
      <c r="AN762" s="705" t="str">
        <f>IF(ISERROR((S762/T762-1)*100),"n/a",(S762/T762-1)*100)</f>
        <v>n/a</v>
      </c>
      <c r="AO762" s="705" t="str">
        <f>IF(ISERROR((T762/U762-1)*100),"n/a",(T762/U762-1)*100)</f>
        <v>n/a</v>
      </c>
      <c r="AP762" s="705" t="str">
        <f>IF(ISERROR((U762/V762-1)*100),"n/a",(U762/V762-1)*100)</f>
        <v>n/a</v>
      </c>
      <c r="AQ762" s="705" t="str">
        <f>IF(ISERROR((V762/W762-1)*100),"n/a",(V762/W762-1)*100)</f>
        <v>n/a</v>
      </c>
      <c r="AR762" s="705" t="str">
        <f>IF(ISERROR((W762/X762-1)*100),"n/a",(W762/X762-1)*100)</f>
        <v>n/a</v>
      </c>
      <c r="AS762" s="706">
        <f>AVERAGE(Z762:AR762)</f>
        <v>23.119658119658116</v>
      </c>
      <c r="AT762" s="707">
        <f>STDEV(Z762:AR762)</f>
        <v>23.742214429164743</v>
      </c>
    </row>
    <row r="763" spans="1:46" ht="11.25" customHeight="1" x14ac:dyDescent="0.2">
      <c r="A763" s="513" t="s">
        <v>821</v>
      </c>
      <c r="B763" s="955" t="s">
        <v>822</v>
      </c>
      <c r="C763" s="515">
        <v>1.3</v>
      </c>
      <c r="D763" s="690">
        <v>1</v>
      </c>
      <c r="E763" s="684">
        <v>0.85</v>
      </c>
      <c r="F763" s="684">
        <v>0.75</v>
      </c>
      <c r="G763" s="684">
        <v>0.65</v>
      </c>
      <c r="H763" s="684">
        <v>0.6</v>
      </c>
      <c r="I763" s="685"/>
      <c r="J763" s="684">
        <v>0.55000000000000004</v>
      </c>
      <c r="K763" s="514">
        <v>0.32500000000000001</v>
      </c>
      <c r="L763" s="685"/>
      <c r="M763" s="531">
        <v>0.3</v>
      </c>
      <c r="N763" s="531">
        <v>0.27500000000000002</v>
      </c>
      <c r="O763" s="691">
        <v>0.25</v>
      </c>
      <c r="P763" s="691">
        <v>0.2</v>
      </c>
      <c r="Q763" s="691">
        <v>0.15</v>
      </c>
      <c r="R763" s="691">
        <v>0.125</v>
      </c>
      <c r="S763" s="691">
        <v>0.115</v>
      </c>
      <c r="T763" s="691">
        <v>0.1125</v>
      </c>
      <c r="U763" s="691">
        <v>0.1</v>
      </c>
      <c r="V763" s="691">
        <v>8.7499999999999994E-2</v>
      </c>
      <c r="W763" s="691">
        <v>7.4999999999999997E-2</v>
      </c>
      <c r="X763" s="687">
        <v>0</v>
      </c>
      <c r="Y763" s="688">
        <f>SUM(C763:X763)</f>
        <v>7.8150000000000004</v>
      </c>
      <c r="Z763" s="1134">
        <f>IF(ISERROR((C763/D763-1)*100),"n/a",(C763/D763-1)*100)</f>
        <v>30.000000000000004</v>
      </c>
      <c r="AA763" s="705">
        <f>IF(ISERROR((D763/E763-1)*100),"n/a",(D763/E763-1)*100)</f>
        <v>17.647058823529417</v>
      </c>
      <c r="AB763" s="705">
        <f>IF(ISERROR((E763/F763-1)*100),"n/a",(E763/F763-1)*100)</f>
        <v>13.33333333333333</v>
      </c>
      <c r="AC763" s="705">
        <f>IF(ISERROR((F763/G763-1)*100),"n/a",(F763/G763-1)*100)</f>
        <v>15.384615384615374</v>
      </c>
      <c r="AD763" s="705">
        <f>IF(ISERROR((G763/H763-1)*100),"n/a",(G763/H763-1)*100)</f>
        <v>8.3333333333333481</v>
      </c>
      <c r="AE763" s="705">
        <f>IF(ISERROR((H763/J763-1)*100),"n/a",(H763/J763-1)*100)</f>
        <v>9.0909090909090828</v>
      </c>
      <c r="AF763" s="705">
        <f>IF(ISERROR((J763/K763-1)*100),"n/a",(J763/K763-1)*100)</f>
        <v>69.230769230769226</v>
      </c>
      <c r="AG763" s="705">
        <f>IF(ISERROR((K763/M763-1)*100),"n/a",(K763/M763-1)*100)</f>
        <v>8.3333333333333481</v>
      </c>
      <c r="AH763" s="705">
        <f>IF(ISERROR((M763/N763-1)*100),"n/a",(M763/N763-1)*100)</f>
        <v>9.0909090909090828</v>
      </c>
      <c r="AI763" s="705">
        <f>IF(ISERROR((N763/O763-1)*100),"n/a",(N763/O763-1)*100)</f>
        <v>10.000000000000009</v>
      </c>
      <c r="AJ763" s="705">
        <f>IF(ISERROR((O763/P763-1)*100),"n/a",(O763/P763-1)*100)</f>
        <v>25</v>
      </c>
      <c r="AK763" s="705">
        <f>IF(ISERROR((P763/Q763-1)*100),"n/a",(P763/Q763-1)*100)</f>
        <v>33.33333333333335</v>
      </c>
      <c r="AL763" s="705">
        <f>IF(ISERROR((Q763/R763-1)*100),"n/a",(Q763/R763-1)*100)</f>
        <v>19.999999999999996</v>
      </c>
      <c r="AM763" s="705">
        <f>IF(ISERROR((R763/S763-1)*100),"n/a",(R763/S763-1)*100)</f>
        <v>8.6956521739130377</v>
      </c>
      <c r="AN763" s="705">
        <f>IF(ISERROR((S763/T763-1)*100),"n/a",(S763/T763-1)*100)</f>
        <v>2.2222222222222143</v>
      </c>
      <c r="AO763" s="705">
        <f>IF(ISERROR((T763/U763-1)*100),"n/a",(T763/U763-1)*100)</f>
        <v>12.5</v>
      </c>
      <c r="AP763" s="705">
        <f>IF(ISERROR((U763/V763-1)*100),"n/a",(U763/V763-1)*100)</f>
        <v>14.285714285714302</v>
      </c>
      <c r="AQ763" s="705">
        <f>IF(ISERROR((V763/W763-1)*100),"n/a",(V763/W763-1)*100)</f>
        <v>16.666666666666675</v>
      </c>
      <c r="AR763" s="705" t="str">
        <f>IF(ISERROR((W763/X763-1)*100),"n/a",(W763/X763-1)*100)</f>
        <v>n/a</v>
      </c>
      <c r="AS763" s="706">
        <f>AVERAGE(Z763:AR763)</f>
        <v>17.952658350143434</v>
      </c>
      <c r="AT763" s="707">
        <f>STDEV(Z763:AR763)</f>
        <v>15.100390749937782</v>
      </c>
    </row>
    <row r="764" spans="1:46" ht="11.25" customHeight="1" x14ac:dyDescent="0.2">
      <c r="A764" s="972" t="s">
        <v>824</v>
      </c>
      <c r="B764" s="955" t="s">
        <v>825</v>
      </c>
      <c r="C764" s="515">
        <v>1.385</v>
      </c>
      <c r="D764" s="690">
        <v>1.38</v>
      </c>
      <c r="E764" s="684">
        <v>1.36</v>
      </c>
      <c r="F764" s="684">
        <v>1.34</v>
      </c>
      <c r="G764" s="684">
        <v>1.32</v>
      </c>
      <c r="H764" s="684">
        <v>1.3</v>
      </c>
      <c r="I764" s="685"/>
      <c r="J764" s="684">
        <v>1.28</v>
      </c>
      <c r="K764" s="514">
        <v>1.24</v>
      </c>
      <c r="L764" s="685"/>
      <c r="M764" s="531">
        <v>1.1599999999999999</v>
      </c>
      <c r="N764" s="531">
        <v>1.1200000000000001</v>
      </c>
      <c r="O764" s="691">
        <v>1.08</v>
      </c>
      <c r="P764" s="691">
        <v>0.98</v>
      </c>
      <c r="Q764" s="691">
        <v>0.88</v>
      </c>
      <c r="R764" s="691">
        <v>0.79</v>
      </c>
      <c r="S764" s="691">
        <v>0.755</v>
      </c>
      <c r="T764" s="691">
        <v>0.72499999999999998</v>
      </c>
      <c r="U764" s="691">
        <v>0.70499999999999996</v>
      </c>
      <c r="V764" s="687">
        <v>0.7</v>
      </c>
      <c r="W764" s="691">
        <v>0.68500000000000005</v>
      </c>
      <c r="X764" s="691">
        <v>0.65749999999999997</v>
      </c>
      <c r="Y764" s="688">
        <f>SUM(C764:X764)</f>
        <v>20.842499999999998</v>
      </c>
      <c r="Z764" s="1134">
        <f>IF(ISERROR((C764/D764-1)*100),"n/a",(C764/D764-1)*100)</f>
        <v>0.36231884057971175</v>
      </c>
      <c r="AA764" s="705">
        <f>IF(ISERROR((D764/E764-1)*100),"n/a",(D764/E764-1)*100)</f>
        <v>1.4705882352941124</v>
      </c>
      <c r="AB764" s="705">
        <f>IF(ISERROR((E764/F764-1)*100),"n/a",(E764/F764-1)*100)</f>
        <v>1.4925373134328401</v>
      </c>
      <c r="AC764" s="705">
        <f>IF(ISERROR((F764/G764-1)*100),"n/a",(F764/G764-1)*100)</f>
        <v>1.5151515151515138</v>
      </c>
      <c r="AD764" s="705">
        <f>IF(ISERROR((G764/H764-1)*100),"n/a",(G764/H764-1)*100)</f>
        <v>1.538461538461533</v>
      </c>
      <c r="AE764" s="705">
        <f>IF(ISERROR((H764/J764-1)*100),"n/a",(H764/J764-1)*100)</f>
        <v>1.5625</v>
      </c>
      <c r="AF764" s="705">
        <f>IF(ISERROR((J764/K764-1)*100),"n/a",(J764/K764-1)*100)</f>
        <v>3.2258064516129004</v>
      </c>
      <c r="AG764" s="705">
        <f>IF(ISERROR((K764/M764-1)*100),"n/a",(K764/M764-1)*100)</f>
        <v>6.8965517241379448</v>
      </c>
      <c r="AH764" s="705">
        <f>IF(ISERROR((M764/N764-1)*100),"n/a",(M764/N764-1)*100)</f>
        <v>3.5714285714285587</v>
      </c>
      <c r="AI764" s="705">
        <f>IF(ISERROR((N764/O764-1)*100),"n/a",(N764/O764-1)*100)</f>
        <v>3.7037037037036979</v>
      </c>
      <c r="AJ764" s="705">
        <f>IF(ISERROR((O764/P764-1)*100),"n/a",(O764/P764-1)*100)</f>
        <v>10.204081632653072</v>
      </c>
      <c r="AK764" s="705">
        <f>IF(ISERROR((P764/Q764-1)*100),"n/a",(P764/Q764-1)*100)</f>
        <v>11.363636363636353</v>
      </c>
      <c r="AL764" s="705">
        <f>IF(ISERROR((Q764/R764-1)*100),"n/a",(Q764/R764-1)*100)</f>
        <v>11.392405063291132</v>
      </c>
      <c r="AM764" s="705">
        <f>IF(ISERROR((R764/S764-1)*100),"n/a",(R764/S764-1)*100)</f>
        <v>4.635761589403975</v>
      </c>
      <c r="AN764" s="705">
        <f>IF(ISERROR((S764/T764-1)*100),"n/a",(S764/T764-1)*100)</f>
        <v>4.1379310344827669</v>
      </c>
      <c r="AO764" s="705">
        <f>IF(ISERROR((T764/U764-1)*100),"n/a",(T764/U764-1)*100)</f>
        <v>2.8368794326241176</v>
      </c>
      <c r="AP764" s="705">
        <f>IF(ISERROR((U764/V764-1)*100),"n/a",(U764/V764-1)*100)</f>
        <v>0.71428571428571175</v>
      </c>
      <c r="AQ764" s="705">
        <f>IF(ISERROR((V764/W764-1)*100),"n/a",(V764/W764-1)*100)</f>
        <v>2.1897810218977964</v>
      </c>
      <c r="AR764" s="705">
        <f>IF(ISERROR((W764/X764-1)*100),"n/a",(W764/X764-1)*100)</f>
        <v>4.1825095057034245</v>
      </c>
      <c r="AS764" s="706">
        <f>AVERAGE(Z764:AR764)</f>
        <v>4.0524378553569029</v>
      </c>
      <c r="AT764" s="707">
        <f>STDEV(Z764:AR764)</f>
        <v>3.4684713635647917</v>
      </c>
    </row>
    <row r="765" spans="1:46" ht="11.25" customHeight="1" x14ac:dyDescent="0.2">
      <c r="A765" s="957" t="s">
        <v>1726</v>
      </c>
      <c r="B765" s="498" t="s">
        <v>1727</v>
      </c>
      <c r="C765" s="515">
        <v>1.5</v>
      </c>
      <c r="D765" s="542">
        <v>1.3599999999999999</v>
      </c>
      <c r="E765" s="505">
        <v>1.26</v>
      </c>
      <c r="F765" s="505">
        <v>1.1100000000000001</v>
      </c>
      <c r="G765" s="505">
        <v>0.96</v>
      </c>
      <c r="H765" s="505">
        <v>0.77</v>
      </c>
      <c r="I765" s="506"/>
      <c r="J765" s="505">
        <v>0.63</v>
      </c>
      <c r="K765" s="503">
        <v>0.45</v>
      </c>
      <c r="L765" s="506"/>
      <c r="M765" s="551">
        <v>0.31</v>
      </c>
      <c r="N765" s="559">
        <v>0.28000000000000003</v>
      </c>
      <c r="O765" s="510">
        <v>0.28000000000000003</v>
      </c>
      <c r="P765" s="511">
        <v>0.28000000000000003</v>
      </c>
      <c r="Q765" s="511">
        <v>0.26</v>
      </c>
      <c r="R765" s="511">
        <v>0.14000000000000001</v>
      </c>
      <c r="S765" s="511">
        <v>0.105</v>
      </c>
      <c r="T765" s="511">
        <v>3.5000000000000003E-2</v>
      </c>
      <c r="U765" s="510">
        <v>0.02</v>
      </c>
      <c r="V765" s="510">
        <v>0.02</v>
      </c>
      <c r="W765" s="510">
        <v>0.02</v>
      </c>
      <c r="X765" s="510">
        <v>0.02</v>
      </c>
      <c r="Y765" s="688">
        <f>SUM(C765:X765)</f>
        <v>9.8099999999999987</v>
      </c>
      <c r="Z765" s="1134">
        <f>IF(ISERROR((C765/D765-1)*100),"n/a",(C765/D765-1)*100)</f>
        <v>10.294117647058831</v>
      </c>
      <c r="AA765" s="705">
        <f>IF(ISERROR((D765/E765-1)*100),"n/a",(D765/E765-1)*100)</f>
        <v>7.9365079365079305</v>
      </c>
      <c r="AB765" s="705">
        <f>IF(ISERROR((E765/F765-1)*100),"n/a",(E765/F765-1)*100)</f>
        <v>13.513513513513509</v>
      </c>
      <c r="AC765" s="705">
        <f>IF(ISERROR((F765/G765-1)*100),"n/a",(F765/G765-1)*100)</f>
        <v>15.625000000000021</v>
      </c>
      <c r="AD765" s="705">
        <f>IF(ISERROR((G765/H765-1)*100),"n/a",(G765/H765-1)*100)</f>
        <v>24.675324675324674</v>
      </c>
      <c r="AE765" s="705">
        <f>IF(ISERROR((H765/J765-1)*100),"n/a",(H765/J765-1)*100)</f>
        <v>22.222222222222232</v>
      </c>
      <c r="AF765" s="705">
        <f>IF(ISERROR((J765/K765-1)*100),"n/a",(J765/K765-1)*100)</f>
        <v>39.999999999999993</v>
      </c>
      <c r="AG765" s="705">
        <f>IF(ISERROR((K765/M765-1)*100),"n/a",(K765/M765-1)*100)</f>
        <v>45.161290322580648</v>
      </c>
      <c r="AH765" s="705">
        <f>IF(ISERROR((M765/N765-1)*100),"n/a",(M765/N765-1)*100)</f>
        <v>10.714285714285698</v>
      </c>
      <c r="AI765" s="705">
        <f>IF(ISERROR((N765/O765-1)*100),"n/a",(N765/O765-1)*100)</f>
        <v>0</v>
      </c>
      <c r="AJ765" s="705">
        <f>IF(ISERROR((O765/P765-1)*100),"n/a",(O765/P765-1)*100)</f>
        <v>0</v>
      </c>
      <c r="AK765" s="705">
        <f>IF(ISERROR((P765/Q765-1)*100),"n/a",(P765/Q765-1)*100)</f>
        <v>7.6923076923077094</v>
      </c>
      <c r="AL765" s="705">
        <f>IF(ISERROR((Q765/R765-1)*100),"n/a",(Q765/R765-1)*100)</f>
        <v>85.714285714285694</v>
      </c>
      <c r="AM765" s="705">
        <f>IF(ISERROR((R765/S765-1)*100),"n/a",(R765/S765-1)*100)</f>
        <v>33.33333333333335</v>
      </c>
      <c r="AN765" s="705">
        <f>IF(ISERROR((S765/T765-1)*100),"n/a",(S765/T765-1)*100)</f>
        <v>199.99999999999994</v>
      </c>
      <c r="AO765" s="705">
        <f>IF(ISERROR((T765/U765-1)*100),"n/a",(T765/U765-1)*100)</f>
        <v>75.000000000000028</v>
      </c>
      <c r="AP765" s="705">
        <f>IF(ISERROR((U765/V765-1)*100),"n/a",(U765/V765-1)*100)</f>
        <v>0</v>
      </c>
      <c r="AQ765" s="705">
        <f>IF(ISERROR((V765/W765-1)*100),"n/a",(V765/W765-1)*100)</f>
        <v>0</v>
      </c>
      <c r="AR765" s="705">
        <f>IF(ISERROR((W765/X765-1)*100),"n/a",(W765/X765-1)*100)</f>
        <v>0</v>
      </c>
      <c r="AS765" s="706">
        <f>AVERAGE(Z765:AR765)</f>
        <v>31.151694145864223</v>
      </c>
      <c r="AT765" s="707">
        <f>STDEV(Z765:AR765)</f>
        <v>47.817266830435031</v>
      </c>
    </row>
    <row r="766" spans="1:46" ht="11.25" customHeight="1" x14ac:dyDescent="0.2">
      <c r="A766" s="526" t="s">
        <v>827</v>
      </c>
      <c r="B766" s="955" t="s">
        <v>828</v>
      </c>
      <c r="C766" s="515">
        <v>2.1</v>
      </c>
      <c r="D766" s="515">
        <v>1.9</v>
      </c>
      <c r="E766" s="684">
        <v>1.7</v>
      </c>
      <c r="F766" s="684">
        <v>1.56</v>
      </c>
      <c r="G766" s="684">
        <v>1.44</v>
      </c>
      <c r="H766" s="684">
        <v>1.32</v>
      </c>
      <c r="I766" s="685"/>
      <c r="J766" s="684">
        <v>1.22</v>
      </c>
      <c r="K766" s="514">
        <v>1.08</v>
      </c>
      <c r="L766" s="685"/>
      <c r="M766" s="531">
        <v>0.87</v>
      </c>
      <c r="N766" s="686">
        <v>0.68</v>
      </c>
      <c r="O766" s="691">
        <v>0.64</v>
      </c>
      <c r="P766" s="691">
        <v>0.47</v>
      </c>
      <c r="Q766" s="691">
        <v>0.36</v>
      </c>
      <c r="R766" s="691">
        <v>0.28000000000000003</v>
      </c>
      <c r="S766" s="691">
        <v>0.22</v>
      </c>
      <c r="T766" s="691">
        <v>0.18</v>
      </c>
      <c r="U766" s="687">
        <v>0.16</v>
      </c>
      <c r="V766" s="687">
        <v>0.16</v>
      </c>
      <c r="W766" s="691">
        <v>0.14000000000000001</v>
      </c>
      <c r="X766" s="691">
        <v>0.105</v>
      </c>
      <c r="Y766" s="688">
        <f>SUM(C766:X766)</f>
        <v>16.585000000000001</v>
      </c>
      <c r="Z766" s="1134">
        <f>IF(ISERROR((C766/D766-1)*100),"n/a",(C766/D766-1)*100)</f>
        <v>10.526315789473696</v>
      </c>
      <c r="AA766" s="705">
        <f>IF(ISERROR((D766/E766-1)*100),"n/a",(D766/E766-1)*100)</f>
        <v>11.764705882352944</v>
      </c>
      <c r="AB766" s="705">
        <f>IF(ISERROR((E766/F766-1)*100),"n/a",(E766/F766-1)*100)</f>
        <v>8.9743589743589638</v>
      </c>
      <c r="AC766" s="705">
        <f>IF(ISERROR((F766/G766-1)*100),"n/a",(F766/G766-1)*100)</f>
        <v>8.3333333333333481</v>
      </c>
      <c r="AD766" s="705">
        <f>IF(ISERROR((G766/H766-1)*100),"n/a",(G766/H766-1)*100)</f>
        <v>9.0909090909090828</v>
      </c>
      <c r="AE766" s="705">
        <f>IF(ISERROR((H766/J766-1)*100),"n/a",(H766/J766-1)*100)</f>
        <v>8.196721311475418</v>
      </c>
      <c r="AF766" s="705">
        <f>IF(ISERROR((J766/K766-1)*100),"n/a",(J766/K766-1)*100)</f>
        <v>12.962962962962955</v>
      </c>
      <c r="AG766" s="705">
        <f>IF(ISERROR((K766/M766-1)*100),"n/a",(K766/M766-1)*100)</f>
        <v>24.137931034482762</v>
      </c>
      <c r="AH766" s="705">
        <f>IF(ISERROR((M766/N766-1)*100),"n/a",(M766/N766-1)*100)</f>
        <v>27.941176470588225</v>
      </c>
      <c r="AI766" s="705">
        <f>IF(ISERROR((N766/O766-1)*100),"n/a",(N766/O766-1)*100)</f>
        <v>6.25</v>
      </c>
      <c r="AJ766" s="705">
        <f>IF(ISERROR((O766/P766-1)*100),"n/a",(O766/P766-1)*100)</f>
        <v>36.170212765957466</v>
      </c>
      <c r="AK766" s="705">
        <f>IF(ISERROR((P766/Q766-1)*100),"n/a",(P766/Q766-1)*100)</f>
        <v>30.555555555555557</v>
      </c>
      <c r="AL766" s="705">
        <f>IF(ISERROR((Q766/R766-1)*100),"n/a",(Q766/R766-1)*100)</f>
        <v>28.571428571428559</v>
      </c>
      <c r="AM766" s="705">
        <f>IF(ISERROR((R766/S766-1)*100),"n/a",(R766/S766-1)*100)</f>
        <v>27.272727272727295</v>
      </c>
      <c r="AN766" s="705">
        <f>IF(ISERROR((S766/T766-1)*100),"n/a",(S766/T766-1)*100)</f>
        <v>22.222222222222232</v>
      </c>
      <c r="AO766" s="705">
        <f>IF(ISERROR((T766/U766-1)*100),"n/a",(T766/U766-1)*100)</f>
        <v>12.5</v>
      </c>
      <c r="AP766" s="705">
        <f>IF(ISERROR((U766/V766-1)*100),"n/a",(U766/V766-1)*100)</f>
        <v>0</v>
      </c>
      <c r="AQ766" s="705">
        <f>IF(ISERROR((V766/W766-1)*100),"n/a",(V766/W766-1)*100)</f>
        <v>14.285714285714279</v>
      </c>
      <c r="AR766" s="705">
        <f>IF(ISERROR((W766/X766-1)*100),"n/a",(W766/X766-1)*100)</f>
        <v>33.33333333333335</v>
      </c>
      <c r="AS766" s="706">
        <f>AVERAGE(Z766:AR766)</f>
        <v>17.531032045098744</v>
      </c>
      <c r="AT766" s="707">
        <f>STDEV(Z766:AR766)</f>
        <v>10.665093045935189</v>
      </c>
    </row>
    <row r="767" spans="1:46" ht="11.25" customHeight="1" x14ac:dyDescent="0.2">
      <c r="A767" s="513" t="s">
        <v>1728</v>
      </c>
      <c r="B767" s="955" t="s">
        <v>1729</v>
      </c>
      <c r="C767" s="515">
        <v>0.52</v>
      </c>
      <c r="D767" s="690">
        <v>0.44</v>
      </c>
      <c r="E767" s="684">
        <v>0.34</v>
      </c>
      <c r="F767" s="684">
        <v>0.26</v>
      </c>
      <c r="G767" s="684">
        <v>0.18</v>
      </c>
      <c r="H767" s="684">
        <v>0.12</v>
      </c>
      <c r="I767" s="685"/>
      <c r="J767" s="521">
        <v>0</v>
      </c>
      <c r="K767" s="689">
        <v>0</v>
      </c>
      <c r="L767" s="685"/>
      <c r="M767" s="686">
        <v>0.01</v>
      </c>
      <c r="N767" s="686">
        <v>0.31</v>
      </c>
      <c r="O767" s="691">
        <v>0.44</v>
      </c>
      <c r="P767" s="691">
        <v>0.38</v>
      </c>
      <c r="Q767" s="691">
        <v>0.34</v>
      </c>
      <c r="R767" s="691">
        <v>0.31</v>
      </c>
      <c r="S767" s="691">
        <v>0.28999999999999998</v>
      </c>
      <c r="T767" s="691">
        <v>0.26</v>
      </c>
      <c r="U767" s="691">
        <v>0.23</v>
      </c>
      <c r="V767" s="691">
        <v>0.21</v>
      </c>
      <c r="W767" s="691">
        <v>0.185</v>
      </c>
      <c r="X767" s="691">
        <v>0.14499999999999999</v>
      </c>
      <c r="Y767" s="688">
        <f>SUM(C767:X767)</f>
        <v>4.9699999999999989</v>
      </c>
      <c r="Z767" s="1134">
        <f>IF(ISERROR((C767/D767-1)*100),"n/a",(C767/D767-1)*100)</f>
        <v>18.181818181818187</v>
      </c>
      <c r="AA767" s="705">
        <f>IF(ISERROR((D767/E767-1)*100),"n/a",(D767/E767-1)*100)</f>
        <v>29.411764705882337</v>
      </c>
      <c r="AB767" s="705">
        <f>IF(ISERROR((E767/F767-1)*100),"n/a",(E767/F767-1)*100)</f>
        <v>30.76923076923077</v>
      </c>
      <c r="AC767" s="705">
        <f>IF(ISERROR((F767/G767-1)*100),"n/a",(F767/G767-1)*100)</f>
        <v>44.444444444444464</v>
      </c>
      <c r="AD767" s="705">
        <f>IF(ISERROR((G767/H767-1)*100),"n/a",(G767/H767-1)*100)</f>
        <v>50</v>
      </c>
      <c r="AE767" s="705" t="str">
        <f>IF(ISERROR((H767/J767-1)*100),"n/a",(H767/J767-1)*100)</f>
        <v>n/a</v>
      </c>
      <c r="AF767" s="705" t="str">
        <f>IF(ISERROR((J767/K767-1)*100),"n/a",(J767/K767-1)*100)</f>
        <v>n/a</v>
      </c>
      <c r="AG767" s="705">
        <f>IF(ISERROR((K767/M767-1)*100),"n/a",(K767/M767-1)*100)</f>
        <v>-100</v>
      </c>
      <c r="AH767" s="705">
        <f>IF(ISERROR((M767/N767-1)*100),"n/a",(M767/N767-1)*100)</f>
        <v>-96.774193548387103</v>
      </c>
      <c r="AI767" s="705">
        <f>IF(ISERROR((N767/O767-1)*100),"n/a",(N767/O767-1)*100)</f>
        <v>-29.54545454545454</v>
      </c>
      <c r="AJ767" s="705">
        <f>IF(ISERROR((O767/P767-1)*100),"n/a",(O767/P767-1)*100)</f>
        <v>15.789473684210531</v>
      </c>
      <c r="AK767" s="705">
        <f>IF(ISERROR((P767/Q767-1)*100),"n/a",(P767/Q767-1)*100)</f>
        <v>11.764705882352944</v>
      </c>
      <c r="AL767" s="705">
        <f>IF(ISERROR((Q767/R767-1)*100),"n/a",(Q767/R767-1)*100)</f>
        <v>9.6774193548387224</v>
      </c>
      <c r="AM767" s="705">
        <f>IF(ISERROR((R767/S767-1)*100),"n/a",(R767/S767-1)*100)</f>
        <v>6.8965517241379448</v>
      </c>
      <c r="AN767" s="705">
        <f>IF(ISERROR((S767/T767-1)*100),"n/a",(S767/T767-1)*100)</f>
        <v>11.538461538461519</v>
      </c>
      <c r="AO767" s="705">
        <f>IF(ISERROR((T767/U767-1)*100),"n/a",(T767/U767-1)*100)</f>
        <v>13.043478260869556</v>
      </c>
      <c r="AP767" s="705">
        <f>IF(ISERROR((U767/V767-1)*100),"n/a",(U767/V767-1)*100)</f>
        <v>9.5238095238095344</v>
      </c>
      <c r="AQ767" s="705">
        <f>IF(ISERROR((V767/W767-1)*100),"n/a",(V767/W767-1)*100)</f>
        <v>13.513513513513509</v>
      </c>
      <c r="AR767" s="705">
        <f>IF(ISERROR((W767/X767-1)*100),"n/a",(W767/X767-1)*100)</f>
        <v>27.586206896551737</v>
      </c>
      <c r="AS767" s="706">
        <f>AVERAGE(Z767:AR767)</f>
        <v>3.8718370815458893</v>
      </c>
      <c r="AT767" s="707">
        <f>STDEV(Z767:AR767)</f>
        <v>42.180808610929013</v>
      </c>
    </row>
    <row r="768" spans="1:46" ht="11.25" customHeight="1" x14ac:dyDescent="0.2">
      <c r="A768" s="644" t="s">
        <v>4228</v>
      </c>
      <c r="B768" s="963" t="s">
        <v>3948</v>
      </c>
      <c r="C768" s="515">
        <v>1.1100000000000001</v>
      </c>
      <c r="D768" s="959">
        <v>1.07</v>
      </c>
      <c r="E768" s="963">
        <v>1.04</v>
      </c>
      <c r="F768" s="963">
        <v>1.03</v>
      </c>
      <c r="G768" s="963">
        <v>1</v>
      </c>
      <c r="H768" s="963">
        <v>0.92</v>
      </c>
      <c r="I768" s="963"/>
      <c r="J768" s="963">
        <v>0.92</v>
      </c>
      <c r="K768" s="972">
        <v>0.78</v>
      </c>
      <c r="L768" s="955"/>
      <c r="M768" s="519">
        <v>0.53</v>
      </c>
      <c r="N768" s="519">
        <v>0.45</v>
      </c>
      <c r="O768" s="976">
        <v>0.7</v>
      </c>
      <c r="P768" s="976">
        <v>0.66</v>
      </c>
      <c r="Q768" s="976">
        <v>0.62</v>
      </c>
      <c r="R768" s="976">
        <v>0.6</v>
      </c>
      <c r="S768" s="976">
        <v>0.52</v>
      </c>
      <c r="T768" s="976">
        <v>0.52</v>
      </c>
      <c r="U768" s="976">
        <v>0.52</v>
      </c>
      <c r="V768" s="976">
        <v>0.67</v>
      </c>
      <c r="W768" s="976">
        <v>0.72</v>
      </c>
      <c r="X768" s="976">
        <v>0</v>
      </c>
      <c r="Y768" s="688">
        <f>SUM(C768:X768)</f>
        <v>14.379999999999997</v>
      </c>
      <c r="Z768" s="1134">
        <f>IF(ISERROR((C768/D768-1)*100),"n/a",(C768/D768-1)*100)</f>
        <v>3.7383177570093462</v>
      </c>
      <c r="AA768" s="705">
        <f>IF(ISERROR((D768/E768-1)*100),"n/a",(D768/E768-1)*100)</f>
        <v>2.8846153846153966</v>
      </c>
      <c r="AB768" s="705">
        <f>IF(ISERROR((E768/F768-1)*100),"n/a",(E768/F768-1)*100)</f>
        <v>0.97087378640776656</v>
      </c>
      <c r="AC768" s="705">
        <f>IF(ISERROR((F768/G768-1)*100),"n/a",(F768/G768-1)*100)</f>
        <v>3.0000000000000027</v>
      </c>
      <c r="AD768" s="705">
        <f>IF(ISERROR((G768/H768-1)*100),"n/a",(G768/H768-1)*100)</f>
        <v>8.6956521739130377</v>
      </c>
      <c r="AE768" s="705">
        <f>IF(ISERROR((H768/J768-1)*100),"n/a",(H768/J768-1)*100)</f>
        <v>0</v>
      </c>
      <c r="AF768" s="705">
        <f>IF(ISERROR((J768/K768-1)*100),"n/a",(J768/K768-1)*100)</f>
        <v>17.948717948717952</v>
      </c>
      <c r="AG768" s="705">
        <f>IF(ISERROR((K768/M768-1)*100),"n/a",(K768/M768-1)*100)</f>
        <v>47.169811320754704</v>
      </c>
      <c r="AH768" s="705">
        <f>IF(ISERROR((M768/N768-1)*100),"n/a",(M768/N768-1)*100)</f>
        <v>17.777777777777782</v>
      </c>
      <c r="AI768" s="705">
        <f>IF(ISERROR((N768/O768-1)*100),"n/a",(N768/O768-1)*100)</f>
        <v>-35.714285714285708</v>
      </c>
      <c r="AJ768" s="705">
        <f>IF(ISERROR((O768/P768-1)*100),"n/a",(O768/P768-1)*100)</f>
        <v>6.0606060606060552</v>
      </c>
      <c r="AK768" s="705">
        <f>IF(ISERROR((P768/Q768-1)*100),"n/a",(P768/Q768-1)*100)</f>
        <v>6.4516129032258229</v>
      </c>
      <c r="AL768" s="705">
        <f>IF(ISERROR((Q768/R768-1)*100),"n/a",(Q768/R768-1)*100)</f>
        <v>3.3333333333333437</v>
      </c>
      <c r="AM768" s="705">
        <f>IF(ISERROR((R768/S768-1)*100),"n/a",(R768/S768-1)*100)</f>
        <v>15.384615384615374</v>
      </c>
      <c r="AN768" s="705">
        <f>IF(ISERROR((S768/T768-1)*100),"n/a",(S768/T768-1)*100)</f>
        <v>0</v>
      </c>
      <c r="AO768" s="705">
        <f>IF(ISERROR((T768/U768-1)*100),"n/a",(T768/U768-1)*100)</f>
        <v>0</v>
      </c>
      <c r="AP768" s="705">
        <f>IF(ISERROR((U768/V768-1)*100),"n/a",(U768/V768-1)*100)</f>
        <v>-22.388059701492537</v>
      </c>
      <c r="AQ768" s="705">
        <f>IF(ISERROR((V768/W768-1)*100),"n/a",(V768/W768-1)*100)</f>
        <v>-6.9444444444444304</v>
      </c>
      <c r="AR768" s="705" t="str">
        <f>IF(ISERROR((W768/X768-1)*100),"n/a",(W768/X768-1)*100)</f>
        <v>n/a</v>
      </c>
      <c r="AS768" s="706">
        <f>AVERAGE(Z768:AR768)</f>
        <v>3.798285776152996</v>
      </c>
      <c r="AT768" s="707">
        <f>STDEV(Z768:AR768)</f>
        <v>16.912363883771249</v>
      </c>
    </row>
    <row r="769" spans="1:46" ht="11.25" customHeight="1" x14ac:dyDescent="0.2">
      <c r="A769" s="972" t="s">
        <v>829</v>
      </c>
      <c r="B769" s="955" t="s">
        <v>830</v>
      </c>
      <c r="C769" s="515">
        <v>0.74124999999999996</v>
      </c>
      <c r="D769" s="690">
        <v>0.59875</v>
      </c>
      <c r="E769" s="684">
        <v>0.495</v>
      </c>
      <c r="F769" s="684">
        <v>0.40250000000000002</v>
      </c>
      <c r="G769" s="684">
        <v>0.33500000000000002</v>
      </c>
      <c r="H769" s="684">
        <v>0.27500000000000002</v>
      </c>
      <c r="I769" s="685">
        <v>0</v>
      </c>
      <c r="J769" s="684">
        <v>0.22</v>
      </c>
      <c r="K769" s="514">
        <v>0.18</v>
      </c>
      <c r="L769" s="685">
        <v>0</v>
      </c>
      <c r="M769" s="531">
        <v>0.14249999999999999</v>
      </c>
      <c r="N769" s="531">
        <v>0.11749999999999999</v>
      </c>
      <c r="O769" s="691">
        <v>0.105</v>
      </c>
      <c r="P769" s="691">
        <v>8.5000000000000006E-2</v>
      </c>
      <c r="Q769" s="691">
        <v>6.7500000000000004E-2</v>
      </c>
      <c r="R769" s="691">
        <v>5.6250000000000001E-2</v>
      </c>
      <c r="S769" s="691">
        <v>4.2500000000000003E-2</v>
      </c>
      <c r="T769" s="691">
        <v>3.3750000000000002E-2</v>
      </c>
      <c r="U769" s="691">
        <v>2.8125000000000001E-2</v>
      </c>
      <c r="V769" s="691">
        <v>2.1874999999999999E-2</v>
      </c>
      <c r="W769" s="691">
        <v>1.9375E-2</v>
      </c>
      <c r="X769" s="691">
        <v>1.6875000000000001E-2</v>
      </c>
      <c r="Y769" s="688">
        <f>SUM(C769:X769)</f>
        <v>3.9837500000000006</v>
      </c>
      <c r="Z769" s="1134">
        <f>IF(ISERROR((C769/D769-1)*100),"n/a",(C769/D769-1)*100)</f>
        <v>23.799582463465541</v>
      </c>
      <c r="AA769" s="705">
        <f>IF(ISERROR((D769/E769-1)*100),"n/a",(D769/E769-1)*100)</f>
        <v>20.959595959595955</v>
      </c>
      <c r="AB769" s="705">
        <f>IF(ISERROR((E769/F769-1)*100),"n/a",(E769/F769-1)*100)</f>
        <v>22.981366459627317</v>
      </c>
      <c r="AC769" s="705">
        <f>IF(ISERROR((F769/G769-1)*100),"n/a",(F769/G769-1)*100)</f>
        <v>20.149253731343286</v>
      </c>
      <c r="AD769" s="705">
        <f>IF(ISERROR((G769/H769-1)*100),"n/a",(G769/H769-1)*100)</f>
        <v>21.818181818181827</v>
      </c>
      <c r="AE769" s="705">
        <f>IF(ISERROR((H769/J769-1)*100),"n/a",(H769/J769-1)*100)</f>
        <v>25</v>
      </c>
      <c r="AF769" s="705">
        <f>IF(ISERROR((J769/K769-1)*100),"n/a",(J769/K769-1)*100)</f>
        <v>22.222222222222232</v>
      </c>
      <c r="AG769" s="705">
        <f>IF(ISERROR((K769/M769-1)*100),"n/a",(K769/M769-1)*100)</f>
        <v>26.315789473684227</v>
      </c>
      <c r="AH769" s="705">
        <f>IF(ISERROR((M769/N769-1)*100),"n/a",(M769/N769-1)*100)</f>
        <v>21.276595744680836</v>
      </c>
      <c r="AI769" s="705">
        <f>IF(ISERROR((N769/O769-1)*100),"n/a",(N769/O769-1)*100)</f>
        <v>11.904761904761907</v>
      </c>
      <c r="AJ769" s="705">
        <f>IF(ISERROR((O769/P769-1)*100),"n/a",(O769/P769-1)*100)</f>
        <v>23.529411764705866</v>
      </c>
      <c r="AK769" s="705">
        <f>IF(ISERROR((P769/Q769-1)*100),"n/a",(P769/Q769-1)*100)</f>
        <v>25.925925925925931</v>
      </c>
      <c r="AL769" s="705">
        <f>IF(ISERROR((Q769/R769-1)*100),"n/a",(Q769/R769-1)*100)</f>
        <v>19.999999999999996</v>
      </c>
      <c r="AM769" s="705">
        <f>IF(ISERROR((R769/S769-1)*100),"n/a",(R769/S769-1)*100)</f>
        <v>32.352941176470587</v>
      </c>
      <c r="AN769" s="705">
        <f>IF(ISERROR((S769/T769-1)*100),"n/a",(S769/T769-1)*100)</f>
        <v>25.925925925925931</v>
      </c>
      <c r="AO769" s="705">
        <f>IF(ISERROR((T769/U769-1)*100),"n/a",(T769/U769-1)*100)</f>
        <v>19.999999999999996</v>
      </c>
      <c r="AP769" s="705">
        <f>IF(ISERROR((U769/V769-1)*100),"n/a",(U769/V769-1)*100)</f>
        <v>28.57142857142858</v>
      </c>
      <c r="AQ769" s="705">
        <f>IF(ISERROR((V769/W769-1)*100),"n/a",(V769/W769-1)*100)</f>
        <v>12.903225806451601</v>
      </c>
      <c r="AR769" s="705">
        <f>IF(ISERROR((W769/X769-1)*100),"n/a",(W769/X769-1)*100)</f>
        <v>14.814814814814813</v>
      </c>
      <c r="AS769" s="706">
        <f>AVERAGE(Z769:AR769)</f>
        <v>22.129001250699286</v>
      </c>
      <c r="AT769" s="707">
        <f>STDEV(Z769:AR769)</f>
        <v>5.0796372358837525</v>
      </c>
    </row>
    <row r="770" spans="1:46" ht="11.25" customHeight="1" x14ac:dyDescent="0.2">
      <c r="A770" s="972" t="s">
        <v>360</v>
      </c>
      <c r="B770" s="955" t="s">
        <v>361</v>
      </c>
      <c r="C770" s="515">
        <v>1.94</v>
      </c>
      <c r="D770" s="690">
        <v>1.82</v>
      </c>
      <c r="E770" s="684">
        <v>1.77</v>
      </c>
      <c r="F770" s="684">
        <v>1.7</v>
      </c>
      <c r="G770" s="684">
        <v>1.62</v>
      </c>
      <c r="H770" s="684">
        <v>1.54</v>
      </c>
      <c r="I770" s="685"/>
      <c r="J770" s="684">
        <v>1.46</v>
      </c>
      <c r="K770" s="514">
        <v>1.4</v>
      </c>
      <c r="L770" s="685"/>
      <c r="M770" s="531">
        <v>1.3290899999999999</v>
      </c>
      <c r="N770" s="686">
        <v>1.2363999999999999</v>
      </c>
      <c r="O770" s="691">
        <v>1.2</v>
      </c>
      <c r="P770" s="691">
        <v>1.1272</v>
      </c>
      <c r="Q770" s="691">
        <v>1.0411999999999999</v>
      </c>
      <c r="R770" s="691">
        <v>0.96910000000000007</v>
      </c>
      <c r="S770" s="687">
        <v>0.90159999999999996</v>
      </c>
      <c r="T770" s="691">
        <v>0.84009999999999996</v>
      </c>
      <c r="U770" s="691">
        <v>0.79239999999999999</v>
      </c>
      <c r="V770" s="691">
        <v>0.75159999999999993</v>
      </c>
      <c r="W770" s="687">
        <v>0.73799999999999999</v>
      </c>
      <c r="X770" s="691">
        <v>0.7034999999999999</v>
      </c>
      <c r="Y770" s="688">
        <f>SUM(C770:X770)</f>
        <v>24.880189999999995</v>
      </c>
      <c r="Z770" s="1134">
        <f>IF(ISERROR((C770/D770-1)*100),"n/a",(C770/D770-1)*100)</f>
        <v>6.5934065934065922</v>
      </c>
      <c r="AA770" s="705">
        <f>IF(ISERROR((D770/E770-1)*100),"n/a",(D770/E770-1)*100)</f>
        <v>2.8248587570621542</v>
      </c>
      <c r="AB770" s="705">
        <f>IF(ISERROR((E770/F770-1)*100),"n/a",(E770/F770-1)*100)</f>
        <v>4.117647058823537</v>
      </c>
      <c r="AC770" s="705">
        <f>IF(ISERROR((F770/G770-1)*100),"n/a",(F770/G770-1)*100)</f>
        <v>4.9382716049382713</v>
      </c>
      <c r="AD770" s="705">
        <f>IF(ISERROR((G770/H770-1)*100),"n/a",(G770/H770-1)*100)</f>
        <v>5.1948051948051965</v>
      </c>
      <c r="AE770" s="705">
        <f>IF(ISERROR((H770/J770-1)*100),"n/a",(H770/J770-1)*100)</f>
        <v>5.4794520547945202</v>
      </c>
      <c r="AF770" s="705">
        <f>IF(ISERROR((J770/K770-1)*100),"n/a",(J770/K770-1)*100)</f>
        <v>4.2857142857142927</v>
      </c>
      <c r="AG770" s="705">
        <f>IF(ISERROR((K770/M770-1)*100),"n/a",(K770/M770-1)*100)</f>
        <v>5.3352293674619578</v>
      </c>
      <c r="AH770" s="705">
        <f>IF(ISERROR((M770/N770-1)*100),"n/a",(M770/N770-1)*100)</f>
        <v>7.4967648010352494</v>
      </c>
      <c r="AI770" s="705">
        <f>IF(ISERROR((N770/O770-1)*100),"n/a",(N770/O770-1)*100)</f>
        <v>3.0333333333333323</v>
      </c>
      <c r="AJ770" s="705">
        <f>IF(ISERROR((O770/P770-1)*100),"n/a",(O770/P770-1)*100)</f>
        <v>6.4584811923349861</v>
      </c>
      <c r="AK770" s="705">
        <f>IF(ISERROR((P770/Q770-1)*100),"n/a",(P770/Q770-1)*100)</f>
        <v>8.2597003457549167</v>
      </c>
      <c r="AL770" s="705">
        <f>IF(ISERROR((Q770/R770-1)*100),"n/a",(Q770/R770-1)*100)</f>
        <v>7.4398926839335244</v>
      </c>
      <c r="AM770" s="705">
        <f>IF(ISERROR((R770/S770-1)*100),"n/a",(R770/S770-1)*100)</f>
        <v>7.4866903283052455</v>
      </c>
      <c r="AN770" s="705">
        <f>IF(ISERROR((S770/T770-1)*100),"n/a",(S770/T770-1)*100)</f>
        <v>7.3205570765385142</v>
      </c>
      <c r="AO770" s="705">
        <f>IF(ISERROR((T770/U770-1)*100),"n/a",(T770/U770-1)*100)</f>
        <v>6.0196870267541502</v>
      </c>
      <c r="AP770" s="705">
        <f>IF(ISERROR((U770/V770-1)*100),"n/a",(U770/V770-1)*100)</f>
        <v>5.4284193720063989</v>
      </c>
      <c r="AQ770" s="705">
        <f>IF(ISERROR((V770/W770-1)*100),"n/a",(V770/W770-1)*100)</f>
        <v>1.8428184281842785</v>
      </c>
      <c r="AR770" s="705">
        <f>IF(ISERROR((W770/X770-1)*100),"n/a",(W770/X770-1)*100)</f>
        <v>4.9040511727079128</v>
      </c>
      <c r="AS770" s="706">
        <f>AVERAGE(Z770:AR770)</f>
        <v>5.497883193573422</v>
      </c>
      <c r="AT770" s="707">
        <f>STDEV(Z770:AR770)</f>
        <v>1.7608316234438466</v>
      </c>
    </row>
    <row r="771" spans="1:46" ht="11.25" customHeight="1" x14ac:dyDescent="0.2">
      <c r="A771" s="527" t="s">
        <v>362</v>
      </c>
      <c r="B771" s="528" t="s">
        <v>363</v>
      </c>
      <c r="C771" s="515">
        <v>0.35737864077669901</v>
      </c>
      <c r="D771" s="541">
        <v>0.34951456310679607</v>
      </c>
      <c r="E771" s="533">
        <v>0.33439276232764442</v>
      </c>
      <c r="F771" s="533">
        <v>0.30688342635007887</v>
      </c>
      <c r="G771" s="533">
        <v>0.2740249325353174</v>
      </c>
      <c r="H771" s="533">
        <v>0.26604362382069652</v>
      </c>
      <c r="I771" s="534"/>
      <c r="J771" s="533">
        <v>0.25829478040844323</v>
      </c>
      <c r="K771" s="529">
        <v>0.25261095498045938</v>
      </c>
      <c r="L771" s="534"/>
      <c r="M771" s="549">
        <v>0.24525335434996057</v>
      </c>
      <c r="N771" s="549">
        <v>0.23811005276695199</v>
      </c>
      <c r="O771" s="536">
        <v>0.23117480851160352</v>
      </c>
      <c r="P771" s="536">
        <v>0.22444156166175097</v>
      </c>
      <c r="Q771" s="536">
        <v>0.21790442879781682</v>
      </c>
      <c r="R771" s="536">
        <v>0.21155769786195772</v>
      </c>
      <c r="S771" s="536">
        <v>0.20539582316694918</v>
      </c>
      <c r="T771" s="536">
        <v>0.1994134205504362</v>
      </c>
      <c r="U771" s="536">
        <v>0.19360526267032657</v>
      </c>
      <c r="V771" s="536">
        <v>0.18796627443721003</v>
      </c>
      <c r="W771" s="536">
        <v>0.18249152857981543</v>
      </c>
      <c r="X771" s="536">
        <v>0.17717624133962634</v>
      </c>
      <c r="Y771" s="688">
        <f>SUM(C771:X771)</f>
        <v>4.91363413900054</v>
      </c>
      <c r="Z771" s="1134">
        <f>IF(ISERROR((C771/D771-1)*100),"n/a",(C771/D771-1)*100)</f>
        <v>2.2499999999999964</v>
      </c>
      <c r="AA771" s="705">
        <f>IF(ISERROR((D771/E771-1)*100),"n/a",(D771/E771-1)*100)</f>
        <v>4.5221674876847473</v>
      </c>
      <c r="AB771" s="705">
        <f>IF(ISERROR((E771/F771-1)*100),"n/a",(E771/F771-1)*100)</f>
        <v>8.9640995946728363</v>
      </c>
      <c r="AC771" s="705">
        <f>IF(ISERROR((F771/G771-1)*100),"n/a",(F771/G771-1)*100)</f>
        <v>11.991059904932744</v>
      </c>
      <c r="AD771" s="705">
        <f>IF(ISERROR((G771/H771-1)*100),"n/a",(G771/H771-1)*100)</f>
        <v>3.0000000000000027</v>
      </c>
      <c r="AE771" s="705">
        <f>IF(ISERROR((H771/J771-1)*100),"n/a",(H771/J771-1)*100)</f>
        <v>3.0000000000000027</v>
      </c>
      <c r="AF771" s="705">
        <f>IF(ISERROR((J771/K771-1)*100),"n/a",(J771/K771-1)*100)</f>
        <v>2.2500312500000286</v>
      </c>
      <c r="AG771" s="705">
        <f>IF(ISERROR((K771/M771-1)*100),"n/a",(K771/M771-1)*100)</f>
        <v>3.0000000000000027</v>
      </c>
      <c r="AH771" s="705">
        <f>IF(ISERROR((M771/N771-1)*100),"n/a",(M771/N771-1)*100)</f>
        <v>3.0000000000000027</v>
      </c>
      <c r="AI771" s="705">
        <f>IF(ISERROR((N771/O771-1)*100),"n/a",(N771/O771-1)*100)</f>
        <v>3.0000000000001581</v>
      </c>
      <c r="AJ771" s="705">
        <f>IF(ISERROR((O771/P771-1)*100),"n/a",(O771/P771-1)*100)</f>
        <v>3.0000000000000027</v>
      </c>
      <c r="AK771" s="705">
        <f>IF(ISERROR((P771/Q771-1)*100),"n/a",(P771/Q771-1)*100)</f>
        <v>2.999999999999825</v>
      </c>
      <c r="AL771" s="705">
        <f>IF(ISERROR((Q771/R771-1)*100),"n/a",(Q771/R771-1)*100)</f>
        <v>3.0000000000001803</v>
      </c>
      <c r="AM771" s="705">
        <f>IF(ISERROR((R771/S771-1)*100),"n/a",(R771/S771-1)*100)</f>
        <v>3.0000000000000249</v>
      </c>
      <c r="AN771" s="705">
        <f>IF(ISERROR((S771/T771-1)*100),"n/a",(S771/T771-1)*100)</f>
        <v>2.9999999999999361</v>
      </c>
      <c r="AO771" s="705">
        <f>IF(ISERROR((T771/U771-1)*100),"n/a",(T771/U771-1)*100)</f>
        <v>2.9999999999999138</v>
      </c>
      <c r="AP771" s="705">
        <f>IF(ISERROR((U771/V771-1)*100),"n/a",(U771/V771-1)*100)</f>
        <v>3.0000000000001359</v>
      </c>
      <c r="AQ771" s="705">
        <f>IF(ISERROR((V771/W771-1)*100),"n/a",(V771/W771-1)*100)</f>
        <v>3.0000000000000693</v>
      </c>
      <c r="AR771" s="705">
        <f>IF(ISERROR((W771/X771-1)*100),"n/a",(W771/X771-1)*100)</f>
        <v>3.0000000000001803</v>
      </c>
      <c r="AS771" s="706">
        <f>AVERAGE(Z771:AR771)</f>
        <v>3.7882820124889887</v>
      </c>
      <c r="AT771" s="707">
        <f>STDEV(Z771:AR771)</f>
        <v>2.4500023478758228</v>
      </c>
    </row>
    <row r="772" spans="1:46" ht="11.25" customHeight="1" x14ac:dyDescent="0.2">
      <c r="A772" s="513" t="s">
        <v>831</v>
      </c>
      <c r="B772" s="955" t="s">
        <v>832</v>
      </c>
      <c r="C772" s="515">
        <v>0.63</v>
      </c>
      <c r="D772" s="515">
        <v>0.59</v>
      </c>
      <c r="E772" s="684">
        <v>0.55500000000000005</v>
      </c>
      <c r="F772" s="684">
        <v>0.53166666666666673</v>
      </c>
      <c r="G772" s="684">
        <v>0.49333333333333335</v>
      </c>
      <c r="H772" s="684">
        <v>0.44</v>
      </c>
      <c r="I772" s="685"/>
      <c r="J772" s="684">
        <v>0.38</v>
      </c>
      <c r="K772" s="514">
        <v>0.29555999999999999</v>
      </c>
      <c r="L772" s="685"/>
      <c r="M772" s="531">
        <v>0.27111111111111114</v>
      </c>
      <c r="N772" s="686">
        <v>0.24888888888888891</v>
      </c>
      <c r="O772" s="691">
        <v>0.24444444444444446</v>
      </c>
      <c r="P772" s="691">
        <v>0.23111111111111113</v>
      </c>
      <c r="Q772" s="691">
        <v>0.21333333333333335</v>
      </c>
      <c r="R772" s="687">
        <v>0.19555555555555557</v>
      </c>
      <c r="S772" s="687">
        <v>0.19555555555555557</v>
      </c>
      <c r="T772" s="691">
        <v>0.16888888888888889</v>
      </c>
      <c r="U772" s="687">
        <v>0.16</v>
      </c>
      <c r="V772" s="687">
        <v>0.16</v>
      </c>
      <c r="W772" s="687">
        <v>0.16</v>
      </c>
      <c r="X772" s="687">
        <v>0.16</v>
      </c>
      <c r="Y772" s="688">
        <f>SUM(C772:X772)</f>
        <v>6.324448888888889</v>
      </c>
      <c r="Z772" s="1134">
        <f>IF(ISERROR((C772/D772-1)*100),"n/a",(C772/D772-1)*100)</f>
        <v>6.7796610169491567</v>
      </c>
      <c r="AA772" s="705">
        <f>IF(ISERROR((D772/E772-1)*100),"n/a",(D772/E772-1)*100)</f>
        <v>6.3063063063062863</v>
      </c>
      <c r="AB772" s="705">
        <f>IF(ISERROR((E772/F772-1)*100),"n/a",(E772/F772-1)*100)</f>
        <v>4.3887147335423204</v>
      </c>
      <c r="AC772" s="705">
        <f>IF(ISERROR((F772/G772-1)*100),"n/a",(F772/G772-1)*100)</f>
        <v>7.7702702702702853</v>
      </c>
      <c r="AD772" s="705">
        <f>IF(ISERROR((G772/H772-1)*100),"n/a",(G772/H772-1)*100)</f>
        <v>12.121212121212132</v>
      </c>
      <c r="AE772" s="705">
        <f>IF(ISERROR((H772/J772-1)*100),"n/a",(H772/J772-1)*100)</f>
        <v>15.789473684210531</v>
      </c>
      <c r="AF772" s="705">
        <f>IF(ISERROR((J772/K772-1)*100),"n/a",(J772/K772-1)*100)</f>
        <v>28.569495195560979</v>
      </c>
      <c r="AG772" s="705">
        <f>IF(ISERROR((K772/M772-1)*100),"n/a",(K772/M772-1)*100)</f>
        <v>9.0180327868852217</v>
      </c>
      <c r="AH772" s="705">
        <f>IF(ISERROR((M772/N772-1)*100),"n/a",(M772/N772-1)*100)</f>
        <v>8.9285714285714199</v>
      </c>
      <c r="AI772" s="705">
        <f>IF(ISERROR((N772/O772-1)*100),"n/a",(N772/O772-1)*100)</f>
        <v>1.8181818181818077</v>
      </c>
      <c r="AJ772" s="705">
        <f>IF(ISERROR((O772/P772-1)*100),"n/a",(O772/P772-1)*100)</f>
        <v>5.7692307692307709</v>
      </c>
      <c r="AK772" s="705">
        <f>IF(ISERROR((P772/Q772-1)*100),"n/a",(P772/Q772-1)*100)</f>
        <v>8.333333333333325</v>
      </c>
      <c r="AL772" s="705">
        <f>IF(ISERROR((Q772/R772-1)*100),"n/a",(Q772/R772-1)*100)</f>
        <v>9.0909090909090828</v>
      </c>
      <c r="AM772" s="705">
        <f>IF(ISERROR((R772/S772-1)*100),"n/a",(R772/S772-1)*100)</f>
        <v>0</v>
      </c>
      <c r="AN772" s="705">
        <f>IF(ISERROR((S772/T772-1)*100),"n/a",(S772/T772-1)*100)</f>
        <v>15.789473684210531</v>
      </c>
      <c r="AO772" s="705">
        <f>IF(ISERROR((T772/U772-1)*100),"n/a",(T772/U772-1)*100)</f>
        <v>5.555555555555558</v>
      </c>
      <c r="AP772" s="705">
        <f>IF(ISERROR((U772/V772-1)*100),"n/a",(U772/V772-1)*100)</f>
        <v>0</v>
      </c>
      <c r="AQ772" s="705">
        <f>IF(ISERROR((V772/W772-1)*100),"n/a",(V772/W772-1)*100)</f>
        <v>0</v>
      </c>
      <c r="AR772" s="705">
        <f>IF(ISERROR((W772/X772-1)*100),"n/a",(W772/X772-1)*100)</f>
        <v>0</v>
      </c>
      <c r="AS772" s="706">
        <f>AVERAGE(Z772:AR772)</f>
        <v>7.685706410259443</v>
      </c>
      <c r="AT772" s="707">
        <f>STDEV(Z772:AR772)</f>
        <v>7.0134070884219071</v>
      </c>
    </row>
    <row r="773" spans="1:46" ht="11.25" customHeight="1" x14ac:dyDescent="0.2">
      <c r="A773" s="972" t="s">
        <v>1730</v>
      </c>
      <c r="B773" s="955" t="s">
        <v>1731</v>
      </c>
      <c r="C773" s="515">
        <v>0.8</v>
      </c>
      <c r="D773" s="515">
        <v>0.70000000000000007</v>
      </c>
      <c r="E773" s="684">
        <v>0.6</v>
      </c>
      <c r="F773" s="684">
        <v>0.5</v>
      </c>
      <c r="G773" s="684">
        <v>0.4</v>
      </c>
      <c r="H773" s="684">
        <v>0.28000000000000003</v>
      </c>
      <c r="I773" s="685"/>
      <c r="J773" s="684">
        <v>0.22</v>
      </c>
      <c r="K773" s="514">
        <v>0.2</v>
      </c>
      <c r="L773" s="685"/>
      <c r="M773" s="531">
        <v>0.18</v>
      </c>
      <c r="N773" s="686">
        <v>0.15</v>
      </c>
      <c r="O773" s="691">
        <v>0.15</v>
      </c>
      <c r="P773" s="691">
        <v>0.12</v>
      </c>
      <c r="Q773" s="691">
        <v>0.09</v>
      </c>
      <c r="R773" s="691">
        <v>0.06</v>
      </c>
      <c r="S773" s="687">
        <v>0.03</v>
      </c>
      <c r="T773" s="687">
        <v>0.03</v>
      </c>
      <c r="U773" s="687">
        <v>0.03</v>
      </c>
      <c r="V773" s="687">
        <v>0.03</v>
      </c>
      <c r="W773" s="687">
        <v>0.03</v>
      </c>
      <c r="X773" s="687">
        <v>0.03</v>
      </c>
      <c r="Y773" s="688">
        <f>SUM(C773:X773)</f>
        <v>4.6300000000000026</v>
      </c>
      <c r="Z773" s="1134">
        <f>IF(ISERROR((C773/D773-1)*100),"n/a",(C773/D773-1)*100)</f>
        <v>14.285714285714279</v>
      </c>
      <c r="AA773" s="705">
        <f>IF(ISERROR((D773/E773-1)*100),"n/a",(D773/E773-1)*100)</f>
        <v>16.666666666666675</v>
      </c>
      <c r="AB773" s="705">
        <f>IF(ISERROR((E773/F773-1)*100),"n/a",(E773/F773-1)*100)</f>
        <v>19.999999999999996</v>
      </c>
      <c r="AC773" s="705">
        <f>IF(ISERROR((F773/G773-1)*100),"n/a",(F773/G773-1)*100)</f>
        <v>25</v>
      </c>
      <c r="AD773" s="705">
        <f>IF(ISERROR((G773/H773-1)*100),"n/a",(G773/H773-1)*100)</f>
        <v>42.857142857142861</v>
      </c>
      <c r="AE773" s="705">
        <f>IF(ISERROR((H773/J773-1)*100),"n/a",(H773/J773-1)*100)</f>
        <v>27.272727272727295</v>
      </c>
      <c r="AF773" s="705">
        <f>IF(ISERROR((J773/K773-1)*100),"n/a",(J773/K773-1)*100)</f>
        <v>9.9999999999999858</v>
      </c>
      <c r="AG773" s="705">
        <f>IF(ISERROR((K773/M773-1)*100),"n/a",(K773/M773-1)*100)</f>
        <v>11.111111111111116</v>
      </c>
      <c r="AH773" s="705">
        <f>IF(ISERROR((M773/N773-1)*100),"n/a",(M773/N773-1)*100)</f>
        <v>19.999999999999996</v>
      </c>
      <c r="AI773" s="705">
        <f>IF(ISERROR((N773/O773-1)*100),"n/a",(N773/O773-1)*100)</f>
        <v>0</v>
      </c>
      <c r="AJ773" s="705">
        <f>IF(ISERROR((O773/P773-1)*100),"n/a",(O773/P773-1)*100)</f>
        <v>25</v>
      </c>
      <c r="AK773" s="705">
        <f>IF(ISERROR((P773/Q773-1)*100),"n/a",(P773/Q773-1)*100)</f>
        <v>33.333333333333329</v>
      </c>
      <c r="AL773" s="705">
        <f>IF(ISERROR((Q773/R773-1)*100),"n/a",(Q773/R773-1)*100)</f>
        <v>50</v>
      </c>
      <c r="AM773" s="705">
        <f>IF(ISERROR((R773/S773-1)*100),"n/a",(R773/S773-1)*100)</f>
        <v>100</v>
      </c>
      <c r="AN773" s="705">
        <f>IF(ISERROR((S773/T773-1)*100),"n/a",(S773/T773-1)*100)</f>
        <v>0</v>
      </c>
      <c r="AO773" s="705">
        <f>IF(ISERROR((T773/U773-1)*100),"n/a",(T773/U773-1)*100)</f>
        <v>0</v>
      </c>
      <c r="AP773" s="705">
        <f>IF(ISERROR((U773/V773-1)*100),"n/a",(U773/V773-1)*100)</f>
        <v>0</v>
      </c>
      <c r="AQ773" s="705">
        <f>IF(ISERROR((V773/W773-1)*100),"n/a",(V773/W773-1)*100)</f>
        <v>0</v>
      </c>
      <c r="AR773" s="705">
        <f>IF(ISERROR((W773/X773-1)*100),"n/a",(W773/X773-1)*100)</f>
        <v>0</v>
      </c>
      <c r="AS773" s="706">
        <f>AVERAGE(Z773:AR773)</f>
        <v>20.81719450140503</v>
      </c>
      <c r="AT773" s="707">
        <f>STDEV(Z773:AR773)</f>
        <v>24.396274200011103</v>
      </c>
    </row>
    <row r="774" spans="1:46" ht="11.25" customHeight="1" x14ac:dyDescent="0.2">
      <c r="A774" s="580" t="s">
        <v>1732</v>
      </c>
      <c r="B774" s="955" t="s">
        <v>1733</v>
      </c>
      <c r="C774" s="515">
        <v>0.6</v>
      </c>
      <c r="D774" s="515">
        <v>0.54</v>
      </c>
      <c r="E774" s="684">
        <v>0.5</v>
      </c>
      <c r="F774" s="684">
        <v>0.46</v>
      </c>
      <c r="G774" s="684">
        <v>0.42</v>
      </c>
      <c r="H774" s="684">
        <v>0.37</v>
      </c>
      <c r="I774" s="685"/>
      <c r="J774" s="684">
        <v>0.31534000000000001</v>
      </c>
      <c r="K774" s="689">
        <v>0.31068000000000001</v>
      </c>
      <c r="L774" s="685"/>
      <c r="M774" s="557">
        <v>0.31068000000000001</v>
      </c>
      <c r="N774" s="557">
        <v>0.31068000000000001</v>
      </c>
      <c r="O774" s="556">
        <v>0.31068000000000001</v>
      </c>
      <c r="P774" s="556">
        <v>0.31068000000000001</v>
      </c>
      <c r="Q774" s="691">
        <v>0.51456000000000002</v>
      </c>
      <c r="R774" s="691">
        <v>0.12254</v>
      </c>
      <c r="S774" s="691">
        <v>6.2839999999999993E-2</v>
      </c>
      <c r="T774" s="691">
        <v>3.1419999999999997E-2</v>
      </c>
      <c r="U774" s="687">
        <v>0</v>
      </c>
      <c r="V774" s="687">
        <v>0</v>
      </c>
      <c r="W774" s="687">
        <v>0</v>
      </c>
      <c r="X774" s="687">
        <v>0</v>
      </c>
      <c r="Y774" s="688">
        <f>SUM(C774:X774)</f>
        <v>5.4900999999999991</v>
      </c>
      <c r="Z774" s="1134">
        <f>IF(ISERROR((C774/D774-1)*100),"n/a",(C774/D774-1)*100)</f>
        <v>11.111111111111093</v>
      </c>
      <c r="AA774" s="705">
        <f>IF(ISERROR((D774/E774-1)*100),"n/a",(D774/E774-1)*100)</f>
        <v>8.0000000000000071</v>
      </c>
      <c r="AB774" s="705">
        <f>IF(ISERROR((E774/F774-1)*100),"n/a",(E774/F774-1)*100)</f>
        <v>8.6956521739130377</v>
      </c>
      <c r="AC774" s="705">
        <f>IF(ISERROR((F774/G774-1)*100),"n/a",(F774/G774-1)*100)</f>
        <v>9.5238095238095344</v>
      </c>
      <c r="AD774" s="705">
        <f>IF(ISERROR((G774/H774-1)*100),"n/a",(G774/H774-1)*100)</f>
        <v>13.513513513513509</v>
      </c>
      <c r="AE774" s="705">
        <f>IF(ISERROR((H774/J774-1)*100),"n/a",(H774/J774-1)*100)</f>
        <v>17.333671592566759</v>
      </c>
      <c r="AF774" s="705">
        <f>IF(ISERROR((J774/K774-1)*100),"n/a",(J774/K774-1)*100)</f>
        <v>1.4999356250804619</v>
      </c>
      <c r="AG774" s="705">
        <f>IF(ISERROR((K774/M774-1)*100),"n/a",(K774/M774-1)*100)</f>
        <v>0</v>
      </c>
      <c r="AH774" s="705">
        <f>IF(ISERROR((M774/N774-1)*100),"n/a",(M774/N774-1)*100)</f>
        <v>0</v>
      </c>
      <c r="AI774" s="705">
        <f>IF(ISERROR((N774/O774-1)*100),"n/a",(N774/O774-1)*100)</f>
        <v>0</v>
      </c>
      <c r="AJ774" s="705">
        <f>IF(ISERROR((O774/P774-1)*100),"n/a",(O774/P774-1)*100)</f>
        <v>0</v>
      </c>
      <c r="AK774" s="705">
        <f>IF(ISERROR((P774/Q774-1)*100),"n/a",(P774/Q774-1)*100)</f>
        <v>-39.622201492537314</v>
      </c>
      <c r="AL774" s="705">
        <f>IF(ISERROR((Q774/R774-1)*100),"n/a",(Q774/R774-1)*100)</f>
        <v>319.91186551330185</v>
      </c>
      <c r="AM774" s="705">
        <f>IF(ISERROR((R774/S774-1)*100),"n/a",(R774/S774-1)*100)</f>
        <v>95.003182686187145</v>
      </c>
      <c r="AN774" s="705">
        <f>IF(ISERROR((S774/T774-1)*100),"n/a",(S774/T774-1)*100)</f>
        <v>100</v>
      </c>
      <c r="AO774" s="705" t="str">
        <f>IF(ISERROR((T774/U774-1)*100),"n/a",(T774/U774-1)*100)</f>
        <v>n/a</v>
      </c>
      <c r="AP774" s="705" t="str">
        <f>IF(ISERROR((U774/V774-1)*100),"n/a",(U774/V774-1)*100)</f>
        <v>n/a</v>
      </c>
      <c r="AQ774" s="705" t="str">
        <f>IF(ISERROR((V774/W774-1)*100),"n/a",(V774/W774-1)*100)</f>
        <v>n/a</v>
      </c>
      <c r="AR774" s="705" t="str">
        <f>IF(ISERROR((W774/X774-1)*100),"n/a",(W774/X774-1)*100)</f>
        <v>n/a</v>
      </c>
      <c r="AS774" s="706">
        <f>AVERAGE(Z774:AR774)</f>
        <v>36.331369349796404</v>
      </c>
      <c r="AT774" s="707">
        <f>STDEV(Z774:AR774)</f>
        <v>86.180331869238231</v>
      </c>
    </row>
    <row r="775" spans="1:46" ht="11.25" customHeight="1" x14ac:dyDescent="0.2">
      <c r="A775" s="527" t="s">
        <v>1734</v>
      </c>
      <c r="B775" s="528" t="s">
        <v>1735</v>
      </c>
      <c r="C775" s="515">
        <v>1.2</v>
      </c>
      <c r="D775" s="530">
        <v>1.05</v>
      </c>
      <c r="E775" s="533">
        <v>0.92</v>
      </c>
      <c r="F775" s="533">
        <v>0.76</v>
      </c>
      <c r="G775" s="533">
        <v>0.61</v>
      </c>
      <c r="H775" s="533">
        <v>0.49</v>
      </c>
      <c r="I775" s="534"/>
      <c r="J775" s="533">
        <v>0.36</v>
      </c>
      <c r="K775" s="529">
        <v>0.215</v>
      </c>
      <c r="L775" s="534"/>
      <c r="M775" s="549">
        <v>0.14000000000000001</v>
      </c>
      <c r="N775" s="560">
        <v>0</v>
      </c>
      <c r="O775" s="537">
        <v>0</v>
      </c>
      <c r="P775" s="537">
        <v>0</v>
      </c>
      <c r="Q775" s="537">
        <v>0</v>
      </c>
      <c r="R775" s="537">
        <v>0</v>
      </c>
      <c r="S775" s="537">
        <v>0</v>
      </c>
      <c r="T775" s="537">
        <v>0</v>
      </c>
      <c r="U775" s="537">
        <v>0</v>
      </c>
      <c r="V775" s="537">
        <v>0</v>
      </c>
      <c r="W775" s="537">
        <v>0</v>
      </c>
      <c r="X775" s="537">
        <v>0</v>
      </c>
      <c r="Y775" s="688">
        <f>SUM(C775:X775)</f>
        <v>5.7450000000000001</v>
      </c>
      <c r="Z775" s="1134">
        <f>IF(ISERROR((C775/D775-1)*100),"n/a",(C775/D775-1)*100)</f>
        <v>14.285714285714279</v>
      </c>
      <c r="AA775" s="705">
        <f>IF(ISERROR((D775/E775-1)*100),"n/a",(D775/E775-1)*100)</f>
        <v>14.130434782608692</v>
      </c>
      <c r="AB775" s="705">
        <f>IF(ISERROR((E775/F775-1)*100),"n/a",(E775/F775-1)*100)</f>
        <v>21.052631578947366</v>
      </c>
      <c r="AC775" s="705">
        <f>IF(ISERROR((F775/G775-1)*100),"n/a",(F775/G775-1)*100)</f>
        <v>24.590163934426236</v>
      </c>
      <c r="AD775" s="705">
        <f>IF(ISERROR((G775/H775-1)*100),"n/a",(G775/H775-1)*100)</f>
        <v>24.489795918367353</v>
      </c>
      <c r="AE775" s="705">
        <f>IF(ISERROR((H775/J775-1)*100),"n/a",(H775/J775-1)*100)</f>
        <v>36.111111111111114</v>
      </c>
      <c r="AF775" s="705">
        <f>IF(ISERROR((J775/K775-1)*100),"n/a",(J775/K775-1)*100)</f>
        <v>67.441860465116264</v>
      </c>
      <c r="AG775" s="705">
        <f>IF(ISERROR((K775/M775-1)*100),"n/a",(K775/M775-1)*100)</f>
        <v>53.571428571428555</v>
      </c>
      <c r="AH775" s="705" t="str">
        <f>IF(ISERROR((M775/N775-1)*100),"n/a",(M775/N775-1)*100)</f>
        <v>n/a</v>
      </c>
      <c r="AI775" s="705" t="str">
        <f>IF(ISERROR((N775/O775-1)*100),"n/a",(N775/O775-1)*100)</f>
        <v>n/a</v>
      </c>
      <c r="AJ775" s="705" t="str">
        <f>IF(ISERROR((O775/P775-1)*100),"n/a",(O775/P775-1)*100)</f>
        <v>n/a</v>
      </c>
      <c r="AK775" s="705" t="str">
        <f>IF(ISERROR((P775/Q775-1)*100),"n/a",(P775/Q775-1)*100)</f>
        <v>n/a</v>
      </c>
      <c r="AL775" s="705" t="str">
        <f>IF(ISERROR((Q775/R775-1)*100),"n/a",(Q775/R775-1)*100)</f>
        <v>n/a</v>
      </c>
      <c r="AM775" s="705" t="str">
        <f>IF(ISERROR((R775/S775-1)*100),"n/a",(R775/S775-1)*100)</f>
        <v>n/a</v>
      </c>
      <c r="AN775" s="705" t="str">
        <f>IF(ISERROR((S775/T775-1)*100),"n/a",(S775/T775-1)*100)</f>
        <v>n/a</v>
      </c>
      <c r="AO775" s="705" t="str">
        <f>IF(ISERROR((T775/U775-1)*100),"n/a",(T775/U775-1)*100)</f>
        <v>n/a</v>
      </c>
      <c r="AP775" s="705" t="str">
        <f>IF(ISERROR((U775/V775-1)*100),"n/a",(U775/V775-1)*100)</f>
        <v>n/a</v>
      </c>
      <c r="AQ775" s="705" t="str">
        <f>IF(ISERROR((V775/W775-1)*100),"n/a",(V775/W775-1)*100)</f>
        <v>n/a</v>
      </c>
      <c r="AR775" s="705" t="str">
        <f>IF(ISERROR((W775/X775-1)*100),"n/a",(W775/X775-1)*100)</f>
        <v>n/a</v>
      </c>
      <c r="AS775" s="706">
        <f>AVERAGE(Z775:AR775)</f>
        <v>31.959142580964983</v>
      </c>
      <c r="AT775" s="707">
        <f>STDEV(Z775:AR775)</f>
        <v>19.282156349544863</v>
      </c>
    </row>
    <row r="776" spans="1:46" ht="11.25" customHeight="1" x14ac:dyDescent="0.2">
      <c r="A776" s="513" t="s">
        <v>833</v>
      </c>
      <c r="B776" s="955" t="s">
        <v>834</v>
      </c>
      <c r="C776" s="515">
        <v>3.1549999999999998</v>
      </c>
      <c r="D776" s="515">
        <v>2.93</v>
      </c>
      <c r="E776" s="684">
        <v>2.74</v>
      </c>
      <c r="F776" s="521">
        <v>2.66</v>
      </c>
      <c r="G776" s="684">
        <v>2.64</v>
      </c>
      <c r="H776" s="684">
        <v>2.58</v>
      </c>
      <c r="I776" s="685"/>
      <c r="J776" s="684">
        <v>2.54</v>
      </c>
      <c r="K776" s="514">
        <v>2.46</v>
      </c>
      <c r="L776" s="685"/>
      <c r="M776" s="531">
        <v>2.39</v>
      </c>
      <c r="N776" s="686">
        <v>2.36</v>
      </c>
      <c r="O776" s="691">
        <v>2.2599999999999998</v>
      </c>
      <c r="P776" s="691">
        <v>1.9</v>
      </c>
      <c r="Q776" s="691">
        <v>1.69</v>
      </c>
      <c r="R776" s="691">
        <v>0.55000000000000004</v>
      </c>
      <c r="S776" s="687">
        <v>0</v>
      </c>
      <c r="T776" s="687">
        <v>0</v>
      </c>
      <c r="U776" s="687">
        <v>0</v>
      </c>
      <c r="V776" s="687">
        <v>0</v>
      </c>
      <c r="W776" s="687">
        <v>0</v>
      </c>
      <c r="X776" s="687">
        <v>0</v>
      </c>
      <c r="Y776" s="688">
        <f>SUM(C776:X776)</f>
        <v>32.85499999999999</v>
      </c>
      <c r="Z776" s="1134">
        <f>IF(ISERROR((C776/D776-1)*100),"n/a",(C776/D776-1)*100)</f>
        <v>7.6791808873720058</v>
      </c>
      <c r="AA776" s="705">
        <f>IF(ISERROR((D776/E776-1)*100),"n/a",(D776/E776-1)*100)</f>
        <v>6.9343065693430628</v>
      </c>
      <c r="AB776" s="705">
        <f>IF(ISERROR((E776/F776-1)*100),"n/a",(E776/F776-1)*100)</f>
        <v>3.007518796992481</v>
      </c>
      <c r="AC776" s="705">
        <f>IF(ISERROR((F776/G776-1)*100),"n/a",(F776/G776-1)*100)</f>
        <v>0.7575757575757569</v>
      </c>
      <c r="AD776" s="705">
        <f>IF(ISERROR((G776/H776-1)*100),"n/a",(G776/H776-1)*100)</f>
        <v>2.3255813953488413</v>
      </c>
      <c r="AE776" s="705">
        <f>IF(ISERROR((H776/J776-1)*100),"n/a",(H776/J776-1)*100)</f>
        <v>1.5748031496062964</v>
      </c>
      <c r="AF776" s="705">
        <f>IF(ISERROR((J776/K776-1)*100),"n/a",(J776/K776-1)*100)</f>
        <v>3.2520325203251987</v>
      </c>
      <c r="AG776" s="705">
        <f>IF(ISERROR((K776/M776-1)*100),"n/a",(K776/M776-1)*100)</f>
        <v>2.9288702928870203</v>
      </c>
      <c r="AH776" s="705">
        <f>IF(ISERROR((M776/N776-1)*100),"n/a",(M776/N776-1)*100)</f>
        <v>1.2711864406779849</v>
      </c>
      <c r="AI776" s="705">
        <f>IF(ISERROR((N776/O776-1)*100),"n/a",(N776/O776-1)*100)</f>
        <v>4.4247787610619538</v>
      </c>
      <c r="AJ776" s="705">
        <f>IF(ISERROR((O776/P776-1)*100),"n/a",(O776/P776-1)*100)</f>
        <v>18.947368421052623</v>
      </c>
      <c r="AK776" s="705">
        <f>IF(ISERROR((P776/Q776-1)*100),"n/a",(P776/Q776-1)*100)</f>
        <v>12.426035502958577</v>
      </c>
      <c r="AL776" s="705">
        <f>IF(ISERROR((Q776/R776-1)*100),"n/a",(Q776/R776-1)*100)</f>
        <v>207.27272727272722</v>
      </c>
      <c r="AM776" s="705" t="str">
        <f>IF(ISERROR((R776/S776-1)*100),"n/a",(R776/S776-1)*100)</f>
        <v>n/a</v>
      </c>
      <c r="AN776" s="705" t="str">
        <f>IF(ISERROR((S776/T776-1)*100),"n/a",(S776/T776-1)*100)</f>
        <v>n/a</v>
      </c>
      <c r="AO776" s="705" t="str">
        <f>IF(ISERROR((T776/U776-1)*100),"n/a",(T776/U776-1)*100)</f>
        <v>n/a</v>
      </c>
      <c r="AP776" s="705" t="str">
        <f>IF(ISERROR((U776/V776-1)*100),"n/a",(U776/V776-1)*100)</f>
        <v>n/a</v>
      </c>
      <c r="AQ776" s="705" t="str">
        <f>IF(ISERROR((V776/W776-1)*100),"n/a",(V776/W776-1)*100)</f>
        <v>n/a</v>
      </c>
      <c r="AR776" s="705" t="str">
        <f>IF(ISERROR((W776/X776-1)*100),"n/a",(W776/X776-1)*100)</f>
        <v>n/a</v>
      </c>
      <c r="AS776" s="706">
        <f>AVERAGE(Z776:AR776)</f>
        <v>20.984766597533</v>
      </c>
      <c r="AT776" s="707">
        <f>STDEV(Z776:AR776)</f>
        <v>56.210628777004835</v>
      </c>
    </row>
    <row r="777" spans="1:46" ht="11.25" customHeight="1" x14ac:dyDescent="0.2">
      <c r="A777" s="513" t="s">
        <v>835</v>
      </c>
      <c r="B777" s="955" t="s">
        <v>836</v>
      </c>
      <c r="C777" s="515">
        <v>3.03</v>
      </c>
      <c r="D777" s="690">
        <v>2.83</v>
      </c>
      <c r="E777" s="684">
        <v>2.62</v>
      </c>
      <c r="F777" s="684">
        <v>2.38</v>
      </c>
      <c r="G777" s="684">
        <v>2.15</v>
      </c>
      <c r="H777" s="684">
        <v>1.96</v>
      </c>
      <c r="I777" s="685"/>
      <c r="J777" s="684">
        <v>1.79</v>
      </c>
      <c r="K777" s="514">
        <v>1.59</v>
      </c>
      <c r="L777" s="685"/>
      <c r="M777" s="531">
        <v>1.41</v>
      </c>
      <c r="N777" s="531">
        <v>1.23</v>
      </c>
      <c r="O777" s="691">
        <v>1.19</v>
      </c>
      <c r="P777" s="691">
        <v>1.1299999999999999</v>
      </c>
      <c r="Q777" s="691">
        <v>1.01</v>
      </c>
      <c r="R777" s="691">
        <v>0.91</v>
      </c>
      <c r="S777" s="687">
        <v>0.87</v>
      </c>
      <c r="T777" s="687">
        <v>1.1599999999999999</v>
      </c>
      <c r="U777" s="691">
        <v>1.1599999999999999</v>
      </c>
      <c r="V777" s="691">
        <v>1.1200000000000001</v>
      </c>
      <c r="W777" s="691">
        <v>1.08</v>
      </c>
      <c r="X777" s="691">
        <v>1.04</v>
      </c>
      <c r="Y777" s="688">
        <f>SUM(C777:X777)</f>
        <v>31.660000000000004</v>
      </c>
      <c r="Z777" s="1134">
        <f>IF(ISERROR((C777/D777-1)*100),"n/a",(C777/D777-1)*100)</f>
        <v>7.0671378091872628</v>
      </c>
      <c r="AA777" s="705">
        <f>IF(ISERROR((D777/E777-1)*100),"n/a",(D777/E777-1)*100)</f>
        <v>8.0152671755725269</v>
      </c>
      <c r="AB777" s="705">
        <f>IF(ISERROR((E777/F777-1)*100),"n/a",(E777/F777-1)*100)</f>
        <v>10.084033613445387</v>
      </c>
      <c r="AC777" s="705">
        <f>IF(ISERROR((F777/G777-1)*100),"n/a",(F777/G777-1)*100)</f>
        <v>10.697674418604652</v>
      </c>
      <c r="AD777" s="705">
        <f>IF(ISERROR((G777/H777-1)*100),"n/a",(G777/H777-1)*100)</f>
        <v>9.6938775510204032</v>
      </c>
      <c r="AE777" s="705">
        <f>IF(ISERROR((H777/J777-1)*100),"n/a",(H777/J777-1)*100)</f>
        <v>9.4972067039106101</v>
      </c>
      <c r="AF777" s="705">
        <f>IF(ISERROR((J777/K777-1)*100),"n/a",(J777/K777-1)*100)</f>
        <v>12.578616352201255</v>
      </c>
      <c r="AG777" s="705">
        <f>IF(ISERROR((K777/M777-1)*100),"n/a",(K777/M777-1)*100)</f>
        <v>12.765957446808528</v>
      </c>
      <c r="AH777" s="705">
        <f>IF(ISERROR((M777/N777-1)*100),"n/a",(M777/N777-1)*100)</f>
        <v>14.634146341463406</v>
      </c>
      <c r="AI777" s="705">
        <f>IF(ISERROR((N777/O777-1)*100),"n/a",(N777/O777-1)*100)</f>
        <v>3.3613445378151363</v>
      </c>
      <c r="AJ777" s="705">
        <f>IF(ISERROR((O777/P777-1)*100),"n/a",(O777/P777-1)*100)</f>
        <v>5.3097345132743445</v>
      </c>
      <c r="AK777" s="705">
        <f>IF(ISERROR((P777/Q777-1)*100),"n/a",(P777/Q777-1)*100)</f>
        <v>11.88118811881187</v>
      </c>
      <c r="AL777" s="705">
        <f>IF(ISERROR((Q777/R777-1)*100),"n/a",(Q777/R777-1)*100)</f>
        <v>10.989010989010994</v>
      </c>
      <c r="AM777" s="705">
        <f>IF(ISERROR((R777/S777-1)*100),"n/a",(R777/S777-1)*100)</f>
        <v>4.5977011494252817</v>
      </c>
      <c r="AN777" s="705">
        <f>IF(ISERROR((S777/T777-1)*100),"n/a",(S777/T777-1)*100)</f>
        <v>-25</v>
      </c>
      <c r="AO777" s="705">
        <f>IF(ISERROR((T777/U777-1)*100),"n/a",(T777/U777-1)*100)</f>
        <v>0</v>
      </c>
      <c r="AP777" s="705">
        <f>IF(ISERROR((U777/V777-1)*100),"n/a",(U777/V777-1)*100)</f>
        <v>3.5714285714285587</v>
      </c>
      <c r="AQ777" s="705">
        <f>IF(ISERROR((V777/W777-1)*100),"n/a",(V777/W777-1)*100)</f>
        <v>3.7037037037036979</v>
      </c>
      <c r="AR777" s="705">
        <f>IF(ISERROR((W777/X777-1)*100),"n/a",(W777/X777-1)*100)</f>
        <v>3.8461538461538547</v>
      </c>
      <c r="AS777" s="706">
        <f>AVERAGE(Z777:AR777)</f>
        <v>6.1733780443072499</v>
      </c>
      <c r="AT777" s="707">
        <f>STDEV(Z777:AR777)</f>
        <v>8.5457932095417899</v>
      </c>
    </row>
    <row r="778" spans="1:46" ht="11.25" customHeight="1" x14ac:dyDescent="0.2">
      <c r="A778" s="580" t="s">
        <v>1736</v>
      </c>
      <c r="B778" s="955" t="s">
        <v>1737</v>
      </c>
      <c r="C778" s="515">
        <v>0.7</v>
      </c>
      <c r="D778" s="690">
        <v>0.66</v>
      </c>
      <c r="E778" s="521">
        <v>0.6</v>
      </c>
      <c r="F778" s="684">
        <v>0.52</v>
      </c>
      <c r="G778" s="521">
        <v>0.44</v>
      </c>
      <c r="H778" s="684">
        <v>0.42</v>
      </c>
      <c r="I778" s="685"/>
      <c r="J778" s="521">
        <v>0.36</v>
      </c>
      <c r="K778" s="689">
        <v>0.36</v>
      </c>
      <c r="L778" s="685"/>
      <c r="M778" s="686">
        <v>0.4</v>
      </c>
      <c r="N778" s="686">
        <v>0.52</v>
      </c>
      <c r="O778" s="687">
        <v>0.52</v>
      </c>
      <c r="P778" s="691">
        <v>0.52</v>
      </c>
      <c r="Q778" s="691">
        <v>0.48</v>
      </c>
      <c r="R778" s="691">
        <v>0.45</v>
      </c>
      <c r="S778" s="691">
        <v>0.43</v>
      </c>
      <c r="T778" s="687">
        <v>0.4</v>
      </c>
      <c r="U778" s="687">
        <v>0.4</v>
      </c>
      <c r="V778" s="691">
        <v>0.4</v>
      </c>
      <c r="W778" s="691">
        <v>0.39500000000000002</v>
      </c>
      <c r="X778" s="691">
        <v>0.35</v>
      </c>
      <c r="Y778" s="688">
        <f>SUM(C778:X778)</f>
        <v>9.3249999999999993</v>
      </c>
      <c r="Z778" s="1134">
        <f>IF(ISERROR((C778/D778-1)*100),"n/a",(C778/D778-1)*100)</f>
        <v>6.0606060606060552</v>
      </c>
      <c r="AA778" s="705">
        <f>IF(ISERROR((D778/E778-1)*100),"n/a",(D778/E778-1)*100)</f>
        <v>10.000000000000009</v>
      </c>
      <c r="AB778" s="705">
        <f>IF(ISERROR((E778/F778-1)*100),"n/a",(E778/F778-1)*100)</f>
        <v>15.384615384615374</v>
      </c>
      <c r="AC778" s="705">
        <f>IF(ISERROR((F778/G778-1)*100),"n/a",(F778/G778-1)*100)</f>
        <v>18.181818181818187</v>
      </c>
      <c r="AD778" s="705">
        <f>IF(ISERROR((G778/H778-1)*100),"n/a",(G778/H778-1)*100)</f>
        <v>4.7619047619047672</v>
      </c>
      <c r="AE778" s="705">
        <f>IF(ISERROR((H778/J778-1)*100),"n/a",(H778/J778-1)*100)</f>
        <v>16.666666666666675</v>
      </c>
      <c r="AF778" s="705">
        <f>IF(ISERROR((J778/K778-1)*100),"n/a",(J778/K778-1)*100)</f>
        <v>0</v>
      </c>
      <c r="AG778" s="705">
        <f>IF(ISERROR((K778/M778-1)*100),"n/a",(K778/M778-1)*100)</f>
        <v>-10.000000000000009</v>
      </c>
      <c r="AH778" s="705">
        <f>IF(ISERROR((M778/N778-1)*100),"n/a",(M778/N778-1)*100)</f>
        <v>-23.076923076923073</v>
      </c>
      <c r="AI778" s="705">
        <f>IF(ISERROR((N778/O778-1)*100),"n/a",(N778/O778-1)*100)</f>
        <v>0</v>
      </c>
      <c r="AJ778" s="705">
        <f>IF(ISERROR((O778/P778-1)*100),"n/a",(O778/P778-1)*100)</f>
        <v>0</v>
      </c>
      <c r="AK778" s="705">
        <f>IF(ISERROR((P778/Q778-1)*100),"n/a",(P778/Q778-1)*100)</f>
        <v>8.3333333333333481</v>
      </c>
      <c r="AL778" s="705">
        <f>IF(ISERROR((Q778/R778-1)*100),"n/a",(Q778/R778-1)*100)</f>
        <v>6.6666666666666652</v>
      </c>
      <c r="AM778" s="705">
        <f>IF(ISERROR((R778/S778-1)*100),"n/a",(R778/S778-1)*100)</f>
        <v>4.6511627906976827</v>
      </c>
      <c r="AN778" s="705">
        <f>IF(ISERROR((S778/T778-1)*100),"n/a",(S778/T778-1)*100)</f>
        <v>7.4999999999999956</v>
      </c>
      <c r="AO778" s="705">
        <f>IF(ISERROR((T778/U778-1)*100),"n/a",(T778/U778-1)*100)</f>
        <v>0</v>
      </c>
      <c r="AP778" s="705">
        <f>IF(ISERROR((U778/V778-1)*100),"n/a",(U778/V778-1)*100)</f>
        <v>0</v>
      </c>
      <c r="AQ778" s="705">
        <f>IF(ISERROR((V778/W778-1)*100),"n/a",(V778/W778-1)*100)</f>
        <v>1.2658227848101333</v>
      </c>
      <c r="AR778" s="705">
        <f>IF(ISERROR((W778/X778-1)*100),"n/a",(W778/X778-1)*100)</f>
        <v>12.857142857142879</v>
      </c>
      <c r="AS778" s="706">
        <f>AVERAGE(Z778:AR778)</f>
        <v>4.1712008637546676</v>
      </c>
      <c r="AT778" s="707">
        <f>STDEV(Z778:AR778)</f>
        <v>9.6179662896655334</v>
      </c>
    </row>
    <row r="779" spans="1:46" ht="11.25" customHeight="1" x14ac:dyDescent="0.2">
      <c r="A779" s="501" t="s">
        <v>1738</v>
      </c>
      <c r="B779" s="498" t="s">
        <v>1739</v>
      </c>
      <c r="C779" s="515">
        <v>1.1100000000000001</v>
      </c>
      <c r="D779" s="542">
        <v>1</v>
      </c>
      <c r="E779" s="505">
        <v>0.9</v>
      </c>
      <c r="F779" s="505">
        <v>0.8</v>
      </c>
      <c r="G779" s="505">
        <v>0.65</v>
      </c>
      <c r="H779" s="505">
        <v>0.53</v>
      </c>
      <c r="I779" s="506"/>
      <c r="J779" s="505">
        <v>0.4</v>
      </c>
      <c r="K779" s="508">
        <v>0</v>
      </c>
      <c r="L779" s="506"/>
      <c r="M779" s="559">
        <v>0</v>
      </c>
      <c r="N779" s="559">
        <v>0</v>
      </c>
      <c r="O779" s="510">
        <v>0</v>
      </c>
      <c r="P779" s="510">
        <v>0</v>
      </c>
      <c r="Q779" s="510">
        <v>0</v>
      </c>
      <c r="R779" s="510">
        <v>0</v>
      </c>
      <c r="S779" s="510">
        <v>0</v>
      </c>
      <c r="T779" s="510">
        <v>0</v>
      </c>
      <c r="U779" s="510">
        <v>0</v>
      </c>
      <c r="V779" s="510">
        <v>0</v>
      </c>
      <c r="W779" s="510">
        <v>0</v>
      </c>
      <c r="X779" s="510">
        <v>0</v>
      </c>
      <c r="Y779" s="688">
        <f>SUM(C779:X779)</f>
        <v>5.3900000000000015</v>
      </c>
      <c r="Z779" s="1134">
        <f>IF(ISERROR((C779/D779-1)*100),"n/a",(C779/D779-1)*100)</f>
        <v>11.000000000000011</v>
      </c>
      <c r="AA779" s="705">
        <f>IF(ISERROR((D779/E779-1)*100),"n/a",(D779/E779-1)*100)</f>
        <v>11.111111111111116</v>
      </c>
      <c r="AB779" s="705">
        <f>IF(ISERROR((E779/F779-1)*100),"n/a",(E779/F779-1)*100)</f>
        <v>12.5</v>
      </c>
      <c r="AC779" s="705">
        <f>IF(ISERROR((F779/G779-1)*100),"n/a",(F779/G779-1)*100)</f>
        <v>23.076923076923084</v>
      </c>
      <c r="AD779" s="705">
        <f>IF(ISERROR((G779/H779-1)*100),"n/a",(G779/H779-1)*100)</f>
        <v>22.641509433962259</v>
      </c>
      <c r="AE779" s="705">
        <f>IF(ISERROR((H779/J779-1)*100),"n/a",(H779/J779-1)*100)</f>
        <v>32.499999999999993</v>
      </c>
      <c r="AF779" s="705" t="str">
        <f>IF(ISERROR((J779/K779-1)*100),"n/a",(J779/K779-1)*100)</f>
        <v>n/a</v>
      </c>
      <c r="AG779" s="705" t="str">
        <f>IF(ISERROR((K779/M779-1)*100),"n/a",(K779/M779-1)*100)</f>
        <v>n/a</v>
      </c>
      <c r="AH779" s="705" t="str">
        <f>IF(ISERROR((M779/N779-1)*100),"n/a",(M779/N779-1)*100)</f>
        <v>n/a</v>
      </c>
      <c r="AI779" s="705" t="str">
        <f>IF(ISERROR((N779/O779-1)*100),"n/a",(N779/O779-1)*100)</f>
        <v>n/a</v>
      </c>
      <c r="AJ779" s="705" t="str">
        <f>IF(ISERROR((O779/P779-1)*100),"n/a",(O779/P779-1)*100)</f>
        <v>n/a</v>
      </c>
      <c r="AK779" s="705" t="str">
        <f>IF(ISERROR((P779/Q779-1)*100),"n/a",(P779/Q779-1)*100)</f>
        <v>n/a</v>
      </c>
      <c r="AL779" s="705" t="str">
        <f>IF(ISERROR((Q779/R779-1)*100),"n/a",(Q779/R779-1)*100)</f>
        <v>n/a</v>
      </c>
      <c r="AM779" s="705" t="str">
        <f>IF(ISERROR((R779/S779-1)*100),"n/a",(R779/S779-1)*100)</f>
        <v>n/a</v>
      </c>
      <c r="AN779" s="705" t="str">
        <f>IF(ISERROR((S779/T779-1)*100),"n/a",(S779/T779-1)*100)</f>
        <v>n/a</v>
      </c>
      <c r="AO779" s="705" t="str">
        <f>IF(ISERROR((T779/U779-1)*100),"n/a",(T779/U779-1)*100)</f>
        <v>n/a</v>
      </c>
      <c r="AP779" s="705" t="str">
        <f>IF(ISERROR((U779/V779-1)*100),"n/a",(U779/V779-1)*100)</f>
        <v>n/a</v>
      </c>
      <c r="AQ779" s="705" t="str">
        <f>IF(ISERROR((V779/W779-1)*100),"n/a",(V779/W779-1)*100)</f>
        <v>n/a</v>
      </c>
      <c r="AR779" s="705" t="str">
        <f>IF(ISERROR((W779/X779-1)*100),"n/a",(W779/X779-1)*100)</f>
        <v>n/a</v>
      </c>
      <c r="AS779" s="706">
        <f>AVERAGE(Z779:AR779)</f>
        <v>18.804923936999412</v>
      </c>
      <c r="AT779" s="707">
        <f>STDEV(Z779:AR779)</f>
        <v>8.7222489371937044</v>
      </c>
    </row>
    <row r="780" spans="1:46" ht="11.25" customHeight="1" x14ac:dyDescent="0.2">
      <c r="A780" s="581" t="s">
        <v>1740</v>
      </c>
      <c r="B780" s="528" t="s">
        <v>1741</v>
      </c>
      <c r="C780" s="515">
        <v>0.52</v>
      </c>
      <c r="D780" s="530">
        <v>0.48</v>
      </c>
      <c r="E780" s="532">
        <v>0.44</v>
      </c>
      <c r="F780" s="533">
        <v>0.42</v>
      </c>
      <c r="G780" s="533">
        <v>0.35</v>
      </c>
      <c r="H780" s="533">
        <v>0.25</v>
      </c>
      <c r="I780" s="534"/>
      <c r="J780" s="533">
        <v>0.2</v>
      </c>
      <c r="K780" s="529">
        <v>0.17</v>
      </c>
      <c r="L780" s="534"/>
      <c r="M780" s="560">
        <v>0.16</v>
      </c>
      <c r="N780" s="549">
        <v>0.16</v>
      </c>
      <c r="O780" s="536">
        <v>0.15</v>
      </c>
      <c r="P780" s="536">
        <v>0.125</v>
      </c>
      <c r="Q780" s="536">
        <v>0.10668</v>
      </c>
      <c r="R780" s="536">
        <v>8.3339999999999997E-2</v>
      </c>
      <c r="S780" s="537">
        <v>0.08</v>
      </c>
      <c r="T780" s="537">
        <v>0.08</v>
      </c>
      <c r="U780" s="537">
        <v>0.12</v>
      </c>
      <c r="V780" s="537">
        <v>0.24</v>
      </c>
      <c r="W780" s="536">
        <v>0.24</v>
      </c>
      <c r="X780" s="536">
        <v>0.23000999999999999</v>
      </c>
      <c r="Y780" s="688">
        <f>SUM(C780:X780)</f>
        <v>4.6050300000000011</v>
      </c>
      <c r="Z780" s="1134">
        <f>IF(ISERROR((C780/D780-1)*100),"n/a",(C780/D780-1)*100)</f>
        <v>8.3333333333333481</v>
      </c>
      <c r="AA780" s="705">
        <f>IF(ISERROR((D780/E780-1)*100),"n/a",(D780/E780-1)*100)</f>
        <v>9.0909090909090828</v>
      </c>
      <c r="AB780" s="705">
        <f>IF(ISERROR((E780/F780-1)*100),"n/a",(E780/F780-1)*100)</f>
        <v>4.7619047619047672</v>
      </c>
      <c r="AC780" s="705">
        <f>IF(ISERROR((F780/G780-1)*100),"n/a",(F780/G780-1)*100)</f>
        <v>19.999999999999996</v>
      </c>
      <c r="AD780" s="705">
        <f>IF(ISERROR((G780/H780-1)*100),"n/a",(G780/H780-1)*100)</f>
        <v>39.999999999999993</v>
      </c>
      <c r="AE780" s="705">
        <f>IF(ISERROR((H780/J780-1)*100),"n/a",(H780/J780-1)*100)</f>
        <v>25</v>
      </c>
      <c r="AF780" s="705">
        <f>IF(ISERROR((J780/K780-1)*100),"n/a",(J780/K780-1)*100)</f>
        <v>17.647058823529417</v>
      </c>
      <c r="AG780" s="705">
        <f>IF(ISERROR((K780/M780-1)*100),"n/a",(K780/M780-1)*100)</f>
        <v>6.25</v>
      </c>
      <c r="AH780" s="705">
        <f>IF(ISERROR((M780/N780-1)*100),"n/a",(M780/N780-1)*100)</f>
        <v>0</v>
      </c>
      <c r="AI780" s="705">
        <f>IF(ISERROR((N780/O780-1)*100),"n/a",(N780/O780-1)*100)</f>
        <v>6.6666666666666652</v>
      </c>
      <c r="AJ780" s="705">
        <f>IF(ISERROR((O780/P780-1)*100),"n/a",(O780/P780-1)*100)</f>
        <v>19.999999999999996</v>
      </c>
      <c r="AK780" s="705">
        <f>IF(ISERROR((P780/Q780-1)*100),"n/a",(P780/Q780-1)*100)</f>
        <v>17.172853393325838</v>
      </c>
      <c r="AL780" s="705">
        <f>IF(ISERROR((Q780/R780-1)*100),"n/a",(Q780/R780-1)*100)</f>
        <v>28.005759539236852</v>
      </c>
      <c r="AM780" s="705">
        <f>IF(ISERROR((R780/S780-1)*100),"n/a",(R780/S780-1)*100)</f>
        <v>4.1749999999999954</v>
      </c>
      <c r="AN780" s="705">
        <f>IF(ISERROR((S780/T780-1)*100),"n/a",(S780/T780-1)*100)</f>
        <v>0</v>
      </c>
      <c r="AO780" s="705">
        <f>IF(ISERROR((T780/U780-1)*100),"n/a",(T780/U780-1)*100)</f>
        <v>-33.333333333333329</v>
      </c>
      <c r="AP780" s="705">
        <f>IF(ISERROR((U780/V780-1)*100),"n/a",(U780/V780-1)*100)</f>
        <v>-50</v>
      </c>
      <c r="AQ780" s="705">
        <f>IF(ISERROR((V780/W780-1)*100),"n/a",(V780/W780-1)*100)</f>
        <v>0</v>
      </c>
      <c r="AR780" s="705">
        <f>IF(ISERROR((W780/X780-1)*100),"n/a",(W780/X780-1)*100)</f>
        <v>4.343289422199037</v>
      </c>
      <c r="AS780" s="706">
        <f>AVERAGE(Z780:AR780)</f>
        <v>6.7428127209353503</v>
      </c>
      <c r="AT780" s="707">
        <f>STDEV(Z780:AR780)</f>
        <v>20.354471055141111</v>
      </c>
    </row>
    <row r="781" spans="1:46" ht="11.25" customHeight="1" x14ac:dyDescent="0.2">
      <c r="A781" s="513" t="s">
        <v>1742</v>
      </c>
      <c r="B781" s="955" t="s">
        <v>1743</v>
      </c>
      <c r="C781" s="515">
        <v>0.88</v>
      </c>
      <c r="D781" s="515">
        <v>0.8</v>
      </c>
      <c r="E781" s="684">
        <v>0.72</v>
      </c>
      <c r="F781" s="684">
        <v>0.6</v>
      </c>
      <c r="G781" s="684">
        <v>0.4</v>
      </c>
      <c r="H781" s="684">
        <v>0.1</v>
      </c>
      <c r="I781" s="685"/>
      <c r="J781" s="521">
        <v>0</v>
      </c>
      <c r="K781" s="689">
        <v>0</v>
      </c>
      <c r="L781" s="685"/>
      <c r="M781" s="686">
        <v>0</v>
      </c>
      <c r="N781" s="686">
        <v>0</v>
      </c>
      <c r="O781" s="687">
        <v>0</v>
      </c>
      <c r="P781" s="687">
        <v>0</v>
      </c>
      <c r="Q781" s="687">
        <v>0</v>
      </c>
      <c r="R781" s="687">
        <v>0</v>
      </c>
      <c r="S781" s="687">
        <v>0</v>
      </c>
      <c r="T781" s="687">
        <v>0</v>
      </c>
      <c r="U781" s="687">
        <v>0</v>
      </c>
      <c r="V781" s="687">
        <v>0</v>
      </c>
      <c r="W781" s="687">
        <v>0</v>
      </c>
      <c r="X781" s="687">
        <v>0</v>
      </c>
      <c r="Y781" s="688">
        <f>SUM(C781:X781)</f>
        <v>3.5000000000000004</v>
      </c>
      <c r="Z781" s="1134">
        <f>IF(ISERROR((C781/D781-1)*100),"n/a",(C781/D781-1)*100)</f>
        <v>9.9999999999999858</v>
      </c>
      <c r="AA781" s="705">
        <f>IF(ISERROR((D781/E781-1)*100),"n/a",(D781/E781-1)*100)</f>
        <v>11.111111111111116</v>
      </c>
      <c r="AB781" s="705">
        <f>IF(ISERROR((E781/F781-1)*100),"n/a",(E781/F781-1)*100)</f>
        <v>19.999999999999996</v>
      </c>
      <c r="AC781" s="705">
        <f>IF(ISERROR((F781/G781-1)*100),"n/a",(F781/G781-1)*100)</f>
        <v>49.999999999999979</v>
      </c>
      <c r="AD781" s="705">
        <f>IF(ISERROR((G781/H781-1)*100),"n/a",(G781/H781-1)*100)</f>
        <v>300</v>
      </c>
      <c r="AE781" s="705" t="str">
        <f>IF(ISERROR((H781/J781-1)*100),"n/a",(H781/J781-1)*100)</f>
        <v>n/a</v>
      </c>
      <c r="AF781" s="705" t="str">
        <f>IF(ISERROR((J781/K781-1)*100),"n/a",(J781/K781-1)*100)</f>
        <v>n/a</v>
      </c>
      <c r="AG781" s="705" t="str">
        <f>IF(ISERROR((K781/M781-1)*100),"n/a",(K781/M781-1)*100)</f>
        <v>n/a</v>
      </c>
      <c r="AH781" s="705" t="str">
        <f>IF(ISERROR((M781/N781-1)*100),"n/a",(M781/N781-1)*100)</f>
        <v>n/a</v>
      </c>
      <c r="AI781" s="705" t="str">
        <f>IF(ISERROR((N781/O781-1)*100),"n/a",(N781/O781-1)*100)</f>
        <v>n/a</v>
      </c>
      <c r="AJ781" s="705" t="str">
        <f>IF(ISERROR((O781/P781-1)*100),"n/a",(O781/P781-1)*100)</f>
        <v>n/a</v>
      </c>
      <c r="AK781" s="705" t="str">
        <f>IF(ISERROR((P781/Q781-1)*100),"n/a",(P781/Q781-1)*100)</f>
        <v>n/a</v>
      </c>
      <c r="AL781" s="705" t="str">
        <f>IF(ISERROR((Q781/R781-1)*100),"n/a",(Q781/R781-1)*100)</f>
        <v>n/a</v>
      </c>
      <c r="AM781" s="705" t="str">
        <f>IF(ISERROR((R781/S781-1)*100),"n/a",(R781/S781-1)*100)</f>
        <v>n/a</v>
      </c>
      <c r="AN781" s="705" t="str">
        <f>IF(ISERROR((S781/T781-1)*100),"n/a",(S781/T781-1)*100)</f>
        <v>n/a</v>
      </c>
      <c r="AO781" s="705" t="str">
        <f>IF(ISERROR((T781/U781-1)*100),"n/a",(T781/U781-1)*100)</f>
        <v>n/a</v>
      </c>
      <c r="AP781" s="705" t="str">
        <f>IF(ISERROR((U781/V781-1)*100),"n/a",(U781/V781-1)*100)</f>
        <v>n/a</v>
      </c>
      <c r="AQ781" s="705" t="str">
        <f>IF(ISERROR((V781/W781-1)*100),"n/a",(V781/W781-1)*100)</f>
        <v>n/a</v>
      </c>
      <c r="AR781" s="705" t="str">
        <f>IF(ISERROR((W781/X781-1)*100),"n/a",(W781/X781-1)*100)</f>
        <v>n/a</v>
      </c>
      <c r="AS781" s="706">
        <f>AVERAGE(Z781:AR781)</f>
        <v>78.222222222222214</v>
      </c>
      <c r="AT781" s="707">
        <f>STDEV(Z781:AR781)</f>
        <v>125.02987297363165</v>
      </c>
    </row>
    <row r="782" spans="1:46" ht="11.25" customHeight="1" x14ac:dyDescent="0.2">
      <c r="A782" s="513" t="s">
        <v>1746</v>
      </c>
      <c r="B782" s="955" t="s">
        <v>1747</v>
      </c>
      <c r="C782" s="515">
        <v>0.2</v>
      </c>
      <c r="D782" s="515">
        <v>0.16999999999999998</v>
      </c>
      <c r="E782" s="684">
        <v>0.14285599999999998</v>
      </c>
      <c r="F782" s="684">
        <v>0.12378020000000001</v>
      </c>
      <c r="G782" s="521">
        <v>0.10476099999999999</v>
      </c>
      <c r="H782" s="684">
        <v>5.7144E-2</v>
      </c>
      <c r="I782" s="685"/>
      <c r="J782" s="521">
        <v>0</v>
      </c>
      <c r="K782" s="689">
        <v>0</v>
      </c>
      <c r="L782" s="685"/>
      <c r="M782" s="686">
        <v>0</v>
      </c>
      <c r="N782" s="686">
        <v>0</v>
      </c>
      <c r="O782" s="687">
        <v>0</v>
      </c>
      <c r="P782" s="687">
        <v>0</v>
      </c>
      <c r="Q782" s="687">
        <v>0</v>
      </c>
      <c r="R782" s="687">
        <v>0</v>
      </c>
      <c r="S782" s="687">
        <v>0</v>
      </c>
      <c r="T782" s="687">
        <v>0</v>
      </c>
      <c r="U782" s="687">
        <v>0</v>
      </c>
      <c r="V782" s="687">
        <v>0</v>
      </c>
      <c r="W782" s="687">
        <v>0</v>
      </c>
      <c r="X782" s="687">
        <v>0</v>
      </c>
      <c r="Y782" s="688">
        <f>SUM(C782:X782)</f>
        <v>0.79854119999999995</v>
      </c>
      <c r="Z782" s="1134">
        <f>IF(ISERROR((C782/D782-1)*100),"n/a",(C782/D782-1)*100)</f>
        <v>17.647058823529438</v>
      </c>
      <c r="AA782" s="705">
        <f>IF(ISERROR((D782/E782-1)*100),"n/a",(D782/E782-1)*100)</f>
        <v>19.000952007616068</v>
      </c>
      <c r="AB782" s="705">
        <f>IF(ISERROR((E782/F782-1)*100),"n/a",(E782/F782-1)*100)</f>
        <v>15.411026965540508</v>
      </c>
      <c r="AC782" s="705">
        <f>IF(ISERROR((F782/G782-1)*100),"n/a",(F782/G782-1)*100)</f>
        <v>18.154847700957433</v>
      </c>
      <c r="AD782" s="705">
        <f>IF(ISERROR((G782/H782-1)*100),"n/a",(G782/H782-1)*100)</f>
        <v>83.32808343833122</v>
      </c>
      <c r="AE782" s="705" t="str">
        <f>IF(ISERROR((H782/J782-1)*100),"n/a",(H782/J782-1)*100)</f>
        <v>n/a</v>
      </c>
      <c r="AF782" s="705" t="str">
        <f>IF(ISERROR((J782/K782-1)*100),"n/a",(J782/K782-1)*100)</f>
        <v>n/a</v>
      </c>
      <c r="AG782" s="705" t="str">
        <f>IF(ISERROR((K782/M782-1)*100),"n/a",(K782/M782-1)*100)</f>
        <v>n/a</v>
      </c>
      <c r="AH782" s="705" t="str">
        <f>IF(ISERROR((M782/N782-1)*100),"n/a",(M782/N782-1)*100)</f>
        <v>n/a</v>
      </c>
      <c r="AI782" s="705" t="str">
        <f>IF(ISERROR((N782/O782-1)*100),"n/a",(N782/O782-1)*100)</f>
        <v>n/a</v>
      </c>
      <c r="AJ782" s="705" t="str">
        <f>IF(ISERROR((O782/P782-1)*100),"n/a",(O782/P782-1)*100)</f>
        <v>n/a</v>
      </c>
      <c r="AK782" s="705" t="str">
        <f>IF(ISERROR((P782/Q782-1)*100),"n/a",(P782/Q782-1)*100)</f>
        <v>n/a</v>
      </c>
      <c r="AL782" s="705" t="str">
        <f>IF(ISERROR((Q782/R782-1)*100),"n/a",(Q782/R782-1)*100)</f>
        <v>n/a</v>
      </c>
      <c r="AM782" s="705" t="str">
        <f>IF(ISERROR((R782/S782-1)*100),"n/a",(R782/S782-1)*100)</f>
        <v>n/a</v>
      </c>
      <c r="AN782" s="705" t="str">
        <f>IF(ISERROR((S782/T782-1)*100),"n/a",(S782/T782-1)*100)</f>
        <v>n/a</v>
      </c>
      <c r="AO782" s="705" t="str">
        <f>IF(ISERROR((T782/U782-1)*100),"n/a",(T782/U782-1)*100)</f>
        <v>n/a</v>
      </c>
      <c r="AP782" s="705" t="str">
        <f>IF(ISERROR((U782/V782-1)*100),"n/a",(U782/V782-1)*100)</f>
        <v>n/a</v>
      </c>
      <c r="AQ782" s="705" t="str">
        <f>IF(ISERROR((V782/W782-1)*100),"n/a",(V782/W782-1)*100)</f>
        <v>n/a</v>
      </c>
      <c r="AR782" s="705" t="str">
        <f>IF(ISERROR((W782/X782-1)*100),"n/a",(W782/X782-1)*100)</f>
        <v>n/a</v>
      </c>
      <c r="AS782" s="706">
        <f>AVERAGE(Z782:AR782)</f>
        <v>30.708393787194932</v>
      </c>
      <c r="AT782" s="707">
        <f>STDEV(Z782:AR782)</f>
        <v>29.445268525065032</v>
      </c>
    </row>
    <row r="783" spans="1:46" ht="11.25" customHeight="1" x14ac:dyDescent="0.2">
      <c r="A783" s="513" t="s">
        <v>1748</v>
      </c>
      <c r="B783" s="955" t="s">
        <v>1749</v>
      </c>
      <c r="C783" s="515">
        <v>1.2749999999999999</v>
      </c>
      <c r="D783" s="690">
        <v>0.97499999999999998</v>
      </c>
      <c r="E783" s="684">
        <v>0.6</v>
      </c>
      <c r="F783" s="684">
        <v>0.45</v>
      </c>
      <c r="G783" s="684">
        <v>0.32500000000000001</v>
      </c>
      <c r="H783" s="684">
        <v>0.22500000000000001</v>
      </c>
      <c r="I783" s="685"/>
      <c r="J783" s="684">
        <v>0.17</v>
      </c>
      <c r="K783" s="689">
        <v>0.16</v>
      </c>
      <c r="L783" s="685"/>
      <c r="M783" s="686">
        <v>0.16</v>
      </c>
      <c r="N783" s="686">
        <v>0.16</v>
      </c>
      <c r="O783" s="687">
        <v>0.16</v>
      </c>
      <c r="P783" s="687">
        <v>0.16</v>
      </c>
      <c r="Q783" s="687">
        <v>0.16</v>
      </c>
      <c r="R783" s="687">
        <v>0.16</v>
      </c>
      <c r="S783" s="687">
        <v>0.16</v>
      </c>
      <c r="T783" s="687">
        <v>0.16</v>
      </c>
      <c r="U783" s="687">
        <v>0.16</v>
      </c>
      <c r="V783" s="687">
        <v>0.16</v>
      </c>
      <c r="W783" s="691">
        <v>0.16</v>
      </c>
      <c r="X783" s="691">
        <v>0.13</v>
      </c>
      <c r="Y783" s="688">
        <f>SUM(C783:X783)</f>
        <v>6.0700000000000021</v>
      </c>
      <c r="Z783" s="1134">
        <f>IF(ISERROR((C783/D783-1)*100),"n/a",(C783/D783-1)*100)</f>
        <v>30.76923076923077</v>
      </c>
      <c r="AA783" s="705">
        <f>IF(ISERROR((D783/E783-1)*100),"n/a",(D783/E783-1)*100)</f>
        <v>62.5</v>
      </c>
      <c r="AB783" s="705">
        <f>IF(ISERROR((E783/F783-1)*100),"n/a",(E783/F783-1)*100)</f>
        <v>33.333333333333329</v>
      </c>
      <c r="AC783" s="705">
        <f>IF(ISERROR((F783/G783-1)*100),"n/a",(F783/G783-1)*100)</f>
        <v>38.46153846153846</v>
      </c>
      <c r="AD783" s="705">
        <f>IF(ISERROR((G783/H783-1)*100),"n/a",(G783/H783-1)*100)</f>
        <v>44.444444444444443</v>
      </c>
      <c r="AE783" s="705">
        <f>IF(ISERROR((H783/J783-1)*100),"n/a",(H783/J783-1)*100)</f>
        <v>32.352941176470587</v>
      </c>
      <c r="AF783" s="705">
        <f>IF(ISERROR((J783/K783-1)*100),"n/a",(J783/K783-1)*100)</f>
        <v>6.25</v>
      </c>
      <c r="AG783" s="705">
        <f>IF(ISERROR((K783/M783-1)*100),"n/a",(K783/M783-1)*100)</f>
        <v>0</v>
      </c>
      <c r="AH783" s="705">
        <f>IF(ISERROR((M783/N783-1)*100),"n/a",(M783/N783-1)*100)</f>
        <v>0</v>
      </c>
      <c r="AI783" s="705">
        <f>IF(ISERROR((N783/O783-1)*100),"n/a",(N783/O783-1)*100)</f>
        <v>0</v>
      </c>
      <c r="AJ783" s="705">
        <f>IF(ISERROR((O783/P783-1)*100),"n/a",(O783/P783-1)*100)</f>
        <v>0</v>
      </c>
      <c r="AK783" s="705">
        <f>IF(ISERROR((P783/Q783-1)*100),"n/a",(P783/Q783-1)*100)</f>
        <v>0</v>
      </c>
      <c r="AL783" s="705">
        <f>IF(ISERROR((Q783/R783-1)*100),"n/a",(Q783/R783-1)*100)</f>
        <v>0</v>
      </c>
      <c r="AM783" s="705">
        <f>IF(ISERROR((R783/S783-1)*100),"n/a",(R783/S783-1)*100)</f>
        <v>0</v>
      </c>
      <c r="AN783" s="705">
        <f>IF(ISERROR((S783/T783-1)*100),"n/a",(S783/T783-1)*100)</f>
        <v>0</v>
      </c>
      <c r="AO783" s="705">
        <f>IF(ISERROR((T783/U783-1)*100),"n/a",(T783/U783-1)*100)</f>
        <v>0</v>
      </c>
      <c r="AP783" s="705">
        <f>IF(ISERROR((U783/V783-1)*100),"n/a",(U783/V783-1)*100)</f>
        <v>0</v>
      </c>
      <c r="AQ783" s="705">
        <f>IF(ISERROR((V783/W783-1)*100),"n/a",(V783/W783-1)*100)</f>
        <v>0</v>
      </c>
      <c r="AR783" s="705">
        <f>IF(ISERROR((W783/X783-1)*100),"n/a",(W783/X783-1)*100)</f>
        <v>23.076923076923084</v>
      </c>
      <c r="AS783" s="706">
        <f>AVERAGE(Z783:AR783)</f>
        <v>14.273074276944245</v>
      </c>
      <c r="AT783" s="707">
        <f>STDEV(Z783:AR783)</f>
        <v>19.953184931683364</v>
      </c>
    </row>
    <row r="784" spans="1:46" ht="11.25" customHeight="1" x14ac:dyDescent="0.2">
      <c r="A784" s="513" t="s">
        <v>1750</v>
      </c>
      <c r="B784" s="955" t="s">
        <v>1751</v>
      </c>
      <c r="C784" s="515">
        <v>1.27</v>
      </c>
      <c r="D784" s="515">
        <v>1.1400000000000001</v>
      </c>
      <c r="E784" s="684">
        <v>1.0449999999999999</v>
      </c>
      <c r="F784" s="684">
        <v>1</v>
      </c>
      <c r="G784" s="684">
        <v>0.95</v>
      </c>
      <c r="H784" s="684">
        <v>0.85</v>
      </c>
      <c r="I784" s="685"/>
      <c r="J784" s="684">
        <v>0.71</v>
      </c>
      <c r="K784" s="514">
        <v>0.42499999999999999</v>
      </c>
      <c r="L784" s="685"/>
      <c r="M784" s="686">
        <v>0.2</v>
      </c>
      <c r="N784" s="686">
        <v>0.57499999999999996</v>
      </c>
      <c r="O784" s="691">
        <v>1.7</v>
      </c>
      <c r="P784" s="691">
        <v>1.6</v>
      </c>
      <c r="Q784" s="691">
        <v>1.32</v>
      </c>
      <c r="R784" s="691">
        <v>1.2</v>
      </c>
      <c r="S784" s="691">
        <v>0.96</v>
      </c>
      <c r="T784" s="691">
        <v>0.81</v>
      </c>
      <c r="U784" s="691">
        <v>0.76249999999999996</v>
      </c>
      <c r="V784" s="691">
        <v>0.73250000000000004</v>
      </c>
      <c r="W784" s="691">
        <v>0.66415000000000002</v>
      </c>
      <c r="X784" s="691">
        <v>0.60079000000000005</v>
      </c>
      <c r="Y784" s="688">
        <f>SUM(C784:X784)</f>
        <v>18.514939999999999</v>
      </c>
      <c r="Z784" s="1134">
        <f>IF(ISERROR((C784/D784-1)*100),"n/a",(C784/D784-1)*100)</f>
        <v>11.403508771929815</v>
      </c>
      <c r="AA784" s="705">
        <f>IF(ISERROR((D784/E784-1)*100),"n/a",(D784/E784-1)*100)</f>
        <v>9.0909090909091042</v>
      </c>
      <c r="AB784" s="705">
        <f>IF(ISERROR((E784/F784-1)*100),"n/a",(E784/F784-1)*100)</f>
        <v>4.4999999999999929</v>
      </c>
      <c r="AC784" s="705">
        <f>IF(ISERROR((F784/G784-1)*100),"n/a",(F784/G784-1)*100)</f>
        <v>5.2631578947368363</v>
      </c>
      <c r="AD784" s="705">
        <f>IF(ISERROR((G784/H784-1)*100),"n/a",(G784/H784-1)*100)</f>
        <v>11.764705882352944</v>
      </c>
      <c r="AE784" s="705">
        <f>IF(ISERROR((H784/J784-1)*100),"n/a",(H784/J784-1)*100)</f>
        <v>19.718309859154925</v>
      </c>
      <c r="AF784" s="705">
        <f>IF(ISERROR((J784/K784-1)*100),"n/a",(J784/K784-1)*100)</f>
        <v>67.058823529411768</v>
      </c>
      <c r="AG784" s="705">
        <f>IF(ISERROR((K784/M784-1)*100),"n/a",(K784/M784-1)*100)</f>
        <v>112.5</v>
      </c>
      <c r="AH784" s="705">
        <f>IF(ISERROR((M784/N784-1)*100),"n/a",(M784/N784-1)*100)</f>
        <v>-65.217391304347828</v>
      </c>
      <c r="AI784" s="705">
        <f>IF(ISERROR((N784/O784-1)*100),"n/a",(N784/O784-1)*100)</f>
        <v>-66.176470588235304</v>
      </c>
      <c r="AJ784" s="705">
        <f>IF(ISERROR((O784/P784-1)*100),"n/a",(O784/P784-1)*100)</f>
        <v>6.25</v>
      </c>
      <c r="AK784" s="705">
        <f>IF(ISERROR((P784/Q784-1)*100),"n/a",(P784/Q784-1)*100)</f>
        <v>21.212121212121215</v>
      </c>
      <c r="AL784" s="705">
        <f>IF(ISERROR((Q784/R784-1)*100),"n/a",(Q784/R784-1)*100)</f>
        <v>10.000000000000009</v>
      </c>
      <c r="AM784" s="705">
        <f>IF(ISERROR((R784/S784-1)*100),"n/a",(R784/S784-1)*100)</f>
        <v>25</v>
      </c>
      <c r="AN784" s="705">
        <f>IF(ISERROR((S784/T784-1)*100),"n/a",(S784/T784-1)*100)</f>
        <v>18.518518518518512</v>
      </c>
      <c r="AO784" s="705">
        <f>IF(ISERROR((T784/U784-1)*100),"n/a",(T784/U784-1)*100)</f>
        <v>6.2295081967213228</v>
      </c>
      <c r="AP784" s="705">
        <f>IF(ISERROR((U784/V784-1)*100),"n/a",(U784/V784-1)*100)</f>
        <v>4.0955631399317349</v>
      </c>
      <c r="AQ784" s="705">
        <f>IF(ISERROR((V784/W784-1)*100),"n/a",(V784/W784-1)*100)</f>
        <v>10.291349845667398</v>
      </c>
      <c r="AR784" s="705">
        <f>IF(ISERROR((W784/X784-1)*100),"n/a",(W784/X784-1)*100)</f>
        <v>10.546114282860897</v>
      </c>
      <c r="AS784" s="706">
        <f>AVERAGE(Z784:AR784)</f>
        <v>11.686775175354384</v>
      </c>
      <c r="AT784" s="707">
        <f>STDEV(Z784:AR784)</f>
        <v>37.865446053695386</v>
      </c>
    </row>
    <row r="785" spans="1:46" ht="11.25" customHeight="1" x14ac:dyDescent="0.2">
      <c r="A785" s="527" t="s">
        <v>1752</v>
      </c>
      <c r="B785" s="528" t="s">
        <v>1753</v>
      </c>
      <c r="C785" s="515">
        <v>1.2775000000000001</v>
      </c>
      <c r="D785" s="541">
        <v>1.2249999999999999</v>
      </c>
      <c r="E785" s="533">
        <v>1.1625000000000001</v>
      </c>
      <c r="F785" s="533">
        <v>1.0925</v>
      </c>
      <c r="G785" s="533">
        <v>1.0149999999999999</v>
      </c>
      <c r="H785" s="533">
        <v>0.92500000000000004</v>
      </c>
      <c r="I785" s="534"/>
      <c r="J785" s="533">
        <v>0.875</v>
      </c>
      <c r="K785" s="529">
        <v>0.77</v>
      </c>
      <c r="L785" s="534"/>
      <c r="M785" s="560">
        <v>0.72499999999999998</v>
      </c>
      <c r="N785" s="560">
        <v>0.96499999999999997</v>
      </c>
      <c r="O785" s="536">
        <v>1.32</v>
      </c>
      <c r="P785" s="536">
        <v>1.3025</v>
      </c>
      <c r="Q785" s="536">
        <v>1.2375</v>
      </c>
      <c r="R785" s="536">
        <v>1.1924999999999999</v>
      </c>
      <c r="S785" s="536">
        <v>1.1625000000000001</v>
      </c>
      <c r="T785" s="536">
        <v>1.1325000000000001</v>
      </c>
      <c r="U785" s="536">
        <v>1.1025</v>
      </c>
      <c r="V785" s="536">
        <v>1.0774999999999999</v>
      </c>
      <c r="W785" s="536">
        <v>1.0674999999999999</v>
      </c>
      <c r="X785" s="536">
        <v>1.0565</v>
      </c>
      <c r="Y785" s="688">
        <f>SUM(C785:X785)</f>
        <v>21.684000000000001</v>
      </c>
      <c r="Z785" s="1134">
        <f>IF(ISERROR((C785/D785-1)*100),"n/a",(C785/D785-1)*100)</f>
        <v>4.2857142857142927</v>
      </c>
      <c r="AA785" s="705">
        <f>IF(ISERROR((D785/E785-1)*100),"n/a",(D785/E785-1)*100)</f>
        <v>5.3763440860214784</v>
      </c>
      <c r="AB785" s="705">
        <f>IF(ISERROR((E785/F785-1)*100),"n/a",(E785/F785-1)*100)</f>
        <v>6.4073226544622441</v>
      </c>
      <c r="AC785" s="705">
        <f>IF(ISERROR((F785/G785-1)*100),"n/a",(F785/G785-1)*100)</f>
        <v>7.6354679802955738</v>
      </c>
      <c r="AD785" s="705">
        <f>IF(ISERROR((G785/H785-1)*100),"n/a",(G785/H785-1)*100)</f>
        <v>9.7297297297297192</v>
      </c>
      <c r="AE785" s="705">
        <f>IF(ISERROR((H785/J785-1)*100),"n/a",(H785/J785-1)*100)</f>
        <v>5.7142857142857162</v>
      </c>
      <c r="AF785" s="705">
        <f>IF(ISERROR((J785/K785-1)*100),"n/a",(J785/K785-1)*100)</f>
        <v>13.636363636363624</v>
      </c>
      <c r="AG785" s="705">
        <f>IF(ISERROR((K785/M785-1)*100),"n/a",(K785/M785-1)*100)</f>
        <v>6.2068965517241503</v>
      </c>
      <c r="AH785" s="705">
        <f>IF(ISERROR((M785/N785-1)*100),"n/a",(M785/N785-1)*100)</f>
        <v>-24.870466321243523</v>
      </c>
      <c r="AI785" s="705">
        <f>IF(ISERROR((N785/O785-1)*100),"n/a",(N785/O785-1)*100)</f>
        <v>-26.893939393939405</v>
      </c>
      <c r="AJ785" s="705">
        <f>IF(ISERROR((O785/P785-1)*100),"n/a",(O785/P785-1)*100)</f>
        <v>1.343570057581589</v>
      </c>
      <c r="AK785" s="705">
        <f>IF(ISERROR((P785/Q785-1)*100),"n/a",(P785/Q785-1)*100)</f>
        <v>5.2525252525252419</v>
      </c>
      <c r="AL785" s="705">
        <f>IF(ISERROR((Q785/R785-1)*100),"n/a",(Q785/R785-1)*100)</f>
        <v>3.7735849056603987</v>
      </c>
      <c r="AM785" s="705">
        <f>IF(ISERROR((R785/S785-1)*100),"n/a",(R785/S785-1)*100)</f>
        <v>2.580645161290307</v>
      </c>
      <c r="AN785" s="705">
        <f>IF(ISERROR((S785/T785-1)*100),"n/a",(S785/T785-1)*100)</f>
        <v>2.6490066225165476</v>
      </c>
      <c r="AO785" s="705">
        <f>IF(ISERROR((T785/U785-1)*100),"n/a",(T785/U785-1)*100)</f>
        <v>2.7210884353741527</v>
      </c>
      <c r="AP785" s="705">
        <f>IF(ISERROR((U785/V785-1)*100),"n/a",(U785/V785-1)*100)</f>
        <v>2.3201856148491906</v>
      </c>
      <c r="AQ785" s="705">
        <f>IF(ISERROR((V785/W785-1)*100),"n/a",(V785/W785-1)*100)</f>
        <v>0.93676814988290502</v>
      </c>
      <c r="AR785" s="705">
        <f>IF(ISERROR((W785/X785-1)*100),"n/a",(W785/X785-1)*100)</f>
        <v>1.0411736867013577</v>
      </c>
      <c r="AS785" s="706">
        <f>AVERAGE(Z785:AR785)</f>
        <v>1.5708561478839771</v>
      </c>
      <c r="AT785" s="707">
        <f>STDEV(Z785:AR785)</f>
        <v>10.180109714096995</v>
      </c>
    </row>
    <row r="786" spans="1:46" ht="11.25" customHeight="1" x14ac:dyDescent="0.2">
      <c r="A786" s="513" t="s">
        <v>365</v>
      </c>
      <c r="B786" s="955" t="s">
        <v>366</v>
      </c>
      <c r="C786" s="515">
        <v>1.02</v>
      </c>
      <c r="D786" s="690">
        <v>0.97499999999999998</v>
      </c>
      <c r="E786" s="684">
        <v>0.93</v>
      </c>
      <c r="F786" s="684">
        <v>0.88833333333333342</v>
      </c>
      <c r="G786" s="684">
        <v>0.80666666666666664</v>
      </c>
      <c r="H786" s="684">
        <v>0.73666666666666669</v>
      </c>
      <c r="I786" s="685"/>
      <c r="J786" s="684">
        <v>0.70666666666666667</v>
      </c>
      <c r="K786" s="514">
        <v>0.68</v>
      </c>
      <c r="L786" s="685"/>
      <c r="M786" s="531">
        <v>0.6</v>
      </c>
      <c r="N786" s="531">
        <v>0.52333333333333332</v>
      </c>
      <c r="O786" s="691">
        <v>0.5033333333333333</v>
      </c>
      <c r="P786" s="691">
        <v>0.48166666666666669</v>
      </c>
      <c r="Q786" s="691">
        <v>0.46</v>
      </c>
      <c r="R786" s="691">
        <v>0.43333333333333335</v>
      </c>
      <c r="S786" s="691">
        <v>0.39833333333333337</v>
      </c>
      <c r="T786" s="691">
        <v>0.37666666666666665</v>
      </c>
      <c r="U786" s="691">
        <v>0.36110666666666669</v>
      </c>
      <c r="V786" s="691">
        <v>0.35</v>
      </c>
      <c r="W786" s="691">
        <v>0.33889333333333332</v>
      </c>
      <c r="X786" s="691">
        <v>0.32667333333333332</v>
      </c>
      <c r="Y786" s="688">
        <f>SUM(C786:X786)</f>
        <v>11.896673333333334</v>
      </c>
      <c r="Z786" s="1134">
        <f>IF(ISERROR((C786/D786-1)*100),"n/a",(C786/D786-1)*100)</f>
        <v>4.6153846153846212</v>
      </c>
      <c r="AA786" s="705">
        <f>IF(ISERROR((D786/E786-1)*100),"n/a",(D786/E786-1)*100)</f>
        <v>4.8387096774193505</v>
      </c>
      <c r="AB786" s="705">
        <f>IF(ISERROR((E786/F786-1)*100),"n/a",(E786/F786-1)*100)</f>
        <v>4.6904315196998114</v>
      </c>
      <c r="AC786" s="705">
        <f>IF(ISERROR((F786/G786-1)*100),"n/a",(F786/G786-1)*100)</f>
        <v>10.123966942148765</v>
      </c>
      <c r="AD786" s="705">
        <f>IF(ISERROR((G786/H786-1)*100),"n/a",(G786/H786-1)*100)</f>
        <v>9.5022624434389016</v>
      </c>
      <c r="AE786" s="705">
        <f>IF(ISERROR((H786/J786-1)*100),"n/a",(H786/J786-1)*100)</f>
        <v>4.2452830188679291</v>
      </c>
      <c r="AF786" s="705">
        <f>IF(ISERROR((J786/K786-1)*100),"n/a",(J786/K786-1)*100)</f>
        <v>3.9215686274509665</v>
      </c>
      <c r="AG786" s="705">
        <f>IF(ISERROR((K786/M786-1)*100),"n/a",(K786/M786-1)*100)</f>
        <v>13.333333333333353</v>
      </c>
      <c r="AH786" s="705">
        <f>IF(ISERROR((M786/N786-1)*100),"n/a",(M786/N786-1)*100)</f>
        <v>14.649681528662416</v>
      </c>
      <c r="AI786" s="705">
        <f>IF(ISERROR((N786/O786-1)*100),"n/a",(N786/O786-1)*100)</f>
        <v>3.9735099337748325</v>
      </c>
      <c r="AJ786" s="705">
        <f>IF(ISERROR((O786/P786-1)*100),"n/a",(O786/P786-1)*100)</f>
        <v>4.4982698961937517</v>
      </c>
      <c r="AK786" s="705">
        <f>IF(ISERROR((P786/Q786-1)*100),"n/a",(P786/Q786-1)*100)</f>
        <v>4.7101449275362306</v>
      </c>
      <c r="AL786" s="705">
        <f>IF(ISERROR((Q786/R786-1)*100),"n/a",(Q786/R786-1)*100)</f>
        <v>6.1538461538461542</v>
      </c>
      <c r="AM786" s="705">
        <f>IF(ISERROR((R786/S786-1)*100),"n/a",(R786/S786-1)*100)</f>
        <v>8.786610878661083</v>
      </c>
      <c r="AN786" s="705">
        <f>IF(ISERROR((S786/T786-1)*100),"n/a",(S786/T786-1)*100)</f>
        <v>5.752212389380551</v>
      </c>
      <c r="AO786" s="705">
        <f>IF(ISERROR((T786/U786-1)*100),"n/a",(T786/U786-1)*100)</f>
        <v>4.3089761104752045</v>
      </c>
      <c r="AP786" s="705">
        <f>IF(ISERROR((U786/V786-1)*100),"n/a",(U786/V786-1)*100)</f>
        <v>3.1733333333333391</v>
      </c>
      <c r="AQ786" s="705">
        <f>IF(ISERROR((V786/W786-1)*100),"n/a",(V786/W786-1)*100)</f>
        <v>3.2773340677499263</v>
      </c>
      <c r="AR786" s="705">
        <f>IF(ISERROR((W786/X786-1)*100),"n/a",(W786/X786-1)*100)</f>
        <v>3.7407399848982781</v>
      </c>
      <c r="AS786" s="706">
        <f>AVERAGE(Z786:AR786)</f>
        <v>6.226084178013445</v>
      </c>
      <c r="AT786" s="707">
        <f>STDEV(Z786:AR786)</f>
        <v>3.4035830860932155</v>
      </c>
    </row>
    <row r="787" spans="1:46" ht="11.25" customHeight="1" x14ac:dyDescent="0.2">
      <c r="A787" s="513" t="s">
        <v>367</v>
      </c>
      <c r="B787" s="955" t="s">
        <v>368</v>
      </c>
      <c r="C787" s="515">
        <v>1.145</v>
      </c>
      <c r="D787" s="690">
        <v>1.02</v>
      </c>
      <c r="E787" s="684">
        <v>0.98</v>
      </c>
      <c r="F787" s="684">
        <v>0.94</v>
      </c>
      <c r="G787" s="684">
        <v>0.9</v>
      </c>
      <c r="H787" s="684">
        <v>0.86</v>
      </c>
      <c r="I787" s="685" t="s">
        <v>90</v>
      </c>
      <c r="J787" s="684">
        <v>0.82</v>
      </c>
      <c r="K787" s="514">
        <v>0.78</v>
      </c>
      <c r="L787" s="685"/>
      <c r="M787" s="531">
        <v>0.74</v>
      </c>
      <c r="N787" s="531">
        <v>0.7</v>
      </c>
      <c r="O787" s="691">
        <v>0.63</v>
      </c>
      <c r="P787" s="691">
        <v>0.55000000000000004</v>
      </c>
      <c r="Q787" s="691">
        <v>0.51</v>
      </c>
      <c r="R787" s="691">
        <v>0.44</v>
      </c>
      <c r="S787" s="691">
        <v>0.42</v>
      </c>
      <c r="T787" s="691">
        <v>0.4</v>
      </c>
      <c r="U787" s="691">
        <v>0.39529999999999998</v>
      </c>
      <c r="V787" s="687">
        <v>0.38119999999999998</v>
      </c>
      <c r="W787" s="691">
        <v>0.3725</v>
      </c>
      <c r="X787" s="687">
        <v>0.34639999999999999</v>
      </c>
      <c r="Y787" s="688">
        <f>SUM(C787:X787)</f>
        <v>13.330400000000001</v>
      </c>
      <c r="Z787" s="1134">
        <f>IF(ISERROR((C787/D787-1)*100),"n/a",(C787/D787-1)*100)</f>
        <v>12.254901960784315</v>
      </c>
      <c r="AA787" s="705">
        <f>IF(ISERROR((D787/E787-1)*100),"n/a",(D787/E787-1)*100)</f>
        <v>4.081632653061229</v>
      </c>
      <c r="AB787" s="705">
        <f>IF(ISERROR((E787/F787-1)*100),"n/a",(E787/F787-1)*100)</f>
        <v>4.2553191489361764</v>
      </c>
      <c r="AC787" s="705">
        <f>IF(ISERROR((F787/G787-1)*100),"n/a",(F787/G787-1)*100)</f>
        <v>4.4444444444444287</v>
      </c>
      <c r="AD787" s="705">
        <f>IF(ISERROR((G787/H787-1)*100),"n/a",(G787/H787-1)*100)</f>
        <v>4.6511627906976827</v>
      </c>
      <c r="AE787" s="705">
        <f>IF(ISERROR((H787/J787-1)*100),"n/a",(H787/J787-1)*100)</f>
        <v>4.8780487804878092</v>
      </c>
      <c r="AF787" s="705">
        <f>IF(ISERROR((J787/K787-1)*100),"n/a",(J787/K787-1)*100)</f>
        <v>5.12820512820511</v>
      </c>
      <c r="AG787" s="705">
        <f>IF(ISERROR((K787/M787-1)*100),"n/a",(K787/M787-1)*100)</f>
        <v>5.4054054054054168</v>
      </c>
      <c r="AH787" s="705">
        <f>IF(ISERROR((M787/N787-1)*100),"n/a",(M787/N787-1)*100)</f>
        <v>5.7142857142857162</v>
      </c>
      <c r="AI787" s="705">
        <f>IF(ISERROR((N787/O787-1)*100),"n/a",(N787/O787-1)*100)</f>
        <v>11.111111111111093</v>
      </c>
      <c r="AJ787" s="705">
        <f>IF(ISERROR((O787/P787-1)*100),"n/a",(O787/P787-1)*100)</f>
        <v>14.545454545454529</v>
      </c>
      <c r="AK787" s="705">
        <f>IF(ISERROR((P787/Q787-1)*100),"n/a",(P787/Q787-1)*100)</f>
        <v>7.8431372549019773</v>
      </c>
      <c r="AL787" s="705">
        <f>IF(ISERROR((Q787/R787-1)*100),"n/a",(Q787/R787-1)*100)</f>
        <v>15.909090909090917</v>
      </c>
      <c r="AM787" s="705">
        <f>IF(ISERROR((R787/S787-1)*100),"n/a",(R787/S787-1)*100)</f>
        <v>4.7619047619047672</v>
      </c>
      <c r="AN787" s="705">
        <f>IF(ISERROR((S787/T787-1)*100),"n/a",(S787/T787-1)*100)</f>
        <v>4.9999999999999822</v>
      </c>
      <c r="AO787" s="705">
        <f>IF(ISERROR((T787/U787-1)*100),"n/a",(T787/U787-1)*100)</f>
        <v>1.1889704022261638</v>
      </c>
      <c r="AP787" s="705">
        <f>IF(ISERROR((U787/V787-1)*100),"n/a",(U787/V787-1)*100)</f>
        <v>3.6988457502623362</v>
      </c>
      <c r="AQ787" s="705">
        <f>IF(ISERROR((V787/W787-1)*100),"n/a",(V787/W787-1)*100)</f>
        <v>2.3355704697986646</v>
      </c>
      <c r="AR787" s="705">
        <f>IF(ISERROR((W787/X787-1)*100),"n/a",(W787/X787-1)*100)</f>
        <v>7.5346420323325614</v>
      </c>
      <c r="AS787" s="706">
        <f>AVERAGE(Z787:AR787)</f>
        <v>6.5653754349153095</v>
      </c>
      <c r="AT787" s="707">
        <f>STDEV(Z787:AR787)</f>
        <v>4.0411800404803131</v>
      </c>
    </row>
    <row r="788" spans="1:46" ht="11.25" customHeight="1" x14ac:dyDescent="0.2">
      <c r="A788" s="972" t="s">
        <v>1754</v>
      </c>
      <c r="B788" s="955" t="s">
        <v>1755</v>
      </c>
      <c r="C788" s="515">
        <v>0.79</v>
      </c>
      <c r="D788" s="690">
        <v>0.65999999999999992</v>
      </c>
      <c r="E788" s="521">
        <v>0.64</v>
      </c>
      <c r="F788" s="684">
        <v>0.61</v>
      </c>
      <c r="G788" s="521">
        <v>0.6</v>
      </c>
      <c r="H788" s="684">
        <v>0.54</v>
      </c>
      <c r="I788" s="685"/>
      <c r="J788" s="684">
        <v>0.32</v>
      </c>
      <c r="K788" s="514">
        <v>0.22</v>
      </c>
      <c r="L788" s="685"/>
      <c r="M788" s="686">
        <v>0.2</v>
      </c>
      <c r="N788" s="686">
        <v>0.2</v>
      </c>
      <c r="O788" s="687">
        <v>0.76</v>
      </c>
      <c r="P788" s="691">
        <v>0.73</v>
      </c>
      <c r="Q788" s="691">
        <v>0.54</v>
      </c>
      <c r="R788" s="691">
        <v>0.26</v>
      </c>
      <c r="S788" s="691">
        <v>0.2</v>
      </c>
      <c r="T788" s="687">
        <v>0.16</v>
      </c>
      <c r="U788" s="687">
        <v>0.16</v>
      </c>
      <c r="V788" s="687">
        <v>0.16</v>
      </c>
      <c r="W788" s="687">
        <v>0.16</v>
      </c>
      <c r="X788" s="687">
        <v>0.16</v>
      </c>
      <c r="Y788" s="688">
        <f>SUM(C788:X788)</f>
        <v>8.07</v>
      </c>
      <c r="Z788" s="1134">
        <f>IF(ISERROR((C788/D788-1)*100),"n/a",(C788/D788-1)*100)</f>
        <v>19.696969696969724</v>
      </c>
      <c r="AA788" s="705">
        <f>IF(ISERROR((D788/E788-1)*100),"n/a",(D788/E788-1)*100)</f>
        <v>3.1249999999999778</v>
      </c>
      <c r="AB788" s="705">
        <f>IF(ISERROR((E788/F788-1)*100),"n/a",(E788/F788-1)*100)</f>
        <v>4.9180327868852514</v>
      </c>
      <c r="AC788" s="705">
        <f>IF(ISERROR((F788/G788-1)*100),"n/a",(F788/G788-1)*100)</f>
        <v>1.6666666666666607</v>
      </c>
      <c r="AD788" s="705">
        <f>IF(ISERROR((G788/H788-1)*100),"n/a",(G788/H788-1)*100)</f>
        <v>11.111111111111093</v>
      </c>
      <c r="AE788" s="705">
        <f>IF(ISERROR((H788/J788-1)*100),"n/a",(H788/J788-1)*100)</f>
        <v>68.75</v>
      </c>
      <c r="AF788" s="705">
        <f>IF(ISERROR((J788/K788-1)*100),"n/a",(J788/K788-1)*100)</f>
        <v>45.45454545454546</v>
      </c>
      <c r="AG788" s="705">
        <f>IF(ISERROR((K788/M788-1)*100),"n/a",(K788/M788-1)*100)</f>
        <v>9.9999999999999858</v>
      </c>
      <c r="AH788" s="705">
        <f>IF(ISERROR((M788/N788-1)*100),"n/a",(M788/N788-1)*100)</f>
        <v>0</v>
      </c>
      <c r="AI788" s="705">
        <f>IF(ISERROR((N788/O788-1)*100),"n/a",(N788/O788-1)*100)</f>
        <v>-73.684210526315795</v>
      </c>
      <c r="AJ788" s="705">
        <f>IF(ISERROR((O788/P788-1)*100),"n/a",(O788/P788-1)*100)</f>
        <v>4.1095890410958846</v>
      </c>
      <c r="AK788" s="705">
        <f>IF(ISERROR((P788/Q788-1)*100),"n/a",(P788/Q788-1)*100)</f>
        <v>35.185185185185162</v>
      </c>
      <c r="AL788" s="705">
        <f>IF(ISERROR((Q788/R788-1)*100),"n/a",(Q788/R788-1)*100)</f>
        <v>107.69230769230771</v>
      </c>
      <c r="AM788" s="705">
        <f>IF(ISERROR((R788/S788-1)*100),"n/a",(R788/S788-1)*100)</f>
        <v>30.000000000000004</v>
      </c>
      <c r="AN788" s="705">
        <f>IF(ISERROR((S788/T788-1)*100),"n/a",(S788/T788-1)*100)</f>
        <v>25</v>
      </c>
      <c r="AO788" s="705">
        <f>IF(ISERROR((T788/U788-1)*100),"n/a",(T788/U788-1)*100)</f>
        <v>0</v>
      </c>
      <c r="AP788" s="705">
        <f>IF(ISERROR((U788/V788-1)*100),"n/a",(U788/V788-1)*100)</f>
        <v>0</v>
      </c>
      <c r="AQ788" s="705">
        <f>IF(ISERROR((V788/W788-1)*100),"n/a",(V788/W788-1)*100)</f>
        <v>0</v>
      </c>
      <c r="AR788" s="705">
        <f>IF(ISERROR((W788/X788-1)*100),"n/a",(W788/X788-1)*100)</f>
        <v>0</v>
      </c>
      <c r="AS788" s="706">
        <f>AVERAGE(Z788:AR788)</f>
        <v>15.42237879518164</v>
      </c>
      <c r="AT788" s="707">
        <f>STDEV(Z788:AR788)</f>
        <v>35.534468764192781</v>
      </c>
    </row>
    <row r="789" spans="1:46" ht="11.25" customHeight="1" x14ac:dyDescent="0.2">
      <c r="A789" s="501" t="s">
        <v>1756</v>
      </c>
      <c r="B789" s="498" t="s">
        <v>1757</v>
      </c>
      <c r="C789" s="515">
        <v>0.88</v>
      </c>
      <c r="D789" s="509">
        <v>0.81</v>
      </c>
      <c r="E789" s="505">
        <v>0.77</v>
      </c>
      <c r="F789" s="505">
        <v>0.68</v>
      </c>
      <c r="G789" s="505">
        <v>0.57999999999999996</v>
      </c>
      <c r="H789" s="505">
        <v>0.54</v>
      </c>
      <c r="I789" s="506"/>
      <c r="J789" s="505">
        <v>0.37</v>
      </c>
      <c r="K789" s="508">
        <v>0.28000000000000003</v>
      </c>
      <c r="L789" s="506"/>
      <c r="M789" s="525">
        <v>0.25</v>
      </c>
      <c r="N789" s="510">
        <v>0.3</v>
      </c>
      <c r="O789" s="511">
        <v>0.74</v>
      </c>
      <c r="P789" s="511">
        <v>0.72499999999999998</v>
      </c>
      <c r="Q789" s="511">
        <v>0.63</v>
      </c>
      <c r="R789" s="511">
        <v>0.51500000000000001</v>
      </c>
      <c r="S789" s="511">
        <v>0.45333000000000001</v>
      </c>
      <c r="T789" s="511">
        <v>0.4</v>
      </c>
      <c r="U789" s="511">
        <v>0.34666999999999998</v>
      </c>
      <c r="V789" s="511">
        <v>0.30667</v>
      </c>
      <c r="W789" s="511">
        <v>0.26667000000000002</v>
      </c>
      <c r="X789" s="511">
        <v>0.2</v>
      </c>
      <c r="Y789" s="688">
        <f>SUM(C789:X789)</f>
        <v>10.043339999999999</v>
      </c>
      <c r="Z789" s="1134">
        <f>IF(ISERROR((C789/D789-1)*100),"n/a",(C789/D789-1)*100)</f>
        <v>8.6419753086419693</v>
      </c>
      <c r="AA789" s="705">
        <f>IF(ISERROR((D789/E789-1)*100),"n/a",(D789/E789-1)*100)</f>
        <v>5.1948051948051965</v>
      </c>
      <c r="AB789" s="705">
        <f>IF(ISERROR((E789/F789-1)*100),"n/a",(E789/F789-1)*100)</f>
        <v>13.235294117647056</v>
      </c>
      <c r="AC789" s="705">
        <f>IF(ISERROR((F789/G789-1)*100),"n/a",(F789/G789-1)*100)</f>
        <v>17.24137931034484</v>
      </c>
      <c r="AD789" s="705">
        <f>IF(ISERROR((G789/H789-1)*100),"n/a",(G789/H789-1)*100)</f>
        <v>7.4074074074073959</v>
      </c>
      <c r="AE789" s="705">
        <f>IF(ISERROR((H789/J789-1)*100),"n/a",(H789/J789-1)*100)</f>
        <v>45.945945945945965</v>
      </c>
      <c r="AF789" s="705">
        <f>IF(ISERROR((J789/K789-1)*100),"n/a",(J789/K789-1)*100)</f>
        <v>32.142857142857139</v>
      </c>
      <c r="AG789" s="705">
        <f>IF(ISERROR((K789/M789-1)*100),"n/a",(K789/M789-1)*100)</f>
        <v>12.000000000000011</v>
      </c>
      <c r="AH789" s="705">
        <f>IF(ISERROR((M789/N789-1)*100),"n/a",(M789/N789-1)*100)</f>
        <v>-16.666666666666664</v>
      </c>
      <c r="AI789" s="705">
        <f>IF(ISERROR((N789/O789-1)*100),"n/a",(N789/O789-1)*100)</f>
        <v>-59.45945945945946</v>
      </c>
      <c r="AJ789" s="705">
        <f>IF(ISERROR((O789/P789-1)*100),"n/a",(O789/P789-1)*100)</f>
        <v>2.0689655172413834</v>
      </c>
      <c r="AK789" s="705">
        <f>IF(ISERROR((P789/Q789-1)*100),"n/a",(P789/Q789-1)*100)</f>
        <v>15.07936507936507</v>
      </c>
      <c r="AL789" s="705">
        <f>IF(ISERROR((Q789/R789-1)*100),"n/a",(Q789/R789-1)*100)</f>
        <v>22.330097087378633</v>
      </c>
      <c r="AM789" s="705">
        <f>IF(ISERROR((R789/S789-1)*100),"n/a",(R789/S789-1)*100)</f>
        <v>13.603776498356602</v>
      </c>
      <c r="AN789" s="705">
        <f>IF(ISERROR((S789/T789-1)*100),"n/a",(S789/T789-1)*100)</f>
        <v>13.332499999999992</v>
      </c>
      <c r="AO789" s="705">
        <f>IF(ISERROR((T789/U789-1)*100),"n/a",(T789/U789-1)*100)</f>
        <v>15.383505927827624</v>
      </c>
      <c r="AP789" s="705">
        <f>IF(ISERROR((U789/V789-1)*100),"n/a",(U789/V789-1)*100)</f>
        <v>13.043336485472977</v>
      </c>
      <c r="AQ789" s="705">
        <f>IF(ISERROR((V789/W789-1)*100),"n/a",(V789/W789-1)*100)</f>
        <v>14.999812502343701</v>
      </c>
      <c r="AR789" s="705">
        <f>IF(ISERROR((W789/X789-1)*100),"n/a",(W789/X789-1)*100)</f>
        <v>33.335000000000001</v>
      </c>
      <c r="AS789" s="706">
        <f>AVERAGE(Z789:AR789)</f>
        <v>10.992626178921551</v>
      </c>
      <c r="AT789" s="707">
        <f>STDEV(Z789:AR789)</f>
        <v>21.435399080142979</v>
      </c>
    </row>
    <row r="790" spans="1:46" ht="11.25" customHeight="1" x14ac:dyDescent="0.2">
      <c r="A790" s="581" t="s">
        <v>1758</v>
      </c>
      <c r="B790" s="528" t="s">
        <v>1759</v>
      </c>
      <c r="C790" s="515">
        <v>1.2</v>
      </c>
      <c r="D790" s="530">
        <v>1.1599999999999999</v>
      </c>
      <c r="E790" s="533">
        <v>1.1100000000000001</v>
      </c>
      <c r="F790" s="533">
        <v>1.08</v>
      </c>
      <c r="G790" s="533">
        <v>1.04</v>
      </c>
      <c r="H790" s="533">
        <v>1.01</v>
      </c>
      <c r="I790" s="534"/>
      <c r="J790" s="532">
        <v>1</v>
      </c>
      <c r="K790" s="535">
        <v>1</v>
      </c>
      <c r="L790" s="534"/>
      <c r="M790" s="560">
        <v>1</v>
      </c>
      <c r="N790" s="560">
        <v>1.03</v>
      </c>
      <c r="O790" s="537">
        <v>1.1200000000000001</v>
      </c>
      <c r="P790" s="536">
        <v>1.1200000000000001</v>
      </c>
      <c r="Q790" s="536">
        <v>1.06</v>
      </c>
      <c r="R790" s="536">
        <v>0.98</v>
      </c>
      <c r="S790" s="536">
        <v>0.9</v>
      </c>
      <c r="T790" s="536">
        <v>0.82</v>
      </c>
      <c r="U790" s="536">
        <v>0.76001000000000007</v>
      </c>
      <c r="V790" s="536">
        <v>0.70666000000000007</v>
      </c>
      <c r="W790" s="536">
        <v>0.17333000000000001</v>
      </c>
      <c r="X790" s="537">
        <v>0</v>
      </c>
      <c r="Y790" s="688">
        <f>SUM(C790:X790)</f>
        <v>18.270000000000003</v>
      </c>
      <c r="Z790" s="1134">
        <f>IF(ISERROR((C790/D790-1)*100),"n/a",(C790/D790-1)*100)</f>
        <v>3.4482758620689724</v>
      </c>
      <c r="AA790" s="705">
        <f>IF(ISERROR((D790/E790-1)*100),"n/a",(D790/E790-1)*100)</f>
        <v>4.5045045045044807</v>
      </c>
      <c r="AB790" s="705">
        <f>IF(ISERROR((E790/F790-1)*100),"n/a",(E790/F790-1)*100)</f>
        <v>2.7777777777777901</v>
      </c>
      <c r="AC790" s="705">
        <f>IF(ISERROR((F790/G790-1)*100),"n/a",(F790/G790-1)*100)</f>
        <v>3.8461538461538547</v>
      </c>
      <c r="AD790" s="705">
        <f>IF(ISERROR((G790/H790-1)*100),"n/a",(G790/H790-1)*100)</f>
        <v>2.9702970297029729</v>
      </c>
      <c r="AE790" s="705">
        <f>IF(ISERROR((H790/J790-1)*100),"n/a",(H790/J790-1)*100)</f>
        <v>1.0000000000000009</v>
      </c>
      <c r="AF790" s="705">
        <f>IF(ISERROR((J790/K790-1)*100),"n/a",(J790/K790-1)*100)</f>
        <v>0</v>
      </c>
      <c r="AG790" s="705">
        <f>IF(ISERROR((K790/M790-1)*100),"n/a",(K790/M790-1)*100)</f>
        <v>0</v>
      </c>
      <c r="AH790" s="705">
        <f>IF(ISERROR((M790/N790-1)*100),"n/a",(M790/N790-1)*100)</f>
        <v>-2.9126213592232997</v>
      </c>
      <c r="AI790" s="705">
        <f>IF(ISERROR((N790/O790-1)*100),"n/a",(N790/O790-1)*100)</f>
        <v>-8.03571428571429</v>
      </c>
      <c r="AJ790" s="705">
        <f>IF(ISERROR((O790/P790-1)*100),"n/a",(O790/P790-1)*100)</f>
        <v>0</v>
      </c>
      <c r="AK790" s="705">
        <f>IF(ISERROR((P790/Q790-1)*100),"n/a",(P790/Q790-1)*100)</f>
        <v>5.6603773584905648</v>
      </c>
      <c r="AL790" s="705">
        <f>IF(ISERROR((Q790/R790-1)*100),"n/a",(Q790/R790-1)*100)</f>
        <v>8.163265306122458</v>
      </c>
      <c r="AM790" s="705">
        <f>IF(ISERROR((R790/S790-1)*100),"n/a",(R790/S790-1)*100)</f>
        <v>8.8888888888888786</v>
      </c>
      <c r="AN790" s="705">
        <f>IF(ISERROR((S790/T790-1)*100),"n/a",(S790/T790-1)*100)</f>
        <v>9.7560975609756184</v>
      </c>
      <c r="AO790" s="705">
        <f>IF(ISERROR((T790/U790-1)*100),"n/a",(T790/U790-1)*100)</f>
        <v>7.8933171931948154</v>
      </c>
      <c r="AP790" s="705">
        <f>IF(ISERROR((U790/V790-1)*100),"n/a",(U790/V790-1)*100)</f>
        <v>7.549599524523809</v>
      </c>
      <c r="AQ790" s="705">
        <f>IF(ISERROR((V790/W790-1)*100),"n/a",(V790/W790-1)*100)</f>
        <v>307.69630185195871</v>
      </c>
      <c r="AR790" s="705" t="str">
        <f>IF(ISERROR((W790/X790-1)*100),"n/a",(W790/X790-1)*100)</f>
        <v>n/a</v>
      </c>
      <c r="AS790" s="706">
        <f>AVERAGE(Z790:AR790)</f>
        <v>20.178140058856961</v>
      </c>
      <c r="AT790" s="707">
        <f>STDEV(Z790:AR790)</f>
        <v>71.897772376432442</v>
      </c>
    </row>
    <row r="791" spans="1:46" ht="11.25" customHeight="1" x14ac:dyDescent="0.2">
      <c r="A791" s="513" t="s">
        <v>837</v>
      </c>
      <c r="B791" s="955" t="s">
        <v>838</v>
      </c>
      <c r="C791" s="515">
        <v>3.06</v>
      </c>
      <c r="D791" s="690">
        <v>2.48</v>
      </c>
      <c r="E791" s="684">
        <v>2.2549999999999999</v>
      </c>
      <c r="F791" s="684">
        <v>2.2000000000000002</v>
      </c>
      <c r="G791" s="684">
        <v>1.8049999999999999</v>
      </c>
      <c r="H791" s="684">
        <v>1.48</v>
      </c>
      <c r="I791" s="685"/>
      <c r="J791" s="684">
        <v>1.2450000000000001</v>
      </c>
      <c r="K791" s="514">
        <v>0.96499999999999997</v>
      </c>
      <c r="L791" s="685"/>
      <c r="M791" s="531">
        <v>0.6</v>
      </c>
      <c r="N791" s="686">
        <v>0.54</v>
      </c>
      <c r="O791" s="691">
        <v>0.46500000000000002</v>
      </c>
      <c r="P791" s="691">
        <v>0.33750000000000002</v>
      </c>
      <c r="Q791" s="687">
        <v>0.3</v>
      </c>
      <c r="R791" s="687">
        <v>0.3</v>
      </c>
      <c r="S791" s="691">
        <v>0.3</v>
      </c>
      <c r="T791" s="691">
        <v>0.23</v>
      </c>
      <c r="U791" s="687">
        <v>0.2</v>
      </c>
      <c r="V791" s="687">
        <v>0.2</v>
      </c>
      <c r="W791" s="687">
        <v>0.2</v>
      </c>
      <c r="X791" s="687">
        <v>0.2</v>
      </c>
      <c r="Y791" s="688">
        <f>SUM(C791:X791)</f>
        <v>19.362500000000001</v>
      </c>
      <c r="Z791" s="1134">
        <f>IF(ISERROR((C791/D791-1)*100),"n/a",(C791/D791-1)*100)</f>
        <v>23.387096774193552</v>
      </c>
      <c r="AA791" s="705">
        <f>IF(ISERROR((D791/E791-1)*100),"n/a",(D791/E791-1)*100)</f>
        <v>9.9778270509977887</v>
      </c>
      <c r="AB791" s="705">
        <f>IF(ISERROR((E791/F791-1)*100),"n/a",(E791/F791-1)*100)</f>
        <v>2.4999999999999911</v>
      </c>
      <c r="AC791" s="705">
        <f>IF(ISERROR((F791/G791-1)*100),"n/a",(F791/G791-1)*100)</f>
        <v>21.883656509695303</v>
      </c>
      <c r="AD791" s="705">
        <f>IF(ISERROR((G791/H791-1)*100),"n/a",(G791/H791-1)*100)</f>
        <v>21.959459459459453</v>
      </c>
      <c r="AE791" s="705">
        <f>IF(ISERROR((H791/J791-1)*100),"n/a",(H791/J791-1)*100)</f>
        <v>18.875502008032118</v>
      </c>
      <c r="AF791" s="705">
        <f>IF(ISERROR((J791/K791-1)*100),"n/a",(J791/K791-1)*100)</f>
        <v>29.015544041450791</v>
      </c>
      <c r="AG791" s="705">
        <f>IF(ISERROR((K791/M791-1)*100),"n/a",(K791/M791-1)*100)</f>
        <v>60.833333333333343</v>
      </c>
      <c r="AH791" s="705">
        <f>IF(ISERROR((M791/N791-1)*100),"n/a",(M791/N791-1)*100)</f>
        <v>11.111111111111093</v>
      </c>
      <c r="AI791" s="705">
        <f>IF(ISERROR((N791/O791-1)*100),"n/a",(N791/O791-1)*100)</f>
        <v>16.129032258064523</v>
      </c>
      <c r="AJ791" s="705">
        <f>IF(ISERROR((O791/P791-1)*100),"n/a",(O791/P791-1)*100)</f>
        <v>37.777777777777779</v>
      </c>
      <c r="AK791" s="705">
        <f>IF(ISERROR((P791/Q791-1)*100),"n/a",(P791/Q791-1)*100)</f>
        <v>12.500000000000021</v>
      </c>
      <c r="AL791" s="705">
        <f>IF(ISERROR((Q791/R791-1)*100),"n/a",(Q791/R791-1)*100)</f>
        <v>0</v>
      </c>
      <c r="AM791" s="705">
        <f>IF(ISERROR((R791/S791-1)*100),"n/a",(R791/S791-1)*100)</f>
        <v>0</v>
      </c>
      <c r="AN791" s="705">
        <f>IF(ISERROR((S791/T791-1)*100),"n/a",(S791/T791-1)*100)</f>
        <v>30.434782608695631</v>
      </c>
      <c r="AO791" s="705">
        <f>IF(ISERROR((T791/U791-1)*100),"n/a",(T791/U791-1)*100)</f>
        <v>14.999999999999991</v>
      </c>
      <c r="AP791" s="705">
        <f>IF(ISERROR((U791/V791-1)*100),"n/a",(U791/V791-1)*100)</f>
        <v>0</v>
      </c>
      <c r="AQ791" s="705">
        <f>IF(ISERROR((V791/W791-1)*100),"n/a",(V791/W791-1)*100)</f>
        <v>0</v>
      </c>
      <c r="AR791" s="705">
        <f>IF(ISERROR((W791/X791-1)*100),"n/a",(W791/X791-1)*100)</f>
        <v>0</v>
      </c>
      <c r="AS791" s="706">
        <f>AVERAGE(Z791:AR791)</f>
        <v>16.38869068067428</v>
      </c>
      <c r="AT791" s="707">
        <f>STDEV(Z791:AR791)</f>
        <v>15.860241910641804</v>
      </c>
    </row>
    <row r="792" spans="1:46" ht="11.25" customHeight="1" x14ac:dyDescent="0.2">
      <c r="A792" s="513" t="s">
        <v>2929</v>
      </c>
      <c r="B792" s="955" t="s">
        <v>2930</v>
      </c>
      <c r="C792" s="515">
        <v>0.52</v>
      </c>
      <c r="D792" s="515">
        <v>0.46</v>
      </c>
      <c r="E792" s="684">
        <v>0.42</v>
      </c>
      <c r="F792" s="684">
        <v>0.37</v>
      </c>
      <c r="G792" s="684">
        <v>0.33</v>
      </c>
      <c r="H792" s="563">
        <v>0.28999999999999998</v>
      </c>
      <c r="I792" s="685"/>
      <c r="J792" s="521">
        <v>0.42</v>
      </c>
      <c r="K792" s="689">
        <v>0.56000000000000005</v>
      </c>
      <c r="L792" s="685"/>
      <c r="M792" s="686">
        <v>0.56000000000000005</v>
      </c>
      <c r="N792" s="531">
        <v>0.56000000000000005</v>
      </c>
      <c r="O792" s="691">
        <v>0.54</v>
      </c>
      <c r="P792" s="564">
        <v>0.52</v>
      </c>
      <c r="Q792" s="564">
        <v>0.52</v>
      </c>
      <c r="R792" s="564">
        <v>0.52</v>
      </c>
      <c r="S792" s="564">
        <v>0.52</v>
      </c>
      <c r="T792" s="564">
        <v>0.52</v>
      </c>
      <c r="U792" s="564">
        <v>0.52</v>
      </c>
      <c r="V792" s="564">
        <v>0.52</v>
      </c>
      <c r="W792" s="564">
        <v>0.52</v>
      </c>
      <c r="X792" s="691">
        <v>0.52</v>
      </c>
      <c r="Y792" s="688">
        <f>SUM(C792:X792)</f>
        <v>9.7099999999999973</v>
      </c>
      <c r="Z792" s="1134">
        <f>IF(ISERROR((C792/D792-1)*100),"n/a",(C792/D792-1)*100)</f>
        <v>13.043478260869556</v>
      </c>
      <c r="AA792" s="705">
        <f>IF(ISERROR((D792/E792-1)*100),"n/a",(D792/E792-1)*100)</f>
        <v>9.5238095238095344</v>
      </c>
      <c r="AB792" s="705">
        <f>IF(ISERROR((E792/F792-1)*100),"n/a",(E792/F792-1)*100)</f>
        <v>13.513513513513509</v>
      </c>
      <c r="AC792" s="705">
        <f>IF(ISERROR((F792/G792-1)*100),"n/a",(F792/G792-1)*100)</f>
        <v>12.12121212121211</v>
      </c>
      <c r="AD792" s="705">
        <f>IF(ISERROR((G792/H792-1)*100),"n/a",(G792/H792-1)*100)</f>
        <v>13.793103448275868</v>
      </c>
      <c r="AE792" s="705">
        <f>IF(ISERROR((H792/J792-1)*100),"n/a",(H792/J792-1)*100)</f>
        <v>-30.952380952380953</v>
      </c>
      <c r="AF792" s="705">
        <f>IF(ISERROR((J792/K792-1)*100),"n/a",(J792/K792-1)*100)</f>
        <v>-25.000000000000011</v>
      </c>
      <c r="AG792" s="705">
        <f>IF(ISERROR((K792/M792-1)*100),"n/a",(K792/M792-1)*100)</f>
        <v>0</v>
      </c>
      <c r="AH792" s="705">
        <f>IF(ISERROR((M792/N792-1)*100),"n/a",(M792/N792-1)*100)</f>
        <v>0</v>
      </c>
      <c r="AI792" s="705">
        <f>IF(ISERROR((N792/O792-1)*100),"n/a",(N792/O792-1)*100)</f>
        <v>3.7037037037036979</v>
      </c>
      <c r="AJ792" s="705">
        <f>IF(ISERROR((O792/P792-1)*100),"n/a",(O792/P792-1)*100)</f>
        <v>3.8461538461538547</v>
      </c>
      <c r="AK792" s="705">
        <f>IF(ISERROR((P792/Q792-1)*100),"n/a",(P792/Q792-1)*100)</f>
        <v>0</v>
      </c>
      <c r="AL792" s="705">
        <f>IF(ISERROR((Q792/R792-1)*100),"n/a",(Q792/R792-1)*100)</f>
        <v>0</v>
      </c>
      <c r="AM792" s="705">
        <f>IF(ISERROR((R792/S792-1)*100),"n/a",(R792/S792-1)*100)</f>
        <v>0</v>
      </c>
      <c r="AN792" s="705">
        <f>IF(ISERROR((S792/T792-1)*100),"n/a",(S792/T792-1)*100)</f>
        <v>0</v>
      </c>
      <c r="AO792" s="705">
        <f>IF(ISERROR((T792/U792-1)*100),"n/a",(T792/U792-1)*100)</f>
        <v>0</v>
      </c>
      <c r="AP792" s="705">
        <f>IF(ISERROR((U792/V792-1)*100),"n/a",(U792/V792-1)*100)</f>
        <v>0</v>
      </c>
      <c r="AQ792" s="705">
        <f>IF(ISERROR((V792/W792-1)*100),"n/a",(V792/W792-1)*100)</f>
        <v>0</v>
      </c>
      <c r="AR792" s="705">
        <f>IF(ISERROR((W792/X792-1)*100),"n/a",(W792/X792-1)*100)</f>
        <v>0</v>
      </c>
      <c r="AS792" s="706">
        <f>AVERAGE(Z792:AR792)</f>
        <v>0.71539965606090361</v>
      </c>
      <c r="AT792" s="707">
        <f>STDEV(Z792:AR792)</f>
        <v>11.504733028324164</v>
      </c>
    </row>
    <row r="793" spans="1:46" ht="11.25" customHeight="1" x14ac:dyDescent="0.2">
      <c r="A793" s="972" t="s">
        <v>369</v>
      </c>
      <c r="B793" s="955" t="s">
        <v>370</v>
      </c>
      <c r="C793" s="515">
        <v>1.36</v>
      </c>
      <c r="D793" s="543">
        <v>1.32</v>
      </c>
      <c r="E793" s="684">
        <v>1.32</v>
      </c>
      <c r="F793" s="521">
        <v>1.28</v>
      </c>
      <c r="G793" s="684">
        <v>1.28</v>
      </c>
      <c r="H793" s="684">
        <v>1.25</v>
      </c>
      <c r="I793" s="685"/>
      <c r="J793" s="684">
        <v>1.24</v>
      </c>
      <c r="K793" s="689">
        <v>1.2</v>
      </c>
      <c r="L793" s="685"/>
      <c r="M793" s="531">
        <v>1.2</v>
      </c>
      <c r="N793" s="686">
        <v>1.1599999999999999</v>
      </c>
      <c r="O793" s="691">
        <v>1.1599999999999999</v>
      </c>
      <c r="P793" s="691">
        <v>1.1200000000000001</v>
      </c>
      <c r="Q793" s="691">
        <v>1.08</v>
      </c>
      <c r="R793" s="687">
        <v>1.04</v>
      </c>
      <c r="S793" s="691">
        <v>1.01</v>
      </c>
      <c r="T793" s="691">
        <v>1</v>
      </c>
      <c r="U793" s="691">
        <v>0.93</v>
      </c>
      <c r="V793" s="691">
        <v>0.89</v>
      </c>
      <c r="W793" s="691">
        <v>0.84</v>
      </c>
      <c r="X793" s="691">
        <v>0.81</v>
      </c>
      <c r="Y793" s="688">
        <f>SUM(C793:X793)</f>
        <v>22.490000000000002</v>
      </c>
      <c r="Z793" s="1134">
        <f>IF(ISERROR((C793/D793-1)*100),"n/a",(C793/D793-1)*100)</f>
        <v>3.0303030303030276</v>
      </c>
      <c r="AA793" s="705">
        <f>IF(ISERROR((D793/E793-1)*100),"n/a",(D793/E793-1)*100)</f>
        <v>0</v>
      </c>
      <c r="AB793" s="705">
        <f>IF(ISERROR((E793/F793-1)*100),"n/a",(E793/F793-1)*100)</f>
        <v>3.125</v>
      </c>
      <c r="AC793" s="705">
        <f>IF(ISERROR((F793/G793-1)*100),"n/a",(F793/G793-1)*100)</f>
        <v>0</v>
      </c>
      <c r="AD793" s="705">
        <f>IF(ISERROR((G793/H793-1)*100),"n/a",(G793/H793-1)*100)</f>
        <v>2.4000000000000021</v>
      </c>
      <c r="AE793" s="705">
        <f>IF(ISERROR((H793/J793-1)*100),"n/a",(H793/J793-1)*100)</f>
        <v>0.80645161290322509</v>
      </c>
      <c r="AF793" s="705">
        <f>IF(ISERROR((J793/K793-1)*100),"n/a",(J793/K793-1)*100)</f>
        <v>3.3333333333333437</v>
      </c>
      <c r="AG793" s="705">
        <f>IF(ISERROR((K793/M793-1)*100),"n/a",(K793/M793-1)*100)</f>
        <v>0</v>
      </c>
      <c r="AH793" s="705">
        <f>IF(ISERROR((M793/N793-1)*100),"n/a",(M793/N793-1)*100)</f>
        <v>3.4482758620689724</v>
      </c>
      <c r="AI793" s="705">
        <f>IF(ISERROR((N793/O793-1)*100),"n/a",(N793/O793-1)*100)</f>
        <v>0</v>
      </c>
      <c r="AJ793" s="705">
        <f>IF(ISERROR((O793/P793-1)*100),"n/a",(O793/P793-1)*100)</f>
        <v>3.5714285714285587</v>
      </c>
      <c r="AK793" s="705">
        <f>IF(ISERROR((P793/Q793-1)*100),"n/a",(P793/Q793-1)*100)</f>
        <v>3.7037037037036979</v>
      </c>
      <c r="AL793" s="705">
        <f>IF(ISERROR((Q793/R793-1)*100),"n/a",(Q793/R793-1)*100)</f>
        <v>3.8461538461538547</v>
      </c>
      <c r="AM793" s="705">
        <f>IF(ISERROR((R793/S793-1)*100),"n/a",(R793/S793-1)*100)</f>
        <v>2.9702970297029729</v>
      </c>
      <c r="AN793" s="705">
        <f>IF(ISERROR((S793/T793-1)*100),"n/a",(S793/T793-1)*100)</f>
        <v>1.0000000000000009</v>
      </c>
      <c r="AO793" s="705">
        <f>IF(ISERROR((T793/U793-1)*100),"n/a",(T793/U793-1)*100)</f>
        <v>7.5268817204301008</v>
      </c>
      <c r="AP793" s="705">
        <f>IF(ISERROR((U793/V793-1)*100),"n/a",(U793/V793-1)*100)</f>
        <v>4.4943820224719211</v>
      </c>
      <c r="AQ793" s="705">
        <f>IF(ISERROR((V793/W793-1)*100),"n/a",(V793/W793-1)*100)</f>
        <v>5.9523809523809534</v>
      </c>
      <c r="AR793" s="705">
        <f>IF(ISERROR((W793/X793-1)*100),"n/a",(W793/X793-1)*100)</f>
        <v>3.7037037037036979</v>
      </c>
      <c r="AS793" s="706">
        <f>AVERAGE(Z793:AR793)</f>
        <v>2.7848576520307544</v>
      </c>
      <c r="AT793" s="707">
        <f>STDEV(Z793:AR793)</f>
        <v>2.0829599376714532</v>
      </c>
    </row>
    <row r="794" spans="1:46" ht="11.25" customHeight="1" x14ac:dyDescent="0.2">
      <c r="A794" s="526" t="s">
        <v>3949</v>
      </c>
      <c r="B794" s="528" t="s">
        <v>3950</v>
      </c>
      <c r="C794" s="515">
        <v>0.52</v>
      </c>
      <c r="D794" s="550">
        <v>0.36</v>
      </c>
      <c r="E794" s="533">
        <v>0.28000000000000003</v>
      </c>
      <c r="F794" s="533">
        <v>0.21</v>
      </c>
      <c r="G794" s="533">
        <v>0.06</v>
      </c>
      <c r="H794" s="561">
        <v>0</v>
      </c>
      <c r="I794" s="534"/>
      <c r="J794" s="532">
        <v>0</v>
      </c>
      <c r="K794" s="535">
        <v>0</v>
      </c>
      <c r="L794" s="534"/>
      <c r="M794" s="560">
        <v>0</v>
      </c>
      <c r="N794" s="560">
        <v>0</v>
      </c>
      <c r="O794" s="537">
        <v>0.27</v>
      </c>
      <c r="P794" s="536">
        <v>0.35</v>
      </c>
      <c r="Q794" s="536">
        <v>0.31</v>
      </c>
      <c r="R794" s="536">
        <v>0.27</v>
      </c>
      <c r="S794" s="536">
        <v>0.23</v>
      </c>
      <c r="T794" s="536">
        <v>0.19166666666666665</v>
      </c>
      <c r="U794" s="536">
        <v>0.16666666666666666</v>
      </c>
      <c r="V794" s="562">
        <v>0</v>
      </c>
      <c r="W794" s="562">
        <v>0</v>
      </c>
      <c r="X794" s="562">
        <v>0</v>
      </c>
      <c r="Y794" s="688">
        <f>SUM(C794:X794)</f>
        <v>3.2183333333333333</v>
      </c>
      <c r="Z794" s="1134">
        <f>IF(ISERROR((C794/D794-1)*100),"n/a",(C794/D794-1)*100)</f>
        <v>44.444444444444464</v>
      </c>
      <c r="AA794" s="705">
        <f>IF(ISERROR((D794/E794-1)*100),"n/a",(D794/E794-1)*100)</f>
        <v>28.571428571428559</v>
      </c>
      <c r="AB794" s="705">
        <f>IF(ISERROR((E794/F794-1)*100),"n/a",(E794/F794-1)*100)</f>
        <v>33.33333333333335</v>
      </c>
      <c r="AC794" s="705">
        <f>IF(ISERROR((F794/G794-1)*100),"n/a",(F794/G794-1)*100)</f>
        <v>250</v>
      </c>
      <c r="AD794" s="705" t="str">
        <f>IF(ISERROR((G794/H794-1)*100),"n/a",(G794/H794-1)*100)</f>
        <v>n/a</v>
      </c>
      <c r="AE794" s="705" t="str">
        <f>IF(ISERROR((H794/J794-1)*100),"n/a",(H794/J794-1)*100)</f>
        <v>n/a</v>
      </c>
      <c r="AF794" s="705" t="str">
        <f>IF(ISERROR((J794/K794-1)*100),"n/a",(J794/K794-1)*100)</f>
        <v>n/a</v>
      </c>
      <c r="AG794" s="705" t="str">
        <f>IF(ISERROR((K794/M794-1)*100),"n/a",(K794/M794-1)*100)</f>
        <v>n/a</v>
      </c>
      <c r="AH794" s="705" t="str">
        <f>IF(ISERROR((M794/N794-1)*100),"n/a",(M794/N794-1)*100)</f>
        <v>n/a</v>
      </c>
      <c r="AI794" s="705">
        <f>IF(ISERROR((N794/O794-1)*100),"n/a",(N794/O794-1)*100)</f>
        <v>-100</v>
      </c>
      <c r="AJ794" s="705">
        <f>IF(ISERROR((O794/P794-1)*100),"n/a",(O794/P794-1)*100)</f>
        <v>-22.857142857142843</v>
      </c>
      <c r="AK794" s="705">
        <f>IF(ISERROR((P794/Q794-1)*100),"n/a",(P794/Q794-1)*100)</f>
        <v>12.903225806451601</v>
      </c>
      <c r="AL794" s="705">
        <f>IF(ISERROR((Q794/R794-1)*100),"n/a",(Q794/R794-1)*100)</f>
        <v>14.814814814814813</v>
      </c>
      <c r="AM794" s="705">
        <f>IF(ISERROR((R794/S794-1)*100),"n/a",(R794/S794-1)*100)</f>
        <v>17.391304347826097</v>
      </c>
      <c r="AN794" s="705">
        <f>IF(ISERROR((S794/T794-1)*100),"n/a",(S794/T794-1)*100)</f>
        <v>20.000000000000018</v>
      </c>
      <c r="AO794" s="705">
        <f>IF(ISERROR((T794/U794-1)*100),"n/a",(T794/U794-1)*100)</f>
        <v>14.999999999999991</v>
      </c>
      <c r="AP794" s="705" t="str">
        <f>IF(ISERROR((U794/V794-1)*100),"n/a",(U794/V794-1)*100)</f>
        <v>n/a</v>
      </c>
      <c r="AQ794" s="705" t="str">
        <f>IF(ISERROR((V794/W794-1)*100),"n/a",(V794/W794-1)*100)</f>
        <v>n/a</v>
      </c>
      <c r="AR794" s="705" t="str">
        <f>IF(ISERROR((W794/X794-1)*100),"n/a",(W794/X794-1)*100)</f>
        <v>n/a</v>
      </c>
      <c r="AS794" s="706">
        <f>AVERAGE(Z794:AR794)</f>
        <v>28.509218951014191</v>
      </c>
      <c r="AT794" s="707">
        <f>STDEV(Z794:AR794)</f>
        <v>83.245476446022707</v>
      </c>
    </row>
    <row r="795" spans="1:46" ht="11.25" customHeight="1" x14ac:dyDescent="0.2">
      <c r="A795" s="580" t="s">
        <v>4050</v>
      </c>
      <c r="B795" s="955" t="s">
        <v>4051</v>
      </c>
      <c r="C795" s="515">
        <v>0.26</v>
      </c>
      <c r="D795" s="690">
        <v>0.14000000000000001</v>
      </c>
      <c r="E795" s="684">
        <v>0.11</v>
      </c>
      <c r="F795" s="684">
        <v>7.0000000000000007E-2</v>
      </c>
      <c r="G795" s="684">
        <v>0.02</v>
      </c>
      <c r="H795" s="563">
        <v>0</v>
      </c>
      <c r="I795" s="685"/>
      <c r="J795" s="521">
        <v>0</v>
      </c>
      <c r="K795" s="689">
        <v>0</v>
      </c>
      <c r="L795" s="685"/>
      <c r="M795" s="686">
        <v>0</v>
      </c>
      <c r="N795" s="686">
        <v>0</v>
      </c>
      <c r="O795" s="691">
        <v>0.14249999999999999</v>
      </c>
      <c r="P795" s="691">
        <v>0.38</v>
      </c>
      <c r="Q795" s="691">
        <v>0.36</v>
      </c>
      <c r="R795" s="691">
        <v>0.33</v>
      </c>
      <c r="S795" s="687">
        <v>0.3</v>
      </c>
      <c r="T795" s="687">
        <v>0.3</v>
      </c>
      <c r="U795" s="687">
        <v>0.3</v>
      </c>
      <c r="V795" s="687">
        <v>0.3</v>
      </c>
      <c r="W795" s="687">
        <v>0.3</v>
      </c>
      <c r="X795" s="691">
        <v>0.3</v>
      </c>
      <c r="Y795" s="688">
        <f>SUM(C795:X795)</f>
        <v>3.6124999999999989</v>
      </c>
      <c r="Z795" s="1134">
        <f>IF(ISERROR((C795/D795-1)*100),"n/a",(C795/D795-1)*100)</f>
        <v>85.714285714285694</v>
      </c>
      <c r="AA795" s="705">
        <f>IF(ISERROR((D795/E795-1)*100),"n/a",(D795/E795-1)*100)</f>
        <v>27.272727272727295</v>
      </c>
      <c r="AB795" s="705">
        <f>IF(ISERROR((E795/F795-1)*100),"n/a",(E795/F795-1)*100)</f>
        <v>57.142857142857139</v>
      </c>
      <c r="AC795" s="705">
        <f>IF(ISERROR((F795/G795-1)*100),"n/a",(F795/G795-1)*100)</f>
        <v>250.00000000000006</v>
      </c>
      <c r="AD795" s="705" t="str">
        <f>IF(ISERROR((G795/H795-1)*100),"n/a",(G795/H795-1)*100)</f>
        <v>n/a</v>
      </c>
      <c r="AE795" s="705" t="str">
        <f>IF(ISERROR((H795/J795-1)*100),"n/a",(H795/J795-1)*100)</f>
        <v>n/a</v>
      </c>
      <c r="AF795" s="705" t="str">
        <f>IF(ISERROR((J795/K795-1)*100),"n/a",(J795/K795-1)*100)</f>
        <v>n/a</v>
      </c>
      <c r="AG795" s="705" t="str">
        <f>IF(ISERROR((K795/M795-1)*100),"n/a",(K795/M795-1)*100)</f>
        <v>n/a</v>
      </c>
      <c r="AH795" s="705" t="str">
        <f>IF(ISERROR((M795/N795-1)*100),"n/a",(M795/N795-1)*100)</f>
        <v>n/a</v>
      </c>
      <c r="AI795" s="705">
        <f>IF(ISERROR((N795/O795-1)*100),"n/a",(N795/O795-1)*100)</f>
        <v>-100</v>
      </c>
      <c r="AJ795" s="705">
        <f>IF(ISERROR((O795/P795-1)*100),"n/a",(O795/P795-1)*100)</f>
        <v>-62.5</v>
      </c>
      <c r="AK795" s="705">
        <f>IF(ISERROR((P795/Q795-1)*100),"n/a",(P795/Q795-1)*100)</f>
        <v>5.555555555555558</v>
      </c>
      <c r="AL795" s="705">
        <f>IF(ISERROR((Q795/R795-1)*100),"n/a",(Q795/R795-1)*100)</f>
        <v>9.0909090909090828</v>
      </c>
      <c r="AM795" s="705">
        <f>IF(ISERROR((R795/S795-1)*100),"n/a",(R795/S795-1)*100)</f>
        <v>10.000000000000009</v>
      </c>
      <c r="AN795" s="705">
        <f>IF(ISERROR((S795/T795-1)*100),"n/a",(S795/T795-1)*100)</f>
        <v>0</v>
      </c>
      <c r="AO795" s="705">
        <f>IF(ISERROR((T795/U795-1)*100),"n/a",(T795/U795-1)*100)</f>
        <v>0</v>
      </c>
      <c r="AP795" s="705">
        <f>IF(ISERROR((U795/V795-1)*100),"n/a",(U795/V795-1)*100)</f>
        <v>0</v>
      </c>
      <c r="AQ795" s="705">
        <f>IF(ISERROR((V795/W795-1)*100),"n/a",(V795/W795-1)*100)</f>
        <v>0</v>
      </c>
      <c r="AR795" s="705">
        <f>IF(ISERROR((W795/X795-1)*100),"n/a",(W795/X795-1)*100)</f>
        <v>0</v>
      </c>
      <c r="AS795" s="706">
        <f>AVERAGE(Z795:AR795)</f>
        <v>20.162595341166771</v>
      </c>
      <c r="AT795" s="707">
        <f>STDEV(Z795:AR795)</f>
        <v>79.558581156857116</v>
      </c>
    </row>
    <row r="796" spans="1:46" ht="11.25" customHeight="1" x14ac:dyDescent="0.2">
      <c r="A796" s="513" t="s">
        <v>1762</v>
      </c>
      <c r="B796" s="955" t="s">
        <v>1763</v>
      </c>
      <c r="C796" s="515">
        <v>1.21</v>
      </c>
      <c r="D796" s="690">
        <v>1.0900000000000001</v>
      </c>
      <c r="E796" s="684">
        <v>0.97</v>
      </c>
      <c r="F796" s="684">
        <v>0.86</v>
      </c>
      <c r="G796" s="684">
        <v>0.78</v>
      </c>
      <c r="H796" s="684">
        <v>0.69</v>
      </c>
      <c r="I796" s="685"/>
      <c r="J796" s="521">
        <v>0.6</v>
      </c>
      <c r="K796" s="689">
        <v>0.6</v>
      </c>
      <c r="L796" s="685"/>
      <c r="M796" s="686">
        <v>0.6</v>
      </c>
      <c r="N796" s="686">
        <v>0.6</v>
      </c>
      <c r="O796" s="691">
        <v>0.6</v>
      </c>
      <c r="P796" s="691">
        <v>0.55500000000000005</v>
      </c>
      <c r="Q796" s="691">
        <v>0.495</v>
      </c>
      <c r="R796" s="687">
        <v>0.48</v>
      </c>
      <c r="S796" s="691">
        <v>0.8</v>
      </c>
      <c r="T796" s="691">
        <v>0.75</v>
      </c>
      <c r="U796" s="687">
        <v>0.72</v>
      </c>
      <c r="V796" s="691">
        <v>0.72</v>
      </c>
      <c r="W796" s="691">
        <v>0.7</v>
      </c>
      <c r="X796" s="687">
        <v>0.68</v>
      </c>
      <c r="Y796" s="688">
        <f>SUM(C796:X796)</f>
        <v>14.499999999999998</v>
      </c>
      <c r="Z796" s="1134">
        <f>IF(ISERROR((C796/D796-1)*100),"n/a",(C796/D796-1)*100)</f>
        <v>11.009174311926584</v>
      </c>
      <c r="AA796" s="705">
        <f>IF(ISERROR((D796/E796-1)*100),"n/a",(D796/E796-1)*100)</f>
        <v>12.371134020618557</v>
      </c>
      <c r="AB796" s="705">
        <f>IF(ISERROR((E796/F796-1)*100),"n/a",(E796/F796-1)*100)</f>
        <v>12.790697674418606</v>
      </c>
      <c r="AC796" s="705">
        <f>IF(ISERROR((F796/G796-1)*100),"n/a",(F796/G796-1)*100)</f>
        <v>10.256410256410241</v>
      </c>
      <c r="AD796" s="705">
        <f>IF(ISERROR((G796/H796-1)*100),"n/a",(G796/H796-1)*100)</f>
        <v>13.043478260869579</v>
      </c>
      <c r="AE796" s="705">
        <f>IF(ISERROR((H796/J796-1)*100),"n/a",(H796/J796-1)*100)</f>
        <v>14.999999999999991</v>
      </c>
      <c r="AF796" s="705">
        <f>IF(ISERROR((J796/K796-1)*100),"n/a",(J796/K796-1)*100)</f>
        <v>0</v>
      </c>
      <c r="AG796" s="705">
        <f>IF(ISERROR((K796/M796-1)*100),"n/a",(K796/M796-1)*100)</f>
        <v>0</v>
      </c>
      <c r="AH796" s="705">
        <f>IF(ISERROR((M796/N796-1)*100),"n/a",(M796/N796-1)*100)</f>
        <v>0</v>
      </c>
      <c r="AI796" s="705">
        <f>IF(ISERROR((N796/O796-1)*100),"n/a",(N796/O796-1)*100)</f>
        <v>0</v>
      </c>
      <c r="AJ796" s="705">
        <f>IF(ISERROR((O796/P796-1)*100),"n/a",(O796/P796-1)*100)</f>
        <v>8.108108108108091</v>
      </c>
      <c r="AK796" s="705">
        <f>IF(ISERROR((P796/Q796-1)*100),"n/a",(P796/Q796-1)*100)</f>
        <v>12.121212121212132</v>
      </c>
      <c r="AL796" s="705">
        <f>IF(ISERROR((Q796/R796-1)*100),"n/a",(Q796/R796-1)*100)</f>
        <v>3.125</v>
      </c>
      <c r="AM796" s="705">
        <f>IF(ISERROR((R796/S796-1)*100),"n/a",(R796/S796-1)*100)</f>
        <v>-40</v>
      </c>
      <c r="AN796" s="705">
        <f>IF(ISERROR((S796/T796-1)*100),"n/a",(S796/T796-1)*100)</f>
        <v>6.6666666666666652</v>
      </c>
      <c r="AO796" s="705">
        <f>IF(ISERROR((T796/U796-1)*100),"n/a",(T796/U796-1)*100)</f>
        <v>4.1666666666666741</v>
      </c>
      <c r="AP796" s="705">
        <f>IF(ISERROR((U796/V796-1)*100),"n/a",(U796/V796-1)*100)</f>
        <v>0</v>
      </c>
      <c r="AQ796" s="705">
        <f>IF(ISERROR((V796/W796-1)*100),"n/a",(V796/W796-1)*100)</f>
        <v>2.8571428571428692</v>
      </c>
      <c r="AR796" s="705">
        <f>IF(ISERROR((W796/X796-1)*100),"n/a",(W796/X796-1)*100)</f>
        <v>2.9411764705882248</v>
      </c>
      <c r="AS796" s="706">
        <f>AVERAGE(Z796:AR796)</f>
        <v>3.9187824955067483</v>
      </c>
      <c r="AT796" s="707">
        <f>STDEV(Z796:AR796)</f>
        <v>11.896416351276962</v>
      </c>
    </row>
    <row r="797" spans="1:46" ht="11.25" customHeight="1" x14ac:dyDescent="0.2">
      <c r="A797" s="972" t="s">
        <v>1764</v>
      </c>
      <c r="B797" s="955" t="s">
        <v>1765</v>
      </c>
      <c r="C797" s="515">
        <v>3.64</v>
      </c>
      <c r="D797" s="515">
        <v>3.32</v>
      </c>
      <c r="E797" s="684">
        <v>3.12</v>
      </c>
      <c r="F797" s="684">
        <v>2.92</v>
      </c>
      <c r="G797" s="684">
        <v>2.68</v>
      </c>
      <c r="H797" s="684">
        <v>2.48</v>
      </c>
      <c r="I797" s="685"/>
      <c r="J797" s="684">
        <v>2.2799999999999998</v>
      </c>
      <c r="K797" s="514">
        <v>2.08</v>
      </c>
      <c r="L797" s="685"/>
      <c r="M797" s="531">
        <v>1.88</v>
      </c>
      <c r="N797" s="686">
        <v>1.8</v>
      </c>
      <c r="O797" s="691">
        <v>1.8</v>
      </c>
      <c r="P797" s="691">
        <v>1.68</v>
      </c>
      <c r="Q797" s="691">
        <v>1.52</v>
      </c>
      <c r="R797" s="691">
        <v>1.32</v>
      </c>
      <c r="S797" s="691">
        <v>1.1200000000000001</v>
      </c>
      <c r="T797" s="691">
        <v>0.92</v>
      </c>
      <c r="U797" s="687">
        <v>0.76</v>
      </c>
      <c r="V797" s="691">
        <v>0.76</v>
      </c>
      <c r="W797" s="691">
        <v>0.68</v>
      </c>
      <c r="X797" s="691">
        <v>0.3</v>
      </c>
      <c r="Y797" s="688">
        <f>SUM(C797:X797)</f>
        <v>37.059999999999995</v>
      </c>
      <c r="Z797" s="1134">
        <f>IF(ISERROR((C797/D797-1)*100),"n/a",(C797/D797-1)*100)</f>
        <v>9.6385542168674796</v>
      </c>
      <c r="AA797" s="705">
        <f>IF(ISERROR((D797/E797-1)*100),"n/a",(D797/E797-1)*100)</f>
        <v>6.4102564102564097</v>
      </c>
      <c r="AB797" s="705">
        <f>IF(ISERROR((E797/F797-1)*100),"n/a",(E797/F797-1)*100)</f>
        <v>6.8493150684931559</v>
      </c>
      <c r="AC797" s="705">
        <f>IF(ISERROR((F797/G797-1)*100),"n/a",(F797/G797-1)*100)</f>
        <v>8.9552238805969964</v>
      </c>
      <c r="AD797" s="705">
        <f>IF(ISERROR((G797/H797-1)*100),"n/a",(G797/H797-1)*100)</f>
        <v>8.064516129032274</v>
      </c>
      <c r="AE797" s="705">
        <f>IF(ISERROR((H797/J797-1)*100),"n/a",(H797/J797-1)*100)</f>
        <v>8.7719298245614077</v>
      </c>
      <c r="AF797" s="705">
        <f>IF(ISERROR((J797/K797-1)*100),"n/a",(J797/K797-1)*100)</f>
        <v>9.6153846153846025</v>
      </c>
      <c r="AG797" s="705">
        <f>IF(ISERROR((K797/M797-1)*100),"n/a",(K797/M797-1)*100)</f>
        <v>10.638297872340431</v>
      </c>
      <c r="AH797" s="705">
        <f>IF(ISERROR((M797/N797-1)*100),"n/a",(M797/N797-1)*100)</f>
        <v>4.4444444444444287</v>
      </c>
      <c r="AI797" s="705">
        <f>IF(ISERROR((N797/O797-1)*100),"n/a",(N797/O797-1)*100)</f>
        <v>0</v>
      </c>
      <c r="AJ797" s="705">
        <f>IF(ISERROR((O797/P797-1)*100),"n/a",(O797/P797-1)*100)</f>
        <v>7.1428571428571397</v>
      </c>
      <c r="AK797" s="705">
        <f>IF(ISERROR((P797/Q797-1)*100),"n/a",(P797/Q797-1)*100)</f>
        <v>10.526315789473673</v>
      </c>
      <c r="AL797" s="705">
        <f>IF(ISERROR((Q797/R797-1)*100),"n/a",(Q797/R797-1)*100)</f>
        <v>15.151515151515138</v>
      </c>
      <c r="AM797" s="705">
        <f>IF(ISERROR((R797/S797-1)*100),"n/a",(R797/S797-1)*100)</f>
        <v>17.857142857142861</v>
      </c>
      <c r="AN797" s="705">
        <f>IF(ISERROR((S797/T797-1)*100),"n/a",(S797/T797-1)*100)</f>
        <v>21.739130434782616</v>
      </c>
      <c r="AO797" s="705">
        <f>IF(ISERROR((T797/U797-1)*100),"n/a",(T797/U797-1)*100)</f>
        <v>21.052631578947366</v>
      </c>
      <c r="AP797" s="705">
        <f>IF(ISERROR((U797/V797-1)*100),"n/a",(U797/V797-1)*100)</f>
        <v>0</v>
      </c>
      <c r="AQ797" s="705">
        <f>IF(ISERROR((V797/W797-1)*100),"n/a",(V797/W797-1)*100)</f>
        <v>11.764705882352944</v>
      </c>
      <c r="AR797" s="705">
        <f>IF(ISERROR((W797/X797-1)*100),"n/a",(W797/X797-1)*100)</f>
        <v>126.6666666666667</v>
      </c>
      <c r="AS797" s="706">
        <f>AVERAGE(Z797:AR797)</f>
        <v>16.067836208721875</v>
      </c>
      <c r="AT797" s="707">
        <f>STDEV(Z797:AR797)</f>
        <v>27.418628311561982</v>
      </c>
    </row>
    <row r="798" spans="1:46" ht="11.25" customHeight="1" x14ac:dyDescent="0.2">
      <c r="A798" s="957" t="s">
        <v>839</v>
      </c>
      <c r="B798" s="498" t="s">
        <v>840</v>
      </c>
      <c r="C798" s="515">
        <v>2.835</v>
      </c>
      <c r="D798" s="509">
        <v>2.7199999999999998</v>
      </c>
      <c r="E798" s="505">
        <v>2.62</v>
      </c>
      <c r="F798" s="505">
        <v>2.56</v>
      </c>
      <c r="G798" s="505">
        <v>2.36</v>
      </c>
      <c r="H798" s="505">
        <v>2.1949999999999998</v>
      </c>
      <c r="I798" s="506"/>
      <c r="J798" s="505">
        <v>2.0299999999999998</v>
      </c>
      <c r="K798" s="503">
        <v>1.865</v>
      </c>
      <c r="L798" s="506"/>
      <c r="M798" s="551">
        <v>1.7</v>
      </c>
      <c r="N798" s="559">
        <v>1.54</v>
      </c>
      <c r="O798" s="511">
        <v>1.345</v>
      </c>
      <c r="P798" s="511">
        <v>1.1499999999999999</v>
      </c>
      <c r="Q798" s="511">
        <v>1.0249999999999999</v>
      </c>
      <c r="R798" s="511">
        <v>0.88</v>
      </c>
      <c r="S798" s="510">
        <v>0.7</v>
      </c>
      <c r="T798" s="511">
        <v>0.5675</v>
      </c>
      <c r="U798" s="511">
        <v>0.49</v>
      </c>
      <c r="V798" s="511">
        <v>0.45</v>
      </c>
      <c r="W798" s="511">
        <v>0.41249999999999998</v>
      </c>
      <c r="X798" s="511">
        <v>0.37</v>
      </c>
      <c r="Y798" s="688">
        <f>SUM(C798:X798)</f>
        <v>29.814999999999991</v>
      </c>
      <c r="Z798" s="1134">
        <f>IF(ISERROR((C798/D798-1)*100),"n/a",(C798/D798-1)*100)</f>
        <v>4.2279411764706065</v>
      </c>
      <c r="AA798" s="705">
        <f>IF(ISERROR((D798/E798-1)*100),"n/a",(D798/E798-1)*100)</f>
        <v>3.8167938931297662</v>
      </c>
      <c r="AB798" s="705">
        <f>IF(ISERROR((E798/F798-1)*100),"n/a",(E798/F798-1)*100)</f>
        <v>2.34375</v>
      </c>
      <c r="AC798" s="705">
        <f>IF(ISERROR((F798/G798-1)*100),"n/a",(F798/G798-1)*100)</f>
        <v>8.4745762711864394</v>
      </c>
      <c r="AD798" s="705">
        <f>IF(ISERROR((G798/H798-1)*100),"n/a",(G798/H798-1)*100)</f>
        <v>7.5170842824601403</v>
      </c>
      <c r="AE798" s="705">
        <f>IF(ISERROR((H798/J798-1)*100),"n/a",(H798/J798-1)*100)</f>
        <v>8.1280788177339858</v>
      </c>
      <c r="AF798" s="705">
        <f>IF(ISERROR((J798/K798-1)*100),"n/a",(J798/K798-1)*100)</f>
        <v>8.847184986595158</v>
      </c>
      <c r="AG798" s="705">
        <f>IF(ISERROR((K798/M798-1)*100),"n/a",(K798/M798-1)*100)</f>
        <v>9.7058823529411864</v>
      </c>
      <c r="AH798" s="705">
        <f>IF(ISERROR((M798/N798-1)*100),"n/a",(M798/N798-1)*100)</f>
        <v>10.389610389610393</v>
      </c>
      <c r="AI798" s="705">
        <f>IF(ISERROR((N798/O798-1)*100),"n/a",(N798/O798-1)*100)</f>
        <v>14.498141263940534</v>
      </c>
      <c r="AJ798" s="705">
        <f>IF(ISERROR((O798/P798-1)*100),"n/a",(O798/P798-1)*100)</f>
        <v>16.956521739130448</v>
      </c>
      <c r="AK798" s="705">
        <f>IF(ISERROR((P798/Q798-1)*100),"n/a",(P798/Q798-1)*100)</f>
        <v>12.195121951219523</v>
      </c>
      <c r="AL798" s="705">
        <f>IF(ISERROR((Q798/R798-1)*100),"n/a",(Q798/R798-1)*100)</f>
        <v>16.477272727272705</v>
      </c>
      <c r="AM798" s="705">
        <f>IF(ISERROR((R798/S798-1)*100),"n/a",(R798/S798-1)*100)</f>
        <v>25.714285714285733</v>
      </c>
      <c r="AN798" s="705">
        <f>IF(ISERROR((S798/T798-1)*100),"n/a",(S798/T798-1)*100)</f>
        <v>23.348017621145356</v>
      </c>
      <c r="AO798" s="705">
        <f>IF(ISERROR((T798/U798-1)*100),"n/a",(T798/U798-1)*100)</f>
        <v>15.816326530612246</v>
      </c>
      <c r="AP798" s="705">
        <f>IF(ISERROR((U798/V798-1)*100),"n/a",(U798/V798-1)*100)</f>
        <v>8.8888888888888786</v>
      </c>
      <c r="AQ798" s="705">
        <f>IF(ISERROR((V798/W798-1)*100),"n/a",(V798/W798-1)*100)</f>
        <v>9.0909090909091042</v>
      </c>
      <c r="AR798" s="705">
        <f>IF(ISERROR((W798/X798-1)*100),"n/a",(W798/X798-1)*100)</f>
        <v>11.486486486486491</v>
      </c>
      <c r="AS798" s="706">
        <f>AVERAGE(Z798:AR798)</f>
        <v>11.469624957053616</v>
      </c>
      <c r="AT798" s="707">
        <f>STDEV(Z798:AR798)</f>
        <v>6.1522472196548224</v>
      </c>
    </row>
    <row r="799" spans="1:46" ht="11.25" customHeight="1" x14ac:dyDescent="0.2">
      <c r="A799" s="527" t="s">
        <v>1766</v>
      </c>
      <c r="B799" s="528" t="s">
        <v>1767</v>
      </c>
      <c r="C799" s="515">
        <v>3.45</v>
      </c>
      <c r="D799" s="541">
        <v>2.875</v>
      </c>
      <c r="E799" s="533">
        <v>2.375</v>
      </c>
      <c r="F799" s="533">
        <v>1.875</v>
      </c>
      <c r="G799" s="533">
        <v>1.405</v>
      </c>
      <c r="H799" s="533">
        <v>1.0525</v>
      </c>
      <c r="I799" s="534"/>
      <c r="J799" s="533">
        <v>0.8</v>
      </c>
      <c r="K799" s="529">
        <v>0.61250000000000004</v>
      </c>
      <c r="L799" s="534"/>
      <c r="M799" s="549">
        <v>0.40500000000000003</v>
      </c>
      <c r="N799" s="560">
        <v>0.03</v>
      </c>
      <c r="O799" s="537">
        <v>0.03</v>
      </c>
      <c r="P799" s="537">
        <v>0.03</v>
      </c>
      <c r="Q799" s="536">
        <v>0.03</v>
      </c>
      <c r="R799" s="537">
        <v>1.4999999999999999E-2</v>
      </c>
      <c r="S799" s="536">
        <v>1.4999999999999999E-2</v>
      </c>
      <c r="T799" s="537">
        <v>7.4999999999999997E-3</v>
      </c>
      <c r="U799" s="537">
        <v>7.4999999999999997E-3</v>
      </c>
      <c r="V799" s="536">
        <v>7.4999999999999997E-3</v>
      </c>
      <c r="W799" s="537">
        <v>3.7499999999999999E-3</v>
      </c>
      <c r="X799" s="536">
        <v>0.01</v>
      </c>
      <c r="Y799" s="688">
        <f>SUM(C799:X799)</f>
        <v>15.036249999999999</v>
      </c>
      <c r="Z799" s="1134">
        <f>IF(ISERROR((C799/D799-1)*100),"n/a",(C799/D799-1)*100)</f>
        <v>19.999999999999996</v>
      </c>
      <c r="AA799" s="705">
        <f>IF(ISERROR((D799/E799-1)*100),"n/a",(D799/E799-1)*100)</f>
        <v>21.052631578947366</v>
      </c>
      <c r="AB799" s="705">
        <f>IF(ISERROR((E799/F799-1)*100),"n/a",(E799/F799-1)*100)</f>
        <v>26.666666666666661</v>
      </c>
      <c r="AC799" s="705">
        <f>IF(ISERROR((F799/G799-1)*100),"n/a",(F799/G799-1)*100)</f>
        <v>33.451957295373667</v>
      </c>
      <c r="AD799" s="705">
        <f>IF(ISERROR((G799/H799-1)*100),"n/a",(G799/H799-1)*100)</f>
        <v>33.4916864608076</v>
      </c>
      <c r="AE799" s="705">
        <f>IF(ISERROR((H799/J799-1)*100),"n/a",(H799/J799-1)*100)</f>
        <v>31.562499999999982</v>
      </c>
      <c r="AF799" s="705">
        <f>IF(ISERROR((J799/K799-1)*100),"n/a",(J799/K799-1)*100)</f>
        <v>30.612244897959172</v>
      </c>
      <c r="AG799" s="705">
        <f>IF(ISERROR((K799/M799-1)*100),"n/a",(K799/M799-1)*100)</f>
        <v>51.23456790123457</v>
      </c>
      <c r="AH799" s="705">
        <f>IF(ISERROR((M799/N799-1)*100),"n/a",(M799/N799-1)*100)</f>
        <v>1250.0000000000002</v>
      </c>
      <c r="AI799" s="705">
        <f>IF(ISERROR((N799/O799-1)*100),"n/a",(N799/O799-1)*100)</f>
        <v>0</v>
      </c>
      <c r="AJ799" s="705">
        <f>IF(ISERROR((O799/P799-1)*100),"n/a",(O799/P799-1)*100)</f>
        <v>0</v>
      </c>
      <c r="AK799" s="705">
        <f>IF(ISERROR((P799/Q799-1)*100),"n/a",(P799/Q799-1)*100)</f>
        <v>0</v>
      </c>
      <c r="AL799" s="705">
        <f>IF(ISERROR((Q799/R799-1)*100),"n/a",(Q799/R799-1)*100)</f>
        <v>100</v>
      </c>
      <c r="AM799" s="705">
        <f>IF(ISERROR((R799/S799-1)*100),"n/a",(R799/S799-1)*100)</f>
        <v>0</v>
      </c>
      <c r="AN799" s="705">
        <f>IF(ISERROR((S799/T799-1)*100),"n/a",(S799/T799-1)*100)</f>
        <v>100</v>
      </c>
      <c r="AO799" s="705">
        <f>IF(ISERROR((T799/U799-1)*100),"n/a",(T799/U799-1)*100)</f>
        <v>0</v>
      </c>
      <c r="AP799" s="705">
        <f>IF(ISERROR((U799/V799-1)*100),"n/a",(U799/V799-1)*100)</f>
        <v>0</v>
      </c>
      <c r="AQ799" s="705">
        <f>IF(ISERROR((V799/W799-1)*100),"n/a",(V799/W799-1)*100)</f>
        <v>100</v>
      </c>
      <c r="AR799" s="705">
        <f>IF(ISERROR((W799/X799-1)*100),"n/a",(W799/X799-1)*100)</f>
        <v>-62.5</v>
      </c>
      <c r="AS799" s="706">
        <f>AVERAGE(Z799:AR799)</f>
        <v>91.345908147420488</v>
      </c>
      <c r="AT799" s="707">
        <f>STDEV(Z799:AR799)</f>
        <v>283.45312752219985</v>
      </c>
    </row>
    <row r="800" spans="1:46" ht="11.25" customHeight="1" x14ac:dyDescent="0.2">
      <c r="A800" s="513" t="s">
        <v>3951</v>
      </c>
      <c r="B800" s="955" t="s">
        <v>3952</v>
      </c>
      <c r="C800" s="515">
        <v>0.27</v>
      </c>
      <c r="D800" s="690">
        <v>0.23</v>
      </c>
      <c r="E800" s="684">
        <v>0.18</v>
      </c>
      <c r="F800" s="684">
        <v>0.14000000000000001</v>
      </c>
      <c r="G800" s="684">
        <v>0.1</v>
      </c>
      <c r="H800" s="684">
        <v>0.03</v>
      </c>
      <c r="I800" s="685"/>
      <c r="J800" s="521">
        <v>0</v>
      </c>
      <c r="K800" s="689">
        <v>0</v>
      </c>
      <c r="L800" s="685"/>
      <c r="M800" s="686">
        <v>0</v>
      </c>
      <c r="N800" s="569">
        <v>0</v>
      </c>
      <c r="O800" s="564">
        <v>0.15</v>
      </c>
      <c r="P800" s="691">
        <v>0.2</v>
      </c>
      <c r="Q800" s="691">
        <v>0.19996</v>
      </c>
      <c r="R800" s="691">
        <v>0.18</v>
      </c>
      <c r="S800" s="691">
        <v>0.15004000000000001</v>
      </c>
      <c r="T800" s="691">
        <v>2.998E-2</v>
      </c>
      <c r="U800" s="564">
        <v>0</v>
      </c>
      <c r="V800" s="564">
        <v>0</v>
      </c>
      <c r="W800" s="564">
        <v>0</v>
      </c>
      <c r="X800" s="691">
        <v>0.2296</v>
      </c>
      <c r="Y800" s="688">
        <f>SUM(C800:X800)</f>
        <v>2.0895799999999993</v>
      </c>
      <c r="Z800" s="1134">
        <f>IF(ISERROR((C800/D800-1)*100),"n/a",(C800/D800-1)*100)</f>
        <v>17.391304347826097</v>
      </c>
      <c r="AA800" s="705">
        <f>IF(ISERROR((D800/E800-1)*100),"n/a",(D800/E800-1)*100)</f>
        <v>27.777777777777789</v>
      </c>
      <c r="AB800" s="705">
        <f>IF(ISERROR((E800/F800-1)*100),"n/a",(E800/F800-1)*100)</f>
        <v>28.571428571428559</v>
      </c>
      <c r="AC800" s="705">
        <f>IF(ISERROR((F800/G800-1)*100),"n/a",(F800/G800-1)*100)</f>
        <v>40.000000000000014</v>
      </c>
      <c r="AD800" s="705">
        <f>IF(ISERROR((G800/H800-1)*100),"n/a",(G800/H800-1)*100)</f>
        <v>233.33333333333334</v>
      </c>
      <c r="AE800" s="705" t="str">
        <f>IF(ISERROR((H800/J800-1)*100),"n/a",(H800/J800-1)*100)</f>
        <v>n/a</v>
      </c>
      <c r="AF800" s="705" t="str">
        <f>IF(ISERROR((J800/K800-1)*100),"n/a",(J800/K800-1)*100)</f>
        <v>n/a</v>
      </c>
      <c r="AG800" s="705" t="str">
        <f>IF(ISERROR((K800/M800-1)*100),"n/a",(K800/M800-1)*100)</f>
        <v>n/a</v>
      </c>
      <c r="AH800" s="705" t="str">
        <f>IF(ISERROR((M800/N800-1)*100),"n/a",(M800/N800-1)*100)</f>
        <v>n/a</v>
      </c>
      <c r="AI800" s="705">
        <f>IF(ISERROR((N800/O800-1)*100),"n/a",(N800/O800-1)*100)</f>
        <v>-100</v>
      </c>
      <c r="AJ800" s="705">
        <f>IF(ISERROR((O800/P800-1)*100),"n/a",(O800/P800-1)*100)</f>
        <v>-25.000000000000011</v>
      </c>
      <c r="AK800" s="705">
        <f>IF(ISERROR((P800/Q800-1)*100),"n/a",(P800/Q800-1)*100)</f>
        <v>2.000400080015563E-2</v>
      </c>
      <c r="AL800" s="705">
        <f>IF(ISERROR((Q800/R800-1)*100),"n/a",(Q800/R800-1)*100)</f>
        <v>11.088888888888881</v>
      </c>
      <c r="AM800" s="705">
        <f>IF(ISERROR((R800/S800-1)*100),"n/a",(R800/S800-1)*100)</f>
        <v>19.968008531058381</v>
      </c>
      <c r="AN800" s="705">
        <f>IF(ISERROR((S800/T800-1)*100),"n/a",(S800/T800-1)*100)</f>
        <v>400.46697798532358</v>
      </c>
      <c r="AO800" s="705" t="str">
        <f>IF(ISERROR((T800/U800-1)*100),"n/a",(T800/U800-1)*100)</f>
        <v>n/a</v>
      </c>
      <c r="AP800" s="705" t="str">
        <f>IF(ISERROR((U800/V800-1)*100),"n/a",(U800/V800-1)*100)</f>
        <v>n/a</v>
      </c>
      <c r="AQ800" s="705" t="str">
        <f>IF(ISERROR((V800/W800-1)*100),"n/a",(V800/W800-1)*100)</f>
        <v>n/a</v>
      </c>
      <c r="AR800" s="705">
        <f>IF(ISERROR((W800/X800-1)*100),"n/a",(W800/X800-1)*100)</f>
        <v>-100</v>
      </c>
      <c r="AS800" s="706">
        <f>AVERAGE(Z800:AR800)</f>
        <v>46.134810286369735</v>
      </c>
      <c r="AT800" s="707">
        <f>STDEV(Z800:AR800)</f>
        <v>139.45161116337724</v>
      </c>
    </row>
    <row r="801" spans="1:46" ht="11.25" customHeight="1" x14ac:dyDescent="0.2">
      <c r="A801" s="972" t="s">
        <v>372</v>
      </c>
      <c r="B801" s="955" t="s">
        <v>373</v>
      </c>
      <c r="C801" s="515">
        <v>2.6</v>
      </c>
      <c r="D801" s="515">
        <v>2.16</v>
      </c>
      <c r="E801" s="684">
        <v>2.12</v>
      </c>
      <c r="F801" s="684">
        <v>2.08</v>
      </c>
      <c r="G801" s="684">
        <v>2.04</v>
      </c>
      <c r="H801" s="684">
        <v>2</v>
      </c>
      <c r="I801" s="685"/>
      <c r="J801" s="684">
        <v>1.96</v>
      </c>
      <c r="K801" s="684">
        <v>1.92</v>
      </c>
      <c r="L801" s="685"/>
      <c r="M801" s="515">
        <v>1.88</v>
      </c>
      <c r="N801" s="691">
        <v>1.84</v>
      </c>
      <c r="O801" s="691">
        <v>1.8</v>
      </c>
      <c r="P801" s="691">
        <v>1.76</v>
      </c>
      <c r="Q801" s="691">
        <v>1.72</v>
      </c>
      <c r="R801" s="691">
        <v>1.68</v>
      </c>
      <c r="S801" s="691">
        <v>1.56</v>
      </c>
      <c r="T801" s="691">
        <v>1.44</v>
      </c>
      <c r="U801" s="691">
        <v>1.36</v>
      </c>
      <c r="V801" s="691">
        <v>1.28</v>
      </c>
      <c r="W801" s="691">
        <v>1.24</v>
      </c>
      <c r="X801" s="691">
        <v>1.2</v>
      </c>
      <c r="Y801" s="688">
        <f>SUM(C801:X801)</f>
        <v>35.640000000000008</v>
      </c>
      <c r="Z801" s="1134">
        <f>IF(ISERROR((C801/D801-1)*100),"n/a",(C801/D801-1)*100)</f>
        <v>20.370370370370374</v>
      </c>
      <c r="AA801" s="705">
        <f>IF(ISERROR((D801/E801-1)*100),"n/a",(D801/E801-1)*100)</f>
        <v>1.8867924528301883</v>
      </c>
      <c r="AB801" s="705">
        <f>IF(ISERROR((E801/F801-1)*100),"n/a",(E801/F801-1)*100)</f>
        <v>1.9230769230769162</v>
      </c>
      <c r="AC801" s="705">
        <f>IF(ISERROR((F801/G801-1)*100),"n/a",(F801/G801-1)*100)</f>
        <v>1.9607843137254832</v>
      </c>
      <c r="AD801" s="705">
        <f>IF(ISERROR((G801/H801-1)*100),"n/a",(G801/H801-1)*100)</f>
        <v>2.0000000000000018</v>
      </c>
      <c r="AE801" s="705">
        <f>IF(ISERROR((H801/J801-1)*100),"n/a",(H801/J801-1)*100)</f>
        <v>2.0408163265306145</v>
      </c>
      <c r="AF801" s="705">
        <f>IF(ISERROR((J801/K801-1)*100),"n/a",(J801/K801-1)*100)</f>
        <v>2.0833333333333259</v>
      </c>
      <c r="AG801" s="705">
        <f>IF(ISERROR((K801/M801-1)*100),"n/a",(K801/M801-1)*100)</f>
        <v>2.1276595744680771</v>
      </c>
      <c r="AH801" s="705">
        <f>IF(ISERROR((M801/N801-1)*100),"n/a",(M801/N801-1)*100)</f>
        <v>2.1739130434782483</v>
      </c>
      <c r="AI801" s="705">
        <f>IF(ISERROR((N801/O801-1)*100),"n/a",(N801/O801-1)*100)</f>
        <v>2.2222222222222143</v>
      </c>
      <c r="AJ801" s="705">
        <f>IF(ISERROR((O801/P801-1)*100),"n/a",(O801/P801-1)*100)</f>
        <v>2.2727272727272707</v>
      </c>
      <c r="AK801" s="705">
        <f>IF(ISERROR((P801/Q801-1)*100),"n/a",(P801/Q801-1)*100)</f>
        <v>2.3255813953488413</v>
      </c>
      <c r="AL801" s="705">
        <f>IF(ISERROR((Q801/R801-1)*100),"n/a",(Q801/R801-1)*100)</f>
        <v>2.3809523809523725</v>
      </c>
      <c r="AM801" s="705">
        <f>IF(ISERROR((R801/S801-1)*100),"n/a",(R801/S801-1)*100)</f>
        <v>7.6923076923076872</v>
      </c>
      <c r="AN801" s="705">
        <f>IF(ISERROR((S801/T801-1)*100),"n/a",(S801/T801-1)*100)</f>
        <v>8.3333333333333481</v>
      </c>
      <c r="AO801" s="705">
        <f>IF(ISERROR((T801/U801-1)*100),"n/a",(T801/U801-1)*100)</f>
        <v>5.8823529411764497</v>
      </c>
      <c r="AP801" s="705">
        <f>IF(ISERROR((U801/V801-1)*100),"n/a",(U801/V801-1)*100)</f>
        <v>6.25</v>
      </c>
      <c r="AQ801" s="705">
        <f>IF(ISERROR((V801/W801-1)*100),"n/a",(V801/W801-1)*100)</f>
        <v>3.2258064516129004</v>
      </c>
      <c r="AR801" s="705">
        <f>IF(ISERROR((W801/X801-1)*100),"n/a",(W801/X801-1)*100)</f>
        <v>3.3333333333333437</v>
      </c>
      <c r="AS801" s="706">
        <f>AVERAGE(Z801:AR801)</f>
        <v>4.2360717558330343</v>
      </c>
      <c r="AT801" s="707">
        <f>STDEV(Z801:AR801)</f>
        <v>4.4212210669969831</v>
      </c>
    </row>
    <row r="802" spans="1:46" ht="11.25" customHeight="1" x14ac:dyDescent="0.2">
      <c r="A802" s="972" t="s">
        <v>1768</v>
      </c>
      <c r="B802" s="955" t="s">
        <v>1769</v>
      </c>
      <c r="C802" s="515">
        <v>0.36</v>
      </c>
      <c r="D802" s="690">
        <v>0.32</v>
      </c>
      <c r="E802" s="684">
        <v>0.28999999999999998</v>
      </c>
      <c r="F802" s="684">
        <v>0.27333333333333332</v>
      </c>
      <c r="G802" s="684">
        <v>0.20333333333333334</v>
      </c>
      <c r="H802" s="684">
        <v>0.13666666666666666</v>
      </c>
      <c r="I802" s="685"/>
      <c r="J802" s="521">
        <v>0.13333333333333333</v>
      </c>
      <c r="K802" s="521">
        <v>0.13333333333333333</v>
      </c>
      <c r="L802" s="685"/>
      <c r="M802" s="515">
        <v>0.13333333333333333</v>
      </c>
      <c r="N802" s="691">
        <v>8.666666666666667E-2</v>
      </c>
      <c r="O802" s="691">
        <v>0.04</v>
      </c>
      <c r="P802" s="691">
        <v>3.8333333333333337E-2</v>
      </c>
      <c r="Q802" s="691">
        <v>3.6666666666666667E-2</v>
      </c>
      <c r="R802" s="691">
        <v>3.5000000000000003E-2</v>
      </c>
      <c r="S802" s="691">
        <v>3.3333333333333333E-2</v>
      </c>
      <c r="T802" s="691">
        <v>3.1666666666666669E-2</v>
      </c>
      <c r="U802" s="691">
        <v>0.03</v>
      </c>
      <c r="V802" s="691">
        <v>2.8333333333333335E-2</v>
      </c>
      <c r="W802" s="691">
        <v>2.6666666666666668E-2</v>
      </c>
      <c r="X802" s="691">
        <v>1.2666666666666666E-2</v>
      </c>
      <c r="Y802" s="688">
        <f>SUM(C802:X802)</f>
        <v>2.3826666666666667</v>
      </c>
      <c r="Z802" s="1134">
        <f>IF(ISERROR((C802/D802-1)*100),"n/a",(C802/D802-1)*100)</f>
        <v>12.5</v>
      </c>
      <c r="AA802" s="705">
        <f>IF(ISERROR((D802/E802-1)*100),"n/a",(D802/E802-1)*100)</f>
        <v>10.344827586206918</v>
      </c>
      <c r="AB802" s="705">
        <f>IF(ISERROR((E802/F802-1)*100),"n/a",(E802/F802-1)*100)</f>
        <v>6.0975609756097615</v>
      </c>
      <c r="AC802" s="705">
        <f>IF(ISERROR((F802/G802-1)*100),"n/a",(F802/G802-1)*100)</f>
        <v>34.426229508196712</v>
      </c>
      <c r="AD802" s="705">
        <f>IF(ISERROR((G802/H802-1)*100),"n/a",(G802/H802-1)*100)</f>
        <v>48.780487804878071</v>
      </c>
      <c r="AE802" s="705">
        <f>IF(ISERROR((H802/J802-1)*100),"n/a",(H802/J802-1)*100)</f>
        <v>2.4999999999999911</v>
      </c>
      <c r="AF802" s="705">
        <f>IF(ISERROR((J802/K802-1)*100),"n/a",(J802/K802-1)*100)</f>
        <v>0</v>
      </c>
      <c r="AG802" s="705">
        <f>IF(ISERROR((K802/M802-1)*100),"n/a",(K802/M802-1)*100)</f>
        <v>0</v>
      </c>
      <c r="AH802" s="705">
        <f>IF(ISERROR((M802/N802-1)*100),"n/a",(M802/N802-1)*100)</f>
        <v>53.846153846153832</v>
      </c>
      <c r="AI802" s="705">
        <f>IF(ISERROR((N802/O802-1)*100),"n/a",(N802/O802-1)*100)</f>
        <v>116.66666666666666</v>
      </c>
      <c r="AJ802" s="705">
        <f>IF(ISERROR((O802/P802-1)*100),"n/a",(O802/P802-1)*100)</f>
        <v>4.3478260869565188</v>
      </c>
      <c r="AK802" s="705">
        <f>IF(ISERROR((P802/Q802-1)*100),"n/a",(P802/Q802-1)*100)</f>
        <v>4.5454545454545636</v>
      </c>
      <c r="AL802" s="705">
        <f>IF(ISERROR((Q802/R802-1)*100),"n/a",(Q802/R802-1)*100)</f>
        <v>4.761904761904745</v>
      </c>
      <c r="AM802" s="705">
        <f>IF(ISERROR((R802/S802-1)*100),"n/a",(R802/S802-1)*100)</f>
        <v>5.0000000000000044</v>
      </c>
      <c r="AN802" s="705">
        <f>IF(ISERROR((S802/T802-1)*100),"n/a",(S802/T802-1)*100)</f>
        <v>5.2631578947368363</v>
      </c>
      <c r="AO802" s="705">
        <f>IF(ISERROR((T802/U802-1)*100),"n/a",(T802/U802-1)*100)</f>
        <v>5.555555555555558</v>
      </c>
      <c r="AP802" s="705">
        <f>IF(ISERROR((U802/V802-1)*100),"n/a",(U802/V802-1)*100)</f>
        <v>5.8823529411764497</v>
      </c>
      <c r="AQ802" s="705">
        <f>IF(ISERROR((V802/W802-1)*100),"n/a",(V802/W802-1)*100)</f>
        <v>6.25</v>
      </c>
      <c r="AR802" s="705">
        <f>IF(ISERROR((W802/X802-1)*100),"n/a",(W802/X802-1)*100)</f>
        <v>110.52631578947371</v>
      </c>
      <c r="AS802" s="706">
        <f>AVERAGE(Z802:AR802)</f>
        <v>23.015499682261591</v>
      </c>
      <c r="AT802" s="707">
        <f>STDEV(Z802:AR802)</f>
        <v>35.553482136768501</v>
      </c>
    </row>
    <row r="803" spans="1:46" ht="11.25" customHeight="1" x14ac:dyDescent="0.2">
      <c r="A803" s="501" t="s">
        <v>374</v>
      </c>
      <c r="B803" s="498" t="s">
        <v>375</v>
      </c>
      <c r="C803" s="515">
        <v>2.68</v>
      </c>
      <c r="D803" s="509">
        <v>2.645</v>
      </c>
      <c r="E803" s="505">
        <v>2.6124999999999998</v>
      </c>
      <c r="F803" s="505">
        <v>2.56</v>
      </c>
      <c r="G803" s="505">
        <v>2.52</v>
      </c>
      <c r="H803" s="505">
        <v>2.4900000000000002</v>
      </c>
      <c r="I803" s="506"/>
      <c r="J803" s="505">
        <v>2.4500000000000002</v>
      </c>
      <c r="K803" s="503">
        <v>2.4249999999999998</v>
      </c>
      <c r="L803" s="506"/>
      <c r="M803" s="551">
        <v>2.415</v>
      </c>
      <c r="N803" s="551">
        <v>2.38</v>
      </c>
      <c r="O803" s="511">
        <v>2.34</v>
      </c>
      <c r="P803" s="511">
        <v>2.2999999999999998</v>
      </c>
      <c r="Q803" s="511">
        <v>2.2599999999999998</v>
      </c>
      <c r="R803" s="511">
        <v>2.1749999999999998</v>
      </c>
      <c r="S803" s="511">
        <v>2</v>
      </c>
      <c r="T803" s="511">
        <v>1.96</v>
      </c>
      <c r="U803" s="511">
        <v>1.92</v>
      </c>
      <c r="V803" s="511">
        <v>1.88</v>
      </c>
      <c r="W803" s="511">
        <v>1.84</v>
      </c>
      <c r="X803" s="511">
        <v>1.81</v>
      </c>
      <c r="Y803" s="688">
        <f>SUM(C803:X803)</f>
        <v>45.662500000000009</v>
      </c>
      <c r="Z803" s="1134">
        <f>IF(ISERROR((C803/D803-1)*100),"n/a",(C803/D803-1)*100)</f>
        <v>1.3232514177693888</v>
      </c>
      <c r="AA803" s="705">
        <f>IF(ISERROR((D803/E803-1)*100),"n/a",(D803/E803-1)*100)</f>
        <v>1.2440191387559807</v>
      </c>
      <c r="AB803" s="705">
        <f>IF(ISERROR((E803/F803-1)*100),"n/a",(E803/F803-1)*100)</f>
        <v>2.05078125</v>
      </c>
      <c r="AC803" s="705">
        <f>IF(ISERROR((F803/G803-1)*100),"n/a",(F803/G803-1)*100)</f>
        <v>1.5873015873015817</v>
      </c>
      <c r="AD803" s="705">
        <f>IF(ISERROR((G803/H803-1)*100),"n/a",(G803/H803-1)*100)</f>
        <v>1.2048192771084265</v>
      </c>
      <c r="AE803" s="705">
        <f>IF(ISERROR((H803/J803-1)*100),"n/a",(H803/J803-1)*100)</f>
        <v>1.6326530612244872</v>
      </c>
      <c r="AF803" s="705">
        <f>IF(ISERROR((J803/K803-1)*100),"n/a",(J803/K803-1)*100)</f>
        <v>1.0309278350515649</v>
      </c>
      <c r="AG803" s="705">
        <f>IF(ISERROR((K803/M803-1)*100),"n/a",(K803/M803-1)*100)</f>
        <v>0.41407867494822614</v>
      </c>
      <c r="AH803" s="705">
        <f>IF(ISERROR((M803/N803-1)*100),"n/a",(M803/N803-1)*100)</f>
        <v>1.4705882352941346</v>
      </c>
      <c r="AI803" s="705">
        <f>IF(ISERROR((N803/O803-1)*100),"n/a",(N803/O803-1)*100)</f>
        <v>1.7094017094017033</v>
      </c>
      <c r="AJ803" s="705">
        <f>IF(ISERROR((O803/P803-1)*100),"n/a",(O803/P803-1)*100)</f>
        <v>1.7391304347826209</v>
      </c>
      <c r="AK803" s="705">
        <f>IF(ISERROR((P803/Q803-1)*100),"n/a",(P803/Q803-1)*100)</f>
        <v>1.7699115044247815</v>
      </c>
      <c r="AL803" s="705">
        <f>IF(ISERROR((Q803/R803-1)*100),"n/a",(Q803/R803-1)*100)</f>
        <v>3.9080459770114873</v>
      </c>
      <c r="AM803" s="705">
        <f>IF(ISERROR((R803/S803-1)*100),"n/a",(R803/S803-1)*100)</f>
        <v>8.7499999999999911</v>
      </c>
      <c r="AN803" s="705">
        <f>IF(ISERROR((S803/T803-1)*100),"n/a",(S803/T803-1)*100)</f>
        <v>2.0408163265306145</v>
      </c>
      <c r="AO803" s="705">
        <f>IF(ISERROR((T803/U803-1)*100),"n/a",(T803/U803-1)*100)</f>
        <v>2.0833333333333259</v>
      </c>
      <c r="AP803" s="705">
        <f>IF(ISERROR((U803/V803-1)*100),"n/a",(U803/V803-1)*100)</f>
        <v>2.1276595744680771</v>
      </c>
      <c r="AQ803" s="705">
        <f>IF(ISERROR((V803/W803-1)*100),"n/a",(V803/W803-1)*100)</f>
        <v>2.1739130434782483</v>
      </c>
      <c r="AR803" s="705">
        <f>IF(ISERROR((W803/X803-1)*100),"n/a",(W803/X803-1)*100)</f>
        <v>1.6574585635359185</v>
      </c>
      <c r="AS803" s="706">
        <f>AVERAGE(Z803:AR803)</f>
        <v>2.1009521549695029</v>
      </c>
      <c r="AT803" s="707">
        <f>STDEV(Z803:AR803)</f>
        <v>1.7494698803147157</v>
      </c>
    </row>
    <row r="804" spans="1:46" ht="11.25" customHeight="1" x14ac:dyDescent="0.2">
      <c r="A804" s="527" t="s">
        <v>1770</v>
      </c>
      <c r="B804" s="955" t="s">
        <v>1771</v>
      </c>
      <c r="C804" s="515">
        <v>0.98</v>
      </c>
      <c r="D804" s="515">
        <v>0.8600000000000001</v>
      </c>
      <c r="E804" s="684">
        <v>0.77</v>
      </c>
      <c r="F804" s="684">
        <v>0.7</v>
      </c>
      <c r="G804" s="684">
        <v>0.62</v>
      </c>
      <c r="H804" s="684">
        <v>0.55000000000000004</v>
      </c>
      <c r="I804" s="685"/>
      <c r="J804" s="684">
        <v>0.47</v>
      </c>
      <c r="K804" s="514">
        <v>0.39500000000000002</v>
      </c>
      <c r="L804" s="685"/>
      <c r="M804" s="531">
        <v>0.35</v>
      </c>
      <c r="N804" s="531">
        <v>0.315</v>
      </c>
      <c r="O804" s="687">
        <v>0.3</v>
      </c>
      <c r="P804" s="687">
        <v>0.3</v>
      </c>
      <c r="Q804" s="687">
        <v>0.3</v>
      </c>
      <c r="R804" s="687">
        <v>0.3</v>
      </c>
      <c r="S804" s="687">
        <v>0.3</v>
      </c>
      <c r="T804" s="687">
        <v>0.3725</v>
      </c>
      <c r="U804" s="687">
        <v>0.59</v>
      </c>
      <c r="V804" s="687">
        <v>0.59</v>
      </c>
      <c r="W804" s="687">
        <v>0.59</v>
      </c>
      <c r="X804" s="687">
        <v>0.59</v>
      </c>
      <c r="Y804" s="688">
        <f>SUM(C804:X804)</f>
        <v>10.2425</v>
      </c>
      <c r="Z804" s="1134">
        <f>IF(ISERROR((C804/D804-1)*100),"n/a",(C804/D804-1)*100)</f>
        <v>13.953488372093004</v>
      </c>
      <c r="AA804" s="705">
        <f>IF(ISERROR((D804/E804-1)*100),"n/a",(D804/E804-1)*100)</f>
        <v>11.688311688311703</v>
      </c>
      <c r="AB804" s="705">
        <f>IF(ISERROR((E804/F804-1)*100),"n/a",(E804/F804-1)*100)</f>
        <v>10.000000000000009</v>
      </c>
      <c r="AC804" s="705">
        <f>IF(ISERROR((F804/G804-1)*100),"n/a",(F804/G804-1)*100)</f>
        <v>12.903225806451601</v>
      </c>
      <c r="AD804" s="705">
        <f>IF(ISERROR((G804/H804-1)*100),"n/a",(G804/H804-1)*100)</f>
        <v>12.72727272727272</v>
      </c>
      <c r="AE804" s="705">
        <f>IF(ISERROR((H804/J804-1)*100),"n/a",(H804/J804-1)*100)</f>
        <v>17.021276595744705</v>
      </c>
      <c r="AF804" s="705">
        <f>IF(ISERROR((J804/K804-1)*100),"n/a",(J804/K804-1)*100)</f>
        <v>18.98734177215189</v>
      </c>
      <c r="AG804" s="705">
        <f>IF(ISERROR((K804/M804-1)*100),"n/a",(K804/M804-1)*100)</f>
        <v>12.857142857142879</v>
      </c>
      <c r="AH804" s="705">
        <f>IF(ISERROR((M804/N804-1)*100),"n/a",(M804/N804-1)*100)</f>
        <v>11.111111111111093</v>
      </c>
      <c r="AI804" s="705">
        <f>IF(ISERROR((N804/O804-1)*100),"n/a",(N804/O804-1)*100)</f>
        <v>5.0000000000000044</v>
      </c>
      <c r="AJ804" s="705">
        <f>IF(ISERROR((O804/P804-1)*100),"n/a",(O804/P804-1)*100)</f>
        <v>0</v>
      </c>
      <c r="AK804" s="705">
        <f>IF(ISERROR((P804/Q804-1)*100),"n/a",(P804/Q804-1)*100)</f>
        <v>0</v>
      </c>
      <c r="AL804" s="705">
        <f>IF(ISERROR((Q804/R804-1)*100),"n/a",(Q804/R804-1)*100)</f>
        <v>0</v>
      </c>
      <c r="AM804" s="705">
        <f>IF(ISERROR((R804/S804-1)*100),"n/a",(R804/S804-1)*100)</f>
        <v>0</v>
      </c>
      <c r="AN804" s="705">
        <f>IF(ISERROR((S804/T804-1)*100),"n/a",(S804/T804-1)*100)</f>
        <v>-19.463087248322154</v>
      </c>
      <c r="AO804" s="705">
        <f>IF(ISERROR((T804/U804-1)*100),"n/a",(T804/U804-1)*100)</f>
        <v>-36.864406779661017</v>
      </c>
      <c r="AP804" s="705">
        <f>IF(ISERROR((U804/V804-1)*100),"n/a",(U804/V804-1)*100)</f>
        <v>0</v>
      </c>
      <c r="AQ804" s="705">
        <f>IF(ISERROR((V804/W804-1)*100),"n/a",(V804/W804-1)*100)</f>
        <v>0</v>
      </c>
      <c r="AR804" s="705">
        <f>IF(ISERROR((W804/X804-1)*100),"n/a",(W804/X804-1)*100)</f>
        <v>0</v>
      </c>
      <c r="AS804" s="706">
        <f>AVERAGE(Z804:AR804)</f>
        <v>3.6800882580156022</v>
      </c>
      <c r="AT804" s="707">
        <f>STDEV(Z804:AR804)</f>
        <v>13.342241612756165</v>
      </c>
    </row>
    <row r="805" spans="1:46" ht="11.25" customHeight="1" x14ac:dyDescent="0.2">
      <c r="A805" s="513" t="s">
        <v>841</v>
      </c>
      <c r="B805" s="955" t="s">
        <v>842</v>
      </c>
      <c r="C805" s="515">
        <v>1.08</v>
      </c>
      <c r="D805" s="515">
        <v>1.06</v>
      </c>
      <c r="E805" s="684">
        <v>1.04</v>
      </c>
      <c r="F805" s="684">
        <v>1.02</v>
      </c>
      <c r="G805" s="684">
        <v>1.01</v>
      </c>
      <c r="H805" s="684">
        <v>1</v>
      </c>
      <c r="I805" s="685"/>
      <c r="J805" s="684">
        <v>0.99</v>
      </c>
      <c r="K805" s="514">
        <v>0.98</v>
      </c>
      <c r="L805" s="685"/>
      <c r="M805" s="531">
        <v>0.97</v>
      </c>
      <c r="N805" s="531">
        <v>0.96</v>
      </c>
      <c r="O805" s="691">
        <v>0.95</v>
      </c>
      <c r="P805" s="691">
        <v>0.92</v>
      </c>
      <c r="Q805" s="691">
        <v>0.9</v>
      </c>
      <c r="R805" s="691">
        <v>0.88</v>
      </c>
      <c r="S805" s="691">
        <v>0.86</v>
      </c>
      <c r="T805" s="691">
        <v>0.84</v>
      </c>
      <c r="U805" s="691">
        <v>0.82</v>
      </c>
      <c r="V805" s="691">
        <v>0.8</v>
      </c>
      <c r="W805" s="691">
        <v>0.78</v>
      </c>
      <c r="X805" s="687">
        <v>0.76</v>
      </c>
      <c r="Y805" s="688">
        <f>SUM(C805:X805)</f>
        <v>18.62</v>
      </c>
      <c r="Z805" s="1134">
        <f>IF(ISERROR((C805/D805-1)*100),"n/a",(C805/D805-1)*100)</f>
        <v>1.8867924528301883</v>
      </c>
      <c r="AA805" s="705">
        <f>IF(ISERROR((D805/E805-1)*100),"n/a",(D805/E805-1)*100)</f>
        <v>1.9230769230769162</v>
      </c>
      <c r="AB805" s="705">
        <f>IF(ISERROR((E805/F805-1)*100),"n/a",(E805/F805-1)*100)</f>
        <v>1.9607843137254832</v>
      </c>
      <c r="AC805" s="705">
        <f>IF(ISERROR((F805/G805-1)*100),"n/a",(F805/G805-1)*100)</f>
        <v>0.99009900990099098</v>
      </c>
      <c r="AD805" s="705">
        <f>IF(ISERROR((G805/H805-1)*100),"n/a",(G805/H805-1)*100)</f>
        <v>1.0000000000000009</v>
      </c>
      <c r="AE805" s="705">
        <f>IF(ISERROR((H805/J805-1)*100),"n/a",(H805/J805-1)*100)</f>
        <v>1.0101010101010166</v>
      </c>
      <c r="AF805" s="705">
        <f>IF(ISERROR((J805/K805-1)*100),"n/a",(J805/K805-1)*100)</f>
        <v>1.0204081632652962</v>
      </c>
      <c r="AG805" s="705">
        <f>IF(ISERROR((K805/M805-1)*100),"n/a",(K805/M805-1)*100)</f>
        <v>1.0309278350515427</v>
      </c>
      <c r="AH805" s="705">
        <f>IF(ISERROR((M805/N805-1)*100),"n/a",(M805/N805-1)*100)</f>
        <v>1.0416666666666741</v>
      </c>
      <c r="AI805" s="705">
        <f>IF(ISERROR((N805/O805-1)*100),"n/a",(N805/O805-1)*100)</f>
        <v>1.0526315789473717</v>
      </c>
      <c r="AJ805" s="705">
        <f>IF(ISERROR((O805/P805-1)*100),"n/a",(O805/P805-1)*100)</f>
        <v>3.2608695652173836</v>
      </c>
      <c r="AK805" s="705">
        <f>IF(ISERROR((P805/Q805-1)*100),"n/a",(P805/Q805-1)*100)</f>
        <v>2.2222222222222143</v>
      </c>
      <c r="AL805" s="705">
        <f>IF(ISERROR((Q805/R805-1)*100),"n/a",(Q805/R805-1)*100)</f>
        <v>2.2727272727272707</v>
      </c>
      <c r="AM805" s="705">
        <f>IF(ISERROR((R805/S805-1)*100),"n/a",(R805/S805-1)*100)</f>
        <v>2.3255813953488413</v>
      </c>
      <c r="AN805" s="705">
        <f>IF(ISERROR((S805/T805-1)*100),"n/a",(S805/T805-1)*100)</f>
        <v>2.3809523809523725</v>
      </c>
      <c r="AO805" s="705">
        <f>IF(ISERROR((T805/U805-1)*100),"n/a",(T805/U805-1)*100)</f>
        <v>2.4390243902439046</v>
      </c>
      <c r="AP805" s="705">
        <f>IF(ISERROR((U805/V805-1)*100),"n/a",(U805/V805-1)*100)</f>
        <v>2.4999999999999911</v>
      </c>
      <c r="AQ805" s="705">
        <f>IF(ISERROR((V805/W805-1)*100),"n/a",(V805/W805-1)*100)</f>
        <v>2.5641025641025772</v>
      </c>
      <c r="AR805" s="705">
        <f>IF(ISERROR((W805/X805-1)*100),"n/a",(W805/X805-1)*100)</f>
        <v>2.6315789473684292</v>
      </c>
      <c r="AS805" s="706">
        <f>AVERAGE(Z805:AR805)</f>
        <v>1.8691340364078139</v>
      </c>
      <c r="AT805" s="707">
        <f>STDEV(Z805:AR805)</f>
        <v>0.72777509533816975</v>
      </c>
    </row>
    <row r="806" spans="1:46" ht="11.25" customHeight="1" x14ac:dyDescent="0.2">
      <c r="A806" s="513" t="s">
        <v>1772</v>
      </c>
      <c r="B806" s="955" t="s">
        <v>1773</v>
      </c>
      <c r="C806" s="515">
        <v>0.92</v>
      </c>
      <c r="D806" s="515">
        <v>0.77000000000000013</v>
      </c>
      <c r="E806" s="684">
        <v>0.66</v>
      </c>
      <c r="F806" s="684">
        <v>0.6</v>
      </c>
      <c r="G806" s="684">
        <v>0.48</v>
      </c>
      <c r="H806" s="684">
        <v>0.4</v>
      </c>
      <c r="I806" s="685"/>
      <c r="J806" s="684">
        <v>0.36</v>
      </c>
      <c r="K806" s="514">
        <v>0.32</v>
      </c>
      <c r="L806" s="685"/>
      <c r="M806" s="686">
        <v>0</v>
      </c>
      <c r="N806" s="686">
        <v>0</v>
      </c>
      <c r="O806" s="687">
        <v>0</v>
      </c>
      <c r="P806" s="687">
        <v>0</v>
      </c>
      <c r="Q806" s="687">
        <v>0</v>
      </c>
      <c r="R806" s="687">
        <v>0</v>
      </c>
      <c r="S806" s="687">
        <v>0</v>
      </c>
      <c r="T806" s="687">
        <v>0</v>
      </c>
      <c r="U806" s="687">
        <v>0</v>
      </c>
      <c r="V806" s="687">
        <v>0</v>
      </c>
      <c r="W806" s="687">
        <v>0</v>
      </c>
      <c r="X806" s="687">
        <v>0</v>
      </c>
      <c r="Y806" s="688">
        <f>SUM(C806:X806)</f>
        <v>4.5100000000000007</v>
      </c>
      <c r="Z806" s="1134">
        <f>IF(ISERROR((C806/D806-1)*100),"n/a",(C806/D806-1)*100)</f>
        <v>19.480519480519476</v>
      </c>
      <c r="AA806" s="705">
        <f>IF(ISERROR((D806/E806-1)*100),"n/a",(D806/E806-1)*100)</f>
        <v>16.666666666666675</v>
      </c>
      <c r="AB806" s="705">
        <f>IF(ISERROR((E806/F806-1)*100),"n/a",(E806/F806-1)*100)</f>
        <v>10.000000000000009</v>
      </c>
      <c r="AC806" s="705">
        <f>IF(ISERROR((F806/G806-1)*100),"n/a",(F806/G806-1)*100)</f>
        <v>25</v>
      </c>
      <c r="AD806" s="705">
        <f>IF(ISERROR((G806/H806-1)*100),"n/a",(G806/H806-1)*100)</f>
        <v>19.999999999999996</v>
      </c>
      <c r="AE806" s="705">
        <f>IF(ISERROR((H806/J806-1)*100),"n/a",(H806/J806-1)*100)</f>
        <v>11.111111111111116</v>
      </c>
      <c r="AF806" s="705">
        <f>IF(ISERROR((J806/K806-1)*100),"n/a",(J806/K806-1)*100)</f>
        <v>12.5</v>
      </c>
      <c r="AG806" s="705" t="str">
        <f>IF(ISERROR((K806/M806-1)*100),"n/a",(K806/M806-1)*100)</f>
        <v>n/a</v>
      </c>
      <c r="AH806" s="705" t="str">
        <f>IF(ISERROR((M806/N806-1)*100),"n/a",(M806/N806-1)*100)</f>
        <v>n/a</v>
      </c>
      <c r="AI806" s="705" t="str">
        <f>IF(ISERROR((N806/O806-1)*100),"n/a",(N806/O806-1)*100)</f>
        <v>n/a</v>
      </c>
      <c r="AJ806" s="705" t="str">
        <f>IF(ISERROR((O806/P806-1)*100),"n/a",(O806/P806-1)*100)</f>
        <v>n/a</v>
      </c>
      <c r="AK806" s="705" t="str">
        <f>IF(ISERROR((P806/Q806-1)*100),"n/a",(P806/Q806-1)*100)</f>
        <v>n/a</v>
      </c>
      <c r="AL806" s="705" t="str">
        <f>IF(ISERROR((Q806/R806-1)*100),"n/a",(Q806/R806-1)*100)</f>
        <v>n/a</v>
      </c>
      <c r="AM806" s="705" t="str">
        <f>IF(ISERROR((R806/S806-1)*100),"n/a",(R806/S806-1)*100)</f>
        <v>n/a</v>
      </c>
      <c r="AN806" s="705" t="str">
        <f>IF(ISERROR((S806/T806-1)*100),"n/a",(S806/T806-1)*100)</f>
        <v>n/a</v>
      </c>
      <c r="AO806" s="705" t="str">
        <f>IF(ISERROR((T806/U806-1)*100),"n/a",(T806/U806-1)*100)</f>
        <v>n/a</v>
      </c>
      <c r="AP806" s="705" t="str">
        <f>IF(ISERROR((U806/V806-1)*100),"n/a",(U806/V806-1)*100)</f>
        <v>n/a</v>
      </c>
      <c r="AQ806" s="705" t="str">
        <f>IF(ISERROR((V806/W806-1)*100),"n/a",(V806/W806-1)*100)</f>
        <v>n/a</v>
      </c>
      <c r="AR806" s="705" t="str">
        <f>IF(ISERROR((W806/X806-1)*100),"n/a",(W806/X806-1)*100)</f>
        <v>n/a</v>
      </c>
      <c r="AS806" s="706">
        <f>AVERAGE(Z806:AR806)</f>
        <v>16.394042465471038</v>
      </c>
      <c r="AT806" s="707">
        <f>STDEV(Z806:AR806)</f>
        <v>5.4866931238901344</v>
      </c>
    </row>
    <row r="807" spans="1:46" ht="11.25" customHeight="1" x14ac:dyDescent="0.2">
      <c r="A807" s="513" t="s">
        <v>843</v>
      </c>
      <c r="B807" s="955" t="s">
        <v>844</v>
      </c>
      <c r="C807" s="515">
        <v>1.08</v>
      </c>
      <c r="D807" s="515">
        <v>1.06</v>
      </c>
      <c r="E807" s="684">
        <v>1.0449999999999999</v>
      </c>
      <c r="F807" s="684">
        <v>1.0249999999999999</v>
      </c>
      <c r="G807" s="684">
        <v>1.0049999999999999</v>
      </c>
      <c r="H807" s="684">
        <v>0.98499999999999999</v>
      </c>
      <c r="I807" s="685"/>
      <c r="J807" s="684">
        <v>0.96499999999999997</v>
      </c>
      <c r="K807" s="684">
        <v>0.94499999999999995</v>
      </c>
      <c r="L807" s="685"/>
      <c r="M807" s="589">
        <v>0.94</v>
      </c>
      <c r="N807" s="691">
        <v>0.92500000000000004</v>
      </c>
      <c r="O807" s="691">
        <v>0.90500000000000003</v>
      </c>
      <c r="P807" s="691">
        <v>0.88500000000000001</v>
      </c>
      <c r="Q807" s="691">
        <v>0.78</v>
      </c>
      <c r="R807" s="691">
        <v>0.63</v>
      </c>
      <c r="S807" s="691">
        <v>0.45</v>
      </c>
      <c r="T807" s="687">
        <v>0</v>
      </c>
      <c r="U807" s="687">
        <v>0</v>
      </c>
      <c r="V807" s="687">
        <v>0</v>
      </c>
      <c r="W807" s="687">
        <v>0</v>
      </c>
      <c r="X807" s="687">
        <v>0</v>
      </c>
      <c r="Y807" s="688">
        <f>SUM(C807:X807)</f>
        <v>13.624999999999998</v>
      </c>
      <c r="Z807" s="1134">
        <f>IF(ISERROR((C807/D807-1)*100),"n/a",(C807/D807-1)*100)</f>
        <v>1.8867924528301883</v>
      </c>
      <c r="AA807" s="705">
        <f>IF(ISERROR((D807/E807-1)*100),"n/a",(D807/E807-1)*100)</f>
        <v>1.4354066985646119</v>
      </c>
      <c r="AB807" s="705">
        <f>IF(ISERROR((E807/F807-1)*100),"n/a",(E807/F807-1)*100)</f>
        <v>1.9512195121951237</v>
      </c>
      <c r="AC807" s="705">
        <f>IF(ISERROR((F807/G807-1)*100),"n/a",(F807/G807-1)*100)</f>
        <v>1.990049751243772</v>
      </c>
      <c r="AD807" s="705">
        <f>IF(ISERROR((G807/H807-1)*100),"n/a",(G807/H807-1)*100)</f>
        <v>2.0304568527918621</v>
      </c>
      <c r="AE807" s="705">
        <f>IF(ISERROR((H807/J807-1)*100),"n/a",(H807/J807-1)*100)</f>
        <v>2.0725388601036343</v>
      </c>
      <c r="AF807" s="705">
        <f>IF(ISERROR((J807/K807-1)*100),"n/a",(J807/K807-1)*100)</f>
        <v>2.1164021164021163</v>
      </c>
      <c r="AG807" s="705">
        <f>IF(ISERROR((K807/M807-1)*100),"n/a",(K807/M807-1)*100)</f>
        <v>0.53191489361701372</v>
      </c>
      <c r="AH807" s="705">
        <f>IF(ISERROR((M807/N807-1)*100),"n/a",(M807/N807-1)*100)</f>
        <v>1.6216216216216051</v>
      </c>
      <c r="AI807" s="705">
        <f>IF(ISERROR((N807/O807-1)*100),"n/a",(N807/O807-1)*100)</f>
        <v>2.2099447513812098</v>
      </c>
      <c r="AJ807" s="705">
        <f>IF(ISERROR((O807/P807-1)*100),"n/a",(O807/P807-1)*100)</f>
        <v>2.2598870056497189</v>
      </c>
      <c r="AK807" s="705">
        <f>IF(ISERROR((P807/Q807-1)*100),"n/a",(P807/Q807-1)*100)</f>
        <v>13.461538461538458</v>
      </c>
      <c r="AL807" s="705">
        <f>IF(ISERROR((Q807/R807-1)*100),"n/a",(Q807/R807-1)*100)</f>
        <v>23.809523809523814</v>
      </c>
      <c r="AM807" s="705">
        <f>IF(ISERROR((R807/S807-1)*100),"n/a",(R807/S807-1)*100)</f>
        <v>39.999999999999993</v>
      </c>
      <c r="AN807" s="705" t="str">
        <f>IF(ISERROR((S807/T807-1)*100),"n/a",(S807/T807-1)*100)</f>
        <v>n/a</v>
      </c>
      <c r="AO807" s="705" t="str">
        <f>IF(ISERROR((T807/U807-1)*100),"n/a",(T807/U807-1)*100)</f>
        <v>n/a</v>
      </c>
      <c r="AP807" s="705" t="str">
        <f>IF(ISERROR((U807/V807-1)*100),"n/a",(U807/V807-1)*100)</f>
        <v>n/a</v>
      </c>
      <c r="AQ807" s="705" t="str">
        <f>IF(ISERROR((V807/W807-1)*100),"n/a",(V807/W807-1)*100)</f>
        <v>n/a</v>
      </c>
      <c r="AR807" s="705" t="str">
        <f>IF(ISERROR((W807/X807-1)*100),"n/a",(W807/X807-1)*100)</f>
        <v>n/a</v>
      </c>
      <c r="AS807" s="706">
        <f>AVERAGE(Z807:AR807)</f>
        <v>6.9555211991045081</v>
      </c>
      <c r="AT807" s="707">
        <f>STDEV(Z807:AR807)</f>
        <v>11.46897282274368</v>
      </c>
    </row>
    <row r="808" spans="1:46" ht="11.25" customHeight="1" x14ac:dyDescent="0.2">
      <c r="A808" s="513" t="s">
        <v>1774</v>
      </c>
      <c r="B808" s="955" t="s">
        <v>1775</v>
      </c>
      <c r="C808" s="515">
        <v>5.4630000000000001</v>
      </c>
      <c r="D808" s="690">
        <v>3.9689999999999999</v>
      </c>
      <c r="E808" s="684">
        <v>3.0525000000000002</v>
      </c>
      <c r="F808" s="684">
        <v>2.2825000000000002</v>
      </c>
      <c r="G808" s="684">
        <v>1.4524999999999999</v>
      </c>
      <c r="H808" s="684">
        <v>0.81</v>
      </c>
      <c r="I808" s="685"/>
      <c r="J808" s="684">
        <v>0.71250000000000002</v>
      </c>
      <c r="K808" s="514">
        <v>0.3</v>
      </c>
      <c r="L808" s="685"/>
      <c r="M808" s="686">
        <v>0</v>
      </c>
      <c r="N808" s="686">
        <v>0</v>
      </c>
      <c r="O808" s="687">
        <v>0</v>
      </c>
      <c r="P808" s="687">
        <v>0</v>
      </c>
      <c r="Q808" s="687">
        <v>0</v>
      </c>
      <c r="R808" s="687">
        <v>0</v>
      </c>
      <c r="S808" s="687">
        <v>0</v>
      </c>
      <c r="T808" s="687">
        <v>0</v>
      </c>
      <c r="U808" s="687">
        <v>0</v>
      </c>
      <c r="V808" s="687">
        <v>0</v>
      </c>
      <c r="W808" s="687">
        <v>0</v>
      </c>
      <c r="X808" s="687">
        <v>0</v>
      </c>
      <c r="Y808" s="688">
        <f>SUM(C808:X808)</f>
        <v>18.041999999999998</v>
      </c>
      <c r="Z808" s="1134">
        <f>IF(ISERROR((C808/D808-1)*100),"n/a",(C808/D808-1)*100)</f>
        <v>37.641723356009081</v>
      </c>
      <c r="AA808" s="705">
        <f>IF(ISERROR((D808/E808-1)*100),"n/a",(D808/E808-1)*100)</f>
        <v>30.024570024570018</v>
      </c>
      <c r="AB808" s="705">
        <f>IF(ISERROR((E808/F808-1)*100),"n/a",(E808/F808-1)*100)</f>
        <v>33.734939759036145</v>
      </c>
      <c r="AC808" s="705">
        <f>IF(ISERROR((F808/G808-1)*100),"n/a",(F808/G808-1)*100)</f>
        <v>57.14285714285716</v>
      </c>
      <c r="AD808" s="705">
        <f>IF(ISERROR((G808/H808-1)*100),"n/a",(G808/H808-1)*100)</f>
        <v>79.320987654320959</v>
      </c>
      <c r="AE808" s="705">
        <f>IF(ISERROR((H808/J808-1)*100),"n/a",(H808/J808-1)*100)</f>
        <v>13.684210526315788</v>
      </c>
      <c r="AF808" s="705">
        <f>IF(ISERROR((J808/K808-1)*100),"n/a",(J808/K808-1)*100)</f>
        <v>137.5</v>
      </c>
      <c r="AG808" s="705" t="str">
        <f>IF(ISERROR((K808/M808-1)*100),"n/a",(K808/M808-1)*100)</f>
        <v>n/a</v>
      </c>
      <c r="AH808" s="705" t="str">
        <f>IF(ISERROR((M808/N808-1)*100),"n/a",(M808/N808-1)*100)</f>
        <v>n/a</v>
      </c>
      <c r="AI808" s="705" t="str">
        <f>IF(ISERROR((N808/O808-1)*100),"n/a",(N808/O808-1)*100)</f>
        <v>n/a</v>
      </c>
      <c r="AJ808" s="705" t="str">
        <f>IF(ISERROR((O808/P808-1)*100),"n/a",(O808/P808-1)*100)</f>
        <v>n/a</v>
      </c>
      <c r="AK808" s="705" t="str">
        <f>IF(ISERROR((P808/Q808-1)*100),"n/a",(P808/Q808-1)*100)</f>
        <v>n/a</v>
      </c>
      <c r="AL808" s="705" t="str">
        <f>IF(ISERROR((Q808/R808-1)*100),"n/a",(Q808/R808-1)*100)</f>
        <v>n/a</v>
      </c>
      <c r="AM808" s="705" t="str">
        <f>IF(ISERROR((R808/S808-1)*100),"n/a",(R808/S808-1)*100)</f>
        <v>n/a</v>
      </c>
      <c r="AN808" s="705" t="str">
        <f>IF(ISERROR((S808/T808-1)*100),"n/a",(S808/T808-1)*100)</f>
        <v>n/a</v>
      </c>
      <c r="AO808" s="705" t="str">
        <f>IF(ISERROR((T808/U808-1)*100),"n/a",(T808/U808-1)*100)</f>
        <v>n/a</v>
      </c>
      <c r="AP808" s="705" t="str">
        <f>IF(ISERROR((U808/V808-1)*100),"n/a",(U808/V808-1)*100)</f>
        <v>n/a</v>
      </c>
      <c r="AQ808" s="705" t="str">
        <f>IF(ISERROR((V808/W808-1)*100),"n/a",(V808/W808-1)*100)</f>
        <v>n/a</v>
      </c>
      <c r="AR808" s="705" t="str">
        <f>IF(ISERROR((W808/X808-1)*100),"n/a",(W808/X808-1)*100)</f>
        <v>n/a</v>
      </c>
      <c r="AS808" s="706">
        <f>AVERAGE(Z808:AR808)</f>
        <v>55.578469780444166</v>
      </c>
      <c r="AT808" s="707">
        <f>STDEV(Z808:AR808)</f>
        <v>41.801692556643076</v>
      </c>
    </row>
    <row r="809" spans="1:46" ht="11.25" customHeight="1" x14ac:dyDescent="0.2">
      <c r="A809" s="972" t="s">
        <v>1776</v>
      </c>
      <c r="B809" s="955" t="s">
        <v>1777</v>
      </c>
      <c r="C809" s="515">
        <v>3.2</v>
      </c>
      <c r="D809" s="690">
        <v>2.8</v>
      </c>
      <c r="E809" s="684">
        <v>2.4</v>
      </c>
      <c r="F809" s="684">
        <v>1.7</v>
      </c>
      <c r="G809" s="684">
        <v>1.05</v>
      </c>
      <c r="H809" s="684">
        <v>0.83282</v>
      </c>
      <c r="I809" s="685"/>
      <c r="J809" s="684">
        <v>0.59414</v>
      </c>
      <c r="K809" s="514">
        <v>0.27421000000000001</v>
      </c>
      <c r="L809" s="685"/>
      <c r="M809" s="686">
        <v>0.18279999999999999</v>
      </c>
      <c r="N809" s="531">
        <v>0.54844000000000004</v>
      </c>
      <c r="O809" s="691">
        <v>0.52102000000000004</v>
      </c>
      <c r="P809" s="691">
        <v>0.43875999999999998</v>
      </c>
      <c r="Q809" s="691">
        <v>0.27422999999999997</v>
      </c>
      <c r="R809" s="691">
        <v>0.17366000000000001</v>
      </c>
      <c r="S809" s="691">
        <v>0.13253999999999999</v>
      </c>
      <c r="T809" s="691">
        <v>9.597E-2</v>
      </c>
      <c r="U809" s="691">
        <v>9.1399999999999995E-2</v>
      </c>
      <c r="V809" s="691">
        <v>7.7689999999999995E-2</v>
      </c>
      <c r="W809" s="687">
        <v>7.3120000000000004E-2</v>
      </c>
      <c r="X809" s="687">
        <v>7.3120000000000004E-2</v>
      </c>
      <c r="Y809" s="688">
        <f>SUM(C809:X809)</f>
        <v>15.533919999999998</v>
      </c>
      <c r="Z809" s="1134">
        <f>IF(ISERROR((C809/D809-1)*100),"n/a",(C809/D809-1)*100)</f>
        <v>14.285714285714302</v>
      </c>
      <c r="AA809" s="705">
        <f>IF(ISERROR((D809/E809-1)*100),"n/a",(D809/E809-1)*100)</f>
        <v>16.666666666666675</v>
      </c>
      <c r="AB809" s="705">
        <f>IF(ISERROR((E809/F809-1)*100),"n/a",(E809/F809-1)*100)</f>
        <v>41.176470588235304</v>
      </c>
      <c r="AC809" s="705">
        <f>IF(ISERROR((F809/G809-1)*100),"n/a",(F809/G809-1)*100)</f>
        <v>61.904761904761884</v>
      </c>
      <c r="AD809" s="705">
        <f>IF(ISERROR((G809/H809-1)*100),"n/a",(G809/H809-1)*100)</f>
        <v>26.077663840926025</v>
      </c>
      <c r="AE809" s="705">
        <f>IF(ISERROR((H809/J809-1)*100),"n/a",(H809/J809-1)*100)</f>
        <v>40.172349951189943</v>
      </c>
      <c r="AF809" s="705">
        <f>IF(ISERROR((J809/K809-1)*100),"n/a",(J809/K809-1)*100)</f>
        <v>116.67335254002404</v>
      </c>
      <c r="AG809" s="705">
        <f>IF(ISERROR((K809/M809-1)*100),"n/a",(K809/M809-1)*100)</f>
        <v>50.005470459518619</v>
      </c>
      <c r="AH809" s="705">
        <f>IF(ISERROR((M809/N809-1)*100),"n/a",(M809/N809-1)*100)</f>
        <v>-66.66909780468238</v>
      </c>
      <c r="AI809" s="705">
        <f>IF(ISERROR((N809/O809-1)*100),"n/a",(N809/O809-1)*100)</f>
        <v>5.2627538290276776</v>
      </c>
      <c r="AJ809" s="705">
        <f>IF(ISERROR((O809/P809-1)*100),"n/a",(O809/P809-1)*100)</f>
        <v>18.748290637250452</v>
      </c>
      <c r="AK809" s="705">
        <f>IF(ISERROR((P809/Q809-1)*100),"n/a",(P809/Q809-1)*100)</f>
        <v>59.997082740765052</v>
      </c>
      <c r="AL809" s="705">
        <f>IF(ISERROR((Q809/R809-1)*100),"n/a",(Q809/R809-1)*100)</f>
        <v>57.912011977427127</v>
      </c>
      <c r="AM809" s="705">
        <f>IF(ISERROR((R809/S809-1)*100),"n/a",(R809/S809-1)*100)</f>
        <v>31.024596348272237</v>
      </c>
      <c r="AN809" s="705">
        <f>IF(ISERROR((S809/T809-1)*100),"n/a",(S809/T809-1)*100)</f>
        <v>38.105658018130661</v>
      </c>
      <c r="AO809" s="705">
        <f>IF(ISERROR((T809/U809-1)*100),"n/a",(T809/U809-1)*100)</f>
        <v>5.0000000000000044</v>
      </c>
      <c r="AP809" s="705">
        <f>IF(ISERROR((U809/V809-1)*100),"n/a",(U809/V809-1)*100)</f>
        <v>17.647058823529417</v>
      </c>
      <c r="AQ809" s="705">
        <f>IF(ISERROR((V809/W809-1)*100),"n/a",(V809/W809-1)*100)</f>
        <v>6.2499999999999778</v>
      </c>
      <c r="AR809" s="705">
        <f>IF(ISERROR((W809/X809-1)*100),"n/a",(W809/X809-1)*100)</f>
        <v>0</v>
      </c>
      <c r="AS809" s="706">
        <f>AVERAGE(Z809:AR809)</f>
        <v>28.433726568776688</v>
      </c>
      <c r="AT809" s="707">
        <f>STDEV(Z809:AR809)</f>
        <v>36.226942452173354</v>
      </c>
    </row>
    <row r="810" spans="1:46" ht="11.25" customHeight="1" x14ac:dyDescent="0.2">
      <c r="A810" s="972" t="s">
        <v>845</v>
      </c>
      <c r="B810" s="955" t="s">
        <v>846</v>
      </c>
      <c r="C810" s="515">
        <v>1.6</v>
      </c>
      <c r="D810" s="690">
        <v>1.5428571428571427</v>
      </c>
      <c r="E810" s="684">
        <v>1.4175574991901521</v>
      </c>
      <c r="F810" s="684">
        <v>1.399416909620991</v>
      </c>
      <c r="G810" s="684">
        <v>1.3327780091628485</v>
      </c>
      <c r="H810" s="684">
        <v>1.2693123896789034</v>
      </c>
      <c r="I810" s="685"/>
      <c r="J810" s="684">
        <v>1.2088689425513366</v>
      </c>
      <c r="K810" s="1181">
        <v>1.1513029019932004</v>
      </c>
      <c r="L810" s="685"/>
      <c r="M810" s="531">
        <v>1.0964789542792384</v>
      </c>
      <c r="N810" s="531">
        <v>1.0442666183172389</v>
      </c>
      <c r="O810" s="691">
        <v>0.99453953496670411</v>
      </c>
      <c r="P810" s="691">
        <v>0.94718044180816274</v>
      </c>
      <c r="Q810" s="691">
        <v>0.90207562982879452</v>
      </c>
      <c r="R810" s="691">
        <v>0.85911991819173972</v>
      </c>
      <c r="S810" s="691">
        <v>0.8182109687854594</v>
      </c>
      <c r="T810" s="691">
        <v>0.77926776393831909</v>
      </c>
      <c r="U810" s="691">
        <v>0.74216095964823514</v>
      </c>
      <c r="V810" s="691">
        <v>0.57591127609089576</v>
      </c>
      <c r="W810" s="691">
        <v>0.54848750492383469</v>
      </c>
      <c r="X810" s="691">
        <v>0.27008875406531158</v>
      </c>
      <c r="Y810" s="688">
        <f>SUM(C810:X810)</f>
        <v>20.499882119898508</v>
      </c>
      <c r="Z810" s="1134">
        <f>IF(ISERROR((C810/D810-1)*100),"n/a",(C810/D810-1)*100)</f>
        <v>3.7037037037037202</v>
      </c>
      <c r="AA810" s="705">
        <f>IF(ISERROR((D810/E810-1)*100),"n/a",(D810/E810-1)*100)</f>
        <v>8.8391224862888418</v>
      </c>
      <c r="AB810" s="705">
        <f>IF(ISERROR((E810/F810-1)*100),"n/a",(E810/F810-1)*100)</f>
        <v>1.2962962962963065</v>
      </c>
      <c r="AC810" s="705">
        <f>IF(ISERROR((F810/G810-1)*100),"n/a",(F810/G810-1)*100)</f>
        <v>5.0000000000000044</v>
      </c>
      <c r="AD810" s="705">
        <f>IF(ISERROR((G810/H810-1)*100),"n/a",(G810/H810-1)*100)</f>
        <v>5.0000000000000044</v>
      </c>
      <c r="AE810" s="705">
        <f>IF(ISERROR((H810/J810-1)*100),"n/a",(H810/J810-1)*100)</f>
        <v>5.0000000000000044</v>
      </c>
      <c r="AF810" s="705">
        <f>IF(ISERROR((J810/K810-1)*100),"n/a",(J810/K810-1)*100)</f>
        <v>5.0000777778353989</v>
      </c>
      <c r="AG810" s="705">
        <f>IF(ISERROR((K810/M810-1)*100),"n/a",(K810/M810-1)*100)</f>
        <v>5.0000000000000044</v>
      </c>
      <c r="AH810" s="705">
        <f>IF(ISERROR((M810/N810-1)*100),"n/a",(M810/N810-1)*100)</f>
        <v>4.9999047222380799</v>
      </c>
      <c r="AI810" s="705">
        <f>IF(ISERROR((N810/O810-1)*100),"n/a",(N810/O810-1)*100)</f>
        <v>5.0000107187493148</v>
      </c>
      <c r="AJ810" s="705">
        <f>IF(ISERROR((O810/P810-1)*100),"n/a",(O810/P810-1)*100)</f>
        <v>5.0000075031250812</v>
      </c>
      <c r="AK810" s="705">
        <f>IF(ISERROR((P810/Q810-1)*100),"n/a",(P810/Q810-1)*100)</f>
        <v>5.000114235203168</v>
      </c>
      <c r="AL810" s="705">
        <f>IF(ISERROR((Q810/R810-1)*100),"n/a",(Q810/R810-1)*100)</f>
        <v>4.9999669111929324</v>
      </c>
      <c r="AM810" s="705">
        <f>IF(ISERROR((R810/S810-1)*100),"n/a",(R810/S810-1)*100)</f>
        <v>4.9998045695971216</v>
      </c>
      <c r="AN810" s="705">
        <f>IF(ISERROR((S810/T810-1)*100),"n/a",(S810/T810-1)*100)</f>
        <v>4.9974099596172605</v>
      </c>
      <c r="AO810" s="705">
        <f>IF(ISERROR((T810/U810-1)*100),"n/a",(T810/U810-1)*100)</f>
        <v>4.9998324228307078</v>
      </c>
      <c r="AP810" s="705">
        <f>IF(ISERROR((U810/V810-1)*100),"n/a",(U810/V810-1)*100)</f>
        <v>28.867238836820452</v>
      </c>
      <c r="AQ810" s="705">
        <f>IF(ISERROR((V810/W810-1)*100),"n/a",(V810/W810-1)*100)</f>
        <v>4.9998898645593037</v>
      </c>
      <c r="AR810" s="705">
        <f>IF(ISERROR((W810/X810-1)*100),"n/a",(W810/X810-1)*100)</f>
        <v>103.07676519963582</v>
      </c>
      <c r="AS810" s="706">
        <f>AVERAGE(Z810:AR810)</f>
        <v>11.356849747773344</v>
      </c>
      <c r="AT810" s="707">
        <f>STDEV(Z810:AR810)</f>
        <v>22.914154286054863</v>
      </c>
    </row>
    <row r="811" spans="1:46" ht="11.25" customHeight="1" x14ac:dyDescent="0.2">
      <c r="A811" s="957" t="s">
        <v>376</v>
      </c>
      <c r="B811" s="498" t="s">
        <v>377</v>
      </c>
      <c r="C811" s="515">
        <v>1.83</v>
      </c>
      <c r="D811" s="542">
        <v>1.71</v>
      </c>
      <c r="E811" s="505">
        <v>1.62</v>
      </c>
      <c r="F811" s="505">
        <v>1.54</v>
      </c>
      <c r="G811" s="505">
        <v>1.46</v>
      </c>
      <c r="H811" s="505">
        <v>1.425</v>
      </c>
      <c r="I811" s="506"/>
      <c r="J811" s="505">
        <v>1.405</v>
      </c>
      <c r="K811" s="503">
        <v>1.385</v>
      </c>
      <c r="L811" s="506"/>
      <c r="M811" s="551">
        <v>1.365</v>
      </c>
      <c r="N811" s="551">
        <v>1.345</v>
      </c>
      <c r="O811" s="511">
        <v>1.31</v>
      </c>
      <c r="P811" s="511">
        <v>1.27</v>
      </c>
      <c r="Q811" s="511">
        <v>1.23</v>
      </c>
      <c r="R811" s="511">
        <v>1.19</v>
      </c>
      <c r="S811" s="511">
        <v>1.1499999999999999</v>
      </c>
      <c r="T811" s="511">
        <v>1.1100000000000001</v>
      </c>
      <c r="U811" s="511">
        <v>1.07</v>
      </c>
      <c r="V811" s="511">
        <v>1.03</v>
      </c>
      <c r="W811" s="511">
        <v>0.98250000000000004</v>
      </c>
      <c r="X811" s="511">
        <v>0.95</v>
      </c>
      <c r="Y811" s="688">
        <f>SUM(C811:X811)</f>
        <v>26.377500000000001</v>
      </c>
      <c r="Z811" s="1134">
        <f>IF(ISERROR((C811/D811-1)*100),"n/a",(C811/D811-1)*100)</f>
        <v>7.0175438596491224</v>
      </c>
      <c r="AA811" s="705">
        <f>IF(ISERROR((D811/E811-1)*100),"n/a",(D811/E811-1)*100)</f>
        <v>5.5555555555555358</v>
      </c>
      <c r="AB811" s="705">
        <f>IF(ISERROR((E811/F811-1)*100),"n/a",(E811/F811-1)*100)</f>
        <v>5.1948051948051965</v>
      </c>
      <c r="AC811" s="705">
        <f>IF(ISERROR((F811/G811-1)*100),"n/a",(F811/G811-1)*100)</f>
        <v>5.4794520547945202</v>
      </c>
      <c r="AD811" s="705">
        <f>IF(ISERROR((G811/H811-1)*100),"n/a",(G811/H811-1)*100)</f>
        <v>2.4561403508771784</v>
      </c>
      <c r="AE811" s="705">
        <f>IF(ISERROR((H811/J811-1)*100),"n/a",(H811/J811-1)*100)</f>
        <v>1.4234875444839812</v>
      </c>
      <c r="AF811" s="705">
        <f>IF(ISERROR((J811/K811-1)*100),"n/a",(J811/K811-1)*100)</f>
        <v>1.4440433212996373</v>
      </c>
      <c r="AG811" s="705">
        <f>IF(ISERROR((K811/M811-1)*100),"n/a",(K811/M811-1)*100)</f>
        <v>1.46520146520146</v>
      </c>
      <c r="AH811" s="705">
        <f>IF(ISERROR((M811/N811-1)*100),"n/a",(M811/N811-1)*100)</f>
        <v>1.4869888475836479</v>
      </c>
      <c r="AI811" s="705">
        <f>IF(ISERROR((N811/O811-1)*100),"n/a",(N811/O811-1)*100)</f>
        <v>2.6717557251908275</v>
      </c>
      <c r="AJ811" s="705">
        <f>IF(ISERROR((O811/P811-1)*100),"n/a",(O811/P811-1)*100)</f>
        <v>3.1496062992125928</v>
      </c>
      <c r="AK811" s="705">
        <f>IF(ISERROR((P811/Q811-1)*100),"n/a",(P811/Q811-1)*100)</f>
        <v>3.2520325203251987</v>
      </c>
      <c r="AL811" s="705">
        <f>IF(ISERROR((Q811/R811-1)*100),"n/a",(Q811/R811-1)*100)</f>
        <v>3.3613445378151363</v>
      </c>
      <c r="AM811" s="705">
        <f>IF(ISERROR((R811/S811-1)*100),"n/a",(R811/S811-1)*100)</f>
        <v>3.4782608695652195</v>
      </c>
      <c r="AN811" s="705">
        <f>IF(ISERROR((S811/T811-1)*100),"n/a",(S811/T811-1)*100)</f>
        <v>3.603603603603589</v>
      </c>
      <c r="AO811" s="705">
        <f>IF(ISERROR((T811/U811-1)*100),"n/a",(T811/U811-1)*100)</f>
        <v>3.7383177570093462</v>
      </c>
      <c r="AP811" s="705">
        <f>IF(ISERROR((U811/V811-1)*100),"n/a",(U811/V811-1)*100)</f>
        <v>3.8834951456310662</v>
      </c>
      <c r="AQ811" s="705">
        <f>IF(ISERROR((V811/W811-1)*100),"n/a",(V811/W811-1)*100)</f>
        <v>4.8346055979643809</v>
      </c>
      <c r="AR811" s="705">
        <f>IF(ISERROR((W811/X811-1)*100),"n/a",(W811/X811-1)*100)</f>
        <v>3.4210526315789469</v>
      </c>
      <c r="AS811" s="706">
        <f>AVERAGE(Z811:AR811)</f>
        <v>3.5219627832708738</v>
      </c>
      <c r="AT811" s="707">
        <f>STDEV(Z811:AR811)</f>
        <v>1.5651221092526464</v>
      </c>
    </row>
    <row r="812" spans="1:46" ht="11.25" customHeight="1" x14ac:dyDescent="0.2">
      <c r="A812" s="527" t="s">
        <v>1778</v>
      </c>
      <c r="B812" s="528" t="s">
        <v>1779</v>
      </c>
      <c r="C812" s="515">
        <v>3.16</v>
      </c>
      <c r="D812" s="541">
        <v>3.1150000000000002</v>
      </c>
      <c r="E812" s="533">
        <v>2.9649999999999999</v>
      </c>
      <c r="F812" s="533">
        <v>2.8353900000000003</v>
      </c>
      <c r="G812" s="533">
        <v>2.5810325000000001</v>
      </c>
      <c r="H812" s="533">
        <v>2.3808175</v>
      </c>
      <c r="I812" s="534"/>
      <c r="J812" s="533">
        <v>2.1588400000000001</v>
      </c>
      <c r="K812" s="529">
        <v>2.0021499999999999</v>
      </c>
      <c r="L812" s="534"/>
      <c r="M812" s="549">
        <v>1.8628700000000002</v>
      </c>
      <c r="N812" s="560">
        <v>1.7845249999999999</v>
      </c>
      <c r="O812" s="536">
        <v>1.7845249999999999</v>
      </c>
      <c r="P812" s="536">
        <v>1.65395</v>
      </c>
      <c r="Q812" s="536">
        <v>1.3753900000000001</v>
      </c>
      <c r="R812" s="536">
        <v>1.25352</v>
      </c>
      <c r="S812" s="536">
        <v>1.13165</v>
      </c>
      <c r="T812" s="536">
        <v>0.93143500000000012</v>
      </c>
      <c r="U812" s="536">
        <v>0.82697500000000002</v>
      </c>
      <c r="V812" s="536">
        <v>0.80086000000000013</v>
      </c>
      <c r="W812" s="536">
        <v>0.79215500000000005</v>
      </c>
      <c r="X812" s="536">
        <v>0.33949500000000005</v>
      </c>
      <c r="Y812" s="688">
        <f>SUM(C812:X812)</f>
        <v>35.735579999999999</v>
      </c>
      <c r="Z812" s="1134">
        <f>IF(ISERROR((C812/D812-1)*100),"n/a",(C812/D812-1)*100)</f>
        <v>1.4446227929374</v>
      </c>
      <c r="AA812" s="705">
        <f>IF(ISERROR((D812/E812-1)*100),"n/a",(D812/E812-1)*100)</f>
        <v>5.0590219224283528</v>
      </c>
      <c r="AB812" s="705">
        <f>IF(ISERROR((E812/F812-1)*100),"n/a",(E812/F812-1)*100)</f>
        <v>4.5711524693252015</v>
      </c>
      <c r="AC812" s="705">
        <f>IF(ISERROR((F812/G812-1)*100),"n/a",(F812/G812-1)*100)</f>
        <v>9.8548739700100807</v>
      </c>
      <c r="AD812" s="705">
        <f>IF(ISERROR((G812/H812-1)*100),"n/a",(G812/H812-1)*100)</f>
        <v>8.4095063985374807</v>
      </c>
      <c r="AE812" s="705">
        <f>IF(ISERROR((H812/J812-1)*100),"n/a",(H812/J812-1)*100)</f>
        <v>10.282258064516125</v>
      </c>
      <c r="AF812" s="705">
        <f>IF(ISERROR((J812/K812-1)*100),"n/a",(J812/K812-1)*100)</f>
        <v>7.8260869565217606</v>
      </c>
      <c r="AG812" s="705">
        <f>IF(ISERROR((K812/M812-1)*100),"n/a",(K812/M812-1)*100)</f>
        <v>7.4766355140186702</v>
      </c>
      <c r="AH812" s="705">
        <f>IF(ISERROR((M812/N812-1)*100),"n/a",(M812/N812-1)*100)</f>
        <v>4.3902439024390505</v>
      </c>
      <c r="AI812" s="705">
        <f>IF(ISERROR((N812/O812-1)*100),"n/a",(N812/O812-1)*100)</f>
        <v>0</v>
      </c>
      <c r="AJ812" s="705">
        <f>IF(ISERROR((O812/P812-1)*100),"n/a",(O812/P812-1)*100)</f>
        <v>7.8947368421052655</v>
      </c>
      <c r="AK812" s="705">
        <f>IF(ISERROR((P812/Q812-1)*100),"n/a",(P812/Q812-1)*100)</f>
        <v>20.253164556962023</v>
      </c>
      <c r="AL812" s="705">
        <f>IF(ISERROR((Q812/R812-1)*100),"n/a",(Q812/R812-1)*100)</f>
        <v>9.7222222222222321</v>
      </c>
      <c r="AM812" s="705">
        <f>IF(ISERROR((R812/S812-1)*100),"n/a",(R812/S812-1)*100)</f>
        <v>10.769230769230752</v>
      </c>
      <c r="AN812" s="705">
        <f>IF(ISERROR((S812/T812-1)*100),"n/a",(S812/T812-1)*100)</f>
        <v>21.495327102803728</v>
      </c>
      <c r="AO812" s="705">
        <f>IF(ISERROR((T812/U812-1)*100),"n/a",(T812/U812-1)*100)</f>
        <v>12.631578947368439</v>
      </c>
      <c r="AP812" s="705">
        <f>IF(ISERROR((U812/V812-1)*100),"n/a",(U812/V812-1)*100)</f>
        <v>3.2608695652173836</v>
      </c>
      <c r="AQ812" s="705">
        <f>IF(ISERROR((V812/W812-1)*100),"n/a",(V812/W812-1)*100)</f>
        <v>1.0989010989011172</v>
      </c>
      <c r="AR812" s="705">
        <f>IF(ISERROR((W812/X812-1)*100),"n/a",(W812/X812-1)*100)</f>
        <v>133.33333333333331</v>
      </c>
      <c r="AS812" s="706">
        <f>AVERAGE(Z812:AR812)</f>
        <v>14.724935075204126</v>
      </c>
      <c r="AT812" s="707">
        <f>STDEV(Z812:AR812)</f>
        <v>29.281346583708309</v>
      </c>
    </row>
    <row r="813" spans="1:46" ht="11.25" customHeight="1" x14ac:dyDescent="0.2">
      <c r="A813" s="513" t="s">
        <v>847</v>
      </c>
      <c r="B813" s="955" t="s">
        <v>848</v>
      </c>
      <c r="C813" s="515">
        <v>2.3725000000000001</v>
      </c>
      <c r="D813" s="690">
        <v>2.3224999999999998</v>
      </c>
      <c r="E813" s="684">
        <v>2.2725</v>
      </c>
      <c r="F813" s="684">
        <v>2.2149999999999999</v>
      </c>
      <c r="G813" s="684">
        <v>2.14</v>
      </c>
      <c r="H813" s="684">
        <v>2.0750000000000002</v>
      </c>
      <c r="I813" s="685"/>
      <c r="J813" s="684">
        <v>2.0150000000000001</v>
      </c>
      <c r="K813" s="514">
        <v>1.9624999999999999</v>
      </c>
      <c r="L813" s="685"/>
      <c r="M813" s="531">
        <v>1.9125000000000001</v>
      </c>
      <c r="N813" s="531">
        <v>1.855</v>
      </c>
      <c r="O813" s="691">
        <v>1.75</v>
      </c>
      <c r="P813" s="691">
        <v>1.645</v>
      </c>
      <c r="Q813" s="687">
        <v>1.62</v>
      </c>
      <c r="R813" s="691">
        <v>1.6</v>
      </c>
      <c r="S813" s="687">
        <v>1.54</v>
      </c>
      <c r="T813" s="687">
        <v>1.54</v>
      </c>
      <c r="U813" s="687">
        <v>1.54</v>
      </c>
      <c r="V813" s="687">
        <v>1.54</v>
      </c>
      <c r="W813" s="687">
        <v>1.54</v>
      </c>
      <c r="X813" s="687">
        <v>1.54</v>
      </c>
      <c r="Y813" s="688">
        <f>SUM(C813:X813)</f>
        <v>36.997500000000002</v>
      </c>
      <c r="Z813" s="1134">
        <f>IF(ISERROR((C813/D813-1)*100),"n/a",(C813/D813-1)*100)</f>
        <v>2.1528525296017342</v>
      </c>
      <c r="AA813" s="705">
        <f>IF(ISERROR((D813/E813-1)*100),"n/a",(D813/E813-1)*100)</f>
        <v>2.2002200220021972</v>
      </c>
      <c r="AB813" s="705">
        <f>IF(ISERROR((E813/F813-1)*100),"n/a",(E813/F813-1)*100)</f>
        <v>2.5959367945823875</v>
      </c>
      <c r="AC813" s="705">
        <f>IF(ISERROR((F813/G813-1)*100),"n/a",(F813/G813-1)*100)</f>
        <v>3.5046728971962482</v>
      </c>
      <c r="AD813" s="705">
        <f>IF(ISERROR((G813/H813-1)*100),"n/a",(G813/H813-1)*100)</f>
        <v>3.1325301204819356</v>
      </c>
      <c r="AE813" s="705">
        <f>IF(ISERROR((H813/J813-1)*100),"n/a",(H813/J813-1)*100)</f>
        <v>2.977667493796532</v>
      </c>
      <c r="AF813" s="705">
        <f>IF(ISERROR((J813/K813-1)*100),"n/a",(J813/K813-1)*100)</f>
        <v>2.6751592356688114</v>
      </c>
      <c r="AG813" s="705">
        <f>IF(ISERROR((K813/M813-1)*100),"n/a",(K813/M813-1)*100)</f>
        <v>2.614379084967311</v>
      </c>
      <c r="AH813" s="705">
        <f>IF(ISERROR((M813/N813-1)*100),"n/a",(M813/N813-1)*100)</f>
        <v>3.0997304582210283</v>
      </c>
      <c r="AI813" s="705">
        <f>IF(ISERROR((N813/O813-1)*100),"n/a",(N813/O813-1)*100)</f>
        <v>6.0000000000000053</v>
      </c>
      <c r="AJ813" s="705">
        <f>IF(ISERROR((O813/P813-1)*100),"n/a",(O813/P813-1)*100)</f>
        <v>6.3829787234042534</v>
      </c>
      <c r="AK813" s="705">
        <f>IF(ISERROR((P813/Q813-1)*100),"n/a",(P813/Q813-1)*100)</f>
        <v>1.5432098765431945</v>
      </c>
      <c r="AL813" s="705">
        <f>IF(ISERROR((Q813/R813-1)*100),"n/a",(Q813/R813-1)*100)</f>
        <v>1.2499999999999956</v>
      </c>
      <c r="AM813" s="705">
        <f>IF(ISERROR((R813/S813-1)*100),"n/a",(R813/S813-1)*100)</f>
        <v>3.8961038961039085</v>
      </c>
      <c r="AN813" s="705">
        <f>IF(ISERROR((S813/T813-1)*100),"n/a",(S813/T813-1)*100)</f>
        <v>0</v>
      </c>
      <c r="AO813" s="705">
        <f>IF(ISERROR((T813/U813-1)*100),"n/a",(T813/U813-1)*100)</f>
        <v>0</v>
      </c>
      <c r="AP813" s="705">
        <f>IF(ISERROR((U813/V813-1)*100),"n/a",(U813/V813-1)*100)</f>
        <v>0</v>
      </c>
      <c r="AQ813" s="705">
        <f>IF(ISERROR((V813/W813-1)*100),"n/a",(V813/W813-1)*100)</f>
        <v>0</v>
      </c>
      <c r="AR813" s="705">
        <f>IF(ISERROR((W813/X813-1)*100),"n/a",(W813/X813-1)*100)</f>
        <v>0</v>
      </c>
      <c r="AS813" s="706">
        <f>AVERAGE(Z813:AR813)</f>
        <v>2.3171284806615549</v>
      </c>
      <c r="AT813" s="707">
        <f>STDEV(Z813:AR813)</f>
        <v>1.8948736513150397</v>
      </c>
    </row>
    <row r="814" spans="1:46" ht="11.25" customHeight="1" x14ac:dyDescent="0.2">
      <c r="A814" s="972" t="s">
        <v>378</v>
      </c>
      <c r="B814" s="955" t="s">
        <v>379</v>
      </c>
      <c r="C814" s="515">
        <v>1.89</v>
      </c>
      <c r="D814" s="690">
        <v>1.72</v>
      </c>
      <c r="E814" s="684">
        <v>1.53</v>
      </c>
      <c r="F814" s="684">
        <v>1.33</v>
      </c>
      <c r="G814" s="684">
        <v>1.1074999999999999</v>
      </c>
      <c r="H814" s="684">
        <v>0.91500000000000004</v>
      </c>
      <c r="I814" s="685"/>
      <c r="J814" s="684">
        <v>0.75749999999999995</v>
      </c>
      <c r="K814" s="514">
        <v>0.65249999999999997</v>
      </c>
      <c r="L814" s="685"/>
      <c r="M814" s="531">
        <v>0.60750000000000004</v>
      </c>
      <c r="N814" s="531">
        <v>0.59250000000000003</v>
      </c>
      <c r="O814" s="691">
        <v>0.58250000000000002</v>
      </c>
      <c r="P814" s="691">
        <v>0.5575</v>
      </c>
      <c r="Q814" s="691">
        <v>0.48499999999999999</v>
      </c>
      <c r="R814" s="691">
        <v>0.27500000000000002</v>
      </c>
      <c r="S814" s="691">
        <v>0.26250000000000001</v>
      </c>
      <c r="T814" s="691">
        <v>0.2525</v>
      </c>
      <c r="U814" s="691">
        <v>0.24249999999999999</v>
      </c>
      <c r="V814" s="691">
        <v>0.23250000000000001</v>
      </c>
      <c r="W814" s="691">
        <v>0.2225</v>
      </c>
      <c r="X814" s="691">
        <v>0.21249999999999999</v>
      </c>
      <c r="Y814" s="688">
        <f>SUM(C814:X814)</f>
        <v>14.427499999999997</v>
      </c>
      <c r="Z814" s="1134">
        <f>IF(ISERROR((C814/D814-1)*100),"n/a",(C814/D814-1)*100)</f>
        <v>9.8837209302325526</v>
      </c>
      <c r="AA814" s="705">
        <f>IF(ISERROR((D814/E814-1)*100),"n/a",(D814/E814-1)*100)</f>
        <v>12.418300653594772</v>
      </c>
      <c r="AB814" s="705">
        <f>IF(ISERROR((E814/F814-1)*100),"n/a",(E814/F814-1)*100)</f>
        <v>15.037593984962406</v>
      </c>
      <c r="AC814" s="705">
        <f>IF(ISERROR((F814/G814-1)*100),"n/a",(F814/G814-1)*100)</f>
        <v>20.090293453724616</v>
      </c>
      <c r="AD814" s="705">
        <f>IF(ISERROR((G814/H814-1)*100),"n/a",(G814/H814-1)*100)</f>
        <v>21.038251366120207</v>
      </c>
      <c r="AE814" s="705">
        <f>IF(ISERROR((H814/J814-1)*100),"n/a",(H814/J814-1)*100)</f>
        <v>20.792079207920811</v>
      </c>
      <c r="AF814" s="705">
        <f>IF(ISERROR((J814/K814-1)*100),"n/a",(J814/K814-1)*100)</f>
        <v>16.09195402298851</v>
      </c>
      <c r="AG814" s="705">
        <f>IF(ISERROR((K814/M814-1)*100),"n/a",(K814/M814-1)*100)</f>
        <v>7.4074074074073959</v>
      </c>
      <c r="AH814" s="705">
        <f>IF(ISERROR((M814/N814-1)*100),"n/a",(M814/N814-1)*100)</f>
        <v>2.5316455696202445</v>
      </c>
      <c r="AI814" s="705">
        <f>IF(ISERROR((N814/O814-1)*100),"n/a",(N814/O814-1)*100)</f>
        <v>1.7167381974249052</v>
      </c>
      <c r="AJ814" s="705">
        <f>IF(ISERROR((O814/P814-1)*100),"n/a",(O814/P814-1)*100)</f>
        <v>4.484304932735439</v>
      </c>
      <c r="AK814" s="705">
        <f>IF(ISERROR((P814/Q814-1)*100),"n/a",(P814/Q814-1)*100)</f>
        <v>14.948453608247414</v>
      </c>
      <c r="AL814" s="705">
        <f>IF(ISERROR((Q814/R814-1)*100),"n/a",(Q814/R814-1)*100)</f>
        <v>76.363636363636346</v>
      </c>
      <c r="AM814" s="705">
        <f>IF(ISERROR((R814/S814-1)*100),"n/a",(R814/S814-1)*100)</f>
        <v>4.7619047619047672</v>
      </c>
      <c r="AN814" s="705">
        <f>IF(ISERROR((S814/T814-1)*100),"n/a",(S814/T814-1)*100)</f>
        <v>3.9603960396039639</v>
      </c>
      <c r="AO814" s="705">
        <f>IF(ISERROR((T814/U814-1)*100),"n/a",(T814/U814-1)*100)</f>
        <v>4.1237113402061931</v>
      </c>
      <c r="AP814" s="705">
        <f>IF(ISERROR((U814/V814-1)*100),"n/a",(U814/V814-1)*100)</f>
        <v>4.3010752688172005</v>
      </c>
      <c r="AQ814" s="705">
        <f>IF(ISERROR((V814/W814-1)*100),"n/a",(V814/W814-1)*100)</f>
        <v>4.4943820224719211</v>
      </c>
      <c r="AR814" s="705">
        <f>IF(ISERROR((W814/X814-1)*100),"n/a",(W814/X814-1)*100)</f>
        <v>4.705882352941182</v>
      </c>
      <c r="AS814" s="706">
        <f>AVERAGE(Z814:AR814)</f>
        <v>13.113249025503199</v>
      </c>
      <c r="AT814" s="707">
        <f>STDEV(Z814:AR814)</f>
        <v>16.672895421770971</v>
      </c>
    </row>
    <row r="815" spans="1:46" ht="11.25" customHeight="1" x14ac:dyDescent="0.2">
      <c r="A815" s="957" t="s">
        <v>849</v>
      </c>
      <c r="B815" s="498" t="s">
        <v>850</v>
      </c>
      <c r="C815" s="515">
        <v>0.88</v>
      </c>
      <c r="D815" s="542">
        <v>0.69</v>
      </c>
      <c r="E815" s="505">
        <v>0.58499999999999996</v>
      </c>
      <c r="F815" s="505">
        <v>0.5</v>
      </c>
      <c r="G815" s="505">
        <v>0.42</v>
      </c>
      <c r="H815" s="505">
        <v>0.34749999999999998</v>
      </c>
      <c r="I815" s="506"/>
      <c r="J815" s="505">
        <v>0.2475</v>
      </c>
      <c r="K815" s="503">
        <v>0.16750000000000001</v>
      </c>
      <c r="L815" s="506"/>
      <c r="M815" s="551">
        <v>0.13125000000000001</v>
      </c>
      <c r="N815" s="551">
        <v>0.11</v>
      </c>
      <c r="O815" s="511">
        <v>5.2499999999999998E-2</v>
      </c>
      <c r="P815" s="510">
        <v>0</v>
      </c>
      <c r="Q815" s="510">
        <v>0</v>
      </c>
      <c r="R815" s="510">
        <v>0</v>
      </c>
      <c r="S815" s="510">
        <v>0</v>
      </c>
      <c r="T815" s="510">
        <v>0</v>
      </c>
      <c r="U815" s="510">
        <v>0</v>
      </c>
      <c r="V815" s="510">
        <v>0</v>
      </c>
      <c r="W815" s="510">
        <v>0</v>
      </c>
      <c r="X815" s="510">
        <v>0</v>
      </c>
      <c r="Y815" s="688">
        <f>SUM(C815:X815)</f>
        <v>4.1312500000000005</v>
      </c>
      <c r="Z815" s="1134">
        <f>IF(ISERROR((C815/D815-1)*100),"n/a",(C815/D815-1)*100)</f>
        <v>27.536231884057983</v>
      </c>
      <c r="AA815" s="705">
        <f>IF(ISERROR((D815/E815-1)*100),"n/a",(D815/E815-1)*100)</f>
        <v>17.948717948717952</v>
      </c>
      <c r="AB815" s="705">
        <f>IF(ISERROR((E815/F815-1)*100),"n/a",(E815/F815-1)*100)</f>
        <v>16.999999999999993</v>
      </c>
      <c r="AC815" s="705">
        <f>IF(ISERROR((F815/G815-1)*100),"n/a",(F815/G815-1)*100)</f>
        <v>19.047619047619047</v>
      </c>
      <c r="AD815" s="705">
        <f>IF(ISERROR((G815/H815-1)*100),"n/a",(G815/H815-1)*100)</f>
        <v>20.863309352517987</v>
      </c>
      <c r="AE815" s="705">
        <f>IF(ISERROR((H815/J815-1)*100),"n/a",(H815/J815-1)*100)</f>
        <v>40.404040404040401</v>
      </c>
      <c r="AF815" s="705">
        <f>IF(ISERROR((J815/K815-1)*100),"n/a",(J815/K815-1)*100)</f>
        <v>47.761194029850728</v>
      </c>
      <c r="AG815" s="705">
        <f>IF(ISERROR((K815/M815-1)*100),"n/a",(K815/M815-1)*100)</f>
        <v>27.619047619047631</v>
      </c>
      <c r="AH815" s="705">
        <f>IF(ISERROR((M815/N815-1)*100),"n/a",(M815/N815-1)*100)</f>
        <v>19.318181818181813</v>
      </c>
      <c r="AI815" s="705">
        <f>IF(ISERROR((N815/O815-1)*100),"n/a",(N815/O815-1)*100)</f>
        <v>109.52380952380953</v>
      </c>
      <c r="AJ815" s="705" t="str">
        <f>IF(ISERROR((O815/P815-1)*100),"n/a",(O815/P815-1)*100)</f>
        <v>n/a</v>
      </c>
      <c r="AK815" s="705" t="str">
        <f>IF(ISERROR((P815/Q815-1)*100),"n/a",(P815/Q815-1)*100)</f>
        <v>n/a</v>
      </c>
      <c r="AL815" s="705" t="str">
        <f>IF(ISERROR((Q815/R815-1)*100),"n/a",(Q815/R815-1)*100)</f>
        <v>n/a</v>
      </c>
      <c r="AM815" s="705" t="str">
        <f>IF(ISERROR((R815/S815-1)*100),"n/a",(R815/S815-1)*100)</f>
        <v>n/a</v>
      </c>
      <c r="AN815" s="705" t="str">
        <f>IF(ISERROR((S815/T815-1)*100),"n/a",(S815/T815-1)*100)</f>
        <v>n/a</v>
      </c>
      <c r="AO815" s="705" t="str">
        <f>IF(ISERROR((T815/U815-1)*100),"n/a",(T815/U815-1)*100)</f>
        <v>n/a</v>
      </c>
      <c r="AP815" s="705" t="str">
        <f>IF(ISERROR((U815/V815-1)*100),"n/a",(U815/V815-1)*100)</f>
        <v>n/a</v>
      </c>
      <c r="AQ815" s="705" t="str">
        <f>IF(ISERROR((V815/W815-1)*100),"n/a",(V815/W815-1)*100)</f>
        <v>n/a</v>
      </c>
      <c r="AR815" s="705" t="str">
        <f>IF(ISERROR((W815/X815-1)*100),"n/a",(W815/X815-1)*100)</f>
        <v>n/a</v>
      </c>
      <c r="AS815" s="706">
        <f>AVERAGE(Z815:AR815)</f>
        <v>34.702215162784306</v>
      </c>
      <c r="AT815" s="707">
        <f>STDEV(Z815:AR815)</f>
        <v>28.225558881850318</v>
      </c>
    </row>
    <row r="816" spans="1:46" ht="11.25" customHeight="1" x14ac:dyDescent="0.2">
      <c r="A816" s="526" t="s">
        <v>851</v>
      </c>
      <c r="B816" s="955" t="s">
        <v>852</v>
      </c>
      <c r="C816" s="515">
        <v>0.3</v>
      </c>
      <c r="D816" s="690">
        <v>0.26</v>
      </c>
      <c r="E816" s="684">
        <v>0.23</v>
      </c>
      <c r="F816" s="684">
        <v>0.21</v>
      </c>
      <c r="G816" s="684">
        <v>0.19</v>
      </c>
      <c r="H816" s="684">
        <v>0.17</v>
      </c>
      <c r="I816" s="685"/>
      <c r="J816" s="684">
        <v>0.15</v>
      </c>
      <c r="K816" s="514">
        <v>0.13</v>
      </c>
      <c r="L816" s="685"/>
      <c r="M816" s="531">
        <v>0.11</v>
      </c>
      <c r="N816" s="531">
        <v>9.5000000000000001E-2</v>
      </c>
      <c r="O816" s="691">
        <v>8.5000000000000006E-2</v>
      </c>
      <c r="P816" s="691">
        <v>7.4999999999999997E-2</v>
      </c>
      <c r="Q816" s="691">
        <v>6.5000000000000002E-2</v>
      </c>
      <c r="R816" s="691">
        <v>5.5E-2</v>
      </c>
      <c r="S816" s="691">
        <v>4.4999999999999998E-2</v>
      </c>
      <c r="T816" s="687">
        <v>0.04</v>
      </c>
      <c r="U816" s="687">
        <v>0.04</v>
      </c>
      <c r="V816" s="691">
        <v>0.04</v>
      </c>
      <c r="W816" s="691">
        <v>3.875E-2</v>
      </c>
      <c r="X816" s="691">
        <v>3.5000000000000003E-2</v>
      </c>
      <c r="Y816" s="688">
        <f>SUM(C816:X816)</f>
        <v>2.36375</v>
      </c>
      <c r="Z816" s="1134">
        <f>IF(ISERROR((C816/D816-1)*100),"n/a",(C816/D816-1)*100)</f>
        <v>15.384615384615374</v>
      </c>
      <c r="AA816" s="705">
        <f>IF(ISERROR((D816/E816-1)*100),"n/a",(D816/E816-1)*100)</f>
        <v>13.043478260869556</v>
      </c>
      <c r="AB816" s="705">
        <f>IF(ISERROR((E816/F816-1)*100),"n/a",(E816/F816-1)*100)</f>
        <v>9.5238095238095344</v>
      </c>
      <c r="AC816" s="705">
        <f>IF(ISERROR((F816/G816-1)*100),"n/a",(F816/G816-1)*100)</f>
        <v>10.526315789473673</v>
      </c>
      <c r="AD816" s="705">
        <f>IF(ISERROR((G816/H816-1)*100),"n/a",(G816/H816-1)*100)</f>
        <v>11.764705882352944</v>
      </c>
      <c r="AE816" s="705">
        <f>IF(ISERROR((H816/J816-1)*100),"n/a",(H816/J816-1)*100)</f>
        <v>13.333333333333353</v>
      </c>
      <c r="AF816" s="705">
        <f>IF(ISERROR((J816/K816-1)*100),"n/a",(J816/K816-1)*100)</f>
        <v>15.384615384615374</v>
      </c>
      <c r="AG816" s="705">
        <f>IF(ISERROR((K816/M816-1)*100),"n/a",(K816/M816-1)*100)</f>
        <v>18.181818181818187</v>
      </c>
      <c r="AH816" s="705">
        <f>IF(ISERROR((M816/N816-1)*100),"n/a",(M816/N816-1)*100)</f>
        <v>15.789473684210531</v>
      </c>
      <c r="AI816" s="705">
        <f>IF(ISERROR((N816/O816-1)*100),"n/a",(N816/O816-1)*100)</f>
        <v>11.764705882352944</v>
      </c>
      <c r="AJ816" s="705">
        <f>IF(ISERROR((O816/P816-1)*100),"n/a",(O816/P816-1)*100)</f>
        <v>13.333333333333353</v>
      </c>
      <c r="AK816" s="705">
        <f>IF(ISERROR((P816/Q816-1)*100),"n/a",(P816/Q816-1)*100)</f>
        <v>15.384615384615374</v>
      </c>
      <c r="AL816" s="705">
        <f>IF(ISERROR((Q816/R816-1)*100),"n/a",(Q816/R816-1)*100)</f>
        <v>18.181818181818187</v>
      </c>
      <c r="AM816" s="705">
        <f>IF(ISERROR((R816/S816-1)*100),"n/a",(R816/S816-1)*100)</f>
        <v>22.222222222222232</v>
      </c>
      <c r="AN816" s="705">
        <f>IF(ISERROR((S816/T816-1)*100),"n/a",(S816/T816-1)*100)</f>
        <v>12.5</v>
      </c>
      <c r="AO816" s="705">
        <f>IF(ISERROR((T816/U816-1)*100),"n/a",(T816/U816-1)*100)</f>
        <v>0</v>
      </c>
      <c r="AP816" s="705">
        <f>IF(ISERROR((U816/V816-1)*100),"n/a",(U816/V816-1)*100)</f>
        <v>0</v>
      </c>
      <c r="AQ816" s="705">
        <f>IF(ISERROR((V816/W816-1)*100),"n/a",(V816/W816-1)*100)</f>
        <v>3.2258064516129004</v>
      </c>
      <c r="AR816" s="705">
        <f>IF(ISERROR((W816/X816-1)*100),"n/a",(W816/X816-1)*100)</f>
        <v>10.714285714285698</v>
      </c>
      <c r="AS816" s="706">
        <f>AVERAGE(Z816:AR816)</f>
        <v>12.118892241859959</v>
      </c>
      <c r="AT816" s="707">
        <f>STDEV(Z816:AR816)</f>
        <v>5.8182180794122136</v>
      </c>
    </row>
    <row r="817" spans="1:46" ht="11.25" customHeight="1" x14ac:dyDescent="0.2">
      <c r="A817" s="972" t="s">
        <v>2962</v>
      </c>
      <c r="B817" s="955" t="s">
        <v>2963</v>
      </c>
      <c r="C817" s="515">
        <v>1.1200000000000001</v>
      </c>
      <c r="D817" s="690">
        <v>1</v>
      </c>
      <c r="E817" s="684">
        <v>0.8</v>
      </c>
      <c r="F817" s="684">
        <v>0.4</v>
      </c>
      <c r="G817" s="684">
        <v>0.22</v>
      </c>
      <c r="H817" s="563">
        <v>0.04</v>
      </c>
      <c r="I817" s="685"/>
      <c r="J817" s="521">
        <v>0.04</v>
      </c>
      <c r="K817" s="689">
        <v>0.76</v>
      </c>
      <c r="L817" s="685"/>
      <c r="M817" s="569">
        <v>1</v>
      </c>
      <c r="N817" s="569">
        <v>1.48</v>
      </c>
      <c r="O817" s="691">
        <v>1.96</v>
      </c>
      <c r="P817" s="691">
        <v>1.84</v>
      </c>
      <c r="Q817" s="691">
        <v>1.48</v>
      </c>
      <c r="R817" s="691">
        <v>1.1599999999999999</v>
      </c>
      <c r="S817" s="691">
        <v>1.04</v>
      </c>
      <c r="T817" s="691">
        <v>0.98</v>
      </c>
      <c r="U817" s="691">
        <v>0.94</v>
      </c>
      <c r="V817" s="691">
        <v>0.9</v>
      </c>
      <c r="W817" s="691">
        <v>0.84</v>
      </c>
      <c r="X817" s="691">
        <v>0.78</v>
      </c>
      <c r="Y817" s="688">
        <f>SUM(C817:X817)</f>
        <v>18.78</v>
      </c>
      <c r="Z817" s="1134">
        <f>IF(ISERROR((C817/D817-1)*100),"n/a",(C817/D817-1)*100)</f>
        <v>12.000000000000011</v>
      </c>
      <c r="AA817" s="705">
        <f>IF(ISERROR((D817/E817-1)*100),"n/a",(D817/E817-1)*100)</f>
        <v>25</v>
      </c>
      <c r="AB817" s="705">
        <f>IF(ISERROR((E817/F817-1)*100),"n/a",(E817/F817-1)*100)</f>
        <v>100</v>
      </c>
      <c r="AC817" s="705">
        <f>IF(ISERROR((F817/G817-1)*100),"n/a",(F817/G817-1)*100)</f>
        <v>81.818181818181841</v>
      </c>
      <c r="AD817" s="705">
        <f>IF(ISERROR((G817/H817-1)*100),"n/a",(G817/H817-1)*100)</f>
        <v>450</v>
      </c>
      <c r="AE817" s="705">
        <f>IF(ISERROR((H817/J817-1)*100),"n/a",(H817/J817-1)*100)</f>
        <v>0</v>
      </c>
      <c r="AF817" s="705">
        <f>IF(ISERROR((J817/K817-1)*100),"n/a",(J817/K817-1)*100)</f>
        <v>-94.736842105263165</v>
      </c>
      <c r="AG817" s="705">
        <f>IF(ISERROR((K817/M817-1)*100),"n/a",(K817/M817-1)*100)</f>
        <v>-24</v>
      </c>
      <c r="AH817" s="705">
        <f>IF(ISERROR((M817/N817-1)*100),"n/a",(M817/N817-1)*100)</f>
        <v>-32.432432432432435</v>
      </c>
      <c r="AI817" s="705">
        <f>IF(ISERROR((N817/O817-1)*100),"n/a",(N817/O817-1)*100)</f>
        <v>-24.489795918367353</v>
      </c>
      <c r="AJ817" s="705">
        <f>IF(ISERROR((O817/P817-1)*100),"n/a",(O817/P817-1)*100)</f>
        <v>6.5217391304347672</v>
      </c>
      <c r="AK817" s="705">
        <f>IF(ISERROR((P817/Q817-1)*100),"n/a",(P817/Q817-1)*100)</f>
        <v>24.324324324324319</v>
      </c>
      <c r="AL817" s="705">
        <f>IF(ISERROR((Q817/R817-1)*100),"n/a",(Q817/R817-1)*100)</f>
        <v>27.586206896551737</v>
      </c>
      <c r="AM817" s="705">
        <f>IF(ISERROR((R817/S817-1)*100),"n/a",(R817/S817-1)*100)</f>
        <v>11.538461538461519</v>
      </c>
      <c r="AN817" s="705">
        <f>IF(ISERROR((S817/T817-1)*100),"n/a",(S817/T817-1)*100)</f>
        <v>6.1224489795918435</v>
      </c>
      <c r="AO817" s="705">
        <f>IF(ISERROR((T817/U817-1)*100),"n/a",(T817/U817-1)*100)</f>
        <v>4.2553191489361764</v>
      </c>
      <c r="AP817" s="705">
        <f>IF(ISERROR((U817/V817-1)*100),"n/a",(U817/V817-1)*100)</f>
        <v>4.4444444444444287</v>
      </c>
      <c r="AQ817" s="705">
        <f>IF(ISERROR((V817/W817-1)*100),"n/a",(V817/W817-1)*100)</f>
        <v>7.1428571428571397</v>
      </c>
      <c r="AR817" s="705">
        <f>IF(ISERROR((W817/X817-1)*100),"n/a",(W817/X817-1)*100)</f>
        <v>7.6923076923076872</v>
      </c>
      <c r="AS817" s="706">
        <f>AVERAGE(Z817:AR817)</f>
        <v>31.199327403159401</v>
      </c>
      <c r="AT817" s="707">
        <f>STDEV(Z817:AR817)</f>
        <v>109.13427312857783</v>
      </c>
    </row>
    <row r="818" spans="1:46" ht="11.25" customHeight="1" x14ac:dyDescent="0.2">
      <c r="A818" s="513" t="s">
        <v>853</v>
      </c>
      <c r="B818" s="955" t="s">
        <v>854</v>
      </c>
      <c r="C818" s="515">
        <v>4.07</v>
      </c>
      <c r="D818" s="515">
        <v>4.0199999999999996</v>
      </c>
      <c r="E818" s="684">
        <v>3.94</v>
      </c>
      <c r="F818" s="684">
        <v>3.8269999999999995</v>
      </c>
      <c r="G818" s="684">
        <v>3.6150000000000002</v>
      </c>
      <c r="H818" s="684">
        <v>3.18</v>
      </c>
      <c r="I818" s="685"/>
      <c r="J818" s="684">
        <v>2.3450000000000002</v>
      </c>
      <c r="K818" s="514">
        <v>2.1320000000000001</v>
      </c>
      <c r="L818" s="685"/>
      <c r="M818" s="531">
        <v>2.02</v>
      </c>
      <c r="N818" s="531">
        <v>1.988</v>
      </c>
      <c r="O818" s="691">
        <v>1.9379999999999999</v>
      </c>
      <c r="P818" s="691">
        <v>1.859</v>
      </c>
      <c r="Q818" s="691">
        <v>1.8120000000000001</v>
      </c>
      <c r="R818" s="691">
        <v>1.78</v>
      </c>
      <c r="S818" s="691">
        <v>1.7489999999999999</v>
      </c>
      <c r="T818" s="691">
        <v>1.73</v>
      </c>
      <c r="U818" s="691">
        <v>1.714</v>
      </c>
      <c r="V818" s="691">
        <v>1.696</v>
      </c>
      <c r="W818" s="691">
        <v>1.6850000000000001</v>
      </c>
      <c r="X818" s="691">
        <v>1.665</v>
      </c>
      <c r="Y818" s="688">
        <f>SUM(C818:X818)</f>
        <v>48.765000000000001</v>
      </c>
      <c r="Z818" s="1134">
        <f>IF(ISERROR((C818/D818-1)*100),"n/a",(C818/D818-1)*100)</f>
        <v>1.2437810945273853</v>
      </c>
      <c r="AA818" s="705">
        <f>IF(ISERROR((D818/E818-1)*100),"n/a",(D818/E818-1)*100)</f>
        <v>2.0304568527918621</v>
      </c>
      <c r="AB818" s="705">
        <f>IF(ISERROR((E818/F818-1)*100),"n/a",(E818/F818-1)*100)</f>
        <v>2.9527044682519099</v>
      </c>
      <c r="AC818" s="705">
        <f>IF(ISERROR((F818/G818-1)*100),"n/a",(F818/G818-1)*100)</f>
        <v>5.86445366528352</v>
      </c>
      <c r="AD818" s="705">
        <f>IF(ISERROR((G818/H818-1)*100),"n/a",(G818/H818-1)*100)</f>
        <v>13.67924528301887</v>
      </c>
      <c r="AE818" s="705">
        <f>IF(ISERROR((H818/J818-1)*100),"n/a",(H818/J818-1)*100)</f>
        <v>35.607675906183367</v>
      </c>
      <c r="AF818" s="705">
        <f>IF(ISERROR((J818/K818-1)*100),"n/a",(J818/K818-1)*100)</f>
        <v>9.9906191369605999</v>
      </c>
      <c r="AG818" s="705">
        <f>IF(ISERROR((K818/M818-1)*100),"n/a",(K818/M818-1)*100)</f>
        <v>5.5445544554455495</v>
      </c>
      <c r="AH818" s="705">
        <f>IF(ISERROR((M818/N818-1)*100),"n/a",(M818/N818-1)*100)</f>
        <v>1.6096579476861272</v>
      </c>
      <c r="AI818" s="705">
        <f>IF(ISERROR((N818/O818-1)*100),"n/a",(N818/O818-1)*100)</f>
        <v>2.5799793601651189</v>
      </c>
      <c r="AJ818" s="705">
        <f>IF(ISERROR((O818/P818-1)*100),"n/a",(O818/P818-1)*100)</f>
        <v>4.2495965572888705</v>
      </c>
      <c r="AK818" s="705">
        <f>IF(ISERROR((P818/Q818-1)*100),"n/a",(P818/Q818-1)*100)</f>
        <v>2.5938189845474469</v>
      </c>
      <c r="AL818" s="705">
        <f>IF(ISERROR((Q818/R818-1)*100),"n/a",(Q818/R818-1)*100)</f>
        <v>1.7977528089887729</v>
      </c>
      <c r="AM818" s="705">
        <f>IF(ISERROR((R818/S818-1)*100),"n/a",(R818/S818-1)*100)</f>
        <v>1.7724413950829021</v>
      </c>
      <c r="AN818" s="705">
        <f>IF(ISERROR((S818/T818-1)*100),"n/a",(S818/T818-1)*100)</f>
        <v>1.0982658959537428</v>
      </c>
      <c r="AO818" s="705">
        <f>IF(ISERROR((T818/U818-1)*100),"n/a",(T818/U818-1)*100)</f>
        <v>0.9334889148191472</v>
      </c>
      <c r="AP818" s="705">
        <f>IF(ISERROR((U818/V818-1)*100),"n/a",(U818/V818-1)*100)</f>
        <v>1.0613207547169878</v>
      </c>
      <c r="AQ818" s="705">
        <f>IF(ISERROR((V818/W818-1)*100),"n/a",(V818/W818-1)*100)</f>
        <v>0.65281899109792541</v>
      </c>
      <c r="AR818" s="705">
        <f>IF(ISERROR((W818/X818-1)*100),"n/a",(W818/X818-1)*100)</f>
        <v>1.2012012012011963</v>
      </c>
      <c r="AS818" s="706">
        <f>AVERAGE(Z818:AR818)</f>
        <v>5.0770438775795439</v>
      </c>
      <c r="AT818" s="707">
        <f>STDEV(Z818:AR818)</f>
        <v>8.1311901974274541</v>
      </c>
    </row>
    <row r="819" spans="1:46" ht="11.25" customHeight="1" x14ac:dyDescent="0.2">
      <c r="A819" s="972" t="s">
        <v>855</v>
      </c>
      <c r="B819" s="955" t="s">
        <v>856</v>
      </c>
      <c r="C819" s="515">
        <v>0.59</v>
      </c>
      <c r="D819" s="690">
        <v>0.55000000000000004</v>
      </c>
      <c r="E819" s="684">
        <v>0.51</v>
      </c>
      <c r="F819" s="684">
        <v>0.47</v>
      </c>
      <c r="G819" s="684">
        <v>0.43</v>
      </c>
      <c r="H819" s="684">
        <v>0.38</v>
      </c>
      <c r="I819" s="685"/>
      <c r="J819" s="684">
        <v>0.34</v>
      </c>
      <c r="K819" s="514">
        <v>0.3</v>
      </c>
      <c r="L819" s="685"/>
      <c r="M819" s="531">
        <v>0.27</v>
      </c>
      <c r="N819" s="686">
        <v>0.24</v>
      </c>
      <c r="O819" s="691">
        <v>0.23</v>
      </c>
      <c r="P819" s="691">
        <v>0.2</v>
      </c>
      <c r="Q819" s="691">
        <v>0.16</v>
      </c>
      <c r="R819" s="691">
        <v>0.13331999999999999</v>
      </c>
      <c r="S819" s="691">
        <v>0.12444</v>
      </c>
      <c r="T819" s="691">
        <v>0.12148</v>
      </c>
      <c r="U819" s="691">
        <v>0.10470000000000002</v>
      </c>
      <c r="V819" s="687">
        <v>0.10272000000000001</v>
      </c>
      <c r="W819" s="687">
        <v>0.10272000000000001</v>
      </c>
      <c r="X819" s="691">
        <v>0.10272000000000001</v>
      </c>
      <c r="Y819" s="688">
        <f>SUM(C819:X819)</f>
        <v>5.4621000000000004</v>
      </c>
      <c r="Z819" s="1134">
        <f>IF(ISERROR((C819/D819-1)*100),"n/a",(C819/D819-1)*100)</f>
        <v>7.2727272727272529</v>
      </c>
      <c r="AA819" s="705">
        <f>IF(ISERROR((D819/E819-1)*100),"n/a",(D819/E819-1)*100)</f>
        <v>7.8431372549019773</v>
      </c>
      <c r="AB819" s="705">
        <f>IF(ISERROR((E819/F819-1)*100),"n/a",(E819/F819-1)*100)</f>
        <v>8.5106382978723527</v>
      </c>
      <c r="AC819" s="705">
        <f>IF(ISERROR((F819/G819-1)*100),"n/a",(F819/G819-1)*100)</f>
        <v>9.302325581395344</v>
      </c>
      <c r="AD819" s="705">
        <f>IF(ISERROR((G819/H819-1)*100),"n/a",(G819/H819-1)*100)</f>
        <v>13.157894736842103</v>
      </c>
      <c r="AE819" s="705">
        <f>IF(ISERROR((H819/J819-1)*100),"n/a",(H819/J819-1)*100)</f>
        <v>11.764705882352944</v>
      </c>
      <c r="AF819" s="705">
        <f>IF(ISERROR((J819/K819-1)*100),"n/a",(J819/K819-1)*100)</f>
        <v>13.333333333333353</v>
      </c>
      <c r="AG819" s="705">
        <f>IF(ISERROR((K819/M819-1)*100),"n/a",(K819/M819-1)*100)</f>
        <v>11.111111111111093</v>
      </c>
      <c r="AH819" s="705">
        <f>IF(ISERROR((M819/N819-1)*100),"n/a",(M819/N819-1)*100)</f>
        <v>12.500000000000021</v>
      </c>
      <c r="AI819" s="705">
        <f>IF(ISERROR((N819/O819-1)*100),"n/a",(N819/O819-1)*100)</f>
        <v>4.3478260869565188</v>
      </c>
      <c r="AJ819" s="705">
        <f>IF(ISERROR((O819/P819-1)*100),"n/a",(O819/P819-1)*100)</f>
        <v>14.999999999999991</v>
      </c>
      <c r="AK819" s="705">
        <f>IF(ISERROR((P819/Q819-1)*100),"n/a",(P819/Q819-1)*100)</f>
        <v>25</v>
      </c>
      <c r="AL819" s="705">
        <f>IF(ISERROR((Q819/R819-1)*100),"n/a",(Q819/R819-1)*100)</f>
        <v>20.012001200120011</v>
      </c>
      <c r="AM819" s="705">
        <f>IF(ISERROR((R819/S819-1)*100),"n/a",(R819/S819-1)*100)</f>
        <v>7.1359691417550719</v>
      </c>
      <c r="AN819" s="705">
        <f>IF(ISERROR((S819/T819-1)*100),"n/a",(S819/T819-1)*100)</f>
        <v>2.4366150806717002</v>
      </c>
      <c r="AO819" s="705">
        <f>IF(ISERROR((T819/U819-1)*100),"n/a",(T819/U819-1)*100)</f>
        <v>16.026743075453666</v>
      </c>
      <c r="AP819" s="705">
        <f>IF(ISERROR((U819/V819-1)*100),"n/a",(U819/V819-1)*100)</f>
        <v>1.9275700934579421</v>
      </c>
      <c r="AQ819" s="705">
        <f>IF(ISERROR((V819/W819-1)*100),"n/a",(V819/W819-1)*100)</f>
        <v>0</v>
      </c>
      <c r="AR819" s="705">
        <f>IF(ISERROR((W819/X819-1)*100),"n/a",(W819/X819-1)*100)</f>
        <v>0</v>
      </c>
      <c r="AS819" s="706">
        <f>AVERAGE(Z819:AR819)</f>
        <v>9.8253999025763878</v>
      </c>
      <c r="AT819" s="707">
        <f>STDEV(Z819:AR819)</f>
        <v>6.6457105067578137</v>
      </c>
    </row>
    <row r="820" spans="1:46" ht="11.25" customHeight="1" x14ac:dyDescent="0.2">
      <c r="A820" s="501" t="s">
        <v>1780</v>
      </c>
      <c r="B820" s="498" t="s">
        <v>1781</v>
      </c>
      <c r="C820" s="515">
        <v>4.5999999999999996</v>
      </c>
      <c r="D820" s="509">
        <v>3.36</v>
      </c>
      <c r="E820" s="505">
        <v>3</v>
      </c>
      <c r="F820" s="505">
        <v>2.72</v>
      </c>
      <c r="G820" s="505">
        <v>2.4</v>
      </c>
      <c r="H820" s="505">
        <v>1.6</v>
      </c>
      <c r="I820" s="506"/>
      <c r="J820" s="505">
        <v>0.4</v>
      </c>
      <c r="K820" s="508">
        <v>0</v>
      </c>
      <c r="L820" s="506"/>
      <c r="M820" s="559">
        <v>0</v>
      </c>
      <c r="N820" s="559">
        <v>0</v>
      </c>
      <c r="O820" s="510">
        <v>0</v>
      </c>
      <c r="P820" s="510">
        <v>0</v>
      </c>
      <c r="Q820" s="510">
        <v>0</v>
      </c>
      <c r="R820" s="510">
        <v>0</v>
      </c>
      <c r="S820" s="510">
        <v>0</v>
      </c>
      <c r="T820" s="510">
        <v>0</v>
      </c>
      <c r="U820" s="510">
        <v>0</v>
      </c>
      <c r="V820" s="510">
        <v>0</v>
      </c>
      <c r="W820" s="510">
        <v>0</v>
      </c>
      <c r="X820" s="510">
        <v>0</v>
      </c>
      <c r="Y820" s="688">
        <f>SUM(C820:X820)</f>
        <v>18.079999999999998</v>
      </c>
      <c r="Z820" s="1134">
        <f>IF(ISERROR((C820/D820-1)*100),"n/a",(C820/D820-1)*100)</f>
        <v>36.904761904761905</v>
      </c>
      <c r="AA820" s="705">
        <f>IF(ISERROR((D820/E820-1)*100),"n/a",(D820/E820-1)*100)</f>
        <v>11.999999999999989</v>
      </c>
      <c r="AB820" s="705">
        <f>IF(ISERROR((E820/F820-1)*100),"n/a",(E820/F820-1)*100)</f>
        <v>10.294117647058808</v>
      </c>
      <c r="AC820" s="705">
        <f>IF(ISERROR((F820/G820-1)*100),"n/a",(F820/G820-1)*100)</f>
        <v>13.333333333333353</v>
      </c>
      <c r="AD820" s="705">
        <f>IF(ISERROR((G820/H820-1)*100),"n/a",(G820/H820-1)*100)</f>
        <v>49.999999999999979</v>
      </c>
      <c r="AE820" s="705">
        <f>IF(ISERROR((H820/J820-1)*100),"n/a",(H820/J820-1)*100)</f>
        <v>300</v>
      </c>
      <c r="AF820" s="705" t="str">
        <f>IF(ISERROR((J820/K820-1)*100),"n/a",(J820/K820-1)*100)</f>
        <v>n/a</v>
      </c>
      <c r="AG820" s="705" t="str">
        <f>IF(ISERROR((K820/M820-1)*100),"n/a",(K820/M820-1)*100)</f>
        <v>n/a</v>
      </c>
      <c r="AH820" s="705" t="str">
        <f>IF(ISERROR((M820/N820-1)*100),"n/a",(M820/N820-1)*100)</f>
        <v>n/a</v>
      </c>
      <c r="AI820" s="705" t="str">
        <f>IF(ISERROR((N820/O820-1)*100),"n/a",(N820/O820-1)*100)</f>
        <v>n/a</v>
      </c>
      <c r="AJ820" s="705" t="str">
        <f>IF(ISERROR((O820/P820-1)*100),"n/a",(O820/P820-1)*100)</f>
        <v>n/a</v>
      </c>
      <c r="AK820" s="705" t="str">
        <f>IF(ISERROR((P820/Q820-1)*100),"n/a",(P820/Q820-1)*100)</f>
        <v>n/a</v>
      </c>
      <c r="AL820" s="705" t="str">
        <f>IF(ISERROR((Q820/R820-1)*100),"n/a",(Q820/R820-1)*100)</f>
        <v>n/a</v>
      </c>
      <c r="AM820" s="705" t="str">
        <f>IF(ISERROR((R820/S820-1)*100),"n/a",(R820/S820-1)*100)</f>
        <v>n/a</v>
      </c>
      <c r="AN820" s="705" t="str">
        <f>IF(ISERROR((S820/T820-1)*100),"n/a",(S820/T820-1)*100)</f>
        <v>n/a</v>
      </c>
      <c r="AO820" s="705" t="str">
        <f>IF(ISERROR((T820/U820-1)*100),"n/a",(T820/U820-1)*100)</f>
        <v>n/a</v>
      </c>
      <c r="AP820" s="705" t="str">
        <f>IF(ISERROR((U820/V820-1)*100),"n/a",(U820/V820-1)*100)</f>
        <v>n/a</v>
      </c>
      <c r="AQ820" s="705" t="str">
        <f>IF(ISERROR((V820/W820-1)*100),"n/a",(V820/W820-1)*100)</f>
        <v>n/a</v>
      </c>
      <c r="AR820" s="705" t="str">
        <f>IF(ISERROR((W820/X820-1)*100),"n/a",(W820/X820-1)*100)</f>
        <v>n/a</v>
      </c>
      <c r="AS820" s="706">
        <f>AVERAGE(Z820:AR820)</f>
        <v>70.422035480859009</v>
      </c>
      <c r="AT820" s="707">
        <f>STDEV(Z820:AR820)</f>
        <v>113.60821237881726</v>
      </c>
    </row>
    <row r="821" spans="1:46" x14ac:dyDescent="0.2">
      <c r="A821" s="519" t="s">
        <v>381</v>
      </c>
      <c r="B821" s="642" t="s">
        <v>382</v>
      </c>
      <c r="C821" s="515">
        <v>5.36</v>
      </c>
      <c r="D821" s="691">
        <v>5.0599999999999996</v>
      </c>
      <c r="E821" s="554">
        <v>4.83</v>
      </c>
      <c r="F821" s="554">
        <v>4.59</v>
      </c>
      <c r="G821" s="554">
        <v>4.17</v>
      </c>
      <c r="H821" s="554">
        <v>3.59</v>
      </c>
      <c r="I821" s="663"/>
      <c r="J821" s="554">
        <v>3.06</v>
      </c>
      <c r="K821" s="554">
        <v>2.52</v>
      </c>
      <c r="L821" s="663"/>
      <c r="M821" s="691">
        <v>2.08</v>
      </c>
      <c r="N821" s="691">
        <v>1.78</v>
      </c>
      <c r="O821" s="691">
        <v>1.55</v>
      </c>
      <c r="P821" s="691">
        <v>1.34</v>
      </c>
      <c r="Q821" s="691">
        <v>1.1100000000000001</v>
      </c>
      <c r="R821" s="691">
        <v>0.92</v>
      </c>
      <c r="S821" s="691">
        <v>0.78500000000000003</v>
      </c>
      <c r="T821" s="691">
        <v>0.73499999999999999</v>
      </c>
      <c r="U821" s="691">
        <v>0.71499999999999997</v>
      </c>
      <c r="V821" s="691">
        <v>0.69499999999999995</v>
      </c>
      <c r="W821" s="691">
        <v>0.67</v>
      </c>
      <c r="X821" s="691">
        <v>0.63</v>
      </c>
      <c r="Y821" s="688">
        <f>SUM(C821:X821)</f>
        <v>46.190000000000005</v>
      </c>
      <c r="Z821" s="1134">
        <f>IF(ISERROR((C821/D821-1)*100),"n/a",(C821/D821-1)*100)</f>
        <v>5.9288537549407216</v>
      </c>
      <c r="AA821" s="705">
        <f>IF(ISERROR((D821/E821-1)*100),"n/a",(D821/E821-1)*100)</f>
        <v>4.761904761904745</v>
      </c>
      <c r="AB821" s="705">
        <f>IF(ISERROR((E821/F821-1)*100),"n/a",(E821/F821-1)*100)</f>
        <v>5.2287581699346442</v>
      </c>
      <c r="AC821" s="705">
        <f>IF(ISERROR((F821/G821-1)*100),"n/a",(F821/G821-1)*100)</f>
        <v>10.07194244604317</v>
      </c>
      <c r="AD821" s="705">
        <f>IF(ISERROR((G821/H821-1)*100),"n/a",(G821/H821-1)*100)</f>
        <v>16.15598885793872</v>
      </c>
      <c r="AE821" s="705">
        <f>IF(ISERROR((H821/J821-1)*100),"n/a",(H821/J821-1)*100)</f>
        <v>17.320261437908478</v>
      </c>
      <c r="AF821" s="705">
        <f>IF(ISERROR((J821/K821-1)*100),"n/a",(J821/K821-1)*100)</f>
        <v>21.42857142857142</v>
      </c>
      <c r="AG821" s="705">
        <f>IF(ISERROR((K821/M821-1)*100),"n/a",(K821/M821-1)*100)</f>
        <v>21.153846153846146</v>
      </c>
      <c r="AH821" s="705">
        <f>IF(ISERROR((M821/N821-1)*100),"n/a",(M821/N821-1)*100)</f>
        <v>16.853932584269661</v>
      </c>
      <c r="AI821" s="705">
        <f>IF(ISERROR((N821/O821-1)*100),"n/a",(N821/O821-1)*100)</f>
        <v>14.838709677419359</v>
      </c>
      <c r="AJ821" s="705">
        <f>IF(ISERROR((O821/P821-1)*100),"n/a",(O821/P821-1)*100)</f>
        <v>15.671641791044767</v>
      </c>
      <c r="AK821" s="705">
        <f>IF(ISERROR((P821/Q821-1)*100),"n/a",(P821/Q821-1)*100)</f>
        <v>20.72072072072071</v>
      </c>
      <c r="AL821" s="705">
        <f>IF(ISERROR((Q821/R821-1)*100),"n/a",(Q821/R821-1)*100)</f>
        <v>20.65217391304348</v>
      </c>
      <c r="AM821" s="705">
        <f>IF(ISERROR((R821/S821-1)*100),"n/a",(R821/S821-1)*100)</f>
        <v>17.197452229299358</v>
      </c>
      <c r="AN821" s="705">
        <f>IF(ISERROR((S821/T821-1)*100),"n/a",(S821/T821-1)*100)</f>
        <v>6.8027210884353817</v>
      </c>
      <c r="AO821" s="705">
        <f>IF(ISERROR((T821/U821-1)*100),"n/a",(T821/U821-1)*100)</f>
        <v>2.7972027972027913</v>
      </c>
      <c r="AP821" s="705">
        <f>IF(ISERROR((U821/V821-1)*100),"n/a",(U821/V821-1)*100)</f>
        <v>2.877697841726623</v>
      </c>
      <c r="AQ821" s="705">
        <f>IF(ISERROR((V821/W821-1)*100),"n/a",(V821/W821-1)*100)</f>
        <v>3.731343283582067</v>
      </c>
      <c r="AR821" s="705">
        <f>IF(ISERROR((W821/X821-1)*100),"n/a",(W821/X821-1)*100)</f>
        <v>6.3492063492063489</v>
      </c>
      <c r="AS821" s="706">
        <f>AVERAGE(Z821:AR821)</f>
        <v>12.133838383528349</v>
      </c>
      <c r="AT821" s="707">
        <f>STDEV(Z821:AR821)</f>
        <v>6.9721275165926508</v>
      </c>
    </row>
    <row r="822" spans="1:46" x14ac:dyDescent="0.2">
      <c r="A822" s="974" t="s">
        <v>385</v>
      </c>
      <c r="B822" s="988" t="s">
        <v>386</v>
      </c>
      <c r="C822" s="515">
        <v>1.68</v>
      </c>
      <c r="D822" s="691">
        <v>1.55</v>
      </c>
      <c r="E822" s="554">
        <v>1.47</v>
      </c>
      <c r="F822" s="554">
        <v>1.395</v>
      </c>
      <c r="G822" s="554">
        <v>1.3049999999999999</v>
      </c>
      <c r="H822" s="554">
        <v>1.18</v>
      </c>
      <c r="I822" s="663"/>
      <c r="J822" s="554">
        <v>1</v>
      </c>
      <c r="K822" s="554">
        <v>0.8</v>
      </c>
      <c r="L822" s="663"/>
      <c r="M822" s="691">
        <v>0.625</v>
      </c>
      <c r="N822" s="691">
        <v>0.5</v>
      </c>
      <c r="O822" s="691">
        <v>0.41499999999999998</v>
      </c>
      <c r="P822" s="691">
        <v>0.34499999999999997</v>
      </c>
      <c r="Q822" s="691">
        <v>0.28499999999999998</v>
      </c>
      <c r="R822" s="691">
        <v>0.23499999999999999</v>
      </c>
      <c r="S822" s="691">
        <v>0.19125</v>
      </c>
      <c r="T822" s="691">
        <v>0.16125</v>
      </c>
      <c r="U822" s="691">
        <v>0.14624999999999999</v>
      </c>
      <c r="V822" s="691">
        <v>0.14124999999999999</v>
      </c>
      <c r="W822" s="691">
        <v>0.13625000000000001</v>
      </c>
      <c r="X822" s="691">
        <v>0.13125000000000001</v>
      </c>
      <c r="Y822" s="688">
        <f>SUM(C822:X822)</f>
        <v>13.692500000000001</v>
      </c>
      <c r="Z822" s="1134">
        <f>IF(ISERROR((C822/D822-1)*100),"n/a",(C822/D822-1)*100)</f>
        <v>8.3870967741935374</v>
      </c>
      <c r="AA822" s="705">
        <f>IF(ISERROR((D822/E822-1)*100),"n/a",(D822/E822-1)*100)</f>
        <v>5.4421768707483054</v>
      </c>
      <c r="AB822" s="705">
        <f>IF(ISERROR((E822/F822-1)*100),"n/a",(E822/F822-1)*100)</f>
        <v>5.3763440860215006</v>
      </c>
      <c r="AC822" s="705">
        <f>IF(ISERROR((F822/G822-1)*100),"n/a",(F822/G822-1)*100)</f>
        <v>6.8965517241379448</v>
      </c>
      <c r="AD822" s="705">
        <f>IF(ISERROR((G822/H822-1)*100),"n/a",(G822/H822-1)*100)</f>
        <v>10.593220338983045</v>
      </c>
      <c r="AE822" s="705">
        <f>IF(ISERROR((H822/J822-1)*100),"n/a",(H822/J822-1)*100)</f>
        <v>17.999999999999993</v>
      </c>
      <c r="AF822" s="705">
        <f>IF(ISERROR((J822/K822-1)*100),"n/a",(J822/K822-1)*100)</f>
        <v>25</v>
      </c>
      <c r="AG822" s="705">
        <f>IF(ISERROR((K822/M822-1)*100),"n/a",(K822/M822-1)*100)</f>
        <v>28.000000000000004</v>
      </c>
      <c r="AH822" s="705">
        <f>IF(ISERROR((M822/N822-1)*100),"n/a",(M822/N822-1)*100)</f>
        <v>25</v>
      </c>
      <c r="AI822" s="705">
        <f>IF(ISERROR((N822/O822-1)*100),"n/a",(N822/O822-1)*100)</f>
        <v>20.481927710843383</v>
      </c>
      <c r="AJ822" s="705">
        <f>IF(ISERROR((O822/P822-1)*100),"n/a",(O822/P822-1)*100)</f>
        <v>20.289855072463769</v>
      </c>
      <c r="AK822" s="705">
        <f>IF(ISERROR((P822/Q822-1)*100),"n/a",(P822/Q822-1)*100)</f>
        <v>21.052631578947366</v>
      </c>
      <c r="AL822" s="705">
        <f>IF(ISERROR((Q822/R822-1)*100),"n/a",(Q822/R822-1)*100)</f>
        <v>21.276595744680836</v>
      </c>
      <c r="AM822" s="705">
        <f>IF(ISERROR((R822/S822-1)*100),"n/a",(R822/S822-1)*100)</f>
        <v>22.875816993464039</v>
      </c>
      <c r="AN822" s="705">
        <f>IF(ISERROR((S822/T822-1)*100),"n/a",(S822/T822-1)*100)</f>
        <v>18.604651162790688</v>
      </c>
      <c r="AO822" s="705">
        <f>IF(ISERROR((T822/U822-1)*100),"n/a",(T822/U822-1)*100)</f>
        <v>10.256410256410264</v>
      </c>
      <c r="AP822" s="705">
        <f>IF(ISERROR((U822/V822-1)*100),"n/a",(U822/V822-1)*100)</f>
        <v>3.539823008849563</v>
      </c>
      <c r="AQ822" s="705">
        <f>IF(ISERROR((V822/W822-1)*100),"n/a",(V822/W822-1)*100)</f>
        <v>3.6697247706421798</v>
      </c>
      <c r="AR822" s="705">
        <f>IF(ISERROR((W822/X822-1)*100),"n/a",(W822/X822-1)*100)</f>
        <v>3.8095238095238182</v>
      </c>
      <c r="AS822" s="706">
        <f>AVERAGE(Z822:AR822)</f>
        <v>14.660649994878961</v>
      </c>
      <c r="AT822" s="707">
        <f>STDEV(Z822:AR822)</f>
        <v>8.5150849643934929</v>
      </c>
    </row>
    <row r="823" spans="1:46" x14ac:dyDescent="0.2">
      <c r="A823" s="519" t="s">
        <v>4093</v>
      </c>
      <c r="B823" s="988" t="s">
        <v>384</v>
      </c>
      <c r="C823" s="515">
        <v>2.0699999999999998</v>
      </c>
      <c r="D823" s="691">
        <v>2.0300000000000002</v>
      </c>
      <c r="E823" s="554">
        <v>1.99</v>
      </c>
      <c r="F823" s="554">
        <v>1.95</v>
      </c>
      <c r="G823" s="554">
        <v>1.91</v>
      </c>
      <c r="H823" s="554">
        <v>1.8075000000000001</v>
      </c>
      <c r="I823" s="663"/>
      <c r="J823" s="554">
        <v>1.5575000000000001</v>
      </c>
      <c r="K823" s="554">
        <v>1.3975</v>
      </c>
      <c r="L823" s="663"/>
      <c r="M823" s="691">
        <v>1.18</v>
      </c>
      <c r="N823" s="691">
        <v>1.0549999999999999</v>
      </c>
      <c r="O823" s="691">
        <v>0.9325</v>
      </c>
      <c r="P823" s="691">
        <v>0.82750000000000001</v>
      </c>
      <c r="Q823" s="691">
        <v>0.65249999999999997</v>
      </c>
      <c r="R823" s="691">
        <v>0.57999999999999996</v>
      </c>
      <c r="S823" s="691">
        <v>0.48</v>
      </c>
      <c r="T823" s="691">
        <v>0.34499999999999997</v>
      </c>
      <c r="U823" s="691">
        <v>0.29499999999999998</v>
      </c>
      <c r="V823" s="691">
        <v>0.27</v>
      </c>
      <c r="W823" s="691">
        <v>0.23</v>
      </c>
      <c r="X823" s="691">
        <v>0.2</v>
      </c>
      <c r="Y823" s="688">
        <f>SUM(C823:X823)</f>
        <v>21.76</v>
      </c>
      <c r="Z823" s="1134">
        <f>IF(ISERROR((C823/D823-1)*100),"n/a",(C823/D823-1)*100)</f>
        <v>1.97044334975367</v>
      </c>
      <c r="AA823" s="705">
        <f>IF(ISERROR((D823/E823-1)*100),"n/a",(D823/E823-1)*100)</f>
        <v>2.0100502512562901</v>
      </c>
      <c r="AB823" s="705">
        <f>IF(ISERROR((E823/F823-1)*100),"n/a",(E823/F823-1)*100)</f>
        <v>2.051282051282044</v>
      </c>
      <c r="AC823" s="705">
        <f>IF(ISERROR((F823/G823-1)*100),"n/a",(F823/G823-1)*100)</f>
        <v>2.0942408376963373</v>
      </c>
      <c r="AD823" s="705">
        <f>IF(ISERROR((G823/H823-1)*100),"n/a",(G823/H823-1)*100)</f>
        <v>5.6708160442600075</v>
      </c>
      <c r="AE823" s="705">
        <f>IF(ISERROR((H823/J823-1)*100),"n/a",(H823/J823-1)*100)</f>
        <v>16.0513643659711</v>
      </c>
      <c r="AF823" s="705">
        <f>IF(ISERROR((J823/K823-1)*100),"n/a",(J823/K823-1)*100)</f>
        <v>11.449016100178898</v>
      </c>
      <c r="AG823" s="705">
        <f>IF(ISERROR((K823/M823-1)*100),"n/a",(K823/M823-1)*100)</f>
        <v>18.432203389830516</v>
      </c>
      <c r="AH823" s="705">
        <f>IF(ISERROR((M823/N823-1)*100),"n/a",(M823/N823-1)*100)</f>
        <v>11.848341232227488</v>
      </c>
      <c r="AI823" s="705">
        <f>IF(ISERROR((N823/O823-1)*100),"n/a",(N823/O823-1)*100)</f>
        <v>13.136729222520094</v>
      </c>
      <c r="AJ823" s="705">
        <f>IF(ISERROR((O823/P823-1)*100),"n/a",(O823/P823-1)*100)</f>
        <v>12.688821752265866</v>
      </c>
      <c r="AK823" s="705">
        <f>IF(ISERROR((P823/Q823-1)*100),"n/a",(P823/Q823-1)*100)</f>
        <v>26.819923371647512</v>
      </c>
      <c r="AL823" s="705">
        <f>IF(ISERROR((Q823/R823-1)*100),"n/a",(Q823/R823-1)*100)</f>
        <v>12.5</v>
      </c>
      <c r="AM823" s="705">
        <f>IF(ISERROR((R823/S823-1)*100),"n/a",(R823/S823-1)*100)</f>
        <v>20.833333333333325</v>
      </c>
      <c r="AN823" s="705">
        <f>IF(ISERROR((S823/T823-1)*100),"n/a",(S823/T823-1)*100)</f>
        <v>39.130434782608688</v>
      </c>
      <c r="AO823" s="705">
        <f>IF(ISERROR((T823/U823-1)*100),"n/a",(T823/U823-1)*100)</f>
        <v>16.949152542372879</v>
      </c>
      <c r="AP823" s="705">
        <f>IF(ISERROR((U823/V823-1)*100),"n/a",(U823/V823-1)*100)</f>
        <v>9.259259259259256</v>
      </c>
      <c r="AQ823" s="705">
        <f>IF(ISERROR((V823/W823-1)*100),"n/a",(V823/W823-1)*100)</f>
        <v>17.391304347826097</v>
      </c>
      <c r="AR823" s="705">
        <f>IF(ISERROR((W823/X823-1)*100),"n/a",(W823/X823-1)*100)</f>
        <v>14.999999999999991</v>
      </c>
      <c r="AS823" s="706">
        <f>AVERAGE(Z823:AR823)</f>
        <v>13.436142959699476</v>
      </c>
      <c r="AT823" s="707">
        <f>STDEV(Z823:AR823)</f>
        <v>9.3163042190817844</v>
      </c>
    </row>
    <row r="824" spans="1:46" x14ac:dyDescent="0.2">
      <c r="A824" s="539" t="s">
        <v>1782</v>
      </c>
      <c r="B824" s="988" t="s">
        <v>1783</v>
      </c>
      <c r="C824" s="515">
        <v>1.68</v>
      </c>
      <c r="D824" s="691">
        <v>1.56</v>
      </c>
      <c r="E824" s="554">
        <v>1.49</v>
      </c>
      <c r="F824" s="554">
        <v>1.35</v>
      </c>
      <c r="G824" s="554">
        <v>0.86</v>
      </c>
      <c r="H824" s="554">
        <v>0.75</v>
      </c>
      <c r="I824" s="663"/>
      <c r="J824" s="554">
        <v>0.6</v>
      </c>
      <c r="K824" s="554">
        <v>0.4</v>
      </c>
      <c r="L824" s="663"/>
      <c r="M824" s="687">
        <v>0.35</v>
      </c>
      <c r="N824" s="687">
        <v>0.35</v>
      </c>
      <c r="O824" s="691">
        <v>0.35</v>
      </c>
      <c r="P824" s="691">
        <v>0.30571999999999999</v>
      </c>
      <c r="Q824" s="691">
        <v>0.26627000000000001</v>
      </c>
      <c r="R824" s="691">
        <v>0.23669000000000001</v>
      </c>
      <c r="S824" s="687">
        <v>0.20710000000000001</v>
      </c>
      <c r="T824" s="687">
        <v>0.20710000000000001</v>
      </c>
      <c r="U824" s="687">
        <v>0.20710000000000001</v>
      </c>
      <c r="V824" s="687">
        <v>0.20710000000000001</v>
      </c>
      <c r="W824" s="691">
        <v>0.20710000000000001</v>
      </c>
      <c r="X824" s="687">
        <v>5.2269999999999997E-2</v>
      </c>
      <c r="Y824" s="688">
        <f>SUM(C824:X824)</f>
        <v>11.636450000000002</v>
      </c>
      <c r="Z824" s="1134">
        <f>IF(ISERROR((C824/D824-1)*100),"n/a",(C824/D824-1)*100)</f>
        <v>7.6923076923076872</v>
      </c>
      <c r="AA824" s="705">
        <f>IF(ISERROR((D824/E824-1)*100),"n/a",(D824/E824-1)*100)</f>
        <v>4.6979865771812124</v>
      </c>
      <c r="AB824" s="705">
        <f>IF(ISERROR((E824/F824-1)*100),"n/a",(E824/F824-1)*100)</f>
        <v>10.370370370370363</v>
      </c>
      <c r="AC824" s="705">
        <f>IF(ISERROR((F824/G824-1)*100),"n/a",(F824/G824-1)*100)</f>
        <v>56.976744186046524</v>
      </c>
      <c r="AD824" s="705">
        <f>IF(ISERROR((G824/H824-1)*100),"n/a",(G824/H824-1)*100)</f>
        <v>14.666666666666671</v>
      </c>
      <c r="AE824" s="705">
        <f>IF(ISERROR((H824/J824-1)*100),"n/a",(H824/J824-1)*100)</f>
        <v>25</v>
      </c>
      <c r="AF824" s="705">
        <f>IF(ISERROR((J824/K824-1)*100),"n/a",(J824/K824-1)*100)</f>
        <v>49.999999999999979</v>
      </c>
      <c r="AG824" s="705">
        <f>IF(ISERROR((K824/M824-1)*100),"n/a",(K824/M824-1)*100)</f>
        <v>14.285714285714302</v>
      </c>
      <c r="AH824" s="705">
        <f>IF(ISERROR((M824/N824-1)*100),"n/a",(M824/N824-1)*100)</f>
        <v>0</v>
      </c>
      <c r="AI824" s="705">
        <f>IF(ISERROR((N824/O824-1)*100),"n/a",(N824/O824-1)*100)</f>
        <v>0</v>
      </c>
      <c r="AJ824" s="705">
        <f>IF(ISERROR((O824/P824-1)*100),"n/a",(O824/P824-1)*100)</f>
        <v>14.48384142352479</v>
      </c>
      <c r="AK824" s="705">
        <f>IF(ISERROR((P824/Q824-1)*100),"n/a",(P824/Q824-1)*100)</f>
        <v>14.815788485371995</v>
      </c>
      <c r="AL824" s="705">
        <f>IF(ISERROR((Q824/R824-1)*100),"n/a",(Q824/R824-1)*100)</f>
        <v>12.497359415268905</v>
      </c>
      <c r="AM824" s="705">
        <f>IF(ISERROR((R824/S824-1)*100),"n/a",(R824/S824-1)*100)</f>
        <v>14.287783679381949</v>
      </c>
      <c r="AN824" s="705">
        <f>IF(ISERROR((S824/T824-1)*100),"n/a",(S824/T824-1)*100)</f>
        <v>0</v>
      </c>
      <c r="AO824" s="705">
        <f>IF(ISERROR((T824/U824-1)*100),"n/a",(T824/U824-1)*100)</f>
        <v>0</v>
      </c>
      <c r="AP824" s="705">
        <f>IF(ISERROR((U824/V824-1)*100),"n/a",(U824/V824-1)*100)</f>
        <v>0</v>
      </c>
      <c r="AQ824" s="705">
        <f>IF(ISERROR((V824/W824-1)*100),"n/a",(V824/W824-1)*100)</f>
        <v>0</v>
      </c>
      <c r="AR824" s="705">
        <f>IF(ISERROR((W824/X824-1)*100),"n/a",(W824/X824-1)*100)</f>
        <v>296.21197627702315</v>
      </c>
      <c r="AS824" s="706">
        <f>AVERAGE(Z824:AR824)</f>
        <v>28.209817845203027</v>
      </c>
      <c r="AT824" s="707">
        <f>STDEV(Z824:AR824)</f>
        <v>66.829133550584885</v>
      </c>
    </row>
    <row r="825" spans="1:46" x14ac:dyDescent="0.2">
      <c r="A825" s="519" t="s">
        <v>1785</v>
      </c>
      <c r="B825" s="988" t="s">
        <v>1786</v>
      </c>
      <c r="C825" s="515">
        <v>0.7</v>
      </c>
      <c r="D825" s="691">
        <v>0.6</v>
      </c>
      <c r="E825" s="554">
        <v>0.56000000000000005</v>
      </c>
      <c r="F825" s="554">
        <v>0.52</v>
      </c>
      <c r="G825" s="554">
        <v>0.42</v>
      </c>
      <c r="H825" s="554">
        <v>0.36</v>
      </c>
      <c r="I825" s="663"/>
      <c r="J825" s="554">
        <v>0.32</v>
      </c>
      <c r="K825" s="554">
        <v>0.24</v>
      </c>
      <c r="L825" s="663"/>
      <c r="M825" s="687">
        <v>0.2</v>
      </c>
      <c r="N825" s="687">
        <v>0.2</v>
      </c>
      <c r="O825" s="691">
        <v>0.84</v>
      </c>
      <c r="P825" s="691">
        <v>0.83</v>
      </c>
      <c r="Q825" s="691">
        <v>0.81</v>
      </c>
      <c r="R825" s="691">
        <v>0.77272999999999992</v>
      </c>
      <c r="S825" s="691">
        <v>0.74546000000000001</v>
      </c>
      <c r="T825" s="691">
        <v>0.70924000000000009</v>
      </c>
      <c r="U825" s="691">
        <v>0.67344000000000004</v>
      </c>
      <c r="V825" s="691">
        <v>0.64066000000000001</v>
      </c>
      <c r="W825" s="691">
        <v>0.60850000000000004</v>
      </c>
      <c r="X825" s="691">
        <v>0.55769000000000002</v>
      </c>
      <c r="Y825" s="688">
        <f>SUM(C825:X825)</f>
        <v>11.30772</v>
      </c>
      <c r="Z825" s="1134">
        <f>IF(ISERROR((C825/D825-1)*100),"n/a",(C825/D825-1)*100)</f>
        <v>16.666666666666675</v>
      </c>
      <c r="AA825" s="705">
        <f>IF(ISERROR((D825/E825-1)*100),"n/a",(D825/E825-1)*100)</f>
        <v>7.1428571428571397</v>
      </c>
      <c r="AB825" s="705">
        <f>IF(ISERROR((E825/F825-1)*100),"n/a",(E825/F825-1)*100)</f>
        <v>7.6923076923077094</v>
      </c>
      <c r="AC825" s="705">
        <f>IF(ISERROR((F825/G825-1)*100),"n/a",(F825/G825-1)*100)</f>
        <v>23.809523809523814</v>
      </c>
      <c r="AD825" s="705">
        <f>IF(ISERROR((G825/H825-1)*100),"n/a",(G825/H825-1)*100)</f>
        <v>16.666666666666675</v>
      </c>
      <c r="AE825" s="705">
        <f>IF(ISERROR((H825/J825-1)*100),"n/a",(H825/J825-1)*100)</f>
        <v>12.5</v>
      </c>
      <c r="AF825" s="705">
        <f>IF(ISERROR((J825/K825-1)*100),"n/a",(J825/K825-1)*100)</f>
        <v>33.33333333333335</v>
      </c>
      <c r="AG825" s="705">
        <f>IF(ISERROR((K825/M825-1)*100),"n/a",(K825/M825-1)*100)</f>
        <v>19.999999999999996</v>
      </c>
      <c r="AH825" s="705">
        <f>IF(ISERROR((M825/N825-1)*100),"n/a",(M825/N825-1)*100)</f>
        <v>0</v>
      </c>
      <c r="AI825" s="705">
        <f>IF(ISERROR((N825/O825-1)*100),"n/a",(N825/O825-1)*100)</f>
        <v>-76.19047619047619</v>
      </c>
      <c r="AJ825" s="705">
        <f>IF(ISERROR((O825/P825-1)*100),"n/a",(O825/P825-1)*100)</f>
        <v>1.2048192771084265</v>
      </c>
      <c r="AK825" s="705">
        <f>IF(ISERROR((P825/Q825-1)*100),"n/a",(P825/Q825-1)*100)</f>
        <v>2.4691358024691246</v>
      </c>
      <c r="AL825" s="705">
        <f>IF(ISERROR((Q825/R825-1)*100),"n/a",(Q825/R825-1)*100)</f>
        <v>4.8231594476725537</v>
      </c>
      <c r="AM825" s="705">
        <f>IF(ISERROR((R825/S825-1)*100),"n/a",(R825/S825-1)*100)</f>
        <v>3.6581439648002423</v>
      </c>
      <c r="AN825" s="705">
        <f>IF(ISERROR((S825/T825-1)*100),"n/a",(S825/T825-1)*100)</f>
        <v>5.1068749647509959</v>
      </c>
      <c r="AO825" s="705">
        <f>IF(ISERROR((T825/U825-1)*100),"n/a",(T825/U825-1)*100)</f>
        <v>5.3159895462105089</v>
      </c>
      <c r="AP825" s="705">
        <f>IF(ISERROR((U825/V825-1)*100),"n/a",(U825/V825-1)*100)</f>
        <v>5.1165985077888498</v>
      </c>
      <c r="AQ825" s="705">
        <f>IF(ISERROR((V825/W825-1)*100),"n/a",(V825/W825-1)*100)</f>
        <v>5.2851273623664596</v>
      </c>
      <c r="AR825" s="705">
        <f>IF(ISERROR((W825/X825-1)*100),"n/a",(W825/X825-1)*100)</f>
        <v>9.1107963205365081</v>
      </c>
      <c r="AS825" s="706">
        <f>AVERAGE(Z825:AR825)</f>
        <v>5.4585012797148869</v>
      </c>
      <c r="AT825" s="707">
        <f>STDEV(Z825:AR825)</f>
        <v>21.569697177272932</v>
      </c>
    </row>
    <row r="826" spans="1:46" x14ac:dyDescent="0.2">
      <c r="A826" s="497" t="s">
        <v>1787</v>
      </c>
      <c r="B826" s="988" t="s">
        <v>1788</v>
      </c>
      <c r="C826" s="515">
        <v>1.68</v>
      </c>
      <c r="D826" s="691">
        <v>1.54</v>
      </c>
      <c r="E826" s="554">
        <v>1.46</v>
      </c>
      <c r="F826" s="554">
        <v>1.34</v>
      </c>
      <c r="G826" s="554">
        <v>1.17</v>
      </c>
      <c r="H826" s="554">
        <v>1</v>
      </c>
      <c r="I826" s="663"/>
      <c r="J826" s="554">
        <v>0.92</v>
      </c>
      <c r="K826" s="554">
        <v>0.87</v>
      </c>
      <c r="L826" s="663"/>
      <c r="M826" s="687">
        <v>0.84</v>
      </c>
      <c r="N826" s="691">
        <v>0.84</v>
      </c>
      <c r="O826" s="691">
        <v>0.82</v>
      </c>
      <c r="P826" s="691">
        <v>0.79</v>
      </c>
      <c r="Q826" s="691">
        <v>0.75</v>
      </c>
      <c r="R826" s="691">
        <v>0.71</v>
      </c>
      <c r="S826" s="691">
        <v>0.67</v>
      </c>
      <c r="T826" s="691">
        <v>0.6</v>
      </c>
      <c r="U826" s="691">
        <v>0.55000000000000004</v>
      </c>
      <c r="V826" s="691">
        <v>0.51</v>
      </c>
      <c r="W826" s="691">
        <v>0.47</v>
      </c>
      <c r="X826" s="691">
        <v>0.43</v>
      </c>
      <c r="Y826" s="688">
        <f>SUM(C826:X826)</f>
        <v>17.96</v>
      </c>
      <c r="Z826" s="1134">
        <f>IF(ISERROR((C826/D826-1)*100),"n/a",(C826/D826-1)*100)</f>
        <v>9.0909090909090828</v>
      </c>
      <c r="AA826" s="705">
        <f>IF(ISERROR((D826/E826-1)*100),"n/a",(D826/E826-1)*100)</f>
        <v>5.4794520547945202</v>
      </c>
      <c r="AB826" s="705">
        <f>IF(ISERROR((E826/F826-1)*100),"n/a",(E826/F826-1)*100)</f>
        <v>8.9552238805969964</v>
      </c>
      <c r="AC826" s="705">
        <f>IF(ISERROR((F826/G826-1)*100),"n/a",(F826/G826-1)*100)</f>
        <v>14.529914529914546</v>
      </c>
      <c r="AD826" s="705">
        <f>IF(ISERROR((G826/H826-1)*100),"n/a",(G826/H826-1)*100)</f>
        <v>16.999999999999993</v>
      </c>
      <c r="AE826" s="705">
        <f>IF(ISERROR((H826/J826-1)*100),"n/a",(H826/J826-1)*100)</f>
        <v>8.6956521739130377</v>
      </c>
      <c r="AF826" s="705">
        <f>IF(ISERROR((J826/K826-1)*100),"n/a",(J826/K826-1)*100)</f>
        <v>5.7471264367816133</v>
      </c>
      <c r="AG826" s="705">
        <f>IF(ISERROR((K826/M826-1)*100),"n/a",(K826/M826-1)*100)</f>
        <v>3.5714285714285809</v>
      </c>
      <c r="AH826" s="705">
        <f>IF(ISERROR((M826/N826-1)*100),"n/a",(M826/N826-1)*100)</f>
        <v>0</v>
      </c>
      <c r="AI826" s="705">
        <f>IF(ISERROR((N826/O826-1)*100),"n/a",(N826/O826-1)*100)</f>
        <v>2.4390243902439046</v>
      </c>
      <c r="AJ826" s="705">
        <f>IF(ISERROR((O826/P826-1)*100),"n/a",(O826/P826-1)*100)</f>
        <v>3.7974683544303778</v>
      </c>
      <c r="AK826" s="705">
        <f>IF(ISERROR((P826/Q826-1)*100),"n/a",(P826/Q826-1)*100)</f>
        <v>5.3333333333333455</v>
      </c>
      <c r="AL826" s="705">
        <f>IF(ISERROR((Q826/R826-1)*100),"n/a",(Q826/R826-1)*100)</f>
        <v>5.6338028169014231</v>
      </c>
      <c r="AM826" s="705">
        <f>IF(ISERROR((R826/S826-1)*100),"n/a",(R826/S826-1)*100)</f>
        <v>5.9701492537313383</v>
      </c>
      <c r="AN826" s="705">
        <f>IF(ISERROR((S826/T826-1)*100),"n/a",(S826/T826-1)*100)</f>
        <v>11.66666666666667</v>
      </c>
      <c r="AO826" s="705">
        <f>IF(ISERROR((T826/U826-1)*100),"n/a",(T826/U826-1)*100)</f>
        <v>9.0909090909090828</v>
      </c>
      <c r="AP826" s="705">
        <f>IF(ISERROR((U826/V826-1)*100),"n/a",(U826/V826-1)*100)</f>
        <v>7.8431372549019773</v>
      </c>
      <c r="AQ826" s="705">
        <f>IF(ISERROR((V826/W826-1)*100),"n/a",(V826/W826-1)*100)</f>
        <v>8.5106382978723527</v>
      </c>
      <c r="AR826" s="705">
        <f>IF(ISERROR((W826/X826-1)*100),"n/a",(W826/X826-1)*100)</f>
        <v>9.302325581395344</v>
      </c>
      <c r="AS826" s="706">
        <f>AVERAGE(Z826:AR826)</f>
        <v>7.5082716725644305</v>
      </c>
      <c r="AT826" s="707">
        <f>STDEV(Z826:AR826)</f>
        <v>4.0736614132847313</v>
      </c>
    </row>
    <row r="827" spans="1:46" x14ac:dyDescent="0.2">
      <c r="A827" s="974" t="s">
        <v>1789</v>
      </c>
      <c r="B827" s="988" t="s">
        <v>1790</v>
      </c>
      <c r="C827" s="515">
        <v>0.57999999999999996</v>
      </c>
      <c r="D827" s="691">
        <v>0.5</v>
      </c>
      <c r="E827" s="554">
        <v>0.41</v>
      </c>
      <c r="F827" s="554">
        <v>0.35666666666666669</v>
      </c>
      <c r="G827" s="554">
        <v>0.31666666666666665</v>
      </c>
      <c r="H827" s="554">
        <v>0.27666666666666667</v>
      </c>
      <c r="I827" s="663"/>
      <c r="J827" s="554">
        <v>0.24666666666666667</v>
      </c>
      <c r="K827" s="554">
        <v>0.21</v>
      </c>
      <c r="L827" s="663"/>
      <c r="M827" s="691">
        <v>5.0219999999999994E-2</v>
      </c>
      <c r="N827" s="687">
        <v>0</v>
      </c>
      <c r="O827" s="687">
        <v>0</v>
      </c>
      <c r="P827" s="687">
        <v>0</v>
      </c>
      <c r="Q827" s="687">
        <v>0</v>
      </c>
      <c r="R827" s="687">
        <v>0</v>
      </c>
      <c r="S827" s="687">
        <v>0</v>
      </c>
      <c r="T827" s="687">
        <v>0</v>
      </c>
      <c r="U827" s="687">
        <v>0</v>
      </c>
      <c r="V827" s="687">
        <v>0</v>
      </c>
      <c r="W827" s="687">
        <v>0</v>
      </c>
      <c r="X827" s="687">
        <v>0</v>
      </c>
      <c r="Y827" s="688">
        <f>SUM(C827:X827)</f>
        <v>2.9468866666666664</v>
      </c>
      <c r="Z827" s="1134">
        <f>IF(ISERROR((C827/D827-1)*100),"n/a",(C827/D827-1)*100)</f>
        <v>15.999999999999993</v>
      </c>
      <c r="AA827" s="705">
        <f>IF(ISERROR((D827/E827-1)*100),"n/a",(D827/E827-1)*100)</f>
        <v>21.95121951219512</v>
      </c>
      <c r="AB827" s="705">
        <f>IF(ISERROR((E827/F827-1)*100),"n/a",(E827/F827-1)*100)</f>
        <v>14.953271028037364</v>
      </c>
      <c r="AC827" s="705">
        <f>IF(ISERROR((F827/G827-1)*100),"n/a",(F827/G827-1)*100)</f>
        <v>12.631578947368439</v>
      </c>
      <c r="AD827" s="705">
        <f>IF(ISERROR((G827/H827-1)*100),"n/a",(G827/H827-1)*100)</f>
        <v>14.457831325301207</v>
      </c>
      <c r="AE827" s="705">
        <f>IF(ISERROR((H827/J827-1)*100),"n/a",(H827/J827-1)*100)</f>
        <v>12.162162162162172</v>
      </c>
      <c r="AF827" s="705">
        <f>IF(ISERROR((J827/K827-1)*100),"n/a",(J827/K827-1)*100)</f>
        <v>17.460317460317466</v>
      </c>
      <c r="AG827" s="705">
        <f>IF(ISERROR((K827/M827-1)*100),"n/a",(K827/M827-1)*100)</f>
        <v>318.16009557945046</v>
      </c>
      <c r="AH827" s="705" t="str">
        <f>IF(ISERROR((M827/N827-1)*100),"n/a",(M827/N827-1)*100)</f>
        <v>n/a</v>
      </c>
      <c r="AI827" s="705" t="str">
        <f>IF(ISERROR((N827/O827-1)*100),"n/a",(N827/O827-1)*100)</f>
        <v>n/a</v>
      </c>
      <c r="AJ827" s="705" t="str">
        <f>IF(ISERROR((O827/P827-1)*100),"n/a",(O827/P827-1)*100)</f>
        <v>n/a</v>
      </c>
      <c r="AK827" s="705" t="str">
        <f>IF(ISERROR((P827/Q827-1)*100),"n/a",(P827/Q827-1)*100)</f>
        <v>n/a</v>
      </c>
      <c r="AL827" s="705" t="str">
        <f>IF(ISERROR((Q827/R827-1)*100),"n/a",(Q827/R827-1)*100)</f>
        <v>n/a</v>
      </c>
      <c r="AM827" s="705" t="str">
        <f>IF(ISERROR((R827/S827-1)*100),"n/a",(R827/S827-1)*100)</f>
        <v>n/a</v>
      </c>
      <c r="AN827" s="705" t="str">
        <f>IF(ISERROR((S827/T827-1)*100),"n/a",(S827/T827-1)*100)</f>
        <v>n/a</v>
      </c>
      <c r="AO827" s="705" t="str">
        <f>IF(ISERROR((T827/U827-1)*100),"n/a",(T827/U827-1)*100)</f>
        <v>n/a</v>
      </c>
      <c r="AP827" s="705" t="str">
        <f>IF(ISERROR((U827/V827-1)*100),"n/a",(U827/V827-1)*100)</f>
        <v>n/a</v>
      </c>
      <c r="AQ827" s="705" t="str">
        <f>IF(ISERROR((V827/W827-1)*100),"n/a",(V827/W827-1)*100)</f>
        <v>n/a</v>
      </c>
      <c r="AR827" s="705" t="str">
        <f>IF(ISERROR((W827/X827-1)*100),"n/a",(W827/X827-1)*100)</f>
        <v>n/a</v>
      </c>
      <c r="AS827" s="706">
        <f>AVERAGE(Z827:AR827)</f>
        <v>53.472059501854027</v>
      </c>
      <c r="AT827" s="707">
        <f>STDEV(Z827:AR827)</f>
        <v>106.99437911824106</v>
      </c>
    </row>
    <row r="828" spans="1:46" x14ac:dyDescent="0.2">
      <c r="A828" s="974" t="s">
        <v>769</v>
      </c>
      <c r="B828" s="988" t="s">
        <v>857</v>
      </c>
      <c r="C828" s="515">
        <v>1.86</v>
      </c>
      <c r="D828" s="691">
        <v>1.7</v>
      </c>
      <c r="E828" s="554">
        <v>1.64</v>
      </c>
      <c r="F828" s="554">
        <v>1.54</v>
      </c>
      <c r="G828" s="554">
        <v>1.5</v>
      </c>
      <c r="H828" s="554">
        <v>1.46</v>
      </c>
      <c r="I828" s="663"/>
      <c r="J828" s="554">
        <v>1.42</v>
      </c>
      <c r="K828" s="554">
        <v>1.36</v>
      </c>
      <c r="L828" s="663"/>
      <c r="M828" s="691">
        <v>1.26</v>
      </c>
      <c r="N828" s="691">
        <v>1.1599999999999999</v>
      </c>
      <c r="O828" s="691">
        <v>1.08</v>
      </c>
      <c r="P828" s="691">
        <v>0.96</v>
      </c>
      <c r="Q828" s="691">
        <v>0.88</v>
      </c>
      <c r="R828" s="691">
        <v>0.8</v>
      </c>
      <c r="S828" s="691">
        <v>0.75</v>
      </c>
      <c r="T828" s="687">
        <v>0.01</v>
      </c>
      <c r="U828" s="687">
        <v>0.01</v>
      </c>
      <c r="V828" s="687">
        <v>0.01</v>
      </c>
      <c r="W828" s="687">
        <v>0.01</v>
      </c>
      <c r="X828" s="687">
        <v>0.01</v>
      </c>
      <c r="Y828" s="688">
        <f>SUM(C828:X828)</f>
        <v>19.420000000000005</v>
      </c>
      <c r="Z828" s="1134">
        <f>IF(ISERROR((C828/D828-1)*100),"n/a",(C828/D828-1)*100)</f>
        <v>9.4117647058823639</v>
      </c>
      <c r="AA828" s="705">
        <f>IF(ISERROR((D828/E828-1)*100),"n/a",(D828/E828-1)*100)</f>
        <v>3.6585365853658569</v>
      </c>
      <c r="AB828" s="705">
        <f>IF(ISERROR((E828/F828-1)*100),"n/a",(E828/F828-1)*100)</f>
        <v>6.4935064935064846</v>
      </c>
      <c r="AC828" s="705">
        <f>IF(ISERROR((F828/G828-1)*100),"n/a",(F828/G828-1)*100)</f>
        <v>2.6666666666666616</v>
      </c>
      <c r="AD828" s="705">
        <f>IF(ISERROR((G828/H828-1)*100),"n/a",(G828/H828-1)*100)</f>
        <v>2.7397260273972712</v>
      </c>
      <c r="AE828" s="705">
        <f>IF(ISERROR((H828/J828-1)*100),"n/a",(H828/J828-1)*100)</f>
        <v>2.8169014084507005</v>
      </c>
      <c r="AF828" s="705">
        <f>IF(ISERROR((J828/K828-1)*100),"n/a",(J828/K828-1)*100)</f>
        <v>4.4117647058823373</v>
      </c>
      <c r="AG828" s="705">
        <f>IF(ISERROR((K828/M828-1)*100),"n/a",(K828/M828-1)*100)</f>
        <v>7.9365079365079527</v>
      </c>
      <c r="AH828" s="705">
        <f>IF(ISERROR((M828/N828-1)*100),"n/a",(M828/N828-1)*100)</f>
        <v>8.6206896551724199</v>
      </c>
      <c r="AI828" s="705">
        <f>IF(ISERROR((N828/O828-1)*100),"n/a",(N828/O828-1)*100)</f>
        <v>7.4074074074073959</v>
      </c>
      <c r="AJ828" s="705">
        <f>IF(ISERROR((O828/P828-1)*100),"n/a",(O828/P828-1)*100)</f>
        <v>12.500000000000021</v>
      </c>
      <c r="AK828" s="705">
        <f>IF(ISERROR((P828/Q828-1)*100),"n/a",(P828/Q828-1)*100)</f>
        <v>9.0909090909090828</v>
      </c>
      <c r="AL828" s="705">
        <f>IF(ISERROR((Q828/R828-1)*100),"n/a",(Q828/R828-1)*100)</f>
        <v>9.9999999999999858</v>
      </c>
      <c r="AM828" s="705">
        <f>IF(ISERROR((R828/S828-1)*100),"n/a",(R828/S828-1)*100)</f>
        <v>6.6666666666666652</v>
      </c>
      <c r="AN828" s="705">
        <f>IF(ISERROR((S828/T828-1)*100),"n/a",(S828/T828-1)*100)</f>
        <v>7400</v>
      </c>
      <c r="AO828" s="705">
        <f>IF(ISERROR((T828/U828-1)*100),"n/a",(T828/U828-1)*100)</f>
        <v>0</v>
      </c>
      <c r="AP828" s="705">
        <f>IF(ISERROR((U828/V828-1)*100),"n/a",(U828/V828-1)*100)</f>
        <v>0</v>
      </c>
      <c r="AQ828" s="705">
        <f>IF(ISERROR((V828/W828-1)*100),"n/a",(V828/W828-1)*100)</f>
        <v>0</v>
      </c>
      <c r="AR828" s="705">
        <f>IF(ISERROR((W828/X828-1)*100),"n/a",(W828/X828-1)*100)</f>
        <v>0</v>
      </c>
      <c r="AS828" s="706">
        <f>AVERAGE(Z828:AR828)</f>
        <v>394.44321301841131</v>
      </c>
      <c r="AT828" s="707">
        <f>STDEV(Z828:AR828)</f>
        <v>1696.4773657202236</v>
      </c>
    </row>
    <row r="829" spans="1:46" x14ac:dyDescent="0.2">
      <c r="A829" s="974" t="s">
        <v>2978</v>
      </c>
      <c r="B829" s="988" t="s">
        <v>2979</v>
      </c>
      <c r="C829" s="515">
        <v>5.6</v>
      </c>
      <c r="D829" s="691">
        <v>4.5999999999999996</v>
      </c>
      <c r="E829" s="554">
        <v>3.8</v>
      </c>
      <c r="F829" s="554">
        <v>2.8</v>
      </c>
      <c r="G829" s="554">
        <v>2</v>
      </c>
      <c r="H829" s="626">
        <v>1.1499999999999999</v>
      </c>
      <c r="I829" s="663"/>
      <c r="J829" s="554">
        <v>2.48</v>
      </c>
      <c r="K829" s="554">
        <v>2.23</v>
      </c>
      <c r="L829" s="663"/>
      <c r="M829" s="691">
        <v>2.12</v>
      </c>
      <c r="N829" s="691">
        <v>1.89</v>
      </c>
      <c r="O829" s="691">
        <v>1.75</v>
      </c>
      <c r="P829" s="691">
        <v>1.31</v>
      </c>
      <c r="Q829" s="691">
        <v>0.95</v>
      </c>
      <c r="R829" s="691">
        <v>0.62</v>
      </c>
      <c r="S829" s="691">
        <v>0.38</v>
      </c>
      <c r="T829" s="691">
        <v>0.2</v>
      </c>
      <c r="U829" s="691">
        <v>0.115</v>
      </c>
      <c r="V829" s="687">
        <v>0.1</v>
      </c>
      <c r="W829" s="687">
        <v>0.1</v>
      </c>
      <c r="X829" s="691">
        <v>0.1</v>
      </c>
      <c r="Y829" s="688">
        <f>SUM(C829:X829)</f>
        <v>34.295000000000009</v>
      </c>
      <c r="Z829" s="1134">
        <f>IF(ISERROR((C829/D829-1)*100),"n/a",(C829/D829-1)*100)</f>
        <v>21.739130434782616</v>
      </c>
      <c r="AA829" s="705">
        <f>IF(ISERROR((D829/E829-1)*100),"n/a",(D829/E829-1)*100)</f>
        <v>21.052631578947366</v>
      </c>
      <c r="AB829" s="705">
        <f>IF(ISERROR((E829/F829-1)*100),"n/a",(E829/F829-1)*100)</f>
        <v>35.714285714285722</v>
      </c>
      <c r="AC829" s="705">
        <f>IF(ISERROR((F829/G829-1)*100),"n/a",(F829/G829-1)*100)</f>
        <v>39.999999999999993</v>
      </c>
      <c r="AD829" s="705">
        <f>IF(ISERROR((G829/H829-1)*100),"n/a",(G829/H829-1)*100)</f>
        <v>73.913043478260889</v>
      </c>
      <c r="AE829" s="705">
        <f>IF(ISERROR((H829/J829-1)*100),"n/a",(H829/J829-1)*100)</f>
        <v>-53.629032258064527</v>
      </c>
      <c r="AF829" s="705">
        <f>IF(ISERROR((J829/K829-1)*100),"n/a",(J829/K829-1)*100)</f>
        <v>11.210762331838575</v>
      </c>
      <c r="AG829" s="705">
        <f>IF(ISERROR((K829/M829-1)*100),"n/a",(K829/M829-1)*100)</f>
        <v>5.1886792452830122</v>
      </c>
      <c r="AH829" s="705">
        <f>IF(ISERROR((M829/N829-1)*100),"n/a",(M829/N829-1)*100)</f>
        <v>12.169312169312185</v>
      </c>
      <c r="AI829" s="705">
        <f>IF(ISERROR((N829/O829-1)*100),"n/a",(N829/O829-1)*100)</f>
        <v>7.9999999999999849</v>
      </c>
      <c r="AJ829" s="705">
        <f>IF(ISERROR((O829/P829-1)*100),"n/a",(O829/P829-1)*100)</f>
        <v>33.587786259541971</v>
      </c>
      <c r="AK829" s="705">
        <f>IF(ISERROR((P829/Q829-1)*100),"n/a",(P829/Q829-1)*100)</f>
        <v>37.894736842105267</v>
      </c>
      <c r="AL829" s="705">
        <f>IF(ISERROR((Q829/R829-1)*100),"n/a",(Q829/R829-1)*100)</f>
        <v>53.225806451612897</v>
      </c>
      <c r="AM829" s="705">
        <f>IF(ISERROR((R829/S829-1)*100),"n/a",(R829/S829-1)*100)</f>
        <v>63.157894736842103</v>
      </c>
      <c r="AN829" s="705">
        <f>IF(ISERROR((S829/T829-1)*100),"n/a",(S829/T829-1)*100)</f>
        <v>89.999999999999986</v>
      </c>
      <c r="AO829" s="705">
        <f>IF(ISERROR((T829/U829-1)*100),"n/a",(T829/U829-1)*100)</f>
        <v>73.91304347826086</v>
      </c>
      <c r="AP829" s="705">
        <f>IF(ISERROR((U829/V829-1)*100),"n/a",(U829/V829-1)*100)</f>
        <v>14.999999999999991</v>
      </c>
      <c r="AQ829" s="705">
        <f>IF(ISERROR((V829/W829-1)*100),"n/a",(V829/W829-1)*100)</f>
        <v>0</v>
      </c>
      <c r="AR829" s="705">
        <f>IF(ISERROR((W829/X829-1)*100),"n/a",(W829/X829-1)*100)</f>
        <v>0</v>
      </c>
      <c r="AS829" s="706">
        <f>AVERAGE(Z829:AR829)</f>
        <v>28.533583182263627</v>
      </c>
      <c r="AT829" s="707">
        <f>STDEV(Z829:AR829)</f>
        <v>33.499811541726409</v>
      </c>
    </row>
    <row r="830" spans="1:46" x14ac:dyDescent="0.2">
      <c r="A830" s="974" t="s">
        <v>1791</v>
      </c>
      <c r="B830" s="988" t="s">
        <v>1792</v>
      </c>
      <c r="C830" s="515">
        <v>0.82</v>
      </c>
      <c r="D830" s="691">
        <v>0.75</v>
      </c>
      <c r="E830" s="554">
        <v>0.71</v>
      </c>
      <c r="F830" s="554">
        <v>0.66</v>
      </c>
      <c r="G830" s="554">
        <v>0.57999999999999996</v>
      </c>
      <c r="H830" s="554">
        <v>0.5</v>
      </c>
      <c r="I830" s="663"/>
      <c r="J830" s="556">
        <v>0.44</v>
      </c>
      <c r="K830" s="556">
        <v>0.44</v>
      </c>
      <c r="L830" s="663"/>
      <c r="M830" s="687">
        <v>0.44</v>
      </c>
      <c r="N830" s="687">
        <v>0.44</v>
      </c>
      <c r="O830" s="691">
        <v>0.44</v>
      </c>
      <c r="P830" s="691">
        <v>0.4</v>
      </c>
      <c r="Q830" s="691">
        <v>0.36</v>
      </c>
      <c r="R830" s="691">
        <v>0.32</v>
      </c>
      <c r="S830" s="691">
        <v>0.28000000000000003</v>
      </c>
      <c r="T830" s="687">
        <v>0.24</v>
      </c>
      <c r="U830" s="687">
        <v>0.24</v>
      </c>
      <c r="V830" s="687">
        <v>0.24</v>
      </c>
      <c r="W830" s="687">
        <v>0.26800000000000002</v>
      </c>
      <c r="X830" s="687">
        <v>0.35199999999999998</v>
      </c>
      <c r="Y830" s="688">
        <f>SUM(C830:X830)</f>
        <v>8.9200000000000035</v>
      </c>
      <c r="Z830" s="1134">
        <f>IF(ISERROR((C830/D830-1)*100),"n/a",(C830/D830-1)*100)</f>
        <v>9.3333333333333268</v>
      </c>
      <c r="AA830" s="705">
        <f>IF(ISERROR((D830/E830-1)*100),"n/a",(D830/E830-1)*100)</f>
        <v>5.6338028169014231</v>
      </c>
      <c r="AB830" s="705">
        <f>IF(ISERROR((E830/F830-1)*100),"n/a",(E830/F830-1)*100)</f>
        <v>7.575757575757569</v>
      </c>
      <c r="AC830" s="705">
        <f>IF(ISERROR((F830/G830-1)*100),"n/a",(F830/G830-1)*100)</f>
        <v>13.793103448275868</v>
      </c>
      <c r="AD830" s="705">
        <f>IF(ISERROR((G830/H830-1)*100),"n/a",(G830/H830-1)*100)</f>
        <v>15.999999999999993</v>
      </c>
      <c r="AE830" s="705">
        <f>IF(ISERROR((H830/J830-1)*100),"n/a",(H830/J830-1)*100)</f>
        <v>13.636363636363647</v>
      </c>
      <c r="AF830" s="705">
        <f>IF(ISERROR((J830/K830-1)*100),"n/a",(J830/K830-1)*100)</f>
        <v>0</v>
      </c>
      <c r="AG830" s="705">
        <f>IF(ISERROR((K830/M830-1)*100),"n/a",(K830/M830-1)*100)</f>
        <v>0</v>
      </c>
      <c r="AH830" s="705">
        <f>IF(ISERROR((M830/N830-1)*100),"n/a",(M830/N830-1)*100)</f>
        <v>0</v>
      </c>
      <c r="AI830" s="705">
        <f>IF(ISERROR((N830/O830-1)*100),"n/a",(N830/O830-1)*100)</f>
        <v>0</v>
      </c>
      <c r="AJ830" s="705">
        <f>IF(ISERROR((O830/P830-1)*100),"n/a",(O830/P830-1)*100)</f>
        <v>9.9999999999999858</v>
      </c>
      <c r="AK830" s="705">
        <f>IF(ISERROR((P830/Q830-1)*100),"n/a",(P830/Q830-1)*100)</f>
        <v>11.111111111111116</v>
      </c>
      <c r="AL830" s="705">
        <f>IF(ISERROR((Q830/R830-1)*100),"n/a",(Q830/R830-1)*100)</f>
        <v>12.5</v>
      </c>
      <c r="AM830" s="705">
        <f>IF(ISERROR((R830/S830-1)*100),"n/a",(R830/S830-1)*100)</f>
        <v>14.285714285714279</v>
      </c>
      <c r="AN830" s="705">
        <f>IF(ISERROR((S830/T830-1)*100),"n/a",(S830/T830-1)*100)</f>
        <v>16.666666666666675</v>
      </c>
      <c r="AO830" s="705">
        <f>IF(ISERROR((T830/U830-1)*100),"n/a",(T830/U830-1)*100)</f>
        <v>0</v>
      </c>
      <c r="AP830" s="705">
        <f>IF(ISERROR((U830/V830-1)*100),"n/a",(U830/V830-1)*100)</f>
        <v>0</v>
      </c>
      <c r="AQ830" s="705">
        <f>IF(ISERROR((V830/W830-1)*100),"n/a",(V830/W830-1)*100)</f>
        <v>-10.447761194029859</v>
      </c>
      <c r="AR830" s="705">
        <f>IF(ISERROR((W830/X830-1)*100),"n/a",(W830/X830-1)*100)</f>
        <v>-23.863636363636353</v>
      </c>
      <c r="AS830" s="706">
        <f>AVERAGE(Z830:AR830)</f>
        <v>5.064445016655668</v>
      </c>
      <c r="AT830" s="707">
        <f>STDEV(Z830:AR830)</f>
        <v>10.168892258870418</v>
      </c>
    </row>
    <row r="831" spans="1:46" x14ac:dyDescent="0.2">
      <c r="A831" s="524" t="s">
        <v>1793</v>
      </c>
      <c r="B831" s="988" t="s">
        <v>1794</v>
      </c>
      <c r="C831" s="515">
        <v>2.16</v>
      </c>
      <c r="D831" s="691">
        <v>1.96</v>
      </c>
      <c r="E831" s="554">
        <v>1.68</v>
      </c>
      <c r="F831" s="554">
        <v>1.52</v>
      </c>
      <c r="G831" s="554">
        <v>1.36</v>
      </c>
      <c r="H831" s="554">
        <v>1.24</v>
      </c>
      <c r="I831" s="663"/>
      <c r="J831" s="554">
        <v>1.1599999999999999</v>
      </c>
      <c r="K831" s="556">
        <v>1.08</v>
      </c>
      <c r="L831" s="663"/>
      <c r="M831" s="691">
        <v>1.02</v>
      </c>
      <c r="N831" s="687">
        <v>1</v>
      </c>
      <c r="O831" s="687">
        <v>1</v>
      </c>
      <c r="P831" s="691">
        <v>1</v>
      </c>
      <c r="Q831" s="687">
        <v>0.88</v>
      </c>
      <c r="R831" s="691">
        <v>0.86</v>
      </c>
      <c r="S831" s="687">
        <v>0.8</v>
      </c>
      <c r="T831" s="687">
        <v>0.8</v>
      </c>
      <c r="U831" s="687">
        <v>0.94</v>
      </c>
      <c r="V831" s="687">
        <v>1.1299999999999999</v>
      </c>
      <c r="W831" s="687">
        <v>1.28</v>
      </c>
      <c r="X831" s="687">
        <v>1.28</v>
      </c>
      <c r="Y831" s="688">
        <f>SUM(C831:X831)</f>
        <v>24.150000000000002</v>
      </c>
      <c r="Z831" s="1134">
        <f>IF(ISERROR((C831/D831-1)*100),"n/a",(C831/D831-1)*100)</f>
        <v>10.204081632653072</v>
      </c>
      <c r="AA831" s="705">
        <f>IF(ISERROR((D831/E831-1)*100),"n/a",(D831/E831-1)*100)</f>
        <v>16.666666666666675</v>
      </c>
      <c r="AB831" s="705">
        <f>IF(ISERROR((E831/F831-1)*100),"n/a",(E831/F831-1)*100)</f>
        <v>10.526315789473673</v>
      </c>
      <c r="AC831" s="705">
        <f>IF(ISERROR((F831/G831-1)*100),"n/a",(F831/G831-1)*100)</f>
        <v>11.764705882352944</v>
      </c>
      <c r="AD831" s="705">
        <f>IF(ISERROR((G831/H831-1)*100),"n/a",(G831/H831-1)*100)</f>
        <v>9.6774193548387224</v>
      </c>
      <c r="AE831" s="705">
        <f>IF(ISERROR((H831/J831-1)*100),"n/a",(H831/J831-1)*100)</f>
        <v>6.8965517241379448</v>
      </c>
      <c r="AF831" s="705">
        <f>IF(ISERROR((J831/K831-1)*100),"n/a",(J831/K831-1)*100)</f>
        <v>7.4074074074073959</v>
      </c>
      <c r="AG831" s="705">
        <f>IF(ISERROR((K831/M831-1)*100),"n/a",(K831/M831-1)*100)</f>
        <v>5.8823529411764719</v>
      </c>
      <c r="AH831" s="705">
        <f>IF(ISERROR((M831/N831-1)*100),"n/a",(M831/N831-1)*100)</f>
        <v>2.0000000000000018</v>
      </c>
      <c r="AI831" s="705">
        <f>IF(ISERROR((N831/O831-1)*100),"n/a",(N831/O831-1)*100)</f>
        <v>0</v>
      </c>
      <c r="AJ831" s="705">
        <f>IF(ISERROR((O831/P831-1)*100),"n/a",(O831/P831-1)*100)</f>
        <v>0</v>
      </c>
      <c r="AK831" s="705">
        <f>IF(ISERROR((P831/Q831-1)*100),"n/a",(P831/Q831-1)*100)</f>
        <v>13.636363636363647</v>
      </c>
      <c r="AL831" s="705">
        <f>IF(ISERROR((Q831/R831-1)*100),"n/a",(Q831/R831-1)*100)</f>
        <v>2.3255813953488413</v>
      </c>
      <c r="AM831" s="705">
        <f>IF(ISERROR((R831/S831-1)*100),"n/a",(R831/S831-1)*100)</f>
        <v>7.4999999999999956</v>
      </c>
      <c r="AN831" s="705">
        <f>IF(ISERROR((S831/T831-1)*100),"n/a",(S831/T831-1)*100)</f>
        <v>0</v>
      </c>
      <c r="AO831" s="705">
        <f>IF(ISERROR((T831/U831-1)*100),"n/a",(T831/U831-1)*100)</f>
        <v>-14.893617021276583</v>
      </c>
      <c r="AP831" s="705">
        <f>IF(ISERROR((U831/V831-1)*100),"n/a",(U831/V831-1)*100)</f>
        <v>-16.814159292035392</v>
      </c>
      <c r="AQ831" s="705">
        <f>IF(ISERROR((V831/W831-1)*100),"n/a",(V831/W831-1)*100)</f>
        <v>-11.718750000000011</v>
      </c>
      <c r="AR831" s="705">
        <f>IF(ISERROR((W831/X831-1)*100),"n/a",(W831/X831-1)*100)</f>
        <v>0</v>
      </c>
      <c r="AS831" s="706">
        <f>AVERAGE(Z831:AR831)</f>
        <v>3.2137326377424955</v>
      </c>
      <c r="AT831" s="707">
        <f>STDEV(Z831:AR831)</f>
        <v>9.3066268875526283</v>
      </c>
    </row>
    <row r="832" spans="1:46" x14ac:dyDescent="0.2">
      <c r="A832" s="524" t="s">
        <v>1795</v>
      </c>
      <c r="B832" s="988" t="s">
        <v>1796</v>
      </c>
      <c r="C832" s="515">
        <v>1.25</v>
      </c>
      <c r="D832" s="691">
        <v>1.03</v>
      </c>
      <c r="E832" s="554">
        <v>0.98</v>
      </c>
      <c r="F832" s="554">
        <v>0.89</v>
      </c>
      <c r="G832" s="554">
        <v>0.75</v>
      </c>
      <c r="H832" s="554">
        <v>0.55000000000000004</v>
      </c>
      <c r="I832" s="663"/>
      <c r="J832" s="554">
        <v>0.35</v>
      </c>
      <c r="K832" s="554">
        <v>0.16</v>
      </c>
      <c r="L832" s="663"/>
      <c r="M832" s="687">
        <v>0.04</v>
      </c>
      <c r="N832" s="687">
        <v>0.04</v>
      </c>
      <c r="O832" s="691">
        <v>1.2</v>
      </c>
      <c r="P832" s="691">
        <v>1.17</v>
      </c>
      <c r="Q832" s="691">
        <v>1.06</v>
      </c>
      <c r="R832" s="691">
        <v>0.98</v>
      </c>
      <c r="S832" s="691">
        <v>0.9</v>
      </c>
      <c r="T832" s="691">
        <v>0.82</v>
      </c>
      <c r="U832" s="691">
        <v>0.74</v>
      </c>
      <c r="V832" s="691">
        <v>0.67</v>
      </c>
      <c r="W832" s="691">
        <v>0.62</v>
      </c>
      <c r="X832" s="691">
        <v>0.47</v>
      </c>
      <c r="Y832" s="688">
        <f>SUM(C832:X832)</f>
        <v>14.670000000000002</v>
      </c>
      <c r="Z832" s="1134">
        <f>IF(ISERROR((C832/D832-1)*100),"n/a",(C832/D832-1)*100)</f>
        <v>21.359223300970864</v>
      </c>
      <c r="AA832" s="705">
        <f>IF(ISERROR((D832/E832-1)*100),"n/a",(D832/E832-1)*100)</f>
        <v>5.1020408163265252</v>
      </c>
      <c r="AB832" s="705">
        <f>IF(ISERROR((E832/F832-1)*100),"n/a",(E832/F832-1)*100)</f>
        <v>10.1123595505618</v>
      </c>
      <c r="AC832" s="705">
        <f>IF(ISERROR((F832/G832-1)*100),"n/a",(F832/G832-1)*100)</f>
        <v>18.666666666666675</v>
      </c>
      <c r="AD832" s="705">
        <f>IF(ISERROR((G832/H832-1)*100),"n/a",(G832/H832-1)*100)</f>
        <v>36.363636363636353</v>
      </c>
      <c r="AE832" s="705">
        <f>IF(ISERROR((H832/J832-1)*100),"n/a",(H832/J832-1)*100)</f>
        <v>57.14285714285716</v>
      </c>
      <c r="AF832" s="705">
        <f>IF(ISERROR((J832/K832-1)*100),"n/a",(J832/K832-1)*100)</f>
        <v>118.75</v>
      </c>
      <c r="AG832" s="705">
        <f>IF(ISERROR((K832/M832-1)*100),"n/a",(K832/M832-1)*100)</f>
        <v>300</v>
      </c>
      <c r="AH832" s="705">
        <f>IF(ISERROR((M832/N832-1)*100),"n/a",(M832/N832-1)*100)</f>
        <v>0</v>
      </c>
      <c r="AI832" s="705">
        <f>IF(ISERROR((N832/O832-1)*100),"n/a",(N832/O832-1)*100)</f>
        <v>-96.666666666666671</v>
      </c>
      <c r="AJ832" s="705">
        <f>IF(ISERROR((O832/P832-1)*100),"n/a",(O832/P832-1)*100)</f>
        <v>2.5641025641025772</v>
      </c>
      <c r="AK832" s="705">
        <f>IF(ISERROR((P832/Q832-1)*100),"n/a",(P832/Q832-1)*100)</f>
        <v>10.377358490566024</v>
      </c>
      <c r="AL832" s="705">
        <f>IF(ISERROR((Q832/R832-1)*100),"n/a",(Q832/R832-1)*100)</f>
        <v>8.163265306122458</v>
      </c>
      <c r="AM832" s="705">
        <f>IF(ISERROR((R832/S832-1)*100),"n/a",(R832/S832-1)*100)</f>
        <v>8.8888888888888786</v>
      </c>
      <c r="AN832" s="705">
        <f>IF(ISERROR((S832/T832-1)*100),"n/a",(S832/T832-1)*100)</f>
        <v>9.7560975609756184</v>
      </c>
      <c r="AO832" s="705">
        <f>IF(ISERROR((T832/U832-1)*100),"n/a",(T832/U832-1)*100)</f>
        <v>10.810810810810811</v>
      </c>
      <c r="AP832" s="705">
        <f>IF(ISERROR((U832/V832-1)*100),"n/a",(U832/V832-1)*100)</f>
        <v>10.447761194029837</v>
      </c>
      <c r="AQ832" s="705">
        <f>IF(ISERROR((V832/W832-1)*100),"n/a",(V832/W832-1)*100)</f>
        <v>8.064516129032274</v>
      </c>
      <c r="AR832" s="705">
        <f>IF(ISERROR((W832/X832-1)*100),"n/a",(W832/X832-1)*100)</f>
        <v>31.914893617021288</v>
      </c>
      <c r="AS832" s="706">
        <f>AVERAGE(Z832:AR832)</f>
        <v>30.095674301889606</v>
      </c>
      <c r="AT832" s="707">
        <f>STDEV(Z832:AR832)</f>
        <v>75.800197548623743</v>
      </c>
    </row>
    <row r="833" spans="1:46" x14ac:dyDescent="0.2">
      <c r="A833" s="497" t="s">
        <v>858</v>
      </c>
      <c r="B833" s="988" t="s">
        <v>859</v>
      </c>
      <c r="C833" s="515">
        <v>2.21</v>
      </c>
      <c r="D833" s="691">
        <v>2.08</v>
      </c>
      <c r="E833" s="554">
        <v>1.98</v>
      </c>
      <c r="F833" s="554">
        <v>1.7428805999999999</v>
      </c>
      <c r="G833" s="554">
        <v>1.56</v>
      </c>
      <c r="H833" s="554">
        <v>1.4450000000000001</v>
      </c>
      <c r="I833" s="663"/>
      <c r="J833" s="554">
        <v>1.2</v>
      </c>
      <c r="K833" s="554">
        <v>1.04</v>
      </c>
      <c r="L833" s="663"/>
      <c r="M833" s="691">
        <v>0.8</v>
      </c>
      <c r="N833" s="691">
        <v>0.67500000000000004</v>
      </c>
      <c r="O833" s="691">
        <v>0.54</v>
      </c>
      <c r="P833" s="691">
        <v>0.5</v>
      </c>
      <c r="Q833" s="691">
        <v>0.46</v>
      </c>
      <c r="R833" s="691">
        <v>0.44</v>
      </c>
      <c r="S833" s="691">
        <v>0.41499999999999998</v>
      </c>
      <c r="T833" s="687">
        <v>0.4</v>
      </c>
      <c r="U833" s="687">
        <v>0.4</v>
      </c>
      <c r="V833" s="687">
        <v>0.4</v>
      </c>
      <c r="W833" s="687">
        <v>0.68500000000000005</v>
      </c>
      <c r="X833" s="687">
        <v>0.78</v>
      </c>
      <c r="Y833" s="688">
        <f>SUM(C833:X833)</f>
        <v>19.752880599999997</v>
      </c>
      <c r="Z833" s="1134">
        <f>IF(ISERROR((C833/D833-1)*100),"n/a",(C833/D833-1)*100)</f>
        <v>6.25</v>
      </c>
      <c r="AA833" s="705">
        <f>IF(ISERROR((D833/E833-1)*100),"n/a",(D833/E833-1)*100)</f>
        <v>5.0505050505050608</v>
      </c>
      <c r="AB833" s="705">
        <f>IF(ISERROR((E833/F833-1)*100),"n/a",(E833/F833-1)*100)</f>
        <v>13.605028365110039</v>
      </c>
      <c r="AC833" s="705">
        <f>IF(ISERROR((F833/G833-1)*100),"n/a",(F833/G833-1)*100)</f>
        <v>11.723115384615369</v>
      </c>
      <c r="AD833" s="705">
        <f>IF(ISERROR((G833/H833-1)*100),"n/a",(G833/H833-1)*100)</f>
        <v>7.9584775086505077</v>
      </c>
      <c r="AE833" s="705">
        <f>IF(ISERROR((H833/J833-1)*100),"n/a",(H833/J833-1)*100)</f>
        <v>20.416666666666682</v>
      </c>
      <c r="AF833" s="705">
        <f>IF(ISERROR((J833/K833-1)*100),"n/a",(J833/K833-1)*100)</f>
        <v>15.384615384615374</v>
      </c>
      <c r="AG833" s="705">
        <f>IF(ISERROR((K833/M833-1)*100),"n/a",(K833/M833-1)*100)</f>
        <v>30.000000000000004</v>
      </c>
      <c r="AH833" s="705">
        <f>IF(ISERROR((M833/N833-1)*100),"n/a",(M833/N833-1)*100)</f>
        <v>18.518518518518512</v>
      </c>
      <c r="AI833" s="705">
        <f>IF(ISERROR((N833/O833-1)*100),"n/a",(N833/O833-1)*100)</f>
        <v>25</v>
      </c>
      <c r="AJ833" s="705">
        <f>IF(ISERROR((O833/P833-1)*100),"n/a",(O833/P833-1)*100)</f>
        <v>8.0000000000000071</v>
      </c>
      <c r="AK833" s="705">
        <f>IF(ISERROR((P833/Q833-1)*100),"n/a",(P833/Q833-1)*100)</f>
        <v>8.6956521739130377</v>
      </c>
      <c r="AL833" s="705">
        <f>IF(ISERROR((Q833/R833-1)*100),"n/a",(Q833/R833-1)*100)</f>
        <v>4.5454545454545414</v>
      </c>
      <c r="AM833" s="705">
        <f>IF(ISERROR((R833/S833-1)*100),"n/a",(R833/S833-1)*100)</f>
        <v>6.024096385542177</v>
      </c>
      <c r="AN833" s="705">
        <f>IF(ISERROR((S833/T833-1)*100),"n/a",(S833/T833-1)*100)</f>
        <v>3.7499999999999867</v>
      </c>
      <c r="AO833" s="705">
        <f>IF(ISERROR((T833/U833-1)*100),"n/a",(T833/U833-1)*100)</f>
        <v>0</v>
      </c>
      <c r="AP833" s="705">
        <f>IF(ISERROR((U833/V833-1)*100),"n/a",(U833/V833-1)*100)</f>
        <v>0</v>
      </c>
      <c r="AQ833" s="705">
        <f>IF(ISERROR((V833/W833-1)*100),"n/a",(V833/W833-1)*100)</f>
        <v>-41.605839416058402</v>
      </c>
      <c r="AR833" s="705">
        <f>IF(ISERROR((W833/X833-1)*100),"n/a",(W833/X833-1)*100)</f>
        <v>-12.179487179487181</v>
      </c>
      <c r="AS833" s="706">
        <f>AVERAGE(Z833:AR833)</f>
        <v>6.9019370204234569</v>
      </c>
      <c r="AT833" s="707">
        <f>STDEV(Z833:AR833)</f>
        <v>15.196515458652803</v>
      </c>
    </row>
    <row r="834" spans="1:46" x14ac:dyDescent="0.2">
      <c r="A834" s="519" t="s">
        <v>1797</v>
      </c>
      <c r="B834" s="988" t="s">
        <v>1798</v>
      </c>
      <c r="C834" s="515">
        <v>1.58</v>
      </c>
      <c r="D834" s="691">
        <v>1.54</v>
      </c>
      <c r="E834" s="554">
        <v>1.46</v>
      </c>
      <c r="F834" s="554">
        <v>1.38</v>
      </c>
      <c r="G834" s="554">
        <v>1.3</v>
      </c>
      <c r="H834" s="554">
        <v>1.22</v>
      </c>
      <c r="I834" s="663"/>
      <c r="J834" s="554">
        <v>1.1599999999999999</v>
      </c>
      <c r="K834" s="554">
        <v>1.1000000000000001</v>
      </c>
      <c r="L834" s="663"/>
      <c r="M834" s="687">
        <v>1.04</v>
      </c>
      <c r="N834" s="687">
        <v>1.2749999999999999</v>
      </c>
      <c r="O834" s="691">
        <v>2.1</v>
      </c>
      <c r="P834" s="691">
        <v>1.98</v>
      </c>
      <c r="Q834" s="691">
        <v>1.86</v>
      </c>
      <c r="R834" s="691">
        <v>1.76</v>
      </c>
      <c r="S834" s="691">
        <v>1.66</v>
      </c>
      <c r="T834" s="691">
        <v>1.56</v>
      </c>
      <c r="U834" s="691">
        <v>1.48</v>
      </c>
      <c r="V834" s="691">
        <v>1.4044399999999999</v>
      </c>
      <c r="W834" s="691">
        <v>1.3333200000000001</v>
      </c>
      <c r="X834" s="691">
        <v>1.26224</v>
      </c>
      <c r="Y834" s="688">
        <f>SUM(C834:X834)</f>
        <v>29.455000000000002</v>
      </c>
      <c r="Z834" s="1134">
        <f>IF(ISERROR((C834/D834-1)*100),"n/a",(C834/D834-1)*100)</f>
        <v>2.5974025974025983</v>
      </c>
      <c r="AA834" s="705">
        <f>IF(ISERROR((D834/E834-1)*100),"n/a",(D834/E834-1)*100)</f>
        <v>5.4794520547945202</v>
      </c>
      <c r="AB834" s="705">
        <f>IF(ISERROR((E834/F834-1)*100),"n/a",(E834/F834-1)*100)</f>
        <v>5.7971014492753659</v>
      </c>
      <c r="AC834" s="705">
        <f>IF(ISERROR((F834/G834-1)*100),"n/a",(F834/G834-1)*100)</f>
        <v>6.153846153846132</v>
      </c>
      <c r="AD834" s="705">
        <f>IF(ISERROR((G834/H834-1)*100),"n/a",(G834/H834-1)*100)</f>
        <v>6.5573770491803351</v>
      </c>
      <c r="AE834" s="705">
        <f>IF(ISERROR((H834/J834-1)*100),"n/a",(H834/J834-1)*100)</f>
        <v>5.1724137931034475</v>
      </c>
      <c r="AF834" s="705">
        <f>IF(ISERROR((J834/K834-1)*100),"n/a",(J834/K834-1)*100)</f>
        <v>5.4545454545454453</v>
      </c>
      <c r="AG834" s="705">
        <f>IF(ISERROR((K834/M834-1)*100),"n/a",(K834/M834-1)*100)</f>
        <v>5.7692307692307709</v>
      </c>
      <c r="AH834" s="705">
        <f>IF(ISERROR((M834/N834-1)*100),"n/a",(M834/N834-1)*100)</f>
        <v>-18.431372549019599</v>
      </c>
      <c r="AI834" s="705">
        <f>IF(ISERROR((N834/O834-1)*100),"n/a",(N834/O834-1)*100)</f>
        <v>-39.285714285714292</v>
      </c>
      <c r="AJ834" s="705">
        <f>IF(ISERROR((O834/P834-1)*100),"n/a",(O834/P834-1)*100)</f>
        <v>6.0606060606060552</v>
      </c>
      <c r="AK834" s="705">
        <f>IF(ISERROR((P834/Q834-1)*100),"n/a",(P834/Q834-1)*100)</f>
        <v>6.4516129032258007</v>
      </c>
      <c r="AL834" s="705">
        <f>IF(ISERROR((Q834/R834-1)*100),"n/a",(Q834/R834-1)*100)</f>
        <v>5.6818181818181879</v>
      </c>
      <c r="AM834" s="705">
        <f>IF(ISERROR((R834/S834-1)*100),"n/a",(R834/S834-1)*100)</f>
        <v>6.024096385542177</v>
      </c>
      <c r="AN834" s="705">
        <f>IF(ISERROR((S834/T834-1)*100),"n/a",(S834/T834-1)*100)</f>
        <v>6.4102564102564097</v>
      </c>
      <c r="AO834" s="705">
        <f>IF(ISERROR((T834/U834-1)*100),"n/a",(T834/U834-1)*100)</f>
        <v>5.4054054054054168</v>
      </c>
      <c r="AP834" s="705">
        <f>IF(ISERROR((U834/V834-1)*100),"n/a",(U834/V834-1)*100)</f>
        <v>5.3800803167098676</v>
      </c>
      <c r="AQ834" s="705">
        <f>IF(ISERROR((V834/W834-1)*100),"n/a",(V834/W834-1)*100)</f>
        <v>5.3340533405333845</v>
      </c>
      <c r="AR834" s="705">
        <f>IF(ISERROR((W834/X834-1)*100),"n/a",(W834/X834-1)*100)</f>
        <v>5.6312587146659876</v>
      </c>
      <c r="AS834" s="706">
        <f>AVERAGE(Z834:AR834)</f>
        <v>1.9812352739688428</v>
      </c>
      <c r="AT834" s="707">
        <f>STDEV(Z834:AR834)</f>
        <v>11.440386137467856</v>
      </c>
    </row>
    <row r="835" spans="1:46" x14ac:dyDescent="0.2">
      <c r="A835" s="1158" t="s">
        <v>3955</v>
      </c>
      <c r="B835" s="662" t="s">
        <v>3956</v>
      </c>
      <c r="C835" s="515">
        <v>0.215</v>
      </c>
      <c r="D835" s="13">
        <v>0.19</v>
      </c>
      <c r="E835" s="13">
        <v>0.15</v>
      </c>
      <c r="F835" s="13">
        <v>0.11</v>
      </c>
      <c r="G835" s="13">
        <v>7.0000000000000007E-2</v>
      </c>
      <c r="H835" s="556">
        <v>0</v>
      </c>
      <c r="I835" s="13"/>
      <c r="J835" s="556">
        <v>0</v>
      </c>
      <c r="K835" s="556">
        <v>0</v>
      </c>
      <c r="L835" s="976"/>
      <c r="M835" s="687">
        <v>0</v>
      </c>
      <c r="N835" s="687">
        <v>0</v>
      </c>
      <c r="O835" s="687">
        <v>0</v>
      </c>
      <c r="P835" s="687">
        <v>0</v>
      </c>
      <c r="Q835" s="687">
        <v>0</v>
      </c>
      <c r="R835" s="687">
        <v>0</v>
      </c>
      <c r="S835" s="687">
        <v>0</v>
      </c>
      <c r="T835" s="687">
        <v>0</v>
      </c>
      <c r="U835" s="687">
        <v>0</v>
      </c>
      <c r="V835" s="687">
        <v>0</v>
      </c>
      <c r="W835" s="687">
        <v>0</v>
      </c>
      <c r="X835" s="687">
        <v>0</v>
      </c>
      <c r="Y835" s="688">
        <f>SUM(C835:X835)</f>
        <v>0.7350000000000001</v>
      </c>
      <c r="Z835" s="1134">
        <f>IF(ISERROR((C835/D835-1)*100),"n/a",(C835/D835-1)*100)</f>
        <v>13.157894736842103</v>
      </c>
      <c r="AA835" s="705">
        <f>IF(ISERROR((D835/E835-1)*100),"n/a",(D835/E835-1)*100)</f>
        <v>26.666666666666682</v>
      </c>
      <c r="AB835" s="705">
        <f>IF(ISERROR((E835/F835-1)*100),"n/a",(E835/F835-1)*100)</f>
        <v>36.363636363636353</v>
      </c>
      <c r="AC835" s="705">
        <f>IF(ISERROR((F835/G835-1)*100),"n/a",(F835/G835-1)*100)</f>
        <v>57.142857142857139</v>
      </c>
      <c r="AD835" s="705" t="str">
        <f>IF(ISERROR((G835/H835-1)*100),"n/a",(G835/H835-1)*100)</f>
        <v>n/a</v>
      </c>
      <c r="AE835" s="705" t="str">
        <f>IF(ISERROR((H835/J835-1)*100),"n/a",(H835/J835-1)*100)</f>
        <v>n/a</v>
      </c>
      <c r="AF835" s="705" t="str">
        <f>IF(ISERROR((J835/K835-1)*100),"n/a",(J835/K835-1)*100)</f>
        <v>n/a</v>
      </c>
      <c r="AG835" s="705" t="str">
        <f>IF(ISERROR((K835/M835-1)*100),"n/a",(K835/M835-1)*100)</f>
        <v>n/a</v>
      </c>
      <c r="AH835" s="705" t="str">
        <f>IF(ISERROR((M835/N835-1)*100),"n/a",(M835/N835-1)*100)</f>
        <v>n/a</v>
      </c>
      <c r="AI835" s="705" t="str">
        <f>IF(ISERROR((N835/O835-1)*100),"n/a",(N835/O835-1)*100)</f>
        <v>n/a</v>
      </c>
      <c r="AJ835" s="705" t="str">
        <f>IF(ISERROR((O835/P835-1)*100),"n/a",(O835/P835-1)*100)</f>
        <v>n/a</v>
      </c>
      <c r="AK835" s="705" t="str">
        <f>IF(ISERROR((P835/Q835-1)*100),"n/a",(P835/Q835-1)*100)</f>
        <v>n/a</v>
      </c>
      <c r="AL835" s="705" t="str">
        <f>IF(ISERROR((Q835/R835-1)*100),"n/a",(Q835/R835-1)*100)</f>
        <v>n/a</v>
      </c>
      <c r="AM835" s="705" t="str">
        <f>IF(ISERROR((R835/S835-1)*100),"n/a",(R835/S835-1)*100)</f>
        <v>n/a</v>
      </c>
      <c r="AN835" s="705" t="str">
        <f>IF(ISERROR((S835/T835-1)*100),"n/a",(S835/T835-1)*100)</f>
        <v>n/a</v>
      </c>
      <c r="AO835" s="705" t="str">
        <f>IF(ISERROR((T835/U835-1)*100),"n/a",(T835/U835-1)*100)</f>
        <v>n/a</v>
      </c>
      <c r="AP835" s="705" t="str">
        <f>IF(ISERROR((U835/V835-1)*100),"n/a",(U835/V835-1)*100)</f>
        <v>n/a</v>
      </c>
      <c r="AQ835" s="705" t="str">
        <f>IF(ISERROR((V835/W835-1)*100),"n/a",(V835/W835-1)*100)</f>
        <v>n/a</v>
      </c>
      <c r="AR835" s="705" t="str">
        <f>IF(ISERROR((W835/X835-1)*100),"n/a",(W835/X835-1)*100)</f>
        <v>n/a</v>
      </c>
      <c r="AS835" s="706">
        <f>AVERAGE(Z835:AR835)</f>
        <v>33.33276372750057</v>
      </c>
      <c r="AT835" s="707">
        <f>STDEV(Z835:AR835)</f>
        <v>18.507376242993612</v>
      </c>
    </row>
    <row r="836" spans="1:46" s="658" customFormat="1" x14ac:dyDescent="0.2">
      <c r="A836" s="974" t="s">
        <v>1799</v>
      </c>
      <c r="B836" s="660" t="s">
        <v>1800</v>
      </c>
      <c r="C836" s="515">
        <v>1.64</v>
      </c>
      <c r="D836" s="588">
        <v>1.54</v>
      </c>
      <c r="E836" s="665">
        <v>1.5149999999999999</v>
      </c>
      <c r="F836" s="665">
        <v>1.4750000000000001</v>
      </c>
      <c r="G836" s="665">
        <v>1.35</v>
      </c>
      <c r="H836" s="665">
        <v>1.1499999999999999</v>
      </c>
      <c r="I836" s="666"/>
      <c r="J836" s="665">
        <v>0.88</v>
      </c>
      <c r="K836" s="665">
        <v>0.48</v>
      </c>
      <c r="L836" s="666"/>
      <c r="M836" s="587">
        <v>0.2</v>
      </c>
      <c r="N836" s="587">
        <v>0.49</v>
      </c>
      <c r="O836" s="588">
        <v>1.3</v>
      </c>
      <c r="P836" s="588">
        <v>1.18</v>
      </c>
      <c r="Q836" s="588">
        <v>1.08</v>
      </c>
      <c r="R836" s="588">
        <v>1</v>
      </c>
      <c r="S836" s="588">
        <v>0.93</v>
      </c>
      <c r="T836" s="588">
        <v>0.75</v>
      </c>
      <c r="U836" s="588">
        <v>0.55000000000000004</v>
      </c>
      <c r="V836" s="588">
        <v>0.5</v>
      </c>
      <c r="W836" s="588">
        <v>0.45</v>
      </c>
      <c r="X836" s="588">
        <v>0.39250000000000002</v>
      </c>
      <c r="Y836" s="688">
        <f>SUM(C836:X836)</f>
        <v>18.852499999999999</v>
      </c>
      <c r="Z836" s="1134">
        <f>IF(ISERROR((C836/D836-1)*100),"n/a",(C836/D836-1)*100)</f>
        <v>6.4935064935064846</v>
      </c>
      <c r="AA836" s="709">
        <f>IF(ISERROR((D836/E836-1)*100),"n/a",(D836/E836-1)*100)</f>
        <v>1.650165016501659</v>
      </c>
      <c r="AB836" s="709">
        <f>IF(ISERROR((E836/F836-1)*100),"n/a",(E836/F836-1)*100)</f>
        <v>2.7118644067796405</v>
      </c>
      <c r="AC836" s="709">
        <f>IF(ISERROR((F836/G836-1)*100),"n/a",(F836/G836-1)*100)</f>
        <v>9.259259259259256</v>
      </c>
      <c r="AD836" s="709">
        <f>IF(ISERROR((G836/H836-1)*100),"n/a",(G836/H836-1)*100)</f>
        <v>17.391304347826097</v>
      </c>
      <c r="AE836" s="709">
        <f>IF(ISERROR((H836/J836-1)*100),"n/a",(H836/J836-1)*100)</f>
        <v>30.681818181818166</v>
      </c>
      <c r="AF836" s="709">
        <f>IF(ISERROR((J836/K836-1)*100),"n/a",(J836/K836-1)*100)</f>
        <v>83.333333333333343</v>
      </c>
      <c r="AG836" s="709">
        <f>IF(ISERROR((K836/M836-1)*100),"n/a",(K836/M836-1)*100)</f>
        <v>140</v>
      </c>
      <c r="AH836" s="709">
        <f>IF(ISERROR((M836/N836-1)*100),"n/a",(M836/N836-1)*100)</f>
        <v>-59.183673469387756</v>
      </c>
      <c r="AI836" s="709">
        <f>IF(ISERROR((N836/O836-1)*100),"n/a",(N836/O836-1)*100)</f>
        <v>-62.307692307692307</v>
      </c>
      <c r="AJ836" s="709">
        <f>IF(ISERROR((O836/P836-1)*100),"n/a",(O836/P836-1)*100)</f>
        <v>10.169491525423746</v>
      </c>
      <c r="AK836" s="709">
        <f>IF(ISERROR((P836/Q836-1)*100),"n/a",(P836/Q836-1)*100)</f>
        <v>9.259259259259256</v>
      </c>
      <c r="AL836" s="709">
        <f>IF(ISERROR((Q836/R836-1)*100),"n/a",(Q836/R836-1)*100)</f>
        <v>8.0000000000000071</v>
      </c>
      <c r="AM836" s="709">
        <f>IF(ISERROR((R836/S836-1)*100),"n/a",(R836/S836-1)*100)</f>
        <v>7.5268817204301008</v>
      </c>
      <c r="AN836" s="709">
        <f>IF(ISERROR((S836/T836-1)*100),"n/a",(S836/T836-1)*100)</f>
        <v>24</v>
      </c>
      <c r="AO836" s="709">
        <f>IF(ISERROR((T836/U836-1)*100),"n/a",(T836/U836-1)*100)</f>
        <v>36.363636363636353</v>
      </c>
      <c r="AP836" s="709">
        <f>IF(ISERROR((U836/V836-1)*100),"n/a",(U836/V836-1)*100)</f>
        <v>10.000000000000009</v>
      </c>
      <c r="AQ836" s="709">
        <f>IF(ISERROR((V836/W836-1)*100),"n/a",(V836/W836-1)*100)</f>
        <v>11.111111111111116</v>
      </c>
      <c r="AR836" s="709">
        <f>IF(ISERROR((W836/X836-1)*100),"n/a",(W836/X836-1)*100)</f>
        <v>14.649681528662416</v>
      </c>
      <c r="AS836" s="706">
        <f>AVERAGE(Z836:AR836)</f>
        <v>15.847891935287766</v>
      </c>
      <c r="AT836" s="707">
        <f>STDEV(Z836:AR836)</f>
        <v>42.937577990220191</v>
      </c>
    </row>
    <row r="837" spans="1:46" s="597" customFormat="1" x14ac:dyDescent="0.2">
      <c r="A837" s="1010" t="s">
        <v>1801</v>
      </c>
      <c r="B837" s="976" t="s">
        <v>1802</v>
      </c>
      <c r="C837" s="515">
        <v>0.34</v>
      </c>
      <c r="D837" s="541">
        <v>0.28000000000000003</v>
      </c>
      <c r="E837" s="533">
        <v>0.245</v>
      </c>
      <c r="F837" s="533">
        <v>0.22500000000000001</v>
      </c>
      <c r="G837" s="533">
        <v>0.20499999999999999</v>
      </c>
      <c r="H837" s="533">
        <v>0.18</v>
      </c>
      <c r="I837" s="534"/>
      <c r="J837" s="533">
        <v>0.1</v>
      </c>
      <c r="K837" s="535">
        <v>0.08</v>
      </c>
      <c r="L837" s="534"/>
      <c r="M837" s="549">
        <v>6.5000000000000002E-2</v>
      </c>
      <c r="N837" s="560">
        <v>0.06</v>
      </c>
      <c r="O837" s="537">
        <v>0.255</v>
      </c>
      <c r="P837" s="537">
        <v>0.32</v>
      </c>
      <c r="Q837" s="537">
        <v>0.32</v>
      </c>
      <c r="R837" s="536">
        <v>0.28999999999999998</v>
      </c>
      <c r="S837" s="537">
        <v>0.26</v>
      </c>
      <c r="T837" s="536">
        <v>0.13</v>
      </c>
      <c r="U837" s="537">
        <v>0</v>
      </c>
      <c r="V837" s="537">
        <v>0</v>
      </c>
      <c r="W837" s="537">
        <v>0</v>
      </c>
      <c r="X837" s="537">
        <v>0</v>
      </c>
      <c r="Y837" s="688">
        <f>SUM(C837:X837)</f>
        <v>3.3549999999999995</v>
      </c>
      <c r="Z837" s="1134">
        <f>IF(ISERROR((C837/D837-1)*100),"n/a",(C837/D837-1)*100)</f>
        <v>21.42857142857142</v>
      </c>
      <c r="AA837" s="705">
        <f>IF(ISERROR((D837/E837-1)*100),"n/a",(D837/E837-1)*100)</f>
        <v>14.285714285714302</v>
      </c>
      <c r="AB837" s="705">
        <f>IF(ISERROR((E837/F837-1)*100),"n/a",(E837/F837-1)*100)</f>
        <v>8.8888888888888786</v>
      </c>
      <c r="AC837" s="705">
        <f>IF(ISERROR((F837/G837-1)*100),"n/a",(F837/G837-1)*100)</f>
        <v>9.7560975609756184</v>
      </c>
      <c r="AD837" s="705">
        <f>IF(ISERROR((G837/H837-1)*100),"n/a",(G837/H837-1)*100)</f>
        <v>13.888888888888884</v>
      </c>
      <c r="AE837" s="705">
        <f>IF(ISERROR((H837/J837-1)*100),"n/a",(H837/J837-1)*100)</f>
        <v>79.999999999999986</v>
      </c>
      <c r="AF837" s="705">
        <f>IF(ISERROR((J837/K837-1)*100),"n/a",(J837/K837-1)*100)</f>
        <v>25</v>
      </c>
      <c r="AG837" s="710">
        <f>IF(ISERROR((K837/M837-1)*100),"n/a",(K837/M837-1)*100)</f>
        <v>23.076923076923084</v>
      </c>
      <c r="AH837" s="711">
        <f>IF(ISERROR((M837/N837-1)*100),"n/a",(M837/N837-1)*100)</f>
        <v>8.3333333333333481</v>
      </c>
      <c r="AI837" s="710">
        <f>IF(ISERROR((N837/O837-1)*100),"n/a",(N837/O837-1)*100)</f>
        <v>-76.470588235294116</v>
      </c>
      <c r="AJ837" s="710">
        <f>IF(ISERROR((O837/P837-1)*100),"n/a",(O837/P837-1)*100)</f>
        <v>-20.3125</v>
      </c>
      <c r="AK837" s="710">
        <f>IF(ISERROR((P837/Q837-1)*100),"n/a",(P837/Q837-1)*100)</f>
        <v>0</v>
      </c>
      <c r="AL837" s="710">
        <f>IF(ISERROR((Q837/R837-1)*100),"n/a",(Q837/R837-1)*100)</f>
        <v>10.344827586206918</v>
      </c>
      <c r="AM837" s="710">
        <f>IF(ISERROR((R837/S837-1)*100),"n/a",(R837/S837-1)*100)</f>
        <v>11.538461538461519</v>
      </c>
      <c r="AN837" s="710">
        <f>IF(ISERROR((S837/T837-1)*100),"n/a",(S837/T837-1)*100)</f>
        <v>100</v>
      </c>
      <c r="AO837" s="710" t="str">
        <f>IF(ISERROR((T837/U837-1)*100),"n/a",(T837/U837-1)*100)</f>
        <v>n/a</v>
      </c>
      <c r="AP837" s="710" t="str">
        <f>IF(ISERROR((U837/V837-1)*100),"n/a",(U837/V837-1)*100)</f>
        <v>n/a</v>
      </c>
      <c r="AQ837" s="710" t="str">
        <f>IF(ISERROR((V837/W837-1)*100),"n/a",(V837/W837-1)*100)</f>
        <v>n/a</v>
      </c>
      <c r="AR837" s="710" t="str">
        <f>IF(ISERROR((W837/X837-1)*100),"n/a",(W837/X837-1)*100)</f>
        <v>n/a</v>
      </c>
      <c r="AS837" s="706">
        <f>AVERAGE(Z837:AR837)</f>
        <v>15.317241223511324</v>
      </c>
      <c r="AT837" s="707">
        <f>STDEV(Z837:AR837)</f>
        <v>39.314284065725296</v>
      </c>
    </row>
    <row r="838" spans="1:46" s="597" customFormat="1" x14ac:dyDescent="0.2">
      <c r="A838" s="1010" t="s">
        <v>1803</v>
      </c>
      <c r="B838" s="976" t="s">
        <v>1804</v>
      </c>
      <c r="C838" s="515">
        <v>1.1299999999999999</v>
      </c>
      <c r="D838" s="690">
        <v>1.02</v>
      </c>
      <c r="E838" s="684">
        <v>0.95</v>
      </c>
      <c r="F838" s="684">
        <v>0.91</v>
      </c>
      <c r="G838" s="684">
        <v>0.86</v>
      </c>
      <c r="H838" s="684">
        <v>0.76</v>
      </c>
      <c r="I838" s="685"/>
      <c r="J838" s="684">
        <v>0.68</v>
      </c>
      <c r="K838" s="514">
        <v>0.6</v>
      </c>
      <c r="L838" s="685"/>
      <c r="M838" s="686">
        <v>0.56000000000000005</v>
      </c>
      <c r="N838" s="686">
        <v>0.98</v>
      </c>
      <c r="O838" s="691">
        <v>1.115</v>
      </c>
      <c r="P838" s="691">
        <v>1.0900000000000001</v>
      </c>
      <c r="Q838" s="691">
        <v>1.0549999999999999</v>
      </c>
      <c r="R838" s="691">
        <v>1.03</v>
      </c>
      <c r="S838" s="691">
        <v>0.99</v>
      </c>
      <c r="T838" s="691">
        <v>0.95499999999999996</v>
      </c>
      <c r="U838" s="691">
        <v>0.93</v>
      </c>
      <c r="V838" s="691">
        <v>0.91500000000000004</v>
      </c>
      <c r="W838" s="691">
        <v>0.89</v>
      </c>
      <c r="X838" s="691">
        <v>0.87</v>
      </c>
      <c r="Y838" s="688">
        <f>SUM(C838:X838)</f>
        <v>18.29</v>
      </c>
      <c r="Z838" s="1134">
        <f>IF(ISERROR((C838/D838-1)*100),"n/a",(C838/D838-1)*100)</f>
        <v>10.784313725490179</v>
      </c>
      <c r="AA838" s="712">
        <f>IF(ISERROR((D838/E838-1)*100),"n/a",(D838/E838-1)*100)</f>
        <v>7.3684210526315796</v>
      </c>
      <c r="AB838" s="712">
        <f>IF(ISERROR((E838/F838-1)*100),"n/a",(E838/F838-1)*100)</f>
        <v>4.39560439560438</v>
      </c>
      <c r="AC838" s="712">
        <f>IF(ISERROR((F838/G838-1)*100),"n/a",(F838/G838-1)*100)</f>
        <v>5.8139534883721034</v>
      </c>
      <c r="AD838" s="712">
        <f>IF(ISERROR((G838/H838-1)*100),"n/a",(G838/H838-1)*100)</f>
        <v>13.157894736842103</v>
      </c>
      <c r="AE838" s="712">
        <f>IF(ISERROR((H838/J838-1)*100),"n/a",(H838/J838-1)*100)</f>
        <v>11.764705882352944</v>
      </c>
      <c r="AF838" s="712">
        <f>IF(ISERROR((J838/K838-1)*100),"n/a",(J838/K838-1)*100)</f>
        <v>13.333333333333353</v>
      </c>
      <c r="AG838" s="713">
        <f>IF(ISERROR((K838/M838-1)*100),"n/a",(K838/M838-1)*100)</f>
        <v>7.1428571428571397</v>
      </c>
      <c r="AH838" s="714">
        <f>IF(ISERROR((M838/N838-1)*100),"n/a",(M838/N838-1)*100)</f>
        <v>-42.857142857142847</v>
      </c>
      <c r="AI838" s="713">
        <f>IF(ISERROR((N838/O838-1)*100),"n/a",(N838/O838-1)*100)</f>
        <v>-12.107623318385652</v>
      </c>
      <c r="AJ838" s="713">
        <f>IF(ISERROR((O838/P838-1)*100),"n/a",(O838/P838-1)*100)</f>
        <v>2.2935779816513735</v>
      </c>
      <c r="AK838" s="713">
        <f>IF(ISERROR((P838/Q838-1)*100),"n/a",(P838/Q838-1)*100)</f>
        <v>3.3175355450237198</v>
      </c>
      <c r="AL838" s="713">
        <f>IF(ISERROR((Q838/R838-1)*100),"n/a",(Q838/R838-1)*100)</f>
        <v>2.4271844660194164</v>
      </c>
      <c r="AM838" s="713">
        <f>IF(ISERROR((R838/S838-1)*100),"n/a",(R838/S838-1)*100)</f>
        <v>4.0404040404040442</v>
      </c>
      <c r="AN838" s="713">
        <f>IF(ISERROR((S838/T838-1)*100),"n/a",(S838/T838-1)*100)</f>
        <v>3.6649214659685958</v>
      </c>
      <c r="AO838" s="713">
        <f>IF(ISERROR((T838/U838-1)*100),"n/a",(T838/U838-1)*100)</f>
        <v>2.6881720430107503</v>
      </c>
      <c r="AP838" s="713">
        <f>IF(ISERROR((U838/V838-1)*100),"n/a",(U838/V838-1)*100)</f>
        <v>1.6393442622950838</v>
      </c>
      <c r="AQ838" s="713">
        <f>IF(ISERROR((V838/W838-1)*100),"n/a",(V838/W838-1)*100)</f>
        <v>2.8089887640449396</v>
      </c>
      <c r="AR838" s="713">
        <f>IF(ISERROR((W838/X838-1)*100),"n/a",(W838/X838-1)*100)</f>
        <v>2.2988505747126409</v>
      </c>
      <c r="AS838" s="706">
        <f>AVERAGE(Z838:AR838)</f>
        <v>2.3144893013203074</v>
      </c>
      <c r="AT838" s="707">
        <f>STDEV(Z838:AR838)</f>
        <v>12.294097821458724</v>
      </c>
    </row>
    <row r="839" spans="1:46" s="657" customFormat="1" ht="12" x14ac:dyDescent="0.2">
      <c r="A839" s="1010" t="s">
        <v>1805</v>
      </c>
      <c r="B839" s="976" t="s">
        <v>1806</v>
      </c>
      <c r="C839" s="515">
        <v>0.78</v>
      </c>
      <c r="D839" s="691">
        <v>0.71000000000000008</v>
      </c>
      <c r="E839" s="554">
        <v>0.67</v>
      </c>
      <c r="F839" s="554">
        <v>0.62</v>
      </c>
      <c r="G839" s="554">
        <v>0.49</v>
      </c>
      <c r="H839" s="554">
        <v>0.42</v>
      </c>
      <c r="I839" s="663"/>
      <c r="J839" s="554">
        <v>0.36</v>
      </c>
      <c r="K839" s="554">
        <v>0.22</v>
      </c>
      <c r="L839" s="663"/>
      <c r="M839" s="687">
        <v>0.05</v>
      </c>
      <c r="N839" s="687">
        <v>0.09</v>
      </c>
      <c r="O839" s="687">
        <v>0.64</v>
      </c>
      <c r="P839" s="687">
        <v>0.64</v>
      </c>
      <c r="Q839" s="687">
        <v>0.64</v>
      </c>
      <c r="R839" s="691">
        <v>0.64</v>
      </c>
      <c r="S839" s="691">
        <v>0.62475999999999998</v>
      </c>
      <c r="T839" s="691">
        <v>0.60951999999999995</v>
      </c>
      <c r="U839" s="691">
        <v>0.6</v>
      </c>
      <c r="V839" s="691">
        <v>0.14285999999999999</v>
      </c>
      <c r="W839" s="687">
        <v>0</v>
      </c>
      <c r="X839" s="687">
        <v>0</v>
      </c>
      <c r="Y839" s="688">
        <f>SUM(C839:X839)</f>
        <v>8.9471399999999992</v>
      </c>
      <c r="Z839" s="1134">
        <f>IF(ISERROR((C839/D839-1)*100),"n/a",(C839/D839-1)*100)</f>
        <v>9.8591549295774517</v>
      </c>
      <c r="AA839" s="712">
        <f>IF(ISERROR((D839/E839-1)*100),"n/a",(D839/E839-1)*100)</f>
        <v>5.9701492537313383</v>
      </c>
      <c r="AB839" s="712">
        <f>IF(ISERROR((E839/F839-1)*100),"n/a",(E839/F839-1)*100)</f>
        <v>8.064516129032274</v>
      </c>
      <c r="AC839" s="712">
        <f>IF(ISERROR((F839/G839-1)*100),"n/a",(F839/G839-1)*100)</f>
        <v>26.530612244897966</v>
      </c>
      <c r="AD839" s="712">
        <f>IF(ISERROR((G839/H839-1)*100),"n/a",(G839/H839-1)*100)</f>
        <v>16.666666666666675</v>
      </c>
      <c r="AE839" s="712">
        <f>IF(ISERROR((H839/J839-1)*100),"n/a",(H839/J839-1)*100)</f>
        <v>16.666666666666675</v>
      </c>
      <c r="AF839" s="712">
        <f>IF(ISERROR((J839/K839-1)*100),"n/a",(J839/K839-1)*100)</f>
        <v>63.636363636363626</v>
      </c>
      <c r="AG839" s="713">
        <f>IF(ISERROR((K839/M839-1)*100),"n/a",(K839/M839-1)*100)</f>
        <v>339.99999999999994</v>
      </c>
      <c r="AH839" s="714">
        <f>IF(ISERROR((M839/N839-1)*100),"n/a",(M839/N839-1)*100)</f>
        <v>-44.444444444444443</v>
      </c>
      <c r="AI839" s="713">
        <f>IF(ISERROR((N839/O839-1)*100),"n/a",(N839/O839-1)*100)</f>
        <v>-85.9375</v>
      </c>
      <c r="AJ839" s="713">
        <f>IF(ISERROR((O839/P839-1)*100),"n/a",(O839/P839-1)*100)</f>
        <v>0</v>
      </c>
      <c r="AK839" s="713">
        <f>IF(ISERROR((P839/Q839-1)*100),"n/a",(P839/Q839-1)*100)</f>
        <v>0</v>
      </c>
      <c r="AL839" s="713">
        <f>IF(ISERROR((Q839/R839-1)*100),"n/a",(Q839/R839-1)*100)</f>
        <v>0</v>
      </c>
      <c r="AM839" s="713">
        <f>IF(ISERROR((R839/S839-1)*100),"n/a",(R839/S839-1)*100)</f>
        <v>2.4393367052948367</v>
      </c>
      <c r="AN839" s="713">
        <f>IF(ISERROR((S839/T839-1)*100),"n/a",(S839/T839-1)*100)</f>
        <v>2.5003281270508104</v>
      </c>
      <c r="AO839" s="713">
        <f>IF(ISERROR((T839/U839-1)*100),"n/a",(T839/U839-1)*100)</f>
        <v>1.5866666666666696</v>
      </c>
      <c r="AP839" s="713">
        <f>IF(ISERROR((U839/V839-1)*100),"n/a",(U839/V839-1)*100)</f>
        <v>319.99160016799664</v>
      </c>
      <c r="AQ839" s="713" t="str">
        <f>IF(ISERROR((V839/W839-1)*100),"n/a",(V839/W839-1)*100)</f>
        <v>n/a</v>
      </c>
      <c r="AR839" s="713" t="str">
        <f>IF(ISERROR((W839/X839-1)*100),"n/a",(W839/X839-1)*100)</f>
        <v>n/a</v>
      </c>
      <c r="AS839" s="706">
        <f>AVERAGE(Z839:AR839)</f>
        <v>40.207653926441196</v>
      </c>
      <c r="AT839" s="707">
        <f>STDEV(Z839:AR839)</f>
        <v>113.30094373395823</v>
      </c>
    </row>
    <row r="840" spans="1:46" s="657" customFormat="1" ht="12" x14ac:dyDescent="0.2">
      <c r="A840" s="1011" t="s">
        <v>387</v>
      </c>
      <c r="B840" s="976" t="s">
        <v>388</v>
      </c>
      <c r="C840" s="515">
        <v>0.56999999999999995</v>
      </c>
      <c r="D840" s="691">
        <v>0.53</v>
      </c>
      <c r="E840" s="554">
        <v>0.49</v>
      </c>
      <c r="F840" s="554">
        <v>0.45</v>
      </c>
      <c r="G840" s="554">
        <v>0.41</v>
      </c>
      <c r="H840" s="554">
        <v>0.38500000000000001</v>
      </c>
      <c r="I840" s="663"/>
      <c r="J840" s="554">
        <v>0.36499999999999999</v>
      </c>
      <c r="K840" s="554">
        <v>0.34499999999999997</v>
      </c>
      <c r="L840" s="663"/>
      <c r="M840" s="691">
        <v>0.32500000000000001</v>
      </c>
      <c r="N840" s="691">
        <v>0.30499999999999999</v>
      </c>
      <c r="O840" s="691">
        <v>0.28499999999999998</v>
      </c>
      <c r="P840" s="691">
        <v>0.26500000000000001</v>
      </c>
      <c r="Q840" s="691">
        <v>0.245</v>
      </c>
      <c r="R840" s="691">
        <v>0.22500000000000001</v>
      </c>
      <c r="S840" s="691">
        <v>0.21249999999999999</v>
      </c>
      <c r="T840" s="691">
        <v>0.20250000000000001</v>
      </c>
      <c r="U840" s="687">
        <v>0.19</v>
      </c>
      <c r="V840" s="691">
        <v>0.1825</v>
      </c>
      <c r="W840" s="691">
        <v>0.17249999999999999</v>
      </c>
      <c r="X840" s="691">
        <v>0.16250000000000001</v>
      </c>
      <c r="Y840" s="688">
        <f>SUM(C840:X840)</f>
        <v>6.3174999999999999</v>
      </c>
      <c r="Z840" s="1134">
        <f>IF(ISERROR((C840/D840-1)*100),"n/a",(C840/D840-1)*100)</f>
        <v>7.5471698113207308</v>
      </c>
      <c r="AA840" s="712">
        <f>IF(ISERROR((D840/E840-1)*100),"n/a",(D840/E840-1)*100)</f>
        <v>8.163265306122458</v>
      </c>
      <c r="AB840" s="712">
        <f>IF(ISERROR((E840/F840-1)*100),"n/a",(E840/F840-1)*100)</f>
        <v>8.8888888888888786</v>
      </c>
      <c r="AC840" s="712">
        <f>IF(ISERROR((F840/G840-1)*100),"n/a",(F840/G840-1)*100)</f>
        <v>9.7560975609756184</v>
      </c>
      <c r="AD840" s="712">
        <f>IF(ISERROR((G840/H840-1)*100),"n/a",(G840/H840-1)*100)</f>
        <v>6.4935064935064846</v>
      </c>
      <c r="AE840" s="712">
        <f>IF(ISERROR((H840/J840-1)*100),"n/a",(H840/J840-1)*100)</f>
        <v>5.4794520547945202</v>
      </c>
      <c r="AF840" s="712">
        <f>IF(ISERROR((J840/K840-1)*100),"n/a",(J840/K840-1)*100)</f>
        <v>5.7971014492753659</v>
      </c>
      <c r="AG840" s="713">
        <f>IF(ISERROR((K840/M840-1)*100),"n/a",(K840/M840-1)*100)</f>
        <v>6.153846153846132</v>
      </c>
      <c r="AH840" s="714">
        <f>IF(ISERROR((M840/N840-1)*100),"n/a",(M840/N840-1)*100)</f>
        <v>6.5573770491803351</v>
      </c>
      <c r="AI840" s="713">
        <f>IF(ISERROR((N840/O840-1)*100),"n/a",(N840/O840-1)*100)</f>
        <v>7.0175438596491224</v>
      </c>
      <c r="AJ840" s="713">
        <f>IF(ISERROR((O840/P840-1)*100),"n/a",(O840/P840-1)*100)</f>
        <v>7.5471698113207308</v>
      </c>
      <c r="AK840" s="713">
        <f>IF(ISERROR((P840/Q840-1)*100),"n/a",(P840/Q840-1)*100)</f>
        <v>8.163265306122458</v>
      </c>
      <c r="AL840" s="713">
        <f>IF(ISERROR((Q840/R840-1)*100),"n/a",(Q840/R840-1)*100)</f>
        <v>8.8888888888888786</v>
      </c>
      <c r="AM840" s="713">
        <f>IF(ISERROR((R840/S840-1)*100),"n/a",(R840/S840-1)*100)</f>
        <v>5.8823529411764719</v>
      </c>
      <c r="AN840" s="713">
        <f>IF(ISERROR((S840/T840-1)*100),"n/a",(S840/T840-1)*100)</f>
        <v>4.9382716049382713</v>
      </c>
      <c r="AO840" s="713">
        <f>IF(ISERROR((T840/U840-1)*100),"n/a",(T840/U840-1)*100)</f>
        <v>6.578947368421062</v>
      </c>
      <c r="AP840" s="713">
        <f>IF(ISERROR((U840/V840-1)*100),"n/a",(U840/V840-1)*100)</f>
        <v>4.1095890410958846</v>
      </c>
      <c r="AQ840" s="713">
        <f>IF(ISERROR((V840/W840-1)*100),"n/a",(V840/W840-1)*100)</f>
        <v>5.7971014492753659</v>
      </c>
      <c r="AR840" s="713">
        <f>IF(ISERROR((W840/X840-1)*100),"n/a",(W840/X840-1)*100)</f>
        <v>6.153846153846132</v>
      </c>
      <c r="AS840" s="706">
        <f>AVERAGE(Z840:AR840)</f>
        <v>6.8375621680339425</v>
      </c>
      <c r="AT840" s="707">
        <f>STDEV(Z840:AR840)</f>
        <v>1.4654925243454817</v>
      </c>
    </row>
    <row r="841" spans="1:46" s="657" customFormat="1" ht="12" x14ac:dyDescent="0.2">
      <c r="A841" s="1010" t="s">
        <v>389</v>
      </c>
      <c r="B841" s="976" t="s">
        <v>390</v>
      </c>
      <c r="C841" s="515">
        <v>1.6</v>
      </c>
      <c r="D841" s="691">
        <v>1.5699999999999998</v>
      </c>
      <c r="E841" s="556">
        <v>1.56</v>
      </c>
      <c r="F841" s="554">
        <v>1.53</v>
      </c>
      <c r="G841" s="556">
        <v>1.52</v>
      </c>
      <c r="H841" s="554">
        <v>1.49</v>
      </c>
      <c r="I841" s="663"/>
      <c r="J841" s="556">
        <v>1.48</v>
      </c>
      <c r="K841" s="554">
        <v>1.45</v>
      </c>
      <c r="L841" s="663"/>
      <c r="M841" s="691">
        <v>1.44</v>
      </c>
      <c r="N841" s="691">
        <v>1.41</v>
      </c>
      <c r="O841" s="691">
        <v>1.39</v>
      </c>
      <c r="P841" s="687">
        <v>1.36</v>
      </c>
      <c r="Q841" s="691">
        <v>1.3</v>
      </c>
      <c r="R841" s="691">
        <v>1.22</v>
      </c>
      <c r="S841" s="691">
        <v>1.1000000000000001</v>
      </c>
      <c r="T841" s="691">
        <v>1</v>
      </c>
      <c r="U841" s="691">
        <v>0.9</v>
      </c>
      <c r="V841" s="691">
        <v>0.82</v>
      </c>
      <c r="W841" s="691">
        <v>0.74</v>
      </c>
      <c r="X841" s="691">
        <v>0.66</v>
      </c>
      <c r="Y841" s="688">
        <f>SUM(C841:X841)</f>
        <v>25.54</v>
      </c>
      <c r="Z841" s="1134">
        <f>IF(ISERROR((C841/D841-1)*100),"n/a",(C841/D841-1)*100)</f>
        <v>1.9108280254777288</v>
      </c>
      <c r="AA841" s="712">
        <f>IF(ISERROR((D841/E841-1)*100),"n/a",(D841/E841-1)*100)</f>
        <v>0.64102564102561654</v>
      </c>
      <c r="AB841" s="712">
        <f>IF(ISERROR((E841/F841-1)*100),"n/a",(E841/F841-1)*100)</f>
        <v>1.9607843137254832</v>
      </c>
      <c r="AC841" s="712">
        <f>IF(ISERROR((F841/G841-1)*100),"n/a",(F841/G841-1)*100)</f>
        <v>0.65789473684210176</v>
      </c>
      <c r="AD841" s="712">
        <f>IF(ISERROR((G841/H841-1)*100),"n/a",(G841/H841-1)*100)</f>
        <v>2.0134228187919545</v>
      </c>
      <c r="AE841" s="712">
        <f>IF(ISERROR((H841/J841-1)*100),"n/a",(H841/J841-1)*100)</f>
        <v>0.67567567567567988</v>
      </c>
      <c r="AF841" s="712">
        <f>IF(ISERROR((J841/K841-1)*100),"n/a",(J841/K841-1)*100)</f>
        <v>2.0689655172413834</v>
      </c>
      <c r="AG841" s="713">
        <f>IF(ISERROR((K841/M841-1)*100),"n/a",(K841/M841-1)*100)</f>
        <v>0.69444444444444198</v>
      </c>
      <c r="AH841" s="714">
        <f>IF(ISERROR((M841/N841-1)*100),"n/a",(M841/N841-1)*100)</f>
        <v>2.1276595744680771</v>
      </c>
      <c r="AI841" s="713">
        <f>IF(ISERROR((N841/O841-1)*100),"n/a",(N841/O841-1)*100)</f>
        <v>1.4388489208633004</v>
      </c>
      <c r="AJ841" s="713">
        <f>IF(ISERROR((O841/P841-1)*100),"n/a",(O841/P841-1)*100)</f>
        <v>2.2058823529411686</v>
      </c>
      <c r="AK841" s="713">
        <f>IF(ISERROR((P841/Q841-1)*100),"n/a",(P841/Q841-1)*100)</f>
        <v>4.6153846153846212</v>
      </c>
      <c r="AL841" s="713">
        <f>IF(ISERROR((Q841/R841-1)*100),"n/a",(Q841/R841-1)*100)</f>
        <v>6.5573770491803351</v>
      </c>
      <c r="AM841" s="713">
        <f>IF(ISERROR((R841/S841-1)*100),"n/a",(R841/S841-1)*100)</f>
        <v>10.909090909090891</v>
      </c>
      <c r="AN841" s="713">
        <f>IF(ISERROR((S841/T841-1)*100),"n/a",(S841/T841-1)*100)</f>
        <v>10.000000000000009</v>
      </c>
      <c r="AO841" s="713">
        <f>IF(ISERROR((T841/U841-1)*100),"n/a",(T841/U841-1)*100)</f>
        <v>11.111111111111116</v>
      </c>
      <c r="AP841" s="713">
        <f>IF(ISERROR((U841/V841-1)*100),"n/a",(U841/V841-1)*100)</f>
        <v>9.7560975609756184</v>
      </c>
      <c r="AQ841" s="713">
        <f>IF(ISERROR((V841/W841-1)*100),"n/a",(V841/W841-1)*100)</f>
        <v>10.810810810810811</v>
      </c>
      <c r="AR841" s="713">
        <f>IF(ISERROR((W841/X841-1)*100),"n/a",(W841/X841-1)*100)</f>
        <v>12.12121212121211</v>
      </c>
      <c r="AS841" s="706">
        <f>AVERAGE(Z841:AR841)</f>
        <v>4.8566587473296021</v>
      </c>
      <c r="AT841" s="707">
        <f>STDEV(Z841:AR841)</f>
        <v>4.3885293939416554</v>
      </c>
    </row>
    <row r="842" spans="1:46" s="657" customFormat="1" ht="12" x14ac:dyDescent="0.2">
      <c r="A842" s="1011" t="s">
        <v>1807</v>
      </c>
      <c r="B842" s="1010" t="s">
        <v>1808</v>
      </c>
      <c r="C842" s="515">
        <v>2.2949999999999999</v>
      </c>
      <c r="D842" s="691">
        <v>2.0187499999999998</v>
      </c>
      <c r="E842" s="554">
        <v>1.7090000000000001</v>
      </c>
      <c r="F842" s="554">
        <v>1.401</v>
      </c>
      <c r="G842" s="554">
        <v>1.0430000000000001</v>
      </c>
      <c r="H842" s="554">
        <v>0.41200000000000003</v>
      </c>
      <c r="I842" s="663"/>
      <c r="J842" s="556">
        <v>0</v>
      </c>
      <c r="K842" s="556">
        <v>0</v>
      </c>
      <c r="L842" s="663"/>
      <c r="M842" s="687">
        <v>0</v>
      </c>
      <c r="N842" s="687">
        <v>0</v>
      </c>
      <c r="O842" s="687">
        <v>0</v>
      </c>
      <c r="P842" s="687">
        <v>0</v>
      </c>
      <c r="Q842" s="687">
        <v>0</v>
      </c>
      <c r="R842" s="687">
        <v>0</v>
      </c>
      <c r="S842" s="687">
        <v>0</v>
      </c>
      <c r="T842" s="687">
        <v>0</v>
      </c>
      <c r="U842" s="687">
        <v>0</v>
      </c>
      <c r="V842" s="687">
        <v>0</v>
      </c>
      <c r="W842" s="687">
        <v>0</v>
      </c>
      <c r="X842" s="687">
        <v>0</v>
      </c>
      <c r="Y842" s="688">
        <f>SUM(C842:X842)</f>
        <v>8.8787500000000019</v>
      </c>
      <c r="Z842" s="1134">
        <f>IF(ISERROR((C842/D842-1)*100),"n/a",(C842/D842-1)*100)</f>
        <v>13.684210526315788</v>
      </c>
      <c r="AA842" s="712">
        <f>IF(ISERROR((D842/E842-1)*100),"n/a",(D842/E842-1)*100)</f>
        <v>18.124634289057905</v>
      </c>
      <c r="AB842" s="712">
        <f>IF(ISERROR((E842/F842-1)*100),"n/a",(E842/F842-1)*100)</f>
        <v>21.984296930763737</v>
      </c>
      <c r="AC842" s="712">
        <f>IF(ISERROR((F842/G842-1)*100),"n/a",(F842/G842-1)*100)</f>
        <v>34.324065196548403</v>
      </c>
      <c r="AD842" s="712">
        <f>IF(ISERROR((G842/H842-1)*100),"n/a",(G842/H842-1)*100)</f>
        <v>153.15533980582526</v>
      </c>
      <c r="AE842" s="712" t="str">
        <f>IF(ISERROR((H842/J842-1)*100),"n/a",(H842/J842-1)*100)</f>
        <v>n/a</v>
      </c>
      <c r="AF842" s="712" t="str">
        <f>IF(ISERROR((J842/K842-1)*100),"n/a",(J842/K842-1)*100)</f>
        <v>n/a</v>
      </c>
      <c r="AG842" s="713" t="str">
        <f>IF(ISERROR((K842/M842-1)*100),"n/a",(K842/M842-1)*100)</f>
        <v>n/a</v>
      </c>
      <c r="AH842" s="714" t="str">
        <f>IF(ISERROR((M842/N842-1)*100),"n/a",(M842/N842-1)*100)</f>
        <v>n/a</v>
      </c>
      <c r="AI842" s="713" t="str">
        <f>IF(ISERROR((N842/O842-1)*100),"n/a",(N842/O842-1)*100)</f>
        <v>n/a</v>
      </c>
      <c r="AJ842" s="713" t="str">
        <f>IF(ISERROR((O842/P842-1)*100),"n/a",(O842/P842-1)*100)</f>
        <v>n/a</v>
      </c>
      <c r="AK842" s="713" t="str">
        <f>IF(ISERROR((P842/Q842-1)*100),"n/a",(P842/Q842-1)*100)</f>
        <v>n/a</v>
      </c>
      <c r="AL842" s="713" t="str">
        <f>IF(ISERROR((Q842/R842-1)*100),"n/a",(Q842/R842-1)*100)</f>
        <v>n/a</v>
      </c>
      <c r="AM842" s="713" t="str">
        <f>IF(ISERROR((R842/S842-1)*100),"n/a",(R842/S842-1)*100)</f>
        <v>n/a</v>
      </c>
      <c r="AN842" s="713" t="str">
        <f>IF(ISERROR((S842/T842-1)*100),"n/a",(S842/T842-1)*100)</f>
        <v>n/a</v>
      </c>
      <c r="AO842" s="713" t="str">
        <f>IF(ISERROR((T842/U842-1)*100),"n/a",(T842/U842-1)*100)</f>
        <v>n/a</v>
      </c>
      <c r="AP842" s="713" t="str">
        <f>IF(ISERROR((U842/V842-1)*100),"n/a",(U842/V842-1)*100)</f>
        <v>n/a</v>
      </c>
      <c r="AQ842" s="713" t="str">
        <f>IF(ISERROR((V842/W842-1)*100),"n/a",(V842/W842-1)*100)</f>
        <v>n/a</v>
      </c>
      <c r="AR842" s="713" t="str">
        <f>IF(ISERROR((W842/X842-1)*100),"n/a",(W842/X842-1)*100)</f>
        <v>n/a</v>
      </c>
      <c r="AS842" s="706">
        <f>AVERAGE(Z842:AR842)</f>
        <v>48.254509349702218</v>
      </c>
      <c r="AT842" s="707">
        <f>STDEV(Z842:AR842)</f>
        <v>59.142371649124847</v>
      </c>
    </row>
    <row r="843" spans="1:46" s="657" customFormat="1" ht="12" x14ac:dyDescent="0.2">
      <c r="A843" s="1011" t="s">
        <v>862</v>
      </c>
      <c r="B843" s="976" t="s">
        <v>863</v>
      </c>
      <c r="C843" s="515">
        <v>3.77</v>
      </c>
      <c r="D843" s="691">
        <v>3.53</v>
      </c>
      <c r="E843" s="554">
        <v>3.29</v>
      </c>
      <c r="F843" s="554">
        <v>2.95</v>
      </c>
      <c r="G843" s="554">
        <v>2.5499999999999998</v>
      </c>
      <c r="H843" s="554">
        <v>2.2000000000000002</v>
      </c>
      <c r="I843" s="663"/>
      <c r="J843" s="554">
        <v>1.88</v>
      </c>
      <c r="K843" s="554">
        <v>1.595</v>
      </c>
      <c r="L843" s="663"/>
      <c r="M843" s="691">
        <v>1.39</v>
      </c>
      <c r="N843" s="691">
        <v>1.23</v>
      </c>
      <c r="O843" s="691">
        <v>0.45799999999999996</v>
      </c>
      <c r="P843" s="687">
        <v>0</v>
      </c>
      <c r="Q843" s="687">
        <v>0</v>
      </c>
      <c r="R843" s="687">
        <v>0</v>
      </c>
      <c r="S843" s="687">
        <v>0</v>
      </c>
      <c r="T843" s="687">
        <v>0</v>
      </c>
      <c r="U843" s="687">
        <v>0</v>
      </c>
      <c r="V843" s="687">
        <v>0</v>
      </c>
      <c r="W843" s="687">
        <v>0</v>
      </c>
      <c r="X843" s="687">
        <v>0</v>
      </c>
      <c r="Y843" s="688">
        <f>SUM(C843:X843)</f>
        <v>24.842999999999996</v>
      </c>
      <c r="Z843" s="1134">
        <f>IF(ISERROR((C843/D843-1)*100),"n/a",(C843/D843-1)*100)</f>
        <v>6.7988668555240883</v>
      </c>
      <c r="AA843" s="712">
        <f>IF(ISERROR((D843/E843-1)*100),"n/a",(D843/E843-1)*100)</f>
        <v>7.2948328267477214</v>
      </c>
      <c r="AB843" s="712">
        <f>IF(ISERROR((E843/F843-1)*100),"n/a",(E843/F843-1)*100)</f>
        <v>11.525423728813555</v>
      </c>
      <c r="AC843" s="712">
        <f>IF(ISERROR((F843/G843-1)*100),"n/a",(F843/G843-1)*100)</f>
        <v>15.686274509803933</v>
      </c>
      <c r="AD843" s="712">
        <f>IF(ISERROR((G843/H843-1)*100),"n/a",(G843/H843-1)*100)</f>
        <v>15.909090909090896</v>
      </c>
      <c r="AE843" s="712">
        <f>IF(ISERROR((H843/J843-1)*100),"n/a",(H843/J843-1)*100)</f>
        <v>17.021276595744705</v>
      </c>
      <c r="AF843" s="712">
        <f>IF(ISERROR((J843/K843-1)*100),"n/a",(J843/K843-1)*100)</f>
        <v>17.868338557993724</v>
      </c>
      <c r="AG843" s="713">
        <f>IF(ISERROR((K843/M843-1)*100),"n/a",(K843/M843-1)*100)</f>
        <v>14.748201438848918</v>
      </c>
      <c r="AH843" s="714">
        <f>IF(ISERROR((M843/N843-1)*100),"n/a",(M843/N843-1)*100)</f>
        <v>13.008130081300816</v>
      </c>
      <c r="AI843" s="713">
        <f>IF(ISERROR((N843/O843-1)*100),"n/a",(N843/O843-1)*100)</f>
        <v>168.55895196506552</v>
      </c>
      <c r="AJ843" s="713" t="str">
        <f>IF(ISERROR((O843/P843-1)*100),"n/a",(O843/P843-1)*100)</f>
        <v>n/a</v>
      </c>
      <c r="AK843" s="713" t="str">
        <f>IF(ISERROR((P843/Q843-1)*100),"n/a",(P843/Q843-1)*100)</f>
        <v>n/a</v>
      </c>
      <c r="AL843" s="713" t="str">
        <f>IF(ISERROR((Q843/R843-1)*100),"n/a",(Q843/R843-1)*100)</f>
        <v>n/a</v>
      </c>
      <c r="AM843" s="713" t="str">
        <f>IF(ISERROR((R843/S843-1)*100),"n/a",(R843/S843-1)*100)</f>
        <v>n/a</v>
      </c>
      <c r="AN843" s="713" t="str">
        <f>IF(ISERROR((S843/T843-1)*100),"n/a",(S843/T843-1)*100)</f>
        <v>n/a</v>
      </c>
      <c r="AO843" s="713" t="str">
        <f>IF(ISERROR((T843/U843-1)*100),"n/a",(T843/U843-1)*100)</f>
        <v>n/a</v>
      </c>
      <c r="AP843" s="713" t="str">
        <f>IF(ISERROR((U843/V843-1)*100),"n/a",(U843/V843-1)*100)</f>
        <v>n/a</v>
      </c>
      <c r="AQ843" s="713" t="str">
        <f>IF(ISERROR((V843/W843-1)*100),"n/a",(V843/W843-1)*100)</f>
        <v>n/a</v>
      </c>
      <c r="AR843" s="713" t="str">
        <f>IF(ISERROR((W843/X843-1)*100),"n/a",(W843/X843-1)*100)</f>
        <v>n/a</v>
      </c>
      <c r="AS843" s="706">
        <f>AVERAGE(Z843:AR843)</f>
        <v>28.841938746893391</v>
      </c>
      <c r="AT843" s="707">
        <f>STDEV(Z843:AR843)</f>
        <v>49.239439030786968</v>
      </c>
    </row>
    <row r="844" spans="1:46" s="657" customFormat="1" ht="12" x14ac:dyDescent="0.2">
      <c r="A844" s="1010" t="s">
        <v>1809</v>
      </c>
      <c r="B844" s="976" t="s">
        <v>1810</v>
      </c>
      <c r="C844" s="543">
        <v>0.48</v>
      </c>
      <c r="D844" s="691">
        <v>0.44</v>
      </c>
      <c r="E844" s="554">
        <v>0.36</v>
      </c>
      <c r="F844" s="554">
        <v>0.28000000000000003</v>
      </c>
      <c r="G844" s="554">
        <v>0.2</v>
      </c>
      <c r="H844" s="554">
        <v>0.13</v>
      </c>
      <c r="I844" s="663"/>
      <c r="J844" s="554">
        <v>0.08</v>
      </c>
      <c r="K844" s="554">
        <v>0.04</v>
      </c>
      <c r="L844" s="663"/>
      <c r="M844" s="687">
        <v>0.02</v>
      </c>
      <c r="N844" s="687">
        <v>0.02</v>
      </c>
      <c r="O844" s="687">
        <v>0.02</v>
      </c>
      <c r="P844" s="687">
        <v>0.02</v>
      </c>
      <c r="Q844" s="687">
        <v>0.02</v>
      </c>
      <c r="R844" s="687">
        <v>0.02</v>
      </c>
      <c r="S844" s="687">
        <v>0.02</v>
      </c>
      <c r="T844" s="687">
        <v>0.02</v>
      </c>
      <c r="U844" s="687">
        <v>0.02</v>
      </c>
      <c r="V844" s="687">
        <v>0.02</v>
      </c>
      <c r="W844" s="687">
        <v>0.02</v>
      </c>
      <c r="X844" s="687">
        <v>0.02</v>
      </c>
      <c r="Y844" s="688">
        <f>SUM(C844:X844)</f>
        <v>2.25</v>
      </c>
      <c r="Z844" s="1134">
        <f>IF(ISERROR((C844/D844-1)*100),"n/a",(C844/D844-1)*100)</f>
        <v>9.0909090909090828</v>
      </c>
      <c r="AA844" s="712">
        <f>IF(ISERROR((D844/E844-1)*100),"n/a",(D844/E844-1)*100)</f>
        <v>22.222222222222232</v>
      </c>
      <c r="AB844" s="712">
        <f>IF(ISERROR((E844/F844-1)*100),"n/a",(E844/F844-1)*100)</f>
        <v>28.571428571428559</v>
      </c>
      <c r="AC844" s="712">
        <f>IF(ISERROR((F844/G844-1)*100),"n/a",(F844/G844-1)*100)</f>
        <v>40.000000000000014</v>
      </c>
      <c r="AD844" s="712">
        <f>IF(ISERROR((G844/H844-1)*100),"n/a",(G844/H844-1)*100)</f>
        <v>53.846153846153854</v>
      </c>
      <c r="AE844" s="712">
        <f>IF(ISERROR((H844/J844-1)*100),"n/a",(H844/J844-1)*100)</f>
        <v>62.5</v>
      </c>
      <c r="AF844" s="712">
        <f>IF(ISERROR((J844/K844-1)*100),"n/a",(J844/K844-1)*100)</f>
        <v>100</v>
      </c>
      <c r="AG844" s="713">
        <f>IF(ISERROR((K844/M844-1)*100),"n/a",(K844/M844-1)*100)</f>
        <v>100</v>
      </c>
      <c r="AH844" s="714">
        <f>IF(ISERROR((M844/N844-1)*100),"n/a",(M844/N844-1)*100)</f>
        <v>0</v>
      </c>
      <c r="AI844" s="713">
        <f>IF(ISERROR((N844/O844-1)*100),"n/a",(N844/O844-1)*100)</f>
        <v>0</v>
      </c>
      <c r="AJ844" s="713">
        <f>IF(ISERROR((O844/P844-1)*100),"n/a",(O844/P844-1)*100)</f>
        <v>0</v>
      </c>
      <c r="AK844" s="713">
        <f>IF(ISERROR((P844/Q844-1)*100),"n/a",(P844/Q844-1)*100)</f>
        <v>0</v>
      </c>
      <c r="AL844" s="713">
        <f>IF(ISERROR((Q844/R844-1)*100),"n/a",(Q844/R844-1)*100)</f>
        <v>0</v>
      </c>
      <c r="AM844" s="713">
        <f>IF(ISERROR((R844/S844-1)*100),"n/a",(R844/S844-1)*100)</f>
        <v>0</v>
      </c>
      <c r="AN844" s="713">
        <f>IF(ISERROR((S844/T844-1)*100),"n/a",(S844/T844-1)*100)</f>
        <v>0</v>
      </c>
      <c r="AO844" s="713">
        <f>IF(ISERROR((T844/U844-1)*100),"n/a",(T844/U844-1)*100)</f>
        <v>0</v>
      </c>
      <c r="AP844" s="713">
        <f>IF(ISERROR((U844/V844-1)*100),"n/a",(U844/V844-1)*100)</f>
        <v>0</v>
      </c>
      <c r="AQ844" s="713">
        <f>IF(ISERROR((V844/W844-1)*100),"n/a",(V844/W844-1)*100)</f>
        <v>0</v>
      </c>
      <c r="AR844" s="713">
        <f>IF(ISERROR((W844/X844-1)*100),"n/a",(W844/X844-1)*100)</f>
        <v>0</v>
      </c>
      <c r="AS844" s="706">
        <f>AVERAGE(Z844:AR844)</f>
        <v>21.906879670037569</v>
      </c>
      <c r="AT844" s="707">
        <f>STDEV(Z844:AR844)</f>
        <v>33.895378612033952</v>
      </c>
    </row>
    <row r="845" spans="1:46" x14ac:dyDescent="0.2">
      <c r="A845" s="1011" t="s">
        <v>864</v>
      </c>
      <c r="B845" s="976" t="s">
        <v>865</v>
      </c>
      <c r="C845" s="515">
        <v>0.92</v>
      </c>
      <c r="D845" s="691">
        <v>0.80119999999999991</v>
      </c>
      <c r="E845" s="554">
        <v>0.74419999999999997</v>
      </c>
      <c r="F845" s="554">
        <v>0.69300000000000006</v>
      </c>
      <c r="G845" s="554">
        <v>0.58200000000000007</v>
      </c>
      <c r="H845" s="554">
        <v>0.41249999999999998</v>
      </c>
      <c r="I845" s="663"/>
      <c r="J845" s="554">
        <v>0.26124999999999998</v>
      </c>
      <c r="K845" s="554">
        <v>0.13724999999999998</v>
      </c>
      <c r="L845" s="663"/>
      <c r="M845" s="691">
        <v>0.121</v>
      </c>
      <c r="N845" s="691">
        <v>0.11</v>
      </c>
      <c r="O845" s="691">
        <v>0.10249999999999999</v>
      </c>
      <c r="P845" s="691">
        <v>0.09</v>
      </c>
      <c r="Q845" s="691">
        <v>6.7500000000000004E-2</v>
      </c>
      <c r="R845" s="691">
        <v>4.8500000000000001E-2</v>
      </c>
      <c r="S845" s="691">
        <v>0.01</v>
      </c>
      <c r="T845" s="687">
        <v>0</v>
      </c>
      <c r="U845" s="687">
        <v>0</v>
      </c>
      <c r="V845" s="687">
        <v>0</v>
      </c>
      <c r="W845" s="687">
        <v>0</v>
      </c>
      <c r="X845" s="687">
        <v>0</v>
      </c>
      <c r="Y845" s="688">
        <f>SUM(C845:X845)</f>
        <v>5.1008999999999993</v>
      </c>
      <c r="Z845" s="1134">
        <f>IF(ISERROR((C845/D845-1)*100),"n/a",(C845/D845-1)*100)</f>
        <v>14.827758362456333</v>
      </c>
      <c r="AA845" s="712">
        <f>IF(ISERROR((D845/E845-1)*100),"n/a",(D845/E845-1)*100)</f>
        <v>7.6592313894114472</v>
      </c>
      <c r="AB845" s="712">
        <f>IF(ISERROR((E845/F845-1)*100),"n/a",(E845/F845-1)*100)</f>
        <v>7.388167388167366</v>
      </c>
      <c r="AC845" s="712">
        <f>IF(ISERROR((F845/G845-1)*100),"n/a",(F845/G845-1)*100)</f>
        <v>19.072164948453608</v>
      </c>
      <c r="AD845" s="712">
        <f>IF(ISERROR((G845/H845-1)*100),"n/a",(G845/H845-1)*100)</f>
        <v>41.090909090909108</v>
      </c>
      <c r="AE845" s="712">
        <f>IF(ISERROR((H845/J845-1)*100),"n/a",(H845/J845-1)*100)</f>
        <v>57.894736842105267</v>
      </c>
      <c r="AF845" s="712">
        <f>IF(ISERROR((J845/K845-1)*100),"n/a",(J845/K845-1)*100)</f>
        <v>90.34608378870675</v>
      </c>
      <c r="AG845" s="713">
        <f>IF(ISERROR((K845/M845-1)*100),"n/a",(K845/M845-1)*100)</f>
        <v>13.429752066115697</v>
      </c>
      <c r="AH845" s="714">
        <f>IF(ISERROR((M845/N845-1)*100),"n/a",(M845/N845-1)*100)</f>
        <v>9.9999999999999858</v>
      </c>
      <c r="AI845" s="713">
        <f>IF(ISERROR((N845/O845-1)*100),"n/a",(N845/O845-1)*100)</f>
        <v>7.3170731707317138</v>
      </c>
      <c r="AJ845" s="713">
        <f>IF(ISERROR((O845/P845-1)*100),"n/a",(O845/P845-1)*100)</f>
        <v>13.888888888888884</v>
      </c>
      <c r="AK845" s="713">
        <f>IF(ISERROR((P845/Q845-1)*100),"n/a",(P845/Q845-1)*100)</f>
        <v>33.333333333333329</v>
      </c>
      <c r="AL845" s="713">
        <f>IF(ISERROR((Q845/R845-1)*100),"n/a",(Q845/R845-1)*100)</f>
        <v>39.175257731958759</v>
      </c>
      <c r="AM845" s="713">
        <f>IF(ISERROR((R845/S845-1)*100),"n/a",(R845/S845-1)*100)</f>
        <v>384.99999999999994</v>
      </c>
      <c r="AN845" s="713" t="str">
        <f>IF(ISERROR((S845/T845-1)*100),"n/a",(S845/T845-1)*100)</f>
        <v>n/a</v>
      </c>
      <c r="AO845" s="713" t="str">
        <f>IF(ISERROR((T845/U845-1)*100),"n/a",(T845/U845-1)*100)</f>
        <v>n/a</v>
      </c>
      <c r="AP845" s="713" t="str">
        <f>IF(ISERROR((U845/V845-1)*100),"n/a",(U845/V845-1)*100)</f>
        <v>n/a</v>
      </c>
      <c r="AQ845" s="713" t="str">
        <f>IF(ISERROR((V845/W845-1)*100),"n/a",(V845/W845-1)*100)</f>
        <v>n/a</v>
      </c>
      <c r="AR845" s="713" t="str">
        <f>IF(ISERROR((W845/X845-1)*100),"n/a",(W845/X845-1)*100)</f>
        <v>n/a</v>
      </c>
      <c r="AS845" s="706">
        <f>AVERAGE(Z845:AR845)</f>
        <v>52.887382642945582</v>
      </c>
      <c r="AT845" s="707">
        <f>STDEV(Z845:AR845)</f>
        <v>98.503453481625272</v>
      </c>
    </row>
    <row r="846" spans="1:46" x14ac:dyDescent="0.2">
      <c r="A846" s="1011" t="s">
        <v>3957</v>
      </c>
      <c r="B846" s="976" t="s">
        <v>3958</v>
      </c>
      <c r="C846" s="515">
        <v>1.6133999999999999</v>
      </c>
      <c r="D846" s="691">
        <v>1.4404999999999999</v>
      </c>
      <c r="E846" s="554">
        <v>1.286</v>
      </c>
      <c r="F846" s="554">
        <v>1.1483000000000001</v>
      </c>
      <c r="G846" s="554">
        <v>0.1704</v>
      </c>
      <c r="H846" s="626">
        <v>0</v>
      </c>
      <c r="I846" s="663"/>
      <c r="J846" s="556">
        <v>0</v>
      </c>
      <c r="K846" s="626">
        <v>0</v>
      </c>
      <c r="L846" s="663"/>
      <c r="M846" s="564">
        <v>0</v>
      </c>
      <c r="N846" s="564">
        <v>0</v>
      </c>
      <c r="O846" s="687">
        <v>0</v>
      </c>
      <c r="P846" s="687">
        <v>0</v>
      </c>
      <c r="Q846" s="687">
        <v>0</v>
      </c>
      <c r="R846" s="687">
        <v>0</v>
      </c>
      <c r="S846" s="687">
        <v>0</v>
      </c>
      <c r="T846" s="687">
        <v>0</v>
      </c>
      <c r="U846" s="687">
        <v>0</v>
      </c>
      <c r="V846" s="687">
        <v>0</v>
      </c>
      <c r="W846" s="687">
        <v>0</v>
      </c>
      <c r="X846" s="687">
        <v>0</v>
      </c>
      <c r="Y846" s="688">
        <f>SUM(C846:X846)</f>
        <v>5.6585999999999999</v>
      </c>
      <c r="Z846" s="1134">
        <f>IF(ISERROR((C846/D846-1)*100),"n/a",(C846/D846-1)*100)</f>
        <v>12.002776813606397</v>
      </c>
      <c r="AA846" s="712">
        <f>IF(ISERROR((D846/E846-1)*100),"n/a",(D846/E846-1)*100)</f>
        <v>12.013996889580092</v>
      </c>
      <c r="AB846" s="712">
        <f>IF(ISERROR((E846/F846-1)*100),"n/a",(E846/F846-1)*100)</f>
        <v>11.991639815379251</v>
      </c>
      <c r="AC846" s="712">
        <f>IF(ISERROR((F846/G846-1)*100),"n/a",(F846/G846-1)*100)</f>
        <v>573.88497652582168</v>
      </c>
      <c r="AD846" s="712" t="str">
        <f>IF(ISERROR((G846/H846-1)*100),"n/a",(G846/H846-1)*100)</f>
        <v>n/a</v>
      </c>
      <c r="AE846" s="712" t="str">
        <f>IF(ISERROR((H846/J846-1)*100),"n/a",(H846/J846-1)*100)</f>
        <v>n/a</v>
      </c>
      <c r="AF846" s="712" t="str">
        <f>IF(ISERROR((J846/K846-1)*100),"n/a",(J846/K846-1)*100)</f>
        <v>n/a</v>
      </c>
      <c r="AG846" s="713" t="str">
        <f>IF(ISERROR((K846/M846-1)*100),"n/a",(K846/M846-1)*100)</f>
        <v>n/a</v>
      </c>
      <c r="AH846" s="714" t="str">
        <f>IF(ISERROR((M846/N846-1)*100),"n/a",(M846/N846-1)*100)</f>
        <v>n/a</v>
      </c>
      <c r="AI846" s="713" t="str">
        <f>IF(ISERROR((N846/O846-1)*100),"n/a",(N846/O846-1)*100)</f>
        <v>n/a</v>
      </c>
      <c r="AJ846" s="713" t="str">
        <f>IF(ISERROR((O846/P846-1)*100),"n/a",(O846/P846-1)*100)</f>
        <v>n/a</v>
      </c>
      <c r="AK846" s="713" t="str">
        <f>IF(ISERROR((P846/Q846-1)*100),"n/a",(P846/Q846-1)*100)</f>
        <v>n/a</v>
      </c>
      <c r="AL846" s="713" t="str">
        <f>IF(ISERROR((Q846/R846-1)*100),"n/a",(Q846/R846-1)*100)</f>
        <v>n/a</v>
      </c>
      <c r="AM846" s="713" t="str">
        <f>IF(ISERROR((R846/S846-1)*100),"n/a",(R846/S846-1)*100)</f>
        <v>n/a</v>
      </c>
      <c r="AN846" s="713" t="str">
        <f>IF(ISERROR((S846/T846-1)*100),"n/a",(S846/T846-1)*100)</f>
        <v>n/a</v>
      </c>
      <c r="AO846" s="713" t="str">
        <f>IF(ISERROR((T846/U846-1)*100),"n/a",(T846/U846-1)*100)</f>
        <v>n/a</v>
      </c>
      <c r="AP846" s="713" t="str">
        <f>IF(ISERROR((U846/V846-1)*100),"n/a",(U846/V846-1)*100)</f>
        <v>n/a</v>
      </c>
      <c r="AQ846" s="713" t="str">
        <f>IF(ISERROR((V846/W846-1)*100),"n/a",(V846/W846-1)*100)</f>
        <v>n/a</v>
      </c>
      <c r="AR846" s="713" t="str">
        <f>IF(ISERROR((W846/X846-1)*100),"n/a",(W846/X846-1)*100)</f>
        <v>n/a</v>
      </c>
      <c r="AS846" s="706">
        <f>AVERAGE(Z846:AR846)</f>
        <v>152.47334751109685</v>
      </c>
      <c r="AT846" s="707">
        <f>STDEV(Z846:AR846)</f>
        <v>280.94108615808045</v>
      </c>
    </row>
    <row r="847" spans="1:46" x14ac:dyDescent="0.2">
      <c r="A847" s="1010" t="s">
        <v>1811</v>
      </c>
      <c r="B847" s="976" t="s">
        <v>1812</v>
      </c>
      <c r="C847" s="515">
        <v>1.7450000000000001</v>
      </c>
      <c r="D847" s="691">
        <v>1.6300000000000001</v>
      </c>
      <c r="E847" s="554">
        <v>1.5249999999999999</v>
      </c>
      <c r="F847" s="554">
        <v>1.2498639891999999</v>
      </c>
      <c r="G847" s="554">
        <v>0.64018410000000003</v>
      </c>
      <c r="H847" s="554">
        <v>0.52787110000000004</v>
      </c>
      <c r="I847" s="663"/>
      <c r="J847" s="554">
        <v>0.37063289999999999</v>
      </c>
      <c r="K847" s="556">
        <v>0.35940159999999999</v>
      </c>
      <c r="L847" s="663"/>
      <c r="M847" s="691">
        <v>0.29201379999999999</v>
      </c>
      <c r="N847" s="691">
        <v>0.20216339999999999</v>
      </c>
      <c r="O847" s="687">
        <v>0.17970079999999999</v>
      </c>
      <c r="P847" s="691">
        <v>0.17970079999999999</v>
      </c>
      <c r="Q847" s="687">
        <v>0.16173071999999999</v>
      </c>
      <c r="R847" s="691">
        <v>0.16173071999999999</v>
      </c>
      <c r="S847" s="691">
        <v>0.15499193999999999</v>
      </c>
      <c r="T847" s="691">
        <v>0.1460069</v>
      </c>
      <c r="U847" s="691">
        <v>0.13702186</v>
      </c>
      <c r="V847" s="687">
        <v>0.1347756</v>
      </c>
      <c r="W847" s="687">
        <v>0.1347756</v>
      </c>
      <c r="X847" s="687">
        <v>0.1347756</v>
      </c>
      <c r="Y847" s="688">
        <f>SUM(C847:X847)</f>
        <v>10.067341429199995</v>
      </c>
      <c r="Z847" s="1134">
        <f>IF(ISERROR((C847/D847-1)*100),"n/a",(C847/D847-1)*100)</f>
        <v>7.055214723926384</v>
      </c>
      <c r="AA847" s="712">
        <f>IF(ISERROR((D847/E847-1)*100),"n/a",(D847/E847-1)*100)</f>
        <v>6.8852459016393475</v>
      </c>
      <c r="AB847" s="712">
        <f>IF(ISERROR((E847/F847-1)*100),"n/a",(E847/F847-1)*100)</f>
        <v>22.013276098634236</v>
      </c>
      <c r="AC847" s="712">
        <f>IF(ISERROR((F847/G847-1)*100),"n/a",(F847/G847-1)*100)</f>
        <v>95.235087719298207</v>
      </c>
      <c r="AD847" s="712">
        <f>IF(ISERROR((G847/H847-1)*100),"n/a",(G847/H847-1)*100)</f>
        <v>21.276595744680861</v>
      </c>
      <c r="AE847" s="712">
        <f>IF(ISERROR((H847/J847-1)*100),"n/a",(H847/J847-1)*100)</f>
        <v>42.424242424242429</v>
      </c>
      <c r="AF847" s="712">
        <f>IF(ISERROR((J847/K847-1)*100),"n/a",(J847/K847-1)*100)</f>
        <v>3.125</v>
      </c>
      <c r="AG847" s="713">
        <f>IF(ISERROR((K847/M847-1)*100),"n/a",(K847/M847-1)*100)</f>
        <v>23.076923076923084</v>
      </c>
      <c r="AH847" s="714">
        <f>IF(ISERROR((M847/N847-1)*100),"n/a",(M847/N847-1)*100)</f>
        <v>44.444444444444443</v>
      </c>
      <c r="AI847" s="713">
        <f>IF(ISERROR((N847/O847-1)*100),"n/a",(N847/O847-1)*100)</f>
        <v>12.5</v>
      </c>
      <c r="AJ847" s="713">
        <f>IF(ISERROR((O847/P847-1)*100),"n/a",(O847/P847-1)*100)</f>
        <v>0</v>
      </c>
      <c r="AK847" s="713">
        <f>IF(ISERROR((P847/Q847-1)*100),"n/a",(P847/Q847-1)*100)</f>
        <v>11.111111111111116</v>
      </c>
      <c r="AL847" s="713">
        <f>IF(ISERROR((Q847/R847-1)*100),"n/a",(Q847/R847-1)*100)</f>
        <v>0</v>
      </c>
      <c r="AM847" s="713">
        <f>IF(ISERROR((R847/S847-1)*100),"n/a",(R847/S847-1)*100)</f>
        <v>4.3478260869565188</v>
      </c>
      <c r="AN847" s="713">
        <f>IF(ISERROR((S847/T847-1)*100),"n/a",(S847/T847-1)*100)</f>
        <v>6.1538461538461542</v>
      </c>
      <c r="AO847" s="713">
        <f>IF(ISERROR((T847/U847-1)*100),"n/a",(T847/U847-1)*100)</f>
        <v>6.5573770491803351</v>
      </c>
      <c r="AP847" s="713">
        <f>IF(ISERROR((U847/V847-1)*100),"n/a",(U847/V847-1)*100)</f>
        <v>1.6666666666666607</v>
      </c>
      <c r="AQ847" s="713">
        <f>IF(ISERROR((V847/W847-1)*100),"n/a",(V847/W847-1)*100)</f>
        <v>0</v>
      </c>
      <c r="AR847" s="713">
        <f>IF(ISERROR((W847/X847-1)*100),"n/a",(W847/X847-1)*100)</f>
        <v>0</v>
      </c>
      <c r="AS847" s="706">
        <f>AVERAGE(Z847:AR847)</f>
        <v>16.203834589555253</v>
      </c>
      <c r="AT847" s="707">
        <f>STDEV(Z847:AR847)</f>
        <v>23.35136656003143</v>
      </c>
    </row>
    <row r="848" spans="1:46" x14ac:dyDescent="0.2">
      <c r="A848" s="1010" t="s">
        <v>866</v>
      </c>
      <c r="B848" s="976" t="s">
        <v>867</v>
      </c>
      <c r="C848" s="515">
        <v>2.72</v>
      </c>
      <c r="D848" s="691">
        <v>2.48</v>
      </c>
      <c r="E848" s="554">
        <v>2.2799999999999998</v>
      </c>
      <c r="F848" s="554">
        <v>2</v>
      </c>
      <c r="G848" s="554">
        <v>1.76</v>
      </c>
      <c r="H848" s="554">
        <v>1.6</v>
      </c>
      <c r="I848" s="663"/>
      <c r="J848" s="554">
        <v>1.48</v>
      </c>
      <c r="K848" s="554">
        <v>1.38</v>
      </c>
      <c r="L848" s="663" t="s">
        <v>90</v>
      </c>
      <c r="M848" s="691">
        <v>1.32</v>
      </c>
      <c r="N848" s="691">
        <v>1.2</v>
      </c>
      <c r="O848" s="691">
        <v>1.1499999999999999</v>
      </c>
      <c r="P848" s="691">
        <v>0.8</v>
      </c>
      <c r="Q848" s="691">
        <v>0.42</v>
      </c>
      <c r="R848" s="691">
        <v>0.33</v>
      </c>
      <c r="S848" s="691">
        <v>0.19</v>
      </c>
      <c r="T848" s="691">
        <v>0.09</v>
      </c>
      <c r="U848" s="691">
        <v>0.02</v>
      </c>
      <c r="V848" s="687">
        <v>0</v>
      </c>
      <c r="W848" s="687">
        <v>0</v>
      </c>
      <c r="X848" s="687">
        <v>0</v>
      </c>
      <c r="Y848" s="688">
        <f>SUM(C848:X848)</f>
        <v>21.22</v>
      </c>
      <c r="Z848" s="1134">
        <f>IF(ISERROR((C848/D848-1)*100),"n/a",(C848/D848-1)*100)</f>
        <v>9.6774193548387224</v>
      </c>
      <c r="AA848" s="712">
        <f>IF(ISERROR((D848/E848-1)*100),"n/a",(D848/E848-1)*100)</f>
        <v>8.7719298245614077</v>
      </c>
      <c r="AB848" s="712">
        <f>IF(ISERROR((E848/F848-1)*100),"n/a",(E848/F848-1)*100)</f>
        <v>13.999999999999989</v>
      </c>
      <c r="AC848" s="712">
        <f>IF(ISERROR((F848/G848-1)*100),"n/a",(F848/G848-1)*100)</f>
        <v>13.636363636363647</v>
      </c>
      <c r="AD848" s="712">
        <f>IF(ISERROR((G848/H848-1)*100),"n/a",(G848/H848-1)*100)</f>
        <v>9.9999999999999858</v>
      </c>
      <c r="AE848" s="712">
        <f>IF(ISERROR((H848/J848-1)*100),"n/a",(H848/J848-1)*100)</f>
        <v>8.1081081081081141</v>
      </c>
      <c r="AF848" s="712">
        <f>IF(ISERROR((J848/K848-1)*100),"n/a",(J848/K848-1)*100)</f>
        <v>7.2463768115942129</v>
      </c>
      <c r="AG848" s="713">
        <f>IF(ISERROR((K848/M848-1)*100),"n/a",(K848/M848-1)*100)</f>
        <v>4.5454545454545414</v>
      </c>
      <c r="AH848" s="714">
        <f>IF(ISERROR((M848/N848-1)*100),"n/a",(M848/N848-1)*100)</f>
        <v>10.000000000000009</v>
      </c>
      <c r="AI848" s="713">
        <f>IF(ISERROR((N848/O848-1)*100),"n/a",(N848/O848-1)*100)</f>
        <v>4.3478260869565188</v>
      </c>
      <c r="AJ848" s="713">
        <f>IF(ISERROR((O848/P848-1)*100),"n/a",(O848/P848-1)*100)</f>
        <v>43.749999999999979</v>
      </c>
      <c r="AK848" s="713">
        <f>IF(ISERROR((P848/Q848-1)*100),"n/a",(P848/Q848-1)*100)</f>
        <v>90.476190476190482</v>
      </c>
      <c r="AL848" s="713">
        <f>IF(ISERROR((Q848/R848-1)*100),"n/a",(Q848/R848-1)*100)</f>
        <v>27.27272727272727</v>
      </c>
      <c r="AM848" s="713">
        <f>IF(ISERROR((R848/S848-1)*100),"n/a",(R848/S848-1)*100)</f>
        <v>73.684210526315795</v>
      </c>
      <c r="AN848" s="713">
        <f>IF(ISERROR((S848/T848-1)*100),"n/a",(S848/T848-1)*100)</f>
        <v>111.11111111111111</v>
      </c>
      <c r="AO848" s="713">
        <f>IF(ISERROR((T848/U848-1)*100),"n/a",(T848/U848-1)*100)</f>
        <v>350</v>
      </c>
      <c r="AP848" s="713" t="str">
        <f>IF(ISERROR((U848/V848-1)*100),"n/a",(U848/V848-1)*100)</f>
        <v>n/a</v>
      </c>
      <c r="AQ848" s="713" t="str">
        <f>IF(ISERROR((V848/W848-1)*100),"n/a",(V848/W848-1)*100)</f>
        <v>n/a</v>
      </c>
      <c r="AR848" s="713" t="str">
        <f>IF(ISERROR((W848/X848-1)*100),"n/a",(W848/X848-1)*100)</f>
        <v>n/a</v>
      </c>
      <c r="AS848" s="706">
        <f>AVERAGE(Z848:AR848)</f>
        <v>49.164232359638866</v>
      </c>
      <c r="AT848" s="707">
        <f>STDEV(Z848:AR848)</f>
        <v>86.931108719162495</v>
      </c>
    </row>
    <row r="849" spans="1:46" x14ac:dyDescent="0.2">
      <c r="A849" s="1010" t="s">
        <v>391</v>
      </c>
      <c r="B849" s="976" t="s">
        <v>392</v>
      </c>
      <c r="C849" s="515">
        <v>0.9</v>
      </c>
      <c r="D849" s="691">
        <v>0.87</v>
      </c>
      <c r="E849" s="554">
        <v>0.83</v>
      </c>
      <c r="F849" s="554">
        <v>0.79</v>
      </c>
      <c r="G849" s="554">
        <v>0.75</v>
      </c>
      <c r="H849" s="554">
        <v>0.7</v>
      </c>
      <c r="I849" s="663" t="s">
        <v>90</v>
      </c>
      <c r="J849" s="554">
        <v>0.66</v>
      </c>
      <c r="K849" s="556">
        <v>0.64</v>
      </c>
      <c r="L849" s="663"/>
      <c r="M849" s="691">
        <v>0.62</v>
      </c>
      <c r="N849" s="691">
        <v>0.57999999999999996</v>
      </c>
      <c r="O849" s="691">
        <v>0.5</v>
      </c>
      <c r="P849" s="691">
        <v>0.4</v>
      </c>
      <c r="Q849" s="691">
        <v>0.34</v>
      </c>
      <c r="R849" s="691">
        <v>0.25</v>
      </c>
      <c r="S849" s="691">
        <v>0.21</v>
      </c>
      <c r="T849" s="691">
        <v>0.18</v>
      </c>
      <c r="U849" s="691">
        <v>0.16667000000000001</v>
      </c>
      <c r="V849" s="691">
        <v>0.15332999999999999</v>
      </c>
      <c r="W849" s="691">
        <v>0.14000000000000001</v>
      </c>
      <c r="X849" s="691">
        <v>0.12667</v>
      </c>
      <c r="Y849" s="688">
        <f>SUM(C849:X849)</f>
        <v>9.8066700000000022</v>
      </c>
      <c r="Z849" s="1134">
        <f>IF(ISERROR((C849/D849-1)*100),"n/a",(C849/D849-1)*100)</f>
        <v>3.4482758620689724</v>
      </c>
      <c r="AA849" s="712">
        <f>IF(ISERROR((D849/E849-1)*100),"n/a",(D849/E849-1)*100)</f>
        <v>4.8192771084337505</v>
      </c>
      <c r="AB849" s="712">
        <f>IF(ISERROR((E849/F849-1)*100),"n/a",(E849/F849-1)*100)</f>
        <v>5.0632911392404889</v>
      </c>
      <c r="AC849" s="712">
        <f>IF(ISERROR((F849/G849-1)*100),"n/a",(F849/G849-1)*100)</f>
        <v>5.3333333333333455</v>
      </c>
      <c r="AD849" s="712">
        <f>IF(ISERROR((G849/H849-1)*100),"n/a",(G849/H849-1)*100)</f>
        <v>7.1428571428571397</v>
      </c>
      <c r="AE849" s="712">
        <f>IF(ISERROR((H849/J849-1)*100),"n/a",(H849/J849-1)*100)</f>
        <v>6.0606060606060552</v>
      </c>
      <c r="AF849" s="712">
        <f>IF(ISERROR((J849/K849-1)*100),"n/a",(J849/K849-1)*100)</f>
        <v>3.125</v>
      </c>
      <c r="AG849" s="713">
        <f>IF(ISERROR((K849/M849-1)*100),"n/a",(K849/M849-1)*100)</f>
        <v>3.2258064516129004</v>
      </c>
      <c r="AH849" s="714">
        <f>IF(ISERROR((M849/N849-1)*100),"n/a",(M849/N849-1)*100)</f>
        <v>6.8965517241379448</v>
      </c>
      <c r="AI849" s="713">
        <f>IF(ISERROR((N849/O849-1)*100),"n/a",(N849/O849-1)*100)</f>
        <v>15.999999999999993</v>
      </c>
      <c r="AJ849" s="713">
        <f>IF(ISERROR((O849/P849-1)*100),"n/a",(O849/P849-1)*100)</f>
        <v>25</v>
      </c>
      <c r="AK849" s="713">
        <f>IF(ISERROR((P849/Q849-1)*100),"n/a",(P849/Q849-1)*100)</f>
        <v>17.647058823529417</v>
      </c>
      <c r="AL849" s="713">
        <f>IF(ISERROR((Q849/R849-1)*100),"n/a",(Q849/R849-1)*100)</f>
        <v>36.000000000000007</v>
      </c>
      <c r="AM849" s="713">
        <f>IF(ISERROR((R849/S849-1)*100),"n/a",(R849/S849-1)*100)</f>
        <v>19.047619047619047</v>
      </c>
      <c r="AN849" s="713">
        <f>IF(ISERROR((S849/T849-1)*100),"n/a",(S849/T849-1)*100)</f>
        <v>16.666666666666675</v>
      </c>
      <c r="AO849" s="713">
        <f>IF(ISERROR((T849/U849-1)*100),"n/a",(T849/U849-1)*100)</f>
        <v>7.9978400431991226</v>
      </c>
      <c r="AP849" s="713">
        <f>IF(ISERROR((U849/V849-1)*100),"n/a",(U849/V849-1)*100)</f>
        <v>8.7001891345464202</v>
      </c>
      <c r="AQ849" s="713">
        <f>IF(ISERROR((V849/W849-1)*100),"n/a",(V849/W849-1)*100)</f>
        <v>9.5214285714285474</v>
      </c>
      <c r="AR849" s="713">
        <f>IF(ISERROR((W849/X849-1)*100),"n/a",(W849/X849-1)*100)</f>
        <v>10.523407278755826</v>
      </c>
      <c r="AS849" s="706">
        <f>AVERAGE(Z849:AR849)</f>
        <v>11.16943202042293</v>
      </c>
      <c r="AT849" s="707">
        <f>STDEV(Z849:AR849)</f>
        <v>8.6422132700769509</v>
      </c>
    </row>
    <row r="850" spans="1:46" x14ac:dyDescent="0.2">
      <c r="A850" s="1010" t="s">
        <v>1813</v>
      </c>
      <c r="B850" s="1010" t="s">
        <v>1814</v>
      </c>
      <c r="C850" s="515">
        <v>1.32</v>
      </c>
      <c r="D850" s="691">
        <v>1.25</v>
      </c>
      <c r="E850" s="556">
        <v>1.24</v>
      </c>
      <c r="F850" s="554">
        <v>1.2</v>
      </c>
      <c r="G850" s="554">
        <v>1.02</v>
      </c>
      <c r="H850" s="554">
        <v>0.81</v>
      </c>
      <c r="I850" s="663"/>
      <c r="J850" s="554">
        <v>0.62</v>
      </c>
      <c r="K850" s="554">
        <v>0.6</v>
      </c>
      <c r="L850" s="663"/>
      <c r="M850" s="687">
        <v>0.10525999999999999</v>
      </c>
      <c r="N850" s="687">
        <v>0.22103999999999999</v>
      </c>
      <c r="O850" s="687">
        <v>0.88415999999999995</v>
      </c>
      <c r="P850" s="691">
        <v>0.88415999999999995</v>
      </c>
      <c r="Q850" s="691">
        <v>0.81048000000000009</v>
      </c>
      <c r="R850" s="691">
        <v>0.69996000000000003</v>
      </c>
      <c r="S850" s="687">
        <v>0.58944000000000007</v>
      </c>
      <c r="T850" s="687">
        <v>0.58944000000000007</v>
      </c>
      <c r="U850" s="687">
        <v>0.58944000000000007</v>
      </c>
      <c r="V850" s="687">
        <v>0.58944000000000007</v>
      </c>
      <c r="W850" s="687">
        <v>0.58944000000000007</v>
      </c>
      <c r="X850" s="687">
        <v>0.58944000000000007</v>
      </c>
      <c r="Y850" s="688">
        <f>SUM(C850:X850)</f>
        <v>15.201700000000001</v>
      </c>
      <c r="Z850" s="1134">
        <f>IF(ISERROR((C850/D850-1)*100),"n/a",(C850/D850-1)*100)</f>
        <v>5.600000000000005</v>
      </c>
      <c r="AA850" s="712">
        <f>IF(ISERROR((D850/E850-1)*100),"n/a",(D850/E850-1)*100)</f>
        <v>0.80645161290322509</v>
      </c>
      <c r="AB850" s="712">
        <f>IF(ISERROR((E850/F850-1)*100),"n/a",(E850/F850-1)*100)</f>
        <v>3.3333333333333437</v>
      </c>
      <c r="AC850" s="712">
        <f>IF(ISERROR((F850/G850-1)*100),"n/a",(F850/G850-1)*100)</f>
        <v>17.647058823529417</v>
      </c>
      <c r="AD850" s="712">
        <f>IF(ISERROR((G850/H850-1)*100),"n/a",(G850/H850-1)*100)</f>
        <v>25.925925925925931</v>
      </c>
      <c r="AE850" s="712">
        <f>IF(ISERROR((H850/J850-1)*100),"n/a",(H850/J850-1)*100)</f>
        <v>30.645161290322598</v>
      </c>
      <c r="AF850" s="712">
        <f>IF(ISERROR((J850/K850-1)*100),"n/a",(J850/K850-1)*100)</f>
        <v>3.3333333333333437</v>
      </c>
      <c r="AG850" s="713">
        <f>IF(ISERROR((K850/M850-1)*100),"n/a",(K850/M850-1)*100)</f>
        <v>470.01710051301541</v>
      </c>
      <c r="AH850" s="714">
        <f>IF(ISERROR((M850/N850-1)*100),"n/a",(M850/N850-1)*100)</f>
        <v>-52.379659790083245</v>
      </c>
      <c r="AI850" s="713">
        <f>IF(ISERROR((N850/O850-1)*100),"n/a",(N850/O850-1)*100)</f>
        <v>-75</v>
      </c>
      <c r="AJ850" s="713">
        <f>IF(ISERROR((O850/P850-1)*100),"n/a",(O850/P850-1)*100)</f>
        <v>0</v>
      </c>
      <c r="AK850" s="713">
        <f>IF(ISERROR((P850/Q850-1)*100),"n/a",(P850/Q850-1)*100)</f>
        <v>9.0909090909090828</v>
      </c>
      <c r="AL850" s="713">
        <f>IF(ISERROR((Q850/R850-1)*100),"n/a",(Q850/R850-1)*100)</f>
        <v>15.789473684210531</v>
      </c>
      <c r="AM850" s="713">
        <f>IF(ISERROR((R850/S850-1)*100),"n/a",(R850/S850-1)*100)</f>
        <v>18.75</v>
      </c>
      <c r="AN850" s="713">
        <f>IF(ISERROR((S850/T850-1)*100),"n/a",(S850/T850-1)*100)</f>
        <v>0</v>
      </c>
      <c r="AO850" s="713">
        <f>IF(ISERROR((T850/U850-1)*100),"n/a",(T850/U850-1)*100)</f>
        <v>0</v>
      </c>
      <c r="AP850" s="713">
        <f>IF(ISERROR((U850/V850-1)*100),"n/a",(U850/V850-1)*100)</f>
        <v>0</v>
      </c>
      <c r="AQ850" s="713">
        <f>IF(ISERROR((V850/W850-1)*100),"n/a",(V850/W850-1)*100)</f>
        <v>0</v>
      </c>
      <c r="AR850" s="713">
        <f>IF(ISERROR((W850/X850-1)*100),"n/a",(W850/X850-1)*100)</f>
        <v>0</v>
      </c>
      <c r="AS850" s="706">
        <f>AVERAGE(Z850:AR850)</f>
        <v>24.924162516705245</v>
      </c>
      <c r="AT850" s="707">
        <f>STDEV(Z850:AR850)</f>
        <v>110.58985418926716</v>
      </c>
    </row>
    <row r="851" spans="1:46" x14ac:dyDescent="0.2">
      <c r="A851" s="1010" t="s">
        <v>1815</v>
      </c>
      <c r="B851" s="976" t="s">
        <v>1816</v>
      </c>
      <c r="C851" s="515">
        <v>4.55</v>
      </c>
      <c r="D851" s="691">
        <v>4.3000000000000007</v>
      </c>
      <c r="E851" s="554">
        <v>3.9</v>
      </c>
      <c r="F851" s="554">
        <v>3.45</v>
      </c>
      <c r="G851" s="554">
        <v>2.875</v>
      </c>
      <c r="H851" s="554">
        <v>2.375</v>
      </c>
      <c r="I851" s="663"/>
      <c r="J851" s="556">
        <v>2</v>
      </c>
      <c r="K851" s="554">
        <v>1.93</v>
      </c>
      <c r="L851" s="663"/>
      <c r="M851" s="687">
        <v>1.72</v>
      </c>
      <c r="N851" s="687">
        <v>1.72</v>
      </c>
      <c r="O851" s="687">
        <v>1.72</v>
      </c>
      <c r="P851" s="687">
        <v>1.72</v>
      </c>
      <c r="Q851" s="687">
        <v>1.72</v>
      </c>
      <c r="R851" s="687">
        <v>1.72</v>
      </c>
      <c r="S851" s="691">
        <v>1.72</v>
      </c>
      <c r="T851" s="687">
        <v>1.36</v>
      </c>
      <c r="U851" s="687">
        <v>1.36</v>
      </c>
      <c r="V851" s="687">
        <v>1.36</v>
      </c>
      <c r="W851" s="687">
        <v>1.36</v>
      </c>
      <c r="X851" s="687">
        <v>1.36</v>
      </c>
      <c r="Y851" s="688">
        <f>SUM(C851:X851)</f>
        <v>44.219999999999992</v>
      </c>
      <c r="Z851" s="1134">
        <f>IF(ISERROR((C851/D851-1)*100),"n/a",(C851/D851-1)*100)</f>
        <v>5.8139534883720811</v>
      </c>
      <c r="AA851" s="712">
        <f>IF(ISERROR((D851/E851-1)*100),"n/a",(D851/E851-1)*100)</f>
        <v>10.256410256410287</v>
      </c>
      <c r="AB851" s="712">
        <f>IF(ISERROR((E851/F851-1)*100),"n/a",(E851/F851-1)*100)</f>
        <v>13.043478260869556</v>
      </c>
      <c r="AC851" s="712">
        <f>IF(ISERROR((F851/G851-1)*100),"n/a",(F851/G851-1)*100)</f>
        <v>19.999999999999996</v>
      </c>
      <c r="AD851" s="712">
        <f>IF(ISERROR((G851/H851-1)*100),"n/a",(G851/H851-1)*100)</f>
        <v>21.052631578947366</v>
      </c>
      <c r="AE851" s="712">
        <f>IF(ISERROR((H851/J851-1)*100),"n/a",(H851/J851-1)*100)</f>
        <v>18.75</v>
      </c>
      <c r="AF851" s="712">
        <f>IF(ISERROR((J851/K851-1)*100),"n/a",(J851/K851-1)*100)</f>
        <v>3.62694300518136</v>
      </c>
      <c r="AG851" s="713">
        <f>IF(ISERROR((K851/M851-1)*100),"n/a",(K851/M851-1)*100)</f>
        <v>12.209302325581394</v>
      </c>
      <c r="AH851" s="714">
        <f>IF(ISERROR((M851/N851-1)*100),"n/a",(M851/N851-1)*100)</f>
        <v>0</v>
      </c>
      <c r="AI851" s="713">
        <f>IF(ISERROR((N851/O851-1)*100),"n/a",(N851/O851-1)*100)</f>
        <v>0</v>
      </c>
      <c r="AJ851" s="713">
        <f>IF(ISERROR((O851/P851-1)*100),"n/a",(O851/P851-1)*100)</f>
        <v>0</v>
      </c>
      <c r="AK851" s="713">
        <f>IF(ISERROR((P851/Q851-1)*100),"n/a",(P851/Q851-1)*100)</f>
        <v>0</v>
      </c>
      <c r="AL851" s="713">
        <f>IF(ISERROR((Q851/R851-1)*100),"n/a",(Q851/R851-1)*100)</f>
        <v>0</v>
      </c>
      <c r="AM851" s="713">
        <f>IF(ISERROR((R851/S851-1)*100),"n/a",(R851/S851-1)*100)</f>
        <v>0</v>
      </c>
      <c r="AN851" s="713">
        <f>IF(ISERROR((S851/T851-1)*100),"n/a",(S851/T851-1)*100)</f>
        <v>26.470588235294112</v>
      </c>
      <c r="AO851" s="713">
        <f>IF(ISERROR((T851/U851-1)*100),"n/a",(T851/U851-1)*100)</f>
        <v>0</v>
      </c>
      <c r="AP851" s="713">
        <f>IF(ISERROR((U851/V851-1)*100),"n/a",(U851/V851-1)*100)</f>
        <v>0</v>
      </c>
      <c r="AQ851" s="713">
        <f>IF(ISERROR((V851/W851-1)*100),"n/a",(V851/W851-1)*100)</f>
        <v>0</v>
      </c>
      <c r="AR851" s="713">
        <f>IF(ISERROR((W851/X851-1)*100),"n/a",(W851/X851-1)*100)</f>
        <v>0</v>
      </c>
      <c r="AS851" s="706">
        <f>AVERAGE(Z851:AR851)</f>
        <v>6.9064898500345349</v>
      </c>
      <c r="AT851" s="707">
        <f>STDEV(Z851:AR851)</f>
        <v>9.0077914098241205</v>
      </c>
    </row>
    <row r="852" spans="1:46" x14ac:dyDescent="0.2">
      <c r="A852" s="1010" t="s">
        <v>1817</v>
      </c>
      <c r="B852" s="976" t="s">
        <v>1818</v>
      </c>
      <c r="C852" s="515">
        <v>0.32</v>
      </c>
      <c r="D852" s="691">
        <v>0.31</v>
      </c>
      <c r="E852" s="554">
        <v>0.28000000000000003</v>
      </c>
      <c r="F852" s="554">
        <v>0.27</v>
      </c>
      <c r="G852" s="554">
        <v>0.26</v>
      </c>
      <c r="H852" s="554">
        <v>0.25</v>
      </c>
      <c r="I852" s="663"/>
      <c r="J852" s="554">
        <v>0.2</v>
      </c>
      <c r="K852" s="554">
        <v>0.15</v>
      </c>
      <c r="L852" s="663"/>
      <c r="M852" s="687">
        <v>0</v>
      </c>
      <c r="N852" s="687">
        <v>0</v>
      </c>
      <c r="O852" s="687">
        <v>0</v>
      </c>
      <c r="P852" s="687">
        <v>0</v>
      </c>
      <c r="Q852" s="687">
        <v>0</v>
      </c>
      <c r="R852" s="687">
        <v>0</v>
      </c>
      <c r="S852" s="687">
        <v>0</v>
      </c>
      <c r="T852" s="687">
        <v>0</v>
      </c>
      <c r="U852" s="687">
        <v>0</v>
      </c>
      <c r="V852" s="687">
        <v>0</v>
      </c>
      <c r="W852" s="687">
        <v>0</v>
      </c>
      <c r="X852" s="687">
        <v>0</v>
      </c>
      <c r="Y852" s="688">
        <f>SUM(C852:X852)</f>
        <v>2.04</v>
      </c>
      <c r="Z852" s="1134">
        <f>IF(ISERROR((C852/D852-1)*100),"n/a",(C852/D852-1)*100)</f>
        <v>3.2258064516129004</v>
      </c>
      <c r="AA852" s="712">
        <f>IF(ISERROR((D852/E852-1)*100),"n/a",(D852/E852-1)*100)</f>
        <v>10.714285714285698</v>
      </c>
      <c r="AB852" s="712">
        <f>IF(ISERROR((E852/F852-1)*100),"n/a",(E852/F852-1)*100)</f>
        <v>3.7037037037036979</v>
      </c>
      <c r="AC852" s="712">
        <f>IF(ISERROR((F852/G852-1)*100),"n/a",(F852/G852-1)*100)</f>
        <v>3.8461538461538547</v>
      </c>
      <c r="AD852" s="712">
        <f>IF(ISERROR((G852/H852-1)*100),"n/a",(G852/H852-1)*100)</f>
        <v>4.0000000000000036</v>
      </c>
      <c r="AE852" s="712">
        <f>IF(ISERROR((H852/J852-1)*100),"n/a",(H852/J852-1)*100)</f>
        <v>25</v>
      </c>
      <c r="AF852" s="712">
        <f>IF(ISERROR((J852/K852-1)*100),"n/a",(J852/K852-1)*100)</f>
        <v>33.33333333333335</v>
      </c>
      <c r="AG852" s="713" t="str">
        <f>IF(ISERROR((K852/M852-1)*100),"n/a",(K852/M852-1)*100)</f>
        <v>n/a</v>
      </c>
      <c r="AH852" s="714" t="str">
        <f>IF(ISERROR((M852/N852-1)*100),"n/a",(M852/N852-1)*100)</f>
        <v>n/a</v>
      </c>
      <c r="AI852" s="713" t="str">
        <f>IF(ISERROR((N852/O852-1)*100),"n/a",(N852/O852-1)*100)</f>
        <v>n/a</v>
      </c>
      <c r="AJ852" s="713" t="str">
        <f>IF(ISERROR((O852/P852-1)*100),"n/a",(O852/P852-1)*100)</f>
        <v>n/a</v>
      </c>
      <c r="AK852" s="713" t="str">
        <f>IF(ISERROR((P852/Q852-1)*100),"n/a",(P852/Q852-1)*100)</f>
        <v>n/a</v>
      </c>
      <c r="AL852" s="713" t="str">
        <f>IF(ISERROR((Q852/R852-1)*100),"n/a",(Q852/R852-1)*100)</f>
        <v>n/a</v>
      </c>
      <c r="AM852" s="713" t="str">
        <f>IF(ISERROR((R852/S852-1)*100),"n/a",(R852/S852-1)*100)</f>
        <v>n/a</v>
      </c>
      <c r="AN852" s="713" t="str">
        <f>IF(ISERROR((S852/T852-1)*100),"n/a",(S852/T852-1)*100)</f>
        <v>n/a</v>
      </c>
      <c r="AO852" s="713" t="str">
        <f>IF(ISERROR((T852/U852-1)*100),"n/a",(T852/U852-1)*100)</f>
        <v>n/a</v>
      </c>
      <c r="AP852" s="713" t="str">
        <f>IF(ISERROR((U852/V852-1)*100),"n/a",(U852/V852-1)*100)</f>
        <v>n/a</v>
      </c>
      <c r="AQ852" s="713" t="str">
        <f>IF(ISERROR((V852/W852-1)*100),"n/a",(V852/W852-1)*100)</f>
        <v>n/a</v>
      </c>
      <c r="AR852" s="713" t="str">
        <f>IF(ISERROR((W852/X852-1)*100),"n/a",(W852/X852-1)*100)</f>
        <v>n/a</v>
      </c>
      <c r="AS852" s="706">
        <f>AVERAGE(Z852:AR852)</f>
        <v>11.974754721298499</v>
      </c>
      <c r="AT852" s="707">
        <f>STDEV(Z852:AR852)</f>
        <v>12.261456702665294</v>
      </c>
    </row>
    <row r="853" spans="1:46" x14ac:dyDescent="0.2">
      <c r="A853" s="976" t="s">
        <v>868</v>
      </c>
      <c r="B853" s="988" t="s">
        <v>869</v>
      </c>
      <c r="C853" s="515">
        <v>1.68</v>
      </c>
      <c r="D853" s="691">
        <v>1.54</v>
      </c>
      <c r="E853" s="554">
        <v>1.46</v>
      </c>
      <c r="F853" s="554">
        <v>1.38</v>
      </c>
      <c r="G853" s="554">
        <v>1.3</v>
      </c>
      <c r="H853" s="554">
        <v>1.1499999999999999</v>
      </c>
      <c r="I853" s="663"/>
      <c r="J853" s="554">
        <v>0.88</v>
      </c>
      <c r="K853" s="554">
        <v>0.66</v>
      </c>
      <c r="L853" s="663"/>
      <c r="M853" s="691">
        <v>0.55000000000000004</v>
      </c>
      <c r="N853" s="691">
        <v>0.48</v>
      </c>
      <c r="O853" s="691">
        <v>0.47499999999999998</v>
      </c>
      <c r="P853" s="691">
        <v>0.44500000000000001</v>
      </c>
      <c r="Q853" s="691">
        <v>0.3</v>
      </c>
      <c r="R853" s="687">
        <v>0</v>
      </c>
      <c r="S853" s="687">
        <v>0</v>
      </c>
      <c r="T853" s="687">
        <v>0</v>
      </c>
      <c r="U853" s="687">
        <v>0</v>
      </c>
      <c r="V853" s="687">
        <v>0</v>
      </c>
      <c r="W853" s="687">
        <v>0</v>
      </c>
      <c r="X853" s="687">
        <v>0</v>
      </c>
      <c r="Y853" s="688">
        <f>SUM(C853:X853)</f>
        <v>12.300000000000002</v>
      </c>
      <c r="Z853" s="1134">
        <f>IF(ISERROR((C853/D853-1)*100),"n/a",(C853/D853-1)*100)</f>
        <v>9.0909090909090828</v>
      </c>
      <c r="AA853" s="712">
        <f>IF(ISERROR((D853/E853-1)*100),"n/a",(D853/E853-1)*100)</f>
        <v>5.4794520547945202</v>
      </c>
      <c r="AB853" s="712">
        <f>IF(ISERROR((E853/F853-1)*100),"n/a",(E853/F853-1)*100)</f>
        <v>5.7971014492753659</v>
      </c>
      <c r="AC853" s="712">
        <f>IF(ISERROR((F853/G853-1)*100),"n/a",(F853/G853-1)*100)</f>
        <v>6.153846153846132</v>
      </c>
      <c r="AD853" s="712">
        <f>IF(ISERROR((G853/H853-1)*100),"n/a",(G853/H853-1)*100)</f>
        <v>13.043478260869579</v>
      </c>
      <c r="AE853" s="712">
        <f>IF(ISERROR((H853/J853-1)*100),"n/a",(H853/J853-1)*100)</f>
        <v>30.681818181818166</v>
      </c>
      <c r="AF853" s="712">
        <f>IF(ISERROR((J853/K853-1)*100),"n/a",(J853/K853-1)*100)</f>
        <v>33.333333333333329</v>
      </c>
      <c r="AG853" s="713">
        <f>IF(ISERROR((K853/M853-1)*100),"n/a",(K853/M853-1)*100)</f>
        <v>19.999999999999996</v>
      </c>
      <c r="AH853" s="714">
        <f>IF(ISERROR((M853/N853-1)*100),"n/a",(M853/N853-1)*100)</f>
        <v>14.583333333333348</v>
      </c>
      <c r="AI853" s="713">
        <f>IF(ISERROR((N853/O853-1)*100),"n/a",(N853/O853-1)*100)</f>
        <v>1.0526315789473717</v>
      </c>
      <c r="AJ853" s="713">
        <f>IF(ISERROR((O853/P853-1)*100),"n/a",(O853/P853-1)*100)</f>
        <v>6.7415730337078594</v>
      </c>
      <c r="AK853" s="713">
        <f>IF(ISERROR((P853/Q853-1)*100),"n/a",(P853/Q853-1)*100)</f>
        <v>48.333333333333343</v>
      </c>
      <c r="AL853" s="713" t="str">
        <f>IF(ISERROR((Q853/R853-1)*100),"n/a",(Q853/R853-1)*100)</f>
        <v>n/a</v>
      </c>
      <c r="AM853" s="713" t="str">
        <f>IF(ISERROR((R853/S853-1)*100),"n/a",(R853/S853-1)*100)</f>
        <v>n/a</v>
      </c>
      <c r="AN853" s="713" t="str">
        <f>IF(ISERROR((S853/T853-1)*100),"n/a",(S853/T853-1)*100)</f>
        <v>n/a</v>
      </c>
      <c r="AO853" s="713" t="str">
        <f>IF(ISERROR((T853/U853-1)*100),"n/a",(T853/U853-1)*100)</f>
        <v>n/a</v>
      </c>
      <c r="AP853" s="713" t="str">
        <f>IF(ISERROR((U853/V853-1)*100),"n/a",(U853/V853-1)*100)</f>
        <v>n/a</v>
      </c>
      <c r="AQ853" s="713" t="str">
        <f>IF(ISERROR((V853/W853-1)*100),"n/a",(V853/W853-1)*100)</f>
        <v>n/a</v>
      </c>
      <c r="AR853" s="713" t="str">
        <f>IF(ISERROR((W853/X853-1)*100),"n/a",(W853/X853-1)*100)</f>
        <v>n/a</v>
      </c>
      <c r="AS853" s="706">
        <f>AVERAGE(Z853:AR853)</f>
        <v>16.190900817014008</v>
      </c>
      <c r="AT853" s="707">
        <f>STDEV(Z853:AR853)</f>
        <v>14.322141044388129</v>
      </c>
    </row>
    <row r="854" spans="1:46" x14ac:dyDescent="0.2">
      <c r="A854" s="994" t="s">
        <v>1820</v>
      </c>
      <c r="B854" s="988" t="s">
        <v>1821</v>
      </c>
      <c r="C854" s="515">
        <v>2.33</v>
      </c>
      <c r="D854" s="691">
        <v>2.0700000000000003</v>
      </c>
      <c r="E854" s="554">
        <v>1.75</v>
      </c>
      <c r="F854" s="554">
        <v>1.23</v>
      </c>
      <c r="G854" s="554">
        <v>1.18</v>
      </c>
      <c r="H854" s="554">
        <v>1.1100000000000001</v>
      </c>
      <c r="I854" s="663"/>
      <c r="J854" s="554">
        <v>1.07</v>
      </c>
      <c r="K854" s="556">
        <v>1.04</v>
      </c>
      <c r="L854" s="663"/>
      <c r="M854" s="687">
        <v>1.04</v>
      </c>
      <c r="N854" s="687">
        <v>1.04</v>
      </c>
      <c r="O854" s="691">
        <v>1.03</v>
      </c>
      <c r="P854" s="691">
        <v>0.98499999999999999</v>
      </c>
      <c r="Q854" s="691">
        <v>0.92</v>
      </c>
      <c r="R854" s="691">
        <v>0.83250000000000002</v>
      </c>
      <c r="S854" s="691">
        <v>0.7</v>
      </c>
      <c r="T854" s="691">
        <v>0.41249999999999998</v>
      </c>
      <c r="U854" s="687">
        <v>0</v>
      </c>
      <c r="V854" s="687">
        <v>0</v>
      </c>
      <c r="W854" s="687">
        <v>0</v>
      </c>
      <c r="X854" s="687">
        <v>0</v>
      </c>
      <c r="Y854" s="688">
        <f>SUM(C854:X854)</f>
        <v>18.739999999999998</v>
      </c>
      <c r="Z854" s="1134">
        <f>IF(ISERROR((C854/D854-1)*100),"n/a",(C854/D854-1)*100)</f>
        <v>12.56038647342994</v>
      </c>
      <c r="AA854" s="712">
        <f>IF(ISERROR((D854/E854-1)*100),"n/a",(D854/E854-1)*100)</f>
        <v>18.285714285714306</v>
      </c>
      <c r="AB854" s="712">
        <f>IF(ISERROR((E854/F854-1)*100),"n/a",(E854/F854-1)*100)</f>
        <v>42.276422764227647</v>
      </c>
      <c r="AC854" s="712">
        <f>IF(ISERROR((F854/G854-1)*100),"n/a",(F854/G854-1)*100)</f>
        <v>4.2372881355932313</v>
      </c>
      <c r="AD854" s="712">
        <f>IF(ISERROR((G854/H854-1)*100),"n/a",(G854/H854-1)*100)</f>
        <v>6.3063063063062863</v>
      </c>
      <c r="AE854" s="712">
        <f>IF(ISERROR((H854/J854-1)*100),"n/a",(H854/J854-1)*100)</f>
        <v>3.7383177570093462</v>
      </c>
      <c r="AF854" s="712">
        <f>IF(ISERROR((J854/K854-1)*100),"n/a",(J854/K854-1)*100)</f>
        <v>2.8846153846153966</v>
      </c>
      <c r="AG854" s="713">
        <f>IF(ISERROR((K854/M854-1)*100),"n/a",(K854/M854-1)*100)</f>
        <v>0</v>
      </c>
      <c r="AH854" s="714">
        <f>IF(ISERROR((M854/N854-1)*100),"n/a",(M854/N854-1)*100)</f>
        <v>0</v>
      </c>
      <c r="AI854" s="713">
        <f>IF(ISERROR((N854/O854-1)*100),"n/a",(N854/O854-1)*100)</f>
        <v>0.97087378640776656</v>
      </c>
      <c r="AJ854" s="713">
        <f>IF(ISERROR((O854/P854-1)*100),"n/a",(O854/P854-1)*100)</f>
        <v>4.5685279187817285</v>
      </c>
      <c r="AK854" s="713">
        <f>IF(ISERROR((P854/Q854-1)*100),"n/a",(P854/Q854-1)*100)</f>
        <v>7.0652173913043459</v>
      </c>
      <c r="AL854" s="713">
        <f>IF(ISERROR((Q854/R854-1)*100),"n/a",(Q854/R854-1)*100)</f>
        <v>10.510510510510507</v>
      </c>
      <c r="AM854" s="713">
        <f>IF(ISERROR((R854/S854-1)*100),"n/a",(R854/S854-1)*100)</f>
        <v>18.928571428571427</v>
      </c>
      <c r="AN854" s="713">
        <f>IF(ISERROR((S854/T854-1)*100),"n/a",(S854/T854-1)*100)</f>
        <v>69.696969696969703</v>
      </c>
      <c r="AO854" s="713" t="str">
        <f>IF(ISERROR((T854/U854-1)*100),"n/a",(T854/U854-1)*100)</f>
        <v>n/a</v>
      </c>
      <c r="AP854" s="713" t="str">
        <f>IF(ISERROR((U854/V854-1)*100),"n/a",(U854/V854-1)*100)</f>
        <v>n/a</v>
      </c>
      <c r="AQ854" s="713" t="str">
        <f>IF(ISERROR((V854/W854-1)*100),"n/a",(V854/W854-1)*100)</f>
        <v>n/a</v>
      </c>
      <c r="AR854" s="713" t="str">
        <f>IF(ISERROR((W854/X854-1)*100),"n/a",(W854/X854-1)*100)</f>
        <v>n/a</v>
      </c>
      <c r="AS854" s="706">
        <f>AVERAGE(Z854:AR854)</f>
        <v>13.468648122629441</v>
      </c>
      <c r="AT854" s="707">
        <f>STDEV(Z854:AR854)</f>
        <v>18.967152153343939</v>
      </c>
    </row>
    <row r="855" spans="1:46" x14ac:dyDescent="0.2">
      <c r="A855" s="993" t="s">
        <v>1822</v>
      </c>
      <c r="B855" s="988" t="s">
        <v>1823</v>
      </c>
      <c r="C855" s="515">
        <v>0.56000000000000005</v>
      </c>
      <c r="D855" s="691">
        <v>0.43000000000000005</v>
      </c>
      <c r="E855" s="554">
        <v>0.37</v>
      </c>
      <c r="F855" s="554">
        <v>0.27</v>
      </c>
      <c r="G855" s="554">
        <v>0.23</v>
      </c>
      <c r="H855" s="554">
        <v>0.19</v>
      </c>
      <c r="I855" s="663"/>
      <c r="J855" s="554">
        <v>0.15</v>
      </c>
      <c r="K855" s="554">
        <v>0.11</v>
      </c>
      <c r="L855" s="663"/>
      <c r="M855" s="691">
        <v>0.06</v>
      </c>
      <c r="N855" s="687">
        <v>0</v>
      </c>
      <c r="O855" s="687">
        <v>0</v>
      </c>
      <c r="P855" s="687">
        <v>0</v>
      </c>
      <c r="Q855" s="687">
        <v>0</v>
      </c>
      <c r="R855" s="687">
        <v>0</v>
      </c>
      <c r="S855" s="687">
        <v>0</v>
      </c>
      <c r="T855" s="687">
        <v>0</v>
      </c>
      <c r="U855" s="687">
        <v>0</v>
      </c>
      <c r="V855" s="687">
        <v>0</v>
      </c>
      <c r="W855" s="687">
        <v>0</v>
      </c>
      <c r="X855" s="687">
        <v>0</v>
      </c>
      <c r="Y855" s="688">
        <f>SUM(C855:X855)</f>
        <v>2.37</v>
      </c>
      <c r="Z855" s="1134">
        <f>IF(ISERROR((C855/D855-1)*100),"n/a",(C855/D855-1)*100)</f>
        <v>30.23255813953487</v>
      </c>
      <c r="AA855" s="712">
        <f>IF(ISERROR((D855/E855-1)*100),"n/a",(D855/E855-1)*100)</f>
        <v>16.216216216216228</v>
      </c>
      <c r="AB855" s="712">
        <f>IF(ISERROR((E855/F855-1)*100),"n/a",(E855/F855-1)*100)</f>
        <v>37.037037037037024</v>
      </c>
      <c r="AC855" s="712">
        <f>IF(ISERROR((F855/G855-1)*100),"n/a",(F855/G855-1)*100)</f>
        <v>17.391304347826097</v>
      </c>
      <c r="AD855" s="712">
        <f>IF(ISERROR((G855/H855-1)*100),"n/a",(G855/H855-1)*100)</f>
        <v>21.052631578947366</v>
      </c>
      <c r="AE855" s="712">
        <f>IF(ISERROR((H855/J855-1)*100),"n/a",(H855/J855-1)*100)</f>
        <v>26.666666666666682</v>
      </c>
      <c r="AF855" s="712">
        <f>IF(ISERROR((J855/K855-1)*100),"n/a",(J855/K855-1)*100)</f>
        <v>36.363636363636353</v>
      </c>
      <c r="AG855" s="713">
        <f>IF(ISERROR((K855/M855-1)*100),"n/a",(K855/M855-1)*100)</f>
        <v>83.333333333333343</v>
      </c>
      <c r="AH855" s="714" t="str">
        <f>IF(ISERROR((M855/N855-1)*100),"n/a",(M855/N855-1)*100)</f>
        <v>n/a</v>
      </c>
      <c r="AI855" s="713" t="str">
        <f>IF(ISERROR((N855/O855-1)*100),"n/a",(N855/O855-1)*100)</f>
        <v>n/a</v>
      </c>
      <c r="AJ855" s="713" t="str">
        <f>IF(ISERROR((O855/P855-1)*100),"n/a",(O855/P855-1)*100)</f>
        <v>n/a</v>
      </c>
      <c r="AK855" s="713" t="str">
        <f>IF(ISERROR((P855/Q855-1)*100),"n/a",(P855/Q855-1)*100)</f>
        <v>n/a</v>
      </c>
      <c r="AL855" s="713" t="str">
        <f>IF(ISERROR((Q855/R855-1)*100),"n/a",(Q855/R855-1)*100)</f>
        <v>n/a</v>
      </c>
      <c r="AM855" s="713" t="str">
        <f>IF(ISERROR((R855/S855-1)*100),"n/a",(R855/S855-1)*100)</f>
        <v>n/a</v>
      </c>
      <c r="AN855" s="713" t="str">
        <f>IF(ISERROR((S855/T855-1)*100),"n/a",(S855/T855-1)*100)</f>
        <v>n/a</v>
      </c>
      <c r="AO855" s="713" t="str">
        <f>IF(ISERROR((T855/U855-1)*100),"n/a",(T855/U855-1)*100)</f>
        <v>n/a</v>
      </c>
      <c r="AP855" s="713" t="str">
        <f>IF(ISERROR((U855/V855-1)*100),"n/a",(U855/V855-1)*100)</f>
        <v>n/a</v>
      </c>
      <c r="AQ855" s="713" t="str">
        <f>IF(ISERROR((V855/W855-1)*100),"n/a",(V855/W855-1)*100)</f>
        <v>n/a</v>
      </c>
      <c r="AR855" s="713" t="str">
        <f>IF(ISERROR((W855/X855-1)*100),"n/a",(W855/X855-1)*100)</f>
        <v>n/a</v>
      </c>
      <c r="AS855" s="706">
        <f>AVERAGE(Z855:AR855)</f>
        <v>33.536672960399741</v>
      </c>
      <c r="AT855" s="707">
        <f>STDEV(Z855:AR855)</f>
        <v>21.628645869216278</v>
      </c>
    </row>
    <row r="856" spans="1:46" x14ac:dyDescent="0.2">
      <c r="A856" s="984" t="s">
        <v>3959</v>
      </c>
      <c r="B856" s="988" t="s">
        <v>3960</v>
      </c>
      <c r="C856" s="515">
        <v>0.76</v>
      </c>
      <c r="D856" s="691">
        <v>0.56000000000000005</v>
      </c>
      <c r="E856" s="554">
        <v>0.48</v>
      </c>
      <c r="F856" s="554">
        <v>0.44</v>
      </c>
      <c r="G856" s="554">
        <v>0.4</v>
      </c>
      <c r="H856" s="626">
        <v>0.18</v>
      </c>
      <c r="I856" s="663"/>
      <c r="J856" s="556">
        <v>0.18</v>
      </c>
      <c r="K856" s="556">
        <v>0.18</v>
      </c>
      <c r="L856" s="663"/>
      <c r="M856" s="687">
        <v>0.18</v>
      </c>
      <c r="N856" s="687">
        <v>0.27</v>
      </c>
      <c r="O856" s="691">
        <v>0.36</v>
      </c>
      <c r="P856" s="691">
        <v>0.32</v>
      </c>
      <c r="Q856" s="691">
        <v>0.28000000000000003</v>
      </c>
      <c r="R856" s="691">
        <v>0.24</v>
      </c>
      <c r="S856" s="691">
        <v>0.2</v>
      </c>
      <c r="T856" s="691">
        <v>0.16</v>
      </c>
      <c r="U856" s="691">
        <v>0.12</v>
      </c>
      <c r="V856" s="691">
        <v>9.3340000000000006E-2</v>
      </c>
      <c r="W856" s="691">
        <v>0.05</v>
      </c>
      <c r="X856" s="564">
        <v>0</v>
      </c>
      <c r="Y856" s="688">
        <f>SUM(C856:X856)</f>
        <v>5.4533400000000016</v>
      </c>
      <c r="Z856" s="1134">
        <f>IF(ISERROR((C856/D856-1)*100),"n/a",(C856/D856-1)*100)</f>
        <v>35.714285714285701</v>
      </c>
      <c r="AA856" s="712">
        <f>IF(ISERROR((D856/E856-1)*100),"n/a",(D856/E856-1)*100)</f>
        <v>16.666666666666675</v>
      </c>
      <c r="AB856" s="712">
        <f>IF(ISERROR((E856/F856-1)*100),"n/a",(E856/F856-1)*100)</f>
        <v>9.0909090909090828</v>
      </c>
      <c r="AC856" s="712">
        <f>IF(ISERROR((F856/G856-1)*100),"n/a",(F856/G856-1)*100)</f>
        <v>9.9999999999999858</v>
      </c>
      <c r="AD856" s="712">
        <f>IF(ISERROR((G856/H856-1)*100),"n/a",(G856/H856-1)*100)</f>
        <v>122.22222222222223</v>
      </c>
      <c r="AE856" s="712">
        <f>IF(ISERROR((H856/J856-1)*100),"n/a",(H856/J856-1)*100)</f>
        <v>0</v>
      </c>
      <c r="AF856" s="712">
        <f>IF(ISERROR((J856/K856-1)*100),"n/a",(J856/K856-1)*100)</f>
        <v>0</v>
      </c>
      <c r="AG856" s="713">
        <f>IF(ISERROR((K856/M856-1)*100),"n/a",(K856/M856-1)*100)</f>
        <v>0</v>
      </c>
      <c r="AH856" s="714">
        <f>IF(ISERROR((M856/N856-1)*100),"n/a",(M856/N856-1)*100)</f>
        <v>-33.333333333333336</v>
      </c>
      <c r="AI856" s="713">
        <f>IF(ISERROR((N856/O856-1)*100),"n/a",(N856/O856-1)*100)</f>
        <v>-24.999999999999989</v>
      </c>
      <c r="AJ856" s="713">
        <f>IF(ISERROR((O856/P856-1)*100),"n/a",(O856/P856-1)*100)</f>
        <v>12.5</v>
      </c>
      <c r="AK856" s="713">
        <f>IF(ISERROR((P856/Q856-1)*100),"n/a",(P856/Q856-1)*100)</f>
        <v>14.285714285714279</v>
      </c>
      <c r="AL856" s="713">
        <f>IF(ISERROR((Q856/R856-1)*100),"n/a",(Q856/R856-1)*100)</f>
        <v>16.666666666666675</v>
      </c>
      <c r="AM856" s="713">
        <f>IF(ISERROR((R856/S856-1)*100),"n/a",(R856/S856-1)*100)</f>
        <v>19.999999999999996</v>
      </c>
      <c r="AN856" s="713">
        <f>IF(ISERROR((S856/T856-1)*100),"n/a",(S856/T856-1)*100)</f>
        <v>25</v>
      </c>
      <c r="AO856" s="713">
        <f>IF(ISERROR((T856/U856-1)*100),"n/a",(T856/U856-1)*100)</f>
        <v>33.33333333333335</v>
      </c>
      <c r="AP856" s="713">
        <f>IF(ISERROR((U856/V856-1)*100),"n/a",(U856/V856-1)*100)</f>
        <v>28.562245553888999</v>
      </c>
      <c r="AQ856" s="713">
        <f>IF(ISERROR((V856/W856-1)*100),"n/a",(V856/W856-1)*100)</f>
        <v>86.68</v>
      </c>
      <c r="AR856" s="713" t="str">
        <f>IF(ISERROR((W856/X856-1)*100),"n/a",(W856/X856-1)*100)</f>
        <v>n/a</v>
      </c>
      <c r="AS856" s="706">
        <f>AVERAGE(Z856:AR856)</f>
        <v>20.688261677797428</v>
      </c>
      <c r="AT856" s="707">
        <f>STDEV(Z856:AR856)</f>
        <v>35.817909614956413</v>
      </c>
    </row>
    <row r="857" spans="1:46" x14ac:dyDescent="0.2">
      <c r="A857" s="993" t="s">
        <v>4078</v>
      </c>
      <c r="B857" s="988" t="s">
        <v>4077</v>
      </c>
      <c r="C857" s="515">
        <v>0.94</v>
      </c>
      <c r="D857" s="691">
        <v>0.82</v>
      </c>
      <c r="E857" s="626">
        <v>0.8</v>
      </c>
      <c r="F857" s="554">
        <v>0.76500000000000001</v>
      </c>
      <c r="G857" s="626">
        <v>0.76</v>
      </c>
      <c r="H857" s="554">
        <v>0.745</v>
      </c>
      <c r="I857" s="663"/>
      <c r="J857" s="554">
        <v>0.65500000000000003</v>
      </c>
      <c r="K857" s="554">
        <v>0.56999999999999995</v>
      </c>
      <c r="L857" s="663"/>
      <c r="M857" s="687">
        <v>0.5</v>
      </c>
      <c r="N857" s="687">
        <v>0.5</v>
      </c>
      <c r="O857" s="687">
        <v>0.5</v>
      </c>
      <c r="P857" s="691">
        <v>0.25</v>
      </c>
      <c r="Q857" s="564">
        <v>0</v>
      </c>
      <c r="R857" s="564">
        <v>0</v>
      </c>
      <c r="S857" s="564">
        <v>0</v>
      </c>
      <c r="T857" s="564">
        <v>0</v>
      </c>
      <c r="U857" s="564">
        <v>0</v>
      </c>
      <c r="V857" s="564">
        <v>0</v>
      </c>
      <c r="W857" s="687">
        <v>0</v>
      </c>
      <c r="X857" s="687">
        <v>0</v>
      </c>
      <c r="Y857" s="688">
        <f>SUM(C857:X857)</f>
        <v>7.8050000000000006</v>
      </c>
      <c r="Z857" s="1134">
        <f>IF(ISERROR((C857/D857-1)*100),"n/a",(C857/D857-1)*100)</f>
        <v>14.634146341463406</v>
      </c>
      <c r="AA857" s="712">
        <f>IF(ISERROR((D857/E857-1)*100),"n/a",(D857/E857-1)*100)</f>
        <v>2.4999999999999911</v>
      </c>
      <c r="AB857" s="712">
        <f>IF(ISERROR((E857/F857-1)*100),"n/a",(E857/F857-1)*100)</f>
        <v>4.5751633986928164</v>
      </c>
      <c r="AC857" s="712">
        <f>IF(ISERROR((F857/G857-1)*100),"n/a",(F857/G857-1)*100)</f>
        <v>0.65789473684210176</v>
      </c>
      <c r="AD857" s="712">
        <f>IF(ISERROR((G857/H857-1)*100),"n/a",(G857/H857-1)*100)</f>
        <v>2.0134228187919545</v>
      </c>
      <c r="AE857" s="712">
        <f>IF(ISERROR((H857/J857-1)*100),"n/a",(H857/J857-1)*100)</f>
        <v>13.740458015267176</v>
      </c>
      <c r="AF857" s="712">
        <f>IF(ISERROR((J857/K857-1)*100),"n/a",(J857/K857-1)*100)</f>
        <v>14.91228070175441</v>
      </c>
      <c r="AG857" s="713">
        <f>IF(ISERROR((K857/M857-1)*100),"n/a",(K857/M857-1)*100)</f>
        <v>13.999999999999989</v>
      </c>
      <c r="AH857" s="714">
        <f>IF(ISERROR((M857/N857-1)*100),"n/a",(M857/N857-1)*100)</f>
        <v>0</v>
      </c>
      <c r="AI857" s="713">
        <f>IF(ISERROR((N857/O857-1)*100),"n/a",(N857/O857-1)*100)</f>
        <v>0</v>
      </c>
      <c r="AJ857" s="713">
        <f>IF(ISERROR((O857/P857-1)*100),"n/a",(O857/P857-1)*100)</f>
        <v>100</v>
      </c>
      <c r="AK857" s="713" t="str">
        <f>IF(ISERROR((P857/Q857-1)*100),"n/a",(P857/Q857-1)*100)</f>
        <v>n/a</v>
      </c>
      <c r="AL857" s="713" t="str">
        <f>IF(ISERROR((Q857/R857-1)*100),"n/a",(Q857/R857-1)*100)</f>
        <v>n/a</v>
      </c>
      <c r="AM857" s="713" t="str">
        <f>IF(ISERROR((R857/S857-1)*100),"n/a",(R857/S857-1)*100)</f>
        <v>n/a</v>
      </c>
      <c r="AN857" s="713" t="str">
        <f>IF(ISERROR((S857/T857-1)*100),"n/a",(S857/T857-1)*100)</f>
        <v>n/a</v>
      </c>
      <c r="AO857" s="713" t="str">
        <f>IF(ISERROR((T857/U857-1)*100),"n/a",(T857/U857-1)*100)</f>
        <v>n/a</v>
      </c>
      <c r="AP857" s="713" t="str">
        <f>IF(ISERROR((U857/V857-1)*100),"n/a",(U857/V857-1)*100)</f>
        <v>n/a</v>
      </c>
      <c r="AQ857" s="713" t="str">
        <f>IF(ISERROR((V857/W857-1)*100),"n/a",(V857/W857-1)*100)</f>
        <v>n/a</v>
      </c>
      <c r="AR857" s="713" t="str">
        <f>IF(ISERROR((W857/X857-1)*100),"n/a",(W857/X857-1)*100)</f>
        <v>n/a</v>
      </c>
      <c r="AS857" s="706">
        <f>AVERAGE(Z857:AR857)</f>
        <v>15.184851455710168</v>
      </c>
      <c r="AT857" s="707">
        <f>STDEV(Z857:AR857)</f>
        <v>28.838561870082085</v>
      </c>
    </row>
    <row r="858" spans="1:46" x14ac:dyDescent="0.2">
      <c r="A858" s="993" t="s">
        <v>1824</v>
      </c>
      <c r="B858" s="988" t="s">
        <v>1825</v>
      </c>
      <c r="C858" s="515">
        <v>0.88</v>
      </c>
      <c r="D858" s="691">
        <v>0.82000000000000006</v>
      </c>
      <c r="E858" s="554">
        <v>0.78</v>
      </c>
      <c r="F858" s="554">
        <v>0.74</v>
      </c>
      <c r="G858" s="554">
        <v>0.66</v>
      </c>
      <c r="H858" s="554">
        <v>0.56000000000000005</v>
      </c>
      <c r="I858" s="663"/>
      <c r="J858" s="554">
        <v>0.5</v>
      </c>
      <c r="K858" s="554">
        <v>0.44</v>
      </c>
      <c r="L858" s="663"/>
      <c r="M858" s="687">
        <v>0.4</v>
      </c>
      <c r="N858" s="687">
        <v>0.47</v>
      </c>
      <c r="O858" s="687">
        <v>0.68</v>
      </c>
      <c r="P858" s="687">
        <v>0.68</v>
      </c>
      <c r="Q858" s="687">
        <v>0.68</v>
      </c>
      <c r="R858" s="691">
        <v>0.68</v>
      </c>
      <c r="S858" s="687">
        <v>0.64</v>
      </c>
      <c r="T858" s="687">
        <v>0.64</v>
      </c>
      <c r="U858" s="687">
        <v>0.64</v>
      </c>
      <c r="V858" s="691">
        <v>0.64</v>
      </c>
      <c r="W858" s="691">
        <v>0.63</v>
      </c>
      <c r="X858" s="691">
        <v>0.59</v>
      </c>
      <c r="Y858" s="688">
        <f>SUM(C858:X858)</f>
        <v>12.750000000000004</v>
      </c>
      <c r="Z858" s="1134">
        <f>IF(ISERROR((C858/D858-1)*100),"n/a",(C858/D858-1)*100)</f>
        <v>7.3170731707316916</v>
      </c>
      <c r="AA858" s="712">
        <f>IF(ISERROR((D858/E858-1)*100),"n/a",(D858/E858-1)*100)</f>
        <v>5.1282051282051322</v>
      </c>
      <c r="AB858" s="712">
        <f>IF(ISERROR((E858/F858-1)*100),"n/a",(E858/F858-1)*100)</f>
        <v>5.4054054054054168</v>
      </c>
      <c r="AC858" s="712">
        <f>IF(ISERROR((F858/G858-1)*100),"n/a",(F858/G858-1)*100)</f>
        <v>12.12121212121211</v>
      </c>
      <c r="AD858" s="712">
        <f>IF(ISERROR((G858/H858-1)*100),"n/a",(G858/H858-1)*100)</f>
        <v>17.857142857142861</v>
      </c>
      <c r="AE858" s="712">
        <f>IF(ISERROR((H858/J858-1)*100),"n/a",(H858/J858-1)*100)</f>
        <v>12.000000000000011</v>
      </c>
      <c r="AF858" s="712">
        <f>IF(ISERROR((J858/K858-1)*100),"n/a",(J858/K858-1)*100)</f>
        <v>13.636363636363647</v>
      </c>
      <c r="AG858" s="713">
        <f>IF(ISERROR((K858/M858-1)*100),"n/a",(K858/M858-1)*100)</f>
        <v>9.9999999999999858</v>
      </c>
      <c r="AH858" s="714">
        <f>IF(ISERROR((M858/N858-1)*100),"n/a",(M858/N858-1)*100)</f>
        <v>-14.893617021276583</v>
      </c>
      <c r="AI858" s="713">
        <f>IF(ISERROR((N858/O858-1)*100),"n/a",(N858/O858-1)*100)</f>
        <v>-30.882352941176482</v>
      </c>
      <c r="AJ858" s="713">
        <f>IF(ISERROR((O858/P858-1)*100),"n/a",(O858/P858-1)*100)</f>
        <v>0</v>
      </c>
      <c r="AK858" s="713">
        <f>IF(ISERROR((P858/Q858-1)*100),"n/a",(P858/Q858-1)*100)</f>
        <v>0</v>
      </c>
      <c r="AL858" s="713">
        <f>IF(ISERROR((Q858/R858-1)*100),"n/a",(Q858/R858-1)*100)</f>
        <v>0</v>
      </c>
      <c r="AM858" s="713">
        <f>IF(ISERROR((R858/S858-1)*100),"n/a",(R858/S858-1)*100)</f>
        <v>6.25</v>
      </c>
      <c r="AN858" s="713">
        <f>IF(ISERROR((S858/T858-1)*100),"n/a",(S858/T858-1)*100)</f>
        <v>0</v>
      </c>
      <c r="AO858" s="713">
        <f>IF(ISERROR((T858/U858-1)*100),"n/a",(T858/U858-1)*100)</f>
        <v>0</v>
      </c>
      <c r="AP858" s="713">
        <f>IF(ISERROR((U858/V858-1)*100),"n/a",(U858/V858-1)*100)</f>
        <v>0</v>
      </c>
      <c r="AQ858" s="713">
        <f>IF(ISERROR((V858/W858-1)*100),"n/a",(V858/W858-1)*100)</f>
        <v>1.5873015873015817</v>
      </c>
      <c r="AR858" s="713">
        <f>IF(ISERROR((W858/X858-1)*100),"n/a",(W858/X858-1)*100)</f>
        <v>6.7796610169491567</v>
      </c>
      <c r="AS858" s="706">
        <f>AVERAGE(Z858:AR858)</f>
        <v>2.7529681558346595</v>
      </c>
      <c r="AT858" s="707">
        <f>STDEV(Z858:AR858)</f>
        <v>10.862513889699425</v>
      </c>
    </row>
    <row r="859" spans="1:46" x14ac:dyDescent="0.2">
      <c r="A859" s="993" t="s">
        <v>1826</v>
      </c>
      <c r="B859" s="988" t="s">
        <v>4005</v>
      </c>
      <c r="C859" s="515">
        <v>3.9719000000000002</v>
      </c>
      <c r="D859" s="691">
        <v>3.5821449999999997</v>
      </c>
      <c r="E859" s="554">
        <v>3.4063489999999996</v>
      </c>
      <c r="F859" s="554">
        <v>3.2215800000000003</v>
      </c>
      <c r="G859" s="554">
        <v>2.9119669999999998</v>
      </c>
      <c r="H859" s="554">
        <v>2.3032539999999999</v>
      </c>
      <c r="I859" s="663"/>
      <c r="J859" s="554">
        <v>2.0238290000000001</v>
      </c>
      <c r="K859" s="554">
        <v>1.538116</v>
      </c>
      <c r="L859" s="663"/>
      <c r="M859" s="691">
        <v>1.2616580000000002</v>
      </c>
      <c r="N859" s="687">
        <v>1.253044</v>
      </c>
      <c r="O859" s="691">
        <v>1.28474</v>
      </c>
      <c r="P859" s="691">
        <v>1.2044950000000001</v>
      </c>
      <c r="Q859" s="691">
        <v>0.89600000000000013</v>
      </c>
      <c r="R859" s="691">
        <v>0.77300000000000002</v>
      </c>
      <c r="S859" s="687">
        <v>0.33100000000000002</v>
      </c>
      <c r="T859" s="691">
        <v>0.49</v>
      </c>
      <c r="U859" s="691">
        <v>0.38900000000000001</v>
      </c>
      <c r="V859" s="687">
        <v>0</v>
      </c>
      <c r="W859" s="687">
        <v>0</v>
      </c>
      <c r="X859" s="687">
        <v>0</v>
      </c>
      <c r="Y859" s="688">
        <f>SUM(C859:X859)</f>
        <v>30.842076999999996</v>
      </c>
      <c r="Z859" s="1134">
        <f>IF(ISERROR((C859/D859-1)*100),"n/a",(C859/D859-1)*100)</f>
        <v>10.880491995717655</v>
      </c>
      <c r="AA859" s="712">
        <f>IF(ISERROR((D859/E859-1)*100),"n/a",(D859/E859-1)*100)</f>
        <v>5.1608334906376285</v>
      </c>
      <c r="AB859" s="712">
        <f>IF(ISERROR((E859/F859-1)*100),"n/a",(E859/F859-1)*100)</f>
        <v>5.7353534601034095</v>
      </c>
      <c r="AC859" s="712">
        <f>IF(ISERROR((F859/G859-1)*100),"n/a",(F859/G859-1)*100)</f>
        <v>10.632435051633514</v>
      </c>
      <c r="AD859" s="712">
        <f>IF(ISERROR((G859/H859-1)*100),"n/a",(G859/H859-1)*100)</f>
        <v>26.428392179064918</v>
      </c>
      <c r="AE859" s="712">
        <f>IF(ISERROR((H859/J859-1)*100),"n/a",(H859/J859-1)*100)</f>
        <v>13.806749483281443</v>
      </c>
      <c r="AF859" s="712">
        <f>IF(ISERROR((J859/K859-1)*100),"n/a",(J859/K859-1)*100)</f>
        <v>31.578437517066327</v>
      </c>
      <c r="AG859" s="713">
        <f>IF(ISERROR((K859/M859-1)*100),"n/a",(K859/M859-1)*100)</f>
        <v>21.912277336647467</v>
      </c>
      <c r="AH859" s="714">
        <f>IF(ISERROR((M859/N859-1)*100),"n/a",(M859/N859-1)*100)</f>
        <v>0.68744593166720769</v>
      </c>
      <c r="AI859" s="713">
        <f>IF(ISERROR((N859/O859-1)*100),"n/a",(N859/O859-1)*100)</f>
        <v>-2.4671139685850774</v>
      </c>
      <c r="AJ859" s="713">
        <f>IF(ISERROR((O859/P859-1)*100),"n/a",(O859/P859-1)*100)</f>
        <v>6.6621281117812847</v>
      </c>
      <c r="AK859" s="713">
        <f>IF(ISERROR((P859/Q859-1)*100),"n/a",(P859/Q859-1)*100)</f>
        <v>34.430245535714278</v>
      </c>
      <c r="AL859" s="713">
        <f>IF(ISERROR((Q859/R859-1)*100),"n/a",(Q859/R859-1)*100)</f>
        <v>15.912031047865472</v>
      </c>
      <c r="AM859" s="713">
        <f>IF(ISERROR((R859/S859-1)*100),"n/a",(R859/S859-1)*100)</f>
        <v>133.53474320241691</v>
      </c>
      <c r="AN859" s="713">
        <f>IF(ISERROR((S859/T859-1)*100),"n/a",(S859/T859-1)*100)</f>
        <v>-32.448979591836732</v>
      </c>
      <c r="AO859" s="713">
        <f>IF(ISERROR((T859/U859-1)*100),"n/a",(T859/U859-1)*100)</f>
        <v>25.96401028277635</v>
      </c>
      <c r="AP859" s="713" t="str">
        <f>IF(ISERROR((U859/V859-1)*100),"n/a",(U859/V859-1)*100)</f>
        <v>n/a</v>
      </c>
      <c r="AQ859" s="713" t="str">
        <f>IF(ISERROR((V859/W859-1)*100),"n/a",(V859/W859-1)*100)</f>
        <v>n/a</v>
      </c>
      <c r="AR859" s="713" t="str">
        <f>IF(ISERROR((W859/X859-1)*100),"n/a",(W859/X859-1)*100)</f>
        <v>n/a</v>
      </c>
      <c r="AS859" s="706">
        <f>AVERAGE(Z859:AR859)</f>
        <v>19.275592566622002</v>
      </c>
      <c r="AT859" s="707">
        <f>STDEV(Z859:AR859)</f>
        <v>34.410066446964201</v>
      </c>
    </row>
    <row r="860" spans="1:46" x14ac:dyDescent="0.2">
      <c r="A860" s="976" t="s">
        <v>3016</v>
      </c>
      <c r="B860" s="988" t="s">
        <v>3017</v>
      </c>
      <c r="C860" s="515">
        <v>0.42</v>
      </c>
      <c r="D860" s="691">
        <v>0.3</v>
      </c>
      <c r="E860" s="554">
        <v>0.25</v>
      </c>
      <c r="F860" s="554">
        <v>0.21</v>
      </c>
      <c r="G860" s="554">
        <v>0.17</v>
      </c>
      <c r="H860" s="626">
        <v>0.16</v>
      </c>
      <c r="I860" s="663"/>
      <c r="J860" s="556">
        <v>0.16</v>
      </c>
      <c r="K860" s="556">
        <v>0.16</v>
      </c>
      <c r="L860" s="663"/>
      <c r="M860" s="687">
        <v>0.16</v>
      </c>
      <c r="N860" s="691">
        <v>0.16</v>
      </c>
      <c r="O860" s="691">
        <v>0.14000000000000001</v>
      </c>
      <c r="P860" s="691">
        <v>0.12666666666666668</v>
      </c>
      <c r="Q860" s="691">
        <v>0.10333333333333333</v>
      </c>
      <c r="R860" s="691">
        <v>9.0000000000000011E-2</v>
      </c>
      <c r="S860" s="691">
        <v>7.6666666666666675E-2</v>
      </c>
      <c r="T860" s="691">
        <v>6.6666666666666666E-2</v>
      </c>
      <c r="U860" s="691">
        <v>6.3333333333333339E-2</v>
      </c>
      <c r="V860" s="691">
        <v>5.3333333333333337E-2</v>
      </c>
      <c r="W860" s="691">
        <v>4.9999999999999996E-2</v>
      </c>
      <c r="X860" s="691">
        <v>0.04</v>
      </c>
      <c r="Y860" s="688">
        <f>SUM(C860:X860)</f>
        <v>2.9599999999999995</v>
      </c>
      <c r="Z860" s="1134">
        <f>IF(ISERROR((C860/D860-1)*100),"n/a",(C860/D860-1)*100)</f>
        <v>39.999999999999993</v>
      </c>
      <c r="AA860" s="712">
        <f>IF(ISERROR((D860/E860-1)*100),"n/a",(D860/E860-1)*100)</f>
        <v>19.999999999999996</v>
      </c>
      <c r="AB860" s="712">
        <f>IF(ISERROR((E860/F860-1)*100),"n/a",(E860/F860-1)*100)</f>
        <v>19.047619047619047</v>
      </c>
      <c r="AC860" s="712">
        <f>IF(ISERROR((F860/G860-1)*100),"n/a",(F860/G860-1)*100)</f>
        <v>23.529411764705866</v>
      </c>
      <c r="AD860" s="712">
        <f>IF(ISERROR((G860/H860-1)*100),"n/a",(G860/H860-1)*100)</f>
        <v>6.25</v>
      </c>
      <c r="AE860" s="712">
        <f>IF(ISERROR((H860/J860-1)*100),"n/a",(H860/J860-1)*100)</f>
        <v>0</v>
      </c>
      <c r="AF860" s="712">
        <f>IF(ISERROR((J860/K860-1)*100),"n/a",(J860/K860-1)*100)</f>
        <v>0</v>
      </c>
      <c r="AG860" s="713">
        <f>IF(ISERROR((K860/M860-1)*100),"n/a",(K860/M860-1)*100)</f>
        <v>0</v>
      </c>
      <c r="AH860" s="714">
        <f>IF(ISERROR((M860/N860-1)*100),"n/a",(M860/N860-1)*100)</f>
        <v>0</v>
      </c>
      <c r="AI860" s="713">
        <f>IF(ISERROR((N860/O860-1)*100),"n/a",(N860/O860-1)*100)</f>
        <v>14.285714285714279</v>
      </c>
      <c r="AJ860" s="713">
        <f>IF(ISERROR((O860/P860-1)*100),"n/a",(O860/P860-1)*100)</f>
        <v>10.526315789473696</v>
      </c>
      <c r="AK860" s="713">
        <f>IF(ISERROR((P860/Q860-1)*100),"n/a",(P860/Q860-1)*100)</f>
        <v>22.580645161290324</v>
      </c>
      <c r="AL860" s="713">
        <f>IF(ISERROR((Q860/R860-1)*100),"n/a",(Q860/R860-1)*100)</f>
        <v>14.814814814814792</v>
      </c>
      <c r="AM860" s="713">
        <f>IF(ISERROR((R860/S860-1)*100),"n/a",(R860/S860-1)*100)</f>
        <v>17.391304347826097</v>
      </c>
      <c r="AN860" s="713">
        <f>IF(ISERROR((S860/T860-1)*100),"n/a",(S860/T860-1)*100)</f>
        <v>15.000000000000014</v>
      </c>
      <c r="AO860" s="713">
        <f>IF(ISERROR((T860/U860-1)*100),"n/a",(T860/U860-1)*100)</f>
        <v>5.2631578947368363</v>
      </c>
      <c r="AP860" s="713">
        <f>IF(ISERROR((U860/V860-1)*100),"n/a",(U860/V860-1)*100)</f>
        <v>18.75</v>
      </c>
      <c r="AQ860" s="713">
        <f>IF(ISERROR((V860/W860-1)*100),"n/a",(V860/W860-1)*100)</f>
        <v>6.6666666666666874</v>
      </c>
      <c r="AR860" s="713">
        <f>IF(ISERROR((W860/X860-1)*100),"n/a",(W860/X860-1)*100)</f>
        <v>24.999999999999979</v>
      </c>
      <c r="AS860" s="706">
        <f>AVERAGE(Z860:AR860)</f>
        <v>13.63713946172882</v>
      </c>
      <c r="AT860" s="707">
        <f>STDEV(Z860:AR860)</f>
        <v>10.65223529265192</v>
      </c>
    </row>
    <row r="861" spans="1:46" x14ac:dyDescent="0.2">
      <c r="A861" s="993" t="s">
        <v>4316</v>
      </c>
      <c r="B861" s="988" t="s">
        <v>4315</v>
      </c>
      <c r="C861" s="515">
        <v>1.89</v>
      </c>
      <c r="D861" s="691">
        <v>2.3199999999999998</v>
      </c>
      <c r="E861" s="554">
        <v>2</v>
      </c>
      <c r="F861" s="554">
        <v>1.68</v>
      </c>
      <c r="G861" s="554">
        <v>1.4</v>
      </c>
      <c r="H861" s="554">
        <v>1.1599999999999999</v>
      </c>
      <c r="I861" s="663"/>
      <c r="J861" s="554">
        <v>0.92</v>
      </c>
      <c r="K861" s="554">
        <v>0.6</v>
      </c>
      <c r="L861" s="663"/>
      <c r="M861" s="691">
        <v>0.48</v>
      </c>
      <c r="N861" s="687">
        <v>0.16</v>
      </c>
      <c r="O861" s="691">
        <v>0.16</v>
      </c>
      <c r="P861" s="687">
        <v>0.08</v>
      </c>
      <c r="Q861" s="687">
        <v>0</v>
      </c>
      <c r="R861" s="687">
        <v>0</v>
      </c>
      <c r="S861" s="687">
        <v>0</v>
      </c>
      <c r="T861" s="687">
        <v>0</v>
      </c>
      <c r="U861" s="687">
        <v>0</v>
      </c>
      <c r="V861" s="687">
        <v>0</v>
      </c>
      <c r="W861" s="687">
        <v>0</v>
      </c>
      <c r="X861" s="687">
        <v>0</v>
      </c>
      <c r="Y861" s="688">
        <f>SUM(C861:X861)</f>
        <v>12.85</v>
      </c>
      <c r="Z861" s="1134">
        <f>IF(ISERROR((C861/D861-1)*100),"n/a",(C861/D861-1)*100)</f>
        <v>-18.534482758620683</v>
      </c>
      <c r="AA861" s="712">
        <f>IF(ISERROR((D861/E861-1)*100),"n/a",(D861/E861-1)*100)</f>
        <v>15.999999999999993</v>
      </c>
      <c r="AB861" s="712">
        <f>IF(ISERROR((E861/F861-1)*100),"n/a",(E861/F861-1)*100)</f>
        <v>19.047619047619047</v>
      </c>
      <c r="AC861" s="712">
        <f>IF(ISERROR((F861/G861-1)*100),"n/a",(F861/G861-1)*100)</f>
        <v>19.999999999999996</v>
      </c>
      <c r="AD861" s="712">
        <f>IF(ISERROR((G861/H861-1)*100),"n/a",(G861/H861-1)*100)</f>
        <v>20.68965517241379</v>
      </c>
      <c r="AE861" s="712">
        <f>IF(ISERROR((H861/J861-1)*100),"n/a",(H861/J861-1)*100)</f>
        <v>26.086956521739111</v>
      </c>
      <c r="AF861" s="712">
        <f>IF(ISERROR((J861/K861-1)*100),"n/a",(J861/K861-1)*100)</f>
        <v>53.333333333333343</v>
      </c>
      <c r="AG861" s="713">
        <f>IF(ISERROR((K861/M861-1)*100),"n/a",(K861/M861-1)*100)</f>
        <v>25</v>
      </c>
      <c r="AH861" s="714">
        <f>IF(ISERROR((M861/N861-1)*100),"n/a",(M861/N861-1)*100)</f>
        <v>200</v>
      </c>
      <c r="AI861" s="713">
        <f>IF(ISERROR((N861/O861-1)*100),"n/a",(N861/O861-1)*100)</f>
        <v>0</v>
      </c>
      <c r="AJ861" s="713">
        <f>IF(ISERROR((O861/P861-1)*100),"n/a",(O861/P861-1)*100)</f>
        <v>100</v>
      </c>
      <c r="AK861" s="713" t="str">
        <f>IF(ISERROR((P861/Q861-1)*100),"n/a",(P861/Q861-1)*100)</f>
        <v>n/a</v>
      </c>
      <c r="AL861" s="713" t="str">
        <f>IF(ISERROR((Q861/R861-1)*100),"n/a",(Q861/R861-1)*100)</f>
        <v>n/a</v>
      </c>
      <c r="AM861" s="713" t="str">
        <f>IF(ISERROR((R861/S861-1)*100),"n/a",(R861/S861-1)*100)</f>
        <v>n/a</v>
      </c>
      <c r="AN861" s="713" t="str">
        <f>IF(ISERROR((S861/T861-1)*100),"n/a",(S861/T861-1)*100)</f>
        <v>n/a</v>
      </c>
      <c r="AO861" s="713" t="str">
        <f>IF(ISERROR((T861/U861-1)*100),"n/a",(T861/U861-1)*100)</f>
        <v>n/a</v>
      </c>
      <c r="AP861" s="713" t="str">
        <f>IF(ISERROR((U861/V861-1)*100),"n/a",(U861/V861-1)*100)</f>
        <v>n/a</v>
      </c>
      <c r="AQ861" s="713" t="str">
        <f>IF(ISERROR((V861/W861-1)*100),"n/a",(V861/W861-1)*100)</f>
        <v>n/a</v>
      </c>
      <c r="AR861" s="713" t="str">
        <f>IF(ISERROR((W861/X861-1)*100),"n/a",(W861/X861-1)*100)</f>
        <v>n/a</v>
      </c>
      <c r="AS861" s="706">
        <f>AVERAGE(Z861:AR861)</f>
        <v>41.965734665134967</v>
      </c>
      <c r="AT861" s="707">
        <f>STDEV(Z861:AR861)</f>
        <v>60.47149962821176</v>
      </c>
    </row>
    <row r="862" spans="1:46" x14ac:dyDescent="0.2">
      <c r="A862" s="976" t="s">
        <v>870</v>
      </c>
      <c r="B862" s="988" t="s">
        <v>871</v>
      </c>
      <c r="C862" s="515">
        <v>1.5</v>
      </c>
      <c r="D862" s="691">
        <v>1.4200000000000002</v>
      </c>
      <c r="E862" s="554">
        <v>1.34</v>
      </c>
      <c r="F862" s="554">
        <v>1.26</v>
      </c>
      <c r="G862" s="554">
        <v>1.18</v>
      </c>
      <c r="H862" s="554">
        <v>1.1000000000000001</v>
      </c>
      <c r="I862" s="663"/>
      <c r="J862" s="554">
        <v>1.06</v>
      </c>
      <c r="K862" s="554">
        <v>1.0249999999999999</v>
      </c>
      <c r="L862" s="663"/>
      <c r="M862" s="691">
        <v>0.995</v>
      </c>
      <c r="N862" s="691">
        <v>0.96499999999999997</v>
      </c>
      <c r="O862" s="691">
        <v>0.93500000000000005</v>
      </c>
      <c r="P862" s="691">
        <v>0.90500000000000003</v>
      </c>
      <c r="Q862" s="691">
        <v>0.875</v>
      </c>
      <c r="R862" s="691">
        <v>0.84499999999999997</v>
      </c>
      <c r="S862" s="691">
        <v>0.79</v>
      </c>
      <c r="T862" s="687">
        <v>0.75</v>
      </c>
      <c r="U862" s="687">
        <v>1.3125</v>
      </c>
      <c r="V862" s="691">
        <v>1.5</v>
      </c>
      <c r="W862" s="687">
        <v>1.3105</v>
      </c>
      <c r="X862" s="691">
        <v>1.44</v>
      </c>
      <c r="Y862" s="688">
        <f>SUM(C862:X862)</f>
        <v>22.508000000000003</v>
      </c>
      <c r="Z862" s="1134">
        <f>IF(ISERROR((C862/D862-1)*100),"n/a",(C862/D862-1)*100)</f>
        <v>5.6338028169014009</v>
      </c>
      <c r="AA862" s="712">
        <f>IF(ISERROR((D862/E862-1)*100),"n/a",(D862/E862-1)*100)</f>
        <v>5.9701492537313383</v>
      </c>
      <c r="AB862" s="712">
        <f>IF(ISERROR((E862/F862-1)*100),"n/a",(E862/F862-1)*100)</f>
        <v>6.3492063492063489</v>
      </c>
      <c r="AC862" s="712">
        <f>IF(ISERROR((F862/G862-1)*100),"n/a",(F862/G862-1)*100)</f>
        <v>6.7796610169491567</v>
      </c>
      <c r="AD862" s="712">
        <f>IF(ISERROR((G862/H862-1)*100),"n/a",(G862/H862-1)*100)</f>
        <v>7.2727272727272529</v>
      </c>
      <c r="AE862" s="712">
        <f>IF(ISERROR((H862/J862-1)*100),"n/a",(H862/J862-1)*100)</f>
        <v>3.7735849056603765</v>
      </c>
      <c r="AF862" s="712">
        <f>IF(ISERROR((J862/K862-1)*100),"n/a",(J862/K862-1)*100)</f>
        <v>3.4146341463414887</v>
      </c>
      <c r="AG862" s="713">
        <f>IF(ISERROR((K862/M862-1)*100),"n/a",(K862/M862-1)*100)</f>
        <v>3.015075376884413</v>
      </c>
      <c r="AH862" s="714">
        <f>IF(ISERROR((M862/N862-1)*100),"n/a",(M862/N862-1)*100)</f>
        <v>3.1088082901554515</v>
      </c>
      <c r="AI862" s="713">
        <f>IF(ISERROR((N862/O862-1)*100),"n/a",(N862/O862-1)*100)</f>
        <v>3.2085561497326109</v>
      </c>
      <c r="AJ862" s="713">
        <f>IF(ISERROR((O862/P862-1)*100),"n/a",(O862/P862-1)*100)</f>
        <v>3.3149171270718369</v>
      </c>
      <c r="AK862" s="713">
        <f>IF(ISERROR((P862/Q862-1)*100),"n/a",(P862/Q862-1)*100)</f>
        <v>3.4285714285714253</v>
      </c>
      <c r="AL862" s="713">
        <f>IF(ISERROR((Q862/R862-1)*100),"n/a",(Q862/R862-1)*100)</f>
        <v>3.5502958579881616</v>
      </c>
      <c r="AM862" s="713">
        <f>IF(ISERROR((R862/S862-1)*100),"n/a",(R862/S862-1)*100)</f>
        <v>6.9620253164556889</v>
      </c>
      <c r="AN862" s="713">
        <f>IF(ISERROR((S862/T862-1)*100),"n/a",(S862/T862-1)*100)</f>
        <v>5.3333333333333455</v>
      </c>
      <c r="AO862" s="713">
        <f>IF(ISERROR((T862/U862-1)*100),"n/a",(T862/U862-1)*100)</f>
        <v>-42.857142857142861</v>
      </c>
      <c r="AP862" s="713">
        <f>IF(ISERROR((U862/V862-1)*100),"n/a",(U862/V862-1)*100)</f>
        <v>-12.5</v>
      </c>
      <c r="AQ862" s="713">
        <f>IF(ISERROR((V862/W862-1)*100),"n/a",(V862/W862-1)*100)</f>
        <v>14.460129721480342</v>
      </c>
      <c r="AR862" s="713">
        <f>IF(ISERROR((W862/X862-1)*100),"n/a",(W862/X862-1)*100)</f>
        <v>-8.9930555555555518</v>
      </c>
      <c r="AS862" s="706">
        <f>AVERAGE(Z862:AR862)</f>
        <v>1.1171199973943278</v>
      </c>
      <c r="AT862" s="707">
        <f>STDEV(Z862:AR862)</f>
        <v>12.094552496728348</v>
      </c>
    </row>
    <row r="863" spans="1:46" x14ac:dyDescent="0.2">
      <c r="A863" s="976" t="s">
        <v>872</v>
      </c>
      <c r="B863" s="988" t="s">
        <v>873</v>
      </c>
      <c r="C863" s="515">
        <v>1.43</v>
      </c>
      <c r="D863" s="691">
        <v>1.38</v>
      </c>
      <c r="E863" s="554">
        <v>1.3</v>
      </c>
      <c r="F863" s="554">
        <v>1.22</v>
      </c>
      <c r="G863" s="554">
        <v>1.08</v>
      </c>
      <c r="H863" s="554">
        <v>0.97</v>
      </c>
      <c r="I863" s="663"/>
      <c r="J863" s="554">
        <v>0.85</v>
      </c>
      <c r="K863" s="554">
        <v>0.73</v>
      </c>
      <c r="L863" s="663"/>
      <c r="M863" s="687">
        <v>0.64</v>
      </c>
      <c r="N863" s="691">
        <v>0.57999999999999996</v>
      </c>
      <c r="O863" s="691">
        <v>0.54</v>
      </c>
      <c r="P863" s="691">
        <v>0.45</v>
      </c>
      <c r="Q863" s="691">
        <v>0.34</v>
      </c>
      <c r="R863" s="691">
        <v>0.26</v>
      </c>
      <c r="S863" s="691">
        <v>0.15</v>
      </c>
      <c r="T863" s="687">
        <v>0</v>
      </c>
      <c r="U863" s="687">
        <v>0</v>
      </c>
      <c r="V863" s="687">
        <v>0</v>
      </c>
      <c r="W863" s="687">
        <v>0</v>
      </c>
      <c r="X863" s="687">
        <v>0</v>
      </c>
      <c r="Y863" s="688">
        <f>SUM(C863:X863)</f>
        <v>11.919999999999998</v>
      </c>
      <c r="Z863" s="1134">
        <f>IF(ISERROR((C863/D863-1)*100),"n/a",(C863/D863-1)*100)</f>
        <v>3.6231884057970953</v>
      </c>
      <c r="AA863" s="712">
        <f>IF(ISERROR((D863/E863-1)*100),"n/a",(D863/E863-1)*100)</f>
        <v>6.153846153846132</v>
      </c>
      <c r="AB863" s="712">
        <f>IF(ISERROR((E863/F863-1)*100),"n/a",(E863/F863-1)*100)</f>
        <v>6.5573770491803351</v>
      </c>
      <c r="AC863" s="712">
        <f>IF(ISERROR((F863/G863-1)*100),"n/a",(F863/G863-1)*100)</f>
        <v>12.962962962962955</v>
      </c>
      <c r="AD863" s="712">
        <f>IF(ISERROR((G863/H863-1)*100),"n/a",(G863/H863-1)*100)</f>
        <v>11.340206185567014</v>
      </c>
      <c r="AE863" s="712">
        <f>IF(ISERROR((H863/J863-1)*100),"n/a",(H863/J863-1)*100)</f>
        <v>14.117647058823524</v>
      </c>
      <c r="AF863" s="712">
        <f>IF(ISERROR((J863/K863-1)*100),"n/a",(J863/K863-1)*100)</f>
        <v>16.43835616438356</v>
      </c>
      <c r="AG863" s="713">
        <f>IF(ISERROR((K863/M863-1)*100),"n/a",(K863/M863-1)*100)</f>
        <v>14.0625</v>
      </c>
      <c r="AH863" s="714">
        <f>IF(ISERROR((M863/N863-1)*100),"n/a",(M863/N863-1)*100)</f>
        <v>10.344827586206918</v>
      </c>
      <c r="AI863" s="713">
        <f>IF(ISERROR((N863/O863-1)*100),"n/a",(N863/O863-1)*100)</f>
        <v>7.4074074074073959</v>
      </c>
      <c r="AJ863" s="713">
        <f>IF(ISERROR((O863/P863-1)*100),"n/a",(O863/P863-1)*100)</f>
        <v>19.999999999999996</v>
      </c>
      <c r="AK863" s="713">
        <f>IF(ISERROR((P863/Q863-1)*100),"n/a",(P863/Q863-1)*100)</f>
        <v>32.352941176470587</v>
      </c>
      <c r="AL863" s="713">
        <f>IF(ISERROR((Q863/R863-1)*100),"n/a",(Q863/R863-1)*100)</f>
        <v>30.76923076923077</v>
      </c>
      <c r="AM863" s="713">
        <f>IF(ISERROR((R863/S863-1)*100),"n/a",(R863/S863-1)*100)</f>
        <v>73.333333333333343</v>
      </c>
      <c r="AN863" s="713" t="str">
        <f>IF(ISERROR((S863/T863-1)*100),"n/a",(S863/T863-1)*100)</f>
        <v>n/a</v>
      </c>
      <c r="AO863" s="713" t="str">
        <f>IF(ISERROR((T863/U863-1)*100),"n/a",(T863/U863-1)*100)</f>
        <v>n/a</v>
      </c>
      <c r="AP863" s="713" t="str">
        <f>IF(ISERROR((U863/V863-1)*100),"n/a",(U863/V863-1)*100)</f>
        <v>n/a</v>
      </c>
      <c r="AQ863" s="713" t="str">
        <f>IF(ISERROR((V863/W863-1)*100),"n/a",(V863/W863-1)*100)</f>
        <v>n/a</v>
      </c>
      <c r="AR863" s="713" t="str">
        <f>IF(ISERROR((W863/X863-1)*100),"n/a",(W863/X863-1)*100)</f>
        <v>n/a</v>
      </c>
      <c r="AS863" s="706">
        <f>AVERAGE(Z863:AR863)</f>
        <v>18.533130303800686</v>
      </c>
      <c r="AT863" s="707">
        <f>STDEV(Z863:AR863)</f>
        <v>17.936557071771247</v>
      </c>
    </row>
    <row r="864" spans="1:46" x14ac:dyDescent="0.2">
      <c r="A864" s="993" t="s">
        <v>1832</v>
      </c>
      <c r="B864" s="988" t="s">
        <v>1833</v>
      </c>
      <c r="C864" s="515">
        <v>0.84</v>
      </c>
      <c r="D864" s="691">
        <v>0.72</v>
      </c>
      <c r="E864" s="554">
        <v>0.61960000000000004</v>
      </c>
      <c r="F864" s="554">
        <v>0.56320000000000003</v>
      </c>
      <c r="G864" s="554">
        <v>0.51200000000000001</v>
      </c>
      <c r="H864" s="554">
        <v>0.46400000000000002</v>
      </c>
      <c r="I864" s="663"/>
      <c r="J864" s="554">
        <v>0.40400000000000003</v>
      </c>
      <c r="K864" s="554">
        <v>0.10100000000000001</v>
      </c>
      <c r="L864" s="663"/>
      <c r="M864" s="687">
        <v>0</v>
      </c>
      <c r="N864" s="687">
        <v>0</v>
      </c>
      <c r="O864" s="687">
        <v>0</v>
      </c>
      <c r="P864" s="687">
        <v>0</v>
      </c>
      <c r="Q864" s="687">
        <v>0</v>
      </c>
      <c r="R864" s="687">
        <v>0</v>
      </c>
      <c r="S864" s="687">
        <v>0</v>
      </c>
      <c r="T864" s="687">
        <v>0</v>
      </c>
      <c r="U864" s="687">
        <v>0</v>
      </c>
      <c r="V864" s="687">
        <v>0</v>
      </c>
      <c r="W864" s="687">
        <v>0</v>
      </c>
      <c r="X864" s="687">
        <v>0</v>
      </c>
      <c r="Y864" s="688">
        <f>SUM(C864:X864)</f>
        <v>4.2238000000000007</v>
      </c>
      <c r="Z864" s="1134">
        <f>IF(ISERROR((C864/D864-1)*100),"n/a",(C864/D864-1)*100)</f>
        <v>16.666666666666675</v>
      </c>
      <c r="AA864" s="712">
        <f>IF(ISERROR((D864/E864-1)*100),"n/a",(D864/E864-1)*100)</f>
        <v>16.204002582311162</v>
      </c>
      <c r="AB864" s="712">
        <f>IF(ISERROR((E864/F864-1)*100),"n/a",(E864/F864-1)*100)</f>
        <v>10.014204545454541</v>
      </c>
      <c r="AC864" s="712">
        <f>IF(ISERROR((F864/G864-1)*100),"n/a",(F864/G864-1)*100)</f>
        <v>10.000000000000009</v>
      </c>
      <c r="AD864" s="712">
        <f>IF(ISERROR((G864/H864-1)*100),"n/a",(G864/H864-1)*100)</f>
        <v>10.344827586206895</v>
      </c>
      <c r="AE864" s="712">
        <f>IF(ISERROR((H864/J864-1)*100),"n/a",(H864/J864-1)*100)</f>
        <v>14.851485148514843</v>
      </c>
      <c r="AF864" s="712">
        <f>IF(ISERROR((J864/K864-1)*100),"n/a",(J864/K864-1)*100)</f>
        <v>300</v>
      </c>
      <c r="AG864" s="713" t="str">
        <f>IF(ISERROR((K864/M864-1)*100),"n/a",(K864/M864-1)*100)</f>
        <v>n/a</v>
      </c>
      <c r="AH864" s="714" t="str">
        <f>IF(ISERROR((M864/N864-1)*100),"n/a",(M864/N864-1)*100)</f>
        <v>n/a</v>
      </c>
      <c r="AI864" s="713" t="str">
        <f>IF(ISERROR((N864/O864-1)*100),"n/a",(N864/O864-1)*100)</f>
        <v>n/a</v>
      </c>
      <c r="AJ864" s="713" t="str">
        <f>IF(ISERROR((O864/P864-1)*100),"n/a",(O864/P864-1)*100)</f>
        <v>n/a</v>
      </c>
      <c r="AK864" s="713" t="str">
        <f>IF(ISERROR((P864/Q864-1)*100),"n/a",(P864/Q864-1)*100)</f>
        <v>n/a</v>
      </c>
      <c r="AL864" s="713" t="str">
        <f>IF(ISERROR((Q864/R864-1)*100),"n/a",(Q864/R864-1)*100)</f>
        <v>n/a</v>
      </c>
      <c r="AM864" s="713" t="str">
        <f>IF(ISERROR((R864/S864-1)*100),"n/a",(R864/S864-1)*100)</f>
        <v>n/a</v>
      </c>
      <c r="AN864" s="713" t="str">
        <f>IF(ISERROR((S864/T864-1)*100),"n/a",(S864/T864-1)*100)</f>
        <v>n/a</v>
      </c>
      <c r="AO864" s="713" t="str">
        <f>IF(ISERROR((T864/U864-1)*100),"n/a",(T864/U864-1)*100)</f>
        <v>n/a</v>
      </c>
      <c r="AP864" s="713" t="str">
        <f>IF(ISERROR((U864/V864-1)*100),"n/a",(U864/V864-1)*100)</f>
        <v>n/a</v>
      </c>
      <c r="AQ864" s="713" t="str">
        <f>IF(ISERROR((V864/W864-1)*100),"n/a",(V864/W864-1)*100)</f>
        <v>n/a</v>
      </c>
      <c r="AR864" s="713" t="str">
        <f>IF(ISERROR((W864/X864-1)*100),"n/a",(W864/X864-1)*100)</f>
        <v>n/a</v>
      </c>
      <c r="AS864" s="706">
        <f>AVERAGE(Z864:AR864)</f>
        <v>54.011598075593447</v>
      </c>
      <c r="AT864" s="707">
        <f>STDEV(Z864:AR864)</f>
        <v>108.51070972665346</v>
      </c>
    </row>
    <row r="865" spans="1:46" x14ac:dyDescent="0.2">
      <c r="A865" s="984" t="s">
        <v>874</v>
      </c>
      <c r="B865" s="988" t="s">
        <v>875</v>
      </c>
      <c r="C865" s="515">
        <v>0.66639999999999999</v>
      </c>
      <c r="D865" s="691">
        <v>0.64080000000000004</v>
      </c>
      <c r="E865" s="554">
        <v>0.622</v>
      </c>
      <c r="F865" s="554">
        <v>0.59799999999999998</v>
      </c>
      <c r="G865" s="554">
        <v>0.57240000000000002</v>
      </c>
      <c r="H865" s="554">
        <v>0.55320000000000003</v>
      </c>
      <c r="I865" s="663"/>
      <c r="J865" s="554">
        <v>0.53439999999999999</v>
      </c>
      <c r="K865" s="554">
        <v>0.52400000000000002</v>
      </c>
      <c r="L865" s="664"/>
      <c r="M865" s="691">
        <v>0.51200000000000001</v>
      </c>
      <c r="N865" s="691">
        <v>0.504</v>
      </c>
      <c r="O865" s="691">
        <v>0.48399999999999999</v>
      </c>
      <c r="P865" s="691">
        <v>0.47199999999999998</v>
      </c>
      <c r="Q865" s="691">
        <v>0.44800000000000001</v>
      </c>
      <c r="R865" s="691">
        <v>0.41599999999999998</v>
      </c>
      <c r="S865" s="691">
        <v>0.38667000000000001</v>
      </c>
      <c r="T865" s="691">
        <v>0.36</v>
      </c>
      <c r="U865" s="691">
        <v>0.34666999999999998</v>
      </c>
      <c r="V865" s="691">
        <v>0.33333000000000002</v>
      </c>
      <c r="W865" s="691">
        <v>0.32</v>
      </c>
      <c r="X865" s="691">
        <v>0.30667</v>
      </c>
      <c r="Y865" s="688">
        <f>SUM(C865:X865)</f>
        <v>9.6005400000000005</v>
      </c>
      <c r="Z865" s="1134">
        <f>IF(ISERROR((C865/D865-1)*100),"n/a",(C865/D865-1)*100)</f>
        <v>3.995006242197241</v>
      </c>
      <c r="AA865" s="712">
        <f>IF(ISERROR((D865/E865-1)*100),"n/a",(D865/E865-1)*100)</f>
        <v>3.0225080385852143</v>
      </c>
      <c r="AB865" s="712">
        <f>IF(ISERROR((E865/F865-1)*100),"n/a",(E865/F865-1)*100)</f>
        <v>4.013377926421402</v>
      </c>
      <c r="AC865" s="712">
        <f>IF(ISERROR((F865/G865-1)*100),"n/a",(F865/G865-1)*100)</f>
        <v>4.4723969252270956</v>
      </c>
      <c r="AD865" s="712">
        <f>IF(ISERROR((G865/H865-1)*100),"n/a",(G865/H865-1)*100)</f>
        <v>3.4707158351410028</v>
      </c>
      <c r="AE865" s="712">
        <f>IF(ISERROR((H865/J865-1)*100),"n/a",(H865/J865-1)*100)</f>
        <v>3.5179640718562943</v>
      </c>
      <c r="AF865" s="712">
        <f>IF(ISERROR((J865/K865-1)*100),"n/a",(J865/K865-1)*100)</f>
        <v>1.984732824427482</v>
      </c>
      <c r="AG865" s="713">
        <f>IF(ISERROR((K865/M865-1)*100),"n/a",(K865/M865-1)*100)</f>
        <v>2.34375</v>
      </c>
      <c r="AH865" s="714">
        <f>IF(ISERROR((M865/N865-1)*100),"n/a",(M865/N865-1)*100)</f>
        <v>1.5873015873015817</v>
      </c>
      <c r="AI865" s="713">
        <f>IF(ISERROR((N865/O865-1)*100),"n/a",(N865/O865-1)*100)</f>
        <v>4.1322314049586861</v>
      </c>
      <c r="AJ865" s="713">
        <f>IF(ISERROR((O865/P865-1)*100),"n/a",(O865/P865-1)*100)</f>
        <v>2.5423728813559254</v>
      </c>
      <c r="AK865" s="713">
        <f>IF(ISERROR((P865/Q865-1)*100),"n/a",(P865/Q865-1)*100)</f>
        <v>5.3571428571428603</v>
      </c>
      <c r="AL865" s="713">
        <f>IF(ISERROR((Q865/R865-1)*100),"n/a",(Q865/R865-1)*100)</f>
        <v>7.6923076923077094</v>
      </c>
      <c r="AM865" s="713">
        <f>IF(ISERROR((R865/S865-1)*100),"n/a",(R865/S865-1)*100)</f>
        <v>7.5852794372462284</v>
      </c>
      <c r="AN865" s="713">
        <f>IF(ISERROR((S865/T865-1)*100),"n/a",(S865/T865-1)*100)</f>
        <v>7.4083333333333501</v>
      </c>
      <c r="AO865" s="713">
        <f>IF(ISERROR((T865/U865-1)*100),"n/a",(T865/U865-1)*100)</f>
        <v>3.8451553350448586</v>
      </c>
      <c r="AP865" s="713">
        <f>IF(ISERROR((U865/V865-1)*100),"n/a",(U865/V865-1)*100)</f>
        <v>4.0020400204001882</v>
      </c>
      <c r="AQ865" s="713">
        <f>IF(ISERROR((V865/W865-1)*100),"n/a",(V865/W865-1)*100)</f>
        <v>4.165624999999995</v>
      </c>
      <c r="AR865" s="713">
        <f>IF(ISERROR((W865/X865-1)*100),"n/a",(W865/X865-1)*100)</f>
        <v>4.3466918837838708</v>
      </c>
      <c r="AS865" s="706">
        <f>AVERAGE(Z865:AR865)</f>
        <v>4.1834175419332098</v>
      </c>
      <c r="AT865" s="707">
        <f>STDEV(Z865:AR865)</f>
        <v>1.7628487475650192</v>
      </c>
    </row>
    <row r="866" spans="1:46" x14ac:dyDescent="0.2">
      <c r="A866" s="994" t="s">
        <v>1842</v>
      </c>
      <c r="B866" s="988" t="s">
        <v>1843</v>
      </c>
      <c r="C866" s="515">
        <v>1.04</v>
      </c>
      <c r="D866" s="691">
        <v>0.44</v>
      </c>
      <c r="E866" s="554">
        <v>0.28000000000000003</v>
      </c>
      <c r="F866" s="554">
        <v>0.22</v>
      </c>
      <c r="G866" s="556">
        <v>0.16</v>
      </c>
      <c r="H866" s="554">
        <v>0.13</v>
      </c>
      <c r="I866" s="663"/>
      <c r="J866" s="556">
        <v>0.04</v>
      </c>
      <c r="K866" s="556">
        <v>0.04</v>
      </c>
      <c r="L866" s="663"/>
      <c r="M866" s="687">
        <v>0.04</v>
      </c>
      <c r="N866" s="687">
        <v>0.1</v>
      </c>
      <c r="O866" s="687">
        <v>1.61</v>
      </c>
      <c r="P866" s="691">
        <v>1.68</v>
      </c>
      <c r="Q866" s="691">
        <v>1.47</v>
      </c>
      <c r="R866" s="687">
        <v>1.44</v>
      </c>
      <c r="S866" s="691">
        <v>1.26</v>
      </c>
      <c r="T866" s="691">
        <v>1.04</v>
      </c>
      <c r="U866" s="687">
        <v>0.8</v>
      </c>
      <c r="V866" s="691">
        <v>0.8</v>
      </c>
      <c r="W866" s="691">
        <v>0.745</v>
      </c>
      <c r="X866" s="691">
        <v>0.57499999999999996</v>
      </c>
      <c r="Y866" s="688">
        <f>SUM(C866:X866)</f>
        <v>13.909999999999998</v>
      </c>
      <c r="Z866" s="1134">
        <f>IF(ISERROR((C866/D866-1)*100),"n/a",(C866/D866-1)*100)</f>
        <v>136.36363636363637</v>
      </c>
      <c r="AA866" s="712">
        <f>IF(ISERROR((D866/E866-1)*100),"n/a",(D866/E866-1)*100)</f>
        <v>57.142857142857139</v>
      </c>
      <c r="AB866" s="712">
        <f>IF(ISERROR((E866/F866-1)*100),"n/a",(E866/F866-1)*100)</f>
        <v>27.272727272727295</v>
      </c>
      <c r="AC866" s="712">
        <f>IF(ISERROR((F866/G866-1)*100),"n/a",(F866/G866-1)*100)</f>
        <v>37.5</v>
      </c>
      <c r="AD866" s="712">
        <f>IF(ISERROR((G866/H866-1)*100),"n/a",(G866/H866-1)*100)</f>
        <v>23.076923076923084</v>
      </c>
      <c r="AE866" s="712">
        <f>IF(ISERROR((H866/J866-1)*100),"n/a",(H866/J866-1)*100)</f>
        <v>225</v>
      </c>
      <c r="AF866" s="712">
        <f>IF(ISERROR((J866/K866-1)*100),"n/a",(J866/K866-1)*100)</f>
        <v>0</v>
      </c>
      <c r="AG866" s="713">
        <f>IF(ISERROR((K866/M866-1)*100),"n/a",(K866/M866-1)*100)</f>
        <v>0</v>
      </c>
      <c r="AH866" s="714">
        <f>IF(ISERROR((M866/N866-1)*100),"n/a",(M866/N866-1)*100)</f>
        <v>-60.000000000000007</v>
      </c>
      <c r="AI866" s="713">
        <f>IF(ISERROR((N866/O866-1)*100),"n/a",(N866/O866-1)*100)</f>
        <v>-93.788819875776397</v>
      </c>
      <c r="AJ866" s="713">
        <f>IF(ISERROR((O866/P866-1)*100),"n/a",(O866/P866-1)*100)</f>
        <v>-4.1666666666666519</v>
      </c>
      <c r="AK866" s="713">
        <f>IF(ISERROR((P866/Q866-1)*100),"n/a",(P866/Q866-1)*100)</f>
        <v>14.285714285714279</v>
      </c>
      <c r="AL866" s="713">
        <f>IF(ISERROR((Q866/R866-1)*100),"n/a",(Q866/R866-1)*100)</f>
        <v>2.0833333333333259</v>
      </c>
      <c r="AM866" s="713">
        <f>IF(ISERROR((R866/S866-1)*100),"n/a",(R866/S866-1)*100)</f>
        <v>14.285714285714279</v>
      </c>
      <c r="AN866" s="713">
        <f>IF(ISERROR((S866/T866-1)*100),"n/a",(S866/T866-1)*100)</f>
        <v>21.153846153846146</v>
      </c>
      <c r="AO866" s="713">
        <f>IF(ISERROR((T866/U866-1)*100),"n/a",(T866/U866-1)*100)</f>
        <v>30.000000000000004</v>
      </c>
      <c r="AP866" s="713">
        <f>IF(ISERROR((U866/V866-1)*100),"n/a",(U866/V866-1)*100)</f>
        <v>0</v>
      </c>
      <c r="AQ866" s="713">
        <f>IF(ISERROR((V866/W866-1)*100),"n/a",(V866/W866-1)*100)</f>
        <v>7.3825503355704702</v>
      </c>
      <c r="AR866" s="713">
        <f>IF(ISERROR((W866/X866-1)*100),"n/a",(W866/X866-1)*100)</f>
        <v>29.565217391304355</v>
      </c>
      <c r="AS866" s="706">
        <f>AVERAGE(Z866:AR866)</f>
        <v>24.587212268378089</v>
      </c>
      <c r="AT866" s="707">
        <f>STDEV(Z866:AR866)</f>
        <v>66.158123321124961</v>
      </c>
    </row>
    <row r="867" spans="1:46" x14ac:dyDescent="0.2">
      <c r="A867" s="993" t="s">
        <v>1844</v>
      </c>
      <c r="B867" s="988" t="s">
        <v>1845</v>
      </c>
      <c r="C867" s="515">
        <v>0.504</v>
      </c>
      <c r="D867" s="691">
        <v>0.42</v>
      </c>
      <c r="E867" s="554">
        <v>0.38</v>
      </c>
      <c r="F867" s="554">
        <v>0.33200000000000002</v>
      </c>
      <c r="G867" s="554">
        <v>0.28799999999999998</v>
      </c>
      <c r="H867" s="554">
        <v>0.13</v>
      </c>
      <c r="I867" s="663"/>
      <c r="J867" s="556">
        <v>0</v>
      </c>
      <c r="K867" s="556">
        <v>0</v>
      </c>
      <c r="L867" s="663"/>
      <c r="M867" s="687">
        <v>0</v>
      </c>
      <c r="N867" s="687">
        <v>0</v>
      </c>
      <c r="O867" s="687">
        <v>0</v>
      </c>
      <c r="P867" s="687">
        <v>0</v>
      </c>
      <c r="Q867" s="687">
        <v>0</v>
      </c>
      <c r="R867" s="687">
        <v>0</v>
      </c>
      <c r="S867" s="687">
        <v>0</v>
      </c>
      <c r="T867" s="687">
        <v>0</v>
      </c>
      <c r="U867" s="687">
        <v>0</v>
      </c>
      <c r="V867" s="687">
        <v>0</v>
      </c>
      <c r="W867" s="687">
        <v>0</v>
      </c>
      <c r="X867" s="687">
        <v>0</v>
      </c>
      <c r="Y867" s="688">
        <f>SUM(C867:X867)</f>
        <v>2.0539999999999998</v>
      </c>
      <c r="Z867" s="1134">
        <f>IF(ISERROR((C867/D867-1)*100),"n/a",(C867/D867-1)*100)</f>
        <v>19.999999999999996</v>
      </c>
      <c r="AA867" s="712">
        <f>IF(ISERROR((D867/E867-1)*100),"n/a",(D867/E867-1)*100)</f>
        <v>10.526315789473673</v>
      </c>
      <c r="AB867" s="712">
        <f>IF(ISERROR((E867/F867-1)*100),"n/a",(E867/F867-1)*100)</f>
        <v>14.457831325301207</v>
      </c>
      <c r="AC867" s="712">
        <f>IF(ISERROR((F867/G867-1)*100),"n/a",(F867/G867-1)*100)</f>
        <v>15.277777777777789</v>
      </c>
      <c r="AD867" s="712">
        <f>IF(ISERROR((G867/H867-1)*100),"n/a",(G867/H867-1)*100)</f>
        <v>121.5384615384615</v>
      </c>
      <c r="AE867" s="712" t="str">
        <f>IF(ISERROR((H867/J867-1)*100),"n/a",(H867/J867-1)*100)</f>
        <v>n/a</v>
      </c>
      <c r="AF867" s="712" t="str">
        <f>IF(ISERROR((J867/K867-1)*100),"n/a",(J867/K867-1)*100)</f>
        <v>n/a</v>
      </c>
      <c r="AG867" s="713" t="str">
        <f>IF(ISERROR((K867/M867-1)*100),"n/a",(K867/M867-1)*100)</f>
        <v>n/a</v>
      </c>
      <c r="AH867" s="714" t="str">
        <f>IF(ISERROR((M867/N867-1)*100),"n/a",(M867/N867-1)*100)</f>
        <v>n/a</v>
      </c>
      <c r="AI867" s="713" t="str">
        <f>IF(ISERROR((N867/O867-1)*100),"n/a",(N867/O867-1)*100)</f>
        <v>n/a</v>
      </c>
      <c r="AJ867" s="713" t="str">
        <f>IF(ISERROR((O867/P867-1)*100),"n/a",(O867/P867-1)*100)</f>
        <v>n/a</v>
      </c>
      <c r="AK867" s="713" t="str">
        <f>IF(ISERROR((P867/Q867-1)*100),"n/a",(P867/Q867-1)*100)</f>
        <v>n/a</v>
      </c>
      <c r="AL867" s="713" t="str">
        <f>IF(ISERROR((Q867/R867-1)*100),"n/a",(Q867/R867-1)*100)</f>
        <v>n/a</v>
      </c>
      <c r="AM867" s="713" t="str">
        <f>IF(ISERROR((R867/S867-1)*100),"n/a",(R867/S867-1)*100)</f>
        <v>n/a</v>
      </c>
      <c r="AN867" s="713" t="str">
        <f>IF(ISERROR((S867/T867-1)*100),"n/a",(S867/T867-1)*100)</f>
        <v>n/a</v>
      </c>
      <c r="AO867" s="713" t="str">
        <f>IF(ISERROR((T867/U867-1)*100),"n/a",(T867/U867-1)*100)</f>
        <v>n/a</v>
      </c>
      <c r="AP867" s="713" t="str">
        <f>IF(ISERROR((U867/V867-1)*100),"n/a",(U867/V867-1)*100)</f>
        <v>n/a</v>
      </c>
      <c r="AQ867" s="713" t="str">
        <f>IF(ISERROR((V867/W867-1)*100),"n/a",(V867/W867-1)*100)</f>
        <v>n/a</v>
      </c>
      <c r="AR867" s="713" t="str">
        <f>IF(ISERROR((W867/X867-1)*100),"n/a",(W867/X867-1)*100)</f>
        <v>n/a</v>
      </c>
      <c r="AS867" s="706">
        <f>AVERAGE(Z867:AR867)</f>
        <v>36.360077286202838</v>
      </c>
      <c r="AT867" s="707">
        <f>STDEV(Z867:AR867)</f>
        <v>47.735113481588726</v>
      </c>
    </row>
    <row r="869" spans="1:46" x14ac:dyDescent="0.2">
      <c r="C869" s="691"/>
      <c r="D869" s="977"/>
      <c r="E869" s="977"/>
      <c r="F869" s="977"/>
      <c r="G869" s="977"/>
      <c r="H869" s="977"/>
      <c r="I869" s="977"/>
      <c r="J869" s="977"/>
      <c r="K869" s="977"/>
      <c r="L869" s="977"/>
      <c r="M869" s="977"/>
      <c r="N869" s="977"/>
      <c r="O869" s="977"/>
      <c r="P869" s="977"/>
      <c r="Q869" s="977"/>
      <c r="R869" s="977"/>
      <c r="S869" s="691"/>
      <c r="T869" s="691"/>
      <c r="U869" s="691"/>
      <c r="V869" s="691"/>
      <c r="W869" s="691"/>
      <c r="X869" s="691"/>
      <c r="Z869" s="1293"/>
    </row>
    <row r="870" spans="1:46" x14ac:dyDescent="0.2">
      <c r="C870" s="977"/>
      <c r="D870" s="977"/>
      <c r="E870" s="977"/>
      <c r="F870" s="977"/>
      <c r="G870" s="977"/>
      <c r="H870" s="977"/>
      <c r="I870" s="977"/>
      <c r="J870" s="977"/>
      <c r="K870" s="977"/>
      <c r="L870" s="977"/>
      <c r="M870" s="977"/>
      <c r="N870" s="977"/>
      <c r="O870" s="977"/>
      <c r="P870" s="977"/>
      <c r="Q870" s="977"/>
      <c r="R870" s="977"/>
      <c r="S870" s="977"/>
      <c r="T870" s="977"/>
      <c r="U870" s="977"/>
      <c r="V870" s="977"/>
      <c r="W870" s="977"/>
      <c r="X870" s="977"/>
    </row>
    <row r="871" spans="1:46" x14ac:dyDescent="0.2">
      <c r="C871" s="977"/>
      <c r="D871" s="977"/>
      <c r="E871" s="977"/>
      <c r="F871" s="977"/>
      <c r="G871" s="977"/>
      <c r="H871" s="977"/>
      <c r="I871" s="977"/>
      <c r="J871" s="977"/>
      <c r="K871" s="977"/>
      <c r="L871" s="977"/>
      <c r="M871" s="977"/>
      <c r="N871" s="977"/>
      <c r="O871" s="977"/>
      <c r="P871" s="977"/>
      <c r="Q871" s="977"/>
      <c r="R871" s="977"/>
      <c r="S871" s="977"/>
      <c r="T871" s="977"/>
      <c r="U871" s="977"/>
      <c r="V871" s="977"/>
      <c r="W871" s="977"/>
      <c r="X871" s="977"/>
    </row>
    <row r="872" spans="1:46" x14ac:dyDescent="0.2">
      <c r="C872" s="977"/>
      <c r="D872" s="977"/>
      <c r="E872" s="977"/>
      <c r="F872" s="977"/>
      <c r="G872" s="977"/>
      <c r="H872" s="977"/>
      <c r="I872" s="977"/>
      <c r="J872" s="977"/>
      <c r="K872" s="977"/>
      <c r="L872" s="977"/>
      <c r="M872" s="977"/>
      <c r="N872" s="977"/>
      <c r="O872" s="977"/>
      <c r="P872" s="977"/>
      <c r="Q872" s="977"/>
      <c r="R872" s="977"/>
      <c r="S872" s="977"/>
      <c r="T872" s="977"/>
      <c r="U872" s="977"/>
      <c r="V872" s="977"/>
      <c r="W872" s="977"/>
      <c r="X872" s="977"/>
    </row>
    <row r="873" spans="1:46" x14ac:dyDescent="0.2">
      <c r="C873" s="977"/>
      <c r="D873" s="977"/>
      <c r="E873" s="977"/>
      <c r="F873" s="977"/>
      <c r="G873" s="977"/>
      <c r="H873" s="977"/>
      <c r="I873" s="977"/>
      <c r="J873" s="977"/>
      <c r="K873" s="977"/>
      <c r="L873" s="977"/>
      <c r="M873" s="977"/>
      <c r="N873" s="977"/>
      <c r="O873" s="977"/>
      <c r="P873" s="977"/>
      <c r="Q873" s="977"/>
      <c r="R873" s="977"/>
      <c r="S873" s="977"/>
      <c r="T873" s="977"/>
      <c r="U873" s="977"/>
      <c r="V873" s="977"/>
      <c r="W873" s="977"/>
      <c r="X873" s="977"/>
    </row>
    <row r="874" spans="1:46" x14ac:dyDescent="0.2">
      <c r="C874" s="977"/>
      <c r="D874" s="977"/>
      <c r="E874" s="977"/>
      <c r="F874" s="977"/>
      <c r="G874" s="977"/>
      <c r="H874" s="977"/>
      <c r="I874" s="977"/>
      <c r="J874" s="977"/>
      <c r="K874" s="977"/>
      <c r="L874" s="977"/>
      <c r="M874" s="977"/>
      <c r="N874" s="977"/>
      <c r="O874" s="977"/>
      <c r="P874" s="977"/>
      <c r="Q874" s="977"/>
      <c r="R874" s="977"/>
      <c r="S874" s="977"/>
      <c r="T874" s="977"/>
      <c r="U874" s="977"/>
      <c r="V874" s="977"/>
      <c r="W874" s="977"/>
      <c r="X874" s="977"/>
    </row>
    <row r="875" spans="1:46" x14ac:dyDescent="0.2">
      <c r="C875" s="977"/>
      <c r="D875" s="977"/>
      <c r="E875" s="977"/>
      <c r="F875" s="977"/>
      <c r="G875" s="977"/>
      <c r="H875" s="977"/>
      <c r="I875" s="977"/>
      <c r="J875" s="977"/>
      <c r="K875" s="977"/>
      <c r="L875" s="977"/>
      <c r="M875" s="977"/>
      <c r="N875" s="977"/>
      <c r="O875" s="977"/>
      <c r="P875" s="977"/>
      <c r="Q875" s="977"/>
      <c r="R875" s="977"/>
      <c r="S875" s="977"/>
      <c r="T875" s="977"/>
      <c r="U875" s="977"/>
      <c r="V875" s="977"/>
      <c r="W875" s="977"/>
      <c r="X875" s="977"/>
    </row>
    <row r="876" spans="1:46" x14ac:dyDescent="0.2">
      <c r="C876" s="977"/>
      <c r="D876" s="977"/>
      <c r="E876" s="977"/>
      <c r="F876" s="977"/>
      <c r="G876" s="977"/>
      <c r="H876" s="977"/>
      <c r="I876" s="977"/>
      <c r="J876" s="977"/>
      <c r="K876" s="977"/>
      <c r="L876" s="977"/>
      <c r="M876" s="977"/>
      <c r="N876" s="977"/>
      <c r="O876" s="977"/>
      <c r="P876" s="977"/>
      <c r="Q876" s="977"/>
      <c r="R876" s="977"/>
      <c r="S876" s="977"/>
      <c r="T876" s="977"/>
      <c r="U876" s="977"/>
      <c r="V876" s="977"/>
      <c r="W876" s="977"/>
      <c r="X876" s="977"/>
    </row>
    <row r="877" spans="1:46" x14ac:dyDescent="0.2">
      <c r="C877" s="977"/>
      <c r="D877" s="977"/>
      <c r="E877" s="977"/>
      <c r="F877" s="977"/>
      <c r="G877" s="977"/>
      <c r="H877" s="977"/>
      <c r="I877" s="977"/>
      <c r="J877" s="977"/>
      <c r="K877" s="977"/>
      <c r="L877" s="977"/>
      <c r="M877" s="977"/>
      <c r="N877" s="977"/>
      <c r="O877" s="977"/>
      <c r="P877" s="977"/>
      <c r="Q877" s="977"/>
      <c r="R877" s="977"/>
      <c r="S877" s="977"/>
      <c r="T877" s="977"/>
      <c r="U877" s="977"/>
      <c r="V877" s="977"/>
      <c r="W877" s="977"/>
      <c r="X877" s="977"/>
    </row>
    <row r="878" spans="1:46" x14ac:dyDescent="0.2">
      <c r="C878" s="977"/>
      <c r="D878" s="977"/>
      <c r="E878" s="977"/>
      <c r="F878" s="977"/>
      <c r="G878" s="977"/>
      <c r="H878" s="977"/>
      <c r="I878" s="977"/>
      <c r="J878" s="977"/>
      <c r="K878" s="977"/>
      <c r="L878" s="977"/>
      <c r="M878" s="977"/>
      <c r="N878" s="977"/>
      <c r="O878" s="977"/>
      <c r="P878" s="977"/>
      <c r="Q878" s="977"/>
      <c r="R878" s="977"/>
      <c r="S878" s="977"/>
      <c r="T878" s="977"/>
      <c r="U878" s="977"/>
      <c r="V878" s="977"/>
      <c r="W878" s="977"/>
      <c r="X878" s="977"/>
    </row>
    <row r="879" spans="1:46" x14ac:dyDescent="0.2">
      <c r="C879" s="977"/>
      <c r="S879" s="977"/>
      <c r="T879" s="977"/>
      <c r="U879" s="977"/>
      <c r="V879" s="977"/>
      <c r="W879" s="977"/>
      <c r="X879" s="977"/>
    </row>
  </sheetData>
  <sheetProtection selectLockedCells="1" selectUnlockedCells="1"/>
  <conditionalFormatting sqref="A498 A500 A525 A572 A604 A667 A690 A706 A711 A713 A715 A750:A753 A755:A757 A820">
    <cfRule type="cellIs" dxfId="3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70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909"/>
    <col min="43" max="43" width="7.85546875" style="909" customWidth="1"/>
    <col min="44" max="50" width="6.28515625" style="901" customWidth="1"/>
  </cols>
  <sheetData>
    <row r="1" spans="1:59" x14ac:dyDescent="0.2">
      <c r="A1" s="133" t="s">
        <v>1848</v>
      </c>
      <c r="B1" s="134"/>
    </row>
    <row r="2" spans="1:59" ht="76.5" x14ac:dyDescent="0.2">
      <c r="A2" s="640" t="s">
        <v>4218</v>
      </c>
      <c r="B2" s="135"/>
    </row>
    <row r="3" spans="1:59" s="719" customFormat="1" ht="12.75" customHeight="1" x14ac:dyDescent="0.2">
      <c r="A3" s="892"/>
      <c r="B3" s="893"/>
      <c r="C3" s="30"/>
      <c r="D3" s="893"/>
      <c r="E3" s="894"/>
      <c r="F3" s="894"/>
      <c r="G3" s="893"/>
      <c r="H3" s="893"/>
      <c r="I3" s="893"/>
      <c r="J3" s="893"/>
      <c r="K3" s="13"/>
      <c r="L3" s="895"/>
      <c r="M3" s="891"/>
      <c r="N3" s="13"/>
      <c r="O3" s="211"/>
      <c r="P3" s="927"/>
      <c r="Q3" s="927"/>
      <c r="R3" s="13"/>
      <c r="S3" s="633" t="s">
        <v>4213</v>
      </c>
      <c r="T3" s="635"/>
      <c r="U3" s="635"/>
      <c r="V3" s="12"/>
      <c r="W3" s="12"/>
      <c r="Y3" s="13"/>
      <c r="Z3" s="896"/>
      <c r="AA3" s="13"/>
      <c r="AB3" s="13"/>
      <c r="AC3" s="630"/>
      <c r="AD3" s="630"/>
      <c r="AE3" s="630"/>
      <c r="AF3" s="630"/>
      <c r="AG3" s="630"/>
      <c r="AH3" s="630"/>
      <c r="AI3" s="630"/>
      <c r="AJ3" s="630"/>
      <c r="AK3" s="630"/>
      <c r="AM3" s="634"/>
      <c r="AN3" s="634"/>
      <c r="AO3" s="910"/>
      <c r="AP3" s="911"/>
      <c r="AQ3" s="912"/>
      <c r="AR3" s="228" t="s">
        <v>5</v>
      </c>
      <c r="AS3" s="902"/>
      <c r="AU3" s="902"/>
      <c r="AV3" s="903"/>
      <c r="AW3" s="1284" t="s">
        <v>19</v>
      </c>
      <c r="AX3" s="1284"/>
      <c r="AY3" s="13"/>
      <c r="AZ3" s="1280" t="s">
        <v>20</v>
      </c>
      <c r="BA3" s="1281"/>
      <c r="BB3" s="1281"/>
      <c r="BC3" s="1282"/>
    </row>
    <row r="4" spans="1:59" s="597" customFormat="1" ht="12.75" customHeight="1" x14ac:dyDescent="0.2">
      <c r="A4" s="693" t="s">
        <v>21</v>
      </c>
      <c r="B4" s="546" t="s">
        <v>22</v>
      </c>
      <c r="C4" s="610"/>
      <c r="D4" s="693"/>
      <c r="E4" s="790" t="s">
        <v>23</v>
      </c>
      <c r="F4" s="790" t="s">
        <v>24</v>
      </c>
      <c r="G4" s="789" t="s">
        <v>25</v>
      </c>
      <c r="H4" s="610"/>
      <c r="I4" s="791">
        <f>'All CCC'!I5</f>
        <v>43496</v>
      </c>
      <c r="J4" s="546" t="s">
        <v>26</v>
      </c>
      <c r="K4" s="546" t="s">
        <v>4257</v>
      </c>
      <c r="L4" s="671" t="s">
        <v>4210</v>
      </c>
      <c r="M4" s="610"/>
      <c r="N4" s="693" t="s">
        <v>28</v>
      </c>
      <c r="O4" s="546" t="s">
        <v>4258</v>
      </c>
      <c r="P4" s="1279" t="s">
        <v>4262</v>
      </c>
      <c r="Q4" s="1279"/>
      <c r="R4" s="546" t="s">
        <v>27</v>
      </c>
      <c r="S4" s="735" t="s">
        <v>42</v>
      </c>
      <c r="T4" s="735" t="s">
        <v>42</v>
      </c>
      <c r="U4" s="735" t="s">
        <v>42</v>
      </c>
      <c r="V4" s="735" t="s">
        <v>42</v>
      </c>
      <c r="W4" s="735" t="s">
        <v>41</v>
      </c>
      <c r="X4" s="735" t="s">
        <v>36</v>
      </c>
      <c r="Y4" s="792" t="s">
        <v>29</v>
      </c>
      <c r="Z4" s="546" t="s">
        <v>30</v>
      </c>
      <c r="AA4" s="546" t="s">
        <v>32</v>
      </c>
      <c r="AB4" s="546" t="s">
        <v>33</v>
      </c>
      <c r="AC4" s="776" t="s">
        <v>32</v>
      </c>
      <c r="AD4" s="776"/>
      <c r="AE4" s="776" t="s">
        <v>32</v>
      </c>
      <c r="AF4" s="776" t="s">
        <v>35</v>
      </c>
      <c r="AG4" s="776" t="s">
        <v>32</v>
      </c>
      <c r="AH4" s="776" t="s">
        <v>32</v>
      </c>
      <c r="AI4" s="776" t="s">
        <v>4236</v>
      </c>
      <c r="AJ4" s="776" t="s">
        <v>36</v>
      </c>
      <c r="AK4" s="776" t="s">
        <v>4237</v>
      </c>
      <c r="AL4" s="776" t="s">
        <v>38</v>
      </c>
      <c r="AM4" s="776" t="s">
        <v>39</v>
      </c>
      <c r="AN4" s="776" t="s">
        <v>40</v>
      </c>
      <c r="AO4" s="713" t="s">
        <v>47</v>
      </c>
      <c r="AP4" s="713" t="s">
        <v>48</v>
      </c>
      <c r="AQ4" s="840" t="s">
        <v>31</v>
      </c>
      <c r="AR4" s="904" t="s">
        <v>49</v>
      </c>
      <c r="AS4" s="905"/>
      <c r="AT4" s="906"/>
      <c r="AU4" s="906"/>
      <c r="AV4" s="906"/>
      <c r="AW4" s="1283" t="s">
        <v>50</v>
      </c>
      <c r="AX4" s="1283"/>
      <c r="AY4" s="793" t="s">
        <v>51</v>
      </c>
      <c r="AZ4" s="849" t="s">
        <v>52</v>
      </c>
      <c r="BA4" s="794" t="s">
        <v>52</v>
      </c>
      <c r="BB4" s="794" t="s">
        <v>53</v>
      </c>
      <c r="BC4" s="850" t="s">
        <v>54</v>
      </c>
      <c r="BD4" s="677"/>
      <c r="BE4" s="610" t="s">
        <v>4328</v>
      </c>
      <c r="BF4" s="610" t="s">
        <v>4330</v>
      </c>
      <c r="BG4" s="700" t="s">
        <v>32</v>
      </c>
    </row>
    <row r="5" spans="1:59" s="658" customFormat="1" ht="12.75" customHeight="1" thickBot="1" x14ac:dyDescent="0.25">
      <c r="A5" s="717" t="s">
        <v>55</v>
      </c>
      <c r="B5" s="728" t="s">
        <v>56</v>
      </c>
      <c r="C5" s="728" t="s">
        <v>95</v>
      </c>
      <c r="D5" s="728" t="s">
        <v>57</v>
      </c>
      <c r="E5" s="897" t="s">
        <v>58</v>
      </c>
      <c r="F5" s="897" t="s">
        <v>59</v>
      </c>
      <c r="G5" s="655" t="s">
        <v>60</v>
      </c>
      <c r="H5" s="655" t="s">
        <v>61</v>
      </c>
      <c r="I5" s="728" t="s">
        <v>62</v>
      </c>
      <c r="J5" s="728" t="s">
        <v>63</v>
      </c>
      <c r="K5" s="728" t="s">
        <v>71</v>
      </c>
      <c r="L5" s="726" t="s">
        <v>4211</v>
      </c>
      <c r="M5" s="655" t="s">
        <v>4259</v>
      </c>
      <c r="N5" s="898" t="s">
        <v>69</v>
      </c>
      <c r="O5" s="728" t="s">
        <v>72</v>
      </c>
      <c r="P5" s="928" t="s">
        <v>67</v>
      </c>
      <c r="Q5" s="928" t="s">
        <v>68</v>
      </c>
      <c r="R5" s="728" t="s">
        <v>66</v>
      </c>
      <c r="S5" s="807" t="s">
        <v>87</v>
      </c>
      <c r="T5" s="807" t="s">
        <v>88</v>
      </c>
      <c r="U5" s="807" t="s">
        <v>51</v>
      </c>
      <c r="V5" s="807" t="s">
        <v>89</v>
      </c>
      <c r="W5" s="807" t="s">
        <v>86</v>
      </c>
      <c r="X5" s="807" t="s">
        <v>85</v>
      </c>
      <c r="Y5" s="717" t="s">
        <v>1865</v>
      </c>
      <c r="Z5" s="728" t="s">
        <v>72</v>
      </c>
      <c r="AA5" s="728" t="s">
        <v>74</v>
      </c>
      <c r="AB5" s="728" t="s">
        <v>75</v>
      </c>
      <c r="AC5" s="777" t="s">
        <v>76</v>
      </c>
      <c r="AD5" s="777" t="s">
        <v>34</v>
      </c>
      <c r="AE5" s="777" t="s">
        <v>77</v>
      </c>
      <c r="AF5" s="777" t="s">
        <v>78</v>
      </c>
      <c r="AG5" s="777" t="s">
        <v>79</v>
      </c>
      <c r="AH5" s="777" t="s">
        <v>80</v>
      </c>
      <c r="AI5" s="777" t="s">
        <v>80</v>
      </c>
      <c r="AJ5" s="777" t="s">
        <v>80</v>
      </c>
      <c r="AK5" s="777" t="s">
        <v>80</v>
      </c>
      <c r="AL5" s="777" t="s">
        <v>82</v>
      </c>
      <c r="AM5" s="777" t="s">
        <v>83</v>
      </c>
      <c r="AN5" s="777" t="s">
        <v>84</v>
      </c>
      <c r="AO5" s="913" t="s">
        <v>96</v>
      </c>
      <c r="AP5" s="913" t="s">
        <v>97</v>
      </c>
      <c r="AQ5" s="914" t="s">
        <v>73</v>
      </c>
      <c r="AR5" s="908">
        <v>2018</v>
      </c>
      <c r="AS5" s="908">
        <v>2019</v>
      </c>
      <c r="AT5" s="908">
        <v>2020</v>
      </c>
      <c r="AU5" s="908">
        <v>2021</v>
      </c>
      <c r="AV5" s="908">
        <v>2022</v>
      </c>
      <c r="AW5" s="907" t="s">
        <v>98</v>
      </c>
      <c r="AX5" s="907" t="s">
        <v>99</v>
      </c>
      <c r="AY5" s="899" t="s">
        <v>100</v>
      </c>
      <c r="AZ5" s="915" t="s">
        <v>101</v>
      </c>
      <c r="BA5" s="900" t="s">
        <v>102</v>
      </c>
      <c r="BB5" s="900" t="s">
        <v>103</v>
      </c>
      <c r="BC5" s="916" t="s">
        <v>103</v>
      </c>
      <c r="BD5" s="1012" t="s">
        <v>4326</v>
      </c>
      <c r="BE5" s="805" t="s">
        <v>4329</v>
      </c>
      <c r="BF5" s="805" t="s">
        <v>4331</v>
      </c>
      <c r="BG5" s="919" t="s">
        <v>4452</v>
      </c>
    </row>
    <row r="6" spans="1:59" ht="11.25" customHeight="1" x14ac:dyDescent="0.2">
      <c r="A6" s="638" t="str">
        <f>IF($B6="","",INDEX('All CCC'!A$7:A$962,MATCH(WatchList!$B6,'All CCC'!$B$7:$B$962,0)))</f>
        <v>3M Company</v>
      </c>
      <c r="B6" s="36" t="s">
        <v>110</v>
      </c>
      <c r="C6" s="1002" t="str">
        <f>IF($B6="","",INDEX('All CCC'!C$7:C$962,MATCH(WatchList!$B6,'All CCC'!$B$7:$B$962,0)))</f>
        <v>Industrials</v>
      </c>
      <c r="D6" s="1002" t="str">
        <f>IF($B6="","",INDEX('All CCC'!D$7:D$962,MATCH(WatchList!$B6,'All CCC'!$B$7:$B$962,0)))</f>
        <v>Industrial Conglomerates</v>
      </c>
      <c r="E6" s="1002">
        <f>IF($B6="","",INDEX('All CCC'!E$7:E$962,MATCH(WatchList!$B6,'All CCC'!$B$7:$B$962,0)))</f>
        <v>60</v>
      </c>
      <c r="F6" s="1002">
        <f>IF($B6="","",INDEX('All CCC'!F$7:F$962,MATCH(WatchList!$B6,'All CCC'!$B$7:$B$962,0)))</f>
        <v>8</v>
      </c>
      <c r="G6" s="1002" t="str">
        <f>IF($B6="","",INDEX('All CCC'!G$7:G$962,MATCH(WatchList!$B6,'All CCC'!$B$7:$B$962,0)))</f>
        <v>N</v>
      </c>
      <c r="H6" s="1002" t="str">
        <f>IF($B6="","",INDEX('All CCC'!H$7:H$962,MATCH(WatchList!$B6,'All CCC'!$B$7:$B$962,0)))</f>
        <v>N</v>
      </c>
      <c r="I6" s="1002">
        <f>IF($B6="","",INDEX('All CCC'!I$7:I$962,MATCH(WatchList!$B6,'All CCC'!$B$7:$B$962,0)))</f>
        <v>200.3</v>
      </c>
      <c r="J6" s="1002">
        <f>IF($B6="","",INDEX('All CCC'!J$7:J$962,MATCH(WatchList!$B6,'All CCC'!$B$7:$B$962,0)))</f>
        <v>2.7159261108337498</v>
      </c>
      <c r="K6" s="1002">
        <f>IF($B6="","",INDEX('All CCC'!K$7:K$962,MATCH(WatchList!$B6,'All CCC'!$B$7:$B$962,0)))</f>
        <v>1.36</v>
      </c>
      <c r="L6" s="1002">
        <f>IF($B6="","",INDEX('All CCC'!L$7:L$962,MATCH(WatchList!$B6,'All CCC'!$B$7:$B$962,0)))</f>
        <v>4</v>
      </c>
      <c r="M6" s="1002">
        <f>IF($B6="","",INDEX('All CCC'!M$7:M$962,MATCH(WatchList!$B6,'All CCC'!$B$7:$B$962,0)))</f>
        <v>5.44</v>
      </c>
      <c r="N6" s="1002" t="str">
        <f>IF($B6="","",INDEX('All CCC'!N$7:N$962,MATCH(WatchList!$B6,'All CCC'!$B$7:$B$962,0)))</f>
        <v>C12</v>
      </c>
      <c r="O6" s="1002">
        <f>IF($B6="","",INDEX('All CCC'!O$7:O$962,MATCH(WatchList!$B6,'All CCC'!$B$7:$B$962,0)))</f>
        <v>1.175</v>
      </c>
      <c r="P6" s="1003">
        <f>IF($B6="","",INDEX('All CCC'!P$7:P$962,MATCH(WatchList!$B6,'All CCC'!$B$7:$B$962,0)))</f>
        <v>43146</v>
      </c>
      <c r="Q6" s="1003">
        <f>IF($B6="","",INDEX('All CCC'!Q$7:Q$962,MATCH(WatchList!$B6,'All CCC'!$B$7:$B$962,0)))</f>
        <v>43171</v>
      </c>
      <c r="R6" s="1002">
        <f>IF($B6="","",INDEX('All CCC'!R$7:R$962,MATCH(WatchList!$B6,'All CCC'!$B$7:$B$962,0)))</f>
        <v>15.744680851063833</v>
      </c>
      <c r="S6" s="1002">
        <f>IF($B6="","",INDEX('All CCC'!S$7:S$962,MATCH(WatchList!$B6,'All CCC'!$B$7:$B$962,0)))</f>
        <v>15.744680851063841</v>
      </c>
      <c r="T6" s="1002">
        <f>IF($B6="","",INDEX('All CCC'!T$7:T$962,MATCH(WatchList!$B6,'All CCC'!$B$7:$B$962,0)))</f>
        <v>9.8849835900442162</v>
      </c>
      <c r="U6" s="1002">
        <f>IF($B6="","",INDEX('All CCC'!U$7:U$962,MATCH(WatchList!$B6,'All CCC'!$B$7:$B$962,0)))</f>
        <v>16.453631622684096</v>
      </c>
      <c r="V6" s="1002">
        <f>IF($B6="","",INDEX('All CCC'!V$7:V$962,MATCH(WatchList!$B6,'All CCC'!$B$7:$B$962,0)))</f>
        <v>10.524075385601739</v>
      </c>
      <c r="W6" s="1002">
        <f>IF($B6="","",INDEX('All CCC'!W$7:W$962,MATCH(WatchList!$B6,'All CCC'!$B$7:$B$962,0)))</f>
        <v>1.5634277615679888</v>
      </c>
      <c r="X6" s="1002">
        <f>IF($B6="","",INDEX('All CCC'!X$7:X$962,MATCH(WatchList!$B6,'All CCC'!$B$7:$B$962,0)))</f>
        <v>2.1368352756732594</v>
      </c>
      <c r="Y6" s="1002">
        <f>IF($B6="","",INDEX('All CCC'!Y$7:Y$962,MATCH(WatchList!$B6,'All CCC'!$B$7:$B$962,0)))</f>
        <v>0</v>
      </c>
      <c r="Z6" s="1002">
        <f>IF($B6="","",INDEX('All CCC'!Z$7:Z$962,MATCH(WatchList!$B6,'All CCC'!$B$7:$B$962,0)))</f>
        <v>59.91189427312775</v>
      </c>
      <c r="AA6" s="1002">
        <f>IF($B6="","",INDEX('All CCC'!AA$7:AA$962,MATCH(WatchList!$B6,'All CCC'!$B$7:$B$962,0)))</f>
        <v>22.059471365638768</v>
      </c>
      <c r="AB6" s="1002">
        <f>IF($B6="","",INDEX('All CCC'!AB$7:AB$962,MATCH(WatchList!$B6,'All CCC'!$B$7:$B$962,0)))</f>
        <v>12</v>
      </c>
      <c r="AC6" s="1002">
        <f>IF($B6="","",INDEX('All CCC'!AC$7:AC$962,MATCH(WatchList!$B6,'All CCC'!$B$7:$B$962,0)))</f>
        <v>9.08</v>
      </c>
      <c r="AD6" s="1002">
        <f>IF($B6="","",INDEX('All CCC'!AD$7:AD$962,MATCH(WatchList!$B6,'All CCC'!$B$7:$B$962,0)))</f>
        <v>2.4500000000000002</v>
      </c>
      <c r="AE6" s="1002">
        <f>IF($B6="","",INDEX('All CCC'!AE$7:AE$962,MATCH(WatchList!$B6,'All CCC'!$B$7:$B$962,0)))</f>
        <v>3.57</v>
      </c>
      <c r="AF6" s="1002">
        <f>IF($B6="","",INDEX('All CCC'!AF$7:AF$962,MATCH(WatchList!$B6,'All CCC'!$B$7:$B$962,0)))</f>
        <v>11.45</v>
      </c>
      <c r="AG6" s="1002">
        <f>IF($B6="","",INDEX('All CCC'!AG$7:AG$962,MATCH(WatchList!$B6,'All CCC'!$B$7:$B$962,0)))</f>
        <v>41.9</v>
      </c>
      <c r="AH6" s="1002">
        <f>IF($B6="","",INDEX('All CCC'!AH$7:AH$962,MATCH(WatchList!$B6,'All CCC'!$B$7:$B$962,0)))</f>
        <v>12.4</v>
      </c>
      <c r="AI6" s="1002">
        <f>IF($B6="","",INDEX('All CCC'!AI$7:AI$962,MATCH(WatchList!$B6,'All CCC'!$B$7:$B$962,0)))</f>
        <v>7.95</v>
      </c>
      <c r="AJ6" s="1002">
        <f>IF($B6="","",INDEX('All CCC'!AJ$7:AJ$962,MATCH(WatchList!$B6,'All CCC'!$B$7:$B$962,0)))</f>
        <v>7.7</v>
      </c>
      <c r="AK6" s="1002">
        <f>IF($B6="","",INDEX('All CCC'!AK$7:AK$962,MATCH(WatchList!$B6,'All CCC'!$B$7:$B$962,0)))</f>
        <v>9.01</v>
      </c>
      <c r="AL6" s="1002">
        <f>IF($B6="","",INDEX('All CCC'!AL$7:AL$962,MATCH(WatchList!$B6,'All CCC'!$B$7:$B$962,0)))</f>
        <v>117300</v>
      </c>
      <c r="AM6" s="1002">
        <f>IF($B6="","",INDEX('All CCC'!AM$7:AM$962,MATCH(WatchList!$B6,'All CCC'!$B$7:$B$962,0)))</f>
        <v>7.7399999999999993</v>
      </c>
      <c r="AN6" s="1002">
        <f>IF($B6="","",INDEX('All CCC'!AN$7:AN$962,MATCH(WatchList!$B6,'All CCC'!$B$7:$B$962,0)))</f>
        <v>1.45</v>
      </c>
      <c r="AO6" s="1002">
        <f>IF($B6="","",INDEX('All CCC'!AO$7:AO$962,MATCH(WatchList!$B6,'All CCC'!$B$7:$B$962,0)))</f>
        <v>-2.8899136321209227</v>
      </c>
      <c r="AP6" s="1002">
        <f>IF($B6="","",INDEX('All CCC'!AP$7:AP$962,MATCH(WatchList!$B6,'All CCC'!$B$7:$B$962,0)))</f>
        <v>19.169557733517845</v>
      </c>
      <c r="AQ6" s="1002">
        <f>IF($B6="","",INDEX('All CCC'!AQ$7:AQ$962,MATCH(WatchList!$B6,'All CCC'!$B$7:$B$962,0)))</f>
        <v>235.04954667535625</v>
      </c>
      <c r="AR6" s="1002">
        <f>IF($B6="","",INDEX('All CCC'!AR$7:AR$962,MATCH(WatchList!$B6,'All CCC'!$B$7:$B$962,0)))</f>
        <v>5.9840000000000009</v>
      </c>
      <c r="AS6" s="1002">
        <f>IF($B6="","",INDEX('All CCC'!AS$7:AS$962,MATCH(WatchList!$B6,'All CCC'!$B$7:$B$962,0)))</f>
        <v>6.4597280000000001</v>
      </c>
      <c r="AT6" s="1002">
        <f>IF($B6="","",INDEX('All CCC'!AT$7:AT$962,MATCH(WatchList!$B6,'All CCC'!$B$7:$B$962,0)))</f>
        <v>7.0417494928000002</v>
      </c>
      <c r="AU6" s="1002">
        <f>IF($B6="","",INDEX('All CCC'!AU$7:AU$962,MATCH(WatchList!$B6,'All CCC'!$B$7:$B$962,0)))</f>
        <v>7.6762111221012805</v>
      </c>
      <c r="AV6" s="1002">
        <f>IF($B6="","",INDEX('All CCC'!AV$7:AV$962,MATCH(WatchList!$B6,'All CCC'!$B$7:$B$962,0)))</f>
        <v>8.3678377442026068</v>
      </c>
      <c r="AW6" s="1002">
        <f>IF($B6="","",INDEX('All CCC'!AW$7:AW$962,MATCH(WatchList!$B6,'All CCC'!$B$7:$B$962,0)))</f>
        <v>35.529526359103883</v>
      </c>
      <c r="AX6" s="1002">
        <f>IF($B6="","",INDEX('All CCC'!AX$7:AX$962,MATCH(WatchList!$B6,'All CCC'!$B$7:$B$962,0)))</f>
        <v>17.738155945633491</v>
      </c>
      <c r="AY6" s="1002">
        <f>IF($B6="","",INDEX('All CCC'!AY$7:AY$962,MATCH(WatchList!$B6,'All CCC'!$B$7:$B$962,0)))</f>
        <v>1.04</v>
      </c>
      <c r="AZ6" s="1002">
        <f>IF($B6="","",INDEX('All CCC'!AZ$7:AZ$962,MATCH(WatchList!$B6,'All CCC'!$B$7:$B$962,0)))</f>
        <v>13.25</v>
      </c>
      <c r="BA6" s="1002">
        <f>IF($B6="","",INDEX('All CCC'!BA$7:BA$962,MATCH(WatchList!$B6,'All CCC'!$B$7:$B$962,0)))</f>
        <v>-20.87</v>
      </c>
      <c r="BB6" s="1002">
        <f>IF($B6="","",INDEX('All CCC'!BB$7:BB$962,MATCH(WatchList!$B6,'All CCC'!$B$7:$B$962,0)))</f>
        <v>2.5100000000000002</v>
      </c>
      <c r="BC6" s="1002">
        <f>IF($B6="","",INDEX('All CCC'!BC$7:BC$962,MATCH(WatchList!$B6,'All CCC'!$B$7:$B$962,0)))</f>
        <v>-0.44999999999999996</v>
      </c>
      <c r="BD6" s="1002">
        <f>IF($B6="","",INDEX('All CCC'!BD$7:BD$962,MATCH(WatchList!$B6,'All CCC'!$B$7:$B$962,0)))</f>
        <v>0</v>
      </c>
      <c r="BE6" s="1002">
        <f>IF($B6="","",INDEX('All CCC'!BE$7:BE$962,MATCH(WatchList!$B6,'All CCC'!$B$7:$B$962,0)))</f>
        <v>1959</v>
      </c>
      <c r="BF6" s="1002">
        <f>IF($B6="","",INDEX('All CCC'!BF$7:BF$962,MATCH(WatchList!$B6,'All CCC'!$B$7:$B$962,0)))</f>
        <v>7</v>
      </c>
      <c r="BG6" s="1002">
        <f>IF($B6="","",INDEX('All CCC'!BG$7:BG$962,MATCH(WatchList!$B6,'All CCC'!$B$7:$B$962,0)))</f>
        <v>12</v>
      </c>
    </row>
    <row r="7" spans="1:59" ht="11.25" customHeight="1" x14ac:dyDescent="0.2">
      <c r="A7" s="638" t="str">
        <f>IF($B7="","",INDEX('All CCC'!A$7:A$962,MATCH(WatchList!$B7,'All CCC'!$B$7:$B$962,0)))</f>
        <v/>
      </c>
      <c r="B7" s="36"/>
      <c r="C7" s="1002" t="str">
        <f>IF($B7="","",INDEX('All CCC'!C$7:C$962,MATCH(WatchList!$B7,'All CCC'!$B$7:$B$962,0)))</f>
        <v/>
      </c>
      <c r="D7" s="1002" t="str">
        <f>IF($B7="","",INDEX('All CCC'!D$7:D$962,MATCH(WatchList!$B7,'All CCC'!$B$7:$B$962,0)))</f>
        <v/>
      </c>
      <c r="E7" s="1002" t="str">
        <f>IF($B7="","",INDEX('All CCC'!E$7:E$962,MATCH(WatchList!$B7,'All CCC'!$B$7:$B$962,0)))</f>
        <v/>
      </c>
      <c r="F7" s="1002" t="str">
        <f>IF($B7="","",INDEX('All CCC'!F$7:F$962,MATCH(WatchList!$B7,'All CCC'!$B$7:$B$962,0)))</f>
        <v/>
      </c>
      <c r="G7" s="1002" t="str">
        <f>IF($B7="","",INDEX('All CCC'!G$7:G$962,MATCH(WatchList!$B7,'All CCC'!$B$7:$B$962,0)))</f>
        <v/>
      </c>
      <c r="H7" s="1002" t="str">
        <f>IF($B7="","",INDEX('All CCC'!H$7:H$962,MATCH(WatchList!$B7,'All CCC'!$B$7:$B$962,0)))</f>
        <v/>
      </c>
      <c r="I7" s="1002" t="str">
        <f>IF($B7="","",INDEX('All CCC'!I$7:I$962,MATCH(WatchList!$B7,'All CCC'!$B$7:$B$962,0)))</f>
        <v/>
      </c>
      <c r="J7" s="1002" t="str">
        <f>IF($B7="","",INDEX('All CCC'!J$7:J$962,MATCH(WatchList!$B7,'All CCC'!$B$7:$B$962,0)))</f>
        <v/>
      </c>
      <c r="K7" s="1002" t="str">
        <f>IF($B7="","",INDEX('All CCC'!K$7:K$962,MATCH(WatchList!$B7,'All CCC'!$B$7:$B$962,0)))</f>
        <v/>
      </c>
      <c r="L7" s="1002" t="str">
        <f>IF($B7="","",INDEX('All CCC'!L$7:L$962,MATCH(WatchList!$B7,'All CCC'!$B$7:$B$962,0)))</f>
        <v/>
      </c>
      <c r="M7" s="1002" t="str">
        <f>IF($B7="","",INDEX('All CCC'!M$7:M$962,MATCH(WatchList!$B7,'All CCC'!$B$7:$B$962,0)))</f>
        <v/>
      </c>
      <c r="N7" s="1002" t="str">
        <f>IF($B7="","",INDEX('All CCC'!N$7:N$962,MATCH(WatchList!$B7,'All CCC'!$B$7:$B$962,0)))</f>
        <v/>
      </c>
      <c r="O7" s="1002" t="str">
        <f>IF($B7="","",INDEX('All CCC'!O$7:O$962,MATCH(WatchList!$B7,'All CCC'!$B$7:$B$962,0)))</f>
        <v/>
      </c>
      <c r="P7" s="1003" t="str">
        <f>IF($B7="","",INDEX('All CCC'!P$7:P$962,MATCH(WatchList!$B7,'All CCC'!$B$7:$B$962,0)))</f>
        <v/>
      </c>
      <c r="Q7" s="1003" t="str">
        <f>IF($B7="","",INDEX('All CCC'!Q$7:Q$962,MATCH(WatchList!$B7,'All CCC'!$B$7:$B$962,0)))</f>
        <v/>
      </c>
      <c r="R7" s="1002" t="str">
        <f>IF($B7="","",INDEX('All CCC'!R$7:R$962,MATCH(WatchList!$B7,'All CCC'!$B$7:$B$962,0)))</f>
        <v/>
      </c>
      <c r="S7" s="1002" t="str">
        <f>IF($B7="","",INDEX('All CCC'!S$7:S$962,MATCH(WatchList!$B7,'All CCC'!$B$7:$B$962,0)))</f>
        <v/>
      </c>
      <c r="T7" s="1002" t="str">
        <f>IF($B7="","",INDEX('All CCC'!T$7:T$962,MATCH(WatchList!$B7,'All CCC'!$B$7:$B$962,0)))</f>
        <v/>
      </c>
      <c r="U7" s="1002" t="str">
        <f>IF($B7="","",INDEX('All CCC'!U$7:U$962,MATCH(WatchList!$B7,'All CCC'!$B$7:$B$962,0)))</f>
        <v/>
      </c>
      <c r="V7" s="1002" t="str">
        <f>IF($B7="","",INDEX('All CCC'!V$7:V$962,MATCH(WatchList!$B7,'All CCC'!$B$7:$B$962,0)))</f>
        <v/>
      </c>
      <c r="W7" s="1002" t="str">
        <f>IF($B7="","",INDEX('All CCC'!W$7:W$962,MATCH(WatchList!$B7,'All CCC'!$B$7:$B$962,0)))</f>
        <v/>
      </c>
      <c r="X7" s="1002" t="str">
        <f>IF($B7="","",INDEX('All CCC'!X$7:X$962,MATCH(WatchList!$B7,'All CCC'!$B$7:$B$962,0)))</f>
        <v/>
      </c>
      <c r="Y7" s="1002" t="str">
        <f>IF($B7="","",INDEX('All CCC'!Y$7:Y$962,MATCH(WatchList!$B7,'All CCC'!$B$7:$B$962,0)))</f>
        <v/>
      </c>
      <c r="Z7" s="1002" t="str">
        <f>IF($B7="","",INDEX('All CCC'!Z$7:Z$962,MATCH(WatchList!$B7,'All CCC'!$B$7:$B$962,0)))</f>
        <v/>
      </c>
      <c r="AA7" s="1002" t="str">
        <f>IF($B7="","",INDEX('All CCC'!AA$7:AA$962,MATCH(WatchList!$B7,'All CCC'!$B$7:$B$962,0)))</f>
        <v/>
      </c>
      <c r="AB7" s="1002" t="str">
        <f>IF($B7="","",INDEX('All CCC'!AB$7:AB$962,MATCH(WatchList!$B7,'All CCC'!$B$7:$B$962,0)))</f>
        <v/>
      </c>
      <c r="AC7" s="1002" t="str">
        <f>IF($B7="","",INDEX('All CCC'!AC$7:AC$962,MATCH(WatchList!$B7,'All CCC'!$B$7:$B$962,0)))</f>
        <v/>
      </c>
      <c r="AD7" s="1002" t="str">
        <f>IF($B7="","",INDEX('All CCC'!AD$7:AD$962,MATCH(WatchList!$B7,'All CCC'!$B$7:$B$962,0)))</f>
        <v/>
      </c>
      <c r="AE7" s="1002" t="str">
        <f>IF($B7="","",INDEX('All CCC'!AE$7:AE$962,MATCH(WatchList!$B7,'All CCC'!$B$7:$B$962,0)))</f>
        <v/>
      </c>
      <c r="AF7" s="1002" t="str">
        <f>IF($B7="","",INDEX('All CCC'!AF$7:AF$962,MATCH(WatchList!$B7,'All CCC'!$B$7:$B$962,0)))</f>
        <v/>
      </c>
      <c r="AG7" s="1002" t="str">
        <f>IF($B7="","",INDEX('All CCC'!AG$7:AG$962,MATCH(WatchList!$B7,'All CCC'!$B$7:$B$962,0)))</f>
        <v/>
      </c>
      <c r="AH7" s="1002" t="str">
        <f>IF($B7="","",INDEX('All CCC'!AH$7:AH$962,MATCH(WatchList!$B7,'All CCC'!$B$7:$B$962,0)))</f>
        <v/>
      </c>
      <c r="AI7" s="1002" t="str">
        <f>IF($B7="","",INDEX('All CCC'!AI$7:AI$962,MATCH(WatchList!$B7,'All CCC'!$B$7:$B$962,0)))</f>
        <v/>
      </c>
      <c r="AJ7" s="1002" t="str">
        <f>IF($B7="","",INDEX('All CCC'!AJ$7:AJ$962,MATCH(WatchList!$B7,'All CCC'!$B$7:$B$962,0)))</f>
        <v/>
      </c>
      <c r="AK7" s="1002" t="str">
        <f>IF($B7="","",INDEX('All CCC'!AK$7:AK$962,MATCH(WatchList!$B7,'All CCC'!$B$7:$B$962,0)))</f>
        <v/>
      </c>
      <c r="AL7" s="1002" t="str">
        <f>IF($B7="","",INDEX('All CCC'!AL$7:AL$962,MATCH(WatchList!$B7,'All CCC'!$B$7:$B$962,0)))</f>
        <v/>
      </c>
      <c r="AM7" s="1002" t="str">
        <f>IF($B7="","",INDEX('All CCC'!AM$7:AM$962,MATCH(WatchList!$B7,'All CCC'!$B$7:$B$962,0)))</f>
        <v/>
      </c>
      <c r="AN7" s="1002" t="str">
        <f>IF($B7="","",INDEX('All CCC'!AN$7:AN$962,MATCH(WatchList!$B7,'All CCC'!$B$7:$B$962,0)))</f>
        <v/>
      </c>
      <c r="AO7" s="1002" t="str">
        <f>IF($B7="","",INDEX('All CCC'!AO$7:AO$962,MATCH(WatchList!$B7,'All CCC'!$B$7:$B$962,0)))</f>
        <v/>
      </c>
      <c r="AP7" s="1002" t="str">
        <f>IF($B7="","",INDEX('All CCC'!AP$7:AP$962,MATCH(WatchList!$B7,'All CCC'!$B$7:$B$962,0)))</f>
        <v/>
      </c>
      <c r="AQ7" s="1002" t="str">
        <f>IF($B7="","",INDEX('All CCC'!AQ$7:AQ$962,MATCH(WatchList!$B7,'All CCC'!$B$7:$B$962,0)))</f>
        <v/>
      </c>
      <c r="AR7" s="1002" t="str">
        <f>IF($B7="","",INDEX('All CCC'!AR$7:AR$962,MATCH(WatchList!$B7,'All CCC'!$B$7:$B$962,0)))</f>
        <v/>
      </c>
      <c r="AS7" s="1002" t="str">
        <f>IF($B7="","",INDEX('All CCC'!AS$7:AS$962,MATCH(WatchList!$B7,'All CCC'!$B$7:$B$962,0)))</f>
        <v/>
      </c>
      <c r="AT7" s="1002" t="str">
        <f>IF($B7="","",INDEX('All CCC'!AT$7:AT$962,MATCH(WatchList!$B7,'All CCC'!$B$7:$B$962,0)))</f>
        <v/>
      </c>
      <c r="AU7" s="1002" t="str">
        <f>IF($B7="","",INDEX('All CCC'!AU$7:AU$962,MATCH(WatchList!$B7,'All CCC'!$B$7:$B$962,0)))</f>
        <v/>
      </c>
      <c r="AV7" s="1002" t="str">
        <f>IF($B7="","",INDEX('All CCC'!AV$7:AV$962,MATCH(WatchList!$B7,'All CCC'!$B$7:$B$962,0)))</f>
        <v/>
      </c>
      <c r="AW7" s="1002" t="str">
        <f>IF($B7="","",INDEX('All CCC'!AW$7:AW$962,MATCH(WatchList!$B7,'All CCC'!$B$7:$B$962,0)))</f>
        <v/>
      </c>
      <c r="AX7" s="1002" t="str">
        <f>IF($B7="","",INDEX('All CCC'!AX$7:AX$962,MATCH(WatchList!$B7,'All CCC'!$B$7:$B$962,0)))</f>
        <v/>
      </c>
      <c r="AY7" s="1002" t="str">
        <f>IF($B7="","",INDEX('All CCC'!AY$7:AY$962,MATCH(WatchList!$B7,'All CCC'!$B$7:$B$962,0)))</f>
        <v/>
      </c>
      <c r="AZ7" s="1002" t="str">
        <f>IF($B7="","",INDEX('All CCC'!AZ$7:AZ$962,MATCH(WatchList!$B7,'All CCC'!$B$7:$B$962,0)))</f>
        <v/>
      </c>
      <c r="BA7" s="1002" t="str">
        <f>IF($B7="","",INDEX('All CCC'!BA$7:BA$962,MATCH(WatchList!$B7,'All CCC'!$B$7:$B$962,0)))</f>
        <v/>
      </c>
      <c r="BB7" s="1002" t="str">
        <f>IF($B7="","",INDEX('All CCC'!BB$7:BB$962,MATCH(WatchList!$B7,'All CCC'!$B$7:$B$962,0)))</f>
        <v/>
      </c>
      <c r="BC7" s="1002" t="str">
        <f>IF($B7="","",INDEX('All CCC'!BC$7:BC$962,MATCH(WatchList!$B7,'All CCC'!$B$7:$B$962,0)))</f>
        <v/>
      </c>
      <c r="BD7" s="1002" t="str">
        <f>IF($B7="","",INDEX('All CCC'!BD$7:BD$962,MATCH(WatchList!$B7,'All CCC'!$B$7:$B$962,0)))</f>
        <v/>
      </c>
      <c r="BE7" s="1002" t="str">
        <f>IF($B7="","",INDEX('All CCC'!BE$7:BE$962,MATCH(WatchList!$B7,'All CCC'!$B$7:$B$962,0)))</f>
        <v/>
      </c>
      <c r="BF7" s="1002" t="str">
        <f>IF($B7="","",INDEX('All CCC'!BF$7:BF$962,MATCH(WatchList!$B7,'All CCC'!$B$7:$B$962,0)))</f>
        <v/>
      </c>
      <c r="BG7" s="1002" t="str">
        <f>IF($B7="","",INDEX('All CCC'!BG$7:BG$962,MATCH(WatchList!$B7,'All CCC'!$B$7:$B$962,0)))</f>
        <v/>
      </c>
    </row>
    <row r="8" spans="1:59" s="977" customFormat="1" ht="11.25" customHeight="1" x14ac:dyDescent="0.2">
      <c r="A8" s="638" t="str">
        <f>IF($B8="","",INDEX('All CCC'!A$7:A$962,MATCH(WatchList!$B8,'All CCC'!$B$7:$B$962,0)))</f>
        <v/>
      </c>
      <c r="B8" s="36"/>
      <c r="C8" s="1002" t="str">
        <f>IF($B8="","",INDEX('All CCC'!C$7:C$962,MATCH(WatchList!$B8,'All CCC'!$B$7:$B$962,0)))</f>
        <v/>
      </c>
      <c r="D8" s="1002" t="str">
        <f>IF($B8="","",INDEX('All CCC'!D$7:D$962,MATCH(WatchList!$B8,'All CCC'!$B$7:$B$962,0)))</f>
        <v/>
      </c>
      <c r="E8" s="1002" t="str">
        <f>IF($B8="","",INDEX('All CCC'!E$7:E$962,MATCH(WatchList!$B8,'All CCC'!$B$7:$B$962,0)))</f>
        <v/>
      </c>
      <c r="F8" s="1002" t="str">
        <f>IF($B8="","",INDEX('All CCC'!F$7:F$962,MATCH(WatchList!$B8,'All CCC'!$B$7:$B$962,0)))</f>
        <v/>
      </c>
      <c r="G8" s="1002" t="str">
        <f>IF($B8="","",INDEX('All CCC'!G$7:G$962,MATCH(WatchList!$B8,'All CCC'!$B$7:$B$962,0)))</f>
        <v/>
      </c>
      <c r="H8" s="1002" t="str">
        <f>IF($B8="","",INDEX('All CCC'!H$7:H$962,MATCH(WatchList!$B8,'All CCC'!$B$7:$B$962,0)))</f>
        <v/>
      </c>
      <c r="I8" s="1002" t="str">
        <f>IF($B8="","",INDEX('All CCC'!I$7:I$962,MATCH(WatchList!$B8,'All CCC'!$B$7:$B$962,0)))</f>
        <v/>
      </c>
      <c r="J8" s="1002" t="str">
        <f>IF($B8="","",INDEX('All CCC'!J$7:J$962,MATCH(WatchList!$B8,'All CCC'!$B$7:$B$962,0)))</f>
        <v/>
      </c>
      <c r="K8" s="1002" t="str">
        <f>IF($B8="","",INDEX('All CCC'!K$7:K$962,MATCH(WatchList!$B8,'All CCC'!$B$7:$B$962,0)))</f>
        <v/>
      </c>
      <c r="L8" s="1002" t="str">
        <f>IF($B8="","",INDEX('All CCC'!L$7:L$962,MATCH(WatchList!$B8,'All CCC'!$B$7:$B$962,0)))</f>
        <v/>
      </c>
      <c r="M8" s="1002" t="str">
        <f>IF($B8="","",INDEX('All CCC'!M$7:M$962,MATCH(WatchList!$B8,'All CCC'!$B$7:$B$962,0)))</f>
        <v/>
      </c>
      <c r="N8" s="1002" t="str">
        <f>IF($B8="","",INDEX('All CCC'!N$7:N$962,MATCH(WatchList!$B8,'All CCC'!$B$7:$B$962,0)))</f>
        <v/>
      </c>
      <c r="O8" s="1002" t="str">
        <f>IF($B8="","",INDEX('All CCC'!O$7:O$962,MATCH(WatchList!$B8,'All CCC'!$B$7:$B$962,0)))</f>
        <v/>
      </c>
      <c r="P8" s="1003" t="str">
        <f>IF($B8="","",INDEX('All CCC'!P$7:P$962,MATCH(WatchList!$B8,'All CCC'!$B$7:$B$962,0)))</f>
        <v/>
      </c>
      <c r="Q8" s="1003" t="str">
        <f>IF($B8="","",INDEX('All CCC'!Q$7:Q$962,MATCH(WatchList!$B8,'All CCC'!$B$7:$B$962,0)))</f>
        <v/>
      </c>
      <c r="R8" s="1002" t="str">
        <f>IF($B8="","",INDEX('All CCC'!R$7:R$962,MATCH(WatchList!$B8,'All CCC'!$B$7:$B$962,0)))</f>
        <v/>
      </c>
      <c r="S8" s="1002" t="str">
        <f>IF($B8="","",INDEX('All CCC'!S$7:S$962,MATCH(WatchList!$B8,'All CCC'!$B$7:$B$962,0)))</f>
        <v/>
      </c>
      <c r="T8" s="1002" t="str">
        <f>IF($B8="","",INDEX('All CCC'!T$7:T$962,MATCH(WatchList!$B8,'All CCC'!$B$7:$B$962,0)))</f>
        <v/>
      </c>
      <c r="U8" s="1002" t="str">
        <f>IF($B8="","",INDEX('All CCC'!U$7:U$962,MATCH(WatchList!$B8,'All CCC'!$B$7:$B$962,0)))</f>
        <v/>
      </c>
      <c r="V8" s="1002" t="str">
        <f>IF($B8="","",INDEX('All CCC'!V$7:V$962,MATCH(WatchList!$B8,'All CCC'!$B$7:$B$962,0)))</f>
        <v/>
      </c>
      <c r="W8" s="1002" t="str">
        <f>IF($B8="","",INDEX('All CCC'!W$7:W$962,MATCH(WatchList!$B8,'All CCC'!$B$7:$B$962,0)))</f>
        <v/>
      </c>
      <c r="X8" s="1002" t="str">
        <f>IF($B8="","",INDEX('All CCC'!X$7:X$962,MATCH(WatchList!$B8,'All CCC'!$B$7:$B$962,0)))</f>
        <v/>
      </c>
      <c r="Y8" s="1002" t="str">
        <f>IF($B8="","",INDEX('All CCC'!Y$7:Y$962,MATCH(WatchList!$B8,'All CCC'!$B$7:$B$962,0)))</f>
        <v/>
      </c>
      <c r="Z8" s="1002" t="str">
        <f>IF($B8="","",INDEX('All CCC'!Z$7:Z$962,MATCH(WatchList!$B8,'All CCC'!$B$7:$B$962,0)))</f>
        <v/>
      </c>
      <c r="AA8" s="1002" t="str">
        <f>IF($B8="","",INDEX('All CCC'!AA$7:AA$962,MATCH(WatchList!$B8,'All CCC'!$B$7:$B$962,0)))</f>
        <v/>
      </c>
      <c r="AB8" s="1002" t="str">
        <f>IF($B8="","",INDEX('All CCC'!AB$7:AB$962,MATCH(WatchList!$B8,'All CCC'!$B$7:$B$962,0)))</f>
        <v/>
      </c>
      <c r="AC8" s="1002" t="str">
        <f>IF($B8="","",INDEX('All CCC'!AC$7:AC$962,MATCH(WatchList!$B8,'All CCC'!$B$7:$B$962,0)))</f>
        <v/>
      </c>
      <c r="AD8" s="1002" t="str">
        <f>IF($B8="","",INDEX('All CCC'!AD$7:AD$962,MATCH(WatchList!$B8,'All CCC'!$B$7:$B$962,0)))</f>
        <v/>
      </c>
      <c r="AE8" s="1002" t="str">
        <f>IF($B8="","",INDEX('All CCC'!AE$7:AE$962,MATCH(WatchList!$B8,'All CCC'!$B$7:$B$962,0)))</f>
        <v/>
      </c>
      <c r="AF8" s="1002" t="str">
        <f>IF($B8="","",INDEX('All CCC'!AF$7:AF$962,MATCH(WatchList!$B8,'All CCC'!$B$7:$B$962,0)))</f>
        <v/>
      </c>
      <c r="AG8" s="1002" t="str">
        <f>IF($B8="","",INDEX('All CCC'!AG$7:AG$962,MATCH(WatchList!$B8,'All CCC'!$B$7:$B$962,0)))</f>
        <v/>
      </c>
      <c r="AH8" s="1002" t="str">
        <f>IF($B8="","",INDEX('All CCC'!AH$7:AH$962,MATCH(WatchList!$B8,'All CCC'!$B$7:$B$962,0)))</f>
        <v/>
      </c>
      <c r="AI8" s="1002" t="str">
        <f>IF($B8="","",INDEX('All CCC'!AI$7:AI$962,MATCH(WatchList!$B8,'All CCC'!$B$7:$B$962,0)))</f>
        <v/>
      </c>
      <c r="AJ8" s="1002" t="str">
        <f>IF($B8="","",INDEX('All CCC'!AJ$7:AJ$962,MATCH(WatchList!$B8,'All CCC'!$B$7:$B$962,0)))</f>
        <v/>
      </c>
      <c r="AK8" s="1002" t="str">
        <f>IF($B8="","",INDEX('All CCC'!AK$7:AK$962,MATCH(WatchList!$B8,'All CCC'!$B$7:$B$962,0)))</f>
        <v/>
      </c>
      <c r="AL8" s="1002" t="str">
        <f>IF($B8="","",INDEX('All CCC'!AL$7:AL$962,MATCH(WatchList!$B8,'All CCC'!$B$7:$B$962,0)))</f>
        <v/>
      </c>
      <c r="AM8" s="1002" t="str">
        <f>IF($B8="","",INDEX('All CCC'!AM$7:AM$962,MATCH(WatchList!$B8,'All CCC'!$B$7:$B$962,0)))</f>
        <v/>
      </c>
      <c r="AN8" s="1002" t="str">
        <f>IF($B8="","",INDEX('All CCC'!AN$7:AN$962,MATCH(WatchList!$B8,'All CCC'!$B$7:$B$962,0)))</f>
        <v/>
      </c>
      <c r="AO8" s="1002" t="str">
        <f>IF($B8="","",INDEX('All CCC'!AO$7:AO$962,MATCH(WatchList!$B8,'All CCC'!$B$7:$B$962,0)))</f>
        <v/>
      </c>
      <c r="AP8" s="1002" t="str">
        <f>IF($B8="","",INDEX('All CCC'!AP$7:AP$962,MATCH(WatchList!$B8,'All CCC'!$B$7:$B$962,0)))</f>
        <v/>
      </c>
      <c r="AQ8" s="1002" t="str">
        <f>IF($B8="","",INDEX('All CCC'!AQ$7:AQ$962,MATCH(WatchList!$B8,'All CCC'!$B$7:$B$962,0)))</f>
        <v/>
      </c>
      <c r="AR8" s="1002" t="str">
        <f>IF($B8="","",INDEX('All CCC'!AR$7:AR$962,MATCH(WatchList!$B8,'All CCC'!$B$7:$B$962,0)))</f>
        <v/>
      </c>
      <c r="AS8" s="1002" t="str">
        <f>IF($B8="","",INDEX('All CCC'!AS$7:AS$962,MATCH(WatchList!$B8,'All CCC'!$B$7:$B$962,0)))</f>
        <v/>
      </c>
      <c r="AT8" s="1002" t="str">
        <f>IF($B8="","",INDEX('All CCC'!AT$7:AT$962,MATCH(WatchList!$B8,'All CCC'!$B$7:$B$962,0)))</f>
        <v/>
      </c>
      <c r="AU8" s="1002" t="str">
        <f>IF($B8="","",INDEX('All CCC'!AU$7:AU$962,MATCH(WatchList!$B8,'All CCC'!$B$7:$B$962,0)))</f>
        <v/>
      </c>
      <c r="AV8" s="1002" t="str">
        <f>IF($B8="","",INDEX('All CCC'!AV$7:AV$962,MATCH(WatchList!$B8,'All CCC'!$B$7:$B$962,0)))</f>
        <v/>
      </c>
      <c r="AW8" s="1002" t="str">
        <f>IF($B8="","",INDEX('All CCC'!AW$7:AW$962,MATCH(WatchList!$B8,'All CCC'!$B$7:$B$962,0)))</f>
        <v/>
      </c>
      <c r="AX8" s="1002" t="str">
        <f>IF($B8="","",INDEX('All CCC'!AX$7:AX$962,MATCH(WatchList!$B8,'All CCC'!$B$7:$B$962,0)))</f>
        <v/>
      </c>
      <c r="AY8" s="1002" t="str">
        <f>IF($B8="","",INDEX('All CCC'!AY$7:AY$962,MATCH(WatchList!$B8,'All CCC'!$B$7:$B$962,0)))</f>
        <v/>
      </c>
      <c r="AZ8" s="1002" t="str">
        <f>IF($B8="","",INDEX('All CCC'!AZ$7:AZ$962,MATCH(WatchList!$B8,'All CCC'!$B$7:$B$962,0)))</f>
        <v/>
      </c>
      <c r="BA8" s="1002" t="str">
        <f>IF($B8="","",INDEX('All CCC'!BA$7:BA$962,MATCH(WatchList!$B8,'All CCC'!$B$7:$B$962,0)))</f>
        <v/>
      </c>
      <c r="BB8" s="1002" t="str">
        <f>IF($B8="","",INDEX('All CCC'!BB$7:BB$962,MATCH(WatchList!$B8,'All CCC'!$B$7:$B$962,0)))</f>
        <v/>
      </c>
      <c r="BC8" s="1002" t="str">
        <f>IF($B8="","",INDEX('All CCC'!BC$7:BC$962,MATCH(WatchList!$B8,'All CCC'!$B$7:$B$962,0)))</f>
        <v/>
      </c>
      <c r="BD8" s="1002" t="str">
        <f>IF($B8="","",INDEX('All CCC'!BD$7:BD$962,MATCH(WatchList!$B8,'All CCC'!$B$7:$B$962,0)))</f>
        <v/>
      </c>
      <c r="BE8" s="1002" t="str">
        <f>IF($B8="","",INDEX('All CCC'!BE$7:BE$962,MATCH(WatchList!$B8,'All CCC'!$B$7:$B$962,0)))</f>
        <v/>
      </c>
      <c r="BF8" s="1002" t="str">
        <f>IF($B8="","",INDEX('All CCC'!BF$7:BF$962,MATCH(WatchList!$B8,'All CCC'!$B$7:$B$962,0)))</f>
        <v/>
      </c>
      <c r="BG8" s="1002" t="str">
        <f>IF($B8="","",INDEX('All CCC'!BG$7:BG$962,MATCH(WatchList!$B8,'All CCC'!$B$7:$B$962,0)))</f>
        <v/>
      </c>
    </row>
    <row r="9" spans="1:59" ht="11.25" customHeight="1" x14ac:dyDescent="0.2">
      <c r="A9" s="638" t="str">
        <f>IF($B9="","",INDEX('All CCC'!A$7:A$962,MATCH(WatchList!$B9,'All CCC'!$B$7:$B$962,0)))</f>
        <v/>
      </c>
      <c r="B9" s="36"/>
      <c r="C9" s="1002" t="str">
        <f>IF($B9="","",INDEX('All CCC'!C$7:C$962,MATCH(WatchList!$B9,'All CCC'!$B$7:$B$962,0)))</f>
        <v/>
      </c>
      <c r="D9" s="1002" t="str">
        <f>IF($B9="","",INDEX('All CCC'!D$7:D$962,MATCH(WatchList!$B9,'All CCC'!$B$7:$B$962,0)))</f>
        <v/>
      </c>
      <c r="E9" s="1002" t="str">
        <f>IF($B9="","",INDEX('All CCC'!E$7:E$962,MATCH(WatchList!$B9,'All CCC'!$B$7:$B$962,0)))</f>
        <v/>
      </c>
      <c r="F9" s="1002" t="str">
        <f>IF($B9="","",INDEX('All CCC'!F$7:F$962,MATCH(WatchList!$B9,'All CCC'!$B$7:$B$962,0)))</f>
        <v/>
      </c>
      <c r="G9" s="1002" t="str">
        <f>IF($B9="","",INDEX('All CCC'!G$7:G$962,MATCH(WatchList!$B9,'All CCC'!$B$7:$B$962,0)))</f>
        <v/>
      </c>
      <c r="H9" s="1002" t="str">
        <f>IF($B9="","",INDEX('All CCC'!H$7:H$962,MATCH(WatchList!$B9,'All CCC'!$B$7:$B$962,0)))</f>
        <v/>
      </c>
      <c r="I9" s="1002" t="str">
        <f>IF($B9="","",INDEX('All CCC'!I$7:I$962,MATCH(WatchList!$B9,'All CCC'!$B$7:$B$962,0)))</f>
        <v/>
      </c>
      <c r="J9" s="1002" t="str">
        <f>IF($B9="","",INDEX('All CCC'!J$7:J$962,MATCH(WatchList!$B9,'All CCC'!$B$7:$B$962,0)))</f>
        <v/>
      </c>
      <c r="K9" s="1002" t="str">
        <f>IF($B9="","",INDEX('All CCC'!K$7:K$962,MATCH(WatchList!$B9,'All CCC'!$B$7:$B$962,0)))</f>
        <v/>
      </c>
      <c r="L9" s="1002" t="str">
        <f>IF($B9="","",INDEX('All CCC'!L$7:L$962,MATCH(WatchList!$B9,'All CCC'!$B$7:$B$962,0)))</f>
        <v/>
      </c>
      <c r="M9" s="1002" t="str">
        <f>IF($B9="","",INDEX('All CCC'!M$7:M$962,MATCH(WatchList!$B9,'All CCC'!$B$7:$B$962,0)))</f>
        <v/>
      </c>
      <c r="N9" s="1002" t="str">
        <f>IF($B9="","",INDEX('All CCC'!N$7:N$962,MATCH(WatchList!$B9,'All CCC'!$B$7:$B$962,0)))</f>
        <v/>
      </c>
      <c r="O9" s="1002" t="str">
        <f>IF($B9="","",INDEX('All CCC'!O$7:O$962,MATCH(WatchList!$B9,'All CCC'!$B$7:$B$962,0)))</f>
        <v/>
      </c>
      <c r="P9" s="1003" t="str">
        <f>IF($B9="","",INDEX('All CCC'!P$7:P$962,MATCH(WatchList!$B9,'All CCC'!$B$7:$B$962,0)))</f>
        <v/>
      </c>
      <c r="Q9" s="1003" t="str">
        <f>IF($B9="","",INDEX('All CCC'!Q$7:Q$962,MATCH(WatchList!$B9,'All CCC'!$B$7:$B$962,0)))</f>
        <v/>
      </c>
      <c r="R9" s="1002" t="str">
        <f>IF($B9="","",INDEX('All CCC'!R$7:R$962,MATCH(WatchList!$B9,'All CCC'!$B$7:$B$962,0)))</f>
        <v/>
      </c>
      <c r="S9" s="1002" t="str">
        <f>IF($B9="","",INDEX('All CCC'!S$7:S$962,MATCH(WatchList!$B9,'All CCC'!$B$7:$B$962,0)))</f>
        <v/>
      </c>
      <c r="T9" s="1002" t="str">
        <f>IF($B9="","",INDEX('All CCC'!T$7:T$962,MATCH(WatchList!$B9,'All CCC'!$B$7:$B$962,0)))</f>
        <v/>
      </c>
      <c r="U9" s="1002" t="str">
        <f>IF($B9="","",INDEX('All CCC'!U$7:U$962,MATCH(WatchList!$B9,'All CCC'!$B$7:$B$962,0)))</f>
        <v/>
      </c>
      <c r="V9" s="1002" t="str">
        <f>IF($B9="","",INDEX('All CCC'!V$7:V$962,MATCH(WatchList!$B9,'All CCC'!$B$7:$B$962,0)))</f>
        <v/>
      </c>
      <c r="W9" s="1002" t="str">
        <f>IF($B9="","",INDEX('All CCC'!W$7:W$962,MATCH(WatchList!$B9,'All CCC'!$B$7:$B$962,0)))</f>
        <v/>
      </c>
      <c r="X9" s="1002" t="str">
        <f>IF($B9="","",INDEX('All CCC'!X$7:X$962,MATCH(WatchList!$B9,'All CCC'!$B$7:$B$962,0)))</f>
        <v/>
      </c>
      <c r="Y9" s="1002" t="str">
        <f>IF($B9="","",INDEX('All CCC'!Y$7:Y$962,MATCH(WatchList!$B9,'All CCC'!$B$7:$B$962,0)))</f>
        <v/>
      </c>
      <c r="Z9" s="1002" t="str">
        <f>IF($B9="","",INDEX('All CCC'!Z$7:Z$962,MATCH(WatchList!$B9,'All CCC'!$B$7:$B$962,0)))</f>
        <v/>
      </c>
      <c r="AA9" s="1002" t="str">
        <f>IF($B9="","",INDEX('All CCC'!AA$7:AA$962,MATCH(WatchList!$B9,'All CCC'!$B$7:$B$962,0)))</f>
        <v/>
      </c>
      <c r="AB9" s="1002" t="str">
        <f>IF($B9="","",INDEX('All CCC'!AB$7:AB$962,MATCH(WatchList!$B9,'All CCC'!$B$7:$B$962,0)))</f>
        <v/>
      </c>
      <c r="AC9" s="1002" t="str">
        <f>IF($B9="","",INDEX('All CCC'!AC$7:AC$962,MATCH(WatchList!$B9,'All CCC'!$B$7:$B$962,0)))</f>
        <v/>
      </c>
      <c r="AD9" s="1002" t="str">
        <f>IF($B9="","",INDEX('All CCC'!AD$7:AD$962,MATCH(WatchList!$B9,'All CCC'!$B$7:$B$962,0)))</f>
        <v/>
      </c>
      <c r="AE9" s="1002" t="str">
        <f>IF($B9="","",INDEX('All CCC'!AE$7:AE$962,MATCH(WatchList!$B9,'All CCC'!$B$7:$B$962,0)))</f>
        <v/>
      </c>
      <c r="AF9" s="1002" t="str">
        <f>IF($B9="","",INDEX('All CCC'!AF$7:AF$962,MATCH(WatchList!$B9,'All CCC'!$B$7:$B$962,0)))</f>
        <v/>
      </c>
      <c r="AG9" s="1002" t="str">
        <f>IF($B9="","",INDEX('All CCC'!AG$7:AG$962,MATCH(WatchList!$B9,'All CCC'!$B$7:$B$962,0)))</f>
        <v/>
      </c>
      <c r="AH9" s="1002" t="str">
        <f>IF($B9="","",INDEX('All CCC'!AH$7:AH$962,MATCH(WatchList!$B9,'All CCC'!$B$7:$B$962,0)))</f>
        <v/>
      </c>
      <c r="AI9" s="1002" t="str">
        <f>IF($B9="","",INDEX('All CCC'!AI$7:AI$962,MATCH(WatchList!$B9,'All CCC'!$B$7:$B$962,0)))</f>
        <v/>
      </c>
      <c r="AJ9" s="1002" t="str">
        <f>IF($B9="","",INDEX('All CCC'!AJ$7:AJ$962,MATCH(WatchList!$B9,'All CCC'!$B$7:$B$962,0)))</f>
        <v/>
      </c>
      <c r="AK9" s="1002" t="str">
        <f>IF($B9="","",INDEX('All CCC'!AK$7:AK$962,MATCH(WatchList!$B9,'All CCC'!$B$7:$B$962,0)))</f>
        <v/>
      </c>
      <c r="AL9" s="1002" t="str">
        <f>IF($B9="","",INDEX('All CCC'!AL$7:AL$962,MATCH(WatchList!$B9,'All CCC'!$B$7:$B$962,0)))</f>
        <v/>
      </c>
      <c r="AM9" s="1002" t="str">
        <f>IF($B9="","",INDEX('All CCC'!AM$7:AM$962,MATCH(WatchList!$B9,'All CCC'!$B$7:$B$962,0)))</f>
        <v/>
      </c>
      <c r="AN9" s="1002" t="str">
        <f>IF($B9="","",INDEX('All CCC'!AN$7:AN$962,MATCH(WatchList!$B9,'All CCC'!$B$7:$B$962,0)))</f>
        <v/>
      </c>
      <c r="AO9" s="1002" t="str">
        <f>IF($B9="","",INDEX('All CCC'!AO$7:AO$962,MATCH(WatchList!$B9,'All CCC'!$B$7:$B$962,0)))</f>
        <v/>
      </c>
      <c r="AP9" s="1002" t="str">
        <f>IF($B9="","",INDEX('All CCC'!AP$7:AP$962,MATCH(WatchList!$B9,'All CCC'!$B$7:$B$962,0)))</f>
        <v/>
      </c>
      <c r="AQ9" s="1002" t="str">
        <f>IF($B9="","",INDEX('All CCC'!AQ$7:AQ$962,MATCH(WatchList!$B9,'All CCC'!$B$7:$B$962,0)))</f>
        <v/>
      </c>
      <c r="AR9" s="1002" t="str">
        <f>IF($B9="","",INDEX('All CCC'!AR$7:AR$962,MATCH(WatchList!$B9,'All CCC'!$B$7:$B$962,0)))</f>
        <v/>
      </c>
      <c r="AS9" s="1002" t="str">
        <f>IF($B9="","",INDEX('All CCC'!AS$7:AS$962,MATCH(WatchList!$B9,'All CCC'!$B$7:$B$962,0)))</f>
        <v/>
      </c>
      <c r="AT9" s="1002" t="str">
        <f>IF($B9="","",INDEX('All CCC'!AT$7:AT$962,MATCH(WatchList!$B9,'All CCC'!$B$7:$B$962,0)))</f>
        <v/>
      </c>
      <c r="AU9" s="1002" t="str">
        <f>IF($B9="","",INDEX('All CCC'!AU$7:AU$962,MATCH(WatchList!$B9,'All CCC'!$B$7:$B$962,0)))</f>
        <v/>
      </c>
      <c r="AV9" s="1002" t="str">
        <f>IF($B9="","",INDEX('All CCC'!AV$7:AV$962,MATCH(WatchList!$B9,'All CCC'!$B$7:$B$962,0)))</f>
        <v/>
      </c>
      <c r="AW9" s="1002" t="str">
        <f>IF($B9="","",INDEX('All CCC'!AW$7:AW$962,MATCH(WatchList!$B9,'All CCC'!$B$7:$B$962,0)))</f>
        <v/>
      </c>
      <c r="AX9" s="1002" t="str">
        <f>IF($B9="","",INDEX('All CCC'!AX$7:AX$962,MATCH(WatchList!$B9,'All CCC'!$B$7:$B$962,0)))</f>
        <v/>
      </c>
      <c r="AY9" s="1002" t="str">
        <f>IF($B9="","",INDEX('All CCC'!AY$7:AY$962,MATCH(WatchList!$B9,'All CCC'!$B$7:$B$962,0)))</f>
        <v/>
      </c>
      <c r="AZ9" s="1002" t="str">
        <f>IF($B9="","",INDEX('All CCC'!AZ$7:AZ$962,MATCH(WatchList!$B9,'All CCC'!$B$7:$B$962,0)))</f>
        <v/>
      </c>
      <c r="BA9" s="1002" t="str">
        <f>IF($B9="","",INDEX('All CCC'!BA$7:BA$962,MATCH(WatchList!$B9,'All CCC'!$B$7:$B$962,0)))</f>
        <v/>
      </c>
      <c r="BB9" s="1002" t="str">
        <f>IF($B9="","",INDEX('All CCC'!BB$7:BB$962,MATCH(WatchList!$B9,'All CCC'!$B$7:$B$962,0)))</f>
        <v/>
      </c>
      <c r="BC9" s="1002" t="str">
        <f>IF($B9="","",INDEX('All CCC'!BC$7:BC$962,MATCH(WatchList!$B9,'All CCC'!$B$7:$B$962,0)))</f>
        <v/>
      </c>
      <c r="BD9" s="1002" t="str">
        <f>IF($B9="","",INDEX('All CCC'!BD$7:BD$962,MATCH(WatchList!$B9,'All CCC'!$B$7:$B$962,0)))</f>
        <v/>
      </c>
      <c r="BE9" s="1002" t="str">
        <f>IF($B9="","",INDEX('All CCC'!BE$7:BE$962,MATCH(WatchList!$B9,'All CCC'!$B$7:$B$962,0)))</f>
        <v/>
      </c>
      <c r="BF9" s="1002" t="str">
        <f>IF($B9="","",INDEX('All CCC'!BF$7:BF$962,MATCH(WatchList!$B9,'All CCC'!$B$7:$B$962,0)))</f>
        <v/>
      </c>
      <c r="BG9" s="1002" t="str">
        <f>IF($B9="","",INDEX('All CCC'!BG$7:BG$962,MATCH(WatchList!$B9,'All CCC'!$B$7:$B$962,0)))</f>
        <v/>
      </c>
    </row>
    <row r="10" spans="1:59" ht="11.25" customHeight="1" x14ac:dyDescent="0.2">
      <c r="A10" s="638" t="str">
        <f>IF($B10="","",INDEX('All CCC'!A$7:A$962,MATCH(WatchList!$B10,'All CCC'!$B$7:$B$962,0)))</f>
        <v/>
      </c>
      <c r="B10" s="36"/>
      <c r="C10" s="1002" t="str">
        <f>IF($B10="","",INDEX('All CCC'!C$7:C$962,MATCH(WatchList!$B10,'All CCC'!$B$7:$B$962,0)))</f>
        <v/>
      </c>
      <c r="D10" s="1002" t="str">
        <f>IF($B10="","",INDEX('All CCC'!D$7:D$962,MATCH(WatchList!$B10,'All CCC'!$B$7:$B$962,0)))</f>
        <v/>
      </c>
      <c r="E10" s="1002" t="str">
        <f>IF($B10="","",INDEX('All CCC'!E$7:E$962,MATCH(WatchList!$B10,'All CCC'!$B$7:$B$962,0)))</f>
        <v/>
      </c>
      <c r="F10" s="1002" t="str">
        <f>IF($B10="","",INDEX('All CCC'!F$7:F$962,MATCH(WatchList!$B10,'All CCC'!$B$7:$B$962,0)))</f>
        <v/>
      </c>
      <c r="G10" s="1002" t="str">
        <f>IF($B10="","",INDEX('All CCC'!G$7:G$962,MATCH(WatchList!$B10,'All CCC'!$B$7:$B$962,0)))</f>
        <v/>
      </c>
      <c r="H10" s="1002" t="str">
        <f>IF($B10="","",INDEX('All CCC'!H$7:H$962,MATCH(WatchList!$B10,'All CCC'!$B$7:$B$962,0)))</f>
        <v/>
      </c>
      <c r="I10" s="1002" t="str">
        <f>IF($B10="","",INDEX('All CCC'!I$7:I$962,MATCH(WatchList!$B10,'All CCC'!$B$7:$B$962,0)))</f>
        <v/>
      </c>
      <c r="J10" s="1002" t="str">
        <f>IF($B10="","",INDEX('All CCC'!J$7:J$962,MATCH(WatchList!$B10,'All CCC'!$B$7:$B$962,0)))</f>
        <v/>
      </c>
      <c r="K10" s="1002" t="str">
        <f>IF($B10="","",INDEX('All CCC'!K$7:K$962,MATCH(WatchList!$B10,'All CCC'!$B$7:$B$962,0)))</f>
        <v/>
      </c>
      <c r="L10" s="1002" t="str">
        <f>IF($B10="","",INDEX('All CCC'!L$7:L$962,MATCH(WatchList!$B10,'All CCC'!$B$7:$B$962,0)))</f>
        <v/>
      </c>
      <c r="M10" s="1002" t="str">
        <f>IF($B10="","",INDEX('All CCC'!M$7:M$962,MATCH(WatchList!$B10,'All CCC'!$B$7:$B$962,0)))</f>
        <v/>
      </c>
      <c r="N10" s="1002" t="str">
        <f>IF($B10="","",INDEX('All CCC'!N$7:N$962,MATCH(WatchList!$B10,'All CCC'!$B$7:$B$962,0)))</f>
        <v/>
      </c>
      <c r="O10" s="1002" t="str">
        <f>IF($B10="","",INDEX('All CCC'!O$7:O$962,MATCH(WatchList!$B10,'All CCC'!$B$7:$B$962,0)))</f>
        <v/>
      </c>
      <c r="P10" s="1003" t="str">
        <f>IF($B10="","",INDEX('All CCC'!P$7:P$962,MATCH(WatchList!$B10,'All CCC'!$B$7:$B$962,0)))</f>
        <v/>
      </c>
      <c r="Q10" s="1003" t="str">
        <f>IF($B10="","",INDEX('All CCC'!Q$7:Q$962,MATCH(WatchList!$B10,'All CCC'!$B$7:$B$962,0)))</f>
        <v/>
      </c>
      <c r="R10" s="1002" t="str">
        <f>IF($B10="","",INDEX('All CCC'!R$7:R$962,MATCH(WatchList!$B10,'All CCC'!$B$7:$B$962,0)))</f>
        <v/>
      </c>
      <c r="S10" s="1002" t="str">
        <f>IF($B10="","",INDEX('All CCC'!S$7:S$962,MATCH(WatchList!$B10,'All CCC'!$B$7:$B$962,0)))</f>
        <v/>
      </c>
      <c r="T10" s="1002" t="str">
        <f>IF($B10="","",INDEX('All CCC'!T$7:T$962,MATCH(WatchList!$B10,'All CCC'!$B$7:$B$962,0)))</f>
        <v/>
      </c>
      <c r="U10" s="1002" t="str">
        <f>IF($B10="","",INDEX('All CCC'!U$7:U$962,MATCH(WatchList!$B10,'All CCC'!$B$7:$B$962,0)))</f>
        <v/>
      </c>
      <c r="V10" s="1002" t="str">
        <f>IF($B10="","",INDEX('All CCC'!V$7:V$962,MATCH(WatchList!$B10,'All CCC'!$B$7:$B$962,0)))</f>
        <v/>
      </c>
      <c r="W10" s="1002" t="str">
        <f>IF($B10="","",INDEX('All CCC'!W$7:W$962,MATCH(WatchList!$B10,'All CCC'!$B$7:$B$962,0)))</f>
        <v/>
      </c>
      <c r="X10" s="1002" t="str">
        <f>IF($B10="","",INDEX('All CCC'!X$7:X$962,MATCH(WatchList!$B10,'All CCC'!$B$7:$B$962,0)))</f>
        <v/>
      </c>
      <c r="Y10" s="1002" t="str">
        <f>IF($B10="","",INDEX('All CCC'!Y$7:Y$962,MATCH(WatchList!$B10,'All CCC'!$B$7:$B$962,0)))</f>
        <v/>
      </c>
      <c r="Z10" s="1002" t="str">
        <f>IF($B10="","",INDEX('All CCC'!Z$7:Z$962,MATCH(WatchList!$B10,'All CCC'!$B$7:$B$962,0)))</f>
        <v/>
      </c>
      <c r="AA10" s="1002" t="str">
        <f>IF($B10="","",INDEX('All CCC'!AA$7:AA$962,MATCH(WatchList!$B10,'All CCC'!$B$7:$B$962,0)))</f>
        <v/>
      </c>
      <c r="AB10" s="1002" t="str">
        <f>IF($B10="","",INDEX('All CCC'!AB$7:AB$962,MATCH(WatchList!$B10,'All CCC'!$B$7:$B$962,0)))</f>
        <v/>
      </c>
      <c r="AC10" s="1002" t="str">
        <f>IF($B10="","",INDEX('All CCC'!AC$7:AC$962,MATCH(WatchList!$B10,'All CCC'!$B$7:$B$962,0)))</f>
        <v/>
      </c>
      <c r="AD10" s="1002" t="str">
        <f>IF($B10="","",INDEX('All CCC'!AD$7:AD$962,MATCH(WatchList!$B10,'All CCC'!$B$7:$B$962,0)))</f>
        <v/>
      </c>
      <c r="AE10" s="1002" t="str">
        <f>IF($B10="","",INDEX('All CCC'!AE$7:AE$962,MATCH(WatchList!$B10,'All CCC'!$B$7:$B$962,0)))</f>
        <v/>
      </c>
      <c r="AF10" s="1002" t="str">
        <f>IF($B10="","",INDEX('All CCC'!AF$7:AF$962,MATCH(WatchList!$B10,'All CCC'!$B$7:$B$962,0)))</f>
        <v/>
      </c>
      <c r="AG10" s="1002" t="str">
        <f>IF($B10="","",INDEX('All CCC'!AG$7:AG$962,MATCH(WatchList!$B10,'All CCC'!$B$7:$B$962,0)))</f>
        <v/>
      </c>
      <c r="AH10" s="1002" t="str">
        <f>IF($B10="","",INDEX('All CCC'!AH$7:AH$962,MATCH(WatchList!$B10,'All CCC'!$B$7:$B$962,0)))</f>
        <v/>
      </c>
      <c r="AI10" s="1002" t="str">
        <f>IF($B10="","",INDEX('All CCC'!AI$7:AI$962,MATCH(WatchList!$B10,'All CCC'!$B$7:$B$962,0)))</f>
        <v/>
      </c>
      <c r="AJ10" s="1002" t="str">
        <f>IF($B10="","",INDEX('All CCC'!AJ$7:AJ$962,MATCH(WatchList!$B10,'All CCC'!$B$7:$B$962,0)))</f>
        <v/>
      </c>
      <c r="AK10" s="1002" t="str">
        <f>IF($B10="","",INDEX('All CCC'!AK$7:AK$962,MATCH(WatchList!$B10,'All CCC'!$B$7:$B$962,0)))</f>
        <v/>
      </c>
      <c r="AL10" s="1002" t="str">
        <f>IF($B10="","",INDEX('All CCC'!AL$7:AL$962,MATCH(WatchList!$B10,'All CCC'!$B$7:$B$962,0)))</f>
        <v/>
      </c>
      <c r="AM10" s="1002" t="str">
        <f>IF($B10="","",INDEX('All CCC'!AM$7:AM$962,MATCH(WatchList!$B10,'All CCC'!$B$7:$B$962,0)))</f>
        <v/>
      </c>
      <c r="AN10" s="1002" t="str">
        <f>IF($B10="","",INDEX('All CCC'!AN$7:AN$962,MATCH(WatchList!$B10,'All CCC'!$B$7:$B$962,0)))</f>
        <v/>
      </c>
      <c r="AO10" s="1002" t="str">
        <f>IF($B10="","",INDEX('All CCC'!AO$7:AO$962,MATCH(WatchList!$B10,'All CCC'!$B$7:$B$962,0)))</f>
        <v/>
      </c>
      <c r="AP10" s="1002" t="str">
        <f>IF($B10="","",INDEX('All CCC'!AP$7:AP$962,MATCH(WatchList!$B10,'All CCC'!$B$7:$B$962,0)))</f>
        <v/>
      </c>
      <c r="AQ10" s="1002" t="str">
        <f>IF($B10="","",INDEX('All CCC'!AQ$7:AQ$962,MATCH(WatchList!$B10,'All CCC'!$B$7:$B$962,0)))</f>
        <v/>
      </c>
      <c r="AR10" s="1002" t="str">
        <f>IF($B10="","",INDEX('All CCC'!AR$7:AR$962,MATCH(WatchList!$B10,'All CCC'!$B$7:$B$962,0)))</f>
        <v/>
      </c>
      <c r="AS10" s="1002" t="str">
        <f>IF($B10="","",INDEX('All CCC'!AS$7:AS$962,MATCH(WatchList!$B10,'All CCC'!$B$7:$B$962,0)))</f>
        <v/>
      </c>
      <c r="AT10" s="1002" t="str">
        <f>IF($B10="","",INDEX('All CCC'!AT$7:AT$962,MATCH(WatchList!$B10,'All CCC'!$B$7:$B$962,0)))</f>
        <v/>
      </c>
      <c r="AU10" s="1002" t="str">
        <f>IF($B10="","",INDEX('All CCC'!AU$7:AU$962,MATCH(WatchList!$B10,'All CCC'!$B$7:$B$962,0)))</f>
        <v/>
      </c>
      <c r="AV10" s="1002" t="str">
        <f>IF($B10="","",INDEX('All CCC'!AV$7:AV$962,MATCH(WatchList!$B10,'All CCC'!$B$7:$B$962,0)))</f>
        <v/>
      </c>
      <c r="AW10" s="1002" t="str">
        <f>IF($B10="","",INDEX('All CCC'!AW$7:AW$962,MATCH(WatchList!$B10,'All CCC'!$B$7:$B$962,0)))</f>
        <v/>
      </c>
      <c r="AX10" s="1002" t="str">
        <f>IF($B10="","",INDEX('All CCC'!AX$7:AX$962,MATCH(WatchList!$B10,'All CCC'!$B$7:$B$962,0)))</f>
        <v/>
      </c>
      <c r="AY10" s="1002" t="str">
        <f>IF($B10="","",INDEX('All CCC'!AY$7:AY$962,MATCH(WatchList!$B10,'All CCC'!$B$7:$B$962,0)))</f>
        <v/>
      </c>
      <c r="AZ10" s="1002" t="str">
        <f>IF($B10="","",INDEX('All CCC'!AZ$7:AZ$962,MATCH(WatchList!$B10,'All CCC'!$B$7:$B$962,0)))</f>
        <v/>
      </c>
      <c r="BA10" s="1002" t="str">
        <f>IF($B10="","",INDEX('All CCC'!BA$7:BA$962,MATCH(WatchList!$B10,'All CCC'!$B$7:$B$962,0)))</f>
        <v/>
      </c>
      <c r="BB10" s="1002" t="str">
        <f>IF($B10="","",INDEX('All CCC'!BB$7:BB$962,MATCH(WatchList!$B10,'All CCC'!$B$7:$B$962,0)))</f>
        <v/>
      </c>
      <c r="BC10" s="1002" t="str">
        <f>IF($B10="","",INDEX('All CCC'!BC$7:BC$962,MATCH(WatchList!$B10,'All CCC'!$B$7:$B$962,0)))</f>
        <v/>
      </c>
      <c r="BD10" s="1002" t="str">
        <f>IF($B10="","",INDEX('All CCC'!BD$7:BD$962,MATCH(WatchList!$B10,'All CCC'!$B$7:$B$962,0)))</f>
        <v/>
      </c>
      <c r="BE10" s="1002" t="str">
        <f>IF($B10="","",INDEX('All CCC'!BE$7:BE$962,MATCH(WatchList!$B10,'All CCC'!$B$7:$B$962,0)))</f>
        <v/>
      </c>
      <c r="BF10" s="1002" t="str">
        <f>IF($B10="","",INDEX('All CCC'!BF$7:BF$962,MATCH(WatchList!$B10,'All CCC'!$B$7:$B$962,0)))</f>
        <v/>
      </c>
      <c r="BG10" s="1002" t="str">
        <f>IF($B10="","",INDEX('All CCC'!BG$7:BG$962,MATCH(WatchList!$B10,'All CCC'!$B$7:$B$962,0)))</f>
        <v/>
      </c>
    </row>
    <row r="11" spans="1:59" ht="11.25" customHeight="1" x14ac:dyDescent="0.2">
      <c r="A11" s="638" t="str">
        <f>IF($B11="","",INDEX('All CCC'!A$7:A$962,MATCH(WatchList!$B11,'All CCC'!$B$7:$B$962,0)))</f>
        <v/>
      </c>
      <c r="B11" s="36"/>
      <c r="C11" s="1002" t="str">
        <f>IF($B11="","",INDEX('All CCC'!C$7:C$962,MATCH(WatchList!$B11,'All CCC'!$B$7:$B$962,0)))</f>
        <v/>
      </c>
      <c r="D11" s="1002" t="str">
        <f>IF($B11="","",INDEX('All CCC'!D$7:D$962,MATCH(WatchList!$B11,'All CCC'!$B$7:$B$962,0)))</f>
        <v/>
      </c>
      <c r="E11" s="1002" t="str">
        <f>IF($B11="","",INDEX('All CCC'!E$7:E$962,MATCH(WatchList!$B11,'All CCC'!$B$7:$B$962,0)))</f>
        <v/>
      </c>
      <c r="F11" s="1002" t="str">
        <f>IF($B11="","",INDEX('All CCC'!F$7:F$962,MATCH(WatchList!$B11,'All CCC'!$B$7:$B$962,0)))</f>
        <v/>
      </c>
      <c r="G11" s="1002" t="str">
        <f>IF($B11="","",INDEX('All CCC'!G$7:G$962,MATCH(WatchList!$B11,'All CCC'!$B$7:$B$962,0)))</f>
        <v/>
      </c>
      <c r="H11" s="1002" t="str">
        <f>IF($B11="","",INDEX('All CCC'!H$7:H$962,MATCH(WatchList!$B11,'All CCC'!$B$7:$B$962,0)))</f>
        <v/>
      </c>
      <c r="I11" s="1002" t="str">
        <f>IF($B11="","",INDEX('All CCC'!I$7:I$962,MATCH(WatchList!$B11,'All CCC'!$B$7:$B$962,0)))</f>
        <v/>
      </c>
      <c r="J11" s="1002" t="str">
        <f>IF($B11="","",INDEX('All CCC'!J$7:J$962,MATCH(WatchList!$B11,'All CCC'!$B$7:$B$962,0)))</f>
        <v/>
      </c>
      <c r="K11" s="1002" t="str">
        <f>IF($B11="","",INDEX('All CCC'!K$7:K$962,MATCH(WatchList!$B11,'All CCC'!$B$7:$B$962,0)))</f>
        <v/>
      </c>
      <c r="L11" s="1002" t="str">
        <f>IF($B11="","",INDEX('All CCC'!L$7:L$962,MATCH(WatchList!$B11,'All CCC'!$B$7:$B$962,0)))</f>
        <v/>
      </c>
      <c r="M11" s="1002" t="str">
        <f>IF($B11="","",INDEX('All CCC'!M$7:M$962,MATCH(WatchList!$B11,'All CCC'!$B$7:$B$962,0)))</f>
        <v/>
      </c>
      <c r="N11" s="1002" t="str">
        <f>IF($B11="","",INDEX('All CCC'!N$7:N$962,MATCH(WatchList!$B11,'All CCC'!$B$7:$B$962,0)))</f>
        <v/>
      </c>
      <c r="O11" s="1002" t="str">
        <f>IF($B11="","",INDEX('All CCC'!O$7:O$962,MATCH(WatchList!$B11,'All CCC'!$B$7:$B$962,0)))</f>
        <v/>
      </c>
      <c r="P11" s="1003" t="str">
        <f>IF($B11="","",INDEX('All CCC'!P$7:P$962,MATCH(WatchList!$B11,'All CCC'!$B$7:$B$962,0)))</f>
        <v/>
      </c>
      <c r="Q11" s="1003" t="str">
        <f>IF($B11="","",INDEX('All CCC'!Q$7:Q$962,MATCH(WatchList!$B11,'All CCC'!$B$7:$B$962,0)))</f>
        <v/>
      </c>
      <c r="R11" s="1002" t="str">
        <f>IF($B11="","",INDEX('All CCC'!R$7:R$962,MATCH(WatchList!$B11,'All CCC'!$B$7:$B$962,0)))</f>
        <v/>
      </c>
      <c r="S11" s="1002" t="str">
        <f>IF($B11="","",INDEX('All CCC'!S$7:S$962,MATCH(WatchList!$B11,'All CCC'!$B$7:$B$962,0)))</f>
        <v/>
      </c>
      <c r="T11" s="1002" t="str">
        <f>IF($B11="","",INDEX('All CCC'!T$7:T$962,MATCH(WatchList!$B11,'All CCC'!$B$7:$B$962,0)))</f>
        <v/>
      </c>
      <c r="U11" s="1002" t="str">
        <f>IF($B11="","",INDEX('All CCC'!U$7:U$962,MATCH(WatchList!$B11,'All CCC'!$B$7:$B$962,0)))</f>
        <v/>
      </c>
      <c r="V11" s="1002" t="str">
        <f>IF($B11="","",INDEX('All CCC'!V$7:V$962,MATCH(WatchList!$B11,'All CCC'!$B$7:$B$962,0)))</f>
        <v/>
      </c>
      <c r="W11" s="1002" t="str">
        <f>IF($B11="","",INDEX('All CCC'!W$7:W$962,MATCH(WatchList!$B11,'All CCC'!$B$7:$B$962,0)))</f>
        <v/>
      </c>
      <c r="X11" s="1002" t="str">
        <f>IF($B11="","",INDEX('All CCC'!X$7:X$962,MATCH(WatchList!$B11,'All CCC'!$B$7:$B$962,0)))</f>
        <v/>
      </c>
      <c r="Y11" s="1002" t="str">
        <f>IF($B11="","",INDEX('All CCC'!Y$7:Y$962,MATCH(WatchList!$B11,'All CCC'!$B$7:$B$962,0)))</f>
        <v/>
      </c>
      <c r="Z11" s="1002" t="str">
        <f>IF($B11="","",INDEX('All CCC'!Z$7:Z$962,MATCH(WatchList!$B11,'All CCC'!$B$7:$B$962,0)))</f>
        <v/>
      </c>
      <c r="AA11" s="1002" t="str">
        <f>IF($B11="","",INDEX('All CCC'!AA$7:AA$962,MATCH(WatchList!$B11,'All CCC'!$B$7:$B$962,0)))</f>
        <v/>
      </c>
      <c r="AB11" s="1002" t="str">
        <f>IF($B11="","",INDEX('All CCC'!AB$7:AB$962,MATCH(WatchList!$B11,'All CCC'!$B$7:$B$962,0)))</f>
        <v/>
      </c>
      <c r="AC11" s="1002" t="str">
        <f>IF($B11="","",INDEX('All CCC'!AC$7:AC$962,MATCH(WatchList!$B11,'All CCC'!$B$7:$B$962,0)))</f>
        <v/>
      </c>
      <c r="AD11" s="1002" t="str">
        <f>IF($B11="","",INDEX('All CCC'!AD$7:AD$962,MATCH(WatchList!$B11,'All CCC'!$B$7:$B$962,0)))</f>
        <v/>
      </c>
      <c r="AE11" s="1002" t="str">
        <f>IF($B11="","",INDEX('All CCC'!AE$7:AE$962,MATCH(WatchList!$B11,'All CCC'!$B$7:$B$962,0)))</f>
        <v/>
      </c>
      <c r="AF11" s="1002" t="str">
        <f>IF($B11="","",INDEX('All CCC'!AF$7:AF$962,MATCH(WatchList!$B11,'All CCC'!$B$7:$B$962,0)))</f>
        <v/>
      </c>
      <c r="AG11" s="1002" t="str">
        <f>IF($B11="","",INDEX('All CCC'!AG$7:AG$962,MATCH(WatchList!$B11,'All CCC'!$B$7:$B$962,0)))</f>
        <v/>
      </c>
      <c r="AH11" s="1002" t="str">
        <f>IF($B11="","",INDEX('All CCC'!AH$7:AH$962,MATCH(WatchList!$B11,'All CCC'!$B$7:$B$962,0)))</f>
        <v/>
      </c>
      <c r="AI11" s="1002" t="str">
        <f>IF($B11="","",INDEX('All CCC'!AI$7:AI$962,MATCH(WatchList!$B11,'All CCC'!$B$7:$B$962,0)))</f>
        <v/>
      </c>
      <c r="AJ11" s="1002" t="str">
        <f>IF($B11="","",INDEX('All CCC'!AJ$7:AJ$962,MATCH(WatchList!$B11,'All CCC'!$B$7:$B$962,0)))</f>
        <v/>
      </c>
      <c r="AK11" s="1002" t="str">
        <f>IF($B11="","",INDEX('All CCC'!AK$7:AK$962,MATCH(WatchList!$B11,'All CCC'!$B$7:$B$962,0)))</f>
        <v/>
      </c>
      <c r="AL11" s="1002" t="str">
        <f>IF($B11="","",INDEX('All CCC'!AL$7:AL$962,MATCH(WatchList!$B11,'All CCC'!$B$7:$B$962,0)))</f>
        <v/>
      </c>
      <c r="AM11" s="1002" t="str">
        <f>IF($B11="","",INDEX('All CCC'!AM$7:AM$962,MATCH(WatchList!$B11,'All CCC'!$B$7:$B$962,0)))</f>
        <v/>
      </c>
      <c r="AN11" s="1002" t="str">
        <f>IF($B11="","",INDEX('All CCC'!AN$7:AN$962,MATCH(WatchList!$B11,'All CCC'!$B$7:$B$962,0)))</f>
        <v/>
      </c>
      <c r="AO11" s="1002" t="str">
        <f>IF($B11="","",INDEX('All CCC'!AO$7:AO$962,MATCH(WatchList!$B11,'All CCC'!$B$7:$B$962,0)))</f>
        <v/>
      </c>
      <c r="AP11" s="1002" t="str">
        <f>IF($B11="","",INDEX('All CCC'!AP$7:AP$962,MATCH(WatchList!$B11,'All CCC'!$B$7:$B$962,0)))</f>
        <v/>
      </c>
      <c r="AQ11" s="1002" t="str">
        <f>IF($B11="","",INDEX('All CCC'!AQ$7:AQ$962,MATCH(WatchList!$B11,'All CCC'!$B$7:$B$962,0)))</f>
        <v/>
      </c>
      <c r="AR11" s="1002" t="str">
        <f>IF($B11="","",INDEX('All CCC'!AR$7:AR$962,MATCH(WatchList!$B11,'All CCC'!$B$7:$B$962,0)))</f>
        <v/>
      </c>
      <c r="AS11" s="1002" t="str">
        <f>IF($B11="","",INDEX('All CCC'!AS$7:AS$962,MATCH(WatchList!$B11,'All CCC'!$B$7:$B$962,0)))</f>
        <v/>
      </c>
      <c r="AT11" s="1002" t="str">
        <f>IF($B11="","",INDEX('All CCC'!AT$7:AT$962,MATCH(WatchList!$B11,'All CCC'!$B$7:$B$962,0)))</f>
        <v/>
      </c>
      <c r="AU11" s="1002" t="str">
        <f>IF($B11="","",INDEX('All CCC'!AU$7:AU$962,MATCH(WatchList!$B11,'All CCC'!$B$7:$B$962,0)))</f>
        <v/>
      </c>
      <c r="AV11" s="1002" t="str">
        <f>IF($B11="","",INDEX('All CCC'!AV$7:AV$962,MATCH(WatchList!$B11,'All CCC'!$B$7:$B$962,0)))</f>
        <v/>
      </c>
      <c r="AW11" s="1002" t="str">
        <f>IF($B11="","",INDEX('All CCC'!AW$7:AW$962,MATCH(WatchList!$B11,'All CCC'!$B$7:$B$962,0)))</f>
        <v/>
      </c>
      <c r="AX11" s="1002" t="str">
        <f>IF($B11="","",INDEX('All CCC'!AX$7:AX$962,MATCH(WatchList!$B11,'All CCC'!$B$7:$B$962,0)))</f>
        <v/>
      </c>
      <c r="AY11" s="1002" t="str">
        <f>IF($B11="","",INDEX('All CCC'!AY$7:AY$962,MATCH(WatchList!$B11,'All CCC'!$B$7:$B$962,0)))</f>
        <v/>
      </c>
      <c r="AZ11" s="1002" t="str">
        <f>IF($B11="","",INDEX('All CCC'!AZ$7:AZ$962,MATCH(WatchList!$B11,'All CCC'!$B$7:$B$962,0)))</f>
        <v/>
      </c>
      <c r="BA11" s="1002" t="str">
        <f>IF($B11="","",INDEX('All CCC'!BA$7:BA$962,MATCH(WatchList!$B11,'All CCC'!$B$7:$B$962,0)))</f>
        <v/>
      </c>
      <c r="BB11" s="1002" t="str">
        <f>IF($B11="","",INDEX('All CCC'!BB$7:BB$962,MATCH(WatchList!$B11,'All CCC'!$B$7:$B$962,0)))</f>
        <v/>
      </c>
      <c r="BC11" s="1002" t="str">
        <f>IF($B11="","",INDEX('All CCC'!BC$7:BC$962,MATCH(WatchList!$B11,'All CCC'!$B$7:$B$962,0)))</f>
        <v/>
      </c>
      <c r="BD11" s="1002" t="str">
        <f>IF($B11="","",INDEX('All CCC'!BD$7:BD$962,MATCH(WatchList!$B11,'All CCC'!$B$7:$B$962,0)))</f>
        <v/>
      </c>
      <c r="BE11" s="1002" t="str">
        <f>IF($B11="","",INDEX('All CCC'!BE$7:BE$962,MATCH(WatchList!$B11,'All CCC'!$B$7:$B$962,0)))</f>
        <v/>
      </c>
      <c r="BF11" s="1002" t="str">
        <f>IF($B11="","",INDEX('All CCC'!BF$7:BF$962,MATCH(WatchList!$B11,'All CCC'!$B$7:$B$962,0)))</f>
        <v/>
      </c>
      <c r="BG11" s="1002" t="str">
        <f>IF($B11="","",INDEX('All CCC'!BG$7:BG$962,MATCH(WatchList!$B11,'All CCC'!$B$7:$B$962,0)))</f>
        <v/>
      </c>
    </row>
    <row r="12" spans="1:59" ht="11.25" customHeight="1" x14ac:dyDescent="0.2">
      <c r="A12" s="638" t="str">
        <f>IF($B12="","",INDEX('All CCC'!A$7:A$962,MATCH(WatchList!$B12,'All CCC'!$B$7:$B$962,0)))</f>
        <v/>
      </c>
      <c r="B12" s="36"/>
      <c r="C12" s="1002" t="str">
        <f>IF($B12="","",INDEX('All CCC'!C$7:C$962,MATCH(WatchList!$B12,'All CCC'!$B$7:$B$962,0)))</f>
        <v/>
      </c>
      <c r="D12" s="1002" t="str">
        <f>IF($B12="","",INDEX('All CCC'!D$7:D$962,MATCH(WatchList!$B12,'All CCC'!$B$7:$B$962,0)))</f>
        <v/>
      </c>
      <c r="E12" s="1002" t="str">
        <f>IF($B12="","",INDEX('All CCC'!E$7:E$962,MATCH(WatchList!$B12,'All CCC'!$B$7:$B$962,0)))</f>
        <v/>
      </c>
      <c r="F12" s="1002" t="str">
        <f>IF($B12="","",INDEX('All CCC'!F$7:F$962,MATCH(WatchList!$B12,'All CCC'!$B$7:$B$962,0)))</f>
        <v/>
      </c>
      <c r="G12" s="1002" t="str">
        <f>IF($B12="","",INDEX('All CCC'!G$7:G$962,MATCH(WatchList!$B12,'All CCC'!$B$7:$B$962,0)))</f>
        <v/>
      </c>
      <c r="H12" s="1002" t="str">
        <f>IF($B12="","",INDEX('All CCC'!H$7:H$962,MATCH(WatchList!$B12,'All CCC'!$B$7:$B$962,0)))</f>
        <v/>
      </c>
      <c r="I12" s="1002" t="str">
        <f>IF($B12="","",INDEX('All CCC'!I$7:I$962,MATCH(WatchList!$B12,'All CCC'!$B$7:$B$962,0)))</f>
        <v/>
      </c>
      <c r="J12" s="1002" t="str">
        <f>IF($B12="","",INDEX('All CCC'!J$7:J$962,MATCH(WatchList!$B12,'All CCC'!$B$7:$B$962,0)))</f>
        <v/>
      </c>
      <c r="K12" s="1002" t="str">
        <f>IF($B12="","",INDEX('All CCC'!K$7:K$962,MATCH(WatchList!$B12,'All CCC'!$B$7:$B$962,0)))</f>
        <v/>
      </c>
      <c r="L12" s="1002" t="str">
        <f>IF($B12="","",INDEX('All CCC'!L$7:L$962,MATCH(WatchList!$B12,'All CCC'!$B$7:$B$962,0)))</f>
        <v/>
      </c>
      <c r="M12" s="1002" t="str">
        <f>IF($B12="","",INDEX('All CCC'!M$7:M$962,MATCH(WatchList!$B12,'All CCC'!$B$7:$B$962,0)))</f>
        <v/>
      </c>
      <c r="N12" s="1002" t="str">
        <f>IF($B12="","",INDEX('All CCC'!N$7:N$962,MATCH(WatchList!$B12,'All CCC'!$B$7:$B$962,0)))</f>
        <v/>
      </c>
      <c r="O12" s="1002" t="str">
        <f>IF($B12="","",INDEX('All CCC'!O$7:O$962,MATCH(WatchList!$B12,'All CCC'!$B$7:$B$962,0)))</f>
        <v/>
      </c>
      <c r="P12" s="1003" t="str">
        <f>IF($B12="","",INDEX('All CCC'!P$7:P$962,MATCH(WatchList!$B12,'All CCC'!$B$7:$B$962,0)))</f>
        <v/>
      </c>
      <c r="Q12" s="1003" t="str">
        <f>IF($B12="","",INDEX('All CCC'!Q$7:Q$962,MATCH(WatchList!$B12,'All CCC'!$B$7:$B$962,0)))</f>
        <v/>
      </c>
      <c r="R12" s="1002" t="str">
        <f>IF($B12="","",INDEX('All CCC'!R$7:R$962,MATCH(WatchList!$B12,'All CCC'!$B$7:$B$962,0)))</f>
        <v/>
      </c>
      <c r="S12" s="1002" t="str">
        <f>IF($B12="","",INDEX('All CCC'!S$7:S$962,MATCH(WatchList!$B12,'All CCC'!$B$7:$B$962,0)))</f>
        <v/>
      </c>
      <c r="T12" s="1002" t="str">
        <f>IF($B12="","",INDEX('All CCC'!T$7:T$962,MATCH(WatchList!$B12,'All CCC'!$B$7:$B$962,0)))</f>
        <v/>
      </c>
      <c r="U12" s="1002" t="str">
        <f>IF($B12="","",INDEX('All CCC'!U$7:U$962,MATCH(WatchList!$B12,'All CCC'!$B$7:$B$962,0)))</f>
        <v/>
      </c>
      <c r="V12" s="1002" t="str">
        <f>IF($B12="","",INDEX('All CCC'!V$7:V$962,MATCH(WatchList!$B12,'All CCC'!$B$7:$B$962,0)))</f>
        <v/>
      </c>
      <c r="W12" s="1002" t="str">
        <f>IF($B12="","",INDEX('All CCC'!W$7:W$962,MATCH(WatchList!$B12,'All CCC'!$B$7:$B$962,0)))</f>
        <v/>
      </c>
      <c r="X12" s="1002" t="str">
        <f>IF($B12="","",INDEX('All CCC'!X$7:X$962,MATCH(WatchList!$B12,'All CCC'!$B$7:$B$962,0)))</f>
        <v/>
      </c>
      <c r="Y12" s="1002" t="str">
        <f>IF($B12="","",INDEX('All CCC'!Y$7:Y$962,MATCH(WatchList!$B12,'All CCC'!$B$7:$B$962,0)))</f>
        <v/>
      </c>
      <c r="Z12" s="1002" t="str">
        <f>IF($B12="","",INDEX('All CCC'!Z$7:Z$962,MATCH(WatchList!$B12,'All CCC'!$B$7:$B$962,0)))</f>
        <v/>
      </c>
      <c r="AA12" s="1002" t="str">
        <f>IF($B12="","",INDEX('All CCC'!AA$7:AA$962,MATCH(WatchList!$B12,'All CCC'!$B$7:$B$962,0)))</f>
        <v/>
      </c>
      <c r="AB12" s="1002" t="str">
        <f>IF($B12="","",INDEX('All CCC'!AB$7:AB$962,MATCH(WatchList!$B12,'All CCC'!$B$7:$B$962,0)))</f>
        <v/>
      </c>
      <c r="AC12" s="1002" t="str">
        <f>IF($B12="","",INDEX('All CCC'!AC$7:AC$962,MATCH(WatchList!$B12,'All CCC'!$B$7:$B$962,0)))</f>
        <v/>
      </c>
      <c r="AD12" s="1002" t="str">
        <f>IF($B12="","",INDEX('All CCC'!AD$7:AD$962,MATCH(WatchList!$B12,'All CCC'!$B$7:$B$962,0)))</f>
        <v/>
      </c>
      <c r="AE12" s="1002" t="str">
        <f>IF($B12="","",INDEX('All CCC'!AE$7:AE$962,MATCH(WatchList!$B12,'All CCC'!$B$7:$B$962,0)))</f>
        <v/>
      </c>
      <c r="AF12" s="1002" t="str">
        <f>IF($B12="","",INDEX('All CCC'!AF$7:AF$962,MATCH(WatchList!$B12,'All CCC'!$B$7:$B$962,0)))</f>
        <v/>
      </c>
      <c r="AG12" s="1002" t="str">
        <f>IF($B12="","",INDEX('All CCC'!AG$7:AG$962,MATCH(WatchList!$B12,'All CCC'!$B$7:$B$962,0)))</f>
        <v/>
      </c>
      <c r="AH12" s="1002" t="str">
        <f>IF($B12="","",INDEX('All CCC'!AH$7:AH$962,MATCH(WatchList!$B12,'All CCC'!$B$7:$B$962,0)))</f>
        <v/>
      </c>
      <c r="AI12" s="1002" t="str">
        <f>IF($B12="","",INDEX('All CCC'!AI$7:AI$962,MATCH(WatchList!$B12,'All CCC'!$B$7:$B$962,0)))</f>
        <v/>
      </c>
      <c r="AJ12" s="1002" t="str">
        <f>IF($B12="","",INDEX('All CCC'!AJ$7:AJ$962,MATCH(WatchList!$B12,'All CCC'!$B$7:$B$962,0)))</f>
        <v/>
      </c>
      <c r="AK12" s="1002" t="str">
        <f>IF($B12="","",INDEX('All CCC'!AK$7:AK$962,MATCH(WatchList!$B12,'All CCC'!$B$7:$B$962,0)))</f>
        <v/>
      </c>
      <c r="AL12" s="1002" t="str">
        <f>IF($B12="","",INDEX('All CCC'!AL$7:AL$962,MATCH(WatchList!$B12,'All CCC'!$B$7:$B$962,0)))</f>
        <v/>
      </c>
      <c r="AM12" s="1002" t="str">
        <f>IF($B12="","",INDEX('All CCC'!AM$7:AM$962,MATCH(WatchList!$B12,'All CCC'!$B$7:$B$962,0)))</f>
        <v/>
      </c>
      <c r="AN12" s="1002" t="str">
        <f>IF($B12="","",INDEX('All CCC'!AN$7:AN$962,MATCH(WatchList!$B12,'All CCC'!$B$7:$B$962,0)))</f>
        <v/>
      </c>
      <c r="AO12" s="1002" t="str">
        <f>IF($B12="","",INDEX('All CCC'!AO$7:AO$962,MATCH(WatchList!$B12,'All CCC'!$B$7:$B$962,0)))</f>
        <v/>
      </c>
      <c r="AP12" s="1002" t="str">
        <f>IF($B12="","",INDEX('All CCC'!AP$7:AP$962,MATCH(WatchList!$B12,'All CCC'!$B$7:$B$962,0)))</f>
        <v/>
      </c>
      <c r="AQ12" s="1002" t="str">
        <f>IF($B12="","",INDEX('All CCC'!AQ$7:AQ$962,MATCH(WatchList!$B12,'All CCC'!$B$7:$B$962,0)))</f>
        <v/>
      </c>
      <c r="AR12" s="1002" t="str">
        <f>IF($B12="","",INDEX('All CCC'!AR$7:AR$962,MATCH(WatchList!$B12,'All CCC'!$B$7:$B$962,0)))</f>
        <v/>
      </c>
      <c r="AS12" s="1002" t="str">
        <f>IF($B12="","",INDEX('All CCC'!AS$7:AS$962,MATCH(WatchList!$B12,'All CCC'!$B$7:$B$962,0)))</f>
        <v/>
      </c>
      <c r="AT12" s="1002" t="str">
        <f>IF($B12="","",INDEX('All CCC'!AT$7:AT$962,MATCH(WatchList!$B12,'All CCC'!$B$7:$B$962,0)))</f>
        <v/>
      </c>
      <c r="AU12" s="1002" t="str">
        <f>IF($B12="","",INDEX('All CCC'!AU$7:AU$962,MATCH(WatchList!$B12,'All CCC'!$B$7:$B$962,0)))</f>
        <v/>
      </c>
      <c r="AV12" s="1002" t="str">
        <f>IF($B12="","",INDEX('All CCC'!AV$7:AV$962,MATCH(WatchList!$B12,'All CCC'!$B$7:$B$962,0)))</f>
        <v/>
      </c>
      <c r="AW12" s="1002" t="str">
        <f>IF($B12="","",INDEX('All CCC'!AW$7:AW$962,MATCH(WatchList!$B12,'All CCC'!$B$7:$B$962,0)))</f>
        <v/>
      </c>
      <c r="AX12" s="1002" t="str">
        <f>IF($B12="","",INDEX('All CCC'!AX$7:AX$962,MATCH(WatchList!$B12,'All CCC'!$B$7:$B$962,0)))</f>
        <v/>
      </c>
      <c r="AY12" s="1002" t="str">
        <f>IF($B12="","",INDEX('All CCC'!AY$7:AY$962,MATCH(WatchList!$B12,'All CCC'!$B$7:$B$962,0)))</f>
        <v/>
      </c>
      <c r="AZ12" s="1002" t="str">
        <f>IF($B12="","",INDEX('All CCC'!AZ$7:AZ$962,MATCH(WatchList!$B12,'All CCC'!$B$7:$B$962,0)))</f>
        <v/>
      </c>
      <c r="BA12" s="1002" t="str">
        <f>IF($B12="","",INDEX('All CCC'!BA$7:BA$962,MATCH(WatchList!$B12,'All CCC'!$B$7:$B$962,0)))</f>
        <v/>
      </c>
      <c r="BB12" s="1002" t="str">
        <f>IF($B12="","",INDEX('All CCC'!BB$7:BB$962,MATCH(WatchList!$B12,'All CCC'!$B$7:$B$962,0)))</f>
        <v/>
      </c>
      <c r="BC12" s="1002" t="str">
        <f>IF($B12="","",INDEX('All CCC'!BC$7:BC$962,MATCH(WatchList!$B12,'All CCC'!$B$7:$B$962,0)))</f>
        <v/>
      </c>
      <c r="BD12" s="1002" t="str">
        <f>IF($B12="","",INDEX('All CCC'!BD$7:BD$962,MATCH(WatchList!$B12,'All CCC'!$B$7:$B$962,0)))</f>
        <v/>
      </c>
      <c r="BE12" s="1002" t="str">
        <f>IF($B12="","",INDEX('All CCC'!BE$7:BE$962,MATCH(WatchList!$B12,'All CCC'!$B$7:$B$962,0)))</f>
        <v/>
      </c>
      <c r="BF12" s="1002" t="str">
        <f>IF($B12="","",INDEX('All CCC'!BF$7:BF$962,MATCH(WatchList!$B12,'All CCC'!$B$7:$B$962,0)))</f>
        <v/>
      </c>
      <c r="BG12" s="1002" t="str">
        <f>IF($B12="","",INDEX('All CCC'!BG$7:BG$962,MATCH(WatchList!$B12,'All CCC'!$B$7:$B$962,0)))</f>
        <v/>
      </c>
    </row>
    <row r="13" spans="1:59" ht="11.25" customHeight="1" x14ac:dyDescent="0.2">
      <c r="A13" s="638" t="str">
        <f>IF($B13="","",INDEX('All CCC'!A$7:A$962,MATCH(WatchList!$B13,'All CCC'!$B$7:$B$962,0)))</f>
        <v/>
      </c>
      <c r="B13" s="36"/>
      <c r="C13" s="1002" t="str">
        <f>IF($B13="","",INDEX('All CCC'!C$7:C$962,MATCH(WatchList!$B13,'All CCC'!$B$7:$B$962,0)))</f>
        <v/>
      </c>
      <c r="D13" s="1002" t="str">
        <f>IF($B13="","",INDEX('All CCC'!D$7:D$962,MATCH(WatchList!$B13,'All CCC'!$B$7:$B$962,0)))</f>
        <v/>
      </c>
      <c r="E13" s="1002" t="str">
        <f>IF($B13="","",INDEX('All CCC'!E$7:E$962,MATCH(WatchList!$B13,'All CCC'!$B$7:$B$962,0)))</f>
        <v/>
      </c>
      <c r="F13" s="1002" t="str">
        <f>IF($B13="","",INDEX('All CCC'!F$7:F$962,MATCH(WatchList!$B13,'All CCC'!$B$7:$B$962,0)))</f>
        <v/>
      </c>
      <c r="G13" s="1002" t="str">
        <f>IF($B13="","",INDEX('All CCC'!G$7:G$962,MATCH(WatchList!$B13,'All CCC'!$B$7:$B$962,0)))</f>
        <v/>
      </c>
      <c r="H13" s="1002" t="str">
        <f>IF($B13="","",INDEX('All CCC'!H$7:H$962,MATCH(WatchList!$B13,'All CCC'!$B$7:$B$962,0)))</f>
        <v/>
      </c>
      <c r="I13" s="1002" t="str">
        <f>IF($B13="","",INDEX('All CCC'!I$7:I$962,MATCH(WatchList!$B13,'All CCC'!$B$7:$B$962,0)))</f>
        <v/>
      </c>
      <c r="J13" s="1002" t="str">
        <f>IF($B13="","",INDEX('All CCC'!J$7:J$962,MATCH(WatchList!$B13,'All CCC'!$B$7:$B$962,0)))</f>
        <v/>
      </c>
      <c r="K13" s="1002" t="str">
        <f>IF($B13="","",INDEX('All CCC'!K$7:K$962,MATCH(WatchList!$B13,'All CCC'!$B$7:$B$962,0)))</f>
        <v/>
      </c>
      <c r="L13" s="1002" t="str">
        <f>IF($B13="","",INDEX('All CCC'!L$7:L$962,MATCH(WatchList!$B13,'All CCC'!$B$7:$B$962,0)))</f>
        <v/>
      </c>
      <c r="M13" s="1002" t="str">
        <f>IF($B13="","",INDEX('All CCC'!M$7:M$962,MATCH(WatchList!$B13,'All CCC'!$B$7:$B$962,0)))</f>
        <v/>
      </c>
      <c r="N13" s="1002" t="str">
        <f>IF($B13="","",INDEX('All CCC'!N$7:N$962,MATCH(WatchList!$B13,'All CCC'!$B$7:$B$962,0)))</f>
        <v/>
      </c>
      <c r="O13" s="1002" t="str">
        <f>IF($B13="","",INDEX('All CCC'!O$7:O$962,MATCH(WatchList!$B13,'All CCC'!$B$7:$B$962,0)))</f>
        <v/>
      </c>
      <c r="P13" s="1003" t="str">
        <f>IF($B13="","",INDEX('All CCC'!P$7:P$962,MATCH(WatchList!$B13,'All CCC'!$B$7:$B$962,0)))</f>
        <v/>
      </c>
      <c r="Q13" s="1003" t="str">
        <f>IF($B13="","",INDEX('All CCC'!Q$7:Q$962,MATCH(WatchList!$B13,'All CCC'!$B$7:$B$962,0)))</f>
        <v/>
      </c>
      <c r="R13" s="1002" t="str">
        <f>IF($B13="","",INDEX('All CCC'!R$7:R$962,MATCH(WatchList!$B13,'All CCC'!$B$7:$B$962,0)))</f>
        <v/>
      </c>
      <c r="S13" s="1002" t="str">
        <f>IF($B13="","",INDEX('All CCC'!S$7:S$962,MATCH(WatchList!$B13,'All CCC'!$B$7:$B$962,0)))</f>
        <v/>
      </c>
      <c r="T13" s="1002" t="str">
        <f>IF($B13="","",INDEX('All CCC'!T$7:T$962,MATCH(WatchList!$B13,'All CCC'!$B$7:$B$962,0)))</f>
        <v/>
      </c>
      <c r="U13" s="1002" t="str">
        <f>IF($B13="","",INDEX('All CCC'!U$7:U$962,MATCH(WatchList!$B13,'All CCC'!$B$7:$B$962,0)))</f>
        <v/>
      </c>
      <c r="V13" s="1002" t="str">
        <f>IF($B13="","",INDEX('All CCC'!V$7:V$962,MATCH(WatchList!$B13,'All CCC'!$B$7:$B$962,0)))</f>
        <v/>
      </c>
      <c r="W13" s="1002" t="str">
        <f>IF($B13="","",INDEX('All CCC'!W$7:W$962,MATCH(WatchList!$B13,'All CCC'!$B$7:$B$962,0)))</f>
        <v/>
      </c>
      <c r="X13" s="1002" t="str">
        <f>IF($B13="","",INDEX('All CCC'!X$7:X$962,MATCH(WatchList!$B13,'All CCC'!$B$7:$B$962,0)))</f>
        <v/>
      </c>
      <c r="Y13" s="1002" t="str">
        <f>IF($B13="","",INDEX('All CCC'!Y$7:Y$962,MATCH(WatchList!$B13,'All CCC'!$B$7:$B$962,0)))</f>
        <v/>
      </c>
      <c r="Z13" s="1002" t="str">
        <f>IF($B13="","",INDEX('All CCC'!Z$7:Z$962,MATCH(WatchList!$B13,'All CCC'!$B$7:$B$962,0)))</f>
        <v/>
      </c>
      <c r="AA13" s="1002" t="str">
        <f>IF($B13="","",INDEX('All CCC'!AA$7:AA$962,MATCH(WatchList!$B13,'All CCC'!$B$7:$B$962,0)))</f>
        <v/>
      </c>
      <c r="AB13" s="1002" t="str">
        <f>IF($B13="","",INDEX('All CCC'!AB$7:AB$962,MATCH(WatchList!$B13,'All CCC'!$B$7:$B$962,0)))</f>
        <v/>
      </c>
      <c r="AC13" s="1002" t="str">
        <f>IF($B13="","",INDEX('All CCC'!AC$7:AC$962,MATCH(WatchList!$B13,'All CCC'!$B$7:$B$962,0)))</f>
        <v/>
      </c>
      <c r="AD13" s="1002" t="str">
        <f>IF($B13="","",INDEX('All CCC'!AD$7:AD$962,MATCH(WatchList!$B13,'All CCC'!$B$7:$B$962,0)))</f>
        <v/>
      </c>
      <c r="AE13" s="1002" t="str">
        <f>IF($B13="","",INDEX('All CCC'!AE$7:AE$962,MATCH(WatchList!$B13,'All CCC'!$B$7:$B$962,0)))</f>
        <v/>
      </c>
      <c r="AF13" s="1002" t="str">
        <f>IF($B13="","",INDEX('All CCC'!AF$7:AF$962,MATCH(WatchList!$B13,'All CCC'!$B$7:$B$962,0)))</f>
        <v/>
      </c>
      <c r="AG13" s="1002" t="str">
        <f>IF($B13="","",INDEX('All CCC'!AG$7:AG$962,MATCH(WatchList!$B13,'All CCC'!$B$7:$B$962,0)))</f>
        <v/>
      </c>
      <c r="AH13" s="1002" t="str">
        <f>IF($B13="","",INDEX('All CCC'!AH$7:AH$962,MATCH(WatchList!$B13,'All CCC'!$B$7:$B$962,0)))</f>
        <v/>
      </c>
      <c r="AI13" s="1002" t="str">
        <f>IF($B13="","",INDEX('All CCC'!AI$7:AI$962,MATCH(WatchList!$B13,'All CCC'!$B$7:$B$962,0)))</f>
        <v/>
      </c>
      <c r="AJ13" s="1002" t="str">
        <f>IF($B13="","",INDEX('All CCC'!AJ$7:AJ$962,MATCH(WatchList!$B13,'All CCC'!$B$7:$B$962,0)))</f>
        <v/>
      </c>
      <c r="AK13" s="1002" t="str">
        <f>IF($B13="","",INDEX('All CCC'!AK$7:AK$962,MATCH(WatchList!$B13,'All CCC'!$B$7:$B$962,0)))</f>
        <v/>
      </c>
      <c r="AL13" s="1002" t="str">
        <f>IF($B13="","",INDEX('All CCC'!AL$7:AL$962,MATCH(WatchList!$B13,'All CCC'!$B$7:$B$962,0)))</f>
        <v/>
      </c>
      <c r="AM13" s="1002" t="str">
        <f>IF($B13="","",INDEX('All CCC'!AM$7:AM$962,MATCH(WatchList!$B13,'All CCC'!$B$7:$B$962,0)))</f>
        <v/>
      </c>
      <c r="AN13" s="1002" t="str">
        <f>IF($B13="","",INDEX('All CCC'!AN$7:AN$962,MATCH(WatchList!$B13,'All CCC'!$B$7:$B$962,0)))</f>
        <v/>
      </c>
      <c r="AO13" s="1002" t="str">
        <f>IF($B13="","",INDEX('All CCC'!AO$7:AO$962,MATCH(WatchList!$B13,'All CCC'!$B$7:$B$962,0)))</f>
        <v/>
      </c>
      <c r="AP13" s="1002" t="str">
        <f>IF($B13="","",INDEX('All CCC'!AP$7:AP$962,MATCH(WatchList!$B13,'All CCC'!$B$7:$B$962,0)))</f>
        <v/>
      </c>
      <c r="AQ13" s="1002" t="str">
        <f>IF($B13="","",INDEX('All CCC'!AQ$7:AQ$962,MATCH(WatchList!$B13,'All CCC'!$B$7:$B$962,0)))</f>
        <v/>
      </c>
      <c r="AR13" s="1002" t="str">
        <f>IF($B13="","",INDEX('All CCC'!AR$7:AR$962,MATCH(WatchList!$B13,'All CCC'!$B$7:$B$962,0)))</f>
        <v/>
      </c>
      <c r="AS13" s="1002" t="str">
        <f>IF($B13="","",INDEX('All CCC'!AS$7:AS$962,MATCH(WatchList!$B13,'All CCC'!$B$7:$B$962,0)))</f>
        <v/>
      </c>
      <c r="AT13" s="1002" t="str">
        <f>IF($B13="","",INDEX('All CCC'!AT$7:AT$962,MATCH(WatchList!$B13,'All CCC'!$B$7:$B$962,0)))</f>
        <v/>
      </c>
      <c r="AU13" s="1002" t="str">
        <f>IF($B13="","",INDEX('All CCC'!AU$7:AU$962,MATCH(WatchList!$B13,'All CCC'!$B$7:$B$962,0)))</f>
        <v/>
      </c>
      <c r="AV13" s="1002" t="str">
        <f>IF($B13="","",INDEX('All CCC'!AV$7:AV$962,MATCH(WatchList!$B13,'All CCC'!$B$7:$B$962,0)))</f>
        <v/>
      </c>
      <c r="AW13" s="1002" t="str">
        <f>IF($B13="","",INDEX('All CCC'!AW$7:AW$962,MATCH(WatchList!$B13,'All CCC'!$B$7:$B$962,0)))</f>
        <v/>
      </c>
      <c r="AX13" s="1002" t="str">
        <f>IF($B13="","",INDEX('All CCC'!AX$7:AX$962,MATCH(WatchList!$B13,'All CCC'!$B$7:$B$962,0)))</f>
        <v/>
      </c>
      <c r="AY13" s="1002" t="str">
        <f>IF($B13="","",INDEX('All CCC'!AY$7:AY$962,MATCH(WatchList!$B13,'All CCC'!$B$7:$B$962,0)))</f>
        <v/>
      </c>
      <c r="AZ13" s="1002" t="str">
        <f>IF($B13="","",INDEX('All CCC'!AZ$7:AZ$962,MATCH(WatchList!$B13,'All CCC'!$B$7:$B$962,0)))</f>
        <v/>
      </c>
      <c r="BA13" s="1002" t="str">
        <f>IF($B13="","",INDEX('All CCC'!BA$7:BA$962,MATCH(WatchList!$B13,'All CCC'!$B$7:$B$962,0)))</f>
        <v/>
      </c>
      <c r="BB13" s="1002" t="str">
        <f>IF($B13="","",INDEX('All CCC'!BB$7:BB$962,MATCH(WatchList!$B13,'All CCC'!$B$7:$B$962,0)))</f>
        <v/>
      </c>
      <c r="BC13" s="1002" t="str">
        <f>IF($B13="","",INDEX('All CCC'!BC$7:BC$962,MATCH(WatchList!$B13,'All CCC'!$B$7:$B$962,0)))</f>
        <v/>
      </c>
      <c r="BD13" s="1002" t="str">
        <f>IF($B13="","",INDEX('All CCC'!BD$7:BD$962,MATCH(WatchList!$B13,'All CCC'!$B$7:$B$962,0)))</f>
        <v/>
      </c>
      <c r="BE13" s="1002" t="str">
        <f>IF($B13="","",INDEX('All CCC'!BE$7:BE$962,MATCH(WatchList!$B13,'All CCC'!$B$7:$B$962,0)))</f>
        <v/>
      </c>
      <c r="BF13" s="1002" t="str">
        <f>IF($B13="","",INDEX('All CCC'!BF$7:BF$962,MATCH(WatchList!$B13,'All CCC'!$B$7:$B$962,0)))</f>
        <v/>
      </c>
      <c r="BG13" s="1002" t="str">
        <f>IF($B13="","",INDEX('All CCC'!BG$7:BG$962,MATCH(WatchList!$B13,'All CCC'!$B$7:$B$962,0)))</f>
        <v/>
      </c>
    </row>
    <row r="14" spans="1:59" ht="11.25" customHeight="1" x14ac:dyDescent="0.2">
      <c r="A14" s="638" t="str">
        <f>IF($B14="","",INDEX('All CCC'!A$7:A$962,MATCH(WatchList!$B14,'All CCC'!$B$7:$B$962,0)))</f>
        <v/>
      </c>
      <c r="B14" s="36"/>
      <c r="C14" s="1002" t="str">
        <f>IF($B14="","",INDEX('All CCC'!C$7:C$962,MATCH(WatchList!$B14,'All CCC'!$B$7:$B$962,0)))</f>
        <v/>
      </c>
      <c r="D14" s="1002" t="str">
        <f>IF($B14="","",INDEX('All CCC'!D$7:D$962,MATCH(WatchList!$B14,'All CCC'!$B$7:$B$962,0)))</f>
        <v/>
      </c>
      <c r="E14" s="1002" t="str">
        <f>IF($B14="","",INDEX('All CCC'!E$7:E$962,MATCH(WatchList!$B14,'All CCC'!$B$7:$B$962,0)))</f>
        <v/>
      </c>
      <c r="F14" s="1002" t="str">
        <f>IF($B14="","",INDEX('All CCC'!F$7:F$962,MATCH(WatchList!$B14,'All CCC'!$B$7:$B$962,0)))</f>
        <v/>
      </c>
      <c r="G14" s="1002" t="str">
        <f>IF($B14="","",INDEX('All CCC'!G$7:G$962,MATCH(WatchList!$B14,'All CCC'!$B$7:$B$962,0)))</f>
        <v/>
      </c>
      <c r="H14" s="1002" t="str">
        <f>IF($B14="","",INDEX('All CCC'!H$7:H$962,MATCH(WatchList!$B14,'All CCC'!$B$7:$B$962,0)))</f>
        <v/>
      </c>
      <c r="I14" s="1002" t="str">
        <f>IF($B14="","",INDEX('All CCC'!I$7:I$962,MATCH(WatchList!$B14,'All CCC'!$B$7:$B$962,0)))</f>
        <v/>
      </c>
      <c r="J14" s="1002" t="str">
        <f>IF($B14="","",INDEX('All CCC'!J$7:J$962,MATCH(WatchList!$B14,'All CCC'!$B$7:$B$962,0)))</f>
        <v/>
      </c>
      <c r="K14" s="1002" t="str">
        <f>IF($B14="","",INDEX('All CCC'!K$7:K$962,MATCH(WatchList!$B14,'All CCC'!$B$7:$B$962,0)))</f>
        <v/>
      </c>
      <c r="L14" s="1002" t="str">
        <f>IF($B14="","",INDEX('All CCC'!L$7:L$962,MATCH(WatchList!$B14,'All CCC'!$B$7:$B$962,0)))</f>
        <v/>
      </c>
      <c r="M14" s="1002" t="str">
        <f>IF($B14="","",INDEX('All CCC'!M$7:M$962,MATCH(WatchList!$B14,'All CCC'!$B$7:$B$962,0)))</f>
        <v/>
      </c>
      <c r="N14" s="1002" t="str">
        <f>IF($B14="","",INDEX('All CCC'!N$7:N$962,MATCH(WatchList!$B14,'All CCC'!$B$7:$B$962,0)))</f>
        <v/>
      </c>
      <c r="O14" s="1002" t="str">
        <f>IF($B14="","",INDEX('All CCC'!O$7:O$962,MATCH(WatchList!$B14,'All CCC'!$B$7:$B$962,0)))</f>
        <v/>
      </c>
      <c r="P14" s="1003" t="str">
        <f>IF($B14="","",INDEX('All CCC'!P$7:P$962,MATCH(WatchList!$B14,'All CCC'!$B$7:$B$962,0)))</f>
        <v/>
      </c>
      <c r="Q14" s="1003" t="str">
        <f>IF($B14="","",INDEX('All CCC'!Q$7:Q$962,MATCH(WatchList!$B14,'All CCC'!$B$7:$B$962,0)))</f>
        <v/>
      </c>
      <c r="R14" s="1002" t="str">
        <f>IF($B14="","",INDEX('All CCC'!R$7:R$962,MATCH(WatchList!$B14,'All CCC'!$B$7:$B$962,0)))</f>
        <v/>
      </c>
      <c r="S14" s="1002" t="str">
        <f>IF($B14="","",INDEX('All CCC'!S$7:S$962,MATCH(WatchList!$B14,'All CCC'!$B$7:$B$962,0)))</f>
        <v/>
      </c>
      <c r="T14" s="1002" t="str">
        <f>IF($B14="","",INDEX('All CCC'!T$7:T$962,MATCH(WatchList!$B14,'All CCC'!$B$7:$B$962,0)))</f>
        <v/>
      </c>
      <c r="U14" s="1002" t="str">
        <f>IF($B14="","",INDEX('All CCC'!U$7:U$962,MATCH(WatchList!$B14,'All CCC'!$B$7:$B$962,0)))</f>
        <v/>
      </c>
      <c r="V14" s="1002" t="str">
        <f>IF($B14="","",INDEX('All CCC'!V$7:V$962,MATCH(WatchList!$B14,'All CCC'!$B$7:$B$962,0)))</f>
        <v/>
      </c>
      <c r="W14" s="1002" t="str">
        <f>IF($B14="","",INDEX('All CCC'!W$7:W$962,MATCH(WatchList!$B14,'All CCC'!$B$7:$B$962,0)))</f>
        <v/>
      </c>
      <c r="X14" s="1002" t="str">
        <f>IF($B14="","",INDEX('All CCC'!X$7:X$962,MATCH(WatchList!$B14,'All CCC'!$B$7:$B$962,0)))</f>
        <v/>
      </c>
      <c r="Y14" s="1002" t="str">
        <f>IF($B14="","",INDEX('All CCC'!Y$7:Y$962,MATCH(WatchList!$B14,'All CCC'!$B$7:$B$962,0)))</f>
        <v/>
      </c>
      <c r="Z14" s="1002" t="str">
        <f>IF($B14="","",INDEX('All CCC'!Z$7:Z$962,MATCH(WatchList!$B14,'All CCC'!$B$7:$B$962,0)))</f>
        <v/>
      </c>
      <c r="AA14" s="1002" t="str">
        <f>IF($B14="","",INDEX('All CCC'!AA$7:AA$962,MATCH(WatchList!$B14,'All CCC'!$B$7:$B$962,0)))</f>
        <v/>
      </c>
      <c r="AB14" s="1002" t="str">
        <f>IF($B14="","",INDEX('All CCC'!AB$7:AB$962,MATCH(WatchList!$B14,'All CCC'!$B$7:$B$962,0)))</f>
        <v/>
      </c>
      <c r="AC14" s="1002" t="str">
        <f>IF($B14="","",INDEX('All CCC'!AC$7:AC$962,MATCH(WatchList!$B14,'All CCC'!$B$7:$B$962,0)))</f>
        <v/>
      </c>
      <c r="AD14" s="1002" t="str">
        <f>IF($B14="","",INDEX('All CCC'!AD$7:AD$962,MATCH(WatchList!$B14,'All CCC'!$B$7:$B$962,0)))</f>
        <v/>
      </c>
      <c r="AE14" s="1002" t="str">
        <f>IF($B14="","",INDEX('All CCC'!AE$7:AE$962,MATCH(WatchList!$B14,'All CCC'!$B$7:$B$962,0)))</f>
        <v/>
      </c>
      <c r="AF14" s="1002" t="str">
        <f>IF($B14="","",INDEX('All CCC'!AF$7:AF$962,MATCH(WatchList!$B14,'All CCC'!$B$7:$B$962,0)))</f>
        <v/>
      </c>
      <c r="AG14" s="1002" t="str">
        <f>IF($B14="","",INDEX('All CCC'!AG$7:AG$962,MATCH(WatchList!$B14,'All CCC'!$B$7:$B$962,0)))</f>
        <v/>
      </c>
      <c r="AH14" s="1002" t="str">
        <f>IF($B14="","",INDEX('All CCC'!AH$7:AH$962,MATCH(WatchList!$B14,'All CCC'!$B$7:$B$962,0)))</f>
        <v/>
      </c>
      <c r="AI14" s="1002" t="str">
        <f>IF($B14="","",INDEX('All CCC'!AI$7:AI$962,MATCH(WatchList!$B14,'All CCC'!$B$7:$B$962,0)))</f>
        <v/>
      </c>
      <c r="AJ14" s="1002" t="str">
        <f>IF($B14="","",INDEX('All CCC'!AJ$7:AJ$962,MATCH(WatchList!$B14,'All CCC'!$B$7:$B$962,0)))</f>
        <v/>
      </c>
      <c r="AK14" s="1002" t="str">
        <f>IF($B14="","",INDEX('All CCC'!AK$7:AK$962,MATCH(WatchList!$B14,'All CCC'!$B$7:$B$962,0)))</f>
        <v/>
      </c>
      <c r="AL14" s="1002" t="str">
        <f>IF($B14="","",INDEX('All CCC'!AL$7:AL$962,MATCH(WatchList!$B14,'All CCC'!$B$7:$B$962,0)))</f>
        <v/>
      </c>
      <c r="AM14" s="1002" t="str">
        <f>IF($B14="","",INDEX('All CCC'!AM$7:AM$962,MATCH(WatchList!$B14,'All CCC'!$B$7:$B$962,0)))</f>
        <v/>
      </c>
      <c r="AN14" s="1002" t="str">
        <f>IF($B14="","",INDEX('All CCC'!AN$7:AN$962,MATCH(WatchList!$B14,'All CCC'!$B$7:$B$962,0)))</f>
        <v/>
      </c>
      <c r="AO14" s="1002" t="str">
        <f>IF($B14="","",INDEX('All CCC'!AO$7:AO$962,MATCH(WatchList!$B14,'All CCC'!$B$7:$B$962,0)))</f>
        <v/>
      </c>
      <c r="AP14" s="1002" t="str">
        <f>IF($B14="","",INDEX('All CCC'!AP$7:AP$962,MATCH(WatchList!$B14,'All CCC'!$B$7:$B$962,0)))</f>
        <v/>
      </c>
      <c r="AQ14" s="1002" t="str">
        <f>IF($B14="","",INDEX('All CCC'!AQ$7:AQ$962,MATCH(WatchList!$B14,'All CCC'!$B$7:$B$962,0)))</f>
        <v/>
      </c>
      <c r="AR14" s="1002" t="str">
        <f>IF($B14="","",INDEX('All CCC'!AR$7:AR$962,MATCH(WatchList!$B14,'All CCC'!$B$7:$B$962,0)))</f>
        <v/>
      </c>
      <c r="AS14" s="1002" t="str">
        <f>IF($B14="","",INDEX('All CCC'!AS$7:AS$962,MATCH(WatchList!$B14,'All CCC'!$B$7:$B$962,0)))</f>
        <v/>
      </c>
      <c r="AT14" s="1002" t="str">
        <f>IF($B14="","",INDEX('All CCC'!AT$7:AT$962,MATCH(WatchList!$B14,'All CCC'!$B$7:$B$962,0)))</f>
        <v/>
      </c>
      <c r="AU14" s="1002" t="str">
        <f>IF($B14="","",INDEX('All CCC'!AU$7:AU$962,MATCH(WatchList!$B14,'All CCC'!$B$7:$B$962,0)))</f>
        <v/>
      </c>
      <c r="AV14" s="1002" t="str">
        <f>IF($B14="","",INDEX('All CCC'!AV$7:AV$962,MATCH(WatchList!$B14,'All CCC'!$B$7:$B$962,0)))</f>
        <v/>
      </c>
      <c r="AW14" s="1002" t="str">
        <f>IF($B14="","",INDEX('All CCC'!AW$7:AW$962,MATCH(WatchList!$B14,'All CCC'!$B$7:$B$962,0)))</f>
        <v/>
      </c>
      <c r="AX14" s="1002" t="str">
        <f>IF($B14="","",INDEX('All CCC'!AX$7:AX$962,MATCH(WatchList!$B14,'All CCC'!$B$7:$B$962,0)))</f>
        <v/>
      </c>
      <c r="AY14" s="1002" t="str">
        <f>IF($B14="","",INDEX('All CCC'!AY$7:AY$962,MATCH(WatchList!$B14,'All CCC'!$B$7:$B$962,0)))</f>
        <v/>
      </c>
      <c r="AZ14" s="1002" t="str">
        <f>IF($B14="","",INDEX('All CCC'!AZ$7:AZ$962,MATCH(WatchList!$B14,'All CCC'!$B$7:$B$962,0)))</f>
        <v/>
      </c>
      <c r="BA14" s="1002" t="str">
        <f>IF($B14="","",INDEX('All CCC'!BA$7:BA$962,MATCH(WatchList!$B14,'All CCC'!$B$7:$B$962,0)))</f>
        <v/>
      </c>
      <c r="BB14" s="1002" t="str">
        <f>IF($B14="","",INDEX('All CCC'!BB$7:BB$962,MATCH(WatchList!$B14,'All CCC'!$B$7:$B$962,0)))</f>
        <v/>
      </c>
      <c r="BC14" s="1002" t="str">
        <f>IF($B14="","",INDEX('All CCC'!BC$7:BC$962,MATCH(WatchList!$B14,'All CCC'!$B$7:$B$962,0)))</f>
        <v/>
      </c>
      <c r="BD14" s="1002" t="str">
        <f>IF($B14="","",INDEX('All CCC'!BD$7:BD$962,MATCH(WatchList!$B14,'All CCC'!$B$7:$B$962,0)))</f>
        <v/>
      </c>
      <c r="BE14" s="1002" t="str">
        <f>IF($B14="","",INDEX('All CCC'!BE$7:BE$962,MATCH(WatchList!$B14,'All CCC'!$B$7:$B$962,0)))</f>
        <v/>
      </c>
      <c r="BF14" s="1002" t="str">
        <f>IF($B14="","",INDEX('All CCC'!BF$7:BF$962,MATCH(WatchList!$B14,'All CCC'!$B$7:$B$962,0)))</f>
        <v/>
      </c>
      <c r="BG14" s="1002" t="str">
        <f>IF($B14="","",INDEX('All CCC'!BG$7:BG$962,MATCH(WatchList!$B14,'All CCC'!$B$7:$B$962,0)))</f>
        <v/>
      </c>
    </row>
    <row r="15" spans="1:59" ht="11.25" customHeight="1" x14ac:dyDescent="0.2">
      <c r="A15" s="638" t="str">
        <f>IF($B15="","",INDEX('All CCC'!A$7:A$962,MATCH(WatchList!$B15,'All CCC'!$B$7:$B$962,0)))</f>
        <v/>
      </c>
      <c r="B15" s="36"/>
      <c r="C15" s="1002" t="str">
        <f>IF($B15="","",INDEX('All CCC'!C$7:C$962,MATCH(WatchList!$B15,'All CCC'!$B$7:$B$962,0)))</f>
        <v/>
      </c>
      <c r="D15" s="1002" t="str">
        <f>IF($B15="","",INDEX('All CCC'!D$7:D$962,MATCH(WatchList!$B15,'All CCC'!$B$7:$B$962,0)))</f>
        <v/>
      </c>
      <c r="E15" s="1002" t="str">
        <f>IF($B15="","",INDEX('All CCC'!E$7:E$962,MATCH(WatchList!$B15,'All CCC'!$B$7:$B$962,0)))</f>
        <v/>
      </c>
      <c r="F15" s="1002" t="str">
        <f>IF($B15="","",INDEX('All CCC'!F$7:F$962,MATCH(WatchList!$B15,'All CCC'!$B$7:$B$962,0)))</f>
        <v/>
      </c>
      <c r="G15" s="1002" t="str">
        <f>IF($B15="","",INDEX('All CCC'!G$7:G$962,MATCH(WatchList!$B15,'All CCC'!$B$7:$B$962,0)))</f>
        <v/>
      </c>
      <c r="H15" s="1002" t="str">
        <f>IF($B15="","",INDEX('All CCC'!H$7:H$962,MATCH(WatchList!$B15,'All CCC'!$B$7:$B$962,0)))</f>
        <v/>
      </c>
      <c r="I15" s="1002" t="str">
        <f>IF($B15="","",INDEX('All CCC'!I$7:I$962,MATCH(WatchList!$B15,'All CCC'!$B$7:$B$962,0)))</f>
        <v/>
      </c>
      <c r="J15" s="1002" t="str">
        <f>IF($B15="","",INDEX('All CCC'!J$7:J$962,MATCH(WatchList!$B15,'All CCC'!$B$7:$B$962,0)))</f>
        <v/>
      </c>
      <c r="K15" s="1002" t="str">
        <f>IF($B15="","",INDEX('All CCC'!K$7:K$962,MATCH(WatchList!$B15,'All CCC'!$B$7:$B$962,0)))</f>
        <v/>
      </c>
      <c r="L15" s="1002" t="str">
        <f>IF($B15="","",INDEX('All CCC'!L$7:L$962,MATCH(WatchList!$B15,'All CCC'!$B$7:$B$962,0)))</f>
        <v/>
      </c>
      <c r="M15" s="1002" t="str">
        <f>IF($B15="","",INDEX('All CCC'!M$7:M$962,MATCH(WatchList!$B15,'All CCC'!$B$7:$B$962,0)))</f>
        <v/>
      </c>
      <c r="N15" s="1002" t="str">
        <f>IF($B15="","",INDEX('All CCC'!N$7:N$962,MATCH(WatchList!$B15,'All CCC'!$B$7:$B$962,0)))</f>
        <v/>
      </c>
      <c r="O15" s="1002" t="str">
        <f>IF($B15="","",INDEX('All CCC'!O$7:O$962,MATCH(WatchList!$B15,'All CCC'!$B$7:$B$962,0)))</f>
        <v/>
      </c>
      <c r="P15" s="1003" t="str">
        <f>IF($B15="","",INDEX('All CCC'!P$7:P$962,MATCH(WatchList!$B15,'All CCC'!$B$7:$B$962,0)))</f>
        <v/>
      </c>
      <c r="Q15" s="1003" t="str">
        <f>IF($B15="","",INDEX('All CCC'!Q$7:Q$962,MATCH(WatchList!$B15,'All CCC'!$B$7:$B$962,0)))</f>
        <v/>
      </c>
      <c r="R15" s="1002" t="str">
        <f>IF($B15="","",INDEX('All CCC'!R$7:R$962,MATCH(WatchList!$B15,'All CCC'!$B$7:$B$962,0)))</f>
        <v/>
      </c>
      <c r="S15" s="1002" t="str">
        <f>IF($B15="","",INDEX('All CCC'!S$7:S$962,MATCH(WatchList!$B15,'All CCC'!$B$7:$B$962,0)))</f>
        <v/>
      </c>
      <c r="T15" s="1002" t="str">
        <f>IF($B15="","",INDEX('All CCC'!T$7:T$962,MATCH(WatchList!$B15,'All CCC'!$B$7:$B$962,0)))</f>
        <v/>
      </c>
      <c r="U15" s="1002" t="str">
        <f>IF($B15="","",INDEX('All CCC'!U$7:U$962,MATCH(WatchList!$B15,'All CCC'!$B$7:$B$962,0)))</f>
        <v/>
      </c>
      <c r="V15" s="1002" t="str">
        <f>IF($B15="","",INDEX('All CCC'!V$7:V$962,MATCH(WatchList!$B15,'All CCC'!$B$7:$B$962,0)))</f>
        <v/>
      </c>
      <c r="W15" s="1002" t="str">
        <f>IF($B15="","",INDEX('All CCC'!W$7:W$962,MATCH(WatchList!$B15,'All CCC'!$B$7:$B$962,0)))</f>
        <v/>
      </c>
      <c r="X15" s="1002" t="str">
        <f>IF($B15="","",INDEX('All CCC'!X$7:X$962,MATCH(WatchList!$B15,'All CCC'!$B$7:$B$962,0)))</f>
        <v/>
      </c>
      <c r="Y15" s="1002" t="str">
        <f>IF($B15="","",INDEX('All CCC'!Y$7:Y$962,MATCH(WatchList!$B15,'All CCC'!$B$7:$B$962,0)))</f>
        <v/>
      </c>
      <c r="Z15" s="1002" t="str">
        <f>IF($B15="","",INDEX('All CCC'!Z$7:Z$962,MATCH(WatchList!$B15,'All CCC'!$B$7:$B$962,0)))</f>
        <v/>
      </c>
      <c r="AA15" s="1002" t="str">
        <f>IF($B15="","",INDEX('All CCC'!AA$7:AA$962,MATCH(WatchList!$B15,'All CCC'!$B$7:$B$962,0)))</f>
        <v/>
      </c>
      <c r="AB15" s="1002" t="str">
        <f>IF($B15="","",INDEX('All CCC'!AB$7:AB$962,MATCH(WatchList!$B15,'All CCC'!$B$7:$B$962,0)))</f>
        <v/>
      </c>
      <c r="AC15" s="1002" t="str">
        <f>IF($B15="","",INDEX('All CCC'!AC$7:AC$962,MATCH(WatchList!$B15,'All CCC'!$B$7:$B$962,0)))</f>
        <v/>
      </c>
      <c r="AD15" s="1002" t="str">
        <f>IF($B15="","",INDEX('All CCC'!AD$7:AD$962,MATCH(WatchList!$B15,'All CCC'!$B$7:$B$962,0)))</f>
        <v/>
      </c>
      <c r="AE15" s="1002" t="str">
        <f>IF($B15="","",INDEX('All CCC'!AE$7:AE$962,MATCH(WatchList!$B15,'All CCC'!$B$7:$B$962,0)))</f>
        <v/>
      </c>
      <c r="AF15" s="1002" t="str">
        <f>IF($B15="","",INDEX('All CCC'!AF$7:AF$962,MATCH(WatchList!$B15,'All CCC'!$B$7:$B$962,0)))</f>
        <v/>
      </c>
      <c r="AG15" s="1002" t="str">
        <f>IF($B15="","",INDEX('All CCC'!AG$7:AG$962,MATCH(WatchList!$B15,'All CCC'!$B$7:$B$962,0)))</f>
        <v/>
      </c>
      <c r="AH15" s="1002" t="str">
        <f>IF($B15="","",INDEX('All CCC'!AH$7:AH$962,MATCH(WatchList!$B15,'All CCC'!$B$7:$B$962,0)))</f>
        <v/>
      </c>
      <c r="AI15" s="1002" t="str">
        <f>IF($B15="","",INDEX('All CCC'!AI$7:AI$962,MATCH(WatchList!$B15,'All CCC'!$B$7:$B$962,0)))</f>
        <v/>
      </c>
      <c r="AJ15" s="1002" t="str">
        <f>IF($B15="","",INDEX('All CCC'!AJ$7:AJ$962,MATCH(WatchList!$B15,'All CCC'!$B$7:$B$962,0)))</f>
        <v/>
      </c>
      <c r="AK15" s="1002" t="str">
        <f>IF($B15="","",INDEX('All CCC'!AK$7:AK$962,MATCH(WatchList!$B15,'All CCC'!$B$7:$B$962,0)))</f>
        <v/>
      </c>
      <c r="AL15" s="1002" t="str">
        <f>IF($B15="","",INDEX('All CCC'!AL$7:AL$962,MATCH(WatchList!$B15,'All CCC'!$B$7:$B$962,0)))</f>
        <v/>
      </c>
      <c r="AM15" s="1002" t="str">
        <f>IF($B15="","",INDEX('All CCC'!AM$7:AM$962,MATCH(WatchList!$B15,'All CCC'!$B$7:$B$962,0)))</f>
        <v/>
      </c>
      <c r="AN15" s="1002" t="str">
        <f>IF($B15="","",INDEX('All CCC'!AN$7:AN$962,MATCH(WatchList!$B15,'All CCC'!$B$7:$B$962,0)))</f>
        <v/>
      </c>
      <c r="AO15" s="1002" t="str">
        <f>IF($B15="","",INDEX('All CCC'!AO$7:AO$962,MATCH(WatchList!$B15,'All CCC'!$B$7:$B$962,0)))</f>
        <v/>
      </c>
      <c r="AP15" s="1002" t="str">
        <f>IF($B15="","",INDEX('All CCC'!AP$7:AP$962,MATCH(WatchList!$B15,'All CCC'!$B$7:$B$962,0)))</f>
        <v/>
      </c>
      <c r="AQ15" s="1002" t="str">
        <f>IF($B15="","",INDEX('All CCC'!AQ$7:AQ$962,MATCH(WatchList!$B15,'All CCC'!$B$7:$B$962,0)))</f>
        <v/>
      </c>
      <c r="AR15" s="1002" t="str">
        <f>IF($B15="","",INDEX('All CCC'!AR$7:AR$962,MATCH(WatchList!$B15,'All CCC'!$B$7:$B$962,0)))</f>
        <v/>
      </c>
      <c r="AS15" s="1002" t="str">
        <f>IF($B15="","",INDEX('All CCC'!AS$7:AS$962,MATCH(WatchList!$B15,'All CCC'!$B$7:$B$962,0)))</f>
        <v/>
      </c>
      <c r="AT15" s="1002" t="str">
        <f>IF($B15="","",INDEX('All CCC'!AT$7:AT$962,MATCH(WatchList!$B15,'All CCC'!$B$7:$B$962,0)))</f>
        <v/>
      </c>
      <c r="AU15" s="1002" t="str">
        <f>IF($B15="","",INDEX('All CCC'!AU$7:AU$962,MATCH(WatchList!$B15,'All CCC'!$B$7:$B$962,0)))</f>
        <v/>
      </c>
      <c r="AV15" s="1002" t="str">
        <f>IF($B15="","",INDEX('All CCC'!AV$7:AV$962,MATCH(WatchList!$B15,'All CCC'!$B$7:$B$962,0)))</f>
        <v/>
      </c>
      <c r="AW15" s="1002" t="str">
        <f>IF($B15="","",INDEX('All CCC'!AW$7:AW$962,MATCH(WatchList!$B15,'All CCC'!$B$7:$B$962,0)))</f>
        <v/>
      </c>
      <c r="AX15" s="1002" t="str">
        <f>IF($B15="","",INDEX('All CCC'!AX$7:AX$962,MATCH(WatchList!$B15,'All CCC'!$B$7:$B$962,0)))</f>
        <v/>
      </c>
      <c r="AY15" s="1002" t="str">
        <f>IF($B15="","",INDEX('All CCC'!AY$7:AY$962,MATCH(WatchList!$B15,'All CCC'!$B$7:$B$962,0)))</f>
        <v/>
      </c>
      <c r="AZ15" s="1002" t="str">
        <f>IF($B15="","",INDEX('All CCC'!AZ$7:AZ$962,MATCH(WatchList!$B15,'All CCC'!$B$7:$B$962,0)))</f>
        <v/>
      </c>
      <c r="BA15" s="1002" t="str">
        <f>IF($B15="","",INDEX('All CCC'!BA$7:BA$962,MATCH(WatchList!$B15,'All CCC'!$B$7:$B$962,0)))</f>
        <v/>
      </c>
      <c r="BB15" s="1002" t="str">
        <f>IF($B15="","",INDEX('All CCC'!BB$7:BB$962,MATCH(WatchList!$B15,'All CCC'!$B$7:$B$962,0)))</f>
        <v/>
      </c>
      <c r="BC15" s="1002" t="str">
        <f>IF($B15="","",INDEX('All CCC'!BC$7:BC$962,MATCH(WatchList!$B15,'All CCC'!$B$7:$B$962,0)))</f>
        <v/>
      </c>
      <c r="BD15" s="1002" t="str">
        <f>IF($B15="","",INDEX('All CCC'!BD$7:BD$962,MATCH(WatchList!$B15,'All CCC'!$B$7:$B$962,0)))</f>
        <v/>
      </c>
      <c r="BE15" s="1002" t="str">
        <f>IF($B15="","",INDEX('All CCC'!BE$7:BE$962,MATCH(WatchList!$B15,'All CCC'!$B$7:$B$962,0)))</f>
        <v/>
      </c>
      <c r="BF15" s="1002" t="str">
        <f>IF($B15="","",INDEX('All CCC'!BF$7:BF$962,MATCH(WatchList!$B15,'All CCC'!$B$7:$B$962,0)))</f>
        <v/>
      </c>
      <c r="BG15" s="1002" t="str">
        <f>IF($B15="","",INDEX('All CCC'!BG$7:BG$962,MATCH(WatchList!$B15,'All CCC'!$B$7:$B$962,0)))</f>
        <v/>
      </c>
    </row>
    <row r="16" spans="1:59" ht="11.25" customHeight="1" x14ac:dyDescent="0.2">
      <c r="A16" s="638" t="str">
        <f>IF($B16="","",INDEX('All CCC'!A$7:A$962,MATCH(WatchList!$B16,'All CCC'!$B$7:$B$962,0)))</f>
        <v/>
      </c>
      <c r="B16" s="36"/>
      <c r="C16" s="1002" t="str">
        <f>IF($B16="","",INDEX('All CCC'!C$7:C$962,MATCH(WatchList!$B16,'All CCC'!$B$7:$B$962,0)))</f>
        <v/>
      </c>
      <c r="D16" s="1002" t="str">
        <f>IF($B16="","",INDEX('All CCC'!D$7:D$962,MATCH(WatchList!$B16,'All CCC'!$B$7:$B$962,0)))</f>
        <v/>
      </c>
      <c r="E16" s="1002" t="str">
        <f>IF($B16="","",INDEX('All CCC'!E$7:E$962,MATCH(WatchList!$B16,'All CCC'!$B$7:$B$962,0)))</f>
        <v/>
      </c>
      <c r="F16" s="1002" t="str">
        <f>IF($B16="","",INDEX('All CCC'!F$7:F$962,MATCH(WatchList!$B16,'All CCC'!$B$7:$B$962,0)))</f>
        <v/>
      </c>
      <c r="G16" s="1002" t="str">
        <f>IF($B16="","",INDEX('All CCC'!G$7:G$962,MATCH(WatchList!$B16,'All CCC'!$B$7:$B$962,0)))</f>
        <v/>
      </c>
      <c r="H16" s="1002" t="str">
        <f>IF($B16="","",INDEX('All CCC'!H$7:H$962,MATCH(WatchList!$B16,'All CCC'!$B$7:$B$962,0)))</f>
        <v/>
      </c>
      <c r="I16" s="1002" t="str">
        <f>IF($B16="","",INDEX('All CCC'!I$7:I$962,MATCH(WatchList!$B16,'All CCC'!$B$7:$B$962,0)))</f>
        <v/>
      </c>
      <c r="J16" s="1002" t="str">
        <f>IF($B16="","",INDEX('All CCC'!J$7:J$962,MATCH(WatchList!$B16,'All CCC'!$B$7:$B$962,0)))</f>
        <v/>
      </c>
      <c r="K16" s="1002" t="str">
        <f>IF($B16="","",INDEX('All CCC'!K$7:K$962,MATCH(WatchList!$B16,'All CCC'!$B$7:$B$962,0)))</f>
        <v/>
      </c>
      <c r="L16" s="1002" t="str">
        <f>IF($B16="","",INDEX('All CCC'!L$7:L$962,MATCH(WatchList!$B16,'All CCC'!$B$7:$B$962,0)))</f>
        <v/>
      </c>
      <c r="M16" s="1002" t="str">
        <f>IF($B16="","",INDEX('All CCC'!M$7:M$962,MATCH(WatchList!$B16,'All CCC'!$B$7:$B$962,0)))</f>
        <v/>
      </c>
      <c r="N16" s="1002" t="str">
        <f>IF($B16="","",INDEX('All CCC'!N$7:N$962,MATCH(WatchList!$B16,'All CCC'!$B$7:$B$962,0)))</f>
        <v/>
      </c>
      <c r="O16" s="1002" t="str">
        <f>IF($B16="","",INDEX('All CCC'!O$7:O$962,MATCH(WatchList!$B16,'All CCC'!$B$7:$B$962,0)))</f>
        <v/>
      </c>
      <c r="P16" s="1003" t="str">
        <f>IF($B16="","",INDEX('All CCC'!P$7:P$962,MATCH(WatchList!$B16,'All CCC'!$B$7:$B$962,0)))</f>
        <v/>
      </c>
      <c r="Q16" s="1003" t="str">
        <f>IF($B16="","",INDEX('All CCC'!Q$7:Q$962,MATCH(WatchList!$B16,'All CCC'!$B$7:$B$962,0)))</f>
        <v/>
      </c>
      <c r="R16" s="1002" t="str">
        <f>IF($B16="","",INDEX('All CCC'!R$7:R$962,MATCH(WatchList!$B16,'All CCC'!$B$7:$B$962,0)))</f>
        <v/>
      </c>
      <c r="S16" s="1002" t="str">
        <f>IF($B16="","",INDEX('All CCC'!S$7:S$962,MATCH(WatchList!$B16,'All CCC'!$B$7:$B$962,0)))</f>
        <v/>
      </c>
      <c r="T16" s="1002" t="str">
        <f>IF($B16="","",INDEX('All CCC'!T$7:T$962,MATCH(WatchList!$B16,'All CCC'!$B$7:$B$962,0)))</f>
        <v/>
      </c>
      <c r="U16" s="1002" t="str">
        <f>IF($B16="","",INDEX('All CCC'!U$7:U$962,MATCH(WatchList!$B16,'All CCC'!$B$7:$B$962,0)))</f>
        <v/>
      </c>
      <c r="V16" s="1002" t="str">
        <f>IF($B16="","",INDEX('All CCC'!V$7:V$962,MATCH(WatchList!$B16,'All CCC'!$B$7:$B$962,0)))</f>
        <v/>
      </c>
      <c r="W16" s="1002" t="str">
        <f>IF($B16="","",INDEX('All CCC'!W$7:W$962,MATCH(WatchList!$B16,'All CCC'!$B$7:$B$962,0)))</f>
        <v/>
      </c>
      <c r="X16" s="1002" t="str">
        <f>IF($B16="","",INDEX('All CCC'!X$7:X$962,MATCH(WatchList!$B16,'All CCC'!$B$7:$B$962,0)))</f>
        <v/>
      </c>
      <c r="Y16" s="1002" t="str">
        <f>IF($B16="","",INDEX('All CCC'!Y$7:Y$962,MATCH(WatchList!$B16,'All CCC'!$B$7:$B$962,0)))</f>
        <v/>
      </c>
      <c r="Z16" s="1002" t="str">
        <f>IF($B16="","",INDEX('All CCC'!Z$7:Z$962,MATCH(WatchList!$B16,'All CCC'!$B$7:$B$962,0)))</f>
        <v/>
      </c>
      <c r="AA16" s="1002" t="str">
        <f>IF($B16="","",INDEX('All CCC'!AA$7:AA$962,MATCH(WatchList!$B16,'All CCC'!$B$7:$B$962,0)))</f>
        <v/>
      </c>
      <c r="AB16" s="1002" t="str">
        <f>IF($B16="","",INDEX('All CCC'!AB$7:AB$962,MATCH(WatchList!$B16,'All CCC'!$B$7:$B$962,0)))</f>
        <v/>
      </c>
      <c r="AC16" s="1002" t="str">
        <f>IF($B16="","",INDEX('All CCC'!AC$7:AC$962,MATCH(WatchList!$B16,'All CCC'!$B$7:$B$962,0)))</f>
        <v/>
      </c>
      <c r="AD16" s="1002" t="str">
        <f>IF($B16="","",INDEX('All CCC'!AD$7:AD$962,MATCH(WatchList!$B16,'All CCC'!$B$7:$B$962,0)))</f>
        <v/>
      </c>
      <c r="AE16" s="1002" t="str">
        <f>IF($B16="","",INDEX('All CCC'!AE$7:AE$962,MATCH(WatchList!$B16,'All CCC'!$B$7:$B$962,0)))</f>
        <v/>
      </c>
      <c r="AF16" s="1002" t="str">
        <f>IF($B16="","",INDEX('All CCC'!AF$7:AF$962,MATCH(WatchList!$B16,'All CCC'!$B$7:$B$962,0)))</f>
        <v/>
      </c>
      <c r="AG16" s="1002" t="str">
        <f>IF($B16="","",INDEX('All CCC'!AG$7:AG$962,MATCH(WatchList!$B16,'All CCC'!$B$7:$B$962,0)))</f>
        <v/>
      </c>
      <c r="AH16" s="1002" t="str">
        <f>IF($B16="","",INDEX('All CCC'!AH$7:AH$962,MATCH(WatchList!$B16,'All CCC'!$B$7:$B$962,0)))</f>
        <v/>
      </c>
      <c r="AI16" s="1002" t="str">
        <f>IF($B16="","",INDEX('All CCC'!AI$7:AI$962,MATCH(WatchList!$B16,'All CCC'!$B$7:$B$962,0)))</f>
        <v/>
      </c>
      <c r="AJ16" s="1002" t="str">
        <f>IF($B16="","",INDEX('All CCC'!AJ$7:AJ$962,MATCH(WatchList!$B16,'All CCC'!$B$7:$B$962,0)))</f>
        <v/>
      </c>
      <c r="AK16" s="1002" t="str">
        <f>IF($B16="","",INDEX('All CCC'!AK$7:AK$962,MATCH(WatchList!$B16,'All CCC'!$B$7:$B$962,0)))</f>
        <v/>
      </c>
      <c r="AL16" s="1002" t="str">
        <f>IF($B16="","",INDEX('All CCC'!AL$7:AL$962,MATCH(WatchList!$B16,'All CCC'!$B$7:$B$962,0)))</f>
        <v/>
      </c>
      <c r="AM16" s="1002" t="str">
        <f>IF($B16="","",INDEX('All CCC'!AM$7:AM$962,MATCH(WatchList!$B16,'All CCC'!$B$7:$B$962,0)))</f>
        <v/>
      </c>
      <c r="AN16" s="1002" t="str">
        <f>IF($B16="","",INDEX('All CCC'!AN$7:AN$962,MATCH(WatchList!$B16,'All CCC'!$B$7:$B$962,0)))</f>
        <v/>
      </c>
      <c r="AO16" s="1002" t="str">
        <f>IF($B16="","",INDEX('All CCC'!AO$7:AO$962,MATCH(WatchList!$B16,'All CCC'!$B$7:$B$962,0)))</f>
        <v/>
      </c>
      <c r="AP16" s="1002" t="str">
        <f>IF($B16="","",INDEX('All CCC'!AP$7:AP$962,MATCH(WatchList!$B16,'All CCC'!$B$7:$B$962,0)))</f>
        <v/>
      </c>
      <c r="AQ16" s="1002" t="str">
        <f>IF($B16="","",INDEX('All CCC'!AQ$7:AQ$962,MATCH(WatchList!$B16,'All CCC'!$B$7:$B$962,0)))</f>
        <v/>
      </c>
      <c r="AR16" s="1002" t="str">
        <f>IF($B16="","",INDEX('All CCC'!AR$7:AR$962,MATCH(WatchList!$B16,'All CCC'!$B$7:$B$962,0)))</f>
        <v/>
      </c>
      <c r="AS16" s="1002" t="str">
        <f>IF($B16="","",INDEX('All CCC'!AS$7:AS$962,MATCH(WatchList!$B16,'All CCC'!$B$7:$B$962,0)))</f>
        <v/>
      </c>
      <c r="AT16" s="1002" t="str">
        <f>IF($B16="","",INDEX('All CCC'!AT$7:AT$962,MATCH(WatchList!$B16,'All CCC'!$B$7:$B$962,0)))</f>
        <v/>
      </c>
      <c r="AU16" s="1002" t="str">
        <f>IF($B16="","",INDEX('All CCC'!AU$7:AU$962,MATCH(WatchList!$B16,'All CCC'!$B$7:$B$962,0)))</f>
        <v/>
      </c>
      <c r="AV16" s="1002" t="str">
        <f>IF($B16="","",INDEX('All CCC'!AV$7:AV$962,MATCH(WatchList!$B16,'All CCC'!$B$7:$B$962,0)))</f>
        <v/>
      </c>
      <c r="AW16" s="1002" t="str">
        <f>IF($B16="","",INDEX('All CCC'!AW$7:AW$962,MATCH(WatchList!$B16,'All CCC'!$B$7:$B$962,0)))</f>
        <v/>
      </c>
      <c r="AX16" s="1002" t="str">
        <f>IF($B16="","",INDEX('All CCC'!AX$7:AX$962,MATCH(WatchList!$B16,'All CCC'!$B$7:$B$962,0)))</f>
        <v/>
      </c>
      <c r="AY16" s="1002" t="str">
        <f>IF($B16="","",INDEX('All CCC'!AY$7:AY$962,MATCH(WatchList!$B16,'All CCC'!$B$7:$B$962,0)))</f>
        <v/>
      </c>
      <c r="AZ16" s="1002" t="str">
        <f>IF($B16="","",INDEX('All CCC'!AZ$7:AZ$962,MATCH(WatchList!$B16,'All CCC'!$B$7:$B$962,0)))</f>
        <v/>
      </c>
      <c r="BA16" s="1002" t="str">
        <f>IF($B16="","",INDEX('All CCC'!BA$7:BA$962,MATCH(WatchList!$B16,'All CCC'!$B$7:$B$962,0)))</f>
        <v/>
      </c>
      <c r="BB16" s="1002" t="str">
        <f>IF($B16="","",INDEX('All CCC'!BB$7:BB$962,MATCH(WatchList!$B16,'All CCC'!$B$7:$B$962,0)))</f>
        <v/>
      </c>
      <c r="BC16" s="1002" t="str">
        <f>IF($B16="","",INDEX('All CCC'!BC$7:BC$962,MATCH(WatchList!$B16,'All CCC'!$B$7:$B$962,0)))</f>
        <v/>
      </c>
      <c r="BD16" s="1002" t="str">
        <f>IF($B16="","",INDEX('All CCC'!BD$7:BD$962,MATCH(WatchList!$B16,'All CCC'!$B$7:$B$962,0)))</f>
        <v/>
      </c>
      <c r="BE16" s="1002" t="str">
        <f>IF($B16="","",INDEX('All CCC'!BE$7:BE$962,MATCH(WatchList!$B16,'All CCC'!$B$7:$B$962,0)))</f>
        <v/>
      </c>
      <c r="BF16" s="1002" t="str">
        <f>IF($B16="","",INDEX('All CCC'!BF$7:BF$962,MATCH(WatchList!$B16,'All CCC'!$B$7:$B$962,0)))</f>
        <v/>
      </c>
      <c r="BG16" s="1002" t="str">
        <f>IF($B16="","",INDEX('All CCC'!BG$7:BG$962,MATCH(WatchList!$B16,'All CCC'!$B$7:$B$962,0)))</f>
        <v/>
      </c>
    </row>
    <row r="17" spans="1:59" ht="11.25" customHeight="1" x14ac:dyDescent="0.2">
      <c r="A17" s="638" t="str">
        <f>IF($B17="","",INDEX('All CCC'!A$7:A$962,MATCH(WatchList!$B17,'All CCC'!$B$7:$B$962,0)))</f>
        <v/>
      </c>
      <c r="B17" s="36"/>
      <c r="C17" s="1002" t="str">
        <f>IF($B17="","",INDEX('All CCC'!C$7:C$962,MATCH(WatchList!$B17,'All CCC'!$B$7:$B$962,0)))</f>
        <v/>
      </c>
      <c r="D17" s="1002" t="str">
        <f>IF($B17="","",INDEX('All CCC'!D$7:D$962,MATCH(WatchList!$B17,'All CCC'!$B$7:$B$962,0)))</f>
        <v/>
      </c>
      <c r="E17" s="1002" t="str">
        <f>IF($B17="","",INDEX('All CCC'!E$7:E$962,MATCH(WatchList!$B17,'All CCC'!$B$7:$B$962,0)))</f>
        <v/>
      </c>
      <c r="F17" s="1002" t="str">
        <f>IF($B17="","",INDEX('All CCC'!F$7:F$962,MATCH(WatchList!$B17,'All CCC'!$B$7:$B$962,0)))</f>
        <v/>
      </c>
      <c r="G17" s="1002" t="str">
        <f>IF($B17="","",INDEX('All CCC'!G$7:G$962,MATCH(WatchList!$B17,'All CCC'!$B$7:$B$962,0)))</f>
        <v/>
      </c>
      <c r="H17" s="1002" t="str">
        <f>IF($B17="","",INDEX('All CCC'!H$7:H$962,MATCH(WatchList!$B17,'All CCC'!$B$7:$B$962,0)))</f>
        <v/>
      </c>
      <c r="I17" s="1002" t="str">
        <f>IF($B17="","",INDEX('All CCC'!I$7:I$962,MATCH(WatchList!$B17,'All CCC'!$B$7:$B$962,0)))</f>
        <v/>
      </c>
      <c r="J17" s="1002" t="str">
        <f>IF($B17="","",INDEX('All CCC'!J$7:J$962,MATCH(WatchList!$B17,'All CCC'!$B$7:$B$962,0)))</f>
        <v/>
      </c>
      <c r="K17" s="1002" t="str">
        <f>IF($B17="","",INDEX('All CCC'!K$7:K$962,MATCH(WatchList!$B17,'All CCC'!$B$7:$B$962,0)))</f>
        <v/>
      </c>
      <c r="L17" s="1002" t="str">
        <f>IF($B17="","",INDEX('All CCC'!L$7:L$962,MATCH(WatchList!$B17,'All CCC'!$B$7:$B$962,0)))</f>
        <v/>
      </c>
      <c r="M17" s="1002" t="str">
        <f>IF($B17="","",INDEX('All CCC'!M$7:M$962,MATCH(WatchList!$B17,'All CCC'!$B$7:$B$962,0)))</f>
        <v/>
      </c>
      <c r="N17" s="1002" t="str">
        <f>IF($B17="","",INDEX('All CCC'!N$7:N$962,MATCH(WatchList!$B17,'All CCC'!$B$7:$B$962,0)))</f>
        <v/>
      </c>
      <c r="O17" s="1002" t="str">
        <f>IF($B17="","",INDEX('All CCC'!O$7:O$962,MATCH(WatchList!$B17,'All CCC'!$B$7:$B$962,0)))</f>
        <v/>
      </c>
      <c r="P17" s="1003" t="str">
        <f>IF($B17="","",INDEX('All CCC'!P$7:P$962,MATCH(WatchList!$B17,'All CCC'!$B$7:$B$962,0)))</f>
        <v/>
      </c>
      <c r="Q17" s="1003" t="str">
        <f>IF($B17="","",INDEX('All CCC'!Q$7:Q$962,MATCH(WatchList!$B17,'All CCC'!$B$7:$B$962,0)))</f>
        <v/>
      </c>
      <c r="R17" s="1002" t="str">
        <f>IF($B17="","",INDEX('All CCC'!R$7:R$962,MATCH(WatchList!$B17,'All CCC'!$B$7:$B$962,0)))</f>
        <v/>
      </c>
      <c r="S17" s="1002" t="str">
        <f>IF($B17="","",INDEX('All CCC'!S$7:S$962,MATCH(WatchList!$B17,'All CCC'!$B$7:$B$962,0)))</f>
        <v/>
      </c>
      <c r="T17" s="1002" t="str">
        <f>IF($B17="","",INDEX('All CCC'!T$7:T$962,MATCH(WatchList!$B17,'All CCC'!$B$7:$B$962,0)))</f>
        <v/>
      </c>
      <c r="U17" s="1002" t="str">
        <f>IF($B17="","",INDEX('All CCC'!U$7:U$962,MATCH(WatchList!$B17,'All CCC'!$B$7:$B$962,0)))</f>
        <v/>
      </c>
      <c r="V17" s="1002" t="str">
        <f>IF($B17="","",INDEX('All CCC'!V$7:V$962,MATCH(WatchList!$B17,'All CCC'!$B$7:$B$962,0)))</f>
        <v/>
      </c>
      <c r="W17" s="1002" t="str">
        <f>IF($B17="","",INDEX('All CCC'!W$7:W$962,MATCH(WatchList!$B17,'All CCC'!$B$7:$B$962,0)))</f>
        <v/>
      </c>
      <c r="X17" s="1002" t="str">
        <f>IF($B17="","",INDEX('All CCC'!X$7:X$962,MATCH(WatchList!$B17,'All CCC'!$B$7:$B$962,0)))</f>
        <v/>
      </c>
      <c r="Y17" s="1002" t="str">
        <f>IF($B17="","",INDEX('All CCC'!Y$7:Y$962,MATCH(WatchList!$B17,'All CCC'!$B$7:$B$962,0)))</f>
        <v/>
      </c>
      <c r="Z17" s="1002" t="str">
        <f>IF($B17="","",INDEX('All CCC'!Z$7:Z$962,MATCH(WatchList!$B17,'All CCC'!$B$7:$B$962,0)))</f>
        <v/>
      </c>
      <c r="AA17" s="1002" t="str">
        <f>IF($B17="","",INDEX('All CCC'!AA$7:AA$962,MATCH(WatchList!$B17,'All CCC'!$B$7:$B$962,0)))</f>
        <v/>
      </c>
      <c r="AB17" s="1002" t="str">
        <f>IF($B17="","",INDEX('All CCC'!AB$7:AB$962,MATCH(WatchList!$B17,'All CCC'!$B$7:$B$962,0)))</f>
        <v/>
      </c>
      <c r="AC17" s="1002" t="str">
        <f>IF($B17="","",INDEX('All CCC'!AC$7:AC$962,MATCH(WatchList!$B17,'All CCC'!$B$7:$B$962,0)))</f>
        <v/>
      </c>
      <c r="AD17" s="1002" t="str">
        <f>IF($B17="","",INDEX('All CCC'!AD$7:AD$962,MATCH(WatchList!$B17,'All CCC'!$B$7:$B$962,0)))</f>
        <v/>
      </c>
      <c r="AE17" s="1002" t="str">
        <f>IF($B17="","",INDEX('All CCC'!AE$7:AE$962,MATCH(WatchList!$B17,'All CCC'!$B$7:$B$962,0)))</f>
        <v/>
      </c>
      <c r="AF17" s="1002" t="str">
        <f>IF($B17="","",INDEX('All CCC'!AF$7:AF$962,MATCH(WatchList!$B17,'All CCC'!$B$7:$B$962,0)))</f>
        <v/>
      </c>
      <c r="AG17" s="1002" t="str">
        <f>IF($B17="","",INDEX('All CCC'!AG$7:AG$962,MATCH(WatchList!$B17,'All CCC'!$B$7:$B$962,0)))</f>
        <v/>
      </c>
      <c r="AH17" s="1002" t="str">
        <f>IF($B17="","",INDEX('All CCC'!AH$7:AH$962,MATCH(WatchList!$B17,'All CCC'!$B$7:$B$962,0)))</f>
        <v/>
      </c>
      <c r="AI17" s="1002" t="str">
        <f>IF($B17="","",INDEX('All CCC'!AI$7:AI$962,MATCH(WatchList!$B17,'All CCC'!$B$7:$B$962,0)))</f>
        <v/>
      </c>
      <c r="AJ17" s="1002" t="str">
        <f>IF($B17="","",INDEX('All CCC'!AJ$7:AJ$962,MATCH(WatchList!$B17,'All CCC'!$B$7:$B$962,0)))</f>
        <v/>
      </c>
      <c r="AK17" s="1002" t="str">
        <f>IF($B17="","",INDEX('All CCC'!AK$7:AK$962,MATCH(WatchList!$B17,'All CCC'!$B$7:$B$962,0)))</f>
        <v/>
      </c>
      <c r="AL17" s="1002" t="str">
        <f>IF($B17="","",INDEX('All CCC'!AL$7:AL$962,MATCH(WatchList!$B17,'All CCC'!$B$7:$B$962,0)))</f>
        <v/>
      </c>
      <c r="AM17" s="1002" t="str">
        <f>IF($B17="","",INDEX('All CCC'!AM$7:AM$962,MATCH(WatchList!$B17,'All CCC'!$B$7:$B$962,0)))</f>
        <v/>
      </c>
      <c r="AN17" s="1002" t="str">
        <f>IF($B17="","",INDEX('All CCC'!AN$7:AN$962,MATCH(WatchList!$B17,'All CCC'!$B$7:$B$962,0)))</f>
        <v/>
      </c>
      <c r="AO17" s="1002" t="str">
        <f>IF($B17="","",INDEX('All CCC'!AO$7:AO$962,MATCH(WatchList!$B17,'All CCC'!$B$7:$B$962,0)))</f>
        <v/>
      </c>
      <c r="AP17" s="1002" t="str">
        <f>IF($B17="","",INDEX('All CCC'!AP$7:AP$962,MATCH(WatchList!$B17,'All CCC'!$B$7:$B$962,0)))</f>
        <v/>
      </c>
      <c r="AQ17" s="1002" t="str">
        <f>IF($B17="","",INDEX('All CCC'!AQ$7:AQ$962,MATCH(WatchList!$B17,'All CCC'!$B$7:$B$962,0)))</f>
        <v/>
      </c>
      <c r="AR17" s="1002" t="str">
        <f>IF($B17="","",INDEX('All CCC'!AR$7:AR$962,MATCH(WatchList!$B17,'All CCC'!$B$7:$B$962,0)))</f>
        <v/>
      </c>
      <c r="AS17" s="1002" t="str">
        <f>IF($B17="","",INDEX('All CCC'!AS$7:AS$962,MATCH(WatchList!$B17,'All CCC'!$B$7:$B$962,0)))</f>
        <v/>
      </c>
      <c r="AT17" s="1002" t="str">
        <f>IF($B17="","",INDEX('All CCC'!AT$7:AT$962,MATCH(WatchList!$B17,'All CCC'!$B$7:$B$962,0)))</f>
        <v/>
      </c>
      <c r="AU17" s="1002" t="str">
        <f>IF($B17="","",INDEX('All CCC'!AU$7:AU$962,MATCH(WatchList!$B17,'All CCC'!$B$7:$B$962,0)))</f>
        <v/>
      </c>
      <c r="AV17" s="1002" t="str">
        <f>IF($B17="","",INDEX('All CCC'!AV$7:AV$962,MATCH(WatchList!$B17,'All CCC'!$B$7:$B$962,0)))</f>
        <v/>
      </c>
      <c r="AW17" s="1002" t="str">
        <f>IF($B17="","",INDEX('All CCC'!AW$7:AW$962,MATCH(WatchList!$B17,'All CCC'!$B$7:$B$962,0)))</f>
        <v/>
      </c>
      <c r="AX17" s="1002" t="str">
        <f>IF($B17="","",INDEX('All CCC'!AX$7:AX$962,MATCH(WatchList!$B17,'All CCC'!$B$7:$B$962,0)))</f>
        <v/>
      </c>
      <c r="AY17" s="1002" t="str">
        <f>IF($B17="","",INDEX('All CCC'!AY$7:AY$962,MATCH(WatchList!$B17,'All CCC'!$B$7:$B$962,0)))</f>
        <v/>
      </c>
      <c r="AZ17" s="1002" t="str">
        <f>IF($B17="","",INDEX('All CCC'!AZ$7:AZ$962,MATCH(WatchList!$B17,'All CCC'!$B$7:$B$962,0)))</f>
        <v/>
      </c>
      <c r="BA17" s="1002" t="str">
        <f>IF($B17="","",INDEX('All CCC'!BA$7:BA$962,MATCH(WatchList!$B17,'All CCC'!$B$7:$B$962,0)))</f>
        <v/>
      </c>
      <c r="BB17" s="1002" t="str">
        <f>IF($B17="","",INDEX('All CCC'!BB$7:BB$962,MATCH(WatchList!$B17,'All CCC'!$B$7:$B$962,0)))</f>
        <v/>
      </c>
      <c r="BC17" s="1002" t="str">
        <f>IF($B17="","",INDEX('All CCC'!BC$7:BC$962,MATCH(WatchList!$B17,'All CCC'!$B$7:$B$962,0)))</f>
        <v/>
      </c>
      <c r="BD17" s="1002" t="str">
        <f>IF($B17="","",INDEX('All CCC'!BD$7:BD$962,MATCH(WatchList!$B17,'All CCC'!$B$7:$B$962,0)))</f>
        <v/>
      </c>
      <c r="BE17" s="1002" t="str">
        <f>IF($B17="","",INDEX('All CCC'!BE$7:BE$962,MATCH(WatchList!$B17,'All CCC'!$B$7:$B$962,0)))</f>
        <v/>
      </c>
      <c r="BF17" s="1002" t="str">
        <f>IF($B17="","",INDEX('All CCC'!BF$7:BF$962,MATCH(WatchList!$B17,'All CCC'!$B$7:$B$962,0)))</f>
        <v/>
      </c>
      <c r="BG17" s="1002" t="str">
        <f>IF($B17="","",INDEX('All CCC'!BG$7:BG$962,MATCH(WatchList!$B17,'All CCC'!$B$7:$B$962,0)))</f>
        <v/>
      </c>
    </row>
    <row r="18" spans="1:59" ht="11.25" customHeight="1" x14ac:dyDescent="0.2">
      <c r="A18" s="638" t="str">
        <f>IF($B18="","",INDEX('All CCC'!A$7:A$962,MATCH(WatchList!$B18,'All CCC'!$B$7:$B$962,0)))</f>
        <v/>
      </c>
      <c r="B18" s="36"/>
      <c r="C18" s="1002" t="str">
        <f>IF($B18="","",INDEX('All CCC'!C$7:C$962,MATCH(WatchList!$B18,'All CCC'!$B$7:$B$962,0)))</f>
        <v/>
      </c>
      <c r="D18" s="1002" t="str">
        <f>IF($B18="","",INDEX('All CCC'!D$7:D$962,MATCH(WatchList!$B18,'All CCC'!$B$7:$B$962,0)))</f>
        <v/>
      </c>
      <c r="E18" s="1002" t="str">
        <f>IF($B18="","",INDEX('All CCC'!E$7:E$962,MATCH(WatchList!$B18,'All CCC'!$B$7:$B$962,0)))</f>
        <v/>
      </c>
      <c r="F18" s="1002" t="str">
        <f>IF($B18="","",INDEX('All CCC'!F$7:F$962,MATCH(WatchList!$B18,'All CCC'!$B$7:$B$962,0)))</f>
        <v/>
      </c>
      <c r="G18" s="1002" t="str">
        <f>IF($B18="","",INDEX('All CCC'!G$7:G$962,MATCH(WatchList!$B18,'All CCC'!$B$7:$B$962,0)))</f>
        <v/>
      </c>
      <c r="H18" s="1002" t="str">
        <f>IF($B18="","",INDEX('All CCC'!H$7:H$962,MATCH(WatchList!$B18,'All CCC'!$B$7:$B$962,0)))</f>
        <v/>
      </c>
      <c r="I18" s="1002" t="str">
        <f>IF($B18="","",INDEX('All CCC'!I$7:I$962,MATCH(WatchList!$B18,'All CCC'!$B$7:$B$962,0)))</f>
        <v/>
      </c>
      <c r="J18" s="1002" t="str">
        <f>IF($B18="","",INDEX('All CCC'!J$7:J$962,MATCH(WatchList!$B18,'All CCC'!$B$7:$B$962,0)))</f>
        <v/>
      </c>
      <c r="K18" s="1002" t="str">
        <f>IF($B18="","",INDEX('All CCC'!K$7:K$962,MATCH(WatchList!$B18,'All CCC'!$B$7:$B$962,0)))</f>
        <v/>
      </c>
      <c r="L18" s="1002" t="str">
        <f>IF($B18="","",INDEX('All CCC'!L$7:L$962,MATCH(WatchList!$B18,'All CCC'!$B$7:$B$962,0)))</f>
        <v/>
      </c>
      <c r="M18" s="1002" t="str">
        <f>IF($B18="","",INDEX('All CCC'!M$7:M$962,MATCH(WatchList!$B18,'All CCC'!$B$7:$B$962,0)))</f>
        <v/>
      </c>
      <c r="N18" s="1002" t="str">
        <f>IF($B18="","",INDEX('All CCC'!N$7:N$962,MATCH(WatchList!$B18,'All CCC'!$B$7:$B$962,0)))</f>
        <v/>
      </c>
      <c r="O18" s="1002" t="str">
        <f>IF($B18="","",INDEX('All CCC'!O$7:O$962,MATCH(WatchList!$B18,'All CCC'!$B$7:$B$962,0)))</f>
        <v/>
      </c>
      <c r="P18" s="1003" t="str">
        <f>IF($B18="","",INDEX('All CCC'!P$7:P$962,MATCH(WatchList!$B18,'All CCC'!$B$7:$B$962,0)))</f>
        <v/>
      </c>
      <c r="Q18" s="1003" t="str">
        <f>IF($B18="","",INDEX('All CCC'!Q$7:Q$962,MATCH(WatchList!$B18,'All CCC'!$B$7:$B$962,0)))</f>
        <v/>
      </c>
      <c r="R18" s="1002" t="str">
        <f>IF($B18="","",INDEX('All CCC'!R$7:R$962,MATCH(WatchList!$B18,'All CCC'!$B$7:$B$962,0)))</f>
        <v/>
      </c>
      <c r="S18" s="1002" t="str">
        <f>IF($B18="","",INDEX('All CCC'!S$7:S$962,MATCH(WatchList!$B18,'All CCC'!$B$7:$B$962,0)))</f>
        <v/>
      </c>
      <c r="T18" s="1002" t="str">
        <f>IF($B18="","",INDEX('All CCC'!T$7:T$962,MATCH(WatchList!$B18,'All CCC'!$B$7:$B$962,0)))</f>
        <v/>
      </c>
      <c r="U18" s="1002" t="str">
        <f>IF($B18="","",INDEX('All CCC'!U$7:U$962,MATCH(WatchList!$B18,'All CCC'!$B$7:$B$962,0)))</f>
        <v/>
      </c>
      <c r="V18" s="1002" t="str">
        <f>IF($B18="","",INDEX('All CCC'!V$7:V$962,MATCH(WatchList!$B18,'All CCC'!$B$7:$B$962,0)))</f>
        <v/>
      </c>
      <c r="W18" s="1002" t="str">
        <f>IF($B18="","",INDEX('All CCC'!W$7:W$962,MATCH(WatchList!$B18,'All CCC'!$B$7:$B$962,0)))</f>
        <v/>
      </c>
      <c r="X18" s="1002" t="str">
        <f>IF($B18="","",INDEX('All CCC'!X$7:X$962,MATCH(WatchList!$B18,'All CCC'!$B$7:$B$962,0)))</f>
        <v/>
      </c>
      <c r="Y18" s="1002" t="str">
        <f>IF($B18="","",INDEX('All CCC'!Y$7:Y$962,MATCH(WatchList!$B18,'All CCC'!$B$7:$B$962,0)))</f>
        <v/>
      </c>
      <c r="Z18" s="1002" t="str">
        <f>IF($B18="","",INDEX('All CCC'!Z$7:Z$962,MATCH(WatchList!$B18,'All CCC'!$B$7:$B$962,0)))</f>
        <v/>
      </c>
      <c r="AA18" s="1002" t="str">
        <f>IF($B18="","",INDEX('All CCC'!AA$7:AA$962,MATCH(WatchList!$B18,'All CCC'!$B$7:$B$962,0)))</f>
        <v/>
      </c>
      <c r="AB18" s="1002" t="str">
        <f>IF($B18="","",INDEX('All CCC'!AB$7:AB$962,MATCH(WatchList!$B18,'All CCC'!$B$7:$B$962,0)))</f>
        <v/>
      </c>
      <c r="AC18" s="1002" t="str">
        <f>IF($B18="","",INDEX('All CCC'!AC$7:AC$962,MATCH(WatchList!$B18,'All CCC'!$B$7:$B$962,0)))</f>
        <v/>
      </c>
      <c r="AD18" s="1002" t="str">
        <f>IF($B18="","",INDEX('All CCC'!AD$7:AD$962,MATCH(WatchList!$B18,'All CCC'!$B$7:$B$962,0)))</f>
        <v/>
      </c>
      <c r="AE18" s="1002" t="str">
        <f>IF($B18="","",INDEX('All CCC'!AE$7:AE$962,MATCH(WatchList!$B18,'All CCC'!$B$7:$B$962,0)))</f>
        <v/>
      </c>
      <c r="AF18" s="1002" t="str">
        <f>IF($B18="","",INDEX('All CCC'!AF$7:AF$962,MATCH(WatchList!$B18,'All CCC'!$B$7:$B$962,0)))</f>
        <v/>
      </c>
      <c r="AG18" s="1002" t="str">
        <f>IF($B18="","",INDEX('All CCC'!AG$7:AG$962,MATCH(WatchList!$B18,'All CCC'!$B$7:$B$962,0)))</f>
        <v/>
      </c>
      <c r="AH18" s="1002" t="str">
        <f>IF($B18="","",INDEX('All CCC'!AH$7:AH$962,MATCH(WatchList!$B18,'All CCC'!$B$7:$B$962,0)))</f>
        <v/>
      </c>
      <c r="AI18" s="1002" t="str">
        <f>IF($B18="","",INDEX('All CCC'!AI$7:AI$962,MATCH(WatchList!$B18,'All CCC'!$B$7:$B$962,0)))</f>
        <v/>
      </c>
      <c r="AJ18" s="1002" t="str">
        <f>IF($B18="","",INDEX('All CCC'!AJ$7:AJ$962,MATCH(WatchList!$B18,'All CCC'!$B$7:$B$962,0)))</f>
        <v/>
      </c>
      <c r="AK18" s="1002" t="str">
        <f>IF($B18="","",INDEX('All CCC'!AK$7:AK$962,MATCH(WatchList!$B18,'All CCC'!$B$7:$B$962,0)))</f>
        <v/>
      </c>
      <c r="AL18" s="1002" t="str">
        <f>IF($B18="","",INDEX('All CCC'!AL$7:AL$962,MATCH(WatchList!$B18,'All CCC'!$B$7:$B$962,0)))</f>
        <v/>
      </c>
      <c r="AM18" s="1002" t="str">
        <f>IF($B18="","",INDEX('All CCC'!AM$7:AM$962,MATCH(WatchList!$B18,'All CCC'!$B$7:$B$962,0)))</f>
        <v/>
      </c>
      <c r="AN18" s="1002" t="str">
        <f>IF($B18="","",INDEX('All CCC'!AN$7:AN$962,MATCH(WatchList!$B18,'All CCC'!$B$7:$B$962,0)))</f>
        <v/>
      </c>
      <c r="AO18" s="1002" t="str">
        <f>IF($B18="","",INDEX('All CCC'!AO$7:AO$962,MATCH(WatchList!$B18,'All CCC'!$B$7:$B$962,0)))</f>
        <v/>
      </c>
      <c r="AP18" s="1002" t="str">
        <f>IF($B18="","",INDEX('All CCC'!AP$7:AP$962,MATCH(WatchList!$B18,'All CCC'!$B$7:$B$962,0)))</f>
        <v/>
      </c>
      <c r="AQ18" s="1002" t="str">
        <f>IF($B18="","",INDEX('All CCC'!AQ$7:AQ$962,MATCH(WatchList!$B18,'All CCC'!$B$7:$B$962,0)))</f>
        <v/>
      </c>
      <c r="AR18" s="1002" t="str">
        <f>IF($B18="","",INDEX('All CCC'!AR$7:AR$962,MATCH(WatchList!$B18,'All CCC'!$B$7:$B$962,0)))</f>
        <v/>
      </c>
      <c r="AS18" s="1002" t="str">
        <f>IF($B18="","",INDEX('All CCC'!AS$7:AS$962,MATCH(WatchList!$B18,'All CCC'!$B$7:$B$962,0)))</f>
        <v/>
      </c>
      <c r="AT18" s="1002" t="str">
        <f>IF($B18="","",INDEX('All CCC'!AT$7:AT$962,MATCH(WatchList!$B18,'All CCC'!$B$7:$B$962,0)))</f>
        <v/>
      </c>
      <c r="AU18" s="1002" t="str">
        <f>IF($B18="","",INDEX('All CCC'!AU$7:AU$962,MATCH(WatchList!$B18,'All CCC'!$B$7:$B$962,0)))</f>
        <v/>
      </c>
      <c r="AV18" s="1002" t="str">
        <f>IF($B18="","",INDEX('All CCC'!AV$7:AV$962,MATCH(WatchList!$B18,'All CCC'!$B$7:$B$962,0)))</f>
        <v/>
      </c>
      <c r="AW18" s="1002" t="str">
        <f>IF($B18="","",INDEX('All CCC'!AW$7:AW$962,MATCH(WatchList!$B18,'All CCC'!$B$7:$B$962,0)))</f>
        <v/>
      </c>
      <c r="AX18" s="1002" t="str">
        <f>IF($B18="","",INDEX('All CCC'!AX$7:AX$962,MATCH(WatchList!$B18,'All CCC'!$B$7:$B$962,0)))</f>
        <v/>
      </c>
      <c r="AY18" s="1002" t="str">
        <f>IF($B18="","",INDEX('All CCC'!AY$7:AY$962,MATCH(WatchList!$B18,'All CCC'!$B$7:$B$962,0)))</f>
        <v/>
      </c>
      <c r="AZ18" s="1002" t="str">
        <f>IF($B18="","",INDEX('All CCC'!AZ$7:AZ$962,MATCH(WatchList!$B18,'All CCC'!$B$7:$B$962,0)))</f>
        <v/>
      </c>
      <c r="BA18" s="1002" t="str">
        <f>IF($B18="","",INDEX('All CCC'!BA$7:BA$962,MATCH(WatchList!$B18,'All CCC'!$B$7:$B$962,0)))</f>
        <v/>
      </c>
      <c r="BB18" s="1002" t="str">
        <f>IF($B18="","",INDEX('All CCC'!BB$7:BB$962,MATCH(WatchList!$B18,'All CCC'!$B$7:$B$962,0)))</f>
        <v/>
      </c>
      <c r="BC18" s="1002" t="str">
        <f>IF($B18="","",INDEX('All CCC'!BC$7:BC$962,MATCH(WatchList!$B18,'All CCC'!$B$7:$B$962,0)))</f>
        <v/>
      </c>
      <c r="BD18" s="1002" t="str">
        <f>IF($B18="","",INDEX('All CCC'!BD$7:BD$962,MATCH(WatchList!$B18,'All CCC'!$B$7:$B$962,0)))</f>
        <v/>
      </c>
      <c r="BE18" s="1002" t="str">
        <f>IF($B18="","",INDEX('All CCC'!BE$7:BE$962,MATCH(WatchList!$B18,'All CCC'!$B$7:$B$962,0)))</f>
        <v/>
      </c>
      <c r="BF18" s="1002" t="str">
        <f>IF($B18="","",INDEX('All CCC'!BF$7:BF$962,MATCH(WatchList!$B18,'All CCC'!$B$7:$B$962,0)))</f>
        <v/>
      </c>
      <c r="BG18" s="1002" t="str">
        <f>IF($B18="","",INDEX('All CCC'!BG$7:BG$962,MATCH(WatchList!$B18,'All CCC'!$B$7:$B$962,0)))</f>
        <v/>
      </c>
    </row>
    <row r="19" spans="1:59" ht="11.25" customHeight="1" x14ac:dyDescent="0.2">
      <c r="A19" s="638" t="str">
        <f>IF($B19="","",INDEX('All CCC'!A$7:A$962,MATCH(WatchList!$B19,'All CCC'!$B$7:$B$962,0)))</f>
        <v/>
      </c>
      <c r="B19" s="36"/>
      <c r="C19" s="1002" t="str">
        <f>IF($B19="","",INDEX('All CCC'!C$7:C$962,MATCH(WatchList!$B19,'All CCC'!$B$7:$B$962,0)))</f>
        <v/>
      </c>
      <c r="D19" s="1002" t="str">
        <f>IF($B19="","",INDEX('All CCC'!D$7:D$962,MATCH(WatchList!$B19,'All CCC'!$B$7:$B$962,0)))</f>
        <v/>
      </c>
      <c r="E19" s="1002" t="str">
        <f>IF($B19="","",INDEX('All CCC'!E$7:E$962,MATCH(WatchList!$B19,'All CCC'!$B$7:$B$962,0)))</f>
        <v/>
      </c>
      <c r="F19" s="1002" t="str">
        <f>IF($B19="","",INDEX('All CCC'!F$7:F$962,MATCH(WatchList!$B19,'All CCC'!$B$7:$B$962,0)))</f>
        <v/>
      </c>
      <c r="G19" s="1002" t="str">
        <f>IF($B19="","",INDEX('All CCC'!G$7:G$962,MATCH(WatchList!$B19,'All CCC'!$B$7:$B$962,0)))</f>
        <v/>
      </c>
      <c r="H19" s="1002" t="str">
        <f>IF($B19="","",INDEX('All CCC'!H$7:H$962,MATCH(WatchList!$B19,'All CCC'!$B$7:$B$962,0)))</f>
        <v/>
      </c>
      <c r="I19" s="1002" t="str">
        <f>IF($B19="","",INDEX('All CCC'!I$7:I$962,MATCH(WatchList!$B19,'All CCC'!$B$7:$B$962,0)))</f>
        <v/>
      </c>
      <c r="J19" s="1002" t="str">
        <f>IF($B19="","",INDEX('All CCC'!J$7:J$962,MATCH(WatchList!$B19,'All CCC'!$B$7:$B$962,0)))</f>
        <v/>
      </c>
      <c r="K19" s="1002" t="str">
        <f>IF($B19="","",INDEX('All CCC'!K$7:K$962,MATCH(WatchList!$B19,'All CCC'!$B$7:$B$962,0)))</f>
        <v/>
      </c>
      <c r="L19" s="1002" t="str">
        <f>IF($B19="","",INDEX('All CCC'!L$7:L$962,MATCH(WatchList!$B19,'All CCC'!$B$7:$B$962,0)))</f>
        <v/>
      </c>
      <c r="M19" s="1002" t="str">
        <f>IF($B19="","",INDEX('All CCC'!M$7:M$962,MATCH(WatchList!$B19,'All CCC'!$B$7:$B$962,0)))</f>
        <v/>
      </c>
      <c r="N19" s="1002" t="str">
        <f>IF($B19="","",INDEX('All CCC'!N$7:N$962,MATCH(WatchList!$B19,'All CCC'!$B$7:$B$962,0)))</f>
        <v/>
      </c>
      <c r="O19" s="1002" t="str">
        <f>IF($B19="","",INDEX('All CCC'!O$7:O$962,MATCH(WatchList!$B19,'All CCC'!$B$7:$B$962,0)))</f>
        <v/>
      </c>
      <c r="P19" s="1003" t="str">
        <f>IF($B19="","",INDEX('All CCC'!P$7:P$962,MATCH(WatchList!$B19,'All CCC'!$B$7:$B$962,0)))</f>
        <v/>
      </c>
      <c r="Q19" s="1003" t="str">
        <f>IF($B19="","",INDEX('All CCC'!Q$7:Q$962,MATCH(WatchList!$B19,'All CCC'!$B$7:$B$962,0)))</f>
        <v/>
      </c>
      <c r="R19" s="1002" t="str">
        <f>IF($B19="","",INDEX('All CCC'!R$7:R$962,MATCH(WatchList!$B19,'All CCC'!$B$7:$B$962,0)))</f>
        <v/>
      </c>
      <c r="S19" s="1002" t="str">
        <f>IF($B19="","",INDEX('All CCC'!S$7:S$962,MATCH(WatchList!$B19,'All CCC'!$B$7:$B$962,0)))</f>
        <v/>
      </c>
      <c r="T19" s="1002" t="str">
        <f>IF($B19="","",INDEX('All CCC'!T$7:T$962,MATCH(WatchList!$B19,'All CCC'!$B$7:$B$962,0)))</f>
        <v/>
      </c>
      <c r="U19" s="1002" t="str">
        <f>IF($B19="","",INDEX('All CCC'!U$7:U$962,MATCH(WatchList!$B19,'All CCC'!$B$7:$B$962,0)))</f>
        <v/>
      </c>
      <c r="V19" s="1002" t="str">
        <f>IF($B19="","",INDEX('All CCC'!V$7:V$962,MATCH(WatchList!$B19,'All CCC'!$B$7:$B$962,0)))</f>
        <v/>
      </c>
      <c r="W19" s="1002" t="str">
        <f>IF($B19="","",INDEX('All CCC'!W$7:W$962,MATCH(WatchList!$B19,'All CCC'!$B$7:$B$962,0)))</f>
        <v/>
      </c>
      <c r="X19" s="1002" t="str">
        <f>IF($B19="","",INDEX('All CCC'!X$7:X$962,MATCH(WatchList!$B19,'All CCC'!$B$7:$B$962,0)))</f>
        <v/>
      </c>
      <c r="Y19" s="1002" t="str">
        <f>IF($B19="","",INDEX('All CCC'!Y$7:Y$962,MATCH(WatchList!$B19,'All CCC'!$B$7:$B$962,0)))</f>
        <v/>
      </c>
      <c r="Z19" s="1002" t="str">
        <f>IF($B19="","",INDEX('All CCC'!Z$7:Z$962,MATCH(WatchList!$B19,'All CCC'!$B$7:$B$962,0)))</f>
        <v/>
      </c>
      <c r="AA19" s="1002" t="str">
        <f>IF($B19="","",INDEX('All CCC'!AA$7:AA$962,MATCH(WatchList!$B19,'All CCC'!$B$7:$B$962,0)))</f>
        <v/>
      </c>
      <c r="AB19" s="1002" t="str">
        <f>IF($B19="","",INDEX('All CCC'!AB$7:AB$962,MATCH(WatchList!$B19,'All CCC'!$B$7:$B$962,0)))</f>
        <v/>
      </c>
      <c r="AC19" s="1002" t="str">
        <f>IF($B19="","",INDEX('All CCC'!AC$7:AC$962,MATCH(WatchList!$B19,'All CCC'!$B$7:$B$962,0)))</f>
        <v/>
      </c>
      <c r="AD19" s="1002" t="str">
        <f>IF($B19="","",INDEX('All CCC'!AD$7:AD$962,MATCH(WatchList!$B19,'All CCC'!$B$7:$B$962,0)))</f>
        <v/>
      </c>
      <c r="AE19" s="1002" t="str">
        <f>IF($B19="","",INDEX('All CCC'!AE$7:AE$962,MATCH(WatchList!$B19,'All CCC'!$B$7:$B$962,0)))</f>
        <v/>
      </c>
      <c r="AF19" s="1002" t="str">
        <f>IF($B19="","",INDEX('All CCC'!AF$7:AF$962,MATCH(WatchList!$B19,'All CCC'!$B$7:$B$962,0)))</f>
        <v/>
      </c>
      <c r="AG19" s="1002" t="str">
        <f>IF($B19="","",INDEX('All CCC'!AG$7:AG$962,MATCH(WatchList!$B19,'All CCC'!$B$7:$B$962,0)))</f>
        <v/>
      </c>
      <c r="AH19" s="1002" t="str">
        <f>IF($B19="","",INDEX('All CCC'!AH$7:AH$962,MATCH(WatchList!$B19,'All CCC'!$B$7:$B$962,0)))</f>
        <v/>
      </c>
      <c r="AI19" s="1002" t="str">
        <f>IF($B19="","",INDEX('All CCC'!AI$7:AI$962,MATCH(WatchList!$B19,'All CCC'!$B$7:$B$962,0)))</f>
        <v/>
      </c>
      <c r="AJ19" s="1002" t="str">
        <f>IF($B19="","",INDEX('All CCC'!AJ$7:AJ$962,MATCH(WatchList!$B19,'All CCC'!$B$7:$B$962,0)))</f>
        <v/>
      </c>
      <c r="AK19" s="1002" t="str">
        <f>IF($B19="","",INDEX('All CCC'!AK$7:AK$962,MATCH(WatchList!$B19,'All CCC'!$B$7:$B$962,0)))</f>
        <v/>
      </c>
      <c r="AL19" s="1002" t="str">
        <f>IF($B19="","",INDEX('All CCC'!AL$7:AL$962,MATCH(WatchList!$B19,'All CCC'!$B$7:$B$962,0)))</f>
        <v/>
      </c>
      <c r="AM19" s="1002" t="str">
        <f>IF($B19="","",INDEX('All CCC'!AM$7:AM$962,MATCH(WatchList!$B19,'All CCC'!$B$7:$B$962,0)))</f>
        <v/>
      </c>
      <c r="AN19" s="1002" t="str">
        <f>IF($B19="","",INDEX('All CCC'!AN$7:AN$962,MATCH(WatchList!$B19,'All CCC'!$B$7:$B$962,0)))</f>
        <v/>
      </c>
      <c r="AO19" s="1002" t="str">
        <f>IF($B19="","",INDEX('All CCC'!AO$7:AO$962,MATCH(WatchList!$B19,'All CCC'!$B$7:$B$962,0)))</f>
        <v/>
      </c>
      <c r="AP19" s="1002" t="str">
        <f>IF($B19="","",INDEX('All CCC'!AP$7:AP$962,MATCH(WatchList!$B19,'All CCC'!$B$7:$B$962,0)))</f>
        <v/>
      </c>
      <c r="AQ19" s="1002" t="str">
        <f>IF($B19="","",INDEX('All CCC'!AQ$7:AQ$962,MATCH(WatchList!$B19,'All CCC'!$B$7:$B$962,0)))</f>
        <v/>
      </c>
      <c r="AR19" s="1002" t="str">
        <f>IF($B19="","",INDEX('All CCC'!AR$7:AR$962,MATCH(WatchList!$B19,'All CCC'!$B$7:$B$962,0)))</f>
        <v/>
      </c>
      <c r="AS19" s="1002" t="str">
        <f>IF($B19="","",INDEX('All CCC'!AS$7:AS$962,MATCH(WatchList!$B19,'All CCC'!$B$7:$B$962,0)))</f>
        <v/>
      </c>
      <c r="AT19" s="1002" t="str">
        <f>IF($B19="","",INDEX('All CCC'!AT$7:AT$962,MATCH(WatchList!$B19,'All CCC'!$B$7:$B$962,0)))</f>
        <v/>
      </c>
      <c r="AU19" s="1002" t="str">
        <f>IF($B19="","",INDEX('All CCC'!AU$7:AU$962,MATCH(WatchList!$B19,'All CCC'!$B$7:$B$962,0)))</f>
        <v/>
      </c>
      <c r="AV19" s="1002" t="str">
        <f>IF($B19="","",INDEX('All CCC'!AV$7:AV$962,MATCH(WatchList!$B19,'All CCC'!$B$7:$B$962,0)))</f>
        <v/>
      </c>
      <c r="AW19" s="1002" t="str">
        <f>IF($B19="","",INDEX('All CCC'!AW$7:AW$962,MATCH(WatchList!$B19,'All CCC'!$B$7:$B$962,0)))</f>
        <v/>
      </c>
      <c r="AX19" s="1002" t="str">
        <f>IF($B19="","",INDEX('All CCC'!AX$7:AX$962,MATCH(WatchList!$B19,'All CCC'!$B$7:$B$962,0)))</f>
        <v/>
      </c>
      <c r="AY19" s="1002" t="str">
        <f>IF($B19="","",INDEX('All CCC'!AY$7:AY$962,MATCH(WatchList!$B19,'All CCC'!$B$7:$B$962,0)))</f>
        <v/>
      </c>
      <c r="AZ19" s="1002" t="str">
        <f>IF($B19="","",INDEX('All CCC'!AZ$7:AZ$962,MATCH(WatchList!$B19,'All CCC'!$B$7:$B$962,0)))</f>
        <v/>
      </c>
      <c r="BA19" s="1002" t="str">
        <f>IF($B19="","",INDEX('All CCC'!BA$7:BA$962,MATCH(WatchList!$B19,'All CCC'!$B$7:$B$962,0)))</f>
        <v/>
      </c>
      <c r="BB19" s="1002" t="str">
        <f>IF($B19="","",INDEX('All CCC'!BB$7:BB$962,MATCH(WatchList!$B19,'All CCC'!$B$7:$B$962,0)))</f>
        <v/>
      </c>
      <c r="BC19" s="1002" t="str">
        <f>IF($B19="","",INDEX('All CCC'!BC$7:BC$962,MATCH(WatchList!$B19,'All CCC'!$B$7:$B$962,0)))</f>
        <v/>
      </c>
      <c r="BD19" s="1002" t="str">
        <f>IF($B19="","",INDEX('All CCC'!BD$7:BD$962,MATCH(WatchList!$B19,'All CCC'!$B$7:$B$962,0)))</f>
        <v/>
      </c>
      <c r="BE19" s="1002" t="str">
        <f>IF($B19="","",INDEX('All CCC'!BE$7:BE$962,MATCH(WatchList!$B19,'All CCC'!$B$7:$B$962,0)))</f>
        <v/>
      </c>
      <c r="BF19" s="1002" t="str">
        <f>IF($B19="","",INDEX('All CCC'!BF$7:BF$962,MATCH(WatchList!$B19,'All CCC'!$B$7:$B$962,0)))</f>
        <v/>
      </c>
      <c r="BG19" s="1002" t="str">
        <f>IF($B19="","",INDEX('All CCC'!BG$7:BG$962,MATCH(WatchList!$B19,'All CCC'!$B$7:$B$962,0)))</f>
        <v/>
      </c>
    </row>
    <row r="20" spans="1:59" ht="11.25" customHeight="1" x14ac:dyDescent="0.2">
      <c r="A20" s="638" t="str">
        <f>IF($B20="","",INDEX('All CCC'!A$7:A$962,MATCH(WatchList!$B20,'All CCC'!$B$7:$B$962,0)))</f>
        <v/>
      </c>
      <c r="B20" s="36"/>
      <c r="C20" s="1002" t="str">
        <f>IF($B20="","",INDEX('All CCC'!C$7:C$962,MATCH(WatchList!$B20,'All CCC'!$B$7:$B$962,0)))</f>
        <v/>
      </c>
      <c r="D20" s="1002" t="str">
        <f>IF($B20="","",INDEX('All CCC'!D$7:D$962,MATCH(WatchList!$B20,'All CCC'!$B$7:$B$962,0)))</f>
        <v/>
      </c>
      <c r="E20" s="1002" t="str">
        <f>IF($B20="","",INDEX('All CCC'!E$7:E$962,MATCH(WatchList!$B20,'All CCC'!$B$7:$B$962,0)))</f>
        <v/>
      </c>
      <c r="F20" s="1002" t="str">
        <f>IF($B20="","",INDEX('All CCC'!F$7:F$962,MATCH(WatchList!$B20,'All CCC'!$B$7:$B$962,0)))</f>
        <v/>
      </c>
      <c r="G20" s="1002" t="str">
        <f>IF($B20="","",INDEX('All CCC'!G$7:G$962,MATCH(WatchList!$B20,'All CCC'!$B$7:$B$962,0)))</f>
        <v/>
      </c>
      <c r="H20" s="1002" t="str">
        <f>IF($B20="","",INDEX('All CCC'!H$7:H$962,MATCH(WatchList!$B20,'All CCC'!$B$7:$B$962,0)))</f>
        <v/>
      </c>
      <c r="I20" s="1002" t="str">
        <f>IF($B20="","",INDEX('All CCC'!I$7:I$962,MATCH(WatchList!$B20,'All CCC'!$B$7:$B$962,0)))</f>
        <v/>
      </c>
      <c r="J20" s="1002" t="str">
        <f>IF($B20="","",INDEX('All CCC'!J$7:J$962,MATCH(WatchList!$B20,'All CCC'!$B$7:$B$962,0)))</f>
        <v/>
      </c>
      <c r="K20" s="1002" t="str">
        <f>IF($B20="","",INDEX('All CCC'!K$7:K$962,MATCH(WatchList!$B20,'All CCC'!$B$7:$B$962,0)))</f>
        <v/>
      </c>
      <c r="L20" s="1002" t="str">
        <f>IF($B20="","",INDEX('All CCC'!L$7:L$962,MATCH(WatchList!$B20,'All CCC'!$B$7:$B$962,0)))</f>
        <v/>
      </c>
      <c r="M20" s="1002" t="str">
        <f>IF($B20="","",INDEX('All CCC'!M$7:M$962,MATCH(WatchList!$B20,'All CCC'!$B$7:$B$962,0)))</f>
        <v/>
      </c>
      <c r="N20" s="1002" t="str">
        <f>IF($B20="","",INDEX('All CCC'!N$7:N$962,MATCH(WatchList!$B20,'All CCC'!$B$7:$B$962,0)))</f>
        <v/>
      </c>
      <c r="O20" s="1002" t="str">
        <f>IF($B20="","",INDEX('All CCC'!O$7:O$962,MATCH(WatchList!$B20,'All CCC'!$B$7:$B$962,0)))</f>
        <v/>
      </c>
      <c r="P20" s="1003" t="str">
        <f>IF($B20="","",INDEX('All CCC'!P$7:P$962,MATCH(WatchList!$B20,'All CCC'!$B$7:$B$962,0)))</f>
        <v/>
      </c>
      <c r="Q20" s="1003" t="str">
        <f>IF($B20="","",INDEX('All CCC'!Q$7:Q$962,MATCH(WatchList!$B20,'All CCC'!$B$7:$B$962,0)))</f>
        <v/>
      </c>
      <c r="R20" s="1002" t="str">
        <f>IF($B20="","",INDEX('All CCC'!R$7:R$962,MATCH(WatchList!$B20,'All CCC'!$B$7:$B$962,0)))</f>
        <v/>
      </c>
      <c r="S20" s="1002" t="str">
        <f>IF($B20="","",INDEX('All CCC'!S$7:S$962,MATCH(WatchList!$B20,'All CCC'!$B$7:$B$962,0)))</f>
        <v/>
      </c>
      <c r="T20" s="1002" t="str">
        <f>IF($B20="","",INDEX('All CCC'!T$7:T$962,MATCH(WatchList!$B20,'All CCC'!$B$7:$B$962,0)))</f>
        <v/>
      </c>
      <c r="U20" s="1002" t="str">
        <f>IF($B20="","",INDEX('All CCC'!U$7:U$962,MATCH(WatchList!$B20,'All CCC'!$B$7:$B$962,0)))</f>
        <v/>
      </c>
      <c r="V20" s="1002" t="str">
        <f>IF($B20="","",INDEX('All CCC'!V$7:V$962,MATCH(WatchList!$B20,'All CCC'!$B$7:$B$962,0)))</f>
        <v/>
      </c>
      <c r="W20" s="1002" t="str">
        <f>IF($B20="","",INDEX('All CCC'!W$7:W$962,MATCH(WatchList!$B20,'All CCC'!$B$7:$B$962,0)))</f>
        <v/>
      </c>
      <c r="X20" s="1002" t="str">
        <f>IF($B20="","",INDEX('All CCC'!X$7:X$962,MATCH(WatchList!$B20,'All CCC'!$B$7:$B$962,0)))</f>
        <v/>
      </c>
      <c r="Y20" s="1002" t="str">
        <f>IF($B20="","",INDEX('All CCC'!Y$7:Y$962,MATCH(WatchList!$B20,'All CCC'!$B$7:$B$962,0)))</f>
        <v/>
      </c>
      <c r="Z20" s="1002" t="str">
        <f>IF($B20="","",INDEX('All CCC'!Z$7:Z$962,MATCH(WatchList!$B20,'All CCC'!$B$7:$B$962,0)))</f>
        <v/>
      </c>
      <c r="AA20" s="1002" t="str">
        <f>IF($B20="","",INDEX('All CCC'!AA$7:AA$962,MATCH(WatchList!$B20,'All CCC'!$B$7:$B$962,0)))</f>
        <v/>
      </c>
      <c r="AB20" s="1002" t="str">
        <f>IF($B20="","",INDEX('All CCC'!AB$7:AB$962,MATCH(WatchList!$B20,'All CCC'!$B$7:$B$962,0)))</f>
        <v/>
      </c>
      <c r="AC20" s="1002" t="str">
        <f>IF($B20="","",INDEX('All CCC'!AC$7:AC$962,MATCH(WatchList!$B20,'All CCC'!$B$7:$B$962,0)))</f>
        <v/>
      </c>
      <c r="AD20" s="1002" t="str">
        <f>IF($B20="","",INDEX('All CCC'!AD$7:AD$962,MATCH(WatchList!$B20,'All CCC'!$B$7:$B$962,0)))</f>
        <v/>
      </c>
      <c r="AE20" s="1002" t="str">
        <f>IF($B20="","",INDEX('All CCC'!AE$7:AE$962,MATCH(WatchList!$B20,'All CCC'!$B$7:$B$962,0)))</f>
        <v/>
      </c>
      <c r="AF20" s="1002" t="str">
        <f>IF($B20="","",INDEX('All CCC'!AF$7:AF$962,MATCH(WatchList!$B20,'All CCC'!$B$7:$B$962,0)))</f>
        <v/>
      </c>
      <c r="AG20" s="1002" t="str">
        <f>IF($B20="","",INDEX('All CCC'!AG$7:AG$962,MATCH(WatchList!$B20,'All CCC'!$B$7:$B$962,0)))</f>
        <v/>
      </c>
      <c r="AH20" s="1002" t="str">
        <f>IF($B20="","",INDEX('All CCC'!AH$7:AH$962,MATCH(WatchList!$B20,'All CCC'!$B$7:$B$962,0)))</f>
        <v/>
      </c>
      <c r="AI20" s="1002" t="str">
        <f>IF($B20="","",INDEX('All CCC'!AI$7:AI$962,MATCH(WatchList!$B20,'All CCC'!$B$7:$B$962,0)))</f>
        <v/>
      </c>
      <c r="AJ20" s="1002" t="str">
        <f>IF($B20="","",INDEX('All CCC'!AJ$7:AJ$962,MATCH(WatchList!$B20,'All CCC'!$B$7:$B$962,0)))</f>
        <v/>
      </c>
      <c r="AK20" s="1002" t="str">
        <f>IF($B20="","",INDEX('All CCC'!AK$7:AK$962,MATCH(WatchList!$B20,'All CCC'!$B$7:$B$962,0)))</f>
        <v/>
      </c>
      <c r="AL20" s="1002" t="str">
        <f>IF($B20="","",INDEX('All CCC'!AL$7:AL$962,MATCH(WatchList!$B20,'All CCC'!$B$7:$B$962,0)))</f>
        <v/>
      </c>
      <c r="AM20" s="1002" t="str">
        <f>IF($B20="","",INDEX('All CCC'!AM$7:AM$962,MATCH(WatchList!$B20,'All CCC'!$B$7:$B$962,0)))</f>
        <v/>
      </c>
      <c r="AN20" s="1002" t="str">
        <f>IF($B20="","",INDEX('All CCC'!AN$7:AN$962,MATCH(WatchList!$B20,'All CCC'!$B$7:$B$962,0)))</f>
        <v/>
      </c>
      <c r="AO20" s="1002" t="str">
        <f>IF($B20="","",INDEX('All CCC'!AO$7:AO$962,MATCH(WatchList!$B20,'All CCC'!$B$7:$B$962,0)))</f>
        <v/>
      </c>
      <c r="AP20" s="1002" t="str">
        <f>IF($B20="","",INDEX('All CCC'!AP$7:AP$962,MATCH(WatchList!$B20,'All CCC'!$B$7:$B$962,0)))</f>
        <v/>
      </c>
      <c r="AQ20" s="1002" t="str">
        <f>IF($B20="","",INDEX('All CCC'!AQ$7:AQ$962,MATCH(WatchList!$B20,'All CCC'!$B$7:$B$962,0)))</f>
        <v/>
      </c>
      <c r="AR20" s="1002" t="str">
        <f>IF($B20="","",INDEX('All CCC'!AR$7:AR$962,MATCH(WatchList!$B20,'All CCC'!$B$7:$B$962,0)))</f>
        <v/>
      </c>
      <c r="AS20" s="1002" t="str">
        <f>IF($B20="","",INDEX('All CCC'!AS$7:AS$962,MATCH(WatchList!$B20,'All CCC'!$B$7:$B$962,0)))</f>
        <v/>
      </c>
      <c r="AT20" s="1002" t="str">
        <f>IF($B20="","",INDEX('All CCC'!AT$7:AT$962,MATCH(WatchList!$B20,'All CCC'!$B$7:$B$962,0)))</f>
        <v/>
      </c>
      <c r="AU20" s="1002" t="str">
        <f>IF($B20="","",INDEX('All CCC'!AU$7:AU$962,MATCH(WatchList!$B20,'All CCC'!$B$7:$B$962,0)))</f>
        <v/>
      </c>
      <c r="AV20" s="1002" t="str">
        <f>IF($B20="","",INDEX('All CCC'!AV$7:AV$962,MATCH(WatchList!$B20,'All CCC'!$B$7:$B$962,0)))</f>
        <v/>
      </c>
      <c r="AW20" s="1002" t="str">
        <f>IF($B20="","",INDEX('All CCC'!AW$7:AW$962,MATCH(WatchList!$B20,'All CCC'!$B$7:$B$962,0)))</f>
        <v/>
      </c>
      <c r="AX20" s="1002" t="str">
        <f>IF($B20="","",INDEX('All CCC'!AX$7:AX$962,MATCH(WatchList!$B20,'All CCC'!$B$7:$B$962,0)))</f>
        <v/>
      </c>
      <c r="AY20" s="1002" t="str">
        <f>IF($B20="","",INDEX('All CCC'!AY$7:AY$962,MATCH(WatchList!$B20,'All CCC'!$B$7:$B$962,0)))</f>
        <v/>
      </c>
      <c r="AZ20" s="1002" t="str">
        <f>IF($B20="","",INDEX('All CCC'!AZ$7:AZ$962,MATCH(WatchList!$B20,'All CCC'!$B$7:$B$962,0)))</f>
        <v/>
      </c>
      <c r="BA20" s="1002" t="str">
        <f>IF($B20="","",INDEX('All CCC'!BA$7:BA$962,MATCH(WatchList!$B20,'All CCC'!$B$7:$B$962,0)))</f>
        <v/>
      </c>
      <c r="BB20" s="1002" t="str">
        <f>IF($B20="","",INDEX('All CCC'!BB$7:BB$962,MATCH(WatchList!$B20,'All CCC'!$B$7:$B$962,0)))</f>
        <v/>
      </c>
      <c r="BC20" s="1002" t="str">
        <f>IF($B20="","",INDEX('All CCC'!BC$7:BC$962,MATCH(WatchList!$B20,'All CCC'!$B$7:$B$962,0)))</f>
        <v/>
      </c>
      <c r="BD20" s="1002" t="str">
        <f>IF($B20="","",INDEX('All CCC'!BD$7:BD$962,MATCH(WatchList!$B20,'All CCC'!$B$7:$B$962,0)))</f>
        <v/>
      </c>
      <c r="BE20" s="1002" t="str">
        <f>IF($B20="","",INDEX('All CCC'!BE$7:BE$962,MATCH(WatchList!$B20,'All CCC'!$B$7:$B$962,0)))</f>
        <v/>
      </c>
      <c r="BF20" s="1002" t="str">
        <f>IF($B20="","",INDEX('All CCC'!BF$7:BF$962,MATCH(WatchList!$B20,'All CCC'!$B$7:$B$962,0)))</f>
        <v/>
      </c>
      <c r="BG20" s="1002" t="str">
        <f>IF($B20="","",INDEX('All CCC'!BG$7:BG$962,MATCH(WatchList!$B20,'All CCC'!$B$7:$B$962,0)))</f>
        <v/>
      </c>
    </row>
    <row r="21" spans="1:59" ht="11.45" customHeight="1" x14ac:dyDescent="0.2">
      <c r="A21" s="638" t="str">
        <f>IF($B21="","",INDEX('All CCC'!A$7:A$962,MATCH(WatchList!$B21,'All CCC'!$B$7:$B$962,0)))</f>
        <v/>
      </c>
      <c r="B21" s="36"/>
      <c r="C21" s="1002" t="str">
        <f>IF($B21="","",INDEX('All CCC'!C$7:C$962,MATCH(WatchList!$B21,'All CCC'!$B$7:$B$962,0)))</f>
        <v/>
      </c>
      <c r="D21" s="1002" t="str">
        <f>IF($B21="","",INDEX('All CCC'!D$7:D$962,MATCH(WatchList!$B21,'All CCC'!$B$7:$B$962,0)))</f>
        <v/>
      </c>
      <c r="E21" s="1002" t="str">
        <f>IF($B21="","",INDEX('All CCC'!E$7:E$962,MATCH(WatchList!$B21,'All CCC'!$B$7:$B$962,0)))</f>
        <v/>
      </c>
      <c r="F21" s="1002" t="str">
        <f>IF($B21="","",INDEX('All CCC'!F$7:F$962,MATCH(WatchList!$B21,'All CCC'!$B$7:$B$962,0)))</f>
        <v/>
      </c>
      <c r="G21" s="1002" t="str">
        <f>IF($B21="","",INDEX('All CCC'!G$7:G$962,MATCH(WatchList!$B21,'All CCC'!$B$7:$B$962,0)))</f>
        <v/>
      </c>
      <c r="H21" s="1002" t="str">
        <f>IF($B21="","",INDEX('All CCC'!H$7:H$962,MATCH(WatchList!$B21,'All CCC'!$B$7:$B$962,0)))</f>
        <v/>
      </c>
      <c r="I21" s="1002" t="str">
        <f>IF($B21="","",INDEX('All CCC'!I$7:I$962,MATCH(WatchList!$B21,'All CCC'!$B$7:$B$962,0)))</f>
        <v/>
      </c>
      <c r="J21" s="1002" t="str">
        <f>IF($B21="","",INDEX('All CCC'!J$7:J$962,MATCH(WatchList!$B21,'All CCC'!$B$7:$B$962,0)))</f>
        <v/>
      </c>
      <c r="K21" s="1002" t="str">
        <f>IF($B21="","",INDEX('All CCC'!K$7:K$962,MATCH(WatchList!$B21,'All CCC'!$B$7:$B$962,0)))</f>
        <v/>
      </c>
      <c r="L21" s="1002" t="str">
        <f>IF($B21="","",INDEX('All CCC'!L$7:L$962,MATCH(WatchList!$B21,'All CCC'!$B$7:$B$962,0)))</f>
        <v/>
      </c>
      <c r="M21" s="1002" t="str">
        <f>IF($B21="","",INDEX('All CCC'!M$7:M$962,MATCH(WatchList!$B21,'All CCC'!$B$7:$B$962,0)))</f>
        <v/>
      </c>
      <c r="N21" s="1002" t="str">
        <f>IF($B21="","",INDEX('All CCC'!N$7:N$962,MATCH(WatchList!$B21,'All CCC'!$B$7:$B$962,0)))</f>
        <v/>
      </c>
      <c r="O21" s="1002" t="str">
        <f>IF($B21="","",INDEX('All CCC'!O$7:O$962,MATCH(WatchList!$B21,'All CCC'!$B$7:$B$962,0)))</f>
        <v/>
      </c>
      <c r="P21" s="1003" t="str">
        <f>IF($B21="","",INDEX('All CCC'!P$7:P$962,MATCH(WatchList!$B21,'All CCC'!$B$7:$B$962,0)))</f>
        <v/>
      </c>
      <c r="Q21" s="1003" t="str">
        <f>IF($B21="","",INDEX('All CCC'!Q$7:Q$962,MATCH(WatchList!$B21,'All CCC'!$B$7:$B$962,0)))</f>
        <v/>
      </c>
      <c r="R21" s="1002" t="str">
        <f>IF($B21="","",INDEX('All CCC'!R$7:R$962,MATCH(WatchList!$B21,'All CCC'!$B$7:$B$962,0)))</f>
        <v/>
      </c>
      <c r="S21" s="1002" t="str">
        <f>IF($B21="","",INDEX('All CCC'!S$7:S$962,MATCH(WatchList!$B21,'All CCC'!$B$7:$B$962,0)))</f>
        <v/>
      </c>
      <c r="T21" s="1002" t="str">
        <f>IF($B21="","",INDEX('All CCC'!T$7:T$962,MATCH(WatchList!$B21,'All CCC'!$B$7:$B$962,0)))</f>
        <v/>
      </c>
      <c r="U21" s="1002" t="str">
        <f>IF($B21="","",INDEX('All CCC'!U$7:U$962,MATCH(WatchList!$B21,'All CCC'!$B$7:$B$962,0)))</f>
        <v/>
      </c>
      <c r="V21" s="1002" t="str">
        <f>IF($B21="","",INDEX('All CCC'!V$7:V$962,MATCH(WatchList!$B21,'All CCC'!$B$7:$B$962,0)))</f>
        <v/>
      </c>
      <c r="W21" s="1002" t="str">
        <f>IF($B21="","",INDEX('All CCC'!W$7:W$962,MATCH(WatchList!$B21,'All CCC'!$B$7:$B$962,0)))</f>
        <v/>
      </c>
      <c r="X21" s="1002" t="str">
        <f>IF($B21="","",INDEX('All CCC'!X$7:X$962,MATCH(WatchList!$B21,'All CCC'!$B$7:$B$962,0)))</f>
        <v/>
      </c>
      <c r="Y21" s="1002" t="str">
        <f>IF($B21="","",INDEX('All CCC'!Y$7:Y$962,MATCH(WatchList!$B21,'All CCC'!$B$7:$B$962,0)))</f>
        <v/>
      </c>
      <c r="Z21" s="1002" t="str">
        <f>IF($B21="","",INDEX('All CCC'!Z$7:Z$962,MATCH(WatchList!$B21,'All CCC'!$B$7:$B$962,0)))</f>
        <v/>
      </c>
      <c r="AA21" s="1002" t="str">
        <f>IF($B21="","",INDEX('All CCC'!AA$7:AA$962,MATCH(WatchList!$B21,'All CCC'!$B$7:$B$962,0)))</f>
        <v/>
      </c>
      <c r="AB21" s="1002" t="str">
        <f>IF($B21="","",INDEX('All CCC'!AB$7:AB$962,MATCH(WatchList!$B21,'All CCC'!$B$7:$B$962,0)))</f>
        <v/>
      </c>
      <c r="AC21" s="1002" t="str">
        <f>IF($B21="","",INDEX('All CCC'!AC$7:AC$962,MATCH(WatchList!$B21,'All CCC'!$B$7:$B$962,0)))</f>
        <v/>
      </c>
      <c r="AD21" s="1002" t="str">
        <f>IF($B21="","",INDEX('All CCC'!AD$7:AD$962,MATCH(WatchList!$B21,'All CCC'!$B$7:$B$962,0)))</f>
        <v/>
      </c>
      <c r="AE21" s="1002" t="str">
        <f>IF($B21="","",INDEX('All CCC'!AE$7:AE$962,MATCH(WatchList!$B21,'All CCC'!$B$7:$B$962,0)))</f>
        <v/>
      </c>
      <c r="AF21" s="1002" t="str">
        <f>IF($B21="","",INDEX('All CCC'!AF$7:AF$962,MATCH(WatchList!$B21,'All CCC'!$B$7:$B$962,0)))</f>
        <v/>
      </c>
      <c r="AG21" s="1002" t="str">
        <f>IF($B21="","",INDEX('All CCC'!AG$7:AG$962,MATCH(WatchList!$B21,'All CCC'!$B$7:$B$962,0)))</f>
        <v/>
      </c>
      <c r="AH21" s="1002" t="str">
        <f>IF($B21="","",INDEX('All CCC'!AH$7:AH$962,MATCH(WatchList!$B21,'All CCC'!$B$7:$B$962,0)))</f>
        <v/>
      </c>
      <c r="AI21" s="1002" t="str">
        <f>IF($B21="","",INDEX('All CCC'!AI$7:AI$962,MATCH(WatchList!$B21,'All CCC'!$B$7:$B$962,0)))</f>
        <v/>
      </c>
      <c r="AJ21" s="1002" t="str">
        <f>IF($B21="","",INDEX('All CCC'!AJ$7:AJ$962,MATCH(WatchList!$B21,'All CCC'!$B$7:$B$962,0)))</f>
        <v/>
      </c>
      <c r="AK21" s="1002" t="str">
        <f>IF($B21="","",INDEX('All CCC'!AK$7:AK$962,MATCH(WatchList!$B21,'All CCC'!$B$7:$B$962,0)))</f>
        <v/>
      </c>
      <c r="AL21" s="1002" t="str">
        <f>IF($B21="","",INDEX('All CCC'!AL$7:AL$962,MATCH(WatchList!$B21,'All CCC'!$B$7:$B$962,0)))</f>
        <v/>
      </c>
      <c r="AM21" s="1002" t="str">
        <f>IF($B21="","",INDEX('All CCC'!AM$7:AM$962,MATCH(WatchList!$B21,'All CCC'!$B$7:$B$962,0)))</f>
        <v/>
      </c>
      <c r="AN21" s="1002" t="str">
        <f>IF($B21="","",INDEX('All CCC'!AN$7:AN$962,MATCH(WatchList!$B21,'All CCC'!$B$7:$B$962,0)))</f>
        <v/>
      </c>
      <c r="AO21" s="1002" t="str">
        <f>IF($B21="","",INDEX('All CCC'!AO$7:AO$962,MATCH(WatchList!$B21,'All CCC'!$B$7:$B$962,0)))</f>
        <v/>
      </c>
      <c r="AP21" s="1002" t="str">
        <f>IF($B21="","",INDEX('All CCC'!AP$7:AP$962,MATCH(WatchList!$B21,'All CCC'!$B$7:$B$962,0)))</f>
        <v/>
      </c>
      <c r="AQ21" s="1002" t="str">
        <f>IF($B21="","",INDEX('All CCC'!AQ$7:AQ$962,MATCH(WatchList!$B21,'All CCC'!$B$7:$B$962,0)))</f>
        <v/>
      </c>
      <c r="AR21" s="1002" t="str">
        <f>IF($B21="","",INDEX('All CCC'!AR$7:AR$962,MATCH(WatchList!$B21,'All CCC'!$B$7:$B$962,0)))</f>
        <v/>
      </c>
      <c r="AS21" s="1002" t="str">
        <f>IF($B21="","",INDEX('All CCC'!AS$7:AS$962,MATCH(WatchList!$B21,'All CCC'!$B$7:$B$962,0)))</f>
        <v/>
      </c>
      <c r="AT21" s="1002" t="str">
        <f>IF($B21="","",INDEX('All CCC'!AT$7:AT$962,MATCH(WatchList!$B21,'All CCC'!$B$7:$B$962,0)))</f>
        <v/>
      </c>
      <c r="AU21" s="1002" t="str">
        <f>IF($B21="","",INDEX('All CCC'!AU$7:AU$962,MATCH(WatchList!$B21,'All CCC'!$B$7:$B$962,0)))</f>
        <v/>
      </c>
      <c r="AV21" s="1002" t="str">
        <f>IF($B21="","",INDEX('All CCC'!AV$7:AV$962,MATCH(WatchList!$B21,'All CCC'!$B$7:$B$962,0)))</f>
        <v/>
      </c>
      <c r="AW21" s="1002" t="str">
        <f>IF($B21="","",INDEX('All CCC'!AW$7:AW$962,MATCH(WatchList!$B21,'All CCC'!$B$7:$B$962,0)))</f>
        <v/>
      </c>
      <c r="AX21" s="1002" t="str">
        <f>IF($B21="","",INDEX('All CCC'!AX$7:AX$962,MATCH(WatchList!$B21,'All CCC'!$B$7:$B$962,0)))</f>
        <v/>
      </c>
      <c r="AY21" s="1002" t="str">
        <f>IF($B21="","",INDEX('All CCC'!AY$7:AY$962,MATCH(WatchList!$B21,'All CCC'!$B$7:$B$962,0)))</f>
        <v/>
      </c>
      <c r="AZ21" s="1002" t="str">
        <f>IF($B21="","",INDEX('All CCC'!AZ$7:AZ$962,MATCH(WatchList!$B21,'All CCC'!$B$7:$B$962,0)))</f>
        <v/>
      </c>
      <c r="BA21" s="1002" t="str">
        <f>IF($B21="","",INDEX('All CCC'!BA$7:BA$962,MATCH(WatchList!$B21,'All CCC'!$B$7:$B$962,0)))</f>
        <v/>
      </c>
      <c r="BB21" s="1002" t="str">
        <f>IF($B21="","",INDEX('All CCC'!BB$7:BB$962,MATCH(WatchList!$B21,'All CCC'!$B$7:$B$962,0)))</f>
        <v/>
      </c>
      <c r="BC21" s="1002" t="str">
        <f>IF($B21="","",INDEX('All CCC'!BC$7:BC$962,MATCH(WatchList!$B21,'All CCC'!$B$7:$B$962,0)))</f>
        <v/>
      </c>
      <c r="BD21" s="1002" t="str">
        <f>IF($B21="","",INDEX('All CCC'!BD$7:BD$962,MATCH(WatchList!$B21,'All CCC'!$B$7:$B$962,0)))</f>
        <v/>
      </c>
      <c r="BE21" s="1002" t="str">
        <f>IF($B21="","",INDEX('All CCC'!BE$7:BE$962,MATCH(WatchList!$B21,'All CCC'!$B$7:$B$962,0)))</f>
        <v/>
      </c>
      <c r="BF21" s="1002" t="str">
        <f>IF($B21="","",INDEX('All CCC'!BF$7:BF$962,MATCH(WatchList!$B21,'All CCC'!$B$7:$B$962,0)))</f>
        <v/>
      </c>
      <c r="BG21" s="1002" t="str">
        <f>IF($B21="","",INDEX('All CCC'!BG$7:BG$962,MATCH(WatchList!$B21,'All CCC'!$B$7:$B$962,0)))</f>
        <v/>
      </c>
    </row>
    <row r="22" spans="1:59" x14ac:dyDescent="0.2">
      <c r="A22" s="638" t="str">
        <f>IF($B22="","",INDEX('All CCC'!A$7:A$962,MATCH(WatchList!$B22,'All CCC'!$B$7:$B$962,0)))</f>
        <v/>
      </c>
      <c r="B22" s="36"/>
      <c r="C22" s="1002" t="str">
        <f>IF($B22="","",INDEX('All CCC'!C$7:C$962,MATCH(WatchList!$B22,'All CCC'!$B$7:$B$962,0)))</f>
        <v/>
      </c>
      <c r="D22" s="1002" t="str">
        <f>IF($B22="","",INDEX('All CCC'!D$7:D$962,MATCH(WatchList!$B22,'All CCC'!$B$7:$B$962,0)))</f>
        <v/>
      </c>
      <c r="E22" s="1002" t="str">
        <f>IF($B22="","",INDEX('All CCC'!E$7:E$962,MATCH(WatchList!$B22,'All CCC'!$B$7:$B$962,0)))</f>
        <v/>
      </c>
      <c r="F22" s="1002" t="str">
        <f>IF($B22="","",INDEX('All CCC'!F$7:F$962,MATCH(WatchList!$B22,'All CCC'!$B$7:$B$962,0)))</f>
        <v/>
      </c>
      <c r="G22" s="1002" t="str">
        <f>IF($B22="","",INDEX('All CCC'!G$7:G$962,MATCH(WatchList!$B22,'All CCC'!$B$7:$B$962,0)))</f>
        <v/>
      </c>
      <c r="H22" s="1002" t="str">
        <f>IF($B22="","",INDEX('All CCC'!H$7:H$962,MATCH(WatchList!$B22,'All CCC'!$B$7:$B$962,0)))</f>
        <v/>
      </c>
      <c r="I22" s="1002" t="str">
        <f>IF($B22="","",INDEX('All CCC'!I$7:I$962,MATCH(WatchList!$B22,'All CCC'!$B$7:$B$962,0)))</f>
        <v/>
      </c>
      <c r="J22" s="1002" t="str">
        <f>IF($B22="","",INDEX('All CCC'!J$7:J$962,MATCH(WatchList!$B22,'All CCC'!$B$7:$B$962,0)))</f>
        <v/>
      </c>
      <c r="K22" s="1002" t="str">
        <f>IF($B22="","",INDEX('All CCC'!K$7:K$962,MATCH(WatchList!$B22,'All CCC'!$B$7:$B$962,0)))</f>
        <v/>
      </c>
      <c r="L22" s="1002" t="str">
        <f>IF($B22="","",INDEX('All CCC'!L$7:L$962,MATCH(WatchList!$B22,'All CCC'!$B$7:$B$962,0)))</f>
        <v/>
      </c>
      <c r="M22" s="1002" t="str">
        <f>IF($B22="","",INDEX('All CCC'!M$7:M$962,MATCH(WatchList!$B22,'All CCC'!$B$7:$B$962,0)))</f>
        <v/>
      </c>
      <c r="N22" s="1002" t="str">
        <f>IF($B22="","",INDEX('All CCC'!N$7:N$962,MATCH(WatchList!$B22,'All CCC'!$B$7:$B$962,0)))</f>
        <v/>
      </c>
      <c r="O22" s="1002" t="str">
        <f>IF($B22="","",INDEX('All CCC'!O$7:O$962,MATCH(WatchList!$B22,'All CCC'!$B$7:$B$962,0)))</f>
        <v/>
      </c>
      <c r="P22" s="1003" t="str">
        <f>IF($B22="","",INDEX('All CCC'!P$7:P$962,MATCH(WatchList!$B22,'All CCC'!$B$7:$B$962,0)))</f>
        <v/>
      </c>
      <c r="Q22" s="1003" t="str">
        <f>IF($B22="","",INDEX('All CCC'!Q$7:Q$962,MATCH(WatchList!$B22,'All CCC'!$B$7:$B$962,0)))</f>
        <v/>
      </c>
      <c r="R22" s="1002" t="str">
        <f>IF($B22="","",INDEX('All CCC'!R$7:R$962,MATCH(WatchList!$B22,'All CCC'!$B$7:$B$962,0)))</f>
        <v/>
      </c>
      <c r="S22" s="1002" t="str">
        <f>IF($B22="","",INDEX('All CCC'!S$7:S$962,MATCH(WatchList!$B22,'All CCC'!$B$7:$B$962,0)))</f>
        <v/>
      </c>
      <c r="T22" s="1002" t="str">
        <f>IF($B22="","",INDEX('All CCC'!T$7:T$962,MATCH(WatchList!$B22,'All CCC'!$B$7:$B$962,0)))</f>
        <v/>
      </c>
      <c r="U22" s="1002" t="str">
        <f>IF($B22="","",INDEX('All CCC'!U$7:U$962,MATCH(WatchList!$B22,'All CCC'!$B$7:$B$962,0)))</f>
        <v/>
      </c>
      <c r="V22" s="1002" t="str">
        <f>IF($B22="","",INDEX('All CCC'!V$7:V$962,MATCH(WatchList!$B22,'All CCC'!$B$7:$B$962,0)))</f>
        <v/>
      </c>
      <c r="W22" s="1002" t="str">
        <f>IF($B22="","",INDEX('All CCC'!W$7:W$962,MATCH(WatchList!$B22,'All CCC'!$B$7:$B$962,0)))</f>
        <v/>
      </c>
      <c r="X22" s="1002" t="str">
        <f>IF($B22="","",INDEX('All CCC'!X$7:X$962,MATCH(WatchList!$B22,'All CCC'!$B$7:$B$962,0)))</f>
        <v/>
      </c>
      <c r="Y22" s="1002" t="str">
        <f>IF($B22="","",INDEX('All CCC'!Y$7:Y$962,MATCH(WatchList!$B22,'All CCC'!$B$7:$B$962,0)))</f>
        <v/>
      </c>
      <c r="Z22" s="1002" t="str">
        <f>IF($B22="","",INDEX('All CCC'!Z$7:Z$962,MATCH(WatchList!$B22,'All CCC'!$B$7:$B$962,0)))</f>
        <v/>
      </c>
      <c r="AA22" s="1002" t="str">
        <f>IF($B22="","",INDEX('All CCC'!AA$7:AA$962,MATCH(WatchList!$B22,'All CCC'!$B$7:$B$962,0)))</f>
        <v/>
      </c>
      <c r="AB22" s="1002" t="str">
        <f>IF($B22="","",INDEX('All CCC'!AB$7:AB$962,MATCH(WatchList!$B22,'All CCC'!$B$7:$B$962,0)))</f>
        <v/>
      </c>
      <c r="AC22" s="1002" t="str">
        <f>IF($B22="","",INDEX('All CCC'!AC$7:AC$962,MATCH(WatchList!$B22,'All CCC'!$B$7:$B$962,0)))</f>
        <v/>
      </c>
      <c r="AD22" s="1002" t="str">
        <f>IF($B22="","",INDEX('All CCC'!AD$7:AD$962,MATCH(WatchList!$B22,'All CCC'!$B$7:$B$962,0)))</f>
        <v/>
      </c>
      <c r="AE22" s="1002" t="str">
        <f>IF($B22="","",INDEX('All CCC'!AE$7:AE$962,MATCH(WatchList!$B22,'All CCC'!$B$7:$B$962,0)))</f>
        <v/>
      </c>
      <c r="AF22" s="1002" t="str">
        <f>IF($B22="","",INDEX('All CCC'!AF$7:AF$962,MATCH(WatchList!$B22,'All CCC'!$B$7:$B$962,0)))</f>
        <v/>
      </c>
      <c r="AG22" s="1002" t="str">
        <f>IF($B22="","",INDEX('All CCC'!AG$7:AG$962,MATCH(WatchList!$B22,'All CCC'!$B$7:$B$962,0)))</f>
        <v/>
      </c>
      <c r="AH22" s="1002" t="str">
        <f>IF($B22="","",INDEX('All CCC'!AH$7:AH$962,MATCH(WatchList!$B22,'All CCC'!$B$7:$B$962,0)))</f>
        <v/>
      </c>
      <c r="AI22" s="1002" t="str">
        <f>IF($B22="","",INDEX('All CCC'!AI$7:AI$962,MATCH(WatchList!$B22,'All CCC'!$B$7:$B$962,0)))</f>
        <v/>
      </c>
      <c r="AJ22" s="1002" t="str">
        <f>IF($B22="","",INDEX('All CCC'!AJ$7:AJ$962,MATCH(WatchList!$B22,'All CCC'!$B$7:$B$962,0)))</f>
        <v/>
      </c>
      <c r="AK22" s="1002" t="str">
        <f>IF($B22="","",INDEX('All CCC'!AK$7:AK$962,MATCH(WatchList!$B22,'All CCC'!$B$7:$B$962,0)))</f>
        <v/>
      </c>
      <c r="AL22" s="1002" t="str">
        <f>IF($B22="","",INDEX('All CCC'!AL$7:AL$962,MATCH(WatchList!$B22,'All CCC'!$B$7:$B$962,0)))</f>
        <v/>
      </c>
      <c r="AM22" s="1002" t="str">
        <f>IF($B22="","",INDEX('All CCC'!AM$7:AM$962,MATCH(WatchList!$B22,'All CCC'!$B$7:$B$962,0)))</f>
        <v/>
      </c>
      <c r="AN22" s="1002" t="str">
        <f>IF($B22="","",INDEX('All CCC'!AN$7:AN$962,MATCH(WatchList!$B22,'All CCC'!$B$7:$B$962,0)))</f>
        <v/>
      </c>
      <c r="AO22" s="1002" t="str">
        <f>IF($B22="","",INDEX('All CCC'!AO$7:AO$962,MATCH(WatchList!$B22,'All CCC'!$B$7:$B$962,0)))</f>
        <v/>
      </c>
      <c r="AP22" s="1002" t="str">
        <f>IF($B22="","",INDEX('All CCC'!AP$7:AP$962,MATCH(WatchList!$B22,'All CCC'!$B$7:$B$962,0)))</f>
        <v/>
      </c>
      <c r="AQ22" s="1002" t="str">
        <f>IF($B22="","",INDEX('All CCC'!AQ$7:AQ$962,MATCH(WatchList!$B22,'All CCC'!$B$7:$B$962,0)))</f>
        <v/>
      </c>
      <c r="AR22" s="1002" t="str">
        <f>IF($B22="","",INDEX('All CCC'!AR$7:AR$962,MATCH(WatchList!$B22,'All CCC'!$B$7:$B$962,0)))</f>
        <v/>
      </c>
      <c r="AS22" s="1002" t="str">
        <f>IF($B22="","",INDEX('All CCC'!AS$7:AS$962,MATCH(WatchList!$B22,'All CCC'!$B$7:$B$962,0)))</f>
        <v/>
      </c>
      <c r="AT22" s="1002" t="str">
        <f>IF($B22="","",INDEX('All CCC'!AT$7:AT$962,MATCH(WatchList!$B22,'All CCC'!$B$7:$B$962,0)))</f>
        <v/>
      </c>
      <c r="AU22" s="1002" t="str">
        <f>IF($B22="","",INDEX('All CCC'!AU$7:AU$962,MATCH(WatchList!$B22,'All CCC'!$B$7:$B$962,0)))</f>
        <v/>
      </c>
      <c r="AV22" s="1002" t="str">
        <f>IF($B22="","",INDEX('All CCC'!AV$7:AV$962,MATCH(WatchList!$B22,'All CCC'!$B$7:$B$962,0)))</f>
        <v/>
      </c>
      <c r="AW22" s="1002" t="str">
        <f>IF($B22="","",INDEX('All CCC'!AW$7:AW$962,MATCH(WatchList!$B22,'All CCC'!$B$7:$B$962,0)))</f>
        <v/>
      </c>
      <c r="AX22" s="1002" t="str">
        <f>IF($B22="","",INDEX('All CCC'!AX$7:AX$962,MATCH(WatchList!$B22,'All CCC'!$B$7:$B$962,0)))</f>
        <v/>
      </c>
      <c r="AY22" s="1002" t="str">
        <f>IF($B22="","",INDEX('All CCC'!AY$7:AY$962,MATCH(WatchList!$B22,'All CCC'!$B$7:$B$962,0)))</f>
        <v/>
      </c>
      <c r="AZ22" s="1002" t="str">
        <f>IF($B22="","",INDEX('All CCC'!AZ$7:AZ$962,MATCH(WatchList!$B22,'All CCC'!$B$7:$B$962,0)))</f>
        <v/>
      </c>
      <c r="BA22" s="1002" t="str">
        <f>IF($B22="","",INDEX('All CCC'!BA$7:BA$962,MATCH(WatchList!$B22,'All CCC'!$B$7:$B$962,0)))</f>
        <v/>
      </c>
      <c r="BB22" s="1002" t="str">
        <f>IF($B22="","",INDEX('All CCC'!BB$7:BB$962,MATCH(WatchList!$B22,'All CCC'!$B$7:$B$962,0)))</f>
        <v/>
      </c>
      <c r="BC22" s="1002" t="str">
        <f>IF($B22="","",INDEX('All CCC'!BC$7:BC$962,MATCH(WatchList!$B22,'All CCC'!$B$7:$B$962,0)))</f>
        <v/>
      </c>
      <c r="BD22" s="1002" t="str">
        <f>IF($B22="","",INDEX('All CCC'!BD$7:BD$962,MATCH(WatchList!$B22,'All CCC'!$B$7:$B$962,0)))</f>
        <v/>
      </c>
      <c r="BE22" s="1002" t="str">
        <f>IF($B22="","",INDEX('All CCC'!BE$7:BE$962,MATCH(WatchList!$B22,'All CCC'!$B$7:$B$962,0)))</f>
        <v/>
      </c>
      <c r="BF22" s="1002" t="str">
        <f>IF($B22="","",INDEX('All CCC'!BF$7:BF$962,MATCH(WatchList!$B22,'All CCC'!$B$7:$B$962,0)))</f>
        <v/>
      </c>
      <c r="BG22" s="1002" t="str">
        <f>IF($B22="","",INDEX('All CCC'!BG$7:BG$962,MATCH(WatchList!$B22,'All CCC'!$B$7:$B$962,0)))</f>
        <v/>
      </c>
    </row>
    <row r="23" spans="1:59" x14ac:dyDescent="0.2">
      <c r="A23" s="638" t="str">
        <f>IF($B23="","",INDEX('All CCC'!A$7:A$962,MATCH(WatchList!$B23,'All CCC'!$B$7:$B$962,0)))</f>
        <v/>
      </c>
      <c r="B23" s="36"/>
      <c r="C23" s="1002" t="str">
        <f>IF($B23="","",INDEX('All CCC'!C$7:C$962,MATCH(WatchList!$B23,'All CCC'!$B$7:$B$962,0)))</f>
        <v/>
      </c>
      <c r="D23" s="1002" t="str">
        <f>IF($B23="","",INDEX('All CCC'!D$7:D$962,MATCH(WatchList!$B23,'All CCC'!$B$7:$B$962,0)))</f>
        <v/>
      </c>
      <c r="E23" s="1002" t="str">
        <f>IF($B23="","",INDEX('All CCC'!E$7:E$962,MATCH(WatchList!$B23,'All CCC'!$B$7:$B$962,0)))</f>
        <v/>
      </c>
      <c r="F23" s="1002" t="str">
        <f>IF($B23="","",INDEX('All CCC'!F$7:F$962,MATCH(WatchList!$B23,'All CCC'!$B$7:$B$962,0)))</f>
        <v/>
      </c>
      <c r="G23" s="1002" t="str">
        <f>IF($B23="","",INDEX('All CCC'!G$7:G$962,MATCH(WatchList!$B23,'All CCC'!$B$7:$B$962,0)))</f>
        <v/>
      </c>
      <c r="H23" s="1002" t="str">
        <f>IF($B23="","",INDEX('All CCC'!H$7:H$962,MATCH(WatchList!$B23,'All CCC'!$B$7:$B$962,0)))</f>
        <v/>
      </c>
      <c r="I23" s="1002" t="str">
        <f>IF($B23="","",INDEX('All CCC'!I$7:I$962,MATCH(WatchList!$B23,'All CCC'!$B$7:$B$962,0)))</f>
        <v/>
      </c>
      <c r="J23" s="1002" t="str">
        <f>IF($B23="","",INDEX('All CCC'!J$7:J$962,MATCH(WatchList!$B23,'All CCC'!$B$7:$B$962,0)))</f>
        <v/>
      </c>
      <c r="K23" s="1002" t="str">
        <f>IF($B23="","",INDEX('All CCC'!K$7:K$962,MATCH(WatchList!$B23,'All CCC'!$B$7:$B$962,0)))</f>
        <v/>
      </c>
      <c r="L23" s="1002" t="str">
        <f>IF($B23="","",INDEX('All CCC'!L$7:L$962,MATCH(WatchList!$B23,'All CCC'!$B$7:$B$962,0)))</f>
        <v/>
      </c>
      <c r="M23" s="1002" t="str">
        <f>IF($B23="","",INDEX('All CCC'!M$7:M$962,MATCH(WatchList!$B23,'All CCC'!$B$7:$B$962,0)))</f>
        <v/>
      </c>
      <c r="N23" s="1002" t="str">
        <f>IF($B23="","",INDEX('All CCC'!N$7:N$962,MATCH(WatchList!$B23,'All CCC'!$B$7:$B$962,0)))</f>
        <v/>
      </c>
      <c r="O23" s="1002" t="str">
        <f>IF($B23="","",INDEX('All CCC'!O$7:O$962,MATCH(WatchList!$B23,'All CCC'!$B$7:$B$962,0)))</f>
        <v/>
      </c>
      <c r="P23" s="1003" t="str">
        <f>IF($B23="","",INDEX('All CCC'!P$7:P$962,MATCH(WatchList!$B23,'All CCC'!$B$7:$B$962,0)))</f>
        <v/>
      </c>
      <c r="Q23" s="1003" t="str">
        <f>IF($B23="","",INDEX('All CCC'!Q$7:Q$962,MATCH(WatchList!$B23,'All CCC'!$B$7:$B$962,0)))</f>
        <v/>
      </c>
      <c r="R23" s="1002" t="str">
        <f>IF($B23="","",INDEX('All CCC'!R$7:R$962,MATCH(WatchList!$B23,'All CCC'!$B$7:$B$962,0)))</f>
        <v/>
      </c>
      <c r="S23" s="1002" t="str">
        <f>IF($B23="","",INDEX('All CCC'!S$7:S$962,MATCH(WatchList!$B23,'All CCC'!$B$7:$B$962,0)))</f>
        <v/>
      </c>
      <c r="T23" s="1002" t="str">
        <f>IF($B23="","",INDEX('All CCC'!T$7:T$962,MATCH(WatchList!$B23,'All CCC'!$B$7:$B$962,0)))</f>
        <v/>
      </c>
      <c r="U23" s="1002" t="str">
        <f>IF($B23="","",INDEX('All CCC'!U$7:U$962,MATCH(WatchList!$B23,'All CCC'!$B$7:$B$962,0)))</f>
        <v/>
      </c>
      <c r="V23" s="1002" t="str">
        <f>IF($B23="","",INDEX('All CCC'!V$7:V$962,MATCH(WatchList!$B23,'All CCC'!$B$7:$B$962,0)))</f>
        <v/>
      </c>
      <c r="W23" s="1002" t="str">
        <f>IF($B23="","",INDEX('All CCC'!W$7:W$962,MATCH(WatchList!$B23,'All CCC'!$B$7:$B$962,0)))</f>
        <v/>
      </c>
      <c r="X23" s="1002" t="str">
        <f>IF($B23="","",INDEX('All CCC'!X$7:X$962,MATCH(WatchList!$B23,'All CCC'!$B$7:$B$962,0)))</f>
        <v/>
      </c>
      <c r="Y23" s="1002" t="str">
        <f>IF($B23="","",INDEX('All CCC'!Y$7:Y$962,MATCH(WatchList!$B23,'All CCC'!$B$7:$B$962,0)))</f>
        <v/>
      </c>
      <c r="Z23" s="1002" t="str">
        <f>IF($B23="","",INDEX('All CCC'!Z$7:Z$962,MATCH(WatchList!$B23,'All CCC'!$B$7:$B$962,0)))</f>
        <v/>
      </c>
      <c r="AA23" s="1002" t="str">
        <f>IF($B23="","",INDEX('All CCC'!AA$7:AA$962,MATCH(WatchList!$B23,'All CCC'!$B$7:$B$962,0)))</f>
        <v/>
      </c>
      <c r="AB23" s="1002" t="str">
        <f>IF($B23="","",INDEX('All CCC'!AB$7:AB$962,MATCH(WatchList!$B23,'All CCC'!$B$7:$B$962,0)))</f>
        <v/>
      </c>
      <c r="AC23" s="1002" t="str">
        <f>IF($B23="","",INDEX('All CCC'!AC$7:AC$962,MATCH(WatchList!$B23,'All CCC'!$B$7:$B$962,0)))</f>
        <v/>
      </c>
      <c r="AD23" s="1002" t="str">
        <f>IF($B23="","",INDEX('All CCC'!AD$7:AD$962,MATCH(WatchList!$B23,'All CCC'!$B$7:$B$962,0)))</f>
        <v/>
      </c>
      <c r="AE23" s="1002" t="str">
        <f>IF($B23="","",INDEX('All CCC'!AE$7:AE$962,MATCH(WatchList!$B23,'All CCC'!$B$7:$B$962,0)))</f>
        <v/>
      </c>
      <c r="AF23" s="1002" t="str">
        <f>IF($B23="","",INDEX('All CCC'!AF$7:AF$962,MATCH(WatchList!$B23,'All CCC'!$B$7:$B$962,0)))</f>
        <v/>
      </c>
      <c r="AG23" s="1002" t="str">
        <f>IF($B23="","",INDEX('All CCC'!AG$7:AG$962,MATCH(WatchList!$B23,'All CCC'!$B$7:$B$962,0)))</f>
        <v/>
      </c>
      <c r="AH23" s="1002" t="str">
        <f>IF($B23="","",INDEX('All CCC'!AH$7:AH$962,MATCH(WatchList!$B23,'All CCC'!$B$7:$B$962,0)))</f>
        <v/>
      </c>
      <c r="AI23" s="1002" t="str">
        <f>IF($B23="","",INDEX('All CCC'!AI$7:AI$962,MATCH(WatchList!$B23,'All CCC'!$B$7:$B$962,0)))</f>
        <v/>
      </c>
      <c r="AJ23" s="1002" t="str">
        <f>IF($B23="","",INDEX('All CCC'!AJ$7:AJ$962,MATCH(WatchList!$B23,'All CCC'!$B$7:$B$962,0)))</f>
        <v/>
      </c>
      <c r="AK23" s="1002" t="str">
        <f>IF($B23="","",INDEX('All CCC'!AK$7:AK$962,MATCH(WatchList!$B23,'All CCC'!$B$7:$B$962,0)))</f>
        <v/>
      </c>
      <c r="AL23" s="1002" t="str">
        <f>IF($B23="","",INDEX('All CCC'!AL$7:AL$962,MATCH(WatchList!$B23,'All CCC'!$B$7:$B$962,0)))</f>
        <v/>
      </c>
      <c r="AM23" s="1002" t="str">
        <f>IF($B23="","",INDEX('All CCC'!AM$7:AM$962,MATCH(WatchList!$B23,'All CCC'!$B$7:$B$962,0)))</f>
        <v/>
      </c>
      <c r="AN23" s="1002" t="str">
        <f>IF($B23="","",INDEX('All CCC'!AN$7:AN$962,MATCH(WatchList!$B23,'All CCC'!$B$7:$B$962,0)))</f>
        <v/>
      </c>
      <c r="AO23" s="1002" t="str">
        <f>IF($B23="","",INDEX('All CCC'!AO$7:AO$962,MATCH(WatchList!$B23,'All CCC'!$B$7:$B$962,0)))</f>
        <v/>
      </c>
      <c r="AP23" s="1002" t="str">
        <f>IF($B23="","",INDEX('All CCC'!AP$7:AP$962,MATCH(WatchList!$B23,'All CCC'!$B$7:$B$962,0)))</f>
        <v/>
      </c>
      <c r="AQ23" s="1002" t="str">
        <f>IF($B23="","",INDEX('All CCC'!AQ$7:AQ$962,MATCH(WatchList!$B23,'All CCC'!$B$7:$B$962,0)))</f>
        <v/>
      </c>
      <c r="AR23" s="1002" t="str">
        <f>IF($B23="","",INDEX('All CCC'!AR$7:AR$962,MATCH(WatchList!$B23,'All CCC'!$B$7:$B$962,0)))</f>
        <v/>
      </c>
      <c r="AS23" s="1002" t="str">
        <f>IF($B23="","",INDEX('All CCC'!AS$7:AS$962,MATCH(WatchList!$B23,'All CCC'!$B$7:$B$962,0)))</f>
        <v/>
      </c>
      <c r="AT23" s="1002" t="str">
        <f>IF($B23="","",INDEX('All CCC'!AT$7:AT$962,MATCH(WatchList!$B23,'All CCC'!$B$7:$B$962,0)))</f>
        <v/>
      </c>
      <c r="AU23" s="1002" t="str">
        <f>IF($B23="","",INDEX('All CCC'!AU$7:AU$962,MATCH(WatchList!$B23,'All CCC'!$B$7:$B$962,0)))</f>
        <v/>
      </c>
      <c r="AV23" s="1002" t="str">
        <f>IF($B23="","",INDEX('All CCC'!AV$7:AV$962,MATCH(WatchList!$B23,'All CCC'!$B$7:$B$962,0)))</f>
        <v/>
      </c>
      <c r="AW23" s="1002" t="str">
        <f>IF($B23="","",INDEX('All CCC'!AW$7:AW$962,MATCH(WatchList!$B23,'All CCC'!$B$7:$B$962,0)))</f>
        <v/>
      </c>
      <c r="AX23" s="1002" t="str">
        <f>IF($B23="","",INDEX('All CCC'!AX$7:AX$962,MATCH(WatchList!$B23,'All CCC'!$B$7:$B$962,0)))</f>
        <v/>
      </c>
      <c r="AY23" s="1002" t="str">
        <f>IF($B23="","",INDEX('All CCC'!AY$7:AY$962,MATCH(WatchList!$B23,'All CCC'!$B$7:$B$962,0)))</f>
        <v/>
      </c>
      <c r="AZ23" s="1002" t="str">
        <f>IF($B23="","",INDEX('All CCC'!AZ$7:AZ$962,MATCH(WatchList!$B23,'All CCC'!$B$7:$B$962,0)))</f>
        <v/>
      </c>
      <c r="BA23" s="1002" t="str">
        <f>IF($B23="","",INDEX('All CCC'!BA$7:BA$962,MATCH(WatchList!$B23,'All CCC'!$B$7:$B$962,0)))</f>
        <v/>
      </c>
      <c r="BB23" s="1002" t="str">
        <f>IF($B23="","",INDEX('All CCC'!BB$7:BB$962,MATCH(WatchList!$B23,'All CCC'!$B$7:$B$962,0)))</f>
        <v/>
      </c>
      <c r="BC23" s="1002" t="str">
        <f>IF($B23="","",INDEX('All CCC'!BC$7:BC$962,MATCH(WatchList!$B23,'All CCC'!$B$7:$B$962,0)))</f>
        <v/>
      </c>
      <c r="BD23" s="1002" t="str">
        <f>IF($B23="","",INDEX('All CCC'!BD$7:BD$962,MATCH(WatchList!$B23,'All CCC'!$B$7:$B$962,0)))</f>
        <v/>
      </c>
      <c r="BE23" s="1002" t="str">
        <f>IF($B23="","",INDEX('All CCC'!BE$7:BE$962,MATCH(WatchList!$B23,'All CCC'!$B$7:$B$962,0)))</f>
        <v/>
      </c>
      <c r="BF23" s="1002" t="str">
        <f>IF($B23="","",INDEX('All CCC'!BF$7:BF$962,MATCH(WatchList!$B23,'All CCC'!$B$7:$B$962,0)))</f>
        <v/>
      </c>
      <c r="BG23" s="1002" t="str">
        <f>IF($B23="","",INDEX('All CCC'!BG$7:BG$962,MATCH(WatchList!$B23,'All CCC'!$B$7:$B$962,0)))</f>
        <v/>
      </c>
    </row>
    <row r="24" spans="1:59" x14ac:dyDescent="0.2">
      <c r="A24" s="638" t="str">
        <f>IF($B24="","",INDEX('All CCC'!A$7:A$962,MATCH(WatchList!$B24,'All CCC'!$B$7:$B$962,0)))</f>
        <v/>
      </c>
      <c r="B24" s="36"/>
      <c r="C24" s="1002" t="str">
        <f>IF($B24="","",INDEX('All CCC'!C$7:C$962,MATCH(WatchList!$B24,'All CCC'!$B$7:$B$962,0)))</f>
        <v/>
      </c>
      <c r="D24" s="1002" t="str">
        <f>IF($B24="","",INDEX('All CCC'!D$7:D$962,MATCH(WatchList!$B24,'All CCC'!$B$7:$B$962,0)))</f>
        <v/>
      </c>
      <c r="E24" s="1002" t="str">
        <f>IF($B24="","",INDEX('All CCC'!E$7:E$962,MATCH(WatchList!$B24,'All CCC'!$B$7:$B$962,0)))</f>
        <v/>
      </c>
      <c r="F24" s="1002" t="str">
        <f>IF($B24="","",INDEX('All CCC'!F$7:F$962,MATCH(WatchList!$B24,'All CCC'!$B$7:$B$962,0)))</f>
        <v/>
      </c>
      <c r="G24" s="1002" t="str">
        <f>IF($B24="","",INDEX('All CCC'!G$7:G$962,MATCH(WatchList!$B24,'All CCC'!$B$7:$B$962,0)))</f>
        <v/>
      </c>
      <c r="H24" s="1002" t="str">
        <f>IF($B24="","",INDEX('All CCC'!H$7:H$962,MATCH(WatchList!$B24,'All CCC'!$B$7:$B$962,0)))</f>
        <v/>
      </c>
      <c r="I24" s="1002" t="str">
        <f>IF($B24="","",INDEX('All CCC'!I$7:I$962,MATCH(WatchList!$B24,'All CCC'!$B$7:$B$962,0)))</f>
        <v/>
      </c>
      <c r="J24" s="1002" t="str">
        <f>IF($B24="","",INDEX('All CCC'!J$7:J$962,MATCH(WatchList!$B24,'All CCC'!$B$7:$B$962,0)))</f>
        <v/>
      </c>
      <c r="K24" s="1002" t="str">
        <f>IF($B24="","",INDEX('All CCC'!K$7:K$962,MATCH(WatchList!$B24,'All CCC'!$B$7:$B$962,0)))</f>
        <v/>
      </c>
      <c r="L24" s="1002" t="str">
        <f>IF($B24="","",INDEX('All CCC'!L$7:L$962,MATCH(WatchList!$B24,'All CCC'!$B$7:$B$962,0)))</f>
        <v/>
      </c>
      <c r="M24" s="1002" t="str">
        <f>IF($B24="","",INDEX('All CCC'!M$7:M$962,MATCH(WatchList!$B24,'All CCC'!$B$7:$B$962,0)))</f>
        <v/>
      </c>
      <c r="N24" s="1002" t="str">
        <f>IF($B24="","",INDEX('All CCC'!N$7:N$962,MATCH(WatchList!$B24,'All CCC'!$B$7:$B$962,0)))</f>
        <v/>
      </c>
      <c r="O24" s="1002" t="str">
        <f>IF($B24="","",INDEX('All CCC'!O$7:O$962,MATCH(WatchList!$B24,'All CCC'!$B$7:$B$962,0)))</f>
        <v/>
      </c>
      <c r="P24" s="1003" t="str">
        <f>IF($B24="","",INDEX('All CCC'!P$7:P$962,MATCH(WatchList!$B24,'All CCC'!$B$7:$B$962,0)))</f>
        <v/>
      </c>
      <c r="Q24" s="1003" t="str">
        <f>IF($B24="","",INDEX('All CCC'!Q$7:Q$962,MATCH(WatchList!$B24,'All CCC'!$B$7:$B$962,0)))</f>
        <v/>
      </c>
      <c r="R24" s="1002" t="str">
        <f>IF($B24="","",INDEX('All CCC'!R$7:R$962,MATCH(WatchList!$B24,'All CCC'!$B$7:$B$962,0)))</f>
        <v/>
      </c>
      <c r="S24" s="1002" t="str">
        <f>IF($B24="","",INDEX('All CCC'!S$7:S$962,MATCH(WatchList!$B24,'All CCC'!$B$7:$B$962,0)))</f>
        <v/>
      </c>
      <c r="T24" s="1002" t="str">
        <f>IF($B24="","",INDEX('All CCC'!T$7:T$962,MATCH(WatchList!$B24,'All CCC'!$B$7:$B$962,0)))</f>
        <v/>
      </c>
      <c r="U24" s="1002" t="str">
        <f>IF($B24="","",INDEX('All CCC'!U$7:U$962,MATCH(WatchList!$B24,'All CCC'!$B$7:$B$962,0)))</f>
        <v/>
      </c>
      <c r="V24" s="1002" t="str">
        <f>IF($B24="","",INDEX('All CCC'!V$7:V$962,MATCH(WatchList!$B24,'All CCC'!$B$7:$B$962,0)))</f>
        <v/>
      </c>
      <c r="W24" s="1002" t="str">
        <f>IF($B24="","",INDEX('All CCC'!W$7:W$962,MATCH(WatchList!$B24,'All CCC'!$B$7:$B$962,0)))</f>
        <v/>
      </c>
      <c r="X24" s="1002" t="str">
        <f>IF($B24="","",INDEX('All CCC'!X$7:X$962,MATCH(WatchList!$B24,'All CCC'!$B$7:$B$962,0)))</f>
        <v/>
      </c>
      <c r="Y24" s="1002" t="str">
        <f>IF($B24="","",INDEX('All CCC'!Y$7:Y$962,MATCH(WatchList!$B24,'All CCC'!$B$7:$B$962,0)))</f>
        <v/>
      </c>
      <c r="Z24" s="1002" t="str">
        <f>IF($B24="","",INDEX('All CCC'!Z$7:Z$962,MATCH(WatchList!$B24,'All CCC'!$B$7:$B$962,0)))</f>
        <v/>
      </c>
      <c r="AA24" s="1002" t="str">
        <f>IF($B24="","",INDEX('All CCC'!AA$7:AA$962,MATCH(WatchList!$B24,'All CCC'!$B$7:$B$962,0)))</f>
        <v/>
      </c>
      <c r="AB24" s="1002" t="str">
        <f>IF($B24="","",INDEX('All CCC'!AB$7:AB$962,MATCH(WatchList!$B24,'All CCC'!$B$7:$B$962,0)))</f>
        <v/>
      </c>
      <c r="AC24" s="1002" t="str">
        <f>IF($B24="","",INDEX('All CCC'!AC$7:AC$962,MATCH(WatchList!$B24,'All CCC'!$B$7:$B$962,0)))</f>
        <v/>
      </c>
      <c r="AD24" s="1002" t="str">
        <f>IF($B24="","",INDEX('All CCC'!AD$7:AD$962,MATCH(WatchList!$B24,'All CCC'!$B$7:$B$962,0)))</f>
        <v/>
      </c>
      <c r="AE24" s="1002" t="str">
        <f>IF($B24="","",INDEX('All CCC'!AE$7:AE$962,MATCH(WatchList!$B24,'All CCC'!$B$7:$B$962,0)))</f>
        <v/>
      </c>
      <c r="AF24" s="1002" t="str">
        <f>IF($B24="","",INDEX('All CCC'!AF$7:AF$962,MATCH(WatchList!$B24,'All CCC'!$B$7:$B$962,0)))</f>
        <v/>
      </c>
      <c r="AG24" s="1002" t="str">
        <f>IF($B24="","",INDEX('All CCC'!AG$7:AG$962,MATCH(WatchList!$B24,'All CCC'!$B$7:$B$962,0)))</f>
        <v/>
      </c>
      <c r="AH24" s="1002" t="str">
        <f>IF($B24="","",INDEX('All CCC'!AH$7:AH$962,MATCH(WatchList!$B24,'All CCC'!$B$7:$B$962,0)))</f>
        <v/>
      </c>
      <c r="AI24" s="1002" t="str">
        <f>IF($B24="","",INDEX('All CCC'!AI$7:AI$962,MATCH(WatchList!$B24,'All CCC'!$B$7:$B$962,0)))</f>
        <v/>
      </c>
      <c r="AJ24" s="1002" t="str">
        <f>IF($B24="","",INDEX('All CCC'!AJ$7:AJ$962,MATCH(WatchList!$B24,'All CCC'!$B$7:$B$962,0)))</f>
        <v/>
      </c>
      <c r="AK24" s="1002" t="str">
        <f>IF($B24="","",INDEX('All CCC'!AK$7:AK$962,MATCH(WatchList!$B24,'All CCC'!$B$7:$B$962,0)))</f>
        <v/>
      </c>
      <c r="AL24" s="1002" t="str">
        <f>IF($B24="","",INDEX('All CCC'!AL$7:AL$962,MATCH(WatchList!$B24,'All CCC'!$B$7:$B$962,0)))</f>
        <v/>
      </c>
      <c r="AM24" s="1002" t="str">
        <f>IF($B24="","",INDEX('All CCC'!AM$7:AM$962,MATCH(WatchList!$B24,'All CCC'!$B$7:$B$962,0)))</f>
        <v/>
      </c>
      <c r="AN24" s="1002" t="str">
        <f>IF($B24="","",INDEX('All CCC'!AN$7:AN$962,MATCH(WatchList!$B24,'All CCC'!$B$7:$B$962,0)))</f>
        <v/>
      </c>
      <c r="AO24" s="1002" t="str">
        <f>IF($B24="","",INDEX('All CCC'!AO$7:AO$962,MATCH(WatchList!$B24,'All CCC'!$B$7:$B$962,0)))</f>
        <v/>
      </c>
      <c r="AP24" s="1002" t="str">
        <f>IF($B24="","",INDEX('All CCC'!AP$7:AP$962,MATCH(WatchList!$B24,'All CCC'!$B$7:$B$962,0)))</f>
        <v/>
      </c>
      <c r="AQ24" s="1002" t="str">
        <f>IF($B24="","",INDEX('All CCC'!AQ$7:AQ$962,MATCH(WatchList!$B24,'All CCC'!$B$7:$B$962,0)))</f>
        <v/>
      </c>
      <c r="AR24" s="1002" t="str">
        <f>IF($B24="","",INDEX('All CCC'!AR$7:AR$962,MATCH(WatchList!$B24,'All CCC'!$B$7:$B$962,0)))</f>
        <v/>
      </c>
      <c r="AS24" s="1002" t="str">
        <f>IF($B24="","",INDEX('All CCC'!AS$7:AS$962,MATCH(WatchList!$B24,'All CCC'!$B$7:$B$962,0)))</f>
        <v/>
      </c>
      <c r="AT24" s="1002" t="str">
        <f>IF($B24="","",INDEX('All CCC'!AT$7:AT$962,MATCH(WatchList!$B24,'All CCC'!$B$7:$B$962,0)))</f>
        <v/>
      </c>
      <c r="AU24" s="1002" t="str">
        <f>IF($B24="","",INDEX('All CCC'!AU$7:AU$962,MATCH(WatchList!$B24,'All CCC'!$B$7:$B$962,0)))</f>
        <v/>
      </c>
      <c r="AV24" s="1002" t="str">
        <f>IF($B24="","",INDEX('All CCC'!AV$7:AV$962,MATCH(WatchList!$B24,'All CCC'!$B$7:$B$962,0)))</f>
        <v/>
      </c>
      <c r="AW24" s="1002" t="str">
        <f>IF($B24="","",INDEX('All CCC'!AW$7:AW$962,MATCH(WatchList!$B24,'All CCC'!$B$7:$B$962,0)))</f>
        <v/>
      </c>
      <c r="AX24" s="1002" t="str">
        <f>IF($B24="","",INDEX('All CCC'!AX$7:AX$962,MATCH(WatchList!$B24,'All CCC'!$B$7:$B$962,0)))</f>
        <v/>
      </c>
      <c r="AY24" s="1002" t="str">
        <f>IF($B24="","",INDEX('All CCC'!AY$7:AY$962,MATCH(WatchList!$B24,'All CCC'!$B$7:$B$962,0)))</f>
        <v/>
      </c>
      <c r="AZ24" s="1002" t="str">
        <f>IF($B24="","",INDEX('All CCC'!AZ$7:AZ$962,MATCH(WatchList!$B24,'All CCC'!$B$7:$B$962,0)))</f>
        <v/>
      </c>
      <c r="BA24" s="1002" t="str">
        <f>IF($B24="","",INDEX('All CCC'!BA$7:BA$962,MATCH(WatchList!$B24,'All CCC'!$B$7:$B$962,0)))</f>
        <v/>
      </c>
      <c r="BB24" s="1002" t="str">
        <f>IF($B24="","",INDEX('All CCC'!BB$7:BB$962,MATCH(WatchList!$B24,'All CCC'!$B$7:$B$962,0)))</f>
        <v/>
      </c>
      <c r="BC24" s="1002" t="str">
        <f>IF($B24="","",INDEX('All CCC'!BC$7:BC$962,MATCH(WatchList!$B24,'All CCC'!$B$7:$B$962,0)))</f>
        <v/>
      </c>
      <c r="BD24" s="1002" t="str">
        <f>IF($B24="","",INDEX('All CCC'!BD$7:BD$962,MATCH(WatchList!$B24,'All CCC'!$B$7:$B$962,0)))</f>
        <v/>
      </c>
      <c r="BE24" s="1002" t="str">
        <f>IF($B24="","",INDEX('All CCC'!BE$7:BE$962,MATCH(WatchList!$B24,'All CCC'!$B$7:$B$962,0)))</f>
        <v/>
      </c>
      <c r="BF24" s="1002" t="str">
        <f>IF($B24="","",INDEX('All CCC'!BF$7:BF$962,MATCH(WatchList!$B24,'All CCC'!$B$7:$B$962,0)))</f>
        <v/>
      </c>
      <c r="BG24" s="1002" t="str">
        <f>IF($B24="","",INDEX('All CCC'!BG$7:BG$962,MATCH(WatchList!$B24,'All CCC'!$B$7:$B$962,0)))</f>
        <v/>
      </c>
    </row>
    <row r="25" spans="1:59" x14ac:dyDescent="0.2">
      <c r="A25" s="638" t="str">
        <f>IF($B25="","",INDEX('All CCC'!A$7:A$962,MATCH(WatchList!$B25,'All CCC'!$B$7:$B$962,0)))</f>
        <v/>
      </c>
      <c r="B25" s="36"/>
      <c r="C25" s="1002" t="str">
        <f>IF($B25="","",INDEX('All CCC'!C$7:C$962,MATCH(WatchList!$B25,'All CCC'!$B$7:$B$962,0)))</f>
        <v/>
      </c>
      <c r="D25" s="1002" t="str">
        <f>IF($B25="","",INDEX('All CCC'!D$7:D$962,MATCH(WatchList!$B25,'All CCC'!$B$7:$B$962,0)))</f>
        <v/>
      </c>
      <c r="E25" s="1002" t="str">
        <f>IF($B25="","",INDEX('All CCC'!E$7:E$962,MATCH(WatchList!$B25,'All CCC'!$B$7:$B$962,0)))</f>
        <v/>
      </c>
      <c r="F25" s="1002" t="str">
        <f>IF($B25="","",INDEX('All CCC'!F$7:F$962,MATCH(WatchList!$B25,'All CCC'!$B$7:$B$962,0)))</f>
        <v/>
      </c>
      <c r="G25" s="1002" t="str">
        <f>IF($B25="","",INDEX('All CCC'!G$7:G$962,MATCH(WatchList!$B25,'All CCC'!$B$7:$B$962,0)))</f>
        <v/>
      </c>
      <c r="H25" s="1002" t="str">
        <f>IF($B25="","",INDEX('All CCC'!H$7:H$962,MATCH(WatchList!$B25,'All CCC'!$B$7:$B$962,0)))</f>
        <v/>
      </c>
      <c r="I25" s="1002" t="str">
        <f>IF($B25="","",INDEX('All CCC'!I$7:I$962,MATCH(WatchList!$B25,'All CCC'!$B$7:$B$962,0)))</f>
        <v/>
      </c>
      <c r="J25" s="1002" t="str">
        <f>IF($B25="","",INDEX('All CCC'!J$7:J$962,MATCH(WatchList!$B25,'All CCC'!$B$7:$B$962,0)))</f>
        <v/>
      </c>
      <c r="K25" s="1002" t="str">
        <f>IF($B25="","",INDEX('All CCC'!K$7:K$962,MATCH(WatchList!$B25,'All CCC'!$B$7:$B$962,0)))</f>
        <v/>
      </c>
      <c r="L25" s="1002" t="str">
        <f>IF($B25="","",INDEX('All CCC'!L$7:L$962,MATCH(WatchList!$B25,'All CCC'!$B$7:$B$962,0)))</f>
        <v/>
      </c>
      <c r="M25" s="1002" t="str">
        <f>IF($B25="","",INDEX('All CCC'!M$7:M$962,MATCH(WatchList!$B25,'All CCC'!$B$7:$B$962,0)))</f>
        <v/>
      </c>
      <c r="N25" s="1002" t="str">
        <f>IF($B25="","",INDEX('All CCC'!N$7:N$962,MATCH(WatchList!$B25,'All CCC'!$B$7:$B$962,0)))</f>
        <v/>
      </c>
      <c r="O25" s="1002" t="str">
        <f>IF($B25="","",INDEX('All CCC'!O$7:O$962,MATCH(WatchList!$B25,'All CCC'!$B$7:$B$962,0)))</f>
        <v/>
      </c>
      <c r="P25" s="1003" t="str">
        <f>IF($B25="","",INDEX('All CCC'!P$7:P$962,MATCH(WatchList!$B25,'All CCC'!$B$7:$B$962,0)))</f>
        <v/>
      </c>
      <c r="Q25" s="1003" t="str">
        <f>IF($B25="","",INDEX('All CCC'!Q$7:Q$962,MATCH(WatchList!$B25,'All CCC'!$B$7:$B$962,0)))</f>
        <v/>
      </c>
      <c r="R25" s="1002" t="str">
        <f>IF($B25="","",INDEX('All CCC'!R$7:R$962,MATCH(WatchList!$B25,'All CCC'!$B$7:$B$962,0)))</f>
        <v/>
      </c>
      <c r="S25" s="1002" t="str">
        <f>IF($B25="","",INDEX('All CCC'!S$7:S$962,MATCH(WatchList!$B25,'All CCC'!$B$7:$B$962,0)))</f>
        <v/>
      </c>
      <c r="T25" s="1002" t="str">
        <f>IF($B25="","",INDEX('All CCC'!T$7:T$962,MATCH(WatchList!$B25,'All CCC'!$B$7:$B$962,0)))</f>
        <v/>
      </c>
      <c r="U25" s="1002" t="str">
        <f>IF($B25="","",INDEX('All CCC'!U$7:U$962,MATCH(WatchList!$B25,'All CCC'!$B$7:$B$962,0)))</f>
        <v/>
      </c>
      <c r="V25" s="1002" t="str">
        <f>IF($B25="","",INDEX('All CCC'!V$7:V$962,MATCH(WatchList!$B25,'All CCC'!$B$7:$B$962,0)))</f>
        <v/>
      </c>
      <c r="W25" s="1002" t="str">
        <f>IF($B25="","",INDEX('All CCC'!W$7:W$962,MATCH(WatchList!$B25,'All CCC'!$B$7:$B$962,0)))</f>
        <v/>
      </c>
      <c r="X25" s="1002" t="str">
        <f>IF($B25="","",INDEX('All CCC'!X$7:X$962,MATCH(WatchList!$B25,'All CCC'!$B$7:$B$962,0)))</f>
        <v/>
      </c>
      <c r="Y25" s="1002" t="str">
        <f>IF($B25="","",INDEX('All CCC'!Y$7:Y$962,MATCH(WatchList!$B25,'All CCC'!$B$7:$B$962,0)))</f>
        <v/>
      </c>
      <c r="Z25" s="1002" t="str">
        <f>IF($B25="","",INDEX('All CCC'!Z$7:Z$962,MATCH(WatchList!$B25,'All CCC'!$B$7:$B$962,0)))</f>
        <v/>
      </c>
      <c r="AA25" s="1002" t="str">
        <f>IF($B25="","",INDEX('All CCC'!AA$7:AA$962,MATCH(WatchList!$B25,'All CCC'!$B$7:$B$962,0)))</f>
        <v/>
      </c>
      <c r="AB25" s="1002" t="str">
        <f>IF($B25="","",INDEX('All CCC'!AB$7:AB$962,MATCH(WatchList!$B25,'All CCC'!$B$7:$B$962,0)))</f>
        <v/>
      </c>
      <c r="AC25" s="1002" t="str">
        <f>IF($B25="","",INDEX('All CCC'!AC$7:AC$962,MATCH(WatchList!$B25,'All CCC'!$B$7:$B$962,0)))</f>
        <v/>
      </c>
      <c r="AD25" s="1002" t="str">
        <f>IF($B25="","",INDEX('All CCC'!AD$7:AD$962,MATCH(WatchList!$B25,'All CCC'!$B$7:$B$962,0)))</f>
        <v/>
      </c>
      <c r="AE25" s="1002" t="str">
        <f>IF($B25="","",INDEX('All CCC'!AE$7:AE$962,MATCH(WatchList!$B25,'All CCC'!$B$7:$B$962,0)))</f>
        <v/>
      </c>
      <c r="AF25" s="1002" t="str">
        <f>IF($B25="","",INDEX('All CCC'!AF$7:AF$962,MATCH(WatchList!$B25,'All CCC'!$B$7:$B$962,0)))</f>
        <v/>
      </c>
      <c r="AG25" s="1002" t="str">
        <f>IF($B25="","",INDEX('All CCC'!AG$7:AG$962,MATCH(WatchList!$B25,'All CCC'!$B$7:$B$962,0)))</f>
        <v/>
      </c>
      <c r="AH25" s="1002" t="str">
        <f>IF($B25="","",INDEX('All CCC'!AH$7:AH$962,MATCH(WatchList!$B25,'All CCC'!$B$7:$B$962,0)))</f>
        <v/>
      </c>
      <c r="AI25" s="1002" t="str">
        <f>IF($B25="","",INDEX('All CCC'!AI$7:AI$962,MATCH(WatchList!$B25,'All CCC'!$B$7:$B$962,0)))</f>
        <v/>
      </c>
      <c r="AJ25" s="1002" t="str">
        <f>IF($B25="","",INDEX('All CCC'!AJ$7:AJ$962,MATCH(WatchList!$B25,'All CCC'!$B$7:$B$962,0)))</f>
        <v/>
      </c>
      <c r="AK25" s="1002" t="str">
        <f>IF($B25="","",INDEX('All CCC'!AK$7:AK$962,MATCH(WatchList!$B25,'All CCC'!$B$7:$B$962,0)))</f>
        <v/>
      </c>
      <c r="AL25" s="1002" t="str">
        <f>IF($B25="","",INDEX('All CCC'!AL$7:AL$962,MATCH(WatchList!$B25,'All CCC'!$B$7:$B$962,0)))</f>
        <v/>
      </c>
      <c r="AM25" s="1002" t="str">
        <f>IF($B25="","",INDEX('All CCC'!AM$7:AM$962,MATCH(WatchList!$B25,'All CCC'!$B$7:$B$962,0)))</f>
        <v/>
      </c>
      <c r="AN25" s="1002" t="str">
        <f>IF($B25="","",INDEX('All CCC'!AN$7:AN$962,MATCH(WatchList!$B25,'All CCC'!$B$7:$B$962,0)))</f>
        <v/>
      </c>
      <c r="AO25" s="1002" t="str">
        <f>IF($B25="","",INDEX('All CCC'!AO$7:AO$962,MATCH(WatchList!$B25,'All CCC'!$B$7:$B$962,0)))</f>
        <v/>
      </c>
      <c r="AP25" s="1002" t="str">
        <f>IF($B25="","",INDEX('All CCC'!AP$7:AP$962,MATCH(WatchList!$B25,'All CCC'!$B$7:$B$962,0)))</f>
        <v/>
      </c>
      <c r="AQ25" s="1002" t="str">
        <f>IF($B25="","",INDEX('All CCC'!AQ$7:AQ$962,MATCH(WatchList!$B25,'All CCC'!$B$7:$B$962,0)))</f>
        <v/>
      </c>
      <c r="AR25" s="1002" t="str">
        <f>IF($B25="","",INDEX('All CCC'!AR$7:AR$962,MATCH(WatchList!$B25,'All CCC'!$B$7:$B$962,0)))</f>
        <v/>
      </c>
      <c r="AS25" s="1002" t="str">
        <f>IF($B25="","",INDEX('All CCC'!AS$7:AS$962,MATCH(WatchList!$B25,'All CCC'!$B$7:$B$962,0)))</f>
        <v/>
      </c>
      <c r="AT25" s="1002" t="str">
        <f>IF($B25="","",INDEX('All CCC'!AT$7:AT$962,MATCH(WatchList!$B25,'All CCC'!$B$7:$B$962,0)))</f>
        <v/>
      </c>
      <c r="AU25" s="1002" t="str">
        <f>IF($B25="","",INDEX('All CCC'!AU$7:AU$962,MATCH(WatchList!$B25,'All CCC'!$B$7:$B$962,0)))</f>
        <v/>
      </c>
      <c r="AV25" s="1002" t="str">
        <f>IF($B25="","",INDEX('All CCC'!AV$7:AV$962,MATCH(WatchList!$B25,'All CCC'!$B$7:$B$962,0)))</f>
        <v/>
      </c>
      <c r="AW25" s="1002" t="str">
        <f>IF($B25="","",INDEX('All CCC'!AW$7:AW$962,MATCH(WatchList!$B25,'All CCC'!$B$7:$B$962,0)))</f>
        <v/>
      </c>
      <c r="AX25" s="1002" t="str">
        <f>IF($B25="","",INDEX('All CCC'!AX$7:AX$962,MATCH(WatchList!$B25,'All CCC'!$B$7:$B$962,0)))</f>
        <v/>
      </c>
      <c r="AY25" s="1002" t="str">
        <f>IF($B25="","",INDEX('All CCC'!AY$7:AY$962,MATCH(WatchList!$B25,'All CCC'!$B$7:$B$962,0)))</f>
        <v/>
      </c>
      <c r="AZ25" s="1002" t="str">
        <f>IF($B25="","",INDEX('All CCC'!AZ$7:AZ$962,MATCH(WatchList!$B25,'All CCC'!$B$7:$B$962,0)))</f>
        <v/>
      </c>
      <c r="BA25" s="1002" t="str">
        <f>IF($B25="","",INDEX('All CCC'!BA$7:BA$962,MATCH(WatchList!$B25,'All CCC'!$B$7:$B$962,0)))</f>
        <v/>
      </c>
      <c r="BB25" s="1002" t="str">
        <f>IF($B25="","",INDEX('All CCC'!BB$7:BB$962,MATCH(WatchList!$B25,'All CCC'!$B$7:$B$962,0)))</f>
        <v/>
      </c>
      <c r="BC25" s="1002" t="str">
        <f>IF($B25="","",INDEX('All CCC'!BC$7:BC$962,MATCH(WatchList!$B25,'All CCC'!$B$7:$B$962,0)))</f>
        <v/>
      </c>
      <c r="BD25" s="1002" t="str">
        <f>IF($B25="","",INDEX('All CCC'!BD$7:BD$962,MATCH(WatchList!$B25,'All CCC'!$B$7:$B$962,0)))</f>
        <v/>
      </c>
      <c r="BE25" s="1002" t="str">
        <f>IF($B25="","",INDEX('All CCC'!BE$7:BE$962,MATCH(WatchList!$B25,'All CCC'!$B$7:$B$962,0)))</f>
        <v/>
      </c>
      <c r="BF25" s="1002" t="str">
        <f>IF($B25="","",INDEX('All CCC'!BF$7:BF$962,MATCH(WatchList!$B25,'All CCC'!$B$7:$B$962,0)))</f>
        <v/>
      </c>
      <c r="BG25" s="1002" t="str">
        <f>IF($B25="","",INDEX('All CCC'!BG$7:BG$962,MATCH(WatchList!$B25,'All CCC'!$B$7:$B$962,0)))</f>
        <v/>
      </c>
    </row>
    <row r="26" spans="1:59" x14ac:dyDescent="0.2">
      <c r="A26" s="638" t="str">
        <f>IF($B26="","",INDEX('All CCC'!A$7:A$962,MATCH(WatchList!$B26,'All CCC'!$B$7:$B$962,0)))</f>
        <v/>
      </c>
      <c r="B26" s="36"/>
      <c r="C26" s="1002" t="str">
        <f>IF($B26="","",INDEX('All CCC'!C$7:C$962,MATCH(WatchList!$B26,'All CCC'!$B$7:$B$962,0)))</f>
        <v/>
      </c>
      <c r="D26" s="1002" t="str">
        <f>IF($B26="","",INDEX('All CCC'!D$7:D$962,MATCH(WatchList!$B26,'All CCC'!$B$7:$B$962,0)))</f>
        <v/>
      </c>
      <c r="E26" s="1002" t="str">
        <f>IF($B26="","",INDEX('All CCC'!E$7:E$962,MATCH(WatchList!$B26,'All CCC'!$B$7:$B$962,0)))</f>
        <v/>
      </c>
      <c r="F26" s="1002" t="str">
        <f>IF($B26="","",INDEX('All CCC'!F$7:F$962,MATCH(WatchList!$B26,'All CCC'!$B$7:$B$962,0)))</f>
        <v/>
      </c>
      <c r="G26" s="1002" t="str">
        <f>IF($B26="","",INDEX('All CCC'!G$7:G$962,MATCH(WatchList!$B26,'All CCC'!$B$7:$B$962,0)))</f>
        <v/>
      </c>
      <c r="H26" s="1002" t="str">
        <f>IF($B26="","",INDEX('All CCC'!H$7:H$962,MATCH(WatchList!$B26,'All CCC'!$B$7:$B$962,0)))</f>
        <v/>
      </c>
      <c r="I26" s="1002" t="str">
        <f>IF($B26="","",INDEX('All CCC'!I$7:I$962,MATCH(WatchList!$B26,'All CCC'!$B$7:$B$962,0)))</f>
        <v/>
      </c>
      <c r="J26" s="1002" t="str">
        <f>IF($B26="","",INDEX('All CCC'!J$7:J$962,MATCH(WatchList!$B26,'All CCC'!$B$7:$B$962,0)))</f>
        <v/>
      </c>
      <c r="K26" s="1002" t="str">
        <f>IF($B26="","",INDEX('All CCC'!K$7:K$962,MATCH(WatchList!$B26,'All CCC'!$B$7:$B$962,0)))</f>
        <v/>
      </c>
      <c r="L26" s="1002" t="str">
        <f>IF($B26="","",INDEX('All CCC'!L$7:L$962,MATCH(WatchList!$B26,'All CCC'!$B$7:$B$962,0)))</f>
        <v/>
      </c>
      <c r="M26" s="1002" t="str">
        <f>IF($B26="","",INDEX('All CCC'!M$7:M$962,MATCH(WatchList!$B26,'All CCC'!$B$7:$B$962,0)))</f>
        <v/>
      </c>
      <c r="N26" s="1002" t="str">
        <f>IF($B26="","",INDEX('All CCC'!N$7:N$962,MATCH(WatchList!$B26,'All CCC'!$B$7:$B$962,0)))</f>
        <v/>
      </c>
      <c r="O26" s="1002" t="str">
        <f>IF($B26="","",INDEX('All CCC'!O$7:O$962,MATCH(WatchList!$B26,'All CCC'!$B$7:$B$962,0)))</f>
        <v/>
      </c>
      <c r="P26" s="1003" t="str">
        <f>IF($B26="","",INDEX('All CCC'!P$7:P$962,MATCH(WatchList!$B26,'All CCC'!$B$7:$B$962,0)))</f>
        <v/>
      </c>
      <c r="Q26" s="1003" t="str">
        <f>IF($B26="","",INDEX('All CCC'!Q$7:Q$962,MATCH(WatchList!$B26,'All CCC'!$B$7:$B$962,0)))</f>
        <v/>
      </c>
      <c r="R26" s="1002" t="str">
        <f>IF($B26="","",INDEX('All CCC'!R$7:R$962,MATCH(WatchList!$B26,'All CCC'!$B$7:$B$962,0)))</f>
        <v/>
      </c>
      <c r="S26" s="1002" t="str">
        <f>IF($B26="","",INDEX('All CCC'!S$7:S$962,MATCH(WatchList!$B26,'All CCC'!$B$7:$B$962,0)))</f>
        <v/>
      </c>
      <c r="T26" s="1002" t="str">
        <f>IF($B26="","",INDEX('All CCC'!T$7:T$962,MATCH(WatchList!$B26,'All CCC'!$B$7:$B$962,0)))</f>
        <v/>
      </c>
      <c r="U26" s="1002" t="str">
        <f>IF($B26="","",INDEX('All CCC'!U$7:U$962,MATCH(WatchList!$B26,'All CCC'!$B$7:$B$962,0)))</f>
        <v/>
      </c>
      <c r="V26" s="1002" t="str">
        <f>IF($B26="","",INDEX('All CCC'!V$7:V$962,MATCH(WatchList!$B26,'All CCC'!$B$7:$B$962,0)))</f>
        <v/>
      </c>
      <c r="W26" s="1002" t="str">
        <f>IF($B26="","",INDEX('All CCC'!W$7:W$962,MATCH(WatchList!$B26,'All CCC'!$B$7:$B$962,0)))</f>
        <v/>
      </c>
      <c r="X26" s="1002" t="str">
        <f>IF($B26="","",INDEX('All CCC'!X$7:X$962,MATCH(WatchList!$B26,'All CCC'!$B$7:$B$962,0)))</f>
        <v/>
      </c>
      <c r="Y26" s="1002" t="str">
        <f>IF($B26="","",INDEX('All CCC'!Y$7:Y$962,MATCH(WatchList!$B26,'All CCC'!$B$7:$B$962,0)))</f>
        <v/>
      </c>
      <c r="Z26" s="1002" t="str">
        <f>IF($B26="","",INDEX('All CCC'!Z$7:Z$962,MATCH(WatchList!$B26,'All CCC'!$B$7:$B$962,0)))</f>
        <v/>
      </c>
      <c r="AA26" s="1002" t="str">
        <f>IF($B26="","",INDEX('All CCC'!AA$7:AA$962,MATCH(WatchList!$B26,'All CCC'!$B$7:$B$962,0)))</f>
        <v/>
      </c>
      <c r="AB26" s="1002" t="str">
        <f>IF($B26="","",INDEX('All CCC'!AB$7:AB$962,MATCH(WatchList!$B26,'All CCC'!$B$7:$B$962,0)))</f>
        <v/>
      </c>
      <c r="AC26" s="1002" t="str">
        <f>IF($B26="","",INDEX('All CCC'!AC$7:AC$962,MATCH(WatchList!$B26,'All CCC'!$B$7:$B$962,0)))</f>
        <v/>
      </c>
      <c r="AD26" s="1002" t="str">
        <f>IF($B26="","",INDEX('All CCC'!AD$7:AD$962,MATCH(WatchList!$B26,'All CCC'!$B$7:$B$962,0)))</f>
        <v/>
      </c>
      <c r="AE26" s="1002" t="str">
        <f>IF($B26="","",INDEX('All CCC'!AE$7:AE$962,MATCH(WatchList!$B26,'All CCC'!$B$7:$B$962,0)))</f>
        <v/>
      </c>
      <c r="AF26" s="1002" t="str">
        <f>IF($B26="","",INDEX('All CCC'!AF$7:AF$962,MATCH(WatchList!$B26,'All CCC'!$B$7:$B$962,0)))</f>
        <v/>
      </c>
      <c r="AG26" s="1002" t="str">
        <f>IF($B26="","",INDEX('All CCC'!AG$7:AG$962,MATCH(WatchList!$B26,'All CCC'!$B$7:$B$962,0)))</f>
        <v/>
      </c>
      <c r="AH26" s="1002" t="str">
        <f>IF($B26="","",INDEX('All CCC'!AH$7:AH$962,MATCH(WatchList!$B26,'All CCC'!$B$7:$B$962,0)))</f>
        <v/>
      </c>
      <c r="AI26" s="1002" t="str">
        <f>IF($B26="","",INDEX('All CCC'!AI$7:AI$962,MATCH(WatchList!$B26,'All CCC'!$B$7:$B$962,0)))</f>
        <v/>
      </c>
      <c r="AJ26" s="1002" t="str">
        <f>IF($B26="","",INDEX('All CCC'!AJ$7:AJ$962,MATCH(WatchList!$B26,'All CCC'!$B$7:$B$962,0)))</f>
        <v/>
      </c>
      <c r="AK26" s="1002" t="str">
        <f>IF($B26="","",INDEX('All CCC'!AK$7:AK$962,MATCH(WatchList!$B26,'All CCC'!$B$7:$B$962,0)))</f>
        <v/>
      </c>
      <c r="AL26" s="1002" t="str">
        <f>IF($B26="","",INDEX('All CCC'!AL$7:AL$962,MATCH(WatchList!$B26,'All CCC'!$B$7:$B$962,0)))</f>
        <v/>
      </c>
      <c r="AM26" s="1002" t="str">
        <f>IF($B26="","",INDEX('All CCC'!AM$7:AM$962,MATCH(WatchList!$B26,'All CCC'!$B$7:$B$962,0)))</f>
        <v/>
      </c>
      <c r="AN26" s="1002" t="str">
        <f>IF($B26="","",INDEX('All CCC'!AN$7:AN$962,MATCH(WatchList!$B26,'All CCC'!$B$7:$B$962,0)))</f>
        <v/>
      </c>
      <c r="AO26" s="1002" t="str">
        <f>IF($B26="","",INDEX('All CCC'!AO$7:AO$962,MATCH(WatchList!$B26,'All CCC'!$B$7:$B$962,0)))</f>
        <v/>
      </c>
      <c r="AP26" s="1002" t="str">
        <f>IF($B26="","",INDEX('All CCC'!AP$7:AP$962,MATCH(WatchList!$B26,'All CCC'!$B$7:$B$962,0)))</f>
        <v/>
      </c>
      <c r="AQ26" s="1002" t="str">
        <f>IF($B26="","",INDEX('All CCC'!AQ$7:AQ$962,MATCH(WatchList!$B26,'All CCC'!$B$7:$B$962,0)))</f>
        <v/>
      </c>
      <c r="AR26" s="1002" t="str">
        <f>IF($B26="","",INDEX('All CCC'!AR$7:AR$962,MATCH(WatchList!$B26,'All CCC'!$B$7:$B$962,0)))</f>
        <v/>
      </c>
      <c r="AS26" s="1002" t="str">
        <f>IF($B26="","",INDEX('All CCC'!AS$7:AS$962,MATCH(WatchList!$B26,'All CCC'!$B$7:$B$962,0)))</f>
        <v/>
      </c>
      <c r="AT26" s="1002" t="str">
        <f>IF($B26="","",INDEX('All CCC'!AT$7:AT$962,MATCH(WatchList!$B26,'All CCC'!$B$7:$B$962,0)))</f>
        <v/>
      </c>
      <c r="AU26" s="1002" t="str">
        <f>IF($B26="","",INDEX('All CCC'!AU$7:AU$962,MATCH(WatchList!$B26,'All CCC'!$B$7:$B$962,0)))</f>
        <v/>
      </c>
      <c r="AV26" s="1002" t="str">
        <f>IF($B26="","",INDEX('All CCC'!AV$7:AV$962,MATCH(WatchList!$B26,'All CCC'!$B$7:$B$962,0)))</f>
        <v/>
      </c>
      <c r="AW26" s="1002" t="str">
        <f>IF($B26="","",INDEX('All CCC'!AW$7:AW$962,MATCH(WatchList!$B26,'All CCC'!$B$7:$B$962,0)))</f>
        <v/>
      </c>
      <c r="AX26" s="1002" t="str">
        <f>IF($B26="","",INDEX('All CCC'!AX$7:AX$962,MATCH(WatchList!$B26,'All CCC'!$B$7:$B$962,0)))</f>
        <v/>
      </c>
      <c r="AY26" s="1002" t="str">
        <f>IF($B26="","",INDEX('All CCC'!AY$7:AY$962,MATCH(WatchList!$B26,'All CCC'!$B$7:$B$962,0)))</f>
        <v/>
      </c>
      <c r="AZ26" s="1002" t="str">
        <f>IF($B26="","",INDEX('All CCC'!AZ$7:AZ$962,MATCH(WatchList!$B26,'All CCC'!$B$7:$B$962,0)))</f>
        <v/>
      </c>
      <c r="BA26" s="1002" t="str">
        <f>IF($B26="","",INDEX('All CCC'!BA$7:BA$962,MATCH(WatchList!$B26,'All CCC'!$B$7:$B$962,0)))</f>
        <v/>
      </c>
      <c r="BB26" s="1002" t="str">
        <f>IF($B26="","",INDEX('All CCC'!BB$7:BB$962,MATCH(WatchList!$B26,'All CCC'!$B$7:$B$962,0)))</f>
        <v/>
      </c>
      <c r="BC26" s="1002" t="str">
        <f>IF($B26="","",INDEX('All CCC'!BC$7:BC$962,MATCH(WatchList!$B26,'All CCC'!$B$7:$B$962,0)))</f>
        <v/>
      </c>
      <c r="BD26" s="1002" t="str">
        <f>IF($B26="","",INDEX('All CCC'!BD$7:BD$962,MATCH(WatchList!$B26,'All CCC'!$B$7:$B$962,0)))</f>
        <v/>
      </c>
      <c r="BE26" s="1002" t="str">
        <f>IF($B26="","",INDEX('All CCC'!BE$7:BE$962,MATCH(WatchList!$B26,'All CCC'!$B$7:$B$962,0)))</f>
        <v/>
      </c>
      <c r="BF26" s="1002" t="str">
        <f>IF($B26="","",INDEX('All CCC'!BF$7:BF$962,MATCH(WatchList!$B26,'All CCC'!$B$7:$B$962,0)))</f>
        <v/>
      </c>
      <c r="BG26" s="1002" t="str">
        <f>IF($B26="","",INDEX('All CCC'!BG$7:BG$962,MATCH(WatchList!$B26,'All CCC'!$B$7:$B$962,0)))</f>
        <v/>
      </c>
    </row>
    <row r="27" spans="1:59" x14ac:dyDescent="0.2">
      <c r="A27" s="638" t="str">
        <f>IF($B27="","",INDEX('All CCC'!A$7:A$962,MATCH(WatchList!$B27,'All CCC'!$B$7:$B$962,0)))</f>
        <v/>
      </c>
      <c r="B27" s="36"/>
      <c r="C27" s="1002" t="str">
        <f>IF($B27="","",INDEX('All CCC'!C$7:C$962,MATCH(WatchList!$B27,'All CCC'!$B$7:$B$962,0)))</f>
        <v/>
      </c>
      <c r="D27" s="1002" t="str">
        <f>IF($B27="","",INDEX('All CCC'!D$7:D$962,MATCH(WatchList!$B27,'All CCC'!$B$7:$B$962,0)))</f>
        <v/>
      </c>
      <c r="E27" s="1002" t="str">
        <f>IF($B27="","",INDEX('All CCC'!E$7:E$962,MATCH(WatchList!$B27,'All CCC'!$B$7:$B$962,0)))</f>
        <v/>
      </c>
      <c r="F27" s="1002" t="str">
        <f>IF($B27="","",INDEX('All CCC'!F$7:F$962,MATCH(WatchList!$B27,'All CCC'!$B$7:$B$962,0)))</f>
        <v/>
      </c>
      <c r="G27" s="1002" t="str">
        <f>IF($B27="","",INDEX('All CCC'!G$7:G$962,MATCH(WatchList!$B27,'All CCC'!$B$7:$B$962,0)))</f>
        <v/>
      </c>
      <c r="H27" s="1002" t="str">
        <f>IF($B27="","",INDEX('All CCC'!H$7:H$962,MATCH(WatchList!$B27,'All CCC'!$B$7:$B$962,0)))</f>
        <v/>
      </c>
      <c r="I27" s="1002" t="str">
        <f>IF($B27="","",INDEX('All CCC'!I$7:I$962,MATCH(WatchList!$B27,'All CCC'!$B$7:$B$962,0)))</f>
        <v/>
      </c>
      <c r="J27" s="1002" t="str">
        <f>IF($B27="","",INDEX('All CCC'!J$7:J$962,MATCH(WatchList!$B27,'All CCC'!$B$7:$B$962,0)))</f>
        <v/>
      </c>
      <c r="K27" s="1002" t="str">
        <f>IF($B27="","",INDEX('All CCC'!K$7:K$962,MATCH(WatchList!$B27,'All CCC'!$B$7:$B$962,0)))</f>
        <v/>
      </c>
      <c r="L27" s="1002" t="str">
        <f>IF($B27="","",INDEX('All CCC'!L$7:L$962,MATCH(WatchList!$B27,'All CCC'!$B$7:$B$962,0)))</f>
        <v/>
      </c>
      <c r="M27" s="1002" t="str">
        <f>IF($B27="","",INDEX('All CCC'!M$7:M$962,MATCH(WatchList!$B27,'All CCC'!$B$7:$B$962,0)))</f>
        <v/>
      </c>
      <c r="N27" s="1002" t="str">
        <f>IF($B27="","",INDEX('All CCC'!N$7:N$962,MATCH(WatchList!$B27,'All CCC'!$B$7:$B$962,0)))</f>
        <v/>
      </c>
      <c r="O27" s="1002" t="str">
        <f>IF($B27="","",INDEX('All CCC'!O$7:O$962,MATCH(WatchList!$B27,'All CCC'!$B$7:$B$962,0)))</f>
        <v/>
      </c>
      <c r="P27" s="1003" t="str">
        <f>IF($B27="","",INDEX('All CCC'!P$7:P$962,MATCH(WatchList!$B27,'All CCC'!$B$7:$B$962,0)))</f>
        <v/>
      </c>
      <c r="Q27" s="1003" t="str">
        <f>IF($B27="","",INDEX('All CCC'!Q$7:Q$962,MATCH(WatchList!$B27,'All CCC'!$B$7:$B$962,0)))</f>
        <v/>
      </c>
      <c r="R27" s="1002" t="str">
        <f>IF($B27="","",INDEX('All CCC'!R$7:R$962,MATCH(WatchList!$B27,'All CCC'!$B$7:$B$962,0)))</f>
        <v/>
      </c>
      <c r="S27" s="1002" t="str">
        <f>IF($B27="","",INDEX('All CCC'!S$7:S$962,MATCH(WatchList!$B27,'All CCC'!$B$7:$B$962,0)))</f>
        <v/>
      </c>
      <c r="T27" s="1002" t="str">
        <f>IF($B27="","",INDEX('All CCC'!T$7:T$962,MATCH(WatchList!$B27,'All CCC'!$B$7:$B$962,0)))</f>
        <v/>
      </c>
      <c r="U27" s="1002" t="str">
        <f>IF($B27="","",INDEX('All CCC'!U$7:U$962,MATCH(WatchList!$B27,'All CCC'!$B$7:$B$962,0)))</f>
        <v/>
      </c>
      <c r="V27" s="1002" t="str">
        <f>IF($B27="","",INDEX('All CCC'!V$7:V$962,MATCH(WatchList!$B27,'All CCC'!$B$7:$B$962,0)))</f>
        <v/>
      </c>
      <c r="W27" s="1002" t="str">
        <f>IF($B27="","",INDEX('All CCC'!W$7:W$962,MATCH(WatchList!$B27,'All CCC'!$B$7:$B$962,0)))</f>
        <v/>
      </c>
      <c r="X27" s="1002" t="str">
        <f>IF($B27="","",INDEX('All CCC'!X$7:X$962,MATCH(WatchList!$B27,'All CCC'!$B$7:$B$962,0)))</f>
        <v/>
      </c>
      <c r="Y27" s="1002" t="str">
        <f>IF($B27="","",INDEX('All CCC'!Y$7:Y$962,MATCH(WatchList!$B27,'All CCC'!$B$7:$B$962,0)))</f>
        <v/>
      </c>
      <c r="Z27" s="1002" t="str">
        <f>IF($B27="","",INDEX('All CCC'!Z$7:Z$962,MATCH(WatchList!$B27,'All CCC'!$B$7:$B$962,0)))</f>
        <v/>
      </c>
      <c r="AA27" s="1002" t="str">
        <f>IF($B27="","",INDEX('All CCC'!AA$7:AA$962,MATCH(WatchList!$B27,'All CCC'!$B$7:$B$962,0)))</f>
        <v/>
      </c>
      <c r="AB27" s="1002" t="str">
        <f>IF($B27="","",INDEX('All CCC'!AB$7:AB$962,MATCH(WatchList!$B27,'All CCC'!$B$7:$B$962,0)))</f>
        <v/>
      </c>
      <c r="AC27" s="1002" t="str">
        <f>IF($B27="","",INDEX('All CCC'!AC$7:AC$962,MATCH(WatchList!$B27,'All CCC'!$B$7:$B$962,0)))</f>
        <v/>
      </c>
      <c r="AD27" s="1002" t="str">
        <f>IF($B27="","",INDEX('All CCC'!AD$7:AD$962,MATCH(WatchList!$B27,'All CCC'!$B$7:$B$962,0)))</f>
        <v/>
      </c>
      <c r="AE27" s="1002" t="str">
        <f>IF($B27="","",INDEX('All CCC'!AE$7:AE$962,MATCH(WatchList!$B27,'All CCC'!$B$7:$B$962,0)))</f>
        <v/>
      </c>
      <c r="AF27" s="1002" t="str">
        <f>IF($B27="","",INDEX('All CCC'!AF$7:AF$962,MATCH(WatchList!$B27,'All CCC'!$B$7:$B$962,0)))</f>
        <v/>
      </c>
      <c r="AG27" s="1002" t="str">
        <f>IF($B27="","",INDEX('All CCC'!AG$7:AG$962,MATCH(WatchList!$B27,'All CCC'!$B$7:$B$962,0)))</f>
        <v/>
      </c>
      <c r="AH27" s="1002" t="str">
        <f>IF($B27="","",INDEX('All CCC'!AH$7:AH$962,MATCH(WatchList!$B27,'All CCC'!$B$7:$B$962,0)))</f>
        <v/>
      </c>
      <c r="AI27" s="1002" t="str">
        <f>IF($B27="","",INDEX('All CCC'!AI$7:AI$962,MATCH(WatchList!$B27,'All CCC'!$B$7:$B$962,0)))</f>
        <v/>
      </c>
      <c r="AJ27" s="1002" t="str">
        <f>IF($B27="","",INDEX('All CCC'!AJ$7:AJ$962,MATCH(WatchList!$B27,'All CCC'!$B$7:$B$962,0)))</f>
        <v/>
      </c>
      <c r="AK27" s="1002" t="str">
        <f>IF($B27="","",INDEX('All CCC'!AK$7:AK$962,MATCH(WatchList!$B27,'All CCC'!$B$7:$B$962,0)))</f>
        <v/>
      </c>
      <c r="AL27" s="1002" t="str">
        <f>IF($B27="","",INDEX('All CCC'!AL$7:AL$962,MATCH(WatchList!$B27,'All CCC'!$B$7:$B$962,0)))</f>
        <v/>
      </c>
      <c r="AM27" s="1002" t="str">
        <f>IF($B27="","",INDEX('All CCC'!AM$7:AM$962,MATCH(WatchList!$B27,'All CCC'!$B$7:$B$962,0)))</f>
        <v/>
      </c>
      <c r="AN27" s="1002" t="str">
        <f>IF($B27="","",INDEX('All CCC'!AN$7:AN$962,MATCH(WatchList!$B27,'All CCC'!$B$7:$B$962,0)))</f>
        <v/>
      </c>
      <c r="AO27" s="1002" t="str">
        <f>IF($B27="","",INDEX('All CCC'!AO$7:AO$962,MATCH(WatchList!$B27,'All CCC'!$B$7:$B$962,0)))</f>
        <v/>
      </c>
      <c r="AP27" s="1002" t="str">
        <f>IF($B27="","",INDEX('All CCC'!AP$7:AP$962,MATCH(WatchList!$B27,'All CCC'!$B$7:$B$962,0)))</f>
        <v/>
      </c>
      <c r="AQ27" s="1002" t="str">
        <f>IF($B27="","",INDEX('All CCC'!AQ$7:AQ$962,MATCH(WatchList!$B27,'All CCC'!$B$7:$B$962,0)))</f>
        <v/>
      </c>
      <c r="AR27" s="1002" t="str">
        <f>IF($B27="","",INDEX('All CCC'!AR$7:AR$962,MATCH(WatchList!$B27,'All CCC'!$B$7:$B$962,0)))</f>
        <v/>
      </c>
      <c r="AS27" s="1002" t="str">
        <f>IF($B27="","",INDEX('All CCC'!AS$7:AS$962,MATCH(WatchList!$B27,'All CCC'!$B$7:$B$962,0)))</f>
        <v/>
      </c>
      <c r="AT27" s="1002" t="str">
        <f>IF($B27="","",INDEX('All CCC'!AT$7:AT$962,MATCH(WatchList!$B27,'All CCC'!$B$7:$B$962,0)))</f>
        <v/>
      </c>
      <c r="AU27" s="1002" t="str">
        <f>IF($B27="","",INDEX('All CCC'!AU$7:AU$962,MATCH(WatchList!$B27,'All CCC'!$B$7:$B$962,0)))</f>
        <v/>
      </c>
      <c r="AV27" s="1002" t="str">
        <f>IF($B27="","",INDEX('All CCC'!AV$7:AV$962,MATCH(WatchList!$B27,'All CCC'!$B$7:$B$962,0)))</f>
        <v/>
      </c>
      <c r="AW27" s="1002" t="str">
        <f>IF($B27="","",INDEX('All CCC'!AW$7:AW$962,MATCH(WatchList!$B27,'All CCC'!$B$7:$B$962,0)))</f>
        <v/>
      </c>
      <c r="AX27" s="1002" t="str">
        <f>IF($B27="","",INDEX('All CCC'!AX$7:AX$962,MATCH(WatchList!$B27,'All CCC'!$B$7:$B$962,0)))</f>
        <v/>
      </c>
      <c r="AY27" s="1002" t="str">
        <f>IF($B27="","",INDEX('All CCC'!AY$7:AY$962,MATCH(WatchList!$B27,'All CCC'!$B$7:$B$962,0)))</f>
        <v/>
      </c>
      <c r="AZ27" s="1002" t="str">
        <f>IF($B27="","",INDEX('All CCC'!AZ$7:AZ$962,MATCH(WatchList!$B27,'All CCC'!$B$7:$B$962,0)))</f>
        <v/>
      </c>
      <c r="BA27" s="1002" t="str">
        <f>IF($B27="","",INDEX('All CCC'!BA$7:BA$962,MATCH(WatchList!$B27,'All CCC'!$B$7:$B$962,0)))</f>
        <v/>
      </c>
      <c r="BB27" s="1002" t="str">
        <f>IF($B27="","",INDEX('All CCC'!BB$7:BB$962,MATCH(WatchList!$B27,'All CCC'!$B$7:$B$962,0)))</f>
        <v/>
      </c>
      <c r="BC27" s="1002" t="str">
        <f>IF($B27="","",INDEX('All CCC'!BC$7:BC$962,MATCH(WatchList!$B27,'All CCC'!$B$7:$B$962,0)))</f>
        <v/>
      </c>
      <c r="BD27" s="1002" t="str">
        <f>IF($B27="","",INDEX('All CCC'!BD$7:BD$962,MATCH(WatchList!$B27,'All CCC'!$B$7:$B$962,0)))</f>
        <v/>
      </c>
      <c r="BE27" s="1002" t="str">
        <f>IF($B27="","",INDEX('All CCC'!BE$7:BE$962,MATCH(WatchList!$B27,'All CCC'!$B$7:$B$962,0)))</f>
        <v/>
      </c>
      <c r="BF27" s="1002" t="str">
        <f>IF($B27="","",INDEX('All CCC'!BF$7:BF$962,MATCH(WatchList!$B27,'All CCC'!$B$7:$B$962,0)))</f>
        <v/>
      </c>
      <c r="BG27" s="1002" t="str">
        <f>IF($B27="","",INDEX('All CCC'!BG$7:BG$962,MATCH(WatchList!$B27,'All CCC'!$B$7:$B$962,0)))</f>
        <v/>
      </c>
    </row>
    <row r="28" spans="1:59" x14ac:dyDescent="0.2">
      <c r="A28" s="638" t="str">
        <f>IF($B28="","",INDEX('All CCC'!A$7:A$962,MATCH(WatchList!$B28,'All CCC'!$B$7:$B$962,0)))</f>
        <v/>
      </c>
      <c r="B28" s="36"/>
      <c r="C28" s="1002" t="str">
        <f>IF($B28="","",INDEX('All CCC'!C$7:C$962,MATCH(WatchList!$B28,'All CCC'!$B$7:$B$962,0)))</f>
        <v/>
      </c>
      <c r="D28" s="1002" t="str">
        <f>IF($B28="","",INDEX('All CCC'!D$7:D$962,MATCH(WatchList!$B28,'All CCC'!$B$7:$B$962,0)))</f>
        <v/>
      </c>
      <c r="E28" s="1002" t="str">
        <f>IF($B28="","",INDEX('All CCC'!E$7:E$962,MATCH(WatchList!$B28,'All CCC'!$B$7:$B$962,0)))</f>
        <v/>
      </c>
      <c r="F28" s="1002" t="str">
        <f>IF($B28="","",INDEX('All CCC'!F$7:F$962,MATCH(WatchList!$B28,'All CCC'!$B$7:$B$962,0)))</f>
        <v/>
      </c>
      <c r="G28" s="1002" t="str">
        <f>IF($B28="","",INDEX('All CCC'!G$7:G$962,MATCH(WatchList!$B28,'All CCC'!$B$7:$B$962,0)))</f>
        <v/>
      </c>
      <c r="H28" s="1002" t="str">
        <f>IF($B28="","",INDEX('All CCC'!H$7:H$962,MATCH(WatchList!$B28,'All CCC'!$B$7:$B$962,0)))</f>
        <v/>
      </c>
      <c r="I28" s="1002" t="str">
        <f>IF($B28="","",INDEX('All CCC'!I$7:I$962,MATCH(WatchList!$B28,'All CCC'!$B$7:$B$962,0)))</f>
        <v/>
      </c>
      <c r="J28" s="1002" t="str">
        <f>IF($B28="","",INDEX('All CCC'!J$7:J$962,MATCH(WatchList!$B28,'All CCC'!$B$7:$B$962,0)))</f>
        <v/>
      </c>
      <c r="K28" s="1002" t="str">
        <f>IF($B28="","",INDEX('All CCC'!K$7:K$962,MATCH(WatchList!$B28,'All CCC'!$B$7:$B$962,0)))</f>
        <v/>
      </c>
      <c r="L28" s="1002" t="str">
        <f>IF($B28="","",INDEX('All CCC'!L$7:L$962,MATCH(WatchList!$B28,'All CCC'!$B$7:$B$962,0)))</f>
        <v/>
      </c>
      <c r="M28" s="1002" t="str">
        <f>IF($B28="","",INDEX('All CCC'!M$7:M$962,MATCH(WatchList!$B28,'All CCC'!$B$7:$B$962,0)))</f>
        <v/>
      </c>
      <c r="N28" s="1002" t="str">
        <f>IF($B28="","",INDEX('All CCC'!N$7:N$962,MATCH(WatchList!$B28,'All CCC'!$B$7:$B$962,0)))</f>
        <v/>
      </c>
      <c r="O28" s="1002" t="str">
        <f>IF($B28="","",INDEX('All CCC'!O$7:O$962,MATCH(WatchList!$B28,'All CCC'!$B$7:$B$962,0)))</f>
        <v/>
      </c>
      <c r="P28" s="1003" t="str">
        <f>IF($B28="","",INDEX('All CCC'!P$7:P$962,MATCH(WatchList!$B28,'All CCC'!$B$7:$B$962,0)))</f>
        <v/>
      </c>
      <c r="Q28" s="1003" t="str">
        <f>IF($B28="","",INDEX('All CCC'!Q$7:Q$962,MATCH(WatchList!$B28,'All CCC'!$B$7:$B$962,0)))</f>
        <v/>
      </c>
      <c r="R28" s="1002" t="str">
        <f>IF($B28="","",INDEX('All CCC'!R$7:R$962,MATCH(WatchList!$B28,'All CCC'!$B$7:$B$962,0)))</f>
        <v/>
      </c>
      <c r="S28" s="1002" t="str">
        <f>IF($B28="","",INDEX('All CCC'!S$7:S$962,MATCH(WatchList!$B28,'All CCC'!$B$7:$B$962,0)))</f>
        <v/>
      </c>
      <c r="T28" s="1002" t="str">
        <f>IF($B28="","",INDEX('All CCC'!T$7:T$962,MATCH(WatchList!$B28,'All CCC'!$B$7:$B$962,0)))</f>
        <v/>
      </c>
      <c r="U28" s="1002" t="str">
        <f>IF($B28="","",INDEX('All CCC'!U$7:U$962,MATCH(WatchList!$B28,'All CCC'!$B$7:$B$962,0)))</f>
        <v/>
      </c>
      <c r="V28" s="1002" t="str">
        <f>IF($B28="","",INDEX('All CCC'!V$7:V$962,MATCH(WatchList!$B28,'All CCC'!$B$7:$B$962,0)))</f>
        <v/>
      </c>
      <c r="W28" s="1002" t="str">
        <f>IF($B28="","",INDEX('All CCC'!W$7:W$962,MATCH(WatchList!$B28,'All CCC'!$B$7:$B$962,0)))</f>
        <v/>
      </c>
      <c r="X28" s="1002" t="str">
        <f>IF($B28="","",INDEX('All CCC'!X$7:X$962,MATCH(WatchList!$B28,'All CCC'!$B$7:$B$962,0)))</f>
        <v/>
      </c>
      <c r="Y28" s="1002" t="str">
        <f>IF($B28="","",INDEX('All CCC'!Y$7:Y$962,MATCH(WatchList!$B28,'All CCC'!$B$7:$B$962,0)))</f>
        <v/>
      </c>
      <c r="Z28" s="1002" t="str">
        <f>IF($B28="","",INDEX('All CCC'!Z$7:Z$962,MATCH(WatchList!$B28,'All CCC'!$B$7:$B$962,0)))</f>
        <v/>
      </c>
      <c r="AA28" s="1002" t="str">
        <f>IF($B28="","",INDEX('All CCC'!AA$7:AA$962,MATCH(WatchList!$B28,'All CCC'!$B$7:$B$962,0)))</f>
        <v/>
      </c>
      <c r="AB28" s="1002" t="str">
        <f>IF($B28="","",INDEX('All CCC'!AB$7:AB$962,MATCH(WatchList!$B28,'All CCC'!$B$7:$B$962,0)))</f>
        <v/>
      </c>
      <c r="AC28" s="1002" t="str">
        <f>IF($B28="","",INDEX('All CCC'!AC$7:AC$962,MATCH(WatchList!$B28,'All CCC'!$B$7:$B$962,0)))</f>
        <v/>
      </c>
      <c r="AD28" s="1002" t="str">
        <f>IF($B28="","",INDEX('All CCC'!AD$7:AD$962,MATCH(WatchList!$B28,'All CCC'!$B$7:$B$962,0)))</f>
        <v/>
      </c>
      <c r="AE28" s="1002" t="str">
        <f>IF($B28="","",INDEX('All CCC'!AE$7:AE$962,MATCH(WatchList!$B28,'All CCC'!$B$7:$B$962,0)))</f>
        <v/>
      </c>
      <c r="AF28" s="1002" t="str">
        <f>IF($B28="","",INDEX('All CCC'!AF$7:AF$962,MATCH(WatchList!$B28,'All CCC'!$B$7:$B$962,0)))</f>
        <v/>
      </c>
      <c r="AG28" s="1002" t="str">
        <f>IF($B28="","",INDEX('All CCC'!AG$7:AG$962,MATCH(WatchList!$B28,'All CCC'!$B$7:$B$962,0)))</f>
        <v/>
      </c>
      <c r="AH28" s="1002" t="str">
        <f>IF($B28="","",INDEX('All CCC'!AH$7:AH$962,MATCH(WatchList!$B28,'All CCC'!$B$7:$B$962,0)))</f>
        <v/>
      </c>
      <c r="AI28" s="1002" t="str">
        <f>IF($B28="","",INDEX('All CCC'!AI$7:AI$962,MATCH(WatchList!$B28,'All CCC'!$B$7:$B$962,0)))</f>
        <v/>
      </c>
      <c r="AJ28" s="1002" t="str">
        <f>IF($B28="","",INDEX('All CCC'!AJ$7:AJ$962,MATCH(WatchList!$B28,'All CCC'!$B$7:$B$962,0)))</f>
        <v/>
      </c>
      <c r="AK28" s="1002" t="str">
        <f>IF($B28="","",INDEX('All CCC'!AK$7:AK$962,MATCH(WatchList!$B28,'All CCC'!$B$7:$B$962,0)))</f>
        <v/>
      </c>
      <c r="AL28" s="1002" t="str">
        <f>IF($B28="","",INDEX('All CCC'!AL$7:AL$962,MATCH(WatchList!$B28,'All CCC'!$B$7:$B$962,0)))</f>
        <v/>
      </c>
      <c r="AM28" s="1002" t="str">
        <f>IF($B28="","",INDEX('All CCC'!AM$7:AM$962,MATCH(WatchList!$B28,'All CCC'!$B$7:$B$962,0)))</f>
        <v/>
      </c>
      <c r="AN28" s="1002" t="str">
        <f>IF($B28="","",INDEX('All CCC'!AN$7:AN$962,MATCH(WatchList!$B28,'All CCC'!$B$7:$B$962,0)))</f>
        <v/>
      </c>
      <c r="AO28" s="1002" t="str">
        <f>IF($B28="","",INDEX('All CCC'!AO$7:AO$962,MATCH(WatchList!$B28,'All CCC'!$B$7:$B$962,0)))</f>
        <v/>
      </c>
      <c r="AP28" s="1002" t="str">
        <f>IF($B28="","",INDEX('All CCC'!AP$7:AP$962,MATCH(WatchList!$B28,'All CCC'!$B$7:$B$962,0)))</f>
        <v/>
      </c>
      <c r="AQ28" s="1002" t="str">
        <f>IF($B28="","",INDEX('All CCC'!AQ$7:AQ$962,MATCH(WatchList!$B28,'All CCC'!$B$7:$B$962,0)))</f>
        <v/>
      </c>
      <c r="AR28" s="1002" t="str">
        <f>IF($B28="","",INDEX('All CCC'!AR$7:AR$962,MATCH(WatchList!$B28,'All CCC'!$B$7:$B$962,0)))</f>
        <v/>
      </c>
      <c r="AS28" s="1002" t="str">
        <f>IF($B28="","",INDEX('All CCC'!AS$7:AS$962,MATCH(WatchList!$B28,'All CCC'!$B$7:$B$962,0)))</f>
        <v/>
      </c>
      <c r="AT28" s="1002" t="str">
        <f>IF($B28="","",INDEX('All CCC'!AT$7:AT$962,MATCH(WatchList!$B28,'All CCC'!$B$7:$B$962,0)))</f>
        <v/>
      </c>
      <c r="AU28" s="1002" t="str">
        <f>IF($B28="","",INDEX('All CCC'!AU$7:AU$962,MATCH(WatchList!$B28,'All CCC'!$B$7:$B$962,0)))</f>
        <v/>
      </c>
      <c r="AV28" s="1002" t="str">
        <f>IF($B28="","",INDEX('All CCC'!AV$7:AV$962,MATCH(WatchList!$B28,'All CCC'!$B$7:$B$962,0)))</f>
        <v/>
      </c>
      <c r="AW28" s="1002" t="str">
        <f>IF($B28="","",INDEX('All CCC'!AW$7:AW$962,MATCH(WatchList!$B28,'All CCC'!$B$7:$B$962,0)))</f>
        <v/>
      </c>
      <c r="AX28" s="1002" t="str">
        <f>IF($B28="","",INDEX('All CCC'!AX$7:AX$962,MATCH(WatchList!$B28,'All CCC'!$B$7:$B$962,0)))</f>
        <v/>
      </c>
      <c r="AY28" s="1002" t="str">
        <f>IF($B28="","",INDEX('All CCC'!AY$7:AY$962,MATCH(WatchList!$B28,'All CCC'!$B$7:$B$962,0)))</f>
        <v/>
      </c>
      <c r="AZ28" s="1002" t="str">
        <f>IF($B28="","",INDEX('All CCC'!AZ$7:AZ$962,MATCH(WatchList!$B28,'All CCC'!$B$7:$B$962,0)))</f>
        <v/>
      </c>
      <c r="BA28" s="1002" t="str">
        <f>IF($B28="","",INDEX('All CCC'!BA$7:BA$962,MATCH(WatchList!$B28,'All CCC'!$B$7:$B$962,0)))</f>
        <v/>
      </c>
      <c r="BB28" s="1002" t="str">
        <f>IF($B28="","",INDEX('All CCC'!BB$7:BB$962,MATCH(WatchList!$B28,'All CCC'!$B$7:$B$962,0)))</f>
        <v/>
      </c>
      <c r="BC28" s="1002" t="str">
        <f>IF($B28="","",INDEX('All CCC'!BC$7:BC$962,MATCH(WatchList!$B28,'All CCC'!$B$7:$B$962,0)))</f>
        <v/>
      </c>
      <c r="BD28" s="1002" t="str">
        <f>IF($B28="","",INDEX('All CCC'!BD$7:BD$962,MATCH(WatchList!$B28,'All CCC'!$B$7:$B$962,0)))</f>
        <v/>
      </c>
      <c r="BE28" s="1002" t="str">
        <f>IF($B28="","",INDEX('All CCC'!BE$7:BE$962,MATCH(WatchList!$B28,'All CCC'!$B$7:$B$962,0)))</f>
        <v/>
      </c>
      <c r="BF28" s="1002" t="str">
        <f>IF($B28="","",INDEX('All CCC'!BF$7:BF$962,MATCH(WatchList!$B28,'All CCC'!$B$7:$B$962,0)))</f>
        <v/>
      </c>
      <c r="BG28" s="1002" t="str">
        <f>IF($B28="","",INDEX('All CCC'!BG$7:BG$962,MATCH(WatchList!$B28,'All CCC'!$B$7:$B$962,0)))</f>
        <v/>
      </c>
    </row>
    <row r="29" spans="1:59" x14ac:dyDescent="0.2">
      <c r="A29" s="638" t="str">
        <f>IF($B29="","",INDEX('All CCC'!A$7:A$962,MATCH(WatchList!$B29,'All CCC'!$B$7:$B$962,0)))</f>
        <v/>
      </c>
      <c r="B29" s="36"/>
      <c r="C29" s="1002" t="str">
        <f>IF($B29="","",INDEX('All CCC'!C$7:C$962,MATCH(WatchList!$B29,'All CCC'!$B$7:$B$962,0)))</f>
        <v/>
      </c>
      <c r="D29" s="1002" t="str">
        <f>IF($B29="","",INDEX('All CCC'!D$7:D$962,MATCH(WatchList!$B29,'All CCC'!$B$7:$B$962,0)))</f>
        <v/>
      </c>
      <c r="E29" s="1002" t="str">
        <f>IF($B29="","",INDEX('All CCC'!E$7:E$962,MATCH(WatchList!$B29,'All CCC'!$B$7:$B$962,0)))</f>
        <v/>
      </c>
      <c r="F29" s="1002" t="str">
        <f>IF($B29="","",INDEX('All CCC'!F$7:F$962,MATCH(WatchList!$B29,'All CCC'!$B$7:$B$962,0)))</f>
        <v/>
      </c>
      <c r="G29" s="1002" t="str">
        <f>IF($B29="","",INDEX('All CCC'!G$7:G$962,MATCH(WatchList!$B29,'All CCC'!$B$7:$B$962,0)))</f>
        <v/>
      </c>
      <c r="H29" s="1002" t="str">
        <f>IF($B29="","",INDEX('All CCC'!H$7:H$962,MATCH(WatchList!$B29,'All CCC'!$B$7:$B$962,0)))</f>
        <v/>
      </c>
      <c r="I29" s="1002" t="str">
        <f>IF($B29="","",INDEX('All CCC'!I$7:I$962,MATCH(WatchList!$B29,'All CCC'!$B$7:$B$962,0)))</f>
        <v/>
      </c>
      <c r="J29" s="1002" t="str">
        <f>IF($B29="","",INDEX('All CCC'!J$7:J$962,MATCH(WatchList!$B29,'All CCC'!$B$7:$B$962,0)))</f>
        <v/>
      </c>
      <c r="K29" s="1002" t="str">
        <f>IF($B29="","",INDEX('All CCC'!K$7:K$962,MATCH(WatchList!$B29,'All CCC'!$B$7:$B$962,0)))</f>
        <v/>
      </c>
      <c r="L29" s="1002" t="str">
        <f>IF($B29="","",INDEX('All CCC'!L$7:L$962,MATCH(WatchList!$B29,'All CCC'!$B$7:$B$962,0)))</f>
        <v/>
      </c>
      <c r="M29" s="1002" t="str">
        <f>IF($B29="","",INDEX('All CCC'!M$7:M$962,MATCH(WatchList!$B29,'All CCC'!$B$7:$B$962,0)))</f>
        <v/>
      </c>
      <c r="N29" s="1002" t="str">
        <f>IF($B29="","",INDEX('All CCC'!N$7:N$962,MATCH(WatchList!$B29,'All CCC'!$B$7:$B$962,0)))</f>
        <v/>
      </c>
      <c r="O29" s="1002" t="str">
        <f>IF($B29="","",INDEX('All CCC'!O$7:O$962,MATCH(WatchList!$B29,'All CCC'!$B$7:$B$962,0)))</f>
        <v/>
      </c>
      <c r="P29" s="1003" t="str">
        <f>IF($B29="","",INDEX('All CCC'!P$7:P$962,MATCH(WatchList!$B29,'All CCC'!$B$7:$B$962,0)))</f>
        <v/>
      </c>
      <c r="Q29" s="1003" t="str">
        <f>IF($B29="","",INDEX('All CCC'!Q$7:Q$962,MATCH(WatchList!$B29,'All CCC'!$B$7:$B$962,0)))</f>
        <v/>
      </c>
      <c r="R29" s="1002" t="str">
        <f>IF($B29="","",INDEX('All CCC'!R$7:R$962,MATCH(WatchList!$B29,'All CCC'!$B$7:$B$962,0)))</f>
        <v/>
      </c>
      <c r="S29" s="1002" t="str">
        <f>IF($B29="","",INDEX('All CCC'!S$7:S$962,MATCH(WatchList!$B29,'All CCC'!$B$7:$B$962,0)))</f>
        <v/>
      </c>
      <c r="T29" s="1002" t="str">
        <f>IF($B29="","",INDEX('All CCC'!T$7:T$962,MATCH(WatchList!$B29,'All CCC'!$B$7:$B$962,0)))</f>
        <v/>
      </c>
      <c r="U29" s="1002" t="str">
        <f>IF($B29="","",INDEX('All CCC'!U$7:U$962,MATCH(WatchList!$B29,'All CCC'!$B$7:$B$962,0)))</f>
        <v/>
      </c>
      <c r="V29" s="1002" t="str">
        <f>IF($B29="","",INDEX('All CCC'!V$7:V$962,MATCH(WatchList!$B29,'All CCC'!$B$7:$B$962,0)))</f>
        <v/>
      </c>
      <c r="W29" s="1002" t="str">
        <f>IF($B29="","",INDEX('All CCC'!W$7:W$962,MATCH(WatchList!$B29,'All CCC'!$B$7:$B$962,0)))</f>
        <v/>
      </c>
      <c r="X29" s="1002" t="str">
        <f>IF($B29="","",INDEX('All CCC'!X$7:X$962,MATCH(WatchList!$B29,'All CCC'!$B$7:$B$962,0)))</f>
        <v/>
      </c>
      <c r="Y29" s="1002" t="str">
        <f>IF($B29="","",INDEX('All CCC'!Y$7:Y$962,MATCH(WatchList!$B29,'All CCC'!$B$7:$B$962,0)))</f>
        <v/>
      </c>
      <c r="Z29" s="1002" t="str">
        <f>IF($B29="","",INDEX('All CCC'!Z$7:Z$962,MATCH(WatchList!$B29,'All CCC'!$B$7:$B$962,0)))</f>
        <v/>
      </c>
      <c r="AA29" s="1002" t="str">
        <f>IF($B29="","",INDEX('All CCC'!AA$7:AA$962,MATCH(WatchList!$B29,'All CCC'!$B$7:$B$962,0)))</f>
        <v/>
      </c>
      <c r="AB29" s="1002" t="str">
        <f>IF($B29="","",INDEX('All CCC'!AB$7:AB$962,MATCH(WatchList!$B29,'All CCC'!$B$7:$B$962,0)))</f>
        <v/>
      </c>
      <c r="AC29" s="1002" t="str">
        <f>IF($B29="","",INDEX('All CCC'!AC$7:AC$962,MATCH(WatchList!$B29,'All CCC'!$B$7:$B$962,0)))</f>
        <v/>
      </c>
      <c r="AD29" s="1002" t="str">
        <f>IF($B29="","",INDEX('All CCC'!AD$7:AD$962,MATCH(WatchList!$B29,'All CCC'!$B$7:$B$962,0)))</f>
        <v/>
      </c>
      <c r="AE29" s="1002" t="str">
        <f>IF($B29="","",INDEX('All CCC'!AE$7:AE$962,MATCH(WatchList!$B29,'All CCC'!$B$7:$B$962,0)))</f>
        <v/>
      </c>
      <c r="AF29" s="1002" t="str">
        <f>IF($B29="","",INDEX('All CCC'!AF$7:AF$962,MATCH(WatchList!$B29,'All CCC'!$B$7:$B$962,0)))</f>
        <v/>
      </c>
      <c r="AG29" s="1002" t="str">
        <f>IF($B29="","",INDEX('All CCC'!AG$7:AG$962,MATCH(WatchList!$B29,'All CCC'!$B$7:$B$962,0)))</f>
        <v/>
      </c>
      <c r="AH29" s="1002" t="str">
        <f>IF($B29="","",INDEX('All CCC'!AH$7:AH$962,MATCH(WatchList!$B29,'All CCC'!$B$7:$B$962,0)))</f>
        <v/>
      </c>
      <c r="AI29" s="1002" t="str">
        <f>IF($B29="","",INDEX('All CCC'!AI$7:AI$962,MATCH(WatchList!$B29,'All CCC'!$B$7:$B$962,0)))</f>
        <v/>
      </c>
      <c r="AJ29" s="1002" t="str">
        <f>IF($B29="","",INDEX('All CCC'!AJ$7:AJ$962,MATCH(WatchList!$B29,'All CCC'!$B$7:$B$962,0)))</f>
        <v/>
      </c>
      <c r="AK29" s="1002" t="str">
        <f>IF($B29="","",INDEX('All CCC'!AK$7:AK$962,MATCH(WatchList!$B29,'All CCC'!$B$7:$B$962,0)))</f>
        <v/>
      </c>
      <c r="AL29" s="1002" t="str">
        <f>IF($B29="","",INDEX('All CCC'!AL$7:AL$962,MATCH(WatchList!$B29,'All CCC'!$B$7:$B$962,0)))</f>
        <v/>
      </c>
      <c r="AM29" s="1002" t="str">
        <f>IF($B29="","",INDEX('All CCC'!AM$7:AM$962,MATCH(WatchList!$B29,'All CCC'!$B$7:$B$962,0)))</f>
        <v/>
      </c>
      <c r="AN29" s="1002" t="str">
        <f>IF($B29="","",INDEX('All CCC'!AN$7:AN$962,MATCH(WatchList!$B29,'All CCC'!$B$7:$B$962,0)))</f>
        <v/>
      </c>
      <c r="AO29" s="1002" t="str">
        <f>IF($B29="","",INDEX('All CCC'!AO$7:AO$962,MATCH(WatchList!$B29,'All CCC'!$B$7:$B$962,0)))</f>
        <v/>
      </c>
      <c r="AP29" s="1002" t="str">
        <f>IF($B29="","",INDEX('All CCC'!AP$7:AP$962,MATCH(WatchList!$B29,'All CCC'!$B$7:$B$962,0)))</f>
        <v/>
      </c>
      <c r="AQ29" s="1002" t="str">
        <f>IF($B29="","",INDEX('All CCC'!AQ$7:AQ$962,MATCH(WatchList!$B29,'All CCC'!$B$7:$B$962,0)))</f>
        <v/>
      </c>
      <c r="AR29" s="1002" t="str">
        <f>IF($B29="","",INDEX('All CCC'!AR$7:AR$962,MATCH(WatchList!$B29,'All CCC'!$B$7:$B$962,0)))</f>
        <v/>
      </c>
      <c r="AS29" s="1002" t="str">
        <f>IF($B29="","",INDEX('All CCC'!AS$7:AS$962,MATCH(WatchList!$B29,'All CCC'!$B$7:$B$962,0)))</f>
        <v/>
      </c>
      <c r="AT29" s="1002" t="str">
        <f>IF($B29="","",INDEX('All CCC'!AT$7:AT$962,MATCH(WatchList!$B29,'All CCC'!$B$7:$B$962,0)))</f>
        <v/>
      </c>
      <c r="AU29" s="1002" t="str">
        <f>IF($B29="","",INDEX('All CCC'!AU$7:AU$962,MATCH(WatchList!$B29,'All CCC'!$B$7:$B$962,0)))</f>
        <v/>
      </c>
      <c r="AV29" s="1002" t="str">
        <f>IF($B29="","",INDEX('All CCC'!AV$7:AV$962,MATCH(WatchList!$B29,'All CCC'!$B$7:$B$962,0)))</f>
        <v/>
      </c>
      <c r="AW29" s="1002" t="str">
        <f>IF($B29="","",INDEX('All CCC'!AW$7:AW$962,MATCH(WatchList!$B29,'All CCC'!$B$7:$B$962,0)))</f>
        <v/>
      </c>
      <c r="AX29" s="1002" t="str">
        <f>IF($B29="","",INDEX('All CCC'!AX$7:AX$962,MATCH(WatchList!$B29,'All CCC'!$B$7:$B$962,0)))</f>
        <v/>
      </c>
      <c r="AY29" s="1002" t="str">
        <f>IF($B29="","",INDEX('All CCC'!AY$7:AY$962,MATCH(WatchList!$B29,'All CCC'!$B$7:$B$962,0)))</f>
        <v/>
      </c>
      <c r="AZ29" s="1002" t="str">
        <f>IF($B29="","",INDEX('All CCC'!AZ$7:AZ$962,MATCH(WatchList!$B29,'All CCC'!$B$7:$B$962,0)))</f>
        <v/>
      </c>
      <c r="BA29" s="1002" t="str">
        <f>IF($B29="","",INDEX('All CCC'!BA$7:BA$962,MATCH(WatchList!$B29,'All CCC'!$B$7:$B$962,0)))</f>
        <v/>
      </c>
      <c r="BB29" s="1002" t="str">
        <f>IF($B29="","",INDEX('All CCC'!BB$7:BB$962,MATCH(WatchList!$B29,'All CCC'!$B$7:$B$962,0)))</f>
        <v/>
      </c>
      <c r="BC29" s="1002" t="str">
        <f>IF($B29="","",INDEX('All CCC'!BC$7:BC$962,MATCH(WatchList!$B29,'All CCC'!$B$7:$B$962,0)))</f>
        <v/>
      </c>
      <c r="BD29" s="1002" t="str">
        <f>IF($B29="","",INDEX('All CCC'!BD$7:BD$962,MATCH(WatchList!$B29,'All CCC'!$B$7:$B$962,0)))</f>
        <v/>
      </c>
      <c r="BE29" s="1002" t="str">
        <f>IF($B29="","",INDEX('All CCC'!BE$7:BE$962,MATCH(WatchList!$B29,'All CCC'!$B$7:$B$962,0)))</f>
        <v/>
      </c>
      <c r="BF29" s="1002" t="str">
        <f>IF($B29="","",INDEX('All CCC'!BF$7:BF$962,MATCH(WatchList!$B29,'All CCC'!$B$7:$B$962,0)))</f>
        <v/>
      </c>
      <c r="BG29" s="1002" t="str">
        <f>IF($B29="","",INDEX('All CCC'!BG$7:BG$962,MATCH(WatchList!$B29,'All CCC'!$B$7:$B$962,0)))</f>
        <v/>
      </c>
    </row>
    <row r="30" spans="1:59" x14ac:dyDescent="0.2">
      <c r="A30" s="638" t="str">
        <f>IF($B30="","",INDEX('All CCC'!A$7:A$962,MATCH(WatchList!$B30,'All CCC'!$B$7:$B$962,0)))</f>
        <v/>
      </c>
      <c r="B30" s="36"/>
      <c r="C30" s="1002" t="str">
        <f>IF($B30="","",INDEX('All CCC'!C$7:C$962,MATCH(WatchList!$B30,'All CCC'!$B$7:$B$962,0)))</f>
        <v/>
      </c>
      <c r="D30" s="1002" t="str">
        <f>IF($B30="","",INDEX('All CCC'!D$7:D$962,MATCH(WatchList!$B30,'All CCC'!$B$7:$B$962,0)))</f>
        <v/>
      </c>
      <c r="E30" s="1002" t="str">
        <f>IF($B30="","",INDEX('All CCC'!E$7:E$962,MATCH(WatchList!$B30,'All CCC'!$B$7:$B$962,0)))</f>
        <v/>
      </c>
      <c r="F30" s="1002" t="str">
        <f>IF($B30="","",INDEX('All CCC'!F$7:F$962,MATCH(WatchList!$B30,'All CCC'!$B$7:$B$962,0)))</f>
        <v/>
      </c>
      <c r="G30" s="1002" t="str">
        <f>IF($B30="","",INDEX('All CCC'!G$7:G$962,MATCH(WatchList!$B30,'All CCC'!$B$7:$B$962,0)))</f>
        <v/>
      </c>
      <c r="H30" s="1002" t="str">
        <f>IF($B30="","",INDEX('All CCC'!H$7:H$962,MATCH(WatchList!$B30,'All CCC'!$B$7:$B$962,0)))</f>
        <v/>
      </c>
      <c r="I30" s="1002" t="str">
        <f>IF($B30="","",INDEX('All CCC'!I$7:I$962,MATCH(WatchList!$B30,'All CCC'!$B$7:$B$962,0)))</f>
        <v/>
      </c>
      <c r="J30" s="1002" t="str">
        <f>IF($B30="","",INDEX('All CCC'!J$7:J$962,MATCH(WatchList!$B30,'All CCC'!$B$7:$B$962,0)))</f>
        <v/>
      </c>
      <c r="K30" s="1002" t="str">
        <f>IF($B30="","",INDEX('All CCC'!K$7:K$962,MATCH(WatchList!$B30,'All CCC'!$B$7:$B$962,0)))</f>
        <v/>
      </c>
      <c r="L30" s="1002" t="str">
        <f>IF($B30="","",INDEX('All CCC'!L$7:L$962,MATCH(WatchList!$B30,'All CCC'!$B$7:$B$962,0)))</f>
        <v/>
      </c>
      <c r="M30" s="1002" t="str">
        <f>IF($B30="","",INDEX('All CCC'!M$7:M$962,MATCH(WatchList!$B30,'All CCC'!$B$7:$B$962,0)))</f>
        <v/>
      </c>
      <c r="N30" s="1002" t="str">
        <f>IF($B30="","",INDEX('All CCC'!N$7:N$962,MATCH(WatchList!$B30,'All CCC'!$B$7:$B$962,0)))</f>
        <v/>
      </c>
      <c r="O30" s="1002" t="str">
        <f>IF($B30="","",INDEX('All CCC'!O$7:O$962,MATCH(WatchList!$B30,'All CCC'!$B$7:$B$962,0)))</f>
        <v/>
      </c>
      <c r="P30" s="1003" t="str">
        <f>IF($B30="","",INDEX('All CCC'!P$7:P$962,MATCH(WatchList!$B30,'All CCC'!$B$7:$B$962,0)))</f>
        <v/>
      </c>
      <c r="Q30" s="1003" t="str">
        <f>IF($B30="","",INDEX('All CCC'!Q$7:Q$962,MATCH(WatchList!$B30,'All CCC'!$B$7:$B$962,0)))</f>
        <v/>
      </c>
      <c r="R30" s="1002" t="str">
        <f>IF($B30="","",INDEX('All CCC'!R$7:R$962,MATCH(WatchList!$B30,'All CCC'!$B$7:$B$962,0)))</f>
        <v/>
      </c>
      <c r="S30" s="1002" t="str">
        <f>IF($B30="","",INDEX('All CCC'!S$7:S$962,MATCH(WatchList!$B30,'All CCC'!$B$7:$B$962,0)))</f>
        <v/>
      </c>
      <c r="T30" s="1002" t="str">
        <f>IF($B30="","",INDEX('All CCC'!T$7:T$962,MATCH(WatchList!$B30,'All CCC'!$B$7:$B$962,0)))</f>
        <v/>
      </c>
      <c r="U30" s="1002" t="str">
        <f>IF($B30="","",INDEX('All CCC'!U$7:U$962,MATCH(WatchList!$B30,'All CCC'!$B$7:$B$962,0)))</f>
        <v/>
      </c>
      <c r="V30" s="1002" t="str">
        <f>IF($B30="","",INDEX('All CCC'!V$7:V$962,MATCH(WatchList!$B30,'All CCC'!$B$7:$B$962,0)))</f>
        <v/>
      </c>
      <c r="W30" s="1002" t="str">
        <f>IF($B30="","",INDEX('All CCC'!W$7:W$962,MATCH(WatchList!$B30,'All CCC'!$B$7:$B$962,0)))</f>
        <v/>
      </c>
      <c r="X30" s="1002" t="str">
        <f>IF($B30="","",INDEX('All CCC'!X$7:X$962,MATCH(WatchList!$B30,'All CCC'!$B$7:$B$962,0)))</f>
        <v/>
      </c>
      <c r="Y30" s="1002" t="str">
        <f>IF($B30="","",INDEX('All CCC'!Y$7:Y$962,MATCH(WatchList!$B30,'All CCC'!$B$7:$B$962,0)))</f>
        <v/>
      </c>
      <c r="Z30" s="1002" t="str">
        <f>IF($B30="","",INDEX('All CCC'!Z$7:Z$962,MATCH(WatchList!$B30,'All CCC'!$B$7:$B$962,0)))</f>
        <v/>
      </c>
      <c r="AA30" s="1002" t="str">
        <f>IF($B30="","",INDEX('All CCC'!AA$7:AA$962,MATCH(WatchList!$B30,'All CCC'!$B$7:$B$962,0)))</f>
        <v/>
      </c>
      <c r="AB30" s="1002" t="str">
        <f>IF($B30="","",INDEX('All CCC'!AB$7:AB$962,MATCH(WatchList!$B30,'All CCC'!$B$7:$B$962,0)))</f>
        <v/>
      </c>
      <c r="AC30" s="1002" t="str">
        <f>IF($B30="","",INDEX('All CCC'!AC$7:AC$962,MATCH(WatchList!$B30,'All CCC'!$B$7:$B$962,0)))</f>
        <v/>
      </c>
      <c r="AD30" s="1002" t="str">
        <f>IF($B30="","",INDEX('All CCC'!AD$7:AD$962,MATCH(WatchList!$B30,'All CCC'!$B$7:$B$962,0)))</f>
        <v/>
      </c>
      <c r="AE30" s="1002" t="str">
        <f>IF($B30="","",INDEX('All CCC'!AE$7:AE$962,MATCH(WatchList!$B30,'All CCC'!$B$7:$B$962,0)))</f>
        <v/>
      </c>
      <c r="AF30" s="1002" t="str">
        <f>IF($B30="","",INDEX('All CCC'!AF$7:AF$962,MATCH(WatchList!$B30,'All CCC'!$B$7:$B$962,0)))</f>
        <v/>
      </c>
      <c r="AG30" s="1002" t="str">
        <f>IF($B30="","",INDEX('All CCC'!AG$7:AG$962,MATCH(WatchList!$B30,'All CCC'!$B$7:$B$962,0)))</f>
        <v/>
      </c>
      <c r="AH30" s="1002" t="str">
        <f>IF($B30="","",INDEX('All CCC'!AH$7:AH$962,MATCH(WatchList!$B30,'All CCC'!$B$7:$B$962,0)))</f>
        <v/>
      </c>
      <c r="AI30" s="1002" t="str">
        <f>IF($B30="","",INDEX('All CCC'!AI$7:AI$962,MATCH(WatchList!$B30,'All CCC'!$B$7:$B$962,0)))</f>
        <v/>
      </c>
      <c r="AJ30" s="1002" t="str">
        <f>IF($B30="","",INDEX('All CCC'!AJ$7:AJ$962,MATCH(WatchList!$B30,'All CCC'!$B$7:$B$962,0)))</f>
        <v/>
      </c>
      <c r="AK30" s="1002" t="str">
        <f>IF($B30="","",INDEX('All CCC'!AK$7:AK$962,MATCH(WatchList!$B30,'All CCC'!$B$7:$B$962,0)))</f>
        <v/>
      </c>
      <c r="AL30" s="1002" t="str">
        <f>IF($B30="","",INDEX('All CCC'!AL$7:AL$962,MATCH(WatchList!$B30,'All CCC'!$B$7:$B$962,0)))</f>
        <v/>
      </c>
      <c r="AM30" s="1002" t="str">
        <f>IF($B30="","",INDEX('All CCC'!AM$7:AM$962,MATCH(WatchList!$B30,'All CCC'!$B$7:$B$962,0)))</f>
        <v/>
      </c>
      <c r="AN30" s="1002" t="str">
        <f>IF($B30="","",INDEX('All CCC'!AN$7:AN$962,MATCH(WatchList!$B30,'All CCC'!$B$7:$B$962,0)))</f>
        <v/>
      </c>
      <c r="AO30" s="1002" t="str">
        <f>IF($B30="","",INDEX('All CCC'!AO$7:AO$962,MATCH(WatchList!$B30,'All CCC'!$B$7:$B$962,0)))</f>
        <v/>
      </c>
      <c r="AP30" s="1002" t="str">
        <f>IF($B30="","",INDEX('All CCC'!AP$7:AP$962,MATCH(WatchList!$B30,'All CCC'!$B$7:$B$962,0)))</f>
        <v/>
      </c>
      <c r="AQ30" s="1002" t="str">
        <f>IF($B30="","",INDEX('All CCC'!AQ$7:AQ$962,MATCH(WatchList!$B30,'All CCC'!$B$7:$B$962,0)))</f>
        <v/>
      </c>
      <c r="AR30" s="1002" t="str">
        <f>IF($B30="","",INDEX('All CCC'!AR$7:AR$962,MATCH(WatchList!$B30,'All CCC'!$B$7:$B$962,0)))</f>
        <v/>
      </c>
      <c r="AS30" s="1002" t="str">
        <f>IF($B30="","",INDEX('All CCC'!AS$7:AS$962,MATCH(WatchList!$B30,'All CCC'!$B$7:$B$962,0)))</f>
        <v/>
      </c>
      <c r="AT30" s="1002" t="str">
        <f>IF($B30="","",INDEX('All CCC'!AT$7:AT$962,MATCH(WatchList!$B30,'All CCC'!$B$7:$B$962,0)))</f>
        <v/>
      </c>
      <c r="AU30" s="1002" t="str">
        <f>IF($B30="","",INDEX('All CCC'!AU$7:AU$962,MATCH(WatchList!$B30,'All CCC'!$B$7:$B$962,0)))</f>
        <v/>
      </c>
      <c r="AV30" s="1002" t="str">
        <f>IF($B30="","",INDEX('All CCC'!AV$7:AV$962,MATCH(WatchList!$B30,'All CCC'!$B$7:$B$962,0)))</f>
        <v/>
      </c>
      <c r="AW30" s="1002" t="str">
        <f>IF($B30="","",INDEX('All CCC'!AW$7:AW$962,MATCH(WatchList!$B30,'All CCC'!$B$7:$B$962,0)))</f>
        <v/>
      </c>
      <c r="AX30" s="1002" t="str">
        <f>IF($B30="","",INDEX('All CCC'!AX$7:AX$962,MATCH(WatchList!$B30,'All CCC'!$B$7:$B$962,0)))</f>
        <v/>
      </c>
      <c r="AY30" s="1002" t="str">
        <f>IF($B30="","",INDEX('All CCC'!AY$7:AY$962,MATCH(WatchList!$B30,'All CCC'!$B$7:$B$962,0)))</f>
        <v/>
      </c>
      <c r="AZ30" s="1002" t="str">
        <f>IF($B30="","",INDEX('All CCC'!AZ$7:AZ$962,MATCH(WatchList!$B30,'All CCC'!$B$7:$B$962,0)))</f>
        <v/>
      </c>
      <c r="BA30" s="1002" t="str">
        <f>IF($B30="","",INDEX('All CCC'!BA$7:BA$962,MATCH(WatchList!$B30,'All CCC'!$B$7:$B$962,0)))</f>
        <v/>
      </c>
      <c r="BB30" s="1002" t="str">
        <f>IF($B30="","",INDEX('All CCC'!BB$7:BB$962,MATCH(WatchList!$B30,'All CCC'!$B$7:$B$962,0)))</f>
        <v/>
      </c>
      <c r="BC30" s="1002" t="str">
        <f>IF($B30="","",INDEX('All CCC'!BC$7:BC$962,MATCH(WatchList!$B30,'All CCC'!$B$7:$B$962,0)))</f>
        <v/>
      </c>
      <c r="BD30" s="1002" t="str">
        <f>IF($B30="","",INDEX('All CCC'!BD$7:BD$962,MATCH(WatchList!$B30,'All CCC'!$B$7:$B$962,0)))</f>
        <v/>
      </c>
      <c r="BE30" s="1002" t="str">
        <f>IF($B30="","",INDEX('All CCC'!BE$7:BE$962,MATCH(WatchList!$B30,'All CCC'!$B$7:$B$962,0)))</f>
        <v/>
      </c>
      <c r="BF30" s="1002" t="str">
        <f>IF($B30="","",INDEX('All CCC'!BF$7:BF$962,MATCH(WatchList!$B30,'All CCC'!$B$7:$B$962,0)))</f>
        <v/>
      </c>
      <c r="BG30" s="1002" t="str">
        <f>IF($B30="","",INDEX('All CCC'!BG$7:BG$962,MATCH(WatchList!$B30,'All CCC'!$B$7:$B$962,0)))</f>
        <v/>
      </c>
    </row>
    <row r="31" spans="1:59" x14ac:dyDescent="0.2">
      <c r="A31" s="638" t="str">
        <f>IF($B31="","",INDEX('All CCC'!A$7:A$962,MATCH(WatchList!$B31,'All CCC'!$B$7:$B$962,0)))</f>
        <v/>
      </c>
      <c r="B31" s="36"/>
      <c r="C31" s="1002" t="str">
        <f>IF($B31="","",INDEX('All CCC'!C$7:C$962,MATCH(WatchList!$B31,'All CCC'!$B$7:$B$962,0)))</f>
        <v/>
      </c>
      <c r="D31" s="1002" t="str">
        <f>IF($B31="","",INDEX('All CCC'!D$7:D$962,MATCH(WatchList!$B31,'All CCC'!$B$7:$B$962,0)))</f>
        <v/>
      </c>
      <c r="E31" s="1002" t="str">
        <f>IF($B31="","",INDEX('All CCC'!E$7:E$962,MATCH(WatchList!$B31,'All CCC'!$B$7:$B$962,0)))</f>
        <v/>
      </c>
      <c r="F31" s="1002" t="str">
        <f>IF($B31="","",INDEX('All CCC'!F$7:F$962,MATCH(WatchList!$B31,'All CCC'!$B$7:$B$962,0)))</f>
        <v/>
      </c>
      <c r="G31" s="1002" t="str">
        <f>IF($B31="","",INDEX('All CCC'!G$7:G$962,MATCH(WatchList!$B31,'All CCC'!$B$7:$B$962,0)))</f>
        <v/>
      </c>
      <c r="H31" s="1002" t="str">
        <f>IF($B31="","",INDEX('All CCC'!H$7:H$962,MATCH(WatchList!$B31,'All CCC'!$B$7:$B$962,0)))</f>
        <v/>
      </c>
      <c r="I31" s="1002" t="str">
        <f>IF($B31="","",INDEX('All CCC'!I$7:I$962,MATCH(WatchList!$B31,'All CCC'!$B$7:$B$962,0)))</f>
        <v/>
      </c>
      <c r="J31" s="1002" t="str">
        <f>IF($B31="","",INDEX('All CCC'!J$7:J$962,MATCH(WatchList!$B31,'All CCC'!$B$7:$B$962,0)))</f>
        <v/>
      </c>
      <c r="K31" s="1002" t="str">
        <f>IF($B31="","",INDEX('All CCC'!K$7:K$962,MATCH(WatchList!$B31,'All CCC'!$B$7:$B$962,0)))</f>
        <v/>
      </c>
      <c r="L31" s="1002" t="str">
        <f>IF($B31="","",INDEX('All CCC'!L$7:L$962,MATCH(WatchList!$B31,'All CCC'!$B$7:$B$962,0)))</f>
        <v/>
      </c>
      <c r="M31" s="1002" t="str">
        <f>IF($B31="","",INDEX('All CCC'!M$7:M$962,MATCH(WatchList!$B31,'All CCC'!$B$7:$B$962,0)))</f>
        <v/>
      </c>
      <c r="N31" s="1002" t="str">
        <f>IF($B31="","",INDEX('All CCC'!N$7:N$962,MATCH(WatchList!$B31,'All CCC'!$B$7:$B$962,0)))</f>
        <v/>
      </c>
      <c r="O31" s="1002" t="str">
        <f>IF($B31="","",INDEX('All CCC'!O$7:O$962,MATCH(WatchList!$B31,'All CCC'!$B$7:$B$962,0)))</f>
        <v/>
      </c>
      <c r="P31" s="1003" t="str">
        <f>IF($B31="","",INDEX('All CCC'!P$7:P$962,MATCH(WatchList!$B31,'All CCC'!$B$7:$B$962,0)))</f>
        <v/>
      </c>
      <c r="Q31" s="1003" t="str">
        <f>IF($B31="","",INDEX('All CCC'!Q$7:Q$962,MATCH(WatchList!$B31,'All CCC'!$B$7:$B$962,0)))</f>
        <v/>
      </c>
      <c r="R31" s="1002" t="str">
        <f>IF($B31="","",INDEX('All CCC'!R$7:R$962,MATCH(WatchList!$B31,'All CCC'!$B$7:$B$962,0)))</f>
        <v/>
      </c>
      <c r="S31" s="1002" t="str">
        <f>IF($B31="","",INDEX('All CCC'!S$7:S$962,MATCH(WatchList!$B31,'All CCC'!$B$7:$B$962,0)))</f>
        <v/>
      </c>
      <c r="T31" s="1002" t="str">
        <f>IF($B31="","",INDEX('All CCC'!T$7:T$962,MATCH(WatchList!$B31,'All CCC'!$B$7:$B$962,0)))</f>
        <v/>
      </c>
      <c r="U31" s="1002" t="str">
        <f>IF($B31="","",INDEX('All CCC'!U$7:U$962,MATCH(WatchList!$B31,'All CCC'!$B$7:$B$962,0)))</f>
        <v/>
      </c>
      <c r="V31" s="1002" t="str">
        <f>IF($B31="","",INDEX('All CCC'!V$7:V$962,MATCH(WatchList!$B31,'All CCC'!$B$7:$B$962,0)))</f>
        <v/>
      </c>
      <c r="W31" s="1002" t="str">
        <f>IF($B31="","",INDEX('All CCC'!W$7:W$962,MATCH(WatchList!$B31,'All CCC'!$B$7:$B$962,0)))</f>
        <v/>
      </c>
      <c r="X31" s="1002" t="str">
        <f>IF($B31="","",INDEX('All CCC'!X$7:X$962,MATCH(WatchList!$B31,'All CCC'!$B$7:$B$962,0)))</f>
        <v/>
      </c>
      <c r="Y31" s="1002" t="str">
        <f>IF($B31="","",INDEX('All CCC'!Y$7:Y$962,MATCH(WatchList!$B31,'All CCC'!$B$7:$B$962,0)))</f>
        <v/>
      </c>
      <c r="Z31" s="1002" t="str">
        <f>IF($B31="","",INDEX('All CCC'!Z$7:Z$962,MATCH(WatchList!$B31,'All CCC'!$B$7:$B$962,0)))</f>
        <v/>
      </c>
      <c r="AA31" s="1002" t="str">
        <f>IF($B31="","",INDEX('All CCC'!AA$7:AA$962,MATCH(WatchList!$B31,'All CCC'!$B$7:$B$962,0)))</f>
        <v/>
      </c>
      <c r="AB31" s="1002" t="str">
        <f>IF($B31="","",INDEX('All CCC'!AB$7:AB$962,MATCH(WatchList!$B31,'All CCC'!$B$7:$B$962,0)))</f>
        <v/>
      </c>
      <c r="AC31" s="1002" t="str">
        <f>IF($B31="","",INDEX('All CCC'!AC$7:AC$962,MATCH(WatchList!$B31,'All CCC'!$B$7:$B$962,0)))</f>
        <v/>
      </c>
      <c r="AD31" s="1002" t="str">
        <f>IF($B31="","",INDEX('All CCC'!AD$7:AD$962,MATCH(WatchList!$B31,'All CCC'!$B$7:$B$962,0)))</f>
        <v/>
      </c>
      <c r="AE31" s="1002" t="str">
        <f>IF($B31="","",INDEX('All CCC'!AE$7:AE$962,MATCH(WatchList!$B31,'All CCC'!$B$7:$B$962,0)))</f>
        <v/>
      </c>
      <c r="AF31" s="1002" t="str">
        <f>IF($B31="","",INDEX('All CCC'!AF$7:AF$962,MATCH(WatchList!$B31,'All CCC'!$B$7:$B$962,0)))</f>
        <v/>
      </c>
      <c r="AG31" s="1002" t="str">
        <f>IF($B31="","",INDEX('All CCC'!AG$7:AG$962,MATCH(WatchList!$B31,'All CCC'!$B$7:$B$962,0)))</f>
        <v/>
      </c>
      <c r="AH31" s="1002" t="str">
        <f>IF($B31="","",INDEX('All CCC'!AH$7:AH$962,MATCH(WatchList!$B31,'All CCC'!$B$7:$B$962,0)))</f>
        <v/>
      </c>
      <c r="AI31" s="1002" t="str">
        <f>IF($B31="","",INDEX('All CCC'!AI$7:AI$962,MATCH(WatchList!$B31,'All CCC'!$B$7:$B$962,0)))</f>
        <v/>
      </c>
      <c r="AJ31" s="1002" t="str">
        <f>IF($B31="","",INDEX('All CCC'!AJ$7:AJ$962,MATCH(WatchList!$B31,'All CCC'!$B$7:$B$962,0)))</f>
        <v/>
      </c>
      <c r="AK31" s="1002" t="str">
        <f>IF($B31="","",INDEX('All CCC'!AK$7:AK$962,MATCH(WatchList!$B31,'All CCC'!$B$7:$B$962,0)))</f>
        <v/>
      </c>
      <c r="AL31" s="1002" t="str">
        <f>IF($B31="","",INDEX('All CCC'!AL$7:AL$962,MATCH(WatchList!$B31,'All CCC'!$B$7:$B$962,0)))</f>
        <v/>
      </c>
      <c r="AM31" s="1002" t="str">
        <f>IF($B31="","",INDEX('All CCC'!AM$7:AM$962,MATCH(WatchList!$B31,'All CCC'!$B$7:$B$962,0)))</f>
        <v/>
      </c>
      <c r="AN31" s="1002" t="str">
        <f>IF($B31="","",INDEX('All CCC'!AN$7:AN$962,MATCH(WatchList!$B31,'All CCC'!$B$7:$B$962,0)))</f>
        <v/>
      </c>
      <c r="AO31" s="1002" t="str">
        <f>IF($B31="","",INDEX('All CCC'!AO$7:AO$962,MATCH(WatchList!$B31,'All CCC'!$B$7:$B$962,0)))</f>
        <v/>
      </c>
      <c r="AP31" s="1002" t="str">
        <f>IF($B31="","",INDEX('All CCC'!AP$7:AP$962,MATCH(WatchList!$B31,'All CCC'!$B$7:$B$962,0)))</f>
        <v/>
      </c>
      <c r="AQ31" s="1002" t="str">
        <f>IF($B31="","",INDEX('All CCC'!AQ$7:AQ$962,MATCH(WatchList!$B31,'All CCC'!$B$7:$B$962,0)))</f>
        <v/>
      </c>
      <c r="AR31" s="1002" t="str">
        <f>IF($B31="","",INDEX('All CCC'!AR$7:AR$962,MATCH(WatchList!$B31,'All CCC'!$B$7:$B$962,0)))</f>
        <v/>
      </c>
      <c r="AS31" s="1002" t="str">
        <f>IF($B31="","",INDEX('All CCC'!AS$7:AS$962,MATCH(WatchList!$B31,'All CCC'!$B$7:$B$962,0)))</f>
        <v/>
      </c>
      <c r="AT31" s="1002" t="str">
        <f>IF($B31="","",INDEX('All CCC'!AT$7:AT$962,MATCH(WatchList!$B31,'All CCC'!$B$7:$B$962,0)))</f>
        <v/>
      </c>
      <c r="AU31" s="1002" t="str">
        <f>IF($B31="","",INDEX('All CCC'!AU$7:AU$962,MATCH(WatchList!$B31,'All CCC'!$B$7:$B$962,0)))</f>
        <v/>
      </c>
      <c r="AV31" s="1002" t="str">
        <f>IF($B31="","",INDEX('All CCC'!AV$7:AV$962,MATCH(WatchList!$B31,'All CCC'!$B$7:$B$962,0)))</f>
        <v/>
      </c>
      <c r="AW31" s="1002" t="str">
        <f>IF($B31="","",INDEX('All CCC'!AW$7:AW$962,MATCH(WatchList!$B31,'All CCC'!$B$7:$B$962,0)))</f>
        <v/>
      </c>
      <c r="AX31" s="1002" t="str">
        <f>IF($B31="","",INDEX('All CCC'!AX$7:AX$962,MATCH(WatchList!$B31,'All CCC'!$B$7:$B$962,0)))</f>
        <v/>
      </c>
      <c r="AY31" s="1002" t="str">
        <f>IF($B31="","",INDEX('All CCC'!AY$7:AY$962,MATCH(WatchList!$B31,'All CCC'!$B$7:$B$962,0)))</f>
        <v/>
      </c>
      <c r="AZ31" s="1002" t="str">
        <f>IF($B31="","",INDEX('All CCC'!AZ$7:AZ$962,MATCH(WatchList!$B31,'All CCC'!$B$7:$B$962,0)))</f>
        <v/>
      </c>
      <c r="BA31" s="1002" t="str">
        <f>IF($B31="","",INDEX('All CCC'!BA$7:BA$962,MATCH(WatchList!$B31,'All CCC'!$B$7:$B$962,0)))</f>
        <v/>
      </c>
      <c r="BB31" s="1002" t="str">
        <f>IF($B31="","",INDEX('All CCC'!BB$7:BB$962,MATCH(WatchList!$B31,'All CCC'!$B$7:$B$962,0)))</f>
        <v/>
      </c>
      <c r="BC31" s="1002" t="str">
        <f>IF($B31="","",INDEX('All CCC'!BC$7:BC$962,MATCH(WatchList!$B31,'All CCC'!$B$7:$B$962,0)))</f>
        <v/>
      </c>
      <c r="BD31" s="1002" t="str">
        <f>IF($B31="","",INDEX('All CCC'!BD$7:BD$962,MATCH(WatchList!$B31,'All CCC'!$B$7:$B$962,0)))</f>
        <v/>
      </c>
      <c r="BE31" s="1002" t="str">
        <f>IF($B31="","",INDEX('All CCC'!BE$7:BE$962,MATCH(WatchList!$B31,'All CCC'!$B$7:$B$962,0)))</f>
        <v/>
      </c>
      <c r="BF31" s="1002" t="str">
        <f>IF($B31="","",INDEX('All CCC'!BF$7:BF$962,MATCH(WatchList!$B31,'All CCC'!$B$7:$B$962,0)))</f>
        <v/>
      </c>
      <c r="BG31" s="1002" t="str">
        <f>IF($B31="","",INDEX('All CCC'!BG$7:BG$962,MATCH(WatchList!$B31,'All CCC'!$B$7:$B$962,0)))</f>
        <v/>
      </c>
    </row>
    <row r="32" spans="1:59" x14ac:dyDescent="0.2">
      <c r="A32" s="638" t="str">
        <f>IF($B32="","",INDEX('All CCC'!A$7:A$962,MATCH(WatchList!$B32,'All CCC'!$B$7:$B$962,0)))</f>
        <v/>
      </c>
      <c r="B32" s="36"/>
      <c r="C32" s="1002" t="str">
        <f>IF($B32="","",INDEX('All CCC'!C$7:C$962,MATCH(WatchList!$B32,'All CCC'!$B$7:$B$962,0)))</f>
        <v/>
      </c>
      <c r="D32" s="1002" t="str">
        <f>IF($B32="","",INDEX('All CCC'!D$7:D$962,MATCH(WatchList!$B32,'All CCC'!$B$7:$B$962,0)))</f>
        <v/>
      </c>
      <c r="E32" s="1002" t="str">
        <f>IF($B32="","",INDEX('All CCC'!E$7:E$962,MATCH(WatchList!$B32,'All CCC'!$B$7:$B$962,0)))</f>
        <v/>
      </c>
      <c r="F32" s="1002" t="str">
        <f>IF($B32="","",INDEX('All CCC'!F$7:F$962,MATCH(WatchList!$B32,'All CCC'!$B$7:$B$962,0)))</f>
        <v/>
      </c>
      <c r="G32" s="1002" t="str">
        <f>IF($B32="","",INDEX('All CCC'!G$7:G$962,MATCH(WatchList!$B32,'All CCC'!$B$7:$B$962,0)))</f>
        <v/>
      </c>
      <c r="H32" s="1002" t="str">
        <f>IF($B32="","",INDEX('All CCC'!H$7:H$962,MATCH(WatchList!$B32,'All CCC'!$B$7:$B$962,0)))</f>
        <v/>
      </c>
      <c r="I32" s="1002" t="str">
        <f>IF($B32="","",INDEX('All CCC'!I$7:I$962,MATCH(WatchList!$B32,'All CCC'!$B$7:$B$962,0)))</f>
        <v/>
      </c>
      <c r="J32" s="1002" t="str">
        <f>IF($B32="","",INDEX('All CCC'!J$7:J$962,MATCH(WatchList!$B32,'All CCC'!$B$7:$B$962,0)))</f>
        <v/>
      </c>
      <c r="K32" s="1002" t="str">
        <f>IF($B32="","",INDEX('All CCC'!K$7:K$962,MATCH(WatchList!$B32,'All CCC'!$B$7:$B$962,0)))</f>
        <v/>
      </c>
      <c r="L32" s="1002" t="str">
        <f>IF($B32="","",INDEX('All CCC'!L$7:L$962,MATCH(WatchList!$B32,'All CCC'!$B$7:$B$962,0)))</f>
        <v/>
      </c>
      <c r="M32" s="1002" t="str">
        <f>IF($B32="","",INDEX('All CCC'!M$7:M$962,MATCH(WatchList!$B32,'All CCC'!$B$7:$B$962,0)))</f>
        <v/>
      </c>
      <c r="N32" s="1002" t="str">
        <f>IF($B32="","",INDEX('All CCC'!N$7:N$962,MATCH(WatchList!$B32,'All CCC'!$B$7:$B$962,0)))</f>
        <v/>
      </c>
      <c r="O32" s="1002" t="str">
        <f>IF($B32="","",INDEX('All CCC'!O$7:O$962,MATCH(WatchList!$B32,'All CCC'!$B$7:$B$962,0)))</f>
        <v/>
      </c>
      <c r="P32" s="1003" t="str">
        <f>IF($B32="","",INDEX('All CCC'!P$7:P$962,MATCH(WatchList!$B32,'All CCC'!$B$7:$B$962,0)))</f>
        <v/>
      </c>
      <c r="Q32" s="1003" t="str">
        <f>IF($B32="","",INDEX('All CCC'!Q$7:Q$962,MATCH(WatchList!$B32,'All CCC'!$B$7:$B$962,0)))</f>
        <v/>
      </c>
      <c r="R32" s="1002" t="str">
        <f>IF($B32="","",INDEX('All CCC'!R$7:R$962,MATCH(WatchList!$B32,'All CCC'!$B$7:$B$962,0)))</f>
        <v/>
      </c>
      <c r="S32" s="1002" t="str">
        <f>IF($B32="","",INDEX('All CCC'!S$7:S$962,MATCH(WatchList!$B32,'All CCC'!$B$7:$B$962,0)))</f>
        <v/>
      </c>
      <c r="T32" s="1002" t="str">
        <f>IF($B32="","",INDEX('All CCC'!T$7:T$962,MATCH(WatchList!$B32,'All CCC'!$B$7:$B$962,0)))</f>
        <v/>
      </c>
      <c r="U32" s="1002" t="str">
        <f>IF($B32="","",INDEX('All CCC'!U$7:U$962,MATCH(WatchList!$B32,'All CCC'!$B$7:$B$962,0)))</f>
        <v/>
      </c>
      <c r="V32" s="1002" t="str">
        <f>IF($B32="","",INDEX('All CCC'!V$7:V$962,MATCH(WatchList!$B32,'All CCC'!$B$7:$B$962,0)))</f>
        <v/>
      </c>
      <c r="W32" s="1002" t="str">
        <f>IF($B32="","",INDEX('All CCC'!W$7:W$962,MATCH(WatchList!$B32,'All CCC'!$B$7:$B$962,0)))</f>
        <v/>
      </c>
      <c r="X32" s="1002" t="str">
        <f>IF($B32="","",INDEX('All CCC'!X$7:X$962,MATCH(WatchList!$B32,'All CCC'!$B$7:$B$962,0)))</f>
        <v/>
      </c>
      <c r="Y32" s="1002" t="str">
        <f>IF($B32="","",INDEX('All CCC'!Y$7:Y$962,MATCH(WatchList!$B32,'All CCC'!$B$7:$B$962,0)))</f>
        <v/>
      </c>
      <c r="Z32" s="1002" t="str">
        <f>IF($B32="","",INDEX('All CCC'!Z$7:Z$962,MATCH(WatchList!$B32,'All CCC'!$B$7:$B$962,0)))</f>
        <v/>
      </c>
      <c r="AA32" s="1002" t="str">
        <f>IF($B32="","",INDEX('All CCC'!AA$7:AA$962,MATCH(WatchList!$B32,'All CCC'!$B$7:$B$962,0)))</f>
        <v/>
      </c>
      <c r="AB32" s="1002" t="str">
        <f>IF($B32="","",INDEX('All CCC'!AB$7:AB$962,MATCH(WatchList!$B32,'All CCC'!$B$7:$B$962,0)))</f>
        <v/>
      </c>
      <c r="AC32" s="1002" t="str">
        <f>IF($B32="","",INDEX('All CCC'!AC$7:AC$962,MATCH(WatchList!$B32,'All CCC'!$B$7:$B$962,0)))</f>
        <v/>
      </c>
      <c r="AD32" s="1002" t="str">
        <f>IF($B32="","",INDEX('All CCC'!AD$7:AD$962,MATCH(WatchList!$B32,'All CCC'!$B$7:$B$962,0)))</f>
        <v/>
      </c>
      <c r="AE32" s="1002" t="str">
        <f>IF($B32="","",INDEX('All CCC'!AE$7:AE$962,MATCH(WatchList!$B32,'All CCC'!$B$7:$B$962,0)))</f>
        <v/>
      </c>
      <c r="AF32" s="1002" t="str">
        <f>IF($B32="","",INDEX('All CCC'!AF$7:AF$962,MATCH(WatchList!$B32,'All CCC'!$B$7:$B$962,0)))</f>
        <v/>
      </c>
      <c r="AG32" s="1002" t="str">
        <f>IF($B32="","",INDEX('All CCC'!AG$7:AG$962,MATCH(WatchList!$B32,'All CCC'!$B$7:$B$962,0)))</f>
        <v/>
      </c>
      <c r="AH32" s="1002" t="str">
        <f>IF($B32="","",INDEX('All CCC'!AH$7:AH$962,MATCH(WatchList!$B32,'All CCC'!$B$7:$B$962,0)))</f>
        <v/>
      </c>
      <c r="AI32" s="1002" t="str">
        <f>IF($B32="","",INDEX('All CCC'!AI$7:AI$962,MATCH(WatchList!$B32,'All CCC'!$B$7:$B$962,0)))</f>
        <v/>
      </c>
      <c r="AJ32" s="1002" t="str">
        <f>IF($B32="","",INDEX('All CCC'!AJ$7:AJ$962,MATCH(WatchList!$B32,'All CCC'!$B$7:$B$962,0)))</f>
        <v/>
      </c>
      <c r="AK32" s="1002" t="str">
        <f>IF($B32="","",INDEX('All CCC'!AK$7:AK$962,MATCH(WatchList!$B32,'All CCC'!$B$7:$B$962,0)))</f>
        <v/>
      </c>
      <c r="AL32" s="1002" t="str">
        <f>IF($B32="","",INDEX('All CCC'!AL$7:AL$962,MATCH(WatchList!$B32,'All CCC'!$B$7:$B$962,0)))</f>
        <v/>
      </c>
      <c r="AM32" s="1002" t="str">
        <f>IF($B32="","",INDEX('All CCC'!AM$7:AM$962,MATCH(WatchList!$B32,'All CCC'!$B$7:$B$962,0)))</f>
        <v/>
      </c>
      <c r="AN32" s="1002" t="str">
        <f>IF($B32="","",INDEX('All CCC'!AN$7:AN$962,MATCH(WatchList!$B32,'All CCC'!$B$7:$B$962,0)))</f>
        <v/>
      </c>
      <c r="AO32" s="1002" t="str">
        <f>IF($B32="","",INDEX('All CCC'!AO$7:AO$962,MATCH(WatchList!$B32,'All CCC'!$B$7:$B$962,0)))</f>
        <v/>
      </c>
      <c r="AP32" s="1002" t="str">
        <f>IF($B32="","",INDEX('All CCC'!AP$7:AP$962,MATCH(WatchList!$B32,'All CCC'!$B$7:$B$962,0)))</f>
        <v/>
      </c>
      <c r="AQ32" s="1002" t="str">
        <f>IF($B32="","",INDEX('All CCC'!AQ$7:AQ$962,MATCH(WatchList!$B32,'All CCC'!$B$7:$B$962,0)))</f>
        <v/>
      </c>
      <c r="AR32" s="1002" t="str">
        <f>IF($B32="","",INDEX('All CCC'!AR$7:AR$962,MATCH(WatchList!$B32,'All CCC'!$B$7:$B$962,0)))</f>
        <v/>
      </c>
      <c r="AS32" s="1002" t="str">
        <f>IF($B32="","",INDEX('All CCC'!AS$7:AS$962,MATCH(WatchList!$B32,'All CCC'!$B$7:$B$962,0)))</f>
        <v/>
      </c>
      <c r="AT32" s="1002" t="str">
        <f>IF($B32="","",INDEX('All CCC'!AT$7:AT$962,MATCH(WatchList!$B32,'All CCC'!$B$7:$B$962,0)))</f>
        <v/>
      </c>
      <c r="AU32" s="1002" t="str">
        <f>IF($B32="","",INDEX('All CCC'!AU$7:AU$962,MATCH(WatchList!$B32,'All CCC'!$B$7:$B$962,0)))</f>
        <v/>
      </c>
      <c r="AV32" s="1002" t="str">
        <f>IF($B32="","",INDEX('All CCC'!AV$7:AV$962,MATCH(WatchList!$B32,'All CCC'!$B$7:$B$962,0)))</f>
        <v/>
      </c>
      <c r="AW32" s="1002" t="str">
        <f>IF($B32="","",INDEX('All CCC'!AW$7:AW$962,MATCH(WatchList!$B32,'All CCC'!$B$7:$B$962,0)))</f>
        <v/>
      </c>
      <c r="AX32" s="1002" t="str">
        <f>IF($B32="","",INDEX('All CCC'!AX$7:AX$962,MATCH(WatchList!$B32,'All CCC'!$B$7:$B$962,0)))</f>
        <v/>
      </c>
      <c r="AY32" s="1002" t="str">
        <f>IF($B32="","",INDEX('All CCC'!AY$7:AY$962,MATCH(WatchList!$B32,'All CCC'!$B$7:$B$962,0)))</f>
        <v/>
      </c>
      <c r="AZ32" s="1002" t="str">
        <f>IF($B32="","",INDEX('All CCC'!AZ$7:AZ$962,MATCH(WatchList!$B32,'All CCC'!$B$7:$B$962,0)))</f>
        <v/>
      </c>
      <c r="BA32" s="1002" t="str">
        <f>IF($B32="","",INDEX('All CCC'!BA$7:BA$962,MATCH(WatchList!$B32,'All CCC'!$B$7:$B$962,0)))</f>
        <v/>
      </c>
      <c r="BB32" s="1002" t="str">
        <f>IF($B32="","",INDEX('All CCC'!BB$7:BB$962,MATCH(WatchList!$B32,'All CCC'!$B$7:$B$962,0)))</f>
        <v/>
      </c>
      <c r="BC32" s="1002" t="str">
        <f>IF($B32="","",INDEX('All CCC'!BC$7:BC$962,MATCH(WatchList!$B32,'All CCC'!$B$7:$B$962,0)))</f>
        <v/>
      </c>
      <c r="BD32" s="1002" t="str">
        <f>IF($B32="","",INDEX('All CCC'!BD$7:BD$962,MATCH(WatchList!$B32,'All CCC'!$B$7:$B$962,0)))</f>
        <v/>
      </c>
      <c r="BE32" s="1002" t="str">
        <f>IF($B32="","",INDEX('All CCC'!BE$7:BE$962,MATCH(WatchList!$B32,'All CCC'!$B$7:$B$962,0)))</f>
        <v/>
      </c>
      <c r="BF32" s="1002" t="str">
        <f>IF($B32="","",INDEX('All CCC'!BF$7:BF$962,MATCH(WatchList!$B32,'All CCC'!$B$7:$B$962,0)))</f>
        <v/>
      </c>
      <c r="BG32" s="1002" t="str">
        <f>IF($B32="","",INDEX('All CCC'!BG$7:BG$962,MATCH(WatchList!$B32,'All CCC'!$B$7:$B$962,0)))</f>
        <v/>
      </c>
    </row>
    <row r="33" spans="1:59" x14ac:dyDescent="0.2">
      <c r="A33" s="638" t="str">
        <f>IF($B33="","",INDEX('All CCC'!A$7:A$962,MATCH(WatchList!$B33,'All CCC'!$B$7:$B$962,0)))</f>
        <v/>
      </c>
      <c r="B33" s="36"/>
      <c r="C33" s="1002" t="str">
        <f>IF($B33="","",INDEX('All CCC'!C$7:C$962,MATCH(WatchList!$B33,'All CCC'!$B$7:$B$962,0)))</f>
        <v/>
      </c>
      <c r="D33" s="1002" t="str">
        <f>IF($B33="","",INDEX('All CCC'!D$7:D$962,MATCH(WatchList!$B33,'All CCC'!$B$7:$B$962,0)))</f>
        <v/>
      </c>
      <c r="E33" s="1002" t="str">
        <f>IF($B33="","",INDEX('All CCC'!E$7:E$962,MATCH(WatchList!$B33,'All CCC'!$B$7:$B$962,0)))</f>
        <v/>
      </c>
      <c r="F33" s="1002" t="str">
        <f>IF($B33="","",INDEX('All CCC'!F$7:F$962,MATCH(WatchList!$B33,'All CCC'!$B$7:$B$962,0)))</f>
        <v/>
      </c>
      <c r="G33" s="1002" t="str">
        <f>IF($B33="","",INDEX('All CCC'!G$7:G$962,MATCH(WatchList!$B33,'All CCC'!$B$7:$B$962,0)))</f>
        <v/>
      </c>
      <c r="H33" s="1002" t="str">
        <f>IF($B33="","",INDEX('All CCC'!H$7:H$962,MATCH(WatchList!$B33,'All CCC'!$B$7:$B$962,0)))</f>
        <v/>
      </c>
      <c r="I33" s="1002" t="str">
        <f>IF($B33="","",INDEX('All CCC'!I$7:I$962,MATCH(WatchList!$B33,'All CCC'!$B$7:$B$962,0)))</f>
        <v/>
      </c>
      <c r="J33" s="1002" t="str">
        <f>IF($B33="","",INDEX('All CCC'!J$7:J$962,MATCH(WatchList!$B33,'All CCC'!$B$7:$B$962,0)))</f>
        <v/>
      </c>
      <c r="K33" s="1002" t="str">
        <f>IF($B33="","",INDEX('All CCC'!K$7:K$962,MATCH(WatchList!$B33,'All CCC'!$B$7:$B$962,0)))</f>
        <v/>
      </c>
      <c r="L33" s="1002" t="str">
        <f>IF($B33="","",INDEX('All CCC'!L$7:L$962,MATCH(WatchList!$B33,'All CCC'!$B$7:$B$962,0)))</f>
        <v/>
      </c>
      <c r="M33" s="1002" t="str">
        <f>IF($B33="","",INDEX('All CCC'!M$7:M$962,MATCH(WatchList!$B33,'All CCC'!$B$7:$B$962,0)))</f>
        <v/>
      </c>
      <c r="N33" s="1002" t="str">
        <f>IF($B33="","",INDEX('All CCC'!N$7:N$962,MATCH(WatchList!$B33,'All CCC'!$B$7:$B$962,0)))</f>
        <v/>
      </c>
      <c r="O33" s="1002" t="str">
        <f>IF($B33="","",INDEX('All CCC'!O$7:O$962,MATCH(WatchList!$B33,'All CCC'!$B$7:$B$962,0)))</f>
        <v/>
      </c>
      <c r="P33" s="1003" t="str">
        <f>IF($B33="","",INDEX('All CCC'!P$7:P$962,MATCH(WatchList!$B33,'All CCC'!$B$7:$B$962,0)))</f>
        <v/>
      </c>
      <c r="Q33" s="1003" t="str">
        <f>IF($B33="","",INDEX('All CCC'!Q$7:Q$962,MATCH(WatchList!$B33,'All CCC'!$B$7:$B$962,0)))</f>
        <v/>
      </c>
      <c r="R33" s="1002" t="str">
        <f>IF($B33="","",INDEX('All CCC'!R$7:R$962,MATCH(WatchList!$B33,'All CCC'!$B$7:$B$962,0)))</f>
        <v/>
      </c>
      <c r="S33" s="1002" t="str">
        <f>IF($B33="","",INDEX('All CCC'!S$7:S$962,MATCH(WatchList!$B33,'All CCC'!$B$7:$B$962,0)))</f>
        <v/>
      </c>
      <c r="T33" s="1002" t="str">
        <f>IF($B33="","",INDEX('All CCC'!T$7:T$962,MATCH(WatchList!$B33,'All CCC'!$B$7:$B$962,0)))</f>
        <v/>
      </c>
      <c r="U33" s="1002" t="str">
        <f>IF($B33="","",INDEX('All CCC'!U$7:U$962,MATCH(WatchList!$B33,'All CCC'!$B$7:$B$962,0)))</f>
        <v/>
      </c>
      <c r="V33" s="1002" t="str">
        <f>IF($B33="","",INDEX('All CCC'!V$7:V$962,MATCH(WatchList!$B33,'All CCC'!$B$7:$B$962,0)))</f>
        <v/>
      </c>
      <c r="W33" s="1002" t="str">
        <f>IF($B33="","",INDEX('All CCC'!W$7:W$962,MATCH(WatchList!$B33,'All CCC'!$B$7:$B$962,0)))</f>
        <v/>
      </c>
      <c r="X33" s="1002" t="str">
        <f>IF($B33="","",INDEX('All CCC'!X$7:X$962,MATCH(WatchList!$B33,'All CCC'!$B$7:$B$962,0)))</f>
        <v/>
      </c>
      <c r="Y33" s="1002" t="str">
        <f>IF($B33="","",INDEX('All CCC'!Y$7:Y$962,MATCH(WatchList!$B33,'All CCC'!$B$7:$B$962,0)))</f>
        <v/>
      </c>
      <c r="Z33" s="1002" t="str">
        <f>IF($B33="","",INDEX('All CCC'!Z$7:Z$962,MATCH(WatchList!$B33,'All CCC'!$B$7:$B$962,0)))</f>
        <v/>
      </c>
      <c r="AA33" s="1002" t="str">
        <f>IF($B33="","",INDEX('All CCC'!AA$7:AA$962,MATCH(WatchList!$B33,'All CCC'!$B$7:$B$962,0)))</f>
        <v/>
      </c>
      <c r="AB33" s="1002" t="str">
        <f>IF($B33="","",INDEX('All CCC'!AB$7:AB$962,MATCH(WatchList!$B33,'All CCC'!$B$7:$B$962,0)))</f>
        <v/>
      </c>
      <c r="AC33" s="1002" t="str">
        <f>IF($B33="","",INDEX('All CCC'!AC$7:AC$962,MATCH(WatchList!$B33,'All CCC'!$B$7:$B$962,0)))</f>
        <v/>
      </c>
      <c r="AD33" s="1002" t="str">
        <f>IF($B33="","",INDEX('All CCC'!AD$7:AD$962,MATCH(WatchList!$B33,'All CCC'!$B$7:$B$962,0)))</f>
        <v/>
      </c>
      <c r="AE33" s="1002" t="str">
        <f>IF($B33="","",INDEX('All CCC'!AE$7:AE$962,MATCH(WatchList!$B33,'All CCC'!$B$7:$B$962,0)))</f>
        <v/>
      </c>
      <c r="AF33" s="1002" t="str">
        <f>IF($B33="","",INDEX('All CCC'!AF$7:AF$962,MATCH(WatchList!$B33,'All CCC'!$B$7:$B$962,0)))</f>
        <v/>
      </c>
      <c r="AG33" s="1002" t="str">
        <f>IF($B33="","",INDEX('All CCC'!AG$7:AG$962,MATCH(WatchList!$B33,'All CCC'!$B$7:$B$962,0)))</f>
        <v/>
      </c>
      <c r="AH33" s="1002" t="str">
        <f>IF($B33="","",INDEX('All CCC'!AH$7:AH$962,MATCH(WatchList!$B33,'All CCC'!$B$7:$B$962,0)))</f>
        <v/>
      </c>
      <c r="AI33" s="1002" t="str">
        <f>IF($B33="","",INDEX('All CCC'!AI$7:AI$962,MATCH(WatchList!$B33,'All CCC'!$B$7:$B$962,0)))</f>
        <v/>
      </c>
      <c r="AJ33" s="1002" t="str">
        <f>IF($B33="","",INDEX('All CCC'!AJ$7:AJ$962,MATCH(WatchList!$B33,'All CCC'!$B$7:$B$962,0)))</f>
        <v/>
      </c>
      <c r="AK33" s="1002" t="str">
        <f>IF($B33="","",INDEX('All CCC'!AK$7:AK$962,MATCH(WatchList!$B33,'All CCC'!$B$7:$B$962,0)))</f>
        <v/>
      </c>
      <c r="AL33" s="1002" t="str">
        <f>IF($B33="","",INDEX('All CCC'!AL$7:AL$962,MATCH(WatchList!$B33,'All CCC'!$B$7:$B$962,0)))</f>
        <v/>
      </c>
      <c r="AM33" s="1002" t="str">
        <f>IF($B33="","",INDEX('All CCC'!AM$7:AM$962,MATCH(WatchList!$B33,'All CCC'!$B$7:$B$962,0)))</f>
        <v/>
      </c>
      <c r="AN33" s="1002" t="str">
        <f>IF($B33="","",INDEX('All CCC'!AN$7:AN$962,MATCH(WatchList!$B33,'All CCC'!$B$7:$B$962,0)))</f>
        <v/>
      </c>
      <c r="AO33" s="1002" t="str">
        <f>IF($B33="","",INDEX('All CCC'!AO$7:AO$962,MATCH(WatchList!$B33,'All CCC'!$B$7:$B$962,0)))</f>
        <v/>
      </c>
      <c r="AP33" s="1002" t="str">
        <f>IF($B33="","",INDEX('All CCC'!AP$7:AP$962,MATCH(WatchList!$B33,'All CCC'!$B$7:$B$962,0)))</f>
        <v/>
      </c>
      <c r="AQ33" s="1002" t="str">
        <f>IF($B33="","",INDEX('All CCC'!AQ$7:AQ$962,MATCH(WatchList!$B33,'All CCC'!$B$7:$B$962,0)))</f>
        <v/>
      </c>
      <c r="AR33" s="1002" t="str">
        <f>IF($B33="","",INDEX('All CCC'!AR$7:AR$962,MATCH(WatchList!$B33,'All CCC'!$B$7:$B$962,0)))</f>
        <v/>
      </c>
      <c r="AS33" s="1002" t="str">
        <f>IF($B33="","",INDEX('All CCC'!AS$7:AS$962,MATCH(WatchList!$B33,'All CCC'!$B$7:$B$962,0)))</f>
        <v/>
      </c>
      <c r="AT33" s="1002" t="str">
        <f>IF($B33="","",INDEX('All CCC'!AT$7:AT$962,MATCH(WatchList!$B33,'All CCC'!$B$7:$B$962,0)))</f>
        <v/>
      </c>
      <c r="AU33" s="1002" t="str">
        <f>IF($B33="","",INDEX('All CCC'!AU$7:AU$962,MATCH(WatchList!$B33,'All CCC'!$B$7:$B$962,0)))</f>
        <v/>
      </c>
      <c r="AV33" s="1002" t="str">
        <f>IF($B33="","",INDEX('All CCC'!AV$7:AV$962,MATCH(WatchList!$B33,'All CCC'!$B$7:$B$962,0)))</f>
        <v/>
      </c>
      <c r="AW33" s="1002" t="str">
        <f>IF($B33="","",INDEX('All CCC'!AW$7:AW$962,MATCH(WatchList!$B33,'All CCC'!$B$7:$B$962,0)))</f>
        <v/>
      </c>
      <c r="AX33" s="1002" t="str">
        <f>IF($B33="","",INDEX('All CCC'!AX$7:AX$962,MATCH(WatchList!$B33,'All CCC'!$B$7:$B$962,0)))</f>
        <v/>
      </c>
      <c r="AY33" s="1002" t="str">
        <f>IF($B33="","",INDEX('All CCC'!AY$7:AY$962,MATCH(WatchList!$B33,'All CCC'!$B$7:$B$962,0)))</f>
        <v/>
      </c>
      <c r="AZ33" s="1002" t="str">
        <f>IF($B33="","",INDEX('All CCC'!AZ$7:AZ$962,MATCH(WatchList!$B33,'All CCC'!$B$7:$B$962,0)))</f>
        <v/>
      </c>
      <c r="BA33" s="1002" t="str">
        <f>IF($B33="","",INDEX('All CCC'!BA$7:BA$962,MATCH(WatchList!$B33,'All CCC'!$B$7:$B$962,0)))</f>
        <v/>
      </c>
      <c r="BB33" s="1002" t="str">
        <f>IF($B33="","",INDEX('All CCC'!BB$7:BB$962,MATCH(WatchList!$B33,'All CCC'!$B$7:$B$962,0)))</f>
        <v/>
      </c>
      <c r="BC33" s="1002" t="str">
        <f>IF($B33="","",INDEX('All CCC'!BC$7:BC$962,MATCH(WatchList!$B33,'All CCC'!$B$7:$B$962,0)))</f>
        <v/>
      </c>
      <c r="BD33" s="1002" t="str">
        <f>IF($B33="","",INDEX('All CCC'!BD$7:BD$962,MATCH(WatchList!$B33,'All CCC'!$B$7:$B$962,0)))</f>
        <v/>
      </c>
      <c r="BE33" s="1002" t="str">
        <f>IF($B33="","",INDEX('All CCC'!BE$7:BE$962,MATCH(WatchList!$B33,'All CCC'!$B$7:$B$962,0)))</f>
        <v/>
      </c>
      <c r="BF33" s="1002" t="str">
        <f>IF($B33="","",INDEX('All CCC'!BF$7:BF$962,MATCH(WatchList!$B33,'All CCC'!$B$7:$B$962,0)))</f>
        <v/>
      </c>
      <c r="BG33" s="1002" t="str">
        <f>IF($B33="","",INDEX('All CCC'!BG$7:BG$962,MATCH(WatchList!$B33,'All CCC'!$B$7:$B$962,0)))</f>
        <v/>
      </c>
    </row>
    <row r="34" spans="1:59" x14ac:dyDescent="0.2">
      <c r="A34" s="638" t="str">
        <f>IF($B34="","",INDEX('All CCC'!A$7:A$962,MATCH(WatchList!$B34,'All CCC'!$B$7:$B$962,0)))</f>
        <v/>
      </c>
      <c r="B34" s="36"/>
      <c r="C34" s="1002" t="str">
        <f>IF($B34="","",INDEX('All CCC'!C$7:C$962,MATCH(WatchList!$B34,'All CCC'!$B$7:$B$962,0)))</f>
        <v/>
      </c>
      <c r="D34" s="1002" t="str">
        <f>IF($B34="","",INDEX('All CCC'!D$7:D$962,MATCH(WatchList!$B34,'All CCC'!$B$7:$B$962,0)))</f>
        <v/>
      </c>
      <c r="E34" s="1002" t="str">
        <f>IF($B34="","",INDEX('All CCC'!E$7:E$962,MATCH(WatchList!$B34,'All CCC'!$B$7:$B$962,0)))</f>
        <v/>
      </c>
      <c r="F34" s="1002" t="str">
        <f>IF($B34="","",INDEX('All CCC'!F$7:F$962,MATCH(WatchList!$B34,'All CCC'!$B$7:$B$962,0)))</f>
        <v/>
      </c>
      <c r="G34" s="1002" t="str">
        <f>IF($B34="","",INDEX('All CCC'!G$7:G$962,MATCH(WatchList!$B34,'All CCC'!$B$7:$B$962,0)))</f>
        <v/>
      </c>
      <c r="H34" s="1002" t="str">
        <f>IF($B34="","",INDEX('All CCC'!H$7:H$962,MATCH(WatchList!$B34,'All CCC'!$B$7:$B$962,0)))</f>
        <v/>
      </c>
      <c r="I34" s="1002" t="str">
        <f>IF($B34="","",INDEX('All CCC'!I$7:I$962,MATCH(WatchList!$B34,'All CCC'!$B$7:$B$962,0)))</f>
        <v/>
      </c>
      <c r="J34" s="1002" t="str">
        <f>IF($B34="","",INDEX('All CCC'!J$7:J$962,MATCH(WatchList!$B34,'All CCC'!$B$7:$B$962,0)))</f>
        <v/>
      </c>
      <c r="K34" s="1002" t="str">
        <f>IF($B34="","",INDEX('All CCC'!K$7:K$962,MATCH(WatchList!$B34,'All CCC'!$B$7:$B$962,0)))</f>
        <v/>
      </c>
      <c r="L34" s="1002" t="str">
        <f>IF($B34="","",INDEX('All CCC'!L$7:L$962,MATCH(WatchList!$B34,'All CCC'!$B$7:$B$962,0)))</f>
        <v/>
      </c>
      <c r="M34" s="1002" t="str">
        <f>IF($B34="","",INDEX('All CCC'!M$7:M$962,MATCH(WatchList!$B34,'All CCC'!$B$7:$B$962,0)))</f>
        <v/>
      </c>
      <c r="N34" s="1002" t="str">
        <f>IF($B34="","",INDEX('All CCC'!N$7:N$962,MATCH(WatchList!$B34,'All CCC'!$B$7:$B$962,0)))</f>
        <v/>
      </c>
      <c r="O34" s="1002" t="str">
        <f>IF($B34="","",INDEX('All CCC'!O$7:O$962,MATCH(WatchList!$B34,'All CCC'!$B$7:$B$962,0)))</f>
        <v/>
      </c>
      <c r="P34" s="1003" t="str">
        <f>IF($B34="","",INDEX('All CCC'!P$7:P$962,MATCH(WatchList!$B34,'All CCC'!$B$7:$B$962,0)))</f>
        <v/>
      </c>
      <c r="Q34" s="1003" t="str">
        <f>IF($B34="","",INDEX('All CCC'!Q$7:Q$962,MATCH(WatchList!$B34,'All CCC'!$B$7:$B$962,0)))</f>
        <v/>
      </c>
      <c r="R34" s="1002" t="str">
        <f>IF($B34="","",INDEX('All CCC'!R$7:R$962,MATCH(WatchList!$B34,'All CCC'!$B$7:$B$962,0)))</f>
        <v/>
      </c>
      <c r="S34" s="1002" t="str">
        <f>IF($B34="","",INDEX('All CCC'!S$7:S$962,MATCH(WatchList!$B34,'All CCC'!$B$7:$B$962,0)))</f>
        <v/>
      </c>
      <c r="T34" s="1002" t="str">
        <f>IF($B34="","",INDEX('All CCC'!T$7:T$962,MATCH(WatchList!$B34,'All CCC'!$B$7:$B$962,0)))</f>
        <v/>
      </c>
      <c r="U34" s="1002" t="str">
        <f>IF($B34="","",INDEX('All CCC'!U$7:U$962,MATCH(WatchList!$B34,'All CCC'!$B$7:$B$962,0)))</f>
        <v/>
      </c>
      <c r="V34" s="1002" t="str">
        <f>IF($B34="","",INDEX('All CCC'!V$7:V$962,MATCH(WatchList!$B34,'All CCC'!$B$7:$B$962,0)))</f>
        <v/>
      </c>
      <c r="W34" s="1002" t="str">
        <f>IF($B34="","",INDEX('All CCC'!W$7:W$962,MATCH(WatchList!$B34,'All CCC'!$B$7:$B$962,0)))</f>
        <v/>
      </c>
      <c r="X34" s="1002" t="str">
        <f>IF($B34="","",INDEX('All CCC'!X$7:X$962,MATCH(WatchList!$B34,'All CCC'!$B$7:$B$962,0)))</f>
        <v/>
      </c>
      <c r="Y34" s="1002" t="str">
        <f>IF($B34="","",INDEX('All CCC'!Y$7:Y$962,MATCH(WatchList!$B34,'All CCC'!$B$7:$B$962,0)))</f>
        <v/>
      </c>
      <c r="Z34" s="1002" t="str">
        <f>IF($B34="","",INDEX('All CCC'!Z$7:Z$962,MATCH(WatchList!$B34,'All CCC'!$B$7:$B$962,0)))</f>
        <v/>
      </c>
      <c r="AA34" s="1002" t="str">
        <f>IF($B34="","",INDEX('All CCC'!AA$7:AA$962,MATCH(WatchList!$B34,'All CCC'!$B$7:$B$962,0)))</f>
        <v/>
      </c>
      <c r="AB34" s="1002" t="str">
        <f>IF($B34="","",INDEX('All CCC'!AB$7:AB$962,MATCH(WatchList!$B34,'All CCC'!$B$7:$B$962,0)))</f>
        <v/>
      </c>
      <c r="AC34" s="1002" t="str">
        <f>IF($B34="","",INDEX('All CCC'!AC$7:AC$962,MATCH(WatchList!$B34,'All CCC'!$B$7:$B$962,0)))</f>
        <v/>
      </c>
      <c r="AD34" s="1002" t="str">
        <f>IF($B34="","",INDEX('All CCC'!AD$7:AD$962,MATCH(WatchList!$B34,'All CCC'!$B$7:$B$962,0)))</f>
        <v/>
      </c>
      <c r="AE34" s="1002" t="str">
        <f>IF($B34="","",INDEX('All CCC'!AE$7:AE$962,MATCH(WatchList!$B34,'All CCC'!$B$7:$B$962,0)))</f>
        <v/>
      </c>
      <c r="AF34" s="1002" t="str">
        <f>IF($B34="","",INDEX('All CCC'!AF$7:AF$962,MATCH(WatchList!$B34,'All CCC'!$B$7:$B$962,0)))</f>
        <v/>
      </c>
      <c r="AG34" s="1002" t="str">
        <f>IF($B34="","",INDEX('All CCC'!AG$7:AG$962,MATCH(WatchList!$B34,'All CCC'!$B$7:$B$962,0)))</f>
        <v/>
      </c>
      <c r="AH34" s="1002" t="str">
        <f>IF($B34="","",INDEX('All CCC'!AH$7:AH$962,MATCH(WatchList!$B34,'All CCC'!$B$7:$B$962,0)))</f>
        <v/>
      </c>
      <c r="AI34" s="1002" t="str">
        <f>IF($B34="","",INDEX('All CCC'!AI$7:AI$962,MATCH(WatchList!$B34,'All CCC'!$B$7:$B$962,0)))</f>
        <v/>
      </c>
      <c r="AJ34" s="1002" t="str">
        <f>IF($B34="","",INDEX('All CCC'!AJ$7:AJ$962,MATCH(WatchList!$B34,'All CCC'!$B$7:$B$962,0)))</f>
        <v/>
      </c>
      <c r="AK34" s="1002" t="str">
        <f>IF($B34="","",INDEX('All CCC'!AK$7:AK$962,MATCH(WatchList!$B34,'All CCC'!$B$7:$B$962,0)))</f>
        <v/>
      </c>
      <c r="AL34" s="1002" t="str">
        <f>IF($B34="","",INDEX('All CCC'!AL$7:AL$962,MATCH(WatchList!$B34,'All CCC'!$B$7:$B$962,0)))</f>
        <v/>
      </c>
      <c r="AM34" s="1002" t="str">
        <f>IF($B34="","",INDEX('All CCC'!AM$7:AM$962,MATCH(WatchList!$B34,'All CCC'!$B$7:$B$962,0)))</f>
        <v/>
      </c>
      <c r="AN34" s="1002" t="str">
        <f>IF($B34="","",INDEX('All CCC'!AN$7:AN$962,MATCH(WatchList!$B34,'All CCC'!$B$7:$B$962,0)))</f>
        <v/>
      </c>
      <c r="AO34" s="1002" t="str">
        <f>IF($B34="","",INDEX('All CCC'!AO$7:AO$962,MATCH(WatchList!$B34,'All CCC'!$B$7:$B$962,0)))</f>
        <v/>
      </c>
      <c r="AP34" s="1002" t="str">
        <f>IF($B34="","",INDEX('All CCC'!AP$7:AP$962,MATCH(WatchList!$B34,'All CCC'!$B$7:$B$962,0)))</f>
        <v/>
      </c>
      <c r="AQ34" s="1002" t="str">
        <f>IF($B34="","",INDEX('All CCC'!AQ$7:AQ$962,MATCH(WatchList!$B34,'All CCC'!$B$7:$B$962,0)))</f>
        <v/>
      </c>
      <c r="AR34" s="1002" t="str">
        <f>IF($B34="","",INDEX('All CCC'!AR$7:AR$962,MATCH(WatchList!$B34,'All CCC'!$B$7:$B$962,0)))</f>
        <v/>
      </c>
      <c r="AS34" s="1002" t="str">
        <f>IF($B34="","",INDEX('All CCC'!AS$7:AS$962,MATCH(WatchList!$B34,'All CCC'!$B$7:$B$962,0)))</f>
        <v/>
      </c>
      <c r="AT34" s="1002" t="str">
        <f>IF($B34="","",INDEX('All CCC'!AT$7:AT$962,MATCH(WatchList!$B34,'All CCC'!$B$7:$B$962,0)))</f>
        <v/>
      </c>
      <c r="AU34" s="1002" t="str">
        <f>IF($B34="","",INDEX('All CCC'!AU$7:AU$962,MATCH(WatchList!$B34,'All CCC'!$B$7:$B$962,0)))</f>
        <v/>
      </c>
      <c r="AV34" s="1002" t="str">
        <f>IF($B34="","",INDEX('All CCC'!AV$7:AV$962,MATCH(WatchList!$B34,'All CCC'!$B$7:$B$962,0)))</f>
        <v/>
      </c>
      <c r="AW34" s="1002" t="str">
        <f>IF($B34="","",INDEX('All CCC'!AW$7:AW$962,MATCH(WatchList!$B34,'All CCC'!$B$7:$B$962,0)))</f>
        <v/>
      </c>
      <c r="AX34" s="1002" t="str">
        <f>IF($B34="","",INDEX('All CCC'!AX$7:AX$962,MATCH(WatchList!$B34,'All CCC'!$B$7:$B$962,0)))</f>
        <v/>
      </c>
      <c r="AY34" s="1002" t="str">
        <f>IF($B34="","",INDEX('All CCC'!AY$7:AY$962,MATCH(WatchList!$B34,'All CCC'!$B$7:$B$962,0)))</f>
        <v/>
      </c>
      <c r="AZ34" s="1002" t="str">
        <f>IF($B34="","",INDEX('All CCC'!AZ$7:AZ$962,MATCH(WatchList!$B34,'All CCC'!$B$7:$B$962,0)))</f>
        <v/>
      </c>
      <c r="BA34" s="1002" t="str">
        <f>IF($B34="","",INDEX('All CCC'!BA$7:BA$962,MATCH(WatchList!$B34,'All CCC'!$B$7:$B$962,0)))</f>
        <v/>
      </c>
      <c r="BB34" s="1002" t="str">
        <f>IF($B34="","",INDEX('All CCC'!BB$7:BB$962,MATCH(WatchList!$B34,'All CCC'!$B$7:$B$962,0)))</f>
        <v/>
      </c>
      <c r="BC34" s="1002" t="str">
        <f>IF($B34="","",INDEX('All CCC'!BC$7:BC$962,MATCH(WatchList!$B34,'All CCC'!$B$7:$B$962,0)))</f>
        <v/>
      </c>
      <c r="BD34" s="1002" t="str">
        <f>IF($B34="","",INDEX('All CCC'!BD$7:BD$962,MATCH(WatchList!$B34,'All CCC'!$B$7:$B$962,0)))</f>
        <v/>
      </c>
      <c r="BE34" s="1002" t="str">
        <f>IF($B34="","",INDEX('All CCC'!BE$7:BE$962,MATCH(WatchList!$B34,'All CCC'!$B$7:$B$962,0)))</f>
        <v/>
      </c>
      <c r="BF34" s="1002" t="str">
        <f>IF($B34="","",INDEX('All CCC'!BF$7:BF$962,MATCH(WatchList!$B34,'All CCC'!$B$7:$B$962,0)))</f>
        <v/>
      </c>
      <c r="BG34" s="1002" t="str">
        <f>IF($B34="","",INDEX('All CCC'!BG$7:BG$962,MATCH(WatchList!$B34,'All CCC'!$B$7:$B$962,0)))</f>
        <v/>
      </c>
    </row>
    <row r="35" spans="1:59" x14ac:dyDescent="0.2">
      <c r="A35" s="638" t="str">
        <f>IF($B35="","",INDEX('All CCC'!A$7:A$962,MATCH(WatchList!$B35,'All CCC'!$B$7:$B$962,0)))</f>
        <v/>
      </c>
      <c r="B35" s="36"/>
      <c r="C35" s="1002" t="str">
        <f>IF($B35="","",INDEX('All CCC'!C$7:C$962,MATCH(WatchList!$B35,'All CCC'!$B$7:$B$962,0)))</f>
        <v/>
      </c>
      <c r="D35" s="1002" t="str">
        <f>IF($B35="","",INDEX('All CCC'!D$7:D$962,MATCH(WatchList!$B35,'All CCC'!$B$7:$B$962,0)))</f>
        <v/>
      </c>
      <c r="E35" s="1002" t="str">
        <f>IF($B35="","",INDEX('All CCC'!E$7:E$962,MATCH(WatchList!$B35,'All CCC'!$B$7:$B$962,0)))</f>
        <v/>
      </c>
      <c r="F35" s="1002" t="str">
        <f>IF($B35="","",INDEX('All CCC'!F$7:F$962,MATCH(WatchList!$B35,'All CCC'!$B$7:$B$962,0)))</f>
        <v/>
      </c>
      <c r="G35" s="1002" t="str">
        <f>IF($B35="","",INDEX('All CCC'!G$7:G$962,MATCH(WatchList!$B35,'All CCC'!$B$7:$B$962,0)))</f>
        <v/>
      </c>
      <c r="H35" s="1002" t="str">
        <f>IF($B35="","",INDEX('All CCC'!H$7:H$962,MATCH(WatchList!$B35,'All CCC'!$B$7:$B$962,0)))</f>
        <v/>
      </c>
      <c r="I35" s="1002" t="str">
        <f>IF($B35="","",INDEX('All CCC'!I$7:I$962,MATCH(WatchList!$B35,'All CCC'!$B$7:$B$962,0)))</f>
        <v/>
      </c>
      <c r="J35" s="1002" t="str">
        <f>IF($B35="","",INDEX('All CCC'!J$7:J$962,MATCH(WatchList!$B35,'All CCC'!$B$7:$B$962,0)))</f>
        <v/>
      </c>
      <c r="K35" s="1002" t="str">
        <f>IF($B35="","",INDEX('All CCC'!K$7:K$962,MATCH(WatchList!$B35,'All CCC'!$B$7:$B$962,0)))</f>
        <v/>
      </c>
      <c r="L35" s="1002" t="str">
        <f>IF($B35="","",INDEX('All CCC'!L$7:L$962,MATCH(WatchList!$B35,'All CCC'!$B$7:$B$962,0)))</f>
        <v/>
      </c>
      <c r="M35" s="1002" t="str">
        <f>IF($B35="","",INDEX('All CCC'!M$7:M$962,MATCH(WatchList!$B35,'All CCC'!$B$7:$B$962,0)))</f>
        <v/>
      </c>
      <c r="N35" s="1002" t="str">
        <f>IF($B35="","",INDEX('All CCC'!N$7:N$962,MATCH(WatchList!$B35,'All CCC'!$B$7:$B$962,0)))</f>
        <v/>
      </c>
      <c r="O35" s="1002" t="str">
        <f>IF($B35="","",INDEX('All CCC'!O$7:O$962,MATCH(WatchList!$B35,'All CCC'!$B$7:$B$962,0)))</f>
        <v/>
      </c>
      <c r="P35" s="1003" t="str">
        <f>IF($B35="","",INDEX('All CCC'!P$7:P$962,MATCH(WatchList!$B35,'All CCC'!$B$7:$B$962,0)))</f>
        <v/>
      </c>
      <c r="Q35" s="1003" t="str">
        <f>IF($B35="","",INDEX('All CCC'!Q$7:Q$962,MATCH(WatchList!$B35,'All CCC'!$B$7:$B$962,0)))</f>
        <v/>
      </c>
      <c r="R35" s="1002" t="str">
        <f>IF($B35="","",INDEX('All CCC'!R$7:R$962,MATCH(WatchList!$B35,'All CCC'!$B$7:$B$962,0)))</f>
        <v/>
      </c>
      <c r="S35" s="1002" t="str">
        <f>IF($B35="","",INDEX('All CCC'!S$7:S$962,MATCH(WatchList!$B35,'All CCC'!$B$7:$B$962,0)))</f>
        <v/>
      </c>
      <c r="T35" s="1002" t="str">
        <f>IF($B35="","",INDEX('All CCC'!T$7:T$962,MATCH(WatchList!$B35,'All CCC'!$B$7:$B$962,0)))</f>
        <v/>
      </c>
      <c r="U35" s="1002" t="str">
        <f>IF($B35="","",INDEX('All CCC'!U$7:U$962,MATCH(WatchList!$B35,'All CCC'!$B$7:$B$962,0)))</f>
        <v/>
      </c>
      <c r="V35" s="1002" t="str">
        <f>IF($B35="","",INDEX('All CCC'!V$7:V$962,MATCH(WatchList!$B35,'All CCC'!$B$7:$B$962,0)))</f>
        <v/>
      </c>
      <c r="W35" s="1002" t="str">
        <f>IF($B35="","",INDEX('All CCC'!W$7:W$962,MATCH(WatchList!$B35,'All CCC'!$B$7:$B$962,0)))</f>
        <v/>
      </c>
      <c r="X35" s="1002" t="str">
        <f>IF($B35="","",INDEX('All CCC'!X$7:X$962,MATCH(WatchList!$B35,'All CCC'!$B$7:$B$962,0)))</f>
        <v/>
      </c>
      <c r="Y35" s="1002" t="str">
        <f>IF($B35="","",INDEX('All CCC'!Y$7:Y$962,MATCH(WatchList!$B35,'All CCC'!$B$7:$B$962,0)))</f>
        <v/>
      </c>
      <c r="Z35" s="1002" t="str">
        <f>IF($B35="","",INDEX('All CCC'!Z$7:Z$962,MATCH(WatchList!$B35,'All CCC'!$B$7:$B$962,0)))</f>
        <v/>
      </c>
      <c r="AA35" s="1002" t="str">
        <f>IF($B35="","",INDEX('All CCC'!AA$7:AA$962,MATCH(WatchList!$B35,'All CCC'!$B$7:$B$962,0)))</f>
        <v/>
      </c>
      <c r="AB35" s="1002" t="str">
        <f>IF($B35="","",INDEX('All CCC'!AB$7:AB$962,MATCH(WatchList!$B35,'All CCC'!$B$7:$B$962,0)))</f>
        <v/>
      </c>
      <c r="AC35" s="1002" t="str">
        <f>IF($B35="","",INDEX('All CCC'!AC$7:AC$962,MATCH(WatchList!$B35,'All CCC'!$B$7:$B$962,0)))</f>
        <v/>
      </c>
      <c r="AD35" s="1002" t="str">
        <f>IF($B35="","",INDEX('All CCC'!AD$7:AD$962,MATCH(WatchList!$B35,'All CCC'!$B$7:$B$962,0)))</f>
        <v/>
      </c>
      <c r="AE35" s="1002" t="str">
        <f>IF($B35="","",INDEX('All CCC'!AE$7:AE$962,MATCH(WatchList!$B35,'All CCC'!$B$7:$B$962,0)))</f>
        <v/>
      </c>
      <c r="AF35" s="1002" t="str">
        <f>IF($B35="","",INDEX('All CCC'!AF$7:AF$962,MATCH(WatchList!$B35,'All CCC'!$B$7:$B$962,0)))</f>
        <v/>
      </c>
      <c r="AG35" s="1002" t="str">
        <f>IF($B35="","",INDEX('All CCC'!AG$7:AG$962,MATCH(WatchList!$B35,'All CCC'!$B$7:$B$962,0)))</f>
        <v/>
      </c>
      <c r="AH35" s="1002" t="str">
        <f>IF($B35="","",INDEX('All CCC'!AH$7:AH$962,MATCH(WatchList!$B35,'All CCC'!$B$7:$B$962,0)))</f>
        <v/>
      </c>
      <c r="AI35" s="1002" t="str">
        <f>IF($B35="","",INDEX('All CCC'!AI$7:AI$962,MATCH(WatchList!$B35,'All CCC'!$B$7:$B$962,0)))</f>
        <v/>
      </c>
      <c r="AJ35" s="1002" t="str">
        <f>IF($B35="","",INDEX('All CCC'!AJ$7:AJ$962,MATCH(WatchList!$B35,'All CCC'!$B$7:$B$962,0)))</f>
        <v/>
      </c>
      <c r="AK35" s="1002" t="str">
        <f>IF($B35="","",INDEX('All CCC'!AK$7:AK$962,MATCH(WatchList!$B35,'All CCC'!$B$7:$B$962,0)))</f>
        <v/>
      </c>
      <c r="AL35" s="1002" t="str">
        <f>IF($B35="","",INDEX('All CCC'!AL$7:AL$962,MATCH(WatchList!$B35,'All CCC'!$B$7:$B$962,0)))</f>
        <v/>
      </c>
      <c r="AM35" s="1002" t="str">
        <f>IF($B35="","",INDEX('All CCC'!AM$7:AM$962,MATCH(WatchList!$B35,'All CCC'!$B$7:$B$962,0)))</f>
        <v/>
      </c>
      <c r="AN35" s="1002" t="str">
        <f>IF($B35="","",INDEX('All CCC'!AN$7:AN$962,MATCH(WatchList!$B35,'All CCC'!$B$7:$B$962,0)))</f>
        <v/>
      </c>
      <c r="AO35" s="1002" t="str">
        <f>IF($B35="","",INDEX('All CCC'!AO$7:AO$962,MATCH(WatchList!$B35,'All CCC'!$B$7:$B$962,0)))</f>
        <v/>
      </c>
      <c r="AP35" s="1002" t="str">
        <f>IF($B35="","",INDEX('All CCC'!AP$7:AP$962,MATCH(WatchList!$B35,'All CCC'!$B$7:$B$962,0)))</f>
        <v/>
      </c>
      <c r="AQ35" s="1002" t="str">
        <f>IF($B35="","",INDEX('All CCC'!AQ$7:AQ$962,MATCH(WatchList!$B35,'All CCC'!$B$7:$B$962,0)))</f>
        <v/>
      </c>
      <c r="AR35" s="1002" t="str">
        <f>IF($B35="","",INDEX('All CCC'!AR$7:AR$962,MATCH(WatchList!$B35,'All CCC'!$B$7:$B$962,0)))</f>
        <v/>
      </c>
      <c r="AS35" s="1002" t="str">
        <f>IF($B35="","",INDEX('All CCC'!AS$7:AS$962,MATCH(WatchList!$B35,'All CCC'!$B$7:$B$962,0)))</f>
        <v/>
      </c>
      <c r="AT35" s="1002" t="str">
        <f>IF($B35="","",INDEX('All CCC'!AT$7:AT$962,MATCH(WatchList!$B35,'All CCC'!$B$7:$B$962,0)))</f>
        <v/>
      </c>
      <c r="AU35" s="1002" t="str">
        <f>IF($B35="","",INDEX('All CCC'!AU$7:AU$962,MATCH(WatchList!$B35,'All CCC'!$B$7:$B$962,0)))</f>
        <v/>
      </c>
      <c r="AV35" s="1002" t="str">
        <f>IF($B35="","",INDEX('All CCC'!AV$7:AV$962,MATCH(WatchList!$B35,'All CCC'!$B$7:$B$962,0)))</f>
        <v/>
      </c>
      <c r="AW35" s="1002" t="str">
        <f>IF($B35="","",INDEX('All CCC'!AW$7:AW$962,MATCH(WatchList!$B35,'All CCC'!$B$7:$B$962,0)))</f>
        <v/>
      </c>
      <c r="AX35" s="1002" t="str">
        <f>IF($B35="","",INDEX('All CCC'!AX$7:AX$962,MATCH(WatchList!$B35,'All CCC'!$B$7:$B$962,0)))</f>
        <v/>
      </c>
      <c r="AY35" s="1002" t="str">
        <f>IF($B35="","",INDEX('All CCC'!AY$7:AY$962,MATCH(WatchList!$B35,'All CCC'!$B$7:$B$962,0)))</f>
        <v/>
      </c>
      <c r="AZ35" s="1002" t="str">
        <f>IF($B35="","",INDEX('All CCC'!AZ$7:AZ$962,MATCH(WatchList!$B35,'All CCC'!$B$7:$B$962,0)))</f>
        <v/>
      </c>
      <c r="BA35" s="1002" t="str">
        <f>IF($B35="","",INDEX('All CCC'!BA$7:BA$962,MATCH(WatchList!$B35,'All CCC'!$B$7:$B$962,0)))</f>
        <v/>
      </c>
      <c r="BB35" s="1002" t="str">
        <f>IF($B35="","",INDEX('All CCC'!BB$7:BB$962,MATCH(WatchList!$B35,'All CCC'!$B$7:$B$962,0)))</f>
        <v/>
      </c>
      <c r="BC35" s="1002" t="str">
        <f>IF($B35="","",INDEX('All CCC'!BC$7:BC$962,MATCH(WatchList!$B35,'All CCC'!$B$7:$B$962,0)))</f>
        <v/>
      </c>
      <c r="BD35" s="1002" t="str">
        <f>IF($B35="","",INDEX('All CCC'!BD$7:BD$962,MATCH(WatchList!$B35,'All CCC'!$B$7:$B$962,0)))</f>
        <v/>
      </c>
      <c r="BE35" s="1002" t="str">
        <f>IF($B35="","",INDEX('All CCC'!BE$7:BE$962,MATCH(WatchList!$B35,'All CCC'!$B$7:$B$962,0)))</f>
        <v/>
      </c>
      <c r="BF35" s="1002" t="str">
        <f>IF($B35="","",INDEX('All CCC'!BF$7:BF$962,MATCH(WatchList!$B35,'All CCC'!$B$7:$B$962,0)))</f>
        <v/>
      </c>
      <c r="BG35" s="1002" t="str">
        <f>IF($B35="","",INDEX('All CCC'!BG$7:BG$962,MATCH(WatchList!$B35,'All CCC'!$B$7:$B$962,0)))</f>
        <v/>
      </c>
    </row>
    <row r="36" spans="1:59" x14ac:dyDescent="0.2">
      <c r="A36" s="638" t="str">
        <f>IF($B36="","",INDEX('All CCC'!A$7:A$962,MATCH(WatchList!$B36,'All CCC'!$B$7:$B$962,0)))</f>
        <v/>
      </c>
      <c r="B36" s="36"/>
      <c r="C36" s="1002" t="str">
        <f>IF($B36="","",INDEX('All CCC'!C$7:C$962,MATCH(WatchList!$B36,'All CCC'!$B$7:$B$962,0)))</f>
        <v/>
      </c>
      <c r="D36" s="1002" t="str">
        <f>IF($B36="","",INDEX('All CCC'!D$7:D$962,MATCH(WatchList!$B36,'All CCC'!$B$7:$B$962,0)))</f>
        <v/>
      </c>
      <c r="E36" s="1002" t="str">
        <f>IF($B36="","",INDEX('All CCC'!E$7:E$962,MATCH(WatchList!$B36,'All CCC'!$B$7:$B$962,0)))</f>
        <v/>
      </c>
      <c r="F36" s="1002" t="str">
        <f>IF($B36="","",INDEX('All CCC'!F$7:F$962,MATCH(WatchList!$B36,'All CCC'!$B$7:$B$962,0)))</f>
        <v/>
      </c>
      <c r="G36" s="1002" t="str">
        <f>IF($B36="","",INDEX('All CCC'!G$7:G$962,MATCH(WatchList!$B36,'All CCC'!$B$7:$B$962,0)))</f>
        <v/>
      </c>
      <c r="H36" s="1002" t="str">
        <f>IF($B36="","",INDEX('All CCC'!H$7:H$962,MATCH(WatchList!$B36,'All CCC'!$B$7:$B$962,0)))</f>
        <v/>
      </c>
      <c r="I36" s="1002" t="str">
        <f>IF($B36="","",INDEX('All CCC'!I$7:I$962,MATCH(WatchList!$B36,'All CCC'!$B$7:$B$962,0)))</f>
        <v/>
      </c>
      <c r="J36" s="1002" t="str">
        <f>IF($B36="","",INDEX('All CCC'!J$7:J$962,MATCH(WatchList!$B36,'All CCC'!$B$7:$B$962,0)))</f>
        <v/>
      </c>
      <c r="K36" s="1002" t="str">
        <f>IF($B36="","",INDEX('All CCC'!K$7:K$962,MATCH(WatchList!$B36,'All CCC'!$B$7:$B$962,0)))</f>
        <v/>
      </c>
      <c r="L36" s="1002" t="str">
        <f>IF($B36="","",INDEX('All CCC'!L$7:L$962,MATCH(WatchList!$B36,'All CCC'!$B$7:$B$962,0)))</f>
        <v/>
      </c>
      <c r="M36" s="1002" t="str">
        <f>IF($B36="","",INDEX('All CCC'!M$7:M$962,MATCH(WatchList!$B36,'All CCC'!$B$7:$B$962,0)))</f>
        <v/>
      </c>
      <c r="N36" s="1002" t="str">
        <f>IF($B36="","",INDEX('All CCC'!N$7:N$962,MATCH(WatchList!$B36,'All CCC'!$B$7:$B$962,0)))</f>
        <v/>
      </c>
      <c r="O36" s="1002" t="str">
        <f>IF($B36="","",INDEX('All CCC'!O$7:O$962,MATCH(WatchList!$B36,'All CCC'!$B$7:$B$962,0)))</f>
        <v/>
      </c>
      <c r="P36" s="1003" t="str">
        <f>IF($B36="","",INDEX('All CCC'!P$7:P$962,MATCH(WatchList!$B36,'All CCC'!$B$7:$B$962,0)))</f>
        <v/>
      </c>
      <c r="Q36" s="1003" t="str">
        <f>IF($B36="","",INDEX('All CCC'!Q$7:Q$962,MATCH(WatchList!$B36,'All CCC'!$B$7:$B$962,0)))</f>
        <v/>
      </c>
      <c r="R36" s="1002" t="str">
        <f>IF($B36="","",INDEX('All CCC'!R$7:R$962,MATCH(WatchList!$B36,'All CCC'!$B$7:$B$962,0)))</f>
        <v/>
      </c>
      <c r="S36" s="1002" t="str">
        <f>IF($B36="","",INDEX('All CCC'!S$7:S$962,MATCH(WatchList!$B36,'All CCC'!$B$7:$B$962,0)))</f>
        <v/>
      </c>
      <c r="T36" s="1002" t="str">
        <f>IF($B36="","",INDEX('All CCC'!T$7:T$962,MATCH(WatchList!$B36,'All CCC'!$B$7:$B$962,0)))</f>
        <v/>
      </c>
      <c r="U36" s="1002" t="str">
        <f>IF($B36="","",INDEX('All CCC'!U$7:U$962,MATCH(WatchList!$B36,'All CCC'!$B$7:$B$962,0)))</f>
        <v/>
      </c>
      <c r="V36" s="1002" t="str">
        <f>IF($B36="","",INDEX('All CCC'!V$7:V$962,MATCH(WatchList!$B36,'All CCC'!$B$7:$B$962,0)))</f>
        <v/>
      </c>
      <c r="W36" s="1002" t="str">
        <f>IF($B36="","",INDEX('All CCC'!W$7:W$962,MATCH(WatchList!$B36,'All CCC'!$B$7:$B$962,0)))</f>
        <v/>
      </c>
      <c r="X36" s="1002" t="str">
        <f>IF($B36="","",INDEX('All CCC'!X$7:X$962,MATCH(WatchList!$B36,'All CCC'!$B$7:$B$962,0)))</f>
        <v/>
      </c>
      <c r="Y36" s="1002" t="str">
        <f>IF($B36="","",INDEX('All CCC'!Y$7:Y$962,MATCH(WatchList!$B36,'All CCC'!$B$7:$B$962,0)))</f>
        <v/>
      </c>
      <c r="Z36" s="1002" t="str">
        <f>IF($B36="","",INDEX('All CCC'!Z$7:Z$962,MATCH(WatchList!$B36,'All CCC'!$B$7:$B$962,0)))</f>
        <v/>
      </c>
      <c r="AA36" s="1002" t="str">
        <f>IF($B36="","",INDEX('All CCC'!AA$7:AA$962,MATCH(WatchList!$B36,'All CCC'!$B$7:$B$962,0)))</f>
        <v/>
      </c>
      <c r="AB36" s="1002" t="str">
        <f>IF($B36="","",INDEX('All CCC'!AB$7:AB$962,MATCH(WatchList!$B36,'All CCC'!$B$7:$B$962,0)))</f>
        <v/>
      </c>
      <c r="AC36" s="1002" t="str">
        <f>IF($B36="","",INDEX('All CCC'!AC$7:AC$962,MATCH(WatchList!$B36,'All CCC'!$B$7:$B$962,0)))</f>
        <v/>
      </c>
      <c r="AD36" s="1002" t="str">
        <f>IF($B36="","",INDEX('All CCC'!AD$7:AD$962,MATCH(WatchList!$B36,'All CCC'!$B$7:$B$962,0)))</f>
        <v/>
      </c>
      <c r="AE36" s="1002" t="str">
        <f>IF($B36="","",INDEX('All CCC'!AE$7:AE$962,MATCH(WatchList!$B36,'All CCC'!$B$7:$B$962,0)))</f>
        <v/>
      </c>
      <c r="AF36" s="1002" t="str">
        <f>IF($B36="","",INDEX('All CCC'!AF$7:AF$962,MATCH(WatchList!$B36,'All CCC'!$B$7:$B$962,0)))</f>
        <v/>
      </c>
      <c r="AG36" s="1002" t="str">
        <f>IF($B36="","",INDEX('All CCC'!AG$7:AG$962,MATCH(WatchList!$B36,'All CCC'!$B$7:$B$962,0)))</f>
        <v/>
      </c>
      <c r="AH36" s="1002" t="str">
        <f>IF($B36="","",INDEX('All CCC'!AH$7:AH$962,MATCH(WatchList!$B36,'All CCC'!$B$7:$B$962,0)))</f>
        <v/>
      </c>
      <c r="AI36" s="1002" t="str">
        <f>IF($B36="","",INDEX('All CCC'!AI$7:AI$962,MATCH(WatchList!$B36,'All CCC'!$B$7:$B$962,0)))</f>
        <v/>
      </c>
      <c r="AJ36" s="1002" t="str">
        <f>IF($B36="","",INDEX('All CCC'!AJ$7:AJ$962,MATCH(WatchList!$B36,'All CCC'!$B$7:$B$962,0)))</f>
        <v/>
      </c>
      <c r="AK36" s="1002" t="str">
        <f>IF($B36="","",INDEX('All CCC'!AK$7:AK$962,MATCH(WatchList!$B36,'All CCC'!$B$7:$B$962,0)))</f>
        <v/>
      </c>
      <c r="AL36" s="1002" t="str">
        <f>IF($B36="","",INDEX('All CCC'!AL$7:AL$962,MATCH(WatchList!$B36,'All CCC'!$B$7:$B$962,0)))</f>
        <v/>
      </c>
      <c r="AM36" s="1002" t="str">
        <f>IF($B36="","",INDEX('All CCC'!AM$7:AM$962,MATCH(WatchList!$B36,'All CCC'!$B$7:$B$962,0)))</f>
        <v/>
      </c>
      <c r="AN36" s="1002" t="str">
        <f>IF($B36="","",INDEX('All CCC'!AN$7:AN$962,MATCH(WatchList!$B36,'All CCC'!$B$7:$B$962,0)))</f>
        <v/>
      </c>
      <c r="AO36" s="1002" t="str">
        <f>IF($B36="","",INDEX('All CCC'!AO$7:AO$962,MATCH(WatchList!$B36,'All CCC'!$B$7:$B$962,0)))</f>
        <v/>
      </c>
      <c r="AP36" s="1002" t="str">
        <f>IF($B36="","",INDEX('All CCC'!AP$7:AP$962,MATCH(WatchList!$B36,'All CCC'!$B$7:$B$962,0)))</f>
        <v/>
      </c>
      <c r="AQ36" s="1002" t="str">
        <f>IF($B36="","",INDEX('All CCC'!AQ$7:AQ$962,MATCH(WatchList!$B36,'All CCC'!$B$7:$B$962,0)))</f>
        <v/>
      </c>
      <c r="AR36" s="1002" t="str">
        <f>IF($B36="","",INDEX('All CCC'!AR$7:AR$962,MATCH(WatchList!$B36,'All CCC'!$B$7:$B$962,0)))</f>
        <v/>
      </c>
      <c r="AS36" s="1002" t="str">
        <f>IF($B36="","",INDEX('All CCC'!AS$7:AS$962,MATCH(WatchList!$B36,'All CCC'!$B$7:$B$962,0)))</f>
        <v/>
      </c>
      <c r="AT36" s="1002" t="str">
        <f>IF($B36="","",INDEX('All CCC'!AT$7:AT$962,MATCH(WatchList!$B36,'All CCC'!$B$7:$B$962,0)))</f>
        <v/>
      </c>
      <c r="AU36" s="1002" t="str">
        <f>IF($B36="","",INDEX('All CCC'!AU$7:AU$962,MATCH(WatchList!$B36,'All CCC'!$B$7:$B$962,0)))</f>
        <v/>
      </c>
      <c r="AV36" s="1002" t="str">
        <f>IF($B36="","",INDEX('All CCC'!AV$7:AV$962,MATCH(WatchList!$B36,'All CCC'!$B$7:$B$962,0)))</f>
        <v/>
      </c>
      <c r="AW36" s="1002" t="str">
        <f>IF($B36="","",INDEX('All CCC'!AW$7:AW$962,MATCH(WatchList!$B36,'All CCC'!$B$7:$B$962,0)))</f>
        <v/>
      </c>
      <c r="AX36" s="1002" t="str">
        <f>IF($B36="","",INDEX('All CCC'!AX$7:AX$962,MATCH(WatchList!$B36,'All CCC'!$B$7:$B$962,0)))</f>
        <v/>
      </c>
      <c r="AY36" s="1002" t="str">
        <f>IF($B36="","",INDEX('All CCC'!AY$7:AY$962,MATCH(WatchList!$B36,'All CCC'!$B$7:$B$962,0)))</f>
        <v/>
      </c>
      <c r="AZ36" s="1002" t="str">
        <f>IF($B36="","",INDEX('All CCC'!AZ$7:AZ$962,MATCH(WatchList!$B36,'All CCC'!$B$7:$B$962,0)))</f>
        <v/>
      </c>
      <c r="BA36" s="1002" t="str">
        <f>IF($B36="","",INDEX('All CCC'!BA$7:BA$962,MATCH(WatchList!$B36,'All CCC'!$B$7:$B$962,0)))</f>
        <v/>
      </c>
      <c r="BB36" s="1002" t="str">
        <f>IF($B36="","",INDEX('All CCC'!BB$7:BB$962,MATCH(WatchList!$B36,'All CCC'!$B$7:$B$962,0)))</f>
        <v/>
      </c>
      <c r="BC36" s="1002" t="str">
        <f>IF($B36="","",INDEX('All CCC'!BC$7:BC$962,MATCH(WatchList!$B36,'All CCC'!$B$7:$B$962,0)))</f>
        <v/>
      </c>
      <c r="BD36" s="1002" t="str">
        <f>IF($B36="","",INDEX('All CCC'!BD$7:BD$962,MATCH(WatchList!$B36,'All CCC'!$B$7:$B$962,0)))</f>
        <v/>
      </c>
      <c r="BE36" s="1002" t="str">
        <f>IF($B36="","",INDEX('All CCC'!BE$7:BE$962,MATCH(WatchList!$B36,'All CCC'!$B$7:$B$962,0)))</f>
        <v/>
      </c>
      <c r="BF36" s="1002" t="str">
        <f>IF($B36="","",INDEX('All CCC'!BF$7:BF$962,MATCH(WatchList!$B36,'All CCC'!$B$7:$B$962,0)))</f>
        <v/>
      </c>
      <c r="BG36" s="1002" t="str">
        <f>IF($B36="","",INDEX('All CCC'!BG$7:BG$962,MATCH(WatchList!$B36,'All CCC'!$B$7:$B$962,0)))</f>
        <v/>
      </c>
    </row>
    <row r="37" spans="1:59" x14ac:dyDescent="0.2">
      <c r="A37" s="638" t="str">
        <f>IF($B37="","",INDEX('All CCC'!A$7:A$962,MATCH(WatchList!$B37,'All CCC'!$B$7:$B$962,0)))</f>
        <v/>
      </c>
      <c r="B37" s="36"/>
      <c r="C37" s="1002" t="str">
        <f>IF($B37="","",INDEX('All CCC'!C$7:C$962,MATCH(WatchList!$B37,'All CCC'!$B$7:$B$962,0)))</f>
        <v/>
      </c>
      <c r="D37" s="1002" t="str">
        <f>IF($B37="","",INDEX('All CCC'!D$7:D$962,MATCH(WatchList!$B37,'All CCC'!$B$7:$B$962,0)))</f>
        <v/>
      </c>
      <c r="E37" s="1002" t="str">
        <f>IF($B37="","",INDEX('All CCC'!E$7:E$962,MATCH(WatchList!$B37,'All CCC'!$B$7:$B$962,0)))</f>
        <v/>
      </c>
      <c r="F37" s="1002" t="str">
        <f>IF($B37="","",INDEX('All CCC'!F$7:F$962,MATCH(WatchList!$B37,'All CCC'!$B$7:$B$962,0)))</f>
        <v/>
      </c>
      <c r="G37" s="1002" t="str">
        <f>IF($B37="","",INDEX('All CCC'!G$7:G$962,MATCH(WatchList!$B37,'All CCC'!$B$7:$B$962,0)))</f>
        <v/>
      </c>
      <c r="H37" s="1002" t="str">
        <f>IF($B37="","",INDEX('All CCC'!H$7:H$962,MATCH(WatchList!$B37,'All CCC'!$B$7:$B$962,0)))</f>
        <v/>
      </c>
      <c r="I37" s="1002" t="str">
        <f>IF($B37="","",INDEX('All CCC'!I$7:I$962,MATCH(WatchList!$B37,'All CCC'!$B$7:$B$962,0)))</f>
        <v/>
      </c>
      <c r="J37" s="1002" t="str">
        <f>IF($B37="","",INDEX('All CCC'!J$7:J$962,MATCH(WatchList!$B37,'All CCC'!$B$7:$B$962,0)))</f>
        <v/>
      </c>
      <c r="K37" s="1002" t="str">
        <f>IF($B37="","",INDEX('All CCC'!K$7:K$962,MATCH(WatchList!$B37,'All CCC'!$B$7:$B$962,0)))</f>
        <v/>
      </c>
      <c r="L37" s="1002" t="str">
        <f>IF($B37="","",INDEX('All CCC'!L$7:L$962,MATCH(WatchList!$B37,'All CCC'!$B$7:$B$962,0)))</f>
        <v/>
      </c>
      <c r="M37" s="1002" t="str">
        <f>IF($B37="","",INDEX('All CCC'!M$7:M$962,MATCH(WatchList!$B37,'All CCC'!$B$7:$B$962,0)))</f>
        <v/>
      </c>
      <c r="N37" s="1002" t="str">
        <f>IF($B37="","",INDEX('All CCC'!N$7:N$962,MATCH(WatchList!$B37,'All CCC'!$B$7:$B$962,0)))</f>
        <v/>
      </c>
      <c r="O37" s="1002" t="str">
        <f>IF($B37="","",INDEX('All CCC'!O$7:O$962,MATCH(WatchList!$B37,'All CCC'!$B$7:$B$962,0)))</f>
        <v/>
      </c>
      <c r="P37" s="1003" t="str">
        <f>IF($B37="","",INDEX('All CCC'!P$7:P$962,MATCH(WatchList!$B37,'All CCC'!$B$7:$B$962,0)))</f>
        <v/>
      </c>
      <c r="Q37" s="1003" t="str">
        <f>IF($B37="","",INDEX('All CCC'!Q$7:Q$962,MATCH(WatchList!$B37,'All CCC'!$B$7:$B$962,0)))</f>
        <v/>
      </c>
      <c r="R37" s="1002" t="str">
        <f>IF($B37="","",INDEX('All CCC'!R$7:R$962,MATCH(WatchList!$B37,'All CCC'!$B$7:$B$962,0)))</f>
        <v/>
      </c>
      <c r="S37" s="1002" t="str">
        <f>IF($B37="","",INDEX('All CCC'!S$7:S$962,MATCH(WatchList!$B37,'All CCC'!$B$7:$B$962,0)))</f>
        <v/>
      </c>
      <c r="T37" s="1002" t="str">
        <f>IF($B37="","",INDEX('All CCC'!T$7:T$962,MATCH(WatchList!$B37,'All CCC'!$B$7:$B$962,0)))</f>
        <v/>
      </c>
      <c r="U37" s="1002" t="str">
        <f>IF($B37="","",INDEX('All CCC'!U$7:U$962,MATCH(WatchList!$B37,'All CCC'!$B$7:$B$962,0)))</f>
        <v/>
      </c>
      <c r="V37" s="1002" t="str">
        <f>IF($B37="","",INDEX('All CCC'!V$7:V$962,MATCH(WatchList!$B37,'All CCC'!$B$7:$B$962,0)))</f>
        <v/>
      </c>
      <c r="W37" s="1002" t="str">
        <f>IF($B37="","",INDEX('All CCC'!W$7:W$962,MATCH(WatchList!$B37,'All CCC'!$B$7:$B$962,0)))</f>
        <v/>
      </c>
      <c r="X37" s="1002" t="str">
        <f>IF($B37="","",INDEX('All CCC'!X$7:X$962,MATCH(WatchList!$B37,'All CCC'!$B$7:$B$962,0)))</f>
        <v/>
      </c>
      <c r="Y37" s="1002" t="str">
        <f>IF($B37="","",INDEX('All CCC'!Y$7:Y$962,MATCH(WatchList!$B37,'All CCC'!$B$7:$B$962,0)))</f>
        <v/>
      </c>
      <c r="Z37" s="1002" t="str">
        <f>IF($B37="","",INDEX('All CCC'!Z$7:Z$962,MATCH(WatchList!$B37,'All CCC'!$B$7:$B$962,0)))</f>
        <v/>
      </c>
      <c r="AA37" s="1002" t="str">
        <f>IF($B37="","",INDEX('All CCC'!AA$7:AA$962,MATCH(WatchList!$B37,'All CCC'!$B$7:$B$962,0)))</f>
        <v/>
      </c>
      <c r="AB37" s="1002" t="str">
        <f>IF($B37="","",INDEX('All CCC'!AB$7:AB$962,MATCH(WatchList!$B37,'All CCC'!$B$7:$B$962,0)))</f>
        <v/>
      </c>
      <c r="AC37" s="1002" t="str">
        <f>IF($B37="","",INDEX('All CCC'!AC$7:AC$962,MATCH(WatchList!$B37,'All CCC'!$B$7:$B$962,0)))</f>
        <v/>
      </c>
      <c r="AD37" s="1002" t="str">
        <f>IF($B37="","",INDEX('All CCC'!AD$7:AD$962,MATCH(WatchList!$B37,'All CCC'!$B$7:$B$962,0)))</f>
        <v/>
      </c>
      <c r="AE37" s="1002" t="str">
        <f>IF($B37="","",INDEX('All CCC'!AE$7:AE$962,MATCH(WatchList!$B37,'All CCC'!$B$7:$B$962,0)))</f>
        <v/>
      </c>
      <c r="AF37" s="1002" t="str">
        <f>IF($B37="","",INDEX('All CCC'!AF$7:AF$962,MATCH(WatchList!$B37,'All CCC'!$B$7:$B$962,0)))</f>
        <v/>
      </c>
      <c r="AG37" s="1002" t="str">
        <f>IF($B37="","",INDEX('All CCC'!AG$7:AG$962,MATCH(WatchList!$B37,'All CCC'!$B$7:$B$962,0)))</f>
        <v/>
      </c>
      <c r="AH37" s="1002" t="str">
        <f>IF($B37="","",INDEX('All CCC'!AH$7:AH$962,MATCH(WatchList!$B37,'All CCC'!$B$7:$B$962,0)))</f>
        <v/>
      </c>
      <c r="AI37" s="1002" t="str">
        <f>IF($B37="","",INDEX('All CCC'!AI$7:AI$962,MATCH(WatchList!$B37,'All CCC'!$B$7:$B$962,0)))</f>
        <v/>
      </c>
      <c r="AJ37" s="1002" t="str">
        <f>IF($B37="","",INDEX('All CCC'!AJ$7:AJ$962,MATCH(WatchList!$B37,'All CCC'!$B$7:$B$962,0)))</f>
        <v/>
      </c>
      <c r="AK37" s="1002" t="str">
        <f>IF($B37="","",INDEX('All CCC'!AK$7:AK$962,MATCH(WatchList!$B37,'All CCC'!$B$7:$B$962,0)))</f>
        <v/>
      </c>
      <c r="AL37" s="1002" t="str">
        <f>IF($B37="","",INDEX('All CCC'!AL$7:AL$962,MATCH(WatchList!$B37,'All CCC'!$B$7:$B$962,0)))</f>
        <v/>
      </c>
      <c r="AM37" s="1002" t="str">
        <f>IF($B37="","",INDEX('All CCC'!AM$7:AM$962,MATCH(WatchList!$B37,'All CCC'!$B$7:$B$962,0)))</f>
        <v/>
      </c>
      <c r="AN37" s="1002" t="str">
        <f>IF($B37="","",INDEX('All CCC'!AN$7:AN$962,MATCH(WatchList!$B37,'All CCC'!$B$7:$B$962,0)))</f>
        <v/>
      </c>
      <c r="AO37" s="1002" t="str">
        <f>IF($B37="","",INDEX('All CCC'!AO$7:AO$962,MATCH(WatchList!$B37,'All CCC'!$B$7:$B$962,0)))</f>
        <v/>
      </c>
      <c r="AP37" s="1002" t="str">
        <f>IF($B37="","",INDEX('All CCC'!AP$7:AP$962,MATCH(WatchList!$B37,'All CCC'!$B$7:$B$962,0)))</f>
        <v/>
      </c>
      <c r="AQ37" s="1002" t="str">
        <f>IF($B37="","",INDEX('All CCC'!AQ$7:AQ$962,MATCH(WatchList!$B37,'All CCC'!$B$7:$B$962,0)))</f>
        <v/>
      </c>
      <c r="AR37" s="1002" t="str">
        <f>IF($B37="","",INDEX('All CCC'!AR$7:AR$962,MATCH(WatchList!$B37,'All CCC'!$B$7:$B$962,0)))</f>
        <v/>
      </c>
      <c r="AS37" s="1002" t="str">
        <f>IF($B37="","",INDEX('All CCC'!AS$7:AS$962,MATCH(WatchList!$B37,'All CCC'!$B$7:$B$962,0)))</f>
        <v/>
      </c>
      <c r="AT37" s="1002" t="str">
        <f>IF($B37="","",INDEX('All CCC'!AT$7:AT$962,MATCH(WatchList!$B37,'All CCC'!$B$7:$B$962,0)))</f>
        <v/>
      </c>
      <c r="AU37" s="1002" t="str">
        <f>IF($B37="","",INDEX('All CCC'!AU$7:AU$962,MATCH(WatchList!$B37,'All CCC'!$B$7:$B$962,0)))</f>
        <v/>
      </c>
      <c r="AV37" s="1002" t="str">
        <f>IF($B37="","",INDEX('All CCC'!AV$7:AV$962,MATCH(WatchList!$B37,'All CCC'!$B$7:$B$962,0)))</f>
        <v/>
      </c>
      <c r="AW37" s="1002" t="str">
        <f>IF($B37="","",INDEX('All CCC'!AW$7:AW$962,MATCH(WatchList!$B37,'All CCC'!$B$7:$B$962,0)))</f>
        <v/>
      </c>
      <c r="AX37" s="1002" t="str">
        <f>IF($B37="","",INDEX('All CCC'!AX$7:AX$962,MATCH(WatchList!$B37,'All CCC'!$B$7:$B$962,0)))</f>
        <v/>
      </c>
      <c r="AY37" s="1002" t="str">
        <f>IF($B37="","",INDEX('All CCC'!AY$7:AY$962,MATCH(WatchList!$B37,'All CCC'!$B$7:$B$962,0)))</f>
        <v/>
      </c>
      <c r="AZ37" s="1002" t="str">
        <f>IF($B37="","",INDEX('All CCC'!AZ$7:AZ$962,MATCH(WatchList!$B37,'All CCC'!$B$7:$B$962,0)))</f>
        <v/>
      </c>
      <c r="BA37" s="1002" t="str">
        <f>IF($B37="","",INDEX('All CCC'!BA$7:BA$962,MATCH(WatchList!$B37,'All CCC'!$B$7:$B$962,0)))</f>
        <v/>
      </c>
      <c r="BB37" s="1002" t="str">
        <f>IF($B37="","",INDEX('All CCC'!BB$7:BB$962,MATCH(WatchList!$B37,'All CCC'!$B$7:$B$962,0)))</f>
        <v/>
      </c>
      <c r="BC37" s="1002" t="str">
        <f>IF($B37="","",INDEX('All CCC'!BC$7:BC$962,MATCH(WatchList!$B37,'All CCC'!$B$7:$B$962,0)))</f>
        <v/>
      </c>
      <c r="BD37" s="1002" t="str">
        <f>IF($B37="","",INDEX('All CCC'!BD$7:BD$962,MATCH(WatchList!$B37,'All CCC'!$B$7:$B$962,0)))</f>
        <v/>
      </c>
      <c r="BE37" s="1002" t="str">
        <f>IF($B37="","",INDEX('All CCC'!BE$7:BE$962,MATCH(WatchList!$B37,'All CCC'!$B$7:$B$962,0)))</f>
        <v/>
      </c>
      <c r="BF37" s="1002" t="str">
        <f>IF($B37="","",INDEX('All CCC'!BF$7:BF$962,MATCH(WatchList!$B37,'All CCC'!$B$7:$B$962,0)))</f>
        <v/>
      </c>
      <c r="BG37" s="1002" t="str">
        <f>IF($B37="","",INDEX('All CCC'!BG$7:BG$962,MATCH(WatchList!$B37,'All CCC'!$B$7:$B$962,0)))</f>
        <v/>
      </c>
    </row>
    <row r="38" spans="1:59" x14ac:dyDescent="0.2">
      <c r="A38" s="638" t="str">
        <f>IF($B38="","",INDEX('All CCC'!A$7:A$962,MATCH(WatchList!$B38,'All CCC'!$B$7:$B$962,0)))</f>
        <v/>
      </c>
      <c r="B38" s="36"/>
      <c r="C38" s="1002" t="str">
        <f>IF($B38="","",INDEX('All CCC'!C$7:C$962,MATCH(WatchList!$B38,'All CCC'!$B$7:$B$962,0)))</f>
        <v/>
      </c>
      <c r="D38" s="1002" t="str">
        <f>IF($B38="","",INDEX('All CCC'!D$7:D$962,MATCH(WatchList!$B38,'All CCC'!$B$7:$B$962,0)))</f>
        <v/>
      </c>
      <c r="E38" s="1002" t="str">
        <f>IF($B38="","",INDEX('All CCC'!E$7:E$962,MATCH(WatchList!$B38,'All CCC'!$B$7:$B$962,0)))</f>
        <v/>
      </c>
      <c r="F38" s="1002" t="str">
        <f>IF($B38="","",INDEX('All CCC'!F$7:F$962,MATCH(WatchList!$B38,'All CCC'!$B$7:$B$962,0)))</f>
        <v/>
      </c>
      <c r="G38" s="1002" t="str">
        <f>IF($B38="","",INDEX('All CCC'!G$7:G$962,MATCH(WatchList!$B38,'All CCC'!$B$7:$B$962,0)))</f>
        <v/>
      </c>
      <c r="H38" s="1002" t="str">
        <f>IF($B38="","",INDEX('All CCC'!H$7:H$962,MATCH(WatchList!$B38,'All CCC'!$B$7:$B$962,0)))</f>
        <v/>
      </c>
      <c r="I38" s="1002" t="str">
        <f>IF($B38="","",INDEX('All CCC'!I$7:I$962,MATCH(WatchList!$B38,'All CCC'!$B$7:$B$962,0)))</f>
        <v/>
      </c>
      <c r="J38" s="1002" t="str">
        <f>IF($B38="","",INDEX('All CCC'!J$7:J$962,MATCH(WatchList!$B38,'All CCC'!$B$7:$B$962,0)))</f>
        <v/>
      </c>
      <c r="K38" s="1002" t="str">
        <f>IF($B38="","",INDEX('All CCC'!K$7:K$962,MATCH(WatchList!$B38,'All CCC'!$B$7:$B$962,0)))</f>
        <v/>
      </c>
      <c r="L38" s="1002" t="str">
        <f>IF($B38="","",INDEX('All CCC'!L$7:L$962,MATCH(WatchList!$B38,'All CCC'!$B$7:$B$962,0)))</f>
        <v/>
      </c>
      <c r="M38" s="1002" t="str">
        <f>IF($B38="","",INDEX('All CCC'!M$7:M$962,MATCH(WatchList!$B38,'All CCC'!$B$7:$B$962,0)))</f>
        <v/>
      </c>
      <c r="N38" s="1002" t="str">
        <f>IF($B38="","",INDEX('All CCC'!N$7:N$962,MATCH(WatchList!$B38,'All CCC'!$B$7:$B$962,0)))</f>
        <v/>
      </c>
      <c r="O38" s="1002" t="str">
        <f>IF($B38="","",INDEX('All CCC'!O$7:O$962,MATCH(WatchList!$B38,'All CCC'!$B$7:$B$962,0)))</f>
        <v/>
      </c>
      <c r="P38" s="1003" t="str">
        <f>IF($B38="","",INDEX('All CCC'!P$7:P$962,MATCH(WatchList!$B38,'All CCC'!$B$7:$B$962,0)))</f>
        <v/>
      </c>
      <c r="Q38" s="1003" t="str">
        <f>IF($B38="","",INDEX('All CCC'!Q$7:Q$962,MATCH(WatchList!$B38,'All CCC'!$B$7:$B$962,0)))</f>
        <v/>
      </c>
      <c r="R38" s="1002" t="str">
        <f>IF($B38="","",INDEX('All CCC'!R$7:R$962,MATCH(WatchList!$B38,'All CCC'!$B$7:$B$962,0)))</f>
        <v/>
      </c>
      <c r="S38" s="1002" t="str">
        <f>IF($B38="","",INDEX('All CCC'!S$7:S$962,MATCH(WatchList!$B38,'All CCC'!$B$7:$B$962,0)))</f>
        <v/>
      </c>
      <c r="T38" s="1002" t="str">
        <f>IF($B38="","",INDEX('All CCC'!T$7:T$962,MATCH(WatchList!$B38,'All CCC'!$B$7:$B$962,0)))</f>
        <v/>
      </c>
      <c r="U38" s="1002" t="str">
        <f>IF($B38="","",INDEX('All CCC'!U$7:U$962,MATCH(WatchList!$B38,'All CCC'!$B$7:$B$962,0)))</f>
        <v/>
      </c>
      <c r="V38" s="1002" t="str">
        <f>IF($B38="","",INDEX('All CCC'!V$7:V$962,MATCH(WatchList!$B38,'All CCC'!$B$7:$B$962,0)))</f>
        <v/>
      </c>
      <c r="W38" s="1002" t="str">
        <f>IF($B38="","",INDEX('All CCC'!W$7:W$962,MATCH(WatchList!$B38,'All CCC'!$B$7:$B$962,0)))</f>
        <v/>
      </c>
      <c r="X38" s="1002" t="str">
        <f>IF($B38="","",INDEX('All CCC'!X$7:X$962,MATCH(WatchList!$B38,'All CCC'!$B$7:$B$962,0)))</f>
        <v/>
      </c>
      <c r="Y38" s="1002" t="str">
        <f>IF($B38="","",INDEX('All CCC'!Y$7:Y$962,MATCH(WatchList!$B38,'All CCC'!$B$7:$B$962,0)))</f>
        <v/>
      </c>
      <c r="Z38" s="1002" t="str">
        <f>IF($B38="","",INDEX('All CCC'!Z$7:Z$962,MATCH(WatchList!$B38,'All CCC'!$B$7:$B$962,0)))</f>
        <v/>
      </c>
      <c r="AA38" s="1002" t="str">
        <f>IF($B38="","",INDEX('All CCC'!AA$7:AA$962,MATCH(WatchList!$B38,'All CCC'!$B$7:$B$962,0)))</f>
        <v/>
      </c>
      <c r="AB38" s="1002" t="str">
        <f>IF($B38="","",INDEX('All CCC'!AB$7:AB$962,MATCH(WatchList!$B38,'All CCC'!$B$7:$B$962,0)))</f>
        <v/>
      </c>
      <c r="AC38" s="1002" t="str">
        <f>IF($B38="","",INDEX('All CCC'!AC$7:AC$962,MATCH(WatchList!$B38,'All CCC'!$B$7:$B$962,0)))</f>
        <v/>
      </c>
      <c r="AD38" s="1002" t="str">
        <f>IF($B38="","",INDEX('All CCC'!AD$7:AD$962,MATCH(WatchList!$B38,'All CCC'!$B$7:$B$962,0)))</f>
        <v/>
      </c>
      <c r="AE38" s="1002" t="str">
        <f>IF($B38="","",INDEX('All CCC'!AE$7:AE$962,MATCH(WatchList!$B38,'All CCC'!$B$7:$B$962,0)))</f>
        <v/>
      </c>
      <c r="AF38" s="1002" t="str">
        <f>IF($B38="","",INDEX('All CCC'!AF$7:AF$962,MATCH(WatchList!$B38,'All CCC'!$B$7:$B$962,0)))</f>
        <v/>
      </c>
      <c r="AG38" s="1002" t="str">
        <f>IF($B38="","",INDEX('All CCC'!AG$7:AG$962,MATCH(WatchList!$B38,'All CCC'!$B$7:$B$962,0)))</f>
        <v/>
      </c>
      <c r="AH38" s="1002" t="str">
        <f>IF($B38="","",INDEX('All CCC'!AH$7:AH$962,MATCH(WatchList!$B38,'All CCC'!$B$7:$B$962,0)))</f>
        <v/>
      </c>
      <c r="AI38" s="1002" t="str">
        <f>IF($B38="","",INDEX('All CCC'!AI$7:AI$962,MATCH(WatchList!$B38,'All CCC'!$B$7:$B$962,0)))</f>
        <v/>
      </c>
      <c r="AJ38" s="1002" t="str">
        <f>IF($B38="","",INDEX('All CCC'!AJ$7:AJ$962,MATCH(WatchList!$B38,'All CCC'!$B$7:$B$962,0)))</f>
        <v/>
      </c>
      <c r="AK38" s="1002" t="str">
        <f>IF($B38="","",INDEX('All CCC'!AK$7:AK$962,MATCH(WatchList!$B38,'All CCC'!$B$7:$B$962,0)))</f>
        <v/>
      </c>
      <c r="AL38" s="1002" t="str">
        <f>IF($B38="","",INDEX('All CCC'!AL$7:AL$962,MATCH(WatchList!$B38,'All CCC'!$B$7:$B$962,0)))</f>
        <v/>
      </c>
      <c r="AM38" s="1002" t="str">
        <f>IF($B38="","",INDEX('All CCC'!AM$7:AM$962,MATCH(WatchList!$B38,'All CCC'!$B$7:$B$962,0)))</f>
        <v/>
      </c>
      <c r="AN38" s="1002" t="str">
        <f>IF($B38="","",INDEX('All CCC'!AN$7:AN$962,MATCH(WatchList!$B38,'All CCC'!$B$7:$B$962,0)))</f>
        <v/>
      </c>
      <c r="AO38" s="1002" t="str">
        <f>IF($B38="","",INDEX('All CCC'!AO$7:AO$962,MATCH(WatchList!$B38,'All CCC'!$B$7:$B$962,0)))</f>
        <v/>
      </c>
      <c r="AP38" s="1002" t="str">
        <f>IF($B38="","",INDEX('All CCC'!AP$7:AP$962,MATCH(WatchList!$B38,'All CCC'!$B$7:$B$962,0)))</f>
        <v/>
      </c>
      <c r="AQ38" s="1002" t="str">
        <f>IF($B38="","",INDEX('All CCC'!AQ$7:AQ$962,MATCH(WatchList!$B38,'All CCC'!$B$7:$B$962,0)))</f>
        <v/>
      </c>
      <c r="AR38" s="1002" t="str">
        <f>IF($B38="","",INDEX('All CCC'!AR$7:AR$962,MATCH(WatchList!$B38,'All CCC'!$B$7:$B$962,0)))</f>
        <v/>
      </c>
      <c r="AS38" s="1002" t="str">
        <f>IF($B38="","",INDEX('All CCC'!AS$7:AS$962,MATCH(WatchList!$B38,'All CCC'!$B$7:$B$962,0)))</f>
        <v/>
      </c>
      <c r="AT38" s="1002" t="str">
        <f>IF($B38="","",INDEX('All CCC'!AT$7:AT$962,MATCH(WatchList!$B38,'All CCC'!$B$7:$B$962,0)))</f>
        <v/>
      </c>
      <c r="AU38" s="1002" t="str">
        <f>IF($B38="","",INDEX('All CCC'!AU$7:AU$962,MATCH(WatchList!$B38,'All CCC'!$B$7:$B$962,0)))</f>
        <v/>
      </c>
      <c r="AV38" s="1002" t="str">
        <f>IF($B38="","",INDEX('All CCC'!AV$7:AV$962,MATCH(WatchList!$B38,'All CCC'!$B$7:$B$962,0)))</f>
        <v/>
      </c>
      <c r="AW38" s="1002" t="str">
        <f>IF($B38="","",INDEX('All CCC'!AW$7:AW$962,MATCH(WatchList!$B38,'All CCC'!$B$7:$B$962,0)))</f>
        <v/>
      </c>
      <c r="AX38" s="1002" t="str">
        <f>IF($B38="","",INDEX('All CCC'!AX$7:AX$962,MATCH(WatchList!$B38,'All CCC'!$B$7:$B$962,0)))</f>
        <v/>
      </c>
      <c r="AY38" s="1002" t="str">
        <f>IF($B38="","",INDEX('All CCC'!AY$7:AY$962,MATCH(WatchList!$B38,'All CCC'!$B$7:$B$962,0)))</f>
        <v/>
      </c>
      <c r="AZ38" s="1002" t="str">
        <f>IF($B38="","",INDEX('All CCC'!AZ$7:AZ$962,MATCH(WatchList!$B38,'All CCC'!$B$7:$B$962,0)))</f>
        <v/>
      </c>
      <c r="BA38" s="1002" t="str">
        <f>IF($B38="","",INDEX('All CCC'!BA$7:BA$962,MATCH(WatchList!$B38,'All CCC'!$B$7:$B$962,0)))</f>
        <v/>
      </c>
      <c r="BB38" s="1002" t="str">
        <f>IF($B38="","",INDEX('All CCC'!BB$7:BB$962,MATCH(WatchList!$B38,'All CCC'!$B$7:$B$962,0)))</f>
        <v/>
      </c>
      <c r="BC38" s="1002" t="str">
        <f>IF($B38="","",INDEX('All CCC'!BC$7:BC$962,MATCH(WatchList!$B38,'All CCC'!$B$7:$B$962,0)))</f>
        <v/>
      </c>
      <c r="BD38" s="1002" t="str">
        <f>IF($B38="","",INDEX('All CCC'!BD$7:BD$962,MATCH(WatchList!$B38,'All CCC'!$B$7:$B$962,0)))</f>
        <v/>
      </c>
      <c r="BE38" s="1002" t="str">
        <f>IF($B38="","",INDEX('All CCC'!BE$7:BE$962,MATCH(WatchList!$B38,'All CCC'!$B$7:$B$962,0)))</f>
        <v/>
      </c>
      <c r="BF38" s="1002" t="str">
        <f>IF($B38="","",INDEX('All CCC'!BF$7:BF$962,MATCH(WatchList!$B38,'All CCC'!$B$7:$B$962,0)))</f>
        <v/>
      </c>
      <c r="BG38" s="1002" t="str">
        <f>IF($B38="","",INDEX('All CCC'!BG$7:BG$962,MATCH(WatchList!$B38,'All CCC'!$B$7:$B$962,0)))</f>
        <v/>
      </c>
    </row>
    <row r="39" spans="1:59" x14ac:dyDescent="0.2">
      <c r="A39" s="638" t="str">
        <f>IF($B39="","",INDEX('All CCC'!A$7:A$962,MATCH(WatchList!$B39,'All CCC'!$B$7:$B$962,0)))</f>
        <v/>
      </c>
      <c r="B39" s="36"/>
      <c r="C39" s="1002" t="str">
        <f>IF($B39="","",INDEX('All CCC'!C$7:C$962,MATCH(WatchList!$B39,'All CCC'!$B$7:$B$962,0)))</f>
        <v/>
      </c>
      <c r="D39" s="1002" t="str">
        <f>IF($B39="","",INDEX('All CCC'!D$7:D$962,MATCH(WatchList!$B39,'All CCC'!$B$7:$B$962,0)))</f>
        <v/>
      </c>
      <c r="E39" s="1002" t="str">
        <f>IF($B39="","",INDEX('All CCC'!E$7:E$962,MATCH(WatchList!$B39,'All CCC'!$B$7:$B$962,0)))</f>
        <v/>
      </c>
      <c r="F39" s="1002" t="str">
        <f>IF($B39="","",INDEX('All CCC'!F$7:F$962,MATCH(WatchList!$B39,'All CCC'!$B$7:$B$962,0)))</f>
        <v/>
      </c>
      <c r="G39" s="1002" t="str">
        <f>IF($B39="","",INDEX('All CCC'!G$7:G$962,MATCH(WatchList!$B39,'All CCC'!$B$7:$B$962,0)))</f>
        <v/>
      </c>
      <c r="H39" s="1002" t="str">
        <f>IF($B39="","",INDEX('All CCC'!H$7:H$962,MATCH(WatchList!$B39,'All CCC'!$B$7:$B$962,0)))</f>
        <v/>
      </c>
      <c r="I39" s="1002" t="str">
        <f>IF($B39="","",INDEX('All CCC'!I$7:I$962,MATCH(WatchList!$B39,'All CCC'!$B$7:$B$962,0)))</f>
        <v/>
      </c>
      <c r="J39" s="1002" t="str">
        <f>IF($B39="","",INDEX('All CCC'!J$7:J$962,MATCH(WatchList!$B39,'All CCC'!$B$7:$B$962,0)))</f>
        <v/>
      </c>
      <c r="K39" s="1002" t="str">
        <f>IF($B39="","",INDEX('All CCC'!K$7:K$962,MATCH(WatchList!$B39,'All CCC'!$B$7:$B$962,0)))</f>
        <v/>
      </c>
      <c r="L39" s="1002" t="str">
        <f>IF($B39="","",INDEX('All CCC'!L$7:L$962,MATCH(WatchList!$B39,'All CCC'!$B$7:$B$962,0)))</f>
        <v/>
      </c>
      <c r="M39" s="1002" t="str">
        <f>IF($B39="","",INDEX('All CCC'!M$7:M$962,MATCH(WatchList!$B39,'All CCC'!$B$7:$B$962,0)))</f>
        <v/>
      </c>
      <c r="N39" s="1002" t="str">
        <f>IF($B39="","",INDEX('All CCC'!N$7:N$962,MATCH(WatchList!$B39,'All CCC'!$B$7:$B$962,0)))</f>
        <v/>
      </c>
      <c r="O39" s="1002" t="str">
        <f>IF($B39="","",INDEX('All CCC'!O$7:O$962,MATCH(WatchList!$B39,'All CCC'!$B$7:$B$962,0)))</f>
        <v/>
      </c>
      <c r="P39" s="1003" t="str">
        <f>IF($B39="","",INDEX('All CCC'!P$7:P$962,MATCH(WatchList!$B39,'All CCC'!$B$7:$B$962,0)))</f>
        <v/>
      </c>
      <c r="Q39" s="1003" t="str">
        <f>IF($B39="","",INDEX('All CCC'!Q$7:Q$962,MATCH(WatchList!$B39,'All CCC'!$B$7:$B$962,0)))</f>
        <v/>
      </c>
      <c r="R39" s="1002" t="str">
        <f>IF($B39="","",INDEX('All CCC'!R$7:R$962,MATCH(WatchList!$B39,'All CCC'!$B$7:$B$962,0)))</f>
        <v/>
      </c>
      <c r="S39" s="1002" t="str">
        <f>IF($B39="","",INDEX('All CCC'!S$7:S$962,MATCH(WatchList!$B39,'All CCC'!$B$7:$B$962,0)))</f>
        <v/>
      </c>
      <c r="T39" s="1002" t="str">
        <f>IF($B39="","",INDEX('All CCC'!T$7:T$962,MATCH(WatchList!$B39,'All CCC'!$B$7:$B$962,0)))</f>
        <v/>
      </c>
      <c r="U39" s="1002" t="str">
        <f>IF($B39="","",INDEX('All CCC'!U$7:U$962,MATCH(WatchList!$B39,'All CCC'!$B$7:$B$962,0)))</f>
        <v/>
      </c>
      <c r="V39" s="1002" t="str">
        <f>IF($B39="","",INDEX('All CCC'!V$7:V$962,MATCH(WatchList!$B39,'All CCC'!$B$7:$B$962,0)))</f>
        <v/>
      </c>
      <c r="W39" s="1002" t="str">
        <f>IF($B39="","",INDEX('All CCC'!W$7:W$962,MATCH(WatchList!$B39,'All CCC'!$B$7:$B$962,0)))</f>
        <v/>
      </c>
      <c r="X39" s="1002" t="str">
        <f>IF($B39="","",INDEX('All CCC'!X$7:X$962,MATCH(WatchList!$B39,'All CCC'!$B$7:$B$962,0)))</f>
        <v/>
      </c>
      <c r="Y39" s="1002" t="str">
        <f>IF($B39="","",INDEX('All CCC'!Y$7:Y$962,MATCH(WatchList!$B39,'All CCC'!$B$7:$B$962,0)))</f>
        <v/>
      </c>
      <c r="Z39" s="1002" t="str">
        <f>IF($B39="","",INDEX('All CCC'!Z$7:Z$962,MATCH(WatchList!$B39,'All CCC'!$B$7:$B$962,0)))</f>
        <v/>
      </c>
      <c r="AA39" s="1002" t="str">
        <f>IF($B39="","",INDEX('All CCC'!AA$7:AA$962,MATCH(WatchList!$B39,'All CCC'!$B$7:$B$962,0)))</f>
        <v/>
      </c>
      <c r="AB39" s="1002" t="str">
        <f>IF($B39="","",INDEX('All CCC'!AB$7:AB$962,MATCH(WatchList!$B39,'All CCC'!$B$7:$B$962,0)))</f>
        <v/>
      </c>
      <c r="AC39" s="1002" t="str">
        <f>IF($B39="","",INDEX('All CCC'!AC$7:AC$962,MATCH(WatchList!$B39,'All CCC'!$B$7:$B$962,0)))</f>
        <v/>
      </c>
      <c r="AD39" s="1002" t="str">
        <f>IF($B39="","",INDEX('All CCC'!AD$7:AD$962,MATCH(WatchList!$B39,'All CCC'!$B$7:$B$962,0)))</f>
        <v/>
      </c>
      <c r="AE39" s="1002" t="str">
        <f>IF($B39="","",INDEX('All CCC'!AE$7:AE$962,MATCH(WatchList!$B39,'All CCC'!$B$7:$B$962,0)))</f>
        <v/>
      </c>
      <c r="AF39" s="1002" t="str">
        <f>IF($B39="","",INDEX('All CCC'!AF$7:AF$962,MATCH(WatchList!$B39,'All CCC'!$B$7:$B$962,0)))</f>
        <v/>
      </c>
      <c r="AG39" s="1002" t="str">
        <f>IF($B39="","",INDEX('All CCC'!AG$7:AG$962,MATCH(WatchList!$B39,'All CCC'!$B$7:$B$962,0)))</f>
        <v/>
      </c>
      <c r="AH39" s="1002" t="str">
        <f>IF($B39="","",INDEX('All CCC'!AH$7:AH$962,MATCH(WatchList!$B39,'All CCC'!$B$7:$B$962,0)))</f>
        <v/>
      </c>
      <c r="AI39" s="1002" t="str">
        <f>IF($B39="","",INDEX('All CCC'!AI$7:AI$962,MATCH(WatchList!$B39,'All CCC'!$B$7:$B$962,0)))</f>
        <v/>
      </c>
      <c r="AJ39" s="1002" t="str">
        <f>IF($B39="","",INDEX('All CCC'!AJ$7:AJ$962,MATCH(WatchList!$B39,'All CCC'!$B$7:$B$962,0)))</f>
        <v/>
      </c>
      <c r="AK39" s="1002" t="str">
        <f>IF($B39="","",INDEX('All CCC'!AK$7:AK$962,MATCH(WatchList!$B39,'All CCC'!$B$7:$B$962,0)))</f>
        <v/>
      </c>
      <c r="AL39" s="1002" t="str">
        <f>IF($B39="","",INDEX('All CCC'!AL$7:AL$962,MATCH(WatchList!$B39,'All CCC'!$B$7:$B$962,0)))</f>
        <v/>
      </c>
      <c r="AM39" s="1002" t="str">
        <f>IF($B39="","",INDEX('All CCC'!AM$7:AM$962,MATCH(WatchList!$B39,'All CCC'!$B$7:$B$962,0)))</f>
        <v/>
      </c>
      <c r="AN39" s="1002" t="str">
        <f>IF($B39="","",INDEX('All CCC'!AN$7:AN$962,MATCH(WatchList!$B39,'All CCC'!$B$7:$B$962,0)))</f>
        <v/>
      </c>
      <c r="AO39" s="1002" t="str">
        <f>IF($B39="","",INDEX('All CCC'!AO$7:AO$962,MATCH(WatchList!$B39,'All CCC'!$B$7:$B$962,0)))</f>
        <v/>
      </c>
      <c r="AP39" s="1002" t="str">
        <f>IF($B39="","",INDEX('All CCC'!AP$7:AP$962,MATCH(WatchList!$B39,'All CCC'!$B$7:$B$962,0)))</f>
        <v/>
      </c>
      <c r="AQ39" s="1002" t="str">
        <f>IF($B39="","",INDEX('All CCC'!AQ$7:AQ$962,MATCH(WatchList!$B39,'All CCC'!$B$7:$B$962,0)))</f>
        <v/>
      </c>
      <c r="AR39" s="1002" t="str">
        <f>IF($B39="","",INDEX('All CCC'!AR$7:AR$962,MATCH(WatchList!$B39,'All CCC'!$B$7:$B$962,0)))</f>
        <v/>
      </c>
      <c r="AS39" s="1002" t="str">
        <f>IF($B39="","",INDEX('All CCC'!AS$7:AS$962,MATCH(WatchList!$B39,'All CCC'!$B$7:$B$962,0)))</f>
        <v/>
      </c>
      <c r="AT39" s="1002" t="str">
        <f>IF($B39="","",INDEX('All CCC'!AT$7:AT$962,MATCH(WatchList!$B39,'All CCC'!$B$7:$B$962,0)))</f>
        <v/>
      </c>
      <c r="AU39" s="1002" t="str">
        <f>IF($B39="","",INDEX('All CCC'!AU$7:AU$962,MATCH(WatchList!$B39,'All CCC'!$B$7:$B$962,0)))</f>
        <v/>
      </c>
      <c r="AV39" s="1002" t="str">
        <f>IF($B39="","",INDEX('All CCC'!AV$7:AV$962,MATCH(WatchList!$B39,'All CCC'!$B$7:$B$962,0)))</f>
        <v/>
      </c>
      <c r="AW39" s="1002" t="str">
        <f>IF($B39="","",INDEX('All CCC'!AW$7:AW$962,MATCH(WatchList!$B39,'All CCC'!$B$7:$B$962,0)))</f>
        <v/>
      </c>
      <c r="AX39" s="1002" t="str">
        <f>IF($B39="","",INDEX('All CCC'!AX$7:AX$962,MATCH(WatchList!$B39,'All CCC'!$B$7:$B$962,0)))</f>
        <v/>
      </c>
      <c r="AY39" s="1002" t="str">
        <f>IF($B39="","",INDEX('All CCC'!AY$7:AY$962,MATCH(WatchList!$B39,'All CCC'!$B$7:$B$962,0)))</f>
        <v/>
      </c>
      <c r="AZ39" s="1002" t="str">
        <f>IF($B39="","",INDEX('All CCC'!AZ$7:AZ$962,MATCH(WatchList!$B39,'All CCC'!$B$7:$B$962,0)))</f>
        <v/>
      </c>
      <c r="BA39" s="1002" t="str">
        <f>IF($B39="","",INDEX('All CCC'!BA$7:BA$962,MATCH(WatchList!$B39,'All CCC'!$B$7:$B$962,0)))</f>
        <v/>
      </c>
      <c r="BB39" s="1002" t="str">
        <f>IF($B39="","",INDEX('All CCC'!BB$7:BB$962,MATCH(WatchList!$B39,'All CCC'!$B$7:$B$962,0)))</f>
        <v/>
      </c>
      <c r="BC39" s="1002" t="str">
        <f>IF($B39="","",INDEX('All CCC'!BC$7:BC$962,MATCH(WatchList!$B39,'All CCC'!$B$7:$B$962,0)))</f>
        <v/>
      </c>
      <c r="BD39" s="1002" t="str">
        <f>IF($B39="","",INDEX('All CCC'!BD$7:BD$962,MATCH(WatchList!$B39,'All CCC'!$B$7:$B$962,0)))</f>
        <v/>
      </c>
      <c r="BE39" s="1002" t="str">
        <f>IF($B39="","",INDEX('All CCC'!BE$7:BE$962,MATCH(WatchList!$B39,'All CCC'!$B$7:$B$962,0)))</f>
        <v/>
      </c>
      <c r="BF39" s="1002" t="str">
        <f>IF($B39="","",INDEX('All CCC'!BF$7:BF$962,MATCH(WatchList!$B39,'All CCC'!$B$7:$B$962,0)))</f>
        <v/>
      </c>
      <c r="BG39" s="1002" t="str">
        <f>IF($B39="","",INDEX('All CCC'!BG$7:BG$962,MATCH(WatchList!$B39,'All CCC'!$B$7:$B$962,0)))</f>
        <v/>
      </c>
    </row>
    <row r="40" spans="1:59" x14ac:dyDescent="0.2">
      <c r="A40" s="638" t="str">
        <f>IF($B40="","",INDEX('All CCC'!A$7:A$962,MATCH(WatchList!$B40,'All CCC'!$B$7:$B$962,0)))</f>
        <v/>
      </c>
      <c r="B40" s="36"/>
      <c r="C40" s="1002" t="str">
        <f>IF($B40="","",INDEX('All CCC'!C$7:C$962,MATCH(WatchList!$B40,'All CCC'!$B$7:$B$962,0)))</f>
        <v/>
      </c>
      <c r="D40" s="1002" t="str">
        <f>IF($B40="","",INDEX('All CCC'!D$7:D$962,MATCH(WatchList!$B40,'All CCC'!$B$7:$B$962,0)))</f>
        <v/>
      </c>
      <c r="E40" s="1002" t="str">
        <f>IF($B40="","",INDEX('All CCC'!E$7:E$962,MATCH(WatchList!$B40,'All CCC'!$B$7:$B$962,0)))</f>
        <v/>
      </c>
      <c r="F40" s="1002" t="str">
        <f>IF($B40="","",INDEX('All CCC'!F$7:F$962,MATCH(WatchList!$B40,'All CCC'!$B$7:$B$962,0)))</f>
        <v/>
      </c>
      <c r="G40" s="1002" t="str">
        <f>IF($B40="","",INDEX('All CCC'!G$7:G$962,MATCH(WatchList!$B40,'All CCC'!$B$7:$B$962,0)))</f>
        <v/>
      </c>
      <c r="H40" s="1002" t="str">
        <f>IF($B40="","",INDEX('All CCC'!H$7:H$962,MATCH(WatchList!$B40,'All CCC'!$B$7:$B$962,0)))</f>
        <v/>
      </c>
      <c r="I40" s="1002" t="str">
        <f>IF($B40="","",INDEX('All CCC'!I$7:I$962,MATCH(WatchList!$B40,'All CCC'!$B$7:$B$962,0)))</f>
        <v/>
      </c>
      <c r="J40" s="1002" t="str">
        <f>IF($B40="","",INDEX('All CCC'!J$7:J$962,MATCH(WatchList!$B40,'All CCC'!$B$7:$B$962,0)))</f>
        <v/>
      </c>
      <c r="K40" s="1002" t="str">
        <f>IF($B40="","",INDEX('All CCC'!K$7:K$962,MATCH(WatchList!$B40,'All CCC'!$B$7:$B$962,0)))</f>
        <v/>
      </c>
      <c r="L40" s="1002" t="str">
        <f>IF($B40="","",INDEX('All CCC'!L$7:L$962,MATCH(WatchList!$B40,'All CCC'!$B$7:$B$962,0)))</f>
        <v/>
      </c>
      <c r="M40" s="1002" t="str">
        <f>IF($B40="","",INDEX('All CCC'!M$7:M$962,MATCH(WatchList!$B40,'All CCC'!$B$7:$B$962,0)))</f>
        <v/>
      </c>
      <c r="N40" s="1002" t="str">
        <f>IF($B40="","",INDEX('All CCC'!N$7:N$962,MATCH(WatchList!$B40,'All CCC'!$B$7:$B$962,0)))</f>
        <v/>
      </c>
      <c r="O40" s="1002" t="str">
        <f>IF($B40="","",INDEX('All CCC'!O$7:O$962,MATCH(WatchList!$B40,'All CCC'!$B$7:$B$962,0)))</f>
        <v/>
      </c>
      <c r="P40" s="1003" t="str">
        <f>IF($B40="","",INDEX('All CCC'!P$7:P$962,MATCH(WatchList!$B40,'All CCC'!$B$7:$B$962,0)))</f>
        <v/>
      </c>
      <c r="Q40" s="1003" t="str">
        <f>IF($B40="","",INDEX('All CCC'!Q$7:Q$962,MATCH(WatchList!$B40,'All CCC'!$B$7:$B$962,0)))</f>
        <v/>
      </c>
      <c r="R40" s="1002" t="str">
        <f>IF($B40="","",INDEX('All CCC'!R$7:R$962,MATCH(WatchList!$B40,'All CCC'!$B$7:$B$962,0)))</f>
        <v/>
      </c>
      <c r="S40" s="1002" t="str">
        <f>IF($B40="","",INDEX('All CCC'!S$7:S$962,MATCH(WatchList!$B40,'All CCC'!$B$7:$B$962,0)))</f>
        <v/>
      </c>
      <c r="T40" s="1002" t="str">
        <f>IF($B40="","",INDEX('All CCC'!T$7:T$962,MATCH(WatchList!$B40,'All CCC'!$B$7:$B$962,0)))</f>
        <v/>
      </c>
      <c r="U40" s="1002" t="str">
        <f>IF($B40="","",INDEX('All CCC'!U$7:U$962,MATCH(WatchList!$B40,'All CCC'!$B$7:$B$962,0)))</f>
        <v/>
      </c>
      <c r="V40" s="1002" t="str">
        <f>IF($B40="","",INDEX('All CCC'!V$7:V$962,MATCH(WatchList!$B40,'All CCC'!$B$7:$B$962,0)))</f>
        <v/>
      </c>
      <c r="W40" s="1002" t="str">
        <f>IF($B40="","",INDEX('All CCC'!W$7:W$962,MATCH(WatchList!$B40,'All CCC'!$B$7:$B$962,0)))</f>
        <v/>
      </c>
      <c r="X40" s="1002" t="str">
        <f>IF($B40="","",INDEX('All CCC'!X$7:X$962,MATCH(WatchList!$B40,'All CCC'!$B$7:$B$962,0)))</f>
        <v/>
      </c>
      <c r="Y40" s="1002" t="str">
        <f>IF($B40="","",INDEX('All CCC'!Y$7:Y$962,MATCH(WatchList!$B40,'All CCC'!$B$7:$B$962,0)))</f>
        <v/>
      </c>
      <c r="Z40" s="1002" t="str">
        <f>IF($B40="","",INDEX('All CCC'!Z$7:Z$962,MATCH(WatchList!$B40,'All CCC'!$B$7:$B$962,0)))</f>
        <v/>
      </c>
      <c r="AA40" s="1002" t="str">
        <f>IF($B40="","",INDEX('All CCC'!AA$7:AA$962,MATCH(WatchList!$B40,'All CCC'!$B$7:$B$962,0)))</f>
        <v/>
      </c>
      <c r="AB40" s="1002" t="str">
        <f>IF($B40="","",INDEX('All CCC'!AB$7:AB$962,MATCH(WatchList!$B40,'All CCC'!$B$7:$B$962,0)))</f>
        <v/>
      </c>
      <c r="AC40" s="1002" t="str">
        <f>IF($B40="","",INDEX('All CCC'!AC$7:AC$962,MATCH(WatchList!$B40,'All CCC'!$B$7:$B$962,0)))</f>
        <v/>
      </c>
      <c r="AD40" s="1002" t="str">
        <f>IF($B40="","",INDEX('All CCC'!AD$7:AD$962,MATCH(WatchList!$B40,'All CCC'!$B$7:$B$962,0)))</f>
        <v/>
      </c>
      <c r="AE40" s="1002" t="str">
        <f>IF($B40="","",INDEX('All CCC'!AE$7:AE$962,MATCH(WatchList!$B40,'All CCC'!$B$7:$B$962,0)))</f>
        <v/>
      </c>
      <c r="AF40" s="1002" t="str">
        <f>IF($B40="","",INDEX('All CCC'!AF$7:AF$962,MATCH(WatchList!$B40,'All CCC'!$B$7:$B$962,0)))</f>
        <v/>
      </c>
      <c r="AG40" s="1002" t="str">
        <f>IF($B40="","",INDEX('All CCC'!AG$7:AG$962,MATCH(WatchList!$B40,'All CCC'!$B$7:$B$962,0)))</f>
        <v/>
      </c>
      <c r="AH40" s="1002" t="str">
        <f>IF($B40="","",INDEX('All CCC'!AH$7:AH$962,MATCH(WatchList!$B40,'All CCC'!$B$7:$B$962,0)))</f>
        <v/>
      </c>
      <c r="AI40" s="1002" t="str">
        <f>IF($B40="","",INDEX('All CCC'!AI$7:AI$962,MATCH(WatchList!$B40,'All CCC'!$B$7:$B$962,0)))</f>
        <v/>
      </c>
      <c r="AJ40" s="1002" t="str">
        <f>IF($B40="","",INDEX('All CCC'!AJ$7:AJ$962,MATCH(WatchList!$B40,'All CCC'!$B$7:$B$962,0)))</f>
        <v/>
      </c>
      <c r="AK40" s="1002" t="str">
        <f>IF($B40="","",INDEX('All CCC'!AK$7:AK$962,MATCH(WatchList!$B40,'All CCC'!$B$7:$B$962,0)))</f>
        <v/>
      </c>
      <c r="AL40" s="1002" t="str">
        <f>IF($B40="","",INDEX('All CCC'!AL$7:AL$962,MATCH(WatchList!$B40,'All CCC'!$B$7:$B$962,0)))</f>
        <v/>
      </c>
      <c r="AM40" s="1002" t="str">
        <f>IF($B40="","",INDEX('All CCC'!AM$7:AM$962,MATCH(WatchList!$B40,'All CCC'!$B$7:$B$962,0)))</f>
        <v/>
      </c>
      <c r="AN40" s="1002" t="str">
        <f>IF($B40="","",INDEX('All CCC'!AN$7:AN$962,MATCH(WatchList!$B40,'All CCC'!$B$7:$B$962,0)))</f>
        <v/>
      </c>
      <c r="AO40" s="1002" t="str">
        <f>IF($B40="","",INDEX('All CCC'!AO$7:AO$962,MATCH(WatchList!$B40,'All CCC'!$B$7:$B$962,0)))</f>
        <v/>
      </c>
      <c r="AP40" s="1002" t="str">
        <f>IF($B40="","",INDEX('All CCC'!AP$7:AP$962,MATCH(WatchList!$B40,'All CCC'!$B$7:$B$962,0)))</f>
        <v/>
      </c>
      <c r="AQ40" s="1002" t="str">
        <f>IF($B40="","",INDEX('All CCC'!AQ$7:AQ$962,MATCH(WatchList!$B40,'All CCC'!$B$7:$B$962,0)))</f>
        <v/>
      </c>
      <c r="AR40" s="1002" t="str">
        <f>IF($B40="","",INDEX('All CCC'!AR$7:AR$962,MATCH(WatchList!$B40,'All CCC'!$B$7:$B$962,0)))</f>
        <v/>
      </c>
      <c r="AS40" s="1002" t="str">
        <f>IF($B40="","",INDEX('All CCC'!AS$7:AS$962,MATCH(WatchList!$B40,'All CCC'!$B$7:$B$962,0)))</f>
        <v/>
      </c>
      <c r="AT40" s="1002" t="str">
        <f>IF($B40="","",INDEX('All CCC'!AT$7:AT$962,MATCH(WatchList!$B40,'All CCC'!$B$7:$B$962,0)))</f>
        <v/>
      </c>
      <c r="AU40" s="1002" t="str">
        <f>IF($B40="","",INDEX('All CCC'!AU$7:AU$962,MATCH(WatchList!$B40,'All CCC'!$B$7:$B$962,0)))</f>
        <v/>
      </c>
      <c r="AV40" s="1002" t="str">
        <f>IF($B40="","",INDEX('All CCC'!AV$7:AV$962,MATCH(WatchList!$B40,'All CCC'!$B$7:$B$962,0)))</f>
        <v/>
      </c>
      <c r="AW40" s="1002" t="str">
        <f>IF($B40="","",INDEX('All CCC'!AW$7:AW$962,MATCH(WatchList!$B40,'All CCC'!$B$7:$B$962,0)))</f>
        <v/>
      </c>
      <c r="AX40" s="1002" t="str">
        <f>IF($B40="","",INDEX('All CCC'!AX$7:AX$962,MATCH(WatchList!$B40,'All CCC'!$B$7:$B$962,0)))</f>
        <v/>
      </c>
      <c r="AY40" s="1002" t="str">
        <f>IF($B40="","",INDEX('All CCC'!AY$7:AY$962,MATCH(WatchList!$B40,'All CCC'!$B$7:$B$962,0)))</f>
        <v/>
      </c>
      <c r="AZ40" s="1002" t="str">
        <f>IF($B40="","",INDEX('All CCC'!AZ$7:AZ$962,MATCH(WatchList!$B40,'All CCC'!$B$7:$B$962,0)))</f>
        <v/>
      </c>
      <c r="BA40" s="1002" t="str">
        <f>IF($B40="","",INDEX('All CCC'!BA$7:BA$962,MATCH(WatchList!$B40,'All CCC'!$B$7:$B$962,0)))</f>
        <v/>
      </c>
      <c r="BB40" s="1002" t="str">
        <f>IF($B40="","",INDEX('All CCC'!BB$7:BB$962,MATCH(WatchList!$B40,'All CCC'!$B$7:$B$962,0)))</f>
        <v/>
      </c>
      <c r="BC40" s="1002" t="str">
        <f>IF($B40="","",INDEX('All CCC'!BC$7:BC$962,MATCH(WatchList!$B40,'All CCC'!$B$7:$B$962,0)))</f>
        <v/>
      </c>
      <c r="BD40" s="1002" t="str">
        <f>IF($B40="","",INDEX('All CCC'!BD$7:BD$962,MATCH(WatchList!$B40,'All CCC'!$B$7:$B$962,0)))</f>
        <v/>
      </c>
      <c r="BE40" s="1002" t="str">
        <f>IF($B40="","",INDEX('All CCC'!BE$7:BE$962,MATCH(WatchList!$B40,'All CCC'!$B$7:$B$962,0)))</f>
        <v/>
      </c>
      <c r="BF40" s="1002" t="str">
        <f>IF($B40="","",INDEX('All CCC'!BF$7:BF$962,MATCH(WatchList!$B40,'All CCC'!$B$7:$B$962,0)))</f>
        <v/>
      </c>
      <c r="BG40" s="1002" t="str">
        <f>IF($B40="","",INDEX('All CCC'!BG$7:BG$962,MATCH(WatchList!$B40,'All CCC'!$B$7:$B$962,0)))</f>
        <v/>
      </c>
    </row>
    <row r="41" spans="1:59" x14ac:dyDescent="0.2">
      <c r="A41" s="638" t="str">
        <f>IF($B41="","",INDEX('All CCC'!A$7:A$962,MATCH(WatchList!$B41,'All CCC'!$B$7:$B$962,0)))</f>
        <v/>
      </c>
      <c r="B41" s="36"/>
      <c r="C41" s="1002" t="str">
        <f>IF($B41="","",INDEX('All CCC'!C$7:C$962,MATCH(WatchList!$B41,'All CCC'!$B$7:$B$962,0)))</f>
        <v/>
      </c>
      <c r="D41" s="1002" t="str">
        <f>IF($B41="","",INDEX('All CCC'!D$7:D$962,MATCH(WatchList!$B41,'All CCC'!$B$7:$B$962,0)))</f>
        <v/>
      </c>
      <c r="E41" s="1002" t="str">
        <f>IF($B41="","",INDEX('All CCC'!E$7:E$962,MATCH(WatchList!$B41,'All CCC'!$B$7:$B$962,0)))</f>
        <v/>
      </c>
      <c r="F41" s="1002" t="str">
        <f>IF($B41="","",INDEX('All CCC'!F$7:F$962,MATCH(WatchList!$B41,'All CCC'!$B$7:$B$962,0)))</f>
        <v/>
      </c>
      <c r="G41" s="1002" t="str">
        <f>IF($B41="","",INDEX('All CCC'!G$7:G$962,MATCH(WatchList!$B41,'All CCC'!$B$7:$B$962,0)))</f>
        <v/>
      </c>
      <c r="H41" s="1002" t="str">
        <f>IF($B41="","",INDEX('All CCC'!H$7:H$962,MATCH(WatchList!$B41,'All CCC'!$B$7:$B$962,0)))</f>
        <v/>
      </c>
      <c r="I41" s="1002" t="str">
        <f>IF($B41="","",INDEX('All CCC'!I$7:I$962,MATCH(WatchList!$B41,'All CCC'!$B$7:$B$962,0)))</f>
        <v/>
      </c>
      <c r="J41" s="1002" t="str">
        <f>IF($B41="","",INDEX('All CCC'!J$7:J$962,MATCH(WatchList!$B41,'All CCC'!$B$7:$B$962,0)))</f>
        <v/>
      </c>
      <c r="K41" s="1002" t="str">
        <f>IF($B41="","",INDEX('All CCC'!K$7:K$962,MATCH(WatchList!$B41,'All CCC'!$B$7:$B$962,0)))</f>
        <v/>
      </c>
      <c r="L41" s="1002" t="str">
        <f>IF($B41="","",INDEX('All CCC'!L$7:L$962,MATCH(WatchList!$B41,'All CCC'!$B$7:$B$962,0)))</f>
        <v/>
      </c>
      <c r="M41" s="1002" t="str">
        <f>IF($B41="","",INDEX('All CCC'!M$7:M$962,MATCH(WatchList!$B41,'All CCC'!$B$7:$B$962,0)))</f>
        <v/>
      </c>
      <c r="N41" s="1002" t="str">
        <f>IF($B41="","",INDEX('All CCC'!N$7:N$962,MATCH(WatchList!$B41,'All CCC'!$B$7:$B$962,0)))</f>
        <v/>
      </c>
      <c r="O41" s="1002" t="str">
        <f>IF($B41="","",INDEX('All CCC'!O$7:O$962,MATCH(WatchList!$B41,'All CCC'!$B$7:$B$962,0)))</f>
        <v/>
      </c>
      <c r="P41" s="1003" t="str">
        <f>IF($B41="","",INDEX('All CCC'!P$7:P$962,MATCH(WatchList!$B41,'All CCC'!$B$7:$B$962,0)))</f>
        <v/>
      </c>
      <c r="Q41" s="1003" t="str">
        <f>IF($B41="","",INDEX('All CCC'!Q$7:Q$962,MATCH(WatchList!$B41,'All CCC'!$B$7:$B$962,0)))</f>
        <v/>
      </c>
      <c r="R41" s="1002" t="str">
        <f>IF($B41="","",INDEX('All CCC'!R$7:R$962,MATCH(WatchList!$B41,'All CCC'!$B$7:$B$962,0)))</f>
        <v/>
      </c>
      <c r="S41" s="1002" t="str">
        <f>IF($B41="","",INDEX('All CCC'!S$7:S$962,MATCH(WatchList!$B41,'All CCC'!$B$7:$B$962,0)))</f>
        <v/>
      </c>
      <c r="T41" s="1002" t="str">
        <f>IF($B41="","",INDEX('All CCC'!T$7:T$962,MATCH(WatchList!$B41,'All CCC'!$B$7:$B$962,0)))</f>
        <v/>
      </c>
      <c r="U41" s="1002" t="str">
        <f>IF($B41="","",INDEX('All CCC'!U$7:U$962,MATCH(WatchList!$B41,'All CCC'!$B$7:$B$962,0)))</f>
        <v/>
      </c>
      <c r="V41" s="1002" t="str">
        <f>IF($B41="","",INDEX('All CCC'!V$7:V$962,MATCH(WatchList!$B41,'All CCC'!$B$7:$B$962,0)))</f>
        <v/>
      </c>
      <c r="W41" s="1002" t="str">
        <f>IF($B41="","",INDEX('All CCC'!W$7:W$962,MATCH(WatchList!$B41,'All CCC'!$B$7:$B$962,0)))</f>
        <v/>
      </c>
      <c r="X41" s="1002" t="str">
        <f>IF($B41="","",INDEX('All CCC'!X$7:X$962,MATCH(WatchList!$B41,'All CCC'!$B$7:$B$962,0)))</f>
        <v/>
      </c>
      <c r="Y41" s="1002" t="str">
        <f>IF($B41="","",INDEX('All CCC'!Y$7:Y$962,MATCH(WatchList!$B41,'All CCC'!$B$7:$B$962,0)))</f>
        <v/>
      </c>
      <c r="Z41" s="1002" t="str">
        <f>IF($B41="","",INDEX('All CCC'!Z$7:Z$962,MATCH(WatchList!$B41,'All CCC'!$B$7:$B$962,0)))</f>
        <v/>
      </c>
      <c r="AA41" s="1002" t="str">
        <f>IF($B41="","",INDEX('All CCC'!AA$7:AA$962,MATCH(WatchList!$B41,'All CCC'!$B$7:$B$962,0)))</f>
        <v/>
      </c>
      <c r="AB41" s="1002" t="str">
        <f>IF($B41="","",INDEX('All CCC'!AB$7:AB$962,MATCH(WatchList!$B41,'All CCC'!$B$7:$B$962,0)))</f>
        <v/>
      </c>
      <c r="AC41" s="1002" t="str">
        <f>IF($B41="","",INDEX('All CCC'!AC$7:AC$962,MATCH(WatchList!$B41,'All CCC'!$B$7:$B$962,0)))</f>
        <v/>
      </c>
      <c r="AD41" s="1002" t="str">
        <f>IF($B41="","",INDEX('All CCC'!AD$7:AD$962,MATCH(WatchList!$B41,'All CCC'!$B$7:$B$962,0)))</f>
        <v/>
      </c>
      <c r="AE41" s="1002" t="str">
        <f>IF($B41="","",INDEX('All CCC'!AE$7:AE$962,MATCH(WatchList!$B41,'All CCC'!$B$7:$B$962,0)))</f>
        <v/>
      </c>
      <c r="AF41" s="1002" t="str">
        <f>IF($B41="","",INDEX('All CCC'!AF$7:AF$962,MATCH(WatchList!$B41,'All CCC'!$B$7:$B$962,0)))</f>
        <v/>
      </c>
      <c r="AG41" s="1002" t="str">
        <f>IF($B41="","",INDEX('All CCC'!AG$7:AG$962,MATCH(WatchList!$B41,'All CCC'!$B$7:$B$962,0)))</f>
        <v/>
      </c>
      <c r="AH41" s="1002" t="str">
        <f>IF($B41="","",INDEX('All CCC'!AH$7:AH$962,MATCH(WatchList!$B41,'All CCC'!$B$7:$B$962,0)))</f>
        <v/>
      </c>
      <c r="AI41" s="1002" t="str">
        <f>IF($B41="","",INDEX('All CCC'!AI$7:AI$962,MATCH(WatchList!$B41,'All CCC'!$B$7:$B$962,0)))</f>
        <v/>
      </c>
      <c r="AJ41" s="1002" t="str">
        <f>IF($B41="","",INDEX('All CCC'!AJ$7:AJ$962,MATCH(WatchList!$B41,'All CCC'!$B$7:$B$962,0)))</f>
        <v/>
      </c>
      <c r="AK41" s="1002" t="str">
        <f>IF($B41="","",INDEX('All CCC'!AK$7:AK$962,MATCH(WatchList!$B41,'All CCC'!$B$7:$B$962,0)))</f>
        <v/>
      </c>
      <c r="AL41" s="1002" t="str">
        <f>IF($B41="","",INDEX('All CCC'!AL$7:AL$962,MATCH(WatchList!$B41,'All CCC'!$B$7:$B$962,0)))</f>
        <v/>
      </c>
      <c r="AM41" s="1002" t="str">
        <f>IF($B41="","",INDEX('All CCC'!AM$7:AM$962,MATCH(WatchList!$B41,'All CCC'!$B$7:$B$962,0)))</f>
        <v/>
      </c>
      <c r="AN41" s="1002" t="str">
        <f>IF($B41="","",INDEX('All CCC'!AN$7:AN$962,MATCH(WatchList!$B41,'All CCC'!$B$7:$B$962,0)))</f>
        <v/>
      </c>
      <c r="AO41" s="1002" t="str">
        <f>IF($B41="","",INDEX('All CCC'!AO$7:AO$962,MATCH(WatchList!$B41,'All CCC'!$B$7:$B$962,0)))</f>
        <v/>
      </c>
      <c r="AP41" s="1002" t="str">
        <f>IF($B41="","",INDEX('All CCC'!AP$7:AP$962,MATCH(WatchList!$B41,'All CCC'!$B$7:$B$962,0)))</f>
        <v/>
      </c>
      <c r="AQ41" s="1002" t="str">
        <f>IF($B41="","",INDEX('All CCC'!AQ$7:AQ$962,MATCH(WatchList!$B41,'All CCC'!$B$7:$B$962,0)))</f>
        <v/>
      </c>
      <c r="AR41" s="1002" t="str">
        <f>IF($B41="","",INDEX('All CCC'!AR$7:AR$962,MATCH(WatchList!$B41,'All CCC'!$B$7:$B$962,0)))</f>
        <v/>
      </c>
      <c r="AS41" s="1002" t="str">
        <f>IF($B41="","",INDEX('All CCC'!AS$7:AS$962,MATCH(WatchList!$B41,'All CCC'!$B$7:$B$962,0)))</f>
        <v/>
      </c>
      <c r="AT41" s="1002" t="str">
        <f>IF($B41="","",INDEX('All CCC'!AT$7:AT$962,MATCH(WatchList!$B41,'All CCC'!$B$7:$B$962,0)))</f>
        <v/>
      </c>
      <c r="AU41" s="1002" t="str">
        <f>IF($B41="","",INDEX('All CCC'!AU$7:AU$962,MATCH(WatchList!$B41,'All CCC'!$B$7:$B$962,0)))</f>
        <v/>
      </c>
      <c r="AV41" s="1002" t="str">
        <f>IF($B41="","",INDEX('All CCC'!AV$7:AV$962,MATCH(WatchList!$B41,'All CCC'!$B$7:$B$962,0)))</f>
        <v/>
      </c>
      <c r="AW41" s="1002" t="str">
        <f>IF($B41="","",INDEX('All CCC'!AW$7:AW$962,MATCH(WatchList!$B41,'All CCC'!$B$7:$B$962,0)))</f>
        <v/>
      </c>
      <c r="AX41" s="1002" t="str">
        <f>IF($B41="","",INDEX('All CCC'!AX$7:AX$962,MATCH(WatchList!$B41,'All CCC'!$B$7:$B$962,0)))</f>
        <v/>
      </c>
      <c r="AY41" s="1002" t="str">
        <f>IF($B41="","",INDEX('All CCC'!AY$7:AY$962,MATCH(WatchList!$B41,'All CCC'!$B$7:$B$962,0)))</f>
        <v/>
      </c>
      <c r="AZ41" s="1002" t="str">
        <f>IF($B41="","",INDEX('All CCC'!AZ$7:AZ$962,MATCH(WatchList!$B41,'All CCC'!$B$7:$B$962,0)))</f>
        <v/>
      </c>
      <c r="BA41" s="1002" t="str">
        <f>IF($B41="","",INDEX('All CCC'!BA$7:BA$962,MATCH(WatchList!$B41,'All CCC'!$B$7:$B$962,0)))</f>
        <v/>
      </c>
      <c r="BB41" s="1002" t="str">
        <f>IF($B41="","",INDEX('All CCC'!BB$7:BB$962,MATCH(WatchList!$B41,'All CCC'!$B$7:$B$962,0)))</f>
        <v/>
      </c>
      <c r="BC41" s="1002" t="str">
        <f>IF($B41="","",INDEX('All CCC'!BC$7:BC$962,MATCH(WatchList!$B41,'All CCC'!$B$7:$B$962,0)))</f>
        <v/>
      </c>
      <c r="BD41" s="1002" t="str">
        <f>IF($B41="","",INDEX('All CCC'!BD$7:BD$962,MATCH(WatchList!$B41,'All CCC'!$B$7:$B$962,0)))</f>
        <v/>
      </c>
      <c r="BE41" s="1002" t="str">
        <f>IF($B41="","",INDEX('All CCC'!BE$7:BE$962,MATCH(WatchList!$B41,'All CCC'!$B$7:$B$962,0)))</f>
        <v/>
      </c>
      <c r="BF41" s="1002" t="str">
        <f>IF($B41="","",INDEX('All CCC'!BF$7:BF$962,MATCH(WatchList!$B41,'All CCC'!$B$7:$B$962,0)))</f>
        <v/>
      </c>
      <c r="BG41" s="1002" t="str">
        <f>IF($B41="","",INDEX('All CCC'!BG$7:BG$962,MATCH(WatchList!$B41,'All CCC'!$B$7:$B$962,0)))</f>
        <v/>
      </c>
    </row>
    <row r="42" spans="1:59" x14ac:dyDescent="0.2">
      <c r="A42" s="638" t="str">
        <f>IF($B42="","",INDEX('All CCC'!A$7:A$962,MATCH(WatchList!$B42,'All CCC'!$B$7:$B$962,0)))</f>
        <v/>
      </c>
      <c r="B42" s="36"/>
      <c r="C42" s="1002" t="str">
        <f>IF($B42="","",INDEX('All CCC'!C$7:C$962,MATCH(WatchList!$B42,'All CCC'!$B$7:$B$962,0)))</f>
        <v/>
      </c>
      <c r="D42" s="1002" t="str">
        <f>IF($B42="","",INDEX('All CCC'!D$7:D$962,MATCH(WatchList!$B42,'All CCC'!$B$7:$B$962,0)))</f>
        <v/>
      </c>
      <c r="E42" s="1002" t="str">
        <f>IF($B42="","",INDEX('All CCC'!E$7:E$962,MATCH(WatchList!$B42,'All CCC'!$B$7:$B$962,0)))</f>
        <v/>
      </c>
      <c r="F42" s="1002" t="str">
        <f>IF($B42="","",INDEX('All CCC'!F$7:F$962,MATCH(WatchList!$B42,'All CCC'!$B$7:$B$962,0)))</f>
        <v/>
      </c>
      <c r="G42" s="1002" t="str">
        <f>IF($B42="","",INDEX('All CCC'!G$7:G$962,MATCH(WatchList!$B42,'All CCC'!$B$7:$B$962,0)))</f>
        <v/>
      </c>
      <c r="H42" s="1002" t="str">
        <f>IF($B42="","",INDEX('All CCC'!H$7:H$962,MATCH(WatchList!$B42,'All CCC'!$B$7:$B$962,0)))</f>
        <v/>
      </c>
      <c r="I42" s="1002" t="str">
        <f>IF($B42="","",INDEX('All CCC'!I$7:I$962,MATCH(WatchList!$B42,'All CCC'!$B$7:$B$962,0)))</f>
        <v/>
      </c>
      <c r="J42" s="1002" t="str">
        <f>IF($B42="","",INDEX('All CCC'!J$7:J$962,MATCH(WatchList!$B42,'All CCC'!$B$7:$B$962,0)))</f>
        <v/>
      </c>
      <c r="K42" s="1002" t="str">
        <f>IF($B42="","",INDEX('All CCC'!K$7:K$962,MATCH(WatchList!$B42,'All CCC'!$B$7:$B$962,0)))</f>
        <v/>
      </c>
      <c r="L42" s="1002" t="str">
        <f>IF($B42="","",INDEX('All CCC'!L$7:L$962,MATCH(WatchList!$B42,'All CCC'!$B$7:$B$962,0)))</f>
        <v/>
      </c>
      <c r="M42" s="1002" t="str">
        <f>IF($B42="","",INDEX('All CCC'!M$7:M$962,MATCH(WatchList!$B42,'All CCC'!$B$7:$B$962,0)))</f>
        <v/>
      </c>
      <c r="N42" s="1002" t="str">
        <f>IF($B42="","",INDEX('All CCC'!N$7:N$962,MATCH(WatchList!$B42,'All CCC'!$B$7:$B$962,0)))</f>
        <v/>
      </c>
      <c r="O42" s="1002" t="str">
        <f>IF($B42="","",INDEX('All CCC'!O$7:O$962,MATCH(WatchList!$B42,'All CCC'!$B$7:$B$962,0)))</f>
        <v/>
      </c>
      <c r="P42" s="1003" t="str">
        <f>IF($B42="","",INDEX('All CCC'!P$7:P$962,MATCH(WatchList!$B42,'All CCC'!$B$7:$B$962,0)))</f>
        <v/>
      </c>
      <c r="Q42" s="1003" t="str">
        <f>IF($B42="","",INDEX('All CCC'!Q$7:Q$962,MATCH(WatchList!$B42,'All CCC'!$B$7:$B$962,0)))</f>
        <v/>
      </c>
      <c r="R42" s="1002" t="str">
        <f>IF($B42="","",INDEX('All CCC'!R$7:R$962,MATCH(WatchList!$B42,'All CCC'!$B$7:$B$962,0)))</f>
        <v/>
      </c>
      <c r="S42" s="1002" t="str">
        <f>IF($B42="","",INDEX('All CCC'!S$7:S$962,MATCH(WatchList!$B42,'All CCC'!$B$7:$B$962,0)))</f>
        <v/>
      </c>
      <c r="T42" s="1002" t="str">
        <f>IF($B42="","",INDEX('All CCC'!T$7:T$962,MATCH(WatchList!$B42,'All CCC'!$B$7:$B$962,0)))</f>
        <v/>
      </c>
      <c r="U42" s="1002" t="str">
        <f>IF($B42="","",INDEX('All CCC'!U$7:U$962,MATCH(WatchList!$B42,'All CCC'!$B$7:$B$962,0)))</f>
        <v/>
      </c>
      <c r="V42" s="1002" t="str">
        <f>IF($B42="","",INDEX('All CCC'!V$7:V$962,MATCH(WatchList!$B42,'All CCC'!$B$7:$B$962,0)))</f>
        <v/>
      </c>
      <c r="W42" s="1002" t="str">
        <f>IF($B42="","",INDEX('All CCC'!W$7:W$962,MATCH(WatchList!$B42,'All CCC'!$B$7:$B$962,0)))</f>
        <v/>
      </c>
      <c r="X42" s="1002" t="str">
        <f>IF($B42="","",INDEX('All CCC'!X$7:X$962,MATCH(WatchList!$B42,'All CCC'!$B$7:$B$962,0)))</f>
        <v/>
      </c>
      <c r="Y42" s="1002" t="str">
        <f>IF($B42="","",INDEX('All CCC'!Y$7:Y$962,MATCH(WatchList!$B42,'All CCC'!$B$7:$B$962,0)))</f>
        <v/>
      </c>
      <c r="Z42" s="1002" t="str">
        <f>IF($B42="","",INDEX('All CCC'!Z$7:Z$962,MATCH(WatchList!$B42,'All CCC'!$B$7:$B$962,0)))</f>
        <v/>
      </c>
      <c r="AA42" s="1002" t="str">
        <f>IF($B42="","",INDEX('All CCC'!AA$7:AA$962,MATCH(WatchList!$B42,'All CCC'!$B$7:$B$962,0)))</f>
        <v/>
      </c>
      <c r="AB42" s="1002" t="str">
        <f>IF($B42="","",INDEX('All CCC'!AB$7:AB$962,MATCH(WatchList!$B42,'All CCC'!$B$7:$B$962,0)))</f>
        <v/>
      </c>
      <c r="AC42" s="1002" t="str">
        <f>IF($B42="","",INDEX('All CCC'!AC$7:AC$962,MATCH(WatchList!$B42,'All CCC'!$B$7:$B$962,0)))</f>
        <v/>
      </c>
      <c r="AD42" s="1002" t="str">
        <f>IF($B42="","",INDEX('All CCC'!AD$7:AD$962,MATCH(WatchList!$B42,'All CCC'!$B$7:$B$962,0)))</f>
        <v/>
      </c>
      <c r="AE42" s="1002" t="str">
        <f>IF($B42="","",INDEX('All CCC'!AE$7:AE$962,MATCH(WatchList!$B42,'All CCC'!$B$7:$B$962,0)))</f>
        <v/>
      </c>
      <c r="AF42" s="1002" t="str">
        <f>IF($B42="","",INDEX('All CCC'!AF$7:AF$962,MATCH(WatchList!$B42,'All CCC'!$B$7:$B$962,0)))</f>
        <v/>
      </c>
      <c r="AG42" s="1002" t="str">
        <f>IF($B42="","",INDEX('All CCC'!AG$7:AG$962,MATCH(WatchList!$B42,'All CCC'!$B$7:$B$962,0)))</f>
        <v/>
      </c>
      <c r="AH42" s="1002" t="str">
        <f>IF($B42="","",INDEX('All CCC'!AH$7:AH$962,MATCH(WatchList!$B42,'All CCC'!$B$7:$B$962,0)))</f>
        <v/>
      </c>
      <c r="AI42" s="1002" t="str">
        <f>IF($B42="","",INDEX('All CCC'!AI$7:AI$962,MATCH(WatchList!$B42,'All CCC'!$B$7:$B$962,0)))</f>
        <v/>
      </c>
      <c r="AJ42" s="1002" t="str">
        <f>IF($B42="","",INDEX('All CCC'!AJ$7:AJ$962,MATCH(WatchList!$B42,'All CCC'!$B$7:$B$962,0)))</f>
        <v/>
      </c>
      <c r="AK42" s="1002" t="str">
        <f>IF($B42="","",INDEX('All CCC'!AK$7:AK$962,MATCH(WatchList!$B42,'All CCC'!$B$7:$B$962,0)))</f>
        <v/>
      </c>
      <c r="AL42" s="1002" t="str">
        <f>IF($B42="","",INDEX('All CCC'!AL$7:AL$962,MATCH(WatchList!$B42,'All CCC'!$B$7:$B$962,0)))</f>
        <v/>
      </c>
      <c r="AM42" s="1002" t="str">
        <f>IF($B42="","",INDEX('All CCC'!AM$7:AM$962,MATCH(WatchList!$B42,'All CCC'!$B$7:$B$962,0)))</f>
        <v/>
      </c>
      <c r="AN42" s="1002" t="str">
        <f>IF($B42="","",INDEX('All CCC'!AN$7:AN$962,MATCH(WatchList!$B42,'All CCC'!$B$7:$B$962,0)))</f>
        <v/>
      </c>
      <c r="AO42" s="1002" t="str">
        <f>IF($B42="","",INDEX('All CCC'!AO$7:AO$962,MATCH(WatchList!$B42,'All CCC'!$B$7:$B$962,0)))</f>
        <v/>
      </c>
      <c r="AP42" s="1002" t="str">
        <f>IF($B42="","",INDEX('All CCC'!AP$7:AP$962,MATCH(WatchList!$B42,'All CCC'!$B$7:$B$962,0)))</f>
        <v/>
      </c>
      <c r="AQ42" s="1002" t="str">
        <f>IF($B42="","",INDEX('All CCC'!AQ$7:AQ$962,MATCH(WatchList!$B42,'All CCC'!$B$7:$B$962,0)))</f>
        <v/>
      </c>
      <c r="AR42" s="1002" t="str">
        <f>IF($B42="","",INDEX('All CCC'!AR$7:AR$962,MATCH(WatchList!$B42,'All CCC'!$B$7:$B$962,0)))</f>
        <v/>
      </c>
      <c r="AS42" s="1002" t="str">
        <f>IF($B42="","",INDEX('All CCC'!AS$7:AS$962,MATCH(WatchList!$B42,'All CCC'!$B$7:$B$962,0)))</f>
        <v/>
      </c>
      <c r="AT42" s="1002" t="str">
        <f>IF($B42="","",INDEX('All CCC'!AT$7:AT$962,MATCH(WatchList!$B42,'All CCC'!$B$7:$B$962,0)))</f>
        <v/>
      </c>
      <c r="AU42" s="1002" t="str">
        <f>IF($B42="","",INDEX('All CCC'!AU$7:AU$962,MATCH(WatchList!$B42,'All CCC'!$B$7:$B$962,0)))</f>
        <v/>
      </c>
      <c r="AV42" s="1002" t="str">
        <f>IF($B42="","",INDEX('All CCC'!AV$7:AV$962,MATCH(WatchList!$B42,'All CCC'!$B$7:$B$962,0)))</f>
        <v/>
      </c>
      <c r="AW42" s="1002" t="str">
        <f>IF($B42="","",INDEX('All CCC'!AW$7:AW$962,MATCH(WatchList!$B42,'All CCC'!$B$7:$B$962,0)))</f>
        <v/>
      </c>
      <c r="AX42" s="1002" t="str">
        <f>IF($B42="","",INDEX('All CCC'!AX$7:AX$962,MATCH(WatchList!$B42,'All CCC'!$B$7:$B$962,0)))</f>
        <v/>
      </c>
      <c r="AY42" s="1002" t="str">
        <f>IF($B42="","",INDEX('All CCC'!AY$7:AY$962,MATCH(WatchList!$B42,'All CCC'!$B$7:$B$962,0)))</f>
        <v/>
      </c>
      <c r="AZ42" s="1002" t="str">
        <f>IF($B42="","",INDEX('All CCC'!AZ$7:AZ$962,MATCH(WatchList!$B42,'All CCC'!$B$7:$B$962,0)))</f>
        <v/>
      </c>
      <c r="BA42" s="1002" t="str">
        <f>IF($B42="","",INDEX('All CCC'!BA$7:BA$962,MATCH(WatchList!$B42,'All CCC'!$B$7:$B$962,0)))</f>
        <v/>
      </c>
      <c r="BB42" s="1002" t="str">
        <f>IF($B42="","",INDEX('All CCC'!BB$7:BB$962,MATCH(WatchList!$B42,'All CCC'!$B$7:$B$962,0)))</f>
        <v/>
      </c>
      <c r="BC42" s="1002" t="str">
        <f>IF($B42="","",INDEX('All CCC'!BC$7:BC$962,MATCH(WatchList!$B42,'All CCC'!$B$7:$B$962,0)))</f>
        <v/>
      </c>
      <c r="BD42" s="1002" t="str">
        <f>IF($B42="","",INDEX('All CCC'!BD$7:BD$962,MATCH(WatchList!$B42,'All CCC'!$B$7:$B$962,0)))</f>
        <v/>
      </c>
      <c r="BE42" s="1002" t="str">
        <f>IF($B42="","",INDEX('All CCC'!BE$7:BE$962,MATCH(WatchList!$B42,'All CCC'!$B$7:$B$962,0)))</f>
        <v/>
      </c>
      <c r="BF42" s="1002" t="str">
        <f>IF($B42="","",INDEX('All CCC'!BF$7:BF$962,MATCH(WatchList!$B42,'All CCC'!$B$7:$B$962,0)))</f>
        <v/>
      </c>
      <c r="BG42" s="1002" t="str">
        <f>IF($B42="","",INDEX('All CCC'!BG$7:BG$962,MATCH(WatchList!$B42,'All CCC'!$B$7:$B$962,0)))</f>
        <v/>
      </c>
    </row>
    <row r="43" spans="1:59" x14ac:dyDescent="0.2">
      <c r="A43" s="638" t="str">
        <f>IF($B43="","",INDEX('All CCC'!A$7:A$962,MATCH(WatchList!$B43,'All CCC'!$B$7:$B$962,0)))</f>
        <v/>
      </c>
      <c r="B43" s="36"/>
      <c r="C43" s="1002" t="str">
        <f>IF($B43="","",INDEX('All CCC'!C$7:C$962,MATCH(WatchList!$B43,'All CCC'!$B$7:$B$962,0)))</f>
        <v/>
      </c>
      <c r="D43" s="1002" t="str">
        <f>IF($B43="","",INDEX('All CCC'!D$7:D$962,MATCH(WatchList!$B43,'All CCC'!$B$7:$B$962,0)))</f>
        <v/>
      </c>
      <c r="E43" s="1002" t="str">
        <f>IF($B43="","",INDEX('All CCC'!E$7:E$962,MATCH(WatchList!$B43,'All CCC'!$B$7:$B$962,0)))</f>
        <v/>
      </c>
      <c r="F43" s="1002" t="str">
        <f>IF($B43="","",INDEX('All CCC'!F$7:F$962,MATCH(WatchList!$B43,'All CCC'!$B$7:$B$962,0)))</f>
        <v/>
      </c>
      <c r="G43" s="1002" t="str">
        <f>IF($B43="","",INDEX('All CCC'!G$7:G$962,MATCH(WatchList!$B43,'All CCC'!$B$7:$B$962,0)))</f>
        <v/>
      </c>
      <c r="H43" s="1002" t="str">
        <f>IF($B43="","",INDEX('All CCC'!H$7:H$962,MATCH(WatchList!$B43,'All CCC'!$B$7:$B$962,0)))</f>
        <v/>
      </c>
      <c r="I43" s="1002" t="str">
        <f>IF($B43="","",INDEX('All CCC'!I$7:I$962,MATCH(WatchList!$B43,'All CCC'!$B$7:$B$962,0)))</f>
        <v/>
      </c>
      <c r="J43" s="1002" t="str">
        <f>IF($B43="","",INDEX('All CCC'!J$7:J$962,MATCH(WatchList!$B43,'All CCC'!$B$7:$B$962,0)))</f>
        <v/>
      </c>
      <c r="K43" s="1002" t="str">
        <f>IF($B43="","",INDEX('All CCC'!K$7:K$962,MATCH(WatchList!$B43,'All CCC'!$B$7:$B$962,0)))</f>
        <v/>
      </c>
      <c r="L43" s="1002" t="str">
        <f>IF($B43="","",INDEX('All CCC'!L$7:L$962,MATCH(WatchList!$B43,'All CCC'!$B$7:$B$962,0)))</f>
        <v/>
      </c>
      <c r="M43" s="1002" t="str">
        <f>IF($B43="","",INDEX('All CCC'!M$7:M$962,MATCH(WatchList!$B43,'All CCC'!$B$7:$B$962,0)))</f>
        <v/>
      </c>
      <c r="N43" s="1002" t="str">
        <f>IF($B43="","",INDEX('All CCC'!N$7:N$962,MATCH(WatchList!$B43,'All CCC'!$B$7:$B$962,0)))</f>
        <v/>
      </c>
      <c r="O43" s="1002" t="str">
        <f>IF($B43="","",INDEX('All CCC'!O$7:O$962,MATCH(WatchList!$B43,'All CCC'!$B$7:$B$962,0)))</f>
        <v/>
      </c>
      <c r="P43" s="1003" t="str">
        <f>IF($B43="","",INDEX('All CCC'!P$7:P$962,MATCH(WatchList!$B43,'All CCC'!$B$7:$B$962,0)))</f>
        <v/>
      </c>
      <c r="Q43" s="1003" t="str">
        <f>IF($B43="","",INDEX('All CCC'!Q$7:Q$962,MATCH(WatchList!$B43,'All CCC'!$B$7:$B$962,0)))</f>
        <v/>
      </c>
      <c r="R43" s="1002" t="str">
        <f>IF($B43="","",INDEX('All CCC'!R$7:R$962,MATCH(WatchList!$B43,'All CCC'!$B$7:$B$962,0)))</f>
        <v/>
      </c>
      <c r="S43" s="1002" t="str">
        <f>IF($B43="","",INDEX('All CCC'!S$7:S$962,MATCH(WatchList!$B43,'All CCC'!$B$7:$B$962,0)))</f>
        <v/>
      </c>
      <c r="T43" s="1002" t="str">
        <f>IF($B43="","",INDEX('All CCC'!T$7:T$962,MATCH(WatchList!$B43,'All CCC'!$B$7:$B$962,0)))</f>
        <v/>
      </c>
      <c r="U43" s="1002" t="str">
        <f>IF($B43="","",INDEX('All CCC'!U$7:U$962,MATCH(WatchList!$B43,'All CCC'!$B$7:$B$962,0)))</f>
        <v/>
      </c>
      <c r="V43" s="1002" t="str">
        <f>IF($B43="","",INDEX('All CCC'!V$7:V$962,MATCH(WatchList!$B43,'All CCC'!$B$7:$B$962,0)))</f>
        <v/>
      </c>
      <c r="W43" s="1002" t="str">
        <f>IF($B43="","",INDEX('All CCC'!W$7:W$962,MATCH(WatchList!$B43,'All CCC'!$B$7:$B$962,0)))</f>
        <v/>
      </c>
      <c r="X43" s="1002" t="str">
        <f>IF($B43="","",INDEX('All CCC'!X$7:X$962,MATCH(WatchList!$B43,'All CCC'!$B$7:$B$962,0)))</f>
        <v/>
      </c>
      <c r="Y43" s="1002" t="str">
        <f>IF($B43="","",INDEX('All CCC'!Y$7:Y$962,MATCH(WatchList!$B43,'All CCC'!$B$7:$B$962,0)))</f>
        <v/>
      </c>
      <c r="Z43" s="1002" t="str">
        <f>IF($B43="","",INDEX('All CCC'!Z$7:Z$962,MATCH(WatchList!$B43,'All CCC'!$B$7:$B$962,0)))</f>
        <v/>
      </c>
      <c r="AA43" s="1002" t="str">
        <f>IF($B43="","",INDEX('All CCC'!AA$7:AA$962,MATCH(WatchList!$B43,'All CCC'!$B$7:$B$962,0)))</f>
        <v/>
      </c>
      <c r="AB43" s="1002" t="str">
        <f>IF($B43="","",INDEX('All CCC'!AB$7:AB$962,MATCH(WatchList!$B43,'All CCC'!$B$7:$B$962,0)))</f>
        <v/>
      </c>
      <c r="AC43" s="1002" t="str">
        <f>IF($B43="","",INDEX('All CCC'!AC$7:AC$962,MATCH(WatchList!$B43,'All CCC'!$B$7:$B$962,0)))</f>
        <v/>
      </c>
      <c r="AD43" s="1002" t="str">
        <f>IF($B43="","",INDEX('All CCC'!AD$7:AD$962,MATCH(WatchList!$B43,'All CCC'!$B$7:$B$962,0)))</f>
        <v/>
      </c>
      <c r="AE43" s="1002" t="str">
        <f>IF($B43="","",INDEX('All CCC'!AE$7:AE$962,MATCH(WatchList!$B43,'All CCC'!$B$7:$B$962,0)))</f>
        <v/>
      </c>
      <c r="AF43" s="1002" t="str">
        <f>IF($B43="","",INDEX('All CCC'!AF$7:AF$962,MATCH(WatchList!$B43,'All CCC'!$B$7:$B$962,0)))</f>
        <v/>
      </c>
      <c r="AG43" s="1002" t="str">
        <f>IF($B43="","",INDEX('All CCC'!AG$7:AG$962,MATCH(WatchList!$B43,'All CCC'!$B$7:$B$962,0)))</f>
        <v/>
      </c>
      <c r="AH43" s="1002" t="str">
        <f>IF($B43="","",INDEX('All CCC'!AH$7:AH$962,MATCH(WatchList!$B43,'All CCC'!$B$7:$B$962,0)))</f>
        <v/>
      </c>
      <c r="AI43" s="1002" t="str">
        <f>IF($B43="","",INDEX('All CCC'!AI$7:AI$962,MATCH(WatchList!$B43,'All CCC'!$B$7:$B$962,0)))</f>
        <v/>
      </c>
      <c r="AJ43" s="1002" t="str">
        <f>IF($B43="","",INDEX('All CCC'!AJ$7:AJ$962,MATCH(WatchList!$B43,'All CCC'!$B$7:$B$962,0)))</f>
        <v/>
      </c>
      <c r="AK43" s="1002" t="str">
        <f>IF($B43="","",INDEX('All CCC'!AK$7:AK$962,MATCH(WatchList!$B43,'All CCC'!$B$7:$B$962,0)))</f>
        <v/>
      </c>
      <c r="AL43" s="1002" t="str">
        <f>IF($B43="","",INDEX('All CCC'!AL$7:AL$962,MATCH(WatchList!$B43,'All CCC'!$B$7:$B$962,0)))</f>
        <v/>
      </c>
      <c r="AM43" s="1002" t="str">
        <f>IF($B43="","",INDEX('All CCC'!AM$7:AM$962,MATCH(WatchList!$B43,'All CCC'!$B$7:$B$962,0)))</f>
        <v/>
      </c>
      <c r="AN43" s="1002" t="str">
        <f>IF($B43="","",INDEX('All CCC'!AN$7:AN$962,MATCH(WatchList!$B43,'All CCC'!$B$7:$B$962,0)))</f>
        <v/>
      </c>
      <c r="AO43" s="1002" t="str">
        <f>IF($B43="","",INDEX('All CCC'!AO$7:AO$962,MATCH(WatchList!$B43,'All CCC'!$B$7:$B$962,0)))</f>
        <v/>
      </c>
      <c r="AP43" s="1002" t="str">
        <f>IF($B43="","",INDEX('All CCC'!AP$7:AP$962,MATCH(WatchList!$B43,'All CCC'!$B$7:$B$962,0)))</f>
        <v/>
      </c>
      <c r="AQ43" s="1002" t="str">
        <f>IF($B43="","",INDEX('All CCC'!AQ$7:AQ$962,MATCH(WatchList!$B43,'All CCC'!$B$7:$B$962,0)))</f>
        <v/>
      </c>
      <c r="AR43" s="1002" t="str">
        <f>IF($B43="","",INDEX('All CCC'!AR$7:AR$962,MATCH(WatchList!$B43,'All CCC'!$B$7:$B$962,0)))</f>
        <v/>
      </c>
      <c r="AS43" s="1002" t="str">
        <f>IF($B43="","",INDEX('All CCC'!AS$7:AS$962,MATCH(WatchList!$B43,'All CCC'!$B$7:$B$962,0)))</f>
        <v/>
      </c>
      <c r="AT43" s="1002" t="str">
        <f>IF($B43="","",INDEX('All CCC'!AT$7:AT$962,MATCH(WatchList!$B43,'All CCC'!$B$7:$B$962,0)))</f>
        <v/>
      </c>
      <c r="AU43" s="1002" t="str">
        <f>IF($B43="","",INDEX('All CCC'!AU$7:AU$962,MATCH(WatchList!$B43,'All CCC'!$B$7:$B$962,0)))</f>
        <v/>
      </c>
      <c r="AV43" s="1002" t="str">
        <f>IF($B43="","",INDEX('All CCC'!AV$7:AV$962,MATCH(WatchList!$B43,'All CCC'!$B$7:$B$962,0)))</f>
        <v/>
      </c>
      <c r="AW43" s="1002" t="str">
        <f>IF($B43="","",INDEX('All CCC'!AW$7:AW$962,MATCH(WatchList!$B43,'All CCC'!$B$7:$B$962,0)))</f>
        <v/>
      </c>
      <c r="AX43" s="1002" t="str">
        <f>IF($B43="","",INDEX('All CCC'!AX$7:AX$962,MATCH(WatchList!$B43,'All CCC'!$B$7:$B$962,0)))</f>
        <v/>
      </c>
      <c r="AY43" s="1002" t="str">
        <f>IF($B43="","",INDEX('All CCC'!AY$7:AY$962,MATCH(WatchList!$B43,'All CCC'!$B$7:$B$962,0)))</f>
        <v/>
      </c>
      <c r="AZ43" s="1002" t="str">
        <f>IF($B43="","",INDEX('All CCC'!AZ$7:AZ$962,MATCH(WatchList!$B43,'All CCC'!$B$7:$B$962,0)))</f>
        <v/>
      </c>
      <c r="BA43" s="1002" t="str">
        <f>IF($B43="","",INDEX('All CCC'!BA$7:BA$962,MATCH(WatchList!$B43,'All CCC'!$B$7:$B$962,0)))</f>
        <v/>
      </c>
      <c r="BB43" s="1002" t="str">
        <f>IF($B43="","",INDEX('All CCC'!BB$7:BB$962,MATCH(WatchList!$B43,'All CCC'!$B$7:$B$962,0)))</f>
        <v/>
      </c>
      <c r="BC43" s="1002" t="str">
        <f>IF($B43="","",INDEX('All CCC'!BC$7:BC$962,MATCH(WatchList!$B43,'All CCC'!$B$7:$B$962,0)))</f>
        <v/>
      </c>
      <c r="BD43" s="1002" t="str">
        <f>IF($B43="","",INDEX('All CCC'!BD$7:BD$962,MATCH(WatchList!$B43,'All CCC'!$B$7:$B$962,0)))</f>
        <v/>
      </c>
      <c r="BE43" s="1002" t="str">
        <f>IF($B43="","",INDEX('All CCC'!BE$7:BE$962,MATCH(WatchList!$B43,'All CCC'!$B$7:$B$962,0)))</f>
        <v/>
      </c>
      <c r="BF43" s="1002" t="str">
        <f>IF($B43="","",INDEX('All CCC'!BF$7:BF$962,MATCH(WatchList!$B43,'All CCC'!$B$7:$B$962,0)))</f>
        <v/>
      </c>
      <c r="BG43" s="1002" t="str">
        <f>IF($B43="","",INDEX('All CCC'!BG$7:BG$962,MATCH(WatchList!$B43,'All CCC'!$B$7:$B$962,0)))</f>
        <v/>
      </c>
    </row>
    <row r="44" spans="1:59" x14ac:dyDescent="0.2">
      <c r="A44" s="638" t="str">
        <f>IF($B44="","",INDEX('All CCC'!A$7:A$962,MATCH(WatchList!$B44,'All CCC'!$B$7:$B$962,0)))</f>
        <v/>
      </c>
      <c r="B44" s="36"/>
      <c r="C44" s="1002" t="str">
        <f>IF($B44="","",INDEX('All CCC'!C$7:C$962,MATCH(WatchList!$B44,'All CCC'!$B$7:$B$962,0)))</f>
        <v/>
      </c>
      <c r="D44" s="1002" t="str">
        <f>IF($B44="","",INDEX('All CCC'!D$7:D$962,MATCH(WatchList!$B44,'All CCC'!$B$7:$B$962,0)))</f>
        <v/>
      </c>
      <c r="E44" s="1002" t="str">
        <f>IF($B44="","",INDEX('All CCC'!E$7:E$962,MATCH(WatchList!$B44,'All CCC'!$B$7:$B$962,0)))</f>
        <v/>
      </c>
      <c r="F44" s="1002" t="str">
        <f>IF($B44="","",INDEX('All CCC'!F$7:F$962,MATCH(WatchList!$B44,'All CCC'!$B$7:$B$962,0)))</f>
        <v/>
      </c>
      <c r="G44" s="1002" t="str">
        <f>IF($B44="","",INDEX('All CCC'!G$7:G$962,MATCH(WatchList!$B44,'All CCC'!$B$7:$B$962,0)))</f>
        <v/>
      </c>
      <c r="H44" s="1002" t="str">
        <f>IF($B44="","",INDEX('All CCC'!H$7:H$962,MATCH(WatchList!$B44,'All CCC'!$B$7:$B$962,0)))</f>
        <v/>
      </c>
      <c r="I44" s="1002" t="str">
        <f>IF($B44="","",INDEX('All CCC'!I$7:I$962,MATCH(WatchList!$B44,'All CCC'!$B$7:$B$962,0)))</f>
        <v/>
      </c>
      <c r="J44" s="1002" t="str">
        <f>IF($B44="","",INDEX('All CCC'!J$7:J$962,MATCH(WatchList!$B44,'All CCC'!$B$7:$B$962,0)))</f>
        <v/>
      </c>
      <c r="K44" s="1002" t="str">
        <f>IF($B44="","",INDEX('All CCC'!K$7:K$962,MATCH(WatchList!$B44,'All CCC'!$B$7:$B$962,0)))</f>
        <v/>
      </c>
      <c r="L44" s="1002" t="str">
        <f>IF($B44="","",INDEX('All CCC'!L$7:L$962,MATCH(WatchList!$B44,'All CCC'!$B$7:$B$962,0)))</f>
        <v/>
      </c>
      <c r="M44" s="1002" t="str">
        <f>IF($B44="","",INDEX('All CCC'!M$7:M$962,MATCH(WatchList!$B44,'All CCC'!$B$7:$B$962,0)))</f>
        <v/>
      </c>
      <c r="N44" s="1002" t="str">
        <f>IF($B44="","",INDEX('All CCC'!N$7:N$962,MATCH(WatchList!$B44,'All CCC'!$B$7:$B$962,0)))</f>
        <v/>
      </c>
      <c r="O44" s="1002" t="str">
        <f>IF($B44="","",INDEX('All CCC'!O$7:O$962,MATCH(WatchList!$B44,'All CCC'!$B$7:$B$962,0)))</f>
        <v/>
      </c>
      <c r="P44" s="1003" t="str">
        <f>IF($B44="","",INDEX('All CCC'!P$7:P$962,MATCH(WatchList!$B44,'All CCC'!$B$7:$B$962,0)))</f>
        <v/>
      </c>
      <c r="Q44" s="1003" t="str">
        <f>IF($B44="","",INDEX('All CCC'!Q$7:Q$962,MATCH(WatchList!$B44,'All CCC'!$B$7:$B$962,0)))</f>
        <v/>
      </c>
      <c r="R44" s="1002" t="str">
        <f>IF($B44="","",INDEX('All CCC'!R$7:R$962,MATCH(WatchList!$B44,'All CCC'!$B$7:$B$962,0)))</f>
        <v/>
      </c>
      <c r="S44" s="1002" t="str">
        <f>IF($B44="","",INDEX('All CCC'!S$7:S$962,MATCH(WatchList!$B44,'All CCC'!$B$7:$B$962,0)))</f>
        <v/>
      </c>
      <c r="T44" s="1002" t="str">
        <f>IF($B44="","",INDEX('All CCC'!T$7:T$962,MATCH(WatchList!$B44,'All CCC'!$B$7:$B$962,0)))</f>
        <v/>
      </c>
      <c r="U44" s="1002" t="str">
        <f>IF($B44="","",INDEX('All CCC'!U$7:U$962,MATCH(WatchList!$B44,'All CCC'!$B$7:$B$962,0)))</f>
        <v/>
      </c>
      <c r="V44" s="1002" t="str">
        <f>IF($B44="","",INDEX('All CCC'!V$7:V$962,MATCH(WatchList!$B44,'All CCC'!$B$7:$B$962,0)))</f>
        <v/>
      </c>
      <c r="W44" s="1002" t="str">
        <f>IF($B44="","",INDEX('All CCC'!W$7:W$962,MATCH(WatchList!$B44,'All CCC'!$B$7:$B$962,0)))</f>
        <v/>
      </c>
      <c r="X44" s="1002" t="str">
        <f>IF($B44="","",INDEX('All CCC'!X$7:X$962,MATCH(WatchList!$B44,'All CCC'!$B$7:$B$962,0)))</f>
        <v/>
      </c>
      <c r="Y44" s="1002" t="str">
        <f>IF($B44="","",INDEX('All CCC'!Y$7:Y$962,MATCH(WatchList!$B44,'All CCC'!$B$7:$B$962,0)))</f>
        <v/>
      </c>
      <c r="Z44" s="1002" t="str">
        <f>IF($B44="","",INDEX('All CCC'!Z$7:Z$962,MATCH(WatchList!$B44,'All CCC'!$B$7:$B$962,0)))</f>
        <v/>
      </c>
      <c r="AA44" s="1002" t="str">
        <f>IF($B44="","",INDEX('All CCC'!AA$7:AA$962,MATCH(WatchList!$B44,'All CCC'!$B$7:$B$962,0)))</f>
        <v/>
      </c>
      <c r="AB44" s="1002" t="str">
        <f>IF($B44="","",INDEX('All CCC'!AB$7:AB$962,MATCH(WatchList!$B44,'All CCC'!$B$7:$B$962,0)))</f>
        <v/>
      </c>
      <c r="AC44" s="1002" t="str">
        <f>IF($B44="","",INDEX('All CCC'!AC$7:AC$962,MATCH(WatchList!$B44,'All CCC'!$B$7:$B$962,0)))</f>
        <v/>
      </c>
      <c r="AD44" s="1002" t="str">
        <f>IF($B44="","",INDEX('All CCC'!AD$7:AD$962,MATCH(WatchList!$B44,'All CCC'!$B$7:$B$962,0)))</f>
        <v/>
      </c>
      <c r="AE44" s="1002" t="str">
        <f>IF($B44="","",INDEX('All CCC'!AE$7:AE$962,MATCH(WatchList!$B44,'All CCC'!$B$7:$B$962,0)))</f>
        <v/>
      </c>
      <c r="AF44" s="1002" t="str">
        <f>IF($B44="","",INDEX('All CCC'!AF$7:AF$962,MATCH(WatchList!$B44,'All CCC'!$B$7:$B$962,0)))</f>
        <v/>
      </c>
      <c r="AG44" s="1002" t="str">
        <f>IF($B44="","",INDEX('All CCC'!AG$7:AG$962,MATCH(WatchList!$B44,'All CCC'!$B$7:$B$962,0)))</f>
        <v/>
      </c>
      <c r="AH44" s="1002" t="str">
        <f>IF($B44="","",INDEX('All CCC'!AH$7:AH$962,MATCH(WatchList!$B44,'All CCC'!$B$7:$B$962,0)))</f>
        <v/>
      </c>
      <c r="AI44" s="1002" t="str">
        <f>IF($B44="","",INDEX('All CCC'!AI$7:AI$962,MATCH(WatchList!$B44,'All CCC'!$B$7:$B$962,0)))</f>
        <v/>
      </c>
      <c r="AJ44" s="1002" t="str">
        <f>IF($B44="","",INDEX('All CCC'!AJ$7:AJ$962,MATCH(WatchList!$B44,'All CCC'!$B$7:$B$962,0)))</f>
        <v/>
      </c>
      <c r="AK44" s="1002" t="str">
        <f>IF($B44="","",INDEX('All CCC'!AK$7:AK$962,MATCH(WatchList!$B44,'All CCC'!$B$7:$B$962,0)))</f>
        <v/>
      </c>
      <c r="AL44" s="1002" t="str">
        <f>IF($B44="","",INDEX('All CCC'!AL$7:AL$962,MATCH(WatchList!$B44,'All CCC'!$B$7:$B$962,0)))</f>
        <v/>
      </c>
      <c r="AM44" s="1002" t="str">
        <f>IF($B44="","",INDEX('All CCC'!AM$7:AM$962,MATCH(WatchList!$B44,'All CCC'!$B$7:$B$962,0)))</f>
        <v/>
      </c>
      <c r="AN44" s="1002" t="str">
        <f>IF($B44="","",INDEX('All CCC'!AN$7:AN$962,MATCH(WatchList!$B44,'All CCC'!$B$7:$B$962,0)))</f>
        <v/>
      </c>
      <c r="AO44" s="1002" t="str">
        <f>IF($B44="","",INDEX('All CCC'!AO$7:AO$962,MATCH(WatchList!$B44,'All CCC'!$B$7:$B$962,0)))</f>
        <v/>
      </c>
      <c r="AP44" s="1002" t="str">
        <f>IF($B44="","",INDEX('All CCC'!AP$7:AP$962,MATCH(WatchList!$B44,'All CCC'!$B$7:$B$962,0)))</f>
        <v/>
      </c>
      <c r="AQ44" s="1002" t="str">
        <f>IF($B44="","",INDEX('All CCC'!AQ$7:AQ$962,MATCH(WatchList!$B44,'All CCC'!$B$7:$B$962,0)))</f>
        <v/>
      </c>
      <c r="AR44" s="1002" t="str">
        <f>IF($B44="","",INDEX('All CCC'!AR$7:AR$962,MATCH(WatchList!$B44,'All CCC'!$B$7:$B$962,0)))</f>
        <v/>
      </c>
      <c r="AS44" s="1002" t="str">
        <f>IF($B44="","",INDEX('All CCC'!AS$7:AS$962,MATCH(WatchList!$B44,'All CCC'!$B$7:$B$962,0)))</f>
        <v/>
      </c>
      <c r="AT44" s="1002" t="str">
        <f>IF($B44="","",INDEX('All CCC'!AT$7:AT$962,MATCH(WatchList!$B44,'All CCC'!$B$7:$B$962,0)))</f>
        <v/>
      </c>
      <c r="AU44" s="1002" t="str">
        <f>IF($B44="","",INDEX('All CCC'!AU$7:AU$962,MATCH(WatchList!$B44,'All CCC'!$B$7:$B$962,0)))</f>
        <v/>
      </c>
      <c r="AV44" s="1002" t="str">
        <f>IF($B44="","",INDEX('All CCC'!AV$7:AV$962,MATCH(WatchList!$B44,'All CCC'!$B$7:$B$962,0)))</f>
        <v/>
      </c>
      <c r="AW44" s="1002" t="str">
        <f>IF($B44="","",INDEX('All CCC'!AW$7:AW$962,MATCH(WatchList!$B44,'All CCC'!$B$7:$B$962,0)))</f>
        <v/>
      </c>
      <c r="AX44" s="1002" t="str">
        <f>IF($B44="","",INDEX('All CCC'!AX$7:AX$962,MATCH(WatchList!$B44,'All CCC'!$B$7:$B$962,0)))</f>
        <v/>
      </c>
      <c r="AY44" s="1002" t="str">
        <f>IF($B44="","",INDEX('All CCC'!AY$7:AY$962,MATCH(WatchList!$B44,'All CCC'!$B$7:$B$962,0)))</f>
        <v/>
      </c>
      <c r="AZ44" s="1002" t="str">
        <f>IF($B44="","",INDEX('All CCC'!AZ$7:AZ$962,MATCH(WatchList!$B44,'All CCC'!$B$7:$B$962,0)))</f>
        <v/>
      </c>
      <c r="BA44" s="1002" t="str">
        <f>IF($B44="","",INDEX('All CCC'!BA$7:BA$962,MATCH(WatchList!$B44,'All CCC'!$B$7:$B$962,0)))</f>
        <v/>
      </c>
      <c r="BB44" s="1002" t="str">
        <f>IF($B44="","",INDEX('All CCC'!BB$7:BB$962,MATCH(WatchList!$B44,'All CCC'!$B$7:$B$962,0)))</f>
        <v/>
      </c>
      <c r="BC44" s="1002" t="str">
        <f>IF($B44="","",INDEX('All CCC'!BC$7:BC$962,MATCH(WatchList!$B44,'All CCC'!$B$7:$B$962,0)))</f>
        <v/>
      </c>
      <c r="BD44" s="1002" t="str">
        <f>IF($B44="","",INDEX('All CCC'!BD$7:BD$962,MATCH(WatchList!$B44,'All CCC'!$B$7:$B$962,0)))</f>
        <v/>
      </c>
      <c r="BE44" s="1002" t="str">
        <f>IF($B44="","",INDEX('All CCC'!BE$7:BE$962,MATCH(WatchList!$B44,'All CCC'!$B$7:$B$962,0)))</f>
        <v/>
      </c>
      <c r="BF44" s="1002" t="str">
        <f>IF($B44="","",INDEX('All CCC'!BF$7:BF$962,MATCH(WatchList!$B44,'All CCC'!$B$7:$B$962,0)))</f>
        <v/>
      </c>
      <c r="BG44" s="1002" t="str">
        <f>IF($B44="","",INDEX('All CCC'!BG$7:BG$962,MATCH(WatchList!$B44,'All CCC'!$B$7:$B$962,0)))</f>
        <v/>
      </c>
    </row>
    <row r="45" spans="1:59" x14ac:dyDescent="0.2">
      <c r="A45" s="638" t="str">
        <f>IF($B45="","",INDEX('All CCC'!A$7:A$962,MATCH(WatchList!$B45,'All CCC'!$B$7:$B$962,0)))</f>
        <v/>
      </c>
      <c r="B45" s="36"/>
      <c r="C45" s="1002" t="str">
        <f>IF($B45="","",INDEX('All CCC'!C$7:C$962,MATCH(WatchList!$B45,'All CCC'!$B$7:$B$962,0)))</f>
        <v/>
      </c>
      <c r="D45" s="1002" t="str">
        <f>IF($B45="","",INDEX('All CCC'!D$7:D$962,MATCH(WatchList!$B45,'All CCC'!$B$7:$B$962,0)))</f>
        <v/>
      </c>
      <c r="E45" s="1002" t="str">
        <f>IF($B45="","",INDEX('All CCC'!E$7:E$962,MATCH(WatchList!$B45,'All CCC'!$B$7:$B$962,0)))</f>
        <v/>
      </c>
      <c r="F45" s="1002" t="str">
        <f>IF($B45="","",INDEX('All CCC'!F$7:F$962,MATCH(WatchList!$B45,'All CCC'!$B$7:$B$962,0)))</f>
        <v/>
      </c>
      <c r="G45" s="1002" t="str">
        <f>IF($B45="","",INDEX('All CCC'!G$7:G$962,MATCH(WatchList!$B45,'All CCC'!$B$7:$B$962,0)))</f>
        <v/>
      </c>
      <c r="H45" s="1002" t="str">
        <f>IF($B45="","",INDEX('All CCC'!H$7:H$962,MATCH(WatchList!$B45,'All CCC'!$B$7:$B$962,0)))</f>
        <v/>
      </c>
      <c r="I45" s="1002" t="str">
        <f>IF($B45="","",INDEX('All CCC'!I$7:I$962,MATCH(WatchList!$B45,'All CCC'!$B$7:$B$962,0)))</f>
        <v/>
      </c>
      <c r="J45" s="1002" t="str">
        <f>IF($B45="","",INDEX('All CCC'!J$7:J$962,MATCH(WatchList!$B45,'All CCC'!$B$7:$B$962,0)))</f>
        <v/>
      </c>
      <c r="K45" s="1002" t="str">
        <f>IF($B45="","",INDEX('All CCC'!K$7:K$962,MATCH(WatchList!$B45,'All CCC'!$B$7:$B$962,0)))</f>
        <v/>
      </c>
      <c r="L45" s="1002" t="str">
        <f>IF($B45="","",INDEX('All CCC'!L$7:L$962,MATCH(WatchList!$B45,'All CCC'!$B$7:$B$962,0)))</f>
        <v/>
      </c>
      <c r="M45" s="1002" t="str">
        <f>IF($B45="","",INDEX('All CCC'!M$7:M$962,MATCH(WatchList!$B45,'All CCC'!$B$7:$B$962,0)))</f>
        <v/>
      </c>
      <c r="N45" s="1002" t="str">
        <f>IF($B45="","",INDEX('All CCC'!N$7:N$962,MATCH(WatchList!$B45,'All CCC'!$B$7:$B$962,0)))</f>
        <v/>
      </c>
      <c r="O45" s="1002" t="str">
        <f>IF($B45="","",INDEX('All CCC'!O$7:O$962,MATCH(WatchList!$B45,'All CCC'!$B$7:$B$962,0)))</f>
        <v/>
      </c>
      <c r="P45" s="1003" t="str">
        <f>IF($B45="","",INDEX('All CCC'!P$7:P$962,MATCH(WatchList!$B45,'All CCC'!$B$7:$B$962,0)))</f>
        <v/>
      </c>
      <c r="Q45" s="1003" t="str">
        <f>IF($B45="","",INDEX('All CCC'!Q$7:Q$962,MATCH(WatchList!$B45,'All CCC'!$B$7:$B$962,0)))</f>
        <v/>
      </c>
      <c r="R45" s="1002" t="str">
        <f>IF($B45="","",INDEX('All CCC'!R$7:R$962,MATCH(WatchList!$B45,'All CCC'!$B$7:$B$962,0)))</f>
        <v/>
      </c>
      <c r="S45" s="1002" t="str">
        <f>IF($B45="","",INDEX('All CCC'!S$7:S$962,MATCH(WatchList!$B45,'All CCC'!$B$7:$B$962,0)))</f>
        <v/>
      </c>
      <c r="T45" s="1002" t="str">
        <f>IF($B45="","",INDEX('All CCC'!T$7:T$962,MATCH(WatchList!$B45,'All CCC'!$B$7:$B$962,0)))</f>
        <v/>
      </c>
      <c r="U45" s="1002" t="str">
        <f>IF($B45="","",INDEX('All CCC'!U$7:U$962,MATCH(WatchList!$B45,'All CCC'!$B$7:$B$962,0)))</f>
        <v/>
      </c>
      <c r="V45" s="1002" t="str">
        <f>IF($B45="","",INDEX('All CCC'!V$7:V$962,MATCH(WatchList!$B45,'All CCC'!$B$7:$B$962,0)))</f>
        <v/>
      </c>
      <c r="W45" s="1002" t="str">
        <f>IF($B45="","",INDEX('All CCC'!W$7:W$962,MATCH(WatchList!$B45,'All CCC'!$B$7:$B$962,0)))</f>
        <v/>
      </c>
      <c r="X45" s="1002" t="str">
        <f>IF($B45="","",INDEX('All CCC'!X$7:X$962,MATCH(WatchList!$B45,'All CCC'!$B$7:$B$962,0)))</f>
        <v/>
      </c>
      <c r="Y45" s="1002" t="str">
        <f>IF($B45="","",INDEX('All CCC'!Y$7:Y$962,MATCH(WatchList!$B45,'All CCC'!$B$7:$B$962,0)))</f>
        <v/>
      </c>
      <c r="Z45" s="1002" t="str">
        <f>IF($B45="","",INDEX('All CCC'!Z$7:Z$962,MATCH(WatchList!$B45,'All CCC'!$B$7:$B$962,0)))</f>
        <v/>
      </c>
      <c r="AA45" s="1002" t="str">
        <f>IF($B45="","",INDEX('All CCC'!AA$7:AA$962,MATCH(WatchList!$B45,'All CCC'!$B$7:$B$962,0)))</f>
        <v/>
      </c>
      <c r="AB45" s="1002" t="str">
        <f>IF($B45="","",INDEX('All CCC'!AB$7:AB$962,MATCH(WatchList!$B45,'All CCC'!$B$7:$B$962,0)))</f>
        <v/>
      </c>
      <c r="AC45" s="1002" t="str">
        <f>IF($B45="","",INDEX('All CCC'!AC$7:AC$962,MATCH(WatchList!$B45,'All CCC'!$B$7:$B$962,0)))</f>
        <v/>
      </c>
      <c r="AD45" s="1002" t="str">
        <f>IF($B45="","",INDEX('All CCC'!AD$7:AD$962,MATCH(WatchList!$B45,'All CCC'!$B$7:$B$962,0)))</f>
        <v/>
      </c>
      <c r="AE45" s="1002" t="str">
        <f>IF($B45="","",INDEX('All CCC'!AE$7:AE$962,MATCH(WatchList!$B45,'All CCC'!$B$7:$B$962,0)))</f>
        <v/>
      </c>
      <c r="AF45" s="1002" t="str">
        <f>IF($B45="","",INDEX('All CCC'!AF$7:AF$962,MATCH(WatchList!$B45,'All CCC'!$B$7:$B$962,0)))</f>
        <v/>
      </c>
      <c r="AG45" s="1002" t="str">
        <f>IF($B45="","",INDEX('All CCC'!AG$7:AG$962,MATCH(WatchList!$B45,'All CCC'!$B$7:$B$962,0)))</f>
        <v/>
      </c>
      <c r="AH45" s="1002" t="str">
        <f>IF($B45="","",INDEX('All CCC'!AH$7:AH$962,MATCH(WatchList!$B45,'All CCC'!$B$7:$B$962,0)))</f>
        <v/>
      </c>
      <c r="AI45" s="1002" t="str">
        <f>IF($B45="","",INDEX('All CCC'!AI$7:AI$962,MATCH(WatchList!$B45,'All CCC'!$B$7:$B$962,0)))</f>
        <v/>
      </c>
      <c r="AJ45" s="1002" t="str">
        <f>IF($B45="","",INDEX('All CCC'!AJ$7:AJ$962,MATCH(WatchList!$B45,'All CCC'!$B$7:$B$962,0)))</f>
        <v/>
      </c>
      <c r="AK45" s="1002" t="str">
        <f>IF($B45="","",INDEX('All CCC'!AK$7:AK$962,MATCH(WatchList!$B45,'All CCC'!$B$7:$B$962,0)))</f>
        <v/>
      </c>
      <c r="AL45" s="1002" t="str">
        <f>IF($B45="","",INDEX('All CCC'!AL$7:AL$962,MATCH(WatchList!$B45,'All CCC'!$B$7:$B$962,0)))</f>
        <v/>
      </c>
      <c r="AM45" s="1002" t="str">
        <f>IF($B45="","",INDEX('All CCC'!AM$7:AM$962,MATCH(WatchList!$B45,'All CCC'!$B$7:$B$962,0)))</f>
        <v/>
      </c>
      <c r="AN45" s="1002" t="str">
        <f>IF($B45="","",INDEX('All CCC'!AN$7:AN$962,MATCH(WatchList!$B45,'All CCC'!$B$7:$B$962,0)))</f>
        <v/>
      </c>
      <c r="AO45" s="1002" t="str">
        <f>IF($B45="","",INDEX('All CCC'!AO$7:AO$962,MATCH(WatchList!$B45,'All CCC'!$B$7:$B$962,0)))</f>
        <v/>
      </c>
      <c r="AP45" s="1002" t="str">
        <f>IF($B45="","",INDEX('All CCC'!AP$7:AP$962,MATCH(WatchList!$B45,'All CCC'!$B$7:$B$962,0)))</f>
        <v/>
      </c>
      <c r="AQ45" s="1002" t="str">
        <f>IF($B45="","",INDEX('All CCC'!AQ$7:AQ$962,MATCH(WatchList!$B45,'All CCC'!$B$7:$B$962,0)))</f>
        <v/>
      </c>
      <c r="AR45" s="1002" t="str">
        <f>IF($B45="","",INDEX('All CCC'!AR$7:AR$962,MATCH(WatchList!$B45,'All CCC'!$B$7:$B$962,0)))</f>
        <v/>
      </c>
      <c r="AS45" s="1002" t="str">
        <f>IF($B45="","",INDEX('All CCC'!AS$7:AS$962,MATCH(WatchList!$B45,'All CCC'!$B$7:$B$962,0)))</f>
        <v/>
      </c>
      <c r="AT45" s="1002" t="str">
        <f>IF($B45="","",INDEX('All CCC'!AT$7:AT$962,MATCH(WatchList!$B45,'All CCC'!$B$7:$B$962,0)))</f>
        <v/>
      </c>
      <c r="AU45" s="1002" t="str">
        <f>IF($B45="","",INDEX('All CCC'!AU$7:AU$962,MATCH(WatchList!$B45,'All CCC'!$B$7:$B$962,0)))</f>
        <v/>
      </c>
      <c r="AV45" s="1002" t="str">
        <f>IF($B45="","",INDEX('All CCC'!AV$7:AV$962,MATCH(WatchList!$B45,'All CCC'!$B$7:$B$962,0)))</f>
        <v/>
      </c>
      <c r="AW45" s="1002" t="str">
        <f>IF($B45="","",INDEX('All CCC'!AW$7:AW$962,MATCH(WatchList!$B45,'All CCC'!$B$7:$B$962,0)))</f>
        <v/>
      </c>
      <c r="AX45" s="1002" t="str">
        <f>IF($B45="","",INDEX('All CCC'!AX$7:AX$962,MATCH(WatchList!$B45,'All CCC'!$B$7:$B$962,0)))</f>
        <v/>
      </c>
      <c r="AY45" s="1002" t="str">
        <f>IF($B45="","",INDEX('All CCC'!AY$7:AY$962,MATCH(WatchList!$B45,'All CCC'!$B$7:$B$962,0)))</f>
        <v/>
      </c>
      <c r="AZ45" s="1002" t="str">
        <f>IF($B45="","",INDEX('All CCC'!AZ$7:AZ$962,MATCH(WatchList!$B45,'All CCC'!$B$7:$B$962,0)))</f>
        <v/>
      </c>
      <c r="BA45" s="1002" t="str">
        <f>IF($B45="","",INDEX('All CCC'!BA$7:BA$962,MATCH(WatchList!$B45,'All CCC'!$B$7:$B$962,0)))</f>
        <v/>
      </c>
      <c r="BB45" s="1002" t="str">
        <f>IF($B45="","",INDEX('All CCC'!BB$7:BB$962,MATCH(WatchList!$B45,'All CCC'!$B$7:$B$962,0)))</f>
        <v/>
      </c>
      <c r="BC45" s="1002" t="str">
        <f>IF($B45="","",INDEX('All CCC'!BC$7:BC$962,MATCH(WatchList!$B45,'All CCC'!$B$7:$B$962,0)))</f>
        <v/>
      </c>
      <c r="BD45" s="1002" t="str">
        <f>IF($B45="","",INDEX('All CCC'!BD$7:BD$962,MATCH(WatchList!$B45,'All CCC'!$B$7:$B$962,0)))</f>
        <v/>
      </c>
      <c r="BE45" s="1002" t="str">
        <f>IF($B45="","",INDEX('All CCC'!BE$7:BE$962,MATCH(WatchList!$B45,'All CCC'!$B$7:$B$962,0)))</f>
        <v/>
      </c>
      <c r="BF45" s="1002" t="str">
        <f>IF($B45="","",INDEX('All CCC'!BF$7:BF$962,MATCH(WatchList!$B45,'All CCC'!$B$7:$B$962,0)))</f>
        <v/>
      </c>
      <c r="BG45" s="1002" t="str">
        <f>IF($B45="","",INDEX('All CCC'!BG$7:BG$962,MATCH(WatchList!$B45,'All CCC'!$B$7:$B$962,0)))</f>
        <v/>
      </c>
    </row>
    <row r="46" spans="1:59" x14ac:dyDescent="0.2">
      <c r="A46" s="638" t="str">
        <f>IF($B46="","",INDEX('All CCC'!A$7:A$962,MATCH(WatchList!$B46,'All CCC'!$B$7:$B$962,0)))</f>
        <v/>
      </c>
      <c r="B46" s="36"/>
      <c r="C46" s="1002" t="str">
        <f>IF($B46="","",INDEX('All CCC'!C$7:C$962,MATCH(WatchList!$B46,'All CCC'!$B$7:$B$962,0)))</f>
        <v/>
      </c>
      <c r="D46" s="1002" t="str">
        <f>IF($B46="","",INDEX('All CCC'!D$7:D$962,MATCH(WatchList!$B46,'All CCC'!$B$7:$B$962,0)))</f>
        <v/>
      </c>
      <c r="E46" s="1002" t="str">
        <f>IF($B46="","",INDEX('All CCC'!E$7:E$962,MATCH(WatchList!$B46,'All CCC'!$B$7:$B$962,0)))</f>
        <v/>
      </c>
      <c r="F46" s="1002" t="str">
        <f>IF($B46="","",INDEX('All CCC'!F$7:F$962,MATCH(WatchList!$B46,'All CCC'!$B$7:$B$962,0)))</f>
        <v/>
      </c>
      <c r="G46" s="1002" t="str">
        <f>IF($B46="","",INDEX('All CCC'!G$7:G$962,MATCH(WatchList!$B46,'All CCC'!$B$7:$B$962,0)))</f>
        <v/>
      </c>
      <c r="H46" s="1002" t="str">
        <f>IF($B46="","",INDEX('All CCC'!H$7:H$962,MATCH(WatchList!$B46,'All CCC'!$B$7:$B$962,0)))</f>
        <v/>
      </c>
      <c r="I46" s="1002" t="str">
        <f>IF($B46="","",INDEX('All CCC'!I$7:I$962,MATCH(WatchList!$B46,'All CCC'!$B$7:$B$962,0)))</f>
        <v/>
      </c>
      <c r="J46" s="1002" t="str">
        <f>IF($B46="","",INDEX('All CCC'!J$7:J$962,MATCH(WatchList!$B46,'All CCC'!$B$7:$B$962,0)))</f>
        <v/>
      </c>
      <c r="K46" s="1002" t="str">
        <f>IF($B46="","",INDEX('All CCC'!K$7:K$962,MATCH(WatchList!$B46,'All CCC'!$B$7:$B$962,0)))</f>
        <v/>
      </c>
      <c r="L46" s="1002" t="str">
        <f>IF($B46="","",INDEX('All CCC'!L$7:L$962,MATCH(WatchList!$B46,'All CCC'!$B$7:$B$962,0)))</f>
        <v/>
      </c>
      <c r="M46" s="1002" t="str">
        <f>IF($B46="","",INDEX('All CCC'!M$7:M$962,MATCH(WatchList!$B46,'All CCC'!$B$7:$B$962,0)))</f>
        <v/>
      </c>
      <c r="N46" s="1002" t="str">
        <f>IF($B46="","",INDEX('All CCC'!N$7:N$962,MATCH(WatchList!$B46,'All CCC'!$B$7:$B$962,0)))</f>
        <v/>
      </c>
      <c r="O46" s="1002" t="str">
        <f>IF($B46="","",INDEX('All CCC'!O$7:O$962,MATCH(WatchList!$B46,'All CCC'!$B$7:$B$962,0)))</f>
        <v/>
      </c>
      <c r="P46" s="1003" t="str">
        <f>IF($B46="","",INDEX('All CCC'!P$7:P$962,MATCH(WatchList!$B46,'All CCC'!$B$7:$B$962,0)))</f>
        <v/>
      </c>
      <c r="Q46" s="1003" t="str">
        <f>IF($B46="","",INDEX('All CCC'!Q$7:Q$962,MATCH(WatchList!$B46,'All CCC'!$B$7:$B$962,0)))</f>
        <v/>
      </c>
      <c r="R46" s="1002" t="str">
        <f>IF($B46="","",INDEX('All CCC'!R$7:R$962,MATCH(WatchList!$B46,'All CCC'!$B$7:$B$962,0)))</f>
        <v/>
      </c>
      <c r="S46" s="1002" t="str">
        <f>IF($B46="","",INDEX('All CCC'!S$7:S$962,MATCH(WatchList!$B46,'All CCC'!$B$7:$B$962,0)))</f>
        <v/>
      </c>
      <c r="T46" s="1002" t="str">
        <f>IF($B46="","",INDEX('All CCC'!T$7:T$962,MATCH(WatchList!$B46,'All CCC'!$B$7:$B$962,0)))</f>
        <v/>
      </c>
      <c r="U46" s="1002" t="str">
        <f>IF($B46="","",INDEX('All CCC'!U$7:U$962,MATCH(WatchList!$B46,'All CCC'!$B$7:$B$962,0)))</f>
        <v/>
      </c>
      <c r="V46" s="1002" t="str">
        <f>IF($B46="","",INDEX('All CCC'!V$7:V$962,MATCH(WatchList!$B46,'All CCC'!$B$7:$B$962,0)))</f>
        <v/>
      </c>
      <c r="W46" s="1002" t="str">
        <f>IF($B46="","",INDEX('All CCC'!W$7:W$962,MATCH(WatchList!$B46,'All CCC'!$B$7:$B$962,0)))</f>
        <v/>
      </c>
      <c r="X46" s="1002" t="str">
        <f>IF($B46="","",INDEX('All CCC'!X$7:X$962,MATCH(WatchList!$B46,'All CCC'!$B$7:$B$962,0)))</f>
        <v/>
      </c>
      <c r="Y46" s="1002" t="str">
        <f>IF($B46="","",INDEX('All CCC'!Y$7:Y$962,MATCH(WatchList!$B46,'All CCC'!$B$7:$B$962,0)))</f>
        <v/>
      </c>
      <c r="Z46" s="1002" t="str">
        <f>IF($B46="","",INDEX('All CCC'!Z$7:Z$962,MATCH(WatchList!$B46,'All CCC'!$B$7:$B$962,0)))</f>
        <v/>
      </c>
      <c r="AA46" s="1002" t="str">
        <f>IF($B46="","",INDEX('All CCC'!AA$7:AA$962,MATCH(WatchList!$B46,'All CCC'!$B$7:$B$962,0)))</f>
        <v/>
      </c>
      <c r="AB46" s="1002" t="str">
        <f>IF($B46="","",INDEX('All CCC'!AB$7:AB$962,MATCH(WatchList!$B46,'All CCC'!$B$7:$B$962,0)))</f>
        <v/>
      </c>
      <c r="AC46" s="1002" t="str">
        <f>IF($B46="","",INDEX('All CCC'!AC$7:AC$962,MATCH(WatchList!$B46,'All CCC'!$B$7:$B$962,0)))</f>
        <v/>
      </c>
      <c r="AD46" s="1002" t="str">
        <f>IF($B46="","",INDEX('All CCC'!AD$7:AD$962,MATCH(WatchList!$B46,'All CCC'!$B$7:$B$962,0)))</f>
        <v/>
      </c>
      <c r="AE46" s="1002" t="str">
        <f>IF($B46="","",INDEX('All CCC'!AE$7:AE$962,MATCH(WatchList!$B46,'All CCC'!$B$7:$B$962,0)))</f>
        <v/>
      </c>
      <c r="AF46" s="1002" t="str">
        <f>IF($B46="","",INDEX('All CCC'!AF$7:AF$962,MATCH(WatchList!$B46,'All CCC'!$B$7:$B$962,0)))</f>
        <v/>
      </c>
      <c r="AG46" s="1002" t="str">
        <f>IF($B46="","",INDEX('All CCC'!AG$7:AG$962,MATCH(WatchList!$B46,'All CCC'!$B$7:$B$962,0)))</f>
        <v/>
      </c>
      <c r="AH46" s="1002" t="str">
        <f>IF($B46="","",INDEX('All CCC'!AH$7:AH$962,MATCH(WatchList!$B46,'All CCC'!$B$7:$B$962,0)))</f>
        <v/>
      </c>
      <c r="AI46" s="1002" t="str">
        <f>IF($B46="","",INDEX('All CCC'!AI$7:AI$962,MATCH(WatchList!$B46,'All CCC'!$B$7:$B$962,0)))</f>
        <v/>
      </c>
      <c r="AJ46" s="1002" t="str">
        <f>IF($B46="","",INDEX('All CCC'!AJ$7:AJ$962,MATCH(WatchList!$B46,'All CCC'!$B$7:$B$962,0)))</f>
        <v/>
      </c>
      <c r="AK46" s="1002" t="str">
        <f>IF($B46="","",INDEX('All CCC'!AK$7:AK$962,MATCH(WatchList!$B46,'All CCC'!$B$7:$B$962,0)))</f>
        <v/>
      </c>
      <c r="AL46" s="1002" t="str">
        <f>IF($B46="","",INDEX('All CCC'!AL$7:AL$962,MATCH(WatchList!$B46,'All CCC'!$B$7:$B$962,0)))</f>
        <v/>
      </c>
      <c r="AM46" s="1002" t="str">
        <f>IF($B46="","",INDEX('All CCC'!AM$7:AM$962,MATCH(WatchList!$B46,'All CCC'!$B$7:$B$962,0)))</f>
        <v/>
      </c>
      <c r="AN46" s="1002" t="str">
        <f>IF($B46="","",INDEX('All CCC'!AN$7:AN$962,MATCH(WatchList!$B46,'All CCC'!$B$7:$B$962,0)))</f>
        <v/>
      </c>
      <c r="AO46" s="1002" t="str">
        <f>IF($B46="","",INDEX('All CCC'!AO$7:AO$962,MATCH(WatchList!$B46,'All CCC'!$B$7:$B$962,0)))</f>
        <v/>
      </c>
      <c r="AP46" s="1002" t="str">
        <f>IF($B46="","",INDEX('All CCC'!AP$7:AP$962,MATCH(WatchList!$B46,'All CCC'!$B$7:$B$962,0)))</f>
        <v/>
      </c>
      <c r="AQ46" s="1002" t="str">
        <f>IF($B46="","",INDEX('All CCC'!AQ$7:AQ$962,MATCH(WatchList!$B46,'All CCC'!$B$7:$B$962,0)))</f>
        <v/>
      </c>
      <c r="AR46" s="1002" t="str">
        <f>IF($B46="","",INDEX('All CCC'!AR$7:AR$962,MATCH(WatchList!$B46,'All CCC'!$B$7:$B$962,0)))</f>
        <v/>
      </c>
      <c r="AS46" s="1002" t="str">
        <f>IF($B46="","",INDEX('All CCC'!AS$7:AS$962,MATCH(WatchList!$B46,'All CCC'!$B$7:$B$962,0)))</f>
        <v/>
      </c>
      <c r="AT46" s="1002" t="str">
        <f>IF($B46="","",INDEX('All CCC'!AT$7:AT$962,MATCH(WatchList!$B46,'All CCC'!$B$7:$B$962,0)))</f>
        <v/>
      </c>
      <c r="AU46" s="1002" t="str">
        <f>IF($B46="","",INDEX('All CCC'!AU$7:AU$962,MATCH(WatchList!$B46,'All CCC'!$B$7:$B$962,0)))</f>
        <v/>
      </c>
      <c r="AV46" s="1002" t="str">
        <f>IF($B46="","",INDEX('All CCC'!AV$7:AV$962,MATCH(WatchList!$B46,'All CCC'!$B$7:$B$962,0)))</f>
        <v/>
      </c>
      <c r="AW46" s="1002" t="str">
        <f>IF($B46="","",INDEX('All CCC'!AW$7:AW$962,MATCH(WatchList!$B46,'All CCC'!$B$7:$B$962,0)))</f>
        <v/>
      </c>
      <c r="AX46" s="1002" t="str">
        <f>IF($B46="","",INDEX('All CCC'!AX$7:AX$962,MATCH(WatchList!$B46,'All CCC'!$B$7:$B$962,0)))</f>
        <v/>
      </c>
      <c r="AY46" s="1002" t="str">
        <f>IF($B46="","",INDEX('All CCC'!AY$7:AY$962,MATCH(WatchList!$B46,'All CCC'!$B$7:$B$962,0)))</f>
        <v/>
      </c>
      <c r="AZ46" s="1002" t="str">
        <f>IF($B46="","",INDEX('All CCC'!AZ$7:AZ$962,MATCH(WatchList!$B46,'All CCC'!$B$7:$B$962,0)))</f>
        <v/>
      </c>
      <c r="BA46" s="1002" t="str">
        <f>IF($B46="","",INDEX('All CCC'!BA$7:BA$962,MATCH(WatchList!$B46,'All CCC'!$B$7:$B$962,0)))</f>
        <v/>
      </c>
      <c r="BB46" s="1002" t="str">
        <f>IF($B46="","",INDEX('All CCC'!BB$7:BB$962,MATCH(WatchList!$B46,'All CCC'!$B$7:$B$962,0)))</f>
        <v/>
      </c>
      <c r="BC46" s="1002" t="str">
        <f>IF($B46="","",INDEX('All CCC'!BC$7:BC$962,MATCH(WatchList!$B46,'All CCC'!$B$7:$B$962,0)))</f>
        <v/>
      </c>
      <c r="BD46" s="1002" t="str">
        <f>IF($B46="","",INDEX('All CCC'!BD$7:BD$962,MATCH(WatchList!$B46,'All CCC'!$B$7:$B$962,0)))</f>
        <v/>
      </c>
      <c r="BE46" s="1002" t="str">
        <f>IF($B46="","",INDEX('All CCC'!BE$7:BE$962,MATCH(WatchList!$B46,'All CCC'!$B$7:$B$962,0)))</f>
        <v/>
      </c>
      <c r="BF46" s="1002" t="str">
        <f>IF($B46="","",INDEX('All CCC'!BF$7:BF$962,MATCH(WatchList!$B46,'All CCC'!$B$7:$B$962,0)))</f>
        <v/>
      </c>
      <c r="BG46" s="1002" t="str">
        <f>IF($B46="","",INDEX('All CCC'!BG$7:BG$962,MATCH(WatchList!$B46,'All CCC'!$B$7:$B$962,0)))</f>
        <v/>
      </c>
    </row>
    <row r="47" spans="1:59" x14ac:dyDescent="0.2">
      <c r="A47" s="638" t="str">
        <f>IF($B47="","",INDEX('All CCC'!A$7:A$962,MATCH(WatchList!$B47,'All CCC'!$B$7:$B$962,0)))</f>
        <v/>
      </c>
      <c r="B47" s="36"/>
      <c r="C47" s="1002" t="str">
        <f>IF($B47="","",INDEX('All CCC'!C$7:C$962,MATCH(WatchList!$B47,'All CCC'!$B$7:$B$962,0)))</f>
        <v/>
      </c>
      <c r="D47" s="1002" t="str">
        <f>IF($B47="","",INDEX('All CCC'!D$7:D$962,MATCH(WatchList!$B47,'All CCC'!$B$7:$B$962,0)))</f>
        <v/>
      </c>
      <c r="E47" s="1002" t="str">
        <f>IF($B47="","",INDEX('All CCC'!E$7:E$962,MATCH(WatchList!$B47,'All CCC'!$B$7:$B$962,0)))</f>
        <v/>
      </c>
      <c r="F47" s="1002" t="str">
        <f>IF($B47="","",INDEX('All CCC'!F$7:F$962,MATCH(WatchList!$B47,'All CCC'!$B$7:$B$962,0)))</f>
        <v/>
      </c>
      <c r="G47" s="1002" t="str">
        <f>IF($B47="","",INDEX('All CCC'!G$7:G$962,MATCH(WatchList!$B47,'All CCC'!$B$7:$B$962,0)))</f>
        <v/>
      </c>
      <c r="H47" s="1002" t="str">
        <f>IF($B47="","",INDEX('All CCC'!H$7:H$962,MATCH(WatchList!$B47,'All CCC'!$B$7:$B$962,0)))</f>
        <v/>
      </c>
      <c r="I47" s="1002" t="str">
        <f>IF($B47="","",INDEX('All CCC'!I$7:I$962,MATCH(WatchList!$B47,'All CCC'!$B$7:$B$962,0)))</f>
        <v/>
      </c>
      <c r="J47" s="1002" t="str">
        <f>IF($B47="","",INDEX('All CCC'!J$7:J$962,MATCH(WatchList!$B47,'All CCC'!$B$7:$B$962,0)))</f>
        <v/>
      </c>
      <c r="K47" s="1002" t="str">
        <f>IF($B47="","",INDEX('All CCC'!K$7:K$962,MATCH(WatchList!$B47,'All CCC'!$B$7:$B$962,0)))</f>
        <v/>
      </c>
      <c r="L47" s="1002" t="str">
        <f>IF($B47="","",INDEX('All CCC'!L$7:L$962,MATCH(WatchList!$B47,'All CCC'!$B$7:$B$962,0)))</f>
        <v/>
      </c>
      <c r="M47" s="1002" t="str">
        <f>IF($B47="","",INDEX('All CCC'!M$7:M$962,MATCH(WatchList!$B47,'All CCC'!$B$7:$B$962,0)))</f>
        <v/>
      </c>
      <c r="N47" s="1002" t="str">
        <f>IF($B47="","",INDEX('All CCC'!N$7:N$962,MATCH(WatchList!$B47,'All CCC'!$B$7:$B$962,0)))</f>
        <v/>
      </c>
      <c r="O47" s="1002" t="str">
        <f>IF($B47="","",INDEX('All CCC'!O$7:O$962,MATCH(WatchList!$B47,'All CCC'!$B$7:$B$962,0)))</f>
        <v/>
      </c>
      <c r="P47" s="1003" t="str">
        <f>IF($B47="","",INDEX('All CCC'!P$7:P$962,MATCH(WatchList!$B47,'All CCC'!$B$7:$B$962,0)))</f>
        <v/>
      </c>
      <c r="Q47" s="1003" t="str">
        <f>IF($B47="","",INDEX('All CCC'!Q$7:Q$962,MATCH(WatchList!$B47,'All CCC'!$B$7:$B$962,0)))</f>
        <v/>
      </c>
      <c r="R47" s="1002" t="str">
        <f>IF($B47="","",INDEX('All CCC'!R$7:R$962,MATCH(WatchList!$B47,'All CCC'!$B$7:$B$962,0)))</f>
        <v/>
      </c>
      <c r="S47" s="1002" t="str">
        <f>IF($B47="","",INDEX('All CCC'!S$7:S$962,MATCH(WatchList!$B47,'All CCC'!$B$7:$B$962,0)))</f>
        <v/>
      </c>
      <c r="T47" s="1002" t="str">
        <f>IF($B47="","",INDEX('All CCC'!T$7:T$962,MATCH(WatchList!$B47,'All CCC'!$B$7:$B$962,0)))</f>
        <v/>
      </c>
      <c r="U47" s="1002" t="str">
        <f>IF($B47="","",INDEX('All CCC'!U$7:U$962,MATCH(WatchList!$B47,'All CCC'!$B$7:$B$962,0)))</f>
        <v/>
      </c>
      <c r="V47" s="1002" t="str">
        <f>IF($B47="","",INDEX('All CCC'!V$7:V$962,MATCH(WatchList!$B47,'All CCC'!$B$7:$B$962,0)))</f>
        <v/>
      </c>
      <c r="W47" s="1002" t="str">
        <f>IF($B47="","",INDEX('All CCC'!W$7:W$962,MATCH(WatchList!$B47,'All CCC'!$B$7:$B$962,0)))</f>
        <v/>
      </c>
      <c r="X47" s="1002" t="str">
        <f>IF($B47="","",INDEX('All CCC'!X$7:X$962,MATCH(WatchList!$B47,'All CCC'!$B$7:$B$962,0)))</f>
        <v/>
      </c>
      <c r="Y47" s="1002" t="str">
        <f>IF($B47="","",INDEX('All CCC'!Y$7:Y$962,MATCH(WatchList!$B47,'All CCC'!$B$7:$B$962,0)))</f>
        <v/>
      </c>
      <c r="Z47" s="1002" t="str">
        <f>IF($B47="","",INDEX('All CCC'!Z$7:Z$962,MATCH(WatchList!$B47,'All CCC'!$B$7:$B$962,0)))</f>
        <v/>
      </c>
      <c r="AA47" s="1002" t="str">
        <f>IF($B47="","",INDEX('All CCC'!AA$7:AA$962,MATCH(WatchList!$B47,'All CCC'!$B$7:$B$962,0)))</f>
        <v/>
      </c>
      <c r="AB47" s="1002" t="str">
        <f>IF($B47="","",INDEX('All CCC'!AB$7:AB$962,MATCH(WatchList!$B47,'All CCC'!$B$7:$B$962,0)))</f>
        <v/>
      </c>
      <c r="AC47" s="1002" t="str">
        <f>IF($B47="","",INDEX('All CCC'!AC$7:AC$962,MATCH(WatchList!$B47,'All CCC'!$B$7:$B$962,0)))</f>
        <v/>
      </c>
      <c r="AD47" s="1002" t="str">
        <f>IF($B47="","",INDEX('All CCC'!AD$7:AD$962,MATCH(WatchList!$B47,'All CCC'!$B$7:$B$962,0)))</f>
        <v/>
      </c>
      <c r="AE47" s="1002" t="str">
        <f>IF($B47="","",INDEX('All CCC'!AE$7:AE$962,MATCH(WatchList!$B47,'All CCC'!$B$7:$B$962,0)))</f>
        <v/>
      </c>
      <c r="AF47" s="1002" t="str">
        <f>IF($B47="","",INDEX('All CCC'!AF$7:AF$962,MATCH(WatchList!$B47,'All CCC'!$B$7:$B$962,0)))</f>
        <v/>
      </c>
      <c r="AG47" s="1002" t="str">
        <f>IF($B47="","",INDEX('All CCC'!AG$7:AG$962,MATCH(WatchList!$B47,'All CCC'!$B$7:$B$962,0)))</f>
        <v/>
      </c>
      <c r="AH47" s="1002" t="str">
        <f>IF($B47="","",INDEX('All CCC'!AH$7:AH$962,MATCH(WatchList!$B47,'All CCC'!$B$7:$B$962,0)))</f>
        <v/>
      </c>
      <c r="AI47" s="1002" t="str">
        <f>IF($B47="","",INDEX('All CCC'!AI$7:AI$962,MATCH(WatchList!$B47,'All CCC'!$B$7:$B$962,0)))</f>
        <v/>
      </c>
      <c r="AJ47" s="1002" t="str">
        <f>IF($B47="","",INDEX('All CCC'!AJ$7:AJ$962,MATCH(WatchList!$B47,'All CCC'!$B$7:$B$962,0)))</f>
        <v/>
      </c>
      <c r="AK47" s="1002" t="str">
        <f>IF($B47="","",INDEX('All CCC'!AK$7:AK$962,MATCH(WatchList!$B47,'All CCC'!$B$7:$B$962,0)))</f>
        <v/>
      </c>
      <c r="AL47" s="1002" t="str">
        <f>IF($B47="","",INDEX('All CCC'!AL$7:AL$962,MATCH(WatchList!$B47,'All CCC'!$B$7:$B$962,0)))</f>
        <v/>
      </c>
      <c r="AM47" s="1002" t="str">
        <f>IF($B47="","",INDEX('All CCC'!AM$7:AM$962,MATCH(WatchList!$B47,'All CCC'!$B$7:$B$962,0)))</f>
        <v/>
      </c>
      <c r="AN47" s="1002" t="str">
        <f>IF($B47="","",INDEX('All CCC'!AN$7:AN$962,MATCH(WatchList!$B47,'All CCC'!$B$7:$B$962,0)))</f>
        <v/>
      </c>
      <c r="AO47" s="1002" t="str">
        <f>IF($B47="","",INDEX('All CCC'!AO$7:AO$962,MATCH(WatchList!$B47,'All CCC'!$B$7:$B$962,0)))</f>
        <v/>
      </c>
      <c r="AP47" s="1002" t="str">
        <f>IF($B47="","",INDEX('All CCC'!AP$7:AP$962,MATCH(WatchList!$B47,'All CCC'!$B$7:$B$962,0)))</f>
        <v/>
      </c>
      <c r="AQ47" s="1002" t="str">
        <f>IF($B47="","",INDEX('All CCC'!AQ$7:AQ$962,MATCH(WatchList!$B47,'All CCC'!$B$7:$B$962,0)))</f>
        <v/>
      </c>
      <c r="AR47" s="1002" t="str">
        <f>IF($B47="","",INDEX('All CCC'!AR$7:AR$962,MATCH(WatchList!$B47,'All CCC'!$B$7:$B$962,0)))</f>
        <v/>
      </c>
      <c r="AS47" s="1002" t="str">
        <f>IF($B47="","",INDEX('All CCC'!AS$7:AS$962,MATCH(WatchList!$B47,'All CCC'!$B$7:$B$962,0)))</f>
        <v/>
      </c>
      <c r="AT47" s="1002" t="str">
        <f>IF($B47="","",INDEX('All CCC'!AT$7:AT$962,MATCH(WatchList!$B47,'All CCC'!$B$7:$B$962,0)))</f>
        <v/>
      </c>
      <c r="AU47" s="1002" t="str">
        <f>IF($B47="","",INDEX('All CCC'!AU$7:AU$962,MATCH(WatchList!$B47,'All CCC'!$B$7:$B$962,0)))</f>
        <v/>
      </c>
      <c r="AV47" s="1002" t="str">
        <f>IF($B47="","",INDEX('All CCC'!AV$7:AV$962,MATCH(WatchList!$B47,'All CCC'!$B$7:$B$962,0)))</f>
        <v/>
      </c>
      <c r="AW47" s="1002" t="str">
        <f>IF($B47="","",INDEX('All CCC'!AW$7:AW$962,MATCH(WatchList!$B47,'All CCC'!$B$7:$B$962,0)))</f>
        <v/>
      </c>
      <c r="AX47" s="1002" t="str">
        <f>IF($B47="","",INDEX('All CCC'!AX$7:AX$962,MATCH(WatchList!$B47,'All CCC'!$B$7:$B$962,0)))</f>
        <v/>
      </c>
      <c r="AY47" s="1002" t="str">
        <f>IF($B47="","",INDEX('All CCC'!AY$7:AY$962,MATCH(WatchList!$B47,'All CCC'!$B$7:$B$962,0)))</f>
        <v/>
      </c>
      <c r="AZ47" s="1002" t="str">
        <f>IF($B47="","",INDEX('All CCC'!AZ$7:AZ$962,MATCH(WatchList!$B47,'All CCC'!$B$7:$B$962,0)))</f>
        <v/>
      </c>
      <c r="BA47" s="1002" t="str">
        <f>IF($B47="","",INDEX('All CCC'!BA$7:BA$962,MATCH(WatchList!$B47,'All CCC'!$B$7:$B$962,0)))</f>
        <v/>
      </c>
      <c r="BB47" s="1002" t="str">
        <f>IF($B47="","",INDEX('All CCC'!BB$7:BB$962,MATCH(WatchList!$B47,'All CCC'!$B$7:$B$962,0)))</f>
        <v/>
      </c>
      <c r="BC47" s="1002" t="str">
        <f>IF($B47="","",INDEX('All CCC'!BC$7:BC$962,MATCH(WatchList!$B47,'All CCC'!$B$7:$B$962,0)))</f>
        <v/>
      </c>
      <c r="BD47" s="1002" t="str">
        <f>IF($B47="","",INDEX('All CCC'!BD$7:BD$962,MATCH(WatchList!$B47,'All CCC'!$B$7:$B$962,0)))</f>
        <v/>
      </c>
      <c r="BE47" s="1002" t="str">
        <f>IF($B47="","",INDEX('All CCC'!BE$7:BE$962,MATCH(WatchList!$B47,'All CCC'!$B$7:$B$962,0)))</f>
        <v/>
      </c>
      <c r="BF47" s="1002" t="str">
        <f>IF($B47="","",INDEX('All CCC'!BF$7:BF$962,MATCH(WatchList!$B47,'All CCC'!$B$7:$B$962,0)))</f>
        <v/>
      </c>
      <c r="BG47" s="1002" t="str">
        <f>IF($B47="","",INDEX('All CCC'!BG$7:BG$962,MATCH(WatchList!$B47,'All CCC'!$B$7:$B$962,0)))</f>
        <v/>
      </c>
    </row>
    <row r="48" spans="1:59" x14ac:dyDescent="0.2">
      <c r="A48" s="638" t="str">
        <f>IF($B48="","",INDEX('All CCC'!A$7:A$962,MATCH(WatchList!$B48,'All CCC'!$B$7:$B$962,0)))</f>
        <v/>
      </c>
      <c r="B48" s="36"/>
      <c r="C48" s="1002" t="str">
        <f>IF($B48="","",INDEX('All CCC'!C$7:C$962,MATCH(WatchList!$B48,'All CCC'!$B$7:$B$962,0)))</f>
        <v/>
      </c>
      <c r="D48" s="1002" t="str">
        <f>IF($B48="","",INDEX('All CCC'!D$7:D$962,MATCH(WatchList!$B48,'All CCC'!$B$7:$B$962,0)))</f>
        <v/>
      </c>
      <c r="E48" s="1002" t="str">
        <f>IF($B48="","",INDEX('All CCC'!E$7:E$962,MATCH(WatchList!$B48,'All CCC'!$B$7:$B$962,0)))</f>
        <v/>
      </c>
      <c r="F48" s="1002" t="str">
        <f>IF($B48="","",INDEX('All CCC'!F$7:F$962,MATCH(WatchList!$B48,'All CCC'!$B$7:$B$962,0)))</f>
        <v/>
      </c>
      <c r="G48" s="1002" t="str">
        <f>IF($B48="","",INDEX('All CCC'!G$7:G$962,MATCH(WatchList!$B48,'All CCC'!$B$7:$B$962,0)))</f>
        <v/>
      </c>
      <c r="H48" s="1002" t="str">
        <f>IF($B48="","",INDEX('All CCC'!H$7:H$962,MATCH(WatchList!$B48,'All CCC'!$B$7:$B$962,0)))</f>
        <v/>
      </c>
      <c r="I48" s="1002" t="str">
        <f>IF($B48="","",INDEX('All CCC'!I$7:I$962,MATCH(WatchList!$B48,'All CCC'!$B$7:$B$962,0)))</f>
        <v/>
      </c>
      <c r="J48" s="1002" t="str">
        <f>IF($B48="","",INDEX('All CCC'!J$7:J$962,MATCH(WatchList!$B48,'All CCC'!$B$7:$B$962,0)))</f>
        <v/>
      </c>
      <c r="K48" s="1002" t="str">
        <f>IF($B48="","",INDEX('All CCC'!K$7:K$962,MATCH(WatchList!$B48,'All CCC'!$B$7:$B$962,0)))</f>
        <v/>
      </c>
      <c r="L48" s="1002" t="str">
        <f>IF($B48="","",INDEX('All CCC'!L$7:L$962,MATCH(WatchList!$B48,'All CCC'!$B$7:$B$962,0)))</f>
        <v/>
      </c>
      <c r="M48" s="1002" t="str">
        <f>IF($B48="","",INDEX('All CCC'!M$7:M$962,MATCH(WatchList!$B48,'All CCC'!$B$7:$B$962,0)))</f>
        <v/>
      </c>
      <c r="N48" s="1002" t="str">
        <f>IF($B48="","",INDEX('All CCC'!N$7:N$962,MATCH(WatchList!$B48,'All CCC'!$B$7:$B$962,0)))</f>
        <v/>
      </c>
      <c r="O48" s="1002" t="str">
        <f>IF($B48="","",INDEX('All CCC'!O$7:O$962,MATCH(WatchList!$B48,'All CCC'!$B$7:$B$962,0)))</f>
        <v/>
      </c>
      <c r="P48" s="1003" t="str">
        <f>IF($B48="","",INDEX('All CCC'!P$7:P$962,MATCH(WatchList!$B48,'All CCC'!$B$7:$B$962,0)))</f>
        <v/>
      </c>
      <c r="Q48" s="1003" t="str">
        <f>IF($B48="","",INDEX('All CCC'!Q$7:Q$962,MATCH(WatchList!$B48,'All CCC'!$B$7:$B$962,0)))</f>
        <v/>
      </c>
      <c r="R48" s="1002" t="str">
        <f>IF($B48="","",INDEX('All CCC'!R$7:R$962,MATCH(WatchList!$B48,'All CCC'!$B$7:$B$962,0)))</f>
        <v/>
      </c>
      <c r="S48" s="1002" t="str">
        <f>IF($B48="","",INDEX('All CCC'!S$7:S$962,MATCH(WatchList!$B48,'All CCC'!$B$7:$B$962,0)))</f>
        <v/>
      </c>
      <c r="T48" s="1002" t="str">
        <f>IF($B48="","",INDEX('All CCC'!T$7:T$962,MATCH(WatchList!$B48,'All CCC'!$B$7:$B$962,0)))</f>
        <v/>
      </c>
      <c r="U48" s="1002" t="str">
        <f>IF($B48="","",INDEX('All CCC'!U$7:U$962,MATCH(WatchList!$B48,'All CCC'!$B$7:$B$962,0)))</f>
        <v/>
      </c>
      <c r="V48" s="1002" t="str">
        <f>IF($B48="","",INDEX('All CCC'!V$7:V$962,MATCH(WatchList!$B48,'All CCC'!$B$7:$B$962,0)))</f>
        <v/>
      </c>
      <c r="W48" s="1002" t="str">
        <f>IF($B48="","",INDEX('All CCC'!W$7:W$962,MATCH(WatchList!$B48,'All CCC'!$B$7:$B$962,0)))</f>
        <v/>
      </c>
      <c r="X48" s="1002" t="str">
        <f>IF($B48="","",INDEX('All CCC'!X$7:X$962,MATCH(WatchList!$B48,'All CCC'!$B$7:$B$962,0)))</f>
        <v/>
      </c>
      <c r="Y48" s="1002" t="str">
        <f>IF($B48="","",INDEX('All CCC'!Y$7:Y$962,MATCH(WatchList!$B48,'All CCC'!$B$7:$B$962,0)))</f>
        <v/>
      </c>
      <c r="Z48" s="1002" t="str">
        <f>IF($B48="","",INDEX('All CCC'!Z$7:Z$962,MATCH(WatchList!$B48,'All CCC'!$B$7:$B$962,0)))</f>
        <v/>
      </c>
      <c r="AA48" s="1002" t="str">
        <f>IF($B48="","",INDEX('All CCC'!AA$7:AA$962,MATCH(WatchList!$B48,'All CCC'!$B$7:$B$962,0)))</f>
        <v/>
      </c>
      <c r="AB48" s="1002" t="str">
        <f>IF($B48="","",INDEX('All CCC'!AB$7:AB$962,MATCH(WatchList!$B48,'All CCC'!$B$7:$B$962,0)))</f>
        <v/>
      </c>
      <c r="AC48" s="1002" t="str">
        <f>IF($B48="","",INDEX('All CCC'!AC$7:AC$962,MATCH(WatchList!$B48,'All CCC'!$B$7:$B$962,0)))</f>
        <v/>
      </c>
      <c r="AD48" s="1002" t="str">
        <f>IF($B48="","",INDEX('All CCC'!AD$7:AD$962,MATCH(WatchList!$B48,'All CCC'!$B$7:$B$962,0)))</f>
        <v/>
      </c>
      <c r="AE48" s="1002" t="str">
        <f>IF($B48="","",INDEX('All CCC'!AE$7:AE$962,MATCH(WatchList!$B48,'All CCC'!$B$7:$B$962,0)))</f>
        <v/>
      </c>
      <c r="AF48" s="1002" t="str">
        <f>IF($B48="","",INDEX('All CCC'!AF$7:AF$962,MATCH(WatchList!$B48,'All CCC'!$B$7:$B$962,0)))</f>
        <v/>
      </c>
      <c r="AG48" s="1002" t="str">
        <f>IF($B48="","",INDEX('All CCC'!AG$7:AG$962,MATCH(WatchList!$B48,'All CCC'!$B$7:$B$962,0)))</f>
        <v/>
      </c>
      <c r="AH48" s="1002" t="str">
        <f>IF($B48="","",INDEX('All CCC'!AH$7:AH$962,MATCH(WatchList!$B48,'All CCC'!$B$7:$B$962,0)))</f>
        <v/>
      </c>
      <c r="AI48" s="1002" t="str">
        <f>IF($B48="","",INDEX('All CCC'!AI$7:AI$962,MATCH(WatchList!$B48,'All CCC'!$B$7:$B$962,0)))</f>
        <v/>
      </c>
      <c r="AJ48" s="1002" t="str">
        <f>IF($B48="","",INDEX('All CCC'!AJ$7:AJ$962,MATCH(WatchList!$B48,'All CCC'!$B$7:$B$962,0)))</f>
        <v/>
      </c>
      <c r="AK48" s="1002" t="str">
        <f>IF($B48="","",INDEX('All CCC'!AK$7:AK$962,MATCH(WatchList!$B48,'All CCC'!$B$7:$B$962,0)))</f>
        <v/>
      </c>
      <c r="AL48" s="1002" t="str">
        <f>IF($B48="","",INDEX('All CCC'!AL$7:AL$962,MATCH(WatchList!$B48,'All CCC'!$B$7:$B$962,0)))</f>
        <v/>
      </c>
      <c r="AM48" s="1002" t="str">
        <f>IF($B48="","",INDEX('All CCC'!AM$7:AM$962,MATCH(WatchList!$B48,'All CCC'!$B$7:$B$962,0)))</f>
        <v/>
      </c>
      <c r="AN48" s="1002" t="str">
        <f>IF($B48="","",INDEX('All CCC'!AN$7:AN$962,MATCH(WatchList!$B48,'All CCC'!$B$7:$B$962,0)))</f>
        <v/>
      </c>
      <c r="AO48" s="1002" t="str">
        <f>IF($B48="","",INDEX('All CCC'!AO$7:AO$962,MATCH(WatchList!$B48,'All CCC'!$B$7:$B$962,0)))</f>
        <v/>
      </c>
      <c r="AP48" s="1002" t="str">
        <f>IF($B48="","",INDEX('All CCC'!AP$7:AP$962,MATCH(WatchList!$B48,'All CCC'!$B$7:$B$962,0)))</f>
        <v/>
      </c>
      <c r="AQ48" s="1002" t="str">
        <f>IF($B48="","",INDEX('All CCC'!AQ$7:AQ$962,MATCH(WatchList!$B48,'All CCC'!$B$7:$B$962,0)))</f>
        <v/>
      </c>
      <c r="AR48" s="1002" t="str">
        <f>IF($B48="","",INDEX('All CCC'!AR$7:AR$962,MATCH(WatchList!$B48,'All CCC'!$B$7:$B$962,0)))</f>
        <v/>
      </c>
      <c r="AS48" s="1002" t="str">
        <f>IF($B48="","",INDEX('All CCC'!AS$7:AS$962,MATCH(WatchList!$B48,'All CCC'!$B$7:$B$962,0)))</f>
        <v/>
      </c>
      <c r="AT48" s="1002" t="str">
        <f>IF($B48="","",INDEX('All CCC'!AT$7:AT$962,MATCH(WatchList!$B48,'All CCC'!$B$7:$B$962,0)))</f>
        <v/>
      </c>
      <c r="AU48" s="1002" t="str">
        <f>IF($B48="","",INDEX('All CCC'!AU$7:AU$962,MATCH(WatchList!$B48,'All CCC'!$B$7:$B$962,0)))</f>
        <v/>
      </c>
      <c r="AV48" s="1002" t="str">
        <f>IF($B48="","",INDEX('All CCC'!AV$7:AV$962,MATCH(WatchList!$B48,'All CCC'!$B$7:$B$962,0)))</f>
        <v/>
      </c>
      <c r="AW48" s="1002" t="str">
        <f>IF($B48="","",INDEX('All CCC'!AW$7:AW$962,MATCH(WatchList!$B48,'All CCC'!$B$7:$B$962,0)))</f>
        <v/>
      </c>
      <c r="AX48" s="1002" t="str">
        <f>IF($B48="","",INDEX('All CCC'!AX$7:AX$962,MATCH(WatchList!$B48,'All CCC'!$B$7:$B$962,0)))</f>
        <v/>
      </c>
      <c r="AY48" s="1002" t="str">
        <f>IF($B48="","",INDEX('All CCC'!AY$7:AY$962,MATCH(WatchList!$B48,'All CCC'!$B$7:$B$962,0)))</f>
        <v/>
      </c>
      <c r="AZ48" s="1002" t="str">
        <f>IF($B48="","",INDEX('All CCC'!AZ$7:AZ$962,MATCH(WatchList!$B48,'All CCC'!$B$7:$B$962,0)))</f>
        <v/>
      </c>
      <c r="BA48" s="1002" t="str">
        <f>IF($B48="","",INDEX('All CCC'!BA$7:BA$962,MATCH(WatchList!$B48,'All CCC'!$B$7:$B$962,0)))</f>
        <v/>
      </c>
      <c r="BB48" s="1002" t="str">
        <f>IF($B48="","",INDEX('All CCC'!BB$7:BB$962,MATCH(WatchList!$B48,'All CCC'!$B$7:$B$962,0)))</f>
        <v/>
      </c>
      <c r="BC48" s="1002" t="str">
        <f>IF($B48="","",INDEX('All CCC'!BC$7:BC$962,MATCH(WatchList!$B48,'All CCC'!$B$7:$B$962,0)))</f>
        <v/>
      </c>
      <c r="BD48" s="1002" t="str">
        <f>IF($B48="","",INDEX('All CCC'!BD$7:BD$962,MATCH(WatchList!$B48,'All CCC'!$B$7:$B$962,0)))</f>
        <v/>
      </c>
      <c r="BE48" s="1002" t="str">
        <f>IF($B48="","",INDEX('All CCC'!BE$7:BE$962,MATCH(WatchList!$B48,'All CCC'!$B$7:$B$962,0)))</f>
        <v/>
      </c>
      <c r="BF48" s="1002" t="str">
        <f>IF($B48="","",INDEX('All CCC'!BF$7:BF$962,MATCH(WatchList!$B48,'All CCC'!$B$7:$B$962,0)))</f>
        <v/>
      </c>
      <c r="BG48" s="1002" t="str">
        <f>IF($B48="","",INDEX('All CCC'!BG$7:BG$962,MATCH(WatchList!$B48,'All CCC'!$B$7:$B$962,0)))</f>
        <v/>
      </c>
    </row>
    <row r="49" spans="1:59" x14ac:dyDescent="0.2">
      <c r="A49" s="638" t="str">
        <f>IF($B49="","",INDEX('All CCC'!A$7:A$962,MATCH(WatchList!$B49,'All CCC'!$B$7:$B$962,0)))</f>
        <v/>
      </c>
      <c r="B49" s="36"/>
      <c r="C49" s="1002" t="str">
        <f>IF($B49="","",INDEX('All CCC'!C$7:C$962,MATCH(WatchList!$B49,'All CCC'!$B$7:$B$962,0)))</f>
        <v/>
      </c>
      <c r="D49" s="1002" t="str">
        <f>IF($B49="","",INDEX('All CCC'!D$7:D$962,MATCH(WatchList!$B49,'All CCC'!$B$7:$B$962,0)))</f>
        <v/>
      </c>
      <c r="E49" s="1002" t="str">
        <f>IF($B49="","",INDEX('All CCC'!E$7:E$962,MATCH(WatchList!$B49,'All CCC'!$B$7:$B$962,0)))</f>
        <v/>
      </c>
      <c r="F49" s="1002" t="str">
        <f>IF($B49="","",INDEX('All CCC'!F$7:F$962,MATCH(WatchList!$B49,'All CCC'!$B$7:$B$962,0)))</f>
        <v/>
      </c>
      <c r="G49" s="1002" t="str">
        <f>IF($B49="","",INDEX('All CCC'!G$7:G$962,MATCH(WatchList!$B49,'All CCC'!$B$7:$B$962,0)))</f>
        <v/>
      </c>
      <c r="H49" s="1002" t="str">
        <f>IF($B49="","",INDEX('All CCC'!H$7:H$962,MATCH(WatchList!$B49,'All CCC'!$B$7:$B$962,0)))</f>
        <v/>
      </c>
      <c r="I49" s="1002" t="str">
        <f>IF($B49="","",INDEX('All CCC'!I$7:I$962,MATCH(WatchList!$B49,'All CCC'!$B$7:$B$962,0)))</f>
        <v/>
      </c>
      <c r="J49" s="1002" t="str">
        <f>IF($B49="","",INDEX('All CCC'!J$7:J$962,MATCH(WatchList!$B49,'All CCC'!$B$7:$B$962,0)))</f>
        <v/>
      </c>
      <c r="K49" s="1002" t="str">
        <f>IF($B49="","",INDEX('All CCC'!K$7:K$962,MATCH(WatchList!$B49,'All CCC'!$B$7:$B$962,0)))</f>
        <v/>
      </c>
      <c r="L49" s="1002" t="str">
        <f>IF($B49="","",INDEX('All CCC'!L$7:L$962,MATCH(WatchList!$B49,'All CCC'!$B$7:$B$962,0)))</f>
        <v/>
      </c>
      <c r="M49" s="1002" t="str">
        <f>IF($B49="","",INDEX('All CCC'!M$7:M$962,MATCH(WatchList!$B49,'All CCC'!$B$7:$B$962,0)))</f>
        <v/>
      </c>
      <c r="N49" s="1002" t="str">
        <f>IF($B49="","",INDEX('All CCC'!N$7:N$962,MATCH(WatchList!$B49,'All CCC'!$B$7:$B$962,0)))</f>
        <v/>
      </c>
      <c r="O49" s="1002" t="str">
        <f>IF($B49="","",INDEX('All CCC'!O$7:O$962,MATCH(WatchList!$B49,'All CCC'!$B$7:$B$962,0)))</f>
        <v/>
      </c>
      <c r="P49" s="1003" t="str">
        <f>IF($B49="","",INDEX('All CCC'!P$7:P$962,MATCH(WatchList!$B49,'All CCC'!$B$7:$B$962,0)))</f>
        <v/>
      </c>
      <c r="Q49" s="1003" t="str">
        <f>IF($B49="","",INDEX('All CCC'!Q$7:Q$962,MATCH(WatchList!$B49,'All CCC'!$B$7:$B$962,0)))</f>
        <v/>
      </c>
      <c r="R49" s="1002" t="str">
        <f>IF($B49="","",INDEX('All CCC'!R$7:R$962,MATCH(WatchList!$B49,'All CCC'!$B$7:$B$962,0)))</f>
        <v/>
      </c>
      <c r="S49" s="1002" t="str">
        <f>IF($B49="","",INDEX('All CCC'!S$7:S$962,MATCH(WatchList!$B49,'All CCC'!$B$7:$B$962,0)))</f>
        <v/>
      </c>
      <c r="T49" s="1002" t="str">
        <f>IF($B49="","",INDEX('All CCC'!T$7:T$962,MATCH(WatchList!$B49,'All CCC'!$B$7:$B$962,0)))</f>
        <v/>
      </c>
      <c r="U49" s="1002" t="str">
        <f>IF($B49="","",INDEX('All CCC'!U$7:U$962,MATCH(WatchList!$B49,'All CCC'!$B$7:$B$962,0)))</f>
        <v/>
      </c>
      <c r="V49" s="1002" t="str">
        <f>IF($B49="","",INDEX('All CCC'!V$7:V$962,MATCH(WatchList!$B49,'All CCC'!$B$7:$B$962,0)))</f>
        <v/>
      </c>
      <c r="W49" s="1002" t="str">
        <f>IF($B49="","",INDEX('All CCC'!W$7:W$962,MATCH(WatchList!$B49,'All CCC'!$B$7:$B$962,0)))</f>
        <v/>
      </c>
      <c r="X49" s="1002" t="str">
        <f>IF($B49="","",INDEX('All CCC'!X$7:X$962,MATCH(WatchList!$B49,'All CCC'!$B$7:$B$962,0)))</f>
        <v/>
      </c>
      <c r="Y49" s="1002" t="str">
        <f>IF($B49="","",INDEX('All CCC'!Y$7:Y$962,MATCH(WatchList!$B49,'All CCC'!$B$7:$B$962,0)))</f>
        <v/>
      </c>
      <c r="Z49" s="1002" t="str">
        <f>IF($B49="","",INDEX('All CCC'!Z$7:Z$962,MATCH(WatchList!$B49,'All CCC'!$B$7:$B$962,0)))</f>
        <v/>
      </c>
      <c r="AA49" s="1002" t="str">
        <f>IF($B49="","",INDEX('All CCC'!AA$7:AA$962,MATCH(WatchList!$B49,'All CCC'!$B$7:$B$962,0)))</f>
        <v/>
      </c>
      <c r="AB49" s="1002" t="str">
        <f>IF($B49="","",INDEX('All CCC'!AB$7:AB$962,MATCH(WatchList!$B49,'All CCC'!$B$7:$B$962,0)))</f>
        <v/>
      </c>
      <c r="AC49" s="1002" t="str">
        <f>IF($B49="","",INDEX('All CCC'!AC$7:AC$962,MATCH(WatchList!$B49,'All CCC'!$B$7:$B$962,0)))</f>
        <v/>
      </c>
      <c r="AD49" s="1002" t="str">
        <f>IF($B49="","",INDEX('All CCC'!AD$7:AD$962,MATCH(WatchList!$B49,'All CCC'!$B$7:$B$962,0)))</f>
        <v/>
      </c>
      <c r="AE49" s="1002" t="str">
        <f>IF($B49="","",INDEX('All CCC'!AE$7:AE$962,MATCH(WatchList!$B49,'All CCC'!$B$7:$B$962,0)))</f>
        <v/>
      </c>
      <c r="AF49" s="1002" t="str">
        <f>IF($B49="","",INDEX('All CCC'!AF$7:AF$962,MATCH(WatchList!$B49,'All CCC'!$B$7:$B$962,0)))</f>
        <v/>
      </c>
      <c r="AG49" s="1002" t="str">
        <f>IF($B49="","",INDEX('All CCC'!AG$7:AG$962,MATCH(WatchList!$B49,'All CCC'!$B$7:$B$962,0)))</f>
        <v/>
      </c>
      <c r="AH49" s="1002" t="str">
        <f>IF($B49="","",INDEX('All CCC'!AH$7:AH$962,MATCH(WatchList!$B49,'All CCC'!$B$7:$B$962,0)))</f>
        <v/>
      </c>
      <c r="AI49" s="1002" t="str">
        <f>IF($B49="","",INDEX('All CCC'!AI$7:AI$962,MATCH(WatchList!$B49,'All CCC'!$B$7:$B$962,0)))</f>
        <v/>
      </c>
      <c r="AJ49" s="1002" t="str">
        <f>IF($B49="","",INDEX('All CCC'!AJ$7:AJ$962,MATCH(WatchList!$B49,'All CCC'!$B$7:$B$962,0)))</f>
        <v/>
      </c>
      <c r="AK49" s="1002" t="str">
        <f>IF($B49="","",INDEX('All CCC'!AK$7:AK$962,MATCH(WatchList!$B49,'All CCC'!$B$7:$B$962,0)))</f>
        <v/>
      </c>
      <c r="AL49" s="1002" t="str">
        <f>IF($B49="","",INDEX('All CCC'!AL$7:AL$962,MATCH(WatchList!$B49,'All CCC'!$B$7:$B$962,0)))</f>
        <v/>
      </c>
      <c r="AM49" s="1002" t="str">
        <f>IF($B49="","",INDEX('All CCC'!AM$7:AM$962,MATCH(WatchList!$B49,'All CCC'!$B$7:$B$962,0)))</f>
        <v/>
      </c>
      <c r="AN49" s="1002" t="str">
        <f>IF($B49="","",INDEX('All CCC'!AN$7:AN$962,MATCH(WatchList!$B49,'All CCC'!$B$7:$B$962,0)))</f>
        <v/>
      </c>
      <c r="AO49" s="1002" t="str">
        <f>IF($B49="","",INDEX('All CCC'!AO$7:AO$962,MATCH(WatchList!$B49,'All CCC'!$B$7:$B$962,0)))</f>
        <v/>
      </c>
      <c r="AP49" s="1002" t="str">
        <f>IF($B49="","",INDEX('All CCC'!AP$7:AP$962,MATCH(WatchList!$B49,'All CCC'!$B$7:$B$962,0)))</f>
        <v/>
      </c>
      <c r="AQ49" s="1002" t="str">
        <f>IF($B49="","",INDEX('All CCC'!AQ$7:AQ$962,MATCH(WatchList!$B49,'All CCC'!$B$7:$B$962,0)))</f>
        <v/>
      </c>
      <c r="AR49" s="1002" t="str">
        <f>IF($B49="","",INDEX('All CCC'!AR$7:AR$962,MATCH(WatchList!$B49,'All CCC'!$B$7:$B$962,0)))</f>
        <v/>
      </c>
      <c r="AS49" s="1002" t="str">
        <f>IF($B49="","",INDEX('All CCC'!AS$7:AS$962,MATCH(WatchList!$B49,'All CCC'!$B$7:$B$962,0)))</f>
        <v/>
      </c>
      <c r="AT49" s="1002" t="str">
        <f>IF($B49="","",INDEX('All CCC'!AT$7:AT$962,MATCH(WatchList!$B49,'All CCC'!$B$7:$B$962,0)))</f>
        <v/>
      </c>
      <c r="AU49" s="1002" t="str">
        <f>IF($B49="","",INDEX('All CCC'!AU$7:AU$962,MATCH(WatchList!$B49,'All CCC'!$B$7:$B$962,0)))</f>
        <v/>
      </c>
      <c r="AV49" s="1002" t="str">
        <f>IF($B49="","",INDEX('All CCC'!AV$7:AV$962,MATCH(WatchList!$B49,'All CCC'!$B$7:$B$962,0)))</f>
        <v/>
      </c>
      <c r="AW49" s="1002" t="str">
        <f>IF($B49="","",INDEX('All CCC'!AW$7:AW$962,MATCH(WatchList!$B49,'All CCC'!$B$7:$B$962,0)))</f>
        <v/>
      </c>
      <c r="AX49" s="1002" t="str">
        <f>IF($B49="","",INDEX('All CCC'!AX$7:AX$962,MATCH(WatchList!$B49,'All CCC'!$B$7:$B$962,0)))</f>
        <v/>
      </c>
      <c r="AY49" s="1002" t="str">
        <f>IF($B49="","",INDEX('All CCC'!AY$7:AY$962,MATCH(WatchList!$B49,'All CCC'!$B$7:$B$962,0)))</f>
        <v/>
      </c>
      <c r="AZ49" s="1002" t="str">
        <f>IF($B49="","",INDEX('All CCC'!AZ$7:AZ$962,MATCH(WatchList!$B49,'All CCC'!$B$7:$B$962,0)))</f>
        <v/>
      </c>
      <c r="BA49" s="1002" t="str">
        <f>IF($B49="","",INDEX('All CCC'!BA$7:BA$962,MATCH(WatchList!$B49,'All CCC'!$B$7:$B$962,0)))</f>
        <v/>
      </c>
      <c r="BB49" s="1002" t="str">
        <f>IF($B49="","",INDEX('All CCC'!BB$7:BB$962,MATCH(WatchList!$B49,'All CCC'!$B$7:$B$962,0)))</f>
        <v/>
      </c>
      <c r="BC49" s="1002" t="str">
        <f>IF($B49="","",INDEX('All CCC'!BC$7:BC$962,MATCH(WatchList!$B49,'All CCC'!$B$7:$B$962,0)))</f>
        <v/>
      </c>
      <c r="BD49" s="1002" t="str">
        <f>IF($B49="","",INDEX('All CCC'!BD$7:BD$962,MATCH(WatchList!$B49,'All CCC'!$B$7:$B$962,0)))</f>
        <v/>
      </c>
      <c r="BE49" s="1002" t="str">
        <f>IF($B49="","",INDEX('All CCC'!BE$7:BE$962,MATCH(WatchList!$B49,'All CCC'!$B$7:$B$962,0)))</f>
        <v/>
      </c>
      <c r="BF49" s="1002" t="str">
        <f>IF($B49="","",INDEX('All CCC'!BF$7:BF$962,MATCH(WatchList!$B49,'All CCC'!$B$7:$B$962,0)))</f>
        <v/>
      </c>
      <c r="BG49" s="1002" t="str">
        <f>IF($B49="","",INDEX('All CCC'!BG$7:BG$962,MATCH(WatchList!$B49,'All CCC'!$B$7:$B$962,0)))</f>
        <v/>
      </c>
    </row>
    <row r="50" spans="1:59" x14ac:dyDescent="0.2">
      <c r="A50" s="638" t="str">
        <f>IF($B50="","",INDEX('All CCC'!A$7:A$962,MATCH(WatchList!$B50,'All CCC'!$B$7:$B$962,0)))</f>
        <v/>
      </c>
      <c r="B50" s="36"/>
      <c r="C50" s="1002" t="str">
        <f>IF($B50="","",INDEX('All CCC'!C$7:C$962,MATCH(WatchList!$B50,'All CCC'!$B$7:$B$962,0)))</f>
        <v/>
      </c>
      <c r="D50" s="1002" t="str">
        <f>IF($B50="","",INDEX('All CCC'!D$7:D$962,MATCH(WatchList!$B50,'All CCC'!$B$7:$B$962,0)))</f>
        <v/>
      </c>
      <c r="E50" s="1002" t="str">
        <f>IF($B50="","",INDEX('All CCC'!E$7:E$962,MATCH(WatchList!$B50,'All CCC'!$B$7:$B$962,0)))</f>
        <v/>
      </c>
      <c r="F50" s="1002" t="str">
        <f>IF($B50="","",INDEX('All CCC'!F$7:F$962,MATCH(WatchList!$B50,'All CCC'!$B$7:$B$962,0)))</f>
        <v/>
      </c>
      <c r="G50" s="1002" t="str">
        <f>IF($B50="","",INDEX('All CCC'!G$7:G$962,MATCH(WatchList!$B50,'All CCC'!$B$7:$B$962,0)))</f>
        <v/>
      </c>
      <c r="H50" s="1002" t="str">
        <f>IF($B50="","",INDEX('All CCC'!H$7:H$962,MATCH(WatchList!$B50,'All CCC'!$B$7:$B$962,0)))</f>
        <v/>
      </c>
      <c r="I50" s="1002" t="str">
        <f>IF($B50="","",INDEX('All CCC'!I$7:I$962,MATCH(WatchList!$B50,'All CCC'!$B$7:$B$962,0)))</f>
        <v/>
      </c>
      <c r="J50" s="1002" t="str">
        <f>IF($B50="","",INDEX('All CCC'!J$7:J$962,MATCH(WatchList!$B50,'All CCC'!$B$7:$B$962,0)))</f>
        <v/>
      </c>
      <c r="K50" s="1002" t="str">
        <f>IF($B50="","",INDEX('All CCC'!K$7:K$962,MATCH(WatchList!$B50,'All CCC'!$B$7:$B$962,0)))</f>
        <v/>
      </c>
      <c r="L50" s="1002" t="str">
        <f>IF($B50="","",INDEX('All CCC'!L$7:L$962,MATCH(WatchList!$B50,'All CCC'!$B$7:$B$962,0)))</f>
        <v/>
      </c>
      <c r="M50" s="1002" t="str">
        <f>IF($B50="","",INDEX('All CCC'!M$7:M$962,MATCH(WatchList!$B50,'All CCC'!$B$7:$B$962,0)))</f>
        <v/>
      </c>
      <c r="N50" s="1002" t="str">
        <f>IF($B50="","",INDEX('All CCC'!N$7:N$962,MATCH(WatchList!$B50,'All CCC'!$B$7:$B$962,0)))</f>
        <v/>
      </c>
      <c r="O50" s="1002" t="str">
        <f>IF($B50="","",INDEX('All CCC'!O$7:O$962,MATCH(WatchList!$B50,'All CCC'!$B$7:$B$962,0)))</f>
        <v/>
      </c>
      <c r="P50" s="1003" t="str">
        <f>IF($B50="","",INDEX('All CCC'!P$7:P$962,MATCH(WatchList!$B50,'All CCC'!$B$7:$B$962,0)))</f>
        <v/>
      </c>
      <c r="Q50" s="1003" t="str">
        <f>IF($B50="","",INDEX('All CCC'!Q$7:Q$962,MATCH(WatchList!$B50,'All CCC'!$B$7:$B$962,0)))</f>
        <v/>
      </c>
      <c r="R50" s="1002" t="str">
        <f>IF($B50="","",INDEX('All CCC'!R$7:R$962,MATCH(WatchList!$B50,'All CCC'!$B$7:$B$962,0)))</f>
        <v/>
      </c>
      <c r="S50" s="1002" t="str">
        <f>IF($B50="","",INDEX('All CCC'!S$7:S$962,MATCH(WatchList!$B50,'All CCC'!$B$7:$B$962,0)))</f>
        <v/>
      </c>
      <c r="T50" s="1002" t="str">
        <f>IF($B50="","",INDEX('All CCC'!T$7:T$962,MATCH(WatchList!$B50,'All CCC'!$B$7:$B$962,0)))</f>
        <v/>
      </c>
      <c r="U50" s="1002" t="str">
        <f>IF($B50="","",INDEX('All CCC'!U$7:U$962,MATCH(WatchList!$B50,'All CCC'!$B$7:$B$962,0)))</f>
        <v/>
      </c>
      <c r="V50" s="1002" t="str">
        <f>IF($B50="","",INDEX('All CCC'!V$7:V$962,MATCH(WatchList!$B50,'All CCC'!$B$7:$B$962,0)))</f>
        <v/>
      </c>
      <c r="W50" s="1002" t="str">
        <f>IF($B50="","",INDEX('All CCC'!W$7:W$962,MATCH(WatchList!$B50,'All CCC'!$B$7:$B$962,0)))</f>
        <v/>
      </c>
      <c r="X50" s="1002" t="str">
        <f>IF($B50="","",INDEX('All CCC'!X$7:X$962,MATCH(WatchList!$B50,'All CCC'!$B$7:$B$962,0)))</f>
        <v/>
      </c>
      <c r="Y50" s="1002" t="str">
        <f>IF($B50="","",INDEX('All CCC'!Y$7:Y$962,MATCH(WatchList!$B50,'All CCC'!$B$7:$B$962,0)))</f>
        <v/>
      </c>
      <c r="Z50" s="1002" t="str">
        <f>IF($B50="","",INDEX('All CCC'!Z$7:Z$962,MATCH(WatchList!$B50,'All CCC'!$B$7:$B$962,0)))</f>
        <v/>
      </c>
      <c r="AA50" s="1002" t="str">
        <f>IF($B50="","",INDEX('All CCC'!AA$7:AA$962,MATCH(WatchList!$B50,'All CCC'!$B$7:$B$962,0)))</f>
        <v/>
      </c>
      <c r="AB50" s="1002" t="str">
        <f>IF($B50="","",INDEX('All CCC'!AB$7:AB$962,MATCH(WatchList!$B50,'All CCC'!$B$7:$B$962,0)))</f>
        <v/>
      </c>
      <c r="AC50" s="1002" t="str">
        <f>IF($B50="","",INDEX('All CCC'!AC$7:AC$962,MATCH(WatchList!$B50,'All CCC'!$B$7:$B$962,0)))</f>
        <v/>
      </c>
      <c r="AD50" s="1002" t="str">
        <f>IF($B50="","",INDEX('All CCC'!AD$7:AD$962,MATCH(WatchList!$B50,'All CCC'!$B$7:$B$962,0)))</f>
        <v/>
      </c>
      <c r="AE50" s="1002" t="str">
        <f>IF($B50="","",INDEX('All CCC'!AE$7:AE$962,MATCH(WatchList!$B50,'All CCC'!$B$7:$B$962,0)))</f>
        <v/>
      </c>
      <c r="AF50" s="1002" t="str">
        <f>IF($B50="","",INDEX('All CCC'!AF$7:AF$962,MATCH(WatchList!$B50,'All CCC'!$B$7:$B$962,0)))</f>
        <v/>
      </c>
      <c r="AG50" s="1002" t="str">
        <f>IF($B50="","",INDEX('All CCC'!AG$7:AG$962,MATCH(WatchList!$B50,'All CCC'!$B$7:$B$962,0)))</f>
        <v/>
      </c>
      <c r="AH50" s="1002" t="str">
        <f>IF($B50="","",INDEX('All CCC'!AH$7:AH$962,MATCH(WatchList!$B50,'All CCC'!$B$7:$B$962,0)))</f>
        <v/>
      </c>
      <c r="AI50" s="1002" t="str">
        <f>IF($B50="","",INDEX('All CCC'!AI$7:AI$962,MATCH(WatchList!$B50,'All CCC'!$B$7:$B$962,0)))</f>
        <v/>
      </c>
      <c r="AJ50" s="1002" t="str">
        <f>IF($B50="","",INDEX('All CCC'!AJ$7:AJ$962,MATCH(WatchList!$B50,'All CCC'!$B$7:$B$962,0)))</f>
        <v/>
      </c>
      <c r="AK50" s="1002" t="str">
        <f>IF($B50="","",INDEX('All CCC'!AK$7:AK$962,MATCH(WatchList!$B50,'All CCC'!$B$7:$B$962,0)))</f>
        <v/>
      </c>
      <c r="AL50" s="1002" t="str">
        <f>IF($B50="","",INDEX('All CCC'!AL$7:AL$962,MATCH(WatchList!$B50,'All CCC'!$B$7:$B$962,0)))</f>
        <v/>
      </c>
      <c r="AM50" s="1002" t="str">
        <f>IF($B50="","",INDEX('All CCC'!AM$7:AM$962,MATCH(WatchList!$B50,'All CCC'!$B$7:$B$962,0)))</f>
        <v/>
      </c>
      <c r="AN50" s="1002" t="str">
        <f>IF($B50="","",INDEX('All CCC'!AN$7:AN$962,MATCH(WatchList!$B50,'All CCC'!$B$7:$B$962,0)))</f>
        <v/>
      </c>
      <c r="AO50" s="1002" t="str">
        <f>IF($B50="","",INDEX('All CCC'!AO$7:AO$962,MATCH(WatchList!$B50,'All CCC'!$B$7:$B$962,0)))</f>
        <v/>
      </c>
      <c r="AP50" s="1002" t="str">
        <f>IF($B50="","",INDEX('All CCC'!AP$7:AP$962,MATCH(WatchList!$B50,'All CCC'!$B$7:$B$962,0)))</f>
        <v/>
      </c>
      <c r="AQ50" s="1002" t="str">
        <f>IF($B50="","",INDEX('All CCC'!AQ$7:AQ$962,MATCH(WatchList!$B50,'All CCC'!$B$7:$B$962,0)))</f>
        <v/>
      </c>
      <c r="AR50" s="1002" t="str">
        <f>IF($B50="","",INDEX('All CCC'!AR$7:AR$962,MATCH(WatchList!$B50,'All CCC'!$B$7:$B$962,0)))</f>
        <v/>
      </c>
      <c r="AS50" s="1002" t="str">
        <f>IF($B50="","",INDEX('All CCC'!AS$7:AS$962,MATCH(WatchList!$B50,'All CCC'!$B$7:$B$962,0)))</f>
        <v/>
      </c>
      <c r="AT50" s="1002" t="str">
        <f>IF($B50="","",INDEX('All CCC'!AT$7:AT$962,MATCH(WatchList!$B50,'All CCC'!$B$7:$B$962,0)))</f>
        <v/>
      </c>
      <c r="AU50" s="1002" t="str">
        <f>IF($B50="","",INDEX('All CCC'!AU$7:AU$962,MATCH(WatchList!$B50,'All CCC'!$B$7:$B$962,0)))</f>
        <v/>
      </c>
      <c r="AV50" s="1002" t="str">
        <f>IF($B50="","",INDEX('All CCC'!AV$7:AV$962,MATCH(WatchList!$B50,'All CCC'!$B$7:$B$962,0)))</f>
        <v/>
      </c>
      <c r="AW50" s="1002" t="str">
        <f>IF($B50="","",INDEX('All CCC'!AW$7:AW$962,MATCH(WatchList!$B50,'All CCC'!$B$7:$B$962,0)))</f>
        <v/>
      </c>
      <c r="AX50" s="1002" t="str">
        <f>IF($B50="","",INDEX('All CCC'!AX$7:AX$962,MATCH(WatchList!$B50,'All CCC'!$B$7:$B$962,0)))</f>
        <v/>
      </c>
      <c r="AY50" s="1002" t="str">
        <f>IF($B50="","",INDEX('All CCC'!AY$7:AY$962,MATCH(WatchList!$B50,'All CCC'!$B$7:$B$962,0)))</f>
        <v/>
      </c>
      <c r="AZ50" s="1002" t="str">
        <f>IF($B50="","",INDEX('All CCC'!AZ$7:AZ$962,MATCH(WatchList!$B50,'All CCC'!$B$7:$B$962,0)))</f>
        <v/>
      </c>
      <c r="BA50" s="1002" t="str">
        <f>IF($B50="","",INDEX('All CCC'!BA$7:BA$962,MATCH(WatchList!$B50,'All CCC'!$B$7:$B$962,0)))</f>
        <v/>
      </c>
      <c r="BB50" s="1002" t="str">
        <f>IF($B50="","",INDEX('All CCC'!BB$7:BB$962,MATCH(WatchList!$B50,'All CCC'!$B$7:$B$962,0)))</f>
        <v/>
      </c>
      <c r="BC50" s="1002" t="str">
        <f>IF($B50="","",INDEX('All CCC'!BC$7:BC$962,MATCH(WatchList!$B50,'All CCC'!$B$7:$B$962,0)))</f>
        <v/>
      </c>
      <c r="BD50" s="1002" t="str">
        <f>IF($B50="","",INDEX('All CCC'!BD$7:BD$962,MATCH(WatchList!$B50,'All CCC'!$B$7:$B$962,0)))</f>
        <v/>
      </c>
      <c r="BE50" s="1002" t="str">
        <f>IF($B50="","",INDEX('All CCC'!BE$7:BE$962,MATCH(WatchList!$B50,'All CCC'!$B$7:$B$962,0)))</f>
        <v/>
      </c>
      <c r="BF50" s="1002" t="str">
        <f>IF($B50="","",INDEX('All CCC'!BF$7:BF$962,MATCH(WatchList!$B50,'All CCC'!$B$7:$B$962,0)))</f>
        <v/>
      </c>
      <c r="BG50" s="1002" t="str">
        <f>IF($B50="","",INDEX('All CCC'!BG$7:BG$962,MATCH(WatchList!$B50,'All CCC'!$B$7:$B$962,0)))</f>
        <v/>
      </c>
    </row>
    <row r="51" spans="1:59" x14ac:dyDescent="0.2">
      <c r="A51" s="638" t="str">
        <f>IF($B51="","",INDEX('All CCC'!A$7:A$962,MATCH(WatchList!$B51,'All CCC'!$B$7:$B$962,0)))</f>
        <v/>
      </c>
      <c r="B51" s="36"/>
      <c r="C51" s="1002" t="str">
        <f>IF($B51="","",INDEX('All CCC'!C$7:C$962,MATCH(WatchList!$B51,'All CCC'!$B$7:$B$962,0)))</f>
        <v/>
      </c>
      <c r="D51" s="1002" t="str">
        <f>IF($B51="","",INDEX('All CCC'!D$7:D$962,MATCH(WatchList!$B51,'All CCC'!$B$7:$B$962,0)))</f>
        <v/>
      </c>
      <c r="E51" s="1002" t="str">
        <f>IF($B51="","",INDEX('All CCC'!E$7:E$962,MATCH(WatchList!$B51,'All CCC'!$B$7:$B$962,0)))</f>
        <v/>
      </c>
      <c r="F51" s="1002" t="str">
        <f>IF($B51="","",INDEX('All CCC'!F$7:F$962,MATCH(WatchList!$B51,'All CCC'!$B$7:$B$962,0)))</f>
        <v/>
      </c>
      <c r="G51" s="1002" t="str">
        <f>IF($B51="","",INDEX('All CCC'!G$7:G$962,MATCH(WatchList!$B51,'All CCC'!$B$7:$B$962,0)))</f>
        <v/>
      </c>
      <c r="H51" s="1002" t="str">
        <f>IF($B51="","",INDEX('All CCC'!H$7:H$962,MATCH(WatchList!$B51,'All CCC'!$B$7:$B$962,0)))</f>
        <v/>
      </c>
      <c r="I51" s="1002" t="str">
        <f>IF($B51="","",INDEX('All CCC'!I$7:I$962,MATCH(WatchList!$B51,'All CCC'!$B$7:$B$962,0)))</f>
        <v/>
      </c>
      <c r="J51" s="1002" t="str">
        <f>IF($B51="","",INDEX('All CCC'!J$7:J$962,MATCH(WatchList!$B51,'All CCC'!$B$7:$B$962,0)))</f>
        <v/>
      </c>
      <c r="K51" s="1002" t="str">
        <f>IF($B51="","",INDEX('All CCC'!K$7:K$962,MATCH(WatchList!$B51,'All CCC'!$B$7:$B$962,0)))</f>
        <v/>
      </c>
      <c r="L51" s="1002" t="str">
        <f>IF($B51="","",INDEX('All CCC'!L$7:L$962,MATCH(WatchList!$B51,'All CCC'!$B$7:$B$962,0)))</f>
        <v/>
      </c>
      <c r="M51" s="1002" t="str">
        <f>IF($B51="","",INDEX('All CCC'!M$7:M$962,MATCH(WatchList!$B51,'All CCC'!$B$7:$B$962,0)))</f>
        <v/>
      </c>
      <c r="N51" s="1002" t="str">
        <f>IF($B51="","",INDEX('All CCC'!N$7:N$962,MATCH(WatchList!$B51,'All CCC'!$B$7:$B$962,0)))</f>
        <v/>
      </c>
      <c r="O51" s="1002" t="str">
        <f>IF($B51="","",INDEX('All CCC'!O$7:O$962,MATCH(WatchList!$B51,'All CCC'!$B$7:$B$962,0)))</f>
        <v/>
      </c>
      <c r="P51" s="1003" t="str">
        <f>IF($B51="","",INDEX('All CCC'!P$7:P$962,MATCH(WatchList!$B51,'All CCC'!$B$7:$B$962,0)))</f>
        <v/>
      </c>
      <c r="Q51" s="1003" t="str">
        <f>IF($B51="","",INDEX('All CCC'!Q$7:Q$962,MATCH(WatchList!$B51,'All CCC'!$B$7:$B$962,0)))</f>
        <v/>
      </c>
      <c r="R51" s="1002" t="str">
        <f>IF($B51="","",INDEX('All CCC'!R$7:R$962,MATCH(WatchList!$B51,'All CCC'!$B$7:$B$962,0)))</f>
        <v/>
      </c>
      <c r="S51" s="1002" t="str">
        <f>IF($B51="","",INDEX('All CCC'!S$7:S$962,MATCH(WatchList!$B51,'All CCC'!$B$7:$B$962,0)))</f>
        <v/>
      </c>
      <c r="T51" s="1002" t="str">
        <f>IF($B51="","",INDEX('All CCC'!T$7:T$962,MATCH(WatchList!$B51,'All CCC'!$B$7:$B$962,0)))</f>
        <v/>
      </c>
      <c r="U51" s="1002" t="str">
        <f>IF($B51="","",INDEX('All CCC'!U$7:U$962,MATCH(WatchList!$B51,'All CCC'!$B$7:$B$962,0)))</f>
        <v/>
      </c>
      <c r="V51" s="1002" t="str">
        <f>IF($B51="","",INDEX('All CCC'!V$7:V$962,MATCH(WatchList!$B51,'All CCC'!$B$7:$B$962,0)))</f>
        <v/>
      </c>
      <c r="W51" s="1002" t="str">
        <f>IF($B51="","",INDEX('All CCC'!W$7:W$962,MATCH(WatchList!$B51,'All CCC'!$B$7:$B$962,0)))</f>
        <v/>
      </c>
      <c r="X51" s="1002" t="str">
        <f>IF($B51="","",INDEX('All CCC'!X$7:X$962,MATCH(WatchList!$B51,'All CCC'!$B$7:$B$962,0)))</f>
        <v/>
      </c>
      <c r="Y51" s="1002" t="str">
        <f>IF($B51="","",INDEX('All CCC'!Y$7:Y$962,MATCH(WatchList!$B51,'All CCC'!$B$7:$B$962,0)))</f>
        <v/>
      </c>
      <c r="Z51" s="1002" t="str">
        <f>IF($B51="","",INDEX('All CCC'!Z$7:Z$962,MATCH(WatchList!$B51,'All CCC'!$B$7:$B$962,0)))</f>
        <v/>
      </c>
      <c r="AA51" s="1002" t="str">
        <f>IF($B51="","",INDEX('All CCC'!AA$7:AA$962,MATCH(WatchList!$B51,'All CCC'!$B$7:$B$962,0)))</f>
        <v/>
      </c>
      <c r="AB51" s="1002" t="str">
        <f>IF($B51="","",INDEX('All CCC'!AB$7:AB$962,MATCH(WatchList!$B51,'All CCC'!$B$7:$B$962,0)))</f>
        <v/>
      </c>
      <c r="AC51" s="1002" t="str">
        <f>IF($B51="","",INDEX('All CCC'!AC$7:AC$962,MATCH(WatchList!$B51,'All CCC'!$B$7:$B$962,0)))</f>
        <v/>
      </c>
      <c r="AD51" s="1002" t="str">
        <f>IF($B51="","",INDEX('All CCC'!AD$7:AD$962,MATCH(WatchList!$B51,'All CCC'!$B$7:$B$962,0)))</f>
        <v/>
      </c>
      <c r="AE51" s="1002" t="str">
        <f>IF($B51="","",INDEX('All CCC'!AE$7:AE$962,MATCH(WatchList!$B51,'All CCC'!$B$7:$B$962,0)))</f>
        <v/>
      </c>
      <c r="AF51" s="1002" t="str">
        <f>IF($B51="","",INDEX('All CCC'!AF$7:AF$962,MATCH(WatchList!$B51,'All CCC'!$B$7:$B$962,0)))</f>
        <v/>
      </c>
      <c r="AG51" s="1002" t="str">
        <f>IF($B51="","",INDEX('All CCC'!AG$7:AG$962,MATCH(WatchList!$B51,'All CCC'!$B$7:$B$962,0)))</f>
        <v/>
      </c>
      <c r="AH51" s="1002" t="str">
        <f>IF($B51="","",INDEX('All CCC'!AH$7:AH$962,MATCH(WatchList!$B51,'All CCC'!$B$7:$B$962,0)))</f>
        <v/>
      </c>
      <c r="AI51" s="1002" t="str">
        <f>IF($B51="","",INDEX('All CCC'!AI$7:AI$962,MATCH(WatchList!$B51,'All CCC'!$B$7:$B$962,0)))</f>
        <v/>
      </c>
      <c r="AJ51" s="1002" t="str">
        <f>IF($B51="","",INDEX('All CCC'!AJ$7:AJ$962,MATCH(WatchList!$B51,'All CCC'!$B$7:$B$962,0)))</f>
        <v/>
      </c>
      <c r="AK51" s="1002" t="str">
        <f>IF($B51="","",INDEX('All CCC'!AK$7:AK$962,MATCH(WatchList!$B51,'All CCC'!$B$7:$B$962,0)))</f>
        <v/>
      </c>
      <c r="AL51" s="1002" t="str">
        <f>IF($B51="","",INDEX('All CCC'!AL$7:AL$962,MATCH(WatchList!$B51,'All CCC'!$B$7:$B$962,0)))</f>
        <v/>
      </c>
      <c r="AM51" s="1002" t="str">
        <f>IF($B51="","",INDEX('All CCC'!AM$7:AM$962,MATCH(WatchList!$B51,'All CCC'!$B$7:$B$962,0)))</f>
        <v/>
      </c>
      <c r="AN51" s="1002" t="str">
        <f>IF($B51="","",INDEX('All CCC'!AN$7:AN$962,MATCH(WatchList!$B51,'All CCC'!$B$7:$B$962,0)))</f>
        <v/>
      </c>
      <c r="AO51" s="1002" t="str">
        <f>IF($B51="","",INDEX('All CCC'!AO$7:AO$962,MATCH(WatchList!$B51,'All CCC'!$B$7:$B$962,0)))</f>
        <v/>
      </c>
      <c r="AP51" s="1002" t="str">
        <f>IF($B51="","",INDEX('All CCC'!AP$7:AP$962,MATCH(WatchList!$B51,'All CCC'!$B$7:$B$962,0)))</f>
        <v/>
      </c>
      <c r="AQ51" s="1002" t="str">
        <f>IF($B51="","",INDEX('All CCC'!AQ$7:AQ$962,MATCH(WatchList!$B51,'All CCC'!$B$7:$B$962,0)))</f>
        <v/>
      </c>
      <c r="AR51" s="1002" t="str">
        <f>IF($B51="","",INDEX('All CCC'!AR$7:AR$962,MATCH(WatchList!$B51,'All CCC'!$B$7:$B$962,0)))</f>
        <v/>
      </c>
      <c r="AS51" s="1002" t="str">
        <f>IF($B51="","",INDEX('All CCC'!AS$7:AS$962,MATCH(WatchList!$B51,'All CCC'!$B$7:$B$962,0)))</f>
        <v/>
      </c>
      <c r="AT51" s="1002" t="str">
        <f>IF($B51="","",INDEX('All CCC'!AT$7:AT$962,MATCH(WatchList!$B51,'All CCC'!$B$7:$B$962,0)))</f>
        <v/>
      </c>
      <c r="AU51" s="1002" t="str">
        <f>IF($B51="","",INDEX('All CCC'!AU$7:AU$962,MATCH(WatchList!$B51,'All CCC'!$B$7:$B$962,0)))</f>
        <v/>
      </c>
      <c r="AV51" s="1002" t="str">
        <f>IF($B51="","",INDEX('All CCC'!AV$7:AV$962,MATCH(WatchList!$B51,'All CCC'!$B$7:$B$962,0)))</f>
        <v/>
      </c>
      <c r="AW51" s="1002" t="str">
        <f>IF($B51="","",INDEX('All CCC'!AW$7:AW$962,MATCH(WatchList!$B51,'All CCC'!$B$7:$B$962,0)))</f>
        <v/>
      </c>
      <c r="AX51" s="1002" t="str">
        <f>IF($B51="","",INDEX('All CCC'!AX$7:AX$962,MATCH(WatchList!$B51,'All CCC'!$B$7:$B$962,0)))</f>
        <v/>
      </c>
      <c r="AY51" s="1002" t="str">
        <f>IF($B51="","",INDEX('All CCC'!AY$7:AY$962,MATCH(WatchList!$B51,'All CCC'!$B$7:$B$962,0)))</f>
        <v/>
      </c>
      <c r="AZ51" s="1002" t="str">
        <f>IF($B51="","",INDEX('All CCC'!AZ$7:AZ$962,MATCH(WatchList!$B51,'All CCC'!$B$7:$B$962,0)))</f>
        <v/>
      </c>
      <c r="BA51" s="1002" t="str">
        <f>IF($B51="","",INDEX('All CCC'!BA$7:BA$962,MATCH(WatchList!$B51,'All CCC'!$B$7:$B$962,0)))</f>
        <v/>
      </c>
      <c r="BB51" s="1002" t="str">
        <f>IF($B51="","",INDEX('All CCC'!BB$7:BB$962,MATCH(WatchList!$B51,'All CCC'!$B$7:$B$962,0)))</f>
        <v/>
      </c>
      <c r="BC51" s="1002" t="str">
        <f>IF($B51="","",INDEX('All CCC'!BC$7:BC$962,MATCH(WatchList!$B51,'All CCC'!$B$7:$B$962,0)))</f>
        <v/>
      </c>
      <c r="BD51" s="1002" t="str">
        <f>IF($B51="","",INDEX('All CCC'!BD$7:BD$962,MATCH(WatchList!$B51,'All CCC'!$B$7:$B$962,0)))</f>
        <v/>
      </c>
      <c r="BE51" s="1002" t="str">
        <f>IF($B51="","",INDEX('All CCC'!BE$7:BE$962,MATCH(WatchList!$B51,'All CCC'!$B$7:$B$962,0)))</f>
        <v/>
      </c>
      <c r="BF51" s="1002" t="str">
        <f>IF($B51="","",INDEX('All CCC'!BF$7:BF$962,MATCH(WatchList!$B51,'All CCC'!$B$7:$B$962,0)))</f>
        <v/>
      </c>
      <c r="BG51" s="1002" t="str">
        <f>IF($B51="","",INDEX('All CCC'!BG$7:BG$962,MATCH(WatchList!$B51,'All CCC'!$B$7:$B$962,0)))</f>
        <v/>
      </c>
    </row>
    <row r="52" spans="1:59" x14ac:dyDescent="0.2">
      <c r="A52" s="638" t="str">
        <f>IF($B52="","",INDEX('All CCC'!A$7:A$962,MATCH(WatchList!$B52,'All CCC'!$B$7:$B$962,0)))</f>
        <v/>
      </c>
      <c r="B52" s="36"/>
      <c r="C52" s="1002" t="str">
        <f>IF($B52="","",INDEX('All CCC'!C$7:C$962,MATCH(WatchList!$B52,'All CCC'!$B$7:$B$962,0)))</f>
        <v/>
      </c>
      <c r="D52" s="1002" t="str">
        <f>IF($B52="","",INDEX('All CCC'!D$7:D$962,MATCH(WatchList!$B52,'All CCC'!$B$7:$B$962,0)))</f>
        <v/>
      </c>
      <c r="E52" s="1002" t="str">
        <f>IF($B52="","",INDEX('All CCC'!E$7:E$962,MATCH(WatchList!$B52,'All CCC'!$B$7:$B$962,0)))</f>
        <v/>
      </c>
      <c r="F52" s="1002" t="str">
        <f>IF($B52="","",INDEX('All CCC'!F$7:F$962,MATCH(WatchList!$B52,'All CCC'!$B$7:$B$962,0)))</f>
        <v/>
      </c>
      <c r="G52" s="1002" t="str">
        <f>IF($B52="","",INDEX('All CCC'!G$7:G$962,MATCH(WatchList!$B52,'All CCC'!$B$7:$B$962,0)))</f>
        <v/>
      </c>
      <c r="H52" s="1002" t="str">
        <f>IF($B52="","",INDEX('All CCC'!H$7:H$962,MATCH(WatchList!$B52,'All CCC'!$B$7:$B$962,0)))</f>
        <v/>
      </c>
      <c r="I52" s="1002" t="str">
        <f>IF($B52="","",INDEX('All CCC'!I$7:I$962,MATCH(WatchList!$B52,'All CCC'!$B$7:$B$962,0)))</f>
        <v/>
      </c>
      <c r="J52" s="1002" t="str">
        <f>IF($B52="","",INDEX('All CCC'!J$7:J$962,MATCH(WatchList!$B52,'All CCC'!$B$7:$B$962,0)))</f>
        <v/>
      </c>
      <c r="K52" s="1002" t="str">
        <f>IF($B52="","",INDEX('All CCC'!K$7:K$962,MATCH(WatchList!$B52,'All CCC'!$B$7:$B$962,0)))</f>
        <v/>
      </c>
      <c r="L52" s="1002" t="str">
        <f>IF($B52="","",INDEX('All CCC'!L$7:L$962,MATCH(WatchList!$B52,'All CCC'!$B$7:$B$962,0)))</f>
        <v/>
      </c>
      <c r="M52" s="1002" t="str">
        <f>IF($B52="","",INDEX('All CCC'!M$7:M$962,MATCH(WatchList!$B52,'All CCC'!$B$7:$B$962,0)))</f>
        <v/>
      </c>
      <c r="N52" s="1002" t="str">
        <f>IF($B52="","",INDEX('All CCC'!N$7:N$962,MATCH(WatchList!$B52,'All CCC'!$B$7:$B$962,0)))</f>
        <v/>
      </c>
      <c r="O52" s="1002" t="str">
        <f>IF($B52="","",INDEX('All CCC'!O$7:O$962,MATCH(WatchList!$B52,'All CCC'!$B$7:$B$962,0)))</f>
        <v/>
      </c>
      <c r="P52" s="1003" t="str">
        <f>IF($B52="","",INDEX('All CCC'!P$7:P$962,MATCH(WatchList!$B52,'All CCC'!$B$7:$B$962,0)))</f>
        <v/>
      </c>
      <c r="Q52" s="1003" t="str">
        <f>IF($B52="","",INDEX('All CCC'!Q$7:Q$962,MATCH(WatchList!$B52,'All CCC'!$B$7:$B$962,0)))</f>
        <v/>
      </c>
      <c r="R52" s="1002" t="str">
        <f>IF($B52="","",INDEX('All CCC'!R$7:R$962,MATCH(WatchList!$B52,'All CCC'!$B$7:$B$962,0)))</f>
        <v/>
      </c>
      <c r="S52" s="1002" t="str">
        <f>IF($B52="","",INDEX('All CCC'!S$7:S$962,MATCH(WatchList!$B52,'All CCC'!$B$7:$B$962,0)))</f>
        <v/>
      </c>
      <c r="T52" s="1002" t="str">
        <f>IF($B52="","",INDEX('All CCC'!T$7:T$962,MATCH(WatchList!$B52,'All CCC'!$B$7:$B$962,0)))</f>
        <v/>
      </c>
      <c r="U52" s="1002" t="str">
        <f>IF($B52="","",INDEX('All CCC'!U$7:U$962,MATCH(WatchList!$B52,'All CCC'!$B$7:$B$962,0)))</f>
        <v/>
      </c>
      <c r="V52" s="1002" t="str">
        <f>IF($B52="","",INDEX('All CCC'!V$7:V$962,MATCH(WatchList!$B52,'All CCC'!$B$7:$B$962,0)))</f>
        <v/>
      </c>
      <c r="W52" s="1002" t="str">
        <f>IF($B52="","",INDEX('All CCC'!W$7:W$962,MATCH(WatchList!$B52,'All CCC'!$B$7:$B$962,0)))</f>
        <v/>
      </c>
      <c r="X52" s="1002" t="str">
        <f>IF($B52="","",INDEX('All CCC'!X$7:X$962,MATCH(WatchList!$B52,'All CCC'!$B$7:$B$962,0)))</f>
        <v/>
      </c>
      <c r="Y52" s="1002" t="str">
        <f>IF($B52="","",INDEX('All CCC'!Y$7:Y$962,MATCH(WatchList!$B52,'All CCC'!$B$7:$B$962,0)))</f>
        <v/>
      </c>
      <c r="Z52" s="1002" t="str">
        <f>IF($B52="","",INDEX('All CCC'!Z$7:Z$962,MATCH(WatchList!$B52,'All CCC'!$B$7:$B$962,0)))</f>
        <v/>
      </c>
      <c r="AA52" s="1002" t="str">
        <f>IF($B52="","",INDEX('All CCC'!AA$7:AA$962,MATCH(WatchList!$B52,'All CCC'!$B$7:$B$962,0)))</f>
        <v/>
      </c>
      <c r="AB52" s="1002" t="str">
        <f>IF($B52="","",INDEX('All CCC'!AB$7:AB$962,MATCH(WatchList!$B52,'All CCC'!$B$7:$B$962,0)))</f>
        <v/>
      </c>
      <c r="AC52" s="1002" t="str">
        <f>IF($B52="","",INDEX('All CCC'!AC$7:AC$962,MATCH(WatchList!$B52,'All CCC'!$B$7:$B$962,0)))</f>
        <v/>
      </c>
      <c r="AD52" s="1002" t="str">
        <f>IF($B52="","",INDEX('All CCC'!AD$7:AD$962,MATCH(WatchList!$B52,'All CCC'!$B$7:$B$962,0)))</f>
        <v/>
      </c>
      <c r="AE52" s="1002" t="str">
        <f>IF($B52="","",INDEX('All CCC'!AE$7:AE$962,MATCH(WatchList!$B52,'All CCC'!$B$7:$B$962,0)))</f>
        <v/>
      </c>
      <c r="AF52" s="1002" t="str">
        <f>IF($B52="","",INDEX('All CCC'!AF$7:AF$962,MATCH(WatchList!$B52,'All CCC'!$B$7:$B$962,0)))</f>
        <v/>
      </c>
      <c r="AG52" s="1002" t="str">
        <f>IF($B52="","",INDEX('All CCC'!AG$7:AG$962,MATCH(WatchList!$B52,'All CCC'!$B$7:$B$962,0)))</f>
        <v/>
      </c>
      <c r="AH52" s="1002" t="str">
        <f>IF($B52="","",INDEX('All CCC'!AH$7:AH$962,MATCH(WatchList!$B52,'All CCC'!$B$7:$B$962,0)))</f>
        <v/>
      </c>
      <c r="AI52" s="1002" t="str">
        <f>IF($B52="","",INDEX('All CCC'!AI$7:AI$962,MATCH(WatchList!$B52,'All CCC'!$B$7:$B$962,0)))</f>
        <v/>
      </c>
      <c r="AJ52" s="1002" t="str">
        <f>IF($B52="","",INDEX('All CCC'!AJ$7:AJ$962,MATCH(WatchList!$B52,'All CCC'!$B$7:$B$962,0)))</f>
        <v/>
      </c>
      <c r="AK52" s="1002" t="str">
        <f>IF($B52="","",INDEX('All CCC'!AK$7:AK$962,MATCH(WatchList!$B52,'All CCC'!$B$7:$B$962,0)))</f>
        <v/>
      </c>
      <c r="AL52" s="1002" t="str">
        <f>IF($B52="","",INDEX('All CCC'!AL$7:AL$962,MATCH(WatchList!$B52,'All CCC'!$B$7:$B$962,0)))</f>
        <v/>
      </c>
      <c r="AM52" s="1002" t="str">
        <f>IF($B52="","",INDEX('All CCC'!AM$7:AM$962,MATCH(WatchList!$B52,'All CCC'!$B$7:$B$962,0)))</f>
        <v/>
      </c>
      <c r="AN52" s="1002" t="str">
        <f>IF($B52="","",INDEX('All CCC'!AN$7:AN$962,MATCH(WatchList!$B52,'All CCC'!$B$7:$B$962,0)))</f>
        <v/>
      </c>
      <c r="AO52" s="1002" t="str">
        <f>IF($B52="","",INDEX('All CCC'!AO$7:AO$962,MATCH(WatchList!$B52,'All CCC'!$B$7:$B$962,0)))</f>
        <v/>
      </c>
      <c r="AP52" s="1002" t="str">
        <f>IF($B52="","",INDEX('All CCC'!AP$7:AP$962,MATCH(WatchList!$B52,'All CCC'!$B$7:$B$962,0)))</f>
        <v/>
      </c>
      <c r="AQ52" s="1002" t="str">
        <f>IF($B52="","",INDEX('All CCC'!AQ$7:AQ$962,MATCH(WatchList!$B52,'All CCC'!$B$7:$B$962,0)))</f>
        <v/>
      </c>
      <c r="AR52" s="1002" t="str">
        <f>IF($B52="","",INDEX('All CCC'!AR$7:AR$962,MATCH(WatchList!$B52,'All CCC'!$B$7:$B$962,0)))</f>
        <v/>
      </c>
      <c r="AS52" s="1002" t="str">
        <f>IF($B52="","",INDEX('All CCC'!AS$7:AS$962,MATCH(WatchList!$B52,'All CCC'!$B$7:$B$962,0)))</f>
        <v/>
      </c>
      <c r="AT52" s="1002" t="str">
        <f>IF($B52="","",INDEX('All CCC'!AT$7:AT$962,MATCH(WatchList!$B52,'All CCC'!$B$7:$B$962,0)))</f>
        <v/>
      </c>
      <c r="AU52" s="1002" t="str">
        <f>IF($B52="","",INDEX('All CCC'!AU$7:AU$962,MATCH(WatchList!$B52,'All CCC'!$B$7:$B$962,0)))</f>
        <v/>
      </c>
      <c r="AV52" s="1002" t="str">
        <f>IF($B52="","",INDEX('All CCC'!AV$7:AV$962,MATCH(WatchList!$B52,'All CCC'!$B$7:$B$962,0)))</f>
        <v/>
      </c>
      <c r="AW52" s="1002" t="str">
        <f>IF($B52="","",INDEX('All CCC'!AW$7:AW$962,MATCH(WatchList!$B52,'All CCC'!$B$7:$B$962,0)))</f>
        <v/>
      </c>
      <c r="AX52" s="1002" t="str">
        <f>IF($B52="","",INDEX('All CCC'!AX$7:AX$962,MATCH(WatchList!$B52,'All CCC'!$B$7:$B$962,0)))</f>
        <v/>
      </c>
      <c r="AY52" s="1002" t="str">
        <f>IF($B52="","",INDEX('All CCC'!AY$7:AY$962,MATCH(WatchList!$B52,'All CCC'!$B$7:$B$962,0)))</f>
        <v/>
      </c>
      <c r="AZ52" s="1002" t="str">
        <f>IF($B52="","",INDEX('All CCC'!AZ$7:AZ$962,MATCH(WatchList!$B52,'All CCC'!$B$7:$B$962,0)))</f>
        <v/>
      </c>
      <c r="BA52" s="1002" t="str">
        <f>IF($B52="","",INDEX('All CCC'!BA$7:BA$962,MATCH(WatchList!$B52,'All CCC'!$B$7:$B$962,0)))</f>
        <v/>
      </c>
      <c r="BB52" s="1002" t="str">
        <f>IF($B52="","",INDEX('All CCC'!BB$7:BB$962,MATCH(WatchList!$B52,'All CCC'!$B$7:$B$962,0)))</f>
        <v/>
      </c>
      <c r="BC52" s="1002" t="str">
        <f>IF($B52="","",INDEX('All CCC'!BC$7:BC$962,MATCH(WatchList!$B52,'All CCC'!$B$7:$B$962,0)))</f>
        <v/>
      </c>
      <c r="BD52" s="1002" t="str">
        <f>IF($B52="","",INDEX('All CCC'!BD$7:BD$962,MATCH(WatchList!$B52,'All CCC'!$B$7:$B$962,0)))</f>
        <v/>
      </c>
      <c r="BE52" s="1002" t="str">
        <f>IF($B52="","",INDEX('All CCC'!BE$7:BE$962,MATCH(WatchList!$B52,'All CCC'!$B$7:$B$962,0)))</f>
        <v/>
      </c>
      <c r="BF52" s="1002" t="str">
        <f>IF($B52="","",INDEX('All CCC'!BF$7:BF$962,MATCH(WatchList!$B52,'All CCC'!$B$7:$B$962,0)))</f>
        <v/>
      </c>
      <c r="BG52" s="1002" t="str">
        <f>IF($B52="","",INDEX('All CCC'!BG$7:BG$962,MATCH(WatchList!$B52,'All CCC'!$B$7:$B$962,0)))</f>
        <v/>
      </c>
    </row>
    <row r="53" spans="1:59" x14ac:dyDescent="0.2">
      <c r="A53" s="638" t="str">
        <f>IF($B53="","",INDEX('All CCC'!A$7:A$962,MATCH(WatchList!$B53,'All CCC'!$B$7:$B$962,0)))</f>
        <v/>
      </c>
      <c r="B53" s="36"/>
      <c r="C53" s="1002" t="str">
        <f>IF($B53="","",INDEX('All CCC'!C$7:C$962,MATCH(WatchList!$B53,'All CCC'!$B$7:$B$962,0)))</f>
        <v/>
      </c>
      <c r="D53" s="1002" t="str">
        <f>IF($B53="","",INDEX('All CCC'!D$7:D$962,MATCH(WatchList!$B53,'All CCC'!$B$7:$B$962,0)))</f>
        <v/>
      </c>
      <c r="E53" s="1002" t="str">
        <f>IF($B53="","",INDEX('All CCC'!E$7:E$962,MATCH(WatchList!$B53,'All CCC'!$B$7:$B$962,0)))</f>
        <v/>
      </c>
      <c r="F53" s="1002" t="str">
        <f>IF($B53="","",INDEX('All CCC'!F$7:F$962,MATCH(WatchList!$B53,'All CCC'!$B$7:$B$962,0)))</f>
        <v/>
      </c>
      <c r="G53" s="1002" t="str">
        <f>IF($B53="","",INDEX('All CCC'!G$7:G$962,MATCH(WatchList!$B53,'All CCC'!$B$7:$B$962,0)))</f>
        <v/>
      </c>
      <c r="H53" s="1002" t="str">
        <f>IF($B53="","",INDEX('All CCC'!H$7:H$962,MATCH(WatchList!$B53,'All CCC'!$B$7:$B$962,0)))</f>
        <v/>
      </c>
      <c r="I53" s="1002" t="str">
        <f>IF($B53="","",INDEX('All CCC'!I$7:I$962,MATCH(WatchList!$B53,'All CCC'!$B$7:$B$962,0)))</f>
        <v/>
      </c>
      <c r="J53" s="1002" t="str">
        <f>IF($B53="","",INDEX('All CCC'!J$7:J$962,MATCH(WatchList!$B53,'All CCC'!$B$7:$B$962,0)))</f>
        <v/>
      </c>
      <c r="K53" s="1002" t="str">
        <f>IF($B53="","",INDEX('All CCC'!K$7:K$962,MATCH(WatchList!$B53,'All CCC'!$B$7:$B$962,0)))</f>
        <v/>
      </c>
      <c r="L53" s="1002" t="str">
        <f>IF($B53="","",INDEX('All CCC'!L$7:L$962,MATCH(WatchList!$B53,'All CCC'!$B$7:$B$962,0)))</f>
        <v/>
      </c>
      <c r="M53" s="1002" t="str">
        <f>IF($B53="","",INDEX('All CCC'!M$7:M$962,MATCH(WatchList!$B53,'All CCC'!$B$7:$B$962,0)))</f>
        <v/>
      </c>
      <c r="N53" s="1002" t="str">
        <f>IF($B53="","",INDEX('All CCC'!N$7:N$962,MATCH(WatchList!$B53,'All CCC'!$B$7:$B$962,0)))</f>
        <v/>
      </c>
      <c r="O53" s="1002" t="str">
        <f>IF($B53="","",INDEX('All CCC'!O$7:O$962,MATCH(WatchList!$B53,'All CCC'!$B$7:$B$962,0)))</f>
        <v/>
      </c>
      <c r="P53" s="1003" t="str">
        <f>IF($B53="","",INDEX('All CCC'!P$7:P$962,MATCH(WatchList!$B53,'All CCC'!$B$7:$B$962,0)))</f>
        <v/>
      </c>
      <c r="Q53" s="1003" t="str">
        <f>IF($B53="","",INDEX('All CCC'!Q$7:Q$962,MATCH(WatchList!$B53,'All CCC'!$B$7:$B$962,0)))</f>
        <v/>
      </c>
      <c r="R53" s="1002" t="str">
        <f>IF($B53="","",INDEX('All CCC'!R$7:R$962,MATCH(WatchList!$B53,'All CCC'!$B$7:$B$962,0)))</f>
        <v/>
      </c>
      <c r="S53" s="1002" t="str">
        <f>IF($B53="","",INDEX('All CCC'!S$7:S$962,MATCH(WatchList!$B53,'All CCC'!$B$7:$B$962,0)))</f>
        <v/>
      </c>
      <c r="T53" s="1002" t="str">
        <f>IF($B53="","",INDEX('All CCC'!T$7:T$962,MATCH(WatchList!$B53,'All CCC'!$B$7:$B$962,0)))</f>
        <v/>
      </c>
      <c r="U53" s="1002" t="str">
        <f>IF($B53="","",INDEX('All CCC'!U$7:U$962,MATCH(WatchList!$B53,'All CCC'!$B$7:$B$962,0)))</f>
        <v/>
      </c>
      <c r="V53" s="1002" t="str">
        <f>IF($B53="","",INDEX('All CCC'!V$7:V$962,MATCH(WatchList!$B53,'All CCC'!$B$7:$B$962,0)))</f>
        <v/>
      </c>
      <c r="W53" s="1002" t="str">
        <f>IF($B53="","",INDEX('All CCC'!W$7:W$962,MATCH(WatchList!$B53,'All CCC'!$B$7:$B$962,0)))</f>
        <v/>
      </c>
      <c r="X53" s="1002" t="str">
        <f>IF($B53="","",INDEX('All CCC'!X$7:X$962,MATCH(WatchList!$B53,'All CCC'!$B$7:$B$962,0)))</f>
        <v/>
      </c>
      <c r="Y53" s="1002" t="str">
        <f>IF($B53="","",INDEX('All CCC'!Y$7:Y$962,MATCH(WatchList!$B53,'All CCC'!$B$7:$B$962,0)))</f>
        <v/>
      </c>
      <c r="Z53" s="1002" t="str">
        <f>IF($B53="","",INDEX('All CCC'!Z$7:Z$962,MATCH(WatchList!$B53,'All CCC'!$B$7:$B$962,0)))</f>
        <v/>
      </c>
      <c r="AA53" s="1002" t="str">
        <f>IF($B53="","",INDEX('All CCC'!AA$7:AA$962,MATCH(WatchList!$B53,'All CCC'!$B$7:$B$962,0)))</f>
        <v/>
      </c>
      <c r="AB53" s="1002" t="str">
        <f>IF($B53="","",INDEX('All CCC'!AB$7:AB$962,MATCH(WatchList!$B53,'All CCC'!$B$7:$B$962,0)))</f>
        <v/>
      </c>
      <c r="AC53" s="1002" t="str">
        <f>IF($B53="","",INDEX('All CCC'!AC$7:AC$962,MATCH(WatchList!$B53,'All CCC'!$B$7:$B$962,0)))</f>
        <v/>
      </c>
      <c r="AD53" s="1002" t="str">
        <f>IF($B53="","",INDEX('All CCC'!AD$7:AD$962,MATCH(WatchList!$B53,'All CCC'!$B$7:$B$962,0)))</f>
        <v/>
      </c>
      <c r="AE53" s="1002" t="str">
        <f>IF($B53="","",INDEX('All CCC'!AE$7:AE$962,MATCH(WatchList!$B53,'All CCC'!$B$7:$B$962,0)))</f>
        <v/>
      </c>
      <c r="AF53" s="1002" t="str">
        <f>IF($B53="","",INDEX('All CCC'!AF$7:AF$962,MATCH(WatchList!$B53,'All CCC'!$B$7:$B$962,0)))</f>
        <v/>
      </c>
      <c r="AG53" s="1002" t="str">
        <f>IF($B53="","",INDEX('All CCC'!AG$7:AG$962,MATCH(WatchList!$B53,'All CCC'!$B$7:$B$962,0)))</f>
        <v/>
      </c>
      <c r="AH53" s="1002" t="str">
        <f>IF($B53="","",INDEX('All CCC'!AH$7:AH$962,MATCH(WatchList!$B53,'All CCC'!$B$7:$B$962,0)))</f>
        <v/>
      </c>
      <c r="AI53" s="1002" t="str">
        <f>IF($B53="","",INDEX('All CCC'!AI$7:AI$962,MATCH(WatchList!$B53,'All CCC'!$B$7:$B$962,0)))</f>
        <v/>
      </c>
      <c r="AJ53" s="1002" t="str">
        <f>IF($B53="","",INDEX('All CCC'!AJ$7:AJ$962,MATCH(WatchList!$B53,'All CCC'!$B$7:$B$962,0)))</f>
        <v/>
      </c>
      <c r="AK53" s="1002" t="str">
        <f>IF($B53="","",INDEX('All CCC'!AK$7:AK$962,MATCH(WatchList!$B53,'All CCC'!$B$7:$B$962,0)))</f>
        <v/>
      </c>
      <c r="AL53" s="1002" t="str">
        <f>IF($B53="","",INDEX('All CCC'!AL$7:AL$962,MATCH(WatchList!$B53,'All CCC'!$B$7:$B$962,0)))</f>
        <v/>
      </c>
      <c r="AM53" s="1002" t="str">
        <f>IF($B53="","",INDEX('All CCC'!AM$7:AM$962,MATCH(WatchList!$B53,'All CCC'!$B$7:$B$962,0)))</f>
        <v/>
      </c>
      <c r="AN53" s="1002" t="str">
        <f>IF($B53="","",INDEX('All CCC'!AN$7:AN$962,MATCH(WatchList!$B53,'All CCC'!$B$7:$B$962,0)))</f>
        <v/>
      </c>
      <c r="AO53" s="1002" t="str">
        <f>IF($B53="","",INDEX('All CCC'!AO$7:AO$962,MATCH(WatchList!$B53,'All CCC'!$B$7:$B$962,0)))</f>
        <v/>
      </c>
      <c r="AP53" s="1002" t="str">
        <f>IF($B53="","",INDEX('All CCC'!AP$7:AP$962,MATCH(WatchList!$B53,'All CCC'!$B$7:$B$962,0)))</f>
        <v/>
      </c>
      <c r="AQ53" s="1002" t="str">
        <f>IF($B53="","",INDEX('All CCC'!AQ$7:AQ$962,MATCH(WatchList!$B53,'All CCC'!$B$7:$B$962,0)))</f>
        <v/>
      </c>
      <c r="AR53" s="1002" t="str">
        <f>IF($B53="","",INDEX('All CCC'!AR$7:AR$962,MATCH(WatchList!$B53,'All CCC'!$B$7:$B$962,0)))</f>
        <v/>
      </c>
      <c r="AS53" s="1002" t="str">
        <f>IF($B53="","",INDEX('All CCC'!AS$7:AS$962,MATCH(WatchList!$B53,'All CCC'!$B$7:$B$962,0)))</f>
        <v/>
      </c>
      <c r="AT53" s="1002" t="str">
        <f>IF($B53="","",INDEX('All CCC'!AT$7:AT$962,MATCH(WatchList!$B53,'All CCC'!$B$7:$B$962,0)))</f>
        <v/>
      </c>
      <c r="AU53" s="1002" t="str">
        <f>IF($B53="","",INDEX('All CCC'!AU$7:AU$962,MATCH(WatchList!$B53,'All CCC'!$B$7:$B$962,0)))</f>
        <v/>
      </c>
      <c r="AV53" s="1002" t="str">
        <f>IF($B53="","",INDEX('All CCC'!AV$7:AV$962,MATCH(WatchList!$B53,'All CCC'!$B$7:$B$962,0)))</f>
        <v/>
      </c>
      <c r="AW53" s="1002" t="str">
        <f>IF($B53="","",INDEX('All CCC'!AW$7:AW$962,MATCH(WatchList!$B53,'All CCC'!$B$7:$B$962,0)))</f>
        <v/>
      </c>
      <c r="AX53" s="1002" t="str">
        <f>IF($B53="","",INDEX('All CCC'!AX$7:AX$962,MATCH(WatchList!$B53,'All CCC'!$B$7:$B$962,0)))</f>
        <v/>
      </c>
      <c r="AY53" s="1002" t="str">
        <f>IF($B53="","",INDEX('All CCC'!AY$7:AY$962,MATCH(WatchList!$B53,'All CCC'!$B$7:$B$962,0)))</f>
        <v/>
      </c>
      <c r="AZ53" s="1002" t="str">
        <f>IF($B53="","",INDEX('All CCC'!AZ$7:AZ$962,MATCH(WatchList!$B53,'All CCC'!$B$7:$B$962,0)))</f>
        <v/>
      </c>
      <c r="BA53" s="1002" t="str">
        <f>IF($B53="","",INDEX('All CCC'!BA$7:BA$962,MATCH(WatchList!$B53,'All CCC'!$B$7:$B$962,0)))</f>
        <v/>
      </c>
      <c r="BB53" s="1002" t="str">
        <f>IF($B53="","",INDEX('All CCC'!BB$7:BB$962,MATCH(WatchList!$B53,'All CCC'!$B$7:$B$962,0)))</f>
        <v/>
      </c>
      <c r="BC53" s="1002" t="str">
        <f>IF($B53="","",INDEX('All CCC'!BC$7:BC$962,MATCH(WatchList!$B53,'All CCC'!$B$7:$B$962,0)))</f>
        <v/>
      </c>
      <c r="BD53" s="1002" t="str">
        <f>IF($B53="","",INDEX('All CCC'!BD$7:BD$962,MATCH(WatchList!$B53,'All CCC'!$B$7:$B$962,0)))</f>
        <v/>
      </c>
      <c r="BE53" s="1002" t="str">
        <f>IF($B53="","",INDEX('All CCC'!BE$7:BE$962,MATCH(WatchList!$B53,'All CCC'!$B$7:$B$962,0)))</f>
        <v/>
      </c>
      <c r="BF53" s="1002" t="str">
        <f>IF($B53="","",INDEX('All CCC'!BF$7:BF$962,MATCH(WatchList!$B53,'All CCC'!$B$7:$B$962,0)))</f>
        <v/>
      </c>
      <c r="BG53" s="1002" t="str">
        <f>IF($B53="","",INDEX('All CCC'!BG$7:BG$962,MATCH(WatchList!$B53,'All CCC'!$B$7:$B$962,0)))</f>
        <v/>
      </c>
    </row>
    <row r="54" spans="1:59" x14ac:dyDescent="0.2">
      <c r="A54" s="638" t="str">
        <f>IF($B54="","",INDEX('All CCC'!A$7:A$962,MATCH(WatchList!$B54,'All CCC'!$B$7:$B$962,0)))</f>
        <v/>
      </c>
      <c r="B54" s="36"/>
      <c r="C54" s="1002" t="str">
        <f>IF($B54="","",INDEX('All CCC'!C$7:C$962,MATCH(WatchList!$B54,'All CCC'!$B$7:$B$962,0)))</f>
        <v/>
      </c>
      <c r="D54" s="1002" t="str">
        <f>IF($B54="","",INDEX('All CCC'!D$7:D$962,MATCH(WatchList!$B54,'All CCC'!$B$7:$B$962,0)))</f>
        <v/>
      </c>
      <c r="E54" s="1002" t="str">
        <f>IF($B54="","",INDEX('All CCC'!E$7:E$962,MATCH(WatchList!$B54,'All CCC'!$B$7:$B$962,0)))</f>
        <v/>
      </c>
      <c r="F54" s="1002" t="str">
        <f>IF($B54="","",INDEX('All CCC'!F$7:F$962,MATCH(WatchList!$B54,'All CCC'!$B$7:$B$962,0)))</f>
        <v/>
      </c>
      <c r="G54" s="1002" t="str">
        <f>IF($B54="","",INDEX('All CCC'!G$7:G$962,MATCH(WatchList!$B54,'All CCC'!$B$7:$B$962,0)))</f>
        <v/>
      </c>
      <c r="H54" s="1002" t="str">
        <f>IF($B54="","",INDEX('All CCC'!H$7:H$962,MATCH(WatchList!$B54,'All CCC'!$B$7:$B$962,0)))</f>
        <v/>
      </c>
      <c r="I54" s="1002" t="str">
        <f>IF($B54="","",INDEX('All CCC'!I$7:I$962,MATCH(WatchList!$B54,'All CCC'!$B$7:$B$962,0)))</f>
        <v/>
      </c>
      <c r="J54" s="1002" t="str">
        <f>IF($B54="","",INDEX('All CCC'!J$7:J$962,MATCH(WatchList!$B54,'All CCC'!$B$7:$B$962,0)))</f>
        <v/>
      </c>
      <c r="K54" s="1002" t="str">
        <f>IF($B54="","",INDEX('All CCC'!K$7:K$962,MATCH(WatchList!$B54,'All CCC'!$B$7:$B$962,0)))</f>
        <v/>
      </c>
      <c r="L54" s="1002" t="str">
        <f>IF($B54="","",INDEX('All CCC'!L$7:L$962,MATCH(WatchList!$B54,'All CCC'!$B$7:$B$962,0)))</f>
        <v/>
      </c>
      <c r="M54" s="1002" t="str">
        <f>IF($B54="","",INDEX('All CCC'!M$7:M$962,MATCH(WatchList!$B54,'All CCC'!$B$7:$B$962,0)))</f>
        <v/>
      </c>
      <c r="N54" s="1002" t="str">
        <f>IF($B54="","",INDEX('All CCC'!N$7:N$962,MATCH(WatchList!$B54,'All CCC'!$B$7:$B$962,0)))</f>
        <v/>
      </c>
      <c r="O54" s="1002" t="str">
        <f>IF($B54="","",INDEX('All CCC'!O$7:O$962,MATCH(WatchList!$B54,'All CCC'!$B$7:$B$962,0)))</f>
        <v/>
      </c>
      <c r="P54" s="1003" t="str">
        <f>IF($B54="","",INDEX('All CCC'!P$7:P$962,MATCH(WatchList!$B54,'All CCC'!$B$7:$B$962,0)))</f>
        <v/>
      </c>
      <c r="Q54" s="1003" t="str">
        <f>IF($B54="","",INDEX('All CCC'!Q$7:Q$962,MATCH(WatchList!$B54,'All CCC'!$B$7:$B$962,0)))</f>
        <v/>
      </c>
      <c r="R54" s="1002" t="str">
        <f>IF($B54="","",INDEX('All CCC'!R$7:R$962,MATCH(WatchList!$B54,'All CCC'!$B$7:$B$962,0)))</f>
        <v/>
      </c>
      <c r="S54" s="1002" t="str">
        <f>IF($B54="","",INDEX('All CCC'!S$7:S$962,MATCH(WatchList!$B54,'All CCC'!$B$7:$B$962,0)))</f>
        <v/>
      </c>
      <c r="T54" s="1002" t="str">
        <f>IF($B54="","",INDEX('All CCC'!T$7:T$962,MATCH(WatchList!$B54,'All CCC'!$B$7:$B$962,0)))</f>
        <v/>
      </c>
      <c r="U54" s="1002" t="str">
        <f>IF($B54="","",INDEX('All CCC'!U$7:U$962,MATCH(WatchList!$B54,'All CCC'!$B$7:$B$962,0)))</f>
        <v/>
      </c>
      <c r="V54" s="1002" t="str">
        <f>IF($B54="","",INDEX('All CCC'!V$7:V$962,MATCH(WatchList!$B54,'All CCC'!$B$7:$B$962,0)))</f>
        <v/>
      </c>
      <c r="W54" s="1002" t="str">
        <f>IF($B54="","",INDEX('All CCC'!W$7:W$962,MATCH(WatchList!$B54,'All CCC'!$B$7:$B$962,0)))</f>
        <v/>
      </c>
      <c r="X54" s="1002" t="str">
        <f>IF($B54="","",INDEX('All CCC'!X$7:X$962,MATCH(WatchList!$B54,'All CCC'!$B$7:$B$962,0)))</f>
        <v/>
      </c>
      <c r="Y54" s="1002" t="str">
        <f>IF($B54="","",INDEX('All CCC'!Y$7:Y$962,MATCH(WatchList!$B54,'All CCC'!$B$7:$B$962,0)))</f>
        <v/>
      </c>
      <c r="Z54" s="1002" t="str">
        <f>IF($B54="","",INDEX('All CCC'!Z$7:Z$962,MATCH(WatchList!$B54,'All CCC'!$B$7:$B$962,0)))</f>
        <v/>
      </c>
      <c r="AA54" s="1002" t="str">
        <f>IF($B54="","",INDEX('All CCC'!AA$7:AA$962,MATCH(WatchList!$B54,'All CCC'!$B$7:$B$962,0)))</f>
        <v/>
      </c>
      <c r="AB54" s="1002" t="str">
        <f>IF($B54="","",INDEX('All CCC'!AB$7:AB$962,MATCH(WatchList!$B54,'All CCC'!$B$7:$B$962,0)))</f>
        <v/>
      </c>
      <c r="AC54" s="1002" t="str">
        <f>IF($B54="","",INDEX('All CCC'!AC$7:AC$962,MATCH(WatchList!$B54,'All CCC'!$B$7:$B$962,0)))</f>
        <v/>
      </c>
      <c r="AD54" s="1002" t="str">
        <f>IF($B54="","",INDEX('All CCC'!AD$7:AD$962,MATCH(WatchList!$B54,'All CCC'!$B$7:$B$962,0)))</f>
        <v/>
      </c>
      <c r="AE54" s="1002" t="str">
        <f>IF($B54="","",INDEX('All CCC'!AE$7:AE$962,MATCH(WatchList!$B54,'All CCC'!$B$7:$B$962,0)))</f>
        <v/>
      </c>
      <c r="AF54" s="1002" t="str">
        <f>IF($B54="","",INDEX('All CCC'!AF$7:AF$962,MATCH(WatchList!$B54,'All CCC'!$B$7:$B$962,0)))</f>
        <v/>
      </c>
      <c r="AG54" s="1002" t="str">
        <f>IF($B54="","",INDEX('All CCC'!AG$7:AG$962,MATCH(WatchList!$B54,'All CCC'!$B$7:$B$962,0)))</f>
        <v/>
      </c>
      <c r="AH54" s="1002" t="str">
        <f>IF($B54="","",INDEX('All CCC'!AH$7:AH$962,MATCH(WatchList!$B54,'All CCC'!$B$7:$B$962,0)))</f>
        <v/>
      </c>
      <c r="AI54" s="1002" t="str">
        <f>IF($B54="","",INDEX('All CCC'!AI$7:AI$962,MATCH(WatchList!$B54,'All CCC'!$B$7:$B$962,0)))</f>
        <v/>
      </c>
      <c r="AJ54" s="1002" t="str">
        <f>IF($B54="","",INDEX('All CCC'!AJ$7:AJ$962,MATCH(WatchList!$B54,'All CCC'!$B$7:$B$962,0)))</f>
        <v/>
      </c>
      <c r="AK54" s="1002" t="str">
        <f>IF($B54="","",INDEX('All CCC'!AK$7:AK$962,MATCH(WatchList!$B54,'All CCC'!$B$7:$B$962,0)))</f>
        <v/>
      </c>
      <c r="AL54" s="1002" t="str">
        <f>IF($B54="","",INDEX('All CCC'!AL$7:AL$962,MATCH(WatchList!$B54,'All CCC'!$B$7:$B$962,0)))</f>
        <v/>
      </c>
      <c r="AM54" s="1002" t="str">
        <f>IF($B54="","",INDEX('All CCC'!AM$7:AM$962,MATCH(WatchList!$B54,'All CCC'!$B$7:$B$962,0)))</f>
        <v/>
      </c>
      <c r="AN54" s="1002" t="str">
        <f>IF($B54="","",INDEX('All CCC'!AN$7:AN$962,MATCH(WatchList!$B54,'All CCC'!$B$7:$B$962,0)))</f>
        <v/>
      </c>
      <c r="AO54" s="1002" t="str">
        <f>IF($B54="","",INDEX('All CCC'!AO$7:AO$962,MATCH(WatchList!$B54,'All CCC'!$B$7:$B$962,0)))</f>
        <v/>
      </c>
      <c r="AP54" s="1002" t="str">
        <f>IF($B54="","",INDEX('All CCC'!AP$7:AP$962,MATCH(WatchList!$B54,'All CCC'!$B$7:$B$962,0)))</f>
        <v/>
      </c>
      <c r="AQ54" s="1002" t="str">
        <f>IF($B54="","",INDEX('All CCC'!AQ$7:AQ$962,MATCH(WatchList!$B54,'All CCC'!$B$7:$B$962,0)))</f>
        <v/>
      </c>
      <c r="AR54" s="1002" t="str">
        <f>IF($B54="","",INDEX('All CCC'!AR$7:AR$962,MATCH(WatchList!$B54,'All CCC'!$B$7:$B$962,0)))</f>
        <v/>
      </c>
      <c r="AS54" s="1002" t="str">
        <f>IF($B54="","",INDEX('All CCC'!AS$7:AS$962,MATCH(WatchList!$B54,'All CCC'!$B$7:$B$962,0)))</f>
        <v/>
      </c>
      <c r="AT54" s="1002" t="str">
        <f>IF($B54="","",INDEX('All CCC'!AT$7:AT$962,MATCH(WatchList!$B54,'All CCC'!$B$7:$B$962,0)))</f>
        <v/>
      </c>
      <c r="AU54" s="1002" t="str">
        <f>IF($B54="","",INDEX('All CCC'!AU$7:AU$962,MATCH(WatchList!$B54,'All CCC'!$B$7:$B$962,0)))</f>
        <v/>
      </c>
      <c r="AV54" s="1002" t="str">
        <f>IF($B54="","",INDEX('All CCC'!AV$7:AV$962,MATCH(WatchList!$B54,'All CCC'!$B$7:$B$962,0)))</f>
        <v/>
      </c>
      <c r="AW54" s="1002" t="str">
        <f>IF($B54="","",INDEX('All CCC'!AW$7:AW$962,MATCH(WatchList!$B54,'All CCC'!$B$7:$B$962,0)))</f>
        <v/>
      </c>
      <c r="AX54" s="1002" t="str">
        <f>IF($B54="","",INDEX('All CCC'!AX$7:AX$962,MATCH(WatchList!$B54,'All CCC'!$B$7:$B$962,0)))</f>
        <v/>
      </c>
      <c r="AY54" s="1002" t="str">
        <f>IF($B54="","",INDEX('All CCC'!AY$7:AY$962,MATCH(WatchList!$B54,'All CCC'!$B$7:$B$962,0)))</f>
        <v/>
      </c>
      <c r="AZ54" s="1002" t="str">
        <f>IF($B54="","",INDEX('All CCC'!AZ$7:AZ$962,MATCH(WatchList!$B54,'All CCC'!$B$7:$B$962,0)))</f>
        <v/>
      </c>
      <c r="BA54" s="1002" t="str">
        <f>IF($B54="","",INDEX('All CCC'!BA$7:BA$962,MATCH(WatchList!$B54,'All CCC'!$B$7:$B$962,0)))</f>
        <v/>
      </c>
      <c r="BB54" s="1002" t="str">
        <f>IF($B54="","",INDEX('All CCC'!BB$7:BB$962,MATCH(WatchList!$B54,'All CCC'!$B$7:$B$962,0)))</f>
        <v/>
      </c>
      <c r="BC54" s="1002" t="str">
        <f>IF($B54="","",INDEX('All CCC'!BC$7:BC$962,MATCH(WatchList!$B54,'All CCC'!$B$7:$B$962,0)))</f>
        <v/>
      </c>
      <c r="BD54" s="1002" t="str">
        <f>IF($B54="","",INDEX('All CCC'!BD$7:BD$962,MATCH(WatchList!$B54,'All CCC'!$B$7:$B$962,0)))</f>
        <v/>
      </c>
      <c r="BE54" s="1002" t="str">
        <f>IF($B54="","",INDEX('All CCC'!BE$7:BE$962,MATCH(WatchList!$B54,'All CCC'!$B$7:$B$962,0)))</f>
        <v/>
      </c>
      <c r="BF54" s="1002" t="str">
        <f>IF($B54="","",INDEX('All CCC'!BF$7:BF$962,MATCH(WatchList!$B54,'All CCC'!$B$7:$B$962,0)))</f>
        <v/>
      </c>
      <c r="BG54" s="1002" t="str">
        <f>IF($B54="","",INDEX('All CCC'!BG$7:BG$962,MATCH(WatchList!$B54,'All CCC'!$B$7:$B$962,0)))</f>
        <v/>
      </c>
    </row>
    <row r="55" spans="1:59" s="716" customFormat="1" x14ac:dyDescent="0.2">
      <c r="A55" s="639" t="str">
        <f>IF($B55="","",INDEX('All CCC'!A$7:A$962,MATCH(WatchList!$B55,'All CCC'!$B$7:$B$962,0)))</f>
        <v/>
      </c>
      <c r="B55" s="667"/>
      <c r="C55" s="1004" t="str">
        <f>IF($B55="","",INDEX('All CCC'!C$7:C$962,MATCH(WatchList!$B55,'All CCC'!$B$7:$B$962,0)))</f>
        <v/>
      </c>
      <c r="D55" s="1004" t="str">
        <f>IF($B55="","",INDEX('All CCC'!D$7:D$962,MATCH(WatchList!$B55,'All CCC'!$B$7:$B$962,0)))</f>
        <v/>
      </c>
      <c r="E55" s="1004" t="str">
        <f>IF($B55="","",INDEX('All CCC'!E$7:E$962,MATCH(WatchList!$B55,'All CCC'!$B$7:$B$962,0)))</f>
        <v/>
      </c>
      <c r="F55" s="1004" t="str">
        <f>IF($B55="","",INDEX('All CCC'!F$7:F$962,MATCH(WatchList!$B55,'All CCC'!$B$7:$B$962,0)))</f>
        <v/>
      </c>
      <c r="G55" s="1004" t="str">
        <f>IF($B55="","",INDEX('All CCC'!G$7:G$962,MATCH(WatchList!$B55,'All CCC'!$B$7:$B$962,0)))</f>
        <v/>
      </c>
      <c r="H55" s="1004" t="str">
        <f>IF($B55="","",INDEX('All CCC'!H$7:H$962,MATCH(WatchList!$B55,'All CCC'!$B$7:$B$962,0)))</f>
        <v/>
      </c>
      <c r="I55" s="1004" t="str">
        <f>IF($B55="","",INDEX('All CCC'!I$7:I$962,MATCH(WatchList!$B55,'All CCC'!$B$7:$B$962,0)))</f>
        <v/>
      </c>
      <c r="J55" s="1004" t="str">
        <f>IF($B55="","",INDEX('All CCC'!J$7:J$962,MATCH(WatchList!$B55,'All CCC'!$B$7:$B$962,0)))</f>
        <v/>
      </c>
      <c r="K55" s="1004" t="str">
        <f>IF($B55="","",INDEX('All CCC'!K$7:K$962,MATCH(WatchList!$B55,'All CCC'!$B$7:$B$962,0)))</f>
        <v/>
      </c>
      <c r="L55" s="1004" t="str">
        <f>IF($B55="","",INDEX('All CCC'!L$7:L$962,MATCH(WatchList!$B55,'All CCC'!$B$7:$B$962,0)))</f>
        <v/>
      </c>
      <c r="M55" s="1004" t="str">
        <f>IF($B55="","",INDEX('All CCC'!M$7:M$962,MATCH(WatchList!$B55,'All CCC'!$B$7:$B$962,0)))</f>
        <v/>
      </c>
      <c r="N55" s="1004" t="str">
        <f>IF($B55="","",INDEX('All CCC'!N$7:N$962,MATCH(WatchList!$B55,'All CCC'!$B$7:$B$962,0)))</f>
        <v/>
      </c>
      <c r="O55" s="1004" t="str">
        <f>IF($B55="","",INDEX('All CCC'!O$7:O$962,MATCH(WatchList!$B55,'All CCC'!$B$7:$B$962,0)))</f>
        <v/>
      </c>
      <c r="P55" s="1005" t="str">
        <f>IF($B55="","",INDEX('All CCC'!P$7:P$962,MATCH(WatchList!$B55,'All CCC'!$B$7:$B$962,0)))</f>
        <v/>
      </c>
      <c r="Q55" s="1005" t="str">
        <f>IF($B55="","",INDEX('All CCC'!Q$7:Q$962,MATCH(WatchList!$B55,'All CCC'!$B$7:$B$962,0)))</f>
        <v/>
      </c>
      <c r="R55" s="1002" t="str">
        <f>IF($B55="","",INDEX('All CCC'!R$7:R$962,MATCH(WatchList!$B55,'All CCC'!$B$7:$B$962,0)))</f>
        <v/>
      </c>
      <c r="S55" s="1002" t="str">
        <f>IF($B55="","",INDEX('All CCC'!S$7:S$962,MATCH(WatchList!$B55,'All CCC'!$B$7:$B$962,0)))</f>
        <v/>
      </c>
      <c r="T55" s="1002" t="str">
        <f>IF($B55="","",INDEX('All CCC'!T$7:T$962,MATCH(WatchList!$B55,'All CCC'!$B$7:$B$962,0)))</f>
        <v/>
      </c>
      <c r="U55" s="1002" t="str">
        <f>IF($B55="","",INDEX('All CCC'!U$7:U$962,MATCH(WatchList!$B55,'All CCC'!$B$7:$B$962,0)))</f>
        <v/>
      </c>
      <c r="V55" s="1002" t="str">
        <f>IF($B55="","",INDEX('All CCC'!V$7:V$962,MATCH(WatchList!$B55,'All CCC'!$B$7:$B$962,0)))</f>
        <v/>
      </c>
      <c r="W55" s="1002" t="str">
        <f>IF($B55="","",INDEX('All CCC'!W$7:W$962,MATCH(WatchList!$B55,'All CCC'!$B$7:$B$962,0)))</f>
        <v/>
      </c>
      <c r="X55" s="1002" t="str">
        <f>IF($B55="","",INDEX('All CCC'!X$7:X$962,MATCH(WatchList!$B55,'All CCC'!$B$7:$B$962,0)))</f>
        <v/>
      </c>
      <c r="Y55" s="1002" t="str">
        <f>IF($B55="","",INDEX('All CCC'!Y$7:Y$962,MATCH(WatchList!$B55,'All CCC'!$B$7:$B$962,0)))</f>
        <v/>
      </c>
      <c r="Z55" s="1002" t="str">
        <f>IF($B55="","",INDEX('All CCC'!Z$7:Z$962,MATCH(WatchList!$B55,'All CCC'!$B$7:$B$962,0)))</f>
        <v/>
      </c>
      <c r="AA55" s="1002" t="str">
        <f>IF($B55="","",INDEX('All CCC'!AA$7:AA$962,MATCH(WatchList!$B55,'All CCC'!$B$7:$B$962,0)))</f>
        <v/>
      </c>
      <c r="AB55" s="1002" t="str">
        <f>IF($B55="","",INDEX('All CCC'!AB$7:AB$962,MATCH(WatchList!$B55,'All CCC'!$B$7:$B$962,0)))</f>
        <v/>
      </c>
      <c r="AC55" s="1002" t="str">
        <f>IF($B55="","",INDEX('All CCC'!AC$7:AC$962,MATCH(WatchList!$B55,'All CCC'!$B$7:$B$962,0)))</f>
        <v/>
      </c>
      <c r="AD55" s="1002" t="str">
        <f>IF($B55="","",INDEX('All CCC'!AD$7:AD$962,MATCH(WatchList!$B55,'All CCC'!$B$7:$B$962,0)))</f>
        <v/>
      </c>
      <c r="AE55" s="1002" t="str">
        <f>IF($B55="","",INDEX('All CCC'!AE$7:AE$962,MATCH(WatchList!$B55,'All CCC'!$B$7:$B$962,0)))</f>
        <v/>
      </c>
      <c r="AF55" s="1002" t="str">
        <f>IF($B55="","",INDEX('All CCC'!AF$7:AF$962,MATCH(WatchList!$B55,'All CCC'!$B$7:$B$962,0)))</f>
        <v/>
      </c>
      <c r="AG55" s="1002" t="str">
        <f>IF($B55="","",INDEX('All CCC'!AG$7:AG$962,MATCH(WatchList!$B55,'All CCC'!$B$7:$B$962,0)))</f>
        <v/>
      </c>
      <c r="AH55" s="1002" t="str">
        <f>IF($B55="","",INDEX('All CCC'!AH$7:AH$962,MATCH(WatchList!$B55,'All CCC'!$B$7:$B$962,0)))</f>
        <v/>
      </c>
      <c r="AI55" s="1002" t="str">
        <f>IF($B55="","",INDEX('All CCC'!AI$7:AI$962,MATCH(WatchList!$B55,'All CCC'!$B$7:$B$962,0)))</f>
        <v/>
      </c>
      <c r="AJ55" s="1002" t="str">
        <f>IF($B55="","",INDEX('All CCC'!AJ$7:AJ$962,MATCH(WatchList!$B55,'All CCC'!$B$7:$B$962,0)))</f>
        <v/>
      </c>
      <c r="AK55" s="1002" t="str">
        <f>IF($B55="","",INDEX('All CCC'!AK$7:AK$962,MATCH(WatchList!$B55,'All CCC'!$B$7:$B$962,0)))</f>
        <v/>
      </c>
      <c r="AL55" s="1002" t="str">
        <f>IF($B55="","",INDEX('All CCC'!AL$7:AL$962,MATCH(WatchList!$B55,'All CCC'!$B$7:$B$962,0)))</f>
        <v/>
      </c>
      <c r="AM55" s="1002" t="str">
        <f>IF($B55="","",INDEX('All CCC'!AM$7:AM$962,MATCH(WatchList!$B55,'All CCC'!$B$7:$B$962,0)))</f>
        <v/>
      </c>
      <c r="AN55" s="1002" t="str">
        <f>IF($B55="","",INDEX('All CCC'!AN$7:AN$962,MATCH(WatchList!$B55,'All CCC'!$B$7:$B$962,0)))</f>
        <v/>
      </c>
      <c r="AO55" s="1002" t="str">
        <f>IF($B55="","",INDEX('All CCC'!AO$7:AO$962,MATCH(WatchList!$B55,'All CCC'!$B$7:$B$962,0)))</f>
        <v/>
      </c>
      <c r="AP55" s="1002" t="str">
        <f>IF($B55="","",INDEX('All CCC'!AP$7:AP$962,MATCH(WatchList!$B55,'All CCC'!$B$7:$B$962,0)))</f>
        <v/>
      </c>
      <c r="AQ55" s="1002" t="str">
        <f>IF($B55="","",INDEX('All CCC'!AQ$7:AQ$962,MATCH(WatchList!$B55,'All CCC'!$B$7:$B$962,0)))</f>
        <v/>
      </c>
      <c r="AR55" s="1002" t="str">
        <f>IF($B55="","",INDEX('All CCC'!AR$7:AR$962,MATCH(WatchList!$B55,'All CCC'!$B$7:$B$962,0)))</f>
        <v/>
      </c>
      <c r="AS55" s="1002" t="str">
        <f>IF($B55="","",INDEX('All CCC'!AS$7:AS$962,MATCH(WatchList!$B55,'All CCC'!$B$7:$B$962,0)))</f>
        <v/>
      </c>
      <c r="AT55" s="1002" t="str">
        <f>IF($B55="","",INDEX('All CCC'!AT$7:AT$962,MATCH(WatchList!$B55,'All CCC'!$B$7:$B$962,0)))</f>
        <v/>
      </c>
      <c r="AU55" s="1002" t="str">
        <f>IF($B55="","",INDEX('All CCC'!AU$7:AU$962,MATCH(WatchList!$B55,'All CCC'!$B$7:$B$962,0)))</f>
        <v/>
      </c>
      <c r="AV55" s="1002" t="str">
        <f>IF($B55="","",INDEX('All CCC'!AV$7:AV$962,MATCH(WatchList!$B55,'All CCC'!$B$7:$B$962,0)))</f>
        <v/>
      </c>
      <c r="AW55" s="1002" t="str">
        <f>IF($B55="","",INDEX('All CCC'!AW$7:AW$962,MATCH(WatchList!$B55,'All CCC'!$B$7:$B$962,0)))</f>
        <v/>
      </c>
      <c r="AX55" s="1002" t="str">
        <f>IF($B55="","",INDEX('All CCC'!AX$7:AX$962,MATCH(WatchList!$B55,'All CCC'!$B$7:$B$962,0)))</f>
        <v/>
      </c>
      <c r="AY55" s="1002" t="str">
        <f>IF($B55="","",INDEX('All CCC'!AY$7:AY$962,MATCH(WatchList!$B55,'All CCC'!$B$7:$B$962,0)))</f>
        <v/>
      </c>
      <c r="AZ55" s="1002" t="str">
        <f>IF($B55="","",INDEX('All CCC'!AZ$7:AZ$962,MATCH(WatchList!$B55,'All CCC'!$B$7:$B$962,0)))</f>
        <v/>
      </c>
      <c r="BA55" s="1002" t="str">
        <f>IF($B55="","",INDEX('All CCC'!BA$7:BA$962,MATCH(WatchList!$B55,'All CCC'!$B$7:$B$962,0)))</f>
        <v/>
      </c>
      <c r="BB55" s="1002" t="str">
        <f>IF($B55="","",INDEX('All CCC'!BB$7:BB$962,MATCH(WatchList!$B55,'All CCC'!$B$7:$B$962,0)))</f>
        <v/>
      </c>
      <c r="BC55" s="1002" t="str">
        <f>IF($B55="","",INDEX('All CCC'!BC$7:BC$962,MATCH(WatchList!$B55,'All CCC'!$B$7:$B$962,0)))</f>
        <v/>
      </c>
      <c r="BD55" s="1002" t="str">
        <f>IF($B55="","",INDEX('All CCC'!BD$7:BD$962,MATCH(WatchList!$B55,'All CCC'!$B$7:$B$962,0)))</f>
        <v/>
      </c>
      <c r="BE55" s="1002" t="str">
        <f>IF($B55="","",INDEX('All CCC'!BE$7:BE$962,MATCH(WatchList!$B55,'All CCC'!$B$7:$B$962,0)))</f>
        <v/>
      </c>
      <c r="BF55" s="1002" t="str">
        <f>IF($B55="","",INDEX('All CCC'!BF$7:BF$962,MATCH(WatchList!$B55,'All CCC'!$B$7:$B$962,0)))</f>
        <v/>
      </c>
      <c r="BG55" s="1002" t="str">
        <f>IF($B55="","",INDEX('All CCC'!BG$7:BG$962,MATCH(WatchList!$B55,'All CCC'!$B$7:$B$962,0)))</f>
        <v/>
      </c>
    </row>
    <row r="56" spans="1:59" x14ac:dyDescent="0.2">
      <c r="A56" t="s">
        <v>4245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6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2" x14ac:dyDescent="0.2">
      <c r="A1" s="137" t="s">
        <v>1850</v>
      </c>
      <c r="B1" s="107"/>
      <c r="C1" s="13"/>
      <c r="D1" s="13"/>
      <c r="E1" s="13"/>
      <c r="F1" s="158" t="s">
        <v>1851</v>
      </c>
      <c r="G1" s="13"/>
      <c r="H1" s="13"/>
      <c r="I1" s="13"/>
    </row>
    <row r="2" spans="1:12" ht="11.1" customHeight="1" x14ac:dyDescent="0.2">
      <c r="A2" s="138" t="s">
        <v>1852</v>
      </c>
      <c r="B2" s="13"/>
      <c r="C2" s="13"/>
      <c r="D2" s="13"/>
      <c r="E2" s="13"/>
      <c r="F2" s="158"/>
      <c r="G2" s="13"/>
      <c r="H2" s="13"/>
      <c r="I2" s="13"/>
    </row>
    <row r="3" spans="1:12" ht="11.1" customHeight="1" x14ac:dyDescent="0.2">
      <c r="A3" s="139" t="s">
        <v>1853</v>
      </c>
      <c r="B3" s="13"/>
      <c r="C3" s="13"/>
      <c r="D3" s="13"/>
      <c r="E3" s="13"/>
      <c r="F3" s="158"/>
      <c r="G3" s="13"/>
      <c r="H3" s="13"/>
      <c r="I3" s="13"/>
    </row>
    <row r="4" spans="1:12" ht="11.1" customHeight="1" x14ac:dyDescent="0.2">
      <c r="A4" s="140" t="s">
        <v>1854</v>
      </c>
      <c r="B4" s="107"/>
      <c r="C4" s="13"/>
      <c r="D4" s="13"/>
      <c r="E4" s="13"/>
      <c r="F4" s="158"/>
      <c r="G4" s="13"/>
      <c r="H4" s="13"/>
      <c r="I4" s="13"/>
    </row>
    <row r="5" spans="1:12" ht="11.1" customHeight="1" x14ac:dyDescent="0.2">
      <c r="A5" s="141" t="s">
        <v>1855</v>
      </c>
      <c r="B5" s="13"/>
      <c r="C5" s="13"/>
      <c r="D5" s="13"/>
      <c r="E5" s="13"/>
      <c r="F5" s="158"/>
      <c r="G5" s="13"/>
      <c r="H5" s="13"/>
      <c r="I5" s="13"/>
    </row>
    <row r="6" spans="1:12" x14ac:dyDescent="0.2">
      <c r="A6" s="34"/>
      <c r="B6" s="23"/>
      <c r="C6" s="62" t="s">
        <v>23</v>
      </c>
      <c r="D6" s="26" t="s">
        <v>1856</v>
      </c>
      <c r="E6" s="42" t="s">
        <v>1857</v>
      </c>
      <c r="F6" s="26" t="s">
        <v>1858</v>
      </c>
      <c r="G6" s="43" t="s">
        <v>1859</v>
      </c>
      <c r="H6" s="26"/>
      <c r="I6" s="35"/>
    </row>
    <row r="7" spans="1:12" x14ac:dyDescent="0.2">
      <c r="A7" s="88" t="s">
        <v>21</v>
      </c>
      <c r="B7" s="55" t="s">
        <v>56</v>
      </c>
      <c r="C7" s="76" t="s">
        <v>58</v>
      </c>
      <c r="D7" s="52" t="s">
        <v>1860</v>
      </c>
      <c r="E7" s="53" t="s">
        <v>1861</v>
      </c>
      <c r="F7" s="52" t="s">
        <v>1862</v>
      </c>
      <c r="G7" s="48" t="s">
        <v>1863</v>
      </c>
      <c r="H7" s="52" t="s">
        <v>1864</v>
      </c>
      <c r="I7" s="81" t="s">
        <v>1865</v>
      </c>
    </row>
    <row r="8" spans="1:12" x14ac:dyDescent="0.2">
      <c r="A8" s="60" t="s">
        <v>1866</v>
      </c>
      <c r="B8" s="960" t="s">
        <v>1867</v>
      </c>
      <c r="C8" s="142">
        <v>8</v>
      </c>
      <c r="D8" s="143">
        <v>42657</v>
      </c>
      <c r="E8" s="42"/>
      <c r="F8" s="26" t="s">
        <v>1868</v>
      </c>
      <c r="G8" s="37"/>
      <c r="H8" s="43"/>
      <c r="I8" s="65" t="s">
        <v>4116</v>
      </c>
      <c r="K8" s="958"/>
      <c r="L8" s="958"/>
    </row>
    <row r="9" spans="1:12" x14ac:dyDescent="0.2">
      <c r="A9" s="968" t="s">
        <v>4276</v>
      </c>
      <c r="B9" s="959" t="s">
        <v>4277</v>
      </c>
      <c r="C9" s="970">
        <v>5</v>
      </c>
      <c r="D9" s="146">
        <v>43343</v>
      </c>
      <c r="E9" s="63"/>
      <c r="F9" s="50"/>
      <c r="G9" s="64" t="s">
        <v>1868</v>
      </c>
      <c r="H9" s="40"/>
      <c r="I9" s="969" t="s">
        <v>4278</v>
      </c>
      <c r="K9" s="958"/>
      <c r="L9" s="958"/>
    </row>
    <row r="10" spans="1:12" s="958" customFormat="1" x14ac:dyDescent="0.2">
      <c r="A10" s="1215" t="s">
        <v>1870</v>
      </c>
      <c r="B10" s="1201" t="s">
        <v>1871</v>
      </c>
      <c r="C10" s="1020">
        <v>5</v>
      </c>
      <c r="D10" s="971">
        <v>42117</v>
      </c>
      <c r="E10" s="966"/>
      <c r="F10" s="964"/>
      <c r="G10" s="967"/>
      <c r="H10" s="962" t="s">
        <v>1868</v>
      </c>
      <c r="I10" s="969"/>
    </row>
    <row r="11" spans="1:12" s="958" customFormat="1" x14ac:dyDescent="0.2">
      <c r="A11" s="13" t="s">
        <v>1872</v>
      </c>
      <c r="B11" s="662" t="s">
        <v>1873</v>
      </c>
      <c r="C11" s="200">
        <v>40</v>
      </c>
      <c r="D11" s="971">
        <v>41262</v>
      </c>
      <c r="E11" s="966"/>
      <c r="F11" s="964"/>
      <c r="G11" s="967"/>
      <c r="H11" s="962" t="s">
        <v>1868</v>
      </c>
      <c r="I11" s="469" t="s">
        <v>4001</v>
      </c>
    </row>
    <row r="12" spans="1:12" s="958" customFormat="1" x14ac:dyDescent="0.2">
      <c r="A12" s="13" t="s">
        <v>1874</v>
      </c>
      <c r="B12" s="662" t="s">
        <v>1875</v>
      </c>
      <c r="C12" s="200">
        <v>6</v>
      </c>
      <c r="D12" s="971">
        <v>43034</v>
      </c>
      <c r="E12" s="966"/>
      <c r="F12" s="964" t="s">
        <v>1868</v>
      </c>
      <c r="G12" s="967"/>
      <c r="H12" s="962"/>
      <c r="I12" s="969" t="s">
        <v>1876</v>
      </c>
    </row>
    <row r="13" spans="1:12" s="958" customFormat="1" ht="13.5" thickBot="1" x14ac:dyDescent="0.25">
      <c r="A13" s="1216" t="s">
        <v>1877</v>
      </c>
      <c r="B13" s="1240" t="s">
        <v>1878</v>
      </c>
      <c r="C13" s="200">
        <v>6</v>
      </c>
      <c r="D13" s="971">
        <v>42247</v>
      </c>
      <c r="E13" s="966"/>
      <c r="F13" s="964"/>
      <c r="G13" s="967"/>
      <c r="H13" s="962" t="s">
        <v>1868</v>
      </c>
      <c r="I13" s="959"/>
    </row>
    <row r="14" spans="1:12" s="958" customFormat="1" x14ac:dyDescent="0.2">
      <c r="A14" s="158" t="s">
        <v>1879</v>
      </c>
      <c r="B14" s="1239" t="s">
        <v>1880</v>
      </c>
      <c r="C14" s="1066">
        <v>5</v>
      </c>
      <c r="D14" s="971">
        <v>42489</v>
      </c>
      <c r="E14" s="966"/>
      <c r="F14" s="964"/>
      <c r="G14" s="967" t="s">
        <v>1868</v>
      </c>
      <c r="H14" s="962"/>
      <c r="I14" s="969" t="s">
        <v>1881</v>
      </c>
    </row>
    <row r="15" spans="1:12" s="958" customFormat="1" x14ac:dyDescent="0.2">
      <c r="A15" s="1207" t="s">
        <v>1882</v>
      </c>
      <c r="B15" s="1236" t="s">
        <v>1883</v>
      </c>
      <c r="C15" s="1020">
        <v>5</v>
      </c>
      <c r="D15" s="971">
        <v>42643</v>
      </c>
      <c r="E15" s="966"/>
      <c r="F15" s="964" t="s">
        <v>1868</v>
      </c>
      <c r="G15" s="967"/>
      <c r="H15" s="962"/>
      <c r="I15" s="969" t="s">
        <v>4029</v>
      </c>
      <c r="K15" s="976"/>
      <c r="L15" s="976"/>
    </row>
    <row r="16" spans="1:12" s="958" customFormat="1" x14ac:dyDescent="0.2">
      <c r="A16" s="158" t="s">
        <v>1884</v>
      </c>
      <c r="B16" s="662" t="s">
        <v>1885</v>
      </c>
      <c r="C16" s="1020">
        <v>14</v>
      </c>
      <c r="D16" s="971">
        <v>42551</v>
      </c>
      <c r="E16" s="966"/>
      <c r="F16" s="964"/>
      <c r="G16" s="967" t="s">
        <v>1868</v>
      </c>
      <c r="H16" s="962"/>
      <c r="I16" s="969" t="s">
        <v>1886</v>
      </c>
      <c r="K16" s="976"/>
      <c r="L16" s="976"/>
    </row>
    <row r="17" spans="1:12" s="958" customFormat="1" x14ac:dyDescent="0.2">
      <c r="A17" s="158" t="s">
        <v>1887</v>
      </c>
      <c r="B17" s="662" t="s">
        <v>1888</v>
      </c>
      <c r="C17" s="1020">
        <v>5</v>
      </c>
      <c r="D17" s="971">
        <v>42909</v>
      </c>
      <c r="E17" s="966"/>
      <c r="F17" s="964"/>
      <c r="G17" s="967" t="s">
        <v>1889</v>
      </c>
      <c r="H17" s="962"/>
      <c r="I17" s="969" t="s">
        <v>1890</v>
      </c>
      <c r="K17" s="976"/>
      <c r="L17" s="976"/>
    </row>
    <row r="18" spans="1:12" s="958" customFormat="1" x14ac:dyDescent="0.2">
      <c r="A18" s="13" t="s">
        <v>1891</v>
      </c>
      <c r="B18" s="662" t="s">
        <v>1892</v>
      </c>
      <c r="C18" s="1020">
        <v>13</v>
      </c>
      <c r="D18" s="971">
        <v>42513</v>
      </c>
      <c r="E18" s="966"/>
      <c r="F18" s="964"/>
      <c r="G18" s="967" t="s">
        <v>1868</v>
      </c>
      <c r="H18" s="962"/>
      <c r="I18" s="969" t="s">
        <v>1893</v>
      </c>
      <c r="K18" s="976"/>
      <c r="L18" s="976"/>
    </row>
    <row r="19" spans="1:12" s="958" customFormat="1" x14ac:dyDescent="0.2">
      <c r="A19" s="13" t="s">
        <v>1894</v>
      </c>
      <c r="B19" s="662" t="s">
        <v>1895</v>
      </c>
      <c r="C19" s="1020">
        <v>6</v>
      </c>
      <c r="D19" s="971">
        <v>42978</v>
      </c>
      <c r="E19" s="966"/>
      <c r="F19" s="964" t="s">
        <v>1868</v>
      </c>
      <c r="G19" s="967"/>
      <c r="H19" s="962"/>
      <c r="I19" s="959" t="s">
        <v>1876</v>
      </c>
      <c r="K19" s="976"/>
      <c r="L19" s="976"/>
    </row>
    <row r="20" spans="1:12" s="958" customFormat="1" x14ac:dyDescent="0.2">
      <c r="A20" s="1217" t="s">
        <v>1894</v>
      </c>
      <c r="B20" s="1236" t="s">
        <v>1895</v>
      </c>
      <c r="C20" s="1020">
        <v>8</v>
      </c>
      <c r="D20" s="971">
        <v>40431</v>
      </c>
      <c r="E20" s="966"/>
      <c r="F20" s="964" t="s">
        <v>1868</v>
      </c>
      <c r="G20" s="967"/>
      <c r="H20" s="962"/>
      <c r="I20" s="85" t="s">
        <v>1896</v>
      </c>
      <c r="K20" s="976"/>
      <c r="L20" s="976"/>
    </row>
    <row r="21" spans="1:12" s="958" customFormat="1" x14ac:dyDescent="0.2">
      <c r="A21" s="1201" t="s">
        <v>1897</v>
      </c>
      <c r="B21" s="1233" t="s">
        <v>1898</v>
      </c>
      <c r="C21" s="1020">
        <v>5</v>
      </c>
      <c r="D21" s="971">
        <v>42117</v>
      </c>
      <c r="E21" s="966"/>
      <c r="F21" s="964"/>
      <c r="G21" s="967"/>
      <c r="H21" s="962" t="s">
        <v>1868</v>
      </c>
      <c r="I21" s="959"/>
      <c r="K21" s="976"/>
      <c r="L21" s="976"/>
    </row>
    <row r="22" spans="1:12" s="958" customFormat="1" x14ac:dyDescent="0.2">
      <c r="A22" s="1210" t="s">
        <v>899</v>
      </c>
      <c r="B22" s="1237" t="s">
        <v>900</v>
      </c>
      <c r="C22" s="1045">
        <v>8</v>
      </c>
      <c r="D22" s="971">
        <v>40471</v>
      </c>
      <c r="E22" s="966"/>
      <c r="F22" s="964" t="s">
        <v>1868</v>
      </c>
      <c r="G22" s="967"/>
      <c r="H22" s="962"/>
      <c r="I22" s="85" t="s">
        <v>1896</v>
      </c>
      <c r="K22" s="976"/>
      <c r="L22" s="976"/>
    </row>
    <row r="23" spans="1:12" s="958" customFormat="1" x14ac:dyDescent="0.2">
      <c r="A23" s="158" t="s">
        <v>1899</v>
      </c>
      <c r="B23" s="662" t="s">
        <v>1900</v>
      </c>
      <c r="C23" s="1020">
        <v>7</v>
      </c>
      <c r="D23" s="971">
        <v>41341</v>
      </c>
      <c r="E23" s="966"/>
      <c r="F23" s="964"/>
      <c r="G23" s="967" t="s">
        <v>1868</v>
      </c>
      <c r="H23" s="962"/>
      <c r="I23" s="969" t="s">
        <v>1901</v>
      </c>
      <c r="K23" s="976"/>
      <c r="L23" s="976"/>
    </row>
    <row r="24" spans="1:12" s="958" customFormat="1" x14ac:dyDescent="0.2">
      <c r="A24" s="1206" t="s">
        <v>1902</v>
      </c>
      <c r="B24" s="1235" t="s">
        <v>1903</v>
      </c>
      <c r="C24" s="1020">
        <v>10</v>
      </c>
      <c r="D24" s="971">
        <v>42486</v>
      </c>
      <c r="E24" s="966" t="s">
        <v>1868</v>
      </c>
      <c r="F24" s="964"/>
      <c r="G24" s="967"/>
      <c r="H24" s="962"/>
      <c r="I24" s="959" t="s">
        <v>4075</v>
      </c>
      <c r="K24" s="976"/>
      <c r="L24" s="976"/>
    </row>
    <row r="25" spans="1:12" s="958" customFormat="1" x14ac:dyDescent="0.2">
      <c r="A25" s="1222" t="s">
        <v>1904</v>
      </c>
      <c r="B25" s="1242" t="s">
        <v>1905</v>
      </c>
      <c r="C25" s="1045">
        <v>13</v>
      </c>
      <c r="D25" s="971">
        <v>42486</v>
      </c>
      <c r="E25" s="966" t="s">
        <v>1868</v>
      </c>
      <c r="F25" s="964"/>
      <c r="G25" s="967"/>
      <c r="H25" s="962"/>
      <c r="I25" s="959" t="s">
        <v>4075</v>
      </c>
      <c r="K25" s="976"/>
      <c r="L25" s="976"/>
    </row>
    <row r="26" spans="1:12" s="958" customFormat="1" x14ac:dyDescent="0.2">
      <c r="A26" s="1219" t="s">
        <v>1906</v>
      </c>
      <c r="B26" s="1165" t="s">
        <v>1907</v>
      </c>
      <c r="C26" s="1020">
        <v>11</v>
      </c>
      <c r="D26" s="971">
        <v>42916</v>
      </c>
      <c r="E26" s="966"/>
      <c r="F26" s="964"/>
      <c r="G26" s="967" t="s">
        <v>1868</v>
      </c>
      <c r="H26" s="962"/>
      <c r="I26" s="969" t="s">
        <v>1908</v>
      </c>
      <c r="K26" s="976"/>
      <c r="L26" s="976"/>
    </row>
    <row r="27" spans="1:12" s="958" customFormat="1" x14ac:dyDescent="0.2">
      <c r="A27" s="13" t="s">
        <v>1909</v>
      </c>
      <c r="B27" s="662" t="s">
        <v>1907</v>
      </c>
      <c r="C27" s="1020">
        <v>5</v>
      </c>
      <c r="D27" s="971">
        <v>40773</v>
      </c>
      <c r="E27" s="966"/>
      <c r="F27" s="964"/>
      <c r="G27" s="967"/>
      <c r="H27" s="1255" t="s">
        <v>1868</v>
      </c>
      <c r="I27" s="79" t="s">
        <v>1910</v>
      </c>
    </row>
    <row r="28" spans="1:12" s="958" customFormat="1" x14ac:dyDescent="0.2">
      <c r="A28" s="13" t="s">
        <v>1911</v>
      </c>
      <c r="B28" s="662" t="s">
        <v>1912</v>
      </c>
      <c r="C28" s="1020">
        <v>9</v>
      </c>
      <c r="D28" s="971">
        <v>42366</v>
      </c>
      <c r="E28" s="966"/>
      <c r="F28" s="964"/>
      <c r="G28" s="967" t="s">
        <v>1868</v>
      </c>
      <c r="H28" s="962"/>
      <c r="I28" s="959" t="s">
        <v>1913</v>
      </c>
    </row>
    <row r="29" spans="1:12" s="958" customFormat="1" x14ac:dyDescent="0.2">
      <c r="A29" s="13" t="s">
        <v>1914</v>
      </c>
      <c r="B29" s="662" t="s">
        <v>1915</v>
      </c>
      <c r="C29" s="1020">
        <v>12</v>
      </c>
      <c r="D29" s="971">
        <v>41395</v>
      </c>
      <c r="E29" s="966"/>
      <c r="F29" s="964"/>
      <c r="G29" s="967" t="s">
        <v>1868</v>
      </c>
      <c r="H29" s="962"/>
      <c r="I29" s="959" t="s">
        <v>1916</v>
      </c>
      <c r="K29" s="719"/>
      <c r="L29" s="719"/>
    </row>
    <row r="30" spans="1:12" s="958" customFormat="1" x14ac:dyDescent="0.2">
      <c r="A30" s="13" t="s">
        <v>1917</v>
      </c>
      <c r="B30" s="662" t="s">
        <v>125</v>
      </c>
      <c r="C30" s="1020">
        <v>39</v>
      </c>
      <c r="D30" s="971">
        <v>39477</v>
      </c>
      <c r="E30" s="966"/>
      <c r="F30" s="964"/>
      <c r="G30" s="967"/>
      <c r="H30" s="1255" t="s">
        <v>1868</v>
      </c>
      <c r="I30" s="79" t="s">
        <v>1918</v>
      </c>
      <c r="K30" s="976"/>
      <c r="L30" s="976"/>
    </row>
    <row r="31" spans="1:12" s="958" customFormat="1" x14ac:dyDescent="0.2">
      <c r="A31" s="13" t="s">
        <v>1919</v>
      </c>
      <c r="B31" s="662" t="s">
        <v>1920</v>
      </c>
      <c r="C31" s="1020">
        <v>7</v>
      </c>
      <c r="D31" s="971">
        <v>40431</v>
      </c>
      <c r="E31" s="966"/>
      <c r="F31" s="964" t="s">
        <v>1868</v>
      </c>
      <c r="G31" s="967"/>
      <c r="H31" s="962"/>
      <c r="I31" s="969" t="s">
        <v>1921</v>
      </c>
      <c r="K31" s="719"/>
      <c r="L31" s="719"/>
    </row>
    <row r="32" spans="1:12" s="958" customFormat="1" x14ac:dyDescent="0.2">
      <c r="A32" s="158" t="s">
        <v>1922</v>
      </c>
      <c r="B32" s="662" t="s">
        <v>1923</v>
      </c>
      <c r="C32" s="1020">
        <v>8</v>
      </c>
      <c r="D32" s="971">
        <v>41250</v>
      </c>
      <c r="E32" s="966"/>
      <c r="F32" s="964" t="s">
        <v>1868</v>
      </c>
      <c r="G32" s="967"/>
      <c r="H32" s="962"/>
      <c r="I32" s="969" t="s">
        <v>1924</v>
      </c>
      <c r="K32" s="719"/>
      <c r="L32" s="719"/>
    </row>
    <row r="33" spans="1:9" s="958" customFormat="1" x14ac:dyDescent="0.2">
      <c r="A33" s="158" t="s">
        <v>1925</v>
      </c>
      <c r="B33" s="662" t="s">
        <v>1926</v>
      </c>
      <c r="C33" s="1020">
        <v>5</v>
      </c>
      <c r="D33" s="971">
        <v>42485</v>
      </c>
      <c r="E33" s="966" t="s">
        <v>1868</v>
      </c>
      <c r="F33" s="964"/>
      <c r="G33" s="967"/>
      <c r="H33" s="962"/>
      <c r="I33" s="959"/>
    </row>
    <row r="34" spans="1:9" s="958" customFormat="1" x14ac:dyDescent="0.2">
      <c r="A34" s="13" t="s">
        <v>1927</v>
      </c>
      <c r="B34" s="662" t="s">
        <v>1928</v>
      </c>
      <c r="C34" s="1020">
        <v>5</v>
      </c>
      <c r="D34" s="971">
        <v>41675</v>
      </c>
      <c r="E34" s="966"/>
      <c r="F34" s="964" t="s">
        <v>1868</v>
      </c>
      <c r="G34" s="967"/>
      <c r="H34" s="962"/>
      <c r="I34" s="959" t="s">
        <v>1929</v>
      </c>
    </row>
    <row r="35" spans="1:9" s="958" customFormat="1" x14ac:dyDescent="0.2">
      <c r="A35" s="1226" t="s">
        <v>1930</v>
      </c>
      <c r="B35" s="1244" t="s">
        <v>1931</v>
      </c>
      <c r="C35" s="1020">
        <v>6</v>
      </c>
      <c r="D35" s="971">
        <v>42677</v>
      </c>
      <c r="E35" s="966"/>
      <c r="F35" s="964" t="s">
        <v>1868</v>
      </c>
      <c r="G35" s="967"/>
      <c r="H35" s="962"/>
      <c r="I35" s="969" t="s">
        <v>4092</v>
      </c>
    </row>
    <row r="36" spans="1:9" s="958" customFormat="1" x14ac:dyDescent="0.2">
      <c r="A36" s="984" t="s">
        <v>424</v>
      </c>
      <c r="B36" s="988" t="s">
        <v>425</v>
      </c>
      <c r="C36" s="828">
        <v>12</v>
      </c>
      <c r="D36" s="971">
        <v>43404</v>
      </c>
      <c r="E36" s="966" t="s">
        <v>1868</v>
      </c>
      <c r="F36" s="964"/>
      <c r="G36" s="967"/>
      <c r="H36" s="962"/>
      <c r="I36" s="969"/>
    </row>
    <row r="37" spans="1:9" s="958" customFormat="1" x14ac:dyDescent="0.2">
      <c r="A37" s="984" t="s">
        <v>928</v>
      </c>
      <c r="B37" s="988" t="s">
        <v>929</v>
      </c>
      <c r="C37" s="828">
        <v>6</v>
      </c>
      <c r="D37" s="971">
        <v>43404</v>
      </c>
      <c r="E37" s="966"/>
      <c r="F37" s="964"/>
      <c r="G37" s="967" t="s">
        <v>1868</v>
      </c>
      <c r="H37" s="962"/>
      <c r="I37" s="969" t="s">
        <v>4374</v>
      </c>
    </row>
    <row r="38" spans="1:9" s="958" customFormat="1" x14ac:dyDescent="0.2">
      <c r="A38" s="158" t="s">
        <v>1932</v>
      </c>
      <c r="B38" s="662" t="s">
        <v>1933</v>
      </c>
      <c r="C38" s="1020">
        <v>31</v>
      </c>
      <c r="D38" s="971">
        <v>39770</v>
      </c>
      <c r="E38" s="966"/>
      <c r="F38" s="964"/>
      <c r="G38" s="967" t="s">
        <v>1868</v>
      </c>
      <c r="H38" s="962"/>
      <c r="I38" s="969" t="s">
        <v>1934</v>
      </c>
    </row>
    <row r="39" spans="1:9" s="958" customFormat="1" x14ac:dyDescent="0.2">
      <c r="A39" s="1215" t="s">
        <v>1935</v>
      </c>
      <c r="B39" s="1233" t="s">
        <v>1933</v>
      </c>
      <c r="C39" s="1020">
        <v>7</v>
      </c>
      <c r="D39" s="971">
        <v>43038</v>
      </c>
      <c r="E39" s="966"/>
      <c r="F39" s="964"/>
      <c r="G39" s="967"/>
      <c r="H39" s="962" t="s">
        <v>1868</v>
      </c>
      <c r="I39" s="969"/>
    </row>
    <row r="40" spans="1:9" s="958" customFormat="1" x14ac:dyDescent="0.2">
      <c r="A40" s="1208" t="s">
        <v>938</v>
      </c>
      <c r="B40" s="1236" t="s">
        <v>939</v>
      </c>
      <c r="C40" s="1020">
        <v>8</v>
      </c>
      <c r="D40" s="971">
        <v>40457</v>
      </c>
      <c r="E40" s="966"/>
      <c r="F40" s="964" t="s">
        <v>1868</v>
      </c>
      <c r="G40" s="967"/>
      <c r="H40" s="962"/>
      <c r="I40" s="85" t="s">
        <v>1936</v>
      </c>
    </row>
    <row r="41" spans="1:9" s="958" customFormat="1" x14ac:dyDescent="0.2">
      <c r="A41" s="13" t="s">
        <v>1937</v>
      </c>
      <c r="B41" s="662" t="s">
        <v>1938</v>
      </c>
      <c r="C41" s="1020">
        <v>5</v>
      </c>
      <c r="D41" s="971">
        <v>42257</v>
      </c>
      <c r="E41" s="966"/>
      <c r="F41" s="964" t="s">
        <v>1868</v>
      </c>
      <c r="G41" s="967"/>
      <c r="H41" s="962"/>
      <c r="I41" s="969" t="s">
        <v>1939</v>
      </c>
    </row>
    <row r="42" spans="1:9" s="958" customFormat="1" x14ac:dyDescent="0.2">
      <c r="A42" s="993" t="s">
        <v>946</v>
      </c>
      <c r="B42" s="988" t="s">
        <v>947</v>
      </c>
      <c r="C42" s="828">
        <v>5</v>
      </c>
      <c r="D42" s="971">
        <v>43404</v>
      </c>
      <c r="E42" s="966" t="s">
        <v>1868</v>
      </c>
      <c r="F42" s="1026"/>
      <c r="G42" s="967"/>
      <c r="H42" s="962"/>
      <c r="I42" s="969"/>
    </row>
    <row r="43" spans="1:9" s="958" customFormat="1" x14ac:dyDescent="0.2">
      <c r="A43" s="13" t="s">
        <v>1940</v>
      </c>
      <c r="B43" s="662" t="s">
        <v>1941</v>
      </c>
      <c r="C43" s="200">
        <v>8</v>
      </c>
      <c r="D43" s="971">
        <v>41030</v>
      </c>
      <c r="E43" s="966" t="s">
        <v>1868</v>
      </c>
      <c r="F43" s="964"/>
      <c r="G43" s="967"/>
      <c r="H43" s="962"/>
      <c r="I43" s="959" t="s">
        <v>1942</v>
      </c>
    </row>
    <row r="44" spans="1:9" s="958" customFormat="1" x14ac:dyDescent="0.2">
      <c r="A44" s="158" t="s">
        <v>1943</v>
      </c>
      <c r="B44" s="662" t="s">
        <v>1944</v>
      </c>
      <c r="C44" s="200">
        <v>9</v>
      </c>
      <c r="D44" s="971">
        <v>42493</v>
      </c>
      <c r="E44" s="966" t="s">
        <v>1868</v>
      </c>
      <c r="F44" s="964"/>
      <c r="G44" s="967"/>
      <c r="H44" s="962"/>
      <c r="I44" s="959"/>
    </row>
    <row r="45" spans="1:9" s="958" customFormat="1" x14ac:dyDescent="0.2">
      <c r="A45" s="158" t="s">
        <v>1945</v>
      </c>
      <c r="B45" s="662" t="s">
        <v>1946</v>
      </c>
      <c r="C45" s="1020">
        <v>7</v>
      </c>
      <c r="D45" s="971">
        <v>42621</v>
      </c>
      <c r="E45" s="966"/>
      <c r="F45" s="964"/>
      <c r="G45" s="967" t="s">
        <v>1868</v>
      </c>
      <c r="H45" s="962"/>
      <c r="I45" s="969" t="s">
        <v>1947</v>
      </c>
    </row>
    <row r="46" spans="1:9" s="958" customFormat="1" x14ac:dyDescent="0.2">
      <c r="A46" s="1207" t="s">
        <v>953</v>
      </c>
      <c r="B46" s="1236" t="s">
        <v>954</v>
      </c>
      <c r="C46" s="1020">
        <v>23</v>
      </c>
      <c r="D46" s="971">
        <v>40382</v>
      </c>
      <c r="E46" s="966"/>
      <c r="F46" s="964" t="s">
        <v>1868</v>
      </c>
      <c r="G46" s="967"/>
      <c r="H46" s="962"/>
      <c r="I46" s="85" t="s">
        <v>1896</v>
      </c>
    </row>
    <row r="47" spans="1:9" s="958" customFormat="1" x14ac:dyDescent="0.2">
      <c r="A47" s="1219" t="s">
        <v>1948</v>
      </c>
      <c r="B47" s="1165" t="s">
        <v>1949</v>
      </c>
      <c r="C47" s="1045">
        <v>5</v>
      </c>
      <c r="D47" s="971">
        <v>42628</v>
      </c>
      <c r="E47" s="966"/>
      <c r="F47" s="964" t="s">
        <v>1868</v>
      </c>
      <c r="G47" s="967"/>
      <c r="H47" s="962"/>
      <c r="I47" s="969" t="s">
        <v>1869</v>
      </c>
    </row>
    <row r="48" spans="1:9" s="958" customFormat="1" x14ac:dyDescent="0.2">
      <c r="A48" s="853" t="s">
        <v>958</v>
      </c>
      <c r="B48" s="882" t="s">
        <v>959</v>
      </c>
      <c r="C48" s="1045">
        <v>6</v>
      </c>
      <c r="D48" s="971">
        <v>43465</v>
      </c>
      <c r="E48" s="966" t="s">
        <v>1868</v>
      </c>
      <c r="F48" s="964"/>
      <c r="G48" s="967"/>
      <c r="H48" s="962"/>
      <c r="I48" s="969" t="s">
        <v>4461</v>
      </c>
    </row>
    <row r="49" spans="1:9" s="958" customFormat="1" x14ac:dyDescent="0.2">
      <c r="A49" s="1215" t="s">
        <v>1950</v>
      </c>
      <c r="B49" s="1233" t="s">
        <v>1951</v>
      </c>
      <c r="C49" s="1020">
        <v>5</v>
      </c>
      <c r="D49" s="971">
        <v>42139</v>
      </c>
      <c r="E49" s="966"/>
      <c r="F49" s="964"/>
      <c r="G49" s="967"/>
      <c r="H49" s="962" t="s">
        <v>1868</v>
      </c>
      <c r="I49" s="959"/>
    </row>
    <row r="50" spans="1:9" s="958" customFormat="1" x14ac:dyDescent="0.2">
      <c r="A50" s="1205" t="s">
        <v>960</v>
      </c>
      <c r="B50" s="1235" t="s">
        <v>1952</v>
      </c>
      <c r="C50" s="1020">
        <v>38</v>
      </c>
      <c r="D50" s="971">
        <v>39924</v>
      </c>
      <c r="E50" s="966" t="s">
        <v>1868</v>
      </c>
      <c r="F50" s="964"/>
      <c r="G50" s="967"/>
      <c r="H50" s="962"/>
      <c r="I50" s="85" t="s">
        <v>1936</v>
      </c>
    </row>
    <row r="51" spans="1:9" s="958" customFormat="1" x14ac:dyDescent="0.2">
      <c r="A51" s="13" t="s">
        <v>1953</v>
      </c>
      <c r="B51" s="662" t="s">
        <v>1954</v>
      </c>
      <c r="C51" s="1020">
        <v>9</v>
      </c>
      <c r="D51" s="971">
        <v>41488</v>
      </c>
      <c r="E51" s="966" t="s">
        <v>1868</v>
      </c>
      <c r="F51" s="964"/>
      <c r="G51" s="967"/>
      <c r="H51" s="962"/>
      <c r="I51" s="969"/>
    </row>
    <row r="52" spans="1:9" s="958" customFormat="1" x14ac:dyDescent="0.2">
      <c r="A52" s="1221" t="s">
        <v>1955</v>
      </c>
      <c r="B52" s="1165" t="s">
        <v>1956</v>
      </c>
      <c r="C52" s="1045">
        <v>7</v>
      </c>
      <c r="D52" s="971">
        <v>41142</v>
      </c>
      <c r="E52" s="966"/>
      <c r="F52" s="964" t="s">
        <v>1868</v>
      </c>
      <c r="G52" s="967"/>
      <c r="H52" s="962"/>
      <c r="I52" s="969" t="s">
        <v>1957</v>
      </c>
    </row>
    <row r="53" spans="1:9" s="958" customFormat="1" x14ac:dyDescent="0.2">
      <c r="A53" s="1219" t="s">
        <v>1958</v>
      </c>
      <c r="B53" s="1165" t="s">
        <v>1959</v>
      </c>
      <c r="C53" s="1045">
        <v>19</v>
      </c>
      <c r="D53" s="971">
        <v>42993</v>
      </c>
      <c r="E53" s="966" t="s">
        <v>1868</v>
      </c>
      <c r="F53" s="964"/>
      <c r="G53" s="967"/>
      <c r="H53" s="962"/>
      <c r="I53" s="959"/>
    </row>
    <row r="54" spans="1:9" s="958" customFormat="1" x14ac:dyDescent="0.2">
      <c r="A54" s="1205" t="s">
        <v>1960</v>
      </c>
      <c r="B54" s="1235" t="s">
        <v>970</v>
      </c>
      <c r="C54" s="1020">
        <v>32</v>
      </c>
      <c r="D54" s="971">
        <v>40029</v>
      </c>
      <c r="E54" s="966" t="s">
        <v>1868</v>
      </c>
      <c r="F54" s="964"/>
      <c r="G54" s="967"/>
      <c r="H54" s="962"/>
      <c r="I54" s="85" t="s">
        <v>1896</v>
      </c>
    </row>
    <row r="55" spans="1:9" s="958" customFormat="1" x14ac:dyDescent="0.2">
      <c r="A55" s="13" t="s">
        <v>1961</v>
      </c>
      <c r="B55" s="662" t="s">
        <v>1962</v>
      </c>
      <c r="C55" s="1020">
        <v>22</v>
      </c>
      <c r="D55" s="971">
        <v>41214</v>
      </c>
      <c r="E55" s="966" t="s">
        <v>1868</v>
      </c>
      <c r="F55" s="964"/>
      <c r="G55" s="967"/>
      <c r="H55" s="962"/>
      <c r="I55" s="969"/>
    </row>
    <row r="56" spans="1:9" s="958" customFormat="1" x14ac:dyDescent="0.2">
      <c r="A56" s="993" t="s">
        <v>976</v>
      </c>
      <c r="B56" s="988" t="s">
        <v>977</v>
      </c>
      <c r="C56" s="828">
        <v>6</v>
      </c>
      <c r="D56" s="971">
        <v>43404</v>
      </c>
      <c r="E56" s="966"/>
      <c r="F56" s="964" t="s">
        <v>1868</v>
      </c>
      <c r="G56" s="967"/>
      <c r="H56" s="962"/>
      <c r="I56" s="969" t="s">
        <v>4369</v>
      </c>
    </row>
    <row r="57" spans="1:9" s="958" customFormat="1" x14ac:dyDescent="0.2">
      <c r="A57" s="1201" t="s">
        <v>1963</v>
      </c>
      <c r="B57" s="1233" t="s">
        <v>1964</v>
      </c>
      <c r="C57" s="1020">
        <v>6</v>
      </c>
      <c r="D57" s="971">
        <v>42247</v>
      </c>
      <c r="E57" s="966"/>
      <c r="F57" s="964"/>
      <c r="G57" s="967"/>
      <c r="H57" s="962" t="s">
        <v>1868</v>
      </c>
      <c r="I57" s="959"/>
    </row>
    <row r="58" spans="1:9" s="958" customFormat="1" x14ac:dyDescent="0.2">
      <c r="A58" s="158" t="s">
        <v>1965</v>
      </c>
      <c r="B58" s="662" t="s">
        <v>1966</v>
      </c>
      <c r="C58" s="1020">
        <v>5</v>
      </c>
      <c r="D58" s="971">
        <v>42662</v>
      </c>
      <c r="E58" s="966"/>
      <c r="F58" s="964" t="s">
        <v>1868</v>
      </c>
      <c r="G58" s="967"/>
      <c r="H58" s="962"/>
      <c r="I58" s="969" t="s">
        <v>1869</v>
      </c>
    </row>
    <row r="59" spans="1:9" s="958" customFormat="1" x14ac:dyDescent="0.2">
      <c r="A59" s="1230" t="s">
        <v>983</v>
      </c>
      <c r="B59" s="1242" t="s">
        <v>984</v>
      </c>
      <c r="C59" s="1045">
        <v>25</v>
      </c>
      <c r="D59" s="971">
        <v>40426</v>
      </c>
      <c r="E59" s="964"/>
      <c r="F59" s="962" t="s">
        <v>1868</v>
      </c>
      <c r="G59" s="1042"/>
      <c r="H59" s="962"/>
      <c r="I59" s="969" t="s">
        <v>1967</v>
      </c>
    </row>
    <row r="60" spans="1:9" x14ac:dyDescent="0.2">
      <c r="A60" s="1204" t="s">
        <v>1968</v>
      </c>
      <c r="B60" s="93" t="s">
        <v>1969</v>
      </c>
      <c r="C60" s="970">
        <v>30</v>
      </c>
      <c r="D60" s="971">
        <v>39727</v>
      </c>
      <c r="E60" s="966" t="s">
        <v>1868</v>
      </c>
      <c r="F60" s="964"/>
      <c r="G60" s="967"/>
      <c r="H60" s="962"/>
      <c r="I60" s="969" t="s">
        <v>1970</v>
      </c>
    </row>
    <row r="61" spans="1:9" x14ac:dyDescent="0.2">
      <c r="A61" s="36" t="s">
        <v>1971</v>
      </c>
      <c r="B61" s="959" t="s">
        <v>1972</v>
      </c>
      <c r="C61" s="970">
        <v>30</v>
      </c>
      <c r="D61" s="971">
        <v>40476</v>
      </c>
      <c r="E61" s="966"/>
      <c r="F61" s="964" t="s">
        <v>1868</v>
      </c>
      <c r="G61" s="967"/>
      <c r="H61" s="962"/>
      <c r="I61" s="959" t="s">
        <v>1973</v>
      </c>
    </row>
    <row r="62" spans="1:9" x14ac:dyDescent="0.2">
      <c r="A62" s="151" t="s">
        <v>1974</v>
      </c>
      <c r="B62" s="144" t="s">
        <v>1975</v>
      </c>
      <c r="C62" s="970">
        <v>5</v>
      </c>
      <c r="D62" s="971">
        <v>42247</v>
      </c>
      <c r="E62" s="966"/>
      <c r="F62" s="964"/>
      <c r="G62" s="967"/>
      <c r="H62" s="962" t="s">
        <v>1868</v>
      </c>
      <c r="I62" s="959"/>
    </row>
    <row r="63" spans="1:9" s="958" customFormat="1" x14ac:dyDescent="0.2">
      <c r="A63" s="1201" t="s">
        <v>1976</v>
      </c>
      <c r="B63" s="1238" t="s">
        <v>1977</v>
      </c>
      <c r="C63" s="970">
        <v>5</v>
      </c>
      <c r="D63" s="971">
        <v>42307</v>
      </c>
      <c r="E63" s="966"/>
      <c r="F63" s="964"/>
      <c r="G63" s="967"/>
      <c r="H63" s="962" t="s">
        <v>1868</v>
      </c>
      <c r="I63" s="959"/>
    </row>
    <row r="64" spans="1:9" s="958" customFormat="1" x14ac:dyDescent="0.2">
      <c r="A64" s="1207" t="s">
        <v>1978</v>
      </c>
      <c r="B64" s="1245" t="s">
        <v>1979</v>
      </c>
      <c r="C64" s="970">
        <v>6</v>
      </c>
      <c r="D64" s="971">
        <v>42685</v>
      </c>
      <c r="E64" s="966"/>
      <c r="F64" s="964" t="s">
        <v>1868</v>
      </c>
      <c r="G64" s="967"/>
      <c r="H64" s="962"/>
      <c r="I64" s="969" t="s">
        <v>1980</v>
      </c>
    </row>
    <row r="65" spans="1:11" s="958" customFormat="1" x14ac:dyDescent="0.2">
      <c r="A65" s="13" t="s">
        <v>1981</v>
      </c>
      <c r="B65" s="1027" t="s">
        <v>1982</v>
      </c>
      <c r="C65" s="970">
        <v>8</v>
      </c>
      <c r="D65" s="971">
        <v>42214</v>
      </c>
      <c r="E65" s="966"/>
      <c r="F65" s="964"/>
      <c r="G65" s="967"/>
      <c r="H65" s="962" t="s">
        <v>1868</v>
      </c>
      <c r="I65" s="969" t="s">
        <v>1983</v>
      </c>
    </row>
    <row r="66" spans="1:11" s="958" customFormat="1" x14ac:dyDescent="0.2">
      <c r="A66" s="1229" t="s">
        <v>998</v>
      </c>
      <c r="B66" s="1246" t="s">
        <v>999</v>
      </c>
      <c r="C66" s="970">
        <v>37</v>
      </c>
      <c r="D66" s="971">
        <v>39944</v>
      </c>
      <c r="E66" s="966" t="s">
        <v>1868</v>
      </c>
      <c r="F66" s="964"/>
      <c r="G66" s="967"/>
      <c r="H66" s="962"/>
      <c r="I66" s="85" t="s">
        <v>1936</v>
      </c>
    </row>
    <row r="67" spans="1:11" x14ac:dyDescent="0.2">
      <c r="A67" s="151" t="s">
        <v>1984</v>
      </c>
      <c r="B67" s="1238" t="s">
        <v>1985</v>
      </c>
      <c r="C67" s="970">
        <v>5</v>
      </c>
      <c r="D67" s="971">
        <v>41898</v>
      </c>
      <c r="E67" s="966"/>
      <c r="F67" s="964"/>
      <c r="G67" s="967"/>
      <c r="H67" s="962" t="s">
        <v>1868</v>
      </c>
      <c r="I67" s="969"/>
    </row>
    <row r="68" spans="1:11" s="951" customFormat="1" x14ac:dyDescent="0.2">
      <c r="A68" s="968" t="s">
        <v>1986</v>
      </c>
      <c r="B68" s="959" t="s">
        <v>1987</v>
      </c>
      <c r="C68" s="970">
        <v>17</v>
      </c>
      <c r="D68" s="971">
        <v>40731</v>
      </c>
      <c r="E68" s="966"/>
      <c r="F68" s="964"/>
      <c r="G68" s="967" t="s">
        <v>1868</v>
      </c>
      <c r="H68" s="962"/>
      <c r="I68" s="969" t="s">
        <v>1988</v>
      </c>
    </row>
    <row r="69" spans="1:11" s="954" customFormat="1" x14ac:dyDescent="0.2">
      <c r="A69" s="1227" t="s">
        <v>1989</v>
      </c>
      <c r="B69" s="487" t="s">
        <v>1990</v>
      </c>
      <c r="C69" s="970">
        <v>13</v>
      </c>
      <c r="D69" s="971">
        <v>42422</v>
      </c>
      <c r="E69" s="966" t="s">
        <v>1868</v>
      </c>
      <c r="F69" s="964"/>
      <c r="G69" s="967"/>
      <c r="H69" s="962"/>
      <c r="I69" s="959" t="s">
        <v>4151</v>
      </c>
    </row>
    <row r="70" spans="1:11" s="956" customFormat="1" x14ac:dyDescent="0.2">
      <c r="A70" s="494" t="s">
        <v>1991</v>
      </c>
      <c r="B70" s="482" t="s">
        <v>1992</v>
      </c>
      <c r="C70" s="970">
        <v>13</v>
      </c>
      <c r="D70" s="971">
        <v>42422</v>
      </c>
      <c r="E70" s="966" t="s">
        <v>1868</v>
      </c>
      <c r="F70" s="964"/>
      <c r="G70" s="967"/>
      <c r="H70" s="962"/>
      <c r="I70" s="959" t="s">
        <v>4151</v>
      </c>
    </row>
    <row r="71" spans="1:11" s="953" customFormat="1" x14ac:dyDescent="0.2">
      <c r="A71" s="969" t="s">
        <v>1995</v>
      </c>
      <c r="B71" s="963" t="s">
        <v>1996</v>
      </c>
      <c r="C71" s="970">
        <v>5</v>
      </c>
      <c r="D71" s="971">
        <v>42396</v>
      </c>
      <c r="E71" s="966"/>
      <c r="F71" s="964"/>
      <c r="G71" s="967" t="s">
        <v>1868</v>
      </c>
      <c r="H71" s="962"/>
      <c r="I71" s="959" t="s">
        <v>1997</v>
      </c>
    </row>
    <row r="72" spans="1:11" s="952" customFormat="1" x14ac:dyDescent="0.2">
      <c r="A72" s="88" t="s">
        <v>1993</v>
      </c>
      <c r="B72" s="965" t="s">
        <v>1994</v>
      </c>
      <c r="C72" s="970">
        <v>8</v>
      </c>
      <c r="D72" s="971">
        <v>42674</v>
      </c>
      <c r="E72" s="966"/>
      <c r="F72" s="964" t="s">
        <v>1868</v>
      </c>
      <c r="G72" s="967"/>
      <c r="H72" s="962"/>
      <c r="I72" s="969" t="s">
        <v>1869</v>
      </c>
      <c r="K72" s="958"/>
    </row>
    <row r="73" spans="1:11" s="958" customFormat="1" x14ac:dyDescent="0.2">
      <c r="A73" s="965" t="s">
        <v>1998</v>
      </c>
      <c r="B73" s="961" t="s">
        <v>1999</v>
      </c>
      <c r="C73" s="970">
        <v>9</v>
      </c>
      <c r="D73" s="971">
        <v>41535</v>
      </c>
      <c r="E73" s="966"/>
      <c r="F73" s="964" t="s">
        <v>1868</v>
      </c>
      <c r="G73" s="967"/>
      <c r="H73" s="962"/>
      <c r="I73" s="969" t="s">
        <v>2000</v>
      </c>
    </row>
    <row r="74" spans="1:11" s="958" customFormat="1" x14ac:dyDescent="0.2">
      <c r="A74" s="36" t="s">
        <v>2001</v>
      </c>
      <c r="B74" s="959" t="s">
        <v>2002</v>
      </c>
      <c r="C74" s="970">
        <v>6</v>
      </c>
      <c r="D74" s="971">
        <v>43010</v>
      </c>
      <c r="E74" s="966" t="s">
        <v>1868</v>
      </c>
      <c r="F74" s="964"/>
      <c r="G74" s="967"/>
      <c r="H74" s="962"/>
      <c r="I74" s="969" t="s">
        <v>2003</v>
      </c>
    </row>
    <row r="75" spans="1:11" s="958" customFormat="1" x14ac:dyDescent="0.2">
      <c r="A75" s="100" t="s">
        <v>2004</v>
      </c>
      <c r="B75" s="96" t="s">
        <v>2005</v>
      </c>
      <c r="C75" s="970">
        <v>12</v>
      </c>
      <c r="D75" s="971">
        <v>40431</v>
      </c>
      <c r="E75" s="966"/>
      <c r="F75" s="964" t="s">
        <v>1868</v>
      </c>
      <c r="G75" s="967"/>
      <c r="H75" s="962"/>
      <c r="I75" s="969" t="s">
        <v>2006</v>
      </c>
    </row>
    <row r="76" spans="1:11" s="958" customFormat="1" x14ac:dyDescent="0.2">
      <c r="A76" s="959" t="s">
        <v>2007</v>
      </c>
      <c r="B76" s="963" t="s">
        <v>2008</v>
      </c>
      <c r="C76" s="970">
        <v>5</v>
      </c>
      <c r="D76" s="971">
        <v>43026</v>
      </c>
      <c r="E76" s="966"/>
      <c r="F76" s="964" t="s">
        <v>1868</v>
      </c>
      <c r="G76" s="967"/>
      <c r="H76" s="962"/>
      <c r="I76" s="959" t="s">
        <v>1876</v>
      </c>
    </row>
    <row r="77" spans="1:11" s="958" customFormat="1" x14ac:dyDescent="0.2">
      <c r="A77" s="959" t="s">
        <v>2009</v>
      </c>
      <c r="B77" s="959" t="s">
        <v>2010</v>
      </c>
      <c r="C77" s="970">
        <v>8</v>
      </c>
      <c r="D77" s="971">
        <v>41680</v>
      </c>
      <c r="E77" s="966" t="s">
        <v>1868</v>
      </c>
      <c r="F77" s="964"/>
      <c r="G77" s="967"/>
      <c r="H77" s="962"/>
      <c r="I77" s="969"/>
    </row>
    <row r="78" spans="1:11" s="958" customFormat="1" x14ac:dyDescent="0.2">
      <c r="A78" s="968" t="s">
        <v>2011</v>
      </c>
      <c r="B78" s="959" t="s">
        <v>2012</v>
      </c>
      <c r="C78" s="970">
        <v>11</v>
      </c>
      <c r="D78" s="971">
        <v>43067</v>
      </c>
      <c r="E78" s="966"/>
      <c r="F78" s="964" t="s">
        <v>1868</v>
      </c>
      <c r="G78" s="967"/>
      <c r="H78" s="962"/>
      <c r="I78" s="969" t="s">
        <v>2013</v>
      </c>
    </row>
    <row r="79" spans="1:11" x14ac:dyDescent="0.2">
      <c r="A79" s="152" t="s">
        <v>1002</v>
      </c>
      <c r="B79" s="75" t="s">
        <v>1003</v>
      </c>
      <c r="C79" s="970">
        <v>6</v>
      </c>
      <c r="D79" s="971">
        <v>40476</v>
      </c>
      <c r="E79" s="966"/>
      <c r="F79" s="964" t="s">
        <v>1868</v>
      </c>
      <c r="G79" s="967"/>
      <c r="H79" s="962"/>
      <c r="I79" s="85" t="s">
        <v>1936</v>
      </c>
    </row>
    <row r="80" spans="1:11" x14ac:dyDescent="0.2">
      <c r="A80" s="968" t="s">
        <v>2014</v>
      </c>
      <c r="B80" s="959" t="s">
        <v>2015</v>
      </c>
      <c r="C80" s="970">
        <v>43</v>
      </c>
      <c r="D80" s="971">
        <v>42632</v>
      </c>
      <c r="E80" s="966">
        <v>43</v>
      </c>
      <c r="F80" s="964" t="s">
        <v>1868</v>
      </c>
      <c r="G80" s="967"/>
      <c r="H80" s="962"/>
      <c r="I80" s="969" t="s">
        <v>2016</v>
      </c>
      <c r="K80" s="958"/>
    </row>
    <row r="81" spans="1:12" x14ac:dyDescent="0.2">
      <c r="A81" s="88" t="s">
        <v>2017</v>
      </c>
      <c r="B81" s="965" t="s">
        <v>2018</v>
      </c>
      <c r="C81" s="148">
        <v>5</v>
      </c>
      <c r="D81" s="149">
        <v>42676</v>
      </c>
      <c r="E81" s="53"/>
      <c r="F81" s="52" t="s">
        <v>1868</v>
      </c>
      <c r="G81" s="55"/>
      <c r="H81" s="48"/>
      <c r="I81" s="102" t="s">
        <v>1869</v>
      </c>
    </row>
    <row r="82" spans="1:12" x14ac:dyDescent="0.2">
      <c r="A82" s="34" t="s">
        <v>2019</v>
      </c>
      <c r="B82" s="960" t="s">
        <v>2020</v>
      </c>
      <c r="C82" s="142">
        <v>6</v>
      </c>
      <c r="D82" s="143">
        <v>42006</v>
      </c>
      <c r="E82" s="42" t="s">
        <v>1868</v>
      </c>
      <c r="F82" s="26"/>
      <c r="G82" s="37"/>
      <c r="H82" s="37"/>
      <c r="I82" s="963" t="s">
        <v>2021</v>
      </c>
    </row>
    <row r="83" spans="1:12" x14ac:dyDescent="0.2">
      <c r="A83" s="974" t="s">
        <v>1011</v>
      </c>
      <c r="B83" s="972" t="s">
        <v>1012</v>
      </c>
      <c r="C83" s="673">
        <v>6</v>
      </c>
      <c r="D83" s="971">
        <v>43404</v>
      </c>
      <c r="E83" s="966"/>
      <c r="F83" s="964" t="s">
        <v>1868</v>
      </c>
      <c r="G83" s="967"/>
      <c r="H83" s="967"/>
      <c r="I83" s="87" t="s">
        <v>4369</v>
      </c>
    </row>
    <row r="84" spans="1:12" x14ac:dyDescent="0.2">
      <c r="A84" s="36" t="s">
        <v>2022</v>
      </c>
      <c r="B84" s="959" t="s">
        <v>2023</v>
      </c>
      <c r="C84" s="970">
        <v>5</v>
      </c>
      <c r="D84" s="971">
        <v>42409</v>
      </c>
      <c r="E84" s="966" t="s">
        <v>1868</v>
      </c>
      <c r="F84" s="964"/>
      <c r="G84" s="967"/>
      <c r="H84" s="967"/>
      <c r="I84" s="963" t="s">
        <v>2024</v>
      </c>
    </row>
    <row r="85" spans="1:12" x14ac:dyDescent="0.2">
      <c r="A85" s="151" t="s">
        <v>2025</v>
      </c>
      <c r="B85" s="144" t="s">
        <v>2026</v>
      </c>
      <c r="C85" s="970">
        <v>10</v>
      </c>
      <c r="D85" s="971">
        <v>42217</v>
      </c>
      <c r="E85" s="966"/>
      <c r="F85" s="964"/>
      <c r="G85" s="967"/>
      <c r="H85" s="967" t="s">
        <v>1868</v>
      </c>
      <c r="I85" s="87"/>
    </row>
    <row r="86" spans="1:12" x14ac:dyDescent="0.2">
      <c r="A86" s="38" t="s">
        <v>2027</v>
      </c>
      <c r="B86" s="965" t="s">
        <v>2028</v>
      </c>
      <c r="C86" s="148">
        <v>6</v>
      </c>
      <c r="D86" s="149">
        <v>42398</v>
      </c>
      <c r="E86" s="53"/>
      <c r="F86" s="52"/>
      <c r="G86" s="55" t="s">
        <v>1868</v>
      </c>
      <c r="H86" s="55"/>
      <c r="I86" s="87" t="s">
        <v>2029</v>
      </c>
    </row>
    <row r="87" spans="1:12" x14ac:dyDescent="0.2">
      <c r="A87" s="539" t="s">
        <v>1028</v>
      </c>
      <c r="B87" s="527" t="s">
        <v>1029</v>
      </c>
      <c r="C87" s="1084">
        <v>8</v>
      </c>
      <c r="D87" s="143">
        <v>43496</v>
      </c>
      <c r="E87" s="42"/>
      <c r="F87" s="26" t="s">
        <v>1868</v>
      </c>
      <c r="G87" s="37"/>
      <c r="H87" s="43"/>
      <c r="I87" s="100"/>
      <c r="K87" s="976"/>
      <c r="L87" s="976"/>
    </row>
    <row r="88" spans="1:12" x14ac:dyDescent="0.2">
      <c r="A88" s="36" t="s">
        <v>2030</v>
      </c>
      <c r="B88" s="959" t="s">
        <v>2031</v>
      </c>
      <c r="C88" s="970">
        <v>5</v>
      </c>
      <c r="D88" s="971">
        <v>40444</v>
      </c>
      <c r="E88" s="966"/>
      <c r="F88" s="964"/>
      <c r="G88" s="967" t="s">
        <v>1868</v>
      </c>
      <c r="H88" s="962"/>
      <c r="I88" s="969" t="s">
        <v>2032</v>
      </c>
    </row>
    <row r="89" spans="1:12" x14ac:dyDescent="0.2">
      <c r="A89" s="519" t="s">
        <v>480</v>
      </c>
      <c r="B89" s="972" t="s">
        <v>481</v>
      </c>
      <c r="C89" s="673">
        <v>22</v>
      </c>
      <c r="D89" s="971">
        <v>43434</v>
      </c>
      <c r="E89" s="966" t="s">
        <v>1868</v>
      </c>
      <c r="F89" s="964"/>
      <c r="G89" s="967"/>
      <c r="H89" s="962"/>
      <c r="I89" s="969"/>
    </row>
    <row r="90" spans="1:12" x14ac:dyDescent="0.2">
      <c r="A90" s="150" t="s">
        <v>2033</v>
      </c>
      <c r="B90" s="75" t="s">
        <v>2034</v>
      </c>
      <c r="C90" s="970">
        <v>7</v>
      </c>
      <c r="D90" s="971">
        <v>40442</v>
      </c>
      <c r="E90" s="966"/>
      <c r="F90" s="964" t="s">
        <v>1868</v>
      </c>
      <c r="G90" s="967"/>
      <c r="H90" s="962"/>
      <c r="I90" s="969" t="s">
        <v>2035</v>
      </c>
    </row>
    <row r="91" spans="1:12" x14ac:dyDescent="0.2">
      <c r="A91" s="38" t="s">
        <v>165</v>
      </c>
      <c r="B91" s="965" t="s">
        <v>166</v>
      </c>
      <c r="C91" s="148">
        <v>46</v>
      </c>
      <c r="D91" s="149">
        <v>43098</v>
      </c>
      <c r="E91" s="53"/>
      <c r="F91" s="52"/>
      <c r="G91" s="55" t="s">
        <v>1868</v>
      </c>
      <c r="H91" s="48"/>
      <c r="I91" s="102" t="s">
        <v>4002</v>
      </c>
    </row>
    <row r="92" spans="1:12" x14ac:dyDescent="0.2">
      <c r="A92" s="34" t="s">
        <v>2036</v>
      </c>
      <c r="B92" s="960" t="s">
        <v>2037</v>
      </c>
      <c r="C92" s="142">
        <v>5</v>
      </c>
      <c r="D92" s="143">
        <v>41586</v>
      </c>
      <c r="E92" s="42"/>
      <c r="F92" s="26" t="s">
        <v>1868</v>
      </c>
      <c r="G92" s="37"/>
      <c r="H92" s="37"/>
      <c r="I92" s="65" t="s">
        <v>2000</v>
      </c>
    </row>
    <row r="93" spans="1:12" x14ac:dyDescent="0.2">
      <c r="A93" s="151" t="s">
        <v>2038</v>
      </c>
      <c r="B93" s="144" t="s">
        <v>2039</v>
      </c>
      <c r="C93" s="970">
        <v>7</v>
      </c>
      <c r="D93" s="971">
        <v>42320</v>
      </c>
      <c r="E93" s="966"/>
      <c r="F93" s="964"/>
      <c r="G93" s="967"/>
      <c r="H93" s="967" t="s">
        <v>1868</v>
      </c>
      <c r="I93" s="959"/>
    </row>
    <row r="94" spans="1:12" x14ac:dyDescent="0.2">
      <c r="A94" s="968" t="s">
        <v>2040</v>
      </c>
      <c r="B94" s="959" t="s">
        <v>2041</v>
      </c>
      <c r="C94" s="970">
        <v>6</v>
      </c>
      <c r="D94" s="971">
        <v>42670</v>
      </c>
      <c r="E94" s="966"/>
      <c r="F94" s="964" t="s">
        <v>1868</v>
      </c>
      <c r="G94" s="967"/>
      <c r="H94" s="967"/>
      <c r="I94" s="969" t="s">
        <v>1869</v>
      </c>
    </row>
    <row r="95" spans="1:12" x14ac:dyDescent="0.2">
      <c r="A95" s="968" t="s">
        <v>2042</v>
      </c>
      <c r="B95" s="959" t="s">
        <v>2043</v>
      </c>
      <c r="C95" s="970">
        <v>5</v>
      </c>
      <c r="D95" s="971">
        <v>42300</v>
      </c>
      <c r="E95" s="966"/>
      <c r="F95" s="964" t="s">
        <v>1868</v>
      </c>
      <c r="G95" s="967"/>
      <c r="H95" s="967"/>
      <c r="I95" s="969" t="s">
        <v>1939</v>
      </c>
    </row>
    <row r="96" spans="1:12" x14ac:dyDescent="0.2">
      <c r="A96" s="155" t="s">
        <v>2044</v>
      </c>
      <c r="B96" s="89" t="s">
        <v>2045</v>
      </c>
      <c r="C96" s="148">
        <v>8</v>
      </c>
      <c r="D96" s="149">
        <v>41418</v>
      </c>
      <c r="E96" s="53"/>
      <c r="F96" s="52" t="s">
        <v>1868</v>
      </c>
      <c r="G96" s="55"/>
      <c r="H96" s="55"/>
      <c r="I96" s="102" t="s">
        <v>2046</v>
      </c>
    </row>
    <row r="97" spans="1:12" x14ac:dyDescent="0.2">
      <c r="A97" s="1214" t="s">
        <v>2047</v>
      </c>
      <c r="B97" s="174" t="s">
        <v>2048</v>
      </c>
      <c r="C97" s="142">
        <v>14</v>
      </c>
      <c r="D97" s="143">
        <v>42222</v>
      </c>
      <c r="E97" s="42"/>
      <c r="F97" s="26"/>
      <c r="G97" s="37"/>
      <c r="H97" s="37" t="s">
        <v>1868</v>
      </c>
      <c r="I97" s="23"/>
    </row>
    <row r="98" spans="1:12" x14ac:dyDescent="0.2">
      <c r="A98" s="968" t="s">
        <v>4279</v>
      </c>
      <c r="B98" s="959" t="s">
        <v>4280</v>
      </c>
      <c r="C98" s="970">
        <v>5</v>
      </c>
      <c r="D98" s="971">
        <v>43343</v>
      </c>
      <c r="E98" s="966"/>
      <c r="F98" s="964"/>
      <c r="G98" s="967" t="s">
        <v>1868</v>
      </c>
      <c r="H98" s="967"/>
      <c r="I98" s="87" t="s">
        <v>4281</v>
      </c>
    </row>
    <row r="99" spans="1:12" x14ac:dyDescent="0.2">
      <c r="A99" s="968" t="s">
        <v>2049</v>
      </c>
      <c r="B99" s="959" t="s">
        <v>2050</v>
      </c>
      <c r="C99" s="970">
        <v>14</v>
      </c>
      <c r="D99" s="971">
        <v>42080</v>
      </c>
      <c r="E99" s="966" t="s">
        <v>1868</v>
      </c>
      <c r="F99" s="964"/>
      <c r="G99" s="967"/>
      <c r="H99" s="967"/>
      <c r="I99" s="87" t="s">
        <v>2051</v>
      </c>
    </row>
    <row r="100" spans="1:12" x14ac:dyDescent="0.2">
      <c r="A100" s="968" t="s">
        <v>2052</v>
      </c>
      <c r="B100" s="959" t="s">
        <v>2053</v>
      </c>
      <c r="C100" s="970">
        <v>8</v>
      </c>
      <c r="D100" s="971">
        <v>42849</v>
      </c>
      <c r="E100" s="966"/>
      <c r="F100" s="964"/>
      <c r="G100" s="967" t="s">
        <v>1868</v>
      </c>
      <c r="H100" s="967"/>
      <c r="I100" s="87" t="s">
        <v>2054</v>
      </c>
    </row>
    <row r="101" spans="1:12" x14ac:dyDescent="0.2">
      <c r="A101" s="38" t="s">
        <v>2055</v>
      </c>
      <c r="B101" s="965" t="s">
        <v>2056</v>
      </c>
      <c r="C101" s="148">
        <v>6</v>
      </c>
      <c r="D101" s="149">
        <v>40463</v>
      </c>
      <c r="E101" s="53"/>
      <c r="F101" s="52" t="s">
        <v>1868</v>
      </c>
      <c r="G101" s="55"/>
      <c r="H101" s="55"/>
      <c r="I101" s="961" t="s">
        <v>1973</v>
      </c>
    </row>
    <row r="102" spans="1:12" x14ac:dyDescent="0.2">
      <c r="A102" s="60" t="s">
        <v>2057</v>
      </c>
      <c r="B102" s="960" t="s">
        <v>2058</v>
      </c>
      <c r="C102" s="142">
        <v>5</v>
      </c>
      <c r="D102" s="143">
        <v>42615</v>
      </c>
      <c r="E102" s="42"/>
      <c r="F102" s="26" t="s">
        <v>1868</v>
      </c>
      <c r="G102" s="37"/>
      <c r="H102" s="37"/>
      <c r="I102" s="61" t="s">
        <v>1869</v>
      </c>
    </row>
    <row r="103" spans="1:12" x14ac:dyDescent="0.2">
      <c r="A103" s="974" t="s">
        <v>1046</v>
      </c>
      <c r="B103" s="972" t="s">
        <v>1047</v>
      </c>
      <c r="C103" s="673">
        <v>7</v>
      </c>
      <c r="D103" s="971">
        <v>43434</v>
      </c>
      <c r="E103" s="966"/>
      <c r="F103" s="964" t="s">
        <v>1868</v>
      </c>
      <c r="G103" s="967"/>
      <c r="H103" s="967"/>
      <c r="I103" s="87"/>
    </row>
    <row r="104" spans="1:12" x14ac:dyDescent="0.2">
      <c r="A104" s="968" t="s">
        <v>2059</v>
      </c>
      <c r="B104" s="959" t="s">
        <v>2060</v>
      </c>
      <c r="C104" s="970">
        <v>6</v>
      </c>
      <c r="D104" s="971">
        <v>42832</v>
      </c>
      <c r="E104" s="966"/>
      <c r="F104" s="964"/>
      <c r="G104" s="967" t="s">
        <v>1868</v>
      </c>
      <c r="H104" s="967"/>
      <c r="I104" s="87" t="s">
        <v>2061</v>
      </c>
    </row>
    <row r="105" spans="1:12" x14ac:dyDescent="0.2">
      <c r="A105" s="150" t="s">
        <v>2062</v>
      </c>
      <c r="B105" s="75" t="s">
        <v>2063</v>
      </c>
      <c r="C105" s="970">
        <v>5</v>
      </c>
      <c r="D105" s="971">
        <v>42682</v>
      </c>
      <c r="E105" s="966"/>
      <c r="F105" s="964" t="s">
        <v>1868</v>
      </c>
      <c r="G105" s="967"/>
      <c r="H105" s="967"/>
      <c r="I105" s="87" t="s">
        <v>2064</v>
      </c>
    </row>
    <row r="106" spans="1:12" x14ac:dyDescent="0.2">
      <c r="A106" s="38" t="s">
        <v>1050</v>
      </c>
      <c r="B106" s="965" t="s">
        <v>1051</v>
      </c>
      <c r="C106" s="148">
        <v>20</v>
      </c>
      <c r="D106" s="149">
        <v>39881</v>
      </c>
      <c r="E106" s="53" t="s">
        <v>1868</v>
      </c>
      <c r="F106" s="52"/>
      <c r="G106" s="55"/>
      <c r="H106" s="55"/>
      <c r="I106" s="91" t="s">
        <v>2065</v>
      </c>
    </row>
    <row r="107" spans="1:12" x14ac:dyDescent="0.2">
      <c r="A107" s="34" t="s">
        <v>2066</v>
      </c>
      <c r="B107" s="960" t="s">
        <v>2067</v>
      </c>
      <c r="C107" s="142">
        <v>6</v>
      </c>
      <c r="D107" s="143">
        <v>42215</v>
      </c>
      <c r="E107" s="42" t="s">
        <v>1868</v>
      </c>
      <c r="F107" s="26"/>
      <c r="G107" s="37"/>
      <c r="H107" s="37"/>
      <c r="I107" s="23" t="s">
        <v>2068</v>
      </c>
    </row>
    <row r="108" spans="1:12" x14ac:dyDescent="0.2">
      <c r="A108" s="968" t="s">
        <v>2069</v>
      </c>
      <c r="B108" s="959" t="s">
        <v>2070</v>
      </c>
      <c r="C108" s="970">
        <v>37</v>
      </c>
      <c r="D108" s="971">
        <v>40862</v>
      </c>
      <c r="E108" s="966"/>
      <c r="F108" s="964" t="s">
        <v>1868</v>
      </c>
      <c r="G108" s="967"/>
      <c r="H108" s="967"/>
      <c r="I108" s="87" t="s">
        <v>2071</v>
      </c>
    </row>
    <row r="109" spans="1:12" x14ac:dyDescent="0.2">
      <c r="A109" s="36" t="s">
        <v>2072</v>
      </c>
      <c r="B109" s="959" t="s">
        <v>2073</v>
      </c>
      <c r="C109" s="970">
        <v>7</v>
      </c>
      <c r="D109" s="971">
        <v>40477</v>
      </c>
      <c r="E109" s="966"/>
      <c r="F109" s="964" t="s">
        <v>1868</v>
      </c>
      <c r="G109" s="967"/>
      <c r="H109" s="967"/>
      <c r="I109" s="963" t="s">
        <v>1973</v>
      </c>
    </row>
    <row r="110" spans="1:12" x14ac:dyDescent="0.2">
      <c r="A110" s="519" t="s">
        <v>1056</v>
      </c>
      <c r="B110" s="972" t="s">
        <v>1057</v>
      </c>
      <c r="C110" s="673">
        <v>7</v>
      </c>
      <c r="D110" s="971">
        <v>43496</v>
      </c>
      <c r="E110" s="966"/>
      <c r="F110" s="964" t="s">
        <v>1868</v>
      </c>
      <c r="G110" s="967"/>
      <c r="H110" s="967"/>
      <c r="I110" s="157"/>
      <c r="K110" s="976"/>
      <c r="L110" s="976"/>
    </row>
    <row r="111" spans="1:12" x14ac:dyDescent="0.2">
      <c r="A111" s="524" t="s">
        <v>1058</v>
      </c>
      <c r="B111" s="957" t="s">
        <v>1059</v>
      </c>
      <c r="C111" s="1252">
        <v>8</v>
      </c>
      <c r="D111" s="149">
        <v>43434</v>
      </c>
      <c r="E111" s="53"/>
      <c r="F111" s="52" t="s">
        <v>1868</v>
      </c>
      <c r="G111" s="55"/>
      <c r="H111" s="55"/>
      <c r="I111" s="91"/>
    </row>
    <row r="112" spans="1:12" x14ac:dyDescent="0.2">
      <c r="A112" s="1232" t="s">
        <v>2074</v>
      </c>
      <c r="B112" s="153" t="s">
        <v>1066</v>
      </c>
      <c r="C112" s="142">
        <v>34</v>
      </c>
      <c r="D112" s="143">
        <v>40112</v>
      </c>
      <c r="E112" s="42"/>
      <c r="F112" s="26" t="s">
        <v>1868</v>
      </c>
      <c r="G112" s="37"/>
      <c r="H112" s="37"/>
      <c r="I112" s="167" t="s">
        <v>1936</v>
      </c>
    </row>
    <row r="113" spans="1:12" x14ac:dyDescent="0.2">
      <c r="A113" s="645" t="s">
        <v>4224</v>
      </c>
      <c r="B113" s="1243" t="s">
        <v>4221</v>
      </c>
      <c r="C113" s="673">
        <v>5</v>
      </c>
      <c r="D113" s="971">
        <v>43404</v>
      </c>
      <c r="E113" s="966"/>
      <c r="F113" s="964"/>
      <c r="G113" s="967" t="s">
        <v>1868</v>
      </c>
      <c r="H113" s="967"/>
      <c r="I113" s="87" t="s">
        <v>4376</v>
      </c>
    </row>
    <row r="114" spans="1:12" x14ac:dyDescent="0.2">
      <c r="A114" s="152" t="s">
        <v>2075</v>
      </c>
      <c r="B114" s="75" t="s">
        <v>2076</v>
      </c>
      <c r="C114" s="970">
        <v>7</v>
      </c>
      <c r="D114" s="971">
        <v>40431</v>
      </c>
      <c r="E114" s="966"/>
      <c r="F114" s="964" t="s">
        <v>1868</v>
      </c>
      <c r="G114" s="967"/>
      <c r="H114" s="967"/>
      <c r="I114" s="87" t="s">
        <v>2077</v>
      </c>
    </row>
    <row r="115" spans="1:12" x14ac:dyDescent="0.2">
      <c r="A115" s="36" t="s">
        <v>2078</v>
      </c>
      <c r="B115" s="959" t="s">
        <v>2079</v>
      </c>
      <c r="C115" s="970">
        <v>7</v>
      </c>
      <c r="D115" s="971">
        <v>42996</v>
      </c>
      <c r="E115" s="966"/>
      <c r="F115" s="964" t="s">
        <v>1868</v>
      </c>
      <c r="G115" s="967"/>
      <c r="H115" s="967"/>
      <c r="I115" s="87" t="s">
        <v>1876</v>
      </c>
    </row>
    <row r="116" spans="1:12" x14ac:dyDescent="0.2">
      <c r="A116" s="1097" t="s">
        <v>2080</v>
      </c>
      <c r="B116" s="160" t="s">
        <v>2081</v>
      </c>
      <c r="C116" s="148">
        <v>8</v>
      </c>
      <c r="D116" s="149">
        <v>40962</v>
      </c>
      <c r="E116" s="53" t="s">
        <v>1868</v>
      </c>
      <c r="F116" s="52"/>
      <c r="G116" s="55"/>
      <c r="H116" s="55"/>
      <c r="I116" s="91" t="s">
        <v>2082</v>
      </c>
    </row>
    <row r="117" spans="1:12" x14ac:dyDescent="0.2">
      <c r="A117" s="60" t="s">
        <v>2083</v>
      </c>
      <c r="B117" s="960" t="s">
        <v>2084</v>
      </c>
      <c r="C117" s="142">
        <v>8</v>
      </c>
      <c r="D117" s="143">
        <v>41904</v>
      </c>
      <c r="E117" s="42" t="s">
        <v>1868</v>
      </c>
      <c r="F117" s="26"/>
      <c r="G117" s="37"/>
      <c r="H117" s="37"/>
      <c r="I117" s="61"/>
      <c r="K117" s="958"/>
      <c r="L117" s="958"/>
    </row>
    <row r="118" spans="1:12" x14ac:dyDescent="0.2">
      <c r="A118" s="36" t="s">
        <v>2085</v>
      </c>
      <c r="B118" s="959" t="s">
        <v>2086</v>
      </c>
      <c r="C118" s="970">
        <v>5</v>
      </c>
      <c r="D118" s="971">
        <v>41904</v>
      </c>
      <c r="E118" s="966" t="s">
        <v>1868</v>
      </c>
      <c r="F118" s="964"/>
      <c r="G118" s="967"/>
      <c r="H118" s="967"/>
      <c r="I118" s="87"/>
    </row>
    <row r="119" spans="1:12" x14ac:dyDescent="0.2">
      <c r="A119" s="150" t="s">
        <v>2087</v>
      </c>
      <c r="B119" s="75" t="s">
        <v>2088</v>
      </c>
      <c r="C119" s="970">
        <v>6</v>
      </c>
      <c r="D119" s="971">
        <v>40444</v>
      </c>
      <c r="E119" s="966"/>
      <c r="F119" s="964" t="s">
        <v>1868</v>
      </c>
      <c r="G119" s="967"/>
      <c r="H119" s="967"/>
      <c r="I119" s="87" t="s">
        <v>2089</v>
      </c>
    </row>
    <row r="120" spans="1:12" x14ac:dyDescent="0.2">
      <c r="A120" s="36" t="s">
        <v>2090</v>
      </c>
      <c r="B120" s="959" t="s">
        <v>508</v>
      </c>
      <c r="C120" s="970">
        <v>33</v>
      </c>
      <c r="D120" s="971">
        <v>42383</v>
      </c>
      <c r="E120" s="966"/>
      <c r="F120" s="964"/>
      <c r="G120" s="967" t="s">
        <v>1868</v>
      </c>
      <c r="H120" s="967"/>
      <c r="I120" s="963" t="s">
        <v>2091</v>
      </c>
    </row>
    <row r="121" spans="1:12" x14ac:dyDescent="0.2">
      <c r="A121" s="88" t="s">
        <v>2092</v>
      </c>
      <c r="B121" s="965" t="s">
        <v>2093</v>
      </c>
      <c r="C121" s="148">
        <v>6</v>
      </c>
      <c r="D121" s="149">
        <v>42423</v>
      </c>
      <c r="E121" s="53" t="s">
        <v>1868</v>
      </c>
      <c r="F121" s="52"/>
      <c r="G121" s="55"/>
      <c r="H121" s="55"/>
      <c r="I121" s="961"/>
    </row>
    <row r="122" spans="1:12" x14ac:dyDescent="0.2">
      <c r="A122" s="1139" t="s">
        <v>2094</v>
      </c>
      <c r="B122" s="96" t="s">
        <v>2095</v>
      </c>
      <c r="C122" s="142">
        <v>11</v>
      </c>
      <c r="D122" s="143">
        <v>41243</v>
      </c>
      <c r="E122" s="42"/>
      <c r="F122" s="26" t="s">
        <v>1868</v>
      </c>
      <c r="G122" s="37"/>
      <c r="H122" s="37"/>
      <c r="I122" s="65" t="s">
        <v>2096</v>
      </c>
    </row>
    <row r="123" spans="1:12" x14ac:dyDescent="0.2">
      <c r="A123" s="152" t="s">
        <v>1075</v>
      </c>
      <c r="B123" s="75" t="s">
        <v>1076</v>
      </c>
      <c r="C123" s="970">
        <v>7</v>
      </c>
      <c r="D123" s="971">
        <v>40458</v>
      </c>
      <c r="E123" s="966"/>
      <c r="F123" s="964" t="s">
        <v>1868</v>
      </c>
      <c r="G123" s="967"/>
      <c r="H123" s="967"/>
      <c r="I123" s="85" t="s">
        <v>1936</v>
      </c>
    </row>
    <row r="124" spans="1:12" x14ac:dyDescent="0.2">
      <c r="A124" s="968" t="s">
        <v>2097</v>
      </c>
      <c r="B124" s="959" t="s">
        <v>2098</v>
      </c>
      <c r="C124" s="970">
        <v>33</v>
      </c>
      <c r="D124" s="971">
        <v>42795</v>
      </c>
      <c r="E124" s="966"/>
      <c r="F124" s="964"/>
      <c r="G124" s="967" t="s">
        <v>1868</v>
      </c>
      <c r="H124" s="967"/>
      <c r="I124" s="969" t="s">
        <v>2099</v>
      </c>
    </row>
    <row r="125" spans="1:12" x14ac:dyDescent="0.2">
      <c r="A125" s="968" t="s">
        <v>2100</v>
      </c>
      <c r="B125" s="959" t="s">
        <v>2101</v>
      </c>
      <c r="C125" s="970">
        <v>6</v>
      </c>
      <c r="D125" s="971">
        <v>42473</v>
      </c>
      <c r="E125" s="966"/>
      <c r="F125" s="964"/>
      <c r="G125" s="967" t="s">
        <v>1889</v>
      </c>
      <c r="H125" s="967"/>
      <c r="I125" s="969" t="s">
        <v>2102</v>
      </c>
    </row>
    <row r="126" spans="1:12" x14ac:dyDescent="0.2">
      <c r="A126" s="38" t="s">
        <v>2103</v>
      </c>
      <c r="B126" s="965" t="s">
        <v>2104</v>
      </c>
      <c r="C126" s="148">
        <v>18</v>
      </c>
      <c r="D126" s="149">
        <v>40491</v>
      </c>
      <c r="E126" s="53"/>
      <c r="F126" s="52" t="s">
        <v>1868</v>
      </c>
      <c r="G126" s="55"/>
      <c r="H126" s="55"/>
      <c r="I126" s="965" t="s">
        <v>1973</v>
      </c>
    </row>
    <row r="127" spans="1:12" x14ac:dyDescent="0.2">
      <c r="A127" s="1213" t="s">
        <v>2105</v>
      </c>
      <c r="B127" s="153" t="s">
        <v>2106</v>
      </c>
      <c r="C127" s="142">
        <v>7</v>
      </c>
      <c r="D127" s="143">
        <v>41149</v>
      </c>
      <c r="E127" s="42" t="s">
        <v>1868</v>
      </c>
      <c r="F127" s="26"/>
      <c r="G127" s="37"/>
      <c r="H127" s="37"/>
      <c r="I127" s="61" t="s">
        <v>2107</v>
      </c>
    </row>
    <row r="128" spans="1:12" x14ac:dyDescent="0.2">
      <c r="A128" s="36" t="s">
        <v>2108</v>
      </c>
      <c r="B128" s="959" t="s">
        <v>2109</v>
      </c>
      <c r="C128" s="970">
        <v>6</v>
      </c>
      <c r="D128" s="971">
        <v>42320</v>
      </c>
      <c r="E128" s="966"/>
      <c r="F128" s="964" t="s">
        <v>1868</v>
      </c>
      <c r="G128" s="967"/>
      <c r="H128" s="967"/>
      <c r="I128" s="87" t="s">
        <v>2110</v>
      </c>
    </row>
    <row r="129" spans="1:12" x14ac:dyDescent="0.2">
      <c r="A129" s="974" t="s">
        <v>1083</v>
      </c>
      <c r="B129" s="972" t="s">
        <v>1084</v>
      </c>
      <c r="C129" s="673">
        <v>7</v>
      </c>
      <c r="D129" s="971">
        <v>43404</v>
      </c>
      <c r="E129" s="966"/>
      <c r="F129" s="964"/>
      <c r="G129" s="967" t="s">
        <v>1868</v>
      </c>
      <c r="H129" s="967"/>
      <c r="I129" s="87" t="s">
        <v>4375</v>
      </c>
    </row>
    <row r="130" spans="1:12" x14ac:dyDescent="0.2">
      <c r="A130" s="968" t="s">
        <v>2111</v>
      </c>
      <c r="B130" s="959" t="s">
        <v>2112</v>
      </c>
      <c r="C130" s="970">
        <v>9</v>
      </c>
      <c r="D130" s="971">
        <v>42635</v>
      </c>
      <c r="E130" s="966"/>
      <c r="F130" s="964"/>
      <c r="G130" s="967"/>
      <c r="H130" s="967" t="s">
        <v>1868</v>
      </c>
      <c r="I130" s="87" t="s">
        <v>2113</v>
      </c>
    </row>
    <row r="131" spans="1:12" x14ac:dyDescent="0.2">
      <c r="A131" s="88" t="s">
        <v>2114</v>
      </c>
      <c r="B131" s="965" t="s">
        <v>2115</v>
      </c>
      <c r="C131" s="148">
        <v>9</v>
      </c>
      <c r="D131" s="149">
        <v>41381</v>
      </c>
      <c r="E131" s="53" t="s">
        <v>1868</v>
      </c>
      <c r="F131" s="52"/>
      <c r="G131" s="55"/>
      <c r="H131" s="55"/>
      <c r="I131" s="961"/>
    </row>
    <row r="132" spans="1:12" x14ac:dyDescent="0.2">
      <c r="A132" s="60" t="s">
        <v>2116</v>
      </c>
      <c r="B132" s="960" t="s">
        <v>2117</v>
      </c>
      <c r="C132" s="142">
        <v>7</v>
      </c>
      <c r="D132" s="143">
        <v>42745</v>
      </c>
      <c r="E132" s="42"/>
      <c r="F132" s="26"/>
      <c r="G132" s="37" t="s">
        <v>1868</v>
      </c>
      <c r="H132" s="37"/>
      <c r="I132" s="65" t="s">
        <v>2118</v>
      </c>
    </row>
    <row r="133" spans="1:12" x14ac:dyDescent="0.2">
      <c r="A133" s="493" t="s">
        <v>1093</v>
      </c>
      <c r="B133" s="93" t="s">
        <v>1094</v>
      </c>
      <c r="C133" s="970">
        <v>39</v>
      </c>
      <c r="D133" s="971">
        <v>39727</v>
      </c>
      <c r="E133" s="966" t="s">
        <v>1868</v>
      </c>
      <c r="F133" s="964"/>
      <c r="G133" s="967"/>
      <c r="H133" s="967"/>
      <c r="I133" s="85" t="s">
        <v>1896</v>
      </c>
      <c r="K133" s="958"/>
      <c r="L133" s="958"/>
    </row>
    <row r="134" spans="1:12" x14ac:dyDescent="0.2">
      <c r="A134" s="152" t="s">
        <v>1095</v>
      </c>
      <c r="B134" s="75" t="s">
        <v>1096</v>
      </c>
      <c r="C134" s="970">
        <v>6</v>
      </c>
      <c r="D134" s="971">
        <v>40850</v>
      </c>
      <c r="E134" s="966"/>
      <c r="F134" s="964" t="s">
        <v>1868</v>
      </c>
      <c r="G134" s="967"/>
      <c r="H134" s="967"/>
      <c r="I134" s="85" t="s">
        <v>2119</v>
      </c>
      <c r="K134" s="958"/>
      <c r="L134" s="958"/>
    </row>
    <row r="135" spans="1:12" x14ac:dyDescent="0.2">
      <c r="A135" s="968" t="s">
        <v>2120</v>
      </c>
      <c r="B135" s="959" t="s">
        <v>2121</v>
      </c>
      <c r="C135" s="970">
        <v>6</v>
      </c>
      <c r="D135" s="971">
        <v>42856</v>
      </c>
      <c r="E135" s="966"/>
      <c r="F135" s="964"/>
      <c r="G135" s="967" t="s">
        <v>1868</v>
      </c>
      <c r="H135" s="967"/>
      <c r="I135" s="969" t="s">
        <v>2122</v>
      </c>
    </row>
    <row r="136" spans="1:12" x14ac:dyDescent="0.2">
      <c r="A136" s="38" t="s">
        <v>2123</v>
      </c>
      <c r="B136" s="965" t="s">
        <v>2124</v>
      </c>
      <c r="C136" s="148">
        <v>11</v>
      </c>
      <c r="D136" s="149">
        <v>41885</v>
      </c>
      <c r="E136" s="53"/>
      <c r="F136" s="52" t="s">
        <v>1868</v>
      </c>
      <c r="G136" s="55"/>
      <c r="H136" s="55"/>
      <c r="I136" s="102" t="s">
        <v>2125</v>
      </c>
    </row>
    <row r="137" spans="1:12" x14ac:dyDescent="0.2">
      <c r="A137" s="692" t="s">
        <v>524</v>
      </c>
      <c r="B137" s="527" t="s">
        <v>525</v>
      </c>
      <c r="C137" s="1084">
        <v>14</v>
      </c>
      <c r="D137" s="143">
        <v>43434</v>
      </c>
      <c r="E137" s="42"/>
      <c r="F137" s="26" t="s">
        <v>1868</v>
      </c>
      <c r="G137" s="37"/>
      <c r="H137" s="26"/>
      <c r="I137" s="61"/>
    </row>
    <row r="138" spans="1:12" x14ac:dyDescent="0.2">
      <c r="A138" s="36" t="s">
        <v>2126</v>
      </c>
      <c r="B138" s="959" t="s">
        <v>2127</v>
      </c>
      <c r="C138" s="970">
        <v>6</v>
      </c>
      <c r="D138" s="971">
        <v>42008</v>
      </c>
      <c r="E138" s="966"/>
      <c r="F138" s="964" t="s">
        <v>1868</v>
      </c>
      <c r="G138" s="967"/>
      <c r="H138" s="964"/>
      <c r="I138" s="87" t="s">
        <v>2128</v>
      </c>
    </row>
    <row r="139" spans="1:12" x14ac:dyDescent="0.2">
      <c r="A139" s="494" t="s">
        <v>2129</v>
      </c>
      <c r="B139" s="482" t="s">
        <v>2130</v>
      </c>
      <c r="C139" s="970">
        <v>15</v>
      </c>
      <c r="D139" s="971">
        <v>42404</v>
      </c>
      <c r="E139" s="966" t="s">
        <v>1868</v>
      </c>
      <c r="F139" s="964"/>
      <c r="G139" s="967"/>
      <c r="H139" s="964"/>
      <c r="I139" s="963" t="s">
        <v>4075</v>
      </c>
    </row>
    <row r="140" spans="1:12" x14ac:dyDescent="0.2">
      <c r="A140" s="1217" t="s">
        <v>2131</v>
      </c>
      <c r="B140" s="75" t="s">
        <v>2132</v>
      </c>
      <c r="C140" s="70">
        <v>13</v>
      </c>
      <c r="D140" s="159">
        <v>40826</v>
      </c>
      <c r="E140" s="964"/>
      <c r="F140" s="964" t="s">
        <v>1868</v>
      </c>
      <c r="G140" s="964"/>
      <c r="H140" s="964"/>
      <c r="I140" s="959" t="s">
        <v>2133</v>
      </c>
    </row>
    <row r="141" spans="1:12" x14ac:dyDescent="0.2">
      <c r="A141" s="38" t="s">
        <v>2134</v>
      </c>
      <c r="B141" s="965" t="s">
        <v>2135</v>
      </c>
      <c r="C141" s="148">
        <v>7</v>
      </c>
      <c r="D141" s="149">
        <v>41853</v>
      </c>
      <c r="E141" s="53"/>
      <c r="F141" s="52" t="s">
        <v>1868</v>
      </c>
      <c r="G141" s="55"/>
      <c r="H141" s="52"/>
      <c r="I141" s="91" t="s">
        <v>2136</v>
      </c>
    </row>
    <row r="142" spans="1:12" x14ac:dyDescent="0.2">
      <c r="A142" s="692" t="s">
        <v>1097</v>
      </c>
      <c r="B142" s="527" t="s">
        <v>1098</v>
      </c>
      <c r="C142" s="1084">
        <v>7</v>
      </c>
      <c r="D142" s="143">
        <v>43404</v>
      </c>
      <c r="E142" s="42"/>
      <c r="F142" s="26"/>
      <c r="G142" s="37" t="s">
        <v>1868</v>
      </c>
      <c r="H142" s="37"/>
      <c r="I142" s="61" t="s">
        <v>4377</v>
      </c>
    </row>
    <row r="143" spans="1:12" x14ac:dyDescent="0.2">
      <c r="A143" s="493" t="s">
        <v>2137</v>
      </c>
      <c r="B143" s="482" t="s">
        <v>2138</v>
      </c>
      <c r="C143" s="970">
        <v>5</v>
      </c>
      <c r="D143" s="971">
        <v>42046</v>
      </c>
      <c r="E143" s="966" t="s">
        <v>1868</v>
      </c>
      <c r="F143" s="964"/>
      <c r="G143" s="967"/>
      <c r="H143" s="967"/>
      <c r="I143" s="963" t="s">
        <v>4145</v>
      </c>
    </row>
    <row r="144" spans="1:12" x14ac:dyDescent="0.2">
      <c r="A144" s="36" t="s">
        <v>2139</v>
      </c>
      <c r="B144" s="959" t="s">
        <v>2140</v>
      </c>
      <c r="C144" s="970">
        <v>5</v>
      </c>
      <c r="D144" s="971">
        <v>40464</v>
      </c>
      <c r="E144" s="966"/>
      <c r="F144" s="964" t="s">
        <v>1868</v>
      </c>
      <c r="G144" s="967"/>
      <c r="H144" s="967"/>
      <c r="I144" s="87" t="s">
        <v>2141</v>
      </c>
    </row>
    <row r="145" spans="1:9" x14ac:dyDescent="0.2">
      <c r="A145" s="968" t="s">
        <v>2142</v>
      </c>
      <c r="B145" s="959" t="s">
        <v>2143</v>
      </c>
      <c r="C145" s="970">
        <v>8</v>
      </c>
      <c r="D145" s="971">
        <v>42654</v>
      </c>
      <c r="E145" s="966"/>
      <c r="F145" s="964" t="s">
        <v>1868</v>
      </c>
      <c r="G145" s="967"/>
      <c r="H145" s="967"/>
      <c r="I145" s="87" t="s">
        <v>1869</v>
      </c>
    </row>
    <row r="146" spans="1:9" x14ac:dyDescent="0.2">
      <c r="A146" s="88" t="s">
        <v>2144</v>
      </c>
      <c r="B146" s="965" t="s">
        <v>2145</v>
      </c>
      <c r="C146" s="148">
        <v>13</v>
      </c>
      <c r="D146" s="149">
        <v>40920</v>
      </c>
      <c r="E146" s="53" t="s">
        <v>1868</v>
      </c>
      <c r="F146" s="52"/>
      <c r="G146" s="55"/>
      <c r="H146" s="55"/>
      <c r="I146" s="963"/>
    </row>
    <row r="147" spans="1:9" x14ac:dyDescent="0.2">
      <c r="A147" s="60" t="s">
        <v>2146</v>
      </c>
      <c r="B147" s="960" t="s">
        <v>2147</v>
      </c>
      <c r="C147" s="142">
        <v>5</v>
      </c>
      <c r="D147" s="143">
        <v>42712</v>
      </c>
      <c r="E147" s="42" t="s">
        <v>1868</v>
      </c>
      <c r="F147" s="26"/>
      <c r="G147" s="37"/>
      <c r="H147" s="43"/>
      <c r="I147" s="960"/>
    </row>
    <row r="148" spans="1:9" x14ac:dyDescent="0.2">
      <c r="A148" s="36" t="s">
        <v>2148</v>
      </c>
      <c r="B148" s="959" t="s">
        <v>2149</v>
      </c>
      <c r="C148" s="70">
        <v>15</v>
      </c>
      <c r="D148" s="971">
        <v>40497</v>
      </c>
      <c r="E148" s="966"/>
      <c r="F148" s="964" t="s">
        <v>1868</v>
      </c>
      <c r="G148" s="967"/>
      <c r="H148" s="962"/>
      <c r="I148" s="959" t="s">
        <v>1973</v>
      </c>
    </row>
    <row r="149" spans="1:9" x14ac:dyDescent="0.2">
      <c r="A149" s="968" t="s">
        <v>2150</v>
      </c>
      <c r="B149" s="959" t="s">
        <v>2151</v>
      </c>
      <c r="C149" s="70">
        <v>5</v>
      </c>
      <c r="D149" s="971">
        <v>42635</v>
      </c>
      <c r="E149" s="966"/>
      <c r="F149" s="964" t="s">
        <v>1868</v>
      </c>
      <c r="G149" s="967"/>
      <c r="H149" s="962"/>
      <c r="I149" s="969" t="s">
        <v>1869</v>
      </c>
    </row>
    <row r="150" spans="1:9" x14ac:dyDescent="0.2">
      <c r="A150" s="36" t="s">
        <v>2152</v>
      </c>
      <c r="B150" s="959" t="s">
        <v>2153</v>
      </c>
      <c r="C150" s="70">
        <v>8</v>
      </c>
      <c r="D150" s="971">
        <v>42032</v>
      </c>
      <c r="E150" s="966"/>
      <c r="F150" s="964"/>
      <c r="G150" s="967" t="s">
        <v>1868</v>
      </c>
      <c r="H150" s="962"/>
      <c r="I150" s="959" t="s">
        <v>2154</v>
      </c>
    </row>
    <row r="151" spans="1:9" x14ac:dyDescent="0.2">
      <c r="A151" s="38" t="s">
        <v>2155</v>
      </c>
      <c r="B151" s="965" t="s">
        <v>2156</v>
      </c>
      <c r="C151" s="76">
        <v>11</v>
      </c>
      <c r="D151" s="149">
        <v>42668</v>
      </c>
      <c r="E151" s="53"/>
      <c r="F151" s="52" t="s">
        <v>1868</v>
      </c>
      <c r="G151" s="55"/>
      <c r="H151" s="48"/>
      <c r="I151" s="102" t="s">
        <v>1869</v>
      </c>
    </row>
    <row r="152" spans="1:9" x14ac:dyDescent="0.2">
      <c r="A152" s="60" t="s">
        <v>2157</v>
      </c>
      <c r="B152" s="960" t="s">
        <v>2158</v>
      </c>
      <c r="C152" s="62">
        <v>5</v>
      </c>
      <c r="D152" s="143">
        <v>42688</v>
      </c>
      <c r="E152" s="42"/>
      <c r="F152" s="26" t="s">
        <v>1868</v>
      </c>
      <c r="G152" s="37"/>
      <c r="H152" s="37"/>
      <c r="I152" s="87" t="s">
        <v>1869</v>
      </c>
    </row>
    <row r="153" spans="1:9" x14ac:dyDescent="0.2">
      <c r="A153" s="968" t="s">
        <v>2159</v>
      </c>
      <c r="B153" s="959" t="s">
        <v>2160</v>
      </c>
      <c r="C153" s="70">
        <v>6</v>
      </c>
      <c r="D153" s="971">
        <v>41554</v>
      </c>
      <c r="E153" s="966"/>
      <c r="F153" s="964"/>
      <c r="G153" s="967" t="s">
        <v>1868</v>
      </c>
      <c r="H153" s="967"/>
      <c r="I153" s="87" t="s">
        <v>2161</v>
      </c>
    </row>
    <row r="154" spans="1:9" x14ac:dyDescent="0.2">
      <c r="A154" s="968" t="s">
        <v>2162</v>
      </c>
      <c r="B154" s="959" t="s">
        <v>2163</v>
      </c>
      <c r="C154" s="70">
        <v>5</v>
      </c>
      <c r="D154" s="971">
        <v>42391</v>
      </c>
      <c r="E154" s="966" t="s">
        <v>1868</v>
      </c>
      <c r="F154" s="964"/>
      <c r="G154" s="967"/>
      <c r="H154" s="967"/>
      <c r="I154" s="963" t="s">
        <v>2164</v>
      </c>
    </row>
    <row r="155" spans="1:9" x14ac:dyDescent="0.2">
      <c r="A155" s="152" t="s">
        <v>2165</v>
      </c>
      <c r="B155" s="75" t="s">
        <v>2166</v>
      </c>
      <c r="C155" s="70">
        <v>7</v>
      </c>
      <c r="D155" s="971">
        <v>40499</v>
      </c>
      <c r="E155" s="966"/>
      <c r="F155" s="964" t="s">
        <v>1868</v>
      </c>
      <c r="G155" s="967"/>
      <c r="H155" s="967"/>
      <c r="I155" s="87" t="s">
        <v>2167</v>
      </c>
    </row>
    <row r="156" spans="1:9" x14ac:dyDescent="0.2">
      <c r="A156" s="497" t="s">
        <v>537</v>
      </c>
      <c r="B156" s="957" t="s">
        <v>538</v>
      </c>
      <c r="C156" s="1247">
        <v>14</v>
      </c>
      <c r="D156" s="149">
        <v>43404</v>
      </c>
      <c r="E156" s="53"/>
      <c r="F156" s="52" t="s">
        <v>1868</v>
      </c>
      <c r="G156" s="55"/>
      <c r="H156" s="55"/>
      <c r="I156" s="91" t="s">
        <v>4369</v>
      </c>
    </row>
    <row r="157" spans="1:9" x14ac:dyDescent="0.2">
      <c r="A157" s="60" t="s">
        <v>2168</v>
      </c>
      <c r="B157" s="960" t="s">
        <v>2169</v>
      </c>
      <c r="C157" s="62">
        <v>11</v>
      </c>
      <c r="D157" s="143">
        <v>42538</v>
      </c>
      <c r="E157" s="42" t="s">
        <v>1868</v>
      </c>
      <c r="F157" s="26"/>
      <c r="G157" s="37"/>
      <c r="H157" s="37"/>
      <c r="I157" s="61" t="s">
        <v>2170</v>
      </c>
    </row>
    <row r="158" spans="1:9" x14ac:dyDescent="0.2">
      <c r="A158" s="152" t="s">
        <v>2171</v>
      </c>
      <c r="B158" s="75" t="s">
        <v>2172</v>
      </c>
      <c r="C158" s="70">
        <v>15</v>
      </c>
      <c r="D158" s="971">
        <v>40085</v>
      </c>
      <c r="E158" s="966"/>
      <c r="F158" s="964" t="s">
        <v>1868</v>
      </c>
      <c r="G158" s="967"/>
      <c r="H158" s="967"/>
      <c r="I158" s="157" t="s">
        <v>4047</v>
      </c>
    </row>
    <row r="159" spans="1:9" x14ac:dyDescent="0.2">
      <c r="A159" s="968" t="s">
        <v>2173</v>
      </c>
      <c r="B159" s="959" t="s">
        <v>2174</v>
      </c>
      <c r="C159" s="70">
        <v>10</v>
      </c>
      <c r="D159" s="971">
        <v>42264</v>
      </c>
      <c r="E159" s="966"/>
      <c r="F159" s="964" t="s">
        <v>1868</v>
      </c>
      <c r="G159" s="967"/>
      <c r="H159" s="967"/>
      <c r="I159" s="87" t="s">
        <v>2175</v>
      </c>
    </row>
    <row r="160" spans="1:9" x14ac:dyDescent="0.2">
      <c r="A160" s="968" t="s">
        <v>2176</v>
      </c>
      <c r="B160" s="959" t="s">
        <v>2177</v>
      </c>
      <c r="C160" s="70">
        <v>10</v>
      </c>
      <c r="D160" s="971">
        <v>42670</v>
      </c>
      <c r="E160" s="966"/>
      <c r="F160" s="964" t="s">
        <v>1868</v>
      </c>
      <c r="G160" s="967"/>
      <c r="H160" s="967"/>
      <c r="I160" s="87" t="s">
        <v>1869</v>
      </c>
    </row>
    <row r="161" spans="1:12" x14ac:dyDescent="0.2">
      <c r="A161" s="497" t="s">
        <v>4300</v>
      </c>
      <c r="B161" s="957" t="s">
        <v>4301</v>
      </c>
      <c r="C161" s="76">
        <v>7</v>
      </c>
      <c r="D161" s="149">
        <v>43255</v>
      </c>
      <c r="E161" s="53"/>
      <c r="F161" s="52" t="s">
        <v>1868</v>
      </c>
      <c r="G161" s="55"/>
      <c r="H161" s="55"/>
      <c r="I161" s="91" t="s">
        <v>1876</v>
      </c>
    </row>
    <row r="162" spans="1:12" x14ac:dyDescent="0.2">
      <c r="A162" s="60" t="s">
        <v>2178</v>
      </c>
      <c r="B162" s="960" t="s">
        <v>2179</v>
      </c>
      <c r="C162" s="62">
        <v>12</v>
      </c>
      <c r="D162" s="143">
        <v>42615</v>
      </c>
      <c r="E162" s="42"/>
      <c r="F162" s="26" t="s">
        <v>1868</v>
      </c>
      <c r="G162" s="37"/>
      <c r="H162" s="37"/>
      <c r="I162" s="61" t="s">
        <v>1869</v>
      </c>
    </row>
    <row r="163" spans="1:12" x14ac:dyDescent="0.2">
      <c r="A163" s="36" t="s">
        <v>2180</v>
      </c>
      <c r="B163" s="959" t="s">
        <v>2181</v>
      </c>
      <c r="C163" s="70">
        <v>11</v>
      </c>
      <c r="D163" s="971">
        <v>41060</v>
      </c>
      <c r="E163" s="966"/>
      <c r="F163" s="964"/>
      <c r="G163" s="967" t="s">
        <v>1868</v>
      </c>
      <c r="H163" s="967"/>
      <c r="I163" s="963" t="s">
        <v>2182</v>
      </c>
    </row>
    <row r="164" spans="1:12" x14ac:dyDescent="0.2">
      <c r="A164" s="968" t="s">
        <v>2183</v>
      </c>
      <c r="B164" s="959" t="s">
        <v>2184</v>
      </c>
      <c r="C164" s="70">
        <v>12</v>
      </c>
      <c r="D164" s="971">
        <v>42998</v>
      </c>
      <c r="E164" s="966"/>
      <c r="F164" s="964"/>
      <c r="G164" s="967" t="s">
        <v>1868</v>
      </c>
      <c r="H164" s="967"/>
      <c r="I164" s="87" t="s">
        <v>2185</v>
      </c>
    </row>
    <row r="165" spans="1:12" x14ac:dyDescent="0.2">
      <c r="A165" s="152" t="s">
        <v>2186</v>
      </c>
      <c r="B165" s="75" t="s">
        <v>1120</v>
      </c>
      <c r="C165" s="70">
        <v>7</v>
      </c>
      <c r="D165" s="971">
        <v>40431</v>
      </c>
      <c r="E165" s="966"/>
      <c r="F165" s="964" t="s">
        <v>1868</v>
      </c>
      <c r="G165" s="967"/>
      <c r="H165" s="967"/>
      <c r="I165" s="157" t="s">
        <v>1936</v>
      </c>
    </row>
    <row r="166" spans="1:12" x14ac:dyDescent="0.2">
      <c r="A166" s="1006" t="s">
        <v>2187</v>
      </c>
      <c r="B166" s="487" t="s">
        <v>2188</v>
      </c>
      <c r="C166" s="76">
        <v>5</v>
      </c>
      <c r="D166" s="149">
        <v>42416</v>
      </c>
      <c r="E166" s="53" t="s">
        <v>1868</v>
      </c>
      <c r="F166" s="52"/>
      <c r="G166" s="55"/>
      <c r="H166" s="55"/>
      <c r="I166" s="961" t="s">
        <v>4140</v>
      </c>
    </row>
    <row r="167" spans="1:12" x14ac:dyDescent="0.2">
      <c r="A167" s="60" t="s">
        <v>2189</v>
      </c>
      <c r="B167" s="960" t="s">
        <v>2190</v>
      </c>
      <c r="C167" s="62">
        <v>10</v>
      </c>
      <c r="D167" s="143">
        <v>42688</v>
      </c>
      <c r="E167" s="42"/>
      <c r="F167" s="26" t="s">
        <v>1868</v>
      </c>
      <c r="G167" s="37"/>
      <c r="H167" s="37"/>
      <c r="I167" s="61" t="s">
        <v>1869</v>
      </c>
    </row>
    <row r="168" spans="1:12" x14ac:dyDescent="0.2">
      <c r="A168" s="1138" t="s">
        <v>2191</v>
      </c>
      <c r="B168" s="144" t="s">
        <v>2192</v>
      </c>
      <c r="C168" s="70">
        <v>6</v>
      </c>
      <c r="D168" s="971">
        <v>42583</v>
      </c>
      <c r="E168" s="966"/>
      <c r="F168" s="964"/>
      <c r="G168" s="967"/>
      <c r="H168" s="967" t="s">
        <v>1868</v>
      </c>
      <c r="I168" s="963"/>
    </row>
    <row r="169" spans="1:12" x14ac:dyDescent="0.2">
      <c r="A169" s="968" t="s">
        <v>2193</v>
      </c>
      <c r="B169" s="959" t="s">
        <v>2194</v>
      </c>
      <c r="C169" s="70">
        <v>5</v>
      </c>
      <c r="D169" s="971">
        <v>42996</v>
      </c>
      <c r="E169" s="966"/>
      <c r="F169" s="964" t="s">
        <v>1868</v>
      </c>
      <c r="G169" s="967"/>
      <c r="H169" s="967"/>
      <c r="I169" s="959" t="s">
        <v>1876</v>
      </c>
    </row>
    <row r="170" spans="1:12" x14ac:dyDescent="0.2">
      <c r="A170" s="36" t="s">
        <v>2195</v>
      </c>
      <c r="B170" s="959" t="s">
        <v>2196</v>
      </c>
      <c r="C170" s="70">
        <v>60</v>
      </c>
      <c r="D170" s="971">
        <v>41928</v>
      </c>
      <c r="E170" s="966"/>
      <c r="F170" s="964" t="s">
        <v>1868</v>
      </c>
      <c r="G170" s="967"/>
      <c r="H170" s="967"/>
      <c r="I170" s="87" t="s">
        <v>2197</v>
      </c>
    </row>
    <row r="171" spans="1:12" x14ac:dyDescent="0.2">
      <c r="A171" s="38" t="s">
        <v>2198</v>
      </c>
      <c r="B171" s="965" t="s">
        <v>2199</v>
      </c>
      <c r="C171" s="76">
        <v>5</v>
      </c>
      <c r="D171" s="149">
        <v>42978</v>
      </c>
      <c r="E171" s="53"/>
      <c r="F171" s="52"/>
      <c r="G171" s="55" t="s">
        <v>1868</v>
      </c>
      <c r="H171" s="55"/>
      <c r="I171" s="961" t="s">
        <v>2200</v>
      </c>
    </row>
    <row r="172" spans="1:12" x14ac:dyDescent="0.2">
      <c r="A172" s="960" t="s">
        <v>2201</v>
      </c>
      <c r="B172" s="23" t="s">
        <v>2202</v>
      </c>
      <c r="C172" s="62">
        <v>6</v>
      </c>
      <c r="D172" s="143">
        <v>40877</v>
      </c>
      <c r="E172" s="42"/>
      <c r="F172" s="26"/>
      <c r="G172" s="37" t="s">
        <v>1868</v>
      </c>
      <c r="H172" s="37"/>
      <c r="I172" s="65" t="s">
        <v>2203</v>
      </c>
    </row>
    <row r="173" spans="1:12" x14ac:dyDescent="0.2">
      <c r="A173" s="972" t="s">
        <v>4283</v>
      </c>
      <c r="B173" s="13" t="s">
        <v>4282</v>
      </c>
      <c r="C173" s="70">
        <v>8</v>
      </c>
      <c r="D173" s="971">
        <v>43312</v>
      </c>
      <c r="E173" s="966"/>
      <c r="F173" s="964"/>
      <c r="G173" s="967" t="s">
        <v>1868</v>
      </c>
      <c r="H173" s="967"/>
      <c r="I173" s="969" t="s">
        <v>4284</v>
      </c>
    </row>
    <row r="174" spans="1:12" x14ac:dyDescent="0.2">
      <c r="A174" s="85" t="s">
        <v>2204</v>
      </c>
      <c r="B174" s="1217" t="s">
        <v>2205</v>
      </c>
      <c r="C174" s="70">
        <v>5</v>
      </c>
      <c r="D174" s="971">
        <v>42696</v>
      </c>
      <c r="E174" s="966"/>
      <c r="F174" s="964" t="s">
        <v>1868</v>
      </c>
      <c r="G174" s="967"/>
      <c r="H174" s="967"/>
      <c r="I174" s="969" t="s">
        <v>4152</v>
      </c>
    </row>
    <row r="175" spans="1:12" x14ac:dyDescent="0.2">
      <c r="A175" s="513" t="s">
        <v>550</v>
      </c>
      <c r="B175" s="955" t="s">
        <v>551</v>
      </c>
      <c r="C175" s="1248">
        <v>12</v>
      </c>
      <c r="D175" s="971">
        <v>43496</v>
      </c>
      <c r="E175" s="966"/>
      <c r="F175" s="964"/>
      <c r="G175" s="967"/>
      <c r="H175" s="967" t="s">
        <v>1868</v>
      </c>
      <c r="I175" s="969" t="s">
        <v>4476</v>
      </c>
      <c r="K175" s="976"/>
      <c r="L175" s="976"/>
    </row>
    <row r="176" spans="1:12" x14ac:dyDescent="0.2">
      <c r="A176" s="102" t="s">
        <v>2206</v>
      </c>
      <c r="B176" s="25" t="s">
        <v>2207</v>
      </c>
      <c r="C176" s="76">
        <v>5</v>
      </c>
      <c r="D176" s="149">
        <v>40793</v>
      </c>
      <c r="E176" s="53"/>
      <c r="F176" s="52"/>
      <c r="G176" s="55" t="s">
        <v>1868</v>
      </c>
      <c r="H176" s="55"/>
      <c r="I176" s="102" t="s">
        <v>2208</v>
      </c>
    </row>
    <row r="177" spans="1:9" x14ac:dyDescent="0.2">
      <c r="A177" s="65" t="s">
        <v>2209</v>
      </c>
      <c r="B177" s="23" t="s">
        <v>2210</v>
      </c>
      <c r="C177" s="62">
        <v>8</v>
      </c>
      <c r="D177" s="143">
        <v>42992</v>
      </c>
      <c r="E177" s="42"/>
      <c r="F177" s="26"/>
      <c r="G177" s="37" t="s">
        <v>1868</v>
      </c>
      <c r="H177" s="37"/>
      <c r="I177" s="61" t="s">
        <v>2211</v>
      </c>
    </row>
    <row r="178" spans="1:9" x14ac:dyDescent="0.2">
      <c r="A178" s="959" t="s">
        <v>2212</v>
      </c>
      <c r="B178" s="13" t="s">
        <v>2213</v>
      </c>
      <c r="C178" s="70">
        <v>5</v>
      </c>
      <c r="D178" s="971">
        <v>41534</v>
      </c>
      <c r="E178" s="966" t="s">
        <v>1868</v>
      </c>
      <c r="F178" s="964"/>
      <c r="G178" s="967"/>
      <c r="H178" s="967"/>
      <c r="I178" s="87" t="s">
        <v>2214</v>
      </c>
    </row>
    <row r="179" spans="1:9" x14ac:dyDescent="0.2">
      <c r="A179" s="969" t="s">
        <v>2215</v>
      </c>
      <c r="B179" s="963" t="s">
        <v>2216</v>
      </c>
      <c r="C179" s="70">
        <v>5</v>
      </c>
      <c r="D179" s="971">
        <v>42662</v>
      </c>
      <c r="E179" s="966"/>
      <c r="F179" s="964" t="s">
        <v>1868</v>
      </c>
      <c r="G179" s="967"/>
      <c r="H179" s="967"/>
      <c r="I179" s="87" t="s">
        <v>1869</v>
      </c>
    </row>
    <row r="180" spans="1:9" x14ac:dyDescent="0.2">
      <c r="A180" s="75" t="s">
        <v>2217</v>
      </c>
      <c r="B180" s="162" t="s">
        <v>1138</v>
      </c>
      <c r="C180" s="70">
        <v>16</v>
      </c>
      <c r="D180" s="971">
        <v>40375</v>
      </c>
      <c r="E180" s="966"/>
      <c r="F180" s="964" t="s">
        <v>1868</v>
      </c>
      <c r="G180" s="967"/>
      <c r="H180" s="967"/>
      <c r="I180" s="157" t="s">
        <v>1936</v>
      </c>
    </row>
    <row r="181" spans="1:9" x14ac:dyDescent="0.2">
      <c r="A181" s="102" t="s">
        <v>2218</v>
      </c>
      <c r="B181" s="961" t="s">
        <v>2219</v>
      </c>
      <c r="C181" s="76">
        <v>6</v>
      </c>
      <c r="D181" s="149">
        <v>41218</v>
      </c>
      <c r="E181" s="53"/>
      <c r="F181" s="52" t="s">
        <v>1868</v>
      </c>
      <c r="G181" s="55"/>
      <c r="H181" s="55"/>
      <c r="I181" s="91" t="s">
        <v>2220</v>
      </c>
    </row>
    <row r="182" spans="1:9" x14ac:dyDescent="0.2">
      <c r="A182" s="527" t="s">
        <v>1143</v>
      </c>
      <c r="B182" s="528" t="s">
        <v>1144</v>
      </c>
      <c r="C182" s="1250">
        <v>7</v>
      </c>
      <c r="D182" s="143">
        <v>43404</v>
      </c>
      <c r="E182" s="42"/>
      <c r="F182" s="26"/>
      <c r="G182" s="37" t="s">
        <v>1868</v>
      </c>
      <c r="H182" s="37"/>
      <c r="I182" s="61" t="s">
        <v>1997</v>
      </c>
    </row>
    <row r="183" spans="1:9" x14ac:dyDescent="0.2">
      <c r="A183" s="172" t="s">
        <v>2221</v>
      </c>
      <c r="B183" s="170" t="s">
        <v>2222</v>
      </c>
      <c r="C183" s="70">
        <v>13</v>
      </c>
      <c r="D183" s="971">
        <v>41259</v>
      </c>
      <c r="E183" s="966"/>
      <c r="F183" s="964"/>
      <c r="G183" s="967"/>
      <c r="H183" s="967" t="s">
        <v>1868</v>
      </c>
      <c r="I183" s="963"/>
    </row>
    <row r="184" spans="1:9" x14ac:dyDescent="0.2">
      <c r="A184" s="959" t="s">
        <v>2223</v>
      </c>
      <c r="B184" s="963" t="s">
        <v>2224</v>
      </c>
      <c r="C184" s="70">
        <v>6</v>
      </c>
      <c r="D184" s="971">
        <v>41969</v>
      </c>
      <c r="E184" s="966"/>
      <c r="F184" s="964"/>
      <c r="G184" s="967" t="s">
        <v>1868</v>
      </c>
      <c r="H184" s="967"/>
      <c r="I184" s="87" t="s">
        <v>2225</v>
      </c>
    </row>
    <row r="185" spans="1:9" x14ac:dyDescent="0.2">
      <c r="A185" s="75" t="s">
        <v>2226</v>
      </c>
      <c r="B185" s="162" t="s">
        <v>2227</v>
      </c>
      <c r="C185" s="70">
        <v>42</v>
      </c>
      <c r="D185" s="971">
        <v>40469</v>
      </c>
      <c r="E185" s="966"/>
      <c r="F185" s="964" t="s">
        <v>1868</v>
      </c>
      <c r="G185" s="967"/>
      <c r="H185" s="967"/>
      <c r="I185" s="87" t="s">
        <v>2228</v>
      </c>
    </row>
    <row r="186" spans="1:9" x14ac:dyDescent="0.2">
      <c r="A186" s="102" t="s">
        <v>2229</v>
      </c>
      <c r="B186" s="25" t="s">
        <v>2230</v>
      </c>
      <c r="C186" s="76">
        <v>8</v>
      </c>
      <c r="D186" s="149">
        <v>41031</v>
      </c>
      <c r="E186" s="53" t="s">
        <v>1868</v>
      </c>
      <c r="F186" s="52"/>
      <c r="G186" s="55"/>
      <c r="H186" s="55"/>
      <c r="I186" s="91"/>
    </row>
    <row r="187" spans="1:9" x14ac:dyDescent="0.2">
      <c r="A187" s="65" t="s">
        <v>2231</v>
      </c>
      <c r="B187" s="9" t="s">
        <v>2232</v>
      </c>
      <c r="C187" s="62">
        <v>10</v>
      </c>
      <c r="D187" s="143">
        <v>42853</v>
      </c>
      <c r="E187" s="42" t="s">
        <v>1868</v>
      </c>
      <c r="F187" s="26"/>
      <c r="G187" s="37"/>
      <c r="H187" s="37"/>
      <c r="I187" s="23"/>
    </row>
    <row r="188" spans="1:9" x14ac:dyDescent="0.2">
      <c r="A188" s="969" t="s">
        <v>2233</v>
      </c>
      <c r="B188" s="13" t="s">
        <v>2234</v>
      </c>
      <c r="C188" s="70">
        <v>6</v>
      </c>
      <c r="D188" s="971">
        <v>42822</v>
      </c>
      <c r="E188" s="966"/>
      <c r="F188" s="964"/>
      <c r="G188" s="967" t="s">
        <v>1868</v>
      </c>
      <c r="H188" s="967"/>
      <c r="I188" s="87" t="s">
        <v>2235</v>
      </c>
    </row>
    <row r="189" spans="1:9" x14ac:dyDescent="0.2">
      <c r="A189" s="968" t="s">
        <v>2236</v>
      </c>
      <c r="B189" s="959" t="s">
        <v>2237</v>
      </c>
      <c r="C189" s="70">
        <v>32</v>
      </c>
      <c r="D189" s="971">
        <v>41933</v>
      </c>
      <c r="E189" s="966" t="s">
        <v>1868</v>
      </c>
      <c r="F189" s="964"/>
      <c r="G189" s="967"/>
      <c r="H189" s="967"/>
      <c r="I189" s="87" t="s">
        <v>2238</v>
      </c>
    </row>
    <row r="190" spans="1:9" x14ac:dyDescent="0.2">
      <c r="A190" s="484" t="s">
        <v>2239</v>
      </c>
      <c r="B190" s="1217" t="s">
        <v>559</v>
      </c>
      <c r="C190" s="70">
        <v>12</v>
      </c>
      <c r="D190" s="971">
        <v>40479</v>
      </c>
      <c r="E190" s="966"/>
      <c r="F190" s="964" t="s">
        <v>1868</v>
      </c>
      <c r="G190" s="967"/>
      <c r="H190" s="967"/>
      <c r="I190" s="87" t="s">
        <v>2240</v>
      </c>
    </row>
    <row r="191" spans="1:9" x14ac:dyDescent="0.2">
      <c r="A191" s="957" t="s">
        <v>558</v>
      </c>
      <c r="B191" s="1017" t="s">
        <v>559</v>
      </c>
      <c r="C191" s="1247">
        <v>16</v>
      </c>
      <c r="D191" s="149">
        <v>43404</v>
      </c>
      <c r="E191" s="53"/>
      <c r="F191" s="52"/>
      <c r="G191" s="55" t="s">
        <v>1868</v>
      </c>
      <c r="H191" s="55"/>
      <c r="I191" s="91" t="s">
        <v>4372</v>
      </c>
    </row>
    <row r="192" spans="1:9" x14ac:dyDescent="0.2">
      <c r="A192" s="34" t="s">
        <v>2241</v>
      </c>
      <c r="B192" s="960" t="s">
        <v>2242</v>
      </c>
      <c r="C192" s="101">
        <v>33</v>
      </c>
      <c r="D192" s="143">
        <v>39729</v>
      </c>
      <c r="E192" s="42"/>
      <c r="F192" s="26"/>
      <c r="G192" s="37" t="s">
        <v>1868</v>
      </c>
      <c r="H192" s="37"/>
      <c r="I192" s="61" t="s">
        <v>2243</v>
      </c>
    </row>
    <row r="193" spans="1:12" x14ac:dyDescent="0.2">
      <c r="A193" s="483" t="s">
        <v>2244</v>
      </c>
      <c r="B193" s="484" t="s">
        <v>2245</v>
      </c>
      <c r="C193" s="99">
        <v>6</v>
      </c>
      <c r="D193" s="971">
        <v>43028</v>
      </c>
      <c r="E193" s="966"/>
      <c r="F193" s="964" t="s">
        <v>1868</v>
      </c>
      <c r="G193" s="967"/>
      <c r="H193" s="967"/>
      <c r="I193" s="969" t="s">
        <v>4039</v>
      </c>
    </row>
    <row r="194" spans="1:12" x14ac:dyDescent="0.2">
      <c r="A194" s="968" t="s">
        <v>2246</v>
      </c>
      <c r="B194" s="959" t="s">
        <v>2247</v>
      </c>
      <c r="C194" s="99">
        <v>6</v>
      </c>
      <c r="D194" s="971">
        <v>43028</v>
      </c>
      <c r="E194" s="966"/>
      <c r="F194" s="964" t="s">
        <v>1868</v>
      </c>
      <c r="G194" s="967"/>
      <c r="H194" s="967"/>
      <c r="I194" s="87" t="s">
        <v>1876</v>
      </c>
    </row>
    <row r="195" spans="1:12" x14ac:dyDescent="0.2">
      <c r="A195" s="36" t="s">
        <v>2248</v>
      </c>
      <c r="B195" s="959" t="s">
        <v>2249</v>
      </c>
      <c r="C195" s="99">
        <v>5</v>
      </c>
      <c r="D195" s="971">
        <v>42061</v>
      </c>
      <c r="E195" s="966" t="s">
        <v>1868</v>
      </c>
      <c r="F195" s="964"/>
      <c r="G195" s="967"/>
      <c r="H195" s="967"/>
      <c r="I195" s="959" t="s">
        <v>2068</v>
      </c>
    </row>
    <row r="196" spans="1:12" x14ac:dyDescent="0.2">
      <c r="A196" s="38" t="s">
        <v>2250</v>
      </c>
      <c r="B196" s="965" t="s">
        <v>2251</v>
      </c>
      <c r="C196" s="103">
        <v>6</v>
      </c>
      <c r="D196" s="149">
        <v>40433</v>
      </c>
      <c r="E196" s="53"/>
      <c r="F196" s="52"/>
      <c r="G196" s="55" t="s">
        <v>1868</v>
      </c>
      <c r="H196" s="55"/>
      <c r="I196" s="91" t="s">
        <v>2252</v>
      </c>
    </row>
    <row r="197" spans="1:12" x14ac:dyDescent="0.2">
      <c r="A197" s="60" t="s">
        <v>2253</v>
      </c>
      <c r="B197" s="960" t="s">
        <v>2254</v>
      </c>
      <c r="C197" s="62">
        <v>6</v>
      </c>
      <c r="D197" s="143">
        <v>41928</v>
      </c>
      <c r="E197" s="42"/>
      <c r="F197" s="26"/>
      <c r="G197" s="37" t="s">
        <v>1868</v>
      </c>
      <c r="H197" s="37"/>
      <c r="I197" s="61" t="s">
        <v>2255</v>
      </c>
      <c r="K197" s="958"/>
      <c r="L197" s="958"/>
    </row>
    <row r="198" spans="1:12" x14ac:dyDescent="0.2">
      <c r="A198" s="490" t="s">
        <v>2256</v>
      </c>
      <c r="B198" s="484" t="s">
        <v>2257</v>
      </c>
      <c r="C198" s="99">
        <v>15</v>
      </c>
      <c r="D198" s="971">
        <v>42641</v>
      </c>
      <c r="E198" s="966"/>
      <c r="F198" s="964" t="s">
        <v>1868</v>
      </c>
      <c r="G198" s="967"/>
      <c r="H198" s="967"/>
      <c r="I198" s="87" t="s">
        <v>3994</v>
      </c>
    </row>
    <row r="199" spans="1:12" x14ac:dyDescent="0.2">
      <c r="A199" s="36" t="s">
        <v>2258</v>
      </c>
      <c r="B199" s="959" t="s">
        <v>2259</v>
      </c>
      <c r="C199" s="99">
        <v>6</v>
      </c>
      <c r="D199" s="971">
        <v>41366</v>
      </c>
      <c r="E199" s="966"/>
      <c r="F199" s="964"/>
      <c r="G199" s="967" t="s">
        <v>1868</v>
      </c>
      <c r="H199" s="967"/>
      <c r="I199" s="963" t="s">
        <v>2260</v>
      </c>
    </row>
    <row r="200" spans="1:12" x14ac:dyDescent="0.2">
      <c r="A200" s="974" t="s">
        <v>1157</v>
      </c>
      <c r="B200" s="972" t="s">
        <v>1158</v>
      </c>
      <c r="C200" s="1249">
        <v>8</v>
      </c>
      <c r="D200" s="971">
        <v>43434</v>
      </c>
      <c r="E200" s="966"/>
      <c r="F200" s="964" t="s">
        <v>1868</v>
      </c>
      <c r="G200" s="967"/>
      <c r="H200" s="967"/>
      <c r="I200" s="87"/>
    </row>
    <row r="201" spans="1:12" x14ac:dyDescent="0.2">
      <c r="A201" s="497" t="s">
        <v>1163</v>
      </c>
      <c r="B201" s="957" t="s">
        <v>1164</v>
      </c>
      <c r="C201" s="1251">
        <v>7</v>
      </c>
      <c r="D201" s="149">
        <v>43404</v>
      </c>
      <c r="E201" s="53"/>
      <c r="F201" s="52" t="s">
        <v>1868</v>
      </c>
      <c r="G201" s="55"/>
      <c r="H201" s="55"/>
      <c r="I201" s="91" t="s">
        <v>4369</v>
      </c>
    </row>
    <row r="202" spans="1:12" x14ac:dyDescent="0.2">
      <c r="A202" s="34" t="s">
        <v>2261</v>
      </c>
      <c r="B202" s="960" t="s">
        <v>2262</v>
      </c>
      <c r="C202" s="101">
        <v>8</v>
      </c>
      <c r="D202" s="143">
        <v>42037</v>
      </c>
      <c r="E202" s="42" t="s">
        <v>1868</v>
      </c>
      <c r="F202" s="26"/>
      <c r="G202" s="37"/>
      <c r="H202" s="37"/>
      <c r="I202" s="23" t="s">
        <v>2068</v>
      </c>
    </row>
    <row r="203" spans="1:12" x14ac:dyDescent="0.2">
      <c r="A203" s="36" t="s">
        <v>2263</v>
      </c>
      <c r="B203" s="959" t="s">
        <v>2264</v>
      </c>
      <c r="C203" s="99">
        <v>7</v>
      </c>
      <c r="D203" s="971">
        <v>42217</v>
      </c>
      <c r="E203" s="966"/>
      <c r="F203" s="964"/>
      <c r="G203" s="967" t="s">
        <v>1868</v>
      </c>
      <c r="H203" s="967"/>
      <c r="I203" s="87" t="s">
        <v>2265</v>
      </c>
    </row>
    <row r="204" spans="1:12" x14ac:dyDescent="0.2">
      <c r="A204" s="36" t="s">
        <v>2266</v>
      </c>
      <c r="B204" s="959" t="s">
        <v>2267</v>
      </c>
      <c r="C204" s="99">
        <v>35</v>
      </c>
      <c r="D204" s="971">
        <v>39862</v>
      </c>
      <c r="E204" s="966" t="s">
        <v>1868</v>
      </c>
      <c r="F204" s="964"/>
      <c r="G204" s="967"/>
      <c r="H204" s="967"/>
      <c r="I204" s="963"/>
    </row>
    <row r="205" spans="1:12" x14ac:dyDescent="0.2">
      <c r="A205" s="36" t="s">
        <v>2268</v>
      </c>
      <c r="B205" s="959" t="s">
        <v>2269</v>
      </c>
      <c r="C205" s="99">
        <v>38</v>
      </c>
      <c r="D205" s="971">
        <v>42037</v>
      </c>
      <c r="E205" s="966"/>
      <c r="F205" s="964"/>
      <c r="G205" s="967" t="s">
        <v>1868</v>
      </c>
      <c r="H205" s="967"/>
      <c r="I205" s="963" t="s">
        <v>2270</v>
      </c>
    </row>
    <row r="206" spans="1:12" x14ac:dyDescent="0.2">
      <c r="A206" s="38" t="s">
        <v>584</v>
      </c>
      <c r="B206" s="965" t="s">
        <v>585</v>
      </c>
      <c r="C206" s="103">
        <v>13</v>
      </c>
      <c r="D206" s="149">
        <v>41290</v>
      </c>
      <c r="E206" s="1140" t="s">
        <v>1868</v>
      </c>
      <c r="F206" s="52"/>
      <c r="G206" s="55"/>
      <c r="H206" s="55"/>
      <c r="I206" s="1257" t="s">
        <v>2271</v>
      </c>
    </row>
    <row r="207" spans="1:12" x14ac:dyDescent="0.2">
      <c r="A207" s="100" t="s">
        <v>2272</v>
      </c>
      <c r="B207" s="161" t="s">
        <v>2273</v>
      </c>
      <c r="C207" s="101">
        <v>13</v>
      </c>
      <c r="D207" s="143">
        <v>40479</v>
      </c>
      <c r="E207" s="42"/>
      <c r="F207" s="26" t="s">
        <v>1868</v>
      </c>
      <c r="G207" s="37"/>
      <c r="H207" s="37"/>
      <c r="I207" s="65" t="s">
        <v>4205</v>
      </c>
    </row>
    <row r="208" spans="1:12" x14ac:dyDescent="0.2">
      <c r="A208" s="513" t="s">
        <v>1186</v>
      </c>
      <c r="B208" s="955" t="s">
        <v>1187</v>
      </c>
      <c r="C208" s="1249">
        <v>7</v>
      </c>
      <c r="D208" s="971">
        <v>43404</v>
      </c>
      <c r="E208" s="966"/>
      <c r="F208" s="964" t="s">
        <v>1868</v>
      </c>
      <c r="G208" s="967"/>
      <c r="H208" s="967"/>
      <c r="I208" s="969" t="s">
        <v>4369</v>
      </c>
    </row>
    <row r="209" spans="1:9" x14ac:dyDescent="0.2">
      <c r="A209" s="85" t="s">
        <v>2274</v>
      </c>
      <c r="B209" s="162" t="s">
        <v>2275</v>
      </c>
      <c r="C209" s="99">
        <v>5</v>
      </c>
      <c r="D209" s="971">
        <v>42633</v>
      </c>
      <c r="E209" s="966"/>
      <c r="F209" s="964" t="s">
        <v>1868</v>
      </c>
      <c r="G209" s="967"/>
      <c r="H209" s="967"/>
      <c r="I209" s="87" t="s">
        <v>2276</v>
      </c>
    </row>
    <row r="210" spans="1:9" x14ac:dyDescent="0.2">
      <c r="A210" s="93" t="s">
        <v>2274</v>
      </c>
      <c r="B210" s="164" t="s">
        <v>2275</v>
      </c>
      <c r="C210" s="99">
        <v>34</v>
      </c>
      <c r="D210" s="971">
        <v>39617</v>
      </c>
      <c r="E210" s="966" t="s">
        <v>1868</v>
      </c>
      <c r="F210" s="964"/>
      <c r="G210" s="967"/>
      <c r="H210" s="967"/>
      <c r="I210" s="157" t="s">
        <v>1896</v>
      </c>
    </row>
    <row r="211" spans="1:9" x14ac:dyDescent="0.2">
      <c r="A211" s="114" t="s">
        <v>2277</v>
      </c>
      <c r="B211" s="480" t="s">
        <v>2278</v>
      </c>
      <c r="C211" s="103">
        <v>5</v>
      </c>
      <c r="D211" s="149">
        <v>42615</v>
      </c>
      <c r="E211" s="53"/>
      <c r="F211" s="52" t="s">
        <v>1868</v>
      </c>
      <c r="G211" s="55"/>
      <c r="H211" s="55"/>
      <c r="I211" s="102" t="s">
        <v>4136</v>
      </c>
    </row>
    <row r="212" spans="1:9" x14ac:dyDescent="0.2">
      <c r="A212" s="526" t="s">
        <v>4297</v>
      </c>
      <c r="B212" s="1195" t="s">
        <v>4298</v>
      </c>
      <c r="C212" s="62">
        <v>11</v>
      </c>
      <c r="D212" s="143">
        <v>43312</v>
      </c>
      <c r="E212" s="42"/>
      <c r="F212" s="26"/>
      <c r="G212" s="37" t="s">
        <v>1868</v>
      </c>
      <c r="H212" s="37"/>
      <c r="I212" s="61" t="s">
        <v>4299</v>
      </c>
    </row>
    <row r="213" spans="1:9" x14ac:dyDescent="0.2">
      <c r="A213" s="969" t="s">
        <v>1192</v>
      </c>
      <c r="B213" s="13" t="s">
        <v>1193</v>
      </c>
      <c r="C213" s="70">
        <v>5</v>
      </c>
      <c r="D213" s="971">
        <v>43220</v>
      </c>
      <c r="E213" s="966"/>
      <c r="F213" s="964"/>
      <c r="G213" s="967" t="s">
        <v>1868</v>
      </c>
      <c r="H213" s="967"/>
      <c r="I213" s="87" t="s">
        <v>4182</v>
      </c>
    </row>
    <row r="214" spans="1:9" x14ac:dyDescent="0.2">
      <c r="A214" s="152" t="s">
        <v>2279</v>
      </c>
      <c r="B214" s="75" t="s">
        <v>2280</v>
      </c>
      <c r="C214" s="70">
        <v>10</v>
      </c>
      <c r="D214" s="971">
        <v>41234</v>
      </c>
      <c r="E214" s="966"/>
      <c r="F214" s="964" t="s">
        <v>1868</v>
      </c>
      <c r="G214" s="967"/>
      <c r="H214" s="967"/>
      <c r="I214" s="87" t="s">
        <v>4121</v>
      </c>
    </row>
    <row r="215" spans="1:9" x14ac:dyDescent="0.2">
      <c r="A215" s="974" t="s">
        <v>3850</v>
      </c>
      <c r="B215" s="972" t="s">
        <v>3851</v>
      </c>
      <c r="C215" s="1248">
        <v>5</v>
      </c>
      <c r="D215" s="971">
        <v>43404</v>
      </c>
      <c r="E215" s="966"/>
      <c r="F215" s="964"/>
      <c r="G215" s="967" t="s">
        <v>1868</v>
      </c>
      <c r="H215" s="967"/>
      <c r="I215" s="87" t="s">
        <v>4373</v>
      </c>
    </row>
    <row r="216" spans="1:9" x14ac:dyDescent="0.2">
      <c r="A216" s="501" t="s">
        <v>1202</v>
      </c>
      <c r="B216" s="1017" t="s">
        <v>1203</v>
      </c>
      <c r="C216" s="76">
        <v>5</v>
      </c>
      <c r="D216" s="149">
        <v>43371</v>
      </c>
      <c r="E216" s="53"/>
      <c r="F216" s="52"/>
      <c r="G216" s="55" t="s">
        <v>1868</v>
      </c>
      <c r="H216" s="55"/>
      <c r="I216" s="91" t="s">
        <v>4343</v>
      </c>
    </row>
    <row r="217" spans="1:9" x14ac:dyDescent="0.2">
      <c r="A217" s="1139" t="s">
        <v>2281</v>
      </c>
      <c r="B217" s="96" t="s">
        <v>1205</v>
      </c>
      <c r="C217" s="62">
        <v>23</v>
      </c>
      <c r="D217" s="143">
        <v>40386</v>
      </c>
      <c r="E217" s="42"/>
      <c r="F217" s="26" t="s">
        <v>1868</v>
      </c>
      <c r="G217" s="37"/>
      <c r="H217" s="37"/>
      <c r="I217" s="167" t="s">
        <v>1896</v>
      </c>
    </row>
    <row r="218" spans="1:9" x14ac:dyDescent="0.2">
      <c r="A218" s="968" t="s">
        <v>2282</v>
      </c>
      <c r="B218" s="959" t="s">
        <v>2283</v>
      </c>
      <c r="C218" s="70">
        <v>15</v>
      </c>
      <c r="D218" s="971">
        <v>42697</v>
      </c>
      <c r="E218" s="966"/>
      <c r="F218" s="964" t="s">
        <v>1868</v>
      </c>
      <c r="G218" s="967"/>
      <c r="H218" s="967"/>
      <c r="I218" s="87" t="s">
        <v>1869</v>
      </c>
    </row>
    <row r="219" spans="1:9" x14ac:dyDescent="0.2">
      <c r="A219" s="974" t="s">
        <v>593</v>
      </c>
      <c r="B219" s="972" t="s">
        <v>594</v>
      </c>
      <c r="C219" s="1248">
        <v>16</v>
      </c>
      <c r="D219" s="971">
        <v>43434</v>
      </c>
      <c r="E219" s="966"/>
      <c r="F219" s="964" t="s">
        <v>1868</v>
      </c>
      <c r="G219" s="967"/>
      <c r="H219" s="967"/>
      <c r="I219" s="87"/>
    </row>
    <row r="220" spans="1:9" x14ac:dyDescent="0.2">
      <c r="A220" s="152" t="s">
        <v>2284</v>
      </c>
      <c r="B220" s="75" t="s">
        <v>2285</v>
      </c>
      <c r="C220" s="70">
        <v>24</v>
      </c>
      <c r="D220" s="971">
        <v>39772</v>
      </c>
      <c r="E220" s="966"/>
      <c r="F220" s="964" t="s">
        <v>1868</v>
      </c>
      <c r="G220" s="967"/>
      <c r="H220" s="967"/>
      <c r="I220" s="87" t="s">
        <v>2286</v>
      </c>
    </row>
    <row r="221" spans="1:9" x14ac:dyDescent="0.2">
      <c r="A221" s="38" t="s">
        <v>2287</v>
      </c>
      <c r="B221" s="965" t="s">
        <v>2288</v>
      </c>
      <c r="C221" s="76">
        <v>40</v>
      </c>
      <c r="D221" s="149">
        <v>40115</v>
      </c>
      <c r="E221" s="53"/>
      <c r="F221" s="52"/>
      <c r="G221" s="55" t="s">
        <v>1868</v>
      </c>
      <c r="H221" s="55"/>
      <c r="I221" s="91" t="s">
        <v>2289</v>
      </c>
    </row>
    <row r="222" spans="1:9" x14ac:dyDescent="0.2">
      <c r="A222" s="692" t="s">
        <v>599</v>
      </c>
      <c r="B222" s="527" t="s">
        <v>600</v>
      </c>
      <c r="C222" s="1250">
        <v>11</v>
      </c>
      <c r="D222" s="143">
        <v>43404</v>
      </c>
      <c r="E222" s="42"/>
      <c r="F222" s="26" t="s">
        <v>1868</v>
      </c>
      <c r="G222" s="37"/>
      <c r="H222" s="37"/>
      <c r="I222" s="65" t="s">
        <v>4369</v>
      </c>
    </row>
    <row r="223" spans="1:9" x14ac:dyDescent="0.2">
      <c r="A223" s="36" t="s">
        <v>2290</v>
      </c>
      <c r="B223" s="959" t="s">
        <v>2291</v>
      </c>
      <c r="C223" s="70">
        <v>6</v>
      </c>
      <c r="D223" s="971">
        <v>42951</v>
      </c>
      <c r="E223" s="966"/>
      <c r="F223" s="964" t="s">
        <v>1868</v>
      </c>
      <c r="G223" s="967"/>
      <c r="H223" s="967"/>
      <c r="I223" s="959" t="s">
        <v>1876</v>
      </c>
    </row>
    <row r="224" spans="1:9" x14ac:dyDescent="0.2">
      <c r="A224" s="519" t="s">
        <v>4285</v>
      </c>
      <c r="B224" s="519" t="s">
        <v>4286</v>
      </c>
      <c r="C224" s="70">
        <v>7</v>
      </c>
      <c r="D224" s="971">
        <v>43312</v>
      </c>
      <c r="E224" s="966"/>
      <c r="F224" s="964"/>
      <c r="G224" s="967" t="s">
        <v>1868</v>
      </c>
      <c r="H224" s="967"/>
      <c r="I224" s="969" t="s">
        <v>4287</v>
      </c>
    </row>
    <row r="225" spans="1:12" x14ac:dyDescent="0.2">
      <c r="A225" s="152" t="s">
        <v>1224</v>
      </c>
      <c r="B225" s="152" t="s">
        <v>1225</v>
      </c>
      <c r="C225" s="70">
        <v>7</v>
      </c>
      <c r="D225" s="971">
        <v>40431</v>
      </c>
      <c r="E225" s="966"/>
      <c r="F225" s="964" t="s">
        <v>1868</v>
      </c>
      <c r="G225" s="967"/>
      <c r="H225" s="967"/>
      <c r="I225" s="85" t="s">
        <v>1896</v>
      </c>
    </row>
    <row r="226" spans="1:12" x14ac:dyDescent="0.2">
      <c r="A226" s="88" t="s">
        <v>2292</v>
      </c>
      <c r="B226" s="965" t="s">
        <v>2293</v>
      </c>
      <c r="C226" s="76">
        <v>5</v>
      </c>
      <c r="D226" s="149">
        <v>42552</v>
      </c>
      <c r="E226" s="53"/>
      <c r="F226" s="52"/>
      <c r="G226" s="55" t="s">
        <v>1868</v>
      </c>
      <c r="H226" s="55"/>
      <c r="I226" s="102" t="s">
        <v>2294</v>
      </c>
    </row>
    <row r="227" spans="1:12" x14ac:dyDescent="0.2">
      <c r="A227" s="1137" t="s">
        <v>2295</v>
      </c>
      <c r="B227" s="96" t="s">
        <v>2296</v>
      </c>
      <c r="C227" s="62">
        <v>5</v>
      </c>
      <c r="D227" s="143">
        <v>42641</v>
      </c>
      <c r="E227" s="42"/>
      <c r="F227" s="26" t="s">
        <v>1868</v>
      </c>
      <c r="G227" s="37"/>
      <c r="H227" s="26"/>
      <c r="I227" s="61" t="s">
        <v>2276</v>
      </c>
    </row>
    <row r="228" spans="1:12" x14ac:dyDescent="0.2">
      <c r="A228" s="36" t="s">
        <v>2297</v>
      </c>
      <c r="B228" s="959" t="s">
        <v>2298</v>
      </c>
      <c r="C228" s="70">
        <v>8</v>
      </c>
      <c r="D228" s="971">
        <v>42242</v>
      </c>
      <c r="E228" s="966"/>
      <c r="F228" s="964"/>
      <c r="G228" s="967" t="s">
        <v>1868</v>
      </c>
      <c r="H228" s="964"/>
      <c r="I228" s="963" t="s">
        <v>2299</v>
      </c>
      <c r="K228" s="958"/>
      <c r="L228" s="958"/>
    </row>
    <row r="229" spans="1:12" x14ac:dyDescent="0.2">
      <c r="A229" s="1204" t="s">
        <v>2300</v>
      </c>
      <c r="B229" s="93" t="s">
        <v>2301</v>
      </c>
      <c r="C229" s="70">
        <v>32</v>
      </c>
      <c r="D229" s="971">
        <v>39889</v>
      </c>
      <c r="E229" s="966" t="s">
        <v>1868</v>
      </c>
      <c r="F229" s="964"/>
      <c r="G229" s="967"/>
      <c r="H229" s="964"/>
      <c r="I229" s="87" t="s">
        <v>4161</v>
      </c>
    </row>
    <row r="230" spans="1:12" x14ac:dyDescent="0.2">
      <c r="A230" s="968" t="s">
        <v>2302</v>
      </c>
      <c r="B230" s="959" t="s">
        <v>2303</v>
      </c>
      <c r="C230" s="70">
        <v>11</v>
      </c>
      <c r="D230" s="971">
        <v>42828</v>
      </c>
      <c r="E230" s="966"/>
      <c r="F230" s="964"/>
      <c r="G230" s="967" t="s">
        <v>1868</v>
      </c>
      <c r="H230" s="964"/>
      <c r="I230" s="87" t="s">
        <v>2304</v>
      </c>
    </row>
    <row r="231" spans="1:12" x14ac:dyDescent="0.2">
      <c r="A231" s="497" t="s">
        <v>1236</v>
      </c>
      <c r="B231" s="957" t="s">
        <v>1237</v>
      </c>
      <c r="C231" s="1247">
        <v>6</v>
      </c>
      <c r="D231" s="149">
        <v>43434</v>
      </c>
      <c r="E231" s="53"/>
      <c r="F231" s="52" t="s">
        <v>1868</v>
      </c>
      <c r="G231" s="55"/>
      <c r="H231" s="52"/>
      <c r="I231" s="91"/>
      <c r="K231" s="958"/>
      <c r="L231" s="958"/>
    </row>
    <row r="232" spans="1:12" x14ac:dyDescent="0.2">
      <c r="A232" s="1225" t="s">
        <v>2305</v>
      </c>
      <c r="B232" s="153" t="s">
        <v>2306</v>
      </c>
      <c r="C232" s="62">
        <v>39</v>
      </c>
      <c r="D232" s="143">
        <v>39869</v>
      </c>
      <c r="E232" s="42" t="s">
        <v>1868</v>
      </c>
      <c r="F232" s="26"/>
      <c r="G232" s="37"/>
      <c r="H232" s="26"/>
      <c r="I232" s="61" t="s">
        <v>2307</v>
      </c>
    </row>
    <row r="233" spans="1:12" x14ac:dyDescent="0.2">
      <c r="A233" s="490" t="s">
        <v>2308</v>
      </c>
      <c r="B233" s="484" t="s">
        <v>2309</v>
      </c>
      <c r="C233" s="70">
        <v>12</v>
      </c>
      <c r="D233" s="971">
        <v>42957</v>
      </c>
      <c r="E233" s="966"/>
      <c r="F233" s="964" t="s">
        <v>1868</v>
      </c>
      <c r="G233" s="967"/>
      <c r="H233" s="964"/>
      <c r="I233" s="87" t="s">
        <v>4039</v>
      </c>
    </row>
    <row r="234" spans="1:12" x14ac:dyDescent="0.2">
      <c r="A234" s="483" t="s">
        <v>2310</v>
      </c>
      <c r="B234" s="484" t="s">
        <v>2311</v>
      </c>
      <c r="C234" s="70">
        <v>7</v>
      </c>
      <c r="D234" s="971">
        <v>42951</v>
      </c>
      <c r="E234" s="966"/>
      <c r="F234" s="964" t="s">
        <v>1868</v>
      </c>
      <c r="G234" s="967"/>
      <c r="H234" s="964"/>
      <c r="I234" s="963" t="s">
        <v>4039</v>
      </c>
    </row>
    <row r="235" spans="1:12" x14ac:dyDescent="0.2">
      <c r="A235" s="968" t="s">
        <v>2312</v>
      </c>
      <c r="B235" s="959" t="s">
        <v>2313</v>
      </c>
      <c r="C235" s="70">
        <v>5</v>
      </c>
      <c r="D235" s="971">
        <v>40879</v>
      </c>
      <c r="E235" s="966"/>
      <c r="F235" s="964" t="s">
        <v>1868</v>
      </c>
      <c r="G235" s="967"/>
      <c r="H235" s="964"/>
      <c r="I235" s="87" t="s">
        <v>2314</v>
      </c>
      <c r="K235" s="958"/>
      <c r="L235" s="958"/>
    </row>
    <row r="236" spans="1:12" x14ac:dyDescent="0.2">
      <c r="A236" s="1223" t="s">
        <v>1238</v>
      </c>
      <c r="B236" s="1044" t="s">
        <v>2315</v>
      </c>
      <c r="C236" s="76">
        <v>5</v>
      </c>
      <c r="D236" s="149">
        <v>40473</v>
      </c>
      <c r="E236" s="53"/>
      <c r="F236" s="1046" t="s">
        <v>1868</v>
      </c>
      <c r="G236" s="55"/>
      <c r="H236" s="52"/>
      <c r="I236" s="1257" t="s">
        <v>2316</v>
      </c>
      <c r="K236" s="958"/>
      <c r="L236" s="958"/>
    </row>
    <row r="237" spans="1:12" x14ac:dyDescent="0.2">
      <c r="A237" s="1139" t="s">
        <v>2317</v>
      </c>
      <c r="B237" s="96" t="s">
        <v>2318</v>
      </c>
      <c r="C237" s="62">
        <v>5</v>
      </c>
      <c r="D237" s="143">
        <v>42622</v>
      </c>
      <c r="E237" s="42"/>
      <c r="F237" s="26" t="s">
        <v>1868</v>
      </c>
      <c r="G237" s="37"/>
      <c r="H237" s="37"/>
      <c r="I237" s="61" t="s">
        <v>2319</v>
      </c>
    </row>
    <row r="238" spans="1:12" x14ac:dyDescent="0.2">
      <c r="A238" s="494" t="s">
        <v>2317</v>
      </c>
      <c r="B238" s="93" t="s">
        <v>2318</v>
      </c>
      <c r="C238" s="70">
        <v>32</v>
      </c>
      <c r="D238" s="971">
        <v>39871</v>
      </c>
      <c r="E238" s="966" t="s">
        <v>1868</v>
      </c>
      <c r="F238" s="964"/>
      <c r="G238" s="967"/>
      <c r="H238" s="967"/>
      <c r="I238" s="157" t="s">
        <v>1896</v>
      </c>
    </row>
    <row r="239" spans="1:12" x14ac:dyDescent="0.2">
      <c r="A239" s="519" t="s">
        <v>1240</v>
      </c>
      <c r="B239" s="972" t="s">
        <v>1241</v>
      </c>
      <c r="C239" s="70">
        <v>8</v>
      </c>
      <c r="D239" s="971">
        <v>43371</v>
      </c>
      <c r="E239" s="966"/>
      <c r="F239" s="964"/>
      <c r="G239" s="967" t="s">
        <v>1868</v>
      </c>
      <c r="H239" s="967"/>
      <c r="I239" s="87" t="s">
        <v>4341</v>
      </c>
    </row>
    <row r="240" spans="1:12" x14ac:dyDescent="0.2">
      <c r="A240" s="494" t="s">
        <v>2320</v>
      </c>
      <c r="B240" s="482" t="s">
        <v>2321</v>
      </c>
      <c r="C240" s="70">
        <v>14</v>
      </c>
      <c r="D240" s="971">
        <v>43020</v>
      </c>
      <c r="E240" s="966" t="s">
        <v>1868</v>
      </c>
      <c r="F240" s="964"/>
      <c r="G240" s="967"/>
      <c r="H240" s="967"/>
      <c r="I240" s="963" t="s">
        <v>4027</v>
      </c>
    </row>
    <row r="241" spans="1:12" x14ac:dyDescent="0.2">
      <c r="A241" s="1231" t="s">
        <v>1242</v>
      </c>
      <c r="B241" s="89" t="s">
        <v>1243</v>
      </c>
      <c r="C241" s="76">
        <v>7</v>
      </c>
      <c r="D241" s="149">
        <v>40431</v>
      </c>
      <c r="E241" s="53"/>
      <c r="F241" s="52" t="s">
        <v>1868</v>
      </c>
      <c r="G241" s="55"/>
      <c r="H241" s="55"/>
      <c r="I241" s="156" t="s">
        <v>1896</v>
      </c>
    </row>
    <row r="242" spans="1:12" x14ac:dyDescent="0.2">
      <c r="A242" s="1225" t="s">
        <v>1249</v>
      </c>
      <c r="B242" s="153" t="s">
        <v>1250</v>
      </c>
      <c r="C242" s="62">
        <v>11</v>
      </c>
      <c r="D242" s="143">
        <v>40809</v>
      </c>
      <c r="E242" s="42" t="s">
        <v>1868</v>
      </c>
      <c r="F242" s="26"/>
      <c r="G242" s="37"/>
      <c r="H242" s="37"/>
      <c r="I242" s="167" t="s">
        <v>2119</v>
      </c>
    </row>
    <row r="243" spans="1:12" x14ac:dyDescent="0.2">
      <c r="A243" s="152" t="s">
        <v>2322</v>
      </c>
      <c r="B243" s="75" t="s">
        <v>1254</v>
      </c>
      <c r="C243" s="70">
        <v>16</v>
      </c>
      <c r="D243" s="971">
        <v>40087</v>
      </c>
      <c r="E243" s="966"/>
      <c r="F243" s="964" t="s">
        <v>1868</v>
      </c>
      <c r="G243" s="967"/>
      <c r="H243" s="967"/>
      <c r="I243" s="157" t="s">
        <v>1936</v>
      </c>
    </row>
    <row r="244" spans="1:12" x14ac:dyDescent="0.2">
      <c r="A244" s="968" t="s">
        <v>2323</v>
      </c>
      <c r="B244" s="959" t="s">
        <v>2324</v>
      </c>
      <c r="C244" s="70">
        <v>6</v>
      </c>
      <c r="D244" s="971">
        <v>42397</v>
      </c>
      <c r="E244" s="966" t="s">
        <v>1868</v>
      </c>
      <c r="F244" s="964"/>
      <c r="G244" s="967"/>
      <c r="H244" s="967"/>
      <c r="I244" s="963"/>
    </row>
    <row r="245" spans="1:12" x14ac:dyDescent="0.2">
      <c r="A245" s="968" t="s">
        <v>2325</v>
      </c>
      <c r="B245" s="959" t="s">
        <v>2326</v>
      </c>
      <c r="C245" s="70">
        <v>5</v>
      </c>
      <c r="D245" s="971">
        <v>42782</v>
      </c>
      <c r="E245" s="966" t="s">
        <v>1868</v>
      </c>
      <c r="F245" s="964"/>
      <c r="G245" s="967"/>
      <c r="H245" s="967"/>
      <c r="I245" s="963" t="s">
        <v>2327</v>
      </c>
    </row>
    <row r="246" spans="1:12" x14ac:dyDescent="0.2">
      <c r="A246" s="38" t="s">
        <v>2328</v>
      </c>
      <c r="B246" s="965" t="s">
        <v>2329</v>
      </c>
      <c r="C246" s="76">
        <v>6</v>
      </c>
      <c r="D246" s="149">
        <v>43027</v>
      </c>
      <c r="E246" s="53"/>
      <c r="F246" s="52" t="s">
        <v>1868</v>
      </c>
      <c r="G246" s="55"/>
      <c r="H246" s="55"/>
      <c r="I246" s="91" t="s">
        <v>1876</v>
      </c>
    </row>
    <row r="247" spans="1:12" x14ac:dyDescent="0.2">
      <c r="A247" s="1228" t="s">
        <v>2330</v>
      </c>
      <c r="B247" s="960" t="s">
        <v>2331</v>
      </c>
      <c r="C247" s="62">
        <v>5</v>
      </c>
      <c r="D247" s="143">
        <v>43055</v>
      </c>
      <c r="E247" s="42"/>
      <c r="F247" s="26" t="s">
        <v>1868</v>
      </c>
      <c r="G247" s="37"/>
      <c r="H247" s="37"/>
      <c r="I247" s="23" t="s">
        <v>1876</v>
      </c>
    </row>
    <row r="248" spans="1:12" x14ac:dyDescent="0.2">
      <c r="A248" s="968" t="s">
        <v>4308</v>
      </c>
      <c r="B248" s="959" t="s">
        <v>4309</v>
      </c>
      <c r="C248" s="70">
        <v>7</v>
      </c>
      <c r="D248" s="971">
        <v>43281</v>
      </c>
      <c r="E248" s="966"/>
      <c r="F248" s="964"/>
      <c r="G248" s="967" t="s">
        <v>1868</v>
      </c>
      <c r="H248" s="967"/>
      <c r="I248" s="87" t="s">
        <v>4311</v>
      </c>
    </row>
    <row r="249" spans="1:12" x14ac:dyDescent="0.2">
      <c r="A249" s="968" t="s">
        <v>2332</v>
      </c>
      <c r="B249" s="959" t="s">
        <v>2333</v>
      </c>
      <c r="C249" s="70">
        <v>7</v>
      </c>
      <c r="D249" s="971">
        <v>41152</v>
      </c>
      <c r="E249" s="966"/>
      <c r="F249" s="964" t="s">
        <v>1868</v>
      </c>
      <c r="G249" s="967"/>
      <c r="H249" s="967"/>
      <c r="I249" s="87" t="s">
        <v>1957</v>
      </c>
    </row>
    <row r="250" spans="1:12" x14ac:dyDescent="0.2">
      <c r="A250" s="493" t="s">
        <v>2334</v>
      </c>
      <c r="B250" s="482" t="s">
        <v>2335</v>
      </c>
      <c r="C250" s="70">
        <v>8</v>
      </c>
      <c r="D250" s="971">
        <v>41247</v>
      </c>
      <c r="E250" s="966" t="s">
        <v>1868</v>
      </c>
      <c r="F250" s="964"/>
      <c r="G250" s="967"/>
      <c r="H250" s="967"/>
      <c r="I250" s="87" t="s">
        <v>4140</v>
      </c>
    </row>
    <row r="251" spans="1:12" x14ac:dyDescent="0.2">
      <c r="A251" s="497" t="s">
        <v>1265</v>
      </c>
      <c r="B251" s="957" t="s">
        <v>1266</v>
      </c>
      <c r="C251" s="1247">
        <v>6</v>
      </c>
      <c r="D251" s="149">
        <v>43496</v>
      </c>
      <c r="E251" s="53"/>
      <c r="F251" s="52"/>
      <c r="G251" s="55" t="s">
        <v>1868</v>
      </c>
      <c r="H251" s="55"/>
      <c r="I251" s="91" t="s">
        <v>4488</v>
      </c>
      <c r="K251" s="976"/>
      <c r="L251" s="976"/>
    </row>
    <row r="252" spans="1:12" x14ac:dyDescent="0.2">
      <c r="A252" s="1224" t="s">
        <v>2336</v>
      </c>
      <c r="B252" s="96" t="s">
        <v>2337</v>
      </c>
      <c r="C252" s="62">
        <v>6</v>
      </c>
      <c r="D252" s="143">
        <v>41241</v>
      </c>
      <c r="E252" s="42"/>
      <c r="F252" s="26" t="s">
        <v>1868</v>
      </c>
      <c r="G252" s="37"/>
      <c r="H252" s="37"/>
      <c r="I252" s="61" t="s">
        <v>2338</v>
      </c>
    </row>
    <row r="253" spans="1:12" x14ac:dyDescent="0.2">
      <c r="A253" s="36" t="s">
        <v>2339</v>
      </c>
      <c r="B253" s="959" t="s">
        <v>2340</v>
      </c>
      <c r="C253" s="70">
        <v>9</v>
      </c>
      <c r="D253" s="971">
        <v>41432</v>
      </c>
      <c r="E253" s="966"/>
      <c r="F253" s="964"/>
      <c r="G253" s="967" t="s">
        <v>1868</v>
      </c>
      <c r="H253" s="967"/>
      <c r="I253" s="87" t="s">
        <v>2341</v>
      </c>
    </row>
    <row r="254" spans="1:12" x14ac:dyDescent="0.2">
      <c r="A254" s="974" t="s">
        <v>1267</v>
      </c>
      <c r="B254" s="972" t="s">
        <v>1268</v>
      </c>
      <c r="C254" s="1248">
        <v>5</v>
      </c>
      <c r="D254" s="971">
        <v>43404</v>
      </c>
      <c r="E254" s="966"/>
      <c r="F254" s="964" t="s">
        <v>1868</v>
      </c>
      <c r="G254" s="967"/>
      <c r="H254" s="967"/>
      <c r="I254" s="87" t="s">
        <v>4369</v>
      </c>
    </row>
    <row r="255" spans="1:12" x14ac:dyDescent="0.2">
      <c r="A255" s="974" t="s">
        <v>1271</v>
      </c>
      <c r="B255" s="972" t="s">
        <v>1272</v>
      </c>
      <c r="C255" s="1248">
        <v>5</v>
      </c>
      <c r="D255" s="971">
        <v>43404</v>
      </c>
      <c r="E255" s="966"/>
      <c r="F255" s="964" t="s">
        <v>1868</v>
      </c>
      <c r="G255" s="967"/>
      <c r="H255" s="967"/>
      <c r="I255" s="87" t="s">
        <v>4369</v>
      </c>
    </row>
    <row r="256" spans="1:12" x14ac:dyDescent="0.2">
      <c r="A256" s="38" t="s">
        <v>2342</v>
      </c>
      <c r="B256" s="965" t="s">
        <v>2343</v>
      </c>
      <c r="C256" s="76">
        <v>25</v>
      </c>
      <c r="D256" s="149">
        <v>41030</v>
      </c>
      <c r="E256" s="53"/>
      <c r="F256" s="52"/>
      <c r="G256" s="55" t="s">
        <v>1868</v>
      </c>
      <c r="H256" s="55"/>
      <c r="I256" s="91" t="s">
        <v>2344</v>
      </c>
    </row>
    <row r="257" spans="1:9" x14ac:dyDescent="0.2">
      <c r="A257" s="34" t="s">
        <v>2345</v>
      </c>
      <c r="B257" s="960" t="s">
        <v>2346</v>
      </c>
      <c r="C257" s="62">
        <v>27</v>
      </c>
      <c r="D257" s="143">
        <v>39769</v>
      </c>
      <c r="E257" s="42"/>
      <c r="F257" s="26" t="s">
        <v>1868</v>
      </c>
      <c r="G257" s="37"/>
      <c r="H257" s="37"/>
      <c r="I257" s="61" t="s">
        <v>2347</v>
      </c>
    </row>
    <row r="258" spans="1:9" x14ac:dyDescent="0.2">
      <c r="A258" s="152" t="s">
        <v>2348</v>
      </c>
      <c r="B258" s="75" t="s">
        <v>2349</v>
      </c>
      <c r="C258" s="70">
        <v>22</v>
      </c>
      <c r="D258" s="971">
        <v>40835</v>
      </c>
      <c r="E258" s="966"/>
      <c r="F258" s="964" t="s">
        <v>1868</v>
      </c>
      <c r="G258" s="967"/>
      <c r="H258" s="967"/>
      <c r="I258" s="87" t="s">
        <v>4053</v>
      </c>
    </row>
    <row r="259" spans="1:9" x14ac:dyDescent="0.2">
      <c r="A259" s="968" t="s">
        <v>2350</v>
      </c>
      <c r="B259" s="959" t="s">
        <v>2351</v>
      </c>
      <c r="C259" s="70">
        <v>6</v>
      </c>
      <c r="D259" s="971">
        <v>42804</v>
      </c>
      <c r="E259" s="966"/>
      <c r="F259" s="964"/>
      <c r="G259" s="967" t="s">
        <v>1868</v>
      </c>
      <c r="H259" s="967"/>
      <c r="I259" s="87" t="s">
        <v>2352</v>
      </c>
    </row>
    <row r="260" spans="1:9" x14ac:dyDescent="0.2">
      <c r="A260" s="36" t="s">
        <v>2353</v>
      </c>
      <c r="B260" s="959" t="s">
        <v>2354</v>
      </c>
      <c r="C260" s="70">
        <v>16</v>
      </c>
      <c r="D260" s="971">
        <v>40826</v>
      </c>
      <c r="E260" s="966"/>
      <c r="F260" s="964" t="s">
        <v>1868</v>
      </c>
      <c r="G260" s="967"/>
      <c r="H260" s="967"/>
      <c r="I260" s="963" t="s">
        <v>2355</v>
      </c>
    </row>
    <row r="261" spans="1:9" x14ac:dyDescent="0.2">
      <c r="A261" s="38" t="s">
        <v>2356</v>
      </c>
      <c r="B261" s="965" t="s">
        <v>2357</v>
      </c>
      <c r="C261" s="76">
        <v>18</v>
      </c>
      <c r="D261" s="149">
        <v>42304</v>
      </c>
      <c r="E261" s="53"/>
      <c r="F261" s="52"/>
      <c r="G261" s="55" t="s">
        <v>1868</v>
      </c>
      <c r="H261" s="55"/>
      <c r="I261" s="961" t="s">
        <v>2358</v>
      </c>
    </row>
    <row r="262" spans="1:9" x14ac:dyDescent="0.2">
      <c r="A262" s="1139" t="s">
        <v>2359</v>
      </c>
      <c r="B262" s="96" t="s">
        <v>2360</v>
      </c>
      <c r="C262" s="62">
        <v>6</v>
      </c>
      <c r="D262" s="143">
        <v>42656</v>
      </c>
      <c r="E262" s="42"/>
      <c r="F262" s="26" t="s">
        <v>1868</v>
      </c>
      <c r="G262" s="37"/>
      <c r="H262" s="37"/>
      <c r="I262" s="61" t="s">
        <v>4136</v>
      </c>
    </row>
    <row r="263" spans="1:9" x14ac:dyDescent="0.2">
      <c r="A263" s="968" t="s">
        <v>2361</v>
      </c>
      <c r="B263" s="959" t="s">
        <v>2362</v>
      </c>
      <c r="C263" s="70">
        <v>31</v>
      </c>
      <c r="D263" s="971">
        <v>42678</v>
      </c>
      <c r="E263" s="966"/>
      <c r="F263" s="964"/>
      <c r="G263" s="967"/>
      <c r="H263" s="967" t="s">
        <v>1868</v>
      </c>
      <c r="I263" s="963" t="s">
        <v>2363</v>
      </c>
    </row>
    <row r="264" spans="1:9" x14ac:dyDescent="0.2">
      <c r="A264" s="968" t="s">
        <v>2364</v>
      </c>
      <c r="B264" s="959" t="s">
        <v>2365</v>
      </c>
      <c r="C264" s="70">
        <v>5</v>
      </c>
      <c r="D264" s="971">
        <v>42482</v>
      </c>
      <c r="E264" s="966"/>
      <c r="F264" s="964"/>
      <c r="G264" s="967" t="s">
        <v>1868</v>
      </c>
      <c r="H264" s="967"/>
      <c r="I264" s="87" t="s">
        <v>2366</v>
      </c>
    </row>
    <row r="265" spans="1:9" x14ac:dyDescent="0.2">
      <c r="A265" s="1204" t="s">
        <v>2367</v>
      </c>
      <c r="B265" s="93" t="s">
        <v>2368</v>
      </c>
      <c r="C265" s="70">
        <v>6</v>
      </c>
      <c r="D265" s="971">
        <v>40598</v>
      </c>
      <c r="E265" s="966" t="s">
        <v>1868</v>
      </c>
      <c r="F265" s="964"/>
      <c r="G265" s="967"/>
      <c r="H265" s="967"/>
      <c r="I265" s="87" t="s">
        <v>2369</v>
      </c>
    </row>
    <row r="266" spans="1:9" x14ac:dyDescent="0.2">
      <c r="A266" s="155" t="s">
        <v>1291</v>
      </c>
      <c r="B266" s="89" t="s">
        <v>1292</v>
      </c>
      <c r="C266" s="76">
        <v>33</v>
      </c>
      <c r="D266" s="149">
        <v>40105</v>
      </c>
      <c r="E266" s="53"/>
      <c r="F266" s="52" t="s">
        <v>1868</v>
      </c>
      <c r="G266" s="55"/>
      <c r="H266" s="55"/>
      <c r="I266" s="156" t="s">
        <v>2370</v>
      </c>
    </row>
    <row r="267" spans="1:9" x14ac:dyDescent="0.2">
      <c r="A267" s="34" t="s">
        <v>2371</v>
      </c>
      <c r="B267" s="960" t="s">
        <v>2372</v>
      </c>
      <c r="C267" s="62">
        <v>6</v>
      </c>
      <c r="D267" s="143">
        <v>41949</v>
      </c>
      <c r="E267" s="42"/>
      <c r="F267" s="26" t="s">
        <v>1868</v>
      </c>
      <c r="G267" s="37"/>
      <c r="H267" s="37"/>
      <c r="I267" s="65" t="s">
        <v>2136</v>
      </c>
    </row>
    <row r="268" spans="1:9" x14ac:dyDescent="0.2">
      <c r="A268" s="36" t="s">
        <v>2373</v>
      </c>
      <c r="B268" s="959" t="s">
        <v>2374</v>
      </c>
      <c r="C268" s="70">
        <v>35</v>
      </c>
      <c r="D268" s="971">
        <v>39538</v>
      </c>
      <c r="E268" s="966"/>
      <c r="F268" s="964"/>
      <c r="G268" s="967"/>
      <c r="H268" s="967" t="s">
        <v>1868</v>
      </c>
      <c r="I268" s="959" t="s">
        <v>2375</v>
      </c>
    </row>
    <row r="269" spans="1:9" x14ac:dyDescent="0.2">
      <c r="A269" s="152" t="s">
        <v>1295</v>
      </c>
      <c r="B269" s="75" t="s">
        <v>1296</v>
      </c>
      <c r="C269" s="70">
        <v>19</v>
      </c>
      <c r="D269" s="971">
        <v>40135</v>
      </c>
      <c r="E269" s="966"/>
      <c r="F269" s="964" t="s">
        <v>1868</v>
      </c>
      <c r="G269" s="967"/>
      <c r="H269" s="967"/>
      <c r="I269" s="85" t="s">
        <v>1896</v>
      </c>
    </row>
    <row r="270" spans="1:9" x14ac:dyDescent="0.2">
      <c r="A270" s="150" t="s">
        <v>2376</v>
      </c>
      <c r="B270" s="75" t="s">
        <v>2377</v>
      </c>
      <c r="C270" s="70">
        <v>16</v>
      </c>
      <c r="D270" s="971">
        <v>40395</v>
      </c>
      <c r="E270" s="966"/>
      <c r="F270" s="964" t="s">
        <v>1868</v>
      </c>
      <c r="G270" s="967"/>
      <c r="H270" s="967"/>
      <c r="I270" s="85" t="s">
        <v>1896</v>
      </c>
    </row>
    <row r="271" spans="1:9" x14ac:dyDescent="0.2">
      <c r="A271" s="88" t="s">
        <v>2378</v>
      </c>
      <c r="B271" s="965" t="s">
        <v>2379</v>
      </c>
      <c r="C271" s="76">
        <v>6</v>
      </c>
      <c r="D271" s="149">
        <v>43048</v>
      </c>
      <c r="E271" s="53"/>
      <c r="F271" s="52" t="s">
        <v>1868</v>
      </c>
      <c r="G271" s="55"/>
      <c r="H271" s="55"/>
      <c r="I271" s="102" t="s">
        <v>1876</v>
      </c>
    </row>
    <row r="272" spans="1:9" x14ac:dyDescent="0.2">
      <c r="A272" s="960" t="s">
        <v>2380</v>
      </c>
      <c r="B272" s="960" t="s">
        <v>2381</v>
      </c>
      <c r="C272" s="62">
        <v>5</v>
      </c>
      <c r="D272" s="143">
        <v>42284</v>
      </c>
      <c r="E272" s="42"/>
      <c r="F272" s="26"/>
      <c r="G272" s="37" t="s">
        <v>1868</v>
      </c>
      <c r="H272" s="37"/>
      <c r="I272" s="960" t="s">
        <v>2382</v>
      </c>
    </row>
    <row r="273" spans="1:9" x14ac:dyDescent="0.2">
      <c r="A273" s="75" t="s">
        <v>2383</v>
      </c>
      <c r="B273" s="75" t="s">
        <v>1302</v>
      </c>
      <c r="C273" s="70">
        <v>5</v>
      </c>
      <c r="D273" s="971">
        <v>40480</v>
      </c>
      <c r="E273" s="966"/>
      <c r="F273" s="964" t="s">
        <v>1868</v>
      </c>
      <c r="G273" s="967"/>
      <c r="H273" s="967"/>
      <c r="I273" s="85" t="s">
        <v>1896</v>
      </c>
    </row>
    <row r="274" spans="1:9" x14ac:dyDescent="0.2">
      <c r="A274" s="969" t="s">
        <v>2384</v>
      </c>
      <c r="B274" s="959" t="s">
        <v>2385</v>
      </c>
      <c r="C274" s="70">
        <v>5</v>
      </c>
      <c r="D274" s="971">
        <v>42628</v>
      </c>
      <c r="E274" s="966"/>
      <c r="F274" s="964" t="s">
        <v>1868</v>
      </c>
      <c r="G274" s="967"/>
      <c r="H274" s="967"/>
      <c r="I274" s="969" t="s">
        <v>1869</v>
      </c>
    </row>
    <row r="275" spans="1:9" x14ac:dyDescent="0.2">
      <c r="A275" s="969" t="s">
        <v>2386</v>
      </c>
      <c r="B275" s="959" t="s">
        <v>2387</v>
      </c>
      <c r="C275" s="70">
        <v>5</v>
      </c>
      <c r="D275" s="971">
        <v>42681</v>
      </c>
      <c r="E275" s="966"/>
      <c r="F275" s="964" t="s">
        <v>1868</v>
      </c>
      <c r="G275" s="967"/>
      <c r="H275" s="967"/>
      <c r="I275" s="969" t="s">
        <v>2388</v>
      </c>
    </row>
    <row r="276" spans="1:9" x14ac:dyDescent="0.2">
      <c r="A276" s="965" t="s">
        <v>2389</v>
      </c>
      <c r="B276" s="965" t="s">
        <v>2390</v>
      </c>
      <c r="C276" s="76">
        <v>12</v>
      </c>
      <c r="D276" s="149">
        <v>40653</v>
      </c>
      <c r="E276" s="53" t="s">
        <v>1868</v>
      </c>
      <c r="F276" s="52"/>
      <c r="G276" s="55"/>
      <c r="H276" s="55"/>
      <c r="I276" s="965" t="s">
        <v>2391</v>
      </c>
    </row>
    <row r="277" spans="1:9" x14ac:dyDescent="0.2">
      <c r="A277" s="174" t="s">
        <v>2392</v>
      </c>
      <c r="B277" s="174" t="s">
        <v>2393</v>
      </c>
      <c r="C277" s="62">
        <v>22</v>
      </c>
      <c r="D277" s="143">
        <v>42217</v>
      </c>
      <c r="E277" s="42"/>
      <c r="F277" s="26"/>
      <c r="G277" s="37"/>
      <c r="H277" s="37" t="s">
        <v>1868</v>
      </c>
      <c r="I277" s="960" t="s">
        <v>2394</v>
      </c>
    </row>
    <row r="278" spans="1:9" x14ac:dyDescent="0.2">
      <c r="A278" s="85" t="s">
        <v>2395</v>
      </c>
      <c r="B278" s="75" t="s">
        <v>1328</v>
      </c>
      <c r="C278" s="70">
        <v>8</v>
      </c>
      <c r="D278" s="971">
        <v>40437</v>
      </c>
      <c r="E278" s="966"/>
      <c r="F278" s="964" t="s">
        <v>1868</v>
      </c>
      <c r="G278" s="967"/>
      <c r="H278" s="967"/>
      <c r="I278" s="85" t="s">
        <v>1896</v>
      </c>
    </row>
    <row r="279" spans="1:9" x14ac:dyDescent="0.2">
      <c r="A279" s="969" t="s">
        <v>2396</v>
      </c>
      <c r="B279" s="959" t="s">
        <v>2397</v>
      </c>
      <c r="C279" s="70">
        <v>6</v>
      </c>
      <c r="D279" s="971">
        <v>40400</v>
      </c>
      <c r="E279" s="966"/>
      <c r="F279" s="964"/>
      <c r="G279" s="967" t="s">
        <v>1868</v>
      </c>
      <c r="H279" s="967"/>
      <c r="I279" s="969" t="s">
        <v>2398</v>
      </c>
    </row>
    <row r="280" spans="1:9" x14ac:dyDescent="0.2">
      <c r="A280" s="959" t="s">
        <v>2399</v>
      </c>
      <c r="B280" s="959" t="s">
        <v>2400</v>
      </c>
      <c r="C280" s="70">
        <v>10</v>
      </c>
      <c r="D280" s="971">
        <v>41025</v>
      </c>
      <c r="E280" s="966" t="s">
        <v>1868</v>
      </c>
      <c r="F280" s="964"/>
      <c r="G280" s="967"/>
      <c r="H280" s="967"/>
      <c r="I280" s="969" t="s">
        <v>2401</v>
      </c>
    </row>
    <row r="281" spans="1:9" x14ac:dyDescent="0.2">
      <c r="A281" s="501" t="s">
        <v>4288</v>
      </c>
      <c r="B281" s="957" t="s">
        <v>4289</v>
      </c>
      <c r="C281" s="76">
        <v>15</v>
      </c>
      <c r="D281" s="149">
        <v>43312</v>
      </c>
      <c r="E281" s="53"/>
      <c r="F281" s="52"/>
      <c r="G281" s="55" t="s">
        <v>1868</v>
      </c>
      <c r="H281" s="55"/>
      <c r="I281" s="102" t="s">
        <v>4290</v>
      </c>
    </row>
    <row r="282" spans="1:9" x14ac:dyDescent="0.2">
      <c r="A282" s="960" t="s">
        <v>2402</v>
      </c>
      <c r="B282" s="960" t="s">
        <v>2403</v>
      </c>
      <c r="C282" s="62">
        <v>15</v>
      </c>
      <c r="D282" s="143">
        <v>40879</v>
      </c>
      <c r="E282" s="42" t="s">
        <v>1868</v>
      </c>
      <c r="F282" s="26"/>
      <c r="G282" s="37"/>
      <c r="H282" s="37"/>
      <c r="I282" s="23"/>
    </row>
    <row r="283" spans="1:9" x14ac:dyDescent="0.2">
      <c r="A283" s="75" t="s">
        <v>1332</v>
      </c>
      <c r="B283" s="75" t="s">
        <v>1333</v>
      </c>
      <c r="C283" s="70">
        <v>6</v>
      </c>
      <c r="D283" s="971">
        <v>40436</v>
      </c>
      <c r="E283" s="966"/>
      <c r="F283" s="964" t="s">
        <v>1868</v>
      </c>
      <c r="G283" s="967"/>
      <c r="H283" s="967"/>
      <c r="I283" s="157" t="s">
        <v>1896</v>
      </c>
    </row>
    <row r="284" spans="1:9" x14ac:dyDescent="0.2">
      <c r="A284" s="969" t="s">
        <v>632</v>
      </c>
      <c r="B284" s="959" t="s">
        <v>633</v>
      </c>
      <c r="C284" s="70">
        <v>13</v>
      </c>
      <c r="D284" s="971">
        <v>43168</v>
      </c>
      <c r="E284" s="966" t="s">
        <v>1868</v>
      </c>
      <c r="F284" s="964"/>
      <c r="G284" s="967"/>
      <c r="H284" s="967"/>
      <c r="I284" s="87"/>
    </row>
    <row r="285" spans="1:9" x14ac:dyDescent="0.2">
      <c r="A285" s="969" t="s">
        <v>2404</v>
      </c>
      <c r="B285" s="959" t="s">
        <v>2405</v>
      </c>
      <c r="C285" s="70">
        <v>5</v>
      </c>
      <c r="D285" s="971">
        <v>42671</v>
      </c>
      <c r="E285" s="966"/>
      <c r="F285" s="964" t="s">
        <v>1868</v>
      </c>
      <c r="G285" s="967"/>
      <c r="H285" s="967"/>
      <c r="I285" s="87" t="s">
        <v>1869</v>
      </c>
    </row>
    <row r="286" spans="1:9" x14ac:dyDescent="0.2">
      <c r="A286" s="965" t="s">
        <v>2406</v>
      </c>
      <c r="B286" s="965" t="s">
        <v>2407</v>
      </c>
      <c r="C286" s="76">
        <v>51</v>
      </c>
      <c r="D286" s="149">
        <v>40465</v>
      </c>
      <c r="E286" s="53"/>
      <c r="F286" s="52" t="s">
        <v>1868</v>
      </c>
      <c r="G286" s="55"/>
      <c r="H286" s="55"/>
      <c r="I286" s="91" t="s">
        <v>2408</v>
      </c>
    </row>
    <row r="287" spans="1:9" x14ac:dyDescent="0.2">
      <c r="A287" s="96" t="s">
        <v>2409</v>
      </c>
      <c r="B287" s="96" t="s">
        <v>2410</v>
      </c>
      <c r="C287" s="62">
        <v>10</v>
      </c>
      <c r="D287" s="143">
        <v>41894</v>
      </c>
      <c r="E287" s="42"/>
      <c r="F287" s="26" t="s">
        <v>1868</v>
      </c>
      <c r="G287" s="37"/>
      <c r="H287" s="26"/>
      <c r="I287" s="61" t="s">
        <v>4065</v>
      </c>
    </row>
    <row r="288" spans="1:9" x14ac:dyDescent="0.2">
      <c r="A288" s="1203" t="s">
        <v>2411</v>
      </c>
      <c r="B288" s="144" t="s">
        <v>2412</v>
      </c>
      <c r="C288" s="70">
        <v>7</v>
      </c>
      <c r="D288" s="971">
        <v>42956</v>
      </c>
      <c r="E288" s="966"/>
      <c r="F288" s="964"/>
      <c r="G288" s="967"/>
      <c r="H288" s="964" t="s">
        <v>1868</v>
      </c>
      <c r="I288" s="963"/>
    </row>
    <row r="289" spans="1:9" x14ac:dyDescent="0.2">
      <c r="A289" s="959" t="s">
        <v>2413</v>
      </c>
      <c r="B289" s="959" t="s">
        <v>2414</v>
      </c>
      <c r="C289" s="70">
        <v>39</v>
      </c>
      <c r="D289" s="971">
        <v>40724</v>
      </c>
      <c r="E289" s="966" t="s">
        <v>1868</v>
      </c>
      <c r="F289" s="964"/>
      <c r="G289" s="967"/>
      <c r="H289" s="964"/>
      <c r="I289" s="963"/>
    </row>
    <row r="290" spans="1:9" x14ac:dyDescent="0.2">
      <c r="A290" s="969" t="s">
        <v>2415</v>
      </c>
      <c r="B290" s="959" t="s">
        <v>2416</v>
      </c>
      <c r="C290" s="70">
        <v>12</v>
      </c>
      <c r="D290" s="971">
        <v>42655</v>
      </c>
      <c r="E290" s="966"/>
      <c r="F290" s="964"/>
      <c r="G290" s="967" t="s">
        <v>1868</v>
      </c>
      <c r="H290" s="964"/>
      <c r="I290" s="963" t="s">
        <v>2417</v>
      </c>
    </row>
    <row r="291" spans="1:9" x14ac:dyDescent="0.2">
      <c r="A291" s="965" t="s">
        <v>1356</v>
      </c>
      <c r="B291" s="965" t="s">
        <v>1357</v>
      </c>
      <c r="C291" s="76">
        <v>8</v>
      </c>
      <c r="D291" s="149">
        <v>40855</v>
      </c>
      <c r="E291" s="53"/>
      <c r="F291" s="52"/>
      <c r="G291" s="55"/>
      <c r="H291" s="52" t="s">
        <v>1868</v>
      </c>
      <c r="I291" s="156" t="s">
        <v>2418</v>
      </c>
    </row>
    <row r="292" spans="1:9" x14ac:dyDescent="0.2">
      <c r="A292" s="65" t="s">
        <v>2419</v>
      </c>
      <c r="B292" s="960" t="s">
        <v>2420</v>
      </c>
      <c r="C292" s="62">
        <v>6</v>
      </c>
      <c r="D292" s="143">
        <v>42887</v>
      </c>
      <c r="E292" s="42"/>
      <c r="F292" s="26"/>
      <c r="G292" s="37" t="s">
        <v>1868</v>
      </c>
      <c r="H292" s="26"/>
      <c r="I292" s="61" t="s">
        <v>2421</v>
      </c>
    </row>
    <row r="293" spans="1:9" x14ac:dyDescent="0.2">
      <c r="A293" s="969" t="s">
        <v>2422</v>
      </c>
      <c r="B293" s="959" t="s">
        <v>2423</v>
      </c>
      <c r="C293" s="70">
        <v>6</v>
      </c>
      <c r="D293" s="971">
        <v>42480</v>
      </c>
      <c r="E293" s="966" t="s">
        <v>1868</v>
      </c>
      <c r="F293" s="964"/>
      <c r="G293" s="967"/>
      <c r="H293" s="964"/>
      <c r="I293" s="963"/>
    </row>
    <row r="294" spans="1:9" x14ac:dyDescent="0.2">
      <c r="A294" s="75" t="s">
        <v>2424</v>
      </c>
      <c r="B294" s="75" t="s">
        <v>1361</v>
      </c>
      <c r="C294" s="70">
        <v>33</v>
      </c>
      <c r="D294" s="971">
        <v>40085</v>
      </c>
      <c r="E294" s="966"/>
      <c r="F294" s="964" t="s">
        <v>1868</v>
      </c>
      <c r="G294" s="967"/>
      <c r="H294" s="964"/>
      <c r="I294" s="157" t="s">
        <v>1896</v>
      </c>
    </row>
    <row r="295" spans="1:9" x14ac:dyDescent="0.2">
      <c r="A295" s="959" t="s">
        <v>2425</v>
      </c>
      <c r="B295" s="959" t="s">
        <v>2426</v>
      </c>
      <c r="C295" s="70">
        <v>5</v>
      </c>
      <c r="D295" s="971">
        <v>40505</v>
      </c>
      <c r="E295" s="966"/>
      <c r="F295" s="964" t="s">
        <v>1868</v>
      </c>
      <c r="G295" s="967"/>
      <c r="H295" s="964"/>
      <c r="I295" s="87" t="s">
        <v>2427</v>
      </c>
    </row>
    <row r="296" spans="1:9" x14ac:dyDescent="0.2">
      <c r="A296" s="965" t="s">
        <v>2428</v>
      </c>
      <c r="B296" s="965" t="s">
        <v>2429</v>
      </c>
      <c r="C296" s="76">
        <v>22</v>
      </c>
      <c r="D296" s="149">
        <v>41578</v>
      </c>
      <c r="E296" s="53"/>
      <c r="F296" s="52" t="s">
        <v>1868</v>
      </c>
      <c r="G296" s="55"/>
      <c r="H296" s="52"/>
      <c r="I296" s="91" t="s">
        <v>2000</v>
      </c>
    </row>
    <row r="297" spans="1:9" x14ac:dyDescent="0.2">
      <c r="A297" s="960" t="s">
        <v>2430</v>
      </c>
      <c r="B297" s="960" t="s">
        <v>2431</v>
      </c>
      <c r="C297" s="62">
        <v>6</v>
      </c>
      <c r="D297" s="143">
        <v>41526</v>
      </c>
      <c r="E297" s="42"/>
      <c r="F297" s="26" t="s">
        <v>1868</v>
      </c>
      <c r="G297" s="37"/>
      <c r="H297" s="37"/>
      <c r="I297" s="65" t="s">
        <v>2432</v>
      </c>
    </row>
    <row r="298" spans="1:9" x14ac:dyDescent="0.2">
      <c r="A298" s="959" t="s">
        <v>2433</v>
      </c>
      <c r="B298" s="959" t="s">
        <v>2434</v>
      </c>
      <c r="C298" s="70">
        <v>6</v>
      </c>
      <c r="D298" s="971">
        <v>43040</v>
      </c>
      <c r="E298" s="966"/>
      <c r="F298" s="964" t="s">
        <v>1868</v>
      </c>
      <c r="G298" s="967"/>
      <c r="H298" s="967"/>
      <c r="I298" s="969" t="s">
        <v>1876</v>
      </c>
    </row>
    <row r="299" spans="1:9" x14ac:dyDescent="0.2">
      <c r="A299" s="93" t="s">
        <v>1381</v>
      </c>
      <c r="B299" s="93" t="s">
        <v>1382</v>
      </c>
      <c r="C299" s="70">
        <v>43</v>
      </c>
      <c r="D299" s="971">
        <v>39617</v>
      </c>
      <c r="E299" s="966" t="s">
        <v>1868</v>
      </c>
      <c r="F299" s="964"/>
      <c r="G299" s="967"/>
      <c r="H299" s="967"/>
      <c r="I299" s="85" t="s">
        <v>1896</v>
      </c>
    </row>
    <row r="300" spans="1:9" x14ac:dyDescent="0.2">
      <c r="A300" s="482" t="s">
        <v>2435</v>
      </c>
      <c r="B300" s="93" t="s">
        <v>1384</v>
      </c>
      <c r="C300" s="70">
        <v>15</v>
      </c>
      <c r="D300" s="971">
        <v>40085</v>
      </c>
      <c r="E300" s="966" t="s">
        <v>1868</v>
      </c>
      <c r="F300" s="964"/>
      <c r="G300" s="967"/>
      <c r="H300" s="967"/>
      <c r="I300" s="85" t="s">
        <v>1896</v>
      </c>
    </row>
    <row r="301" spans="1:9" x14ac:dyDescent="0.2">
      <c r="A301" s="965" t="s">
        <v>2436</v>
      </c>
      <c r="B301" s="965" t="s">
        <v>2437</v>
      </c>
      <c r="C301" s="76">
        <v>18</v>
      </c>
      <c r="D301" s="149">
        <v>41969</v>
      </c>
      <c r="E301" s="53"/>
      <c r="F301" s="52"/>
      <c r="G301" s="55" t="s">
        <v>1868</v>
      </c>
      <c r="H301" s="55"/>
      <c r="I301" s="102" t="s">
        <v>2225</v>
      </c>
    </row>
    <row r="302" spans="1:9" x14ac:dyDescent="0.2">
      <c r="A302" s="1218" t="s">
        <v>2438</v>
      </c>
      <c r="B302" s="492" t="s">
        <v>2439</v>
      </c>
      <c r="C302" s="62">
        <v>5</v>
      </c>
      <c r="D302" s="143">
        <v>42346</v>
      </c>
      <c r="E302" s="42" t="s">
        <v>1868</v>
      </c>
      <c r="F302" s="26"/>
      <c r="G302" s="37"/>
      <c r="H302" s="37"/>
      <c r="I302" s="23" t="s">
        <v>4183</v>
      </c>
    </row>
    <row r="303" spans="1:9" x14ac:dyDescent="0.2">
      <c r="A303" s="959" t="s">
        <v>2440</v>
      </c>
      <c r="B303" s="959" t="s">
        <v>2441</v>
      </c>
      <c r="C303" s="70">
        <v>5</v>
      </c>
      <c r="D303" s="971">
        <v>41495</v>
      </c>
      <c r="E303" s="966" t="s">
        <v>1868</v>
      </c>
      <c r="F303" s="964"/>
      <c r="G303" s="967"/>
      <c r="H303" s="967"/>
      <c r="I303" s="963"/>
    </row>
    <row r="304" spans="1:9" x14ac:dyDescent="0.2">
      <c r="A304" s="969" t="s">
        <v>2442</v>
      </c>
      <c r="B304" s="959" t="s">
        <v>2443</v>
      </c>
      <c r="C304" s="70">
        <v>7</v>
      </c>
      <c r="D304" s="971">
        <v>41221</v>
      </c>
      <c r="E304" s="966"/>
      <c r="F304" s="964" t="s">
        <v>1868</v>
      </c>
      <c r="G304" s="967"/>
      <c r="H304" s="967"/>
      <c r="I304" s="87" t="s">
        <v>2444</v>
      </c>
    </row>
    <row r="305" spans="1:12" x14ac:dyDescent="0.2">
      <c r="A305" s="969" t="s">
        <v>2445</v>
      </c>
      <c r="B305" s="959" t="s">
        <v>2446</v>
      </c>
      <c r="C305" s="70">
        <v>5</v>
      </c>
      <c r="D305" s="971">
        <v>42306</v>
      </c>
      <c r="E305" s="966" t="s">
        <v>1868</v>
      </c>
      <c r="F305" s="964"/>
      <c r="G305" s="967"/>
      <c r="H305" s="967"/>
      <c r="I305" s="963" t="s">
        <v>2447</v>
      </c>
    </row>
    <row r="306" spans="1:12" x14ac:dyDescent="0.2">
      <c r="A306" s="102" t="s">
        <v>2448</v>
      </c>
      <c r="B306" s="965" t="s">
        <v>2449</v>
      </c>
      <c r="C306" s="76">
        <v>8</v>
      </c>
      <c r="D306" s="149">
        <v>41122</v>
      </c>
      <c r="E306" s="53" t="s">
        <v>1868</v>
      </c>
      <c r="F306" s="52"/>
      <c r="G306" s="55"/>
      <c r="H306" s="55"/>
      <c r="I306" s="102"/>
    </row>
    <row r="307" spans="1:12" x14ac:dyDescent="0.2">
      <c r="A307" s="960" t="s">
        <v>2450</v>
      </c>
      <c r="B307" s="960" t="s">
        <v>2451</v>
      </c>
      <c r="C307" s="62">
        <v>8</v>
      </c>
      <c r="D307" s="143">
        <v>40431</v>
      </c>
      <c r="E307" s="42"/>
      <c r="F307" s="26" t="s">
        <v>1868</v>
      </c>
      <c r="G307" s="37"/>
      <c r="H307" s="37"/>
      <c r="I307" s="61" t="s">
        <v>2452</v>
      </c>
    </row>
    <row r="308" spans="1:12" x14ac:dyDescent="0.2">
      <c r="A308" s="959" t="s">
        <v>2453</v>
      </c>
      <c r="B308" s="959" t="s">
        <v>2454</v>
      </c>
      <c r="C308" s="70">
        <v>6</v>
      </c>
      <c r="D308" s="971">
        <v>43049</v>
      </c>
      <c r="E308" s="966"/>
      <c r="F308" s="964" t="s">
        <v>1868</v>
      </c>
      <c r="G308" s="967"/>
      <c r="H308" s="967"/>
      <c r="I308" s="87" t="s">
        <v>1876</v>
      </c>
    </row>
    <row r="309" spans="1:12" x14ac:dyDescent="0.2">
      <c r="A309" s="163" t="s">
        <v>2455</v>
      </c>
      <c r="B309" s="93" t="s">
        <v>2456</v>
      </c>
      <c r="C309" s="70">
        <v>6</v>
      </c>
      <c r="D309" s="971">
        <v>41209</v>
      </c>
      <c r="E309" s="966" t="s">
        <v>1868</v>
      </c>
      <c r="F309" s="964"/>
      <c r="G309" s="967"/>
      <c r="H309" s="967"/>
      <c r="I309" s="87" t="s">
        <v>4107</v>
      </c>
    </row>
    <row r="310" spans="1:12" x14ac:dyDescent="0.2">
      <c r="A310" s="75" t="s">
        <v>2457</v>
      </c>
      <c r="B310" s="75" t="s">
        <v>1400</v>
      </c>
      <c r="C310" s="70">
        <v>13</v>
      </c>
      <c r="D310" s="971">
        <v>40471</v>
      </c>
      <c r="E310" s="966"/>
      <c r="F310" s="964" t="s">
        <v>1868</v>
      </c>
      <c r="G310" s="967"/>
      <c r="H310" s="967"/>
      <c r="I310" s="157" t="s">
        <v>1936</v>
      </c>
    </row>
    <row r="311" spans="1:12" x14ac:dyDescent="0.2">
      <c r="A311" s="965" t="s">
        <v>2458</v>
      </c>
      <c r="B311" s="965" t="s">
        <v>2459</v>
      </c>
      <c r="C311" s="76">
        <v>9</v>
      </c>
      <c r="D311" s="149">
        <v>41409</v>
      </c>
      <c r="E311" s="53"/>
      <c r="F311" s="52" t="s">
        <v>1868</v>
      </c>
      <c r="G311" s="55"/>
      <c r="H311" s="55"/>
      <c r="I311" s="91" t="s">
        <v>2460</v>
      </c>
    </row>
    <row r="312" spans="1:12" x14ac:dyDescent="0.2">
      <c r="A312" s="960" t="s">
        <v>2461</v>
      </c>
      <c r="B312" s="960" t="s">
        <v>2462</v>
      </c>
      <c r="C312" s="62">
        <v>7</v>
      </c>
      <c r="D312" s="143">
        <v>42993</v>
      </c>
      <c r="E312" s="42"/>
      <c r="F312" s="26" t="s">
        <v>1868</v>
      </c>
      <c r="G312" s="37"/>
      <c r="H312" s="37"/>
      <c r="I312" s="1142" t="s">
        <v>4178</v>
      </c>
      <c r="K312" s="958"/>
      <c r="L312" s="958"/>
    </row>
    <row r="313" spans="1:12" x14ac:dyDescent="0.2">
      <c r="A313" s="93" t="s">
        <v>1395</v>
      </c>
      <c r="B313" s="93" t="s">
        <v>1396</v>
      </c>
      <c r="C313" s="70">
        <v>25</v>
      </c>
      <c r="D313" s="971">
        <v>39497</v>
      </c>
      <c r="E313" s="966" t="s">
        <v>1868</v>
      </c>
      <c r="F313" s="964"/>
      <c r="G313" s="967"/>
      <c r="H313" s="967"/>
      <c r="I313" s="157" t="s">
        <v>1936</v>
      </c>
    </row>
    <row r="314" spans="1:12" x14ac:dyDescent="0.2">
      <c r="A314" s="959" t="s">
        <v>2463</v>
      </c>
      <c r="B314" s="959" t="s">
        <v>2464</v>
      </c>
      <c r="C314" s="70">
        <v>23</v>
      </c>
      <c r="D314" s="971">
        <v>40127</v>
      </c>
      <c r="E314" s="966"/>
      <c r="F314" s="964" t="s">
        <v>1868</v>
      </c>
      <c r="G314" s="967"/>
      <c r="H314" s="967"/>
      <c r="I314" s="963" t="s">
        <v>2465</v>
      </c>
    </row>
    <row r="315" spans="1:12" x14ac:dyDescent="0.2">
      <c r="A315" s="93" t="s">
        <v>2466</v>
      </c>
      <c r="B315" s="93" t="s">
        <v>1410</v>
      </c>
      <c r="C315" s="70">
        <v>27</v>
      </c>
      <c r="D315" s="971">
        <v>39937</v>
      </c>
      <c r="E315" s="966" t="s">
        <v>1868</v>
      </c>
      <c r="F315" s="964"/>
      <c r="G315" s="967"/>
      <c r="H315" s="967"/>
      <c r="I315" s="157" t="s">
        <v>1896</v>
      </c>
    </row>
    <row r="316" spans="1:12" x14ac:dyDescent="0.2">
      <c r="A316" s="102" t="s">
        <v>2467</v>
      </c>
      <c r="B316" s="965" t="s">
        <v>2468</v>
      </c>
      <c r="C316" s="76">
        <v>5</v>
      </c>
      <c r="D316" s="149">
        <v>42675</v>
      </c>
      <c r="E316" s="53"/>
      <c r="F316" s="52" t="s">
        <v>1868</v>
      </c>
      <c r="G316" s="55"/>
      <c r="H316" s="55"/>
      <c r="I316" s="91" t="s">
        <v>1869</v>
      </c>
    </row>
    <row r="317" spans="1:12" x14ac:dyDescent="0.2">
      <c r="A317" s="960" t="s">
        <v>2469</v>
      </c>
      <c r="B317" s="960" t="s">
        <v>2470</v>
      </c>
      <c r="C317" s="62">
        <v>6</v>
      </c>
      <c r="D317" s="143">
        <v>42955</v>
      </c>
      <c r="E317" s="42"/>
      <c r="F317" s="26" t="s">
        <v>1868</v>
      </c>
      <c r="G317" s="37"/>
      <c r="H317" s="37"/>
      <c r="I317" s="23" t="s">
        <v>1876</v>
      </c>
    </row>
    <row r="318" spans="1:12" x14ac:dyDescent="0.2">
      <c r="A318" s="93" t="s">
        <v>2471</v>
      </c>
      <c r="B318" s="93" t="s">
        <v>1422</v>
      </c>
      <c r="C318" s="70">
        <v>25</v>
      </c>
      <c r="D318" s="971">
        <v>39752</v>
      </c>
      <c r="E318" s="966" t="s">
        <v>1868</v>
      </c>
      <c r="F318" s="964"/>
      <c r="G318" s="967"/>
      <c r="H318" s="967"/>
      <c r="I318" s="157" t="s">
        <v>1896</v>
      </c>
    </row>
    <row r="319" spans="1:12" x14ac:dyDescent="0.2">
      <c r="A319" s="969" t="s">
        <v>2472</v>
      </c>
      <c r="B319" s="959" t="s">
        <v>2473</v>
      </c>
      <c r="C319" s="70">
        <v>25</v>
      </c>
      <c r="D319" s="971">
        <v>42804</v>
      </c>
      <c r="E319" s="966"/>
      <c r="F319" s="964"/>
      <c r="G319" s="967" t="s">
        <v>1868</v>
      </c>
      <c r="H319" s="967"/>
      <c r="I319" s="87" t="s">
        <v>2474</v>
      </c>
    </row>
    <row r="320" spans="1:12" x14ac:dyDescent="0.2">
      <c r="A320" s="959" t="s">
        <v>2475</v>
      </c>
      <c r="B320" s="959" t="s">
        <v>2476</v>
      </c>
      <c r="C320" s="70">
        <v>8</v>
      </c>
      <c r="D320" s="971">
        <v>42167</v>
      </c>
      <c r="E320" s="966"/>
      <c r="F320" s="964"/>
      <c r="G320" s="967" t="s">
        <v>1868</v>
      </c>
      <c r="H320" s="967"/>
      <c r="I320" s="963" t="s">
        <v>2477</v>
      </c>
    </row>
    <row r="321" spans="1:9" x14ac:dyDescent="0.2">
      <c r="A321" s="957" t="s">
        <v>1429</v>
      </c>
      <c r="B321" s="957" t="s">
        <v>1430</v>
      </c>
      <c r="C321" s="1247">
        <v>8</v>
      </c>
      <c r="D321" s="149">
        <v>43434</v>
      </c>
      <c r="E321" s="53"/>
      <c r="F321" s="52" t="s">
        <v>1868</v>
      </c>
      <c r="G321" s="55"/>
      <c r="H321" s="55"/>
      <c r="I321" s="91"/>
    </row>
    <row r="322" spans="1:9" x14ac:dyDescent="0.2">
      <c r="A322" s="960" t="s">
        <v>671</v>
      </c>
      <c r="B322" s="960" t="s">
        <v>672</v>
      </c>
      <c r="C322" s="62">
        <v>12</v>
      </c>
      <c r="D322" s="143">
        <v>41243</v>
      </c>
      <c r="E322" s="42"/>
      <c r="F322" s="26"/>
      <c r="G322" s="37"/>
      <c r="H322" s="1256" t="s">
        <v>1868</v>
      </c>
      <c r="I322" s="1100" t="s">
        <v>2478</v>
      </c>
    </row>
    <row r="323" spans="1:9" x14ac:dyDescent="0.2">
      <c r="A323" s="75" t="s">
        <v>2479</v>
      </c>
      <c r="B323" s="75" t="s">
        <v>2480</v>
      </c>
      <c r="C323" s="70">
        <v>27</v>
      </c>
      <c r="D323" s="971">
        <v>40134</v>
      </c>
      <c r="E323" s="966"/>
      <c r="F323" s="964" t="s">
        <v>1868</v>
      </c>
      <c r="G323" s="967"/>
      <c r="H323" s="967"/>
      <c r="I323" s="87" t="s">
        <v>2481</v>
      </c>
    </row>
    <row r="324" spans="1:9" x14ac:dyDescent="0.2">
      <c r="A324" s="969" t="s">
        <v>1438</v>
      </c>
      <c r="B324" s="959" t="s">
        <v>1439</v>
      </c>
      <c r="C324" s="70">
        <v>7</v>
      </c>
      <c r="D324" s="971">
        <v>43162</v>
      </c>
      <c r="E324" s="966" t="s">
        <v>1868</v>
      </c>
      <c r="F324" s="964"/>
      <c r="G324" s="967"/>
      <c r="H324" s="967"/>
      <c r="I324" s="963" t="s">
        <v>4149</v>
      </c>
    </row>
    <row r="325" spans="1:9" x14ac:dyDescent="0.2">
      <c r="A325" s="972" t="s">
        <v>1440</v>
      </c>
      <c r="B325" s="972" t="s">
        <v>1441</v>
      </c>
      <c r="C325" s="1248">
        <v>7</v>
      </c>
      <c r="D325" s="971">
        <v>43404</v>
      </c>
      <c r="E325" s="966"/>
      <c r="F325" s="964" t="s">
        <v>1868</v>
      </c>
      <c r="G325" s="967"/>
      <c r="H325" s="967"/>
      <c r="I325" s="87" t="s">
        <v>4369</v>
      </c>
    </row>
    <row r="326" spans="1:9" x14ac:dyDescent="0.2">
      <c r="A326" s="102" t="s">
        <v>4274</v>
      </c>
      <c r="B326" s="965" t="s">
        <v>4275</v>
      </c>
      <c r="C326" s="76">
        <v>9</v>
      </c>
      <c r="D326" s="149">
        <v>43343</v>
      </c>
      <c r="E326" s="53" t="s">
        <v>1868</v>
      </c>
      <c r="F326" s="52"/>
      <c r="G326" s="55"/>
      <c r="H326" s="55"/>
      <c r="I326" s="91"/>
    </row>
    <row r="327" spans="1:9" x14ac:dyDescent="0.2">
      <c r="A327" s="65" t="s">
        <v>1446</v>
      </c>
      <c r="B327" s="960" t="s">
        <v>1447</v>
      </c>
      <c r="C327" s="62">
        <v>6</v>
      </c>
      <c r="D327" s="143">
        <v>43191</v>
      </c>
      <c r="E327" s="42"/>
      <c r="F327" s="26"/>
      <c r="G327" s="37" t="s">
        <v>1868</v>
      </c>
      <c r="H327" s="37"/>
      <c r="I327" s="61" t="s">
        <v>4172</v>
      </c>
    </row>
    <row r="328" spans="1:9" x14ac:dyDescent="0.2">
      <c r="A328" s="959" t="s">
        <v>2482</v>
      </c>
      <c r="B328" s="959" t="s">
        <v>2483</v>
      </c>
      <c r="C328" s="70">
        <v>5</v>
      </c>
      <c r="D328" s="971">
        <v>42306</v>
      </c>
      <c r="E328" s="966" t="s">
        <v>1868</v>
      </c>
      <c r="F328" s="964"/>
      <c r="G328" s="967"/>
      <c r="H328" s="967"/>
      <c r="I328" s="963"/>
    </row>
    <row r="329" spans="1:9" x14ac:dyDescent="0.2">
      <c r="A329" s="75" t="s">
        <v>2484</v>
      </c>
      <c r="B329" s="75" t="s">
        <v>2485</v>
      </c>
      <c r="C329" s="70">
        <v>13</v>
      </c>
      <c r="D329" s="971">
        <v>42352</v>
      </c>
      <c r="E329" s="966"/>
      <c r="F329" s="964" t="s">
        <v>1868</v>
      </c>
      <c r="G329" s="967"/>
      <c r="H329" s="967"/>
      <c r="I329" s="87" t="s">
        <v>2486</v>
      </c>
    </row>
    <row r="330" spans="1:9" x14ac:dyDescent="0.2">
      <c r="A330" s="969" t="s">
        <v>2487</v>
      </c>
      <c r="B330" s="959" t="s">
        <v>2488</v>
      </c>
      <c r="C330" s="70">
        <v>5</v>
      </c>
      <c r="D330" s="971">
        <v>42342</v>
      </c>
      <c r="E330" s="966"/>
      <c r="F330" s="964"/>
      <c r="G330" s="967" t="s">
        <v>1868</v>
      </c>
      <c r="H330" s="967"/>
      <c r="I330" s="963" t="s">
        <v>2489</v>
      </c>
    </row>
    <row r="331" spans="1:9" x14ac:dyDescent="0.2">
      <c r="A331" s="89" t="s">
        <v>2487</v>
      </c>
      <c r="B331" s="89" t="s">
        <v>2488</v>
      </c>
      <c r="C331" s="76">
        <v>7</v>
      </c>
      <c r="D331" s="149">
        <v>40478</v>
      </c>
      <c r="E331" s="53"/>
      <c r="F331" s="52" t="s">
        <v>1868</v>
      </c>
      <c r="G331" s="55"/>
      <c r="H331" s="55"/>
      <c r="I331" s="156" t="s">
        <v>1896</v>
      </c>
    </row>
    <row r="332" spans="1:9" x14ac:dyDescent="0.2">
      <c r="A332" s="65" t="s">
        <v>2490</v>
      </c>
      <c r="B332" s="960" t="s">
        <v>2491</v>
      </c>
      <c r="C332" s="62">
        <v>6</v>
      </c>
      <c r="D332" s="143">
        <v>43034</v>
      </c>
      <c r="E332" s="42"/>
      <c r="F332" s="26" t="s">
        <v>1868</v>
      </c>
      <c r="G332" s="37"/>
      <c r="H332" s="37"/>
      <c r="I332" s="23" t="s">
        <v>1876</v>
      </c>
    </row>
    <row r="333" spans="1:9" x14ac:dyDescent="0.2">
      <c r="A333" s="959" t="s">
        <v>2492</v>
      </c>
      <c r="B333" s="959" t="s">
        <v>2493</v>
      </c>
      <c r="C333" s="70">
        <v>36</v>
      </c>
      <c r="D333" s="971">
        <v>39828</v>
      </c>
      <c r="E333" s="966" t="s">
        <v>1868</v>
      </c>
      <c r="F333" s="964"/>
      <c r="G333" s="967"/>
      <c r="H333" s="967"/>
      <c r="I333" s="963" t="s">
        <v>2494</v>
      </c>
    </row>
    <row r="334" spans="1:9" x14ac:dyDescent="0.2">
      <c r="A334" s="85" t="s">
        <v>2495</v>
      </c>
      <c r="B334" s="75" t="s">
        <v>2496</v>
      </c>
      <c r="C334" s="70">
        <v>16</v>
      </c>
      <c r="D334" s="971">
        <v>40493</v>
      </c>
      <c r="E334" s="966"/>
      <c r="F334" s="964" t="s">
        <v>1868</v>
      </c>
      <c r="G334" s="967"/>
      <c r="H334" s="967"/>
      <c r="I334" s="87" t="s">
        <v>4126</v>
      </c>
    </row>
    <row r="335" spans="1:9" x14ac:dyDescent="0.2">
      <c r="A335" s="969" t="s">
        <v>2497</v>
      </c>
      <c r="B335" s="959" t="s">
        <v>2498</v>
      </c>
      <c r="C335" s="70">
        <v>5</v>
      </c>
      <c r="D335" s="971">
        <v>42669</v>
      </c>
      <c r="E335" s="966" t="s">
        <v>1868</v>
      </c>
      <c r="F335" s="964"/>
      <c r="G335" s="967"/>
      <c r="H335" s="962"/>
      <c r="I335" s="959"/>
    </row>
    <row r="336" spans="1:9" x14ac:dyDescent="0.2">
      <c r="A336" s="75" t="s">
        <v>2497</v>
      </c>
      <c r="B336" s="75" t="s">
        <v>2498</v>
      </c>
      <c r="C336" s="70">
        <v>7</v>
      </c>
      <c r="D336" s="971">
        <v>40477</v>
      </c>
      <c r="E336" s="966"/>
      <c r="F336" s="964" t="s">
        <v>1868</v>
      </c>
      <c r="G336" s="967"/>
      <c r="H336" s="967"/>
      <c r="I336" s="157" t="s">
        <v>1896</v>
      </c>
    </row>
    <row r="337" spans="1:9" x14ac:dyDescent="0.2">
      <c r="A337" s="160" t="s">
        <v>2499</v>
      </c>
      <c r="B337" s="160" t="s">
        <v>2500</v>
      </c>
      <c r="C337" s="76">
        <v>50</v>
      </c>
      <c r="D337" s="149">
        <v>39899</v>
      </c>
      <c r="E337" s="53" t="s">
        <v>1868</v>
      </c>
      <c r="F337" s="52"/>
      <c r="G337" s="55"/>
      <c r="H337" s="55"/>
      <c r="I337" s="87" t="s">
        <v>2501</v>
      </c>
    </row>
    <row r="338" spans="1:9" x14ac:dyDescent="0.2">
      <c r="A338" s="960" t="s">
        <v>2502</v>
      </c>
      <c r="B338" s="960" t="s">
        <v>2503</v>
      </c>
      <c r="C338" s="62">
        <v>5</v>
      </c>
      <c r="D338" s="143">
        <v>42292</v>
      </c>
      <c r="E338" s="42"/>
      <c r="F338" s="26" t="s">
        <v>1868</v>
      </c>
      <c r="G338" s="37"/>
      <c r="H338" s="43"/>
      <c r="I338" s="65" t="s">
        <v>2504</v>
      </c>
    </row>
    <row r="339" spans="1:9" x14ac:dyDescent="0.2">
      <c r="A339" s="969" t="s">
        <v>2505</v>
      </c>
      <c r="B339" s="959" t="s">
        <v>2506</v>
      </c>
      <c r="C339" s="70">
        <v>8</v>
      </c>
      <c r="D339" s="971">
        <v>42900</v>
      </c>
      <c r="E339" s="966"/>
      <c r="F339" s="964"/>
      <c r="G339" s="967" t="s">
        <v>1868</v>
      </c>
      <c r="H339" s="962"/>
      <c r="I339" s="969" t="s">
        <v>2507</v>
      </c>
    </row>
    <row r="340" spans="1:9" x14ac:dyDescent="0.2">
      <c r="A340" s="969" t="s">
        <v>2508</v>
      </c>
      <c r="B340" s="959" t="s">
        <v>2509</v>
      </c>
      <c r="C340" s="70">
        <v>5</v>
      </c>
      <c r="D340" s="971">
        <v>42584</v>
      </c>
      <c r="E340" s="966" t="s">
        <v>1868</v>
      </c>
      <c r="F340" s="964"/>
      <c r="G340" s="967"/>
      <c r="H340" s="962"/>
      <c r="I340" s="959"/>
    </row>
    <row r="341" spans="1:9" x14ac:dyDescent="0.2">
      <c r="A341" s="102" t="s">
        <v>2510</v>
      </c>
      <c r="B341" s="965" t="s">
        <v>2511</v>
      </c>
      <c r="C341" s="76">
        <v>5</v>
      </c>
      <c r="D341" s="149">
        <v>41254</v>
      </c>
      <c r="E341" s="53"/>
      <c r="F341" s="52"/>
      <c r="G341" s="55" t="s">
        <v>1868</v>
      </c>
      <c r="H341" s="48"/>
      <c r="I341" s="965" t="s">
        <v>2512</v>
      </c>
    </row>
    <row r="342" spans="1:9" x14ac:dyDescent="0.2">
      <c r="A342" s="65" t="s">
        <v>2513</v>
      </c>
      <c r="B342" s="960" t="s">
        <v>2514</v>
      </c>
      <c r="C342" s="62">
        <v>19</v>
      </c>
      <c r="D342" s="143">
        <v>40857</v>
      </c>
      <c r="E342" s="42"/>
      <c r="F342" s="26" t="s">
        <v>1868</v>
      </c>
      <c r="G342" s="37"/>
      <c r="H342" s="37"/>
      <c r="I342" s="87" t="s">
        <v>2515</v>
      </c>
    </row>
    <row r="343" spans="1:9" x14ac:dyDescent="0.2">
      <c r="A343" s="969" t="s">
        <v>2516</v>
      </c>
      <c r="B343" s="959" t="s">
        <v>2517</v>
      </c>
      <c r="C343" s="70">
        <v>13</v>
      </c>
      <c r="D343" s="971">
        <v>42646</v>
      </c>
      <c r="E343" s="966"/>
      <c r="F343" s="964" t="s">
        <v>1868</v>
      </c>
      <c r="G343" s="967"/>
      <c r="H343" s="967"/>
      <c r="I343" s="87" t="s">
        <v>1869</v>
      </c>
    </row>
    <row r="344" spans="1:9" x14ac:dyDescent="0.2">
      <c r="A344" s="85" t="s">
        <v>1472</v>
      </c>
      <c r="B344" s="75" t="s">
        <v>1473</v>
      </c>
      <c r="C344" s="70">
        <v>7</v>
      </c>
      <c r="D344" s="971">
        <v>40506</v>
      </c>
      <c r="E344" s="966"/>
      <c r="F344" s="964" t="s">
        <v>1868</v>
      </c>
      <c r="G344" s="967"/>
      <c r="H344" s="967"/>
      <c r="I344" s="157" t="s">
        <v>1896</v>
      </c>
    </row>
    <row r="345" spans="1:9" x14ac:dyDescent="0.2">
      <c r="A345" s="959" t="s">
        <v>2518</v>
      </c>
      <c r="B345" s="959" t="s">
        <v>2519</v>
      </c>
      <c r="C345" s="70">
        <v>12</v>
      </c>
      <c r="D345" s="971">
        <v>41518</v>
      </c>
      <c r="E345" s="966"/>
      <c r="F345" s="964"/>
      <c r="G345" s="967" t="s">
        <v>1868</v>
      </c>
      <c r="H345" s="967"/>
      <c r="I345" s="963" t="s">
        <v>2520</v>
      </c>
    </row>
    <row r="346" spans="1:9" x14ac:dyDescent="0.2">
      <c r="A346" s="501" t="s">
        <v>1482</v>
      </c>
      <c r="B346" s="957" t="s">
        <v>1483</v>
      </c>
      <c r="C346" s="1247">
        <v>8</v>
      </c>
      <c r="D346" s="149">
        <v>43434</v>
      </c>
      <c r="E346" s="53"/>
      <c r="F346" s="52" t="s">
        <v>1868</v>
      </c>
      <c r="G346" s="55"/>
      <c r="H346" s="55"/>
      <c r="I346" s="91"/>
    </row>
    <row r="347" spans="1:9" x14ac:dyDescent="0.2">
      <c r="A347" s="960" t="s">
        <v>687</v>
      </c>
      <c r="B347" s="960" t="s">
        <v>688</v>
      </c>
      <c r="C347" s="62">
        <v>15</v>
      </c>
      <c r="D347" s="143">
        <v>43102</v>
      </c>
      <c r="E347" s="42"/>
      <c r="F347" s="26"/>
      <c r="G347" s="37" t="s">
        <v>1868</v>
      </c>
      <c r="H347" s="37"/>
      <c r="I347" s="23" t="s">
        <v>4023</v>
      </c>
    </row>
    <row r="348" spans="1:9" x14ac:dyDescent="0.2">
      <c r="A348" s="75" t="s">
        <v>2521</v>
      </c>
      <c r="B348" s="75" t="s">
        <v>2522</v>
      </c>
      <c r="C348" s="70">
        <v>12</v>
      </c>
      <c r="D348" s="971">
        <v>42249</v>
      </c>
      <c r="E348" s="966"/>
      <c r="F348" s="964" t="s">
        <v>1868</v>
      </c>
      <c r="G348" s="967"/>
      <c r="H348" s="967"/>
      <c r="I348" s="87" t="s">
        <v>2523</v>
      </c>
    </row>
    <row r="349" spans="1:9" x14ac:dyDescent="0.2">
      <c r="A349" s="959" t="s">
        <v>2524</v>
      </c>
      <c r="B349" s="959" t="s">
        <v>2525</v>
      </c>
      <c r="C349" s="70">
        <v>10</v>
      </c>
      <c r="D349" s="971">
        <v>41617</v>
      </c>
      <c r="E349" s="966"/>
      <c r="F349" s="964"/>
      <c r="G349" s="967" t="s">
        <v>1868</v>
      </c>
      <c r="H349" s="967"/>
      <c r="I349" s="963" t="s">
        <v>2527</v>
      </c>
    </row>
    <row r="350" spans="1:9" x14ac:dyDescent="0.2">
      <c r="A350" s="969" t="s">
        <v>2524</v>
      </c>
      <c r="B350" s="959" t="s">
        <v>2525</v>
      </c>
      <c r="C350" s="70">
        <v>5</v>
      </c>
      <c r="D350" s="971">
        <v>40450</v>
      </c>
      <c r="E350" s="966"/>
      <c r="F350" s="166" t="s">
        <v>1868</v>
      </c>
      <c r="G350" s="967"/>
      <c r="H350" s="967"/>
      <c r="I350" s="154" t="s">
        <v>2526</v>
      </c>
    </row>
    <row r="351" spans="1:9" x14ac:dyDescent="0.2">
      <c r="A351" s="1098" t="s">
        <v>2528</v>
      </c>
      <c r="B351" s="89" t="s">
        <v>2529</v>
      </c>
      <c r="C351" s="76">
        <v>5</v>
      </c>
      <c r="D351" s="149">
        <v>41592</v>
      </c>
      <c r="E351" s="53"/>
      <c r="F351" s="52" t="s">
        <v>1868</v>
      </c>
      <c r="G351" s="55"/>
      <c r="H351" s="55"/>
      <c r="I351" s="91" t="s">
        <v>2530</v>
      </c>
    </row>
    <row r="352" spans="1:9" x14ac:dyDescent="0.2">
      <c r="A352" s="65" t="s">
        <v>2531</v>
      </c>
      <c r="B352" s="960" t="s">
        <v>2532</v>
      </c>
      <c r="C352" s="62">
        <v>6</v>
      </c>
      <c r="D352" s="143">
        <v>42545</v>
      </c>
      <c r="E352" s="42"/>
      <c r="F352" s="26"/>
      <c r="G352" s="37" t="s">
        <v>1868</v>
      </c>
      <c r="H352" s="37"/>
      <c r="I352" s="65" t="s">
        <v>2533</v>
      </c>
    </row>
    <row r="353" spans="1:9" x14ac:dyDescent="0.2">
      <c r="A353" s="969" t="s">
        <v>2534</v>
      </c>
      <c r="B353" s="959" t="s">
        <v>2535</v>
      </c>
      <c r="C353" s="70">
        <v>16</v>
      </c>
      <c r="D353" s="971">
        <v>42957</v>
      </c>
      <c r="E353" s="966"/>
      <c r="F353" s="964" t="s">
        <v>1868</v>
      </c>
      <c r="G353" s="967"/>
      <c r="H353" s="967"/>
      <c r="I353" s="959" t="s">
        <v>2536</v>
      </c>
    </row>
    <row r="354" spans="1:9" x14ac:dyDescent="0.2">
      <c r="A354" s="969" t="s">
        <v>2537</v>
      </c>
      <c r="B354" s="959" t="s">
        <v>2538</v>
      </c>
      <c r="C354" s="70">
        <v>5</v>
      </c>
      <c r="D354" s="971">
        <v>42217</v>
      </c>
      <c r="E354" s="966"/>
      <c r="F354" s="964"/>
      <c r="G354" s="967" t="s">
        <v>1868</v>
      </c>
      <c r="H354" s="967"/>
      <c r="I354" s="959" t="s">
        <v>2539</v>
      </c>
    </row>
    <row r="355" spans="1:9" x14ac:dyDescent="0.2">
      <c r="A355" s="484" t="s">
        <v>2540</v>
      </c>
      <c r="B355" s="484" t="s">
        <v>2541</v>
      </c>
      <c r="C355" s="70">
        <v>6</v>
      </c>
      <c r="D355" s="971">
        <v>43060</v>
      </c>
      <c r="E355" s="966"/>
      <c r="F355" s="964" t="s">
        <v>1868</v>
      </c>
      <c r="G355" s="967"/>
      <c r="H355" s="967"/>
      <c r="I355" s="969" t="s">
        <v>4039</v>
      </c>
    </row>
    <row r="356" spans="1:9" x14ac:dyDescent="0.2">
      <c r="A356" s="965" t="s">
        <v>2542</v>
      </c>
      <c r="B356" s="965" t="s">
        <v>2543</v>
      </c>
      <c r="C356" s="76">
        <v>19</v>
      </c>
      <c r="D356" s="149">
        <v>42585</v>
      </c>
      <c r="E356" s="53" t="s">
        <v>1868</v>
      </c>
      <c r="F356" s="52"/>
      <c r="G356" s="55"/>
      <c r="H356" s="55"/>
      <c r="I356" s="965"/>
    </row>
    <row r="357" spans="1:9" x14ac:dyDescent="0.2">
      <c r="A357" s="96" t="s">
        <v>2544</v>
      </c>
      <c r="B357" s="96" t="s">
        <v>2545</v>
      </c>
      <c r="C357" s="62">
        <v>30</v>
      </c>
      <c r="D357" s="143">
        <v>40085</v>
      </c>
      <c r="E357" s="42"/>
      <c r="F357" s="26" t="s">
        <v>1868</v>
      </c>
      <c r="G357" s="37"/>
      <c r="H357" s="37"/>
      <c r="I357" s="167" t="s">
        <v>2370</v>
      </c>
    </row>
    <row r="358" spans="1:9" x14ac:dyDescent="0.2">
      <c r="A358" s="959" t="s">
        <v>2546</v>
      </c>
      <c r="B358" s="959" t="s">
        <v>2545</v>
      </c>
      <c r="C358" s="70">
        <v>7</v>
      </c>
      <c r="D358" s="971">
        <v>42954</v>
      </c>
      <c r="E358" s="966"/>
      <c r="F358" s="50" t="s">
        <v>1868</v>
      </c>
      <c r="G358" s="967"/>
      <c r="H358" s="967"/>
      <c r="I358" s="963" t="s">
        <v>1876</v>
      </c>
    </row>
    <row r="359" spans="1:9" x14ac:dyDescent="0.2">
      <c r="A359" s="969" t="s">
        <v>2547</v>
      </c>
      <c r="B359" s="959" t="s">
        <v>2548</v>
      </c>
      <c r="C359" s="70">
        <v>5</v>
      </c>
      <c r="D359" s="971">
        <v>42249</v>
      </c>
      <c r="E359" s="966"/>
      <c r="F359" s="964" t="s">
        <v>1868</v>
      </c>
      <c r="G359" s="967"/>
      <c r="H359" s="967"/>
      <c r="I359" s="87" t="s">
        <v>2549</v>
      </c>
    </row>
    <row r="360" spans="1:9" x14ac:dyDescent="0.2">
      <c r="A360" s="959" t="s">
        <v>2550</v>
      </c>
      <c r="B360" s="959" t="s">
        <v>2551</v>
      </c>
      <c r="C360" s="70">
        <v>6</v>
      </c>
      <c r="D360" s="971">
        <v>41578</v>
      </c>
      <c r="E360" s="966"/>
      <c r="F360" s="964" t="s">
        <v>1868</v>
      </c>
      <c r="G360" s="967"/>
      <c r="H360" s="967"/>
      <c r="I360" s="87" t="s">
        <v>4153</v>
      </c>
    </row>
    <row r="361" spans="1:9" x14ac:dyDescent="0.2">
      <c r="A361" s="501" t="s">
        <v>1498</v>
      </c>
      <c r="B361" s="957" t="s">
        <v>1499</v>
      </c>
      <c r="C361" s="1247">
        <v>5</v>
      </c>
      <c r="D361" s="149">
        <v>43404</v>
      </c>
      <c r="E361" s="53"/>
      <c r="F361" s="52" t="s">
        <v>1868</v>
      </c>
      <c r="G361" s="55"/>
      <c r="H361" s="55"/>
      <c r="I361" s="91" t="s">
        <v>4369</v>
      </c>
    </row>
    <row r="362" spans="1:9" x14ac:dyDescent="0.2">
      <c r="A362" s="60" t="s">
        <v>699</v>
      </c>
      <c r="B362" s="960" t="s">
        <v>700</v>
      </c>
      <c r="C362" s="208">
        <v>7</v>
      </c>
      <c r="D362" s="175">
        <v>40497</v>
      </c>
      <c r="E362" s="1253" t="s">
        <v>1868</v>
      </c>
      <c r="F362" s="26"/>
      <c r="G362" s="43"/>
      <c r="H362" s="26"/>
      <c r="I362" s="1099" t="s">
        <v>2552</v>
      </c>
    </row>
    <row r="363" spans="1:9" x14ac:dyDescent="0.2">
      <c r="A363" s="152" t="s">
        <v>2553</v>
      </c>
      <c r="B363" s="75" t="s">
        <v>2554</v>
      </c>
      <c r="C363" s="200">
        <v>10</v>
      </c>
      <c r="D363" s="159">
        <v>41578</v>
      </c>
      <c r="E363" s="962"/>
      <c r="F363" s="964" t="s">
        <v>1868</v>
      </c>
      <c r="G363" s="962"/>
      <c r="H363" s="964"/>
      <c r="I363" s="87" t="s">
        <v>2555</v>
      </c>
    </row>
    <row r="364" spans="1:9" x14ac:dyDescent="0.2">
      <c r="A364" s="968" t="s">
        <v>2556</v>
      </c>
      <c r="B364" s="959" t="s">
        <v>2557</v>
      </c>
      <c r="C364" s="200">
        <v>12</v>
      </c>
      <c r="D364" s="159">
        <v>42684</v>
      </c>
      <c r="E364" s="962"/>
      <c r="F364" s="964"/>
      <c r="G364" s="962" t="s">
        <v>1868</v>
      </c>
      <c r="H364" s="964"/>
      <c r="I364" s="87" t="s">
        <v>2558</v>
      </c>
    </row>
    <row r="365" spans="1:9" x14ac:dyDescent="0.2">
      <c r="A365" s="968" t="s">
        <v>2559</v>
      </c>
      <c r="B365" s="959" t="s">
        <v>2560</v>
      </c>
      <c r="C365" s="200">
        <v>7</v>
      </c>
      <c r="D365" s="159">
        <v>42472</v>
      </c>
      <c r="E365" s="962" t="s">
        <v>1868</v>
      </c>
      <c r="F365" s="964"/>
      <c r="G365" s="962"/>
      <c r="H365" s="964"/>
      <c r="I365" s="963"/>
    </row>
    <row r="366" spans="1:9" x14ac:dyDescent="0.2">
      <c r="A366" s="1220" t="s">
        <v>2561</v>
      </c>
      <c r="B366" s="160" t="s">
        <v>2562</v>
      </c>
      <c r="C366" s="180">
        <v>31</v>
      </c>
      <c r="D366" s="176">
        <v>39927</v>
      </c>
      <c r="E366" s="48" t="s">
        <v>1868</v>
      </c>
      <c r="F366" s="52"/>
      <c r="G366" s="48"/>
      <c r="H366" s="52"/>
      <c r="I366" s="91" t="s">
        <v>2563</v>
      </c>
    </row>
    <row r="367" spans="1:9" x14ac:dyDescent="0.2">
      <c r="A367" s="163" t="s">
        <v>2564</v>
      </c>
      <c r="B367" s="93" t="s">
        <v>2565</v>
      </c>
      <c r="C367" s="70">
        <v>8</v>
      </c>
      <c r="D367" s="971">
        <v>40960</v>
      </c>
      <c r="E367" s="966" t="s">
        <v>1868</v>
      </c>
      <c r="F367" s="964"/>
      <c r="G367" s="967"/>
      <c r="H367" s="967"/>
      <c r="I367" s="87" t="s">
        <v>2566</v>
      </c>
    </row>
    <row r="368" spans="1:9" x14ac:dyDescent="0.2">
      <c r="A368" s="969" t="s">
        <v>2567</v>
      </c>
      <c r="B368" s="959" t="s">
        <v>2568</v>
      </c>
      <c r="C368" s="70">
        <v>9</v>
      </c>
      <c r="D368" s="971">
        <v>41449</v>
      </c>
      <c r="E368" s="966"/>
      <c r="F368" s="964"/>
      <c r="G368" s="967"/>
      <c r="H368" s="967" t="s">
        <v>1868</v>
      </c>
      <c r="I368" s="87" t="s">
        <v>2569</v>
      </c>
    </row>
    <row r="369" spans="1:9" x14ac:dyDescent="0.2">
      <c r="A369" s="959" t="s">
        <v>2570</v>
      </c>
      <c r="B369" s="959" t="s">
        <v>2571</v>
      </c>
      <c r="C369" s="70">
        <v>6</v>
      </c>
      <c r="D369" s="971">
        <v>40807</v>
      </c>
      <c r="E369" s="966"/>
      <c r="F369" s="964"/>
      <c r="G369" s="967" t="s">
        <v>1868</v>
      </c>
      <c r="H369" s="967"/>
      <c r="I369" s="963" t="s">
        <v>2572</v>
      </c>
    </row>
    <row r="370" spans="1:9" x14ac:dyDescent="0.2">
      <c r="A370" s="969" t="s">
        <v>2573</v>
      </c>
      <c r="B370" s="959" t="s">
        <v>2574</v>
      </c>
      <c r="C370" s="70">
        <v>10</v>
      </c>
      <c r="D370" s="971">
        <v>41569</v>
      </c>
      <c r="E370" s="966"/>
      <c r="F370" s="964" t="s">
        <v>1868</v>
      </c>
      <c r="G370" s="967"/>
      <c r="H370" s="967"/>
      <c r="I370" s="87" t="s">
        <v>2575</v>
      </c>
    </row>
    <row r="371" spans="1:9" x14ac:dyDescent="0.2">
      <c r="A371" s="965" t="s">
        <v>2576</v>
      </c>
      <c r="B371" s="965" t="s">
        <v>2577</v>
      </c>
      <c r="C371" s="76">
        <v>6</v>
      </c>
      <c r="D371" s="149">
        <v>41935</v>
      </c>
      <c r="E371" s="53"/>
      <c r="F371" s="52" t="s">
        <v>1868</v>
      </c>
      <c r="G371" s="55"/>
      <c r="H371" s="55"/>
      <c r="I371" s="91" t="s">
        <v>2136</v>
      </c>
    </row>
    <row r="372" spans="1:9" x14ac:dyDescent="0.2">
      <c r="A372" s="65" t="s">
        <v>2578</v>
      </c>
      <c r="B372" s="960" t="s">
        <v>2579</v>
      </c>
      <c r="C372" s="62">
        <v>9</v>
      </c>
      <c r="D372" s="143">
        <v>40442</v>
      </c>
      <c r="E372" s="42"/>
      <c r="F372" s="26" t="s">
        <v>1868</v>
      </c>
      <c r="G372" s="37"/>
      <c r="H372" s="37"/>
      <c r="I372" s="61" t="s">
        <v>2580</v>
      </c>
    </row>
    <row r="373" spans="1:9" x14ac:dyDescent="0.2">
      <c r="A373" s="172" t="s">
        <v>2581</v>
      </c>
      <c r="B373" s="144" t="s">
        <v>2582</v>
      </c>
      <c r="C373" s="70">
        <v>14</v>
      </c>
      <c r="D373" s="971">
        <v>42117</v>
      </c>
      <c r="E373" s="966"/>
      <c r="F373" s="964"/>
      <c r="G373" s="967"/>
      <c r="H373" s="967" t="s">
        <v>1868</v>
      </c>
      <c r="I373" s="963"/>
    </row>
    <row r="374" spans="1:9" x14ac:dyDescent="0.2">
      <c r="A374" s="969" t="s">
        <v>2583</v>
      </c>
      <c r="B374" s="959" t="s">
        <v>2584</v>
      </c>
      <c r="C374" s="70">
        <v>5</v>
      </c>
      <c r="D374" s="971">
        <v>40422</v>
      </c>
      <c r="E374" s="966"/>
      <c r="F374" s="964"/>
      <c r="G374" s="967" t="s">
        <v>1868</v>
      </c>
      <c r="H374" s="967"/>
      <c r="I374" s="87" t="s">
        <v>2585</v>
      </c>
    </row>
    <row r="375" spans="1:9" x14ac:dyDescent="0.2">
      <c r="A375" s="969" t="s">
        <v>2586</v>
      </c>
      <c r="B375" s="959" t="s">
        <v>2587</v>
      </c>
      <c r="C375" s="70">
        <v>5</v>
      </c>
      <c r="D375" s="971">
        <v>42684</v>
      </c>
      <c r="E375" s="966"/>
      <c r="F375" s="964" t="s">
        <v>1868</v>
      </c>
      <c r="G375" s="967"/>
      <c r="H375" s="967"/>
      <c r="I375" s="87" t="s">
        <v>2588</v>
      </c>
    </row>
    <row r="376" spans="1:9" x14ac:dyDescent="0.2">
      <c r="A376" s="102" t="s">
        <v>2589</v>
      </c>
      <c r="B376" s="965" t="s">
        <v>2590</v>
      </c>
      <c r="C376" s="76">
        <v>5</v>
      </c>
      <c r="D376" s="149">
        <v>42481</v>
      </c>
      <c r="E376" s="53" t="s">
        <v>1868</v>
      </c>
      <c r="F376" s="52"/>
      <c r="G376" s="55"/>
      <c r="H376" s="55"/>
      <c r="I376" s="961"/>
    </row>
    <row r="377" spans="1:9" x14ac:dyDescent="0.2">
      <c r="A377" s="174" t="s">
        <v>2591</v>
      </c>
      <c r="B377" s="1234" t="s">
        <v>2592</v>
      </c>
      <c r="C377" s="62">
        <v>11</v>
      </c>
      <c r="D377" s="143">
        <v>41618</v>
      </c>
      <c r="E377" s="42"/>
      <c r="F377" s="26"/>
      <c r="G377" s="37"/>
      <c r="H377" s="37" t="s">
        <v>1868</v>
      </c>
      <c r="I377" s="61"/>
    </row>
    <row r="378" spans="1:9" x14ac:dyDescent="0.2">
      <c r="A378" s="482" t="s">
        <v>2593</v>
      </c>
      <c r="B378" s="164" t="s">
        <v>2594</v>
      </c>
      <c r="C378" s="70">
        <v>8</v>
      </c>
      <c r="D378" s="971">
        <v>40942</v>
      </c>
      <c r="E378" s="966" t="s">
        <v>1868</v>
      </c>
      <c r="F378" s="964"/>
      <c r="G378" s="967"/>
      <c r="H378" s="967"/>
      <c r="I378" s="87" t="s">
        <v>2595</v>
      </c>
    </row>
    <row r="379" spans="1:9" x14ac:dyDescent="0.2">
      <c r="A379" s="482" t="s">
        <v>2596</v>
      </c>
      <c r="B379" s="496" t="s">
        <v>2597</v>
      </c>
      <c r="C379" s="70">
        <v>5</v>
      </c>
      <c r="D379" s="971">
        <v>42395</v>
      </c>
      <c r="E379" s="966" t="s">
        <v>1868</v>
      </c>
      <c r="F379" s="964"/>
      <c r="G379" s="967"/>
      <c r="H379" s="967"/>
      <c r="I379" s="963" t="s">
        <v>4140</v>
      </c>
    </row>
    <row r="380" spans="1:9" x14ac:dyDescent="0.2">
      <c r="A380" s="469" t="s">
        <v>2596</v>
      </c>
      <c r="B380" s="162" t="s">
        <v>2597</v>
      </c>
      <c r="C380" s="70">
        <v>7</v>
      </c>
      <c r="D380" s="971">
        <v>40477</v>
      </c>
      <c r="E380" s="966"/>
      <c r="F380" s="964" t="s">
        <v>1868</v>
      </c>
      <c r="G380" s="967"/>
      <c r="H380" s="967"/>
      <c r="I380" s="157" t="s">
        <v>1896</v>
      </c>
    </row>
    <row r="381" spans="1:9" x14ac:dyDescent="0.2">
      <c r="A381" s="102" t="s">
        <v>2598</v>
      </c>
      <c r="B381" s="961" t="s">
        <v>2599</v>
      </c>
      <c r="C381" s="76">
        <v>6</v>
      </c>
      <c r="D381" s="149">
        <v>42690</v>
      </c>
      <c r="E381" s="53"/>
      <c r="F381" s="52" t="s">
        <v>1868</v>
      </c>
      <c r="G381" s="55"/>
      <c r="H381" s="55"/>
      <c r="I381" s="91" t="s">
        <v>1869</v>
      </c>
    </row>
    <row r="382" spans="1:9" x14ac:dyDescent="0.2">
      <c r="A382" s="100" t="s">
        <v>2600</v>
      </c>
      <c r="B382" s="161" t="s">
        <v>2601</v>
      </c>
      <c r="C382" s="62">
        <v>14</v>
      </c>
      <c r="D382" s="143">
        <v>42668</v>
      </c>
      <c r="E382" s="42"/>
      <c r="F382" s="26" t="s">
        <v>1868</v>
      </c>
      <c r="G382" s="37"/>
      <c r="H382" s="37"/>
      <c r="I382" s="61" t="s">
        <v>4048</v>
      </c>
    </row>
    <row r="383" spans="1:9" x14ac:dyDescent="0.2">
      <c r="A383" s="75" t="s">
        <v>2602</v>
      </c>
      <c r="B383" s="162" t="s">
        <v>1513</v>
      </c>
      <c r="C383" s="70">
        <v>22</v>
      </c>
      <c r="D383" s="971">
        <v>40147</v>
      </c>
      <c r="E383" s="966"/>
      <c r="F383" s="964" t="s">
        <v>1868</v>
      </c>
      <c r="G383" s="967"/>
      <c r="H383" s="967"/>
      <c r="I383" s="157" t="s">
        <v>1936</v>
      </c>
    </row>
    <row r="384" spans="1:9" x14ac:dyDescent="0.2">
      <c r="A384" s="959" t="s">
        <v>1514</v>
      </c>
      <c r="B384" s="963" t="s">
        <v>1515</v>
      </c>
      <c r="C384" s="70">
        <v>5</v>
      </c>
      <c r="D384" s="971">
        <v>41389</v>
      </c>
      <c r="E384" s="966"/>
      <c r="F384" s="964"/>
      <c r="G384" s="967"/>
      <c r="H384" s="967" t="s">
        <v>1868</v>
      </c>
      <c r="I384" s="87" t="s">
        <v>2603</v>
      </c>
    </row>
    <row r="385" spans="1:12" x14ac:dyDescent="0.2">
      <c r="A385" s="172" t="s">
        <v>2604</v>
      </c>
      <c r="B385" s="170" t="s">
        <v>2605</v>
      </c>
      <c r="C385" s="70">
        <v>12</v>
      </c>
      <c r="D385" s="971">
        <v>41370</v>
      </c>
      <c r="E385" s="966"/>
      <c r="F385" s="964"/>
      <c r="G385" s="967"/>
      <c r="H385" s="967" t="s">
        <v>1868</v>
      </c>
      <c r="I385" s="87" t="s">
        <v>2606</v>
      </c>
    </row>
    <row r="386" spans="1:12" x14ac:dyDescent="0.2">
      <c r="A386" s="147" t="s">
        <v>2607</v>
      </c>
      <c r="B386" s="169" t="s">
        <v>2608</v>
      </c>
      <c r="C386" s="76">
        <v>14</v>
      </c>
      <c r="D386" s="149">
        <v>42094</v>
      </c>
      <c r="E386" s="53"/>
      <c r="F386" s="52"/>
      <c r="G386" s="55"/>
      <c r="H386" s="55" t="s">
        <v>1868</v>
      </c>
      <c r="I386" s="961"/>
    </row>
    <row r="387" spans="1:12" x14ac:dyDescent="0.2">
      <c r="A387" s="960" t="s">
        <v>2609</v>
      </c>
      <c r="B387" s="23" t="s">
        <v>2610</v>
      </c>
      <c r="C387" s="62">
        <v>14</v>
      </c>
      <c r="D387" s="143">
        <v>41008</v>
      </c>
      <c r="E387" s="42"/>
      <c r="F387" s="26"/>
      <c r="G387" s="37" t="s">
        <v>1868</v>
      </c>
      <c r="H387" s="37"/>
      <c r="I387" s="23" t="s">
        <v>2611</v>
      </c>
    </row>
    <row r="388" spans="1:12" x14ac:dyDescent="0.2">
      <c r="A388" s="144" t="s">
        <v>2612</v>
      </c>
      <c r="B388" s="170" t="s">
        <v>2613</v>
      </c>
      <c r="C388" s="70">
        <v>11</v>
      </c>
      <c r="D388" s="971">
        <v>41607</v>
      </c>
      <c r="E388" s="966"/>
      <c r="F388" s="964"/>
      <c r="G388" s="967"/>
      <c r="H388" s="967" t="s">
        <v>1868</v>
      </c>
      <c r="I388" s="963"/>
    </row>
    <row r="389" spans="1:12" x14ac:dyDescent="0.2">
      <c r="A389" s="959" t="s">
        <v>2614</v>
      </c>
      <c r="B389" s="963" t="s">
        <v>2615</v>
      </c>
      <c r="C389" s="70">
        <v>12</v>
      </c>
      <c r="D389" s="971">
        <v>41578</v>
      </c>
      <c r="E389" s="966"/>
      <c r="F389" s="964" t="s">
        <v>1868</v>
      </c>
      <c r="G389" s="967"/>
      <c r="H389" s="967"/>
      <c r="I389" s="87" t="s">
        <v>4106</v>
      </c>
      <c r="K389" s="958"/>
      <c r="L389" s="958"/>
    </row>
    <row r="390" spans="1:12" x14ac:dyDescent="0.2">
      <c r="A390" s="959" t="s">
        <v>2616</v>
      </c>
      <c r="B390" s="963" t="s">
        <v>2617</v>
      </c>
      <c r="C390" s="70">
        <v>8</v>
      </c>
      <c r="D390" s="971">
        <v>41943</v>
      </c>
      <c r="E390" s="966"/>
      <c r="F390" s="964" t="s">
        <v>1868</v>
      </c>
      <c r="G390" s="967"/>
      <c r="H390" s="967"/>
      <c r="I390" s="87" t="s">
        <v>4105</v>
      </c>
    </row>
    <row r="391" spans="1:12" x14ac:dyDescent="0.2">
      <c r="A391" s="965" t="s">
        <v>2618</v>
      </c>
      <c r="B391" s="961" t="s">
        <v>2619</v>
      </c>
      <c r="C391" s="76">
        <v>7</v>
      </c>
      <c r="D391" s="149">
        <v>41627</v>
      </c>
      <c r="E391" s="53"/>
      <c r="F391" s="52"/>
      <c r="G391" s="55" t="s">
        <v>1868</v>
      </c>
      <c r="H391" s="55"/>
      <c r="I391" s="961" t="s">
        <v>2620</v>
      </c>
    </row>
    <row r="392" spans="1:12" x14ac:dyDescent="0.2">
      <c r="A392" s="65" t="s">
        <v>2621</v>
      </c>
      <c r="B392" s="23" t="s">
        <v>2622</v>
      </c>
      <c r="C392" s="62">
        <v>5</v>
      </c>
      <c r="D392" s="143">
        <v>42670</v>
      </c>
      <c r="E392" s="42" t="s">
        <v>1868</v>
      </c>
      <c r="F392" s="26"/>
      <c r="G392" s="37"/>
      <c r="H392" s="37"/>
      <c r="I392" s="23"/>
    </row>
    <row r="393" spans="1:12" x14ac:dyDescent="0.2">
      <c r="A393" s="959" t="s">
        <v>2623</v>
      </c>
      <c r="B393" s="963" t="s">
        <v>2624</v>
      </c>
      <c r="C393" s="70">
        <v>15</v>
      </c>
      <c r="D393" s="971">
        <v>40834</v>
      </c>
      <c r="E393" s="966"/>
      <c r="F393" s="964" t="s">
        <v>1868</v>
      </c>
      <c r="G393" s="967"/>
      <c r="H393" s="967"/>
      <c r="I393" s="87" t="s">
        <v>2355</v>
      </c>
    </row>
    <row r="394" spans="1:12" x14ac:dyDescent="0.2">
      <c r="A394" s="959" t="s">
        <v>2625</v>
      </c>
      <c r="B394" s="963" t="s">
        <v>2626</v>
      </c>
      <c r="C394" s="70">
        <v>5</v>
      </c>
      <c r="D394" s="971">
        <v>43035</v>
      </c>
      <c r="E394" s="966"/>
      <c r="F394" s="964" t="s">
        <v>1868</v>
      </c>
      <c r="G394" s="967"/>
      <c r="H394" s="967"/>
      <c r="I394" s="87" t="s">
        <v>1876</v>
      </c>
    </row>
    <row r="395" spans="1:12" x14ac:dyDescent="0.2">
      <c r="A395" s="93" t="s">
        <v>2625</v>
      </c>
      <c r="B395" s="164" t="s">
        <v>2626</v>
      </c>
      <c r="C395" s="70">
        <v>26</v>
      </c>
      <c r="D395" s="971">
        <v>39930</v>
      </c>
      <c r="E395" s="966" t="s">
        <v>1868</v>
      </c>
      <c r="F395" s="964"/>
      <c r="G395" s="967"/>
      <c r="H395" s="967"/>
      <c r="I395" s="157" t="s">
        <v>1936</v>
      </c>
      <c r="K395" s="958"/>
      <c r="L395" s="958"/>
    </row>
    <row r="396" spans="1:12" x14ac:dyDescent="0.2">
      <c r="A396" s="501" t="s">
        <v>1522</v>
      </c>
      <c r="B396" s="498" t="s">
        <v>1523</v>
      </c>
      <c r="C396" s="1247">
        <v>5</v>
      </c>
      <c r="D396" s="149">
        <v>43434</v>
      </c>
      <c r="E396" s="53"/>
      <c r="F396" s="52" t="s">
        <v>1868</v>
      </c>
      <c r="G396" s="55"/>
      <c r="H396" s="55"/>
      <c r="I396" s="91"/>
    </row>
    <row r="397" spans="1:12" x14ac:dyDescent="0.2">
      <c r="A397" s="960" t="s">
        <v>2627</v>
      </c>
      <c r="B397" s="23" t="s">
        <v>2628</v>
      </c>
      <c r="C397" s="62">
        <v>5</v>
      </c>
      <c r="D397" s="143">
        <v>42234</v>
      </c>
      <c r="E397" s="42"/>
      <c r="F397" s="26"/>
      <c r="G397" s="37" t="s">
        <v>1868</v>
      </c>
      <c r="H397" s="37"/>
      <c r="I397" s="61" t="s">
        <v>2629</v>
      </c>
    </row>
    <row r="398" spans="1:12" x14ac:dyDescent="0.2">
      <c r="A398" s="969" t="s">
        <v>2630</v>
      </c>
      <c r="B398" s="963" t="s">
        <v>2631</v>
      </c>
      <c r="C398" s="70">
        <v>10</v>
      </c>
      <c r="D398" s="971">
        <v>42662</v>
      </c>
      <c r="E398" s="966"/>
      <c r="F398" s="964" t="s">
        <v>1868</v>
      </c>
      <c r="G398" s="967"/>
      <c r="H398" s="967"/>
      <c r="I398" s="87" t="s">
        <v>2632</v>
      </c>
    </row>
    <row r="399" spans="1:12" x14ac:dyDescent="0.2">
      <c r="A399" s="969" t="s">
        <v>2633</v>
      </c>
      <c r="B399" s="963" t="s">
        <v>2634</v>
      </c>
      <c r="C399" s="70">
        <v>8</v>
      </c>
      <c r="D399" s="971">
        <v>42653</v>
      </c>
      <c r="E399" s="966"/>
      <c r="F399" s="964" t="s">
        <v>1868</v>
      </c>
      <c r="G399" s="967"/>
      <c r="H399" s="967"/>
      <c r="I399" s="87" t="s">
        <v>1869</v>
      </c>
    </row>
    <row r="400" spans="1:12" x14ac:dyDescent="0.2">
      <c r="A400" s="484" t="s">
        <v>2635</v>
      </c>
      <c r="B400" s="1241" t="s">
        <v>2636</v>
      </c>
      <c r="C400" s="70">
        <v>6</v>
      </c>
      <c r="D400" s="971">
        <v>42303</v>
      </c>
      <c r="E400" s="966"/>
      <c r="F400" s="964" t="s">
        <v>1868</v>
      </c>
      <c r="G400" s="967"/>
      <c r="H400" s="967"/>
      <c r="I400" s="87" t="s">
        <v>4076</v>
      </c>
    </row>
    <row r="401" spans="1:12" x14ac:dyDescent="0.2">
      <c r="A401" s="1209" t="s">
        <v>2637</v>
      </c>
      <c r="B401" s="171" t="s">
        <v>2638</v>
      </c>
      <c r="C401" s="76">
        <v>11</v>
      </c>
      <c r="D401" s="149">
        <v>40848</v>
      </c>
      <c r="E401" s="53" t="s">
        <v>1868</v>
      </c>
      <c r="F401" s="52"/>
      <c r="G401" s="55"/>
      <c r="H401" s="55"/>
      <c r="I401" s="91" t="s">
        <v>4184</v>
      </c>
    </row>
    <row r="402" spans="1:12" x14ac:dyDescent="0.2">
      <c r="A402" s="960" t="s">
        <v>2639</v>
      </c>
      <c r="B402" s="23" t="s">
        <v>2640</v>
      </c>
      <c r="C402" s="62">
        <v>7</v>
      </c>
      <c r="D402" s="143">
        <v>43049</v>
      </c>
      <c r="E402" s="42"/>
      <c r="F402" s="26" t="s">
        <v>1868</v>
      </c>
      <c r="G402" s="37"/>
      <c r="H402" s="37"/>
      <c r="I402" s="61" t="s">
        <v>1876</v>
      </c>
      <c r="K402" s="958"/>
      <c r="L402" s="958"/>
    </row>
    <row r="403" spans="1:12" x14ac:dyDescent="0.2">
      <c r="A403" s="75" t="s">
        <v>2641</v>
      </c>
      <c r="B403" s="162" t="s">
        <v>2642</v>
      </c>
      <c r="C403" s="70">
        <v>33</v>
      </c>
      <c r="D403" s="971">
        <v>40116</v>
      </c>
      <c r="E403" s="966"/>
      <c r="F403" s="964" t="s">
        <v>1868</v>
      </c>
      <c r="G403" s="967"/>
      <c r="H403" s="967"/>
      <c r="I403" s="87" t="s">
        <v>2643</v>
      </c>
    </row>
    <row r="404" spans="1:12" x14ac:dyDescent="0.2">
      <c r="A404" s="113" t="s">
        <v>2644</v>
      </c>
      <c r="B404" s="168" t="s">
        <v>2645</v>
      </c>
      <c r="C404" s="70">
        <v>5</v>
      </c>
      <c r="D404" s="971">
        <v>40442</v>
      </c>
      <c r="E404" s="966"/>
      <c r="F404" s="166" t="s">
        <v>1868</v>
      </c>
      <c r="G404" s="967"/>
      <c r="H404" s="967"/>
      <c r="I404" s="154" t="s">
        <v>2646</v>
      </c>
    </row>
    <row r="405" spans="1:12" x14ac:dyDescent="0.2">
      <c r="A405" s="972" t="s">
        <v>732</v>
      </c>
      <c r="B405" s="955" t="s">
        <v>733</v>
      </c>
      <c r="C405" s="1248">
        <v>21</v>
      </c>
      <c r="D405" s="971">
        <v>43404</v>
      </c>
      <c r="E405" s="966" t="s">
        <v>1868</v>
      </c>
      <c r="F405" s="964"/>
      <c r="G405" s="967"/>
      <c r="H405" s="967"/>
      <c r="I405" s="1141"/>
    </row>
    <row r="406" spans="1:12" x14ac:dyDescent="0.2">
      <c r="A406" s="965" t="s">
        <v>2647</v>
      </c>
      <c r="B406" s="961" t="s">
        <v>2648</v>
      </c>
      <c r="C406" s="76">
        <v>6</v>
      </c>
      <c r="D406" s="149">
        <v>43039</v>
      </c>
      <c r="E406" s="53"/>
      <c r="F406" s="52"/>
      <c r="G406" s="55" t="s">
        <v>1868</v>
      </c>
      <c r="H406" s="55"/>
      <c r="I406" s="91" t="s">
        <v>2649</v>
      </c>
    </row>
    <row r="407" spans="1:12" x14ac:dyDescent="0.2">
      <c r="A407" s="65" t="s">
        <v>2650</v>
      </c>
      <c r="B407" s="23" t="s">
        <v>2651</v>
      </c>
      <c r="C407" s="62">
        <v>5</v>
      </c>
      <c r="D407" s="143">
        <v>42675</v>
      </c>
      <c r="E407" s="42"/>
      <c r="F407" s="26" t="s">
        <v>1868</v>
      </c>
      <c r="G407" s="37"/>
      <c r="H407" s="37"/>
      <c r="I407" s="61" t="s">
        <v>1869</v>
      </c>
    </row>
    <row r="408" spans="1:12" x14ac:dyDescent="0.2">
      <c r="A408" s="959" t="s">
        <v>2652</v>
      </c>
      <c r="B408" s="963" t="s">
        <v>2653</v>
      </c>
      <c r="C408" s="70">
        <v>10</v>
      </c>
      <c r="D408" s="971">
        <v>42248</v>
      </c>
      <c r="E408" s="966"/>
      <c r="F408" s="964"/>
      <c r="G408" s="967" t="s">
        <v>1868</v>
      </c>
      <c r="H408" s="967"/>
      <c r="I408" s="963" t="s">
        <v>2654</v>
      </c>
    </row>
    <row r="409" spans="1:12" x14ac:dyDescent="0.2">
      <c r="A409" s="969" t="s">
        <v>2655</v>
      </c>
      <c r="B409" s="963" t="s">
        <v>2656</v>
      </c>
      <c r="C409" s="70">
        <v>10</v>
      </c>
      <c r="D409" s="971">
        <v>42690</v>
      </c>
      <c r="E409" s="966"/>
      <c r="F409" s="964" t="s">
        <v>1868</v>
      </c>
      <c r="G409" s="967"/>
      <c r="H409" s="967"/>
      <c r="I409" s="87" t="s">
        <v>1869</v>
      </c>
    </row>
    <row r="410" spans="1:12" x14ac:dyDescent="0.2">
      <c r="A410" s="959" t="s">
        <v>2657</v>
      </c>
      <c r="B410" s="963" t="s">
        <v>2658</v>
      </c>
      <c r="C410" s="70">
        <v>20</v>
      </c>
      <c r="D410" s="971">
        <v>40412</v>
      </c>
      <c r="E410" s="966"/>
      <c r="F410" s="964" t="s">
        <v>1868</v>
      </c>
      <c r="G410" s="967"/>
      <c r="H410" s="967"/>
      <c r="I410" s="963" t="s">
        <v>2465</v>
      </c>
    </row>
    <row r="411" spans="1:12" x14ac:dyDescent="0.2">
      <c r="A411" s="102" t="s">
        <v>2659</v>
      </c>
      <c r="B411" s="961" t="s">
        <v>2660</v>
      </c>
      <c r="C411" s="76">
        <v>22</v>
      </c>
      <c r="D411" s="149">
        <v>42447</v>
      </c>
      <c r="E411" s="53"/>
      <c r="F411" s="52"/>
      <c r="G411" s="55" t="s">
        <v>1868</v>
      </c>
      <c r="H411" s="55"/>
      <c r="I411" s="91" t="s">
        <v>2661</v>
      </c>
    </row>
    <row r="412" spans="1:12" x14ac:dyDescent="0.2">
      <c r="A412" s="96" t="s">
        <v>1549</v>
      </c>
      <c r="B412" s="161" t="s">
        <v>1550</v>
      </c>
      <c r="C412" s="62">
        <v>20</v>
      </c>
      <c r="D412" s="143">
        <v>40464</v>
      </c>
      <c r="E412" s="42"/>
      <c r="F412" s="26" t="s">
        <v>1868</v>
      </c>
      <c r="G412" s="37"/>
      <c r="H412" s="37"/>
      <c r="I412" s="167" t="s">
        <v>1896</v>
      </c>
    </row>
    <row r="413" spans="1:12" x14ac:dyDescent="0.2">
      <c r="A413" s="969" t="s">
        <v>2662</v>
      </c>
      <c r="B413" s="963" t="s">
        <v>2663</v>
      </c>
      <c r="C413" s="70">
        <v>5</v>
      </c>
      <c r="D413" s="971">
        <v>42668</v>
      </c>
      <c r="E413" s="966"/>
      <c r="F413" s="964" t="s">
        <v>1868</v>
      </c>
      <c r="G413" s="967"/>
      <c r="H413" s="967"/>
      <c r="I413" s="87" t="s">
        <v>2664</v>
      </c>
    </row>
    <row r="414" spans="1:12" x14ac:dyDescent="0.2">
      <c r="A414" s="513" t="s">
        <v>1551</v>
      </c>
      <c r="B414" s="955" t="s">
        <v>1552</v>
      </c>
      <c r="C414" s="1248">
        <v>5</v>
      </c>
      <c r="D414" s="971">
        <v>43404</v>
      </c>
      <c r="E414" s="966"/>
      <c r="F414" s="964" t="s">
        <v>1868</v>
      </c>
      <c r="G414" s="967"/>
      <c r="H414" s="967"/>
      <c r="I414" s="87" t="s">
        <v>4369</v>
      </c>
    </row>
    <row r="415" spans="1:12" x14ac:dyDescent="0.2">
      <c r="A415" s="969" t="s">
        <v>2665</v>
      </c>
      <c r="B415" s="963" t="s">
        <v>2666</v>
      </c>
      <c r="C415" s="70">
        <v>6</v>
      </c>
      <c r="D415" s="971">
        <v>41521</v>
      </c>
      <c r="E415" s="966"/>
      <c r="F415" s="964" t="s">
        <v>1868</v>
      </c>
      <c r="G415" s="967"/>
      <c r="H415" s="967"/>
      <c r="I415" s="87" t="s">
        <v>2667</v>
      </c>
    </row>
    <row r="416" spans="1:12" x14ac:dyDescent="0.2">
      <c r="A416" s="102" t="s">
        <v>2668</v>
      </c>
      <c r="B416" s="961" t="s">
        <v>2669</v>
      </c>
      <c r="C416" s="76">
        <v>5</v>
      </c>
      <c r="D416" s="149">
        <v>42268</v>
      </c>
      <c r="E416" s="53" t="s">
        <v>1868</v>
      </c>
      <c r="F416" s="52"/>
      <c r="G416" s="55"/>
      <c r="H416" s="55"/>
      <c r="I416" s="961"/>
    </row>
    <row r="417" spans="1:9" x14ac:dyDescent="0.2">
      <c r="A417" s="153" t="s">
        <v>2670</v>
      </c>
      <c r="B417" s="173" t="s">
        <v>2671</v>
      </c>
      <c r="C417" s="62">
        <v>43</v>
      </c>
      <c r="D417" s="143">
        <v>40054</v>
      </c>
      <c r="E417" s="42" t="s">
        <v>1868</v>
      </c>
      <c r="F417" s="26"/>
      <c r="G417" s="37"/>
      <c r="H417" s="37"/>
      <c r="I417" s="61" t="s">
        <v>4198</v>
      </c>
    </row>
    <row r="418" spans="1:9" x14ac:dyDescent="0.2">
      <c r="A418" s="959" t="s">
        <v>2672</v>
      </c>
      <c r="B418" s="963" t="s">
        <v>2673</v>
      </c>
      <c r="C418" s="70">
        <v>6</v>
      </c>
      <c r="D418" s="971">
        <v>42074</v>
      </c>
      <c r="E418" s="966"/>
      <c r="F418" s="964"/>
      <c r="G418" s="967" t="s">
        <v>1868</v>
      </c>
      <c r="H418" s="967"/>
      <c r="I418" s="963" t="s">
        <v>2674</v>
      </c>
    </row>
    <row r="419" spans="1:9" x14ac:dyDescent="0.2">
      <c r="A419" s="93" t="s">
        <v>1561</v>
      </c>
      <c r="B419" s="164" t="s">
        <v>1562</v>
      </c>
      <c r="C419" s="70">
        <v>41</v>
      </c>
      <c r="D419" s="971">
        <v>39839</v>
      </c>
      <c r="E419" s="966" t="s">
        <v>1868</v>
      </c>
      <c r="F419" s="964"/>
      <c r="G419" s="967"/>
      <c r="H419" s="967"/>
      <c r="I419" s="157" t="s">
        <v>1896</v>
      </c>
    </row>
    <row r="420" spans="1:9" x14ac:dyDescent="0.2">
      <c r="A420" s="959" t="s">
        <v>2675</v>
      </c>
      <c r="B420" s="963" t="s">
        <v>2676</v>
      </c>
      <c r="C420" s="70">
        <v>6</v>
      </c>
      <c r="D420" s="971">
        <v>41171</v>
      </c>
      <c r="E420" s="966"/>
      <c r="F420" s="964" t="s">
        <v>1868</v>
      </c>
      <c r="G420" s="967"/>
      <c r="H420" s="967"/>
      <c r="I420" s="87" t="s">
        <v>2444</v>
      </c>
    </row>
    <row r="421" spans="1:9" x14ac:dyDescent="0.2">
      <c r="A421" s="965" t="s">
        <v>2677</v>
      </c>
      <c r="B421" s="961" t="s">
        <v>2678</v>
      </c>
      <c r="C421" s="76">
        <v>6</v>
      </c>
      <c r="D421" s="149">
        <v>40877</v>
      </c>
      <c r="E421" s="53"/>
      <c r="F421" s="52"/>
      <c r="G421" s="55" t="s">
        <v>1868</v>
      </c>
      <c r="H421" s="55"/>
      <c r="I421" s="91" t="s">
        <v>2679</v>
      </c>
    </row>
    <row r="422" spans="1:9" x14ac:dyDescent="0.2">
      <c r="A422" s="65" t="s">
        <v>2680</v>
      </c>
      <c r="B422" s="23" t="s">
        <v>2681</v>
      </c>
      <c r="C422" s="62">
        <v>38</v>
      </c>
      <c r="D422" s="143">
        <v>42646</v>
      </c>
      <c r="E422" s="42"/>
      <c r="F422" s="26"/>
      <c r="G422" s="37" t="s">
        <v>1868</v>
      </c>
      <c r="H422" s="37"/>
      <c r="I422" s="61" t="s">
        <v>2682</v>
      </c>
    </row>
    <row r="423" spans="1:9" x14ac:dyDescent="0.2">
      <c r="A423" s="969" t="s">
        <v>2683</v>
      </c>
      <c r="B423" s="963" t="s">
        <v>2684</v>
      </c>
      <c r="C423" s="70">
        <v>5</v>
      </c>
      <c r="D423" s="971">
        <v>43005</v>
      </c>
      <c r="E423" s="966"/>
      <c r="F423" s="964" t="s">
        <v>1868</v>
      </c>
      <c r="G423" s="967"/>
      <c r="H423" s="967"/>
      <c r="I423" s="87" t="s">
        <v>1876</v>
      </c>
    </row>
    <row r="424" spans="1:9" x14ac:dyDescent="0.2">
      <c r="A424" s="513" t="s">
        <v>1569</v>
      </c>
      <c r="B424" s="955" t="s">
        <v>1570</v>
      </c>
      <c r="C424" s="1248">
        <v>5</v>
      </c>
      <c r="D424" s="971">
        <v>43434</v>
      </c>
      <c r="E424" s="966"/>
      <c r="F424" s="964"/>
      <c r="G424" s="967" t="s">
        <v>1868</v>
      </c>
      <c r="H424" s="967"/>
      <c r="I424" s="87" t="s">
        <v>4439</v>
      </c>
    </row>
    <row r="425" spans="1:9" x14ac:dyDescent="0.2">
      <c r="A425" s="959" t="s">
        <v>2685</v>
      </c>
      <c r="B425" s="963" t="s">
        <v>2686</v>
      </c>
      <c r="C425" s="70">
        <v>30</v>
      </c>
      <c r="D425" s="971">
        <v>41394</v>
      </c>
      <c r="E425" s="966" t="s">
        <v>1868</v>
      </c>
      <c r="F425" s="964"/>
      <c r="G425" s="967"/>
      <c r="H425" s="967"/>
      <c r="I425" s="963"/>
    </row>
    <row r="426" spans="1:9" x14ac:dyDescent="0.2">
      <c r="A426" s="102" t="s">
        <v>2687</v>
      </c>
      <c r="B426" s="961" t="s">
        <v>2688</v>
      </c>
      <c r="C426" s="76">
        <v>14</v>
      </c>
      <c r="D426" s="149">
        <v>42630</v>
      </c>
      <c r="E426" s="53" t="s">
        <v>1868</v>
      </c>
      <c r="F426" s="52"/>
      <c r="G426" s="55"/>
      <c r="H426" s="55"/>
      <c r="I426" s="961" t="s">
        <v>2689</v>
      </c>
    </row>
    <row r="427" spans="1:9" x14ac:dyDescent="0.2">
      <c r="A427" s="65" t="s">
        <v>2690</v>
      </c>
      <c r="B427" s="960" t="s">
        <v>2691</v>
      </c>
      <c r="C427" s="62">
        <v>5</v>
      </c>
      <c r="D427" s="143">
        <v>42754</v>
      </c>
      <c r="E427" s="42" t="s">
        <v>1868</v>
      </c>
      <c r="F427" s="26"/>
      <c r="G427" s="37"/>
      <c r="H427" s="37"/>
      <c r="I427" s="61"/>
    </row>
    <row r="428" spans="1:9" x14ac:dyDescent="0.2">
      <c r="A428" s="75" t="s">
        <v>1581</v>
      </c>
      <c r="B428" s="75" t="s">
        <v>1582</v>
      </c>
      <c r="C428" s="70">
        <v>6</v>
      </c>
      <c r="D428" s="971">
        <v>40486</v>
      </c>
      <c r="E428" s="966"/>
      <c r="F428" s="964" t="s">
        <v>1868</v>
      </c>
      <c r="G428" s="967"/>
      <c r="H428" s="967"/>
      <c r="I428" s="157" t="s">
        <v>1896</v>
      </c>
    </row>
    <row r="429" spans="1:9" x14ac:dyDescent="0.2">
      <c r="A429" s="959" t="s">
        <v>2692</v>
      </c>
      <c r="B429" s="959" t="s">
        <v>2693</v>
      </c>
      <c r="C429" s="70">
        <v>6</v>
      </c>
      <c r="D429" s="971">
        <v>43042</v>
      </c>
      <c r="E429" s="966"/>
      <c r="F429" s="964" t="s">
        <v>1868</v>
      </c>
      <c r="G429" s="967"/>
      <c r="H429" s="967"/>
      <c r="I429" s="963" t="s">
        <v>1876</v>
      </c>
    </row>
    <row r="430" spans="1:9" x14ac:dyDescent="0.2">
      <c r="A430" s="959" t="s">
        <v>2694</v>
      </c>
      <c r="B430" s="959" t="s">
        <v>2695</v>
      </c>
      <c r="C430" s="70">
        <v>6</v>
      </c>
      <c r="D430" s="971">
        <v>42705</v>
      </c>
      <c r="E430" s="966"/>
      <c r="F430" s="964"/>
      <c r="G430" s="967" t="s">
        <v>1868</v>
      </c>
      <c r="H430" s="967"/>
      <c r="I430" s="87" t="s">
        <v>2696</v>
      </c>
    </row>
    <row r="431" spans="1:9" x14ac:dyDescent="0.2">
      <c r="A431" s="89" t="s">
        <v>2697</v>
      </c>
      <c r="B431" s="89" t="s">
        <v>2698</v>
      </c>
      <c r="C431" s="76">
        <v>6</v>
      </c>
      <c r="D431" s="149">
        <v>42955</v>
      </c>
      <c r="E431" s="53"/>
      <c r="F431" s="52" t="s">
        <v>1868</v>
      </c>
      <c r="G431" s="55"/>
      <c r="H431" s="55"/>
      <c r="I431" s="961" t="s">
        <v>2699</v>
      </c>
    </row>
    <row r="432" spans="1:9" x14ac:dyDescent="0.2">
      <c r="A432" s="65" t="s">
        <v>2700</v>
      </c>
      <c r="B432" s="960" t="s">
        <v>2701</v>
      </c>
      <c r="C432" s="62">
        <v>5</v>
      </c>
      <c r="D432" s="143">
        <v>42620</v>
      </c>
      <c r="E432" s="42"/>
      <c r="F432" s="26" t="s">
        <v>1868</v>
      </c>
      <c r="G432" s="37"/>
      <c r="H432" s="37"/>
      <c r="I432" s="61" t="s">
        <v>2702</v>
      </c>
    </row>
    <row r="433" spans="1:9" x14ac:dyDescent="0.2">
      <c r="A433" s="969" t="s">
        <v>2703</v>
      </c>
      <c r="B433" s="959" t="s">
        <v>2704</v>
      </c>
      <c r="C433" s="70">
        <v>21</v>
      </c>
      <c r="D433" s="971">
        <v>40438</v>
      </c>
      <c r="E433" s="966"/>
      <c r="F433" s="964" t="s">
        <v>1868</v>
      </c>
      <c r="G433" s="967"/>
      <c r="H433" s="967"/>
      <c r="I433" s="87" t="s">
        <v>2705</v>
      </c>
    </row>
    <row r="434" spans="1:9" x14ac:dyDescent="0.2">
      <c r="A434" s="93" t="s">
        <v>2706</v>
      </c>
      <c r="B434" s="93" t="s">
        <v>2707</v>
      </c>
      <c r="C434" s="70">
        <v>36</v>
      </c>
      <c r="D434" s="971">
        <v>39477</v>
      </c>
      <c r="E434" s="966" t="s">
        <v>1868</v>
      </c>
      <c r="F434" s="964"/>
      <c r="G434" s="967"/>
      <c r="H434" s="967"/>
      <c r="I434" s="87" t="s">
        <v>4083</v>
      </c>
    </row>
    <row r="435" spans="1:9" x14ac:dyDescent="0.2">
      <c r="A435" s="113" t="s">
        <v>2708</v>
      </c>
      <c r="B435" s="113" t="s">
        <v>2709</v>
      </c>
      <c r="C435" s="70">
        <v>5</v>
      </c>
      <c r="D435" s="971">
        <v>41981</v>
      </c>
      <c r="E435" s="165" t="s">
        <v>1868</v>
      </c>
      <c r="F435" s="964"/>
      <c r="G435" s="967"/>
      <c r="H435" s="967"/>
      <c r="I435" s="154" t="s">
        <v>2710</v>
      </c>
    </row>
    <row r="436" spans="1:9" x14ac:dyDescent="0.2">
      <c r="A436" s="102" t="s">
        <v>2711</v>
      </c>
      <c r="B436" s="965" t="s">
        <v>2712</v>
      </c>
      <c r="C436" s="76">
        <v>5</v>
      </c>
      <c r="D436" s="149">
        <v>42037</v>
      </c>
      <c r="E436" s="53"/>
      <c r="F436" s="52"/>
      <c r="G436" s="55" t="s">
        <v>1868</v>
      </c>
      <c r="H436" s="55"/>
      <c r="I436" s="91" t="s">
        <v>2713</v>
      </c>
    </row>
    <row r="437" spans="1:9" x14ac:dyDescent="0.2">
      <c r="A437" s="100" t="s">
        <v>2714</v>
      </c>
      <c r="B437" s="96" t="s">
        <v>34</v>
      </c>
      <c r="C437" s="62">
        <v>7</v>
      </c>
      <c r="D437" s="143">
        <v>40862</v>
      </c>
      <c r="E437" s="42"/>
      <c r="F437" s="26" t="s">
        <v>1868</v>
      </c>
      <c r="G437" s="37"/>
      <c r="H437" s="37"/>
      <c r="I437" s="167" t="s">
        <v>1936</v>
      </c>
    </row>
    <row r="438" spans="1:9" x14ac:dyDescent="0.2">
      <c r="A438" s="513" t="s">
        <v>1598</v>
      </c>
      <c r="B438" s="972" t="s">
        <v>1599</v>
      </c>
      <c r="C438" s="1248">
        <v>8</v>
      </c>
      <c r="D438" s="971">
        <v>43404</v>
      </c>
      <c r="E438" s="966"/>
      <c r="F438" s="964" t="s">
        <v>1868</v>
      </c>
      <c r="G438" s="967"/>
      <c r="H438" s="967"/>
      <c r="I438" s="87" t="s">
        <v>4369</v>
      </c>
    </row>
    <row r="439" spans="1:9" x14ac:dyDescent="0.2">
      <c r="A439" s="969" t="s">
        <v>2715</v>
      </c>
      <c r="B439" s="959" t="s">
        <v>2716</v>
      </c>
      <c r="C439" s="70">
        <v>7</v>
      </c>
      <c r="D439" s="971">
        <v>40478</v>
      </c>
      <c r="E439" s="966"/>
      <c r="F439" s="964" t="s">
        <v>1868</v>
      </c>
      <c r="G439" s="967"/>
      <c r="H439" s="967"/>
      <c r="I439" s="87" t="s">
        <v>2717</v>
      </c>
    </row>
    <row r="440" spans="1:9" x14ac:dyDescent="0.2">
      <c r="A440" s="75" t="s">
        <v>1600</v>
      </c>
      <c r="B440" s="75" t="s">
        <v>1601</v>
      </c>
      <c r="C440" s="70">
        <v>14</v>
      </c>
      <c r="D440" s="971">
        <v>40505</v>
      </c>
      <c r="E440" s="966"/>
      <c r="F440" s="964" t="s">
        <v>1868</v>
      </c>
      <c r="G440" s="967"/>
      <c r="H440" s="967"/>
      <c r="I440" s="157" t="s">
        <v>1896</v>
      </c>
    </row>
    <row r="441" spans="1:9" x14ac:dyDescent="0.2">
      <c r="A441" s="102" t="s">
        <v>2718</v>
      </c>
      <c r="B441" s="965" t="s">
        <v>2719</v>
      </c>
      <c r="C441" s="76">
        <v>37</v>
      </c>
      <c r="D441" s="149">
        <v>42629</v>
      </c>
      <c r="E441" s="53"/>
      <c r="F441" s="52"/>
      <c r="G441" s="55" t="s">
        <v>1868</v>
      </c>
      <c r="H441" s="55"/>
      <c r="I441" s="91" t="s">
        <v>2720</v>
      </c>
    </row>
    <row r="442" spans="1:9" x14ac:dyDescent="0.2">
      <c r="A442" s="960" t="s">
        <v>2721</v>
      </c>
      <c r="B442" s="959" t="s">
        <v>2722</v>
      </c>
      <c r="C442" s="70">
        <v>6</v>
      </c>
      <c r="D442" s="146">
        <v>41761</v>
      </c>
      <c r="E442" s="63"/>
      <c r="F442" s="50"/>
      <c r="G442" s="64" t="s">
        <v>1868</v>
      </c>
      <c r="H442" s="967"/>
      <c r="I442" s="87" t="s">
        <v>2723</v>
      </c>
    </row>
    <row r="443" spans="1:9" x14ac:dyDescent="0.2">
      <c r="A443" s="969" t="s">
        <v>2724</v>
      </c>
      <c r="B443" s="959" t="s">
        <v>2725</v>
      </c>
      <c r="C443" s="70">
        <v>5</v>
      </c>
      <c r="D443" s="146">
        <v>42346</v>
      </c>
      <c r="E443" s="63" t="s">
        <v>1868</v>
      </c>
      <c r="F443" s="50"/>
      <c r="G443" s="64"/>
      <c r="H443" s="64"/>
      <c r="I443" s="87" t="s">
        <v>2726</v>
      </c>
    </row>
    <row r="444" spans="1:9" x14ac:dyDescent="0.2">
      <c r="A444" s="959" t="s">
        <v>2727</v>
      </c>
      <c r="B444" s="959" t="s">
        <v>2728</v>
      </c>
      <c r="C444" s="70">
        <v>7</v>
      </c>
      <c r="D444" s="971">
        <v>42993</v>
      </c>
      <c r="E444" s="966"/>
      <c r="F444" s="964" t="s">
        <v>1868</v>
      </c>
      <c r="G444" s="967"/>
      <c r="H444" s="967"/>
      <c r="I444" s="963" t="s">
        <v>1876</v>
      </c>
    </row>
    <row r="445" spans="1:9" x14ac:dyDescent="0.2">
      <c r="A445" s="513" t="s">
        <v>1604</v>
      </c>
      <c r="B445" s="972" t="s">
        <v>1605</v>
      </c>
      <c r="C445" s="1248">
        <v>5</v>
      </c>
      <c r="D445" s="971">
        <v>43404</v>
      </c>
      <c r="E445" s="966"/>
      <c r="F445" s="964" t="s">
        <v>1868</v>
      </c>
      <c r="G445" s="967"/>
      <c r="H445" s="967"/>
      <c r="I445" s="87" t="s">
        <v>4369</v>
      </c>
    </row>
    <row r="446" spans="1:9" x14ac:dyDescent="0.2">
      <c r="A446" s="114" t="s">
        <v>2729</v>
      </c>
      <c r="B446" s="75" t="s">
        <v>2730</v>
      </c>
      <c r="C446" s="70">
        <v>7</v>
      </c>
      <c r="D446" s="971">
        <v>41751</v>
      </c>
      <c r="E446" s="966"/>
      <c r="F446" s="964" t="s">
        <v>1868</v>
      </c>
      <c r="G446" s="967"/>
      <c r="H446" s="967"/>
      <c r="I446" s="87" t="s">
        <v>2731</v>
      </c>
    </row>
    <row r="447" spans="1:9" x14ac:dyDescent="0.2">
      <c r="A447" s="65" t="s">
        <v>2732</v>
      </c>
      <c r="B447" s="23" t="s">
        <v>2733</v>
      </c>
      <c r="C447" s="62">
        <v>29</v>
      </c>
      <c r="D447" s="143">
        <v>42615</v>
      </c>
      <c r="E447" s="42"/>
      <c r="F447" s="26" t="s">
        <v>1868</v>
      </c>
      <c r="G447" s="37"/>
      <c r="H447" s="37"/>
      <c r="I447" s="61" t="s">
        <v>1869</v>
      </c>
    </row>
    <row r="448" spans="1:9" x14ac:dyDescent="0.2">
      <c r="A448" s="93" t="s">
        <v>2734</v>
      </c>
      <c r="B448" s="164" t="s">
        <v>1609</v>
      </c>
      <c r="C448" s="70">
        <v>37</v>
      </c>
      <c r="D448" s="971">
        <v>39651</v>
      </c>
      <c r="E448" s="966" t="s">
        <v>1868</v>
      </c>
      <c r="F448" s="964"/>
      <c r="G448" s="967"/>
      <c r="H448" s="967"/>
      <c r="I448" s="87" t="s">
        <v>2735</v>
      </c>
    </row>
    <row r="449" spans="1:9" x14ac:dyDescent="0.2">
      <c r="A449" s="969" t="s">
        <v>2736</v>
      </c>
      <c r="B449" s="963" t="s">
        <v>2737</v>
      </c>
      <c r="C449" s="70">
        <v>6</v>
      </c>
      <c r="D449" s="971">
        <v>42401</v>
      </c>
      <c r="E449" s="966" t="s">
        <v>1868</v>
      </c>
      <c r="F449" s="964"/>
      <c r="G449" s="967"/>
      <c r="H449" s="967"/>
      <c r="I449" s="963"/>
    </row>
    <row r="450" spans="1:9" x14ac:dyDescent="0.2">
      <c r="A450" s="969" t="s">
        <v>2738</v>
      </c>
      <c r="B450" s="963" t="s">
        <v>2739</v>
      </c>
      <c r="C450" s="70">
        <v>13</v>
      </c>
      <c r="D450" s="971">
        <v>42948</v>
      </c>
      <c r="E450" s="966"/>
      <c r="F450" s="964"/>
      <c r="G450" s="967" t="s">
        <v>1868</v>
      </c>
      <c r="H450" s="967"/>
      <c r="I450" s="963" t="s">
        <v>2740</v>
      </c>
    </row>
    <row r="451" spans="1:9" x14ac:dyDescent="0.2">
      <c r="A451" s="965" t="s">
        <v>2741</v>
      </c>
      <c r="B451" s="961" t="s">
        <v>2742</v>
      </c>
      <c r="C451" s="76">
        <v>6</v>
      </c>
      <c r="D451" s="149">
        <v>41985</v>
      </c>
      <c r="E451" s="53"/>
      <c r="F451" s="52" t="s">
        <v>1868</v>
      </c>
      <c r="G451" s="55"/>
      <c r="H451" s="55"/>
      <c r="I451" s="91" t="s">
        <v>2743</v>
      </c>
    </row>
    <row r="452" spans="1:9" x14ac:dyDescent="0.2">
      <c r="A452" s="65" t="s">
        <v>2744</v>
      </c>
      <c r="B452" s="23" t="s">
        <v>2745</v>
      </c>
      <c r="C452" s="62">
        <v>6</v>
      </c>
      <c r="D452" s="143">
        <v>42983</v>
      </c>
      <c r="E452" s="42"/>
      <c r="F452" s="26" t="s">
        <v>1868</v>
      </c>
      <c r="G452" s="37"/>
      <c r="H452" s="37"/>
      <c r="I452" s="23" t="s">
        <v>1876</v>
      </c>
    </row>
    <row r="453" spans="1:9" x14ac:dyDescent="0.2">
      <c r="A453" s="969" t="s">
        <v>2746</v>
      </c>
      <c r="B453" s="963" t="s">
        <v>2747</v>
      </c>
      <c r="C453" s="70">
        <v>6</v>
      </c>
      <c r="D453" s="971">
        <v>41325</v>
      </c>
      <c r="E453" s="966"/>
      <c r="F453" s="964"/>
      <c r="G453" s="967" t="s">
        <v>1868</v>
      </c>
      <c r="H453" s="967"/>
      <c r="I453" s="87" t="s">
        <v>2748</v>
      </c>
    </row>
    <row r="454" spans="1:9" x14ac:dyDescent="0.2">
      <c r="A454" s="75" t="s">
        <v>2749</v>
      </c>
      <c r="B454" s="162" t="s">
        <v>2750</v>
      </c>
      <c r="C454" s="70">
        <v>6</v>
      </c>
      <c r="D454" s="971">
        <v>40476</v>
      </c>
      <c r="E454" s="966"/>
      <c r="F454" s="964" t="s">
        <v>1868</v>
      </c>
      <c r="G454" s="967"/>
      <c r="H454" s="967"/>
      <c r="I454" s="87" t="s">
        <v>2751</v>
      </c>
    </row>
    <row r="455" spans="1:9" x14ac:dyDescent="0.2">
      <c r="A455" s="144" t="s">
        <v>2752</v>
      </c>
      <c r="B455" s="170" t="s">
        <v>2753</v>
      </c>
      <c r="C455" s="70">
        <v>9</v>
      </c>
      <c r="D455" s="971">
        <v>41898</v>
      </c>
      <c r="E455" s="966"/>
      <c r="F455" s="964"/>
      <c r="G455" s="967"/>
      <c r="H455" s="967" t="s">
        <v>1868</v>
      </c>
      <c r="I455" s="87"/>
    </row>
    <row r="456" spans="1:9" x14ac:dyDescent="0.2">
      <c r="A456" s="965" t="s">
        <v>2754</v>
      </c>
      <c r="B456" s="961" t="s">
        <v>2755</v>
      </c>
      <c r="C456" s="76">
        <v>31</v>
      </c>
      <c r="D456" s="149">
        <v>39881</v>
      </c>
      <c r="E456" s="53"/>
      <c r="F456" s="52"/>
      <c r="G456" s="55" t="s">
        <v>1868</v>
      </c>
      <c r="H456" s="55"/>
      <c r="I456" s="91" t="s">
        <v>2756</v>
      </c>
    </row>
    <row r="457" spans="1:9" x14ac:dyDescent="0.2">
      <c r="A457" s="1202" t="s">
        <v>2757</v>
      </c>
      <c r="B457" s="1234" t="s">
        <v>2758</v>
      </c>
      <c r="C457" s="62">
        <v>5</v>
      </c>
      <c r="D457" s="143">
        <v>42279</v>
      </c>
      <c r="E457" s="42"/>
      <c r="F457" s="26"/>
      <c r="G457" s="37"/>
      <c r="H457" s="37" t="s">
        <v>1868</v>
      </c>
      <c r="I457" s="23"/>
    </row>
    <row r="458" spans="1:9" x14ac:dyDescent="0.2">
      <c r="A458" s="85" t="s">
        <v>2759</v>
      </c>
      <c r="B458" s="162" t="s">
        <v>2760</v>
      </c>
      <c r="C458" s="70">
        <v>5</v>
      </c>
      <c r="D458" s="971">
        <v>40844</v>
      </c>
      <c r="E458" s="966"/>
      <c r="F458" s="50" t="s">
        <v>1868</v>
      </c>
      <c r="G458" s="967"/>
      <c r="H458" s="967"/>
      <c r="I458" s="87" t="s">
        <v>2761</v>
      </c>
    </row>
    <row r="459" spans="1:9" x14ac:dyDescent="0.2">
      <c r="A459" s="85" t="s">
        <v>2762</v>
      </c>
      <c r="B459" s="157" t="s">
        <v>2763</v>
      </c>
      <c r="C459" s="70">
        <v>5</v>
      </c>
      <c r="D459" s="971">
        <v>40844</v>
      </c>
      <c r="E459" s="966"/>
      <c r="F459" s="964" t="s">
        <v>1868</v>
      </c>
      <c r="G459" s="967"/>
      <c r="H459" s="967"/>
      <c r="I459" s="87" t="s">
        <v>2761</v>
      </c>
    </row>
    <row r="460" spans="1:9" x14ac:dyDescent="0.2">
      <c r="A460" s="93" t="s">
        <v>2764</v>
      </c>
      <c r="B460" s="164" t="s">
        <v>1629</v>
      </c>
      <c r="C460" s="70">
        <v>18</v>
      </c>
      <c r="D460" s="971">
        <v>40067</v>
      </c>
      <c r="E460" s="966" t="s">
        <v>1868</v>
      </c>
      <c r="F460" s="964"/>
      <c r="G460" s="967"/>
      <c r="H460" s="967"/>
      <c r="I460" s="87" t="s">
        <v>2765</v>
      </c>
    </row>
    <row r="461" spans="1:9" x14ac:dyDescent="0.2">
      <c r="A461" s="102" t="s">
        <v>2766</v>
      </c>
      <c r="B461" s="961" t="s">
        <v>2767</v>
      </c>
      <c r="C461" s="76">
        <v>6</v>
      </c>
      <c r="D461" s="149">
        <v>42675</v>
      </c>
      <c r="E461" s="53"/>
      <c r="F461" s="52" t="s">
        <v>1868</v>
      </c>
      <c r="G461" s="55"/>
      <c r="H461" s="55"/>
      <c r="I461" s="102" t="s">
        <v>2768</v>
      </c>
    </row>
    <row r="462" spans="1:9" x14ac:dyDescent="0.2">
      <c r="A462" s="960" t="s">
        <v>2769</v>
      </c>
      <c r="B462" s="23" t="s">
        <v>2770</v>
      </c>
      <c r="C462" s="62">
        <v>10</v>
      </c>
      <c r="D462" s="143">
        <v>42037</v>
      </c>
      <c r="E462" s="42"/>
      <c r="F462" s="26"/>
      <c r="G462" s="37" t="s">
        <v>1868</v>
      </c>
      <c r="H462" s="37"/>
      <c r="I462" s="61" t="s">
        <v>2771</v>
      </c>
    </row>
    <row r="463" spans="1:9" x14ac:dyDescent="0.2">
      <c r="A463" s="75" t="s">
        <v>1632</v>
      </c>
      <c r="B463" s="162" t="s">
        <v>1633</v>
      </c>
      <c r="C463" s="70">
        <v>9</v>
      </c>
      <c r="D463" s="971">
        <v>41172</v>
      </c>
      <c r="E463" s="966"/>
      <c r="F463" s="964" t="s">
        <v>1868</v>
      </c>
      <c r="G463" s="967"/>
      <c r="H463" s="967"/>
      <c r="I463" s="157" t="s">
        <v>2119</v>
      </c>
    </row>
    <row r="464" spans="1:9" x14ac:dyDescent="0.2">
      <c r="A464" s="959" t="s">
        <v>4304</v>
      </c>
      <c r="B464" s="963" t="s">
        <v>4305</v>
      </c>
      <c r="C464" s="70">
        <v>17</v>
      </c>
      <c r="D464" s="971">
        <v>43281</v>
      </c>
      <c r="E464" s="966" t="s">
        <v>1868</v>
      </c>
      <c r="F464" s="964"/>
      <c r="G464" s="967"/>
      <c r="H464" s="967"/>
      <c r="I464" s="87"/>
    </row>
    <row r="465" spans="1:12" x14ac:dyDescent="0.2">
      <c r="A465" s="959" t="s">
        <v>2772</v>
      </c>
      <c r="B465" s="963" t="s">
        <v>2773</v>
      </c>
      <c r="C465" s="70">
        <v>6</v>
      </c>
      <c r="D465" s="971">
        <v>42951</v>
      </c>
      <c r="E465" s="966"/>
      <c r="F465" s="964" t="s">
        <v>1868</v>
      </c>
      <c r="G465" s="967"/>
      <c r="H465" s="967"/>
      <c r="I465" s="963" t="s">
        <v>1876</v>
      </c>
    </row>
    <row r="466" spans="1:12" x14ac:dyDescent="0.2">
      <c r="A466" s="965" t="s">
        <v>2774</v>
      </c>
      <c r="B466" s="961" t="s">
        <v>2775</v>
      </c>
      <c r="C466" s="76">
        <v>5</v>
      </c>
      <c r="D466" s="149">
        <v>42354</v>
      </c>
      <c r="E466" s="53"/>
      <c r="F466" s="52" t="s">
        <v>1868</v>
      </c>
      <c r="G466" s="55"/>
      <c r="H466" s="55"/>
      <c r="I466" s="961" t="s">
        <v>2016</v>
      </c>
    </row>
    <row r="467" spans="1:12" x14ac:dyDescent="0.2">
      <c r="A467" s="65" t="s">
        <v>1642</v>
      </c>
      <c r="B467" s="23" t="s">
        <v>1643</v>
      </c>
      <c r="C467" s="62">
        <v>7</v>
      </c>
      <c r="D467" s="143">
        <v>43165</v>
      </c>
      <c r="E467" s="42"/>
      <c r="F467" s="26"/>
      <c r="G467" s="37" t="s">
        <v>1868</v>
      </c>
      <c r="H467" s="37"/>
      <c r="I467" s="23" t="s">
        <v>4150</v>
      </c>
    </row>
    <row r="468" spans="1:12" x14ac:dyDescent="0.2">
      <c r="A468" s="959" t="s">
        <v>2776</v>
      </c>
      <c r="B468" s="963" t="s">
        <v>2777</v>
      </c>
      <c r="C468" s="70">
        <v>5</v>
      </c>
      <c r="D468" s="971">
        <v>41969</v>
      </c>
      <c r="E468" s="966" t="s">
        <v>1868</v>
      </c>
      <c r="F468" s="964"/>
      <c r="G468" s="967"/>
      <c r="H468" s="967"/>
      <c r="I468" s="87"/>
    </row>
    <row r="469" spans="1:12" x14ac:dyDescent="0.2">
      <c r="A469" s="969" t="s">
        <v>2778</v>
      </c>
      <c r="B469" s="963" t="s">
        <v>2779</v>
      </c>
      <c r="C469" s="70">
        <v>6</v>
      </c>
      <c r="D469" s="971">
        <v>42951</v>
      </c>
      <c r="E469" s="966"/>
      <c r="F469" s="964" t="s">
        <v>1868</v>
      </c>
      <c r="G469" s="967"/>
      <c r="H469" s="967"/>
      <c r="I469" s="963" t="s">
        <v>1876</v>
      </c>
    </row>
    <row r="470" spans="1:12" x14ac:dyDescent="0.2">
      <c r="A470" s="969" t="s">
        <v>2780</v>
      </c>
      <c r="B470" s="963" t="s">
        <v>2781</v>
      </c>
      <c r="C470" s="70">
        <v>6</v>
      </c>
      <c r="D470" s="971">
        <v>42836</v>
      </c>
      <c r="E470" s="966" t="s">
        <v>1868</v>
      </c>
      <c r="F470" s="964"/>
      <c r="G470" s="967"/>
      <c r="H470" s="967"/>
      <c r="I470" s="963"/>
    </row>
    <row r="471" spans="1:12" x14ac:dyDescent="0.2">
      <c r="A471" s="501" t="s">
        <v>1644</v>
      </c>
      <c r="B471" s="498" t="s">
        <v>1645</v>
      </c>
      <c r="C471" s="1247">
        <v>6</v>
      </c>
      <c r="D471" s="149">
        <v>43404</v>
      </c>
      <c r="E471" s="53"/>
      <c r="F471" s="52" t="s">
        <v>1868</v>
      </c>
      <c r="G471" s="55"/>
      <c r="H471" s="55"/>
      <c r="I471" s="91" t="s">
        <v>4369</v>
      </c>
    </row>
    <row r="472" spans="1:12" x14ac:dyDescent="0.2">
      <c r="A472" s="960" t="s">
        <v>2782</v>
      </c>
      <c r="B472" s="23" t="s">
        <v>2783</v>
      </c>
      <c r="C472" s="62">
        <v>10</v>
      </c>
      <c r="D472" s="143">
        <v>41918</v>
      </c>
      <c r="E472" s="42"/>
      <c r="F472" s="26" t="s">
        <v>1868</v>
      </c>
      <c r="G472" s="37"/>
      <c r="H472" s="43"/>
      <c r="I472" s="65" t="s">
        <v>2136</v>
      </c>
    </row>
    <row r="473" spans="1:12" x14ac:dyDescent="0.2">
      <c r="A473" s="144" t="s">
        <v>2784</v>
      </c>
      <c r="B473" s="170" t="s">
        <v>2785</v>
      </c>
      <c r="C473" s="70">
        <v>11</v>
      </c>
      <c r="D473" s="971">
        <v>41984</v>
      </c>
      <c r="E473" s="966"/>
      <c r="F473" s="964"/>
      <c r="G473" s="967"/>
      <c r="H473" s="962" t="s">
        <v>1868</v>
      </c>
      <c r="I473" s="959"/>
    </row>
    <row r="474" spans="1:12" x14ac:dyDescent="0.2">
      <c r="A474" s="75" t="s">
        <v>1648</v>
      </c>
      <c r="B474" s="162" t="s">
        <v>1649</v>
      </c>
      <c r="C474" s="70">
        <v>14</v>
      </c>
      <c r="D474" s="971">
        <v>40836</v>
      </c>
      <c r="E474" s="966"/>
      <c r="F474" s="964" t="s">
        <v>1868</v>
      </c>
      <c r="G474" s="967"/>
      <c r="H474" s="962"/>
      <c r="I474" s="85" t="s">
        <v>2119</v>
      </c>
    </row>
    <row r="475" spans="1:12" x14ac:dyDescent="0.2">
      <c r="A475" s="972" t="s">
        <v>790</v>
      </c>
      <c r="B475" s="955" t="s">
        <v>791</v>
      </c>
      <c r="C475" s="1248">
        <v>15</v>
      </c>
      <c r="D475" s="971">
        <v>43496</v>
      </c>
      <c r="E475" s="966"/>
      <c r="F475" s="964"/>
      <c r="G475" s="967" t="s">
        <v>1868</v>
      </c>
      <c r="H475" s="962"/>
      <c r="I475" s="969" t="s">
        <v>4477</v>
      </c>
      <c r="K475" s="976"/>
      <c r="L475" s="976"/>
    </row>
    <row r="476" spans="1:12" x14ac:dyDescent="0.2">
      <c r="A476" s="1044" t="s">
        <v>790</v>
      </c>
      <c r="B476" s="1047" t="s">
        <v>791</v>
      </c>
      <c r="C476" s="76">
        <v>11</v>
      </c>
      <c r="D476" s="149">
        <v>41849</v>
      </c>
      <c r="E476" s="53"/>
      <c r="F476" s="52"/>
      <c r="G476" s="1254" t="s">
        <v>1868</v>
      </c>
      <c r="H476" s="48"/>
      <c r="I476" s="1143" t="s">
        <v>2786</v>
      </c>
    </row>
    <row r="477" spans="1:12" x14ac:dyDescent="0.2">
      <c r="A477" s="65" t="s">
        <v>2787</v>
      </c>
      <c r="B477" s="23" t="s">
        <v>2788</v>
      </c>
      <c r="C477" s="62">
        <v>38</v>
      </c>
      <c r="D477" s="143">
        <v>42331</v>
      </c>
      <c r="E477" s="42"/>
      <c r="F477" s="26"/>
      <c r="G477" s="37" t="s">
        <v>1868</v>
      </c>
      <c r="H477" s="43"/>
      <c r="I477" s="960" t="s">
        <v>2789</v>
      </c>
    </row>
    <row r="478" spans="1:12" x14ac:dyDescent="0.2">
      <c r="A478" s="113" t="s">
        <v>2790</v>
      </c>
      <c r="B478" s="168" t="s">
        <v>2791</v>
      </c>
      <c r="C478" s="70">
        <v>26</v>
      </c>
      <c r="D478" s="971">
        <v>39448</v>
      </c>
      <c r="E478" s="165" t="s">
        <v>1868</v>
      </c>
      <c r="F478" s="964"/>
      <c r="G478" s="967"/>
      <c r="H478" s="962"/>
      <c r="I478" s="79" t="s">
        <v>2792</v>
      </c>
    </row>
    <row r="479" spans="1:12" x14ac:dyDescent="0.2">
      <c r="A479" s="172" t="s">
        <v>2793</v>
      </c>
      <c r="B479" s="170" t="s">
        <v>2794</v>
      </c>
      <c r="C479" s="70">
        <v>11</v>
      </c>
      <c r="D479" s="971">
        <v>42983</v>
      </c>
      <c r="E479" s="966"/>
      <c r="F479" s="964"/>
      <c r="G479" s="967"/>
      <c r="H479" s="962" t="s">
        <v>1868</v>
      </c>
      <c r="I479" s="959"/>
    </row>
    <row r="480" spans="1:12" x14ac:dyDescent="0.2">
      <c r="A480" s="969" t="s">
        <v>2795</v>
      </c>
      <c r="B480" s="963" t="s">
        <v>2796</v>
      </c>
      <c r="C480" s="70">
        <v>7</v>
      </c>
      <c r="D480" s="971">
        <v>42432</v>
      </c>
      <c r="E480" s="966"/>
      <c r="F480" s="964"/>
      <c r="G480" s="967" t="s">
        <v>1868</v>
      </c>
      <c r="H480" s="962"/>
      <c r="I480" s="969" t="s">
        <v>2797</v>
      </c>
    </row>
    <row r="481" spans="1:12" x14ac:dyDescent="0.2">
      <c r="A481" s="965" t="s">
        <v>2798</v>
      </c>
      <c r="B481" s="961" t="s">
        <v>2799</v>
      </c>
      <c r="C481" s="76">
        <v>8</v>
      </c>
      <c r="D481" s="149">
        <v>41426</v>
      </c>
      <c r="E481" s="53"/>
      <c r="F481" s="52"/>
      <c r="G481" s="55" t="s">
        <v>1868</v>
      </c>
      <c r="H481" s="48"/>
      <c r="I481" s="965" t="s">
        <v>2800</v>
      </c>
    </row>
    <row r="482" spans="1:12" x14ac:dyDescent="0.2">
      <c r="A482" s="65" t="s">
        <v>2801</v>
      </c>
      <c r="B482" s="23" t="s">
        <v>2802</v>
      </c>
      <c r="C482" s="62">
        <v>18</v>
      </c>
      <c r="D482" s="143">
        <v>42902</v>
      </c>
      <c r="E482" s="42"/>
      <c r="F482" s="26"/>
      <c r="G482" s="37" t="s">
        <v>1868</v>
      </c>
      <c r="H482" s="43"/>
      <c r="I482" s="65" t="s">
        <v>2803</v>
      </c>
    </row>
    <row r="483" spans="1:12" x14ac:dyDescent="0.2">
      <c r="A483" s="969" t="s">
        <v>2804</v>
      </c>
      <c r="B483" s="963" t="s">
        <v>2805</v>
      </c>
      <c r="C483" s="70">
        <v>7</v>
      </c>
      <c r="D483" s="971">
        <v>42793</v>
      </c>
      <c r="E483" s="966"/>
      <c r="F483" s="964"/>
      <c r="G483" s="967" t="s">
        <v>1868</v>
      </c>
      <c r="H483" s="962"/>
      <c r="I483" s="959" t="s">
        <v>2806</v>
      </c>
    </row>
    <row r="484" spans="1:12" x14ac:dyDescent="0.2">
      <c r="A484" s="969" t="s">
        <v>803</v>
      </c>
      <c r="B484" s="963" t="s">
        <v>804</v>
      </c>
      <c r="C484" s="1248">
        <v>12</v>
      </c>
      <c r="D484" s="971">
        <v>43465</v>
      </c>
      <c r="E484" s="966"/>
      <c r="F484" s="964"/>
      <c r="G484" s="967" t="s">
        <v>1868</v>
      </c>
      <c r="H484" s="962"/>
      <c r="I484" s="969" t="s">
        <v>2806</v>
      </c>
    </row>
    <row r="485" spans="1:12" x14ac:dyDescent="0.2">
      <c r="A485" s="972" t="s">
        <v>1684</v>
      </c>
      <c r="B485" s="955" t="s">
        <v>1685</v>
      </c>
      <c r="C485" s="1248">
        <v>5</v>
      </c>
      <c r="D485" s="971">
        <v>43434</v>
      </c>
      <c r="E485" s="966"/>
      <c r="F485" s="964" t="s">
        <v>1868</v>
      </c>
      <c r="G485" s="967"/>
      <c r="H485" s="962"/>
      <c r="I485" s="969"/>
    </row>
    <row r="486" spans="1:12" x14ac:dyDescent="0.2">
      <c r="A486" s="1211" t="s">
        <v>4339</v>
      </c>
      <c r="B486" s="498" t="s">
        <v>1686</v>
      </c>
      <c r="C486" s="76">
        <v>5</v>
      </c>
      <c r="D486" s="149">
        <v>43371</v>
      </c>
      <c r="E486" s="53" t="s">
        <v>1868</v>
      </c>
      <c r="F486" s="52"/>
      <c r="G486" s="55"/>
      <c r="H486" s="48"/>
      <c r="I486" s="102" t="s">
        <v>4340</v>
      </c>
    </row>
    <row r="487" spans="1:12" x14ac:dyDescent="0.2">
      <c r="A487" s="65" t="s">
        <v>2807</v>
      </c>
      <c r="B487" s="23" t="s">
        <v>2808</v>
      </c>
      <c r="C487" s="62">
        <v>6</v>
      </c>
      <c r="D487" s="143">
        <v>42739</v>
      </c>
      <c r="E487" s="42"/>
      <c r="F487" s="26"/>
      <c r="G487" s="37" t="s">
        <v>1868</v>
      </c>
      <c r="H487" s="43"/>
      <c r="I487" s="65" t="s">
        <v>2809</v>
      </c>
    </row>
    <row r="488" spans="1:12" x14ac:dyDescent="0.2">
      <c r="A488" s="969" t="s">
        <v>2810</v>
      </c>
      <c r="B488" s="963" t="s">
        <v>2811</v>
      </c>
      <c r="C488" s="70">
        <v>7</v>
      </c>
      <c r="D488" s="971">
        <v>42873</v>
      </c>
      <c r="E488" s="966" t="s">
        <v>1868</v>
      </c>
      <c r="F488" s="964"/>
      <c r="G488" s="967"/>
      <c r="H488" s="962"/>
      <c r="I488" s="959"/>
    </row>
    <row r="489" spans="1:12" x14ac:dyDescent="0.2">
      <c r="A489" s="969" t="s">
        <v>2812</v>
      </c>
      <c r="B489" s="963" t="s">
        <v>2813</v>
      </c>
      <c r="C489" s="70">
        <v>17</v>
      </c>
      <c r="D489" s="971">
        <v>42436</v>
      </c>
      <c r="E489" s="966"/>
      <c r="F489" s="964"/>
      <c r="G489" s="967" t="s">
        <v>1868</v>
      </c>
      <c r="H489" s="962"/>
      <c r="I489" s="959" t="s">
        <v>2814</v>
      </c>
    </row>
    <row r="490" spans="1:12" x14ac:dyDescent="0.2">
      <c r="A490" s="969" t="s">
        <v>2815</v>
      </c>
      <c r="B490" s="963" t="s">
        <v>2816</v>
      </c>
      <c r="C490" s="70">
        <v>7</v>
      </c>
      <c r="D490" s="971">
        <v>42634</v>
      </c>
      <c r="E490" s="966"/>
      <c r="F490" s="964"/>
      <c r="G490" s="967" t="s">
        <v>1868</v>
      </c>
      <c r="H490" s="962"/>
      <c r="I490" s="969" t="s">
        <v>2817</v>
      </c>
      <c r="K490" s="958"/>
      <c r="L490" s="958"/>
    </row>
    <row r="491" spans="1:12" x14ac:dyDescent="0.2">
      <c r="A491" s="102" t="s">
        <v>2818</v>
      </c>
      <c r="B491" s="961" t="s">
        <v>2819</v>
      </c>
      <c r="C491" s="76">
        <v>7</v>
      </c>
      <c r="D491" s="149">
        <v>42615</v>
      </c>
      <c r="E491" s="53"/>
      <c r="F491" s="52" t="s">
        <v>1868</v>
      </c>
      <c r="G491" s="55"/>
      <c r="H491" s="48"/>
      <c r="I491" s="102" t="s">
        <v>1869</v>
      </c>
    </row>
    <row r="492" spans="1:12" x14ac:dyDescent="0.2">
      <c r="A492" s="960" t="s">
        <v>2820</v>
      </c>
      <c r="B492" s="23" t="s">
        <v>2821</v>
      </c>
      <c r="C492" s="62">
        <v>16</v>
      </c>
      <c r="D492" s="143">
        <v>40123</v>
      </c>
      <c r="E492" s="42"/>
      <c r="F492" s="26" t="s">
        <v>1868</v>
      </c>
      <c r="G492" s="37"/>
      <c r="H492" s="37"/>
      <c r="I492" s="61" t="s">
        <v>2822</v>
      </c>
    </row>
    <row r="493" spans="1:12" x14ac:dyDescent="0.2">
      <c r="A493" s="469" t="s">
        <v>2823</v>
      </c>
      <c r="B493" s="1241" t="s">
        <v>2824</v>
      </c>
      <c r="C493" s="70">
        <v>5</v>
      </c>
      <c r="D493" s="971">
        <v>43054</v>
      </c>
      <c r="E493" s="966"/>
      <c r="F493" s="964" t="s">
        <v>1868</v>
      </c>
      <c r="G493" s="967"/>
      <c r="H493" s="967"/>
      <c r="I493" s="963" t="s">
        <v>4039</v>
      </c>
    </row>
    <row r="494" spans="1:12" x14ac:dyDescent="0.2">
      <c r="A494" s="93" t="s">
        <v>1697</v>
      </c>
      <c r="B494" s="164" t="s">
        <v>1698</v>
      </c>
      <c r="C494" s="70">
        <v>27</v>
      </c>
      <c r="D494" s="971">
        <v>39849</v>
      </c>
      <c r="E494" s="966" t="s">
        <v>1868</v>
      </c>
      <c r="F494" s="964"/>
      <c r="G494" s="967"/>
      <c r="H494" s="967"/>
      <c r="I494" s="157" t="s">
        <v>1896</v>
      </c>
    </row>
    <row r="495" spans="1:12" x14ac:dyDescent="0.2">
      <c r="A495" s="959" t="s">
        <v>2825</v>
      </c>
      <c r="B495" s="963" t="s">
        <v>2826</v>
      </c>
      <c r="C495" s="70">
        <v>5</v>
      </c>
      <c r="D495" s="971">
        <v>41631</v>
      </c>
      <c r="E495" s="966"/>
      <c r="F495" s="964"/>
      <c r="G495" s="967" t="s">
        <v>1868</v>
      </c>
      <c r="H495" s="967"/>
      <c r="I495" s="963" t="s">
        <v>2827</v>
      </c>
    </row>
    <row r="496" spans="1:12" x14ac:dyDescent="0.2">
      <c r="A496" s="114" t="s">
        <v>1703</v>
      </c>
      <c r="B496" s="480" t="s">
        <v>1704</v>
      </c>
      <c r="C496" s="76">
        <v>13</v>
      </c>
      <c r="D496" s="149">
        <v>40407</v>
      </c>
      <c r="E496" s="53"/>
      <c r="F496" s="52" t="s">
        <v>1868</v>
      </c>
      <c r="G496" s="55"/>
      <c r="H496" s="55"/>
      <c r="I496" s="156" t="s">
        <v>2370</v>
      </c>
    </row>
    <row r="497" spans="1:12" x14ac:dyDescent="0.2">
      <c r="A497" s="65" t="s">
        <v>2828</v>
      </c>
      <c r="B497" s="23" t="s">
        <v>2829</v>
      </c>
      <c r="C497" s="62">
        <v>11</v>
      </c>
      <c r="D497" s="143">
        <v>42670</v>
      </c>
      <c r="E497" s="42" t="s">
        <v>1868</v>
      </c>
      <c r="F497" s="26"/>
      <c r="G497" s="37"/>
      <c r="H497" s="37"/>
      <c r="I497" s="23"/>
    </row>
    <row r="498" spans="1:12" x14ac:dyDescent="0.2">
      <c r="A498" s="513" t="s">
        <v>1705</v>
      </c>
      <c r="B498" s="955" t="s">
        <v>1706</v>
      </c>
      <c r="C498" s="70">
        <v>7</v>
      </c>
      <c r="D498" s="971">
        <v>43465</v>
      </c>
      <c r="E498" s="966"/>
      <c r="F498" s="964" t="s">
        <v>1868</v>
      </c>
      <c r="G498" s="967"/>
      <c r="H498" s="967"/>
      <c r="I498" s="87"/>
    </row>
    <row r="499" spans="1:12" x14ac:dyDescent="0.2">
      <c r="A499" s="93" t="s">
        <v>2830</v>
      </c>
      <c r="B499" s="164" t="s">
        <v>2831</v>
      </c>
      <c r="C499" s="70">
        <v>8</v>
      </c>
      <c r="D499" s="971">
        <v>41222</v>
      </c>
      <c r="E499" s="966"/>
      <c r="F499" s="964" t="s">
        <v>1868</v>
      </c>
      <c r="G499" s="967"/>
      <c r="H499" s="967"/>
      <c r="I499" s="87" t="s">
        <v>2832</v>
      </c>
    </row>
    <row r="500" spans="1:12" x14ac:dyDescent="0.2">
      <c r="A500" s="163" t="s">
        <v>2833</v>
      </c>
      <c r="B500" s="164" t="s">
        <v>2834</v>
      </c>
      <c r="C500" s="70">
        <v>5</v>
      </c>
      <c r="D500" s="971">
        <v>41941</v>
      </c>
      <c r="E500" s="966" t="s">
        <v>1868</v>
      </c>
      <c r="F500" s="964"/>
      <c r="G500" s="967"/>
      <c r="H500" s="967"/>
      <c r="I500" s="87" t="s">
        <v>2835</v>
      </c>
    </row>
    <row r="501" spans="1:12" x14ac:dyDescent="0.2">
      <c r="A501" s="102" t="s">
        <v>2836</v>
      </c>
      <c r="B501" s="961" t="s">
        <v>2837</v>
      </c>
      <c r="C501" s="76">
        <v>14</v>
      </c>
      <c r="D501" s="149">
        <v>41215</v>
      </c>
      <c r="E501" s="53"/>
      <c r="F501" s="52" t="s">
        <v>1868</v>
      </c>
      <c r="G501" s="55"/>
      <c r="H501" s="55"/>
      <c r="I501" s="91" t="s">
        <v>2838</v>
      </c>
    </row>
    <row r="502" spans="1:12" x14ac:dyDescent="0.2">
      <c r="A502" s="174" t="s">
        <v>2839</v>
      </c>
      <c r="B502" s="1234" t="s">
        <v>2840</v>
      </c>
      <c r="C502" s="62">
        <v>9</v>
      </c>
      <c r="D502" s="143">
        <v>42325</v>
      </c>
      <c r="E502" s="42"/>
      <c r="F502" s="26"/>
      <c r="G502" s="37"/>
      <c r="H502" s="37" t="s">
        <v>1868</v>
      </c>
      <c r="I502" s="23"/>
    </row>
    <row r="503" spans="1:12" x14ac:dyDescent="0.2">
      <c r="A503" s="972" t="s">
        <v>1707</v>
      </c>
      <c r="B503" s="955" t="s">
        <v>1708</v>
      </c>
      <c r="C503" s="1248">
        <v>6</v>
      </c>
      <c r="D503" s="971">
        <v>43404</v>
      </c>
      <c r="E503" s="966"/>
      <c r="F503" s="964" t="s">
        <v>1868</v>
      </c>
      <c r="G503" s="967"/>
      <c r="H503" s="967"/>
      <c r="I503" s="87" t="s">
        <v>4369</v>
      </c>
    </row>
    <row r="504" spans="1:12" x14ac:dyDescent="0.2">
      <c r="A504" s="93" t="s">
        <v>1709</v>
      </c>
      <c r="B504" s="164" t="s">
        <v>1710</v>
      </c>
      <c r="C504" s="70">
        <v>22</v>
      </c>
      <c r="D504" s="971">
        <v>39835</v>
      </c>
      <c r="E504" s="966" t="s">
        <v>1868</v>
      </c>
      <c r="F504" s="964"/>
      <c r="G504" s="967"/>
      <c r="H504" s="967"/>
      <c r="I504" s="157" t="s">
        <v>1896</v>
      </c>
    </row>
    <row r="505" spans="1:12" x14ac:dyDescent="0.2">
      <c r="A505" s="959" t="s">
        <v>2841</v>
      </c>
      <c r="B505" s="963" t="s">
        <v>2842</v>
      </c>
      <c r="C505" s="70">
        <v>35</v>
      </c>
      <c r="D505" s="971">
        <v>40106</v>
      </c>
      <c r="E505" s="966" t="s">
        <v>1868</v>
      </c>
      <c r="F505" s="964"/>
      <c r="G505" s="967"/>
      <c r="H505" s="967"/>
      <c r="I505" s="963" t="s">
        <v>2843</v>
      </c>
    </row>
    <row r="506" spans="1:12" x14ac:dyDescent="0.2">
      <c r="A506" s="160" t="s">
        <v>2844</v>
      </c>
      <c r="B506" s="171" t="s">
        <v>2845</v>
      </c>
      <c r="C506" s="76">
        <v>26</v>
      </c>
      <c r="D506" s="149">
        <v>39918</v>
      </c>
      <c r="E506" s="53" t="s">
        <v>1868</v>
      </c>
      <c r="F506" s="52"/>
      <c r="G506" s="55"/>
      <c r="H506" s="55"/>
      <c r="I506" s="91" t="s">
        <v>2846</v>
      </c>
    </row>
    <row r="507" spans="1:12" x14ac:dyDescent="0.2">
      <c r="A507" s="65" t="s">
        <v>2847</v>
      </c>
      <c r="B507" s="23" t="s">
        <v>2848</v>
      </c>
      <c r="C507" s="62">
        <v>6</v>
      </c>
      <c r="D507" s="143">
        <v>42412</v>
      </c>
      <c r="E507" s="42"/>
      <c r="F507" s="26"/>
      <c r="G507" s="37" t="s">
        <v>1868</v>
      </c>
      <c r="H507" s="37"/>
      <c r="I507" s="23" t="s">
        <v>2849</v>
      </c>
    </row>
    <row r="508" spans="1:12" x14ac:dyDescent="0.2">
      <c r="A508" s="969" t="s">
        <v>2850</v>
      </c>
      <c r="B508" s="963" t="s">
        <v>2851</v>
      </c>
      <c r="C508" s="70">
        <v>14</v>
      </c>
      <c r="D508" s="971">
        <v>42422</v>
      </c>
      <c r="E508" s="966"/>
      <c r="F508" s="964"/>
      <c r="G508" s="967" t="s">
        <v>1868</v>
      </c>
      <c r="H508" s="967"/>
      <c r="I508" s="87" t="s">
        <v>2852</v>
      </c>
    </row>
    <row r="509" spans="1:12" x14ac:dyDescent="0.2">
      <c r="A509" s="93" t="s">
        <v>2853</v>
      </c>
      <c r="B509" s="164" t="s">
        <v>2854</v>
      </c>
      <c r="C509" s="70">
        <v>30</v>
      </c>
      <c r="D509" s="971">
        <v>39701</v>
      </c>
      <c r="E509" s="966" t="s">
        <v>1868</v>
      </c>
      <c r="F509" s="964"/>
      <c r="G509" s="967"/>
      <c r="H509" s="967"/>
      <c r="I509" s="157" t="s">
        <v>4047</v>
      </c>
    </row>
    <row r="510" spans="1:12" x14ac:dyDescent="0.2">
      <c r="A510" s="969" t="s">
        <v>2855</v>
      </c>
      <c r="B510" s="963" t="s">
        <v>2856</v>
      </c>
      <c r="C510" s="70">
        <v>5</v>
      </c>
      <c r="D510" s="971">
        <v>42313</v>
      </c>
      <c r="E510" s="966" t="s">
        <v>1868</v>
      </c>
      <c r="F510" s="964"/>
      <c r="G510" s="967"/>
      <c r="H510" s="967"/>
      <c r="I510" s="963"/>
    </row>
    <row r="511" spans="1:12" x14ac:dyDescent="0.2">
      <c r="A511" s="965" t="s">
        <v>2857</v>
      </c>
      <c r="B511" s="961" t="s">
        <v>2858</v>
      </c>
      <c r="C511" s="76">
        <v>6</v>
      </c>
      <c r="D511" s="149">
        <v>41247</v>
      </c>
      <c r="E511" s="53"/>
      <c r="F511" s="52" t="s">
        <v>1868</v>
      </c>
      <c r="G511" s="55"/>
      <c r="H511" s="55"/>
      <c r="I511" s="91" t="s">
        <v>2859</v>
      </c>
      <c r="K511" s="958"/>
      <c r="L511" s="958"/>
    </row>
    <row r="512" spans="1:12" x14ac:dyDescent="0.2">
      <c r="A512" s="526" t="s">
        <v>4294</v>
      </c>
      <c r="B512" s="528" t="s">
        <v>4295</v>
      </c>
      <c r="C512" s="62">
        <v>6</v>
      </c>
      <c r="D512" s="143">
        <v>43312</v>
      </c>
      <c r="E512" s="42"/>
      <c r="F512" s="26"/>
      <c r="G512" s="37" t="s">
        <v>1868</v>
      </c>
      <c r="H512" s="37"/>
      <c r="I512" s="61" t="s">
        <v>4296</v>
      </c>
      <c r="K512" s="958"/>
      <c r="L512" s="958"/>
    </row>
    <row r="513" spans="1:9" x14ac:dyDescent="0.2">
      <c r="A513" s="959" t="s">
        <v>2860</v>
      </c>
      <c r="B513" s="963" t="s">
        <v>2861</v>
      </c>
      <c r="C513" s="70">
        <v>6</v>
      </c>
      <c r="D513" s="971">
        <v>43026</v>
      </c>
      <c r="E513" s="966"/>
      <c r="F513" s="964" t="s">
        <v>1868</v>
      </c>
      <c r="G513" s="967"/>
      <c r="H513" s="967"/>
      <c r="I513" s="963" t="s">
        <v>1876</v>
      </c>
    </row>
    <row r="514" spans="1:9" x14ac:dyDescent="0.2">
      <c r="A514" s="969" t="s">
        <v>2862</v>
      </c>
      <c r="B514" s="963" t="s">
        <v>2863</v>
      </c>
      <c r="C514" s="70">
        <v>9</v>
      </c>
      <c r="D514" s="971">
        <v>42417</v>
      </c>
      <c r="E514" s="966"/>
      <c r="F514" s="964"/>
      <c r="G514" s="967" t="s">
        <v>1868</v>
      </c>
      <c r="H514" s="967"/>
      <c r="I514" s="87" t="s">
        <v>2864</v>
      </c>
    </row>
    <row r="515" spans="1:9" x14ac:dyDescent="0.2">
      <c r="A515" s="959" t="s">
        <v>813</v>
      </c>
      <c r="B515" s="87" t="s">
        <v>814</v>
      </c>
      <c r="C515" s="70">
        <v>18</v>
      </c>
      <c r="D515" s="971">
        <v>43255</v>
      </c>
      <c r="E515" s="966" t="s">
        <v>1868</v>
      </c>
      <c r="F515" s="964"/>
      <c r="G515" s="967"/>
      <c r="H515" s="967"/>
      <c r="I515" s="87"/>
    </row>
    <row r="516" spans="1:9" x14ac:dyDescent="0.2">
      <c r="A516" s="965" t="s">
        <v>2865</v>
      </c>
      <c r="B516" s="961" t="s">
        <v>2866</v>
      </c>
      <c r="C516" s="76">
        <v>12</v>
      </c>
      <c r="D516" s="149">
        <v>41791</v>
      </c>
      <c r="E516" s="53"/>
      <c r="F516" s="52"/>
      <c r="G516" s="55" t="s">
        <v>1868</v>
      </c>
      <c r="H516" s="55"/>
      <c r="I516" s="91" t="s">
        <v>2867</v>
      </c>
    </row>
    <row r="517" spans="1:9" x14ac:dyDescent="0.2">
      <c r="A517" s="96" t="s">
        <v>2868</v>
      </c>
      <c r="B517" s="161" t="s">
        <v>2869</v>
      </c>
      <c r="C517" s="62">
        <v>6</v>
      </c>
      <c r="D517" s="143">
        <v>41577</v>
      </c>
      <c r="E517" s="42"/>
      <c r="F517" s="26" t="s">
        <v>1868</v>
      </c>
      <c r="G517" s="37"/>
      <c r="H517" s="37"/>
      <c r="I517" s="61" t="s">
        <v>2870</v>
      </c>
    </row>
    <row r="518" spans="1:9" x14ac:dyDescent="0.2">
      <c r="A518" s="959" t="s">
        <v>2871</v>
      </c>
      <c r="B518" s="963" t="s">
        <v>2872</v>
      </c>
      <c r="C518" s="70">
        <v>7</v>
      </c>
      <c r="D518" s="971">
        <v>40456</v>
      </c>
      <c r="E518" s="966"/>
      <c r="F518" s="964" t="s">
        <v>1868</v>
      </c>
      <c r="G518" s="967"/>
      <c r="H518" s="967"/>
      <c r="I518" s="87" t="s">
        <v>2873</v>
      </c>
    </row>
    <row r="519" spans="1:9" x14ac:dyDescent="0.2">
      <c r="A519" s="969" t="s">
        <v>2874</v>
      </c>
      <c r="B519" s="963" t="s">
        <v>2875</v>
      </c>
      <c r="C519" s="70">
        <v>11</v>
      </c>
      <c r="D519" s="971">
        <v>42355</v>
      </c>
      <c r="E519" s="966" t="s">
        <v>1868</v>
      </c>
      <c r="F519" s="50"/>
      <c r="G519" s="967"/>
      <c r="H519" s="967"/>
      <c r="I519" s="963"/>
    </row>
    <row r="520" spans="1:9" x14ac:dyDescent="0.2">
      <c r="A520" s="969" t="s">
        <v>2876</v>
      </c>
      <c r="B520" s="963" t="s">
        <v>2877</v>
      </c>
      <c r="C520" s="70">
        <v>9</v>
      </c>
      <c r="D520" s="971">
        <v>42355</v>
      </c>
      <c r="E520" s="966" t="s">
        <v>1868</v>
      </c>
      <c r="F520" s="964"/>
      <c r="G520" s="967"/>
      <c r="H520" s="967"/>
      <c r="I520" s="963"/>
    </row>
    <row r="521" spans="1:9" x14ac:dyDescent="0.2">
      <c r="A521" s="965" t="s">
        <v>2878</v>
      </c>
      <c r="B521" s="961" t="s">
        <v>2879</v>
      </c>
      <c r="C521" s="76">
        <v>31</v>
      </c>
      <c r="D521" s="149">
        <v>40477</v>
      </c>
      <c r="E521" s="53"/>
      <c r="F521" s="52" t="s">
        <v>1868</v>
      </c>
      <c r="G521" s="55"/>
      <c r="H521" s="55"/>
      <c r="I521" s="961" t="s">
        <v>1973</v>
      </c>
    </row>
    <row r="522" spans="1:9" x14ac:dyDescent="0.2">
      <c r="A522" s="65" t="s">
        <v>2880</v>
      </c>
      <c r="B522" s="23" t="s">
        <v>2881</v>
      </c>
      <c r="C522" s="62">
        <v>9</v>
      </c>
      <c r="D522" s="143">
        <v>40892</v>
      </c>
      <c r="E522" s="42" t="s">
        <v>1868</v>
      </c>
      <c r="F522" s="26"/>
      <c r="G522" s="37"/>
      <c r="H522" s="37"/>
      <c r="I522" s="61"/>
    </row>
    <row r="523" spans="1:9" x14ac:dyDescent="0.2">
      <c r="A523" s="172" t="s">
        <v>2882</v>
      </c>
      <c r="B523" s="170" t="s">
        <v>2883</v>
      </c>
      <c r="C523" s="70">
        <v>5</v>
      </c>
      <c r="D523" s="971">
        <v>42139</v>
      </c>
      <c r="E523" s="966"/>
      <c r="F523" s="964"/>
      <c r="G523" s="967"/>
      <c r="H523" s="967" t="s">
        <v>1868</v>
      </c>
      <c r="I523" s="963"/>
    </row>
    <row r="524" spans="1:9" x14ac:dyDescent="0.2">
      <c r="A524" s="144" t="s">
        <v>2884</v>
      </c>
      <c r="B524" s="170" t="s">
        <v>2885</v>
      </c>
      <c r="C524" s="70">
        <v>5</v>
      </c>
      <c r="D524" s="971">
        <v>42223</v>
      </c>
      <c r="E524" s="966"/>
      <c r="F524" s="964"/>
      <c r="G524" s="967"/>
      <c r="H524" s="967" t="s">
        <v>1868</v>
      </c>
      <c r="I524" s="963"/>
    </row>
    <row r="525" spans="1:9" x14ac:dyDescent="0.2">
      <c r="A525" s="959" t="s">
        <v>2886</v>
      </c>
      <c r="B525" s="963" t="s">
        <v>2887</v>
      </c>
      <c r="C525" s="70">
        <v>16</v>
      </c>
      <c r="D525" s="971">
        <v>40112</v>
      </c>
      <c r="E525" s="966"/>
      <c r="F525" s="964"/>
      <c r="G525" s="967" t="s">
        <v>1868</v>
      </c>
      <c r="H525" s="967"/>
      <c r="I525" s="87" t="s">
        <v>2888</v>
      </c>
    </row>
    <row r="526" spans="1:9" x14ac:dyDescent="0.2">
      <c r="A526" s="965" t="s">
        <v>2889</v>
      </c>
      <c r="B526" s="961" t="s">
        <v>2890</v>
      </c>
      <c r="C526" s="76">
        <v>6</v>
      </c>
      <c r="D526" s="149">
        <v>42303</v>
      </c>
      <c r="E526" s="53"/>
      <c r="F526" s="52" t="s">
        <v>1868</v>
      </c>
      <c r="G526" s="55"/>
      <c r="H526" s="55"/>
      <c r="I526" s="91" t="s">
        <v>1939</v>
      </c>
    </row>
    <row r="527" spans="1:9" x14ac:dyDescent="0.2">
      <c r="A527" s="1202" t="s">
        <v>2891</v>
      </c>
      <c r="B527" s="1234" t="s">
        <v>2892</v>
      </c>
      <c r="C527" s="62">
        <v>15</v>
      </c>
      <c r="D527" s="143">
        <v>42306</v>
      </c>
      <c r="E527" s="42"/>
      <c r="F527" s="26"/>
      <c r="G527" s="37"/>
      <c r="H527" s="37" t="s">
        <v>1868</v>
      </c>
      <c r="I527" s="23" t="s">
        <v>2893</v>
      </c>
    </row>
    <row r="528" spans="1:9" x14ac:dyDescent="0.2">
      <c r="A528" s="969" t="s">
        <v>2894</v>
      </c>
      <c r="B528" s="963" t="s">
        <v>2895</v>
      </c>
      <c r="C528" s="70">
        <v>8</v>
      </c>
      <c r="D528" s="971">
        <v>42311</v>
      </c>
      <c r="E528" s="966" t="s">
        <v>1868</v>
      </c>
      <c r="F528" s="964"/>
      <c r="G528" s="967"/>
      <c r="H528" s="967"/>
      <c r="I528" s="963" t="s">
        <v>2068</v>
      </c>
    </row>
    <row r="529" spans="1:9" x14ac:dyDescent="0.2">
      <c r="A529" s="959" t="s">
        <v>2896</v>
      </c>
      <c r="B529" s="963" t="s">
        <v>2897</v>
      </c>
      <c r="C529" s="70">
        <v>9</v>
      </c>
      <c r="D529" s="971">
        <v>41985</v>
      </c>
      <c r="E529" s="966"/>
      <c r="F529" s="964"/>
      <c r="G529" s="967" t="s">
        <v>1868</v>
      </c>
      <c r="H529" s="967"/>
      <c r="I529" s="963" t="s">
        <v>2898</v>
      </c>
    </row>
    <row r="530" spans="1:9" x14ac:dyDescent="0.2">
      <c r="A530" s="969" t="s">
        <v>2899</v>
      </c>
      <c r="B530" s="963" t="s">
        <v>2900</v>
      </c>
      <c r="C530" s="70">
        <v>5</v>
      </c>
      <c r="D530" s="971">
        <v>42348</v>
      </c>
      <c r="E530" s="966"/>
      <c r="F530" s="964"/>
      <c r="G530" s="967" t="s">
        <v>1868</v>
      </c>
      <c r="H530" s="967"/>
      <c r="I530" s="87" t="s">
        <v>2901</v>
      </c>
    </row>
    <row r="531" spans="1:9" x14ac:dyDescent="0.2">
      <c r="A531" s="965" t="s">
        <v>2902</v>
      </c>
      <c r="B531" s="961" t="s">
        <v>2903</v>
      </c>
      <c r="C531" s="76">
        <v>7</v>
      </c>
      <c r="D531" s="149">
        <v>43007</v>
      </c>
      <c r="E531" s="53"/>
      <c r="F531" s="52" t="s">
        <v>1868</v>
      </c>
      <c r="G531" s="55"/>
      <c r="H531" s="55"/>
      <c r="I531" s="961" t="s">
        <v>2904</v>
      </c>
    </row>
    <row r="532" spans="1:9" x14ac:dyDescent="0.2">
      <c r="A532" s="960" t="s">
        <v>2905</v>
      </c>
      <c r="B532" s="23" t="s">
        <v>2906</v>
      </c>
      <c r="C532" s="62">
        <v>6</v>
      </c>
      <c r="D532" s="143">
        <v>41452</v>
      </c>
      <c r="E532" s="42"/>
      <c r="F532" s="26"/>
      <c r="G532" s="37" t="s">
        <v>1868</v>
      </c>
      <c r="H532" s="37"/>
      <c r="I532" s="23" t="s">
        <v>2907</v>
      </c>
    </row>
    <row r="533" spans="1:9" x14ac:dyDescent="0.2">
      <c r="A533" s="144" t="s">
        <v>2908</v>
      </c>
      <c r="B533" s="170" t="s">
        <v>2909</v>
      </c>
      <c r="C533" s="70">
        <v>6</v>
      </c>
      <c r="D533" s="971">
        <v>41229</v>
      </c>
      <c r="E533" s="966"/>
      <c r="F533" s="964"/>
      <c r="G533" s="967"/>
      <c r="H533" s="967" t="s">
        <v>1868</v>
      </c>
      <c r="I533" s="963"/>
    </row>
    <row r="534" spans="1:9" x14ac:dyDescent="0.2">
      <c r="A534" s="959" t="s">
        <v>2910</v>
      </c>
      <c r="B534" s="963" t="s">
        <v>2911</v>
      </c>
      <c r="C534" s="70">
        <v>21</v>
      </c>
      <c r="D534" s="971">
        <v>41121</v>
      </c>
      <c r="E534" s="966"/>
      <c r="F534" s="964"/>
      <c r="G534" s="967" t="s">
        <v>1868</v>
      </c>
      <c r="H534" s="967"/>
      <c r="I534" s="87" t="s">
        <v>2912</v>
      </c>
    </row>
    <row r="535" spans="1:9" x14ac:dyDescent="0.2">
      <c r="A535" s="959" t="s">
        <v>2913</v>
      </c>
      <c r="B535" s="963" t="s">
        <v>2914</v>
      </c>
      <c r="C535" s="70">
        <v>6</v>
      </c>
      <c r="D535" s="971">
        <v>42949</v>
      </c>
      <c r="E535" s="966"/>
      <c r="F535" s="964" t="s">
        <v>1868</v>
      </c>
      <c r="G535" s="967"/>
      <c r="H535" s="967"/>
      <c r="I535" s="963" t="s">
        <v>1876</v>
      </c>
    </row>
    <row r="536" spans="1:9" x14ac:dyDescent="0.2">
      <c r="A536" s="102" t="s">
        <v>2915</v>
      </c>
      <c r="B536" s="961" t="s">
        <v>2916</v>
      </c>
      <c r="C536" s="76">
        <v>9</v>
      </c>
      <c r="D536" s="149">
        <v>42494</v>
      </c>
      <c r="E536" s="53" t="s">
        <v>1868</v>
      </c>
      <c r="F536" s="52"/>
      <c r="G536" s="55"/>
      <c r="H536" s="55"/>
      <c r="I536" s="961" t="s">
        <v>2917</v>
      </c>
    </row>
    <row r="537" spans="1:9" x14ac:dyDescent="0.2">
      <c r="A537" s="65" t="s">
        <v>1740</v>
      </c>
      <c r="B537" s="960" t="s">
        <v>1741</v>
      </c>
      <c r="C537" s="62">
        <v>5</v>
      </c>
      <c r="D537" s="175">
        <v>42621</v>
      </c>
      <c r="E537" s="495" t="s">
        <v>1868</v>
      </c>
      <c r="F537" s="26"/>
      <c r="G537" s="26"/>
      <c r="H537" s="26"/>
      <c r="I537" s="90" t="s">
        <v>2552</v>
      </c>
    </row>
    <row r="538" spans="1:9" x14ac:dyDescent="0.2">
      <c r="A538" s="75" t="s">
        <v>1740</v>
      </c>
      <c r="B538" s="75" t="s">
        <v>1741</v>
      </c>
      <c r="C538" s="70">
        <v>5</v>
      </c>
      <c r="D538" s="159">
        <v>40431</v>
      </c>
      <c r="E538" s="964"/>
      <c r="F538" s="964" t="s">
        <v>1868</v>
      </c>
      <c r="G538" s="964"/>
      <c r="H538" s="964"/>
      <c r="I538" s="85" t="s">
        <v>1896</v>
      </c>
    </row>
    <row r="539" spans="1:9" x14ac:dyDescent="0.2">
      <c r="A539" s="959" t="s">
        <v>2918</v>
      </c>
      <c r="B539" s="959" t="s">
        <v>2919</v>
      </c>
      <c r="C539" s="70">
        <v>25</v>
      </c>
      <c r="D539" s="159">
        <v>40116</v>
      </c>
      <c r="E539" s="964"/>
      <c r="F539" s="964" t="s">
        <v>1868</v>
      </c>
      <c r="G539" s="964"/>
      <c r="H539" s="964"/>
      <c r="I539" s="959" t="s">
        <v>2465</v>
      </c>
    </row>
    <row r="540" spans="1:9" x14ac:dyDescent="0.2">
      <c r="A540" s="969" t="s">
        <v>2920</v>
      </c>
      <c r="B540" s="959" t="s">
        <v>2921</v>
      </c>
      <c r="C540" s="70">
        <v>6</v>
      </c>
      <c r="D540" s="159">
        <v>42615</v>
      </c>
      <c r="E540" s="964"/>
      <c r="F540" s="964" t="s">
        <v>1868</v>
      </c>
      <c r="G540" s="964"/>
      <c r="H540" s="964"/>
      <c r="I540" s="969" t="s">
        <v>1869</v>
      </c>
    </row>
    <row r="541" spans="1:9" x14ac:dyDescent="0.2">
      <c r="A541" s="501" t="s">
        <v>1744</v>
      </c>
      <c r="B541" s="501" t="s">
        <v>1745</v>
      </c>
      <c r="C541" s="1247">
        <v>6</v>
      </c>
      <c r="D541" s="176">
        <v>43404</v>
      </c>
      <c r="E541" s="52"/>
      <c r="F541" s="52" t="s">
        <v>1868</v>
      </c>
      <c r="G541" s="52"/>
      <c r="H541" s="52"/>
      <c r="I541" s="102" t="s">
        <v>4369</v>
      </c>
    </row>
    <row r="542" spans="1:9" x14ac:dyDescent="0.2">
      <c r="A542" s="969" t="s">
        <v>2922</v>
      </c>
      <c r="B542" s="959" t="s">
        <v>2923</v>
      </c>
      <c r="C542" s="70">
        <v>9</v>
      </c>
      <c r="D542" s="159">
        <v>42613</v>
      </c>
      <c r="E542" s="964"/>
      <c r="F542" s="964"/>
      <c r="G542" s="964" t="s">
        <v>1868</v>
      </c>
      <c r="H542" s="964"/>
      <c r="I542" s="969" t="s">
        <v>2924</v>
      </c>
    </row>
    <row r="543" spans="1:9" x14ac:dyDescent="0.2">
      <c r="A543" s="93" t="s">
        <v>1750</v>
      </c>
      <c r="B543" s="93" t="s">
        <v>1751</v>
      </c>
      <c r="C543" s="70">
        <v>36</v>
      </c>
      <c r="D543" s="159">
        <v>39876</v>
      </c>
      <c r="E543" s="964" t="s">
        <v>1868</v>
      </c>
      <c r="F543" s="964"/>
      <c r="G543" s="964"/>
      <c r="H543" s="964"/>
      <c r="I543" s="85" t="s">
        <v>1896</v>
      </c>
    </row>
    <row r="544" spans="1:9" x14ac:dyDescent="0.2">
      <c r="A544" s="93" t="s">
        <v>1752</v>
      </c>
      <c r="B544" s="93" t="s">
        <v>1753</v>
      </c>
      <c r="C544" s="70">
        <v>32</v>
      </c>
      <c r="D544" s="159">
        <v>39959</v>
      </c>
      <c r="E544" s="964" t="s">
        <v>1868</v>
      </c>
      <c r="F544" s="964"/>
      <c r="G544" s="964"/>
      <c r="H544" s="964"/>
      <c r="I544" s="85" t="s">
        <v>1896</v>
      </c>
    </row>
    <row r="545" spans="1:12" x14ac:dyDescent="0.2">
      <c r="A545" s="144" t="s">
        <v>2925</v>
      </c>
      <c r="B545" s="144" t="s">
        <v>2926</v>
      </c>
      <c r="C545" s="70">
        <v>12</v>
      </c>
      <c r="D545" s="159">
        <v>41250</v>
      </c>
      <c r="E545" s="964"/>
      <c r="F545" s="964"/>
      <c r="G545" s="964"/>
      <c r="H545" s="964" t="s">
        <v>1868</v>
      </c>
      <c r="I545" s="969" t="s">
        <v>4194</v>
      </c>
    </row>
    <row r="546" spans="1:12" x14ac:dyDescent="0.2">
      <c r="A546" s="144" t="s">
        <v>2927</v>
      </c>
      <c r="B546" s="144" t="s">
        <v>2928</v>
      </c>
      <c r="C546" s="70">
        <v>12</v>
      </c>
      <c r="D546" s="159">
        <v>41250</v>
      </c>
      <c r="E546" s="964"/>
      <c r="F546" s="964"/>
      <c r="G546" s="964"/>
      <c r="H546" s="964" t="s">
        <v>1868</v>
      </c>
      <c r="I546" s="969" t="s">
        <v>4194</v>
      </c>
    </row>
    <row r="547" spans="1:12" x14ac:dyDescent="0.2">
      <c r="A547" s="960" t="s">
        <v>2929</v>
      </c>
      <c r="B547" s="960" t="s">
        <v>2930</v>
      </c>
      <c r="C547" s="62">
        <v>14</v>
      </c>
      <c r="D547" s="175">
        <v>40492</v>
      </c>
      <c r="E547" s="26"/>
      <c r="F547" s="26" t="s">
        <v>1868</v>
      </c>
      <c r="G547" s="26"/>
      <c r="H547" s="26"/>
      <c r="I547" s="65" t="s">
        <v>2931</v>
      </c>
    </row>
    <row r="548" spans="1:12" x14ac:dyDescent="0.2">
      <c r="A548" s="513" t="s">
        <v>1760</v>
      </c>
      <c r="B548" s="972" t="s">
        <v>1761</v>
      </c>
      <c r="C548" s="1248">
        <v>6</v>
      </c>
      <c r="D548" s="159">
        <v>43404</v>
      </c>
      <c r="E548" s="964"/>
      <c r="F548" s="964" t="s">
        <v>1868</v>
      </c>
      <c r="G548" s="964"/>
      <c r="H548" s="964"/>
      <c r="I548" s="969" t="s">
        <v>4369</v>
      </c>
    </row>
    <row r="549" spans="1:12" x14ac:dyDescent="0.2">
      <c r="A549" s="959" t="s">
        <v>2932</v>
      </c>
      <c r="B549" s="959" t="s">
        <v>370</v>
      </c>
      <c r="C549" s="70">
        <v>35</v>
      </c>
      <c r="D549" s="159">
        <v>40085</v>
      </c>
      <c r="E549" s="964"/>
      <c r="F549" s="166" t="s">
        <v>1868</v>
      </c>
      <c r="G549" s="964"/>
      <c r="H549" s="964"/>
      <c r="I549" s="79" t="s">
        <v>2933</v>
      </c>
    </row>
    <row r="550" spans="1:12" x14ac:dyDescent="0.2">
      <c r="A550" s="959" t="s">
        <v>2934</v>
      </c>
      <c r="B550" s="959" t="s">
        <v>2935</v>
      </c>
      <c r="C550" s="70">
        <v>6</v>
      </c>
      <c r="D550" s="159">
        <v>41180</v>
      </c>
      <c r="E550" s="964" t="s">
        <v>1868</v>
      </c>
      <c r="F550" s="964"/>
      <c r="G550" s="964"/>
      <c r="H550" s="964"/>
      <c r="I550" s="959" t="s">
        <v>2391</v>
      </c>
    </row>
    <row r="551" spans="1:12" x14ac:dyDescent="0.2">
      <c r="A551" s="1044" t="s">
        <v>2936</v>
      </c>
      <c r="B551" s="1044" t="s">
        <v>2937</v>
      </c>
      <c r="C551" s="76">
        <v>8</v>
      </c>
      <c r="D551" s="176">
        <v>41765</v>
      </c>
      <c r="E551" s="52"/>
      <c r="F551" s="1046" t="s">
        <v>1868</v>
      </c>
      <c r="G551" s="52"/>
      <c r="H551" s="52"/>
      <c r="I551" s="1044" t="s">
        <v>2938</v>
      </c>
    </row>
    <row r="552" spans="1:12" x14ac:dyDescent="0.2">
      <c r="A552" s="65" t="s">
        <v>2939</v>
      </c>
      <c r="B552" s="960" t="s">
        <v>2940</v>
      </c>
      <c r="C552" s="62">
        <v>5</v>
      </c>
      <c r="D552" s="175">
        <v>41967</v>
      </c>
      <c r="E552" s="26" t="s">
        <v>1868</v>
      </c>
      <c r="F552" s="26"/>
      <c r="G552" s="26"/>
      <c r="H552" s="26"/>
      <c r="I552" s="65"/>
    </row>
    <row r="553" spans="1:12" x14ac:dyDescent="0.2">
      <c r="A553" s="85" t="s">
        <v>2941</v>
      </c>
      <c r="B553" s="75" t="s">
        <v>1769</v>
      </c>
      <c r="C553" s="70">
        <v>16</v>
      </c>
      <c r="D553" s="159">
        <v>40830</v>
      </c>
      <c r="E553" s="964"/>
      <c r="F553" s="964" t="s">
        <v>1868</v>
      </c>
      <c r="G553" s="964"/>
      <c r="H553" s="964"/>
      <c r="I553" s="969" t="s">
        <v>2942</v>
      </c>
    </row>
    <row r="554" spans="1:12" x14ac:dyDescent="0.2">
      <c r="A554" s="969" t="s">
        <v>2943</v>
      </c>
      <c r="B554" s="959" t="s">
        <v>2944</v>
      </c>
      <c r="C554" s="70">
        <v>15</v>
      </c>
      <c r="D554" s="159">
        <v>41880</v>
      </c>
      <c r="E554" s="964"/>
      <c r="F554" s="964"/>
      <c r="G554" s="964" t="s">
        <v>1868</v>
      </c>
      <c r="H554" s="964"/>
      <c r="I554" s="969" t="s">
        <v>2945</v>
      </c>
    </row>
    <row r="555" spans="1:12" x14ac:dyDescent="0.2">
      <c r="A555" s="972" t="s">
        <v>3953</v>
      </c>
      <c r="B555" s="972" t="s">
        <v>3954</v>
      </c>
      <c r="C555" s="1248">
        <v>5</v>
      </c>
      <c r="D555" s="159">
        <v>43496</v>
      </c>
      <c r="E555" s="964"/>
      <c r="F555" s="964"/>
      <c r="G555" s="964" t="s">
        <v>1868</v>
      </c>
      <c r="H555" s="964"/>
      <c r="I555" s="969" t="s">
        <v>4478</v>
      </c>
      <c r="K555" s="976"/>
      <c r="L555" s="976"/>
    </row>
    <row r="556" spans="1:12" x14ac:dyDescent="0.2">
      <c r="A556" s="160" t="s">
        <v>2946</v>
      </c>
      <c r="B556" s="160" t="s">
        <v>2947</v>
      </c>
      <c r="C556" s="76">
        <v>18</v>
      </c>
      <c r="D556" s="176">
        <v>40371</v>
      </c>
      <c r="E556" s="52" t="s">
        <v>1868</v>
      </c>
      <c r="F556" s="52"/>
      <c r="G556" s="52"/>
      <c r="H556" s="52"/>
      <c r="I556" s="102" t="s">
        <v>2948</v>
      </c>
    </row>
    <row r="557" spans="1:12" x14ac:dyDescent="0.2">
      <c r="A557" s="65" t="s">
        <v>2949</v>
      </c>
      <c r="B557" s="960" t="s">
        <v>2950</v>
      </c>
      <c r="C557" s="62">
        <v>14</v>
      </c>
      <c r="D557" s="175">
        <v>42620</v>
      </c>
      <c r="E557" s="26"/>
      <c r="F557" s="26" t="s">
        <v>1868</v>
      </c>
      <c r="G557" s="26"/>
      <c r="H557" s="26"/>
      <c r="I557" s="65" t="s">
        <v>1869</v>
      </c>
    </row>
    <row r="558" spans="1:12" x14ac:dyDescent="0.2">
      <c r="A558" s="969" t="s">
        <v>2951</v>
      </c>
      <c r="B558" s="959" t="s">
        <v>2952</v>
      </c>
      <c r="C558" s="70">
        <v>39</v>
      </c>
      <c r="D558" s="159">
        <v>42886</v>
      </c>
      <c r="E558" s="964"/>
      <c r="F558" s="964"/>
      <c r="G558" s="964" t="s">
        <v>1868</v>
      </c>
      <c r="H558" s="964"/>
      <c r="I558" s="969" t="s">
        <v>2953</v>
      </c>
    </row>
    <row r="559" spans="1:12" x14ac:dyDescent="0.2">
      <c r="A559" s="959" t="s">
        <v>2954</v>
      </c>
      <c r="B559" s="959" t="s">
        <v>2955</v>
      </c>
      <c r="C559" s="70">
        <v>7</v>
      </c>
      <c r="D559" s="159">
        <v>42052</v>
      </c>
      <c r="E559" s="964" t="s">
        <v>1868</v>
      </c>
      <c r="F559" s="964"/>
      <c r="G559" s="964"/>
      <c r="H559" s="964"/>
      <c r="I559" s="959" t="s">
        <v>2021</v>
      </c>
    </row>
    <row r="560" spans="1:12" x14ac:dyDescent="0.2">
      <c r="A560" s="969" t="s">
        <v>2956</v>
      </c>
      <c r="B560" s="959" t="s">
        <v>2957</v>
      </c>
      <c r="C560" s="70">
        <v>6</v>
      </c>
      <c r="D560" s="159">
        <v>42634</v>
      </c>
      <c r="E560" s="964" t="s">
        <v>1868</v>
      </c>
      <c r="F560" s="964"/>
      <c r="G560" s="964"/>
      <c r="H560" s="964"/>
      <c r="I560" s="969" t="s">
        <v>2958</v>
      </c>
    </row>
    <row r="561" spans="1:9" x14ac:dyDescent="0.2">
      <c r="A561" s="1209" t="s">
        <v>2959</v>
      </c>
      <c r="B561" s="160" t="s">
        <v>2960</v>
      </c>
      <c r="C561" s="76">
        <v>8</v>
      </c>
      <c r="D561" s="176">
        <v>40620</v>
      </c>
      <c r="E561" s="52" t="s">
        <v>1868</v>
      </c>
      <c r="F561" s="52"/>
      <c r="G561" s="52"/>
      <c r="H561" s="52"/>
      <c r="I561" s="102" t="s">
        <v>2961</v>
      </c>
    </row>
    <row r="562" spans="1:9" x14ac:dyDescent="0.2">
      <c r="A562" s="153" t="s">
        <v>2962</v>
      </c>
      <c r="B562" s="153" t="s">
        <v>2963</v>
      </c>
      <c r="C562" s="62">
        <v>15</v>
      </c>
      <c r="D562" s="175">
        <v>39975</v>
      </c>
      <c r="E562" s="26" t="s">
        <v>1868</v>
      </c>
      <c r="F562" s="26"/>
      <c r="G562" s="26"/>
      <c r="H562" s="26"/>
      <c r="I562" s="65" t="s">
        <v>2964</v>
      </c>
    </row>
    <row r="563" spans="1:9" x14ac:dyDescent="0.2">
      <c r="A563" s="959" t="s">
        <v>2965</v>
      </c>
      <c r="B563" s="959" t="s">
        <v>2966</v>
      </c>
      <c r="C563" s="70">
        <v>5</v>
      </c>
      <c r="D563" s="159">
        <v>42067</v>
      </c>
      <c r="E563" s="964" t="s">
        <v>1868</v>
      </c>
      <c r="F563" s="964"/>
      <c r="G563" s="964"/>
      <c r="H563" s="964"/>
      <c r="I563" s="959"/>
    </row>
    <row r="564" spans="1:9" x14ac:dyDescent="0.2">
      <c r="A564" s="959" t="s">
        <v>2967</v>
      </c>
      <c r="B564" s="959" t="s">
        <v>2968</v>
      </c>
      <c r="C564" s="70">
        <v>6</v>
      </c>
      <c r="D564" s="159">
        <v>43010</v>
      </c>
      <c r="E564" s="964"/>
      <c r="F564" s="964" t="s">
        <v>1868</v>
      </c>
      <c r="G564" s="964"/>
      <c r="H564" s="964"/>
      <c r="I564" s="969" t="s">
        <v>2969</v>
      </c>
    </row>
    <row r="565" spans="1:9" x14ac:dyDescent="0.2">
      <c r="A565" s="93" t="s">
        <v>2970</v>
      </c>
      <c r="B565" s="93" t="s">
        <v>2971</v>
      </c>
      <c r="C565" s="70">
        <v>25</v>
      </c>
      <c r="D565" s="159">
        <v>39843</v>
      </c>
      <c r="E565" s="964" t="s">
        <v>1868</v>
      </c>
      <c r="F565" s="964"/>
      <c r="G565" s="964"/>
      <c r="H565" s="964"/>
      <c r="I565" s="85" t="s">
        <v>1896</v>
      </c>
    </row>
    <row r="566" spans="1:9" x14ac:dyDescent="0.2">
      <c r="A566" s="965" t="s">
        <v>2972</v>
      </c>
      <c r="B566" s="965" t="s">
        <v>2973</v>
      </c>
      <c r="C566" s="76">
        <v>39</v>
      </c>
      <c r="D566" s="176">
        <v>41116</v>
      </c>
      <c r="E566" s="52" t="s">
        <v>1868</v>
      </c>
      <c r="F566" s="52"/>
      <c r="G566" s="52"/>
      <c r="H566" s="52"/>
      <c r="I566" s="102"/>
    </row>
    <row r="567" spans="1:9" x14ac:dyDescent="0.2">
      <c r="A567" s="100" t="s">
        <v>2974</v>
      </c>
      <c r="B567" s="96" t="s">
        <v>1788</v>
      </c>
      <c r="C567" s="62">
        <v>16</v>
      </c>
      <c r="D567" s="175">
        <v>40438</v>
      </c>
      <c r="E567" s="26"/>
      <c r="F567" s="26" t="s">
        <v>1868</v>
      </c>
      <c r="G567" s="26"/>
      <c r="H567" s="26"/>
      <c r="I567" s="100" t="s">
        <v>1896</v>
      </c>
    </row>
    <row r="568" spans="1:9" x14ac:dyDescent="0.2">
      <c r="A568" s="969" t="s">
        <v>2975</v>
      </c>
      <c r="B568" s="959" t="s">
        <v>2976</v>
      </c>
      <c r="C568" s="70">
        <v>11</v>
      </c>
      <c r="D568" s="159">
        <v>41898</v>
      </c>
      <c r="E568" s="964"/>
      <c r="F568" s="964"/>
      <c r="G568" s="964" t="s">
        <v>1868</v>
      </c>
      <c r="H568" s="964"/>
      <c r="I568" s="969" t="s">
        <v>2977</v>
      </c>
    </row>
    <row r="569" spans="1:9" x14ac:dyDescent="0.2">
      <c r="A569" s="163" t="s">
        <v>2978</v>
      </c>
      <c r="B569" s="93" t="s">
        <v>2979</v>
      </c>
      <c r="C569" s="70">
        <v>11</v>
      </c>
      <c r="D569" s="159">
        <v>41285</v>
      </c>
      <c r="E569" s="964" t="s">
        <v>1868</v>
      </c>
      <c r="F569" s="964"/>
      <c r="G569" s="964"/>
      <c r="H569" s="964"/>
      <c r="I569" s="85" t="s">
        <v>4047</v>
      </c>
    </row>
    <row r="570" spans="1:9" x14ac:dyDescent="0.2">
      <c r="A570" s="469" t="s">
        <v>2980</v>
      </c>
      <c r="B570" s="484" t="s">
        <v>2981</v>
      </c>
      <c r="C570" s="70">
        <v>5</v>
      </c>
      <c r="D570" s="159">
        <v>42635</v>
      </c>
      <c r="E570" s="964"/>
      <c r="F570" s="964" t="s">
        <v>1868</v>
      </c>
      <c r="G570" s="964"/>
      <c r="H570" s="964"/>
      <c r="I570" s="969" t="s">
        <v>3994</v>
      </c>
    </row>
    <row r="571" spans="1:9" x14ac:dyDescent="0.2">
      <c r="A571" s="160" t="s">
        <v>1799</v>
      </c>
      <c r="B571" s="160" t="s">
        <v>1800</v>
      </c>
      <c r="C571" s="76">
        <v>20</v>
      </c>
      <c r="D571" s="176">
        <v>39878</v>
      </c>
      <c r="E571" s="52" t="s">
        <v>1868</v>
      </c>
      <c r="F571" s="52"/>
      <c r="G571" s="52"/>
      <c r="H571" s="52"/>
      <c r="I571" s="114" t="s">
        <v>1896</v>
      </c>
    </row>
    <row r="572" spans="1:9" x14ac:dyDescent="0.2">
      <c r="A572" s="527" t="s">
        <v>860</v>
      </c>
      <c r="B572" s="527" t="s">
        <v>4146</v>
      </c>
      <c r="C572" s="1250">
        <v>14</v>
      </c>
      <c r="D572" s="175">
        <v>43434</v>
      </c>
      <c r="E572" s="26"/>
      <c r="F572" s="26" t="s">
        <v>1868</v>
      </c>
      <c r="G572" s="26"/>
      <c r="H572" s="26"/>
      <c r="I572" s="65"/>
    </row>
    <row r="573" spans="1:9" x14ac:dyDescent="0.2">
      <c r="A573" s="93" t="s">
        <v>2982</v>
      </c>
      <c r="B573" s="93" t="s">
        <v>1804</v>
      </c>
      <c r="C573" s="70">
        <v>22</v>
      </c>
      <c r="D573" s="159">
        <v>40054</v>
      </c>
      <c r="E573" s="964" t="s">
        <v>1868</v>
      </c>
      <c r="F573" s="964"/>
      <c r="G573" s="964"/>
      <c r="H573" s="964"/>
      <c r="I573" s="85" t="s">
        <v>1896</v>
      </c>
    </row>
    <row r="574" spans="1:9" x14ac:dyDescent="0.2">
      <c r="A574" s="959" t="s">
        <v>2983</v>
      </c>
      <c r="B574" s="959" t="s">
        <v>2984</v>
      </c>
      <c r="C574" s="70">
        <v>39</v>
      </c>
      <c r="D574" s="159">
        <v>40718</v>
      </c>
      <c r="E574" s="964"/>
      <c r="F574" s="964"/>
      <c r="G574" s="964" t="s">
        <v>1868</v>
      </c>
      <c r="H574" s="964"/>
      <c r="I574" s="969" t="s">
        <v>2985</v>
      </c>
    </row>
    <row r="575" spans="1:9" x14ac:dyDescent="0.2">
      <c r="A575" s="959" t="s">
        <v>4306</v>
      </c>
      <c r="B575" s="959" t="s">
        <v>4307</v>
      </c>
      <c r="C575" s="70">
        <v>13</v>
      </c>
      <c r="D575" s="159">
        <v>43281</v>
      </c>
      <c r="E575" s="964"/>
      <c r="F575" s="964"/>
      <c r="G575" s="964" t="s">
        <v>1868</v>
      </c>
      <c r="H575" s="964"/>
      <c r="I575" s="969" t="s">
        <v>4310</v>
      </c>
    </row>
    <row r="576" spans="1:9" x14ac:dyDescent="0.2">
      <c r="A576" s="102" t="s">
        <v>2986</v>
      </c>
      <c r="B576" s="965" t="s">
        <v>2987</v>
      </c>
      <c r="C576" s="76">
        <v>5</v>
      </c>
      <c r="D576" s="176">
        <v>42950</v>
      </c>
      <c r="E576" s="52"/>
      <c r="F576" s="52" t="s">
        <v>1868</v>
      </c>
      <c r="G576" s="52"/>
      <c r="H576" s="52"/>
      <c r="I576" s="965" t="s">
        <v>1876</v>
      </c>
    </row>
    <row r="577" spans="1:12" x14ac:dyDescent="0.2">
      <c r="A577" s="65" t="s">
        <v>2988</v>
      </c>
      <c r="B577" s="960" t="s">
        <v>2989</v>
      </c>
      <c r="C577" s="62">
        <v>5</v>
      </c>
      <c r="D577" s="175">
        <v>42886</v>
      </c>
      <c r="E577" s="26"/>
      <c r="F577" s="26"/>
      <c r="G577" s="26" t="s">
        <v>1868</v>
      </c>
      <c r="H577" s="26"/>
      <c r="I577" s="65" t="s">
        <v>2990</v>
      </c>
    </row>
    <row r="578" spans="1:12" x14ac:dyDescent="0.2">
      <c r="A578" s="85" t="s">
        <v>2991</v>
      </c>
      <c r="B578" s="75" t="s">
        <v>2992</v>
      </c>
      <c r="C578" s="70">
        <v>5</v>
      </c>
      <c r="D578" s="159">
        <v>41978</v>
      </c>
      <c r="E578" s="964"/>
      <c r="F578" s="964" t="s">
        <v>1868</v>
      </c>
      <c r="G578" s="964"/>
      <c r="H578" s="964"/>
      <c r="I578" s="969" t="s">
        <v>2731</v>
      </c>
    </row>
    <row r="579" spans="1:12" x14ac:dyDescent="0.2">
      <c r="A579" s="972" t="s">
        <v>4291</v>
      </c>
      <c r="B579" s="972" t="s">
        <v>4292</v>
      </c>
      <c r="C579" s="70">
        <v>43</v>
      </c>
      <c r="D579" s="159">
        <v>43312</v>
      </c>
      <c r="E579" s="964"/>
      <c r="F579" s="964"/>
      <c r="G579" s="964" t="s">
        <v>1868</v>
      </c>
      <c r="H579" s="964"/>
      <c r="I579" s="969" t="s">
        <v>4293</v>
      </c>
    </row>
    <row r="580" spans="1:12" x14ac:dyDescent="0.2">
      <c r="A580" s="959" t="s">
        <v>2993</v>
      </c>
      <c r="B580" s="959" t="s">
        <v>2994</v>
      </c>
      <c r="C580" s="70">
        <v>7</v>
      </c>
      <c r="D580" s="159">
        <v>42975</v>
      </c>
      <c r="E580" s="964"/>
      <c r="F580" s="964"/>
      <c r="G580" s="964" t="s">
        <v>1868</v>
      </c>
      <c r="H580" s="964"/>
      <c r="I580" s="969" t="s">
        <v>2995</v>
      </c>
    </row>
    <row r="581" spans="1:12" x14ac:dyDescent="0.2">
      <c r="A581" s="102" t="s">
        <v>2996</v>
      </c>
      <c r="B581" s="965" t="s">
        <v>2997</v>
      </c>
      <c r="C581" s="76">
        <v>5</v>
      </c>
      <c r="D581" s="176">
        <v>42313</v>
      </c>
      <c r="E581" s="52" t="s">
        <v>1868</v>
      </c>
      <c r="F581" s="52"/>
      <c r="G581" s="52"/>
      <c r="H581" s="52"/>
      <c r="I581" s="965"/>
    </row>
    <row r="582" spans="1:12" x14ac:dyDescent="0.2">
      <c r="A582" s="492" t="s">
        <v>2998</v>
      </c>
      <c r="B582" s="492" t="s">
        <v>2999</v>
      </c>
      <c r="C582" s="62">
        <v>12</v>
      </c>
      <c r="D582" s="175">
        <v>42585</v>
      </c>
      <c r="E582" s="26" t="s">
        <v>1868</v>
      </c>
      <c r="F582" s="26"/>
      <c r="G582" s="26"/>
      <c r="H582" s="26"/>
      <c r="I582" s="65" t="s">
        <v>4122</v>
      </c>
    </row>
    <row r="583" spans="1:12" x14ac:dyDescent="0.2">
      <c r="A583" s="1212" t="s">
        <v>3000</v>
      </c>
      <c r="B583" s="482" t="s">
        <v>3001</v>
      </c>
      <c r="C583" s="70">
        <v>6</v>
      </c>
      <c r="D583" s="159">
        <v>42668</v>
      </c>
      <c r="E583" s="964"/>
      <c r="F583" s="964" t="s">
        <v>1868</v>
      </c>
      <c r="G583" s="964"/>
      <c r="H583" s="964"/>
      <c r="I583" s="969" t="s">
        <v>4195</v>
      </c>
    </row>
    <row r="584" spans="1:12" x14ac:dyDescent="0.2">
      <c r="A584" s="959" t="s">
        <v>3002</v>
      </c>
      <c r="B584" s="959" t="s">
        <v>3001</v>
      </c>
      <c r="C584" s="70">
        <v>10</v>
      </c>
      <c r="D584" s="159">
        <v>42037</v>
      </c>
      <c r="E584" s="964"/>
      <c r="F584" s="964"/>
      <c r="G584" s="964" t="s">
        <v>1868</v>
      </c>
      <c r="H584" s="964"/>
      <c r="I584" s="959" t="s">
        <v>3003</v>
      </c>
    </row>
    <row r="585" spans="1:12" x14ac:dyDescent="0.2">
      <c r="A585" s="75" t="s">
        <v>3004</v>
      </c>
      <c r="B585" s="75" t="s">
        <v>3005</v>
      </c>
      <c r="C585" s="70">
        <v>7</v>
      </c>
      <c r="D585" s="159">
        <v>40431</v>
      </c>
      <c r="E585" s="964"/>
      <c r="F585" s="964" t="s">
        <v>1868</v>
      </c>
      <c r="G585" s="964"/>
      <c r="H585" s="964"/>
      <c r="I585" s="85" t="s">
        <v>3006</v>
      </c>
    </row>
    <row r="586" spans="1:12" x14ac:dyDescent="0.2">
      <c r="A586" s="965" t="s">
        <v>3007</v>
      </c>
      <c r="B586" s="965" t="s">
        <v>3008</v>
      </c>
      <c r="C586" s="76">
        <v>27</v>
      </c>
      <c r="D586" s="176">
        <v>39849</v>
      </c>
      <c r="E586" s="52" t="s">
        <v>1868</v>
      </c>
      <c r="F586" s="52"/>
      <c r="G586" s="52"/>
      <c r="H586" s="52"/>
      <c r="I586" s="965" t="s">
        <v>3009</v>
      </c>
    </row>
    <row r="587" spans="1:12" x14ac:dyDescent="0.2">
      <c r="A587" s="100" t="s">
        <v>3010</v>
      </c>
      <c r="B587" s="75" t="s">
        <v>3011</v>
      </c>
      <c r="C587" s="70">
        <v>15</v>
      </c>
      <c r="D587" s="159">
        <v>40431</v>
      </c>
      <c r="E587" s="964"/>
      <c r="F587" s="964" t="s">
        <v>1868</v>
      </c>
      <c r="G587" s="964"/>
      <c r="H587" s="964"/>
      <c r="I587" s="969" t="s">
        <v>3012</v>
      </c>
    </row>
    <row r="588" spans="1:12" x14ac:dyDescent="0.2">
      <c r="A588" s="959" t="s">
        <v>3013</v>
      </c>
      <c r="B588" s="959" t="s">
        <v>3014</v>
      </c>
      <c r="C588" s="70">
        <v>28</v>
      </c>
      <c r="D588" s="159">
        <v>39729</v>
      </c>
      <c r="E588" s="964"/>
      <c r="F588" s="964"/>
      <c r="G588" s="964" t="s">
        <v>1868</v>
      </c>
      <c r="H588" s="964"/>
      <c r="I588" s="969" t="s">
        <v>3015</v>
      </c>
    </row>
    <row r="589" spans="1:12" x14ac:dyDescent="0.2">
      <c r="A589" s="75" t="s">
        <v>3016</v>
      </c>
      <c r="B589" s="75" t="s">
        <v>3017</v>
      </c>
      <c r="C589" s="70">
        <v>10</v>
      </c>
      <c r="D589" s="159">
        <v>40480</v>
      </c>
      <c r="E589" s="964"/>
      <c r="F589" s="964" t="s">
        <v>1868</v>
      </c>
      <c r="G589" s="964"/>
      <c r="H589" s="964"/>
      <c r="I589" s="85" t="s">
        <v>4047</v>
      </c>
    </row>
    <row r="590" spans="1:12" x14ac:dyDescent="0.2">
      <c r="A590" s="950" t="s">
        <v>4302</v>
      </c>
      <c r="B590" s="959" t="s">
        <v>4303</v>
      </c>
      <c r="C590" s="70">
        <v>5</v>
      </c>
      <c r="D590" s="159">
        <v>43255</v>
      </c>
      <c r="E590" s="964" t="s">
        <v>1868</v>
      </c>
      <c r="F590" s="50"/>
      <c r="G590" s="964"/>
      <c r="H590" s="964"/>
      <c r="I590" s="969"/>
    </row>
    <row r="591" spans="1:12" x14ac:dyDescent="0.2">
      <c r="A591" s="580" t="s">
        <v>1830</v>
      </c>
      <c r="B591" s="972" t="s">
        <v>1831</v>
      </c>
      <c r="C591" s="70">
        <v>5</v>
      </c>
      <c r="D591" s="159">
        <v>43371</v>
      </c>
      <c r="E591" s="964"/>
      <c r="F591" s="50"/>
      <c r="G591" s="964" t="s">
        <v>1868</v>
      </c>
      <c r="H591" s="964"/>
      <c r="I591" s="969" t="s">
        <v>4342</v>
      </c>
      <c r="K591" s="958"/>
      <c r="L591" s="958"/>
    </row>
    <row r="592" spans="1:12" x14ac:dyDescent="0.2">
      <c r="A592" s="481" t="s">
        <v>3018</v>
      </c>
      <c r="B592" s="482" t="s">
        <v>3019</v>
      </c>
      <c r="C592" s="70">
        <v>13</v>
      </c>
      <c r="D592" s="159">
        <v>42725</v>
      </c>
      <c r="E592" s="964"/>
      <c r="F592" s="964"/>
      <c r="G592" s="964"/>
      <c r="H592" s="964" t="s">
        <v>1868</v>
      </c>
      <c r="I592" s="969" t="s">
        <v>4074</v>
      </c>
    </row>
    <row r="593" spans="1:9" x14ac:dyDescent="0.2">
      <c r="A593" s="1065" t="s">
        <v>1834</v>
      </c>
      <c r="B593" s="957" t="s">
        <v>1835</v>
      </c>
      <c r="C593" s="1247">
        <v>6</v>
      </c>
      <c r="D593" s="176">
        <v>43404</v>
      </c>
      <c r="E593" s="52"/>
      <c r="F593" s="52" t="s">
        <v>1868</v>
      </c>
      <c r="G593" s="52"/>
      <c r="H593" s="52"/>
      <c r="I593" s="102" t="s">
        <v>4369</v>
      </c>
    </row>
    <row r="594" spans="1:9" s="958" customFormat="1" x14ac:dyDescent="0.2">
      <c r="A594" s="1006"/>
      <c r="B594" s="1025"/>
      <c r="C594" s="180"/>
      <c r="D594" s="181"/>
      <c r="E594" s="48"/>
      <c r="F594" s="48"/>
      <c r="G594" s="48"/>
      <c r="H594" s="48"/>
      <c r="I594" s="91"/>
    </row>
    <row r="595" spans="1:9" x14ac:dyDescent="0.2">
      <c r="A595" s="33" t="s">
        <v>3020</v>
      </c>
      <c r="B595" s="46">
        <f>COUNTA(B8:B593)</f>
        <v>586</v>
      </c>
      <c r="C595" s="177"/>
      <c r="D595" s="178"/>
      <c r="E595" s="46">
        <f>COUNTA(E8:E593)</f>
        <v>145</v>
      </c>
      <c r="F595" s="46">
        <f>COUNTA(F8:F593)</f>
        <v>259</v>
      </c>
      <c r="G595" s="46">
        <f>COUNTA(G8:G593)</f>
        <v>138</v>
      </c>
      <c r="H595" s="46">
        <f>COUNTA(H8:H593)</f>
        <v>45</v>
      </c>
      <c r="I595" s="179" t="s">
        <v>3021</v>
      </c>
    </row>
    <row r="596" spans="1:9" x14ac:dyDescent="0.2">
      <c r="A596" s="88" t="s">
        <v>3022</v>
      </c>
      <c r="B596" s="48">
        <f>B595-5</f>
        <v>581</v>
      </c>
      <c r="C596" s="180"/>
      <c r="D596" s="181"/>
      <c r="E596" s="48">
        <f>E595-2</f>
        <v>143</v>
      </c>
      <c r="F596" s="48">
        <f>F595-3</f>
        <v>256</v>
      </c>
      <c r="G596" s="48">
        <f>G595</f>
        <v>138</v>
      </c>
      <c r="H596" s="48">
        <f>H595</f>
        <v>45</v>
      </c>
      <c r="I596" s="182" t="s">
        <v>3023</v>
      </c>
    </row>
    <row r="597" spans="1:9" x14ac:dyDescent="0.2">
      <c r="A597" s="88" t="s">
        <v>3024</v>
      </c>
      <c r="B597" s="48">
        <f>B596-9</f>
        <v>572</v>
      </c>
      <c r="C597" s="180"/>
      <c r="D597" s="181"/>
      <c r="E597" s="48">
        <f>E596-3</f>
        <v>140</v>
      </c>
      <c r="F597" s="48">
        <f>F596-2</f>
        <v>254</v>
      </c>
      <c r="G597" s="48">
        <f>G596-1</f>
        <v>137</v>
      </c>
      <c r="H597" s="48">
        <f>H596-3</f>
        <v>42</v>
      </c>
      <c r="I597" s="182" t="s">
        <v>3025</v>
      </c>
    </row>
    <row r="598" spans="1:9" x14ac:dyDescent="0.2">
      <c r="A598" s="38" t="s">
        <v>3026</v>
      </c>
      <c r="B598" s="183">
        <v>100</v>
      </c>
      <c r="C598" s="184"/>
      <c r="D598" s="136"/>
      <c r="E598" s="184">
        <f>E597/$B597*100</f>
        <v>24.475524475524477</v>
      </c>
      <c r="F598" s="184">
        <f>F597/$B597*100</f>
        <v>44.405594405594407</v>
      </c>
      <c r="G598" s="184">
        <f>G597/$B597*100</f>
        <v>23.95104895104895</v>
      </c>
      <c r="H598" s="184">
        <f>H597/$B597*100</f>
        <v>7.3426573426573425</v>
      </c>
      <c r="I598" s="39"/>
    </row>
    <row r="599" spans="1:9" x14ac:dyDescent="0.2">
      <c r="A599" s="38" t="s">
        <v>3027</v>
      </c>
      <c r="B599" s="25"/>
      <c r="C599" s="184">
        <f>AVERAGE(C8:C593)</f>
        <v>11.943686006825939</v>
      </c>
      <c r="D599" s="185">
        <f>AVERAGE(D8:D593)</f>
        <v>41876.919795221846</v>
      </c>
      <c r="E599" s="48"/>
      <c r="F599" s="48"/>
      <c r="G599" s="48"/>
      <c r="H599" s="48"/>
      <c r="I599" s="39"/>
    </row>
    <row r="600" spans="1:9" x14ac:dyDescent="0.2">
      <c r="A600" s="158" t="s">
        <v>3028</v>
      </c>
      <c r="B600" s="107"/>
      <c r="C600" s="186"/>
      <c r="D600" s="130"/>
      <c r="E600" s="116"/>
      <c r="F600" s="116"/>
      <c r="G600" s="116"/>
      <c r="H600" s="116"/>
      <c r="I600" s="107"/>
    </row>
    <row r="601" spans="1:9" x14ac:dyDescent="0.2">
      <c r="A601" s="106"/>
      <c r="B601" s="107"/>
      <c r="C601" s="186"/>
      <c r="D601" s="130"/>
      <c r="E601" s="116"/>
      <c r="F601" s="116"/>
      <c r="G601" s="116"/>
      <c r="H601" s="116"/>
      <c r="I601" s="107"/>
    </row>
    <row r="602" spans="1:9" x14ac:dyDescent="0.2">
      <c r="A602" s="187" t="s">
        <v>3029</v>
      </c>
      <c r="B602" s="21"/>
      <c r="C602" s="188" t="s">
        <v>23</v>
      </c>
      <c r="D602" s="189" t="s">
        <v>3030</v>
      </c>
      <c r="E602" s="45" t="s">
        <v>1861</v>
      </c>
      <c r="F602" s="44" t="s">
        <v>3031</v>
      </c>
      <c r="G602" s="47" t="s">
        <v>3032</v>
      </c>
      <c r="H602" s="47" t="s">
        <v>1864</v>
      </c>
      <c r="I602" s="190" t="s">
        <v>1865</v>
      </c>
    </row>
    <row r="603" spans="1:9" x14ac:dyDescent="0.2">
      <c r="A603" s="80" t="s">
        <v>3033</v>
      </c>
      <c r="B603" s="13"/>
      <c r="C603" s="145">
        <f>SUM(E603:H603)</f>
        <v>156</v>
      </c>
      <c r="D603" s="191">
        <f>C603/C607*100</f>
        <v>27.27272727272727</v>
      </c>
      <c r="E603" s="486">
        <v>61</v>
      </c>
      <c r="F603" s="192">
        <v>92</v>
      </c>
      <c r="G603" s="64">
        <v>0</v>
      </c>
      <c r="H603" s="488">
        <v>3</v>
      </c>
      <c r="I603" s="193" t="s">
        <v>3034</v>
      </c>
    </row>
    <row r="604" spans="1:9" x14ac:dyDescent="0.2">
      <c r="A604" s="80" t="s">
        <v>3035</v>
      </c>
      <c r="B604" s="13"/>
      <c r="C604" s="145">
        <f>SUM(E604:H604)</f>
        <v>30</v>
      </c>
      <c r="D604" s="191">
        <f>C604/C607*100</f>
        <v>5.244755244755245</v>
      </c>
      <c r="E604" s="50" t="s">
        <v>3036</v>
      </c>
      <c r="F604" s="50" t="s">
        <v>3036</v>
      </c>
      <c r="G604" s="50" t="s">
        <v>3036</v>
      </c>
      <c r="H604" s="194">
        <v>30</v>
      </c>
      <c r="I604" s="195" t="s">
        <v>3037</v>
      </c>
    </row>
    <row r="605" spans="1:9" x14ac:dyDescent="0.2">
      <c r="A605" s="80" t="s">
        <v>3038</v>
      </c>
      <c r="B605" s="13"/>
      <c r="C605" s="145">
        <f>SUM(E605:H605)</f>
        <v>124</v>
      </c>
      <c r="D605" s="191">
        <f>C605/C607*100</f>
        <v>21.678321678321677</v>
      </c>
      <c r="E605" s="63">
        <v>3</v>
      </c>
      <c r="F605" s="50">
        <v>7</v>
      </c>
      <c r="G605" s="64">
        <v>112</v>
      </c>
      <c r="H605" s="64">
        <v>2</v>
      </c>
      <c r="I605" s="107"/>
    </row>
    <row r="606" spans="1:9" x14ac:dyDescent="0.2">
      <c r="A606" s="80" t="s">
        <v>3039</v>
      </c>
      <c r="B606" s="13"/>
      <c r="C606" s="145">
        <f>C607-C603-C605-C604</f>
        <v>262</v>
      </c>
      <c r="D606" s="191">
        <f>D607-D603-D605-D604</f>
        <v>45.804195804195807</v>
      </c>
      <c r="E606" s="63">
        <f>E607-E603-E605</f>
        <v>76</v>
      </c>
      <c r="F606" s="50">
        <f>F607-F603-F605</f>
        <v>155</v>
      </c>
      <c r="G606" s="50" t="s">
        <v>3036</v>
      </c>
      <c r="H606" s="64">
        <f>H607-H603-H605-H604</f>
        <v>7</v>
      </c>
      <c r="I606" s="107"/>
    </row>
    <row r="607" spans="1:9" x14ac:dyDescent="0.2">
      <c r="A607" s="33" t="s">
        <v>3020</v>
      </c>
      <c r="B607" s="21"/>
      <c r="C607" s="188">
        <f>B597</f>
        <v>572</v>
      </c>
      <c r="D607" s="196">
        <v>100</v>
      </c>
      <c r="E607" s="188">
        <f>E597</f>
        <v>140</v>
      </c>
      <c r="F607" s="197">
        <f>F597</f>
        <v>254</v>
      </c>
      <c r="G607" s="198">
        <f>G597</f>
        <v>137</v>
      </c>
      <c r="H607" s="198">
        <f>H597</f>
        <v>42</v>
      </c>
      <c r="I607" s="107"/>
    </row>
    <row r="608" spans="1:9" x14ac:dyDescent="0.2">
      <c r="A608" s="106"/>
      <c r="B608" s="107"/>
      <c r="C608" s="186"/>
      <c r="D608" s="130"/>
      <c r="E608" s="116"/>
      <c r="F608" s="116"/>
      <c r="G608" s="116"/>
      <c r="H608" s="116"/>
      <c r="I608" s="107"/>
    </row>
    <row r="609" spans="1:15" x14ac:dyDescent="0.2">
      <c r="A609" s="187" t="s">
        <v>3040</v>
      </c>
      <c r="B609" s="22"/>
      <c r="C609" s="177" t="s">
        <v>23</v>
      </c>
      <c r="D609" s="189" t="s">
        <v>3030</v>
      </c>
      <c r="E609" s="44" t="s">
        <v>1861</v>
      </c>
      <c r="F609" s="47" t="s">
        <v>3031</v>
      </c>
      <c r="G609" s="47" t="s">
        <v>3032</v>
      </c>
      <c r="H609" s="47" t="s">
        <v>1864</v>
      </c>
      <c r="I609" s="179" t="s">
        <v>1865</v>
      </c>
      <c r="K609" s="1145" t="s">
        <v>876</v>
      </c>
      <c r="L609" s="179" t="s">
        <v>394</v>
      </c>
      <c r="M609" s="179" t="s">
        <v>393</v>
      </c>
      <c r="N609" s="179" t="s">
        <v>3252</v>
      </c>
      <c r="O609" s="984" t="s">
        <v>4479</v>
      </c>
    </row>
    <row r="610" spans="1:15" x14ac:dyDescent="0.2">
      <c r="A610" s="1056">
        <v>2008</v>
      </c>
      <c r="B610" s="9"/>
      <c r="C610" s="142">
        <f t="shared" ref="C610:C619" si="0">SUM(E610:H610)</f>
        <v>15</v>
      </c>
      <c r="D610" s="206">
        <f t="shared" ref="D610:D621" si="1">C610/C$622*100</f>
        <v>2.6501766784452299</v>
      </c>
      <c r="E610" s="26">
        <v>9</v>
      </c>
      <c r="F610" s="37">
        <v>2</v>
      </c>
      <c r="G610" s="37">
        <v>3</v>
      </c>
      <c r="H610" s="37">
        <v>1</v>
      </c>
      <c r="I610" s="106" t="s">
        <v>3041</v>
      </c>
      <c r="J610">
        <v>2008</v>
      </c>
      <c r="K610" s="1049">
        <f t="shared" ref="K610:K621" si="2">COUNTIFS($D$8:$D$593,"&gt;=1/1/"&amp;$A610,$D$8:$D$593,"&lt;=12/31/"&amp;$A610,$C$8:$C$593,"&gt;=5",$C$8:$C$593,"&lt;10")</f>
        <v>0</v>
      </c>
      <c r="L610" s="1049">
        <f t="shared" ref="L610:L621" si="3">COUNTIFS($D$8:$D$593,"&gt;=1/1/"&amp;$A610,$D$8:$D$593,"&lt;=12/31/"&amp;$A610,$C$8:$C$593,"&gt;=10",$C$8:$C$593,"&lt;25")</f>
        <v>1</v>
      </c>
      <c r="M610" s="1049">
        <f t="shared" ref="M610:M621" si="4">COUNTIFS($D$8:$D$593,"&gt;=1/1/"&amp;$A610,$D$8:$D$593,"&lt;=12/31/"&amp;$A610,$C$8:$C$593,"&gt;=25")</f>
        <v>16</v>
      </c>
      <c r="N610" s="1144">
        <f t="shared" ref="N610:N621" si="5">SUM(K610:M610)</f>
        <v>17</v>
      </c>
    </row>
    <row r="611" spans="1:15" x14ac:dyDescent="0.2">
      <c r="A611" s="1057">
        <v>2009</v>
      </c>
      <c r="B611" s="13"/>
      <c r="C611" s="145">
        <f t="shared" si="0"/>
        <v>44</v>
      </c>
      <c r="D611" s="191">
        <f t="shared" si="1"/>
        <v>7.7738515901060072</v>
      </c>
      <c r="E611" s="50">
        <v>28</v>
      </c>
      <c r="F611" s="64">
        <v>13</v>
      </c>
      <c r="G611" s="64">
        <v>3</v>
      </c>
      <c r="H611" s="64">
        <v>0</v>
      </c>
      <c r="I611" s="106" t="s">
        <v>3041</v>
      </c>
      <c r="J611">
        <v>2009</v>
      </c>
      <c r="K611" s="1049">
        <f t="shared" si="2"/>
        <v>0</v>
      </c>
      <c r="L611" s="1049">
        <f t="shared" si="3"/>
        <v>14</v>
      </c>
      <c r="M611" s="1049">
        <f t="shared" si="4"/>
        <v>31</v>
      </c>
      <c r="N611" s="1144">
        <f t="shared" si="5"/>
        <v>45</v>
      </c>
    </row>
    <row r="612" spans="1:15" x14ac:dyDescent="0.2">
      <c r="A612" s="1057">
        <v>2010</v>
      </c>
      <c r="B612" s="13"/>
      <c r="C612" s="145">
        <f t="shared" si="0"/>
        <v>62</v>
      </c>
      <c r="D612" s="191">
        <f t="shared" si="1"/>
        <v>10.954063604240282</v>
      </c>
      <c r="E612" s="50">
        <v>1</v>
      </c>
      <c r="F612" s="64">
        <v>57</v>
      </c>
      <c r="G612" s="64">
        <v>4</v>
      </c>
      <c r="H612" s="64">
        <v>0</v>
      </c>
      <c r="I612" s="106" t="s">
        <v>3042</v>
      </c>
      <c r="J612">
        <v>2010</v>
      </c>
      <c r="K612" s="1049">
        <f t="shared" si="2"/>
        <v>40</v>
      </c>
      <c r="L612" s="1049">
        <f t="shared" si="3"/>
        <v>21</v>
      </c>
      <c r="M612" s="1049">
        <f t="shared" si="4"/>
        <v>5</v>
      </c>
      <c r="N612" s="1144">
        <f t="shared" si="5"/>
        <v>66</v>
      </c>
    </row>
    <row r="613" spans="1:15" x14ac:dyDescent="0.2">
      <c r="A613" s="1057">
        <v>2011</v>
      </c>
      <c r="B613" s="13"/>
      <c r="C613" s="145">
        <f t="shared" si="0"/>
        <v>28</v>
      </c>
      <c r="D613" s="191">
        <f t="shared" si="1"/>
        <v>4.946996466431095</v>
      </c>
      <c r="E613" s="50">
        <v>8</v>
      </c>
      <c r="F613" s="64">
        <v>13</v>
      </c>
      <c r="G613" s="64">
        <v>6</v>
      </c>
      <c r="H613" s="64">
        <v>1</v>
      </c>
      <c r="I613" s="107"/>
      <c r="J613">
        <v>2011</v>
      </c>
      <c r="K613" s="1049">
        <f t="shared" si="2"/>
        <v>14</v>
      </c>
      <c r="L613" s="1049">
        <f t="shared" si="3"/>
        <v>12</v>
      </c>
      <c r="M613" s="1049">
        <f t="shared" si="4"/>
        <v>3</v>
      </c>
      <c r="N613" s="1144">
        <f t="shared" si="5"/>
        <v>29</v>
      </c>
    </row>
    <row r="614" spans="1:15" x14ac:dyDescent="0.2">
      <c r="A614" s="1057">
        <v>2012</v>
      </c>
      <c r="B614" s="13"/>
      <c r="C614" s="145">
        <f t="shared" si="0"/>
        <v>37</v>
      </c>
      <c r="D614" s="191">
        <f t="shared" si="1"/>
        <v>6.5371024734982335</v>
      </c>
      <c r="E614" s="50">
        <v>14</v>
      </c>
      <c r="F614" s="64">
        <v>13</v>
      </c>
      <c r="G614" s="64">
        <v>5</v>
      </c>
      <c r="H614" s="64">
        <v>5</v>
      </c>
      <c r="I614" s="107"/>
      <c r="J614">
        <v>2012</v>
      </c>
      <c r="K614" s="1049">
        <f t="shared" si="2"/>
        <v>22</v>
      </c>
      <c r="L614" s="1049">
        <f t="shared" si="3"/>
        <v>13</v>
      </c>
      <c r="M614" s="1049">
        <f t="shared" si="4"/>
        <v>3</v>
      </c>
      <c r="N614" s="1144">
        <f t="shared" si="5"/>
        <v>38</v>
      </c>
    </row>
    <row r="615" spans="1:15" x14ac:dyDescent="0.2">
      <c r="A615" s="1057">
        <v>2013</v>
      </c>
      <c r="B615" s="13"/>
      <c r="C615" s="145">
        <f t="shared" si="0"/>
        <v>36</v>
      </c>
      <c r="D615" s="191">
        <f t="shared" si="1"/>
        <v>6.3604240282685502</v>
      </c>
      <c r="E615" s="50">
        <v>6</v>
      </c>
      <c r="F615" s="64">
        <v>13</v>
      </c>
      <c r="G615" s="64">
        <v>12</v>
      </c>
      <c r="H615" s="64">
        <v>5</v>
      </c>
      <c r="I615" s="107"/>
      <c r="J615">
        <v>2013</v>
      </c>
      <c r="K615" s="1049">
        <f t="shared" si="2"/>
        <v>24</v>
      </c>
      <c r="L615" s="1049">
        <f t="shared" si="3"/>
        <v>12</v>
      </c>
      <c r="M615" s="1049">
        <f t="shared" si="4"/>
        <v>1</v>
      </c>
      <c r="N615" s="1144">
        <f t="shared" si="5"/>
        <v>37</v>
      </c>
    </row>
    <row r="616" spans="1:15" x14ac:dyDescent="0.2">
      <c r="A616" s="1057">
        <v>2014</v>
      </c>
      <c r="B616" s="13"/>
      <c r="C616" s="145">
        <f t="shared" si="0"/>
        <v>30</v>
      </c>
      <c r="D616" s="191">
        <f t="shared" si="1"/>
        <v>5.3003533568904597</v>
      </c>
      <c r="E616" s="50">
        <v>7</v>
      </c>
      <c r="F616" s="64">
        <v>12</v>
      </c>
      <c r="G616" s="64">
        <v>8</v>
      </c>
      <c r="H616" s="64">
        <v>3</v>
      </c>
      <c r="I616" s="107"/>
      <c r="J616">
        <v>2014</v>
      </c>
      <c r="K616" s="1049">
        <f t="shared" si="2"/>
        <v>22</v>
      </c>
      <c r="L616" s="1049">
        <f t="shared" si="3"/>
        <v>9</v>
      </c>
      <c r="M616" s="1049">
        <f t="shared" si="4"/>
        <v>2</v>
      </c>
      <c r="N616" s="1144">
        <f t="shared" si="5"/>
        <v>33</v>
      </c>
    </row>
    <row r="617" spans="1:15" x14ac:dyDescent="0.2">
      <c r="A617" s="1058">
        <v>2015</v>
      </c>
      <c r="B617" s="976"/>
      <c r="C617" s="673">
        <f t="shared" si="0"/>
        <v>67</v>
      </c>
      <c r="D617" s="191">
        <f t="shared" si="1"/>
        <v>11.837455830388691</v>
      </c>
      <c r="E617" s="50">
        <v>18</v>
      </c>
      <c r="F617" s="64">
        <v>12</v>
      </c>
      <c r="G617" s="64">
        <v>18</v>
      </c>
      <c r="H617" s="64">
        <v>19</v>
      </c>
      <c r="I617" s="107"/>
      <c r="J617">
        <v>2015</v>
      </c>
      <c r="K617" s="1049">
        <f t="shared" si="2"/>
        <v>50</v>
      </c>
      <c r="L617" s="1049">
        <f t="shared" si="3"/>
        <v>15</v>
      </c>
      <c r="M617" s="1049">
        <f t="shared" si="4"/>
        <v>2</v>
      </c>
      <c r="N617" s="1144">
        <f t="shared" si="5"/>
        <v>67</v>
      </c>
    </row>
    <row r="618" spans="1:15" x14ac:dyDescent="0.2">
      <c r="A618" s="669">
        <v>2016</v>
      </c>
      <c r="B618" s="676"/>
      <c r="C618" s="1053">
        <f t="shared" si="0"/>
        <v>105</v>
      </c>
      <c r="D618" s="191">
        <f t="shared" si="1"/>
        <v>18.551236749116608</v>
      </c>
      <c r="E618" s="966">
        <v>28</v>
      </c>
      <c r="F618" s="1048">
        <v>49</v>
      </c>
      <c r="G618" s="1048">
        <v>24</v>
      </c>
      <c r="H618" s="1042">
        <v>4</v>
      </c>
      <c r="I618" s="107"/>
      <c r="J618">
        <v>2016</v>
      </c>
      <c r="K618" s="1049">
        <f t="shared" si="2"/>
        <v>71</v>
      </c>
      <c r="L618" s="1049">
        <f t="shared" si="3"/>
        <v>29</v>
      </c>
      <c r="M618" s="1049">
        <f t="shared" si="4"/>
        <v>6</v>
      </c>
      <c r="N618" s="1144">
        <f t="shared" si="5"/>
        <v>106</v>
      </c>
    </row>
    <row r="619" spans="1:15" x14ac:dyDescent="0.2">
      <c r="A619" s="669">
        <v>2017</v>
      </c>
      <c r="B619" s="676"/>
      <c r="C619" s="1053">
        <f t="shared" si="0"/>
        <v>73</v>
      </c>
      <c r="D619" s="191">
        <f t="shared" si="1"/>
        <v>12.897526501766784</v>
      </c>
      <c r="E619" s="1051">
        <f t="shared" ref="E619:H621" si="6">COUNTIFS($D$8:$D$593,"&gt;=1/1/"&amp;$A619,$D$8:$D$593,"&lt;=12/31/"&amp;$A619,E$8:E$593,"X")</f>
        <v>8</v>
      </c>
      <c r="F619" s="1050">
        <f t="shared" si="6"/>
        <v>37</v>
      </c>
      <c r="G619" s="1050">
        <f t="shared" si="6"/>
        <v>25</v>
      </c>
      <c r="H619" s="1050">
        <f t="shared" si="6"/>
        <v>3</v>
      </c>
      <c r="I619" s="107"/>
      <c r="J619">
        <v>2017</v>
      </c>
      <c r="K619" s="1049">
        <f t="shared" si="2"/>
        <v>57</v>
      </c>
      <c r="L619" s="1049">
        <f t="shared" si="3"/>
        <v>12</v>
      </c>
      <c r="M619" s="1049">
        <f t="shared" si="4"/>
        <v>4</v>
      </c>
      <c r="N619" s="1144">
        <f t="shared" si="5"/>
        <v>73</v>
      </c>
    </row>
    <row r="620" spans="1:15" x14ac:dyDescent="0.2">
      <c r="A620" s="669">
        <v>2018</v>
      </c>
      <c r="B620" s="676"/>
      <c r="C620" s="1054">
        <f>SUM(E620:H620)</f>
        <v>69</v>
      </c>
      <c r="D620" s="202">
        <f t="shared" si="1"/>
        <v>12.190812720848058</v>
      </c>
      <c r="E620" s="1049">
        <f t="shared" si="6"/>
        <v>12</v>
      </c>
      <c r="F620" s="1049">
        <f t="shared" si="6"/>
        <v>31</v>
      </c>
      <c r="G620" s="1049">
        <f t="shared" si="6"/>
        <v>26</v>
      </c>
      <c r="H620" s="1048">
        <f t="shared" si="6"/>
        <v>0</v>
      </c>
      <c r="I620" s="943"/>
      <c r="J620">
        <v>2018</v>
      </c>
      <c r="K620" s="1048">
        <f t="shared" si="2"/>
        <v>51</v>
      </c>
      <c r="L620" s="1048">
        <f t="shared" si="3"/>
        <v>17</v>
      </c>
      <c r="M620" s="1048">
        <f t="shared" si="4"/>
        <v>1</v>
      </c>
      <c r="N620" s="1144">
        <f t="shared" si="5"/>
        <v>69</v>
      </c>
    </row>
    <row r="621" spans="1:15" s="958" customFormat="1" x14ac:dyDescent="0.2">
      <c r="A621" s="669">
        <v>2019</v>
      </c>
      <c r="B621" s="676"/>
      <c r="C621" s="1054">
        <f>SUM(E621:H621)</f>
        <v>6</v>
      </c>
      <c r="D621" s="202">
        <f t="shared" si="1"/>
        <v>1.0600706713780919</v>
      </c>
      <c r="E621" s="1049">
        <f t="shared" si="6"/>
        <v>0</v>
      </c>
      <c r="F621" s="1049">
        <f t="shared" si="6"/>
        <v>2</v>
      </c>
      <c r="G621" s="1049">
        <f t="shared" si="6"/>
        <v>3</v>
      </c>
      <c r="H621" s="1258">
        <f t="shared" si="6"/>
        <v>1</v>
      </c>
      <c r="I621" s="13"/>
      <c r="J621" s="958">
        <v>2019</v>
      </c>
      <c r="K621" s="1258">
        <f t="shared" si="2"/>
        <v>4</v>
      </c>
      <c r="L621" s="1258">
        <f t="shared" si="3"/>
        <v>2</v>
      </c>
      <c r="M621" s="1258">
        <f t="shared" si="4"/>
        <v>0</v>
      </c>
      <c r="N621" s="1259">
        <f t="shared" si="5"/>
        <v>6</v>
      </c>
    </row>
    <row r="622" spans="1:15" x14ac:dyDescent="0.2">
      <c r="A622" s="637" t="s">
        <v>3020</v>
      </c>
      <c r="B622" s="676"/>
      <c r="C622" s="1055">
        <f t="shared" ref="C622:H622" si="7">SUM(C610:C620)</f>
        <v>566</v>
      </c>
      <c r="D622" s="203">
        <f t="shared" si="7"/>
        <v>99.999999999999986</v>
      </c>
      <c r="E622" s="197">
        <f>SUM(E610:E620)</f>
        <v>139</v>
      </c>
      <c r="F622" s="197">
        <f t="shared" si="7"/>
        <v>252</v>
      </c>
      <c r="G622" s="188">
        <f t="shared" si="7"/>
        <v>134</v>
      </c>
      <c r="H622" s="76">
        <f t="shared" si="7"/>
        <v>41</v>
      </c>
      <c r="I622" s="107"/>
      <c r="J622" s="668"/>
    </row>
    <row r="623" spans="1:15" x14ac:dyDescent="0.2">
      <c r="A623" s="637"/>
      <c r="B623" s="676"/>
      <c r="C623" s="668"/>
      <c r="D623" s="204"/>
      <c r="E623" s="200"/>
      <c r="F623" s="200"/>
      <c r="G623" s="200"/>
      <c r="H623" s="200"/>
      <c r="I623" s="107"/>
    </row>
    <row r="624" spans="1:15" x14ac:dyDescent="0.2">
      <c r="A624" s="675" t="s">
        <v>3043</v>
      </c>
      <c r="B624" s="676"/>
      <c r="C624" s="1055" t="s">
        <v>23</v>
      </c>
      <c r="D624" s="205" t="s">
        <v>3030</v>
      </c>
      <c r="E624" s="45" t="s">
        <v>1861</v>
      </c>
      <c r="F624" s="44" t="s">
        <v>3031</v>
      </c>
      <c r="G624" s="47" t="s">
        <v>3032</v>
      </c>
      <c r="H624" s="47" t="s">
        <v>1864</v>
      </c>
      <c r="I624" s="107"/>
    </row>
    <row r="625" spans="1:9" x14ac:dyDescent="0.2">
      <c r="A625" s="669" t="s">
        <v>3044</v>
      </c>
      <c r="B625" s="676"/>
      <c r="C625" s="1053">
        <f t="shared" ref="C625:C634" si="8">SUM(E625:H625)</f>
        <v>296</v>
      </c>
      <c r="D625" s="191">
        <f t="shared" ref="D625:D634" si="9">C625/C$635*100</f>
        <v>58.846918489065601</v>
      </c>
      <c r="E625" s="42">
        <v>63</v>
      </c>
      <c r="F625" s="26">
        <v>143</v>
      </c>
      <c r="G625" s="37">
        <v>67</v>
      </c>
      <c r="H625" s="37">
        <v>23</v>
      </c>
      <c r="I625" s="107"/>
    </row>
    <row r="626" spans="1:9" x14ac:dyDescent="0.2">
      <c r="A626" s="669" t="s">
        <v>3045</v>
      </c>
      <c r="B626" s="676"/>
      <c r="C626" s="1053">
        <f t="shared" si="8"/>
        <v>84</v>
      </c>
      <c r="D626" s="191">
        <f t="shared" si="9"/>
        <v>16.699801192842941</v>
      </c>
      <c r="E626" s="63">
        <v>19</v>
      </c>
      <c r="F626" s="50">
        <v>33</v>
      </c>
      <c r="G626" s="64">
        <v>19</v>
      </c>
      <c r="H626" s="64">
        <v>13</v>
      </c>
      <c r="I626" s="107"/>
    </row>
    <row r="627" spans="1:9" x14ac:dyDescent="0.2">
      <c r="A627" s="669" t="s">
        <v>3046</v>
      </c>
      <c r="B627" s="676"/>
      <c r="C627" s="1053">
        <f t="shared" si="8"/>
        <v>35</v>
      </c>
      <c r="D627" s="191">
        <f t="shared" si="9"/>
        <v>6.9582504970178931</v>
      </c>
      <c r="E627" s="63">
        <v>8</v>
      </c>
      <c r="F627" s="50">
        <v>18</v>
      </c>
      <c r="G627" s="64">
        <v>8</v>
      </c>
      <c r="H627" s="64">
        <v>1</v>
      </c>
      <c r="I627" s="107"/>
    </row>
    <row r="628" spans="1:9" x14ac:dyDescent="0.2">
      <c r="A628" s="669" t="s">
        <v>3047</v>
      </c>
      <c r="B628" s="676"/>
      <c r="C628" s="1053">
        <f t="shared" si="8"/>
        <v>18</v>
      </c>
      <c r="D628" s="191">
        <f t="shared" si="9"/>
        <v>3.5785288270377733</v>
      </c>
      <c r="E628" s="63">
        <v>5</v>
      </c>
      <c r="F628" s="50">
        <v>10</v>
      </c>
      <c r="G628" s="64">
        <v>2</v>
      </c>
      <c r="H628" s="64">
        <v>1</v>
      </c>
      <c r="I628" s="107"/>
    </row>
    <row r="629" spans="1:9" x14ac:dyDescent="0.2">
      <c r="A629" s="669" t="s">
        <v>3048</v>
      </c>
      <c r="B629" s="676"/>
      <c r="C629" s="1053">
        <f t="shared" si="8"/>
        <v>16</v>
      </c>
      <c r="D629" s="191">
        <f t="shared" si="9"/>
        <v>3.180914512922465</v>
      </c>
      <c r="E629" s="63">
        <v>8</v>
      </c>
      <c r="F629" s="50">
        <v>5</v>
      </c>
      <c r="G629" s="64">
        <v>3</v>
      </c>
      <c r="H629" s="64">
        <v>0</v>
      </c>
      <c r="I629" s="107"/>
    </row>
    <row r="630" spans="1:9" x14ac:dyDescent="0.2">
      <c r="A630" s="669" t="s">
        <v>3049</v>
      </c>
      <c r="B630" s="676"/>
      <c r="C630" s="1053">
        <f t="shared" si="8"/>
        <v>23</v>
      </c>
      <c r="D630" s="191">
        <f t="shared" si="9"/>
        <v>4.5725646123260439</v>
      </c>
      <c r="E630" s="63">
        <v>10</v>
      </c>
      <c r="F630" s="50">
        <v>7</v>
      </c>
      <c r="G630" s="64">
        <v>5</v>
      </c>
      <c r="H630" s="64">
        <v>1</v>
      </c>
      <c r="I630" s="107"/>
    </row>
    <row r="631" spans="1:9" x14ac:dyDescent="0.2">
      <c r="A631" s="669" t="s">
        <v>3050</v>
      </c>
      <c r="B631" s="676"/>
      <c r="C631" s="1053">
        <f t="shared" si="8"/>
        <v>20</v>
      </c>
      <c r="D631" s="191">
        <f t="shared" si="9"/>
        <v>3.9761431411530817</v>
      </c>
      <c r="E631" s="63">
        <v>12</v>
      </c>
      <c r="F631" s="50">
        <v>1</v>
      </c>
      <c r="G631" s="64">
        <v>6</v>
      </c>
      <c r="H631" s="64">
        <v>1</v>
      </c>
      <c r="I631" s="107"/>
    </row>
    <row r="632" spans="1:9" x14ac:dyDescent="0.2">
      <c r="A632" s="669" t="s">
        <v>3051</v>
      </c>
      <c r="B632" s="676"/>
      <c r="C632" s="1053">
        <f t="shared" si="8"/>
        <v>7</v>
      </c>
      <c r="D632" s="191">
        <f t="shared" si="9"/>
        <v>1.3916500994035785</v>
      </c>
      <c r="E632" s="63">
        <v>3</v>
      </c>
      <c r="F632" s="50">
        <v>2</v>
      </c>
      <c r="G632" s="64">
        <v>1</v>
      </c>
      <c r="H632" s="64">
        <v>1</v>
      </c>
      <c r="I632" s="107"/>
    </row>
    <row r="633" spans="1:9" x14ac:dyDescent="0.2">
      <c r="A633" s="669" t="s">
        <v>3052</v>
      </c>
      <c r="B633" s="676"/>
      <c r="C633" s="1053">
        <f t="shared" si="8"/>
        <v>1</v>
      </c>
      <c r="D633" s="191">
        <f t="shared" si="9"/>
        <v>0.19880715705765406</v>
      </c>
      <c r="E633" s="63">
        <v>0</v>
      </c>
      <c r="F633" s="50">
        <v>0</v>
      </c>
      <c r="G633" s="64">
        <v>1</v>
      </c>
      <c r="H633" s="64">
        <v>0</v>
      </c>
      <c r="I633" s="107"/>
    </row>
    <row r="634" spans="1:9" x14ac:dyDescent="0.2">
      <c r="A634" s="674" t="s">
        <v>3053</v>
      </c>
      <c r="B634" s="679"/>
      <c r="C634" s="673">
        <f t="shared" si="8"/>
        <v>3</v>
      </c>
      <c r="D634" s="191">
        <f t="shared" si="9"/>
        <v>0.59642147117296218</v>
      </c>
      <c r="E634" s="53">
        <v>1</v>
      </c>
      <c r="F634" s="52">
        <v>2</v>
      </c>
      <c r="G634" s="55">
        <v>0</v>
      </c>
      <c r="H634" s="55">
        <v>0</v>
      </c>
      <c r="I634" s="107"/>
    </row>
    <row r="635" spans="1:9" x14ac:dyDescent="0.2">
      <c r="A635" s="33" t="s">
        <v>3020</v>
      </c>
      <c r="B635" s="680"/>
      <c r="C635" s="197">
        <f t="shared" ref="C635:H635" si="10">SUM(C625:C634)</f>
        <v>503</v>
      </c>
      <c r="D635" s="203">
        <f t="shared" si="10"/>
        <v>100.00000000000001</v>
      </c>
      <c r="E635" s="188">
        <f t="shared" si="10"/>
        <v>129</v>
      </c>
      <c r="F635" s="197">
        <f t="shared" si="10"/>
        <v>221</v>
      </c>
      <c r="G635" s="198">
        <f t="shared" si="10"/>
        <v>112</v>
      </c>
      <c r="H635" s="198">
        <f t="shared" si="10"/>
        <v>41</v>
      </c>
      <c r="I635" s="107"/>
    </row>
    <row r="636" spans="1:9" x14ac:dyDescent="0.2">
      <c r="A636" s="187" t="s">
        <v>3054</v>
      </c>
      <c r="B636" s="21"/>
      <c r="C636" s="197" t="s">
        <v>23</v>
      </c>
      <c r="D636" s="205" t="s">
        <v>3030</v>
      </c>
      <c r="E636" s="45" t="s">
        <v>1861</v>
      </c>
      <c r="F636" s="44" t="s">
        <v>3031</v>
      </c>
      <c r="G636" s="47" t="s">
        <v>3032</v>
      </c>
      <c r="H636" s="47" t="s">
        <v>1864</v>
      </c>
      <c r="I636" s="107"/>
    </row>
    <row r="637" spans="1:9" x14ac:dyDescent="0.2">
      <c r="A637" s="199" t="s">
        <v>876</v>
      </c>
      <c r="B637" s="9"/>
      <c r="C637" s="145">
        <f>C625</f>
        <v>296</v>
      </c>
      <c r="D637" s="206">
        <f>C637/C$640*100</f>
        <v>58.846918489065601</v>
      </c>
      <c r="E637" s="42">
        <f>E625</f>
        <v>63</v>
      </c>
      <c r="F637" s="42">
        <f>F625</f>
        <v>143</v>
      </c>
      <c r="G637" s="42">
        <f>G625</f>
        <v>67</v>
      </c>
      <c r="H637" s="26">
        <f>H625</f>
        <v>23</v>
      </c>
      <c r="I637" s="106" t="s">
        <v>3055</v>
      </c>
    </row>
    <row r="638" spans="1:9" x14ac:dyDescent="0.2">
      <c r="A638" s="201" t="s">
        <v>394</v>
      </c>
      <c r="B638" s="13"/>
      <c r="C638" s="145">
        <f>SUM(E626:H628)</f>
        <v>137</v>
      </c>
      <c r="D638" s="191">
        <f>C638/C$635*100</f>
        <v>27.236580516898606</v>
      </c>
      <c r="E638" s="63">
        <f>SUM(E626:E628)</f>
        <v>32</v>
      </c>
      <c r="F638" s="63">
        <f>SUM(F626:F628)</f>
        <v>61</v>
      </c>
      <c r="G638" s="63">
        <f>SUM(G626:G628)</f>
        <v>29</v>
      </c>
      <c r="H638" s="50">
        <f>SUM(H626:H628)</f>
        <v>15</v>
      </c>
      <c r="I638" s="106" t="s">
        <v>3056</v>
      </c>
    </row>
    <row r="639" spans="1:9" x14ac:dyDescent="0.2">
      <c r="A639" s="201" t="s">
        <v>393</v>
      </c>
      <c r="B639" s="13"/>
      <c r="C639" s="145">
        <f>SUM(E629:H634)</f>
        <v>70</v>
      </c>
      <c r="D639" s="202">
        <f>C639/C$635*100</f>
        <v>13.916500994035786</v>
      </c>
      <c r="E639" s="53">
        <f>SUM(E629:E634)</f>
        <v>34</v>
      </c>
      <c r="F639" s="53">
        <f>SUM(F629:F634)</f>
        <v>17</v>
      </c>
      <c r="G639" s="53">
        <f>SUM(G629:G634)</f>
        <v>16</v>
      </c>
      <c r="H639" s="52">
        <f>SUM(H629:H634)</f>
        <v>3</v>
      </c>
      <c r="I639" s="106" t="s">
        <v>3057</v>
      </c>
    </row>
    <row r="640" spans="1:9" x14ac:dyDescent="0.2">
      <c r="A640" s="33" t="s">
        <v>3020</v>
      </c>
      <c r="B640" s="21"/>
      <c r="C640" s="197">
        <f t="shared" ref="C640:H640" si="11">SUM(C637:C639)</f>
        <v>503</v>
      </c>
      <c r="D640" s="203">
        <f t="shared" si="11"/>
        <v>99.999999999999986</v>
      </c>
      <c r="E640" s="188">
        <f t="shared" si="11"/>
        <v>129</v>
      </c>
      <c r="F640" s="197">
        <f t="shared" si="11"/>
        <v>221</v>
      </c>
      <c r="G640" s="197">
        <f t="shared" si="11"/>
        <v>112</v>
      </c>
      <c r="H640" s="198">
        <f t="shared" si="11"/>
        <v>41</v>
      </c>
      <c r="I640" s="107"/>
    </row>
    <row r="641" spans="1:9" ht="6" customHeight="1" x14ac:dyDescent="0.2">
      <c r="A641" s="158"/>
      <c r="B641" s="13"/>
      <c r="C641" s="200"/>
      <c r="D641" s="204"/>
      <c r="E641" s="200"/>
      <c r="F641" s="200"/>
      <c r="G641" s="200"/>
      <c r="H641" s="200"/>
      <c r="I641" s="107"/>
    </row>
    <row r="642" spans="1:9" x14ac:dyDescent="0.2">
      <c r="A642" s="207" t="s">
        <v>3058</v>
      </c>
      <c r="B642" s="13"/>
      <c r="C642" s="200"/>
      <c r="D642" s="204"/>
      <c r="E642" s="200"/>
      <c r="F642" s="200"/>
      <c r="G642" s="200"/>
      <c r="H642" s="200"/>
      <c r="I642" s="107"/>
    </row>
    <row r="643" spans="1:9" x14ac:dyDescent="0.2">
      <c r="A643" s="34" t="s">
        <v>21</v>
      </c>
      <c r="B643" s="37" t="s">
        <v>22</v>
      </c>
      <c r="C643" s="142" t="s">
        <v>64</v>
      </c>
      <c r="D643" s="26" t="s">
        <v>1856</v>
      </c>
      <c r="E643" s="101" t="s">
        <v>65</v>
      </c>
      <c r="F643" s="142"/>
      <c r="G643" s="208"/>
      <c r="H643" s="208"/>
      <c r="I643" s="23"/>
    </row>
    <row r="644" spans="1:9" x14ac:dyDescent="0.2">
      <c r="A644" s="88" t="s">
        <v>55</v>
      </c>
      <c r="B644" s="55" t="s">
        <v>56</v>
      </c>
      <c r="C644" s="148" t="s">
        <v>58</v>
      </c>
      <c r="D644" s="52" t="s">
        <v>3059</v>
      </c>
      <c r="E644" s="103" t="s">
        <v>58</v>
      </c>
      <c r="F644" s="209" t="s">
        <v>3060</v>
      </c>
      <c r="G644" s="180"/>
      <c r="H644" s="180"/>
      <c r="I644" s="39"/>
    </row>
    <row r="645" spans="1:9" x14ac:dyDescent="0.2">
      <c r="A645" s="65" t="s">
        <v>397</v>
      </c>
      <c r="B645" s="35" t="s">
        <v>398</v>
      </c>
      <c r="C645" s="142">
        <v>7</v>
      </c>
      <c r="D645" s="126">
        <v>40856</v>
      </c>
      <c r="E645" s="101">
        <v>9</v>
      </c>
      <c r="F645" s="210" t="s">
        <v>3061</v>
      </c>
      <c r="G645" s="208"/>
      <c r="H645" s="208"/>
      <c r="I645" s="23"/>
    </row>
    <row r="646" spans="1:9" x14ac:dyDescent="0.2">
      <c r="A646" s="81" t="s">
        <v>399</v>
      </c>
      <c r="B646" s="24" t="s">
        <v>400</v>
      </c>
      <c r="C646" s="145">
        <v>6</v>
      </c>
      <c r="D646" s="128">
        <v>41091</v>
      </c>
      <c r="E646" s="99">
        <v>7</v>
      </c>
      <c r="F646" s="211" t="s">
        <v>3062</v>
      </c>
      <c r="G646" s="200"/>
      <c r="H646" s="200"/>
      <c r="I646" s="41"/>
    </row>
    <row r="647" spans="1:9" x14ac:dyDescent="0.2">
      <c r="A647" s="81" t="s">
        <v>1917</v>
      </c>
      <c r="B647" s="24" t="s">
        <v>125</v>
      </c>
      <c r="C647" s="145">
        <v>45</v>
      </c>
      <c r="D647" s="128">
        <v>41729</v>
      </c>
      <c r="E647" s="99">
        <v>44</v>
      </c>
      <c r="F647" s="158" t="s">
        <v>3063</v>
      </c>
      <c r="G647" s="200"/>
      <c r="H647" s="200"/>
      <c r="I647" s="41"/>
    </row>
    <row r="648" spans="1:9" x14ac:dyDescent="0.2">
      <c r="A648" s="81" t="s">
        <v>141</v>
      </c>
      <c r="B648" s="24" t="s">
        <v>142</v>
      </c>
      <c r="C648" s="145">
        <v>25</v>
      </c>
      <c r="D648" s="128">
        <v>41308</v>
      </c>
      <c r="E648" s="99">
        <v>29</v>
      </c>
      <c r="F648" s="211" t="s">
        <v>3064</v>
      </c>
      <c r="G648" s="200"/>
      <c r="H648" s="200"/>
      <c r="I648" s="41"/>
    </row>
    <row r="649" spans="1:9" x14ac:dyDescent="0.2">
      <c r="A649" s="102" t="s">
        <v>465</v>
      </c>
      <c r="B649" s="56" t="s">
        <v>466</v>
      </c>
      <c r="C649" s="148">
        <v>15</v>
      </c>
      <c r="D649" s="212">
        <v>43021</v>
      </c>
      <c r="E649" s="103">
        <v>14</v>
      </c>
      <c r="F649" s="213" t="s">
        <v>3061</v>
      </c>
      <c r="G649" s="180"/>
      <c r="H649" s="180"/>
      <c r="I649" s="39"/>
    </row>
    <row r="650" spans="1:9" x14ac:dyDescent="0.2">
      <c r="A650" s="81" t="s">
        <v>2014</v>
      </c>
      <c r="B650" s="24" t="s">
        <v>3065</v>
      </c>
      <c r="C650" s="145">
        <v>39</v>
      </c>
      <c r="D650" s="128">
        <v>41086</v>
      </c>
      <c r="E650" s="99">
        <v>40</v>
      </c>
      <c r="F650" s="158" t="s">
        <v>3066</v>
      </c>
      <c r="G650" s="200"/>
      <c r="H650" s="200"/>
      <c r="I650" s="41"/>
    </row>
    <row r="651" spans="1:9" x14ac:dyDescent="0.2">
      <c r="A651" s="36" t="s">
        <v>491</v>
      </c>
      <c r="B651" s="24" t="s">
        <v>492</v>
      </c>
      <c r="C651" s="145">
        <v>23</v>
      </c>
      <c r="D651" s="128">
        <v>41032</v>
      </c>
      <c r="E651" s="99">
        <v>16</v>
      </c>
      <c r="F651" s="211" t="s">
        <v>3062</v>
      </c>
      <c r="G651" s="200"/>
      <c r="H651" s="200"/>
      <c r="I651" s="41"/>
    </row>
    <row r="652" spans="1:9" x14ac:dyDescent="0.2">
      <c r="A652" s="81" t="s">
        <v>175</v>
      </c>
      <c r="B652" s="24" t="s">
        <v>176</v>
      </c>
      <c r="C652" s="145">
        <v>24</v>
      </c>
      <c r="D652" s="128">
        <v>42586</v>
      </c>
      <c r="E652" s="99">
        <v>25</v>
      </c>
      <c r="F652" s="158" t="s">
        <v>3067</v>
      </c>
      <c r="G652" s="200"/>
      <c r="H652" s="200"/>
      <c r="I652" s="41"/>
    </row>
    <row r="653" spans="1:9" x14ac:dyDescent="0.2">
      <c r="A653" s="81" t="s">
        <v>2090</v>
      </c>
      <c r="B653" s="24" t="s">
        <v>508</v>
      </c>
      <c r="C653" s="145">
        <v>49</v>
      </c>
      <c r="D653" s="128">
        <v>41701</v>
      </c>
      <c r="E653" s="99">
        <v>32</v>
      </c>
      <c r="F653" s="158" t="s">
        <v>3068</v>
      </c>
      <c r="G653" s="200"/>
      <c r="H653" s="200"/>
      <c r="I653" s="41"/>
    </row>
    <row r="654" spans="1:9" x14ac:dyDescent="0.2">
      <c r="A654" s="81" t="s">
        <v>2097</v>
      </c>
      <c r="B654" s="24" t="s">
        <v>2098</v>
      </c>
      <c r="C654" s="145">
        <v>26</v>
      </c>
      <c r="D654" s="128">
        <v>40308</v>
      </c>
      <c r="E654" s="99">
        <v>45</v>
      </c>
      <c r="F654" s="158" t="s">
        <v>3069</v>
      </c>
      <c r="G654" s="200"/>
      <c r="H654" s="200"/>
      <c r="I654" s="41"/>
    </row>
    <row r="655" spans="1:9" x14ac:dyDescent="0.2">
      <c r="A655" s="65" t="s">
        <v>2097</v>
      </c>
      <c r="B655" s="35" t="s">
        <v>2098</v>
      </c>
      <c r="C655" s="142">
        <v>48</v>
      </c>
      <c r="D655" s="126">
        <v>41548</v>
      </c>
      <c r="E655" s="101">
        <v>30</v>
      </c>
      <c r="F655" s="214" t="s">
        <v>3070</v>
      </c>
      <c r="G655" s="208"/>
      <c r="H655" s="208"/>
      <c r="I655" s="23"/>
    </row>
    <row r="656" spans="1:9" s="958" customFormat="1" x14ac:dyDescent="0.2">
      <c r="A656" s="976" t="s">
        <v>488</v>
      </c>
      <c r="B656" s="988" t="s">
        <v>489</v>
      </c>
      <c r="C656" s="970">
        <v>21</v>
      </c>
      <c r="D656" s="128">
        <v>43496</v>
      </c>
      <c r="E656" s="99">
        <v>24</v>
      </c>
      <c r="F656" s="158" t="s">
        <v>3061</v>
      </c>
      <c r="G656" s="200"/>
      <c r="H656" s="200"/>
      <c r="I656" s="963"/>
    </row>
    <row r="657" spans="1:9" x14ac:dyDescent="0.2">
      <c r="A657" s="80" t="s">
        <v>201</v>
      </c>
      <c r="B657" s="24" t="s">
        <v>202</v>
      </c>
      <c r="C657" s="145">
        <v>25</v>
      </c>
      <c r="D657" s="128">
        <v>41750</v>
      </c>
      <c r="E657" s="99">
        <v>42</v>
      </c>
      <c r="F657" s="158" t="s">
        <v>3063</v>
      </c>
      <c r="G657" s="200"/>
      <c r="H657" s="200"/>
      <c r="I657" s="41"/>
    </row>
    <row r="658" spans="1:9" x14ac:dyDescent="0.2">
      <c r="A658" s="80" t="s">
        <v>214</v>
      </c>
      <c r="B658" s="24" t="s">
        <v>215</v>
      </c>
      <c r="C658" s="145">
        <v>7</v>
      </c>
      <c r="D658" s="128">
        <v>40832</v>
      </c>
      <c r="E658" s="99">
        <v>24</v>
      </c>
      <c r="F658" s="211" t="s">
        <v>3061</v>
      </c>
      <c r="G658" s="200"/>
      <c r="H658" s="200"/>
      <c r="I658" s="41"/>
    </row>
    <row r="659" spans="1:9" x14ac:dyDescent="0.2">
      <c r="A659" s="81" t="s">
        <v>563</v>
      </c>
      <c r="B659" s="24" t="s">
        <v>564</v>
      </c>
      <c r="C659" s="145">
        <v>8</v>
      </c>
      <c r="D659" s="128">
        <v>41072</v>
      </c>
      <c r="E659" s="99">
        <v>18</v>
      </c>
      <c r="F659" s="211" t="s">
        <v>3061</v>
      </c>
      <c r="G659" s="200"/>
      <c r="H659" s="200"/>
      <c r="I659" s="41"/>
    </row>
    <row r="660" spans="1:9" x14ac:dyDescent="0.2">
      <c r="A660" s="88" t="s">
        <v>229</v>
      </c>
      <c r="B660" s="56" t="s">
        <v>230</v>
      </c>
      <c r="C660" s="148">
        <v>17</v>
      </c>
      <c r="D660" s="212">
        <v>42194</v>
      </c>
      <c r="E660" s="103">
        <v>50</v>
      </c>
      <c r="F660" s="105" t="s">
        <v>3063</v>
      </c>
      <c r="G660" s="180"/>
      <c r="H660" s="180"/>
      <c r="I660" s="39"/>
    </row>
    <row r="661" spans="1:9" x14ac:dyDescent="0.2">
      <c r="A661" s="81" t="s">
        <v>234</v>
      </c>
      <c r="B661" s="24" t="s">
        <v>235</v>
      </c>
      <c r="C661" s="145">
        <v>25</v>
      </c>
      <c r="D661" s="128">
        <v>41780</v>
      </c>
      <c r="E661" s="99">
        <v>26</v>
      </c>
      <c r="F661" s="158" t="s">
        <v>3063</v>
      </c>
      <c r="G661" s="200"/>
      <c r="H661" s="200"/>
      <c r="I661" s="41"/>
    </row>
    <row r="662" spans="1:9" x14ac:dyDescent="0.2">
      <c r="A662" s="81" t="s">
        <v>234</v>
      </c>
      <c r="B662" s="24" t="s">
        <v>235</v>
      </c>
      <c r="C662" s="145">
        <v>27</v>
      </c>
      <c r="D662" s="128">
        <v>42519</v>
      </c>
      <c r="E662" s="99">
        <v>28</v>
      </c>
      <c r="F662" s="158" t="s">
        <v>3063</v>
      </c>
      <c r="G662" s="200"/>
      <c r="H662" s="200"/>
      <c r="I662" s="41"/>
    </row>
    <row r="663" spans="1:9" x14ac:dyDescent="0.2">
      <c r="A663" s="81" t="s">
        <v>242</v>
      </c>
      <c r="B663" s="24" t="s">
        <v>243</v>
      </c>
      <c r="C663" s="145">
        <v>17</v>
      </c>
      <c r="D663" s="128">
        <v>40393</v>
      </c>
      <c r="E663" s="99">
        <v>19</v>
      </c>
      <c r="F663" s="158" t="s">
        <v>3071</v>
      </c>
      <c r="G663" s="200"/>
      <c r="H663" s="200"/>
      <c r="I663" s="41"/>
    </row>
    <row r="664" spans="1:9" x14ac:dyDescent="0.2">
      <c r="A664" s="36" t="s">
        <v>248</v>
      </c>
      <c r="B664" s="24" t="s">
        <v>249</v>
      </c>
      <c r="C664" s="145">
        <v>35</v>
      </c>
      <c r="D664" s="128">
        <v>40308</v>
      </c>
      <c r="E664" s="99">
        <v>37</v>
      </c>
      <c r="F664" s="211" t="s">
        <v>3063</v>
      </c>
      <c r="G664" s="200"/>
      <c r="H664" s="200"/>
      <c r="I664" s="41"/>
    </row>
    <row r="665" spans="1:9" x14ac:dyDescent="0.2">
      <c r="A665" s="81" t="s">
        <v>2339</v>
      </c>
      <c r="B665" s="24" t="s">
        <v>2340</v>
      </c>
      <c r="C665" s="145">
        <v>7</v>
      </c>
      <c r="D665" s="128">
        <v>40778</v>
      </c>
      <c r="E665" s="99">
        <v>8</v>
      </c>
      <c r="F665" s="158" t="s">
        <v>3069</v>
      </c>
      <c r="G665" s="200"/>
      <c r="H665" s="200"/>
      <c r="I665" s="41"/>
    </row>
    <row r="666" spans="1:9" x14ac:dyDescent="0.2">
      <c r="A666" s="60" t="s">
        <v>1277</v>
      </c>
      <c r="B666" s="35" t="s">
        <v>1278</v>
      </c>
      <c r="C666" s="142">
        <v>7</v>
      </c>
      <c r="D666" s="126">
        <v>43160</v>
      </c>
      <c r="E666" s="101">
        <v>9</v>
      </c>
      <c r="F666" s="210" t="s">
        <v>3062</v>
      </c>
      <c r="G666" s="208"/>
      <c r="H666" s="208"/>
      <c r="I666" s="23"/>
    </row>
    <row r="667" spans="1:9" x14ac:dyDescent="0.2">
      <c r="A667" s="81" t="s">
        <v>616</v>
      </c>
      <c r="B667" s="24" t="s">
        <v>617</v>
      </c>
      <c r="C667" s="145">
        <v>11</v>
      </c>
      <c r="D667" s="128">
        <v>42144</v>
      </c>
      <c r="E667" s="99">
        <v>14</v>
      </c>
      <c r="F667" s="158" t="s">
        <v>3062</v>
      </c>
      <c r="G667" s="200"/>
      <c r="H667" s="200"/>
      <c r="I667" s="41"/>
    </row>
    <row r="668" spans="1:9" x14ac:dyDescent="0.2">
      <c r="A668" s="81" t="s">
        <v>3072</v>
      </c>
      <c r="B668" s="24" t="s">
        <v>861</v>
      </c>
      <c r="C668" s="145">
        <v>7</v>
      </c>
      <c r="D668" s="128">
        <v>41794</v>
      </c>
      <c r="E668" s="99">
        <v>11</v>
      </c>
      <c r="F668" s="158" t="s">
        <v>3073</v>
      </c>
      <c r="G668" s="200"/>
      <c r="H668" s="200"/>
      <c r="I668" s="41"/>
    </row>
    <row r="669" spans="1:9" x14ac:dyDescent="0.2">
      <c r="A669" s="80" t="s">
        <v>623</v>
      </c>
      <c r="B669" s="24" t="s">
        <v>624</v>
      </c>
      <c r="C669" s="145">
        <v>17</v>
      </c>
      <c r="D669" s="128">
        <v>41074</v>
      </c>
      <c r="E669" s="99">
        <v>18</v>
      </c>
      <c r="F669" s="211" t="s">
        <v>3062</v>
      </c>
      <c r="G669" s="200"/>
      <c r="H669" s="200"/>
      <c r="I669" s="41"/>
    </row>
    <row r="670" spans="1:9" x14ac:dyDescent="0.2">
      <c r="A670" s="102" t="s">
        <v>623</v>
      </c>
      <c r="B670" s="56" t="s">
        <v>624</v>
      </c>
      <c r="C670" s="148">
        <v>21</v>
      </c>
      <c r="D670" s="212">
        <v>41969</v>
      </c>
      <c r="E670" s="103">
        <v>7</v>
      </c>
      <c r="F670" s="105" t="s">
        <v>3074</v>
      </c>
      <c r="G670" s="180"/>
      <c r="H670" s="180"/>
      <c r="I670" s="39"/>
    </row>
    <row r="671" spans="1:9" x14ac:dyDescent="0.2">
      <c r="A671" s="36" t="s">
        <v>257</v>
      </c>
      <c r="B671" s="24" t="s">
        <v>258</v>
      </c>
      <c r="C671" s="145">
        <v>49</v>
      </c>
      <c r="D671" s="128">
        <v>41381</v>
      </c>
      <c r="E671" s="99">
        <v>38</v>
      </c>
      <c r="F671" s="211" t="s">
        <v>3064</v>
      </c>
      <c r="G671" s="200"/>
      <c r="H671" s="200"/>
      <c r="I671" s="41"/>
    </row>
    <row r="672" spans="1:9" x14ac:dyDescent="0.2">
      <c r="A672" s="24" t="s">
        <v>643</v>
      </c>
      <c r="B672" s="24" t="s">
        <v>644</v>
      </c>
      <c r="C672" s="145">
        <v>13</v>
      </c>
      <c r="D672" s="128">
        <v>41142</v>
      </c>
      <c r="E672" s="99">
        <v>15</v>
      </c>
      <c r="F672" s="211" t="s">
        <v>3062</v>
      </c>
      <c r="G672" s="200"/>
      <c r="H672" s="200"/>
      <c r="I672" s="41"/>
    </row>
    <row r="673" spans="1:9" x14ac:dyDescent="0.2">
      <c r="A673" s="81" t="s">
        <v>259</v>
      </c>
      <c r="B673" s="24" t="s">
        <v>260</v>
      </c>
      <c r="C673" s="145">
        <v>24</v>
      </c>
      <c r="D673" s="128">
        <v>42416</v>
      </c>
      <c r="E673" s="99">
        <v>26</v>
      </c>
      <c r="F673" s="158" t="s">
        <v>3075</v>
      </c>
      <c r="G673" s="200"/>
      <c r="H673" s="200"/>
      <c r="I673" s="41"/>
    </row>
    <row r="674" spans="1:9" x14ac:dyDescent="0.2">
      <c r="A674" s="80" t="s">
        <v>2458</v>
      </c>
      <c r="B674" s="24" t="s">
        <v>2459</v>
      </c>
      <c r="C674" s="145">
        <v>10</v>
      </c>
      <c r="D674" s="128">
        <v>41409</v>
      </c>
      <c r="E674" s="99">
        <v>9</v>
      </c>
      <c r="F674" s="158" t="s">
        <v>3076</v>
      </c>
      <c r="G674" s="200"/>
      <c r="H674" s="200"/>
      <c r="I674" s="41"/>
    </row>
    <row r="675" spans="1:9" x14ac:dyDescent="0.2">
      <c r="A675" s="24" t="s">
        <v>2484</v>
      </c>
      <c r="B675" s="24" t="s">
        <v>2485</v>
      </c>
      <c r="C675" s="145">
        <v>10</v>
      </c>
      <c r="D675" s="128">
        <v>41956</v>
      </c>
      <c r="E675" s="99">
        <v>13</v>
      </c>
      <c r="F675" s="158" t="s">
        <v>3069</v>
      </c>
      <c r="G675" s="200"/>
      <c r="H675" s="200"/>
      <c r="I675" s="41"/>
    </row>
    <row r="676" spans="1:9" x14ac:dyDescent="0.2">
      <c r="A676" s="65" t="s">
        <v>276</v>
      </c>
      <c r="B676" s="35" t="s">
        <v>277</v>
      </c>
      <c r="C676" s="142">
        <v>37</v>
      </c>
      <c r="D676" s="126">
        <v>41535</v>
      </c>
      <c r="E676" s="101">
        <v>38</v>
      </c>
      <c r="F676" s="214" t="s">
        <v>3077</v>
      </c>
      <c r="G676" s="208"/>
      <c r="H676" s="208"/>
      <c r="I676" s="23"/>
    </row>
    <row r="677" spans="1:9" x14ac:dyDescent="0.2">
      <c r="A677" s="81" t="s">
        <v>3078</v>
      </c>
      <c r="B677" s="24" t="s">
        <v>291</v>
      </c>
      <c r="C677" s="145">
        <v>37</v>
      </c>
      <c r="D677" s="128">
        <v>41628</v>
      </c>
      <c r="E677" s="99">
        <v>38</v>
      </c>
      <c r="F677" s="158" t="s">
        <v>3063</v>
      </c>
      <c r="G677" s="200"/>
      <c r="H677" s="200"/>
      <c r="I677" s="41"/>
    </row>
    <row r="678" spans="1:9" x14ac:dyDescent="0.2">
      <c r="A678" s="81" t="s">
        <v>685</v>
      </c>
      <c r="B678" s="24" t="s">
        <v>686</v>
      </c>
      <c r="C678" s="145">
        <v>8</v>
      </c>
      <c r="D678" s="128">
        <v>41175</v>
      </c>
      <c r="E678" s="99">
        <v>10</v>
      </c>
      <c r="F678" s="211" t="s">
        <v>3075</v>
      </c>
      <c r="G678" s="200"/>
      <c r="H678" s="200"/>
      <c r="I678" s="41"/>
    </row>
    <row r="679" spans="1:9" x14ac:dyDescent="0.2">
      <c r="A679" s="81" t="s">
        <v>685</v>
      </c>
      <c r="B679" s="24" t="s">
        <v>686</v>
      </c>
      <c r="C679" s="145">
        <v>12</v>
      </c>
      <c r="D679" s="128">
        <v>42114</v>
      </c>
      <c r="E679" s="99">
        <v>12</v>
      </c>
      <c r="F679" s="158" t="s">
        <v>3075</v>
      </c>
      <c r="G679" s="200"/>
      <c r="H679" s="200"/>
      <c r="I679" s="41"/>
    </row>
    <row r="680" spans="1:9" x14ac:dyDescent="0.2">
      <c r="A680" s="102" t="s">
        <v>707</v>
      </c>
      <c r="B680" s="56" t="s">
        <v>708</v>
      </c>
      <c r="C680" s="148">
        <v>11</v>
      </c>
      <c r="D680" s="212">
        <v>41599</v>
      </c>
      <c r="E680" s="103">
        <v>12</v>
      </c>
      <c r="F680" s="105" t="s">
        <v>3063</v>
      </c>
      <c r="G680" s="180"/>
      <c r="H680" s="180"/>
      <c r="I680" s="39"/>
    </row>
    <row r="681" spans="1:9" x14ac:dyDescent="0.2">
      <c r="A681" s="80" t="s">
        <v>312</v>
      </c>
      <c r="B681" s="24" t="s">
        <v>313</v>
      </c>
      <c r="C681" s="145">
        <v>58</v>
      </c>
      <c r="D681" s="128">
        <v>42116</v>
      </c>
      <c r="E681" s="99">
        <v>59</v>
      </c>
      <c r="F681" s="158" t="s">
        <v>3075</v>
      </c>
      <c r="G681" s="200"/>
      <c r="H681" s="200"/>
      <c r="I681" s="41"/>
    </row>
    <row r="682" spans="1:9" x14ac:dyDescent="0.2">
      <c r="A682" s="81" t="s">
        <v>316</v>
      </c>
      <c r="B682" s="24" t="s">
        <v>317</v>
      </c>
      <c r="C682" s="145">
        <v>18</v>
      </c>
      <c r="D682" s="128">
        <v>40655</v>
      </c>
      <c r="E682" s="99">
        <v>19</v>
      </c>
      <c r="F682" s="211" t="s">
        <v>3061</v>
      </c>
      <c r="G682" s="200"/>
      <c r="H682" s="200"/>
      <c r="I682" s="41"/>
    </row>
    <row r="683" spans="1:9" x14ac:dyDescent="0.2">
      <c r="A683" s="81" t="s">
        <v>747</v>
      </c>
      <c r="B683" s="24" t="s">
        <v>748</v>
      </c>
      <c r="C683" s="145">
        <v>9</v>
      </c>
      <c r="D683" s="128">
        <v>41449</v>
      </c>
      <c r="E683" s="99">
        <v>20</v>
      </c>
      <c r="F683" s="211" t="s">
        <v>3063</v>
      </c>
      <c r="G683" s="200"/>
      <c r="H683" s="200"/>
      <c r="I683" s="41"/>
    </row>
    <row r="684" spans="1:9" x14ac:dyDescent="0.2">
      <c r="A684" s="80" t="s">
        <v>3079</v>
      </c>
      <c r="B684" s="24" t="s">
        <v>1649</v>
      </c>
      <c r="C684" s="145">
        <v>10</v>
      </c>
      <c r="D684" s="128">
        <v>40473</v>
      </c>
      <c r="E684" s="99">
        <v>14</v>
      </c>
      <c r="F684" s="158" t="s">
        <v>3069</v>
      </c>
      <c r="G684" s="200"/>
      <c r="H684" s="200"/>
      <c r="I684" s="41"/>
    </row>
    <row r="685" spans="1:9" x14ac:dyDescent="0.2">
      <c r="A685" s="24" t="s">
        <v>340</v>
      </c>
      <c r="B685" s="24" t="s">
        <v>341</v>
      </c>
      <c r="C685" s="145">
        <v>29</v>
      </c>
      <c r="D685" s="128">
        <v>41017</v>
      </c>
      <c r="E685" s="99">
        <v>30</v>
      </c>
      <c r="F685" s="211" t="s">
        <v>3063</v>
      </c>
      <c r="G685" s="200"/>
      <c r="H685" s="200"/>
      <c r="I685" s="41"/>
    </row>
    <row r="686" spans="1:9" x14ac:dyDescent="0.2">
      <c r="A686" s="65" t="s">
        <v>796</v>
      </c>
      <c r="B686" s="35" t="s">
        <v>797</v>
      </c>
      <c r="C686" s="142">
        <v>13</v>
      </c>
      <c r="D686" s="126">
        <v>42045</v>
      </c>
      <c r="E686" s="101">
        <v>14</v>
      </c>
      <c r="F686" s="214" t="s">
        <v>3080</v>
      </c>
      <c r="G686" s="208"/>
      <c r="H686" s="208"/>
      <c r="I686" s="23"/>
    </row>
    <row r="687" spans="1:9" x14ac:dyDescent="0.2">
      <c r="A687" s="81" t="s">
        <v>3081</v>
      </c>
      <c r="B687" s="24" t="s">
        <v>352</v>
      </c>
      <c r="C687" s="145">
        <v>28</v>
      </c>
      <c r="D687" s="128">
        <v>42054</v>
      </c>
      <c r="E687" s="99">
        <v>29</v>
      </c>
      <c r="F687" s="158" t="s">
        <v>3063</v>
      </c>
      <c r="G687" s="200"/>
      <c r="H687" s="200"/>
      <c r="I687" s="41"/>
    </row>
    <row r="688" spans="1:9" x14ac:dyDescent="0.2">
      <c r="A688" s="81" t="s">
        <v>2880</v>
      </c>
      <c r="B688" s="24" t="s">
        <v>2881</v>
      </c>
      <c r="C688" s="145">
        <v>5</v>
      </c>
      <c r="D688" s="128">
        <v>40553</v>
      </c>
      <c r="E688" s="99">
        <v>8</v>
      </c>
      <c r="F688" s="158" t="s">
        <v>3082</v>
      </c>
      <c r="G688" s="200"/>
      <c r="H688" s="200"/>
      <c r="I688" s="41"/>
    </row>
    <row r="689" spans="1:9" x14ac:dyDescent="0.2">
      <c r="A689" s="81" t="s">
        <v>818</v>
      </c>
      <c r="B689" s="24" t="s">
        <v>819</v>
      </c>
      <c r="C689" s="145">
        <v>9</v>
      </c>
      <c r="D689" s="128">
        <v>41614</v>
      </c>
      <c r="E689" s="99">
        <v>10</v>
      </c>
      <c r="F689" s="158" t="s">
        <v>3063</v>
      </c>
      <c r="G689" s="200"/>
      <c r="H689" s="200"/>
      <c r="I689" s="41"/>
    </row>
    <row r="690" spans="1:9" x14ac:dyDescent="0.2">
      <c r="A690" s="102" t="s">
        <v>3083</v>
      </c>
      <c r="B690" s="56" t="s">
        <v>822</v>
      </c>
      <c r="C690" s="148">
        <v>9</v>
      </c>
      <c r="D690" s="212">
        <v>41075</v>
      </c>
      <c r="E690" s="103">
        <v>13</v>
      </c>
      <c r="F690" s="213" t="s">
        <v>3062</v>
      </c>
      <c r="G690" s="180"/>
      <c r="H690" s="180"/>
      <c r="I690" s="39"/>
    </row>
    <row r="691" spans="1:9" x14ac:dyDescent="0.2">
      <c r="A691" s="81" t="s">
        <v>3083</v>
      </c>
      <c r="B691" s="24" t="s">
        <v>822</v>
      </c>
      <c r="C691" s="145">
        <v>15</v>
      </c>
      <c r="D691" s="128">
        <v>41782</v>
      </c>
      <c r="E691" s="99">
        <v>13</v>
      </c>
      <c r="F691" s="158" t="s">
        <v>3063</v>
      </c>
      <c r="G691" s="200"/>
      <c r="H691" s="200"/>
      <c r="I691" s="41"/>
    </row>
    <row r="692" spans="1:9" x14ac:dyDescent="0.2">
      <c r="A692" s="80" t="s">
        <v>835</v>
      </c>
      <c r="B692" s="24" t="s">
        <v>836</v>
      </c>
      <c r="C692" s="145">
        <v>23</v>
      </c>
      <c r="D692" s="128">
        <v>40412</v>
      </c>
      <c r="E692" s="99">
        <v>6</v>
      </c>
      <c r="F692" s="211" t="s">
        <v>3084</v>
      </c>
      <c r="G692" s="200"/>
      <c r="H692" s="200"/>
      <c r="I692" s="41"/>
    </row>
    <row r="693" spans="1:9" x14ac:dyDescent="0.2">
      <c r="A693" s="80" t="s">
        <v>839</v>
      </c>
      <c r="B693" s="24" t="s">
        <v>840</v>
      </c>
      <c r="C693" s="145">
        <v>18</v>
      </c>
      <c r="D693" s="128">
        <v>41074</v>
      </c>
      <c r="E693" s="99">
        <v>19</v>
      </c>
      <c r="F693" s="211" t="s">
        <v>3062</v>
      </c>
      <c r="G693" s="200"/>
      <c r="H693" s="200"/>
      <c r="I693" s="41"/>
    </row>
    <row r="694" spans="1:9" x14ac:dyDescent="0.2">
      <c r="A694" s="81" t="s">
        <v>374</v>
      </c>
      <c r="B694" s="24" t="s">
        <v>375</v>
      </c>
      <c r="C694" s="145">
        <v>24</v>
      </c>
      <c r="D694" s="128">
        <v>41068</v>
      </c>
      <c r="E694" s="99">
        <v>26</v>
      </c>
      <c r="F694" s="211" t="s">
        <v>3062</v>
      </c>
      <c r="G694" s="200"/>
      <c r="H694" s="200"/>
      <c r="I694" s="41"/>
    </row>
    <row r="695" spans="1:9" x14ac:dyDescent="0.2">
      <c r="A695" s="80" t="s">
        <v>2951</v>
      </c>
      <c r="B695" s="24" t="s">
        <v>2952</v>
      </c>
      <c r="C695" s="145">
        <v>30</v>
      </c>
      <c r="D695" s="128">
        <v>40869</v>
      </c>
      <c r="E695" s="99">
        <v>33</v>
      </c>
      <c r="F695" s="211" t="s">
        <v>3063</v>
      </c>
      <c r="G695" s="200"/>
      <c r="H695" s="200"/>
      <c r="I695" s="41"/>
    </row>
    <row r="696" spans="1:9" x14ac:dyDescent="0.2">
      <c r="A696" s="88" t="s">
        <v>3085</v>
      </c>
      <c r="B696" s="56" t="s">
        <v>384</v>
      </c>
      <c r="C696" s="148">
        <v>40</v>
      </c>
      <c r="D696" s="212">
        <v>41690</v>
      </c>
      <c r="E696" s="103">
        <v>41</v>
      </c>
      <c r="F696" s="105" t="s">
        <v>3063</v>
      </c>
      <c r="G696" s="180"/>
      <c r="H696" s="180"/>
      <c r="I696" s="39"/>
    </row>
    <row r="697" spans="1:9" x14ac:dyDescent="0.2">
      <c r="A697" s="158" t="s">
        <v>3086</v>
      </c>
      <c r="B697" s="13"/>
      <c r="C697" s="200"/>
      <c r="D697" s="215"/>
      <c r="E697" s="200"/>
      <c r="F697" s="158"/>
      <c r="G697" s="200"/>
      <c r="H697" s="200"/>
      <c r="I697" s="13"/>
    </row>
    <row r="698" spans="1:9" ht="6" customHeight="1" x14ac:dyDescent="0.2">
      <c r="A698" s="158"/>
      <c r="B698" s="13"/>
      <c r="C698" s="200"/>
      <c r="D698" s="204"/>
      <c r="E698" s="200"/>
      <c r="F698" s="211"/>
      <c r="G698" s="200"/>
      <c r="H698" s="200"/>
      <c r="I698" s="107"/>
    </row>
    <row r="699" spans="1:9" x14ac:dyDescent="0.2">
      <c r="A699" s="207" t="s">
        <v>3087</v>
      </c>
      <c r="B699" s="13"/>
      <c r="C699" s="200"/>
      <c r="D699" s="204"/>
      <c r="E699" s="200"/>
      <c r="F699" s="211"/>
      <c r="G699" s="200"/>
      <c r="H699" s="200"/>
      <c r="I699" s="107"/>
    </row>
    <row r="700" spans="1:9" x14ac:dyDescent="0.2">
      <c r="A700" s="35" t="s">
        <v>64</v>
      </c>
      <c r="B700" s="26" t="s">
        <v>64</v>
      </c>
      <c r="C700" s="62"/>
      <c r="D700" s="42" t="s">
        <v>1856</v>
      </c>
      <c r="E700" s="26" t="s">
        <v>65</v>
      </c>
      <c r="F700" s="216" t="s">
        <v>65</v>
      </c>
      <c r="G700" s="208"/>
      <c r="H700" s="208"/>
      <c r="I700" s="35"/>
    </row>
    <row r="701" spans="1:9" x14ac:dyDescent="0.2">
      <c r="A701" s="102" t="s">
        <v>21</v>
      </c>
      <c r="B701" s="52" t="s">
        <v>56</v>
      </c>
      <c r="C701" s="76" t="s">
        <v>3088</v>
      </c>
      <c r="D701" s="53" t="s">
        <v>3059</v>
      </c>
      <c r="E701" s="57" t="s">
        <v>56</v>
      </c>
      <c r="F701" s="217" t="s">
        <v>21</v>
      </c>
      <c r="G701" s="180"/>
      <c r="H701" s="180"/>
      <c r="I701" s="56" t="s">
        <v>70</v>
      </c>
    </row>
    <row r="702" spans="1:9" x14ac:dyDescent="0.2">
      <c r="A702" s="65" t="s">
        <v>3089</v>
      </c>
      <c r="B702" s="35" t="s">
        <v>3090</v>
      </c>
      <c r="C702" s="26" t="s">
        <v>3088</v>
      </c>
      <c r="D702" s="125">
        <v>42037</v>
      </c>
      <c r="E702" s="95" t="s">
        <v>3001</v>
      </c>
      <c r="F702" s="60" t="s">
        <v>3000</v>
      </c>
      <c r="G702" s="43"/>
      <c r="H702" s="43"/>
      <c r="I702" s="35" t="s">
        <v>3091</v>
      </c>
    </row>
    <row r="703" spans="1:9" x14ac:dyDescent="0.2">
      <c r="A703" s="81" t="s">
        <v>3092</v>
      </c>
      <c r="B703" s="24" t="s">
        <v>3093</v>
      </c>
      <c r="C703" s="50"/>
      <c r="D703" s="127">
        <v>42383</v>
      </c>
      <c r="E703" s="112" t="s">
        <v>508</v>
      </c>
      <c r="F703" s="80" t="s">
        <v>507</v>
      </c>
      <c r="G703" s="40"/>
      <c r="H703" s="40"/>
      <c r="I703" s="24" t="s">
        <v>3094</v>
      </c>
    </row>
    <row r="704" spans="1:9" x14ac:dyDescent="0.2">
      <c r="A704" s="81" t="s">
        <v>1884</v>
      </c>
      <c r="B704" s="24" t="s">
        <v>3095</v>
      </c>
      <c r="C704" s="50" t="s">
        <v>3088</v>
      </c>
      <c r="D704" s="127">
        <v>40893</v>
      </c>
      <c r="E704" s="112" t="s">
        <v>1885</v>
      </c>
      <c r="F704" s="80" t="s">
        <v>1884</v>
      </c>
      <c r="G704" s="40"/>
      <c r="H704" s="40"/>
      <c r="I704" s="24" t="s">
        <v>3063</v>
      </c>
    </row>
    <row r="705" spans="1:9" x14ac:dyDescent="0.2">
      <c r="A705" s="112" t="s">
        <v>3096</v>
      </c>
      <c r="B705" s="24" t="s">
        <v>1959</v>
      </c>
      <c r="C705" s="50"/>
      <c r="D705" s="127">
        <v>42612</v>
      </c>
      <c r="E705" s="24" t="s">
        <v>1959</v>
      </c>
      <c r="F705" s="112" t="s">
        <v>1958</v>
      </c>
      <c r="G705" s="40"/>
      <c r="H705" s="40"/>
      <c r="I705" s="24" t="s">
        <v>3063</v>
      </c>
    </row>
    <row r="706" spans="1:9" x14ac:dyDescent="0.2">
      <c r="A706" s="218" t="s">
        <v>3097</v>
      </c>
      <c r="B706" s="56" t="s">
        <v>956</v>
      </c>
      <c r="C706" s="52"/>
      <c r="D706" s="219">
        <v>42671</v>
      </c>
      <c r="E706" s="56" t="s">
        <v>956</v>
      </c>
      <c r="F706" s="218" t="s">
        <v>955</v>
      </c>
      <c r="G706" s="48"/>
      <c r="H706" s="48"/>
      <c r="I706" s="56" t="s">
        <v>3063</v>
      </c>
    </row>
    <row r="707" spans="1:9" x14ac:dyDescent="0.2">
      <c r="A707" s="81" t="s">
        <v>3098</v>
      </c>
      <c r="B707" s="24" t="s">
        <v>1018</v>
      </c>
      <c r="C707" s="50"/>
      <c r="D707" s="127">
        <v>42398</v>
      </c>
      <c r="E707" s="112" t="s">
        <v>1018</v>
      </c>
      <c r="F707" s="81" t="s">
        <v>1017</v>
      </c>
      <c r="G707" s="40"/>
      <c r="H707" s="40"/>
      <c r="I707" s="81" t="s">
        <v>3099</v>
      </c>
    </row>
    <row r="708" spans="1:9" x14ac:dyDescent="0.2">
      <c r="A708" s="81" t="s">
        <v>461</v>
      </c>
      <c r="B708" s="24" t="s">
        <v>3100</v>
      </c>
      <c r="C708" s="50"/>
      <c r="D708" s="127">
        <v>42175</v>
      </c>
      <c r="E708" s="112" t="s">
        <v>462</v>
      </c>
      <c r="F708" s="81" t="s">
        <v>461</v>
      </c>
      <c r="G708" s="40"/>
      <c r="H708" s="40"/>
      <c r="I708" s="24" t="s">
        <v>3063</v>
      </c>
    </row>
    <row r="709" spans="1:9" x14ac:dyDescent="0.2">
      <c r="A709" s="80" t="s">
        <v>2014</v>
      </c>
      <c r="B709" s="24" t="s">
        <v>2015</v>
      </c>
      <c r="C709" s="50" t="s">
        <v>3088</v>
      </c>
      <c r="D709" s="127">
        <v>40982</v>
      </c>
      <c r="E709" s="112" t="s">
        <v>3065</v>
      </c>
      <c r="F709" s="80" t="s">
        <v>2014</v>
      </c>
      <c r="G709" s="40"/>
      <c r="H709" s="40"/>
      <c r="I709" s="24" t="s">
        <v>3101</v>
      </c>
    </row>
    <row r="710" spans="1:9" x14ac:dyDescent="0.2">
      <c r="A710" s="80" t="s">
        <v>1038</v>
      </c>
      <c r="B710" s="24" t="s">
        <v>3102</v>
      </c>
      <c r="C710" s="50"/>
      <c r="D710" s="127">
        <v>42709</v>
      </c>
      <c r="E710" s="24" t="s">
        <v>1039</v>
      </c>
      <c r="F710" s="80" t="s">
        <v>1038</v>
      </c>
      <c r="G710" s="40"/>
      <c r="H710" s="40"/>
      <c r="I710" s="24" t="s">
        <v>3063</v>
      </c>
    </row>
    <row r="711" spans="1:9" x14ac:dyDescent="0.2">
      <c r="A711" s="80" t="s">
        <v>3103</v>
      </c>
      <c r="B711" s="24" t="s">
        <v>2070</v>
      </c>
      <c r="C711" s="50" t="s">
        <v>3088</v>
      </c>
      <c r="D711" s="127">
        <v>39995</v>
      </c>
      <c r="E711" s="112" t="s">
        <v>2070</v>
      </c>
      <c r="F711" s="220" t="s">
        <v>2069</v>
      </c>
      <c r="G711" s="40"/>
      <c r="H711" s="40"/>
      <c r="I711" s="24" t="s">
        <v>3104</v>
      </c>
    </row>
    <row r="712" spans="1:9" x14ac:dyDescent="0.2">
      <c r="A712" s="216" t="s">
        <v>3105</v>
      </c>
      <c r="B712" s="35" t="s">
        <v>2112</v>
      </c>
      <c r="C712" s="26" t="s">
        <v>3088</v>
      </c>
      <c r="D712" s="125">
        <v>42522</v>
      </c>
      <c r="E712" s="95" t="s">
        <v>2112</v>
      </c>
      <c r="F712" s="60" t="s">
        <v>2111</v>
      </c>
      <c r="G712" s="43"/>
      <c r="H712" s="43"/>
      <c r="I712" s="35" t="s">
        <v>3106</v>
      </c>
    </row>
    <row r="713" spans="1:9" x14ac:dyDescent="0.2">
      <c r="A713" s="80" t="s">
        <v>3107</v>
      </c>
      <c r="B713" s="24" t="s">
        <v>2117</v>
      </c>
      <c r="C713" s="50" t="s">
        <v>3088</v>
      </c>
      <c r="D713" s="127">
        <v>42132</v>
      </c>
      <c r="E713" s="112" t="s">
        <v>2117</v>
      </c>
      <c r="F713" s="80" t="s">
        <v>2116</v>
      </c>
      <c r="G713" s="40"/>
      <c r="H713" s="40"/>
      <c r="I713" s="24" t="s">
        <v>3063</v>
      </c>
    </row>
    <row r="714" spans="1:9" x14ac:dyDescent="0.2">
      <c r="A714" s="36" t="s">
        <v>1111</v>
      </c>
      <c r="B714" s="24" t="s">
        <v>3108</v>
      </c>
      <c r="C714" s="50"/>
      <c r="D714" s="127">
        <v>42941</v>
      </c>
      <c r="E714" s="112" t="s">
        <v>1112</v>
      </c>
      <c r="F714" s="36" t="s">
        <v>1111</v>
      </c>
      <c r="G714" s="40"/>
      <c r="H714" s="40"/>
      <c r="I714" s="24" t="s">
        <v>3063</v>
      </c>
    </row>
    <row r="715" spans="1:9" x14ac:dyDescent="0.2">
      <c r="A715" s="80" t="s">
        <v>3109</v>
      </c>
      <c r="B715" s="24" t="s">
        <v>538</v>
      </c>
      <c r="C715" s="50"/>
      <c r="D715" s="127">
        <v>41891</v>
      </c>
      <c r="E715" s="112" t="s">
        <v>538</v>
      </c>
      <c r="F715" s="80" t="s">
        <v>537</v>
      </c>
      <c r="G715" s="40"/>
      <c r="H715" s="40"/>
      <c r="I715" s="24" t="s">
        <v>3063</v>
      </c>
    </row>
    <row r="716" spans="1:9" x14ac:dyDescent="0.2">
      <c r="A716" s="102" t="s">
        <v>3110</v>
      </c>
      <c r="B716" s="56" t="s">
        <v>2190</v>
      </c>
      <c r="C716" s="52" t="s">
        <v>3088</v>
      </c>
      <c r="D716" s="219">
        <v>41950</v>
      </c>
      <c r="E716" s="218" t="s">
        <v>2190</v>
      </c>
      <c r="F716" s="88" t="s">
        <v>2189</v>
      </c>
      <c r="G716" s="48"/>
      <c r="H716" s="48"/>
      <c r="I716" s="56" t="s">
        <v>3063</v>
      </c>
    </row>
    <row r="717" spans="1:9" x14ac:dyDescent="0.2">
      <c r="A717" s="81" t="s">
        <v>3111</v>
      </c>
      <c r="B717" s="24" t="s">
        <v>543</v>
      </c>
      <c r="C717" s="50"/>
      <c r="D717" s="127">
        <v>42865</v>
      </c>
      <c r="E717" s="24" t="s">
        <v>543</v>
      </c>
      <c r="F717" s="112" t="s">
        <v>542</v>
      </c>
      <c r="G717" s="40"/>
      <c r="H717" s="40"/>
      <c r="I717" s="24" t="s">
        <v>3063</v>
      </c>
    </row>
    <row r="718" spans="1:9" x14ac:dyDescent="0.2">
      <c r="A718" s="81" t="s">
        <v>3112</v>
      </c>
      <c r="B718" s="24" t="s">
        <v>3113</v>
      </c>
      <c r="C718" s="50" t="s">
        <v>3088</v>
      </c>
      <c r="D718" s="127">
        <v>42312</v>
      </c>
      <c r="E718" s="112" t="s">
        <v>1944</v>
      </c>
      <c r="F718" s="80" t="s">
        <v>1943</v>
      </c>
      <c r="G718" s="40"/>
      <c r="H718" s="40"/>
      <c r="I718" s="24" t="s">
        <v>3063</v>
      </c>
    </row>
    <row r="719" spans="1:9" x14ac:dyDescent="0.2">
      <c r="A719" s="81" t="s">
        <v>3114</v>
      </c>
      <c r="B719" s="24" t="s">
        <v>3115</v>
      </c>
      <c r="C719" s="50"/>
      <c r="D719" s="127">
        <v>40352</v>
      </c>
      <c r="E719" s="112" t="s">
        <v>706</v>
      </c>
      <c r="F719" s="220" t="s">
        <v>705</v>
      </c>
      <c r="G719" s="40"/>
      <c r="H719" s="40"/>
      <c r="I719" s="24" t="s">
        <v>3063</v>
      </c>
    </row>
    <row r="720" spans="1:9" x14ac:dyDescent="0.2">
      <c r="A720" s="81" t="s">
        <v>2302</v>
      </c>
      <c r="B720" s="24" t="s">
        <v>3116</v>
      </c>
      <c r="C720" s="50" t="s">
        <v>3088</v>
      </c>
      <c r="D720" s="127">
        <v>41267</v>
      </c>
      <c r="E720" s="112" t="s">
        <v>2303</v>
      </c>
      <c r="F720" s="80" t="s">
        <v>2302</v>
      </c>
      <c r="G720" s="40"/>
      <c r="H720" s="40"/>
      <c r="I720" s="24" t="s">
        <v>3063</v>
      </c>
    </row>
    <row r="721" spans="1:9" x14ac:dyDescent="0.2">
      <c r="A721" s="112" t="s">
        <v>1238</v>
      </c>
      <c r="B721" s="24" t="s">
        <v>2315</v>
      </c>
      <c r="C721" s="50"/>
      <c r="D721" s="127">
        <v>42552</v>
      </c>
      <c r="E721" s="112" t="s">
        <v>1239</v>
      </c>
      <c r="F721" s="220" t="s">
        <v>1238</v>
      </c>
      <c r="G721" s="40"/>
      <c r="H721" s="40"/>
      <c r="I721" s="24" t="s">
        <v>3063</v>
      </c>
    </row>
    <row r="722" spans="1:9" s="958" customFormat="1" x14ac:dyDescent="0.2">
      <c r="A722" s="112" t="s">
        <v>4350</v>
      </c>
      <c r="B722" s="959" t="s">
        <v>4309</v>
      </c>
      <c r="C722" s="964"/>
      <c r="D722" s="127">
        <v>43256</v>
      </c>
      <c r="E722" s="112" t="s">
        <v>4323</v>
      </c>
      <c r="F722" s="220" t="s">
        <v>4324</v>
      </c>
      <c r="G722" s="962"/>
      <c r="H722" s="962"/>
      <c r="I722" s="959" t="s">
        <v>4351</v>
      </c>
    </row>
    <row r="723" spans="1:9" x14ac:dyDescent="0.2">
      <c r="A723" s="65" t="s">
        <v>2334</v>
      </c>
      <c r="B723" s="35" t="s">
        <v>3117</v>
      </c>
      <c r="C723" s="26" t="s">
        <v>3088</v>
      </c>
      <c r="D723" s="125">
        <v>40982</v>
      </c>
      <c r="E723" s="95" t="s">
        <v>2335</v>
      </c>
      <c r="F723" s="60" t="s">
        <v>2334</v>
      </c>
      <c r="G723" s="43"/>
      <c r="H723" s="43"/>
      <c r="I723" s="35" t="s">
        <v>3101</v>
      </c>
    </row>
    <row r="724" spans="1:9" x14ac:dyDescent="0.2">
      <c r="A724" s="81" t="s">
        <v>3072</v>
      </c>
      <c r="B724" s="24" t="s">
        <v>861</v>
      </c>
      <c r="C724" s="50"/>
      <c r="D724" s="127">
        <v>42291</v>
      </c>
      <c r="E724" s="112" t="s">
        <v>861</v>
      </c>
      <c r="F724" s="80" t="s">
        <v>860</v>
      </c>
      <c r="G724" s="40"/>
      <c r="H724" s="40"/>
      <c r="I724" s="24" t="s">
        <v>3063</v>
      </c>
    </row>
    <row r="725" spans="1:9" x14ac:dyDescent="0.2">
      <c r="A725" s="81" t="s">
        <v>1281</v>
      </c>
      <c r="B725" s="24" t="s">
        <v>1282</v>
      </c>
      <c r="C725" s="50"/>
      <c r="D725" s="127">
        <v>43102</v>
      </c>
      <c r="E725" s="112" t="s">
        <v>4044</v>
      </c>
      <c r="F725" s="80" t="s">
        <v>4045</v>
      </c>
      <c r="G725" s="40"/>
      <c r="H725" s="40"/>
      <c r="I725" s="24" t="s">
        <v>3063</v>
      </c>
    </row>
    <row r="726" spans="1:9" x14ac:dyDescent="0.2">
      <c r="A726" s="81" t="s">
        <v>3118</v>
      </c>
      <c r="B726" s="24" t="s">
        <v>1312</v>
      </c>
      <c r="C726" s="50"/>
      <c r="D726" s="127">
        <v>42310</v>
      </c>
      <c r="E726" s="112" t="s">
        <v>1312</v>
      </c>
      <c r="F726" s="80" t="s">
        <v>1311</v>
      </c>
      <c r="G726" s="40"/>
      <c r="H726" s="40"/>
      <c r="I726" s="24" t="s">
        <v>3063</v>
      </c>
    </row>
    <row r="727" spans="1:9" x14ac:dyDescent="0.2">
      <c r="A727" s="102" t="s">
        <v>3119</v>
      </c>
      <c r="B727" s="56" t="s">
        <v>3120</v>
      </c>
      <c r="C727" s="52" t="s">
        <v>3088</v>
      </c>
      <c r="D727" s="219">
        <v>41767</v>
      </c>
      <c r="E727" s="218" t="s">
        <v>2254</v>
      </c>
      <c r="F727" s="88" t="s">
        <v>2253</v>
      </c>
      <c r="G727" s="48"/>
      <c r="H727" s="48"/>
      <c r="I727" s="56" t="s">
        <v>3063</v>
      </c>
    </row>
    <row r="728" spans="1:9" x14ac:dyDescent="0.2">
      <c r="A728" s="81" t="s">
        <v>630</v>
      </c>
      <c r="B728" s="24" t="s">
        <v>3121</v>
      </c>
      <c r="C728" s="50"/>
      <c r="D728" s="127">
        <v>40980</v>
      </c>
      <c r="E728" s="112" t="s">
        <v>3122</v>
      </c>
      <c r="F728" s="80" t="s">
        <v>630</v>
      </c>
      <c r="G728" s="40"/>
      <c r="H728" s="40"/>
      <c r="I728" s="24" t="s">
        <v>3123</v>
      </c>
    </row>
    <row r="729" spans="1:9" x14ac:dyDescent="0.2">
      <c r="A729" s="81" t="s">
        <v>630</v>
      </c>
      <c r="B729" s="24" t="s">
        <v>3124</v>
      </c>
      <c r="C729" s="50"/>
      <c r="D729" s="127">
        <v>42368</v>
      </c>
      <c r="E729" s="112" t="s">
        <v>631</v>
      </c>
      <c r="F729" s="81" t="s">
        <v>630</v>
      </c>
      <c r="G729" s="40"/>
      <c r="H729" s="40"/>
      <c r="I729" s="24" t="s">
        <v>3125</v>
      </c>
    </row>
    <row r="730" spans="1:9" x14ac:dyDescent="0.2">
      <c r="A730" s="112" t="s">
        <v>3126</v>
      </c>
      <c r="B730" s="24" t="s">
        <v>1361</v>
      </c>
      <c r="C730" s="50"/>
      <c r="D730" s="127">
        <v>42613</v>
      </c>
      <c r="E730" s="24" t="s">
        <v>1361</v>
      </c>
      <c r="F730" s="220" t="s">
        <v>1360</v>
      </c>
      <c r="G730" s="40"/>
      <c r="H730" s="40"/>
      <c r="I730" s="24" t="s">
        <v>3063</v>
      </c>
    </row>
    <row r="731" spans="1:9" x14ac:dyDescent="0.2">
      <c r="A731" s="81" t="s">
        <v>3127</v>
      </c>
      <c r="B731" s="24" t="s">
        <v>658</v>
      </c>
      <c r="C731" s="50"/>
      <c r="D731" s="127">
        <v>42768</v>
      </c>
      <c r="E731" s="24" t="s">
        <v>658</v>
      </c>
      <c r="F731" s="80" t="s">
        <v>657</v>
      </c>
      <c r="G731" s="40"/>
      <c r="H731" s="40"/>
      <c r="I731" s="24" t="s">
        <v>3063</v>
      </c>
    </row>
    <row r="732" spans="1:9" x14ac:dyDescent="0.2">
      <c r="A732" s="112" t="s">
        <v>3128</v>
      </c>
      <c r="B732" s="24" t="s">
        <v>3129</v>
      </c>
      <c r="C732" s="50"/>
      <c r="D732" s="127">
        <v>42492</v>
      </c>
      <c r="E732" s="112" t="s">
        <v>807</v>
      </c>
      <c r="F732" s="80" t="s">
        <v>806</v>
      </c>
      <c r="G732" s="40"/>
      <c r="H732" s="40"/>
      <c r="I732" s="24" t="s">
        <v>3063</v>
      </c>
    </row>
    <row r="733" spans="1:9" x14ac:dyDescent="0.2">
      <c r="A733" s="65" t="s">
        <v>3130</v>
      </c>
      <c r="B733" s="35" t="s">
        <v>3131</v>
      </c>
      <c r="C733" s="26"/>
      <c r="D733" s="125">
        <v>41408</v>
      </c>
      <c r="E733" s="95" t="s">
        <v>3132</v>
      </c>
      <c r="F733" s="216" t="s">
        <v>3133</v>
      </c>
      <c r="G733" s="43"/>
      <c r="H733" s="43"/>
      <c r="I733" s="35" t="s">
        <v>3063</v>
      </c>
    </row>
    <row r="734" spans="1:9" x14ac:dyDescent="0.2">
      <c r="A734" s="112" t="s">
        <v>3133</v>
      </c>
      <c r="B734" s="24" t="s">
        <v>3132</v>
      </c>
      <c r="C734" s="50"/>
      <c r="D734" s="127">
        <v>42492</v>
      </c>
      <c r="E734" s="112" t="s">
        <v>331</v>
      </c>
      <c r="F734" s="80" t="s">
        <v>330</v>
      </c>
      <c r="G734" s="40"/>
      <c r="H734" s="40"/>
      <c r="I734" s="24" t="s">
        <v>3063</v>
      </c>
    </row>
    <row r="735" spans="1:9" x14ac:dyDescent="0.2">
      <c r="A735" s="81" t="s">
        <v>2508</v>
      </c>
      <c r="B735" s="24" t="s">
        <v>3134</v>
      </c>
      <c r="C735" s="50" t="s">
        <v>3088</v>
      </c>
      <c r="D735" s="127">
        <v>42513</v>
      </c>
      <c r="E735" s="112" t="s">
        <v>2509</v>
      </c>
      <c r="F735" s="80" t="s">
        <v>2508</v>
      </c>
      <c r="G735" s="40"/>
      <c r="H735" s="40"/>
      <c r="I735" s="24" t="s">
        <v>3063</v>
      </c>
    </row>
    <row r="736" spans="1:9" x14ac:dyDescent="0.2">
      <c r="A736" s="81" t="s">
        <v>3135</v>
      </c>
      <c r="B736" s="24" t="s">
        <v>284</v>
      </c>
      <c r="C736" s="50"/>
      <c r="D736" s="127">
        <v>42032</v>
      </c>
      <c r="E736" s="112" t="s">
        <v>284</v>
      </c>
      <c r="F736" s="81" t="s">
        <v>283</v>
      </c>
      <c r="G736" s="40"/>
      <c r="H736" s="40"/>
      <c r="I736" s="24" t="s">
        <v>3136</v>
      </c>
    </row>
    <row r="737" spans="1:9" x14ac:dyDescent="0.2">
      <c r="A737" s="102" t="s">
        <v>3137</v>
      </c>
      <c r="B737" s="56" t="s">
        <v>295</v>
      </c>
      <c r="C737" s="52"/>
      <c r="D737" s="219">
        <v>41736</v>
      </c>
      <c r="E737" s="218" t="s">
        <v>295</v>
      </c>
      <c r="F737" s="88" t="s">
        <v>294</v>
      </c>
      <c r="G737" s="48"/>
      <c r="H737" s="48"/>
      <c r="I737" s="56" t="s">
        <v>3063</v>
      </c>
    </row>
    <row r="738" spans="1:9" x14ac:dyDescent="0.2">
      <c r="A738" s="24" t="s">
        <v>4187</v>
      </c>
      <c r="B738" s="24" t="s">
        <v>689</v>
      </c>
      <c r="C738" s="50"/>
      <c r="D738" s="127">
        <v>43209</v>
      </c>
      <c r="E738" s="112" t="s">
        <v>689</v>
      </c>
      <c r="F738" s="36" t="s">
        <v>4188</v>
      </c>
      <c r="G738" s="40"/>
      <c r="H738" s="40"/>
      <c r="I738" s="24" t="s">
        <v>3063</v>
      </c>
    </row>
    <row r="739" spans="1:9" x14ac:dyDescent="0.2">
      <c r="A739" s="80" t="s">
        <v>2567</v>
      </c>
      <c r="B739" s="24" t="s">
        <v>2568</v>
      </c>
      <c r="C739" s="50"/>
      <c r="D739" s="127">
        <v>41423</v>
      </c>
      <c r="E739" s="112" t="s">
        <v>3138</v>
      </c>
      <c r="F739" s="80" t="s">
        <v>3139</v>
      </c>
      <c r="G739" s="40"/>
      <c r="H739" s="40"/>
      <c r="I739" s="24" t="s">
        <v>3140</v>
      </c>
    </row>
    <row r="740" spans="1:9" x14ac:dyDescent="0.2">
      <c r="A740" s="220" t="s">
        <v>3141</v>
      </c>
      <c r="B740" s="24" t="s">
        <v>2587</v>
      </c>
      <c r="C740" s="50"/>
      <c r="D740" s="127">
        <v>42593</v>
      </c>
      <c r="E740" s="24" t="s">
        <v>2587</v>
      </c>
      <c r="F740" s="220" t="s">
        <v>2586</v>
      </c>
      <c r="G740" s="40"/>
      <c r="H740" s="40"/>
      <c r="I740" s="24" t="s">
        <v>3063</v>
      </c>
    </row>
    <row r="741" spans="1:9" x14ac:dyDescent="0.2">
      <c r="A741" s="80" t="s">
        <v>3142</v>
      </c>
      <c r="B741" s="24" t="s">
        <v>3143</v>
      </c>
      <c r="C741" s="50"/>
      <c r="D741" s="127">
        <v>42054</v>
      </c>
      <c r="E741" s="112" t="s">
        <v>576</v>
      </c>
      <c r="F741" s="80" t="s">
        <v>575</v>
      </c>
      <c r="G741" s="40"/>
      <c r="H741" s="40"/>
      <c r="I741" s="24" t="s">
        <v>3063</v>
      </c>
    </row>
    <row r="742" spans="1:9" s="958" customFormat="1" x14ac:dyDescent="0.2">
      <c r="A742" s="968" t="s">
        <v>4348</v>
      </c>
      <c r="B742" s="959" t="s">
        <v>4117</v>
      </c>
      <c r="C742" s="964"/>
      <c r="D742" s="127">
        <v>43343</v>
      </c>
      <c r="E742" s="112" t="s">
        <v>4313</v>
      </c>
      <c r="F742" s="968" t="s">
        <v>4349</v>
      </c>
      <c r="G742" s="962"/>
      <c r="H742" s="962"/>
      <c r="I742" s="959" t="s">
        <v>3160</v>
      </c>
    </row>
    <row r="743" spans="1:9" x14ac:dyDescent="0.2">
      <c r="A743" s="80" t="s">
        <v>3144</v>
      </c>
      <c r="B743" s="24" t="s">
        <v>315</v>
      </c>
      <c r="C743" s="50"/>
      <c r="D743" s="127">
        <v>41218</v>
      </c>
      <c r="E743" s="112" t="s">
        <v>315</v>
      </c>
      <c r="F743" s="80" t="s">
        <v>314</v>
      </c>
      <c r="G743" s="40"/>
      <c r="H743" s="40"/>
      <c r="I743" s="24" t="s">
        <v>3145</v>
      </c>
    </row>
    <row r="744" spans="1:9" x14ac:dyDescent="0.2">
      <c r="A744" s="60" t="s">
        <v>745</v>
      </c>
      <c r="B744" s="35" t="s">
        <v>3146</v>
      </c>
      <c r="C744" s="26"/>
      <c r="D744" s="125">
        <v>40905</v>
      </c>
      <c r="E744" s="95" t="s">
        <v>746</v>
      </c>
      <c r="F744" s="60" t="s">
        <v>745</v>
      </c>
      <c r="G744" s="43"/>
      <c r="H744" s="43"/>
      <c r="I744" s="35" t="s">
        <v>3063</v>
      </c>
    </row>
    <row r="745" spans="1:9" s="958" customFormat="1" x14ac:dyDescent="0.2">
      <c r="A745" s="968" t="s">
        <v>4446</v>
      </c>
      <c r="B745" s="959" t="s">
        <v>4445</v>
      </c>
      <c r="C745" s="964"/>
      <c r="D745" s="127">
        <v>43404</v>
      </c>
      <c r="E745" s="112" t="s">
        <v>4441</v>
      </c>
      <c r="F745" s="968" t="s">
        <v>4440</v>
      </c>
      <c r="G745" s="962"/>
      <c r="H745" s="962"/>
      <c r="I745" s="959" t="s">
        <v>3160</v>
      </c>
    </row>
    <row r="746" spans="1:9" x14ac:dyDescent="0.2">
      <c r="A746" s="80" t="s">
        <v>2718</v>
      </c>
      <c r="B746" s="24" t="s">
        <v>2719</v>
      </c>
      <c r="C746" s="50" t="s">
        <v>3088</v>
      </c>
      <c r="D746" s="127">
        <v>40358</v>
      </c>
      <c r="E746" s="112" t="s">
        <v>2719</v>
      </c>
      <c r="F746" s="220" t="s">
        <v>3147</v>
      </c>
      <c r="G746" s="40"/>
      <c r="H746" s="40"/>
      <c r="I746" s="24" t="s">
        <v>3148</v>
      </c>
    </row>
    <row r="747" spans="1:9" x14ac:dyDescent="0.2">
      <c r="A747" s="80" t="s">
        <v>3149</v>
      </c>
      <c r="B747" s="24" t="s">
        <v>3150</v>
      </c>
      <c r="C747" s="50"/>
      <c r="D747" s="127">
        <v>42192</v>
      </c>
      <c r="E747" s="112" t="s">
        <v>1812</v>
      </c>
      <c r="F747" s="80" t="s">
        <v>3151</v>
      </c>
      <c r="G747" s="40"/>
      <c r="H747" s="40"/>
      <c r="I747" s="24" t="s">
        <v>3152</v>
      </c>
    </row>
    <row r="748" spans="1:9" x14ac:dyDescent="0.2">
      <c r="A748" s="80" t="s">
        <v>3153</v>
      </c>
      <c r="B748" s="24" t="s">
        <v>3154</v>
      </c>
      <c r="C748" s="50"/>
      <c r="D748" s="127">
        <v>42361</v>
      </c>
      <c r="E748" s="112" t="s">
        <v>779</v>
      </c>
      <c r="F748" s="80" t="s">
        <v>778</v>
      </c>
      <c r="G748" s="40"/>
      <c r="H748" s="40"/>
      <c r="I748" s="24" t="s">
        <v>3063</v>
      </c>
    </row>
    <row r="749" spans="1:9" x14ac:dyDescent="0.2">
      <c r="A749" s="88" t="s">
        <v>3155</v>
      </c>
      <c r="B749" s="56" t="s">
        <v>1704</v>
      </c>
      <c r="C749" s="52"/>
      <c r="D749" s="219">
        <v>41962</v>
      </c>
      <c r="E749" s="218" t="s">
        <v>1704</v>
      </c>
      <c r="F749" s="88" t="s">
        <v>1703</v>
      </c>
      <c r="G749" s="48"/>
      <c r="H749" s="48"/>
      <c r="I749" s="56" t="s">
        <v>3063</v>
      </c>
    </row>
    <row r="750" spans="1:9" x14ac:dyDescent="0.2">
      <c r="A750" s="80" t="s">
        <v>790</v>
      </c>
      <c r="B750" s="24" t="s">
        <v>3156</v>
      </c>
      <c r="C750" s="50"/>
      <c r="D750" s="127">
        <v>41101</v>
      </c>
      <c r="E750" s="112" t="s">
        <v>791</v>
      </c>
      <c r="F750" s="80" t="s">
        <v>790</v>
      </c>
      <c r="G750" s="40"/>
      <c r="H750" s="40"/>
      <c r="I750" s="24" t="s">
        <v>3063</v>
      </c>
    </row>
    <row r="751" spans="1:9" x14ac:dyDescent="0.2">
      <c r="A751" s="112" t="s">
        <v>3157</v>
      </c>
      <c r="B751" s="24" t="s">
        <v>809</v>
      </c>
      <c r="C751" s="50"/>
      <c r="D751" s="127">
        <v>42593</v>
      </c>
      <c r="E751" s="24" t="s">
        <v>809</v>
      </c>
      <c r="F751" s="112" t="s">
        <v>808</v>
      </c>
      <c r="G751" s="40"/>
      <c r="H751" s="40"/>
      <c r="I751" s="24" t="s">
        <v>3063</v>
      </c>
    </row>
    <row r="752" spans="1:9" x14ac:dyDescent="0.2">
      <c r="A752" s="81" t="s">
        <v>3158</v>
      </c>
      <c r="B752" s="24" t="s">
        <v>3159</v>
      </c>
      <c r="C752" s="50"/>
      <c r="D752" s="127">
        <v>42857</v>
      </c>
      <c r="E752" s="112" t="s">
        <v>559</v>
      </c>
      <c r="F752" s="80" t="s">
        <v>558</v>
      </c>
      <c r="G752" s="40"/>
      <c r="H752" s="40"/>
      <c r="I752" s="24" t="s">
        <v>3160</v>
      </c>
    </row>
    <row r="753" spans="1:9" x14ac:dyDescent="0.2">
      <c r="A753" s="80" t="s">
        <v>813</v>
      </c>
      <c r="B753" s="24" t="s">
        <v>3161</v>
      </c>
      <c r="C753" s="50"/>
      <c r="D753" s="127">
        <v>40893</v>
      </c>
      <c r="E753" s="112" t="s">
        <v>814</v>
      </c>
      <c r="F753" s="80" t="s">
        <v>813</v>
      </c>
      <c r="G753" s="40"/>
      <c r="H753" s="40"/>
      <c r="I753" s="24" t="s">
        <v>3063</v>
      </c>
    </row>
    <row r="754" spans="1:9" x14ac:dyDescent="0.2">
      <c r="A754" s="81" t="s">
        <v>3162</v>
      </c>
      <c r="B754" s="24" t="s">
        <v>1994</v>
      </c>
      <c r="C754" s="50" t="s">
        <v>3088</v>
      </c>
      <c r="D754" s="127">
        <v>42306</v>
      </c>
      <c r="E754" s="112" t="s">
        <v>1994</v>
      </c>
      <c r="F754" s="80" t="s">
        <v>1993</v>
      </c>
      <c r="G754" s="40"/>
      <c r="H754" s="40"/>
      <c r="I754" s="24" t="s">
        <v>3063</v>
      </c>
    </row>
    <row r="755" spans="1:9" x14ac:dyDescent="0.2">
      <c r="A755" s="65" t="s">
        <v>3163</v>
      </c>
      <c r="B755" s="35" t="s">
        <v>3164</v>
      </c>
      <c r="C755" s="26"/>
      <c r="D755" s="125">
        <v>42948</v>
      </c>
      <c r="E755" s="95" t="s">
        <v>929</v>
      </c>
      <c r="F755" s="60" t="s">
        <v>928</v>
      </c>
      <c r="G755" s="43"/>
      <c r="H755" s="43"/>
      <c r="I755" s="35" t="s">
        <v>3091</v>
      </c>
    </row>
    <row r="756" spans="1:9" x14ac:dyDescent="0.2">
      <c r="A756" s="81" t="s">
        <v>3165</v>
      </c>
      <c r="B756" s="24" t="s">
        <v>3166</v>
      </c>
      <c r="C756" s="50"/>
      <c r="D756" s="127">
        <v>42961</v>
      </c>
      <c r="E756" s="112" t="s">
        <v>931</v>
      </c>
      <c r="F756" s="80" t="s">
        <v>930</v>
      </c>
      <c r="G756" s="40"/>
      <c r="H756" s="40"/>
      <c r="I756" s="81" t="s">
        <v>3091</v>
      </c>
    </row>
    <row r="757" spans="1:9" x14ac:dyDescent="0.2">
      <c r="A757" s="81" t="s">
        <v>3167</v>
      </c>
      <c r="B757" s="24" t="s">
        <v>2944</v>
      </c>
      <c r="C757" s="50" t="s">
        <v>3088</v>
      </c>
      <c r="D757" s="127">
        <v>41124</v>
      </c>
      <c r="E757" s="112" t="s">
        <v>2944</v>
      </c>
      <c r="F757" s="81" t="s">
        <v>2943</v>
      </c>
      <c r="G757" s="40"/>
      <c r="H757" s="40"/>
      <c r="I757" s="24" t="s">
        <v>3063</v>
      </c>
    </row>
    <row r="758" spans="1:9" x14ac:dyDescent="0.2">
      <c r="A758" s="81" t="s">
        <v>3168</v>
      </c>
      <c r="B758" s="24" t="s">
        <v>854</v>
      </c>
      <c r="C758" s="50"/>
      <c r="D758" s="127">
        <v>41166</v>
      </c>
      <c r="E758" s="112" t="s">
        <v>854</v>
      </c>
      <c r="F758" s="80" t="s">
        <v>853</v>
      </c>
      <c r="G758" s="40"/>
      <c r="H758" s="40"/>
      <c r="I758" s="24" t="s">
        <v>3169</v>
      </c>
    </row>
    <row r="759" spans="1:9" x14ac:dyDescent="0.2">
      <c r="A759" s="102" t="s">
        <v>3170</v>
      </c>
      <c r="B759" s="56" t="s">
        <v>3171</v>
      </c>
      <c r="C759" s="52"/>
      <c r="D759" s="219">
        <v>42005</v>
      </c>
      <c r="E759" s="218" t="s">
        <v>386</v>
      </c>
      <c r="F759" s="102" t="s">
        <v>3172</v>
      </c>
      <c r="G759" s="48"/>
      <c r="H759" s="48"/>
      <c r="I759" s="102" t="s">
        <v>3091</v>
      </c>
    </row>
    <row r="760" spans="1:9" x14ac:dyDescent="0.2">
      <c r="A760" s="24" t="s">
        <v>383</v>
      </c>
      <c r="B760" s="24" t="s">
        <v>384</v>
      </c>
      <c r="C760" s="50"/>
      <c r="D760" s="127">
        <v>43132</v>
      </c>
      <c r="E760" s="112" t="s">
        <v>384</v>
      </c>
      <c r="F760" s="24" t="s">
        <v>4093</v>
      </c>
      <c r="G760" s="40"/>
      <c r="H760" s="40"/>
      <c r="I760" s="24" t="s">
        <v>3063</v>
      </c>
    </row>
    <row r="761" spans="1:9" x14ac:dyDescent="0.2">
      <c r="A761" s="81" t="s">
        <v>860</v>
      </c>
      <c r="B761" s="24" t="s">
        <v>861</v>
      </c>
      <c r="C761" s="50"/>
      <c r="D761" s="127">
        <v>43160</v>
      </c>
      <c r="E761" s="112" t="s">
        <v>4146</v>
      </c>
      <c r="F761" s="81" t="s">
        <v>860</v>
      </c>
      <c r="G761" s="40"/>
      <c r="H761" s="40"/>
      <c r="I761" s="24" t="s">
        <v>3063</v>
      </c>
    </row>
    <row r="762" spans="1:9" s="958" customFormat="1" x14ac:dyDescent="0.2">
      <c r="A762" s="969" t="s">
        <v>4306</v>
      </c>
      <c r="B762" s="959" t="s">
        <v>4307</v>
      </c>
      <c r="C762" s="964"/>
      <c r="D762" s="127">
        <v>43256</v>
      </c>
      <c r="E762" s="112" t="s">
        <v>4323</v>
      </c>
      <c r="F762" s="968" t="s">
        <v>4324</v>
      </c>
      <c r="G762" s="962"/>
      <c r="H762" s="962"/>
      <c r="I762" s="959" t="s">
        <v>3160</v>
      </c>
    </row>
    <row r="763" spans="1:9" x14ac:dyDescent="0.2">
      <c r="A763" s="81" t="s">
        <v>3173</v>
      </c>
      <c r="B763" s="24" t="s">
        <v>859</v>
      </c>
      <c r="C763" s="50"/>
      <c r="D763" s="127">
        <v>42856</v>
      </c>
      <c r="E763" s="24" t="s">
        <v>859</v>
      </c>
      <c r="F763" s="80" t="s">
        <v>858</v>
      </c>
      <c r="G763" s="40"/>
      <c r="H763" s="40"/>
      <c r="I763" s="24" t="s">
        <v>3063</v>
      </c>
    </row>
    <row r="764" spans="1:9" x14ac:dyDescent="0.2">
      <c r="A764" s="102" t="s">
        <v>1826</v>
      </c>
      <c r="B764" s="56" t="s">
        <v>1827</v>
      </c>
      <c r="C764" s="52"/>
      <c r="D764" s="219">
        <v>43070</v>
      </c>
      <c r="E764" s="218" t="s">
        <v>4005</v>
      </c>
      <c r="F764" s="88" t="s">
        <v>1826</v>
      </c>
      <c r="G764" s="48"/>
      <c r="H764" s="48"/>
      <c r="I764" s="56" t="s">
        <v>3063</v>
      </c>
    </row>
    <row r="765" spans="1:9" s="958" customFormat="1" x14ac:dyDescent="0.2">
      <c r="A765" s="158" t="s">
        <v>4347</v>
      </c>
      <c r="B765" s="13" t="s">
        <v>1829</v>
      </c>
      <c r="C765" s="962"/>
      <c r="D765" s="215">
        <v>43252</v>
      </c>
      <c r="E765" s="211" t="s">
        <v>4315</v>
      </c>
      <c r="F765" s="158" t="s">
        <v>4346</v>
      </c>
      <c r="G765" s="962"/>
      <c r="H765" s="962"/>
      <c r="I765" s="13" t="s">
        <v>3063</v>
      </c>
    </row>
    <row r="766" spans="1:9" x14ac:dyDescent="0.2">
      <c r="A766" s="158" t="s">
        <v>3174</v>
      </c>
      <c r="B766" s="13"/>
      <c r="C766" s="200"/>
      <c r="D766" s="204"/>
      <c r="E766" s="200"/>
      <c r="F766" s="211"/>
      <c r="G766" s="200"/>
      <c r="H766" s="200"/>
      <c r="I766" s="107"/>
    </row>
  </sheetData>
  <sheetProtection selectLockedCells="1" selectUnlockedCells="1"/>
  <sortState ref="A8:I539">
    <sortCondition ref="A7"/>
  </sortState>
  <conditionalFormatting sqref="A279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2"/>
  <sheetViews>
    <sheetView topLeftCell="S48" workbookViewId="0">
      <selection activeCell="AO94" sqref="AO94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21" t="s">
        <v>3175</v>
      </c>
      <c r="B1" s="106"/>
      <c r="C1" s="13"/>
      <c r="D1" s="121"/>
      <c r="E1" s="121"/>
      <c r="F1" s="121"/>
      <c r="G1" s="121"/>
      <c r="AG1" s="222" t="s">
        <v>3176</v>
      </c>
      <c r="AH1" s="222"/>
      <c r="AI1" s="222"/>
      <c r="AJ1" s="222"/>
      <c r="AK1" s="117"/>
      <c r="AL1" s="117"/>
      <c r="AM1" s="117"/>
      <c r="AN1" s="117"/>
      <c r="AO1" s="117"/>
    </row>
    <row r="2" spans="1:45" ht="12" customHeight="1" x14ac:dyDescent="0.2">
      <c r="A2" s="117"/>
      <c r="B2" s="94" t="s">
        <v>3177</v>
      </c>
      <c r="C2" s="223" t="s">
        <v>3178</v>
      </c>
      <c r="D2" s="74"/>
      <c r="E2" s="74"/>
      <c r="F2" s="74"/>
      <c r="G2" s="74"/>
      <c r="H2" s="94" t="s">
        <v>3177</v>
      </c>
      <c r="I2" s="223" t="s">
        <v>3179</v>
      </c>
      <c r="J2" s="117"/>
      <c r="K2" s="117"/>
      <c r="L2" s="117"/>
      <c r="M2" s="117"/>
      <c r="N2" s="94" t="s">
        <v>3177</v>
      </c>
      <c r="O2" s="223" t="s">
        <v>3180</v>
      </c>
      <c r="P2" s="117"/>
      <c r="Q2" s="117"/>
      <c r="R2" s="117"/>
      <c r="AG2" s="32" t="s">
        <v>3181</v>
      </c>
      <c r="AH2" s="224" t="s">
        <v>3182</v>
      </c>
      <c r="AI2" s="59"/>
      <c r="AJ2" s="59"/>
      <c r="AK2" s="224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25" t="s">
        <v>3183</v>
      </c>
      <c r="B3" s="123" t="s">
        <v>1849</v>
      </c>
      <c r="C3" s="59" t="s">
        <v>58</v>
      </c>
      <c r="D3" s="226" t="s">
        <v>62</v>
      </c>
      <c r="E3" s="226" t="s">
        <v>63</v>
      </c>
      <c r="F3" s="227" t="s">
        <v>3184</v>
      </c>
      <c r="G3" s="228"/>
      <c r="H3" s="123" t="s">
        <v>1849</v>
      </c>
      <c r="I3" s="51" t="s">
        <v>58</v>
      </c>
      <c r="J3" s="226" t="s">
        <v>62</v>
      </c>
      <c r="K3" s="226" t="s">
        <v>63</v>
      </c>
      <c r="L3" s="227" t="s">
        <v>3184</v>
      </c>
      <c r="M3" s="117"/>
      <c r="N3" s="123" t="s">
        <v>1849</v>
      </c>
      <c r="O3" s="51" t="s">
        <v>58</v>
      </c>
      <c r="P3" s="226" t="s">
        <v>62</v>
      </c>
      <c r="Q3" s="226" t="s">
        <v>63</v>
      </c>
      <c r="R3" s="227" t="s">
        <v>3184</v>
      </c>
      <c r="AG3" s="54" t="s">
        <v>3185</v>
      </c>
      <c r="AH3" s="59">
        <v>2007</v>
      </c>
      <c r="AI3" s="225">
        <v>2008</v>
      </c>
      <c r="AJ3" s="225">
        <v>2009</v>
      </c>
      <c r="AK3" s="59" t="s">
        <v>3186</v>
      </c>
      <c r="AL3" s="59" t="s">
        <v>3187</v>
      </c>
      <c r="AM3" s="225" t="s">
        <v>92</v>
      </c>
      <c r="AN3" s="58" t="s">
        <v>17</v>
      </c>
      <c r="AO3" s="58" t="s">
        <v>3188</v>
      </c>
      <c r="AP3" s="58" t="s">
        <v>3189</v>
      </c>
      <c r="AQ3" s="58" t="s">
        <v>3190</v>
      </c>
      <c r="AR3" s="58">
        <v>2017</v>
      </c>
      <c r="AS3" s="58">
        <v>2018</v>
      </c>
    </row>
    <row r="4" spans="1:45" ht="11.25" customHeight="1" x14ac:dyDescent="0.2">
      <c r="A4" s="229" t="s">
        <v>3191</v>
      </c>
      <c r="B4" s="230">
        <v>139</v>
      </c>
      <c r="C4" s="231">
        <v>34.5</v>
      </c>
      <c r="D4" s="232"/>
      <c r="E4" s="232"/>
      <c r="F4" s="233">
        <v>10.23</v>
      </c>
      <c r="G4" s="74"/>
      <c r="H4" s="12"/>
      <c r="I4" s="12"/>
      <c r="J4" s="12"/>
      <c r="K4" s="12"/>
      <c r="L4" s="12"/>
      <c r="M4" s="117"/>
      <c r="N4" s="117"/>
      <c r="O4" s="117"/>
      <c r="P4" s="117"/>
      <c r="Q4" s="117"/>
      <c r="R4" s="117"/>
      <c r="AG4" s="20">
        <v>64</v>
      </c>
      <c r="AH4" s="234">
        <v>0</v>
      </c>
      <c r="AI4" s="235">
        <v>0</v>
      </c>
      <c r="AJ4" s="236">
        <v>0</v>
      </c>
      <c r="AK4" s="234">
        <v>0</v>
      </c>
      <c r="AL4" s="237">
        <v>0</v>
      </c>
      <c r="AM4" s="238">
        <v>0</v>
      </c>
      <c r="AN4" s="239">
        <v>0</v>
      </c>
      <c r="AO4" s="240">
        <v>0</v>
      </c>
      <c r="AP4" s="241">
        <v>0</v>
      </c>
      <c r="AQ4" s="242">
        <v>0</v>
      </c>
      <c r="AR4" s="242">
        <v>0</v>
      </c>
      <c r="AS4" s="256"/>
    </row>
    <row r="5" spans="1:45" ht="11.25" customHeight="1" x14ac:dyDescent="0.2">
      <c r="A5" s="243" t="s">
        <v>3192</v>
      </c>
      <c r="B5" s="244">
        <v>136</v>
      </c>
      <c r="C5" s="109">
        <v>34.9</v>
      </c>
      <c r="D5" s="110">
        <v>44.54</v>
      </c>
      <c r="E5" s="110">
        <v>2.97</v>
      </c>
      <c r="F5" s="110">
        <v>10.210000000000001</v>
      </c>
      <c r="G5" s="74"/>
      <c r="H5" s="12"/>
      <c r="I5" s="12"/>
      <c r="J5" s="12"/>
      <c r="K5" s="12"/>
      <c r="L5" s="12"/>
      <c r="M5" s="117"/>
      <c r="N5" s="117"/>
      <c r="O5" s="117"/>
      <c r="P5" s="117"/>
      <c r="Q5" s="117"/>
      <c r="R5" s="117"/>
      <c r="AG5" s="20">
        <v>63</v>
      </c>
      <c r="AH5" s="237">
        <v>0</v>
      </c>
      <c r="AI5" s="236">
        <v>0</v>
      </c>
      <c r="AJ5" s="236">
        <v>0</v>
      </c>
      <c r="AK5" s="237">
        <v>0</v>
      </c>
      <c r="AL5" s="237">
        <v>0</v>
      </c>
      <c r="AM5" s="239">
        <v>0</v>
      </c>
      <c r="AN5" s="239">
        <v>0</v>
      </c>
      <c r="AO5" s="240">
        <v>0</v>
      </c>
      <c r="AP5" s="238">
        <v>0</v>
      </c>
      <c r="AQ5" s="238">
        <v>0</v>
      </c>
      <c r="AR5" s="245">
        <v>1</v>
      </c>
      <c r="AS5" s="245"/>
    </row>
    <row r="6" spans="1:45" ht="11.25" customHeight="1" x14ac:dyDescent="0.2">
      <c r="A6" s="246" t="s">
        <v>3193</v>
      </c>
      <c r="B6" s="247">
        <v>136</v>
      </c>
      <c r="C6" s="67">
        <v>35.200000000000003</v>
      </c>
      <c r="D6" s="84">
        <v>43.72</v>
      </c>
      <c r="E6" s="84">
        <v>3.13</v>
      </c>
      <c r="F6" s="248">
        <v>10.15</v>
      </c>
      <c r="G6" s="74"/>
      <c r="H6" s="249"/>
      <c r="I6" s="12"/>
      <c r="J6" s="12"/>
      <c r="K6" s="12"/>
      <c r="L6" s="12"/>
      <c r="M6" s="117"/>
      <c r="N6" s="117"/>
      <c r="O6" s="117"/>
      <c r="P6" s="117"/>
      <c r="Q6" s="117"/>
      <c r="R6" s="117"/>
      <c r="AG6" s="20">
        <v>62</v>
      </c>
      <c r="AH6" s="234">
        <v>0</v>
      </c>
      <c r="AI6" s="236">
        <v>0</v>
      </c>
      <c r="AJ6" s="235">
        <v>0</v>
      </c>
      <c r="AK6" s="237">
        <v>0</v>
      </c>
      <c r="AL6" s="234">
        <v>0</v>
      </c>
      <c r="AM6" s="239">
        <v>0</v>
      </c>
      <c r="AN6" s="239">
        <v>0</v>
      </c>
      <c r="AO6" s="250">
        <v>0</v>
      </c>
      <c r="AP6" s="238">
        <v>0</v>
      </c>
      <c r="AQ6" s="245">
        <v>1</v>
      </c>
      <c r="AR6" s="245">
        <v>2</v>
      </c>
      <c r="AS6" s="473"/>
    </row>
    <row r="7" spans="1:45" ht="11.25" customHeight="1" x14ac:dyDescent="0.2">
      <c r="A7" s="243" t="s">
        <v>3194</v>
      </c>
      <c r="B7" s="244">
        <v>135</v>
      </c>
      <c r="C7" s="109">
        <v>35.200000000000003</v>
      </c>
      <c r="D7" s="110">
        <v>44.41</v>
      </c>
      <c r="E7" s="110">
        <v>3.09</v>
      </c>
      <c r="F7" s="110">
        <v>10.06</v>
      </c>
      <c r="G7" s="74"/>
      <c r="H7" s="12"/>
      <c r="I7" s="12"/>
      <c r="J7" s="12"/>
      <c r="K7" s="12"/>
      <c r="L7" s="12"/>
      <c r="M7" s="117"/>
      <c r="N7" s="117"/>
      <c r="O7" s="117"/>
      <c r="P7" s="117"/>
      <c r="Q7" s="117"/>
      <c r="R7" s="117"/>
      <c r="AG7" s="20">
        <v>61</v>
      </c>
      <c r="AH7" s="234">
        <v>0</v>
      </c>
      <c r="AI7" s="235">
        <v>0</v>
      </c>
      <c r="AJ7" s="235">
        <v>0</v>
      </c>
      <c r="AK7" s="234">
        <v>0</v>
      </c>
      <c r="AL7" s="234">
        <v>0</v>
      </c>
      <c r="AM7" s="239">
        <v>0</v>
      </c>
      <c r="AN7" s="238">
        <v>0</v>
      </c>
      <c r="AO7" s="250">
        <v>0</v>
      </c>
      <c r="AP7" s="251">
        <v>1</v>
      </c>
      <c r="AQ7" s="251">
        <v>2</v>
      </c>
      <c r="AR7" s="238">
        <v>4</v>
      </c>
      <c r="AS7" s="471"/>
    </row>
    <row r="8" spans="1:45" ht="11.25" customHeight="1" x14ac:dyDescent="0.2">
      <c r="A8" s="243" t="s">
        <v>3195</v>
      </c>
      <c r="B8" s="244">
        <v>135</v>
      </c>
      <c r="C8" s="109">
        <v>35.299999999999997</v>
      </c>
      <c r="D8" s="110">
        <v>45.89</v>
      </c>
      <c r="E8" s="110">
        <v>3.02</v>
      </c>
      <c r="F8" s="110">
        <v>9.92</v>
      </c>
      <c r="G8" s="74"/>
      <c r="H8" s="12"/>
      <c r="I8" s="12"/>
      <c r="J8" s="12"/>
      <c r="K8" s="12"/>
      <c r="L8" s="12"/>
      <c r="M8" s="117"/>
      <c r="N8" s="117"/>
      <c r="O8" s="117"/>
      <c r="P8" s="117"/>
      <c r="Q8" s="117"/>
      <c r="R8" s="117"/>
      <c r="AG8" s="20">
        <v>60</v>
      </c>
      <c r="AH8" s="237">
        <v>0</v>
      </c>
      <c r="AI8" s="235">
        <v>0</v>
      </c>
      <c r="AJ8" s="236">
        <v>0</v>
      </c>
      <c r="AK8" s="234">
        <v>0</v>
      </c>
      <c r="AL8" s="234">
        <v>0</v>
      </c>
      <c r="AM8" s="238">
        <v>0</v>
      </c>
      <c r="AN8" s="250">
        <v>1</v>
      </c>
      <c r="AO8" s="16">
        <v>1</v>
      </c>
      <c r="AP8" s="251">
        <v>2</v>
      </c>
      <c r="AQ8" s="238">
        <v>4</v>
      </c>
      <c r="AR8" s="238">
        <v>0</v>
      </c>
      <c r="AS8" s="245"/>
    </row>
    <row r="9" spans="1:45" ht="11.25" customHeight="1" x14ac:dyDescent="0.2">
      <c r="A9" s="243" t="s">
        <v>3196</v>
      </c>
      <c r="B9" s="244">
        <v>135</v>
      </c>
      <c r="C9" s="109">
        <v>35.4</v>
      </c>
      <c r="D9" s="110">
        <v>46.49</v>
      </c>
      <c r="E9" s="110">
        <v>3.06</v>
      </c>
      <c r="F9" s="110">
        <v>9.18</v>
      </c>
      <c r="G9" s="74"/>
      <c r="H9" s="12"/>
      <c r="I9" s="12"/>
      <c r="J9" s="12"/>
      <c r="K9" s="12"/>
      <c r="L9" s="12"/>
      <c r="M9" s="117"/>
      <c r="N9" s="117"/>
      <c r="O9" s="117"/>
      <c r="P9" s="117"/>
      <c r="Q9" s="117"/>
      <c r="R9" s="117"/>
      <c r="AG9" s="252">
        <v>59</v>
      </c>
      <c r="AH9" s="253">
        <v>0</v>
      </c>
      <c r="AI9" s="254">
        <v>0</v>
      </c>
      <c r="AJ9" s="254">
        <v>0</v>
      </c>
      <c r="AK9" s="255">
        <v>0</v>
      </c>
      <c r="AL9" s="253">
        <v>0</v>
      </c>
      <c r="AM9" s="242">
        <v>1</v>
      </c>
      <c r="AN9" s="3">
        <v>1</v>
      </c>
      <c r="AO9" s="3">
        <v>2</v>
      </c>
      <c r="AP9" s="242">
        <v>4</v>
      </c>
      <c r="AQ9" s="242">
        <v>0</v>
      </c>
      <c r="AR9" s="256">
        <v>1</v>
      </c>
      <c r="AS9" s="472"/>
    </row>
    <row r="10" spans="1:45" ht="11.25" customHeight="1" x14ac:dyDescent="0.2">
      <c r="A10" s="243" t="s">
        <v>3197</v>
      </c>
      <c r="B10" s="244">
        <v>133</v>
      </c>
      <c r="C10" s="109">
        <v>35.4</v>
      </c>
      <c r="D10" s="110">
        <v>42.8</v>
      </c>
      <c r="E10" s="110">
        <v>3.53</v>
      </c>
      <c r="F10" s="110">
        <v>10.52</v>
      </c>
      <c r="G10" s="74"/>
      <c r="H10" s="12"/>
      <c r="I10" s="12"/>
      <c r="J10" s="12"/>
      <c r="K10" s="12"/>
      <c r="L10" s="12"/>
      <c r="M10" s="117"/>
      <c r="N10" s="117"/>
      <c r="O10" s="117"/>
      <c r="P10" s="117"/>
      <c r="Q10" s="117"/>
      <c r="R10" s="117"/>
      <c r="AG10" s="20">
        <v>58</v>
      </c>
      <c r="AH10" s="234">
        <v>0</v>
      </c>
      <c r="AI10" s="236">
        <v>0</v>
      </c>
      <c r="AJ10" s="236">
        <v>0</v>
      </c>
      <c r="AK10" s="237">
        <v>0</v>
      </c>
      <c r="AL10" s="237">
        <v>1</v>
      </c>
      <c r="AM10" s="251">
        <v>1</v>
      </c>
      <c r="AN10" s="16">
        <v>2</v>
      </c>
      <c r="AO10" s="250">
        <v>4</v>
      </c>
      <c r="AP10" s="238">
        <v>0</v>
      </c>
      <c r="AQ10" s="245">
        <v>1</v>
      </c>
      <c r="AR10" s="238">
        <v>1</v>
      </c>
      <c r="AS10" s="245"/>
    </row>
    <row r="11" spans="1:45" ht="11.25" customHeight="1" x14ac:dyDescent="0.2">
      <c r="A11" s="243" t="s">
        <v>3198</v>
      </c>
      <c r="B11" s="244">
        <v>132</v>
      </c>
      <c r="C11" s="109">
        <v>35.5</v>
      </c>
      <c r="D11" s="110">
        <v>43.96</v>
      </c>
      <c r="E11" s="110">
        <v>3.32</v>
      </c>
      <c r="F11" s="110">
        <v>10.67</v>
      </c>
      <c r="G11" s="74"/>
      <c r="H11" s="12"/>
      <c r="I11" s="12"/>
      <c r="J11" s="12"/>
      <c r="K11" s="12"/>
      <c r="L11" s="12"/>
      <c r="M11" s="117"/>
      <c r="N11" s="117"/>
      <c r="O11" s="117"/>
      <c r="P11" s="117"/>
      <c r="Q11" s="117"/>
      <c r="R11" s="117"/>
      <c r="AG11" s="20">
        <v>57</v>
      </c>
      <c r="AH11" s="234">
        <v>0</v>
      </c>
      <c r="AI11" s="236">
        <v>0</v>
      </c>
      <c r="AJ11" s="235">
        <v>0</v>
      </c>
      <c r="AK11" s="237">
        <v>1</v>
      </c>
      <c r="AL11" s="20">
        <v>1</v>
      </c>
      <c r="AM11" s="251">
        <v>2</v>
      </c>
      <c r="AN11" s="250">
        <v>4</v>
      </c>
      <c r="AO11" s="250">
        <v>1</v>
      </c>
      <c r="AP11" s="251">
        <v>1</v>
      </c>
      <c r="AQ11" s="238">
        <v>1</v>
      </c>
      <c r="AR11" s="245">
        <v>1</v>
      </c>
      <c r="AS11" s="245"/>
    </row>
    <row r="12" spans="1:45" ht="11.25" customHeight="1" x14ac:dyDescent="0.2">
      <c r="A12" s="243" t="s">
        <v>3199</v>
      </c>
      <c r="B12" s="244">
        <v>132</v>
      </c>
      <c r="C12" s="109">
        <v>35.6</v>
      </c>
      <c r="D12" s="110">
        <v>44.88</v>
      </c>
      <c r="E12" s="110">
        <v>3.23</v>
      </c>
      <c r="F12" s="110">
        <v>10.85</v>
      </c>
      <c r="G12" s="74"/>
      <c r="H12" s="12"/>
      <c r="I12" s="12"/>
      <c r="J12" s="12"/>
      <c r="K12" s="12"/>
      <c r="L12" s="12"/>
      <c r="M12" s="117"/>
      <c r="N12" s="117"/>
      <c r="O12" s="117"/>
      <c r="P12" s="117"/>
      <c r="Q12" s="117"/>
      <c r="R12" s="117"/>
      <c r="AG12" s="20">
        <v>56</v>
      </c>
      <c r="AH12" s="234">
        <v>0</v>
      </c>
      <c r="AI12" s="235">
        <v>0</v>
      </c>
      <c r="AJ12" s="235">
        <v>1</v>
      </c>
      <c r="AK12" s="20">
        <v>1</v>
      </c>
      <c r="AL12" s="20">
        <v>2</v>
      </c>
      <c r="AM12" s="238">
        <v>4</v>
      </c>
      <c r="AN12" s="250">
        <v>1</v>
      </c>
      <c r="AO12" s="16">
        <v>0</v>
      </c>
      <c r="AP12" s="238">
        <v>1</v>
      </c>
      <c r="AQ12" s="245">
        <v>1</v>
      </c>
      <c r="AR12" s="245">
        <v>0</v>
      </c>
      <c r="AS12" s="245"/>
    </row>
    <row r="13" spans="1:45" ht="11.25" customHeight="1" x14ac:dyDescent="0.2">
      <c r="A13" s="243" t="s">
        <v>3200</v>
      </c>
      <c r="B13" s="244">
        <v>131</v>
      </c>
      <c r="C13" s="109">
        <v>35.6</v>
      </c>
      <c r="D13" s="110">
        <v>43.72</v>
      </c>
      <c r="E13" s="110">
        <v>3.17</v>
      </c>
      <c r="F13" s="110">
        <v>10.5</v>
      </c>
      <c r="G13" s="74"/>
      <c r="H13" s="257">
        <v>3</v>
      </c>
      <c r="I13" s="12"/>
      <c r="J13" s="12"/>
      <c r="K13" s="12"/>
      <c r="L13" s="12"/>
      <c r="M13" s="117"/>
      <c r="N13" s="117"/>
      <c r="O13" s="117"/>
      <c r="P13" s="117"/>
      <c r="Q13" s="117"/>
      <c r="R13" s="117"/>
      <c r="AG13" s="258">
        <v>55</v>
      </c>
      <c r="AH13" s="259">
        <v>0</v>
      </c>
      <c r="AI13" s="260">
        <v>1</v>
      </c>
      <c r="AJ13" s="261">
        <v>1</v>
      </c>
      <c r="AK13" s="258">
        <v>2</v>
      </c>
      <c r="AL13" s="259">
        <v>3</v>
      </c>
      <c r="AM13" s="262">
        <v>0</v>
      </c>
      <c r="AN13" s="263">
        <v>0</v>
      </c>
      <c r="AO13" s="264">
        <v>1</v>
      </c>
      <c r="AP13" s="265">
        <v>1</v>
      </c>
      <c r="AQ13" s="265">
        <v>0</v>
      </c>
      <c r="AR13" s="265">
        <v>4</v>
      </c>
      <c r="AS13" s="265"/>
    </row>
    <row r="14" spans="1:45" ht="11.25" customHeight="1" x14ac:dyDescent="0.2">
      <c r="A14" s="243" t="s">
        <v>3201</v>
      </c>
      <c r="B14" s="244">
        <v>126</v>
      </c>
      <c r="C14" s="109">
        <v>35.799999999999997</v>
      </c>
      <c r="D14" s="110">
        <v>37.58</v>
      </c>
      <c r="E14" s="110">
        <v>3.68</v>
      </c>
      <c r="F14" s="110">
        <v>10.36</v>
      </c>
      <c r="G14" s="74"/>
      <c r="H14" s="257">
        <v>3</v>
      </c>
      <c r="I14" s="266"/>
      <c r="J14" s="267"/>
      <c r="K14" s="12"/>
      <c r="L14" s="12"/>
      <c r="M14" s="117"/>
      <c r="N14" s="117"/>
      <c r="O14" s="117"/>
      <c r="P14" s="117"/>
      <c r="Q14" s="117"/>
      <c r="R14" s="117"/>
      <c r="AG14" s="252">
        <v>54</v>
      </c>
      <c r="AH14" s="253">
        <v>1</v>
      </c>
      <c r="AI14" s="268">
        <v>1</v>
      </c>
      <c r="AJ14" s="268">
        <v>2</v>
      </c>
      <c r="AK14" s="253">
        <v>4</v>
      </c>
      <c r="AL14" s="253">
        <v>1</v>
      </c>
      <c r="AM14" s="248">
        <v>1</v>
      </c>
      <c r="AN14" s="269">
        <v>1</v>
      </c>
      <c r="AO14" s="3">
        <v>1</v>
      </c>
      <c r="AP14" s="251">
        <v>0</v>
      </c>
      <c r="AQ14" s="251">
        <v>4</v>
      </c>
      <c r="AR14" s="251">
        <v>3</v>
      </c>
      <c r="AS14" s="251"/>
    </row>
    <row r="15" spans="1:45" ht="11.25" customHeight="1" x14ac:dyDescent="0.2">
      <c r="A15" s="243" t="s">
        <v>3202</v>
      </c>
      <c r="B15" s="244">
        <v>128</v>
      </c>
      <c r="C15" s="109">
        <v>35.9</v>
      </c>
      <c r="D15" s="110">
        <v>35.58</v>
      </c>
      <c r="E15" s="110">
        <v>3.94</v>
      </c>
      <c r="F15" s="110">
        <v>9.91</v>
      </c>
      <c r="G15" s="74"/>
      <c r="H15" s="257">
        <v>25</v>
      </c>
      <c r="I15" s="266" t="s">
        <v>3203</v>
      </c>
      <c r="J15" s="12"/>
      <c r="K15" s="12"/>
      <c r="L15" s="12"/>
      <c r="M15" s="117"/>
      <c r="N15" s="117"/>
      <c r="O15" s="117"/>
      <c r="P15" s="117"/>
      <c r="Q15" s="117"/>
      <c r="R15" s="117"/>
      <c r="AG15" s="20">
        <v>53</v>
      </c>
      <c r="AH15" s="20">
        <v>1</v>
      </c>
      <c r="AI15" s="270">
        <v>2</v>
      </c>
      <c r="AJ15" s="235">
        <v>3</v>
      </c>
      <c r="AK15" s="237">
        <v>0</v>
      </c>
      <c r="AL15" s="20">
        <v>1</v>
      </c>
      <c r="AM15" s="238">
        <v>1</v>
      </c>
      <c r="AN15" s="16">
        <v>1</v>
      </c>
      <c r="AO15" s="16">
        <v>0</v>
      </c>
      <c r="AP15" s="251">
        <v>4</v>
      </c>
      <c r="AQ15" s="251">
        <v>2</v>
      </c>
      <c r="AR15" s="251">
        <v>0</v>
      </c>
      <c r="AS15" s="251"/>
    </row>
    <row r="16" spans="1:45" ht="11.25" customHeight="1" x14ac:dyDescent="0.2">
      <c r="A16" s="243" t="s">
        <v>3204</v>
      </c>
      <c r="B16" s="244">
        <v>128</v>
      </c>
      <c r="C16" s="109">
        <v>35.9</v>
      </c>
      <c r="D16" s="110">
        <v>35.71</v>
      </c>
      <c r="E16" s="110">
        <v>3.92</v>
      </c>
      <c r="F16" s="110">
        <v>9.59</v>
      </c>
      <c r="G16" s="74"/>
      <c r="H16" s="271">
        <v>25</v>
      </c>
      <c r="I16" s="12" t="s">
        <v>3205</v>
      </c>
      <c r="J16" s="74"/>
      <c r="K16" s="74"/>
      <c r="L16" s="74"/>
      <c r="M16" s="117"/>
      <c r="N16" s="117"/>
      <c r="O16" s="117"/>
      <c r="P16" s="117"/>
      <c r="Q16" s="117"/>
      <c r="R16" s="117"/>
      <c r="AG16" s="20">
        <v>52</v>
      </c>
      <c r="AH16" s="20">
        <v>2</v>
      </c>
      <c r="AI16" s="235">
        <v>4</v>
      </c>
      <c r="AJ16" s="235">
        <v>1</v>
      </c>
      <c r="AK16" s="20">
        <v>1</v>
      </c>
      <c r="AL16" s="237">
        <v>1</v>
      </c>
      <c r="AM16" s="251">
        <v>1</v>
      </c>
      <c r="AN16" s="16">
        <v>0</v>
      </c>
      <c r="AO16" s="16">
        <v>4</v>
      </c>
      <c r="AP16" s="251">
        <v>2</v>
      </c>
      <c r="AQ16" s="251">
        <v>1</v>
      </c>
      <c r="AR16" s="251">
        <v>1</v>
      </c>
      <c r="AS16" s="251"/>
    </row>
    <row r="17" spans="1:45" ht="11.25" customHeight="1" x14ac:dyDescent="0.2">
      <c r="A17" s="272" t="s">
        <v>3206</v>
      </c>
      <c r="B17" s="273">
        <v>125</v>
      </c>
      <c r="C17" s="274">
        <v>36.1</v>
      </c>
      <c r="D17" s="275">
        <v>32.75</v>
      </c>
      <c r="E17" s="275">
        <v>4.57</v>
      </c>
      <c r="F17" s="275">
        <v>9.3000000000000007</v>
      </c>
      <c r="G17" s="74"/>
      <c r="H17" s="276">
        <v>28</v>
      </c>
      <c r="I17" s="277" t="s">
        <v>3207</v>
      </c>
      <c r="J17" s="74"/>
      <c r="K17" s="74"/>
      <c r="L17" s="74"/>
      <c r="M17" s="117"/>
      <c r="N17" s="117"/>
      <c r="O17" s="117"/>
      <c r="P17" s="117"/>
      <c r="Q17" s="117"/>
      <c r="R17" s="117"/>
      <c r="AG17" s="20">
        <v>51</v>
      </c>
      <c r="AH17" s="237">
        <v>3</v>
      </c>
      <c r="AI17" s="235">
        <v>0</v>
      </c>
      <c r="AJ17" s="270">
        <v>2</v>
      </c>
      <c r="AK17" s="237">
        <v>1</v>
      </c>
      <c r="AL17" s="20">
        <v>1</v>
      </c>
      <c r="AM17" s="251">
        <v>0</v>
      </c>
      <c r="AN17" s="16">
        <v>4</v>
      </c>
      <c r="AO17" s="16">
        <v>2</v>
      </c>
      <c r="AP17" s="251">
        <v>1</v>
      </c>
      <c r="AQ17" s="251">
        <v>1</v>
      </c>
      <c r="AR17" s="251">
        <v>2</v>
      </c>
      <c r="AS17" s="251"/>
    </row>
    <row r="18" spans="1:45" ht="11.25" customHeight="1" x14ac:dyDescent="0.2">
      <c r="A18" s="272" t="s">
        <v>3208</v>
      </c>
      <c r="B18" s="273">
        <v>120</v>
      </c>
      <c r="C18" s="274">
        <v>36.4</v>
      </c>
      <c r="D18" s="275">
        <v>29.8</v>
      </c>
      <c r="E18" s="275">
        <v>4.93</v>
      </c>
      <c r="F18" s="275">
        <v>8.77</v>
      </c>
      <c r="G18" s="74"/>
      <c r="H18" s="278">
        <v>29</v>
      </c>
      <c r="I18" s="17" t="s">
        <v>3209</v>
      </c>
      <c r="J18" s="74"/>
      <c r="K18" s="74"/>
      <c r="L18" s="74"/>
      <c r="M18" s="117"/>
      <c r="N18" s="117"/>
      <c r="O18" s="117"/>
      <c r="P18" s="117"/>
      <c r="Q18" s="117"/>
      <c r="R18" s="117"/>
      <c r="AG18" s="258">
        <v>50</v>
      </c>
      <c r="AH18" s="259">
        <v>1</v>
      </c>
      <c r="AI18" s="261">
        <v>3</v>
      </c>
      <c r="AJ18" s="260">
        <v>1</v>
      </c>
      <c r="AK18" s="258">
        <v>1</v>
      </c>
      <c r="AL18" s="258">
        <v>0</v>
      </c>
      <c r="AM18" s="265">
        <v>4</v>
      </c>
      <c r="AN18" s="263">
        <v>2</v>
      </c>
      <c r="AO18" s="263">
        <v>0</v>
      </c>
      <c r="AP18" s="251">
        <v>1</v>
      </c>
      <c r="AQ18" s="251">
        <v>2</v>
      </c>
      <c r="AR18" s="251">
        <v>6</v>
      </c>
      <c r="AS18" s="251"/>
    </row>
    <row r="19" spans="1:45" ht="11.25" customHeight="1" x14ac:dyDescent="0.2">
      <c r="A19" s="272" t="s">
        <v>3210</v>
      </c>
      <c r="B19" s="273">
        <v>116</v>
      </c>
      <c r="C19" s="274">
        <v>36.4</v>
      </c>
      <c r="D19" s="275">
        <v>32.299999999999997</v>
      </c>
      <c r="E19" s="275">
        <v>4.3600000000000003</v>
      </c>
      <c r="F19" s="275">
        <v>8.74</v>
      </c>
      <c r="G19" s="74"/>
      <c r="H19" s="279">
        <v>27</v>
      </c>
      <c r="I19" s="17" t="s">
        <v>3211</v>
      </c>
      <c r="J19" s="74"/>
      <c r="K19" s="74"/>
      <c r="L19" s="74"/>
      <c r="M19" s="117"/>
      <c r="N19" s="117"/>
      <c r="O19" s="117"/>
      <c r="P19" s="117"/>
      <c r="Q19" s="117"/>
      <c r="R19" s="117"/>
      <c r="AG19" s="252">
        <v>49</v>
      </c>
      <c r="AH19" s="252">
        <v>3</v>
      </c>
      <c r="AI19" s="280">
        <v>1</v>
      </c>
      <c r="AJ19" s="268">
        <v>1</v>
      </c>
      <c r="AK19" s="252">
        <v>0</v>
      </c>
      <c r="AL19" s="252">
        <v>4</v>
      </c>
      <c r="AM19" s="248">
        <v>3</v>
      </c>
      <c r="AN19" s="3">
        <v>0</v>
      </c>
      <c r="AO19" s="3">
        <v>1</v>
      </c>
      <c r="AP19" s="248">
        <v>2</v>
      </c>
      <c r="AQ19" s="248">
        <v>6</v>
      </c>
      <c r="AR19" s="248">
        <v>1</v>
      </c>
      <c r="AS19" s="474"/>
    </row>
    <row r="20" spans="1:45" ht="11.25" customHeight="1" x14ac:dyDescent="0.2">
      <c r="A20" s="272" t="s">
        <v>3212</v>
      </c>
      <c r="B20" s="273">
        <v>112</v>
      </c>
      <c r="C20" s="274">
        <v>36.700000000000003</v>
      </c>
      <c r="D20" s="275">
        <v>35.82</v>
      </c>
      <c r="E20" s="275">
        <v>3.79</v>
      </c>
      <c r="F20" s="275">
        <v>8.6300000000000008</v>
      </c>
      <c r="G20" s="74"/>
      <c r="H20" s="279">
        <v>27</v>
      </c>
      <c r="I20" s="17" t="s">
        <v>3213</v>
      </c>
      <c r="J20" s="74"/>
      <c r="K20" s="74"/>
      <c r="L20" s="74"/>
      <c r="M20" s="117"/>
      <c r="N20" s="117"/>
      <c r="O20" s="117"/>
      <c r="P20" s="117"/>
      <c r="Q20" s="117"/>
      <c r="R20" s="117"/>
      <c r="AG20" s="20">
        <v>48</v>
      </c>
      <c r="AH20" s="237">
        <v>1</v>
      </c>
      <c r="AI20" s="270">
        <v>1</v>
      </c>
      <c r="AJ20" s="270">
        <v>0</v>
      </c>
      <c r="AK20" s="20">
        <v>4</v>
      </c>
      <c r="AL20" s="20">
        <v>3</v>
      </c>
      <c r="AM20" s="251">
        <v>1</v>
      </c>
      <c r="AN20" s="16">
        <v>3</v>
      </c>
      <c r="AO20" s="16">
        <v>2</v>
      </c>
      <c r="AP20" s="251">
        <v>6</v>
      </c>
      <c r="AQ20" s="251">
        <v>1</v>
      </c>
      <c r="AR20" s="238">
        <v>4</v>
      </c>
      <c r="AS20" s="245"/>
    </row>
    <row r="21" spans="1:45" ht="11.25" customHeight="1" x14ac:dyDescent="0.2">
      <c r="A21" s="272" t="s">
        <v>3214</v>
      </c>
      <c r="B21" s="273">
        <v>109</v>
      </c>
      <c r="C21" s="274">
        <v>36.799999999999997</v>
      </c>
      <c r="D21" s="275">
        <v>36.520000000000003</v>
      </c>
      <c r="E21" s="275">
        <v>3.66</v>
      </c>
      <c r="F21" s="275">
        <v>8.68</v>
      </c>
      <c r="G21" s="74"/>
      <c r="H21" s="281">
        <v>70</v>
      </c>
      <c r="I21" s="282">
        <v>17.899999999999999</v>
      </c>
      <c r="J21" s="283"/>
      <c r="K21" s="283"/>
      <c r="L21" s="283"/>
      <c r="M21" s="117"/>
      <c r="N21" s="117"/>
      <c r="O21" s="117"/>
      <c r="P21" s="117"/>
      <c r="Q21" s="117"/>
      <c r="R21" s="117"/>
      <c r="AG21" s="20">
        <v>47</v>
      </c>
      <c r="AH21" s="20">
        <v>1</v>
      </c>
      <c r="AI21" s="270">
        <v>0</v>
      </c>
      <c r="AJ21" s="270">
        <v>4</v>
      </c>
      <c r="AK21" s="20">
        <v>3</v>
      </c>
      <c r="AL21" s="20">
        <v>1</v>
      </c>
      <c r="AM21" s="251">
        <v>3</v>
      </c>
      <c r="AN21" s="16">
        <v>1</v>
      </c>
      <c r="AO21" s="16">
        <v>6</v>
      </c>
      <c r="AP21" s="251">
        <v>1</v>
      </c>
      <c r="AQ21" s="238">
        <v>4</v>
      </c>
      <c r="AR21" s="245">
        <v>3</v>
      </c>
      <c r="AS21" s="245"/>
    </row>
    <row r="22" spans="1:45" ht="11.25" customHeight="1" x14ac:dyDescent="0.2">
      <c r="A22" s="272" t="s">
        <v>3215</v>
      </c>
      <c r="B22" s="273">
        <v>109</v>
      </c>
      <c r="C22" s="274">
        <v>36.9</v>
      </c>
      <c r="D22" s="275">
        <v>36.799999999999997</v>
      </c>
      <c r="E22" s="275">
        <v>3.64</v>
      </c>
      <c r="F22" s="275">
        <v>8.35</v>
      </c>
      <c r="G22" s="74"/>
      <c r="H22" s="281">
        <v>69</v>
      </c>
      <c r="I22" s="282">
        <v>18</v>
      </c>
      <c r="J22" s="284">
        <v>31.68</v>
      </c>
      <c r="K22" s="285">
        <v>3.8</v>
      </c>
      <c r="L22" s="283"/>
      <c r="M22" s="117"/>
      <c r="N22" s="117"/>
      <c r="O22" s="117"/>
      <c r="P22" s="117"/>
      <c r="Q22" s="117"/>
      <c r="R22" s="117"/>
      <c r="AG22" s="20">
        <v>46</v>
      </c>
      <c r="AH22" s="20">
        <v>0</v>
      </c>
      <c r="AI22" s="270">
        <v>4</v>
      </c>
      <c r="AJ22" s="270">
        <v>2</v>
      </c>
      <c r="AK22" s="20">
        <v>1</v>
      </c>
      <c r="AL22" s="20">
        <v>3</v>
      </c>
      <c r="AM22" s="251">
        <v>1</v>
      </c>
      <c r="AN22" s="16">
        <v>6</v>
      </c>
      <c r="AO22" s="16">
        <v>1</v>
      </c>
      <c r="AP22" s="238">
        <v>4</v>
      </c>
      <c r="AQ22" s="245">
        <v>3</v>
      </c>
      <c r="AR22" s="245">
        <v>7</v>
      </c>
      <c r="AS22" s="475"/>
    </row>
    <row r="23" spans="1:45" ht="11.25" customHeight="1" x14ac:dyDescent="0.2">
      <c r="A23" s="272" t="s">
        <v>3216</v>
      </c>
      <c r="B23" s="273">
        <v>109</v>
      </c>
      <c r="C23" s="274">
        <v>36.9</v>
      </c>
      <c r="D23" s="275">
        <v>39.5</v>
      </c>
      <c r="E23" s="275">
        <v>3.39</v>
      </c>
      <c r="F23" s="275">
        <v>8.3699999999999992</v>
      </c>
      <c r="G23" s="74"/>
      <c r="H23" s="286">
        <v>70</v>
      </c>
      <c r="I23" s="274">
        <v>18</v>
      </c>
      <c r="J23" s="287">
        <v>33.76</v>
      </c>
      <c r="K23" s="275">
        <v>3.5</v>
      </c>
      <c r="L23" s="283"/>
      <c r="M23" s="117"/>
      <c r="N23" s="117"/>
      <c r="O23" s="117"/>
      <c r="P23" s="117"/>
      <c r="Q23" s="117"/>
      <c r="R23" s="117"/>
      <c r="AG23" s="258">
        <v>45</v>
      </c>
      <c r="AH23" s="258">
        <v>5</v>
      </c>
      <c r="AI23" s="261">
        <v>3</v>
      </c>
      <c r="AJ23" s="261">
        <v>1</v>
      </c>
      <c r="AK23" s="258">
        <v>3</v>
      </c>
      <c r="AL23" s="258">
        <v>1</v>
      </c>
      <c r="AM23" s="265">
        <v>6</v>
      </c>
      <c r="AN23" s="263">
        <v>2</v>
      </c>
      <c r="AO23" s="264">
        <v>4</v>
      </c>
      <c r="AP23" s="265">
        <v>3</v>
      </c>
      <c r="AQ23" s="265">
        <v>8</v>
      </c>
      <c r="AR23" s="262">
        <v>7</v>
      </c>
      <c r="AS23" s="262"/>
    </row>
    <row r="24" spans="1:45" ht="11.25" customHeight="1" x14ac:dyDescent="0.2">
      <c r="A24" s="272" t="s">
        <v>3217</v>
      </c>
      <c r="B24" s="273">
        <v>107</v>
      </c>
      <c r="C24" s="274">
        <v>37</v>
      </c>
      <c r="D24" s="275">
        <v>40.630000000000003</v>
      </c>
      <c r="E24" s="275">
        <v>3.3</v>
      </c>
      <c r="F24" s="275">
        <v>7.79</v>
      </c>
      <c r="G24" s="74"/>
      <c r="H24" s="288">
        <v>70</v>
      </c>
      <c r="I24" s="231">
        <v>18.100000000000001</v>
      </c>
      <c r="J24" s="289">
        <v>34.49</v>
      </c>
      <c r="K24" s="233">
        <v>3.45</v>
      </c>
      <c r="L24" s="283"/>
      <c r="M24" s="117"/>
      <c r="N24" s="117"/>
      <c r="O24" s="117"/>
      <c r="P24" s="117"/>
      <c r="Q24" s="117"/>
      <c r="R24" s="117"/>
      <c r="AG24" s="252">
        <v>44</v>
      </c>
      <c r="AH24" s="252">
        <v>1</v>
      </c>
      <c r="AI24" s="268">
        <v>1</v>
      </c>
      <c r="AJ24" s="268">
        <v>3</v>
      </c>
      <c r="AK24" s="252">
        <v>1</v>
      </c>
      <c r="AL24" s="252">
        <v>6</v>
      </c>
      <c r="AM24" s="248">
        <v>2</v>
      </c>
      <c r="AN24" s="269">
        <v>3</v>
      </c>
      <c r="AO24" s="3">
        <v>3</v>
      </c>
      <c r="AP24" s="251">
        <v>8</v>
      </c>
      <c r="AQ24" s="238">
        <v>7</v>
      </c>
      <c r="AR24" s="238">
        <v>4</v>
      </c>
      <c r="AS24" s="238"/>
    </row>
    <row r="25" spans="1:45" ht="11.25" customHeight="1" x14ac:dyDescent="0.2">
      <c r="A25" s="272" t="s">
        <v>3218</v>
      </c>
      <c r="B25" s="273">
        <v>104</v>
      </c>
      <c r="C25" s="274">
        <v>37.1</v>
      </c>
      <c r="D25" s="275">
        <v>42.64</v>
      </c>
      <c r="E25" s="275">
        <v>3.22</v>
      </c>
      <c r="F25" s="275">
        <v>7.49</v>
      </c>
      <c r="G25" s="74"/>
      <c r="H25" s="286">
        <v>67</v>
      </c>
      <c r="I25" s="274">
        <v>18.3</v>
      </c>
      <c r="J25" s="287">
        <v>35.51</v>
      </c>
      <c r="K25" s="275">
        <v>3.44</v>
      </c>
      <c r="L25" s="283"/>
      <c r="M25" s="117"/>
      <c r="N25" s="117"/>
      <c r="O25" s="117"/>
      <c r="P25" s="117"/>
      <c r="Q25" s="117"/>
      <c r="R25" s="117"/>
      <c r="Z25" s="413" t="s">
        <v>3375</v>
      </c>
      <c r="AG25" s="20">
        <v>43</v>
      </c>
      <c r="AH25" s="20">
        <v>1</v>
      </c>
      <c r="AI25" s="270">
        <v>3</v>
      </c>
      <c r="AJ25" s="270">
        <v>1</v>
      </c>
      <c r="AK25" s="20">
        <v>6</v>
      </c>
      <c r="AL25" s="20">
        <v>2</v>
      </c>
      <c r="AM25" s="238">
        <v>3</v>
      </c>
      <c r="AN25" s="16">
        <v>3</v>
      </c>
      <c r="AO25" s="16">
        <v>10</v>
      </c>
      <c r="AP25" s="238">
        <v>8</v>
      </c>
      <c r="AQ25" s="238">
        <v>4</v>
      </c>
      <c r="AR25" s="238">
        <v>4</v>
      </c>
      <c r="AS25" s="245"/>
    </row>
    <row r="26" spans="1:45" ht="11.25" customHeight="1" x14ac:dyDescent="0.2">
      <c r="A26" s="272" t="s">
        <v>3219</v>
      </c>
      <c r="B26" s="273">
        <v>98</v>
      </c>
      <c r="C26" s="274">
        <v>37.4</v>
      </c>
      <c r="D26" s="275">
        <v>43.46</v>
      </c>
      <c r="E26" s="275">
        <v>3.21</v>
      </c>
      <c r="F26" s="275">
        <v>7.6</v>
      </c>
      <c r="G26" s="74"/>
      <c r="H26" s="288">
        <v>65</v>
      </c>
      <c r="I26" s="231">
        <v>18.399999999999999</v>
      </c>
      <c r="J26" s="289">
        <v>34.799999999999997</v>
      </c>
      <c r="K26" s="233">
        <v>3.5</v>
      </c>
      <c r="L26" s="283"/>
      <c r="M26" s="117"/>
      <c r="N26" s="117"/>
      <c r="O26" s="117"/>
      <c r="P26" s="117"/>
      <c r="Q26" s="117"/>
      <c r="R26" s="117"/>
      <c r="AG26" s="20">
        <v>42</v>
      </c>
      <c r="AH26" s="20">
        <v>3</v>
      </c>
      <c r="AI26" s="270">
        <v>2</v>
      </c>
      <c r="AJ26" s="270">
        <v>7</v>
      </c>
      <c r="AK26" s="20">
        <v>2</v>
      </c>
      <c r="AL26" s="237">
        <v>3</v>
      </c>
      <c r="AM26" s="251">
        <v>3</v>
      </c>
      <c r="AN26" s="16">
        <v>8</v>
      </c>
      <c r="AO26" s="250">
        <v>6</v>
      </c>
      <c r="AP26" s="238">
        <v>4</v>
      </c>
      <c r="AQ26" s="238">
        <v>4</v>
      </c>
      <c r="AR26" s="245">
        <v>6</v>
      </c>
      <c r="AS26" s="245"/>
    </row>
    <row r="27" spans="1:45" ht="11.25" customHeight="1" x14ac:dyDescent="0.2">
      <c r="A27" s="272" t="s">
        <v>3220</v>
      </c>
      <c r="B27" s="273">
        <v>97</v>
      </c>
      <c r="C27" s="274">
        <v>37.6</v>
      </c>
      <c r="D27" s="275">
        <v>45.14</v>
      </c>
      <c r="E27" s="275">
        <v>3.11</v>
      </c>
      <c r="F27" s="275">
        <v>7.18</v>
      </c>
      <c r="G27" s="74"/>
      <c r="H27" s="286">
        <v>61</v>
      </c>
      <c r="I27" s="274">
        <v>18.399999999999999</v>
      </c>
      <c r="J27" s="287">
        <v>36.44</v>
      </c>
      <c r="K27" s="275">
        <v>3.43</v>
      </c>
      <c r="L27" s="283"/>
      <c r="M27" s="117"/>
      <c r="N27" s="117"/>
      <c r="O27" s="117"/>
      <c r="P27" s="117"/>
      <c r="Q27" s="117"/>
      <c r="R27" s="117"/>
      <c r="AG27" s="20">
        <v>41</v>
      </c>
      <c r="AH27" s="20">
        <v>3</v>
      </c>
      <c r="AI27" s="270">
        <v>7</v>
      </c>
      <c r="AJ27" s="270">
        <v>1</v>
      </c>
      <c r="AK27" s="237">
        <v>3</v>
      </c>
      <c r="AL27" s="20">
        <v>3</v>
      </c>
      <c r="AM27" s="251">
        <v>9</v>
      </c>
      <c r="AN27" s="250">
        <v>7</v>
      </c>
      <c r="AO27" s="250">
        <v>3</v>
      </c>
      <c r="AP27" s="238">
        <v>4</v>
      </c>
      <c r="AQ27" s="245">
        <v>6</v>
      </c>
      <c r="AR27" s="245">
        <v>2</v>
      </c>
      <c r="AS27" s="245"/>
    </row>
    <row r="28" spans="1:45" ht="11.25" customHeight="1" x14ac:dyDescent="0.2">
      <c r="A28" s="272" t="s">
        <v>3221</v>
      </c>
      <c r="B28" s="273">
        <v>98</v>
      </c>
      <c r="C28" s="274">
        <v>37.700000000000003</v>
      </c>
      <c r="D28" s="275">
        <v>45.79</v>
      </c>
      <c r="E28" s="275">
        <v>3.05</v>
      </c>
      <c r="F28" s="275">
        <v>7.05</v>
      </c>
      <c r="G28" s="74"/>
      <c r="H28" s="288">
        <v>62</v>
      </c>
      <c r="I28" s="231">
        <v>18.399999999999999</v>
      </c>
      <c r="J28" s="289">
        <v>37.24</v>
      </c>
      <c r="K28" s="233">
        <v>3.33</v>
      </c>
      <c r="L28" s="283"/>
      <c r="M28" s="117"/>
      <c r="N28" s="117"/>
      <c r="O28" s="117"/>
      <c r="P28" s="117"/>
      <c r="Q28" s="117"/>
      <c r="R28" s="117"/>
      <c r="AG28" s="258">
        <v>40</v>
      </c>
      <c r="AH28" s="258">
        <v>6</v>
      </c>
      <c r="AI28" s="261">
        <v>3</v>
      </c>
      <c r="AJ28" s="260">
        <v>3</v>
      </c>
      <c r="AK28" s="258">
        <v>3</v>
      </c>
      <c r="AL28" s="258">
        <v>6</v>
      </c>
      <c r="AM28" s="262">
        <v>6</v>
      </c>
      <c r="AN28" s="264">
        <v>3</v>
      </c>
      <c r="AO28" s="264">
        <v>5</v>
      </c>
      <c r="AP28" s="251">
        <v>6</v>
      </c>
      <c r="AQ28" s="251">
        <v>2</v>
      </c>
      <c r="AR28" s="251">
        <v>2</v>
      </c>
      <c r="AS28" s="251"/>
    </row>
    <row r="29" spans="1:45" ht="11.25" customHeight="1" x14ac:dyDescent="0.2">
      <c r="A29" s="243" t="s">
        <v>3222</v>
      </c>
      <c r="B29" s="244">
        <v>98</v>
      </c>
      <c r="C29" s="109">
        <v>37.799999999999997</v>
      </c>
      <c r="D29" s="110">
        <v>44.87</v>
      </c>
      <c r="E29" s="110">
        <v>3.14</v>
      </c>
      <c r="F29" s="110">
        <v>7.11</v>
      </c>
      <c r="G29" s="74"/>
      <c r="H29" s="290">
        <v>65</v>
      </c>
      <c r="I29" s="109">
        <v>18.399999999999999</v>
      </c>
      <c r="J29" s="118">
        <v>36.520000000000003</v>
      </c>
      <c r="K29" s="110">
        <v>3.39</v>
      </c>
      <c r="L29" s="291"/>
      <c r="M29" s="117"/>
      <c r="N29" s="117"/>
      <c r="O29" s="117"/>
      <c r="P29" s="117"/>
      <c r="Q29" s="117"/>
      <c r="R29" s="117"/>
      <c r="AG29" s="252">
        <v>39</v>
      </c>
      <c r="AH29" s="252">
        <v>3</v>
      </c>
      <c r="AI29" s="280">
        <v>2</v>
      </c>
      <c r="AJ29" s="268">
        <v>3</v>
      </c>
      <c r="AK29" s="252">
        <v>9</v>
      </c>
      <c r="AL29" s="253">
        <v>11</v>
      </c>
      <c r="AM29" s="242">
        <v>3</v>
      </c>
      <c r="AN29" s="269">
        <v>6</v>
      </c>
      <c r="AO29" s="3">
        <v>6</v>
      </c>
      <c r="AP29" s="248">
        <v>2</v>
      </c>
      <c r="AQ29" s="248">
        <v>3</v>
      </c>
      <c r="AR29" s="248">
        <v>1</v>
      </c>
      <c r="AS29" s="474"/>
    </row>
    <row r="30" spans="1:45" ht="11.25" customHeight="1" x14ac:dyDescent="0.2">
      <c r="A30" s="243" t="s">
        <v>3223</v>
      </c>
      <c r="B30" s="244">
        <v>98</v>
      </c>
      <c r="C30" s="109">
        <v>38</v>
      </c>
      <c r="D30" s="110">
        <v>46.06</v>
      </c>
      <c r="E30" s="110">
        <v>3.1</v>
      </c>
      <c r="F30" s="110">
        <v>5.0999999999999996</v>
      </c>
      <c r="G30" s="74"/>
      <c r="H30" s="292">
        <v>65</v>
      </c>
      <c r="I30" s="72">
        <v>18.600000000000001</v>
      </c>
      <c r="J30" s="74">
        <v>37.24</v>
      </c>
      <c r="K30" s="73">
        <v>3.35</v>
      </c>
      <c r="L30" s="291"/>
      <c r="M30" s="117"/>
      <c r="N30" s="267"/>
      <c r="O30" s="117"/>
      <c r="P30" s="117"/>
      <c r="Q30" s="117"/>
      <c r="R30" s="117"/>
      <c r="AG30" s="20">
        <v>38</v>
      </c>
      <c r="AH30" s="237">
        <v>4</v>
      </c>
      <c r="AI30" s="270">
        <v>5</v>
      </c>
      <c r="AJ30" s="270">
        <v>7</v>
      </c>
      <c r="AK30" s="237">
        <v>9</v>
      </c>
      <c r="AL30" s="237">
        <v>3</v>
      </c>
      <c r="AM30" s="238">
        <v>4</v>
      </c>
      <c r="AN30" s="16">
        <v>4</v>
      </c>
      <c r="AO30" s="16">
        <v>4</v>
      </c>
      <c r="AP30" s="251">
        <v>3</v>
      </c>
      <c r="AQ30" s="251">
        <v>1</v>
      </c>
      <c r="AR30" s="238">
        <v>1</v>
      </c>
      <c r="AS30" s="238"/>
    </row>
    <row r="31" spans="1:45" ht="11.25" customHeight="1" x14ac:dyDescent="0.2">
      <c r="A31" s="243" t="s">
        <v>3224</v>
      </c>
      <c r="B31" s="244">
        <v>99</v>
      </c>
      <c r="C31" s="109">
        <v>38.1</v>
      </c>
      <c r="D31" s="110">
        <v>48.1</v>
      </c>
      <c r="E31" s="110">
        <v>2.98</v>
      </c>
      <c r="F31" s="110">
        <v>5.15</v>
      </c>
      <c r="G31" s="74"/>
      <c r="H31" s="290">
        <v>81</v>
      </c>
      <c r="I31" s="109">
        <v>18.3</v>
      </c>
      <c r="J31" s="118">
        <v>40.340000000000003</v>
      </c>
      <c r="K31" s="110">
        <v>3.06</v>
      </c>
      <c r="L31" s="291"/>
      <c r="M31" s="266" t="s">
        <v>3225</v>
      </c>
      <c r="N31" s="267"/>
      <c r="O31" s="267"/>
      <c r="P31" s="117"/>
      <c r="Q31" s="117"/>
      <c r="R31" s="117"/>
      <c r="AG31" s="20">
        <v>37</v>
      </c>
      <c r="AH31" s="20">
        <v>9</v>
      </c>
      <c r="AI31" s="270">
        <v>10</v>
      </c>
      <c r="AJ31" s="235">
        <v>9</v>
      </c>
      <c r="AK31" s="237">
        <v>5</v>
      </c>
      <c r="AL31" s="237">
        <v>4</v>
      </c>
      <c r="AM31" s="251">
        <v>2</v>
      </c>
      <c r="AN31" s="16">
        <v>5</v>
      </c>
      <c r="AO31" s="16">
        <v>3</v>
      </c>
      <c r="AP31" s="251">
        <v>2</v>
      </c>
      <c r="AQ31" s="238">
        <v>1</v>
      </c>
      <c r="AR31" s="238">
        <v>2</v>
      </c>
      <c r="AS31" s="238"/>
    </row>
    <row r="32" spans="1:45" ht="11.25" customHeight="1" x14ac:dyDescent="0.2">
      <c r="A32" s="243" t="s">
        <v>3226</v>
      </c>
      <c r="B32" s="244">
        <v>99</v>
      </c>
      <c r="C32" s="109">
        <v>38.200000000000003</v>
      </c>
      <c r="D32" s="110">
        <v>49.53</v>
      </c>
      <c r="E32" s="110">
        <v>2.9</v>
      </c>
      <c r="F32" s="110">
        <v>5.19</v>
      </c>
      <c r="G32" s="74"/>
      <c r="H32" s="292">
        <v>82</v>
      </c>
      <c r="I32" s="72">
        <v>18.399999999999999</v>
      </c>
      <c r="J32" s="74">
        <v>43.21</v>
      </c>
      <c r="K32" s="73">
        <v>2.95</v>
      </c>
      <c r="L32" s="291"/>
      <c r="M32" s="17" t="s">
        <v>3227</v>
      </c>
      <c r="N32" s="17"/>
      <c r="O32" s="17"/>
      <c r="P32" s="117"/>
      <c r="Q32" s="117"/>
      <c r="R32" s="117"/>
      <c r="AG32" s="20">
        <v>36</v>
      </c>
      <c r="AH32" s="20">
        <v>4</v>
      </c>
      <c r="AI32" s="235">
        <v>8</v>
      </c>
      <c r="AJ32" s="235">
        <v>3</v>
      </c>
      <c r="AK32" s="237">
        <v>4</v>
      </c>
      <c r="AL32" s="20">
        <v>4</v>
      </c>
      <c r="AM32" s="251">
        <v>8</v>
      </c>
      <c r="AN32" s="16">
        <v>3</v>
      </c>
      <c r="AO32" s="16">
        <v>2</v>
      </c>
      <c r="AP32" s="238">
        <v>2</v>
      </c>
      <c r="AQ32" s="238">
        <v>2</v>
      </c>
      <c r="AR32" s="238">
        <v>2</v>
      </c>
      <c r="AS32" s="245"/>
    </row>
    <row r="33" spans="1:45" ht="11.25" customHeight="1" x14ac:dyDescent="0.2">
      <c r="A33" s="243" t="s">
        <v>3228</v>
      </c>
      <c r="B33" s="244">
        <v>100</v>
      </c>
      <c r="C33" s="109">
        <v>38.299999999999997</v>
      </c>
      <c r="D33" s="110">
        <v>46.36</v>
      </c>
      <c r="E33" s="110">
        <v>3.13</v>
      </c>
      <c r="F33" s="110">
        <v>5.16</v>
      </c>
      <c r="G33" s="74"/>
      <c r="H33" s="290">
        <v>82</v>
      </c>
      <c r="I33" s="109">
        <v>18.399999999999999</v>
      </c>
      <c r="J33" s="118">
        <v>40.28</v>
      </c>
      <c r="K33" s="110">
        <v>3.14</v>
      </c>
      <c r="L33" s="291"/>
      <c r="M33" s="17" t="s">
        <v>3229</v>
      </c>
      <c r="N33" s="17"/>
      <c r="O33" s="17"/>
      <c r="P33" s="117"/>
      <c r="Q33" s="117"/>
      <c r="R33" s="117"/>
      <c r="AG33" s="258">
        <v>35</v>
      </c>
      <c r="AH33" s="259">
        <v>7</v>
      </c>
      <c r="AI33" s="260">
        <v>8</v>
      </c>
      <c r="AJ33" s="260">
        <v>6</v>
      </c>
      <c r="AK33" s="258">
        <v>4</v>
      </c>
      <c r="AL33" s="258">
        <v>6</v>
      </c>
      <c r="AM33" s="265">
        <v>3</v>
      </c>
      <c r="AN33" s="263">
        <v>2</v>
      </c>
      <c r="AO33" s="264">
        <v>2</v>
      </c>
      <c r="AP33" s="262">
        <v>2</v>
      </c>
      <c r="AQ33" s="262">
        <v>2</v>
      </c>
      <c r="AR33" s="293">
        <v>5</v>
      </c>
      <c r="AS33" s="293"/>
    </row>
    <row r="34" spans="1:45" ht="11.25" customHeight="1" x14ac:dyDescent="0.2">
      <c r="A34" s="243" t="s">
        <v>3230</v>
      </c>
      <c r="B34" s="244">
        <v>100</v>
      </c>
      <c r="C34" s="109">
        <v>38.4</v>
      </c>
      <c r="D34" s="110">
        <v>44.27</v>
      </c>
      <c r="E34" s="110">
        <v>3.26</v>
      </c>
      <c r="F34" s="110">
        <v>5.37</v>
      </c>
      <c r="G34" s="74"/>
      <c r="H34" s="292">
        <v>82</v>
      </c>
      <c r="I34" s="72">
        <v>18.399999999999999</v>
      </c>
      <c r="J34" s="74">
        <v>38.619999999999997</v>
      </c>
      <c r="K34" s="73">
        <v>3.28</v>
      </c>
      <c r="L34" s="291"/>
      <c r="M34" s="294" t="s">
        <v>3231</v>
      </c>
      <c r="N34" s="117"/>
      <c r="O34" s="117"/>
      <c r="P34" s="117"/>
      <c r="Q34" s="117"/>
      <c r="R34" s="117"/>
      <c r="AG34" s="252">
        <v>34</v>
      </c>
      <c r="AH34" s="253">
        <v>9</v>
      </c>
      <c r="AI34" s="280">
        <v>6</v>
      </c>
      <c r="AJ34" s="268">
        <v>4</v>
      </c>
      <c r="AK34" s="252">
        <v>6</v>
      </c>
      <c r="AL34" s="252">
        <v>3</v>
      </c>
      <c r="AM34" s="248">
        <v>2</v>
      </c>
      <c r="AN34" s="269">
        <v>2</v>
      </c>
      <c r="AO34" s="269">
        <v>2</v>
      </c>
      <c r="AP34" s="238">
        <v>2</v>
      </c>
      <c r="AQ34" s="245">
        <v>5</v>
      </c>
      <c r="AR34" s="245">
        <v>4</v>
      </c>
      <c r="AS34" s="245"/>
    </row>
    <row r="35" spans="1:45" ht="11.25" customHeight="1" x14ac:dyDescent="0.2">
      <c r="A35" s="243" t="s">
        <v>3232</v>
      </c>
      <c r="B35" s="295">
        <v>100</v>
      </c>
      <c r="C35" s="109">
        <v>38.4</v>
      </c>
      <c r="D35" s="110">
        <v>46.832099999999983</v>
      </c>
      <c r="E35" s="110">
        <v>3.0753178500548648</v>
      </c>
      <c r="F35" s="110">
        <v>5.3890542709912115</v>
      </c>
      <c r="G35" s="74"/>
      <c r="H35" s="252">
        <v>85</v>
      </c>
      <c r="I35" s="67">
        <v>18.3</v>
      </c>
      <c r="J35" s="69">
        <v>41.67</v>
      </c>
      <c r="K35" s="84">
        <v>2.98</v>
      </c>
      <c r="L35" s="68">
        <v>6.71</v>
      </c>
      <c r="M35" s="296" t="s">
        <v>3233</v>
      </c>
      <c r="N35" s="297">
        <v>111</v>
      </c>
      <c r="O35" s="67">
        <v>9.1999999999999993</v>
      </c>
      <c r="P35" s="69">
        <v>38.97</v>
      </c>
      <c r="Q35" s="84">
        <v>3.36</v>
      </c>
      <c r="R35" s="122"/>
      <c r="AG35" s="20">
        <v>33</v>
      </c>
      <c r="AH35" s="237">
        <v>9</v>
      </c>
      <c r="AI35" s="270">
        <v>7</v>
      </c>
      <c r="AJ35" s="270">
        <v>6</v>
      </c>
      <c r="AK35" s="20">
        <v>2</v>
      </c>
      <c r="AL35" s="20">
        <v>2</v>
      </c>
      <c r="AM35" s="238">
        <v>1</v>
      </c>
      <c r="AN35" s="250">
        <v>2</v>
      </c>
      <c r="AO35" s="250">
        <v>2</v>
      </c>
      <c r="AP35" s="251">
        <v>6</v>
      </c>
      <c r="AQ35" s="251">
        <v>5</v>
      </c>
      <c r="AR35" s="251">
        <v>0</v>
      </c>
      <c r="AS35" s="251"/>
    </row>
    <row r="36" spans="1:45" ht="11.25" customHeight="1" x14ac:dyDescent="0.2">
      <c r="A36" s="243" t="s">
        <v>3234</v>
      </c>
      <c r="B36" s="295">
        <v>101</v>
      </c>
      <c r="C36" s="109">
        <v>38.524752475247524</v>
      </c>
      <c r="D36" s="110">
        <v>44.630099009901002</v>
      </c>
      <c r="E36" s="110">
        <v>3.3277287568410165</v>
      </c>
      <c r="F36" s="110">
        <v>5.4194178372080959</v>
      </c>
      <c r="G36" s="74"/>
      <c r="H36" s="224">
        <v>139</v>
      </c>
      <c r="I36" s="109">
        <v>15.8</v>
      </c>
      <c r="J36" s="2">
        <v>38.119999999999997</v>
      </c>
      <c r="K36" s="295">
        <v>3.37</v>
      </c>
      <c r="L36" s="298">
        <v>6.36</v>
      </c>
      <c r="M36" s="296" t="s">
        <v>3235</v>
      </c>
      <c r="N36" s="297">
        <v>203</v>
      </c>
      <c r="O36" s="67">
        <v>6.7</v>
      </c>
      <c r="P36" s="69">
        <v>35.54</v>
      </c>
      <c r="Q36" s="84">
        <v>3.33</v>
      </c>
      <c r="R36" s="122"/>
      <c r="AG36" s="20">
        <v>32</v>
      </c>
      <c r="AH36" s="20">
        <v>10</v>
      </c>
      <c r="AI36" s="270">
        <v>8</v>
      </c>
      <c r="AJ36" s="270">
        <v>2</v>
      </c>
      <c r="AK36" s="20">
        <v>2</v>
      </c>
      <c r="AL36" s="237">
        <v>1</v>
      </c>
      <c r="AM36" s="238">
        <v>3</v>
      </c>
      <c r="AN36" s="250">
        <v>2</v>
      </c>
      <c r="AO36" s="16">
        <v>6</v>
      </c>
      <c r="AP36" s="251">
        <v>5</v>
      </c>
      <c r="AQ36" s="251">
        <v>0</v>
      </c>
      <c r="AR36" s="251">
        <v>4</v>
      </c>
      <c r="AS36" s="251"/>
    </row>
    <row r="37" spans="1:45" ht="11.25" customHeight="1" x14ac:dyDescent="0.2">
      <c r="A37" s="243" t="s">
        <v>3236</v>
      </c>
      <c r="B37" s="295">
        <v>101</v>
      </c>
      <c r="C37" s="109">
        <v>38.544554455445542</v>
      </c>
      <c r="D37" s="110">
        <v>48.067128712871302</v>
      </c>
      <c r="E37" s="110">
        <v>3.055991406802248</v>
      </c>
      <c r="F37" s="110">
        <v>5.4317532322220696</v>
      </c>
      <c r="G37" s="74"/>
      <c r="H37" s="258">
        <v>132</v>
      </c>
      <c r="I37" s="77">
        <v>15.636363636363637</v>
      </c>
      <c r="J37" s="82">
        <v>41.63954545454547</v>
      </c>
      <c r="K37" s="78">
        <v>3.1957909949806549</v>
      </c>
      <c r="L37" s="83">
        <v>6.6552391050457738</v>
      </c>
      <c r="M37" s="117"/>
      <c r="N37" s="290">
        <v>200</v>
      </c>
      <c r="O37" s="109">
        <v>6.7</v>
      </c>
      <c r="P37" s="118">
        <v>40.159999999999997</v>
      </c>
      <c r="Q37" s="110">
        <v>3.11</v>
      </c>
      <c r="R37" s="122"/>
      <c r="AG37" s="20">
        <v>31</v>
      </c>
      <c r="AH37" s="20">
        <v>8</v>
      </c>
      <c r="AI37" s="270">
        <v>7</v>
      </c>
      <c r="AJ37" s="270">
        <v>3</v>
      </c>
      <c r="AK37" s="237">
        <v>1</v>
      </c>
      <c r="AL37" s="237">
        <v>3</v>
      </c>
      <c r="AM37" s="238">
        <v>2</v>
      </c>
      <c r="AN37" s="16">
        <v>6</v>
      </c>
      <c r="AO37" s="16">
        <v>5</v>
      </c>
      <c r="AP37" s="251">
        <v>0</v>
      </c>
      <c r="AQ37" s="251">
        <v>3</v>
      </c>
      <c r="AR37" s="251">
        <v>5</v>
      </c>
      <c r="AS37" s="251"/>
    </row>
    <row r="38" spans="1:45" ht="11.25" customHeight="1" x14ac:dyDescent="0.2">
      <c r="A38" s="243" t="s">
        <v>3237</v>
      </c>
      <c r="B38" s="295">
        <v>97</v>
      </c>
      <c r="C38" s="77">
        <v>38.618556701030926</v>
      </c>
      <c r="D38" s="110">
        <v>49.495773195876282</v>
      </c>
      <c r="E38" s="110">
        <v>2.9443033032508596</v>
      </c>
      <c r="F38" s="110">
        <v>5.7077663615521912</v>
      </c>
      <c r="G38" s="74"/>
      <c r="H38" s="258">
        <v>131</v>
      </c>
      <c r="I38" s="77">
        <v>15.625954198473282</v>
      </c>
      <c r="J38" s="82">
        <v>42.8332824427481</v>
      </c>
      <c r="K38" s="78">
        <v>3.119570253102609</v>
      </c>
      <c r="L38" s="83">
        <v>6.4360639882372617</v>
      </c>
      <c r="M38" s="117"/>
      <c r="N38" s="292">
        <v>189</v>
      </c>
      <c r="O38" s="72">
        <v>6.8</v>
      </c>
      <c r="P38" s="74">
        <v>41.36</v>
      </c>
      <c r="Q38" s="73">
        <v>2.94</v>
      </c>
      <c r="R38" s="122"/>
      <c r="AG38" s="258">
        <v>30</v>
      </c>
      <c r="AH38" s="258">
        <v>7</v>
      </c>
      <c r="AI38" s="261">
        <v>4</v>
      </c>
      <c r="AJ38" s="260">
        <v>2</v>
      </c>
      <c r="AK38" s="259">
        <v>4</v>
      </c>
      <c r="AL38" s="259">
        <v>1</v>
      </c>
      <c r="AM38" s="265">
        <v>7</v>
      </c>
      <c r="AN38" s="263">
        <v>5</v>
      </c>
      <c r="AO38" s="263">
        <v>0</v>
      </c>
      <c r="AP38" s="251">
        <v>4</v>
      </c>
      <c r="AQ38" s="251">
        <v>6</v>
      </c>
      <c r="AR38" s="251">
        <v>4</v>
      </c>
      <c r="AS38" s="251"/>
    </row>
    <row r="39" spans="1:45" ht="11.25" customHeight="1" x14ac:dyDescent="0.2">
      <c r="A39" s="243" t="s">
        <v>3238</v>
      </c>
      <c r="B39" s="295">
        <v>98</v>
      </c>
      <c r="C39" s="77">
        <v>38.602040816326529</v>
      </c>
      <c r="D39" s="110">
        <v>49.527142857142877</v>
      </c>
      <c r="E39" s="110">
        <v>2.972102998888293</v>
      </c>
      <c r="F39" s="110">
        <v>5.9802889820579797</v>
      </c>
      <c r="G39" s="74"/>
      <c r="H39" s="258">
        <v>126</v>
      </c>
      <c r="I39" s="77">
        <v>15.698412698412698</v>
      </c>
      <c r="J39" s="82">
        <v>43.564603174603164</v>
      </c>
      <c r="K39" s="78">
        <v>3.0528073297237297</v>
      </c>
      <c r="L39" s="83">
        <v>6.3944600977292154</v>
      </c>
      <c r="M39" s="117"/>
      <c r="N39" s="297">
        <v>192</v>
      </c>
      <c r="O39" s="67">
        <v>6.8</v>
      </c>
      <c r="P39" s="69">
        <v>41.73</v>
      </c>
      <c r="Q39" s="84">
        <v>3</v>
      </c>
      <c r="R39" s="68">
        <v>10.97</v>
      </c>
      <c r="AG39" s="252">
        <v>29</v>
      </c>
      <c r="AH39" s="252">
        <v>3</v>
      </c>
      <c r="AI39" s="280">
        <v>1</v>
      </c>
      <c r="AJ39" s="280">
        <v>3</v>
      </c>
      <c r="AK39" s="253">
        <v>2</v>
      </c>
      <c r="AL39" s="252">
        <v>7</v>
      </c>
      <c r="AM39" s="248">
        <v>3</v>
      </c>
      <c r="AN39" s="3">
        <v>0</v>
      </c>
      <c r="AO39" s="3">
        <v>4</v>
      </c>
      <c r="AP39" s="248">
        <v>7</v>
      </c>
      <c r="AQ39" s="248">
        <v>3</v>
      </c>
      <c r="AR39" s="248">
        <v>0</v>
      </c>
      <c r="AS39" s="474"/>
    </row>
    <row r="40" spans="1:45" ht="11.25" customHeight="1" x14ac:dyDescent="0.2">
      <c r="A40" s="243" t="s">
        <v>3239</v>
      </c>
      <c r="B40" s="295">
        <v>98</v>
      </c>
      <c r="C40" s="77">
        <v>38.683673469387756</v>
      </c>
      <c r="D40" s="110">
        <v>51.989183673469391</v>
      </c>
      <c r="E40" s="110">
        <v>2.857210045790525</v>
      </c>
      <c r="F40" s="110">
        <v>6.0448479510924136</v>
      </c>
      <c r="G40" s="74"/>
      <c r="H40" s="258">
        <v>129</v>
      </c>
      <c r="I40" s="77">
        <v>15.666666666666666</v>
      </c>
      <c r="J40" s="82">
        <v>45.841162790697652</v>
      </c>
      <c r="K40" s="78">
        <v>2.8956182249185649</v>
      </c>
      <c r="L40" s="83">
        <v>6.6335991288042573</v>
      </c>
      <c r="M40" s="117"/>
      <c r="N40" s="290">
        <v>190</v>
      </c>
      <c r="O40" s="109">
        <v>6.9</v>
      </c>
      <c r="P40" s="118">
        <v>44.65</v>
      </c>
      <c r="Q40" s="110">
        <v>2.9</v>
      </c>
      <c r="R40" s="119">
        <v>10.93</v>
      </c>
      <c r="AG40" s="20">
        <v>28</v>
      </c>
      <c r="AH40" s="237">
        <v>3</v>
      </c>
      <c r="AI40" s="235">
        <v>4</v>
      </c>
      <c r="AJ40" s="235">
        <v>2</v>
      </c>
      <c r="AK40" s="20">
        <v>6</v>
      </c>
      <c r="AL40" s="20">
        <v>4</v>
      </c>
      <c r="AM40" s="251">
        <v>0</v>
      </c>
      <c r="AN40" s="16">
        <v>4</v>
      </c>
      <c r="AO40" s="16">
        <v>6</v>
      </c>
      <c r="AP40" s="251">
        <v>3</v>
      </c>
      <c r="AQ40" s="251">
        <v>1</v>
      </c>
      <c r="AR40" s="238">
        <v>2</v>
      </c>
      <c r="AS40" s="238"/>
    </row>
    <row r="41" spans="1:45" ht="11.25" customHeight="1" x14ac:dyDescent="0.2">
      <c r="A41" s="272" t="s">
        <v>3240</v>
      </c>
      <c r="B41" s="299">
        <v>99</v>
      </c>
      <c r="C41" s="274">
        <v>38.656565656565654</v>
      </c>
      <c r="D41" s="275">
        <v>51.854646464646478</v>
      </c>
      <c r="E41" s="275">
        <v>2.9165600730584966</v>
      </c>
      <c r="F41" s="275">
        <v>5.9544836404310963</v>
      </c>
      <c r="G41" s="74"/>
      <c r="H41" s="300">
        <v>135</v>
      </c>
      <c r="I41" s="274">
        <v>15.496296296296297</v>
      </c>
      <c r="J41" s="287">
        <v>45.969555555555544</v>
      </c>
      <c r="K41" s="275">
        <v>2.930252354073223</v>
      </c>
      <c r="L41" s="301">
        <v>6.8765748197916032</v>
      </c>
      <c r="M41" s="117"/>
      <c r="N41" s="281">
        <v>202</v>
      </c>
      <c r="O41" s="282">
        <v>6.9</v>
      </c>
      <c r="P41" s="284">
        <v>43.55</v>
      </c>
      <c r="Q41" s="285">
        <v>2.95</v>
      </c>
      <c r="R41" s="302">
        <v>10.52</v>
      </c>
      <c r="AG41" s="20">
        <v>27</v>
      </c>
      <c r="AH41" s="237">
        <v>7</v>
      </c>
      <c r="AI41" s="235">
        <v>7</v>
      </c>
      <c r="AJ41" s="270">
        <v>6</v>
      </c>
      <c r="AK41" s="20">
        <v>4</v>
      </c>
      <c r="AL41" s="20">
        <v>0</v>
      </c>
      <c r="AM41" s="251">
        <v>4</v>
      </c>
      <c r="AN41" s="16">
        <v>6</v>
      </c>
      <c r="AO41" s="16">
        <v>4</v>
      </c>
      <c r="AP41" s="251">
        <v>0</v>
      </c>
      <c r="AQ41" s="238">
        <v>2</v>
      </c>
      <c r="AR41" s="238">
        <v>4</v>
      </c>
      <c r="AS41" s="245"/>
    </row>
    <row r="42" spans="1:45" ht="11.25" customHeight="1" x14ac:dyDescent="0.2">
      <c r="A42" s="272" t="s">
        <v>3241</v>
      </c>
      <c r="B42" s="299">
        <v>99</v>
      </c>
      <c r="C42" s="274">
        <v>38.80808080808081</v>
      </c>
      <c r="D42" s="275">
        <v>53.668383838383818</v>
      </c>
      <c r="E42" s="275">
        <v>2.8499761628197873</v>
      </c>
      <c r="F42" s="275">
        <v>6.0865647430160985</v>
      </c>
      <c r="G42" s="74"/>
      <c r="H42" s="300">
        <v>141</v>
      </c>
      <c r="I42" s="274">
        <v>15.475177304964539</v>
      </c>
      <c r="J42" s="287">
        <v>46.964609929078037</v>
      </c>
      <c r="K42" s="275">
        <v>2.9490897918944348</v>
      </c>
      <c r="L42" s="301">
        <v>7.6017910067641248</v>
      </c>
      <c r="M42" s="117"/>
      <c r="N42" s="281">
        <v>207</v>
      </c>
      <c r="O42" s="282">
        <v>6.9</v>
      </c>
      <c r="P42" s="284">
        <v>45.81</v>
      </c>
      <c r="Q42" s="285">
        <v>2.91</v>
      </c>
      <c r="R42" s="302">
        <v>9.52</v>
      </c>
      <c r="AG42" s="20">
        <v>26</v>
      </c>
      <c r="AH42" s="237">
        <v>7</v>
      </c>
      <c r="AI42" s="270">
        <v>7</v>
      </c>
      <c r="AJ42" s="270">
        <v>6</v>
      </c>
      <c r="AK42" s="20">
        <v>0</v>
      </c>
      <c r="AL42" s="20">
        <v>4</v>
      </c>
      <c r="AM42" s="251">
        <v>6</v>
      </c>
      <c r="AN42" s="16">
        <v>4</v>
      </c>
      <c r="AO42" s="16">
        <v>1</v>
      </c>
      <c r="AP42" s="238">
        <v>3</v>
      </c>
      <c r="AQ42" s="238">
        <v>3</v>
      </c>
      <c r="AR42" s="245">
        <v>5</v>
      </c>
      <c r="AS42" s="245"/>
    </row>
    <row r="43" spans="1:45" ht="11.25" customHeight="1" x14ac:dyDescent="0.2">
      <c r="A43" s="272" t="s">
        <v>3242</v>
      </c>
      <c r="B43" s="299">
        <v>100</v>
      </c>
      <c r="C43" s="274">
        <v>38.729999999999997</v>
      </c>
      <c r="D43" s="275">
        <v>54.124499999999991</v>
      </c>
      <c r="E43" s="275">
        <v>2.8238618806997953</v>
      </c>
      <c r="F43" s="275">
        <v>6.3733043927764799</v>
      </c>
      <c r="G43" s="74"/>
      <c r="H43" s="300">
        <v>142</v>
      </c>
      <c r="I43" s="274">
        <v>15.380281690140846</v>
      </c>
      <c r="J43" s="287">
        <v>48.335492957746474</v>
      </c>
      <c r="K43" s="275">
        <v>2.9450917893922788</v>
      </c>
      <c r="L43" s="301">
        <v>8.3292039618436</v>
      </c>
      <c r="M43" s="117"/>
      <c r="N43" s="281">
        <v>205</v>
      </c>
      <c r="O43" s="282">
        <v>6.9</v>
      </c>
      <c r="P43" s="284">
        <v>46.12</v>
      </c>
      <c r="Q43" s="285">
        <v>2.92</v>
      </c>
      <c r="R43" s="302">
        <v>9.5</v>
      </c>
      <c r="AG43" s="258">
        <v>25</v>
      </c>
      <c r="AH43" s="20">
        <v>11</v>
      </c>
      <c r="AI43" s="261">
        <v>8</v>
      </c>
      <c r="AJ43" s="261">
        <v>1</v>
      </c>
      <c r="AK43" s="258">
        <v>3</v>
      </c>
      <c r="AL43" s="258">
        <v>6</v>
      </c>
      <c r="AM43" s="265">
        <v>5</v>
      </c>
      <c r="AN43" s="263">
        <v>1</v>
      </c>
      <c r="AO43" s="264">
        <v>2</v>
      </c>
      <c r="AP43" s="262">
        <v>2</v>
      </c>
      <c r="AQ43" s="293">
        <v>6</v>
      </c>
      <c r="AR43" s="293">
        <v>10</v>
      </c>
      <c r="AS43" s="293"/>
    </row>
    <row r="44" spans="1:45" ht="11.25" customHeight="1" x14ac:dyDescent="0.2">
      <c r="A44" s="272" t="s">
        <v>3243</v>
      </c>
      <c r="B44" s="299">
        <v>100</v>
      </c>
      <c r="C44" s="274">
        <v>38.83</v>
      </c>
      <c r="D44" s="275">
        <v>54.851599999999998</v>
      </c>
      <c r="E44" s="275">
        <v>2.7894920379859536</v>
      </c>
      <c r="F44" s="275">
        <v>6.5584349610236403</v>
      </c>
      <c r="G44" s="74"/>
      <c r="H44" s="300">
        <v>144</v>
      </c>
      <c r="I44" s="274">
        <v>15.381944444444445</v>
      </c>
      <c r="J44" s="287">
        <v>50.311458333333327</v>
      </c>
      <c r="K44" s="275">
        <v>2.8825951210557439</v>
      </c>
      <c r="L44" s="301">
        <v>8.0704774338824947</v>
      </c>
      <c r="M44" s="117"/>
      <c r="N44" s="281">
        <v>204</v>
      </c>
      <c r="O44" s="282">
        <v>7</v>
      </c>
      <c r="P44" s="284">
        <v>47.17</v>
      </c>
      <c r="Q44" s="285">
        <v>2.9</v>
      </c>
      <c r="R44" s="302">
        <v>9.52</v>
      </c>
      <c r="AG44" s="248">
        <v>24</v>
      </c>
      <c r="AH44" s="2">
        <v>6</v>
      </c>
      <c r="AI44" s="303">
        <v>1</v>
      </c>
      <c r="AJ44" s="304">
        <v>3</v>
      </c>
      <c r="AK44" s="248">
        <v>6</v>
      </c>
      <c r="AL44" s="20">
        <v>4</v>
      </c>
      <c r="AM44" s="251">
        <v>2</v>
      </c>
      <c r="AN44" s="250">
        <v>3</v>
      </c>
      <c r="AO44" s="250">
        <v>2</v>
      </c>
      <c r="AP44" s="251">
        <v>5</v>
      </c>
      <c r="AQ44" s="251">
        <v>10</v>
      </c>
      <c r="AR44" s="251">
        <v>16</v>
      </c>
      <c r="AS44" s="251"/>
    </row>
    <row r="45" spans="1:45" ht="11.25" customHeight="1" x14ac:dyDescent="0.2">
      <c r="A45" s="272" t="s">
        <v>3244</v>
      </c>
      <c r="B45" s="299">
        <v>101</v>
      </c>
      <c r="C45" s="274">
        <v>38.75247524752475</v>
      </c>
      <c r="D45" s="275">
        <v>54.385742574257414</v>
      </c>
      <c r="E45" s="275">
        <v>2.8029889688727305</v>
      </c>
      <c r="F45" s="275">
        <v>6.6341226448606294</v>
      </c>
      <c r="G45" s="74"/>
      <c r="H45" s="300">
        <v>147</v>
      </c>
      <c r="I45" s="274">
        <v>15.258503401360544</v>
      </c>
      <c r="J45" s="287">
        <v>49.323469387755132</v>
      </c>
      <c r="K45" s="275">
        <v>2.9253273656954684</v>
      </c>
      <c r="L45" s="301">
        <v>8.1252261643234736</v>
      </c>
      <c r="M45" s="117"/>
      <c r="N45" s="281">
        <v>201</v>
      </c>
      <c r="O45" s="282">
        <v>7</v>
      </c>
      <c r="P45" s="284">
        <v>46.09</v>
      </c>
      <c r="Q45" s="285">
        <v>3</v>
      </c>
      <c r="R45" s="302">
        <v>9.77</v>
      </c>
      <c r="AG45" s="251">
        <v>23</v>
      </c>
      <c r="AH45" s="305"/>
      <c r="AI45" s="306">
        <v>3</v>
      </c>
      <c r="AJ45" s="304">
        <v>4</v>
      </c>
      <c r="AK45" s="251">
        <v>4</v>
      </c>
      <c r="AL45" s="20">
        <v>3</v>
      </c>
      <c r="AM45" s="238">
        <v>1</v>
      </c>
      <c r="AN45" s="250">
        <v>2</v>
      </c>
      <c r="AO45" s="16">
        <v>5</v>
      </c>
      <c r="AP45" s="251">
        <v>13</v>
      </c>
      <c r="AQ45" s="251">
        <v>16</v>
      </c>
      <c r="AR45" s="251">
        <v>10</v>
      </c>
      <c r="AS45" s="251"/>
    </row>
    <row r="46" spans="1:45" ht="11.25" customHeight="1" x14ac:dyDescent="0.2">
      <c r="A46" s="272" t="s">
        <v>3245</v>
      </c>
      <c r="B46" s="299">
        <v>100</v>
      </c>
      <c r="C46" s="274">
        <v>38.799999999999997</v>
      </c>
      <c r="D46" s="275">
        <v>50.423599999999986</v>
      </c>
      <c r="E46" s="275">
        <v>2.8892952650741188</v>
      </c>
      <c r="F46" s="275">
        <v>6.5708844243127507</v>
      </c>
      <c r="G46" s="74"/>
      <c r="H46" s="300">
        <v>148</v>
      </c>
      <c r="I46" s="274">
        <v>15.25</v>
      </c>
      <c r="J46" s="287">
        <v>48.225810810810813</v>
      </c>
      <c r="K46" s="275">
        <v>2.9664610814392947</v>
      </c>
      <c r="L46" s="301">
        <v>7.9772501170852772</v>
      </c>
      <c r="M46" s="117"/>
      <c r="N46" s="286">
        <v>201</v>
      </c>
      <c r="O46" s="274">
        <v>7</v>
      </c>
      <c r="P46" s="287">
        <v>45.51</v>
      </c>
      <c r="Q46" s="275">
        <v>3.04</v>
      </c>
      <c r="R46" s="301">
        <v>9.8000000000000007</v>
      </c>
      <c r="AG46" s="251">
        <v>22</v>
      </c>
      <c r="AH46" s="305"/>
      <c r="AI46" s="306">
        <v>6</v>
      </c>
      <c r="AJ46" s="304">
        <v>8</v>
      </c>
      <c r="AK46" s="251">
        <v>4</v>
      </c>
      <c r="AL46" s="237">
        <v>4</v>
      </c>
      <c r="AM46" s="238">
        <v>2</v>
      </c>
      <c r="AN46" s="16">
        <v>5</v>
      </c>
      <c r="AO46" s="16">
        <v>13</v>
      </c>
      <c r="AP46" s="251">
        <v>16</v>
      </c>
      <c r="AQ46" s="251">
        <v>10</v>
      </c>
      <c r="AR46" s="251">
        <v>7</v>
      </c>
      <c r="AS46" s="251"/>
    </row>
    <row r="47" spans="1:45" ht="11.25" customHeight="1" x14ac:dyDescent="0.2">
      <c r="A47" s="272" t="s">
        <v>3246</v>
      </c>
      <c r="B47" s="299">
        <v>100</v>
      </c>
      <c r="C47" s="274">
        <v>38.68</v>
      </c>
      <c r="D47" s="275">
        <v>49.002299999999998</v>
      </c>
      <c r="E47" s="275">
        <v>2.9632973505669984</v>
      </c>
      <c r="F47" s="275">
        <v>6.6302090773542322</v>
      </c>
      <c r="G47" s="74"/>
      <c r="H47" s="300">
        <v>147</v>
      </c>
      <c r="I47" s="274">
        <v>15.197278911564625</v>
      </c>
      <c r="J47" s="287">
        <v>46.483401360544235</v>
      </c>
      <c r="K47" s="275">
        <v>3.1070016662788218</v>
      </c>
      <c r="L47" s="301">
        <v>8.0226987938091909</v>
      </c>
      <c r="M47" s="117"/>
      <c r="N47" s="281">
        <v>204</v>
      </c>
      <c r="O47" s="282">
        <v>7</v>
      </c>
      <c r="P47" s="284">
        <v>43.95</v>
      </c>
      <c r="Q47" s="285">
        <v>3.15</v>
      </c>
      <c r="R47" s="302">
        <v>9.82</v>
      </c>
      <c r="AG47" s="251">
        <v>21</v>
      </c>
      <c r="AH47" s="305"/>
      <c r="AI47" s="306">
        <v>7</v>
      </c>
      <c r="AJ47" s="304">
        <v>3</v>
      </c>
      <c r="AK47" s="238">
        <v>4</v>
      </c>
      <c r="AL47" s="237">
        <v>5</v>
      </c>
      <c r="AM47" s="251">
        <v>7</v>
      </c>
      <c r="AN47" s="16">
        <v>14</v>
      </c>
      <c r="AO47" s="16">
        <v>17</v>
      </c>
      <c r="AP47" s="251">
        <v>10</v>
      </c>
      <c r="AQ47" s="251">
        <v>7</v>
      </c>
      <c r="AR47" s="251">
        <v>7</v>
      </c>
      <c r="AS47" s="251"/>
    </row>
    <row r="48" spans="1:45" ht="11.25" customHeight="1" x14ac:dyDescent="0.2">
      <c r="A48" s="272" t="s">
        <v>3247</v>
      </c>
      <c r="B48" s="299">
        <v>101</v>
      </c>
      <c r="C48" s="274">
        <v>38.643564356435647</v>
      </c>
      <c r="D48" s="275">
        <v>47.564059405940597</v>
      </c>
      <c r="E48" s="275">
        <v>3.0579525722549681</v>
      </c>
      <c r="F48" s="275">
        <v>6.6969676901980302</v>
      </c>
      <c r="G48" s="74"/>
      <c r="H48" s="300">
        <v>147</v>
      </c>
      <c r="I48" s="274">
        <v>15.149659863945578</v>
      </c>
      <c r="J48" s="287">
        <v>44.554285714285697</v>
      </c>
      <c r="K48" s="275">
        <v>3.2133140447133086</v>
      </c>
      <c r="L48" s="301">
        <v>8.0504013424443919</v>
      </c>
      <c r="M48" s="117"/>
      <c r="N48" s="281">
        <v>204</v>
      </c>
      <c r="O48" s="282">
        <v>7.1</v>
      </c>
      <c r="P48" s="284">
        <v>41.89</v>
      </c>
      <c r="Q48" s="285">
        <v>3.3</v>
      </c>
      <c r="R48" s="302">
        <v>10.47</v>
      </c>
      <c r="AG48" s="265">
        <v>20</v>
      </c>
      <c r="AH48" s="305"/>
      <c r="AI48" s="307">
        <v>5</v>
      </c>
      <c r="AJ48" s="308">
        <v>4</v>
      </c>
      <c r="AK48" s="262">
        <v>4</v>
      </c>
      <c r="AL48" s="258">
        <v>5</v>
      </c>
      <c r="AM48" s="265">
        <v>14</v>
      </c>
      <c r="AN48" s="263">
        <v>17</v>
      </c>
      <c r="AO48" s="263">
        <v>11</v>
      </c>
      <c r="AP48" s="251">
        <v>7</v>
      </c>
      <c r="AQ48" s="251">
        <v>7</v>
      </c>
      <c r="AR48" s="251">
        <v>7</v>
      </c>
      <c r="AS48" s="251"/>
    </row>
    <row r="49" spans="1:45" ht="11.25" customHeight="1" x14ac:dyDescent="0.2">
      <c r="A49" s="272" t="s">
        <v>3248</v>
      </c>
      <c r="B49" s="299">
        <v>101</v>
      </c>
      <c r="C49" s="274">
        <v>38.67326732673267</v>
      </c>
      <c r="D49" s="275">
        <v>44.376633663366334</v>
      </c>
      <c r="E49" s="275">
        <v>3.2618295242128497</v>
      </c>
      <c r="F49" s="275">
        <v>6.8020067441228571</v>
      </c>
      <c r="G49" s="74"/>
      <c r="H49" s="300">
        <v>148</v>
      </c>
      <c r="I49" s="274">
        <v>15.135135135135135</v>
      </c>
      <c r="J49" s="287">
        <v>40.473513513513531</v>
      </c>
      <c r="K49" s="275">
        <v>3.4120814961396579</v>
      </c>
      <c r="L49" s="301">
        <v>7.9494263549631627</v>
      </c>
      <c r="M49" s="117"/>
      <c r="N49" s="281">
        <v>201</v>
      </c>
      <c r="O49" s="282">
        <v>7.1</v>
      </c>
      <c r="P49" s="284">
        <v>38.83</v>
      </c>
      <c r="Q49" s="285">
        <v>3.55</v>
      </c>
      <c r="R49" s="302">
        <v>10.97</v>
      </c>
      <c r="AG49" s="248">
        <v>19</v>
      </c>
      <c r="AH49" s="305"/>
      <c r="AI49" s="305"/>
      <c r="AJ49" s="309">
        <v>3</v>
      </c>
      <c r="AK49" s="248">
        <v>5</v>
      </c>
      <c r="AL49" s="252">
        <v>13</v>
      </c>
      <c r="AM49" s="248">
        <v>14</v>
      </c>
      <c r="AN49" s="3">
        <v>10</v>
      </c>
      <c r="AO49" s="3">
        <v>6</v>
      </c>
      <c r="AP49" s="248">
        <v>8</v>
      </c>
      <c r="AQ49" s="248">
        <v>9</v>
      </c>
      <c r="AR49" s="248">
        <v>9</v>
      </c>
      <c r="AS49" s="248"/>
    </row>
    <row r="50" spans="1:45" ht="11.25" customHeight="1" x14ac:dyDescent="0.2">
      <c r="A50" s="272" t="s">
        <v>3249</v>
      </c>
      <c r="B50" s="299">
        <v>103</v>
      </c>
      <c r="C50" s="274">
        <v>38.485436893203882</v>
      </c>
      <c r="D50" s="275">
        <v>48.802621359223302</v>
      </c>
      <c r="E50" s="275">
        <v>3.0221468002579739</v>
      </c>
      <c r="F50" s="275">
        <v>6.9550959084478947</v>
      </c>
      <c r="G50" s="74"/>
      <c r="H50" s="300">
        <v>144</v>
      </c>
      <c r="I50" s="274">
        <v>15.0625</v>
      </c>
      <c r="J50" s="287">
        <v>45.984652777777761</v>
      </c>
      <c r="K50" s="275">
        <v>3.1611902465599413</v>
      </c>
      <c r="L50" s="301">
        <v>7.9229743635824246</v>
      </c>
      <c r="M50" s="117"/>
      <c r="N50" s="281">
        <v>201</v>
      </c>
      <c r="O50" s="282">
        <v>7.2</v>
      </c>
      <c r="P50" s="284">
        <v>42.63</v>
      </c>
      <c r="Q50" s="285">
        <v>3.27</v>
      </c>
      <c r="R50" s="302">
        <v>11</v>
      </c>
      <c r="T50" s="310" t="s">
        <v>3250</v>
      </c>
      <c r="AG50" s="251">
        <v>18</v>
      </c>
      <c r="AH50" s="305"/>
      <c r="AI50" s="305"/>
      <c r="AJ50" s="306">
        <v>6</v>
      </c>
      <c r="AK50" s="251">
        <v>11</v>
      </c>
      <c r="AL50" s="20">
        <v>16</v>
      </c>
      <c r="AM50" s="251">
        <v>13</v>
      </c>
      <c r="AN50" s="16">
        <v>7</v>
      </c>
      <c r="AO50" s="16">
        <v>9</v>
      </c>
      <c r="AP50" s="251">
        <v>8</v>
      </c>
      <c r="AQ50" s="251">
        <v>9</v>
      </c>
      <c r="AR50" s="251">
        <v>6</v>
      </c>
      <c r="AS50" s="475"/>
    </row>
    <row r="51" spans="1:45" ht="11.25" customHeight="1" x14ac:dyDescent="0.2">
      <c r="A51" s="272" t="s">
        <v>3251</v>
      </c>
      <c r="B51" s="299">
        <v>102</v>
      </c>
      <c r="C51" s="274">
        <v>38.647058823529413</v>
      </c>
      <c r="D51" s="275">
        <v>49.737254901960767</v>
      </c>
      <c r="E51" s="275">
        <v>2.9656380119573282</v>
      </c>
      <c r="F51" s="275">
        <v>7.2436534605491376</v>
      </c>
      <c r="G51" s="74"/>
      <c r="H51" s="300">
        <v>145</v>
      </c>
      <c r="I51" s="274">
        <v>15.096551724137932</v>
      </c>
      <c r="J51" s="287">
        <v>46.813103448275847</v>
      </c>
      <c r="K51" s="275">
        <v>3.1368896808885021</v>
      </c>
      <c r="L51" s="301">
        <v>7.9716151039925576</v>
      </c>
      <c r="M51" s="117"/>
      <c r="N51" s="281">
        <v>202</v>
      </c>
      <c r="O51" s="282">
        <v>7.2</v>
      </c>
      <c r="P51" s="284">
        <v>42.43</v>
      </c>
      <c r="Q51" s="285">
        <v>3.37</v>
      </c>
      <c r="R51" s="302">
        <v>10.98</v>
      </c>
      <c r="T51" s="311">
        <f>'All CCC'!I5</f>
        <v>43496</v>
      </c>
      <c r="U51" s="312" t="s">
        <v>393</v>
      </c>
      <c r="V51" s="312" t="s">
        <v>394</v>
      </c>
      <c r="W51" s="313" t="s">
        <v>876</v>
      </c>
      <c r="X51" s="58" t="s">
        <v>3252</v>
      </c>
      <c r="AG51" s="251">
        <v>17</v>
      </c>
      <c r="AH51" s="305"/>
      <c r="AI51" s="305"/>
      <c r="AJ51" s="306">
        <v>6</v>
      </c>
      <c r="AK51" s="251">
        <v>17</v>
      </c>
      <c r="AL51" s="20">
        <v>12</v>
      </c>
      <c r="AM51" s="251">
        <v>7</v>
      </c>
      <c r="AN51" s="16">
        <v>10</v>
      </c>
      <c r="AO51" s="16">
        <v>9</v>
      </c>
      <c r="AP51" s="251">
        <v>11</v>
      </c>
      <c r="AQ51" s="251">
        <v>6</v>
      </c>
      <c r="AR51" s="238">
        <v>8</v>
      </c>
      <c r="AS51" s="245"/>
    </row>
    <row r="52" spans="1:45" ht="11.25" customHeight="1" x14ac:dyDescent="0.2">
      <c r="A52" s="272" t="s">
        <v>3253</v>
      </c>
      <c r="B52" s="299">
        <v>102</v>
      </c>
      <c r="C52" s="274">
        <v>38.705882352941174</v>
      </c>
      <c r="D52" s="275">
        <v>49.979411764705894</v>
      </c>
      <c r="E52" s="275">
        <v>2.9360786191410759</v>
      </c>
      <c r="F52" s="275">
        <v>7.242047477093938</v>
      </c>
      <c r="G52" s="74"/>
      <c r="H52" s="300">
        <v>146</v>
      </c>
      <c r="I52" s="274">
        <v>15.123287671232877</v>
      </c>
      <c r="J52" s="287">
        <v>46.203698630136984</v>
      </c>
      <c r="K52" s="275">
        <v>3.0950657320091328</v>
      </c>
      <c r="L52" s="301">
        <v>8.4714570593119589</v>
      </c>
      <c r="M52" s="117"/>
      <c r="N52" s="286">
        <v>200</v>
      </c>
      <c r="O52" s="274">
        <v>7.2</v>
      </c>
      <c r="P52" s="287">
        <v>42.62</v>
      </c>
      <c r="Q52" s="275">
        <v>3.36</v>
      </c>
      <c r="R52" s="301">
        <v>10.99</v>
      </c>
      <c r="T52" s="20" t="s">
        <v>3254</v>
      </c>
      <c r="U52" s="314">
        <f>B137</f>
        <v>132</v>
      </c>
      <c r="V52" s="314">
        <f>H137</f>
        <v>205</v>
      </c>
      <c r="W52" s="315">
        <f>N137</f>
        <v>524</v>
      </c>
      <c r="X52" s="316">
        <f>'All CCC'!B869</f>
        <v>861</v>
      </c>
      <c r="AG52" s="251">
        <v>16</v>
      </c>
      <c r="AH52" s="305"/>
      <c r="AI52" s="305"/>
      <c r="AJ52" s="306">
        <v>15</v>
      </c>
      <c r="AK52" s="251">
        <v>13</v>
      </c>
      <c r="AL52" s="20">
        <v>4</v>
      </c>
      <c r="AM52" s="251">
        <v>10</v>
      </c>
      <c r="AN52" s="16">
        <v>10</v>
      </c>
      <c r="AO52" s="16">
        <v>11</v>
      </c>
      <c r="AP52" s="251">
        <v>6</v>
      </c>
      <c r="AQ52" s="238">
        <v>10</v>
      </c>
      <c r="AR52" s="245">
        <v>19</v>
      </c>
      <c r="AS52" s="245"/>
    </row>
    <row r="53" spans="1:45" ht="11.25" customHeight="1" x14ac:dyDescent="0.2">
      <c r="A53" s="317" t="s">
        <v>3255</v>
      </c>
      <c r="B53" s="318">
        <v>102</v>
      </c>
      <c r="C53" s="319">
        <v>38.803921568627452</v>
      </c>
      <c r="D53" s="320">
        <v>51.386274509803918</v>
      </c>
      <c r="E53" s="320">
        <v>2.8866733923182233</v>
      </c>
      <c r="F53" s="320">
        <v>7.0861909785741695</v>
      </c>
      <c r="G53" s="321"/>
      <c r="H53" s="322">
        <v>152</v>
      </c>
      <c r="I53" s="319">
        <v>15</v>
      </c>
      <c r="J53" s="323">
        <v>47.295328947368404</v>
      </c>
      <c r="K53" s="320">
        <v>3.0846084287309465</v>
      </c>
      <c r="L53" s="324">
        <v>8.671472362275745</v>
      </c>
      <c r="M53" s="117"/>
      <c r="N53" s="290">
        <v>197</v>
      </c>
      <c r="O53" s="109">
        <v>7.2</v>
      </c>
      <c r="P53" s="118">
        <v>44.38</v>
      </c>
      <c r="Q53" s="110">
        <v>3.29</v>
      </c>
      <c r="R53" s="119">
        <v>10.89</v>
      </c>
      <c r="T53" s="20" t="s">
        <v>3256</v>
      </c>
      <c r="U53" s="325">
        <f>C137</f>
        <v>39.659090909090907</v>
      </c>
      <c r="V53" s="325">
        <f>I137</f>
        <v>15.692682926829269</v>
      </c>
      <c r="W53" s="124">
        <f>O137</f>
        <v>7.143129770992366</v>
      </c>
      <c r="X53" s="326">
        <f>'All CCC'!E869</f>
        <v>14.16376306620209</v>
      </c>
      <c r="AG53" s="265">
        <v>15</v>
      </c>
      <c r="AH53" s="305"/>
      <c r="AI53" s="305"/>
      <c r="AJ53" s="307">
        <v>10</v>
      </c>
      <c r="AK53" s="265">
        <v>7</v>
      </c>
      <c r="AL53" s="258">
        <v>10</v>
      </c>
      <c r="AM53" s="265">
        <v>9</v>
      </c>
      <c r="AN53" s="263">
        <v>10</v>
      </c>
      <c r="AO53" s="263">
        <v>8</v>
      </c>
      <c r="AP53" s="262">
        <v>12</v>
      </c>
      <c r="AQ53" s="293">
        <v>18</v>
      </c>
      <c r="AR53" s="293">
        <v>32</v>
      </c>
      <c r="AS53" s="293"/>
    </row>
    <row r="54" spans="1:45" ht="11.25" customHeight="1" x14ac:dyDescent="0.2">
      <c r="A54" s="317" t="s">
        <v>3257</v>
      </c>
      <c r="B54" s="318">
        <v>103</v>
      </c>
      <c r="C54" s="319">
        <v>38.815533980582522</v>
      </c>
      <c r="D54" s="320">
        <v>52.578932038834949</v>
      </c>
      <c r="E54" s="320">
        <v>2.8607300227114689</v>
      </c>
      <c r="F54" s="320">
        <v>7.1176326154057445</v>
      </c>
      <c r="G54" s="321"/>
      <c r="H54" s="322">
        <v>161</v>
      </c>
      <c r="I54" s="319">
        <v>14.857142857142858</v>
      </c>
      <c r="J54" s="323">
        <v>47.806211180124222</v>
      </c>
      <c r="K54" s="320">
        <v>3.1179119770031862</v>
      </c>
      <c r="L54" s="324">
        <v>8.5609463685717202</v>
      </c>
      <c r="M54" s="117"/>
      <c r="N54" s="327">
        <v>195</v>
      </c>
      <c r="O54" s="77">
        <v>7.2</v>
      </c>
      <c r="P54" s="82">
        <v>44.79</v>
      </c>
      <c r="Q54" s="78">
        <v>3.24</v>
      </c>
      <c r="R54" s="83">
        <v>11.95</v>
      </c>
      <c r="T54" s="20" t="s">
        <v>3258</v>
      </c>
      <c r="U54" s="86">
        <f>D137</f>
        <v>88.310681818181862</v>
      </c>
      <c r="V54" s="86">
        <f>J137</f>
        <v>86.400146341463412</v>
      </c>
      <c r="W54" s="328">
        <f>P137</f>
        <v>59.944885496183169</v>
      </c>
      <c r="X54" s="329">
        <f>'All CCC'!I869</f>
        <v>70.59252032520331</v>
      </c>
      <c r="AG54" s="248">
        <v>14</v>
      </c>
      <c r="AH54" s="305"/>
      <c r="AI54" s="305"/>
      <c r="AJ54" s="305"/>
      <c r="AK54" s="248">
        <v>10</v>
      </c>
      <c r="AL54" s="252">
        <v>8</v>
      </c>
      <c r="AM54" s="248">
        <v>9</v>
      </c>
      <c r="AN54" s="3">
        <v>9</v>
      </c>
      <c r="AO54" s="269">
        <v>14</v>
      </c>
      <c r="AP54" s="251">
        <v>23</v>
      </c>
      <c r="AQ54" s="251">
        <v>33</v>
      </c>
      <c r="AR54" s="251">
        <v>29</v>
      </c>
      <c r="AS54" s="251"/>
    </row>
    <row r="55" spans="1:45" ht="11.25" customHeight="1" x14ac:dyDescent="0.2">
      <c r="A55" s="317" t="s">
        <v>3259</v>
      </c>
      <c r="B55" s="318">
        <v>103</v>
      </c>
      <c r="C55" s="319">
        <v>38.873786407766993</v>
      </c>
      <c r="D55" s="320">
        <v>53.349611650485429</v>
      </c>
      <c r="E55" s="320">
        <v>2.8265858836552429</v>
      </c>
      <c r="F55" s="320">
        <v>6.8885103829195771</v>
      </c>
      <c r="G55" s="321"/>
      <c r="H55" s="322">
        <v>166</v>
      </c>
      <c r="I55" s="319">
        <v>14.746987951807229</v>
      </c>
      <c r="J55" s="323">
        <v>48.310963855421662</v>
      </c>
      <c r="K55" s="320">
        <v>3.0964217756855379</v>
      </c>
      <c r="L55" s="324">
        <v>8.7965028252211539</v>
      </c>
      <c r="M55" s="117"/>
      <c r="N55" s="327">
        <v>194</v>
      </c>
      <c r="O55" s="77">
        <v>7.1</v>
      </c>
      <c r="P55" s="82">
        <v>44.68</v>
      </c>
      <c r="Q55" s="78">
        <v>3.27</v>
      </c>
      <c r="R55" s="83">
        <v>12.15</v>
      </c>
      <c r="T55" s="14" t="s">
        <v>3260</v>
      </c>
      <c r="U55" s="86">
        <f>E137</f>
        <v>2.5253817337508218</v>
      </c>
      <c r="V55" s="86">
        <f>K137</f>
        <v>2.8091660880541349</v>
      </c>
      <c r="W55" s="328">
        <f>Q137</f>
        <v>2.9682436515489132</v>
      </c>
      <c r="X55" s="329">
        <f>'All CCC'!J869</f>
        <v>2.8624728342832038</v>
      </c>
      <c r="AG55" s="251">
        <v>13</v>
      </c>
      <c r="AH55" s="305"/>
      <c r="AI55" s="305"/>
      <c r="AJ55" s="305"/>
      <c r="AK55" s="251">
        <v>11</v>
      </c>
      <c r="AL55" s="20">
        <v>10</v>
      </c>
      <c r="AM55" s="251">
        <v>10</v>
      </c>
      <c r="AN55" s="250">
        <v>15</v>
      </c>
      <c r="AO55" s="16">
        <v>23</v>
      </c>
      <c r="AP55" s="251">
        <v>40</v>
      </c>
      <c r="AQ55" s="251">
        <v>29</v>
      </c>
      <c r="AR55" s="251">
        <v>30</v>
      </c>
      <c r="AS55" s="251"/>
    </row>
    <row r="56" spans="1:45" ht="11.25" customHeight="1" x14ac:dyDescent="0.2">
      <c r="A56" s="317" t="s">
        <v>3261</v>
      </c>
      <c r="B56" s="318">
        <v>105</v>
      </c>
      <c r="C56" s="319">
        <v>38.723809523809521</v>
      </c>
      <c r="D56" s="320">
        <v>53.880190476190471</v>
      </c>
      <c r="E56" s="320">
        <v>2.8628840691649637</v>
      </c>
      <c r="F56" s="320">
        <v>7.2100500970149417</v>
      </c>
      <c r="G56" s="321"/>
      <c r="H56" s="322">
        <v>165</v>
      </c>
      <c r="I56" s="319">
        <v>14.636363636363637</v>
      </c>
      <c r="J56" s="323">
        <v>47.998363636363621</v>
      </c>
      <c r="K56" s="320">
        <v>3.0155249841026874</v>
      </c>
      <c r="L56" s="324">
        <v>9.2460436479485217</v>
      </c>
      <c r="M56" s="117"/>
      <c r="N56" s="327">
        <v>191</v>
      </c>
      <c r="O56" s="77">
        <v>7.2</v>
      </c>
      <c r="P56" s="82">
        <v>45.33</v>
      </c>
      <c r="Q56" s="78">
        <v>3.31</v>
      </c>
      <c r="R56" s="83">
        <v>10.3</v>
      </c>
      <c r="T56" s="330" t="s">
        <v>3262</v>
      </c>
      <c r="U56" s="115">
        <f>F137</f>
        <v>8.9572581061962815</v>
      </c>
      <c r="V56" s="115">
        <f>L137</f>
        <v>10.011339791644174</v>
      </c>
      <c r="W56" s="331">
        <f>R137</f>
        <v>13.187156092838745</v>
      </c>
      <c r="X56" s="332">
        <f>'All CCC'!R869</f>
        <v>11.782523251977313</v>
      </c>
      <c r="AG56" s="251">
        <v>12</v>
      </c>
      <c r="AH56" s="305"/>
      <c r="AI56" s="305"/>
      <c r="AJ56" s="305"/>
      <c r="AK56" s="251">
        <v>7</v>
      </c>
      <c r="AL56" s="20">
        <v>8</v>
      </c>
      <c r="AM56" s="238">
        <v>13</v>
      </c>
      <c r="AN56" s="16">
        <v>22</v>
      </c>
      <c r="AO56" s="16">
        <v>41</v>
      </c>
      <c r="AP56" s="251">
        <v>31</v>
      </c>
      <c r="AQ56" s="251">
        <v>32</v>
      </c>
      <c r="AR56" s="251">
        <v>13</v>
      </c>
      <c r="AS56" s="251"/>
    </row>
    <row r="57" spans="1:45" ht="11.25" customHeight="1" x14ac:dyDescent="0.2">
      <c r="A57" s="317" t="s">
        <v>3263</v>
      </c>
      <c r="B57" s="318">
        <v>104</v>
      </c>
      <c r="C57" s="319">
        <v>38.894230769230766</v>
      </c>
      <c r="D57" s="320">
        <v>51.784999999999997</v>
      </c>
      <c r="E57" s="320">
        <v>2.9885313224494419</v>
      </c>
      <c r="F57" s="320">
        <v>7.2691126603644296</v>
      </c>
      <c r="G57" s="321"/>
      <c r="H57" s="322">
        <v>166</v>
      </c>
      <c r="I57" s="319">
        <v>14.632530120481928</v>
      </c>
      <c r="J57" s="323">
        <v>45.882349397590367</v>
      </c>
      <c r="K57" s="320">
        <v>3.1906718082788861</v>
      </c>
      <c r="L57" s="324">
        <v>9.1832590551744531</v>
      </c>
      <c r="M57" s="117"/>
      <c r="N57" s="327">
        <v>189</v>
      </c>
      <c r="O57" s="77">
        <v>7.2</v>
      </c>
      <c r="P57" s="82">
        <v>42.06</v>
      </c>
      <c r="Q57" s="78">
        <v>3.54</v>
      </c>
      <c r="R57" s="83">
        <v>10.01</v>
      </c>
      <c r="T57" s="311">
        <v>43188</v>
      </c>
      <c r="U57" s="312" t="s">
        <v>393</v>
      </c>
      <c r="V57" s="312" t="s">
        <v>394</v>
      </c>
      <c r="W57" s="313" t="s">
        <v>876</v>
      </c>
      <c r="X57" s="58" t="s">
        <v>3252</v>
      </c>
      <c r="AG57" s="251">
        <v>11</v>
      </c>
      <c r="AH57" s="305"/>
      <c r="AI57" s="305"/>
      <c r="AJ57" s="305"/>
      <c r="AK57" s="251">
        <v>11</v>
      </c>
      <c r="AL57" s="237">
        <v>19</v>
      </c>
      <c r="AM57" s="251">
        <v>26</v>
      </c>
      <c r="AN57" s="16">
        <v>43</v>
      </c>
      <c r="AO57" s="16">
        <v>32</v>
      </c>
      <c r="AP57" s="251">
        <v>37</v>
      </c>
      <c r="AQ57" s="251">
        <v>17</v>
      </c>
      <c r="AR57" s="251">
        <v>13</v>
      </c>
      <c r="AS57" s="475"/>
    </row>
    <row r="58" spans="1:45" ht="11.25" customHeight="1" x14ac:dyDescent="0.2">
      <c r="A58" s="317" t="s">
        <v>3264</v>
      </c>
      <c r="B58" s="318">
        <v>105</v>
      </c>
      <c r="C58" s="319">
        <v>38.838095238095235</v>
      </c>
      <c r="D58" s="320">
        <v>53.037809523809528</v>
      </c>
      <c r="E58" s="320">
        <v>2.9709172176544589</v>
      </c>
      <c r="F58" s="320">
        <v>7.1191264908199825</v>
      </c>
      <c r="G58" s="321"/>
      <c r="H58" s="322">
        <v>172</v>
      </c>
      <c r="I58" s="319">
        <v>14.581395348837209</v>
      </c>
      <c r="J58" s="323">
        <v>47.891918604651174</v>
      </c>
      <c r="K58" s="320">
        <v>3.1046893434658496</v>
      </c>
      <c r="L58" s="324">
        <v>8.6197076361995695</v>
      </c>
      <c r="M58" s="117"/>
      <c r="N58" s="327">
        <v>196</v>
      </c>
      <c r="O58" s="77">
        <v>7.2</v>
      </c>
      <c r="P58" s="82">
        <v>43.88</v>
      </c>
      <c r="Q58" s="78">
        <v>3.44</v>
      </c>
      <c r="R58" s="83">
        <v>10.27</v>
      </c>
      <c r="T58" s="20" t="s">
        <v>3254</v>
      </c>
      <c r="U58" s="314">
        <v>118</v>
      </c>
      <c r="V58" s="314">
        <v>219</v>
      </c>
      <c r="W58" s="315">
        <v>537</v>
      </c>
      <c r="X58" s="316">
        <v>874</v>
      </c>
      <c r="AG58" s="265">
        <v>10</v>
      </c>
      <c r="AH58" s="305"/>
      <c r="AI58" s="305"/>
      <c r="AJ58" s="305"/>
      <c r="AK58" s="262">
        <v>15</v>
      </c>
      <c r="AL58" s="258">
        <v>25</v>
      </c>
      <c r="AM58" s="265">
        <v>46</v>
      </c>
      <c r="AN58" s="263">
        <v>33</v>
      </c>
      <c r="AO58" s="263">
        <v>45</v>
      </c>
      <c r="AP58" s="251">
        <v>23</v>
      </c>
      <c r="AQ58" s="251">
        <v>14</v>
      </c>
      <c r="AR58" s="238">
        <v>14</v>
      </c>
      <c r="AS58" s="238"/>
    </row>
    <row r="59" spans="1:45" ht="11.25" customHeight="1" x14ac:dyDescent="0.2">
      <c r="A59" s="317" t="s">
        <v>3265</v>
      </c>
      <c r="B59" s="318">
        <v>105</v>
      </c>
      <c r="C59" s="319">
        <v>38.723809523809521</v>
      </c>
      <c r="D59" s="320">
        <v>53.196761904761907</v>
      </c>
      <c r="E59" s="320">
        <v>2.9538614397729215</v>
      </c>
      <c r="F59" s="320">
        <v>7.3312568213796725</v>
      </c>
      <c r="G59" s="321"/>
      <c r="H59" s="322">
        <v>174</v>
      </c>
      <c r="I59" s="319">
        <v>14.436781609195402</v>
      </c>
      <c r="J59" s="323">
        <v>48.025287356321826</v>
      </c>
      <c r="K59" s="320">
        <v>3.0695672651124335</v>
      </c>
      <c r="L59" s="324">
        <v>8.725850821181691</v>
      </c>
      <c r="M59" s="117"/>
      <c r="N59" s="327">
        <v>195</v>
      </c>
      <c r="O59" s="77">
        <v>7.2</v>
      </c>
      <c r="P59" s="82">
        <v>43.92</v>
      </c>
      <c r="Q59" s="78">
        <v>3.49</v>
      </c>
      <c r="R59" s="83">
        <v>10.06</v>
      </c>
      <c r="T59" s="20" t="s">
        <v>3256</v>
      </c>
      <c r="U59" s="325">
        <v>40.779661016949156</v>
      </c>
      <c r="V59" s="325">
        <v>15.97716894977169</v>
      </c>
      <c r="W59" s="124">
        <v>6.7541899441340778</v>
      </c>
      <c r="X59" s="326">
        <v>13.65903890160183</v>
      </c>
      <c r="AG59" s="248">
        <v>9</v>
      </c>
      <c r="AH59" s="305"/>
      <c r="AI59" s="305"/>
      <c r="AJ59" s="305"/>
      <c r="AK59" s="248">
        <v>25</v>
      </c>
      <c r="AL59" s="252">
        <v>47</v>
      </c>
      <c r="AM59" s="248">
        <v>35</v>
      </c>
      <c r="AN59" s="3">
        <v>44</v>
      </c>
      <c r="AO59" s="3">
        <v>22</v>
      </c>
      <c r="AP59" s="248">
        <v>16</v>
      </c>
      <c r="AQ59" s="242">
        <v>15</v>
      </c>
      <c r="AR59" s="242">
        <v>21</v>
      </c>
      <c r="AS59" s="256"/>
    </row>
    <row r="60" spans="1:45" ht="11.25" customHeight="1" x14ac:dyDescent="0.2">
      <c r="A60" s="317" t="s">
        <v>3266</v>
      </c>
      <c r="B60" s="318">
        <v>105</v>
      </c>
      <c r="C60" s="319">
        <v>38.838095238095235</v>
      </c>
      <c r="D60" s="320">
        <v>53.237333333333318</v>
      </c>
      <c r="E60" s="320">
        <v>2.945408753308461</v>
      </c>
      <c r="F60" s="320">
        <v>7.4227730062119246</v>
      </c>
      <c r="G60" s="321"/>
      <c r="H60" s="322">
        <v>176</v>
      </c>
      <c r="I60" s="319">
        <v>14.443181818181818</v>
      </c>
      <c r="J60" s="323">
        <v>49.355568181818199</v>
      </c>
      <c r="K60" s="320">
        <v>3.0606598261493123</v>
      </c>
      <c r="L60" s="324">
        <v>8.5585570179090844</v>
      </c>
      <c r="M60" s="117"/>
      <c r="N60" s="327">
        <v>190</v>
      </c>
      <c r="O60" s="77">
        <v>7.2</v>
      </c>
      <c r="P60" s="82">
        <v>43.15</v>
      </c>
      <c r="Q60" s="78">
        <v>3.45</v>
      </c>
      <c r="R60" s="83">
        <v>10.02</v>
      </c>
      <c r="T60" s="20" t="s">
        <v>3258</v>
      </c>
      <c r="U60" s="86">
        <v>87.412203389830523</v>
      </c>
      <c r="V60" s="86">
        <v>82.6466210045662</v>
      </c>
      <c r="W60" s="328">
        <v>63.048510242085683</v>
      </c>
      <c r="X60" s="329">
        <v>71.24862700228833</v>
      </c>
      <c r="AG60" s="251">
        <v>8</v>
      </c>
      <c r="AH60" s="305"/>
      <c r="AI60" s="305"/>
      <c r="AJ60" s="305"/>
      <c r="AK60" s="251">
        <v>43</v>
      </c>
      <c r="AL60" s="20">
        <v>43</v>
      </c>
      <c r="AM60" s="251">
        <v>48</v>
      </c>
      <c r="AN60" s="16">
        <v>28</v>
      </c>
      <c r="AO60" s="16">
        <v>22</v>
      </c>
      <c r="AP60" s="238">
        <v>21</v>
      </c>
      <c r="AQ60" s="238">
        <v>22</v>
      </c>
      <c r="AR60" s="245">
        <v>98</v>
      </c>
      <c r="AS60" s="245"/>
    </row>
    <row r="61" spans="1:45" ht="11.25" customHeight="1" x14ac:dyDescent="0.2">
      <c r="A61" s="317" t="s">
        <v>3267</v>
      </c>
      <c r="B61" s="318">
        <v>105</v>
      </c>
      <c r="C61" s="319">
        <v>38.876190476190473</v>
      </c>
      <c r="D61" s="320">
        <v>54.732761904761915</v>
      </c>
      <c r="E61" s="320">
        <v>2.8607813842828724</v>
      </c>
      <c r="F61" s="320">
        <v>7.3144659724257766</v>
      </c>
      <c r="G61" s="321"/>
      <c r="H61" s="322">
        <v>178</v>
      </c>
      <c r="I61" s="319">
        <v>14.404494382022472</v>
      </c>
      <c r="J61" s="323">
        <v>50.229719101123592</v>
      </c>
      <c r="K61" s="320">
        <v>3.047047986021679</v>
      </c>
      <c r="L61" s="324">
        <v>8.7287816473957882</v>
      </c>
      <c r="M61" s="117"/>
      <c r="N61" s="327">
        <v>187</v>
      </c>
      <c r="O61" s="77">
        <v>7.2</v>
      </c>
      <c r="P61" s="82">
        <v>44.06</v>
      </c>
      <c r="Q61" s="78">
        <v>3.43</v>
      </c>
      <c r="R61" s="83">
        <v>9.6300000000000008</v>
      </c>
      <c r="T61" s="14" t="s">
        <v>3260</v>
      </c>
      <c r="U61" s="86">
        <v>2.46668565578319</v>
      </c>
      <c r="V61" s="86">
        <v>2.8776803123911225</v>
      </c>
      <c r="W61" s="328">
        <v>2.8004386052119377</v>
      </c>
      <c r="X61" s="329">
        <v>2.7747327537698889</v>
      </c>
      <c r="AG61" s="251">
        <v>7</v>
      </c>
      <c r="AH61" s="305"/>
      <c r="AI61" s="305"/>
      <c r="AJ61" s="305"/>
      <c r="AK61" s="251">
        <v>39</v>
      </c>
      <c r="AL61" s="20">
        <v>43</v>
      </c>
      <c r="AM61" s="251">
        <v>29</v>
      </c>
      <c r="AN61" s="16">
        <v>27</v>
      </c>
      <c r="AO61" s="250">
        <v>23</v>
      </c>
      <c r="AP61" s="238">
        <v>25</v>
      </c>
      <c r="AQ61" s="245">
        <v>110</v>
      </c>
      <c r="AR61" s="245">
        <v>147</v>
      </c>
      <c r="AS61" s="245"/>
    </row>
    <row r="62" spans="1:45" ht="11.25" customHeight="1" x14ac:dyDescent="0.2">
      <c r="A62" s="317" t="s">
        <v>3268</v>
      </c>
      <c r="B62" s="318">
        <v>105</v>
      </c>
      <c r="C62" s="319">
        <v>39</v>
      </c>
      <c r="D62" s="320">
        <v>53.261809523809511</v>
      </c>
      <c r="E62" s="320">
        <v>2.8941494665859269</v>
      </c>
      <c r="F62" s="320">
        <v>7.5877547617204666</v>
      </c>
      <c r="G62" s="321"/>
      <c r="H62" s="322">
        <v>181</v>
      </c>
      <c r="I62" s="319">
        <v>14.397790055248619</v>
      </c>
      <c r="J62" s="323">
        <v>49.882071823204456</v>
      </c>
      <c r="K62" s="320">
        <v>3.0732199988358793</v>
      </c>
      <c r="L62" s="324">
        <v>8.3853861894620962</v>
      </c>
      <c r="M62" s="117"/>
      <c r="N62" s="327">
        <v>189</v>
      </c>
      <c r="O62" s="77">
        <v>7.2</v>
      </c>
      <c r="P62" s="82">
        <v>44.45</v>
      </c>
      <c r="Q62" s="78">
        <v>3.49</v>
      </c>
      <c r="R62" s="83">
        <v>10.36</v>
      </c>
      <c r="T62" s="330" t="s">
        <v>3262</v>
      </c>
      <c r="U62" s="115">
        <v>6.9320589853794301</v>
      </c>
      <c r="V62" s="115">
        <v>7.834941562621256</v>
      </c>
      <c r="W62" s="331">
        <v>11.326965638260123</v>
      </c>
      <c r="X62" s="332">
        <v>9.5057719611737923</v>
      </c>
      <c r="AG62" s="251">
        <v>6</v>
      </c>
      <c r="AH62" s="305"/>
      <c r="AI62" s="305"/>
      <c r="AJ62" s="305"/>
      <c r="AK62" s="251">
        <v>49</v>
      </c>
      <c r="AL62" s="20">
        <v>36</v>
      </c>
      <c r="AM62" s="251">
        <v>30</v>
      </c>
      <c r="AN62" s="250">
        <v>24</v>
      </c>
      <c r="AO62" s="250">
        <v>36</v>
      </c>
      <c r="AP62" s="251">
        <v>128</v>
      </c>
      <c r="AQ62" s="251">
        <v>182</v>
      </c>
      <c r="AR62" s="251">
        <v>104</v>
      </c>
      <c r="AS62" s="251"/>
    </row>
    <row r="63" spans="1:45" ht="11.25" customHeight="1" x14ac:dyDescent="0.2">
      <c r="A63" s="317" t="s">
        <v>3269</v>
      </c>
      <c r="B63" s="318">
        <v>106</v>
      </c>
      <c r="C63" s="319">
        <v>39.018867924528301</v>
      </c>
      <c r="D63" s="320">
        <v>53.89150943396227</v>
      </c>
      <c r="E63" s="320">
        <v>2.9360208613894998</v>
      </c>
      <c r="F63" s="320">
        <v>7.7347614603787473</v>
      </c>
      <c r="G63" s="321"/>
      <c r="H63" s="322">
        <v>180</v>
      </c>
      <c r="I63" s="319">
        <v>14.28888888888889</v>
      </c>
      <c r="J63" s="323">
        <v>50.597722222222245</v>
      </c>
      <c r="K63" s="320">
        <v>3.0113819005787401</v>
      </c>
      <c r="L63" s="324">
        <v>8.5893126267585718</v>
      </c>
      <c r="M63" s="117"/>
      <c r="N63" s="327">
        <v>180</v>
      </c>
      <c r="O63" s="77">
        <v>7.2166666666666668</v>
      </c>
      <c r="P63" s="82">
        <v>44.658222222222214</v>
      </c>
      <c r="Q63" s="78">
        <v>3.5695887194909592</v>
      </c>
      <c r="R63" s="83">
        <v>10.211207480675476</v>
      </c>
      <c r="T63" s="311">
        <v>43098</v>
      </c>
      <c r="U63" s="312" t="s">
        <v>393</v>
      </c>
      <c r="V63" s="312" t="s">
        <v>394</v>
      </c>
      <c r="W63" s="313" t="s">
        <v>876</v>
      </c>
      <c r="X63" s="58" t="s">
        <v>3252</v>
      </c>
      <c r="AG63" s="265">
        <v>5</v>
      </c>
      <c r="AH63" s="305"/>
      <c r="AI63" s="305"/>
      <c r="AJ63" s="305"/>
      <c r="AK63" s="265">
        <v>34</v>
      </c>
      <c r="AL63" s="258">
        <v>31</v>
      </c>
      <c r="AM63" s="262">
        <v>28</v>
      </c>
      <c r="AN63" s="264">
        <v>38</v>
      </c>
      <c r="AO63" s="263">
        <v>156</v>
      </c>
      <c r="AP63" s="265">
        <v>206</v>
      </c>
      <c r="AQ63" s="265">
        <v>105</v>
      </c>
      <c r="AR63" s="265">
        <v>117</v>
      </c>
      <c r="AS63" s="265"/>
    </row>
    <row r="64" spans="1:45" ht="11.25" customHeight="1" x14ac:dyDescent="0.2">
      <c r="A64" s="317" t="s">
        <v>3270</v>
      </c>
      <c r="B64" s="318">
        <v>105</v>
      </c>
      <c r="C64" s="319">
        <v>39.038095238095238</v>
      </c>
      <c r="D64" s="320">
        <v>53.484190476190449</v>
      </c>
      <c r="E64" s="320">
        <v>2.9307077302537237</v>
      </c>
      <c r="F64" s="320">
        <v>7.751604099309084</v>
      </c>
      <c r="G64" s="321"/>
      <c r="H64" s="322">
        <v>183</v>
      </c>
      <c r="I64" s="319">
        <v>14.289617486338798</v>
      </c>
      <c r="J64" s="323">
        <v>50.888196721311473</v>
      </c>
      <c r="K64" s="320">
        <v>3.0162873488379405</v>
      </c>
      <c r="L64" s="324">
        <v>8.5811906820553396</v>
      </c>
      <c r="M64" s="117"/>
      <c r="N64" s="327">
        <v>170</v>
      </c>
      <c r="O64" s="77">
        <v>7.1882352941176473</v>
      </c>
      <c r="P64" s="82">
        <v>45.254941176470588</v>
      </c>
      <c r="Q64" s="78">
        <v>3.6225862398058157</v>
      </c>
      <c r="R64" s="83">
        <v>10.425282867376961</v>
      </c>
      <c r="T64" s="20" t="s">
        <v>3254</v>
      </c>
      <c r="U64" s="333">
        <v>115</v>
      </c>
      <c r="V64" s="333">
        <v>220</v>
      </c>
      <c r="W64" s="334">
        <v>487</v>
      </c>
      <c r="X64" s="335">
        <v>822</v>
      </c>
      <c r="AG64" s="59" t="s">
        <v>3271</v>
      </c>
      <c r="AH64" s="224">
        <f t="shared" ref="AH64:AR64" si="0">SUM(AH4:AH63)</f>
        <v>139</v>
      </c>
      <c r="AI64" s="224">
        <f t="shared" si="0"/>
        <v>150</v>
      </c>
      <c r="AJ64" s="295">
        <f t="shared" si="0"/>
        <v>159</v>
      </c>
      <c r="AK64" s="224">
        <f t="shared" si="0"/>
        <v>417</v>
      </c>
      <c r="AL64" s="224">
        <f t="shared" si="0"/>
        <v>448</v>
      </c>
      <c r="AM64" s="295">
        <f t="shared" si="0"/>
        <v>458</v>
      </c>
      <c r="AN64" s="295">
        <f t="shared" si="0"/>
        <v>476</v>
      </c>
      <c r="AO64" s="295">
        <f t="shared" si="0"/>
        <v>611</v>
      </c>
      <c r="AP64" s="295">
        <f t="shared" si="0"/>
        <v>753</v>
      </c>
      <c r="AQ64" s="295">
        <f t="shared" si="0"/>
        <v>769</v>
      </c>
      <c r="AR64" s="295">
        <f t="shared" si="0"/>
        <v>822</v>
      </c>
      <c r="AS64" s="244">
        <f>X52</f>
        <v>861</v>
      </c>
    </row>
    <row r="65" spans="1:45" ht="11.25" customHeight="1" x14ac:dyDescent="0.2">
      <c r="A65" s="272" t="s">
        <v>3272</v>
      </c>
      <c r="B65" s="299">
        <v>105</v>
      </c>
      <c r="C65" s="274">
        <v>39.1</v>
      </c>
      <c r="D65" s="275">
        <v>56.35</v>
      </c>
      <c r="E65" s="275">
        <v>2.77</v>
      </c>
      <c r="F65" s="275">
        <v>7.82</v>
      </c>
      <c r="G65" s="321"/>
      <c r="H65" s="300">
        <v>189</v>
      </c>
      <c r="I65" s="274">
        <v>14.3</v>
      </c>
      <c r="J65" s="287">
        <v>56.29</v>
      </c>
      <c r="K65" s="275">
        <v>2.89</v>
      </c>
      <c r="L65" s="301">
        <v>8.6199999999999992</v>
      </c>
      <c r="M65" s="336"/>
      <c r="N65" s="337">
        <v>175</v>
      </c>
      <c r="O65" s="338">
        <v>7.1</v>
      </c>
      <c r="P65" s="339">
        <v>47.02</v>
      </c>
      <c r="Q65" s="340">
        <v>3.35</v>
      </c>
      <c r="R65" s="341">
        <v>10.64</v>
      </c>
      <c r="T65" s="20" t="s">
        <v>3256</v>
      </c>
      <c r="U65" s="325">
        <v>40.895652173913042</v>
      </c>
      <c r="V65" s="325">
        <v>15.859090909090909</v>
      </c>
      <c r="W65" s="124">
        <v>6.593429158110883</v>
      </c>
      <c r="X65" s="326">
        <v>13.872262773722628</v>
      </c>
      <c r="AG65" s="117">
        <v>4</v>
      </c>
      <c r="AH65" s="305"/>
      <c r="AI65" s="305"/>
      <c r="AJ65" s="305"/>
      <c r="AK65" s="117">
        <v>26</v>
      </c>
      <c r="AL65" s="342">
        <v>32</v>
      </c>
      <c r="AM65" s="342">
        <v>50</v>
      </c>
      <c r="AN65" s="117">
        <v>179</v>
      </c>
      <c r="AO65" s="117">
        <v>221</v>
      </c>
      <c r="AP65" s="117">
        <v>124</v>
      </c>
      <c r="AQ65" s="117">
        <v>117</v>
      </c>
      <c r="AR65" s="117">
        <v>101</v>
      </c>
      <c r="AS65" s="117">
        <f>Notes!B248</f>
        <v>62</v>
      </c>
    </row>
    <row r="66" spans="1:45" ht="11.25" customHeight="1" x14ac:dyDescent="0.2">
      <c r="A66" s="272" t="s">
        <v>3273</v>
      </c>
      <c r="B66" s="299">
        <v>105</v>
      </c>
      <c r="C66" s="274">
        <v>39.361904761904761</v>
      </c>
      <c r="D66" s="275">
        <v>57.248571428571438</v>
      </c>
      <c r="E66" s="275">
        <v>2.7699593384160988</v>
      </c>
      <c r="F66" s="275">
        <v>8.3075800531567481</v>
      </c>
      <c r="G66" s="321"/>
      <c r="H66" s="300">
        <v>199</v>
      </c>
      <c r="I66" s="274">
        <v>14.201005025125628</v>
      </c>
      <c r="J66" s="287">
        <v>56.91070351758794</v>
      </c>
      <c r="K66" s="275">
        <v>2.9230893023152928</v>
      </c>
      <c r="L66" s="301">
        <v>8.4249070499532905</v>
      </c>
      <c r="M66" s="336"/>
      <c r="N66" s="337">
        <v>167</v>
      </c>
      <c r="O66" s="338">
        <v>7.1377245508982039</v>
      </c>
      <c r="P66" s="339">
        <v>47.294491017964035</v>
      </c>
      <c r="Q66" s="340">
        <v>3.3257199468726544</v>
      </c>
      <c r="R66" s="341">
        <v>10.424227082764403</v>
      </c>
      <c r="T66" s="20" t="s">
        <v>3258</v>
      </c>
      <c r="U66" s="86">
        <v>90.826956521739106</v>
      </c>
      <c r="V66" s="86">
        <v>82.498727272727351</v>
      </c>
      <c r="W66" s="328">
        <v>65.573449691991812</v>
      </c>
      <c r="X66" s="329">
        <v>73.636362530413663</v>
      </c>
      <c r="AG66" s="225" t="s">
        <v>3274</v>
      </c>
      <c r="AH66" s="305"/>
      <c r="AI66" s="305"/>
      <c r="AJ66" s="305"/>
      <c r="AK66" s="295">
        <f t="shared" ref="AK66:AS66" si="1">AK64+AK65</f>
        <v>443</v>
      </c>
      <c r="AL66" s="224">
        <f t="shared" si="1"/>
        <v>480</v>
      </c>
      <c r="AM66" s="295">
        <f t="shared" si="1"/>
        <v>508</v>
      </c>
      <c r="AN66" s="298">
        <f t="shared" si="1"/>
        <v>655</v>
      </c>
      <c r="AO66" s="298">
        <f t="shared" si="1"/>
        <v>832</v>
      </c>
      <c r="AP66" s="298">
        <f t="shared" si="1"/>
        <v>877</v>
      </c>
      <c r="AQ66" s="298">
        <f t="shared" si="1"/>
        <v>886</v>
      </c>
      <c r="AR66" s="298">
        <f t="shared" si="1"/>
        <v>923</v>
      </c>
      <c r="AS66" s="298">
        <f t="shared" si="1"/>
        <v>923</v>
      </c>
    </row>
    <row r="67" spans="1:45" ht="11.25" customHeight="1" x14ac:dyDescent="0.2">
      <c r="A67" s="272" t="s">
        <v>3275</v>
      </c>
      <c r="B67" s="299">
        <v>105</v>
      </c>
      <c r="C67" s="274">
        <v>39.4</v>
      </c>
      <c r="D67" s="275">
        <v>59.159523809523819</v>
      </c>
      <c r="E67" s="275">
        <v>2.6749219036577752</v>
      </c>
      <c r="F67" s="275">
        <v>8.3642525684448632</v>
      </c>
      <c r="G67" s="321"/>
      <c r="H67" s="300">
        <v>201</v>
      </c>
      <c r="I67" s="274">
        <v>14.17910447761194</v>
      </c>
      <c r="J67" s="287">
        <v>58.424676616915434</v>
      </c>
      <c r="K67" s="275">
        <v>2.8396686901779384</v>
      </c>
      <c r="L67" s="301">
        <v>8.6199430602531102</v>
      </c>
      <c r="M67" s="336"/>
      <c r="N67" s="337">
        <v>164</v>
      </c>
      <c r="O67" s="338">
        <v>7.1463414634146343</v>
      </c>
      <c r="P67" s="339">
        <v>49.490853658536572</v>
      </c>
      <c r="Q67" s="340">
        <v>3.2174412194264299</v>
      </c>
      <c r="R67" s="341">
        <v>10.514087696930474</v>
      </c>
      <c r="T67" s="14" t="s">
        <v>3260</v>
      </c>
      <c r="U67" s="86">
        <v>2.2850362442398189</v>
      </c>
      <c r="V67" s="86">
        <v>2.6777200205559284</v>
      </c>
      <c r="W67" s="328">
        <v>2.5037033145336252</v>
      </c>
      <c r="X67" s="329">
        <v>2.5196850204230645</v>
      </c>
      <c r="AG67" s="294" t="s">
        <v>3276</v>
      </c>
      <c r="AH67" s="294"/>
      <c r="AI67" s="294"/>
      <c r="AJ67" s="294"/>
      <c r="AK67" s="117"/>
      <c r="AL67" s="117"/>
      <c r="AM67" s="117"/>
      <c r="AN67" s="117"/>
      <c r="AO67" s="117"/>
      <c r="AP67" s="296"/>
      <c r="AQ67" s="296"/>
      <c r="AR67" s="296"/>
      <c r="AS67" s="296" t="s">
        <v>4008</v>
      </c>
    </row>
    <row r="68" spans="1:45" ht="11.25" customHeight="1" x14ac:dyDescent="0.2">
      <c r="A68" s="272" t="s">
        <v>3277</v>
      </c>
      <c r="B68" s="299">
        <v>104</v>
      </c>
      <c r="C68" s="274">
        <v>39.471153846153847</v>
      </c>
      <c r="D68" s="275">
        <v>60.574038461538457</v>
      </c>
      <c r="E68" s="275">
        <v>2.5836863680457465</v>
      </c>
      <c r="F68" s="275">
        <v>8.292882437544403</v>
      </c>
      <c r="G68" s="321"/>
      <c r="H68" s="300">
        <v>203</v>
      </c>
      <c r="I68" s="274">
        <v>14.216748768472906</v>
      </c>
      <c r="J68" s="287">
        <v>58.792266009852206</v>
      </c>
      <c r="K68" s="275">
        <v>2.8117213926878968</v>
      </c>
      <c r="L68" s="301">
        <v>8.8575396610943713</v>
      </c>
      <c r="M68" s="336"/>
      <c r="N68" s="337">
        <v>164</v>
      </c>
      <c r="O68" s="338">
        <v>7.1707317073170733</v>
      </c>
      <c r="P68" s="339">
        <v>50.35902439024391</v>
      </c>
      <c r="Q68" s="340">
        <v>3.2350208793003468</v>
      </c>
      <c r="R68" s="341">
        <v>10.268489681650506</v>
      </c>
      <c r="T68" s="330" t="s">
        <v>3262</v>
      </c>
      <c r="U68" s="115">
        <v>5.5552678513788534</v>
      </c>
      <c r="V68" s="115">
        <v>6.7701789953844571</v>
      </c>
      <c r="W68" s="331">
        <v>10.186805595245385</v>
      </c>
      <c r="X68" s="332">
        <v>8.2548463253784945</v>
      </c>
      <c r="AG68" s="117"/>
      <c r="AH68" s="117"/>
      <c r="AI68" s="117"/>
      <c r="AJ68" s="117"/>
      <c r="AK68" s="117"/>
      <c r="AL68" s="117"/>
      <c r="AM68" s="117"/>
      <c r="AN68" s="117"/>
      <c r="AO68" s="117"/>
      <c r="AP68" s="296"/>
      <c r="AQ68" s="30"/>
      <c r="AR68" s="30"/>
      <c r="AS68" s="30" t="s">
        <v>4007</v>
      </c>
    </row>
    <row r="69" spans="1:45" ht="11.25" customHeight="1" x14ac:dyDescent="0.2">
      <c r="A69" s="272" t="s">
        <v>3278</v>
      </c>
      <c r="B69" s="299">
        <v>104</v>
      </c>
      <c r="C69" s="274">
        <v>39.54807692307692</v>
      </c>
      <c r="D69" s="275">
        <v>60.582692307692319</v>
      </c>
      <c r="E69" s="275">
        <v>2.6136963238998376</v>
      </c>
      <c r="F69" s="275">
        <v>8.3066123970142449</v>
      </c>
      <c r="G69" s="321"/>
      <c r="H69" s="300">
        <v>207</v>
      </c>
      <c r="I69" s="274">
        <v>14.212560386473429</v>
      </c>
      <c r="J69" s="287">
        <v>58.61797101449271</v>
      </c>
      <c r="K69" s="275">
        <v>2.8385718808556466</v>
      </c>
      <c r="L69" s="301">
        <v>8.8333712232463455</v>
      </c>
      <c r="M69" s="336"/>
      <c r="N69" s="337">
        <v>160</v>
      </c>
      <c r="O69" s="338">
        <v>7.1124999999999998</v>
      </c>
      <c r="P69" s="339">
        <v>50.618562500000024</v>
      </c>
      <c r="Q69" s="340">
        <v>3.3042096632933871</v>
      </c>
      <c r="R69" s="341">
        <v>10.398908493616554</v>
      </c>
      <c r="T69" s="343" t="s">
        <v>3279</v>
      </c>
      <c r="U69" s="344"/>
      <c r="V69" s="344"/>
      <c r="W69" s="344"/>
      <c r="X69" s="345"/>
      <c r="AG69" s="117"/>
      <c r="AH69" s="117"/>
      <c r="AI69" s="117"/>
      <c r="AJ69" s="117"/>
      <c r="AK69" s="117"/>
      <c r="AL69" s="117"/>
      <c r="AM69" s="117"/>
      <c r="AN69" s="117"/>
      <c r="AO69" s="117"/>
      <c r="AP69" s="296"/>
      <c r="AQ69" s="296"/>
      <c r="AR69" s="296"/>
      <c r="AS69" s="476" t="s">
        <v>4009</v>
      </c>
    </row>
    <row r="70" spans="1:45" ht="11.25" customHeight="1" x14ac:dyDescent="0.2">
      <c r="A70" s="272" t="s">
        <v>3280</v>
      </c>
      <c r="B70" s="299">
        <v>104</v>
      </c>
      <c r="C70" s="274">
        <v>39.596153846153847</v>
      </c>
      <c r="D70" s="275">
        <v>59.724519230769218</v>
      </c>
      <c r="E70" s="275">
        <v>2.6652034129112616</v>
      </c>
      <c r="F70" s="275">
        <v>9.0743012684674227</v>
      </c>
      <c r="G70" s="321"/>
      <c r="H70" s="300">
        <v>209</v>
      </c>
      <c r="I70" s="274">
        <v>14.253588516746412</v>
      </c>
      <c r="J70" s="287">
        <v>57.539665071770294</v>
      </c>
      <c r="K70" s="275">
        <v>2.8530721443428444</v>
      </c>
      <c r="L70" s="301">
        <v>8.7865990321294376</v>
      </c>
      <c r="M70" s="336"/>
      <c r="N70" s="337">
        <v>155</v>
      </c>
      <c r="O70" s="338">
        <v>7.1032258064516132</v>
      </c>
      <c r="P70" s="339">
        <v>50.265096774193552</v>
      </c>
      <c r="Q70" s="340">
        <v>3.3168905464037746</v>
      </c>
      <c r="R70" s="341">
        <v>10.358425818376737</v>
      </c>
      <c r="T70" s="346" t="s">
        <v>3281</v>
      </c>
      <c r="U70" s="291"/>
      <c r="V70" s="291"/>
      <c r="W70" s="291"/>
      <c r="X70" s="291"/>
      <c r="AG70" s="32" t="s">
        <v>393</v>
      </c>
      <c r="AH70" s="248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52">
        <f t="shared" si="2"/>
        <v>102</v>
      </c>
      <c r="AM70" s="252">
        <f t="shared" si="2"/>
        <v>105</v>
      </c>
      <c r="AN70" s="252">
        <f t="shared" si="2"/>
        <v>105</v>
      </c>
      <c r="AO70" s="248">
        <f t="shared" si="2"/>
        <v>106</v>
      </c>
      <c r="AP70" s="247">
        <v>107</v>
      </c>
      <c r="AQ70" s="247">
        <v>108</v>
      </c>
      <c r="AR70" s="247">
        <v>115</v>
      </c>
      <c r="AS70" s="247">
        <f>U52</f>
        <v>132</v>
      </c>
    </row>
    <row r="71" spans="1:45" ht="11.25" customHeight="1" x14ac:dyDescent="0.2">
      <c r="A71" s="272" t="s">
        <v>3282</v>
      </c>
      <c r="B71" s="299">
        <v>105</v>
      </c>
      <c r="C71" s="274">
        <v>39.495238095238093</v>
      </c>
      <c r="D71" s="275">
        <v>61.935904761904752</v>
      </c>
      <c r="E71" s="275">
        <v>2.5239831009868787</v>
      </c>
      <c r="F71" s="275">
        <v>8.84</v>
      </c>
      <c r="G71" s="321"/>
      <c r="H71" s="300">
        <v>208</v>
      </c>
      <c r="I71" s="274">
        <v>14.259615384615385</v>
      </c>
      <c r="J71" s="287">
        <v>59.171634615384626</v>
      </c>
      <c r="K71" s="275">
        <v>2.7767832425829786</v>
      </c>
      <c r="L71" s="301">
        <v>8.663770700008433</v>
      </c>
      <c r="M71" s="336"/>
      <c r="N71" s="337">
        <v>156</v>
      </c>
      <c r="O71" s="338">
        <v>7.0897435897435894</v>
      </c>
      <c r="P71" s="339">
        <v>51.153653846153851</v>
      </c>
      <c r="Q71" s="340">
        <v>3.2707664126954681</v>
      </c>
      <c r="R71" s="341">
        <v>10.407064171414437</v>
      </c>
      <c r="T71" s="994" t="s">
        <v>4486</v>
      </c>
      <c r="V71" s="291"/>
      <c r="W71" s="291"/>
      <c r="X71" s="976" t="s">
        <v>4017</v>
      </c>
      <c r="AA71" s="958"/>
      <c r="AG71" s="29" t="s">
        <v>394</v>
      </c>
      <c r="AH71" s="265">
        <f t="shared" ref="AH71:AO71" si="3">SUM(AH44:AH58)</f>
        <v>6</v>
      </c>
      <c r="AI71" s="263">
        <f t="shared" si="3"/>
        <v>22</v>
      </c>
      <c r="AJ71" s="263">
        <f t="shared" si="3"/>
        <v>62</v>
      </c>
      <c r="AK71" s="16">
        <f t="shared" si="3"/>
        <v>129</v>
      </c>
      <c r="AL71" s="20">
        <f t="shared" si="3"/>
        <v>146</v>
      </c>
      <c r="AM71" s="20">
        <f t="shared" si="3"/>
        <v>183</v>
      </c>
      <c r="AN71" s="20">
        <f t="shared" si="3"/>
        <v>210</v>
      </c>
      <c r="AO71" s="251">
        <f t="shared" si="3"/>
        <v>246</v>
      </c>
      <c r="AP71" s="347">
        <v>250</v>
      </c>
      <c r="AQ71" s="347">
        <v>227</v>
      </c>
      <c r="AR71" s="347">
        <v>220</v>
      </c>
      <c r="AS71" s="347">
        <f>V52</f>
        <v>205</v>
      </c>
    </row>
    <row r="72" spans="1:45" ht="11.25" customHeight="1" x14ac:dyDescent="0.2">
      <c r="A72" s="272" t="s">
        <v>3283</v>
      </c>
      <c r="B72" s="299">
        <v>105</v>
      </c>
      <c r="C72" s="274">
        <v>39.580952380952382</v>
      </c>
      <c r="D72" s="275">
        <v>59.01857142857142</v>
      </c>
      <c r="E72" s="275">
        <v>2.6793228819822539</v>
      </c>
      <c r="F72" s="275">
        <v>8.9096463391715055</v>
      </c>
      <c r="G72" s="321"/>
      <c r="H72" s="300">
        <v>209</v>
      </c>
      <c r="I72" s="274">
        <v>14.301435406698564</v>
      </c>
      <c r="J72" s="287">
        <v>57.986363636363649</v>
      </c>
      <c r="K72" s="275">
        <v>2.8348578888855744</v>
      </c>
      <c r="L72" s="301">
        <v>8.5624116367713157</v>
      </c>
      <c r="M72" s="336"/>
      <c r="N72" s="337">
        <v>158</v>
      </c>
      <c r="O72" s="338">
        <v>7.0886075949367084</v>
      </c>
      <c r="P72" s="339">
        <v>49.919873417721512</v>
      </c>
      <c r="Q72" s="340">
        <v>3.4402253557203175</v>
      </c>
      <c r="R72" s="341">
        <v>10.583324628774493</v>
      </c>
      <c r="T72" s="994" t="s">
        <v>4485</v>
      </c>
      <c r="V72" s="291"/>
      <c r="W72" s="291"/>
      <c r="X72" s="976" t="s">
        <v>3833</v>
      </c>
      <c r="AA72" s="958"/>
      <c r="AG72" s="57" t="s">
        <v>876</v>
      </c>
      <c r="AH72" s="348"/>
      <c r="AI72" s="348"/>
      <c r="AJ72" s="348"/>
      <c r="AK72" s="265">
        <f>SUM(AK59:AK63)</f>
        <v>190</v>
      </c>
      <c r="AL72" s="258">
        <f>SUM(AL59:AL63)</f>
        <v>200</v>
      </c>
      <c r="AM72" s="258">
        <f>SUM(AM59:AM63)</f>
        <v>170</v>
      </c>
      <c r="AN72" s="258">
        <f>SUM(AN59:AN63)</f>
        <v>161</v>
      </c>
      <c r="AO72" s="265">
        <f>SUM(AO59:AO63)</f>
        <v>259</v>
      </c>
      <c r="AP72" s="347">
        <v>396</v>
      </c>
      <c r="AQ72" s="347">
        <v>434</v>
      </c>
      <c r="AR72" s="347">
        <v>487</v>
      </c>
      <c r="AS72" s="347">
        <f>W52</f>
        <v>524</v>
      </c>
    </row>
    <row r="73" spans="1:45" ht="11.25" customHeight="1" x14ac:dyDescent="0.2">
      <c r="A73" s="272" t="s">
        <v>3284</v>
      </c>
      <c r="B73" s="299">
        <v>105</v>
      </c>
      <c r="C73" s="274">
        <v>39.44761904761905</v>
      </c>
      <c r="D73" s="275">
        <v>61.410952380952388</v>
      </c>
      <c r="E73" s="275">
        <v>2.5861727924204545</v>
      </c>
      <c r="F73" s="275">
        <v>8.8208029495875131</v>
      </c>
      <c r="G73" s="321"/>
      <c r="H73" s="300">
        <v>210</v>
      </c>
      <c r="I73" s="274">
        <v>14.304761904761905</v>
      </c>
      <c r="J73" s="287">
        <v>59.836952380952418</v>
      </c>
      <c r="K73" s="275">
        <v>2.7848141209094215</v>
      </c>
      <c r="L73" s="301">
        <v>8.5418332956794565</v>
      </c>
      <c r="M73" s="336"/>
      <c r="N73" s="337">
        <v>154</v>
      </c>
      <c r="O73" s="338">
        <v>7.1103896103896105</v>
      </c>
      <c r="P73" s="339">
        <v>53.042207792207783</v>
      </c>
      <c r="Q73" s="340">
        <v>3.2050314025820672</v>
      </c>
      <c r="R73" s="341">
        <v>10.625121784019754</v>
      </c>
      <c r="T73" s="994" t="s">
        <v>4484</v>
      </c>
      <c r="X73" s="107" t="s">
        <v>3991</v>
      </c>
      <c r="AA73" s="958"/>
      <c r="AG73" s="225" t="s">
        <v>3271</v>
      </c>
      <c r="AH73" s="295">
        <f t="shared" ref="AH73:AS73" si="4">SUM(AH70:AH72)</f>
        <v>139</v>
      </c>
      <c r="AI73" s="295">
        <f t="shared" si="4"/>
        <v>150</v>
      </c>
      <c r="AJ73" s="295">
        <f t="shared" si="4"/>
        <v>159</v>
      </c>
      <c r="AK73" s="295">
        <f t="shared" si="4"/>
        <v>417</v>
      </c>
      <c r="AL73" s="224">
        <f t="shared" si="4"/>
        <v>448</v>
      </c>
      <c r="AM73" s="295">
        <f t="shared" si="4"/>
        <v>458</v>
      </c>
      <c r="AN73" s="298">
        <f t="shared" si="4"/>
        <v>476</v>
      </c>
      <c r="AO73" s="298">
        <f t="shared" si="4"/>
        <v>611</v>
      </c>
      <c r="AP73" s="298">
        <f t="shared" si="4"/>
        <v>753</v>
      </c>
      <c r="AQ73" s="298">
        <f t="shared" si="4"/>
        <v>769</v>
      </c>
      <c r="AR73" s="298">
        <f t="shared" si="4"/>
        <v>822</v>
      </c>
      <c r="AS73" s="298">
        <f t="shared" si="4"/>
        <v>861</v>
      </c>
    </row>
    <row r="74" spans="1:45" ht="11.25" customHeight="1" x14ac:dyDescent="0.2">
      <c r="A74" s="272" t="s">
        <v>3285</v>
      </c>
      <c r="B74" s="299">
        <v>105</v>
      </c>
      <c r="C74" s="274">
        <v>39.561904761904763</v>
      </c>
      <c r="D74" s="275">
        <v>64.090571428571423</v>
      </c>
      <c r="E74" s="275">
        <v>2.5044245947688957</v>
      </c>
      <c r="F74" s="275">
        <v>8.9089100533580101</v>
      </c>
      <c r="G74" s="321"/>
      <c r="H74" s="300">
        <v>209</v>
      </c>
      <c r="I74" s="274">
        <v>14.334928229665072</v>
      </c>
      <c r="J74" s="287">
        <v>62.34449760765547</v>
      </c>
      <c r="K74" s="275">
        <v>2.6419824491198516</v>
      </c>
      <c r="L74" s="301">
        <v>8.6146386937879562</v>
      </c>
      <c r="M74" s="336"/>
      <c r="N74" s="337">
        <v>153</v>
      </c>
      <c r="O74" s="338">
        <v>7.117647058823529</v>
      </c>
      <c r="P74" s="339">
        <v>54.96287581699346</v>
      </c>
      <c r="Q74" s="340">
        <v>3.0667751721316683</v>
      </c>
      <c r="R74" s="341">
        <v>10.780946710288752</v>
      </c>
      <c r="T74" s="346" t="s">
        <v>3291</v>
      </c>
      <c r="U74" s="719"/>
      <c r="V74" s="291"/>
      <c r="W74" s="291"/>
      <c r="X74" s="13"/>
      <c r="Y74" s="106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</row>
    <row r="75" spans="1:45" ht="11.25" customHeight="1" x14ac:dyDescent="0.2">
      <c r="A75" s="272" t="s">
        <v>3286</v>
      </c>
      <c r="B75" s="299">
        <v>105</v>
      </c>
      <c r="C75" s="274">
        <v>39.704761904761902</v>
      </c>
      <c r="D75" s="275">
        <v>65.144190476190516</v>
      </c>
      <c r="E75" s="275">
        <v>2.4971055056780749</v>
      </c>
      <c r="F75" s="275">
        <v>9.0008166069357678</v>
      </c>
      <c r="G75" s="321"/>
      <c r="H75" s="300">
        <v>211</v>
      </c>
      <c r="I75" s="274">
        <v>14.407582938388625</v>
      </c>
      <c r="J75" s="287">
        <v>63.89450236966821</v>
      </c>
      <c r="K75" s="275">
        <v>2.610560511554481</v>
      </c>
      <c r="L75" s="301">
        <v>8.7419951703857848</v>
      </c>
      <c r="M75" s="336"/>
      <c r="N75" s="337">
        <v>155</v>
      </c>
      <c r="O75" s="338">
        <v>7.1677419354838712</v>
      </c>
      <c r="P75" s="339">
        <v>56.600967741935506</v>
      </c>
      <c r="Q75" s="340">
        <v>3.0692540538199053</v>
      </c>
      <c r="R75" s="341">
        <v>11.110767485824468</v>
      </c>
      <c r="T75" s="976" t="s">
        <v>1028</v>
      </c>
      <c r="V75" s="291"/>
      <c r="W75" s="291"/>
      <c r="X75" s="976" t="s">
        <v>1029</v>
      </c>
      <c r="AG75" s="349" t="s">
        <v>3287</v>
      </c>
      <c r="AH75" s="224" t="s">
        <v>3182</v>
      </c>
      <c r="AI75" s="59"/>
      <c r="AJ75" s="59"/>
      <c r="AK75" s="224"/>
      <c r="AL75" s="2"/>
      <c r="AM75" s="2"/>
      <c r="AN75" s="2"/>
      <c r="AO75" s="2"/>
      <c r="AP75" s="298"/>
      <c r="AQ75" s="298"/>
      <c r="AR75" s="298"/>
      <c r="AS75" s="298"/>
    </row>
    <row r="76" spans="1:45" ht="11.25" customHeight="1" x14ac:dyDescent="0.2">
      <c r="A76" s="272" t="s">
        <v>3288</v>
      </c>
      <c r="B76" s="299">
        <v>105</v>
      </c>
      <c r="C76" s="274">
        <v>39.780952380952378</v>
      </c>
      <c r="D76" s="275">
        <v>64.418000000000035</v>
      </c>
      <c r="E76" s="275">
        <v>2.486117554557163</v>
      </c>
      <c r="F76" s="275">
        <v>8.6807418765520783</v>
      </c>
      <c r="G76" s="321"/>
      <c r="H76" s="300">
        <v>210</v>
      </c>
      <c r="I76" s="274">
        <v>14.514285714285714</v>
      </c>
      <c r="J76" s="287">
        <v>65.135523809523846</v>
      </c>
      <c r="K76" s="275">
        <v>2.592407560154566</v>
      </c>
      <c r="L76" s="301">
        <v>8.8925878506381331</v>
      </c>
      <c r="M76" s="336"/>
      <c r="N76" s="337">
        <v>161</v>
      </c>
      <c r="O76" s="338">
        <v>7.1</v>
      </c>
      <c r="P76" s="339">
        <v>57.74</v>
      </c>
      <c r="Q76" s="340">
        <v>3.06</v>
      </c>
      <c r="R76" s="341">
        <v>11.1</v>
      </c>
      <c r="T76" s="976" t="s">
        <v>1056</v>
      </c>
      <c r="V76" s="291"/>
      <c r="W76" s="291"/>
      <c r="X76" s="976" t="s">
        <v>1057</v>
      </c>
      <c r="AG76" s="350" t="s">
        <v>3289</v>
      </c>
      <c r="AH76" s="54">
        <v>2007</v>
      </c>
      <c r="AI76" s="28">
        <v>2008</v>
      </c>
      <c r="AJ76" s="28">
        <v>2009</v>
      </c>
      <c r="AK76" s="29" t="s">
        <v>3186</v>
      </c>
      <c r="AL76" s="29" t="s">
        <v>3187</v>
      </c>
      <c r="AM76" s="28" t="s">
        <v>92</v>
      </c>
      <c r="AN76" s="28" t="s">
        <v>17</v>
      </c>
      <c r="AO76" s="31" t="s">
        <v>3188</v>
      </c>
      <c r="AP76" s="27" t="s">
        <v>3189</v>
      </c>
      <c r="AQ76" s="27">
        <v>2016</v>
      </c>
      <c r="AR76" s="27">
        <v>2017</v>
      </c>
      <c r="AS76" s="27">
        <v>2018</v>
      </c>
    </row>
    <row r="77" spans="1:45" ht="11.25" customHeight="1" x14ac:dyDescent="0.2">
      <c r="A77" s="317" t="s">
        <v>3290</v>
      </c>
      <c r="B77" s="318">
        <v>105</v>
      </c>
      <c r="C77" s="319">
        <v>39.885714285714286</v>
      </c>
      <c r="D77" s="320">
        <v>61.158666666666669</v>
      </c>
      <c r="E77" s="320">
        <v>2.5961587280672771</v>
      </c>
      <c r="F77" s="320">
        <v>8.6993419004530068</v>
      </c>
      <c r="G77" s="321"/>
      <c r="H77" s="322">
        <v>213</v>
      </c>
      <c r="I77" s="319">
        <v>14.572769953051644</v>
      </c>
      <c r="J77" s="323">
        <v>62.381502347417843</v>
      </c>
      <c r="K77" s="320">
        <v>2.7041955597524754</v>
      </c>
      <c r="L77" s="324">
        <v>8.4342540871660034</v>
      </c>
      <c r="M77" s="336"/>
      <c r="N77" s="351">
        <v>170</v>
      </c>
      <c r="O77" s="352">
        <v>7.0117647058823529</v>
      </c>
      <c r="P77" s="353">
        <v>57.773117647058811</v>
      </c>
      <c r="Q77" s="354">
        <v>3.1506388783548411</v>
      </c>
      <c r="R77" s="355">
        <v>11.527549714401575</v>
      </c>
      <c r="T77" s="984" t="s">
        <v>1265</v>
      </c>
      <c r="X77" s="976" t="s">
        <v>1266</v>
      </c>
      <c r="AG77" s="27" t="s">
        <v>393</v>
      </c>
      <c r="AH77" s="348"/>
      <c r="AI77" s="248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8">
        <f t="shared" si="5"/>
        <v>4</v>
      </c>
      <c r="AM77" s="248">
        <f t="shared" si="5"/>
        <v>3</v>
      </c>
      <c r="AN77" s="248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17</v>
      </c>
    </row>
    <row r="78" spans="1:45" ht="11.25" customHeight="1" x14ac:dyDescent="0.2">
      <c r="A78" s="317" t="s">
        <v>3292</v>
      </c>
      <c r="B78" s="318">
        <v>105</v>
      </c>
      <c r="C78" s="319">
        <v>40.019047619047619</v>
      </c>
      <c r="D78" s="320">
        <v>63.604952380952369</v>
      </c>
      <c r="E78" s="320">
        <v>2.5465388171481345</v>
      </c>
      <c r="F78" s="320">
        <v>8.4413501169265928</v>
      </c>
      <c r="G78" s="321"/>
      <c r="H78" s="322">
        <v>220</v>
      </c>
      <c r="I78" s="319">
        <v>14.586363636363636</v>
      </c>
      <c r="J78" s="323">
        <v>64.136681818181799</v>
      </c>
      <c r="K78" s="320">
        <v>2.6863026577608946</v>
      </c>
      <c r="L78" s="324">
        <v>8.2824058559688662</v>
      </c>
      <c r="M78" s="336"/>
      <c r="N78" s="351">
        <v>184</v>
      </c>
      <c r="O78" s="352">
        <v>6.7826086956521738</v>
      </c>
      <c r="P78" s="353">
        <v>59.648641304347848</v>
      </c>
      <c r="Q78" s="354">
        <v>3.1135783713403917</v>
      </c>
      <c r="R78" s="355">
        <v>11.42086925348169</v>
      </c>
      <c r="T78" s="984" t="s">
        <v>550</v>
      </c>
      <c r="V78" s="291"/>
      <c r="W78" s="291"/>
      <c r="X78" s="976" t="s">
        <v>551</v>
      </c>
      <c r="AG78" s="28" t="s">
        <v>394</v>
      </c>
      <c r="AH78" s="348"/>
      <c r="AI78" s="265">
        <f t="shared" ref="AI78:AS78" si="6">AI71-AH71</f>
        <v>16</v>
      </c>
      <c r="AJ78" s="263">
        <f t="shared" si="6"/>
        <v>40</v>
      </c>
      <c r="AK78" s="263">
        <f t="shared" si="6"/>
        <v>67</v>
      </c>
      <c r="AL78" s="12">
        <f t="shared" si="6"/>
        <v>17</v>
      </c>
      <c r="AM78" s="251">
        <f t="shared" si="6"/>
        <v>37</v>
      </c>
      <c r="AN78" s="251">
        <f t="shared" si="6"/>
        <v>27</v>
      </c>
      <c r="AO78" s="16">
        <f t="shared" si="6"/>
        <v>36</v>
      </c>
      <c r="AP78" s="16">
        <f t="shared" si="6"/>
        <v>4</v>
      </c>
      <c r="AQ78" s="16">
        <f t="shared" si="6"/>
        <v>-23</v>
      </c>
      <c r="AR78" s="16">
        <f t="shared" si="6"/>
        <v>-7</v>
      </c>
      <c r="AS78" s="16">
        <f t="shared" si="6"/>
        <v>-15</v>
      </c>
    </row>
    <row r="79" spans="1:45" ht="11.25" customHeight="1" x14ac:dyDescent="0.2">
      <c r="A79" s="317" t="s">
        <v>3293</v>
      </c>
      <c r="B79" s="318">
        <v>105</v>
      </c>
      <c r="C79" s="319">
        <v>39.885714285714286</v>
      </c>
      <c r="D79" s="320">
        <v>64.119619047619082</v>
      </c>
      <c r="E79" s="320">
        <v>2.5115031205356479</v>
      </c>
      <c r="F79" s="320">
        <v>8.4708585935910019</v>
      </c>
      <c r="G79" s="321"/>
      <c r="H79" s="322">
        <v>222</v>
      </c>
      <c r="I79" s="319">
        <v>14.581081081081081</v>
      </c>
      <c r="J79" s="323">
        <v>64.423468468468499</v>
      </c>
      <c r="K79" s="320">
        <v>2.6540066333247236</v>
      </c>
      <c r="L79" s="324">
        <v>8.1174965295598653</v>
      </c>
      <c r="M79" s="336"/>
      <c r="N79" s="351">
        <v>192</v>
      </c>
      <c r="O79" s="352">
        <v>6.6875</v>
      </c>
      <c r="P79" s="353">
        <v>58.870052083333341</v>
      </c>
      <c r="Q79" s="354">
        <v>3.0856738130063941</v>
      </c>
      <c r="R79" s="355">
        <v>11.503757323745756</v>
      </c>
      <c r="T79" s="976" t="s">
        <v>790</v>
      </c>
      <c r="U79" s="291"/>
      <c r="V79" s="291"/>
      <c r="W79" s="291"/>
      <c r="X79" s="976" t="s">
        <v>791</v>
      </c>
      <c r="AG79" s="57" t="s">
        <v>876</v>
      </c>
      <c r="AH79" s="348"/>
      <c r="AI79" s="348"/>
      <c r="AJ79" s="348"/>
      <c r="AK79" s="20">
        <f t="shared" ref="AK79:AS79" si="7">AK72-AJ72</f>
        <v>190</v>
      </c>
      <c r="AL79" s="20">
        <f t="shared" si="7"/>
        <v>10</v>
      </c>
      <c r="AM79" s="251">
        <f t="shared" si="7"/>
        <v>-30</v>
      </c>
      <c r="AN79" s="251">
        <f t="shared" si="7"/>
        <v>-9</v>
      </c>
      <c r="AO79" s="16">
        <f t="shared" si="7"/>
        <v>98</v>
      </c>
      <c r="AP79" s="16">
        <f t="shared" si="7"/>
        <v>137</v>
      </c>
      <c r="AQ79" s="16">
        <f t="shared" si="7"/>
        <v>38</v>
      </c>
      <c r="AR79" s="16">
        <f t="shared" si="7"/>
        <v>53</v>
      </c>
      <c r="AS79" s="16">
        <f t="shared" si="7"/>
        <v>37</v>
      </c>
    </row>
    <row r="80" spans="1:45" ht="11.25" customHeight="1" x14ac:dyDescent="0.2">
      <c r="A80" s="317" t="s">
        <v>3294</v>
      </c>
      <c r="B80" s="318">
        <v>105</v>
      </c>
      <c r="C80" s="319">
        <v>40.142857142857146</v>
      </c>
      <c r="D80" s="320">
        <v>64.301238095238091</v>
      </c>
      <c r="E80" s="320">
        <v>2.5238260402437893</v>
      </c>
      <c r="F80" s="320">
        <v>8.5740261297054587</v>
      </c>
      <c r="G80" s="321"/>
      <c r="H80" s="322">
        <v>229</v>
      </c>
      <c r="I80" s="319">
        <v>14.497816593886462</v>
      </c>
      <c r="J80" s="323">
        <v>64.061703056768579</v>
      </c>
      <c r="K80" s="320">
        <v>2.6875656890539323</v>
      </c>
      <c r="L80" s="324">
        <v>8.3620300291121108</v>
      </c>
      <c r="M80" s="336"/>
      <c r="N80" s="351">
        <v>192</v>
      </c>
      <c r="O80" s="352">
        <v>6.557291666666667</v>
      </c>
      <c r="P80" s="353">
        <v>58.175208333333302</v>
      </c>
      <c r="Q80" s="354">
        <v>3.0447712648946923</v>
      </c>
      <c r="R80" s="355">
        <v>12.093782405682752</v>
      </c>
      <c r="T80" s="976" t="s">
        <v>3953</v>
      </c>
      <c r="U80" s="291"/>
      <c r="V80" s="291"/>
      <c r="W80" s="291"/>
      <c r="X80" s="976" t="s">
        <v>3954</v>
      </c>
      <c r="AG80" s="225" t="s">
        <v>3271</v>
      </c>
      <c r="AH80" s="348"/>
      <c r="AI80" s="224">
        <f t="shared" ref="AI80:AR80" si="8">SUM(AI77:AI79)</f>
        <v>11</v>
      </c>
      <c r="AJ80" s="224">
        <f t="shared" si="8"/>
        <v>9</v>
      </c>
      <c r="AK80" s="224">
        <f t="shared" si="8"/>
        <v>258</v>
      </c>
      <c r="AL80" s="224">
        <f t="shared" si="8"/>
        <v>31</v>
      </c>
      <c r="AM80" s="295">
        <f t="shared" si="8"/>
        <v>10</v>
      </c>
      <c r="AN80" s="295">
        <f t="shared" si="8"/>
        <v>18</v>
      </c>
      <c r="AO80" s="298">
        <f t="shared" si="8"/>
        <v>135</v>
      </c>
      <c r="AP80" s="298">
        <f t="shared" si="8"/>
        <v>142</v>
      </c>
      <c r="AQ80" s="298">
        <f t="shared" si="8"/>
        <v>16</v>
      </c>
      <c r="AR80" s="298">
        <f t="shared" si="8"/>
        <v>53</v>
      </c>
      <c r="AS80" s="298">
        <f>SUM(AS77:AS79)</f>
        <v>39</v>
      </c>
    </row>
    <row r="81" spans="1:45" ht="11.25" customHeight="1" x14ac:dyDescent="0.2">
      <c r="A81" s="317" t="s">
        <v>3295</v>
      </c>
      <c r="B81" s="318">
        <v>106</v>
      </c>
      <c r="C81" s="319">
        <v>40.113207547169814</v>
      </c>
      <c r="D81" s="320">
        <v>64.795849056603785</v>
      </c>
      <c r="E81" s="320">
        <v>2.5317331660121991</v>
      </c>
      <c r="F81" s="320">
        <v>8.1678998168796646</v>
      </c>
      <c r="G81" s="321"/>
      <c r="H81" s="322">
        <v>231</v>
      </c>
      <c r="I81" s="319">
        <v>14.484848484848484</v>
      </c>
      <c r="J81" s="323">
        <v>64.713290043290044</v>
      </c>
      <c r="K81" s="320">
        <v>2.6749067439937124</v>
      </c>
      <c r="L81" s="324">
        <v>8.4304909538956085</v>
      </c>
      <c r="M81" s="336"/>
      <c r="N81" s="351">
        <v>203</v>
      </c>
      <c r="O81" s="352">
        <v>6.4236453201970445</v>
      </c>
      <c r="P81" s="353">
        <v>59.11891625615764</v>
      </c>
      <c r="Q81" s="354">
        <v>3.0270252483911095</v>
      </c>
      <c r="R81" s="355">
        <v>12.376145391650105</v>
      </c>
      <c r="T81" s="346" t="s">
        <v>4322</v>
      </c>
      <c r="AG81" s="117"/>
      <c r="AH81" s="117"/>
      <c r="AI81" s="117"/>
      <c r="AJ81" s="117"/>
      <c r="AK81" s="117"/>
      <c r="AL81" s="117"/>
      <c r="AM81" s="117"/>
      <c r="AN81" s="117"/>
      <c r="AO81" s="117"/>
    </row>
    <row r="82" spans="1:45" ht="11.25" customHeight="1" x14ac:dyDescent="0.2">
      <c r="A82" s="317" t="s">
        <v>3296</v>
      </c>
      <c r="B82" s="318">
        <v>106</v>
      </c>
      <c r="C82" s="319">
        <v>40.179245283018865</v>
      </c>
      <c r="D82" s="320">
        <v>66.142358490566011</v>
      </c>
      <c r="E82" s="320">
        <v>2.4843703779840212</v>
      </c>
      <c r="F82" s="320">
        <v>8.0186818429414544</v>
      </c>
      <c r="G82" s="321"/>
      <c r="H82" s="322">
        <v>231</v>
      </c>
      <c r="I82" s="319">
        <v>14.510822510822511</v>
      </c>
      <c r="J82" s="323">
        <v>65.788787878787829</v>
      </c>
      <c r="K82" s="320">
        <v>2.6353627449481323</v>
      </c>
      <c r="L82" s="324">
        <v>8.6386686725300699</v>
      </c>
      <c r="M82" s="336"/>
      <c r="N82" s="351">
        <v>206</v>
      </c>
      <c r="O82" s="352">
        <v>6.3932038834951452</v>
      </c>
      <c r="P82" s="353">
        <v>60.067038834951461</v>
      </c>
      <c r="Q82" s="354">
        <v>2.9221804334667221</v>
      </c>
      <c r="R82" s="355">
        <v>12.42349677404475</v>
      </c>
      <c r="T82" t="s">
        <v>4489</v>
      </c>
      <c r="V82" s="291"/>
      <c r="W82" s="291"/>
      <c r="X82" s="976"/>
      <c r="AG82" s="117"/>
      <c r="AH82" s="356"/>
      <c r="AI82" s="294" t="s">
        <v>3297</v>
      </c>
      <c r="AJ82" s="117"/>
      <c r="AK82" s="117"/>
      <c r="AL82" s="117"/>
      <c r="AM82" s="117"/>
      <c r="AN82" s="117"/>
      <c r="AO82" s="117"/>
    </row>
    <row r="83" spans="1:45" ht="11.25" customHeight="1" x14ac:dyDescent="0.2">
      <c r="A83" s="317" t="s">
        <v>3298</v>
      </c>
      <c r="B83" s="318">
        <v>107</v>
      </c>
      <c r="C83" s="319">
        <v>40.065420560747661</v>
      </c>
      <c r="D83" s="320">
        <v>62.953364485981311</v>
      </c>
      <c r="E83" s="320">
        <v>2.6371650567247449</v>
      </c>
      <c r="F83" s="320">
        <v>8.1533121439846923</v>
      </c>
      <c r="G83" s="321"/>
      <c r="H83" s="322">
        <v>236</v>
      </c>
      <c r="I83" s="319">
        <v>14.40677966101695</v>
      </c>
      <c r="J83" s="323">
        <v>63.561101694915223</v>
      </c>
      <c r="K83" s="320">
        <v>2.7552745709655775</v>
      </c>
      <c r="L83" s="324">
        <v>8.2210619108989302</v>
      </c>
      <c r="M83" s="336"/>
      <c r="N83" s="351">
        <v>207</v>
      </c>
      <c r="O83" s="352">
        <v>6.2898550724637685</v>
      </c>
      <c r="P83" s="353">
        <v>58.081449275362303</v>
      </c>
      <c r="Q83" s="354">
        <v>3.0015185627430694</v>
      </c>
      <c r="R83" s="355">
        <v>12.69116532794088</v>
      </c>
      <c r="T83" s="976" t="s">
        <v>944</v>
      </c>
      <c r="X83" s="976" t="s">
        <v>945</v>
      </c>
      <c r="AG83" s="117"/>
      <c r="AH83" s="342"/>
      <c r="AI83" s="294" t="s">
        <v>3299</v>
      </c>
      <c r="AJ83" s="117"/>
      <c r="AK83" s="117"/>
      <c r="AL83" s="117"/>
      <c r="AM83" s="117"/>
      <c r="AN83" s="117"/>
      <c r="AO83" s="117"/>
    </row>
    <row r="84" spans="1:45" ht="11.25" customHeight="1" x14ac:dyDescent="0.2">
      <c r="A84" s="317" t="s">
        <v>3300</v>
      </c>
      <c r="B84" s="318">
        <v>107</v>
      </c>
      <c r="C84" s="319">
        <v>40.158878504672899</v>
      </c>
      <c r="D84" s="320">
        <v>65.280373831775677</v>
      </c>
      <c r="E84" s="320">
        <v>2.5546275112060877</v>
      </c>
      <c r="F84" s="320">
        <v>8.1718987825606604</v>
      </c>
      <c r="G84" s="321"/>
      <c r="H84" s="322">
        <v>239</v>
      </c>
      <c r="I84" s="319">
        <v>14.372384937238493</v>
      </c>
      <c r="J84" s="323">
        <v>65.233598326359839</v>
      </c>
      <c r="K84" s="320">
        <v>2.6697732207007077</v>
      </c>
      <c r="L84" s="324">
        <v>8.3517277058108519</v>
      </c>
      <c r="M84" s="336"/>
      <c r="N84" s="351">
        <v>207</v>
      </c>
      <c r="O84" s="352">
        <v>6.2318840579710146</v>
      </c>
      <c r="P84" s="353">
        <v>59.009903381642552</v>
      </c>
      <c r="Q84" s="354">
        <v>2.9371415919988646</v>
      </c>
      <c r="R84" s="355">
        <v>11.991692055074999</v>
      </c>
      <c r="T84" s="976" t="s">
        <v>1093</v>
      </c>
      <c r="X84" s="976" t="s">
        <v>1094</v>
      </c>
      <c r="AG84" s="117"/>
      <c r="AH84" s="294" t="s">
        <v>3301</v>
      </c>
      <c r="AI84" s="117"/>
      <c r="AJ84" s="357" t="s">
        <v>3302</v>
      </c>
      <c r="AK84" s="117"/>
      <c r="AL84" s="117"/>
      <c r="AM84" s="117"/>
      <c r="AN84" s="117"/>
      <c r="AO84" s="117"/>
    </row>
    <row r="85" spans="1:45" ht="11.25" customHeight="1" x14ac:dyDescent="0.2">
      <c r="A85" s="317" t="s">
        <v>3303</v>
      </c>
      <c r="B85" s="318">
        <v>107</v>
      </c>
      <c r="C85" s="319">
        <v>40.186915887850468</v>
      </c>
      <c r="D85" s="320">
        <v>63.640934579439218</v>
      </c>
      <c r="E85" s="320">
        <v>2.6520637569992176</v>
      </c>
      <c r="F85" s="320">
        <v>8.1363982947464386</v>
      </c>
      <c r="G85" s="321"/>
      <c r="H85" s="322">
        <v>239</v>
      </c>
      <c r="I85" s="319">
        <v>14.418410041841005</v>
      </c>
      <c r="J85" s="323">
        <v>63.646108786610895</v>
      </c>
      <c r="K85" s="320">
        <v>2.7575417982139583</v>
      </c>
      <c r="L85" s="324">
        <v>8.467564407452377</v>
      </c>
      <c r="M85" s="336"/>
      <c r="N85" s="351">
        <v>208</v>
      </c>
      <c r="O85" s="352">
        <v>6.1826923076923075</v>
      </c>
      <c r="P85" s="353">
        <v>55.770576923076938</v>
      </c>
      <c r="Q85" s="354">
        <v>3.1265755307998471</v>
      </c>
      <c r="R85" s="355">
        <v>12.292188838984996</v>
      </c>
      <c r="T85" s="976" t="s">
        <v>1518</v>
      </c>
      <c r="X85" s="976" t="s">
        <v>1519</v>
      </c>
      <c r="AG85" s="117"/>
      <c r="AH85" s="358"/>
      <c r="AI85" s="294" t="s">
        <v>3304</v>
      </c>
      <c r="AJ85" s="117"/>
      <c r="AK85" s="117"/>
      <c r="AL85" s="117"/>
      <c r="AM85" s="117"/>
      <c r="AN85" s="117"/>
      <c r="AO85" s="117"/>
    </row>
    <row r="86" spans="1:45" ht="11.25" customHeight="1" x14ac:dyDescent="0.2">
      <c r="A86" s="317" t="s">
        <v>3305</v>
      </c>
      <c r="B86" s="318">
        <v>105</v>
      </c>
      <c r="C86" s="319">
        <v>40.180952380952384</v>
      </c>
      <c r="D86" s="320">
        <v>67.284285714285716</v>
      </c>
      <c r="E86" s="320">
        <v>2.5230512410767219</v>
      </c>
      <c r="F86" s="320">
        <v>8.3912842710296651</v>
      </c>
      <c r="G86" s="321"/>
      <c r="H86" s="322">
        <v>245</v>
      </c>
      <c r="I86" s="319">
        <v>14.371428571428572</v>
      </c>
      <c r="J86" s="323">
        <v>68.06881632653058</v>
      </c>
      <c r="K86" s="320">
        <v>2.6500774337634585</v>
      </c>
      <c r="L86" s="324">
        <v>8.8487876793907461</v>
      </c>
      <c r="M86" s="336"/>
      <c r="N86" s="351">
        <v>218</v>
      </c>
      <c r="O86" s="352">
        <v>6.068807339449541</v>
      </c>
      <c r="P86" s="353">
        <v>55.271146788990798</v>
      </c>
      <c r="Q86" s="354">
        <v>3.0916555141228321</v>
      </c>
      <c r="R86" s="355">
        <v>11.976759627555911</v>
      </c>
      <c r="T86" s="976" t="s">
        <v>4490</v>
      </c>
      <c r="V86" s="719"/>
      <c r="W86" s="719"/>
      <c r="X86" s="719"/>
      <c r="AG86" s="359" t="s">
        <v>3306</v>
      </c>
      <c r="AH86" s="3"/>
      <c r="AI86" s="360" t="s">
        <v>3307</v>
      </c>
      <c r="AJ86" s="2"/>
      <c r="AK86" s="2"/>
      <c r="AL86" s="2"/>
      <c r="AM86" s="2"/>
      <c r="AN86" s="2"/>
      <c r="AO86" s="2"/>
      <c r="AP86" s="361"/>
      <c r="AQ86" s="4"/>
      <c r="AR86" s="4"/>
      <c r="AS86" s="4"/>
    </row>
    <row r="87" spans="1:45" ht="11.25" customHeight="1" x14ac:dyDescent="0.2">
      <c r="A87" s="317" t="s">
        <v>3308</v>
      </c>
      <c r="B87" s="318">
        <v>105</v>
      </c>
      <c r="C87" s="319">
        <v>40.314285714285717</v>
      </c>
      <c r="D87" s="320">
        <v>68.376380952380956</v>
      </c>
      <c r="E87" s="320">
        <v>2.5279661610848594</v>
      </c>
      <c r="F87" s="320">
        <v>8.518488904225908</v>
      </c>
      <c r="G87" s="321"/>
      <c r="H87" s="322">
        <v>246</v>
      </c>
      <c r="I87" s="319">
        <v>14.349593495934959</v>
      </c>
      <c r="J87" s="323">
        <v>68.204024390243859</v>
      </c>
      <c r="K87" s="320">
        <v>2.6457581096145075</v>
      </c>
      <c r="L87" s="324">
        <v>8.9321094644245314</v>
      </c>
      <c r="M87" s="336"/>
      <c r="N87" s="351">
        <v>238</v>
      </c>
      <c r="O87" s="352">
        <v>5.96218487394958</v>
      </c>
      <c r="P87" s="353">
        <v>56.81394957983192</v>
      </c>
      <c r="Q87" s="354">
        <v>3.0148029219189652</v>
      </c>
      <c r="R87" s="355">
        <v>12.22504100438675</v>
      </c>
      <c r="T87" s="984" t="s">
        <v>563</v>
      </c>
      <c r="V87" s="719"/>
      <c r="W87" s="719"/>
      <c r="X87" s="976" t="s">
        <v>564</v>
      </c>
      <c r="AG87" s="362" t="s">
        <v>3309</v>
      </c>
      <c r="AH87" s="363"/>
      <c r="AI87" s="225">
        <v>2008</v>
      </c>
      <c r="AJ87" s="51">
        <v>2009</v>
      </c>
      <c r="AK87" s="225" t="s">
        <v>3186</v>
      </c>
      <c r="AL87" s="51" t="s">
        <v>3187</v>
      </c>
      <c r="AM87" s="225" t="s">
        <v>92</v>
      </c>
      <c r="AN87" s="51" t="s">
        <v>17</v>
      </c>
      <c r="AO87" s="225" t="s">
        <v>3188</v>
      </c>
      <c r="AP87" s="51" t="s">
        <v>3189</v>
      </c>
      <c r="AQ87" s="225">
        <v>2016</v>
      </c>
      <c r="AR87" s="225">
        <v>2017</v>
      </c>
      <c r="AS87" s="225">
        <v>2018</v>
      </c>
    </row>
    <row r="88" spans="1:45" ht="11.25" customHeight="1" x14ac:dyDescent="0.2">
      <c r="A88" s="317" t="s">
        <v>3310</v>
      </c>
      <c r="B88" s="318">
        <v>106</v>
      </c>
      <c r="C88" s="319">
        <v>40.226415094339622</v>
      </c>
      <c r="D88" s="320">
        <v>69.582924528301859</v>
      </c>
      <c r="E88" s="320">
        <v>2.4985181950939808</v>
      </c>
      <c r="F88" s="320">
        <v>8.2467161042749879</v>
      </c>
      <c r="G88" s="321"/>
      <c r="H88" s="322">
        <v>246</v>
      </c>
      <c r="I88" s="319">
        <v>14.390243902439025</v>
      </c>
      <c r="J88" s="323">
        <v>68.710447154471538</v>
      </c>
      <c r="K88" s="320">
        <v>2.6426313265707595</v>
      </c>
      <c r="L88" s="324">
        <v>8.6096120307346258</v>
      </c>
      <c r="M88" s="336"/>
      <c r="N88" s="351">
        <v>259</v>
      </c>
      <c r="O88" s="352">
        <v>5.9111969111969112</v>
      </c>
      <c r="P88" s="353">
        <v>56.756718146718157</v>
      </c>
      <c r="Q88" s="354">
        <v>3.1156709291068094</v>
      </c>
      <c r="R88" s="355">
        <v>12.278304141151919</v>
      </c>
      <c r="T88" s="976"/>
      <c r="U88" s="719"/>
      <c r="V88" s="719"/>
      <c r="W88" s="719"/>
      <c r="X88" s="976"/>
      <c r="AG88" s="364" t="s">
        <v>3311</v>
      </c>
      <c r="AH88" s="365"/>
      <c r="AI88" s="366">
        <f t="shared" ref="AI88:AS88" si="9">AH73</f>
        <v>139</v>
      </c>
      <c r="AJ88" s="365">
        <f t="shared" si="9"/>
        <v>150</v>
      </c>
      <c r="AK88" s="366">
        <f t="shared" si="9"/>
        <v>159</v>
      </c>
      <c r="AL88" s="365">
        <f t="shared" si="9"/>
        <v>417</v>
      </c>
      <c r="AM88" s="366">
        <f t="shared" si="9"/>
        <v>448</v>
      </c>
      <c r="AN88" s="365">
        <f t="shared" si="9"/>
        <v>458</v>
      </c>
      <c r="AO88" s="366">
        <f t="shared" si="9"/>
        <v>476</v>
      </c>
      <c r="AP88" s="365">
        <f t="shared" si="9"/>
        <v>611</v>
      </c>
      <c r="AQ88" s="366">
        <f t="shared" si="9"/>
        <v>753</v>
      </c>
      <c r="AR88" s="366">
        <f t="shared" si="9"/>
        <v>769</v>
      </c>
      <c r="AS88" s="366">
        <f t="shared" si="9"/>
        <v>822</v>
      </c>
    </row>
    <row r="89" spans="1:45" ht="11.25" customHeight="1" x14ac:dyDescent="0.2">
      <c r="A89" s="272" t="s">
        <v>3312</v>
      </c>
      <c r="B89" s="299">
        <v>106</v>
      </c>
      <c r="C89" s="274">
        <v>40.29245283018868</v>
      </c>
      <c r="D89" s="275">
        <v>67.493679245283005</v>
      </c>
      <c r="E89" s="275">
        <v>2.5844576979213203</v>
      </c>
      <c r="F89" s="275">
        <v>8.2681088405621495</v>
      </c>
      <c r="G89" s="321"/>
      <c r="H89" s="300">
        <v>250</v>
      </c>
      <c r="I89" s="274">
        <v>14.423999999999999</v>
      </c>
      <c r="J89" s="287">
        <v>67.095879999999994</v>
      </c>
      <c r="K89" s="275">
        <v>2.7455868266746983</v>
      </c>
      <c r="L89" s="301">
        <v>8.4288867515287755</v>
      </c>
      <c r="M89" s="336"/>
      <c r="N89" s="337">
        <v>281</v>
      </c>
      <c r="O89" s="338">
        <v>5.8291814946619214</v>
      </c>
      <c r="P89" s="339">
        <v>54.167010676156544</v>
      </c>
      <c r="Q89" s="340">
        <v>3.145651285338082</v>
      </c>
      <c r="R89" s="341">
        <v>11.853811236729971</v>
      </c>
      <c r="V89" s="719"/>
      <c r="W89" s="719"/>
      <c r="X89" s="976"/>
      <c r="AG89" s="367" t="s">
        <v>3281</v>
      </c>
      <c r="AH89" s="368"/>
      <c r="AI89" s="92">
        <f t="shared" ref="AI89:AS89" si="10">AI95+AI94</f>
        <v>26</v>
      </c>
      <c r="AJ89" s="368">
        <f t="shared" si="10"/>
        <v>53</v>
      </c>
      <c r="AK89" s="92">
        <f t="shared" si="10"/>
        <v>320</v>
      </c>
      <c r="AL89" s="368">
        <f t="shared" si="10"/>
        <v>59</v>
      </c>
      <c r="AM89" s="92">
        <f t="shared" si="10"/>
        <v>47</v>
      </c>
      <c r="AN89" s="368">
        <f t="shared" si="10"/>
        <v>54</v>
      </c>
      <c r="AO89" s="92">
        <f t="shared" si="10"/>
        <v>165</v>
      </c>
      <c r="AP89" s="368">
        <f t="shared" si="10"/>
        <v>209</v>
      </c>
      <c r="AQ89" s="92">
        <f t="shared" si="10"/>
        <v>121</v>
      </c>
      <c r="AR89" s="92">
        <f t="shared" si="10"/>
        <v>126</v>
      </c>
      <c r="AS89" s="92" t="e">
        <f t="shared" si="10"/>
        <v>#REF!</v>
      </c>
    </row>
    <row r="90" spans="1:45" ht="11.25" customHeight="1" x14ac:dyDescent="0.2">
      <c r="A90" s="272" t="s">
        <v>3313</v>
      </c>
      <c r="B90" s="299">
        <v>105</v>
      </c>
      <c r="C90" s="274">
        <v>40.476190476190474</v>
      </c>
      <c r="D90" s="275">
        <v>69.741142857142847</v>
      </c>
      <c r="E90" s="275">
        <v>2.5536367271743168</v>
      </c>
      <c r="F90" s="275">
        <v>8.2946179955700305</v>
      </c>
      <c r="G90" s="321"/>
      <c r="H90" s="300">
        <v>249</v>
      </c>
      <c r="I90" s="274">
        <v>14.626506024096386</v>
      </c>
      <c r="J90" s="287">
        <v>70.40481927710843</v>
      </c>
      <c r="K90" s="275">
        <v>2.6973954721488651</v>
      </c>
      <c r="L90" s="301">
        <v>8.3763581489520114</v>
      </c>
      <c r="M90" s="336"/>
      <c r="N90" s="337">
        <v>309</v>
      </c>
      <c r="O90" s="338">
        <v>5.8317152103559868</v>
      </c>
      <c r="P90" s="339">
        <v>55.628737864077692</v>
      </c>
      <c r="Q90" s="340">
        <v>2.9151936862692911</v>
      </c>
      <c r="R90" s="341">
        <v>12.160612334501097</v>
      </c>
      <c r="T90" s="976"/>
      <c r="U90" s="719"/>
      <c r="V90" s="291"/>
      <c r="W90" s="291"/>
      <c r="X90" s="976"/>
      <c r="AG90" s="369" t="s">
        <v>3291</v>
      </c>
      <c r="AH90" s="8" t="s">
        <v>3314</v>
      </c>
      <c r="AI90" s="248">
        <f>Changes!E610</f>
        <v>9</v>
      </c>
      <c r="AJ90" s="8">
        <f>Changes!E611</f>
        <v>28</v>
      </c>
      <c r="AK90" s="248">
        <f>Changes!E612</f>
        <v>1</v>
      </c>
      <c r="AL90" s="8">
        <f>Changes!E613</f>
        <v>8</v>
      </c>
      <c r="AM90" s="248">
        <f>Changes!E614</f>
        <v>14</v>
      </c>
      <c r="AN90" s="8">
        <f>Changes!E615</f>
        <v>6</v>
      </c>
      <c r="AO90" s="248">
        <f>Changes!E616</f>
        <v>7</v>
      </c>
      <c r="AP90" s="8">
        <f>Changes!E617</f>
        <v>18</v>
      </c>
      <c r="AQ90" s="248">
        <f>Changes!E618</f>
        <v>28</v>
      </c>
      <c r="AR90" s="248">
        <f>Changes!E619</f>
        <v>8</v>
      </c>
      <c r="AS90" s="248" t="e">
        <f>Changes!#REF!</f>
        <v>#REF!</v>
      </c>
    </row>
    <row r="91" spans="1:45" ht="11.25" customHeight="1" x14ac:dyDescent="0.2">
      <c r="A91" s="272" t="s">
        <v>3315</v>
      </c>
      <c r="B91" s="299">
        <v>105</v>
      </c>
      <c r="C91" s="274">
        <v>40.504761904761907</v>
      </c>
      <c r="D91" s="275">
        <v>69.208857142857099</v>
      </c>
      <c r="E91" s="275">
        <v>2.5662461294491061</v>
      </c>
      <c r="F91" s="275">
        <v>8.229315833206563</v>
      </c>
      <c r="G91" s="321"/>
      <c r="H91" s="300">
        <v>249</v>
      </c>
      <c r="I91" s="274">
        <v>14.634538152610443</v>
      </c>
      <c r="J91" s="287">
        <v>70.260040160642532</v>
      </c>
      <c r="K91" s="275">
        <v>2.7218282094190505</v>
      </c>
      <c r="L91" s="301">
        <v>8.1666825730796422</v>
      </c>
      <c r="M91" s="336"/>
      <c r="N91" s="337">
        <v>336</v>
      </c>
      <c r="O91" s="338">
        <v>5.7857142857142856</v>
      </c>
      <c r="P91" s="339">
        <v>54.019880952380987</v>
      </c>
      <c r="Q91" s="340">
        <v>2.8917702971863304</v>
      </c>
      <c r="R91" s="341">
        <v>12.102456010846762</v>
      </c>
      <c r="AG91" s="333" t="s">
        <v>3291</v>
      </c>
      <c r="AH91" s="12" t="s">
        <v>3316</v>
      </c>
      <c r="AI91" s="251">
        <f>Changes!F610</f>
        <v>2</v>
      </c>
      <c r="AJ91" s="12">
        <f>Changes!F611</f>
        <v>13</v>
      </c>
      <c r="AK91" s="251">
        <f>Changes!F612</f>
        <v>57</v>
      </c>
      <c r="AL91" s="12">
        <f>Changes!F613</f>
        <v>13</v>
      </c>
      <c r="AM91" s="251">
        <f>Changes!F614</f>
        <v>13</v>
      </c>
      <c r="AN91" s="12">
        <f>Changes!F615</f>
        <v>13</v>
      </c>
      <c r="AO91" s="251">
        <f>Changes!F616</f>
        <v>12</v>
      </c>
      <c r="AP91" s="12">
        <f>Changes!F617</f>
        <v>12</v>
      </c>
      <c r="AQ91" s="251">
        <f>Changes!F618</f>
        <v>49</v>
      </c>
      <c r="AR91" s="251">
        <f>Changes!F619</f>
        <v>37</v>
      </c>
      <c r="AS91" s="251">
        <f>Changes!F620</f>
        <v>31</v>
      </c>
    </row>
    <row r="92" spans="1:45" ht="11.25" customHeight="1" x14ac:dyDescent="0.2">
      <c r="A92" s="272" t="s">
        <v>3317</v>
      </c>
      <c r="B92" s="299">
        <v>105</v>
      </c>
      <c r="C92" s="274">
        <v>40.590476190476188</v>
      </c>
      <c r="D92" s="275">
        <v>68.276857142857111</v>
      </c>
      <c r="E92" s="275">
        <v>2.6157508638229192</v>
      </c>
      <c r="F92" s="275">
        <v>7.8909997898311657</v>
      </c>
      <c r="G92" s="321"/>
      <c r="H92" s="300">
        <v>249</v>
      </c>
      <c r="I92" s="274">
        <v>14.686746987951807</v>
      </c>
      <c r="J92" s="287">
        <v>69.610522088353392</v>
      </c>
      <c r="K92" s="275">
        <v>2.727842926046208</v>
      </c>
      <c r="L92" s="301">
        <v>7.9620214312743132</v>
      </c>
      <c r="M92" s="336"/>
      <c r="N92" s="337">
        <v>353</v>
      </c>
      <c r="O92" s="338">
        <v>5.7705382436260626</v>
      </c>
      <c r="P92" s="339">
        <v>53.821841359773352</v>
      </c>
      <c r="Q92" s="340">
        <v>2.9300528380188511</v>
      </c>
      <c r="R92" s="341">
        <v>12.42053586248324</v>
      </c>
      <c r="AG92" s="333" t="s">
        <v>3291</v>
      </c>
      <c r="AH92" s="12" t="s">
        <v>3318</v>
      </c>
      <c r="AI92" s="251">
        <f>Changes!G610</f>
        <v>3</v>
      </c>
      <c r="AJ92" s="12">
        <f>Changes!G611</f>
        <v>3</v>
      </c>
      <c r="AK92" s="251">
        <f>Changes!G612</f>
        <v>4</v>
      </c>
      <c r="AL92" s="12">
        <f>Changes!G613</f>
        <v>6</v>
      </c>
      <c r="AM92" s="251">
        <f>Changes!G614</f>
        <v>5</v>
      </c>
      <c r="AN92" s="12">
        <f>Changes!G615</f>
        <v>12</v>
      </c>
      <c r="AO92" s="251">
        <f>Changes!G616</f>
        <v>8</v>
      </c>
      <c r="AP92" s="12">
        <f>Changes!G617</f>
        <v>18</v>
      </c>
      <c r="AQ92" s="251">
        <f>Changes!G618</f>
        <v>24</v>
      </c>
      <c r="AR92" s="251">
        <f>Changes!G619</f>
        <v>25</v>
      </c>
      <c r="AS92" s="251">
        <f>Changes!G620</f>
        <v>26</v>
      </c>
    </row>
    <row r="93" spans="1:45" ht="11.25" customHeight="1" x14ac:dyDescent="0.2">
      <c r="A93" s="272" t="s">
        <v>3319</v>
      </c>
      <c r="B93" s="299">
        <v>105</v>
      </c>
      <c r="C93" s="274">
        <v>40.657142857142858</v>
      </c>
      <c r="D93" s="275">
        <v>68.729238095238074</v>
      </c>
      <c r="E93" s="275">
        <v>2.6202837900291169</v>
      </c>
      <c r="F93" s="275">
        <v>7.8067703222866047</v>
      </c>
      <c r="G93" s="321"/>
      <c r="H93" s="300">
        <v>251</v>
      </c>
      <c r="I93" s="274">
        <v>14.733067729083665</v>
      </c>
      <c r="J93" s="287">
        <v>69.937848605577628</v>
      </c>
      <c r="K93" s="275">
        <v>2.7625618090078712</v>
      </c>
      <c r="L93" s="301">
        <v>7.9672204406714853</v>
      </c>
      <c r="M93" s="336"/>
      <c r="N93" s="337">
        <v>366</v>
      </c>
      <c r="O93" s="338">
        <v>5.7622950819672134</v>
      </c>
      <c r="P93" s="339">
        <v>54.440355191256856</v>
      </c>
      <c r="Q93" s="340">
        <v>2.9086780915571202</v>
      </c>
      <c r="R93" s="341">
        <v>12.253992389656698</v>
      </c>
      <c r="AG93" s="333" t="s">
        <v>3291</v>
      </c>
      <c r="AH93" s="12" t="s">
        <v>1864</v>
      </c>
      <c r="AI93" s="251">
        <f>Changes!H610</f>
        <v>1</v>
      </c>
      <c r="AJ93" s="12">
        <f>Changes!H611</f>
        <v>0</v>
      </c>
      <c r="AK93" s="251">
        <f>Changes!H612</f>
        <v>0</v>
      </c>
      <c r="AL93" s="12">
        <f>Changes!H613</f>
        <v>1</v>
      </c>
      <c r="AM93" s="251">
        <f>Changes!H614</f>
        <v>5</v>
      </c>
      <c r="AN93" s="12">
        <f>Changes!H615</f>
        <v>5</v>
      </c>
      <c r="AO93" s="251">
        <f>Changes!H616</f>
        <v>3</v>
      </c>
      <c r="AP93" s="12">
        <f>Changes!H617</f>
        <v>19</v>
      </c>
      <c r="AQ93" s="251">
        <f>Changes!H618</f>
        <v>4</v>
      </c>
      <c r="AR93" s="251">
        <f>Changes!H619</f>
        <v>3</v>
      </c>
      <c r="AS93" s="251">
        <f>Changes!H620</f>
        <v>0</v>
      </c>
    </row>
    <row r="94" spans="1:45" ht="11.25" customHeight="1" x14ac:dyDescent="0.2">
      <c r="A94" s="272" t="s">
        <v>3320</v>
      </c>
      <c r="B94" s="299">
        <v>105</v>
      </c>
      <c r="C94" s="274">
        <v>40.704761904761902</v>
      </c>
      <c r="D94" s="275">
        <v>66.595523809523797</v>
      </c>
      <c r="E94" s="275">
        <v>2.6721877749238581</v>
      </c>
      <c r="F94" s="275">
        <v>7.8261113836627816</v>
      </c>
      <c r="G94" s="321"/>
      <c r="H94" s="300">
        <v>252</v>
      </c>
      <c r="I94" s="274">
        <v>14.753968253968255</v>
      </c>
      <c r="J94" s="287">
        <v>68.493412698412698</v>
      </c>
      <c r="K94" s="275">
        <v>2.8367059552911673</v>
      </c>
      <c r="L94" s="301">
        <v>7.759726211288287</v>
      </c>
      <c r="M94" s="336"/>
      <c r="N94" s="337">
        <v>369</v>
      </c>
      <c r="O94" s="338">
        <v>5.7452574525745259</v>
      </c>
      <c r="P94" s="339">
        <v>53.50566395663953</v>
      </c>
      <c r="Q94" s="340">
        <v>2.9872024465894533</v>
      </c>
      <c r="R94" s="341">
        <v>12.099140561901489</v>
      </c>
      <c r="AG94" s="370" t="s">
        <v>3291</v>
      </c>
      <c r="AH94" s="371" t="s">
        <v>3252</v>
      </c>
      <c r="AI94" s="372">
        <f t="shared" ref="AI94:AR94" si="11">SUM(AI90:AI93)</f>
        <v>15</v>
      </c>
      <c r="AJ94" s="371">
        <f t="shared" si="11"/>
        <v>44</v>
      </c>
      <c r="AK94" s="372">
        <f t="shared" si="11"/>
        <v>62</v>
      </c>
      <c r="AL94" s="371">
        <f t="shared" si="11"/>
        <v>28</v>
      </c>
      <c r="AM94" s="372">
        <f t="shared" si="11"/>
        <v>37</v>
      </c>
      <c r="AN94" s="371">
        <f t="shared" si="11"/>
        <v>36</v>
      </c>
      <c r="AO94" s="372">
        <f t="shared" si="11"/>
        <v>30</v>
      </c>
      <c r="AP94" s="371">
        <f t="shared" si="11"/>
        <v>67</v>
      </c>
      <c r="AQ94" s="372">
        <f t="shared" si="11"/>
        <v>105</v>
      </c>
      <c r="AR94" s="372">
        <f t="shared" si="11"/>
        <v>73</v>
      </c>
      <c r="AS94" s="372" t="e">
        <f>SUM(AS90:AS93)</f>
        <v>#REF!</v>
      </c>
    </row>
    <row r="95" spans="1:45" ht="11.25" customHeight="1" x14ac:dyDescent="0.2">
      <c r="A95" s="272" t="s">
        <v>3321</v>
      </c>
      <c r="B95" s="299">
        <v>106</v>
      </c>
      <c r="C95" s="274">
        <v>40.849056603773583</v>
      </c>
      <c r="D95" s="275">
        <v>71.843396226415109</v>
      </c>
      <c r="E95" s="275">
        <v>2.6569284096496362</v>
      </c>
      <c r="F95" s="275">
        <v>6.9140205164596402</v>
      </c>
      <c r="G95" s="321"/>
      <c r="H95" s="300">
        <v>253</v>
      </c>
      <c r="I95" s="274">
        <v>14.766798418972332</v>
      </c>
      <c r="J95" s="287">
        <v>67.341067193675926</v>
      </c>
      <c r="K95" s="275">
        <v>2.8551618587207477</v>
      </c>
      <c r="L95" s="301">
        <v>8.2041056631634746</v>
      </c>
      <c r="M95" s="336"/>
      <c r="N95" s="337">
        <v>375</v>
      </c>
      <c r="O95" s="338">
        <v>5.722666666666667</v>
      </c>
      <c r="P95" s="339">
        <v>53.040186666666678</v>
      </c>
      <c r="Q95" s="340">
        <v>3.0345800356653641</v>
      </c>
      <c r="R95" s="341">
        <v>11.652857995672615</v>
      </c>
      <c r="AG95" s="333" t="s">
        <v>3322</v>
      </c>
      <c r="AH95" s="12"/>
      <c r="AI95" s="251">
        <f t="shared" ref="AI95:AR95" si="12">AI80</f>
        <v>11</v>
      </c>
      <c r="AJ95" s="12">
        <f t="shared" si="12"/>
        <v>9</v>
      </c>
      <c r="AK95" s="251">
        <f t="shared" si="12"/>
        <v>258</v>
      </c>
      <c r="AL95" s="12">
        <f t="shared" si="12"/>
        <v>31</v>
      </c>
      <c r="AM95" s="251">
        <f t="shared" si="12"/>
        <v>10</v>
      </c>
      <c r="AN95" s="12">
        <f t="shared" si="12"/>
        <v>18</v>
      </c>
      <c r="AO95" s="251">
        <f t="shared" si="12"/>
        <v>135</v>
      </c>
      <c r="AP95" s="12">
        <f t="shared" si="12"/>
        <v>142</v>
      </c>
      <c r="AQ95" s="251">
        <f t="shared" si="12"/>
        <v>16</v>
      </c>
      <c r="AR95" s="251">
        <f t="shared" si="12"/>
        <v>53</v>
      </c>
      <c r="AS95" s="251">
        <f>AS80</f>
        <v>39</v>
      </c>
    </row>
    <row r="96" spans="1:45" ht="11.25" customHeight="1" x14ac:dyDescent="0.2">
      <c r="A96" s="272" t="s">
        <v>3323</v>
      </c>
      <c r="B96" s="299">
        <v>106</v>
      </c>
      <c r="C96" s="274">
        <v>40.933962264150942</v>
      </c>
      <c r="D96" s="275">
        <v>68.378962264150914</v>
      </c>
      <c r="E96" s="275">
        <v>2.8042465513353609</v>
      </c>
      <c r="F96" s="275">
        <v>6.8272817327910573</v>
      </c>
      <c r="G96" s="321"/>
      <c r="H96" s="300">
        <v>253</v>
      </c>
      <c r="I96" s="274">
        <v>14.786561264822135</v>
      </c>
      <c r="J96" s="287">
        <v>64.103399209486156</v>
      </c>
      <c r="K96" s="275">
        <v>2.9772161316624031</v>
      </c>
      <c r="L96" s="301">
        <v>7.9899800869940529</v>
      </c>
      <c r="M96" s="336"/>
      <c r="N96" s="337">
        <v>376</v>
      </c>
      <c r="O96" s="338">
        <v>5.7127659574468082</v>
      </c>
      <c r="P96" s="339">
        <v>49.76289893617021</v>
      </c>
      <c r="Q96" s="340">
        <v>3.2408352122433257</v>
      </c>
      <c r="R96" s="341">
        <v>11.533776723942712</v>
      </c>
      <c r="AG96" s="364" t="s">
        <v>3324</v>
      </c>
      <c r="AH96" s="365"/>
      <c r="AI96" s="366">
        <f t="shared" ref="AI96:AR96" si="13">AI73</f>
        <v>150</v>
      </c>
      <c r="AJ96" s="365">
        <f t="shared" si="13"/>
        <v>159</v>
      </c>
      <c r="AK96" s="366">
        <f t="shared" si="13"/>
        <v>417</v>
      </c>
      <c r="AL96" s="365">
        <f t="shared" si="13"/>
        <v>448</v>
      </c>
      <c r="AM96" s="366">
        <f t="shared" si="13"/>
        <v>458</v>
      </c>
      <c r="AN96" s="365">
        <f t="shared" si="13"/>
        <v>476</v>
      </c>
      <c r="AO96" s="366">
        <f t="shared" si="13"/>
        <v>611</v>
      </c>
      <c r="AP96" s="365">
        <f t="shared" si="13"/>
        <v>753</v>
      </c>
      <c r="AQ96" s="366">
        <f t="shared" si="13"/>
        <v>769</v>
      </c>
      <c r="AR96" s="366">
        <f t="shared" si="13"/>
        <v>822</v>
      </c>
      <c r="AS96" s="366">
        <f>AS73</f>
        <v>861</v>
      </c>
    </row>
    <row r="97" spans="1:45" ht="11.25" customHeight="1" x14ac:dyDescent="0.2">
      <c r="A97" s="272" t="s">
        <v>3325</v>
      </c>
      <c r="B97" s="299">
        <v>106</v>
      </c>
      <c r="C97" s="274">
        <v>40.962264150943398</v>
      </c>
      <c r="D97" s="275">
        <v>66.968773584905634</v>
      </c>
      <c r="E97" s="275">
        <v>2.850226692277718</v>
      </c>
      <c r="F97" s="275">
        <v>6.7953730341393292</v>
      </c>
      <c r="G97" s="321"/>
      <c r="H97" s="300">
        <v>252</v>
      </c>
      <c r="I97" s="274">
        <v>14.837301587301587</v>
      </c>
      <c r="J97" s="287">
        <v>62.143531746031755</v>
      </c>
      <c r="K97" s="275">
        <v>3.0995539000769115</v>
      </c>
      <c r="L97" s="301">
        <v>8.1166211278060452</v>
      </c>
      <c r="M97" s="336"/>
      <c r="N97" s="337">
        <v>384</v>
      </c>
      <c r="O97" s="338">
        <v>5.703125</v>
      </c>
      <c r="P97" s="339">
        <v>48.509973958333291</v>
      </c>
      <c r="Q97" s="340">
        <v>3.4016643905149739</v>
      </c>
      <c r="R97" s="341">
        <v>11.481061950647952</v>
      </c>
      <c r="AG97" s="117"/>
      <c r="AH97" s="117"/>
      <c r="AI97" s="117"/>
      <c r="AJ97" s="117"/>
      <c r="AK97" s="117"/>
      <c r="AL97" s="117"/>
      <c r="AM97" s="117"/>
      <c r="AN97" s="117"/>
      <c r="AO97" s="117"/>
    </row>
    <row r="98" spans="1:45" ht="11.25" customHeight="1" x14ac:dyDescent="0.2">
      <c r="A98" s="272" t="s">
        <v>3326</v>
      </c>
      <c r="B98" s="299">
        <v>106</v>
      </c>
      <c r="C98" s="274">
        <v>41.094339622641506</v>
      </c>
      <c r="D98" s="275">
        <v>72.157547169811323</v>
      </c>
      <c r="E98" s="275">
        <v>2.6730722202842778</v>
      </c>
      <c r="F98" s="275">
        <v>6.9731375385076122</v>
      </c>
      <c r="G98" s="321"/>
      <c r="H98" s="300">
        <v>251</v>
      </c>
      <c r="I98" s="274">
        <v>14.872509960159363</v>
      </c>
      <c r="J98" s="287">
        <v>65.221633466135472</v>
      </c>
      <c r="K98" s="275">
        <v>3.0172131014647738</v>
      </c>
      <c r="L98" s="301">
        <v>7.6941437046561312</v>
      </c>
      <c r="M98" s="336"/>
      <c r="N98" s="337">
        <v>388</v>
      </c>
      <c r="O98" s="338">
        <v>5.731958762886598</v>
      </c>
      <c r="P98" s="339">
        <v>52.082139175257673</v>
      </c>
      <c r="Q98" s="340">
        <v>3.1875975342539027</v>
      </c>
      <c r="R98" s="341">
        <v>11.418678598968501</v>
      </c>
      <c r="AG98" s="373" t="s">
        <v>3327</v>
      </c>
      <c r="AH98" s="3"/>
      <c r="AI98" s="360" t="s">
        <v>3307</v>
      </c>
      <c r="AJ98" s="2"/>
      <c r="AK98" s="2"/>
      <c r="AL98" s="2"/>
      <c r="AM98" s="2"/>
      <c r="AN98" s="2"/>
      <c r="AO98" s="2"/>
      <c r="AP98" s="361"/>
      <c r="AQ98" s="4"/>
      <c r="AR98" s="4"/>
      <c r="AS98" s="4"/>
    </row>
    <row r="99" spans="1:45" ht="11.25" customHeight="1" x14ac:dyDescent="0.2">
      <c r="A99" s="272" t="s">
        <v>3328</v>
      </c>
      <c r="B99" s="299">
        <v>106</v>
      </c>
      <c r="C99" s="274">
        <v>41.132075471698116</v>
      </c>
      <c r="D99" s="275">
        <v>71.13009433962263</v>
      </c>
      <c r="E99" s="275">
        <v>2.7180273466765659</v>
      </c>
      <c r="F99" s="275">
        <v>6.774806542452505</v>
      </c>
      <c r="G99" s="321"/>
      <c r="H99" s="300">
        <v>253</v>
      </c>
      <c r="I99" s="274">
        <v>14.857707509881424</v>
      </c>
      <c r="J99" s="287">
        <v>65.086205533596853</v>
      </c>
      <c r="K99" s="275">
        <v>3.121415418257079</v>
      </c>
      <c r="L99" s="301">
        <v>7.7866611146562903</v>
      </c>
      <c r="M99" s="336"/>
      <c r="N99" s="337">
        <v>394</v>
      </c>
      <c r="O99" s="338">
        <v>5.7360406091370555</v>
      </c>
      <c r="P99" s="339">
        <v>52.238908629441582</v>
      </c>
      <c r="Q99" s="340">
        <v>3.2257430113336945</v>
      </c>
      <c r="R99" s="341">
        <v>11.984253399208921</v>
      </c>
      <c r="AG99" s="362" t="s">
        <v>3309</v>
      </c>
      <c r="AH99" s="363"/>
      <c r="AI99" s="225">
        <v>2008</v>
      </c>
      <c r="AJ99" s="51">
        <v>2009</v>
      </c>
      <c r="AK99" s="225" t="s">
        <v>3186</v>
      </c>
      <c r="AL99" s="51" t="s">
        <v>3187</v>
      </c>
      <c r="AM99" s="225" t="s">
        <v>92</v>
      </c>
      <c r="AN99" s="51" t="s">
        <v>17</v>
      </c>
      <c r="AO99" s="225" t="s">
        <v>3188</v>
      </c>
      <c r="AP99" s="51" t="s">
        <v>3189</v>
      </c>
      <c r="AQ99" s="225">
        <v>2016</v>
      </c>
      <c r="AR99" s="225">
        <v>2017</v>
      </c>
      <c r="AS99" s="225">
        <v>2018</v>
      </c>
    </row>
    <row r="100" spans="1:45" ht="11.25" customHeight="1" x14ac:dyDescent="0.2">
      <c r="A100" s="229" t="s">
        <v>3329</v>
      </c>
      <c r="B100" s="241">
        <v>107</v>
      </c>
      <c r="C100" s="282">
        <v>41.037383177570092</v>
      </c>
      <c r="D100" s="285">
        <v>69.717663551401841</v>
      </c>
      <c r="E100" s="285">
        <v>2.7634427220656144</v>
      </c>
      <c r="F100" s="285">
        <v>6.7567626898137334</v>
      </c>
      <c r="G100" s="321"/>
      <c r="H100" s="255">
        <v>250</v>
      </c>
      <c r="I100" s="282">
        <v>14.923999999999999</v>
      </c>
      <c r="J100" s="284">
        <v>63.227319999999999</v>
      </c>
      <c r="K100" s="285">
        <v>3.2109350538765935</v>
      </c>
      <c r="L100" s="302">
        <v>7.812502499426488</v>
      </c>
      <c r="M100" s="336"/>
      <c r="N100" s="288">
        <v>396</v>
      </c>
      <c r="O100" s="231">
        <v>5.7702020202020199</v>
      </c>
      <c r="P100" s="289">
        <v>50.277020202020225</v>
      </c>
      <c r="Q100" s="233">
        <v>3.3718231866236414</v>
      </c>
      <c r="R100" s="374">
        <v>11.9562137734186</v>
      </c>
      <c r="AG100" s="375" t="s">
        <v>3330</v>
      </c>
      <c r="AH100" s="376"/>
      <c r="AI100" s="377">
        <f t="shared" ref="AI100:AR100" si="14">AI96+AI94</f>
        <v>165</v>
      </c>
      <c r="AJ100" s="366">
        <f t="shared" si="14"/>
        <v>203</v>
      </c>
      <c r="AK100" s="366">
        <f t="shared" si="14"/>
        <v>479</v>
      </c>
      <c r="AL100" s="366">
        <f t="shared" si="14"/>
        <v>476</v>
      </c>
      <c r="AM100" s="366">
        <f t="shared" si="14"/>
        <v>495</v>
      </c>
      <c r="AN100" s="366">
        <f t="shared" si="14"/>
        <v>512</v>
      </c>
      <c r="AO100" s="366">
        <f t="shared" si="14"/>
        <v>641</v>
      </c>
      <c r="AP100" s="366">
        <f t="shared" si="14"/>
        <v>820</v>
      </c>
      <c r="AQ100" s="366">
        <f t="shared" si="14"/>
        <v>874</v>
      </c>
      <c r="AR100" s="366">
        <f t="shared" si="14"/>
        <v>895</v>
      </c>
      <c r="AS100" s="366" t="e">
        <f>AS96+AS94</f>
        <v>#REF!</v>
      </c>
    </row>
    <row r="101" spans="1:45" ht="11.25" customHeight="1" x14ac:dyDescent="0.2">
      <c r="A101" s="378" t="s">
        <v>3331</v>
      </c>
      <c r="B101" s="256">
        <v>106</v>
      </c>
      <c r="C101" s="379">
        <v>41.179245283018865</v>
      </c>
      <c r="D101" s="380">
        <v>68.074056603773585</v>
      </c>
      <c r="E101" s="380">
        <v>2.8028112469913982</v>
      </c>
      <c r="F101" s="380">
        <v>6.6424653947341872</v>
      </c>
      <c r="G101" s="321"/>
      <c r="H101" s="381">
        <v>251</v>
      </c>
      <c r="I101" s="379">
        <v>14.996015936254979</v>
      </c>
      <c r="J101" s="382">
        <v>61.33418326693225</v>
      </c>
      <c r="K101" s="380">
        <v>3.3775869459222609</v>
      </c>
      <c r="L101" s="383">
        <v>7.7338377145374171</v>
      </c>
      <c r="M101" s="336"/>
      <c r="N101" s="384">
        <v>404</v>
      </c>
      <c r="O101" s="319">
        <v>5.8069306930693072</v>
      </c>
      <c r="P101" s="323">
        <v>47.355519801980229</v>
      </c>
      <c r="Q101" s="320">
        <v>3.5673319991659076</v>
      </c>
      <c r="R101" s="324">
        <v>11.754136771808433</v>
      </c>
      <c r="T101" s="976"/>
      <c r="U101" s="291"/>
      <c r="V101" s="291"/>
      <c r="W101" s="291"/>
      <c r="X101" s="1043"/>
      <c r="AG101" s="369" t="s">
        <v>3332</v>
      </c>
      <c r="AH101" s="8" t="s">
        <v>3314</v>
      </c>
      <c r="AI101" s="67">
        <f t="shared" ref="AI101:AR101" si="15">AI90/AI$100*100</f>
        <v>5.4545454545454541</v>
      </c>
      <c r="AJ101" s="66">
        <f t="shared" si="15"/>
        <v>13.793103448275861</v>
      </c>
      <c r="AK101" s="67">
        <f t="shared" si="15"/>
        <v>0.20876826722338201</v>
      </c>
      <c r="AL101" s="66">
        <f t="shared" si="15"/>
        <v>1.680672268907563</v>
      </c>
      <c r="AM101" s="67">
        <f t="shared" si="15"/>
        <v>2.8282828282828283</v>
      </c>
      <c r="AN101" s="66">
        <f t="shared" si="15"/>
        <v>1.171875</v>
      </c>
      <c r="AO101" s="67">
        <f t="shared" si="15"/>
        <v>1.0920436817472698</v>
      </c>
      <c r="AP101" s="66">
        <f t="shared" si="15"/>
        <v>2.1951219512195119</v>
      </c>
      <c r="AQ101" s="67">
        <f t="shared" si="15"/>
        <v>3.2036613272311212</v>
      </c>
      <c r="AR101" s="67">
        <f t="shared" si="15"/>
        <v>0.8938547486033519</v>
      </c>
      <c r="AS101" s="67" t="e">
        <f>AS90/AS$100*100</f>
        <v>#REF!</v>
      </c>
    </row>
    <row r="102" spans="1:45" ht="11.25" customHeight="1" x14ac:dyDescent="0.2">
      <c r="A102" s="378" t="s">
        <v>3333</v>
      </c>
      <c r="B102" s="256">
        <v>107</v>
      </c>
      <c r="C102" s="379">
        <v>41.177570093457945</v>
      </c>
      <c r="D102" s="380">
        <v>69.061962616822427</v>
      </c>
      <c r="E102" s="380">
        <v>2.755310173666857</v>
      </c>
      <c r="F102" s="380">
        <v>6.303711787819033</v>
      </c>
      <c r="G102" s="321"/>
      <c r="H102" s="381">
        <v>250</v>
      </c>
      <c r="I102" s="379">
        <v>15.068</v>
      </c>
      <c r="J102" s="382">
        <v>61.599400000000031</v>
      </c>
      <c r="K102" s="380">
        <v>3.3860025389626709</v>
      </c>
      <c r="L102" s="383">
        <v>7.8918441860310828</v>
      </c>
      <c r="M102" s="336"/>
      <c r="N102" s="385">
        <v>409</v>
      </c>
      <c r="O102" s="386">
        <v>5.8557457212713935</v>
      </c>
      <c r="P102" s="321">
        <v>47.472396088019529</v>
      </c>
      <c r="Q102" s="387">
        <v>3.606059914087814</v>
      </c>
      <c r="R102" s="388">
        <v>11.569672824998234</v>
      </c>
      <c r="T102" s="976"/>
      <c r="U102" s="291"/>
      <c r="V102" s="291"/>
      <c r="W102" s="291"/>
      <c r="X102" s="1043"/>
      <c r="AG102" s="333" t="s">
        <v>3332</v>
      </c>
      <c r="AH102" s="12" t="s">
        <v>3316</v>
      </c>
      <c r="AI102" s="72">
        <f t="shared" ref="AI102:AR102" si="16">AI91/AI$100*100</f>
        <v>1.2121212121212122</v>
      </c>
      <c r="AJ102" s="71">
        <f t="shared" si="16"/>
        <v>6.403940886699508</v>
      </c>
      <c r="AK102" s="72">
        <f t="shared" si="16"/>
        <v>11.899791231732777</v>
      </c>
      <c r="AL102" s="71">
        <f t="shared" si="16"/>
        <v>2.73109243697479</v>
      </c>
      <c r="AM102" s="72">
        <f t="shared" si="16"/>
        <v>2.6262626262626263</v>
      </c>
      <c r="AN102" s="71">
        <f t="shared" si="16"/>
        <v>2.5390625</v>
      </c>
      <c r="AO102" s="72">
        <f t="shared" si="16"/>
        <v>1.87207488299532</v>
      </c>
      <c r="AP102" s="71">
        <f t="shared" si="16"/>
        <v>1.4634146341463417</v>
      </c>
      <c r="AQ102" s="72">
        <f t="shared" si="16"/>
        <v>5.6064073226544622</v>
      </c>
      <c r="AR102" s="72">
        <f t="shared" si="16"/>
        <v>4.1340782122905022</v>
      </c>
      <c r="AS102" s="72" t="e">
        <f>AS91/AS$100*100</f>
        <v>#REF!</v>
      </c>
    </row>
    <row r="103" spans="1:45" ht="11.25" customHeight="1" x14ac:dyDescent="0.2">
      <c r="A103" s="378" t="s">
        <v>3334</v>
      </c>
      <c r="B103" s="256">
        <v>108</v>
      </c>
      <c r="C103" s="379">
        <v>41.055555555555557</v>
      </c>
      <c r="D103" s="380">
        <v>74.756481481481472</v>
      </c>
      <c r="E103" s="380">
        <v>2.5789024833370968</v>
      </c>
      <c r="F103" s="380">
        <v>6.3488792435200336</v>
      </c>
      <c r="G103" s="321"/>
      <c r="H103" s="381">
        <v>247</v>
      </c>
      <c r="I103" s="379">
        <v>15.02834008097166</v>
      </c>
      <c r="J103" s="382">
        <v>64.633481781376489</v>
      </c>
      <c r="K103" s="380">
        <v>3.1929894406660293</v>
      </c>
      <c r="L103" s="383">
        <v>7.8417956989004667</v>
      </c>
      <c r="M103" s="336"/>
      <c r="N103" s="389">
        <v>418</v>
      </c>
      <c r="O103" s="379">
        <v>5.8827751196172251</v>
      </c>
      <c r="P103" s="382">
        <v>50.839832535885186</v>
      </c>
      <c r="Q103" s="380">
        <v>3.2991282600233807</v>
      </c>
      <c r="R103" s="383">
        <v>11.514731028664539</v>
      </c>
      <c r="AG103" s="333" t="s">
        <v>3332</v>
      </c>
      <c r="AH103" s="12" t="s">
        <v>3318</v>
      </c>
      <c r="AI103" s="72">
        <f t="shared" ref="AI103:AR103" si="17">AI92/AI$100*100</f>
        <v>1.8181818181818181</v>
      </c>
      <c r="AJ103" s="71">
        <f t="shared" si="17"/>
        <v>1.4778325123152709</v>
      </c>
      <c r="AK103" s="72">
        <f t="shared" si="17"/>
        <v>0.83507306889352806</v>
      </c>
      <c r="AL103" s="71">
        <f t="shared" si="17"/>
        <v>1.2605042016806722</v>
      </c>
      <c r="AM103" s="72">
        <f t="shared" si="17"/>
        <v>1.0101010101010102</v>
      </c>
      <c r="AN103" s="71">
        <f t="shared" si="17"/>
        <v>2.34375</v>
      </c>
      <c r="AO103" s="72">
        <f t="shared" si="17"/>
        <v>1.2480499219968799</v>
      </c>
      <c r="AP103" s="71">
        <f t="shared" si="17"/>
        <v>2.1951219512195119</v>
      </c>
      <c r="AQ103" s="72">
        <f t="shared" si="17"/>
        <v>2.7459954233409611</v>
      </c>
      <c r="AR103" s="72">
        <f t="shared" si="17"/>
        <v>2.7932960893854748</v>
      </c>
      <c r="AS103" s="72" t="e">
        <f>AS92/AS$100*100</f>
        <v>#REF!</v>
      </c>
    </row>
    <row r="104" spans="1:45" ht="11.25" customHeight="1" x14ac:dyDescent="0.2">
      <c r="A104" s="378" t="s">
        <v>3335</v>
      </c>
      <c r="B104" s="256">
        <v>108</v>
      </c>
      <c r="C104" s="379">
        <v>41.129629629629626</v>
      </c>
      <c r="D104" s="380">
        <v>75.311759259259262</v>
      </c>
      <c r="E104" s="380">
        <v>2.5586173901776332</v>
      </c>
      <c r="F104" s="380">
        <v>6.1740302408632264</v>
      </c>
      <c r="G104" s="321"/>
      <c r="H104" s="381">
        <v>245</v>
      </c>
      <c r="I104" s="379">
        <v>15.126530612244897</v>
      </c>
      <c r="J104" s="382">
        <v>65.66167346938775</v>
      </c>
      <c r="K104" s="380">
        <v>2.9313142280213822</v>
      </c>
      <c r="L104" s="383">
        <v>7.8195528732054376</v>
      </c>
      <c r="M104" s="336"/>
      <c r="N104" s="384">
        <v>419</v>
      </c>
      <c r="O104" s="319">
        <v>5.9307875894988067</v>
      </c>
      <c r="P104" s="323">
        <v>51.764701670644364</v>
      </c>
      <c r="Q104" s="320">
        <v>3.0933379170537942</v>
      </c>
      <c r="R104" s="324">
        <v>10.935182707337511</v>
      </c>
      <c r="AG104" s="390" t="s">
        <v>3332</v>
      </c>
      <c r="AH104" s="363" t="s">
        <v>1864</v>
      </c>
      <c r="AI104" s="72">
        <f t="shared" ref="AI104:AR104" si="18">AI93/AI$100*100</f>
        <v>0.60606060606060608</v>
      </c>
      <c r="AJ104" s="71">
        <f t="shared" si="18"/>
        <v>0</v>
      </c>
      <c r="AK104" s="72">
        <f t="shared" si="18"/>
        <v>0</v>
      </c>
      <c r="AL104" s="71">
        <f t="shared" si="18"/>
        <v>0.21008403361344538</v>
      </c>
      <c r="AM104" s="72">
        <f t="shared" si="18"/>
        <v>1.0101010101010102</v>
      </c>
      <c r="AN104" s="71">
        <f t="shared" si="18"/>
        <v>0.9765625</v>
      </c>
      <c r="AO104" s="72">
        <f t="shared" si="18"/>
        <v>0.46801872074883</v>
      </c>
      <c r="AP104" s="71">
        <f t="shared" si="18"/>
        <v>2.3170731707317072</v>
      </c>
      <c r="AQ104" s="72">
        <f t="shared" si="18"/>
        <v>0.45766590389016021</v>
      </c>
      <c r="AR104" s="72">
        <f t="shared" si="18"/>
        <v>0.33519553072625696</v>
      </c>
      <c r="AS104" s="72" t="e">
        <f>AS93/AS$100*100</f>
        <v>#REF!</v>
      </c>
    </row>
    <row r="105" spans="1:45" ht="11.25" customHeight="1" x14ac:dyDescent="0.2">
      <c r="A105" s="378" t="s">
        <v>3336</v>
      </c>
      <c r="B105" s="256">
        <v>108</v>
      </c>
      <c r="C105" s="379">
        <v>41.24074074074074</v>
      </c>
      <c r="D105" s="380">
        <v>75.936481481481465</v>
      </c>
      <c r="E105" s="380">
        <v>2.5426015687296739</v>
      </c>
      <c r="F105" s="380">
        <v>6.0916302884189033</v>
      </c>
      <c r="G105" s="321"/>
      <c r="H105" s="381">
        <v>244</v>
      </c>
      <c r="I105" s="379">
        <v>15.209016393442623</v>
      </c>
      <c r="J105" s="382">
        <v>66.027008196721312</v>
      </c>
      <c r="K105" s="380">
        <v>2.9410442533333199</v>
      </c>
      <c r="L105" s="383">
        <v>7.8022602922894979</v>
      </c>
      <c r="M105" s="336"/>
      <c r="N105" s="385">
        <v>426</v>
      </c>
      <c r="O105" s="386">
        <v>5.969483568075117</v>
      </c>
      <c r="P105" s="321">
        <v>52.15936619718309</v>
      </c>
      <c r="Q105" s="387">
        <v>3.0234548588051595</v>
      </c>
      <c r="R105" s="388">
        <v>10.750786177914939</v>
      </c>
      <c r="V105" s="291"/>
      <c r="W105" s="291"/>
      <c r="X105" s="291"/>
      <c r="AG105" s="391" t="s">
        <v>3332</v>
      </c>
      <c r="AH105" s="392" t="s">
        <v>3252</v>
      </c>
      <c r="AI105" s="393">
        <f t="shared" ref="AI105:AR105" si="19">AI94/AI$100*100</f>
        <v>9.0909090909090917</v>
      </c>
      <c r="AJ105" s="394">
        <f t="shared" si="19"/>
        <v>21.674876847290641</v>
      </c>
      <c r="AK105" s="393">
        <f t="shared" si="19"/>
        <v>12.943632567849686</v>
      </c>
      <c r="AL105" s="394">
        <f t="shared" si="19"/>
        <v>5.8823529411764701</v>
      </c>
      <c r="AM105" s="393">
        <f t="shared" si="19"/>
        <v>7.474747474747474</v>
      </c>
      <c r="AN105" s="394">
        <f t="shared" si="19"/>
        <v>7.03125</v>
      </c>
      <c r="AO105" s="393">
        <f t="shared" si="19"/>
        <v>4.6801872074882995</v>
      </c>
      <c r="AP105" s="394">
        <f t="shared" si="19"/>
        <v>8.1707317073170742</v>
      </c>
      <c r="AQ105" s="393">
        <f t="shared" si="19"/>
        <v>12.013729977116705</v>
      </c>
      <c r="AR105" s="393">
        <f t="shared" si="19"/>
        <v>8.1564245810055862</v>
      </c>
      <c r="AS105" s="393" t="e">
        <f>AS94/AS$100*100</f>
        <v>#REF!</v>
      </c>
    </row>
    <row r="106" spans="1:45" ht="11.25" customHeight="1" x14ac:dyDescent="0.2">
      <c r="A106" s="378" t="s">
        <v>3337</v>
      </c>
      <c r="B106" s="256">
        <v>108</v>
      </c>
      <c r="C106" s="379">
        <v>41.296296296296298</v>
      </c>
      <c r="D106" s="380">
        <v>78.46870370370371</v>
      </c>
      <c r="E106" s="380">
        <v>2.4666485921040873</v>
      </c>
      <c r="F106" s="380">
        <v>5.9145302060758187</v>
      </c>
      <c r="G106" s="382"/>
      <c r="H106" s="381">
        <v>242</v>
      </c>
      <c r="I106" s="379">
        <v>15.268595041322314</v>
      </c>
      <c r="J106" s="382">
        <v>67.986115702479296</v>
      </c>
      <c r="K106" s="380">
        <v>2.8270931729270301</v>
      </c>
      <c r="L106" s="383">
        <v>7.8459479832854617</v>
      </c>
      <c r="M106" s="395"/>
      <c r="N106" s="389">
        <v>428</v>
      </c>
      <c r="O106" s="379">
        <v>5.9766355140186915</v>
      </c>
      <c r="P106" s="382">
        <v>51.825794392523385</v>
      </c>
      <c r="Q106" s="380">
        <v>3.037636806434683</v>
      </c>
      <c r="R106" s="383">
        <v>10.675005081686905</v>
      </c>
      <c r="AG106" s="396" t="s">
        <v>3338</v>
      </c>
      <c r="AH106" s="397" t="s">
        <v>3339</v>
      </c>
      <c r="AI106" s="398">
        <f t="shared" ref="AI106:AR106" si="20">AI96/AI100*100</f>
        <v>90.909090909090907</v>
      </c>
      <c r="AJ106" s="398">
        <f t="shared" si="20"/>
        <v>78.325123152709367</v>
      </c>
      <c r="AK106" s="398">
        <f t="shared" si="20"/>
        <v>87.05636743215031</v>
      </c>
      <c r="AL106" s="398">
        <f t="shared" si="20"/>
        <v>94.117647058823522</v>
      </c>
      <c r="AM106" s="398">
        <f t="shared" si="20"/>
        <v>92.525252525252526</v>
      </c>
      <c r="AN106" s="398">
        <f t="shared" si="20"/>
        <v>92.96875</v>
      </c>
      <c r="AO106" s="398">
        <f t="shared" si="20"/>
        <v>95.319812792511698</v>
      </c>
      <c r="AP106" s="398">
        <f t="shared" si="20"/>
        <v>91.829268292682926</v>
      </c>
      <c r="AQ106" s="398">
        <f t="shared" si="20"/>
        <v>87.986270022883289</v>
      </c>
      <c r="AR106" s="398">
        <f t="shared" si="20"/>
        <v>91.843575418994419</v>
      </c>
      <c r="AS106" s="398" t="e">
        <f>AS96/AS100*100</f>
        <v>#REF!</v>
      </c>
    </row>
    <row r="107" spans="1:45" ht="11.25" customHeight="1" x14ac:dyDescent="0.2">
      <c r="A107" s="378" t="s">
        <v>3340</v>
      </c>
      <c r="B107" s="256">
        <v>108</v>
      </c>
      <c r="C107" s="379">
        <v>41.342592592592595</v>
      </c>
      <c r="D107" s="380">
        <v>79.651296296296294</v>
      </c>
      <c r="E107" s="380">
        <v>2.432028089357257</v>
      </c>
      <c r="F107" s="380">
        <v>5.8967305572341422</v>
      </c>
      <c r="G107" s="382"/>
      <c r="H107" s="381">
        <v>242</v>
      </c>
      <c r="I107" s="379">
        <v>15.318181818181818</v>
      </c>
      <c r="J107" s="382">
        <v>69.347024793388485</v>
      </c>
      <c r="K107" s="380">
        <v>2.7840133251018884</v>
      </c>
      <c r="L107" s="383">
        <v>7.6832446314531344</v>
      </c>
      <c r="M107" s="395"/>
      <c r="N107" s="389">
        <v>436</v>
      </c>
      <c r="O107" s="379">
        <v>6.0091743119266052</v>
      </c>
      <c r="P107" s="382">
        <v>53.728577981651384</v>
      </c>
      <c r="Q107" s="380">
        <v>2.8962472222134639</v>
      </c>
      <c r="R107" s="383">
        <v>10.516816726736678</v>
      </c>
      <c r="V107" s="291"/>
      <c r="W107" s="291"/>
      <c r="X107" s="291"/>
      <c r="AG107" s="399"/>
      <c r="AH107" s="368"/>
      <c r="AI107" s="400"/>
      <c r="AJ107" s="400"/>
      <c r="AK107" s="400"/>
      <c r="AL107" s="400"/>
      <c r="AM107" s="400"/>
      <c r="AN107" s="400"/>
      <c r="AO107" s="400"/>
      <c r="AP107" s="400"/>
      <c r="AQ107" s="400"/>
    </row>
    <row r="108" spans="1:45" ht="11.25" customHeight="1" x14ac:dyDescent="0.2">
      <c r="A108" s="378" t="s">
        <v>3341</v>
      </c>
      <c r="B108" s="256">
        <v>110</v>
      </c>
      <c r="C108" s="379">
        <v>41.109090909090909</v>
      </c>
      <c r="D108" s="380">
        <v>78.218090909090904</v>
      </c>
      <c r="E108" s="380">
        <v>2.4597495580380055</v>
      </c>
      <c r="F108" s="380">
        <v>5.8884753719079974</v>
      </c>
      <c r="G108" s="382"/>
      <c r="H108" s="381">
        <v>239</v>
      </c>
      <c r="I108" s="379">
        <v>15.301255230125523</v>
      </c>
      <c r="J108" s="382">
        <v>69.76263598326355</v>
      </c>
      <c r="K108" s="380">
        <v>2.7768626990823551</v>
      </c>
      <c r="L108" s="383">
        <v>7.5974014872528528</v>
      </c>
      <c r="M108" s="395"/>
      <c r="N108" s="389">
        <v>441</v>
      </c>
      <c r="O108" s="379">
        <v>6.0022675736961455</v>
      </c>
      <c r="P108" s="382">
        <v>53.308820861677944</v>
      </c>
      <c r="Q108" s="380">
        <v>2.887310682405289</v>
      </c>
      <c r="R108" s="383">
        <v>10.416573650848537</v>
      </c>
      <c r="V108" s="291"/>
      <c r="W108" s="291"/>
      <c r="X108" s="291"/>
      <c r="AG108" s="399"/>
      <c r="AH108" s="368"/>
      <c r="AI108" s="400"/>
      <c r="AJ108" s="400"/>
      <c r="AK108" s="400"/>
      <c r="AL108" s="400"/>
      <c r="AM108" s="400"/>
      <c r="AN108" s="400"/>
      <c r="AO108" s="400"/>
      <c r="AP108" s="400"/>
      <c r="AQ108" s="400"/>
    </row>
    <row r="109" spans="1:45" ht="11.25" customHeight="1" x14ac:dyDescent="0.2">
      <c r="A109" s="378" t="s">
        <v>3342</v>
      </c>
      <c r="B109" s="256">
        <v>107</v>
      </c>
      <c r="C109" s="379">
        <v>41.271028037383175</v>
      </c>
      <c r="D109" s="380">
        <v>79.344859813084142</v>
      </c>
      <c r="E109" s="380">
        <v>2.447368118527518</v>
      </c>
      <c r="F109" s="380">
        <v>5.9296112618832275</v>
      </c>
      <c r="G109" s="382"/>
      <c r="H109" s="381">
        <v>236</v>
      </c>
      <c r="I109" s="379">
        <v>15.35593220338983</v>
      </c>
      <c r="J109" s="382">
        <v>68.989618644067804</v>
      </c>
      <c r="K109" s="380">
        <v>2.776107708957567</v>
      </c>
      <c r="L109" s="383">
        <v>7.4589600145151147</v>
      </c>
      <c r="M109" s="395"/>
      <c r="N109" s="389">
        <v>435</v>
      </c>
      <c r="O109" s="379">
        <v>6.0045977011494251</v>
      </c>
      <c r="P109" s="382">
        <v>53.557172413793126</v>
      </c>
      <c r="Q109" s="380">
        <v>2.907043629888395</v>
      </c>
      <c r="R109" s="383">
        <v>10.328305816949124</v>
      </c>
      <c r="V109" s="291"/>
      <c r="W109" s="291"/>
      <c r="X109" s="291"/>
      <c r="AG109" s="399"/>
      <c r="AH109" s="368"/>
      <c r="AI109" s="400"/>
      <c r="AJ109" s="400"/>
      <c r="AK109" s="400"/>
      <c r="AL109" s="400"/>
      <c r="AM109" s="400"/>
      <c r="AN109" s="400"/>
      <c r="AO109" s="400"/>
      <c r="AP109" s="400"/>
      <c r="AQ109" s="400"/>
    </row>
    <row r="110" spans="1:45" ht="11.25" customHeight="1" x14ac:dyDescent="0.2">
      <c r="A110" s="378" t="s">
        <v>3343</v>
      </c>
      <c r="B110" s="256">
        <v>108</v>
      </c>
      <c r="C110" s="379">
        <v>41.148148148148145</v>
      </c>
      <c r="D110" s="380">
        <v>76.769444444444431</v>
      </c>
      <c r="E110" s="380">
        <v>2.5461516548310676</v>
      </c>
      <c r="F110" s="380">
        <v>5.9487172532801891</v>
      </c>
      <c r="G110" s="382"/>
      <c r="H110" s="381">
        <v>228</v>
      </c>
      <c r="I110" s="379">
        <v>15.456140350877194</v>
      </c>
      <c r="J110" s="382">
        <v>67.81078947368421</v>
      </c>
      <c r="K110" s="380">
        <v>2.792656901764905</v>
      </c>
      <c r="L110" s="383">
        <v>7.6567777413615756</v>
      </c>
      <c r="M110" s="395"/>
      <c r="N110" s="389">
        <v>435</v>
      </c>
      <c r="O110" s="379">
        <v>6.0666666666666664</v>
      </c>
      <c r="P110" s="382">
        <v>52.771632183908068</v>
      </c>
      <c r="Q110" s="380">
        <v>2.9450128316911375</v>
      </c>
      <c r="R110" s="383">
        <v>10.226970059351803</v>
      </c>
      <c r="V110" s="291"/>
      <c r="W110" s="291"/>
      <c r="X110" s="291"/>
      <c r="AL110" s="400"/>
      <c r="AM110" s="400"/>
      <c r="AN110" s="400"/>
      <c r="AO110" s="400"/>
      <c r="AP110" s="400"/>
      <c r="AQ110" s="400"/>
    </row>
    <row r="111" spans="1:45" ht="11.25" customHeight="1" x14ac:dyDescent="0.2">
      <c r="A111" s="378" t="s">
        <v>3344</v>
      </c>
      <c r="B111" s="256">
        <v>107</v>
      </c>
      <c r="C111" s="379">
        <v>41.401869158878505</v>
      </c>
      <c r="D111" s="380">
        <v>80.955794392523387</v>
      </c>
      <c r="E111" s="380">
        <v>2.3970911809005062</v>
      </c>
      <c r="F111" s="380">
        <v>6.058157687476684</v>
      </c>
      <c r="G111" s="382"/>
      <c r="H111" s="381">
        <v>226</v>
      </c>
      <c r="I111" s="379">
        <v>15.548672566371682</v>
      </c>
      <c r="J111" s="382">
        <v>71.619070796460178</v>
      </c>
      <c r="K111" s="380">
        <v>2.7064900147607212</v>
      </c>
      <c r="L111" s="383">
        <v>7.4722909319719033</v>
      </c>
      <c r="M111" s="395"/>
      <c r="N111" s="389">
        <v>431</v>
      </c>
      <c r="O111" s="379">
        <v>6.1438515081206493</v>
      </c>
      <c r="P111" s="382">
        <v>57.189373549883996</v>
      </c>
      <c r="Q111" s="380">
        <v>2.7336659710036417</v>
      </c>
      <c r="R111" s="383">
        <v>9.6584547452153391</v>
      </c>
      <c r="V111" s="291"/>
      <c r="W111" s="291"/>
      <c r="X111" s="291"/>
      <c r="AL111" s="400"/>
      <c r="AM111" s="400"/>
      <c r="AN111" s="400"/>
      <c r="AO111" s="400"/>
      <c r="AP111" s="400"/>
      <c r="AQ111" s="400"/>
    </row>
    <row r="112" spans="1:45" ht="11.25" customHeight="1" x14ac:dyDescent="0.2">
      <c r="A112" s="378" t="s">
        <v>3345</v>
      </c>
      <c r="B112" s="256">
        <v>108</v>
      </c>
      <c r="C112" s="379">
        <v>41.305555555555557</v>
      </c>
      <c r="D112" s="380">
        <v>82.835833333333326</v>
      </c>
      <c r="E112" s="380">
        <v>2.3259508884840931</v>
      </c>
      <c r="F112" s="380">
        <v>6.018920684736262</v>
      </c>
      <c r="G112" s="382"/>
      <c r="H112" s="381">
        <v>227</v>
      </c>
      <c r="I112" s="379">
        <v>15.550660792951541</v>
      </c>
      <c r="J112" s="382">
        <v>72.434229074889899</v>
      </c>
      <c r="K112" s="380">
        <v>2.6364958072136577</v>
      </c>
      <c r="L112" s="383">
        <v>7.4724170564443249</v>
      </c>
      <c r="M112" s="395"/>
      <c r="N112" s="389">
        <v>433</v>
      </c>
      <c r="O112" s="379">
        <v>6.2170900692840645</v>
      </c>
      <c r="P112" s="382">
        <v>58.816628175519696</v>
      </c>
      <c r="Q112" s="380">
        <v>2.6716905050905453</v>
      </c>
      <c r="R112" s="383">
        <v>10.024799720456311</v>
      </c>
      <c r="V112" s="291"/>
      <c r="W112" s="291"/>
      <c r="X112" s="291"/>
      <c r="AL112" s="400"/>
      <c r="AM112" s="400"/>
      <c r="AN112" s="400"/>
      <c r="AO112" s="400"/>
      <c r="AP112" s="400"/>
      <c r="AQ112" s="400"/>
    </row>
    <row r="113" spans="1:43" ht="11.25" customHeight="1" x14ac:dyDescent="0.2">
      <c r="A113" s="229" t="s">
        <v>3346</v>
      </c>
      <c r="B113" s="241">
        <v>109</v>
      </c>
      <c r="C113" s="282">
        <v>41.238532110091747</v>
      </c>
      <c r="D113" s="285">
        <v>83.028807339449557</v>
      </c>
      <c r="E113" s="285">
        <v>2.3455074541409862</v>
      </c>
      <c r="F113" s="285">
        <v>5.9030339744067462</v>
      </c>
      <c r="G113" s="382"/>
      <c r="H113" s="255">
        <v>229</v>
      </c>
      <c r="I113" s="282">
        <v>15.537117903930131</v>
      </c>
      <c r="J113" s="284">
        <v>72.768165938864627</v>
      </c>
      <c r="K113" s="285">
        <v>2.659344413639638</v>
      </c>
      <c r="L113" s="302">
        <v>7.3897912043562775</v>
      </c>
      <c r="M113" s="395"/>
      <c r="N113" s="281">
        <v>450</v>
      </c>
      <c r="O113" s="282">
        <v>6.2177777777777781</v>
      </c>
      <c r="P113" s="284">
        <v>58.413777777777831</v>
      </c>
      <c r="Q113" s="285">
        <v>2.7353745069920388</v>
      </c>
      <c r="R113" s="302">
        <v>10.004268464712652</v>
      </c>
      <c r="T113" s="158"/>
      <c r="U113" s="291"/>
      <c r="V113" s="291"/>
      <c r="W113" s="291"/>
      <c r="X113" s="291"/>
      <c r="AL113" s="400"/>
      <c r="AM113" s="400"/>
      <c r="AN113" s="400"/>
      <c r="AO113" s="400"/>
      <c r="AP113" s="400"/>
      <c r="AQ113" s="400"/>
    </row>
    <row r="114" spans="1:43" ht="11.25" customHeight="1" x14ac:dyDescent="0.2">
      <c r="A114" s="229" t="s">
        <v>3347</v>
      </c>
      <c r="B114" s="241">
        <v>109</v>
      </c>
      <c r="C114" s="282">
        <v>41.357798165137616</v>
      </c>
      <c r="D114" s="285">
        <v>84.737247706422011</v>
      </c>
      <c r="E114" s="285">
        <v>2.3125526585575997</v>
      </c>
      <c r="F114" s="285">
        <v>5.4718019997809231</v>
      </c>
      <c r="G114" s="382"/>
      <c r="H114" s="255">
        <v>230</v>
      </c>
      <c r="I114" s="282">
        <v>15.678260869565218</v>
      </c>
      <c r="J114" s="284">
        <v>74.378913043478249</v>
      </c>
      <c r="K114" s="285">
        <v>2.6511115130561023</v>
      </c>
      <c r="L114" s="302">
        <v>7.2992620008600184</v>
      </c>
      <c r="M114" s="395"/>
      <c r="N114" s="281">
        <v>474</v>
      </c>
      <c r="O114" s="282">
        <v>6.2679324894514767</v>
      </c>
      <c r="P114" s="284">
        <v>59.714599156118197</v>
      </c>
      <c r="Q114" s="285">
        <v>2.6745247530366871</v>
      </c>
      <c r="R114" s="302">
        <v>10.095625708925414</v>
      </c>
      <c r="T114" s="158"/>
      <c r="U114" s="291"/>
      <c r="V114" s="291"/>
      <c r="W114" s="291"/>
      <c r="X114" s="291"/>
      <c r="AL114" s="400"/>
      <c r="AM114" s="400"/>
      <c r="AN114" s="400"/>
      <c r="AO114" s="400"/>
      <c r="AP114" s="400"/>
      <c r="AQ114" s="400"/>
    </row>
    <row r="115" spans="1:43" ht="11.25" customHeight="1" x14ac:dyDescent="0.2">
      <c r="A115" s="229" t="s">
        <v>3348</v>
      </c>
      <c r="B115" s="241">
        <v>108</v>
      </c>
      <c r="C115" s="282">
        <v>41.453703703703702</v>
      </c>
      <c r="D115" s="285">
        <v>84.456481481481475</v>
      </c>
      <c r="E115" s="285">
        <v>2.3404953766241436</v>
      </c>
      <c r="F115" s="285">
        <v>5.4451141258493818</v>
      </c>
      <c r="G115" s="382"/>
      <c r="H115" s="255">
        <v>229</v>
      </c>
      <c r="I115" s="282">
        <v>15.676855895196507</v>
      </c>
      <c r="J115" s="284">
        <v>74.044585152838422</v>
      </c>
      <c r="K115" s="285">
        <v>2.6627793288579458</v>
      </c>
      <c r="L115" s="302">
        <v>7.2702684425680175</v>
      </c>
      <c r="M115" s="395"/>
      <c r="N115" s="281">
        <v>479</v>
      </c>
      <c r="O115" s="282">
        <v>6.3131524008350732</v>
      </c>
      <c r="P115" s="284">
        <v>59.28718162839251</v>
      </c>
      <c r="Q115" s="285">
        <v>2.7156745886709368</v>
      </c>
      <c r="R115" s="302">
        <v>10.108296607621647</v>
      </c>
      <c r="T115" s="158"/>
      <c r="U115" s="291"/>
      <c r="V115" s="291"/>
      <c r="W115" s="291"/>
      <c r="X115" s="291"/>
      <c r="AL115" s="400"/>
      <c r="AM115" s="400"/>
      <c r="AN115" s="400"/>
      <c r="AO115" s="400"/>
      <c r="AP115" s="400"/>
      <c r="AQ115" s="400"/>
    </row>
    <row r="116" spans="1:43" ht="11.25" customHeight="1" x14ac:dyDescent="0.2">
      <c r="A116" s="229" t="s">
        <v>3349</v>
      </c>
      <c r="B116" s="241">
        <v>110</v>
      </c>
      <c r="C116" s="282">
        <v>41.236363636363635</v>
      </c>
      <c r="D116" s="285">
        <v>84.775272727272764</v>
      </c>
      <c r="E116" s="285">
        <v>2.3397447816187587</v>
      </c>
      <c r="F116" s="285">
        <v>5.4351642457044047</v>
      </c>
      <c r="G116" s="382"/>
      <c r="H116" s="255">
        <v>227</v>
      </c>
      <c r="I116" s="282">
        <v>15.656387665198238</v>
      </c>
      <c r="J116" s="284">
        <v>75.372114537444901</v>
      </c>
      <c r="K116" s="285">
        <v>2.6310564055149528</v>
      </c>
      <c r="L116" s="302">
        <v>7.1188112920449687</v>
      </c>
      <c r="M116" s="395"/>
      <c r="N116" s="281">
        <v>482</v>
      </c>
      <c r="O116" s="282">
        <v>6.3257261410788379</v>
      </c>
      <c r="P116" s="284">
        <v>59.752033195020744</v>
      </c>
      <c r="Q116" s="285">
        <v>2.6686351092091662</v>
      </c>
      <c r="R116" s="302">
        <v>10.055894609748117</v>
      </c>
      <c r="T116" s="158"/>
      <c r="U116" s="291"/>
      <c r="V116" s="291"/>
      <c r="W116" s="291"/>
      <c r="X116" s="291"/>
      <c r="AL116" s="400"/>
      <c r="AM116" s="400"/>
      <c r="AN116" s="400"/>
      <c r="AO116" s="400"/>
      <c r="AP116" s="400"/>
      <c r="AQ116" s="400"/>
    </row>
    <row r="117" spans="1:43" ht="11.25" customHeight="1" x14ac:dyDescent="0.2">
      <c r="A117" s="229" t="s">
        <v>3350</v>
      </c>
      <c r="B117" s="241">
        <v>109</v>
      </c>
      <c r="C117" s="282">
        <v>41.339449541284402</v>
      </c>
      <c r="D117" s="285">
        <v>84.022935779816535</v>
      </c>
      <c r="E117" s="285">
        <v>2.3925958591324354</v>
      </c>
      <c r="F117" s="285">
        <v>5.7040275752122227</v>
      </c>
      <c r="G117" s="382"/>
      <c r="H117" s="255">
        <v>228</v>
      </c>
      <c r="I117" s="282">
        <v>15.714912280701755</v>
      </c>
      <c r="J117" s="284">
        <v>75.863815789473634</v>
      </c>
      <c r="K117" s="285">
        <v>2.6744948075369854</v>
      </c>
      <c r="L117" s="302">
        <v>7.0018072221016414</v>
      </c>
      <c r="M117" s="395"/>
      <c r="N117" s="281">
        <v>489</v>
      </c>
      <c r="O117" s="282">
        <v>6.3660531697341511</v>
      </c>
      <c r="P117" s="284">
        <v>58.815235173824163</v>
      </c>
      <c r="Q117" s="285">
        <v>2.7370696407325688</v>
      </c>
      <c r="R117" s="302">
        <v>9.8798628706524116</v>
      </c>
      <c r="T117" s="404" t="s">
        <v>3358</v>
      </c>
      <c r="U117" s="214" t="s">
        <v>3359</v>
      </c>
      <c r="V117" s="9"/>
      <c r="W117" s="9"/>
      <c r="X117" s="9"/>
      <c r="Y117" s="9"/>
      <c r="Z117" s="9"/>
      <c r="AA117" s="9"/>
      <c r="AB117" s="9"/>
      <c r="AC117" s="9"/>
      <c r="AD117" s="9"/>
      <c r="AE117" s="23"/>
      <c r="AF117" s="400"/>
      <c r="AG117" s="400"/>
      <c r="AH117" s="400"/>
      <c r="AI117" s="400"/>
    </row>
    <row r="118" spans="1:43" ht="11.25" customHeight="1" x14ac:dyDescent="0.2">
      <c r="A118" s="229" t="s">
        <v>3351</v>
      </c>
      <c r="B118" s="241">
        <v>109</v>
      </c>
      <c r="C118" s="282">
        <v>41.38532110091743</v>
      </c>
      <c r="D118" s="285">
        <v>85.031559633027555</v>
      </c>
      <c r="E118" s="285">
        <v>2.3761939080175187</v>
      </c>
      <c r="F118" s="285">
        <v>5.5889925332055945</v>
      </c>
      <c r="G118" s="382"/>
      <c r="H118" s="255">
        <v>228</v>
      </c>
      <c r="I118" s="282">
        <v>15.728070175438596</v>
      </c>
      <c r="J118" s="284">
        <v>76.759824561403505</v>
      </c>
      <c r="K118" s="285">
        <v>2.6600024357558167</v>
      </c>
      <c r="L118" s="302">
        <v>6.8793268533031249</v>
      </c>
      <c r="M118" s="395"/>
      <c r="N118" s="281">
        <v>487</v>
      </c>
      <c r="O118" s="282">
        <v>6.3963039014373715</v>
      </c>
      <c r="P118" s="284">
        <v>60.04948665297745</v>
      </c>
      <c r="Q118" s="285">
        <v>2.682102691528566</v>
      </c>
      <c r="R118" s="302">
        <v>10.151985047458933</v>
      </c>
      <c r="T118" s="406" t="s">
        <v>3360</v>
      </c>
      <c r="U118" s="489" t="s">
        <v>4167</v>
      </c>
      <c r="X118" s="399"/>
      <c r="Y118" s="399"/>
      <c r="Z118" s="368"/>
      <c r="AA118" s="400"/>
      <c r="AE118" s="1029"/>
      <c r="AF118" s="400"/>
      <c r="AG118" s="400"/>
      <c r="AH118" s="400"/>
    </row>
    <row r="119" spans="1:43" ht="11.25" customHeight="1" x14ac:dyDescent="0.2">
      <c r="A119" s="229" t="s">
        <v>3352</v>
      </c>
      <c r="B119" s="241">
        <v>110</v>
      </c>
      <c r="C119" s="282">
        <v>41.290909090909089</v>
      </c>
      <c r="D119" s="285">
        <v>85.693454545454529</v>
      </c>
      <c r="E119" s="285">
        <v>2.3512121245004316</v>
      </c>
      <c r="F119" s="285">
        <v>5.6577572944987553</v>
      </c>
      <c r="G119" s="382"/>
      <c r="H119" s="255">
        <v>228</v>
      </c>
      <c r="I119" s="282">
        <v>15.732456140350877</v>
      </c>
      <c r="J119" s="284">
        <v>77.853640350877185</v>
      </c>
      <c r="K119" s="285">
        <v>2.6630830982869464</v>
      </c>
      <c r="L119" s="302">
        <v>6.9818678834594472</v>
      </c>
      <c r="M119" s="395"/>
      <c r="N119" s="281">
        <v>491</v>
      </c>
      <c r="O119" s="282">
        <v>6.4215885947046845</v>
      </c>
      <c r="P119" s="284">
        <v>60.325173116089552</v>
      </c>
      <c r="Q119" s="285">
        <v>2.6685838621980693</v>
      </c>
      <c r="R119" s="302">
        <v>10.228446602563235</v>
      </c>
      <c r="T119" s="410" t="s">
        <v>3370</v>
      </c>
      <c r="U119" s="408">
        <v>861</v>
      </c>
      <c r="X119" s="399"/>
      <c r="Y119" s="368"/>
      <c r="Z119" s="400"/>
      <c r="AE119" s="1029"/>
      <c r="AF119" s="400"/>
      <c r="AG119" s="400"/>
      <c r="AH119" s="400"/>
    </row>
    <row r="120" spans="1:43" ht="11.25" customHeight="1" x14ac:dyDescent="0.2">
      <c r="A120" s="229" t="s">
        <v>3353</v>
      </c>
      <c r="B120" s="241">
        <v>112</v>
      </c>
      <c r="C120" s="282">
        <v>41.089285714285715</v>
      </c>
      <c r="D120" s="285">
        <v>83.841250000000002</v>
      </c>
      <c r="E120" s="285">
        <v>2.4040686833965914</v>
      </c>
      <c r="F120" s="285">
        <v>5.6246800927808094</v>
      </c>
      <c r="G120" s="382"/>
      <c r="H120" s="255">
        <v>223</v>
      </c>
      <c r="I120" s="282">
        <v>15.748878923766815</v>
      </c>
      <c r="J120" s="284">
        <v>77.623452914798222</v>
      </c>
      <c r="K120" s="285">
        <v>2.7381983148880811</v>
      </c>
      <c r="L120" s="302">
        <v>6.8823056414870853</v>
      </c>
      <c r="M120" s="395"/>
      <c r="N120" s="281">
        <v>487</v>
      </c>
      <c r="O120" s="282">
        <v>6.4414784394250511</v>
      </c>
      <c r="P120" s="284">
        <v>59.700225872689906</v>
      </c>
      <c r="Q120" s="285">
        <v>2.7703026634756345</v>
      </c>
      <c r="R120" s="302">
        <v>10.092886303955018</v>
      </c>
      <c r="T120" s="410" t="s">
        <v>3371</v>
      </c>
      <c r="U120" s="408">
        <v>12</v>
      </c>
      <c r="X120" s="399"/>
      <c r="Y120" s="368"/>
      <c r="Z120" s="400"/>
      <c r="AE120" s="1029"/>
      <c r="AF120" s="400"/>
      <c r="AG120" s="400"/>
      <c r="AH120" s="400"/>
    </row>
    <row r="121" spans="1:43" ht="11.25" customHeight="1" x14ac:dyDescent="0.2">
      <c r="A121" s="229" t="s">
        <v>3354</v>
      </c>
      <c r="B121" s="241">
        <v>112</v>
      </c>
      <c r="C121" s="282">
        <v>41.107142857142854</v>
      </c>
      <c r="D121" s="285">
        <v>86.543125000000003</v>
      </c>
      <c r="E121" s="285">
        <v>2.3239337699384319</v>
      </c>
      <c r="F121" s="285">
        <v>5.6566970982767195</v>
      </c>
      <c r="G121" s="382"/>
      <c r="H121" s="255">
        <v>222</v>
      </c>
      <c r="I121" s="282">
        <v>15.761261261261261</v>
      </c>
      <c r="J121" s="284">
        <v>80.70527027027029</v>
      </c>
      <c r="K121" s="285">
        <v>2.7028059973722032</v>
      </c>
      <c r="L121" s="302">
        <v>6.8336752678678447</v>
      </c>
      <c r="M121" s="395"/>
      <c r="N121" s="281">
        <v>482</v>
      </c>
      <c r="O121" s="282">
        <v>6.4315352697095438</v>
      </c>
      <c r="P121" s="284">
        <v>61.954253112033186</v>
      </c>
      <c r="Q121" s="285">
        <v>2.6377242538075087</v>
      </c>
      <c r="R121" s="302">
        <v>10.338424854267458</v>
      </c>
      <c r="T121" s="410" t="s">
        <v>3372</v>
      </c>
      <c r="U121" s="408">
        <v>1</v>
      </c>
      <c r="X121" s="399"/>
      <c r="Y121" s="368"/>
      <c r="Z121" s="400"/>
      <c r="AE121" s="1029"/>
      <c r="AF121" s="400"/>
      <c r="AG121" s="400"/>
      <c r="AH121" s="400"/>
    </row>
    <row r="122" spans="1:43" ht="11.25" customHeight="1" x14ac:dyDescent="0.2">
      <c r="A122" s="229" t="s">
        <v>3355</v>
      </c>
      <c r="B122" s="241">
        <v>113</v>
      </c>
      <c r="C122" s="282">
        <v>41.141592920353979</v>
      </c>
      <c r="D122" s="285">
        <v>87.763451327433671</v>
      </c>
      <c r="E122" s="285">
        <v>2.314351082764659</v>
      </c>
      <c r="F122" s="285">
        <v>5.6022758499636227</v>
      </c>
      <c r="G122" s="382"/>
      <c r="H122" s="255">
        <v>223</v>
      </c>
      <c r="I122" s="282">
        <v>15.802690582959642</v>
      </c>
      <c r="J122" s="284">
        <v>81.938565022421557</v>
      </c>
      <c r="K122" s="285">
        <v>2.6791336866914071</v>
      </c>
      <c r="L122" s="302">
        <v>6.8763449854863934</v>
      </c>
      <c r="M122" s="395"/>
      <c r="N122" s="281">
        <v>478</v>
      </c>
      <c r="O122" s="282">
        <v>6.50836820083682</v>
      </c>
      <c r="P122" s="284">
        <v>63.141255230125452</v>
      </c>
      <c r="Q122" s="285">
        <v>2.5527859575650416</v>
      </c>
      <c r="R122" s="302">
        <v>10.451457860062696</v>
      </c>
      <c r="T122" s="410" t="s">
        <v>3373</v>
      </c>
      <c r="U122" s="408">
        <f>U119+U120-U121</f>
        <v>872</v>
      </c>
      <c r="X122" s="408"/>
      <c r="Y122" s="368"/>
      <c r="Z122" s="400"/>
      <c r="AE122" s="1029"/>
      <c r="AF122" s="399"/>
      <c r="AG122" s="368"/>
      <c r="AH122" s="400"/>
      <c r="AI122" s="400"/>
      <c r="AJ122" s="400"/>
      <c r="AK122" s="400"/>
      <c r="AL122" s="400"/>
      <c r="AM122" s="400"/>
      <c r="AN122" s="400"/>
      <c r="AO122" s="400"/>
      <c r="AP122" s="400"/>
    </row>
    <row r="123" spans="1:43" ht="11.25" customHeight="1" x14ac:dyDescent="0.2">
      <c r="A123" s="272" t="s">
        <v>3356</v>
      </c>
      <c r="B123" s="273">
        <v>113</v>
      </c>
      <c r="C123" s="274">
        <v>41.283185840707965</v>
      </c>
      <c r="D123" s="275">
        <v>90.968495575221198</v>
      </c>
      <c r="E123" s="275">
        <v>2.2638111688563725</v>
      </c>
      <c r="F123" s="275">
        <v>5.4213076947738692</v>
      </c>
      <c r="G123" s="323"/>
      <c r="H123" s="286">
        <v>222</v>
      </c>
      <c r="I123" s="274">
        <v>15.918918918918919</v>
      </c>
      <c r="J123" s="287">
        <v>84.312027027027042</v>
      </c>
      <c r="K123" s="275">
        <v>2.6732316470678459</v>
      </c>
      <c r="L123" s="301">
        <v>6.8910050377745335</v>
      </c>
      <c r="M123" s="401"/>
      <c r="N123" s="273">
        <v>480</v>
      </c>
      <c r="O123" s="274">
        <v>6.5666666666666664</v>
      </c>
      <c r="P123" s="287">
        <v>65.929312500000009</v>
      </c>
      <c r="Q123" s="275">
        <v>2.4915811125213687</v>
      </c>
      <c r="R123" s="301">
        <v>10.242383646908992</v>
      </c>
      <c r="T123" s="410" t="s">
        <v>3374</v>
      </c>
      <c r="U123" s="408"/>
      <c r="V123" s="408"/>
      <c r="W123" s="408"/>
      <c r="X123" s="408"/>
      <c r="Y123" s="408"/>
      <c r="Z123" s="408"/>
      <c r="AA123" s="408"/>
      <c r="AB123" s="408"/>
      <c r="AC123" s="408"/>
      <c r="AE123" s="412"/>
      <c r="AG123" s="399"/>
      <c r="AH123" s="368"/>
      <c r="AI123" s="400"/>
      <c r="AJ123" s="400"/>
      <c r="AK123" s="400"/>
      <c r="AL123" s="400"/>
      <c r="AM123" s="400"/>
      <c r="AN123" s="400"/>
      <c r="AO123" s="400"/>
      <c r="AP123" s="400"/>
      <c r="AQ123" s="400"/>
    </row>
    <row r="124" spans="1:43" ht="11.25" customHeight="1" x14ac:dyDescent="0.2">
      <c r="A124" s="272" t="s">
        <v>3357</v>
      </c>
      <c r="B124" s="273">
        <v>115</v>
      </c>
      <c r="C124" s="274">
        <v>40.895652173913042</v>
      </c>
      <c r="D124" s="275">
        <v>90.826956521739106</v>
      </c>
      <c r="E124" s="275">
        <v>2.2850362442398189</v>
      </c>
      <c r="F124" s="275">
        <v>5.5552678513788534</v>
      </c>
      <c r="G124" s="323"/>
      <c r="H124" s="286">
        <v>220</v>
      </c>
      <c r="I124" s="274">
        <v>15.859090909090909</v>
      </c>
      <c r="J124" s="287">
        <v>82.498727272727351</v>
      </c>
      <c r="K124" s="275">
        <v>2.6777200205559284</v>
      </c>
      <c r="L124" s="301">
        <v>6.7701789953844571</v>
      </c>
      <c r="M124" s="401"/>
      <c r="N124" s="273">
        <v>487</v>
      </c>
      <c r="O124" s="274">
        <v>6.593429158110883</v>
      </c>
      <c r="P124" s="287">
        <v>65.573449691991812</v>
      </c>
      <c r="Q124" s="275">
        <v>2.5037033145336252</v>
      </c>
      <c r="R124" s="301">
        <v>10.186805595245385</v>
      </c>
      <c r="T124" s="414" t="s">
        <v>3376</v>
      </c>
      <c r="U124" s="415"/>
      <c r="V124" s="415"/>
      <c r="W124" s="415"/>
      <c r="X124" s="415"/>
      <c r="Y124" s="415"/>
      <c r="Z124" s="415"/>
      <c r="AA124" s="415"/>
      <c r="AB124" s="415"/>
      <c r="AC124" s="415"/>
      <c r="AD124" s="415"/>
      <c r="AE124" s="416"/>
      <c r="AG124" s="399"/>
      <c r="AH124" s="368"/>
      <c r="AI124" s="400"/>
      <c r="AJ124" s="400"/>
      <c r="AK124" s="400"/>
      <c r="AL124" s="400"/>
      <c r="AM124" s="400"/>
      <c r="AN124" s="400"/>
      <c r="AO124" s="400"/>
      <c r="AP124" s="400"/>
      <c r="AQ124" s="400"/>
    </row>
    <row r="125" spans="1:43" ht="11.25" customHeight="1" x14ac:dyDescent="0.2">
      <c r="A125" s="317" t="s">
        <v>3361</v>
      </c>
      <c r="B125" s="477">
        <v>118</v>
      </c>
      <c r="C125" s="319">
        <v>40.610169491525426</v>
      </c>
      <c r="D125" s="320">
        <v>92.545932203389825</v>
      </c>
      <c r="E125" s="320">
        <v>2.3113745868577844</v>
      </c>
      <c r="F125" s="320">
        <v>6.3233977821089304</v>
      </c>
      <c r="G125" s="323"/>
      <c r="H125" s="384">
        <v>218</v>
      </c>
      <c r="I125" s="319">
        <v>15.802752293577981</v>
      </c>
      <c r="J125" s="323">
        <v>84.649449541284341</v>
      </c>
      <c r="K125" s="320">
        <v>2.673829257637804</v>
      </c>
      <c r="L125" s="324">
        <v>6.8490138002390344</v>
      </c>
      <c r="M125" s="401"/>
      <c r="N125" s="477">
        <v>508</v>
      </c>
      <c r="O125" s="319">
        <v>6.6200787401574805</v>
      </c>
      <c r="P125" s="323">
        <v>67.196574803149588</v>
      </c>
      <c r="Q125" s="320">
        <v>2.552354242339367</v>
      </c>
      <c r="R125" s="324">
        <v>10.353808922529794</v>
      </c>
      <c r="T125" s="479"/>
      <c r="U125" s="408"/>
      <c r="V125" s="408"/>
      <c r="W125" s="408"/>
      <c r="X125" s="408"/>
      <c r="Y125" s="408"/>
      <c r="Z125" s="408"/>
      <c r="AA125" s="408"/>
      <c r="AB125" s="408"/>
      <c r="AC125" s="408"/>
      <c r="AD125" s="408"/>
      <c r="AE125" s="408"/>
      <c r="AG125" s="399"/>
      <c r="AH125" s="368"/>
      <c r="AI125" s="400"/>
      <c r="AJ125" s="400"/>
      <c r="AK125" s="400"/>
      <c r="AL125" s="400"/>
      <c r="AM125" s="400"/>
      <c r="AN125" s="400"/>
      <c r="AO125" s="400"/>
      <c r="AP125" s="400"/>
      <c r="AQ125" s="400"/>
    </row>
    <row r="126" spans="1:43" ht="11.25" customHeight="1" x14ac:dyDescent="0.2">
      <c r="A126" s="317" t="s">
        <v>3362</v>
      </c>
      <c r="B126" s="477">
        <v>118</v>
      </c>
      <c r="C126" s="319">
        <v>40.728813559322035</v>
      </c>
      <c r="D126" s="320">
        <v>87.811271186440678</v>
      </c>
      <c r="E126" s="320">
        <v>2.471415432106546</v>
      </c>
      <c r="F126" s="320">
        <v>6.8803297739990166</v>
      </c>
      <c r="G126" s="323"/>
      <c r="H126" s="384">
        <v>220</v>
      </c>
      <c r="I126" s="319">
        <v>15.918181818181818</v>
      </c>
      <c r="J126" s="323">
        <v>82.38604545454541</v>
      </c>
      <c r="K126" s="320">
        <v>2.8670794796053367</v>
      </c>
      <c r="L126" s="324">
        <v>7.6691304141080163</v>
      </c>
      <c r="M126" s="401"/>
      <c r="N126" s="477">
        <v>532</v>
      </c>
      <c r="O126" s="319">
        <v>6.708646616541353</v>
      </c>
      <c r="P126" s="323">
        <v>63.243703007518718</v>
      </c>
      <c r="Q126" s="320">
        <v>2.8041576109256936</v>
      </c>
      <c r="R126" s="324">
        <v>10.794699039632437</v>
      </c>
      <c r="T126" s="479"/>
      <c r="U126" s="408"/>
      <c r="V126" s="408"/>
      <c r="W126" s="408"/>
      <c r="X126" s="408"/>
      <c r="Y126" s="408"/>
      <c r="Z126" s="408"/>
      <c r="AA126" s="408"/>
      <c r="AB126" s="408"/>
      <c r="AC126" s="408"/>
      <c r="AD126" s="408"/>
      <c r="AE126" s="408"/>
      <c r="AG126" s="399"/>
      <c r="AH126" s="368"/>
      <c r="AI126" s="400"/>
      <c r="AJ126" s="400"/>
      <c r="AK126" s="400"/>
      <c r="AL126" s="400"/>
      <c r="AM126" s="400"/>
      <c r="AN126" s="400"/>
      <c r="AO126" s="400"/>
      <c r="AP126" s="400"/>
      <c r="AQ126" s="400"/>
    </row>
    <row r="127" spans="1:43" ht="11.25" customHeight="1" x14ac:dyDescent="0.2">
      <c r="A127" s="317" t="s">
        <v>3363</v>
      </c>
      <c r="B127" s="477">
        <v>118</v>
      </c>
      <c r="C127" s="319">
        <v>40.779661016949156</v>
      </c>
      <c r="D127" s="320">
        <v>87.412203389830523</v>
      </c>
      <c r="E127" s="320">
        <v>2.46668565578319</v>
      </c>
      <c r="F127" s="320">
        <v>6.9320589853794301</v>
      </c>
      <c r="G127" s="323"/>
      <c r="H127" s="384">
        <v>219</v>
      </c>
      <c r="I127" s="319">
        <v>15.97716894977169</v>
      </c>
      <c r="J127" s="323">
        <v>82.6466210045662</v>
      </c>
      <c r="K127" s="320">
        <v>2.8776803123911225</v>
      </c>
      <c r="L127" s="324">
        <v>7.834941562621256</v>
      </c>
      <c r="M127" s="401"/>
      <c r="N127" s="477">
        <v>537</v>
      </c>
      <c r="O127" s="319">
        <v>6.7541899441340778</v>
      </c>
      <c r="P127" s="323">
        <v>63.048510242085683</v>
      </c>
      <c r="Q127" s="320">
        <v>2.8004386052119377</v>
      </c>
      <c r="R127" s="324">
        <v>11.326965638260123</v>
      </c>
      <c r="T127" s="479"/>
      <c r="U127" s="408"/>
      <c r="V127" s="408"/>
      <c r="W127" s="408"/>
      <c r="X127" s="408"/>
      <c r="Y127" s="408"/>
      <c r="Z127" s="408"/>
      <c r="AA127" s="408"/>
      <c r="AB127" s="408"/>
      <c r="AC127" s="408"/>
      <c r="AD127" s="408"/>
      <c r="AE127" s="408"/>
      <c r="AG127" s="399"/>
      <c r="AH127" s="368"/>
      <c r="AI127" s="400"/>
      <c r="AJ127" s="400"/>
      <c r="AK127" s="400"/>
      <c r="AL127" s="400"/>
      <c r="AM127" s="400"/>
      <c r="AN127" s="400"/>
      <c r="AO127" s="400"/>
      <c r="AP127" s="400"/>
      <c r="AQ127" s="400"/>
    </row>
    <row r="128" spans="1:43" s="958" customFormat="1" ht="11.25" customHeight="1" x14ac:dyDescent="0.2">
      <c r="A128" s="317" t="s">
        <v>4352</v>
      </c>
      <c r="B128" s="477">
        <v>120</v>
      </c>
      <c r="C128" s="319">
        <v>40.6</v>
      </c>
      <c r="D128" s="320">
        <v>86.705583333333379</v>
      </c>
      <c r="E128" s="320">
        <v>2.5140109186302864</v>
      </c>
      <c r="F128" s="320">
        <v>7.2161680341479295</v>
      </c>
      <c r="G128" s="323"/>
      <c r="H128" s="384">
        <v>217</v>
      </c>
      <c r="I128" s="319">
        <v>15.995391705069125</v>
      </c>
      <c r="J128" s="323">
        <v>82.665852534562234</v>
      </c>
      <c r="K128" s="320">
        <v>2.850807294800088</v>
      </c>
      <c r="L128" s="324">
        <v>7.8919256052856435</v>
      </c>
      <c r="M128" s="401"/>
      <c r="N128" s="477">
        <v>545</v>
      </c>
      <c r="O128" s="319">
        <v>6.7908256880733946</v>
      </c>
      <c r="P128" s="323">
        <v>62.482697247706405</v>
      </c>
      <c r="Q128" s="320">
        <v>2.8088267814519225</v>
      </c>
      <c r="R128" s="324">
        <v>11.446648844210628</v>
      </c>
      <c r="T128" s="479"/>
      <c r="U128" s="408"/>
      <c r="V128" s="408"/>
      <c r="W128" s="408"/>
      <c r="X128" s="408"/>
      <c r="Y128" s="408"/>
      <c r="Z128" s="408"/>
      <c r="AA128" s="408"/>
      <c r="AB128" s="408"/>
      <c r="AC128" s="408"/>
      <c r="AD128" s="408"/>
      <c r="AE128" s="408"/>
      <c r="AG128" s="399"/>
      <c r="AH128" s="368"/>
      <c r="AI128" s="400"/>
      <c r="AJ128" s="400"/>
      <c r="AK128" s="400"/>
      <c r="AL128" s="400"/>
      <c r="AM128" s="400"/>
      <c r="AN128" s="400"/>
      <c r="AO128" s="400"/>
      <c r="AP128" s="400"/>
      <c r="AQ128" s="400"/>
    </row>
    <row r="129" spans="1:43" s="958" customFormat="1" ht="11.25" customHeight="1" x14ac:dyDescent="0.2">
      <c r="A129" s="317" t="s">
        <v>3364</v>
      </c>
      <c r="B129" s="477">
        <v>120</v>
      </c>
      <c r="C129" s="319">
        <v>40.6</v>
      </c>
      <c r="D129" s="320">
        <v>89.06958333333337</v>
      </c>
      <c r="E129" s="320">
        <v>2.4848204396690545</v>
      </c>
      <c r="F129" s="320">
        <v>7.6322523896544592</v>
      </c>
      <c r="G129" s="323"/>
      <c r="H129" s="384">
        <v>217</v>
      </c>
      <c r="I129" s="319">
        <v>15.995391705069125</v>
      </c>
      <c r="J129" s="323">
        <v>85.131059907834057</v>
      </c>
      <c r="K129" s="320">
        <v>2.8518651465760159</v>
      </c>
      <c r="L129" s="324">
        <v>7.9346167561682668</v>
      </c>
      <c r="M129" s="401"/>
      <c r="N129" s="477">
        <v>545</v>
      </c>
      <c r="O129" s="319">
        <v>6.7908256880733946</v>
      </c>
      <c r="P129" s="323">
        <v>65.256073394495431</v>
      </c>
      <c r="Q129" s="320">
        <v>2.7019474101295908</v>
      </c>
      <c r="R129" s="324">
        <v>11.762865972280334</v>
      </c>
      <c r="T129" s="479"/>
      <c r="U129" s="408"/>
      <c r="V129" s="408"/>
      <c r="W129" s="408"/>
      <c r="X129" s="408"/>
      <c r="Y129" s="408"/>
      <c r="Z129" s="408"/>
      <c r="AA129" s="408"/>
      <c r="AB129" s="408"/>
      <c r="AC129" s="408"/>
      <c r="AD129" s="408"/>
      <c r="AE129" s="408"/>
      <c r="AG129" s="399"/>
      <c r="AH129" s="368"/>
      <c r="AI129" s="400"/>
      <c r="AJ129" s="400"/>
      <c r="AK129" s="400"/>
      <c r="AL129" s="400"/>
      <c r="AM129" s="400"/>
      <c r="AN129" s="400"/>
      <c r="AO129" s="400"/>
      <c r="AP129" s="400"/>
      <c r="AQ129" s="400"/>
    </row>
    <row r="130" spans="1:43" s="958" customFormat="1" ht="11.25" customHeight="1" x14ac:dyDescent="0.2">
      <c r="A130" s="317" t="s">
        <v>3365</v>
      </c>
      <c r="B130" s="477">
        <v>123</v>
      </c>
      <c r="C130" s="319">
        <v>40.357723577235774</v>
      </c>
      <c r="D130" s="320">
        <v>89.671829268292683</v>
      </c>
      <c r="E130" s="320">
        <v>2.467288446516005</v>
      </c>
      <c r="F130" s="320">
        <v>8.8668703306056482</v>
      </c>
      <c r="G130" s="323"/>
      <c r="H130" s="384">
        <v>211</v>
      </c>
      <c r="I130" s="319">
        <v>16.018957345971565</v>
      </c>
      <c r="J130" s="323">
        <v>84.722417061611409</v>
      </c>
      <c r="K130" s="320">
        <v>2.771651825916277</v>
      </c>
      <c r="L130" s="324">
        <v>9.6599502144285339</v>
      </c>
      <c r="M130" s="401"/>
      <c r="N130" s="477">
        <v>558</v>
      </c>
      <c r="O130" s="319">
        <v>6.8366249725696733</v>
      </c>
      <c r="P130" s="323">
        <v>65.357736917562761</v>
      </c>
      <c r="Q130" s="320">
        <v>2.7050107976515427</v>
      </c>
      <c r="R130" s="324">
        <v>13.587588626048539</v>
      </c>
      <c r="T130" s="479"/>
      <c r="U130" s="408"/>
      <c r="V130" s="408"/>
      <c r="W130" s="408"/>
      <c r="X130" s="408"/>
      <c r="Y130" s="408"/>
      <c r="Z130" s="408"/>
      <c r="AA130" s="408"/>
      <c r="AB130" s="408"/>
      <c r="AC130" s="408"/>
      <c r="AD130" s="408"/>
      <c r="AE130" s="408"/>
      <c r="AG130" s="399"/>
      <c r="AH130" s="368"/>
      <c r="AI130" s="400"/>
      <c r="AJ130" s="400"/>
      <c r="AK130" s="400"/>
      <c r="AL130" s="400"/>
      <c r="AM130" s="400"/>
      <c r="AN130" s="400"/>
      <c r="AO130" s="400"/>
      <c r="AP130" s="400"/>
      <c r="AQ130" s="400"/>
    </row>
    <row r="131" spans="1:43" s="958" customFormat="1" ht="11.25" customHeight="1" x14ac:dyDescent="0.2">
      <c r="A131" s="317" t="s">
        <v>3366</v>
      </c>
      <c r="B131" s="477">
        <v>126</v>
      </c>
      <c r="C131" s="319">
        <v>39.88095238095238</v>
      </c>
      <c r="D131" s="320">
        <v>92.950476190476181</v>
      </c>
      <c r="E131" s="320">
        <v>2.3644425184643332</v>
      </c>
      <c r="F131" s="320">
        <v>8.453306487642406</v>
      </c>
      <c r="G131" s="323"/>
      <c r="H131" s="384">
        <v>208</v>
      </c>
      <c r="I131" s="319">
        <v>15.865384615384615</v>
      </c>
      <c r="J131" s="323">
        <v>87.882067307692381</v>
      </c>
      <c r="K131" s="320">
        <v>2.7231364717477189</v>
      </c>
      <c r="L131" s="324">
        <v>9.5413945013929062</v>
      </c>
      <c r="M131" s="401"/>
      <c r="N131" s="477">
        <v>560</v>
      </c>
      <c r="O131" s="319">
        <v>6.8517857142857146</v>
      </c>
      <c r="P131" s="323">
        <v>64.590142857142894</v>
      </c>
      <c r="Q131" s="320">
        <v>2.6863142919084901</v>
      </c>
      <c r="R131" s="324">
        <v>13.842530587141644</v>
      </c>
      <c r="T131" s="479"/>
      <c r="U131" s="408"/>
      <c r="V131" s="408"/>
      <c r="W131" s="408"/>
      <c r="X131" s="408"/>
      <c r="Y131" s="408"/>
      <c r="Z131" s="408"/>
      <c r="AA131" s="408"/>
      <c r="AB131" s="408"/>
      <c r="AC131" s="408"/>
      <c r="AD131" s="408"/>
      <c r="AE131" s="408"/>
      <c r="AG131" s="399"/>
      <c r="AH131" s="368"/>
      <c r="AI131" s="400"/>
      <c r="AJ131" s="400"/>
      <c r="AK131" s="400"/>
      <c r="AL131" s="400"/>
      <c r="AM131" s="400"/>
      <c r="AN131" s="400"/>
      <c r="AO131" s="400"/>
      <c r="AP131" s="400"/>
      <c r="AQ131" s="400"/>
    </row>
    <row r="132" spans="1:43" s="958" customFormat="1" ht="11.25" customHeight="1" x14ac:dyDescent="0.2">
      <c r="A132" s="317" t="s">
        <v>3367</v>
      </c>
      <c r="B132" s="477">
        <v>127</v>
      </c>
      <c r="C132" s="319">
        <v>39.834645669291341</v>
      </c>
      <c r="D132" s="320">
        <v>94.096535433070827</v>
      </c>
      <c r="E132" s="320">
        <v>2.3628573725308852</v>
      </c>
      <c r="F132" s="320">
        <v>8.9584427523954346</v>
      </c>
      <c r="G132" s="323"/>
      <c r="H132" s="384">
        <v>208</v>
      </c>
      <c r="I132" s="319">
        <v>15.841346153846153</v>
      </c>
      <c r="J132" s="323">
        <v>90.373557692307685</v>
      </c>
      <c r="K132" s="320">
        <v>2.7154049623194023</v>
      </c>
      <c r="L132" s="324">
        <v>9.6372237241105498</v>
      </c>
      <c r="M132" s="401"/>
      <c r="N132" s="477">
        <v>561</v>
      </c>
      <c r="O132" s="319">
        <v>6.8627450980392153</v>
      </c>
      <c r="P132" s="323">
        <v>65.180320855614951</v>
      </c>
      <c r="Q132" s="320">
        <v>2.6554292920774532</v>
      </c>
      <c r="R132" s="324">
        <v>13.993249336830338</v>
      </c>
      <c r="T132" s="479"/>
      <c r="U132" s="408"/>
      <c r="V132" s="408"/>
      <c r="W132" s="408"/>
      <c r="X132" s="408"/>
      <c r="Y132" s="408"/>
      <c r="Z132" s="408"/>
      <c r="AA132" s="408"/>
      <c r="AB132" s="408"/>
      <c r="AC132" s="408"/>
      <c r="AD132" s="408"/>
      <c r="AE132" s="408"/>
      <c r="AG132" s="399"/>
      <c r="AH132" s="368"/>
      <c r="AI132" s="400"/>
      <c r="AJ132" s="400"/>
      <c r="AK132" s="400"/>
      <c r="AL132" s="400"/>
      <c r="AM132" s="400"/>
      <c r="AN132" s="400"/>
      <c r="AO132" s="400"/>
      <c r="AP132" s="400"/>
      <c r="AQ132" s="400"/>
    </row>
    <row r="133" spans="1:43" s="958" customFormat="1" ht="11.25" customHeight="1" x14ac:dyDescent="0.2">
      <c r="A133" s="317" t="s">
        <v>3368</v>
      </c>
      <c r="B133" s="477">
        <v>127</v>
      </c>
      <c r="C133" s="319">
        <v>39.8503937007874</v>
      </c>
      <c r="D133" s="320">
        <v>94.136929133858246</v>
      </c>
      <c r="E133" s="320">
        <v>2.3759410001969838</v>
      </c>
      <c r="F133" s="320">
        <v>9.0245581605288532</v>
      </c>
      <c r="G133" s="323"/>
      <c r="H133" s="384">
        <v>209</v>
      </c>
      <c r="I133" s="319">
        <v>15.866028708133971</v>
      </c>
      <c r="J133" s="323">
        <v>90.680765550239286</v>
      </c>
      <c r="K133" s="320">
        <v>2.7539857831564314</v>
      </c>
      <c r="L133" s="324">
        <v>9.6244533137043966</v>
      </c>
      <c r="M133" s="401"/>
      <c r="N133" s="477">
        <v>560</v>
      </c>
      <c r="O133" s="319">
        <v>6.8732142857142859</v>
      </c>
      <c r="P133" s="323">
        <v>64.305803571428555</v>
      </c>
      <c r="Q133" s="320">
        <v>2.7077635653784071</v>
      </c>
      <c r="R133" s="324">
        <v>14.055047120178177</v>
      </c>
      <c r="T133" s="479"/>
      <c r="U133" s="408"/>
      <c r="V133" s="408"/>
      <c r="W133" s="408"/>
      <c r="X133" s="408"/>
      <c r="Y133" s="408"/>
      <c r="Z133" s="408"/>
      <c r="AA133" s="408"/>
      <c r="AB133" s="408"/>
      <c r="AC133" s="408"/>
      <c r="AD133" s="408"/>
      <c r="AE133" s="408"/>
      <c r="AG133" s="399"/>
      <c r="AH133" s="368"/>
      <c r="AI133" s="400"/>
      <c r="AJ133" s="400"/>
      <c r="AK133" s="400"/>
      <c r="AL133" s="400"/>
      <c r="AM133" s="400"/>
      <c r="AN133" s="400"/>
      <c r="AO133" s="400"/>
      <c r="AP133" s="400"/>
      <c r="AQ133" s="400"/>
    </row>
    <row r="134" spans="1:43" s="958" customFormat="1" ht="11.25" customHeight="1" x14ac:dyDescent="0.2">
      <c r="A134" s="317" t="s">
        <v>3369</v>
      </c>
      <c r="B134" s="477">
        <v>130</v>
      </c>
      <c r="C134" s="319">
        <v>39.6</v>
      </c>
      <c r="D134" s="320">
        <v>82.69946153846152</v>
      </c>
      <c r="E134" s="320">
        <v>2.8015999487758192</v>
      </c>
      <c r="F134" s="320">
        <v>8.9652631439952764</v>
      </c>
      <c r="G134" s="323"/>
      <c r="H134" s="384">
        <v>202</v>
      </c>
      <c r="I134" s="319">
        <v>15.787128712871286</v>
      </c>
      <c r="J134" s="323">
        <v>86.454306930693093</v>
      </c>
      <c r="K134" s="320">
        <v>2.901797374127197</v>
      </c>
      <c r="L134" s="324">
        <v>9.8013360773469529</v>
      </c>
      <c r="M134" s="401"/>
      <c r="N134" s="477">
        <v>541</v>
      </c>
      <c r="O134" s="319">
        <v>6.933456561922366</v>
      </c>
      <c r="P134" s="323">
        <v>60.293992606284625</v>
      </c>
      <c r="Q134" s="320">
        <v>2.8850799665433113</v>
      </c>
      <c r="R134" s="324">
        <v>13.970251214379099</v>
      </c>
      <c r="T134" s="479"/>
      <c r="U134" s="408"/>
      <c r="V134" s="408"/>
      <c r="W134" s="408"/>
      <c r="X134" s="408"/>
      <c r="Y134" s="408"/>
      <c r="Z134" s="408"/>
      <c r="AA134" s="408"/>
      <c r="AB134" s="408"/>
      <c r="AC134" s="408"/>
      <c r="AD134" s="408"/>
      <c r="AE134" s="408"/>
      <c r="AG134" s="399"/>
      <c r="AH134" s="368"/>
      <c r="AI134" s="400"/>
      <c r="AJ134" s="400"/>
      <c r="AK134" s="400"/>
      <c r="AL134" s="400"/>
      <c r="AM134" s="400"/>
      <c r="AN134" s="400"/>
      <c r="AO134" s="400"/>
      <c r="AP134" s="400"/>
      <c r="AQ134" s="400"/>
    </row>
    <row r="135" spans="1:43" s="958" customFormat="1" ht="11.25" customHeight="1" x14ac:dyDescent="0.2">
      <c r="A135" s="317" t="s">
        <v>4010</v>
      </c>
      <c r="B135" s="477">
        <v>130</v>
      </c>
      <c r="C135" s="319">
        <v>39.715384615384615</v>
      </c>
      <c r="D135" s="320">
        <v>91.594076923076955</v>
      </c>
      <c r="E135" s="320">
        <v>2.4293928742606741</v>
      </c>
      <c r="F135" s="320">
        <v>8.9628285739387064</v>
      </c>
      <c r="G135" s="323"/>
      <c r="H135" s="384">
        <v>200</v>
      </c>
      <c r="I135" s="319">
        <v>15.79</v>
      </c>
      <c r="J135" s="323">
        <v>88.683150000000012</v>
      </c>
      <c r="K135" s="320">
        <v>2.7764630303213851</v>
      </c>
      <c r="L135" s="324">
        <v>9.9114766589155447</v>
      </c>
      <c r="M135" s="401"/>
      <c r="N135" s="477">
        <v>535</v>
      </c>
      <c r="O135" s="319">
        <v>6.9775700934579437</v>
      </c>
      <c r="P135" s="323">
        <v>61.791588785046798</v>
      </c>
      <c r="Q135" s="320">
        <v>2.8813057133100783</v>
      </c>
      <c r="R135" s="324">
        <v>13.749202589579637</v>
      </c>
      <c r="T135" s="479"/>
      <c r="U135" s="408"/>
      <c r="V135" s="408"/>
      <c r="W135" s="408"/>
      <c r="X135" s="408"/>
      <c r="Y135" s="408"/>
      <c r="Z135" s="408"/>
      <c r="AA135" s="408"/>
      <c r="AB135" s="408"/>
      <c r="AC135" s="408"/>
      <c r="AD135" s="408"/>
      <c r="AE135" s="408"/>
      <c r="AG135" s="399"/>
      <c r="AH135" s="368"/>
      <c r="AI135" s="400"/>
      <c r="AJ135" s="400"/>
      <c r="AK135" s="400"/>
      <c r="AL135" s="400"/>
      <c r="AM135" s="400"/>
      <c r="AN135" s="400"/>
      <c r="AO135" s="400"/>
      <c r="AP135" s="400"/>
      <c r="AQ135" s="400"/>
    </row>
    <row r="136" spans="1:43" s="958" customFormat="1" ht="11.25" customHeight="1" x14ac:dyDescent="0.2">
      <c r="A136" s="317" t="s">
        <v>4089</v>
      </c>
      <c r="B136" s="477">
        <v>131</v>
      </c>
      <c r="C136" s="319">
        <v>39.694656488549619</v>
      </c>
      <c r="D136" s="320">
        <v>83.958091603053433</v>
      </c>
      <c r="E136" s="320">
        <v>2.6682519935937448</v>
      </c>
      <c r="F136" s="320">
        <v>8.8673573108328991</v>
      </c>
      <c r="G136" s="323"/>
      <c r="H136" s="384">
        <v>205</v>
      </c>
      <c r="I136" s="319">
        <v>15.692682926829269</v>
      </c>
      <c r="J136" s="323">
        <v>81.758097560975614</v>
      </c>
      <c r="K136" s="320">
        <v>2.9684851111923996</v>
      </c>
      <c r="L136" s="324">
        <v>10.120065918636493</v>
      </c>
      <c r="M136" s="401"/>
      <c r="N136" s="477">
        <v>528</v>
      </c>
      <c r="O136" s="319">
        <v>7.0568181818181817</v>
      </c>
      <c r="P136" s="323">
        <v>55.511420454545487</v>
      </c>
      <c r="Q136" s="320">
        <v>3.2461538002883312</v>
      </c>
      <c r="R136" s="324">
        <v>13.633243368390236</v>
      </c>
      <c r="T136" s="479"/>
      <c r="U136" s="408"/>
      <c r="V136" s="408"/>
      <c r="W136" s="408"/>
      <c r="X136" s="408"/>
      <c r="Y136" s="408"/>
      <c r="Z136" s="408"/>
      <c r="AA136" s="408"/>
      <c r="AB136" s="408"/>
      <c r="AC136" s="408"/>
      <c r="AD136" s="408"/>
      <c r="AE136" s="408"/>
      <c r="AG136" s="399"/>
      <c r="AH136" s="368"/>
      <c r="AI136" s="400"/>
      <c r="AJ136" s="400"/>
      <c r="AK136" s="400"/>
      <c r="AL136" s="400"/>
      <c r="AM136" s="400"/>
      <c r="AN136" s="400"/>
      <c r="AO136" s="400"/>
      <c r="AP136" s="400"/>
      <c r="AQ136" s="400"/>
    </row>
    <row r="137" spans="1:43" ht="11.25" customHeight="1" x14ac:dyDescent="0.2">
      <c r="A137" s="1285" t="s">
        <v>4137</v>
      </c>
      <c r="B137" s="1286">
        <f>'All CCC'!B870</f>
        <v>132</v>
      </c>
      <c r="C137" s="1287">
        <f>'All CCC'!E870</f>
        <v>39.659090909090907</v>
      </c>
      <c r="D137" s="1288">
        <f>'All CCC'!I870</f>
        <v>88.310681818181862</v>
      </c>
      <c r="E137" s="1288">
        <f>'All CCC'!J870</f>
        <v>2.5253817337508218</v>
      </c>
      <c r="F137" s="1288">
        <f>'All CCC'!R870</f>
        <v>8.9572581061962815</v>
      </c>
      <c r="G137" s="1289"/>
      <c r="H137" s="1290">
        <f>'All CCC'!B871</f>
        <v>205</v>
      </c>
      <c r="I137" s="1287">
        <f>'All CCC'!E871</f>
        <v>15.692682926829269</v>
      </c>
      <c r="J137" s="1289">
        <f>'All CCC'!I871</f>
        <v>86.400146341463412</v>
      </c>
      <c r="K137" s="1288">
        <f>'All CCC'!J871</f>
        <v>2.8091660880541349</v>
      </c>
      <c r="L137" s="1291">
        <f>'All CCC'!R871</f>
        <v>10.011339791644174</v>
      </c>
      <c r="M137" s="1292"/>
      <c r="N137" s="1286">
        <f>'All CCC'!B872</f>
        <v>524</v>
      </c>
      <c r="O137" s="1287">
        <f>'All CCC'!E872</f>
        <v>7.143129770992366</v>
      </c>
      <c r="P137" s="1289">
        <f>'All CCC'!I872</f>
        <v>59.944885496183169</v>
      </c>
      <c r="Q137" s="1288">
        <f>'All CCC'!J872</f>
        <v>2.9682436515489132</v>
      </c>
      <c r="R137" s="1291">
        <f>'All CCC'!R872</f>
        <v>13.187156092838745</v>
      </c>
      <c r="T137" s="479"/>
      <c r="U137" s="408"/>
      <c r="V137" s="408"/>
      <c r="W137" s="408"/>
      <c r="X137" s="408"/>
      <c r="Y137" s="408"/>
      <c r="Z137" s="408"/>
      <c r="AA137" s="408"/>
      <c r="AB137" s="408"/>
      <c r="AC137" s="408"/>
      <c r="AD137" s="408"/>
      <c r="AE137" s="408"/>
      <c r="AG137" s="117"/>
      <c r="AH137" s="117"/>
      <c r="AI137" s="117"/>
      <c r="AJ137" s="117"/>
      <c r="AK137" s="117"/>
      <c r="AL137" s="117"/>
      <c r="AM137" s="117"/>
      <c r="AN137" s="117"/>
      <c r="AO137" s="117"/>
    </row>
    <row r="138" spans="1:43" ht="11.25" customHeight="1" x14ac:dyDescent="0.2">
      <c r="A138" s="117"/>
      <c r="B138" s="402"/>
      <c r="C138" s="403"/>
      <c r="D138" s="321"/>
      <c r="E138" s="321"/>
      <c r="F138" s="321"/>
      <c r="G138" s="321"/>
      <c r="H138" s="402"/>
      <c r="I138" s="403"/>
      <c r="J138" s="321"/>
      <c r="K138" s="321"/>
      <c r="L138" s="321"/>
      <c r="M138" s="12"/>
      <c r="N138" s="117"/>
      <c r="O138" s="117"/>
      <c r="P138" s="117"/>
      <c r="Q138" s="117"/>
      <c r="R138" s="117"/>
      <c r="T138" s="479"/>
      <c r="U138" s="408"/>
      <c r="V138" s="408"/>
      <c r="W138" s="408"/>
      <c r="X138" s="408"/>
      <c r="AG138" s="117"/>
      <c r="AH138" s="117"/>
      <c r="AI138" s="117"/>
      <c r="AJ138" s="117"/>
      <c r="AK138" s="117"/>
      <c r="AL138" s="117"/>
      <c r="AM138" s="117"/>
      <c r="AN138" s="117"/>
      <c r="AO138" s="117"/>
    </row>
    <row r="139" spans="1:43" ht="11.25" customHeight="1" x14ac:dyDescent="0.2">
      <c r="A139" s="117"/>
      <c r="B139" s="12"/>
      <c r="C139" s="291"/>
      <c r="D139" s="291"/>
      <c r="E139" s="291"/>
      <c r="F139" s="291"/>
      <c r="G139" s="12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T139" s="158"/>
      <c r="U139" s="13"/>
      <c r="V139" s="13"/>
      <c r="W139" s="13"/>
      <c r="X139" s="13"/>
      <c r="AG139" s="117"/>
      <c r="AH139" s="117"/>
      <c r="AI139" s="117"/>
      <c r="AJ139" s="117"/>
      <c r="AK139" s="117"/>
      <c r="AL139" s="117"/>
      <c r="AM139" s="117"/>
      <c r="AN139" s="117"/>
      <c r="AO139" s="117"/>
    </row>
    <row r="140" spans="1:43" ht="11.25" customHeight="1" x14ac:dyDescent="0.2">
      <c r="A140" s="117"/>
      <c r="B140" s="12"/>
      <c r="C140" s="291"/>
      <c r="D140" s="291"/>
      <c r="E140" s="291"/>
      <c r="F140" s="291"/>
      <c r="G140" s="12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T140" s="158"/>
      <c r="U140" s="107"/>
      <c r="V140" s="107"/>
      <c r="W140" s="107"/>
      <c r="X140" s="107"/>
      <c r="AG140" s="117"/>
      <c r="AH140" s="117"/>
      <c r="AI140" s="117"/>
      <c r="AJ140" s="117"/>
      <c r="AK140" s="117"/>
      <c r="AL140" s="117"/>
      <c r="AM140" s="117"/>
      <c r="AN140" s="117"/>
      <c r="AO140" s="117"/>
    </row>
    <row r="141" spans="1:43" ht="11.25" customHeight="1" x14ac:dyDescent="0.2">
      <c r="A141" s="117"/>
      <c r="B141" s="12"/>
      <c r="C141" s="291"/>
      <c r="D141" s="291"/>
      <c r="E141" s="291"/>
      <c r="F141" s="291"/>
      <c r="G141" s="12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T141" s="158"/>
      <c r="U141" s="107"/>
      <c r="V141" s="107"/>
      <c r="W141" s="107"/>
      <c r="X141" s="107"/>
      <c r="Y141" s="13"/>
      <c r="Z141" s="13"/>
      <c r="AA141" s="13"/>
      <c r="AB141" s="13"/>
      <c r="AC141" s="13"/>
      <c r="AD141" s="13"/>
      <c r="AE141" s="13"/>
      <c r="AG141" s="117"/>
      <c r="AH141" s="117"/>
      <c r="AI141" s="117"/>
      <c r="AJ141" s="117"/>
      <c r="AK141" s="117"/>
      <c r="AL141" s="117"/>
      <c r="AM141" s="117"/>
      <c r="AN141" s="117"/>
      <c r="AO141" s="117"/>
    </row>
    <row r="142" spans="1:43" ht="11.1" customHeight="1" x14ac:dyDescent="0.2">
      <c r="A142" s="117"/>
      <c r="B142" s="405"/>
      <c r="C142" s="1274"/>
      <c r="D142" s="1274"/>
      <c r="E142" s="30"/>
      <c r="F142" s="30"/>
      <c r="G142" s="12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T142" s="223"/>
      <c r="U142" s="158"/>
      <c r="V142" s="13"/>
      <c r="W142" s="13"/>
      <c r="X142" s="13"/>
      <c r="Y142" s="407"/>
      <c r="Z142" s="408"/>
      <c r="AA142" s="407"/>
      <c r="AB142" s="407"/>
      <c r="AC142" s="407"/>
      <c r="AD142" s="407"/>
      <c r="AE142" s="407"/>
      <c r="AF142" s="409"/>
      <c r="AG142" s="117"/>
      <c r="AH142" s="117"/>
      <c r="AI142" s="117"/>
      <c r="AJ142" s="117"/>
      <c r="AK142" s="117"/>
      <c r="AL142" s="117"/>
      <c r="AM142" s="117"/>
      <c r="AN142" s="117"/>
      <c r="AO142" s="117"/>
    </row>
    <row r="143" spans="1:43" ht="11.1" customHeight="1" x14ac:dyDescent="0.2">
      <c r="A143" s="117"/>
      <c r="B143" s="12"/>
      <c r="C143" s="249"/>
      <c r="D143" s="249"/>
      <c r="E143" s="249"/>
      <c r="F143" s="249"/>
      <c r="G143" s="12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T143" s="478"/>
      <c r="U143" s="407"/>
      <c r="V143" s="407"/>
      <c r="W143" s="407"/>
      <c r="X143" s="407"/>
      <c r="Y143" s="408"/>
      <c r="Z143" s="408"/>
      <c r="AA143" s="408"/>
      <c r="AB143" s="408"/>
      <c r="AC143" s="408"/>
      <c r="AD143" s="408"/>
      <c r="AE143" s="408"/>
      <c r="AF143" s="409"/>
      <c r="AG143" s="117"/>
      <c r="AH143" s="117"/>
      <c r="AI143" s="117"/>
      <c r="AJ143" s="117"/>
      <c r="AK143" s="117"/>
      <c r="AL143" s="117"/>
      <c r="AM143" s="117"/>
      <c r="AN143" s="117"/>
      <c r="AO143" s="117"/>
    </row>
    <row r="144" spans="1:43" ht="11.1" customHeight="1" x14ac:dyDescent="0.2">
      <c r="A144" s="117"/>
      <c r="B144" s="12"/>
      <c r="C144" s="249"/>
      <c r="D144" s="249"/>
      <c r="E144" s="249"/>
      <c r="F144" s="249"/>
      <c r="G144" s="12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T144" s="479"/>
      <c r="U144" s="411"/>
      <c r="V144" s="408"/>
      <c r="W144" s="408"/>
      <c r="X144" s="408"/>
      <c r="Y144" s="408"/>
      <c r="Z144" s="408"/>
      <c r="AA144" s="408"/>
      <c r="AB144" s="408"/>
      <c r="AC144" s="408"/>
      <c r="AD144" s="408"/>
      <c r="AE144" s="408"/>
      <c r="AF144" s="409"/>
      <c r="AG144" s="117"/>
      <c r="AH144" s="117"/>
      <c r="AI144" s="117"/>
      <c r="AJ144" s="117"/>
      <c r="AK144" s="117"/>
      <c r="AL144" s="117"/>
      <c r="AM144" s="117"/>
      <c r="AN144" s="117"/>
      <c r="AO144" s="117"/>
    </row>
    <row r="145" spans="1:50" ht="11.1" customHeight="1" x14ac:dyDescent="0.2">
      <c r="A145" s="117"/>
      <c r="B145" s="12"/>
      <c r="C145" s="249"/>
      <c r="D145" s="249"/>
      <c r="E145" s="249"/>
      <c r="F145" s="249"/>
      <c r="G145" s="12"/>
      <c r="H145" s="413" t="s">
        <v>3375</v>
      </c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T145" s="479"/>
      <c r="U145" s="408"/>
      <c r="V145" s="408"/>
      <c r="W145" s="408"/>
      <c r="X145" s="408"/>
      <c r="Y145" s="408"/>
      <c r="Z145" s="408"/>
      <c r="AA145" s="408"/>
      <c r="AB145" s="408"/>
      <c r="AC145" s="408"/>
      <c r="AD145" s="408"/>
      <c r="AE145" s="408"/>
      <c r="AF145" s="409"/>
      <c r="AG145" s="117"/>
      <c r="AH145" s="12"/>
      <c r="AI145" s="249"/>
      <c r="AJ145" s="249"/>
      <c r="AK145" s="249"/>
      <c r="AL145" s="249"/>
      <c r="AM145" s="12"/>
      <c r="AN145" s="413" t="s">
        <v>3375</v>
      </c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</row>
    <row r="146" spans="1:50" ht="11.25" customHeight="1" x14ac:dyDescent="0.2">
      <c r="T146" s="479"/>
      <c r="U146" s="408"/>
      <c r="V146" s="408"/>
      <c r="W146" s="408"/>
      <c r="X146" s="408"/>
    </row>
    <row r="555" spans="1:3" x14ac:dyDescent="0.2">
      <c r="A555" s="512"/>
      <c r="B555" s="677"/>
      <c r="C555" s="512"/>
    </row>
    <row r="556" spans="1:3" x14ac:dyDescent="0.2">
      <c r="A556" s="597"/>
      <c r="B556" s="677"/>
      <c r="C556" s="512"/>
    </row>
    <row r="557" spans="1:3" x14ac:dyDescent="0.2">
      <c r="A557" s="597"/>
      <c r="B557" s="677"/>
      <c r="C557" s="512"/>
    </row>
    <row r="558" spans="1:3" x14ac:dyDescent="0.2">
      <c r="A558" s="597"/>
      <c r="B558" s="677"/>
      <c r="C558" s="512"/>
    </row>
    <row r="559" spans="1:3" x14ac:dyDescent="0.2">
      <c r="A559" s="597"/>
      <c r="B559" s="677"/>
      <c r="C559" s="512"/>
    </row>
    <row r="560" spans="1:3" x14ac:dyDescent="0.2">
      <c r="A560" s="597"/>
      <c r="B560" s="677"/>
      <c r="C560" s="512"/>
    </row>
    <row r="561" spans="1:3" x14ac:dyDescent="0.2">
      <c r="A561" s="597"/>
      <c r="B561" s="677"/>
      <c r="C561" s="512"/>
    </row>
    <row r="562" spans="1:3" x14ac:dyDescent="0.2">
      <c r="A562" s="597"/>
      <c r="B562" s="677"/>
      <c r="C562" s="512"/>
    </row>
    <row r="563" spans="1:3" x14ac:dyDescent="0.2">
      <c r="A563" s="597"/>
      <c r="B563" s="677"/>
      <c r="C563" s="512"/>
    </row>
    <row r="564" spans="1:3" x14ac:dyDescent="0.2">
      <c r="A564" s="597"/>
      <c r="B564" s="677"/>
      <c r="C564" s="512"/>
    </row>
    <row r="565" spans="1:3" x14ac:dyDescent="0.2">
      <c r="A565" s="597"/>
      <c r="B565" s="677"/>
      <c r="C565" s="512"/>
    </row>
    <row r="566" spans="1:3" x14ac:dyDescent="0.2">
      <c r="A566" s="597"/>
      <c r="B566" s="677"/>
      <c r="C566" s="512"/>
    </row>
    <row r="567" spans="1:3" x14ac:dyDescent="0.2">
      <c r="A567" s="597"/>
      <c r="B567" s="677"/>
      <c r="C567" s="512"/>
    </row>
    <row r="568" spans="1:3" x14ac:dyDescent="0.2">
      <c r="A568" s="597"/>
      <c r="B568" s="677"/>
      <c r="C568" s="512"/>
    </row>
    <row r="569" spans="1:3" x14ac:dyDescent="0.2">
      <c r="A569" s="597"/>
      <c r="B569" s="677"/>
      <c r="C569" s="512"/>
    </row>
    <row r="570" spans="1:3" x14ac:dyDescent="0.2">
      <c r="A570" s="597"/>
      <c r="B570" s="677"/>
      <c r="C570" s="512"/>
    </row>
    <row r="571" spans="1:3" x14ac:dyDescent="0.2">
      <c r="A571" s="512"/>
      <c r="B571" s="677"/>
      <c r="C571" s="512"/>
    </row>
    <row r="572" spans="1:3" x14ac:dyDescent="0.2">
      <c r="B572" s="678"/>
    </row>
  </sheetData>
  <sheetProtection selectLockedCells="1" selectUnlockedCells="1"/>
  <conditionalFormatting sqref="W53 W59 W65">
    <cfRule type="cellIs" dxfId="1" priority="1" stopIfTrue="1" operator="lessThan">
      <formula>2</formula>
    </cfRule>
  </conditionalFormatting>
  <hyperlinks>
    <hyperlink ref="AJ84" r:id="rId1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5"/>
  <sheetViews>
    <sheetView topLeftCell="A199" workbookViewId="0"/>
  </sheetViews>
  <sheetFormatPr defaultColWidth="8.85546875" defaultRowHeight="12.75" x14ac:dyDescent="0.2"/>
  <cols>
    <col min="1" max="1" width="2.5703125" customWidth="1"/>
    <col min="11" max="11" width="6.5703125" customWidth="1"/>
  </cols>
  <sheetData>
    <row r="1" spans="1:3" x14ac:dyDescent="0.2">
      <c r="A1" s="417"/>
      <c r="B1" s="310" t="s">
        <v>3377</v>
      </c>
    </row>
    <row r="2" spans="1:3" ht="2.1" customHeight="1" x14ac:dyDescent="0.2">
      <c r="A2" s="417"/>
      <c r="B2" s="310"/>
    </row>
    <row r="3" spans="1:3" x14ac:dyDescent="0.2">
      <c r="B3" s="418">
        <v>39447</v>
      </c>
      <c r="C3" t="s">
        <v>3378</v>
      </c>
    </row>
    <row r="4" spans="1:3" x14ac:dyDescent="0.2">
      <c r="B4" s="418">
        <v>39447</v>
      </c>
      <c r="C4" t="s">
        <v>3379</v>
      </c>
    </row>
    <row r="5" spans="1:3" x14ac:dyDescent="0.2">
      <c r="B5" s="418">
        <v>39449</v>
      </c>
      <c r="C5" t="s">
        <v>3380</v>
      </c>
    </row>
    <row r="6" spans="1:3" x14ac:dyDescent="0.2">
      <c r="B6" s="418">
        <v>39449</v>
      </c>
      <c r="C6" t="s">
        <v>3381</v>
      </c>
    </row>
    <row r="7" spans="1:3" x14ac:dyDescent="0.2">
      <c r="B7" s="418">
        <v>39451</v>
      </c>
      <c r="C7" s="417" t="s">
        <v>3382</v>
      </c>
    </row>
    <row r="8" spans="1:3" x14ac:dyDescent="0.2">
      <c r="B8" s="418">
        <v>39452</v>
      </c>
      <c r="C8" t="s">
        <v>3383</v>
      </c>
    </row>
    <row r="9" spans="1:3" x14ac:dyDescent="0.2">
      <c r="B9" s="418">
        <v>39461</v>
      </c>
      <c r="C9" t="s">
        <v>3384</v>
      </c>
    </row>
    <row r="10" spans="1:3" x14ac:dyDescent="0.2">
      <c r="B10" s="418">
        <v>39491</v>
      </c>
      <c r="C10" s="417" t="s">
        <v>3385</v>
      </c>
    </row>
    <row r="11" spans="1:3" x14ac:dyDescent="0.2">
      <c r="B11" s="418">
        <v>39491</v>
      </c>
      <c r="C11" t="s">
        <v>3386</v>
      </c>
    </row>
    <row r="12" spans="1:3" x14ac:dyDescent="0.2">
      <c r="B12" s="418">
        <v>39504</v>
      </c>
      <c r="C12" t="s">
        <v>3387</v>
      </c>
    </row>
    <row r="13" spans="1:3" x14ac:dyDescent="0.2">
      <c r="B13" s="418">
        <v>39506</v>
      </c>
      <c r="C13" t="s">
        <v>3388</v>
      </c>
    </row>
    <row r="14" spans="1:3" x14ac:dyDescent="0.2">
      <c r="B14" s="418">
        <v>39527</v>
      </c>
      <c r="C14" s="417" t="s">
        <v>3389</v>
      </c>
    </row>
    <row r="15" spans="1:3" x14ac:dyDescent="0.2">
      <c r="B15" s="419">
        <v>39721</v>
      </c>
      <c r="C15" s="413" t="s">
        <v>3390</v>
      </c>
    </row>
    <row r="16" spans="1:3" x14ac:dyDescent="0.2">
      <c r="B16" s="419">
        <v>39722</v>
      </c>
      <c r="C16" s="413" t="s">
        <v>3391</v>
      </c>
    </row>
    <row r="17" spans="2:3" x14ac:dyDescent="0.2">
      <c r="B17" s="419">
        <v>39753</v>
      </c>
      <c r="C17" s="413" t="s">
        <v>3392</v>
      </c>
    </row>
    <row r="18" spans="2:3" x14ac:dyDescent="0.2">
      <c r="B18" s="419">
        <v>39771</v>
      </c>
      <c r="C18" s="413" t="s">
        <v>3393</v>
      </c>
    </row>
    <row r="19" spans="2:3" x14ac:dyDescent="0.2">
      <c r="B19" s="418">
        <v>39785</v>
      </c>
      <c r="C19" t="s">
        <v>3394</v>
      </c>
    </row>
    <row r="20" spans="2:3" x14ac:dyDescent="0.2">
      <c r="B20" s="418">
        <v>39843</v>
      </c>
      <c r="C20" t="s">
        <v>3395</v>
      </c>
    </row>
    <row r="21" spans="2:3" x14ac:dyDescent="0.2">
      <c r="B21" s="418">
        <v>39859</v>
      </c>
      <c r="C21" s="417" t="s">
        <v>3396</v>
      </c>
    </row>
    <row r="22" spans="2:3" x14ac:dyDescent="0.2">
      <c r="B22" s="418">
        <v>39962</v>
      </c>
      <c r="C22" t="s">
        <v>3397</v>
      </c>
    </row>
    <row r="23" spans="2:3" x14ac:dyDescent="0.2">
      <c r="B23" s="418">
        <v>39988</v>
      </c>
      <c r="C23" t="s">
        <v>3398</v>
      </c>
    </row>
    <row r="24" spans="2:3" x14ac:dyDescent="0.2">
      <c r="B24" s="418">
        <v>40303</v>
      </c>
      <c r="C24" s="417" t="s">
        <v>3399</v>
      </c>
    </row>
    <row r="25" spans="2:3" x14ac:dyDescent="0.2">
      <c r="B25" s="418">
        <v>40319</v>
      </c>
      <c r="C25" t="s">
        <v>3400</v>
      </c>
    </row>
    <row r="26" spans="2:3" x14ac:dyDescent="0.2">
      <c r="B26" s="418">
        <v>40325</v>
      </c>
      <c r="C26" t="s">
        <v>3401</v>
      </c>
    </row>
    <row r="27" spans="2:3" x14ac:dyDescent="0.2">
      <c r="B27" s="418">
        <v>40357</v>
      </c>
      <c r="C27" s="417" t="s">
        <v>3402</v>
      </c>
    </row>
    <row r="28" spans="2:3" x14ac:dyDescent="0.2">
      <c r="B28" s="418">
        <v>40357</v>
      </c>
      <c r="C28" s="417" t="s">
        <v>3403</v>
      </c>
    </row>
    <row r="29" spans="2:3" x14ac:dyDescent="0.2">
      <c r="B29" s="418">
        <v>40365</v>
      </c>
      <c r="C29" t="s">
        <v>3404</v>
      </c>
    </row>
    <row r="30" spans="2:3" x14ac:dyDescent="0.2">
      <c r="B30" s="418">
        <v>40365</v>
      </c>
      <c r="C30" t="s">
        <v>3405</v>
      </c>
    </row>
    <row r="31" spans="2:3" x14ac:dyDescent="0.2">
      <c r="B31" s="418">
        <v>40371</v>
      </c>
      <c r="C31" s="417" t="s">
        <v>3406</v>
      </c>
    </row>
    <row r="32" spans="2:3" x14ac:dyDescent="0.2">
      <c r="B32" s="418">
        <v>40371</v>
      </c>
      <c r="C32" t="s">
        <v>3407</v>
      </c>
    </row>
    <row r="33" spans="2:3" x14ac:dyDescent="0.2">
      <c r="B33" s="418">
        <v>40372</v>
      </c>
      <c r="C33" s="417" t="s">
        <v>3408</v>
      </c>
    </row>
    <row r="34" spans="2:3" x14ac:dyDescent="0.2">
      <c r="B34" s="418">
        <v>40378</v>
      </c>
      <c r="C34" t="s">
        <v>3409</v>
      </c>
    </row>
    <row r="35" spans="2:3" x14ac:dyDescent="0.2">
      <c r="B35" s="418">
        <v>40382</v>
      </c>
      <c r="C35" t="s">
        <v>3410</v>
      </c>
    </row>
    <row r="36" spans="2:3" x14ac:dyDescent="0.2">
      <c r="B36" s="418">
        <v>40382</v>
      </c>
      <c r="C36" s="417" t="s">
        <v>3411</v>
      </c>
    </row>
    <row r="37" spans="2:3" x14ac:dyDescent="0.2">
      <c r="B37" s="418">
        <v>40386</v>
      </c>
      <c r="C37" s="417" t="s">
        <v>3412</v>
      </c>
    </row>
    <row r="38" spans="2:3" x14ac:dyDescent="0.2">
      <c r="B38" s="418">
        <v>40391</v>
      </c>
      <c r="C38" t="s">
        <v>3413</v>
      </c>
    </row>
    <row r="39" spans="2:3" x14ac:dyDescent="0.2">
      <c r="B39" s="418">
        <v>40393</v>
      </c>
      <c r="C39" s="417" t="s">
        <v>3414</v>
      </c>
    </row>
    <row r="40" spans="2:3" x14ac:dyDescent="0.2">
      <c r="B40" s="418">
        <v>40396</v>
      </c>
      <c r="C40" t="s">
        <v>3415</v>
      </c>
    </row>
    <row r="41" spans="2:3" x14ac:dyDescent="0.2">
      <c r="B41" s="418">
        <v>40401</v>
      </c>
      <c r="C41" s="417" t="s">
        <v>3416</v>
      </c>
    </row>
    <row r="42" spans="2:3" x14ac:dyDescent="0.2">
      <c r="B42" s="418">
        <v>40403</v>
      </c>
      <c r="C42" s="417" t="s">
        <v>3417</v>
      </c>
    </row>
    <row r="43" spans="2:3" x14ac:dyDescent="0.2">
      <c r="B43" s="418">
        <v>40413</v>
      </c>
      <c r="C43" t="s">
        <v>3418</v>
      </c>
    </row>
    <row r="44" spans="2:3" x14ac:dyDescent="0.2">
      <c r="B44" s="418">
        <v>40417</v>
      </c>
      <c r="C44" t="s">
        <v>3419</v>
      </c>
    </row>
    <row r="45" spans="2:3" x14ac:dyDescent="0.2">
      <c r="B45" s="418">
        <v>40420</v>
      </c>
      <c r="C45" s="417" t="s">
        <v>3420</v>
      </c>
    </row>
    <row r="46" spans="2:3" x14ac:dyDescent="0.2">
      <c r="B46" s="418">
        <v>40420</v>
      </c>
      <c r="C46" s="417" t="s">
        <v>3421</v>
      </c>
    </row>
    <row r="47" spans="2:3" x14ac:dyDescent="0.2">
      <c r="B47" s="418">
        <v>40420</v>
      </c>
      <c r="C47" s="417" t="s">
        <v>3422</v>
      </c>
    </row>
    <row r="48" spans="2:3" x14ac:dyDescent="0.2">
      <c r="B48" s="418">
        <v>40431</v>
      </c>
      <c r="C48" t="s">
        <v>3423</v>
      </c>
    </row>
    <row r="49" spans="2:3" x14ac:dyDescent="0.2">
      <c r="B49" s="418">
        <v>40436</v>
      </c>
      <c r="C49" s="417" t="s">
        <v>3424</v>
      </c>
    </row>
    <row r="50" spans="2:3" x14ac:dyDescent="0.2">
      <c r="B50" s="418">
        <v>40439</v>
      </c>
      <c r="C50" s="417" t="s">
        <v>3425</v>
      </c>
    </row>
    <row r="51" spans="2:3" x14ac:dyDescent="0.2">
      <c r="B51" s="418">
        <v>40441</v>
      </c>
      <c r="C51" s="417" t="s">
        <v>3426</v>
      </c>
    </row>
    <row r="52" spans="2:3" x14ac:dyDescent="0.2">
      <c r="B52" s="418">
        <v>40476</v>
      </c>
      <c r="C52" s="417" t="s">
        <v>3427</v>
      </c>
    </row>
    <row r="53" spans="2:3" x14ac:dyDescent="0.2">
      <c r="B53" s="418">
        <v>40499</v>
      </c>
      <c r="C53" s="417" t="s">
        <v>3428</v>
      </c>
    </row>
    <row r="54" spans="2:3" x14ac:dyDescent="0.2">
      <c r="B54" s="418">
        <v>40500</v>
      </c>
      <c r="C54" t="s">
        <v>3429</v>
      </c>
    </row>
    <row r="55" spans="2:3" x14ac:dyDescent="0.2">
      <c r="B55" s="418">
        <v>40500</v>
      </c>
      <c r="C55" s="417" t="s">
        <v>3430</v>
      </c>
    </row>
    <row r="56" spans="2:3" x14ac:dyDescent="0.2">
      <c r="B56" s="418">
        <v>40500</v>
      </c>
      <c r="C56" s="417" t="s">
        <v>3431</v>
      </c>
    </row>
    <row r="57" spans="2:3" x14ac:dyDescent="0.2">
      <c r="B57" s="418">
        <v>40511</v>
      </c>
      <c r="C57" s="417" t="s">
        <v>3432</v>
      </c>
    </row>
    <row r="58" spans="2:3" x14ac:dyDescent="0.2">
      <c r="B58" s="418">
        <v>40512</v>
      </c>
      <c r="C58" s="417" t="s">
        <v>3433</v>
      </c>
    </row>
    <row r="59" spans="2:3" x14ac:dyDescent="0.2">
      <c r="B59" s="418">
        <v>40512</v>
      </c>
      <c r="C59" s="417" t="s">
        <v>3434</v>
      </c>
    </row>
    <row r="60" spans="2:3" x14ac:dyDescent="0.2">
      <c r="B60" s="418">
        <v>40519</v>
      </c>
      <c r="C60" s="417" t="s">
        <v>3435</v>
      </c>
    </row>
    <row r="61" spans="2:3" x14ac:dyDescent="0.2">
      <c r="B61" s="418">
        <v>40527</v>
      </c>
      <c r="C61" t="s">
        <v>3436</v>
      </c>
    </row>
    <row r="62" spans="2:3" x14ac:dyDescent="0.2">
      <c r="B62" s="418">
        <v>40527</v>
      </c>
      <c r="C62" s="417" t="s">
        <v>3437</v>
      </c>
    </row>
    <row r="63" spans="2:3" x14ac:dyDescent="0.2">
      <c r="B63" s="418">
        <v>40528</v>
      </c>
      <c r="C63" t="s">
        <v>3438</v>
      </c>
    </row>
    <row r="64" spans="2:3" x14ac:dyDescent="0.2">
      <c r="B64" s="418">
        <v>40541</v>
      </c>
      <c r="C64" t="s">
        <v>3439</v>
      </c>
    </row>
    <row r="65" spans="2:5" x14ac:dyDescent="0.2">
      <c r="B65" s="418">
        <v>40542</v>
      </c>
      <c r="C65" s="417" t="s">
        <v>3440</v>
      </c>
    </row>
    <row r="66" spans="2:5" x14ac:dyDescent="0.2">
      <c r="B66" s="418">
        <v>40542</v>
      </c>
      <c r="C66" t="s">
        <v>3441</v>
      </c>
    </row>
    <row r="67" spans="2:5" x14ac:dyDescent="0.2">
      <c r="B67" s="418">
        <v>40542</v>
      </c>
      <c r="C67" t="s">
        <v>3442</v>
      </c>
    </row>
    <row r="68" spans="2:5" x14ac:dyDescent="0.2">
      <c r="B68" s="418">
        <v>40542</v>
      </c>
      <c r="C68" t="s">
        <v>3443</v>
      </c>
    </row>
    <row r="69" spans="2:5" x14ac:dyDescent="0.2">
      <c r="B69" s="418">
        <v>40543</v>
      </c>
      <c r="C69" t="s">
        <v>3444</v>
      </c>
    </row>
    <row r="70" spans="2:5" x14ac:dyDescent="0.2">
      <c r="B70" s="418">
        <v>40543</v>
      </c>
      <c r="C70" t="s">
        <v>3445</v>
      </c>
    </row>
    <row r="71" spans="2:5" x14ac:dyDescent="0.2">
      <c r="B71" s="418">
        <v>40562</v>
      </c>
      <c r="C71" s="417" t="s">
        <v>3446</v>
      </c>
    </row>
    <row r="72" spans="2:5" x14ac:dyDescent="0.2">
      <c r="B72" s="418">
        <v>40583</v>
      </c>
      <c r="C72" t="s">
        <v>3447</v>
      </c>
    </row>
    <row r="73" spans="2:5" x14ac:dyDescent="0.2">
      <c r="B73" s="418">
        <v>40602</v>
      </c>
      <c r="C73" t="s">
        <v>3448</v>
      </c>
    </row>
    <row r="74" spans="2:5" x14ac:dyDescent="0.2">
      <c r="B74" s="418">
        <v>40602</v>
      </c>
      <c r="C74" s="417" t="s">
        <v>3449</v>
      </c>
    </row>
    <row r="75" spans="2:5" x14ac:dyDescent="0.2">
      <c r="B75" s="418">
        <v>40602</v>
      </c>
      <c r="C75" s="417" t="s">
        <v>3450</v>
      </c>
    </row>
    <row r="76" spans="2:5" x14ac:dyDescent="0.2">
      <c r="B76" s="418">
        <v>40618</v>
      </c>
      <c r="C76" s="417" t="s">
        <v>3451</v>
      </c>
    </row>
    <row r="77" spans="2:5" x14ac:dyDescent="0.2">
      <c r="B77" s="418">
        <v>40658</v>
      </c>
      <c r="C77" t="s">
        <v>3452</v>
      </c>
    </row>
    <row r="78" spans="2:5" x14ac:dyDescent="0.2">
      <c r="B78" s="418">
        <v>40659</v>
      </c>
      <c r="C78" t="s">
        <v>3453</v>
      </c>
    </row>
    <row r="79" spans="2:5" x14ac:dyDescent="0.2">
      <c r="B79" s="418">
        <v>40690</v>
      </c>
      <c r="C79" s="417" t="s">
        <v>3454</v>
      </c>
      <c r="E79">
        <v>43</v>
      </c>
    </row>
    <row r="80" spans="2:5" x14ac:dyDescent="0.2">
      <c r="B80" s="418">
        <v>40726</v>
      </c>
      <c r="C80" s="417" t="s">
        <v>3455</v>
      </c>
    </row>
    <row r="81" spans="2:3" x14ac:dyDescent="0.2">
      <c r="B81" s="418">
        <v>40727</v>
      </c>
      <c r="C81" s="417" t="s">
        <v>3456</v>
      </c>
    </row>
    <row r="82" spans="2:3" x14ac:dyDescent="0.2">
      <c r="B82" s="418">
        <v>40752</v>
      </c>
      <c r="C82" s="417" t="s">
        <v>3457</v>
      </c>
    </row>
    <row r="83" spans="2:3" x14ac:dyDescent="0.2">
      <c r="B83" s="418">
        <v>40752</v>
      </c>
      <c r="C83" s="417" t="s">
        <v>3458</v>
      </c>
    </row>
    <row r="84" spans="2:3" x14ac:dyDescent="0.2">
      <c r="B84" s="418">
        <v>40753</v>
      </c>
      <c r="C84" t="s">
        <v>3459</v>
      </c>
    </row>
    <row r="85" spans="2:3" x14ac:dyDescent="0.2">
      <c r="B85" s="418">
        <v>40753</v>
      </c>
      <c r="C85" s="417" t="s">
        <v>3460</v>
      </c>
    </row>
    <row r="86" spans="2:3" x14ac:dyDescent="0.2">
      <c r="B86" s="418">
        <v>40756</v>
      </c>
      <c r="C86" s="417" t="s">
        <v>3461</v>
      </c>
    </row>
    <row r="87" spans="2:3" x14ac:dyDescent="0.2">
      <c r="B87" s="418">
        <v>40786</v>
      </c>
      <c r="C87" s="417" t="s">
        <v>3462</v>
      </c>
    </row>
    <row r="88" spans="2:3" x14ac:dyDescent="0.2">
      <c r="B88" s="418">
        <v>40805</v>
      </c>
      <c r="C88" t="s">
        <v>3463</v>
      </c>
    </row>
    <row r="89" spans="2:3" x14ac:dyDescent="0.2">
      <c r="B89" s="418">
        <v>40806</v>
      </c>
      <c r="C89" t="s">
        <v>3464</v>
      </c>
    </row>
    <row r="90" spans="2:3" x14ac:dyDescent="0.2">
      <c r="B90" s="418">
        <v>40812</v>
      </c>
      <c r="C90" t="s">
        <v>3465</v>
      </c>
    </row>
    <row r="91" spans="2:3" x14ac:dyDescent="0.2">
      <c r="B91" s="418">
        <v>40836</v>
      </c>
      <c r="C91" s="417" t="s">
        <v>3466</v>
      </c>
    </row>
    <row r="92" spans="2:3" x14ac:dyDescent="0.2">
      <c r="B92" s="418">
        <v>40884</v>
      </c>
      <c r="C92" t="s">
        <v>3467</v>
      </c>
    </row>
    <row r="93" spans="2:3" x14ac:dyDescent="0.2">
      <c r="B93" s="418">
        <v>40884</v>
      </c>
      <c r="C93" t="s">
        <v>3468</v>
      </c>
    </row>
    <row r="94" spans="2:3" x14ac:dyDescent="0.2">
      <c r="B94" s="418">
        <v>40892</v>
      </c>
      <c r="C94" t="s">
        <v>3469</v>
      </c>
    </row>
    <row r="95" spans="2:3" x14ac:dyDescent="0.2">
      <c r="B95" s="418">
        <v>40892</v>
      </c>
      <c r="C95" t="s">
        <v>3470</v>
      </c>
    </row>
    <row r="96" spans="2:3" x14ac:dyDescent="0.2">
      <c r="B96" s="418">
        <v>40892</v>
      </c>
      <c r="C96" t="s">
        <v>3471</v>
      </c>
    </row>
    <row r="97" spans="2:3" x14ac:dyDescent="0.2">
      <c r="B97" s="418">
        <v>40898</v>
      </c>
      <c r="C97" t="s">
        <v>3472</v>
      </c>
    </row>
    <row r="98" spans="2:3" x14ac:dyDescent="0.2">
      <c r="B98" s="418">
        <v>40903</v>
      </c>
      <c r="C98" t="s">
        <v>3473</v>
      </c>
    </row>
    <row r="99" spans="2:3" x14ac:dyDescent="0.2">
      <c r="B99" s="418">
        <v>40905</v>
      </c>
      <c r="C99" t="s">
        <v>3474</v>
      </c>
    </row>
    <row r="100" spans="2:3" x14ac:dyDescent="0.2">
      <c r="B100" s="418">
        <v>40980</v>
      </c>
      <c r="C100" t="s">
        <v>3475</v>
      </c>
    </row>
    <row r="101" spans="2:3" x14ac:dyDescent="0.2">
      <c r="B101" s="418">
        <v>40981</v>
      </c>
      <c r="C101" s="417" t="s">
        <v>3476</v>
      </c>
    </row>
    <row r="102" spans="2:3" x14ac:dyDescent="0.2">
      <c r="B102" s="418">
        <v>40982</v>
      </c>
      <c r="C102" t="s">
        <v>3477</v>
      </c>
    </row>
    <row r="103" spans="2:3" x14ac:dyDescent="0.2">
      <c r="B103" s="418">
        <v>40985</v>
      </c>
      <c r="C103" t="s">
        <v>3478</v>
      </c>
    </row>
    <row r="104" spans="2:3" x14ac:dyDescent="0.2">
      <c r="B104" s="418">
        <v>40985</v>
      </c>
      <c r="C104" s="417" t="s">
        <v>3479</v>
      </c>
    </row>
    <row r="105" spans="2:3" x14ac:dyDescent="0.2">
      <c r="B105" s="418">
        <v>40985</v>
      </c>
      <c r="C105" t="s">
        <v>3480</v>
      </c>
    </row>
    <row r="106" spans="2:3" x14ac:dyDescent="0.2">
      <c r="B106" s="418">
        <v>40988</v>
      </c>
      <c r="C106" t="s">
        <v>3481</v>
      </c>
    </row>
    <row r="107" spans="2:3" x14ac:dyDescent="0.2">
      <c r="B107" s="418">
        <v>40990</v>
      </c>
      <c r="C107" s="417" t="s">
        <v>3482</v>
      </c>
    </row>
    <row r="108" spans="2:3" x14ac:dyDescent="0.2">
      <c r="B108" s="418">
        <v>40992</v>
      </c>
      <c r="C108" t="s">
        <v>3483</v>
      </c>
    </row>
    <row r="109" spans="2:3" x14ac:dyDescent="0.2">
      <c r="B109" s="418">
        <v>41028</v>
      </c>
      <c r="C109" t="s">
        <v>3484</v>
      </c>
    </row>
    <row r="110" spans="2:3" x14ac:dyDescent="0.2">
      <c r="B110" s="418">
        <v>41108</v>
      </c>
      <c r="C110" s="417" t="s">
        <v>3485</v>
      </c>
    </row>
    <row r="111" spans="2:3" x14ac:dyDescent="0.2">
      <c r="B111" s="418">
        <v>41138</v>
      </c>
      <c r="C111" t="s">
        <v>3486</v>
      </c>
    </row>
    <row r="112" spans="2:3" x14ac:dyDescent="0.2">
      <c r="B112" s="418">
        <v>41176</v>
      </c>
      <c r="C112" t="s">
        <v>3487</v>
      </c>
    </row>
    <row r="113" spans="2:3" x14ac:dyDescent="0.2">
      <c r="B113" s="418">
        <v>41193</v>
      </c>
      <c r="C113" t="s">
        <v>3488</v>
      </c>
    </row>
    <row r="114" spans="2:3" x14ac:dyDescent="0.2">
      <c r="B114" s="418">
        <v>41226</v>
      </c>
      <c r="C114" t="s">
        <v>3489</v>
      </c>
    </row>
    <row r="115" spans="2:3" x14ac:dyDescent="0.2">
      <c r="B115" s="418">
        <v>41251</v>
      </c>
      <c r="C115" s="417" t="s">
        <v>3490</v>
      </c>
    </row>
    <row r="116" spans="2:3" x14ac:dyDescent="0.2">
      <c r="B116" s="418">
        <v>41255</v>
      </c>
      <c r="C116" s="417" t="s">
        <v>3491</v>
      </c>
    </row>
    <row r="117" spans="2:3" x14ac:dyDescent="0.2">
      <c r="B117" s="418">
        <v>41255</v>
      </c>
      <c r="C117" t="s">
        <v>3492</v>
      </c>
    </row>
    <row r="118" spans="2:3" x14ac:dyDescent="0.2">
      <c r="B118" s="418">
        <v>41255</v>
      </c>
      <c r="C118" t="s">
        <v>3493</v>
      </c>
    </row>
    <row r="119" spans="2:3" x14ac:dyDescent="0.2">
      <c r="B119" s="418">
        <v>41255</v>
      </c>
      <c r="C119" t="s">
        <v>3494</v>
      </c>
    </row>
    <row r="120" spans="2:3" x14ac:dyDescent="0.2">
      <c r="B120" s="418">
        <v>41255</v>
      </c>
      <c r="C120" t="s">
        <v>3495</v>
      </c>
    </row>
    <row r="121" spans="2:3" x14ac:dyDescent="0.2">
      <c r="B121" s="418">
        <v>41265</v>
      </c>
      <c r="C121" t="s">
        <v>3496</v>
      </c>
    </row>
    <row r="122" spans="2:3" x14ac:dyDescent="0.2">
      <c r="B122" s="418">
        <v>41267</v>
      </c>
      <c r="C122" t="s">
        <v>3497</v>
      </c>
    </row>
    <row r="123" spans="2:3" x14ac:dyDescent="0.2">
      <c r="B123" s="418">
        <v>41267</v>
      </c>
      <c r="C123" s="417" t="s">
        <v>3498</v>
      </c>
    </row>
    <row r="124" spans="2:3" x14ac:dyDescent="0.2">
      <c r="B124" s="418">
        <v>41269</v>
      </c>
      <c r="C124" s="417" t="s">
        <v>3499</v>
      </c>
    </row>
    <row r="125" spans="2:3" x14ac:dyDescent="0.2">
      <c r="B125" s="418">
        <v>41270</v>
      </c>
      <c r="C125" t="s">
        <v>3500</v>
      </c>
    </row>
    <row r="126" spans="2:3" x14ac:dyDescent="0.2">
      <c r="B126" s="418">
        <v>41270</v>
      </c>
      <c r="C126" t="s">
        <v>3501</v>
      </c>
    </row>
    <row r="127" spans="2:3" x14ac:dyDescent="0.2">
      <c r="B127" s="418">
        <v>41270</v>
      </c>
      <c r="C127" s="417" t="s">
        <v>3502</v>
      </c>
    </row>
    <row r="128" spans="2:3" x14ac:dyDescent="0.2">
      <c r="B128" s="418">
        <v>41271</v>
      </c>
      <c r="C128" t="s">
        <v>3503</v>
      </c>
    </row>
    <row r="129" spans="2:3" x14ac:dyDescent="0.2">
      <c r="B129" s="418">
        <v>41271</v>
      </c>
      <c r="C129" t="s">
        <v>3504</v>
      </c>
    </row>
    <row r="130" spans="2:3" x14ac:dyDescent="0.2">
      <c r="B130" s="418">
        <v>41271</v>
      </c>
      <c r="C130" t="s">
        <v>3505</v>
      </c>
    </row>
    <row r="131" spans="2:3" x14ac:dyDescent="0.2">
      <c r="B131" s="418">
        <v>41272</v>
      </c>
      <c r="C131" t="s">
        <v>3506</v>
      </c>
    </row>
    <row r="132" spans="2:3" x14ac:dyDescent="0.2">
      <c r="B132" s="418">
        <v>41273</v>
      </c>
      <c r="C132" t="s">
        <v>3507</v>
      </c>
    </row>
    <row r="133" spans="2:3" x14ac:dyDescent="0.2">
      <c r="B133" s="418">
        <v>41273</v>
      </c>
      <c r="C133" s="417" t="s">
        <v>3508</v>
      </c>
    </row>
    <row r="134" spans="2:3" x14ac:dyDescent="0.2">
      <c r="B134" s="418">
        <v>41284</v>
      </c>
      <c r="C134" s="417" t="s">
        <v>3509</v>
      </c>
    </row>
    <row r="135" spans="2:3" x14ac:dyDescent="0.2">
      <c r="B135" s="418">
        <v>41288</v>
      </c>
      <c r="C135" t="s">
        <v>3510</v>
      </c>
    </row>
    <row r="136" spans="2:3" x14ac:dyDescent="0.2">
      <c r="B136" s="418">
        <v>41288</v>
      </c>
      <c r="C136" s="417" t="s">
        <v>3511</v>
      </c>
    </row>
    <row r="137" spans="2:3" x14ac:dyDescent="0.2">
      <c r="B137" s="418">
        <v>41290</v>
      </c>
      <c r="C137" s="417" t="s">
        <v>3512</v>
      </c>
    </row>
    <row r="138" spans="2:3" x14ac:dyDescent="0.2">
      <c r="B138" s="418">
        <v>41301</v>
      </c>
      <c r="C138" t="s">
        <v>3513</v>
      </c>
    </row>
    <row r="139" spans="2:3" x14ac:dyDescent="0.2">
      <c r="B139" s="418">
        <v>41317</v>
      </c>
      <c r="C139" s="417" t="s">
        <v>3514</v>
      </c>
    </row>
    <row r="140" spans="2:3" x14ac:dyDescent="0.2">
      <c r="B140" s="418">
        <v>41318</v>
      </c>
      <c r="C140" t="s">
        <v>3515</v>
      </c>
    </row>
    <row r="141" spans="2:3" x14ac:dyDescent="0.2">
      <c r="B141" s="418">
        <v>41321</v>
      </c>
      <c r="C141" s="417" t="s">
        <v>3516</v>
      </c>
    </row>
    <row r="142" spans="2:3" x14ac:dyDescent="0.2">
      <c r="B142" s="418">
        <v>41394</v>
      </c>
      <c r="C142" t="s">
        <v>3517</v>
      </c>
    </row>
    <row r="143" spans="2:3" x14ac:dyDescent="0.2">
      <c r="B143" s="418">
        <v>41403</v>
      </c>
      <c r="C143" s="417" t="s">
        <v>3518</v>
      </c>
    </row>
    <row r="144" spans="2:3" x14ac:dyDescent="0.2">
      <c r="B144" s="418">
        <v>41423</v>
      </c>
      <c r="C144" t="s">
        <v>3519</v>
      </c>
    </row>
    <row r="145" spans="2:3" x14ac:dyDescent="0.2">
      <c r="B145" s="418">
        <v>41478</v>
      </c>
      <c r="C145" t="s">
        <v>3520</v>
      </c>
    </row>
    <row r="146" spans="2:3" x14ac:dyDescent="0.2">
      <c r="B146" s="418">
        <v>41494</v>
      </c>
      <c r="C146" s="417" t="s">
        <v>3521</v>
      </c>
    </row>
    <row r="147" spans="2:3" x14ac:dyDescent="0.2">
      <c r="B147" s="418">
        <v>41507</v>
      </c>
      <c r="C147" t="s">
        <v>3522</v>
      </c>
    </row>
    <row r="148" spans="2:3" x14ac:dyDescent="0.2">
      <c r="B148" s="418">
        <v>41522</v>
      </c>
      <c r="C148" s="417" t="s">
        <v>3523</v>
      </c>
    </row>
    <row r="149" spans="2:3" x14ac:dyDescent="0.2">
      <c r="B149" s="418">
        <v>41584</v>
      </c>
      <c r="C149" s="417" t="s">
        <v>3524</v>
      </c>
    </row>
    <row r="150" spans="2:3" x14ac:dyDescent="0.2">
      <c r="B150" s="418">
        <v>41584</v>
      </c>
      <c r="C150" s="417" t="s">
        <v>3525</v>
      </c>
    </row>
    <row r="151" spans="2:3" x14ac:dyDescent="0.2">
      <c r="B151" s="418">
        <v>41584</v>
      </c>
      <c r="C151" t="s">
        <v>3526</v>
      </c>
    </row>
    <row r="152" spans="2:3" x14ac:dyDescent="0.2">
      <c r="B152" s="418">
        <v>41596</v>
      </c>
      <c r="C152" s="417" t="s">
        <v>3527</v>
      </c>
    </row>
    <row r="153" spans="2:3" x14ac:dyDescent="0.2">
      <c r="B153" s="418">
        <v>41617</v>
      </c>
      <c r="C153" s="417" t="s">
        <v>3528</v>
      </c>
    </row>
    <row r="154" spans="2:3" x14ac:dyDescent="0.2">
      <c r="B154" s="418">
        <v>41617</v>
      </c>
      <c r="C154" s="417" t="s">
        <v>3529</v>
      </c>
    </row>
    <row r="155" spans="2:3" x14ac:dyDescent="0.2">
      <c r="B155" s="418">
        <v>41620</v>
      </c>
      <c r="C155" s="417" t="s">
        <v>3530</v>
      </c>
    </row>
    <row r="156" spans="2:3" x14ac:dyDescent="0.2">
      <c r="B156" s="418">
        <v>41621</v>
      </c>
      <c r="C156" s="417" t="s">
        <v>3531</v>
      </c>
    </row>
    <row r="157" spans="2:3" x14ac:dyDescent="0.2">
      <c r="B157" s="418">
        <v>41623</v>
      </c>
      <c r="C157" s="417" t="s">
        <v>3532</v>
      </c>
    </row>
    <row r="158" spans="2:3" x14ac:dyDescent="0.2">
      <c r="B158" s="418">
        <v>41625</v>
      </c>
      <c r="C158" t="s">
        <v>3495</v>
      </c>
    </row>
    <row r="159" spans="2:3" x14ac:dyDescent="0.2">
      <c r="B159" s="418">
        <v>41628</v>
      </c>
      <c r="C159" s="417" t="s">
        <v>3533</v>
      </c>
    </row>
    <row r="160" spans="2:3" x14ac:dyDescent="0.2">
      <c r="B160" s="418">
        <v>41631</v>
      </c>
      <c r="C160" s="417" t="s">
        <v>3534</v>
      </c>
    </row>
    <row r="161" spans="2:3" x14ac:dyDescent="0.2">
      <c r="B161" s="418">
        <v>41631</v>
      </c>
      <c r="C161" s="417" t="s">
        <v>3535</v>
      </c>
    </row>
    <row r="162" spans="2:3" x14ac:dyDescent="0.2">
      <c r="B162" s="418">
        <v>41652</v>
      </c>
      <c r="C162" s="417" t="s">
        <v>3536</v>
      </c>
    </row>
    <row r="163" spans="2:3" x14ac:dyDescent="0.2">
      <c r="B163" s="418">
        <v>41688</v>
      </c>
      <c r="C163" s="417" t="s">
        <v>3537</v>
      </c>
    </row>
    <row r="164" spans="2:3" x14ac:dyDescent="0.2">
      <c r="B164" s="418">
        <v>41768</v>
      </c>
      <c r="C164" s="417" t="s">
        <v>3538</v>
      </c>
    </row>
    <row r="165" spans="2:3" x14ac:dyDescent="0.2">
      <c r="B165" s="418">
        <v>41857</v>
      </c>
      <c r="C165" s="417" t="s">
        <v>3539</v>
      </c>
    </row>
    <row r="166" spans="2:3" x14ac:dyDescent="0.2">
      <c r="B166" s="418">
        <v>41859</v>
      </c>
      <c r="C166" s="417" t="s">
        <v>3540</v>
      </c>
    </row>
    <row r="167" spans="2:3" x14ac:dyDescent="0.2">
      <c r="B167" s="418">
        <v>41859</v>
      </c>
      <c r="C167" s="417" t="s">
        <v>3541</v>
      </c>
    </row>
    <row r="168" spans="2:3" x14ac:dyDescent="0.2">
      <c r="B168" s="418">
        <v>41860</v>
      </c>
      <c r="C168" s="417" t="s">
        <v>3542</v>
      </c>
    </row>
    <row r="169" spans="2:3" x14ac:dyDescent="0.2">
      <c r="B169" s="418">
        <v>41885</v>
      </c>
      <c r="C169" s="417" t="s">
        <v>3543</v>
      </c>
    </row>
    <row r="170" spans="2:3" x14ac:dyDescent="0.2">
      <c r="B170" s="418">
        <v>41935</v>
      </c>
      <c r="C170" s="417" t="s">
        <v>3544</v>
      </c>
    </row>
    <row r="171" spans="2:3" x14ac:dyDescent="0.2">
      <c r="B171" s="418">
        <v>41936</v>
      </c>
      <c r="C171" s="417" t="s">
        <v>3545</v>
      </c>
    </row>
    <row r="172" spans="2:3" x14ac:dyDescent="0.2">
      <c r="B172" s="418">
        <v>41964</v>
      </c>
      <c r="C172" s="417" t="s">
        <v>3546</v>
      </c>
    </row>
    <row r="173" spans="2:3" x14ac:dyDescent="0.2">
      <c r="B173" s="418">
        <v>41982</v>
      </c>
      <c r="C173" s="417" t="s">
        <v>3547</v>
      </c>
    </row>
    <row r="174" spans="2:3" x14ac:dyDescent="0.2">
      <c r="B174" s="418">
        <v>41984</v>
      </c>
      <c r="C174" s="417" t="s">
        <v>3548</v>
      </c>
    </row>
    <row r="175" spans="2:3" x14ac:dyDescent="0.2">
      <c r="B175" s="418">
        <v>41985</v>
      </c>
      <c r="C175" s="417" t="s">
        <v>3549</v>
      </c>
    </row>
    <row r="176" spans="2:3" x14ac:dyDescent="0.2">
      <c r="B176" s="418">
        <v>41988</v>
      </c>
      <c r="C176" s="417" t="s">
        <v>3550</v>
      </c>
    </row>
    <row r="177" spans="2:3" x14ac:dyDescent="0.2">
      <c r="B177" s="418">
        <v>41989</v>
      </c>
      <c r="C177" t="s">
        <v>3495</v>
      </c>
    </row>
    <row r="178" spans="2:3" x14ac:dyDescent="0.2">
      <c r="B178" s="418">
        <v>41992</v>
      </c>
      <c r="C178" s="417" t="s">
        <v>3551</v>
      </c>
    </row>
    <row r="179" spans="2:3" x14ac:dyDescent="0.2">
      <c r="B179" s="418">
        <v>41997</v>
      </c>
      <c r="C179" s="417" t="s">
        <v>3552</v>
      </c>
    </row>
    <row r="180" spans="2:3" x14ac:dyDescent="0.2">
      <c r="B180" s="418">
        <v>42004</v>
      </c>
      <c r="C180" s="417" t="s">
        <v>3553</v>
      </c>
    </row>
    <row r="181" spans="2:3" x14ac:dyDescent="0.2">
      <c r="B181" s="418">
        <v>42012</v>
      </c>
      <c r="C181" s="417" t="s">
        <v>3554</v>
      </c>
    </row>
    <row r="182" spans="2:3" x14ac:dyDescent="0.2">
      <c r="B182" s="418">
        <v>42046</v>
      </c>
      <c r="C182" s="417" t="s">
        <v>3555</v>
      </c>
    </row>
    <row r="183" spans="2:3" x14ac:dyDescent="0.2">
      <c r="B183" s="418">
        <v>42207</v>
      </c>
      <c r="C183" s="417" t="s">
        <v>3556</v>
      </c>
    </row>
    <row r="184" spans="2:3" x14ac:dyDescent="0.2">
      <c r="B184" s="418">
        <v>42243</v>
      </c>
      <c r="C184" s="417" t="s">
        <v>3557</v>
      </c>
    </row>
    <row r="185" spans="2:3" x14ac:dyDescent="0.2">
      <c r="B185" s="418">
        <v>42320</v>
      </c>
      <c r="C185" s="417" t="s">
        <v>3558</v>
      </c>
    </row>
    <row r="186" spans="2:3" x14ac:dyDescent="0.2">
      <c r="B186" s="418">
        <v>42357</v>
      </c>
      <c r="C186" s="417" t="s">
        <v>3559</v>
      </c>
    </row>
    <row r="187" spans="2:3" x14ac:dyDescent="0.2">
      <c r="B187" s="418">
        <v>42357</v>
      </c>
      <c r="C187" s="417" t="s">
        <v>3560</v>
      </c>
    </row>
    <row r="188" spans="2:3" x14ac:dyDescent="0.2">
      <c r="B188" s="418">
        <v>42359</v>
      </c>
      <c r="C188" s="417" t="s">
        <v>3561</v>
      </c>
    </row>
    <row r="189" spans="2:3" x14ac:dyDescent="0.2">
      <c r="B189" s="418">
        <v>42360</v>
      </c>
      <c r="C189" s="417" t="s">
        <v>3562</v>
      </c>
    </row>
    <row r="190" spans="2:3" x14ac:dyDescent="0.2">
      <c r="B190" s="418">
        <v>42361</v>
      </c>
      <c r="C190" t="s">
        <v>3495</v>
      </c>
    </row>
    <row r="191" spans="2:3" x14ac:dyDescent="0.2">
      <c r="B191" s="418">
        <v>42362</v>
      </c>
      <c r="C191" s="417" t="s">
        <v>3563</v>
      </c>
    </row>
    <row r="192" spans="2:3" x14ac:dyDescent="0.2">
      <c r="B192" s="418">
        <v>42368</v>
      </c>
      <c r="C192" s="417" t="s">
        <v>3564</v>
      </c>
    </row>
    <row r="193" spans="2:3" x14ac:dyDescent="0.2">
      <c r="B193" s="418">
        <v>42369</v>
      </c>
      <c r="C193" s="417" t="s">
        <v>3565</v>
      </c>
    </row>
    <row r="194" spans="2:3" x14ac:dyDescent="0.2">
      <c r="B194" s="418">
        <v>42378</v>
      </c>
      <c r="C194" s="417" t="s">
        <v>3566</v>
      </c>
    </row>
    <row r="195" spans="2:3" x14ac:dyDescent="0.2">
      <c r="B195" s="418">
        <v>42387</v>
      </c>
      <c r="C195" s="417" t="s">
        <v>3567</v>
      </c>
    </row>
    <row r="196" spans="2:3" x14ac:dyDescent="0.2">
      <c r="B196" s="418">
        <v>42395</v>
      </c>
      <c r="C196" s="417" t="s">
        <v>3568</v>
      </c>
    </row>
    <row r="197" spans="2:3" x14ac:dyDescent="0.2">
      <c r="B197" s="418">
        <v>42428</v>
      </c>
      <c r="C197" s="417" t="s">
        <v>3569</v>
      </c>
    </row>
    <row r="198" spans="2:3" x14ac:dyDescent="0.2">
      <c r="B198" s="418">
        <v>42556</v>
      </c>
      <c r="C198" s="417" t="s">
        <v>3570</v>
      </c>
    </row>
    <row r="199" spans="2:3" x14ac:dyDescent="0.2">
      <c r="B199" s="418">
        <v>42559</v>
      </c>
      <c r="C199" s="417" t="s">
        <v>3571</v>
      </c>
    </row>
    <row r="200" spans="2:3" x14ac:dyDescent="0.2">
      <c r="B200" s="418">
        <v>42614</v>
      </c>
      <c r="C200" s="417" t="s">
        <v>3572</v>
      </c>
    </row>
    <row r="201" spans="2:3" x14ac:dyDescent="0.2">
      <c r="B201" s="418">
        <v>42730</v>
      </c>
      <c r="C201" s="417" t="s">
        <v>3573</v>
      </c>
    </row>
    <row r="202" spans="2:3" x14ac:dyDescent="0.2">
      <c r="B202" s="418">
        <v>42730</v>
      </c>
      <c r="C202" s="417" t="s">
        <v>3574</v>
      </c>
    </row>
    <row r="203" spans="2:3" x14ac:dyDescent="0.2">
      <c r="B203" s="418">
        <v>42730</v>
      </c>
      <c r="C203" s="417" t="s">
        <v>3575</v>
      </c>
    </row>
    <row r="204" spans="2:3" x14ac:dyDescent="0.2">
      <c r="B204" s="418">
        <v>42731</v>
      </c>
      <c r="C204" t="s">
        <v>3495</v>
      </c>
    </row>
    <row r="205" spans="2:3" x14ac:dyDescent="0.2">
      <c r="B205" s="418">
        <v>42732</v>
      </c>
      <c r="C205" s="417" t="s">
        <v>3576</v>
      </c>
    </row>
    <row r="206" spans="2:3" x14ac:dyDescent="0.2">
      <c r="B206" s="418">
        <v>42732</v>
      </c>
      <c r="C206" s="417" t="s">
        <v>3577</v>
      </c>
    </row>
    <row r="207" spans="2:3" x14ac:dyDescent="0.2">
      <c r="B207" s="418">
        <v>42734</v>
      </c>
      <c r="C207" s="417" t="s">
        <v>3578</v>
      </c>
    </row>
    <row r="208" spans="2:3" x14ac:dyDescent="0.2">
      <c r="B208" s="418">
        <v>42734</v>
      </c>
      <c r="C208" s="417" t="s">
        <v>3579</v>
      </c>
    </row>
    <row r="209" spans="2:3" x14ac:dyDescent="0.2">
      <c r="B209" s="418">
        <v>42741</v>
      </c>
      <c r="C209" s="417" t="s">
        <v>3580</v>
      </c>
    </row>
    <row r="210" spans="2:3" x14ac:dyDescent="0.2">
      <c r="B210" s="418">
        <v>42741</v>
      </c>
      <c r="C210" s="417" t="s">
        <v>3581</v>
      </c>
    </row>
    <row r="211" spans="2:3" x14ac:dyDescent="0.2">
      <c r="B211" s="418">
        <v>42744</v>
      </c>
      <c r="C211" s="417" t="s">
        <v>3582</v>
      </c>
    </row>
    <row r="212" spans="2:3" x14ac:dyDescent="0.2">
      <c r="B212" s="418">
        <v>42747</v>
      </c>
      <c r="C212" s="417" t="s">
        <v>3583</v>
      </c>
    </row>
    <row r="213" spans="2:3" x14ac:dyDescent="0.2">
      <c r="B213" s="418">
        <v>42814</v>
      </c>
      <c r="C213" t="s">
        <v>3584</v>
      </c>
    </row>
    <row r="214" spans="2:3" x14ac:dyDescent="0.2">
      <c r="B214" s="418">
        <v>42864</v>
      </c>
      <c r="C214" t="s">
        <v>3585</v>
      </c>
    </row>
    <row r="215" spans="2:3" x14ac:dyDescent="0.2">
      <c r="B215" s="418">
        <v>42868</v>
      </c>
      <c r="C215" t="s">
        <v>3586</v>
      </c>
    </row>
    <row r="216" spans="2:3" x14ac:dyDescent="0.2">
      <c r="B216" s="470">
        <v>43092</v>
      </c>
      <c r="C216" s="417" t="s">
        <v>3981</v>
      </c>
    </row>
    <row r="217" spans="2:3" x14ac:dyDescent="0.2">
      <c r="B217" s="470">
        <v>43093</v>
      </c>
      <c r="C217" s="417" t="s">
        <v>3982</v>
      </c>
    </row>
    <row r="218" spans="2:3" x14ac:dyDescent="0.2">
      <c r="B218" s="470">
        <v>43095</v>
      </c>
      <c r="C218" s="417" t="s">
        <v>3984</v>
      </c>
    </row>
    <row r="219" spans="2:3" x14ac:dyDescent="0.2">
      <c r="B219" s="470">
        <v>43095</v>
      </c>
      <c r="C219" s="417" t="s">
        <v>3983</v>
      </c>
    </row>
    <row r="220" spans="2:3" x14ac:dyDescent="0.2">
      <c r="B220" s="470">
        <v>43095</v>
      </c>
      <c r="C220" t="s">
        <v>3495</v>
      </c>
    </row>
    <row r="221" spans="2:3" x14ac:dyDescent="0.2">
      <c r="B221" s="470">
        <v>43095</v>
      </c>
      <c r="C221" s="417" t="s">
        <v>3985</v>
      </c>
    </row>
    <row r="222" spans="2:3" x14ac:dyDescent="0.2">
      <c r="B222" s="470">
        <v>43097</v>
      </c>
      <c r="C222" s="417" t="s">
        <v>3986</v>
      </c>
    </row>
    <row r="223" spans="2:3" x14ac:dyDescent="0.2">
      <c r="B223" s="470">
        <v>43098</v>
      </c>
      <c r="C223" s="417" t="s">
        <v>4006</v>
      </c>
    </row>
    <row r="224" spans="2:3" x14ac:dyDescent="0.2">
      <c r="B224" s="470">
        <v>43102</v>
      </c>
      <c r="C224" s="417" t="s">
        <v>4013</v>
      </c>
    </row>
    <row r="225" spans="2:3" x14ac:dyDescent="0.2">
      <c r="B225" s="470">
        <v>43102</v>
      </c>
      <c r="C225" s="417" t="s">
        <v>4011</v>
      </c>
    </row>
    <row r="226" spans="2:3" x14ac:dyDescent="0.2">
      <c r="B226" s="470">
        <v>43102</v>
      </c>
      <c r="C226" s="417" t="s">
        <v>4012</v>
      </c>
    </row>
    <row r="227" spans="2:3" x14ac:dyDescent="0.2">
      <c r="B227" s="470">
        <v>43109</v>
      </c>
      <c r="C227" s="417" t="s">
        <v>4032</v>
      </c>
    </row>
    <row r="228" spans="2:3" x14ac:dyDescent="0.2">
      <c r="B228" s="470">
        <v>43280</v>
      </c>
      <c r="C228" s="417" t="s">
        <v>4216</v>
      </c>
    </row>
    <row r="229" spans="2:3" x14ac:dyDescent="0.2">
      <c r="B229" s="470">
        <v>43280</v>
      </c>
      <c r="C229" s="417" t="s">
        <v>4214</v>
      </c>
    </row>
    <row r="230" spans="2:3" x14ac:dyDescent="0.2">
      <c r="B230" s="470">
        <v>43280</v>
      </c>
      <c r="C230" s="417" t="s">
        <v>4215</v>
      </c>
    </row>
    <row r="231" spans="2:3" x14ac:dyDescent="0.2">
      <c r="B231" s="470">
        <v>43280</v>
      </c>
      <c r="C231" s="417" t="s">
        <v>4217</v>
      </c>
    </row>
    <row r="232" spans="2:3" x14ac:dyDescent="0.2">
      <c r="B232" s="470">
        <v>43312</v>
      </c>
      <c r="C232" s="417" t="s">
        <v>4264</v>
      </c>
    </row>
    <row r="233" spans="2:3" x14ac:dyDescent="0.2">
      <c r="B233" s="470">
        <v>43371</v>
      </c>
      <c r="C233" s="417" t="s">
        <v>4344</v>
      </c>
    </row>
    <row r="234" spans="2:3" x14ac:dyDescent="0.2">
      <c r="B234" s="470">
        <v>43371</v>
      </c>
      <c r="C234" s="470" t="s">
        <v>4345</v>
      </c>
    </row>
    <row r="235" spans="2:3" x14ac:dyDescent="0.2">
      <c r="B235" s="470">
        <v>43434</v>
      </c>
      <c r="C235" s="417" t="s">
        <v>4442</v>
      </c>
    </row>
    <row r="236" spans="2:3" x14ac:dyDescent="0.2">
      <c r="B236" s="470">
        <v>43465</v>
      </c>
      <c r="C236" s="417" t="s">
        <v>4469</v>
      </c>
    </row>
    <row r="237" spans="2:3" x14ac:dyDescent="0.2">
      <c r="B237" s="470">
        <v>43496</v>
      </c>
      <c r="C237" s="417" t="s">
        <v>4480</v>
      </c>
    </row>
    <row r="238" spans="2:3" s="958" customFormat="1" x14ac:dyDescent="0.2">
      <c r="B238" s="470">
        <v>43496</v>
      </c>
      <c r="C238" s="417" t="s">
        <v>4483</v>
      </c>
    </row>
    <row r="239" spans="2:3" x14ac:dyDescent="0.2">
      <c r="B239" s="470">
        <v>43496</v>
      </c>
      <c r="C239" s="417" t="s">
        <v>4482</v>
      </c>
    </row>
    <row r="240" spans="2:3" x14ac:dyDescent="0.2">
      <c r="B240" s="470">
        <v>43496</v>
      </c>
      <c r="C240" s="417" t="s">
        <v>4481</v>
      </c>
    </row>
    <row r="241" spans="2:2" x14ac:dyDescent="0.2">
      <c r="B241" s="470"/>
    </row>
    <row r="242" spans="2:2" x14ac:dyDescent="0.2">
      <c r="B242" s="470"/>
    </row>
    <row r="243" spans="2:2" x14ac:dyDescent="0.2">
      <c r="B243" s="470"/>
    </row>
    <row r="244" spans="2:2" x14ac:dyDescent="0.2">
      <c r="B244" s="470"/>
    </row>
    <row r="245" spans="2:2" x14ac:dyDescent="0.2">
      <c r="B245" s="470"/>
    </row>
    <row r="246" spans="2:2" x14ac:dyDescent="0.2">
      <c r="B246" s="470"/>
    </row>
    <row r="247" spans="2:2" x14ac:dyDescent="0.2">
      <c r="B247" s="470"/>
    </row>
    <row r="248" spans="2:2" x14ac:dyDescent="0.2">
      <c r="B248" s="470"/>
    </row>
    <row r="249" spans="2:2" x14ac:dyDescent="0.2">
      <c r="B249" s="470"/>
    </row>
    <row r="548" spans="1:3" x14ac:dyDescent="0.2">
      <c r="A548" s="512"/>
      <c r="B548" s="677"/>
      <c r="C548" s="512"/>
    </row>
    <row r="549" spans="1:3" x14ac:dyDescent="0.2">
      <c r="A549" s="597"/>
      <c r="B549" s="677"/>
      <c r="C549" s="512"/>
    </row>
    <row r="550" spans="1:3" x14ac:dyDescent="0.2">
      <c r="A550" s="597"/>
      <c r="B550" s="677"/>
      <c r="C550" s="512"/>
    </row>
    <row r="551" spans="1:3" x14ac:dyDescent="0.2">
      <c r="A551" s="597"/>
      <c r="B551" s="677"/>
      <c r="C551" s="512"/>
    </row>
    <row r="552" spans="1:3" x14ac:dyDescent="0.2">
      <c r="A552" s="597"/>
      <c r="B552" s="677"/>
      <c r="C552" s="512"/>
    </row>
    <row r="553" spans="1:3" x14ac:dyDescent="0.2">
      <c r="A553" s="597"/>
      <c r="B553" s="677"/>
      <c r="C553" s="512"/>
    </row>
    <row r="554" spans="1:3" x14ac:dyDescent="0.2">
      <c r="A554" s="597"/>
      <c r="B554" s="677"/>
      <c r="C554" s="512"/>
    </row>
    <row r="555" spans="1:3" x14ac:dyDescent="0.2">
      <c r="A555" s="597"/>
      <c r="B555" s="677"/>
      <c r="C555" s="512"/>
    </row>
    <row r="556" spans="1:3" x14ac:dyDescent="0.2">
      <c r="A556" s="597"/>
      <c r="B556" s="677"/>
      <c r="C556" s="512"/>
    </row>
    <row r="557" spans="1:3" x14ac:dyDescent="0.2">
      <c r="A557" s="597"/>
      <c r="B557" s="677"/>
      <c r="C557" s="512"/>
    </row>
    <row r="558" spans="1:3" x14ac:dyDescent="0.2">
      <c r="A558" s="597"/>
      <c r="B558" s="677"/>
      <c r="C558" s="512"/>
    </row>
    <row r="559" spans="1:3" x14ac:dyDescent="0.2">
      <c r="A559" s="597"/>
      <c r="B559" s="677"/>
      <c r="C559" s="512"/>
    </row>
    <row r="560" spans="1:3" x14ac:dyDescent="0.2">
      <c r="A560" s="597"/>
      <c r="B560" s="677"/>
      <c r="C560" s="512"/>
    </row>
    <row r="561" spans="1:3" x14ac:dyDescent="0.2">
      <c r="A561" s="597"/>
      <c r="B561" s="677"/>
      <c r="C561" s="512"/>
    </row>
    <row r="562" spans="1:3" x14ac:dyDescent="0.2">
      <c r="A562" s="597"/>
      <c r="B562" s="677"/>
      <c r="C562" s="512"/>
    </row>
    <row r="563" spans="1:3" x14ac:dyDescent="0.2">
      <c r="A563" s="597"/>
      <c r="B563" s="677"/>
      <c r="C563" s="512"/>
    </row>
    <row r="564" spans="1:3" x14ac:dyDescent="0.2">
      <c r="A564" s="512"/>
      <c r="B564" s="677"/>
      <c r="C564" s="512"/>
    </row>
    <row r="565" spans="1:3" x14ac:dyDescent="0.2">
      <c r="B565" s="678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5"/>
  <sheetViews>
    <sheetView workbookViewId="0"/>
  </sheetViews>
  <sheetFormatPr defaultColWidth="8.85546875" defaultRowHeight="12.75" x14ac:dyDescent="0.2"/>
  <cols>
    <col min="2" max="2" width="10.5703125" customWidth="1"/>
    <col min="4" max="4" width="8.5703125" customWidth="1"/>
    <col min="5" max="5" width="9.5703125" customWidth="1"/>
    <col min="9" max="9" width="9.85546875" customWidth="1"/>
    <col min="11" max="11" width="11" customWidth="1"/>
  </cols>
  <sheetData>
    <row r="1" spans="1:11" ht="11.1" customHeight="1" x14ac:dyDescent="0.2">
      <c r="A1" s="404" t="s">
        <v>1865</v>
      </c>
      <c r="B1" s="9"/>
      <c r="C1" s="9"/>
      <c r="D1" s="9"/>
      <c r="E1" s="9"/>
      <c r="F1" s="9"/>
      <c r="G1" s="9"/>
      <c r="H1" s="9"/>
      <c r="I1" s="9"/>
      <c r="J1" s="9"/>
      <c r="K1" s="23"/>
    </row>
    <row r="2" spans="1:11" ht="11.1" customHeight="1" x14ac:dyDescent="0.2">
      <c r="A2" s="80" t="s">
        <v>3587</v>
      </c>
      <c r="B2" s="13"/>
      <c r="C2" s="13"/>
      <c r="D2" s="13"/>
      <c r="E2" s="13"/>
      <c r="F2" s="13"/>
      <c r="G2" s="13"/>
      <c r="H2" s="13"/>
      <c r="I2" s="13"/>
      <c r="J2" s="13"/>
      <c r="K2" s="41"/>
    </row>
    <row r="3" spans="1:11" ht="11.1" customHeight="1" x14ac:dyDescent="0.2">
      <c r="A3" s="80" t="s">
        <v>3588</v>
      </c>
      <c r="B3" s="13"/>
      <c r="C3" s="13"/>
      <c r="D3" s="13"/>
      <c r="E3" s="13"/>
      <c r="F3" s="13"/>
      <c r="G3" s="13"/>
      <c r="H3" s="13"/>
      <c r="I3" s="13"/>
      <c r="J3" s="13"/>
      <c r="K3" s="41"/>
    </row>
    <row r="4" spans="1:11" ht="11.1" customHeight="1" x14ac:dyDescent="0.2">
      <c r="A4" s="80" t="s">
        <v>3589</v>
      </c>
      <c r="B4" s="13"/>
      <c r="C4" s="13"/>
      <c r="D4" s="13"/>
      <c r="E4" s="13"/>
      <c r="F4" s="13"/>
      <c r="G4" s="13"/>
      <c r="H4" s="13"/>
      <c r="I4" s="13"/>
      <c r="J4" s="13"/>
      <c r="K4" s="41"/>
    </row>
    <row r="5" spans="1:11" ht="11.1" customHeight="1" x14ac:dyDescent="0.2">
      <c r="A5" s="80" t="s">
        <v>3590</v>
      </c>
      <c r="B5" s="13"/>
      <c r="C5" s="13"/>
      <c r="D5" s="13"/>
      <c r="E5" s="13"/>
      <c r="F5" s="13"/>
      <c r="G5" s="13"/>
      <c r="H5" s="13"/>
      <c r="I5" s="13"/>
      <c r="J5" s="13"/>
      <c r="K5" s="41"/>
    </row>
    <row r="6" spans="1:11" ht="11.1" customHeight="1" x14ac:dyDescent="0.2">
      <c r="A6" s="80" t="s">
        <v>3591</v>
      </c>
      <c r="B6" s="13"/>
      <c r="C6" s="13"/>
      <c r="D6" s="13"/>
      <c r="E6" s="13"/>
      <c r="F6" s="13"/>
      <c r="G6" s="13"/>
      <c r="H6" s="13"/>
      <c r="I6" s="13"/>
      <c r="J6" s="13"/>
      <c r="K6" s="41"/>
    </row>
    <row r="7" spans="1:11" ht="11.1" customHeight="1" x14ac:dyDescent="0.2">
      <c r="A7" s="80" t="s">
        <v>3592</v>
      </c>
      <c r="B7" s="13"/>
      <c r="C7" s="13"/>
      <c r="D7" s="13"/>
      <c r="E7" s="13"/>
      <c r="F7" s="13"/>
      <c r="G7" s="13"/>
      <c r="H7" s="13"/>
      <c r="I7" s="13"/>
      <c r="J7" s="13"/>
      <c r="K7" s="41"/>
    </row>
    <row r="8" spans="1:11" ht="11.1" customHeight="1" x14ac:dyDescent="0.2">
      <c r="A8" s="80" t="s">
        <v>3593</v>
      </c>
      <c r="B8" s="13"/>
      <c r="C8" s="13"/>
      <c r="D8" s="13"/>
      <c r="E8" s="13"/>
      <c r="F8" s="13"/>
      <c r="G8" s="13"/>
      <c r="H8" s="13"/>
      <c r="I8" s="13"/>
      <c r="J8" s="13"/>
      <c r="K8" s="41"/>
    </row>
    <row r="9" spans="1:11" ht="11.1" customHeight="1" x14ac:dyDescent="0.2">
      <c r="A9" s="36"/>
      <c r="B9" s="420" t="s">
        <v>3594</v>
      </c>
      <c r="C9" s="158" t="s">
        <v>3595</v>
      </c>
      <c r="D9" s="13"/>
      <c r="E9" s="13"/>
      <c r="F9" s="13"/>
      <c r="G9" s="13"/>
      <c r="H9" s="13"/>
      <c r="I9" s="13"/>
      <c r="J9" s="13"/>
      <c r="K9" s="41"/>
    </row>
    <row r="10" spans="1:11" ht="11.1" customHeight="1" x14ac:dyDescent="0.2">
      <c r="A10" s="80" t="s">
        <v>3596</v>
      </c>
      <c r="B10" s="13"/>
      <c r="C10" s="13"/>
      <c r="D10" s="13"/>
      <c r="E10" s="13"/>
      <c r="F10" s="13"/>
      <c r="G10" s="13"/>
      <c r="H10" s="13"/>
      <c r="I10" s="13"/>
      <c r="J10" s="13"/>
      <c r="K10" s="41"/>
    </row>
    <row r="11" spans="1:11" ht="9.6" customHeight="1" x14ac:dyDescent="0.2">
      <c r="A11" s="10"/>
      <c r="B11" s="421" t="s">
        <v>3597</v>
      </c>
      <c r="C11" s="421" t="s">
        <v>3598</v>
      </c>
      <c r="D11" s="421" t="s">
        <v>3599</v>
      </c>
      <c r="E11" s="421" t="s">
        <v>3600</v>
      </c>
      <c r="F11" s="421" t="s">
        <v>3252</v>
      </c>
      <c r="G11" s="13"/>
      <c r="H11" s="13"/>
      <c r="I11" s="13"/>
      <c r="J11" s="13"/>
      <c r="K11" s="41"/>
    </row>
    <row r="12" spans="1:11" ht="9.6" customHeight="1" x14ac:dyDescent="0.2">
      <c r="A12" s="10" t="s">
        <v>3601</v>
      </c>
      <c r="B12" s="422">
        <v>0.1</v>
      </c>
      <c r="C12" s="422">
        <v>0.1</v>
      </c>
      <c r="D12" s="422">
        <v>0.1</v>
      </c>
      <c r="E12" s="422">
        <v>0.1</v>
      </c>
      <c r="F12" s="422">
        <v>0.4</v>
      </c>
      <c r="G12" s="13"/>
      <c r="H12" s="13"/>
      <c r="I12" s="13"/>
      <c r="J12" s="13"/>
      <c r="K12" s="41"/>
    </row>
    <row r="13" spans="1:11" ht="9.6" customHeight="1" x14ac:dyDescent="0.2">
      <c r="A13" s="10" t="s">
        <v>3602</v>
      </c>
      <c r="B13" s="422">
        <v>0.1</v>
      </c>
      <c r="C13" s="422">
        <v>0.1</v>
      </c>
      <c r="D13" s="422">
        <v>0.11</v>
      </c>
      <c r="E13" s="422">
        <v>0.11</v>
      </c>
      <c r="F13" s="422">
        <v>0.42</v>
      </c>
      <c r="G13" s="13"/>
      <c r="H13" s="13"/>
      <c r="I13" s="13"/>
      <c r="J13" s="13"/>
      <c r="K13" s="41"/>
    </row>
    <row r="14" spans="1:11" ht="9.6" customHeight="1" x14ac:dyDescent="0.2">
      <c r="A14" s="10" t="s">
        <v>3603</v>
      </c>
      <c r="B14" s="422">
        <v>0.11</v>
      </c>
      <c r="C14" s="422">
        <v>0.11</v>
      </c>
      <c r="D14" s="422">
        <v>0.11</v>
      </c>
      <c r="E14" s="422">
        <v>0.11</v>
      </c>
      <c r="F14" s="422">
        <v>0.44</v>
      </c>
      <c r="G14" s="13"/>
      <c r="H14" s="13"/>
      <c r="I14" s="13"/>
      <c r="J14" s="13"/>
      <c r="K14" s="41"/>
    </row>
    <row r="15" spans="1:11" ht="9.6" customHeight="1" x14ac:dyDescent="0.2">
      <c r="A15" s="10" t="s">
        <v>3604</v>
      </c>
      <c r="B15" s="422">
        <v>0.11</v>
      </c>
      <c r="C15" s="422">
        <v>0.11</v>
      </c>
      <c r="D15" s="422">
        <v>0.12</v>
      </c>
      <c r="E15" s="422">
        <v>0.12</v>
      </c>
      <c r="F15" s="422">
        <v>0.46</v>
      </c>
      <c r="G15" s="13"/>
      <c r="H15" s="13"/>
      <c r="I15" s="13"/>
      <c r="J15" s="13"/>
      <c r="K15" s="41"/>
    </row>
    <row r="16" spans="1:11" ht="9.6" customHeight="1" x14ac:dyDescent="0.2">
      <c r="A16" s="10" t="s">
        <v>3605</v>
      </c>
      <c r="B16" s="422">
        <v>0.12</v>
      </c>
      <c r="C16" s="422">
        <v>0.12</v>
      </c>
      <c r="D16" s="422">
        <v>0.12</v>
      </c>
      <c r="E16" s="422">
        <v>0.12</v>
      </c>
      <c r="F16" s="422">
        <v>0.48</v>
      </c>
      <c r="G16" s="13"/>
      <c r="H16" s="13"/>
      <c r="I16" s="13"/>
      <c r="J16" s="13"/>
      <c r="K16" s="41"/>
    </row>
    <row r="17" spans="1:11" ht="11.1" customHeight="1" x14ac:dyDescent="0.2">
      <c r="A17" s="36" t="s">
        <v>3606</v>
      </c>
      <c r="B17" s="13"/>
      <c r="C17" s="13"/>
      <c r="D17" s="13"/>
      <c r="E17" s="13"/>
      <c r="F17" s="13"/>
      <c r="G17" s="13"/>
      <c r="H17" s="13"/>
      <c r="I17" s="13"/>
      <c r="J17" s="13"/>
      <c r="K17" s="41"/>
    </row>
    <row r="18" spans="1:11" ht="11.1" customHeight="1" x14ac:dyDescent="0.2">
      <c r="A18" s="36" t="s">
        <v>3607</v>
      </c>
      <c r="B18" s="13"/>
      <c r="C18" s="13"/>
      <c r="D18" s="13"/>
      <c r="E18" s="13"/>
      <c r="F18" s="13"/>
      <c r="G18" s="13"/>
      <c r="H18" s="13"/>
      <c r="I18" s="13"/>
      <c r="J18" s="13"/>
      <c r="K18" s="41"/>
    </row>
    <row r="19" spans="1:11" ht="11.1" customHeight="1" x14ac:dyDescent="0.2">
      <c r="A19" s="36"/>
      <c r="B19" s="420" t="s">
        <v>3608</v>
      </c>
      <c r="C19" s="13" t="s">
        <v>3609</v>
      </c>
      <c r="D19" s="13"/>
      <c r="E19" s="13"/>
      <c r="F19" s="13"/>
      <c r="G19" s="13"/>
      <c r="H19" s="13"/>
      <c r="I19" s="13"/>
      <c r="J19" s="13"/>
      <c r="K19" s="41"/>
    </row>
    <row r="20" spans="1:11" ht="11.1" customHeight="1" x14ac:dyDescent="0.2">
      <c r="A20" s="80" t="s">
        <v>3610</v>
      </c>
      <c r="B20" s="13"/>
      <c r="C20" s="13"/>
      <c r="D20" s="13"/>
      <c r="E20" s="13"/>
      <c r="F20" s="13"/>
      <c r="G20" s="13"/>
      <c r="H20" s="13"/>
      <c r="I20" s="13"/>
      <c r="J20" s="13"/>
      <c r="K20" s="41"/>
    </row>
    <row r="21" spans="1:11" ht="11.1" customHeight="1" x14ac:dyDescent="0.2">
      <c r="A21" s="80" t="s">
        <v>3611</v>
      </c>
      <c r="B21" s="13"/>
      <c r="C21" s="13"/>
      <c r="D21" s="13"/>
      <c r="E21" s="13"/>
      <c r="F21" s="13"/>
      <c r="G21" s="13"/>
      <c r="H21" s="13"/>
      <c r="I21" s="13"/>
      <c r="J21" s="13"/>
      <c r="K21" s="41"/>
    </row>
    <row r="22" spans="1:11" ht="11.1" customHeight="1" x14ac:dyDescent="0.2">
      <c r="A22" s="80" t="s">
        <v>3612</v>
      </c>
      <c r="B22" s="13"/>
      <c r="C22" s="13"/>
      <c r="D22" s="13"/>
      <c r="F22" s="423" t="s">
        <v>3613</v>
      </c>
      <c r="G22" s="13"/>
      <c r="H22" s="13"/>
      <c r="I22" s="13"/>
      <c r="J22" s="13"/>
      <c r="K22" s="41"/>
    </row>
    <row r="23" spans="1:11" ht="11.1" customHeight="1" x14ac:dyDescent="0.2">
      <c r="A23" s="36"/>
      <c r="B23" s="420" t="s">
        <v>3614</v>
      </c>
      <c r="C23" s="158" t="s">
        <v>3615</v>
      </c>
      <c r="D23" s="13"/>
      <c r="E23" s="13"/>
      <c r="F23" s="13"/>
      <c r="G23" s="13"/>
      <c r="H23" s="13"/>
      <c r="I23" s="13"/>
      <c r="J23" s="13"/>
      <c r="K23" s="41"/>
    </row>
    <row r="24" spans="1:11" ht="11.1" customHeight="1" x14ac:dyDescent="0.2">
      <c r="A24" s="88" t="s">
        <v>3616</v>
      </c>
      <c r="B24" s="25"/>
      <c r="C24" s="25"/>
      <c r="D24" s="25"/>
      <c r="E24" s="25"/>
      <c r="F24" s="25"/>
      <c r="G24" s="25"/>
      <c r="H24" s="25"/>
      <c r="I24" s="25"/>
      <c r="J24" s="25"/>
      <c r="K24" s="39"/>
    </row>
    <row r="25" spans="1:11" ht="3.95" customHeight="1" x14ac:dyDescent="0.2">
      <c r="A25" s="80"/>
      <c r="B25" s="13"/>
      <c r="C25" s="13"/>
      <c r="D25" s="13"/>
      <c r="E25" s="13"/>
      <c r="F25" s="13"/>
      <c r="G25" s="13"/>
      <c r="H25" s="13"/>
      <c r="I25" s="13"/>
      <c r="J25" s="13"/>
      <c r="K25" s="41"/>
    </row>
    <row r="26" spans="1:11" ht="11.1" customHeight="1" x14ac:dyDescent="0.2">
      <c r="A26" s="7" t="s">
        <v>3617</v>
      </c>
      <c r="B26" s="9"/>
      <c r="C26" s="9"/>
      <c r="D26" s="9"/>
      <c r="E26" s="9"/>
      <c r="F26" s="9"/>
      <c r="G26" s="9"/>
      <c r="H26" s="9"/>
      <c r="I26" s="9"/>
      <c r="J26" s="9"/>
      <c r="K26" s="23"/>
    </row>
    <row r="27" spans="1:11" ht="11.1" customHeight="1" x14ac:dyDescent="0.2">
      <c r="A27" s="36" t="s">
        <v>3618</v>
      </c>
      <c r="B27" s="13"/>
      <c r="C27" s="13"/>
      <c r="D27" s="13"/>
      <c r="E27" s="13"/>
      <c r="F27" s="13"/>
      <c r="G27" s="13"/>
      <c r="H27" s="13"/>
      <c r="I27" s="13"/>
      <c r="J27" s="13"/>
      <c r="K27" s="41"/>
    </row>
    <row r="28" spans="1:11" ht="11.1" customHeight="1" x14ac:dyDescent="0.2">
      <c r="A28" s="80" t="s">
        <v>3619</v>
      </c>
      <c r="B28" s="13"/>
      <c r="C28" s="13"/>
      <c r="D28" s="13"/>
      <c r="E28" s="13"/>
      <c r="F28" s="13"/>
      <c r="G28" s="13"/>
      <c r="H28" s="13"/>
      <c r="I28" s="13"/>
      <c r="J28" s="13"/>
      <c r="K28" s="41"/>
    </row>
    <row r="29" spans="1:11" ht="11.1" customHeight="1" x14ac:dyDescent="0.2">
      <c r="A29" s="36" t="s">
        <v>3620</v>
      </c>
      <c r="B29" s="13"/>
      <c r="C29" s="13"/>
      <c r="D29" s="13"/>
      <c r="E29" s="13"/>
      <c r="F29" s="13"/>
      <c r="G29" s="13"/>
      <c r="H29" s="13"/>
      <c r="I29" s="13"/>
      <c r="J29" s="13"/>
      <c r="K29" s="41"/>
    </row>
    <row r="30" spans="1:11" ht="11.1" customHeight="1" x14ac:dyDescent="0.2">
      <c r="A30" s="36" t="s">
        <v>3621</v>
      </c>
      <c r="B30" s="13"/>
      <c r="C30" s="13"/>
      <c r="D30" s="13"/>
      <c r="E30" s="13"/>
      <c r="F30" s="13"/>
      <c r="G30" s="13"/>
      <c r="H30" s="13"/>
      <c r="I30" s="13"/>
      <c r="J30" s="13"/>
      <c r="K30" s="41"/>
    </row>
    <row r="31" spans="1:11" ht="11.1" customHeight="1" x14ac:dyDescent="0.2">
      <c r="A31" s="36" t="s">
        <v>3622</v>
      </c>
      <c r="B31" s="13"/>
      <c r="C31" s="13"/>
      <c r="D31" s="13"/>
      <c r="E31" s="13"/>
      <c r="F31" s="13"/>
      <c r="G31" s="13"/>
      <c r="H31" s="13"/>
      <c r="I31" s="13"/>
      <c r="J31" s="13"/>
      <c r="K31" s="41"/>
    </row>
    <row r="32" spans="1:11" ht="11.1" customHeight="1" x14ac:dyDescent="0.2">
      <c r="A32" s="36" t="s">
        <v>3623</v>
      </c>
      <c r="B32" s="13"/>
      <c r="C32" s="13"/>
      <c r="D32" s="13"/>
      <c r="E32" s="13"/>
      <c r="F32" s="13"/>
      <c r="G32" s="13"/>
      <c r="H32" s="13"/>
      <c r="I32" s="13"/>
      <c r="J32" s="13"/>
      <c r="K32" s="41"/>
    </row>
    <row r="33" spans="1:11" ht="11.1" customHeight="1" x14ac:dyDescent="0.2">
      <c r="A33" s="36"/>
      <c r="B33" s="424" t="s">
        <v>3624</v>
      </c>
      <c r="C33" s="13" t="s">
        <v>3625</v>
      </c>
      <c r="D33" s="13"/>
      <c r="E33" s="13"/>
      <c r="F33" s="13"/>
      <c r="G33" s="13"/>
      <c r="H33" s="13"/>
      <c r="I33" s="13"/>
      <c r="J33" s="13"/>
      <c r="K33" s="41"/>
    </row>
    <row r="34" spans="1:11" ht="11.1" customHeight="1" x14ac:dyDescent="0.2">
      <c r="A34" s="36" t="s">
        <v>3626</v>
      </c>
      <c r="B34" s="13"/>
      <c r="C34" s="13"/>
      <c r="D34" s="13"/>
      <c r="E34" s="13"/>
      <c r="F34" s="13"/>
      <c r="G34" s="13"/>
      <c r="H34" s="13"/>
      <c r="I34" s="13"/>
      <c r="J34" s="13"/>
      <c r="K34" s="41"/>
    </row>
    <row r="35" spans="1:11" ht="11.1" customHeight="1" x14ac:dyDescent="0.2">
      <c r="A35" s="36"/>
      <c r="B35" s="424" t="s">
        <v>3627</v>
      </c>
      <c r="C35" s="158" t="s">
        <v>3628</v>
      </c>
      <c r="D35" s="13"/>
      <c r="E35" s="13"/>
      <c r="F35" s="13"/>
      <c r="G35" s="13"/>
      <c r="H35" s="13"/>
      <c r="I35" s="13"/>
      <c r="J35" s="13"/>
      <c r="K35" s="41"/>
    </row>
    <row r="36" spans="1:11" ht="11.1" customHeight="1" x14ac:dyDescent="0.2">
      <c r="A36" s="80" t="s">
        <v>3629</v>
      </c>
      <c r="B36" s="13"/>
      <c r="C36" s="13"/>
      <c r="D36" s="13"/>
      <c r="E36" s="13"/>
      <c r="F36" s="13"/>
      <c r="G36" s="13"/>
      <c r="H36" s="13"/>
      <c r="I36" s="13"/>
      <c r="J36" s="13"/>
      <c r="K36" s="41"/>
    </row>
    <row r="37" spans="1:11" ht="11.1" customHeight="1" x14ac:dyDescent="0.2">
      <c r="A37" s="36" t="s">
        <v>3630</v>
      </c>
      <c r="B37" s="13"/>
      <c r="C37" s="13"/>
      <c r="D37" s="13"/>
      <c r="E37" s="13"/>
      <c r="F37" s="13"/>
      <c r="G37" s="13"/>
      <c r="H37" s="13"/>
      <c r="I37" s="13"/>
      <c r="J37" s="13"/>
      <c r="K37" s="41"/>
    </row>
    <row r="38" spans="1:11" ht="11.1" customHeight="1" x14ac:dyDescent="0.2">
      <c r="A38" s="36" t="s">
        <v>3631</v>
      </c>
      <c r="B38" s="13"/>
      <c r="C38" s="13"/>
      <c r="D38" s="13"/>
      <c r="E38" s="13"/>
      <c r="F38" s="13"/>
      <c r="G38" s="13"/>
      <c r="H38" s="13"/>
      <c r="I38" s="13"/>
      <c r="J38" s="13"/>
      <c r="K38" s="41"/>
    </row>
    <row r="39" spans="1:11" ht="11.1" customHeight="1" x14ac:dyDescent="0.2">
      <c r="A39" s="36"/>
      <c r="B39" s="425" t="s">
        <v>3632</v>
      </c>
      <c r="C39" s="13" t="s">
        <v>3633</v>
      </c>
      <c r="D39" s="13"/>
      <c r="E39" s="13"/>
      <c r="F39" s="13"/>
      <c r="G39" s="13"/>
      <c r="H39" s="13"/>
      <c r="I39" s="13"/>
      <c r="J39" s="13"/>
      <c r="K39" s="41"/>
    </row>
    <row r="40" spans="1:11" ht="11.1" customHeight="1" x14ac:dyDescent="0.2">
      <c r="A40" s="36" t="s">
        <v>3634</v>
      </c>
      <c r="B40" s="13"/>
      <c r="C40" s="13"/>
      <c r="D40" s="13"/>
      <c r="E40" s="13"/>
      <c r="F40" s="13"/>
      <c r="G40" s="13"/>
      <c r="H40" s="13"/>
      <c r="I40" s="13"/>
      <c r="J40" s="13"/>
      <c r="K40" s="41"/>
    </row>
    <row r="41" spans="1:11" ht="11.1" customHeight="1" x14ac:dyDescent="0.2">
      <c r="A41" s="36" t="s">
        <v>3635</v>
      </c>
      <c r="B41" s="13"/>
      <c r="C41" s="13"/>
      <c r="D41" s="13"/>
      <c r="E41" s="13"/>
      <c r="F41" s="13"/>
      <c r="G41" s="13"/>
      <c r="H41" s="13"/>
      <c r="I41" s="13"/>
      <c r="J41" s="13"/>
      <c r="K41" s="41"/>
    </row>
    <row r="42" spans="1:11" ht="11.1" customHeight="1" x14ac:dyDescent="0.2">
      <c r="A42" s="88" t="s">
        <v>3636</v>
      </c>
      <c r="B42" s="25"/>
      <c r="C42" s="25"/>
      <c r="D42" s="25"/>
      <c r="E42" s="25"/>
      <c r="F42" s="25"/>
      <c r="G42" s="25"/>
      <c r="H42" s="25"/>
      <c r="I42" s="25"/>
      <c r="J42" s="25"/>
      <c r="K42" s="39"/>
    </row>
    <row r="43" spans="1:11" ht="3.95" customHeight="1" x14ac:dyDescent="0.2">
      <c r="A43" s="80"/>
      <c r="B43" s="13"/>
      <c r="C43" s="13"/>
      <c r="D43" s="13"/>
      <c r="E43" s="13"/>
      <c r="F43" s="13"/>
      <c r="G43" s="13"/>
      <c r="H43" s="13"/>
      <c r="I43" s="13"/>
      <c r="J43" s="13"/>
      <c r="K43" s="41"/>
    </row>
    <row r="44" spans="1:11" ht="11.1" customHeight="1" x14ac:dyDescent="0.2">
      <c r="A44" s="404" t="s">
        <v>3637</v>
      </c>
      <c r="B44" s="9"/>
      <c r="C44" s="9"/>
      <c r="D44" s="9"/>
      <c r="E44" s="9"/>
      <c r="F44" s="9"/>
      <c r="G44" s="9"/>
      <c r="H44" s="9"/>
      <c r="I44" s="9"/>
      <c r="J44" s="9"/>
      <c r="K44" s="23"/>
    </row>
    <row r="45" spans="1:11" ht="11.1" customHeight="1" x14ac:dyDescent="0.2">
      <c r="A45" s="426"/>
      <c r="B45" s="425" t="s">
        <v>3638</v>
      </c>
      <c r="C45" s="13" t="s">
        <v>3639</v>
      </c>
      <c r="D45" s="13"/>
      <c r="E45" s="13"/>
      <c r="F45" s="13"/>
      <c r="G45" s="13"/>
      <c r="H45" s="13"/>
      <c r="I45" s="13"/>
      <c r="J45" s="13"/>
      <c r="K45" s="41"/>
    </row>
    <row r="46" spans="1:11" ht="11.1" customHeight="1" x14ac:dyDescent="0.2">
      <c r="A46" s="426"/>
      <c r="B46" s="425" t="s">
        <v>3640</v>
      </c>
      <c r="C46" s="13" t="s">
        <v>3641</v>
      </c>
      <c r="D46" s="13"/>
      <c r="E46" s="13"/>
      <c r="F46" s="13"/>
      <c r="G46" s="13"/>
      <c r="H46" s="13"/>
      <c r="I46" s="13"/>
      <c r="J46" s="13"/>
      <c r="K46" s="41"/>
    </row>
    <row r="47" spans="1:11" ht="11.1" customHeight="1" x14ac:dyDescent="0.2">
      <c r="A47" s="36"/>
      <c r="B47" s="425" t="s">
        <v>95</v>
      </c>
      <c r="C47" s="158" t="s">
        <v>3723</v>
      </c>
      <c r="D47" s="13"/>
      <c r="E47" s="13"/>
      <c r="F47" s="13"/>
      <c r="G47" s="13"/>
      <c r="H47" s="13"/>
      <c r="I47" s="13"/>
      <c r="J47" s="13"/>
      <c r="K47" s="41"/>
    </row>
    <row r="48" spans="1:11" ht="11.1" customHeight="1" x14ac:dyDescent="0.2">
      <c r="A48" s="36" t="s">
        <v>3724</v>
      </c>
      <c r="B48" s="425"/>
      <c r="C48" s="158"/>
      <c r="D48" s="13"/>
      <c r="E48" s="13"/>
      <c r="F48" s="13"/>
      <c r="G48" s="13"/>
      <c r="H48" s="13"/>
      <c r="I48" s="13"/>
      <c r="J48" s="13"/>
      <c r="K48" s="41"/>
    </row>
    <row r="49" spans="1:11" ht="11.1" customHeight="1" x14ac:dyDescent="0.2">
      <c r="A49" s="426"/>
      <c r="B49" s="425" t="s">
        <v>57</v>
      </c>
      <c r="C49" s="158" t="s">
        <v>3642</v>
      </c>
      <c r="D49" s="13"/>
      <c r="E49" s="13"/>
      <c r="F49" s="13"/>
      <c r="G49" s="13"/>
      <c r="H49" s="13"/>
      <c r="I49" s="13"/>
      <c r="J49" s="13"/>
      <c r="K49" s="41"/>
    </row>
    <row r="50" spans="1:11" ht="11.1" customHeight="1" x14ac:dyDescent="0.2">
      <c r="A50" s="80" t="s">
        <v>3643</v>
      </c>
      <c r="B50" s="427"/>
      <c r="C50" s="13"/>
      <c r="D50" s="13"/>
      <c r="E50" s="13"/>
      <c r="F50" s="13"/>
      <c r="G50" s="13"/>
      <c r="H50" s="13"/>
      <c r="I50" s="13"/>
      <c r="J50" s="13"/>
      <c r="K50" s="41"/>
    </row>
    <row r="51" spans="1:11" ht="11.1" customHeight="1" x14ac:dyDescent="0.2">
      <c r="A51" s="426"/>
      <c r="B51" s="425" t="s">
        <v>3644</v>
      </c>
      <c r="C51" s="158" t="s">
        <v>3645</v>
      </c>
      <c r="D51" s="13"/>
      <c r="E51" s="13"/>
      <c r="F51" s="13"/>
      <c r="G51" s="13"/>
      <c r="H51" s="13"/>
      <c r="I51" s="13"/>
      <c r="J51" s="13"/>
      <c r="K51" s="41"/>
    </row>
    <row r="52" spans="1:11" ht="11.1" customHeight="1" x14ac:dyDescent="0.2">
      <c r="A52" s="426"/>
      <c r="B52" s="428" t="s">
        <v>3646</v>
      </c>
      <c r="C52" s="158" t="s">
        <v>3647</v>
      </c>
      <c r="D52" s="13"/>
      <c r="E52" s="13"/>
      <c r="F52" s="13"/>
      <c r="G52" s="13"/>
      <c r="H52" s="13"/>
      <c r="I52" s="13"/>
      <c r="J52" s="13"/>
      <c r="K52" s="41"/>
    </row>
    <row r="53" spans="1:11" ht="11.1" customHeight="1" x14ac:dyDescent="0.2">
      <c r="A53" s="36"/>
      <c r="B53" s="425" t="s">
        <v>3648</v>
      </c>
      <c r="C53" s="158" t="s">
        <v>3649</v>
      </c>
      <c r="D53" s="13"/>
      <c r="E53" s="13"/>
      <c r="F53" s="13"/>
      <c r="G53" s="13"/>
      <c r="H53" s="13"/>
      <c r="I53" s="13"/>
      <c r="J53" s="13"/>
      <c r="K53" s="41"/>
    </row>
    <row r="54" spans="1:11" ht="11.1" customHeight="1" x14ac:dyDescent="0.2">
      <c r="A54" s="36"/>
      <c r="B54" s="425" t="s">
        <v>25</v>
      </c>
      <c r="C54" s="13" t="s">
        <v>3650</v>
      </c>
      <c r="D54" s="13"/>
      <c r="E54" s="13"/>
      <c r="F54" s="13"/>
      <c r="G54" s="13"/>
      <c r="H54" s="13"/>
      <c r="I54" s="13"/>
      <c r="J54" s="13"/>
      <c r="K54" s="41"/>
    </row>
    <row r="55" spans="1:11" ht="11.1" customHeight="1" x14ac:dyDescent="0.2">
      <c r="A55" s="36" t="s">
        <v>3651</v>
      </c>
      <c r="B55" s="429"/>
      <c r="C55" s="13"/>
      <c r="D55" s="13"/>
      <c r="E55" s="13"/>
      <c r="F55" s="13"/>
      <c r="G55" s="13"/>
      <c r="H55" s="13"/>
      <c r="I55" s="13"/>
      <c r="J55" s="13"/>
      <c r="K55" s="41"/>
    </row>
    <row r="56" spans="1:11" ht="11.1" customHeight="1" x14ac:dyDescent="0.2">
      <c r="A56" s="36" t="s">
        <v>3652</v>
      </c>
      <c r="B56" s="429"/>
      <c r="C56" s="13"/>
      <c r="D56" s="13"/>
      <c r="E56" s="13"/>
      <c r="F56" s="13"/>
      <c r="G56" s="13"/>
      <c r="H56" s="13"/>
      <c r="I56" s="13"/>
      <c r="J56" s="13"/>
      <c r="K56" s="41"/>
    </row>
    <row r="57" spans="1:11" ht="11.1" customHeight="1" x14ac:dyDescent="0.2">
      <c r="A57" s="80" t="s">
        <v>3653</v>
      </c>
      <c r="B57" s="429"/>
      <c r="C57" s="13"/>
      <c r="D57" s="13"/>
      <c r="E57" s="13"/>
      <c r="F57" s="13"/>
      <c r="G57" s="13"/>
      <c r="H57" s="13"/>
      <c r="I57" s="13"/>
      <c r="J57" s="13"/>
      <c r="K57" s="41"/>
    </row>
    <row r="58" spans="1:11" ht="11.1" customHeight="1" x14ac:dyDescent="0.2">
      <c r="A58" s="430" t="s">
        <v>3654</v>
      </c>
      <c r="B58" s="13" t="s">
        <v>3655</v>
      </c>
      <c r="C58" s="13"/>
      <c r="D58" s="13"/>
      <c r="E58" s="13"/>
      <c r="F58" s="13"/>
      <c r="G58" s="13"/>
      <c r="H58" s="13"/>
      <c r="I58" s="13"/>
      <c r="J58" s="13"/>
      <c r="K58" s="41"/>
    </row>
    <row r="59" spans="1:11" ht="11.1" customHeight="1" x14ac:dyDescent="0.2">
      <c r="A59" s="80" t="s">
        <v>3656</v>
      </c>
      <c r="B59" s="429"/>
      <c r="C59" s="13"/>
      <c r="D59" s="13"/>
      <c r="E59" s="13"/>
      <c r="F59" s="13"/>
      <c r="G59" s="13"/>
      <c r="H59" s="13"/>
      <c r="I59" s="13"/>
      <c r="J59" s="13"/>
      <c r="K59" s="41"/>
    </row>
    <row r="60" spans="1:11" ht="11.1" customHeight="1" x14ac:dyDescent="0.2">
      <c r="A60" s="80"/>
      <c r="B60" s="425" t="s">
        <v>62</v>
      </c>
      <c r="C60" s="13" t="s">
        <v>3657</v>
      </c>
      <c r="D60" s="13"/>
      <c r="E60" s="13"/>
      <c r="F60" s="13"/>
      <c r="G60" s="13"/>
      <c r="H60" s="13"/>
      <c r="I60" s="13"/>
      <c r="J60" s="13"/>
      <c r="K60" s="41"/>
    </row>
    <row r="61" spans="1:11" ht="11.1" customHeight="1" x14ac:dyDescent="0.2">
      <c r="A61" s="80"/>
      <c r="B61" s="425" t="s">
        <v>63</v>
      </c>
      <c r="C61" s="13" t="s">
        <v>3658</v>
      </c>
      <c r="D61" s="13"/>
      <c r="E61" s="13"/>
      <c r="F61" s="13"/>
      <c r="G61" s="13"/>
      <c r="H61" s="13"/>
      <c r="I61" s="13"/>
      <c r="J61" s="13"/>
      <c r="K61" s="41"/>
    </row>
    <row r="62" spans="1:11" ht="11.1" customHeight="1" x14ac:dyDescent="0.2">
      <c r="A62" s="431" t="s">
        <v>3659</v>
      </c>
      <c r="B62" s="425"/>
      <c r="C62" s="13"/>
      <c r="D62" s="13"/>
      <c r="E62" s="13"/>
      <c r="F62" s="432" t="s">
        <v>3660</v>
      </c>
      <c r="G62" s="13"/>
      <c r="H62" s="13"/>
      <c r="I62" s="13"/>
      <c r="J62" s="13"/>
      <c r="K62" s="41"/>
    </row>
    <row r="63" spans="1:11" ht="11.1" customHeight="1" x14ac:dyDescent="0.2">
      <c r="A63" s="36"/>
      <c r="B63" s="425" t="s">
        <v>3661</v>
      </c>
      <c r="C63" s="158" t="s">
        <v>3662</v>
      </c>
      <c r="D63" s="13"/>
      <c r="E63" s="13"/>
      <c r="F63" s="13"/>
      <c r="G63" s="13"/>
      <c r="H63" s="13"/>
      <c r="I63" s="13"/>
      <c r="J63" s="13"/>
      <c r="K63" s="41"/>
    </row>
    <row r="64" spans="1:11" ht="11.1" customHeight="1" x14ac:dyDescent="0.2">
      <c r="A64" s="36" t="s">
        <v>4356</v>
      </c>
      <c r="B64" s="425"/>
      <c r="C64" s="13"/>
      <c r="D64" s="13"/>
      <c r="E64" s="13"/>
      <c r="F64" s="13"/>
      <c r="G64" s="13"/>
      <c r="H64" s="13"/>
      <c r="I64" s="13"/>
      <c r="J64" s="13"/>
      <c r="K64" s="41"/>
    </row>
    <row r="65" spans="1:11" ht="11.1" customHeight="1" x14ac:dyDescent="0.2">
      <c r="A65" s="431"/>
      <c r="B65" s="425"/>
      <c r="C65" s="423" t="s">
        <v>3613</v>
      </c>
      <c r="D65" s="13"/>
      <c r="E65" s="13"/>
      <c r="F65" s="13"/>
      <c r="G65" s="13"/>
      <c r="H65" s="13"/>
      <c r="I65" s="13"/>
      <c r="J65" s="13"/>
      <c r="K65" s="41"/>
    </row>
    <row r="66" spans="1:11" ht="11.1" customHeight="1" x14ac:dyDescent="0.2">
      <c r="A66" s="431" t="s">
        <v>3663</v>
      </c>
      <c r="B66" s="429"/>
      <c r="C66" s="423"/>
      <c r="D66" s="13"/>
      <c r="E66" s="13"/>
      <c r="F66" s="13"/>
      <c r="G66" s="13"/>
      <c r="H66" s="13"/>
      <c r="I66" s="13"/>
      <c r="J66" s="13"/>
      <c r="K66" s="41"/>
    </row>
    <row r="67" spans="1:11" ht="11.1" customHeight="1" x14ac:dyDescent="0.2">
      <c r="A67" s="150" t="s">
        <v>3664</v>
      </c>
      <c r="B67" s="429"/>
      <c r="C67" s="423"/>
      <c r="D67" s="13"/>
      <c r="E67" s="13"/>
      <c r="F67" s="13"/>
      <c r="G67" s="13"/>
      <c r="H67" s="13"/>
      <c r="I67" s="13"/>
      <c r="J67" s="13"/>
      <c r="K67" s="41"/>
    </row>
    <row r="68" spans="1:11" ht="11.1" customHeight="1" x14ac:dyDescent="0.2">
      <c r="A68" s="36"/>
      <c r="B68" s="425" t="s">
        <v>3665</v>
      </c>
      <c r="C68" s="158" t="s">
        <v>3666</v>
      </c>
      <c r="D68" s="13"/>
      <c r="E68" s="13"/>
      <c r="F68" s="13"/>
      <c r="G68" s="13"/>
      <c r="H68" s="13"/>
      <c r="I68" s="13"/>
      <c r="J68" s="13"/>
      <c r="K68" s="41"/>
    </row>
    <row r="69" spans="1:11" ht="11.1" customHeight="1" x14ac:dyDescent="0.2">
      <c r="A69" s="36"/>
      <c r="B69" s="425" t="s">
        <v>70</v>
      </c>
      <c r="C69" s="158" t="s">
        <v>3667</v>
      </c>
      <c r="D69" s="13"/>
      <c r="E69" s="13"/>
      <c r="F69" s="13"/>
      <c r="G69" s="13"/>
      <c r="H69" s="13"/>
      <c r="I69" s="13"/>
      <c r="J69" s="13"/>
      <c r="K69" s="41"/>
    </row>
    <row r="70" spans="1:11" ht="11.1" customHeight="1" x14ac:dyDescent="0.2">
      <c r="A70" s="80" t="s">
        <v>4358</v>
      </c>
      <c r="B70" s="425"/>
      <c r="C70" s="158"/>
      <c r="D70" s="13"/>
      <c r="E70" s="13"/>
      <c r="F70" s="13"/>
      <c r="G70" s="13"/>
      <c r="H70" s="13"/>
      <c r="I70" s="13"/>
      <c r="J70" s="13"/>
      <c r="K70" s="41"/>
    </row>
    <row r="71" spans="1:11" ht="11.1" customHeight="1" x14ac:dyDescent="0.2">
      <c r="A71" s="80" t="s">
        <v>4357</v>
      </c>
      <c r="B71" s="425"/>
      <c r="C71" s="158"/>
      <c r="D71" s="13"/>
      <c r="E71" s="13"/>
      <c r="F71" s="13"/>
      <c r="G71" s="13"/>
      <c r="H71" s="13"/>
      <c r="I71" s="13"/>
      <c r="J71" s="13"/>
      <c r="K71" s="41"/>
    </row>
    <row r="72" spans="1:11" ht="11.1" customHeight="1" x14ac:dyDescent="0.2">
      <c r="A72" s="36"/>
      <c r="B72" s="425" t="s">
        <v>3668</v>
      </c>
      <c r="C72" s="158" t="s">
        <v>3669</v>
      </c>
      <c r="D72" s="13"/>
      <c r="E72" s="13"/>
      <c r="F72" s="13"/>
      <c r="G72" s="13"/>
      <c r="H72" s="13"/>
      <c r="I72" s="13"/>
      <c r="J72" s="13"/>
      <c r="K72" s="41"/>
    </row>
    <row r="73" spans="1:11" ht="11.1" customHeight="1" x14ac:dyDescent="0.2">
      <c r="A73" s="36"/>
      <c r="B73" s="425" t="s">
        <v>3670</v>
      </c>
      <c r="C73" s="158" t="s">
        <v>3671</v>
      </c>
      <c r="D73" s="13"/>
      <c r="E73" s="13"/>
      <c r="F73" s="13"/>
      <c r="G73" s="13"/>
      <c r="H73" s="13"/>
      <c r="I73" s="13"/>
      <c r="J73" s="13"/>
      <c r="K73" s="41"/>
    </row>
    <row r="74" spans="1:11" ht="11.1" customHeight="1" x14ac:dyDescent="0.2">
      <c r="A74" s="36"/>
      <c r="B74" s="425" t="s">
        <v>3678</v>
      </c>
      <c r="C74" s="158" t="s">
        <v>3679</v>
      </c>
      <c r="D74" s="13"/>
      <c r="E74" s="13"/>
      <c r="F74" s="13"/>
      <c r="G74" s="13"/>
      <c r="H74" s="13"/>
      <c r="I74" s="13"/>
      <c r="J74" s="13"/>
      <c r="K74" s="41"/>
    </row>
    <row r="75" spans="1:11" ht="11.1" customHeight="1" x14ac:dyDescent="0.2">
      <c r="A75" s="36"/>
      <c r="B75" s="425" t="s">
        <v>3680</v>
      </c>
      <c r="C75" s="158" t="s">
        <v>3681</v>
      </c>
      <c r="D75" s="13"/>
      <c r="E75" s="13"/>
      <c r="F75" s="13"/>
      <c r="G75" s="13"/>
      <c r="H75" s="13"/>
      <c r="I75" s="13"/>
      <c r="J75" s="13"/>
      <c r="K75" s="41"/>
    </row>
    <row r="76" spans="1:11" ht="11.1" customHeight="1" x14ac:dyDescent="0.2">
      <c r="A76" s="36"/>
      <c r="B76" s="425" t="s">
        <v>3682</v>
      </c>
      <c r="C76" s="158" t="s">
        <v>3683</v>
      </c>
      <c r="D76" s="13"/>
      <c r="E76" s="13"/>
      <c r="F76" s="13"/>
      <c r="G76" s="13"/>
      <c r="H76" s="13"/>
      <c r="I76" s="13"/>
      <c r="J76" s="13"/>
      <c r="K76" s="41"/>
    </row>
    <row r="77" spans="1:11" ht="11.1" customHeight="1" x14ac:dyDescent="0.2">
      <c r="A77" s="36"/>
      <c r="B77" s="425" t="s">
        <v>3684</v>
      </c>
      <c r="C77" s="158" t="s">
        <v>3685</v>
      </c>
      <c r="D77" s="13"/>
      <c r="E77" s="13"/>
      <c r="F77" s="13"/>
      <c r="G77" s="13"/>
      <c r="H77" s="13"/>
      <c r="I77" s="13"/>
      <c r="J77" s="13"/>
      <c r="K77" s="41"/>
    </row>
    <row r="78" spans="1:11" ht="11.1" customHeight="1" x14ac:dyDescent="0.2">
      <c r="A78" s="36"/>
      <c r="B78" s="425" t="s">
        <v>3686</v>
      </c>
      <c r="C78" s="158" t="s">
        <v>3687</v>
      </c>
      <c r="D78" s="13"/>
      <c r="E78" s="13"/>
      <c r="F78" s="13"/>
      <c r="G78" s="13"/>
      <c r="H78" s="13"/>
      <c r="I78" s="13"/>
      <c r="J78" s="13"/>
      <c r="K78" s="41"/>
    </row>
    <row r="79" spans="1:11" ht="11.1" customHeight="1" x14ac:dyDescent="0.2">
      <c r="A79" s="36"/>
      <c r="B79" s="425" t="s">
        <v>3688</v>
      </c>
      <c r="C79" s="158" t="s">
        <v>3689</v>
      </c>
      <c r="D79" s="13"/>
      <c r="E79" s="13"/>
      <c r="F79" s="13"/>
      <c r="G79" s="13"/>
      <c r="H79" s="13"/>
      <c r="I79" s="13"/>
      <c r="J79" s="13"/>
      <c r="K79" s="41"/>
    </row>
    <row r="80" spans="1:11" ht="11.1" customHeight="1" x14ac:dyDescent="0.2">
      <c r="A80" s="36"/>
      <c r="B80" s="425" t="s">
        <v>3690</v>
      </c>
      <c r="C80" s="158" t="s">
        <v>3691</v>
      </c>
      <c r="D80" s="13"/>
      <c r="E80" s="13"/>
      <c r="F80" s="13"/>
      <c r="G80" s="13"/>
      <c r="H80" s="13"/>
      <c r="I80" s="13"/>
      <c r="J80" s="13"/>
      <c r="K80" s="41"/>
    </row>
    <row r="81" spans="1:11" ht="11.1" customHeight="1" x14ac:dyDescent="0.2">
      <c r="A81" s="36"/>
      <c r="B81" s="425" t="s">
        <v>3692</v>
      </c>
      <c r="C81" s="158" t="s">
        <v>3693</v>
      </c>
      <c r="D81" s="13"/>
      <c r="E81" s="13"/>
      <c r="F81" s="13"/>
      <c r="G81" s="13"/>
      <c r="H81" s="13"/>
      <c r="I81" s="13"/>
      <c r="J81" s="13"/>
      <c r="K81" s="41"/>
    </row>
    <row r="82" spans="1:11" ht="11.1" customHeight="1" x14ac:dyDescent="0.2">
      <c r="A82" s="36"/>
      <c r="B82" s="425" t="s">
        <v>3694</v>
      </c>
      <c r="C82" s="158" t="s">
        <v>3695</v>
      </c>
      <c r="D82" s="13"/>
      <c r="E82" s="13"/>
      <c r="F82" s="13"/>
      <c r="G82" s="13"/>
      <c r="H82" s="13"/>
      <c r="I82" s="13"/>
      <c r="J82" s="13"/>
      <c r="K82" s="41"/>
    </row>
    <row r="83" spans="1:11" ht="11.1" customHeight="1" x14ac:dyDescent="0.2">
      <c r="A83" s="36"/>
      <c r="B83" s="425" t="s">
        <v>3696</v>
      </c>
      <c r="C83" s="158" t="s">
        <v>3697</v>
      </c>
      <c r="D83" s="13"/>
      <c r="E83" s="13"/>
      <c r="F83" s="13"/>
      <c r="G83" s="13"/>
      <c r="H83" s="13"/>
      <c r="I83" s="13"/>
      <c r="J83" s="13"/>
      <c r="K83" s="41"/>
    </row>
    <row r="84" spans="1:11" ht="11.1" customHeight="1" x14ac:dyDescent="0.2">
      <c r="A84" s="36"/>
      <c r="B84" s="425" t="s">
        <v>3698</v>
      </c>
      <c r="C84" s="158" t="s">
        <v>3699</v>
      </c>
      <c r="D84" s="13"/>
      <c r="E84" s="13"/>
      <c r="F84" s="13"/>
      <c r="G84" s="13"/>
      <c r="H84" s="13"/>
      <c r="I84" s="13"/>
      <c r="J84" s="13"/>
      <c r="K84" s="41"/>
    </row>
    <row r="85" spans="1:11" ht="11.1" customHeight="1" x14ac:dyDescent="0.2">
      <c r="A85" s="36"/>
      <c r="B85" s="425" t="s">
        <v>3700</v>
      </c>
      <c r="C85" s="158" t="s">
        <v>3701</v>
      </c>
      <c r="D85" s="13"/>
      <c r="E85" s="13"/>
      <c r="F85" s="13"/>
      <c r="G85" s="13"/>
      <c r="H85" s="13"/>
      <c r="I85" s="13"/>
      <c r="J85" s="13"/>
      <c r="K85" s="41"/>
    </row>
    <row r="86" spans="1:11" ht="11.1" customHeight="1" x14ac:dyDescent="0.2">
      <c r="A86" s="36"/>
      <c r="B86" s="425" t="s">
        <v>3702</v>
      </c>
      <c r="C86" s="158" t="s">
        <v>3703</v>
      </c>
      <c r="D86" s="13"/>
      <c r="E86" s="13"/>
      <c r="F86" s="13"/>
      <c r="G86" s="13"/>
      <c r="H86" s="13"/>
      <c r="I86" s="13"/>
      <c r="J86" s="13"/>
      <c r="K86" s="41"/>
    </row>
    <row r="87" spans="1:11" ht="11.1" customHeight="1" x14ac:dyDescent="0.2">
      <c r="A87" s="36"/>
      <c r="B87" s="425" t="s">
        <v>3704</v>
      </c>
      <c r="C87" s="158" t="s">
        <v>3705</v>
      </c>
      <c r="D87" s="13"/>
      <c r="E87" s="13"/>
      <c r="F87" s="13"/>
      <c r="G87" s="13"/>
      <c r="H87" s="13"/>
      <c r="I87" s="13"/>
      <c r="J87" s="13"/>
      <c r="K87" s="41"/>
    </row>
    <row r="88" spans="1:11" ht="11.1" customHeight="1" x14ac:dyDescent="0.2">
      <c r="A88" s="80" t="s">
        <v>3706</v>
      </c>
      <c r="B88" s="211"/>
      <c r="C88" s="158"/>
      <c r="D88" s="13"/>
      <c r="E88" s="13"/>
      <c r="F88" s="13"/>
      <c r="G88" s="13"/>
      <c r="H88" s="13"/>
      <c r="I88" s="13"/>
      <c r="J88" s="13"/>
      <c r="K88" s="41"/>
    </row>
    <row r="89" spans="1:11" ht="11.1" customHeight="1" x14ac:dyDescent="0.2">
      <c r="A89" s="13"/>
      <c r="B89" s="425" t="s">
        <v>3707</v>
      </c>
      <c r="C89" s="158" t="s">
        <v>3708</v>
      </c>
      <c r="D89" s="13"/>
      <c r="E89" s="13"/>
      <c r="F89" s="13"/>
      <c r="G89" s="13"/>
      <c r="H89" s="13"/>
      <c r="I89" s="13"/>
      <c r="J89" s="13"/>
      <c r="K89" s="1034"/>
    </row>
    <row r="90" spans="1:11" ht="11.1" customHeight="1" x14ac:dyDescent="0.2">
      <c r="A90" s="1039" t="s">
        <v>3709</v>
      </c>
      <c r="B90" s="425" t="s">
        <v>42</v>
      </c>
      <c r="C90" s="158" t="s">
        <v>3710</v>
      </c>
      <c r="D90" s="13"/>
      <c r="E90" s="13"/>
      <c r="F90" s="13"/>
      <c r="G90" s="13"/>
      <c r="H90" s="13"/>
      <c r="I90" s="13"/>
      <c r="J90" s="13"/>
      <c r="K90" s="963"/>
    </row>
    <row r="91" spans="1:11" ht="11.1" customHeight="1" x14ac:dyDescent="0.2">
      <c r="A91" s="431"/>
      <c r="B91" s="425"/>
      <c r="C91" s="423" t="s">
        <v>3613</v>
      </c>
      <c r="D91" s="13"/>
      <c r="E91" s="13"/>
      <c r="F91" s="13"/>
      <c r="G91" s="13"/>
      <c r="H91" s="13"/>
      <c r="I91" s="13"/>
      <c r="J91" s="13"/>
      <c r="K91" s="41"/>
    </row>
    <row r="92" spans="1:11" ht="11.1" customHeight="1" x14ac:dyDescent="0.2">
      <c r="A92" s="36"/>
      <c r="B92" s="425" t="s">
        <v>3725</v>
      </c>
      <c r="C92" s="158" t="s">
        <v>3726</v>
      </c>
      <c r="D92" s="13"/>
      <c r="E92" s="13"/>
      <c r="F92" s="13"/>
      <c r="G92" s="13"/>
      <c r="H92" s="13"/>
      <c r="I92" s="13"/>
      <c r="J92" s="13"/>
      <c r="K92" s="41"/>
    </row>
    <row r="93" spans="1:11" ht="11.1" customHeight="1" x14ac:dyDescent="0.2">
      <c r="A93" s="80" t="s">
        <v>3727</v>
      </c>
      <c r="B93" s="425"/>
      <c r="C93" s="158"/>
      <c r="D93" s="13"/>
      <c r="E93" s="13"/>
      <c r="F93" s="13"/>
      <c r="G93" s="13"/>
      <c r="H93" s="13"/>
      <c r="I93" s="13"/>
      <c r="J93" s="13"/>
      <c r="K93" s="41"/>
    </row>
    <row r="94" spans="1:11" ht="11.1" customHeight="1" x14ac:dyDescent="0.2">
      <c r="A94" s="36" t="s">
        <v>3728</v>
      </c>
      <c r="B94" s="425"/>
      <c r="C94" s="158"/>
      <c r="D94" s="13"/>
      <c r="E94" s="13"/>
      <c r="F94" s="13"/>
      <c r="G94" s="13"/>
      <c r="H94" s="13"/>
      <c r="I94" s="13"/>
      <c r="J94" s="13"/>
      <c r="K94" s="41"/>
    </row>
    <row r="95" spans="1:11" ht="11.1" customHeight="1" x14ac:dyDescent="0.2">
      <c r="A95" s="36" t="s">
        <v>3729</v>
      </c>
      <c r="B95" s="425"/>
      <c r="C95" s="158"/>
      <c r="D95" s="13"/>
      <c r="E95" s="13"/>
      <c r="F95" s="13"/>
      <c r="G95" s="13"/>
      <c r="H95" s="13"/>
      <c r="I95" s="13"/>
      <c r="J95" s="13"/>
      <c r="K95" s="41"/>
    </row>
    <row r="96" spans="1:11" ht="11.1" customHeight="1" x14ac:dyDescent="0.2">
      <c r="A96" s="80" t="s">
        <v>3730</v>
      </c>
      <c r="B96" s="425"/>
      <c r="C96" s="158"/>
      <c r="D96" s="13"/>
      <c r="E96" s="13"/>
      <c r="F96" s="13"/>
      <c r="G96" s="13"/>
      <c r="H96" s="13"/>
      <c r="I96" s="13"/>
      <c r="J96" s="13"/>
      <c r="K96" s="41"/>
    </row>
    <row r="97" spans="1:11" ht="11.1" customHeight="1" x14ac:dyDescent="0.2">
      <c r="A97" s="36" t="s">
        <v>3731</v>
      </c>
      <c r="B97" s="425"/>
      <c r="C97" s="158"/>
      <c r="D97" s="13"/>
      <c r="E97" s="13"/>
      <c r="F97" s="13"/>
      <c r="G97" s="13"/>
      <c r="H97" s="13"/>
      <c r="I97" s="13"/>
      <c r="J97" s="13"/>
      <c r="K97" s="41"/>
    </row>
    <row r="98" spans="1:11" ht="11.1" customHeight="1" x14ac:dyDescent="0.2">
      <c r="A98" s="36"/>
      <c r="B98" s="425" t="s">
        <v>3732</v>
      </c>
      <c r="C98" s="158" t="s">
        <v>3733</v>
      </c>
      <c r="D98" s="13"/>
      <c r="E98" s="13"/>
      <c r="F98" s="13"/>
      <c r="G98" s="13"/>
      <c r="H98" s="13"/>
      <c r="I98" s="13"/>
      <c r="J98" s="13"/>
      <c r="K98" s="41"/>
    </row>
    <row r="99" spans="1:11" ht="11.1" customHeight="1" x14ac:dyDescent="0.2">
      <c r="A99" s="36" t="s">
        <v>3734</v>
      </c>
      <c r="B99" s="425"/>
      <c r="C99" s="158"/>
      <c r="D99" s="13"/>
      <c r="E99" s="13"/>
      <c r="F99" s="13"/>
      <c r="G99" s="13"/>
      <c r="H99" s="13"/>
      <c r="I99" s="13"/>
      <c r="J99" s="13"/>
      <c r="K99" s="41"/>
    </row>
    <row r="100" spans="1:11" ht="11.1" customHeight="1" x14ac:dyDescent="0.2">
      <c r="A100" s="36" t="s">
        <v>3735</v>
      </c>
      <c r="B100" s="425"/>
      <c r="C100" s="158"/>
      <c r="D100" s="13"/>
      <c r="E100" s="13"/>
      <c r="F100" s="13"/>
      <c r="G100" s="13"/>
      <c r="H100" s="13"/>
      <c r="I100" s="13"/>
      <c r="J100" s="13"/>
      <c r="K100" s="41"/>
    </row>
    <row r="101" spans="1:11" ht="11.1" customHeight="1" x14ac:dyDescent="0.2">
      <c r="A101" s="36" t="s">
        <v>3736</v>
      </c>
      <c r="B101" s="425"/>
      <c r="C101" s="158"/>
      <c r="D101" s="13"/>
      <c r="E101" s="13"/>
      <c r="F101" s="13"/>
      <c r="G101" s="13"/>
      <c r="H101" s="13"/>
      <c r="I101" s="13"/>
      <c r="J101" s="13"/>
      <c r="K101" s="41"/>
    </row>
    <row r="102" spans="1:11" ht="11.1" customHeight="1" x14ac:dyDescent="0.2">
      <c r="A102" s="36" t="s">
        <v>3737</v>
      </c>
      <c r="B102" s="425"/>
      <c r="C102" s="158"/>
      <c r="D102" s="13"/>
      <c r="E102" s="13"/>
      <c r="F102" s="13"/>
      <c r="G102" s="13"/>
      <c r="H102" s="13"/>
      <c r="I102" s="13"/>
      <c r="J102" s="13"/>
      <c r="K102" s="41"/>
    </row>
    <row r="103" spans="1:11" ht="11.1" customHeight="1" x14ac:dyDescent="0.2">
      <c r="A103" s="36"/>
      <c r="B103" s="425" t="s">
        <v>3672</v>
      </c>
      <c r="C103" s="158" t="s">
        <v>3673</v>
      </c>
      <c r="D103" s="13"/>
      <c r="E103" s="13"/>
      <c r="F103" s="13"/>
      <c r="G103" s="13"/>
      <c r="H103" s="13"/>
      <c r="I103" s="13"/>
      <c r="J103" s="13"/>
      <c r="K103" s="41"/>
    </row>
    <row r="104" spans="1:11" ht="11.1" customHeight="1" x14ac:dyDescent="0.2">
      <c r="A104" s="80" t="s">
        <v>3674</v>
      </c>
      <c r="B104" s="425"/>
      <c r="C104" s="158"/>
      <c r="D104" s="13"/>
      <c r="E104" s="13"/>
      <c r="F104" s="13"/>
      <c r="G104" s="13"/>
      <c r="H104" s="13"/>
      <c r="I104" s="13"/>
      <c r="J104" s="13"/>
      <c r="K104" s="41"/>
    </row>
    <row r="105" spans="1:11" ht="11.1" customHeight="1" x14ac:dyDescent="0.2">
      <c r="A105" s="36" t="s">
        <v>3675</v>
      </c>
      <c r="B105" s="425"/>
      <c r="C105" s="158"/>
      <c r="D105" s="13"/>
      <c r="E105" s="13"/>
      <c r="F105" s="13"/>
      <c r="G105" s="13"/>
      <c r="H105" s="13"/>
      <c r="I105" s="13"/>
      <c r="J105" s="13"/>
      <c r="K105" s="41"/>
    </row>
    <row r="106" spans="1:11" ht="11.1" customHeight="1" x14ac:dyDescent="0.2">
      <c r="A106" s="80" t="s">
        <v>3676</v>
      </c>
      <c r="B106" s="425"/>
      <c r="C106" s="158"/>
      <c r="D106" s="13"/>
      <c r="E106" s="13"/>
      <c r="F106" s="13"/>
      <c r="G106" s="13"/>
      <c r="H106" s="13"/>
      <c r="I106" s="13"/>
      <c r="J106" s="13"/>
      <c r="K106" s="41"/>
    </row>
    <row r="107" spans="1:11" ht="11.1" customHeight="1" x14ac:dyDescent="0.2">
      <c r="A107" s="80" t="s">
        <v>4354</v>
      </c>
      <c r="B107" s="425"/>
      <c r="C107" s="158"/>
      <c r="D107" s="13"/>
      <c r="E107" s="13"/>
      <c r="F107" s="13"/>
      <c r="G107" s="13"/>
      <c r="H107" s="13"/>
      <c r="I107" s="13"/>
      <c r="J107" s="13"/>
      <c r="K107" s="41"/>
    </row>
    <row r="108" spans="1:11" ht="11.1" customHeight="1" x14ac:dyDescent="0.2">
      <c r="A108" s="80" t="s">
        <v>4355</v>
      </c>
      <c r="B108" s="425"/>
      <c r="C108" s="158"/>
      <c r="D108" s="13"/>
      <c r="E108" s="13"/>
      <c r="F108" s="13"/>
      <c r="G108" s="13"/>
      <c r="H108" s="13"/>
      <c r="I108" s="13"/>
      <c r="J108" s="13"/>
      <c r="K108" s="41"/>
    </row>
    <row r="109" spans="1:11" ht="11.1" customHeight="1" x14ac:dyDescent="0.2">
      <c r="A109" s="36" t="s">
        <v>3677</v>
      </c>
      <c r="B109" s="425"/>
      <c r="C109" s="158"/>
      <c r="D109" s="13"/>
      <c r="E109" s="13"/>
      <c r="F109" s="13"/>
      <c r="G109" s="13"/>
      <c r="H109" s="13"/>
      <c r="I109" s="13"/>
      <c r="J109" s="13"/>
      <c r="K109" s="41"/>
    </row>
    <row r="110" spans="1:11" ht="11.1" customHeight="1" x14ac:dyDescent="0.2">
      <c r="A110" s="36"/>
      <c r="B110" s="425" t="s">
        <v>3738</v>
      </c>
      <c r="C110" s="158" t="s">
        <v>4360</v>
      </c>
      <c r="D110" s="13"/>
      <c r="E110" s="13"/>
      <c r="F110" s="13"/>
      <c r="G110" s="13"/>
      <c r="H110" s="13"/>
      <c r="I110" s="13"/>
      <c r="J110" s="13"/>
      <c r="K110" s="41"/>
    </row>
    <row r="111" spans="1:11" ht="11.1" customHeight="1" x14ac:dyDescent="0.2">
      <c r="A111" s="34"/>
      <c r="B111" s="433" t="s">
        <v>5</v>
      </c>
      <c r="C111" s="214" t="s">
        <v>3739</v>
      </c>
      <c r="D111" s="9"/>
      <c r="E111" s="9"/>
      <c r="F111" s="9"/>
      <c r="G111" s="9"/>
      <c r="H111" s="9"/>
      <c r="I111" s="9"/>
      <c r="J111" s="9"/>
      <c r="K111" s="23"/>
    </row>
    <row r="112" spans="1:11" ht="11.1" customHeight="1" x14ac:dyDescent="0.2">
      <c r="A112" s="80" t="s">
        <v>3740</v>
      </c>
      <c r="B112" s="425"/>
      <c r="C112" s="158"/>
      <c r="D112" s="13"/>
      <c r="E112" s="13"/>
      <c r="F112" s="13"/>
      <c r="G112" s="13"/>
      <c r="H112" s="13"/>
      <c r="I112" s="13"/>
      <c r="J112" s="13"/>
      <c r="K112" s="41"/>
    </row>
    <row r="113" spans="1:11" ht="11.1" customHeight="1" x14ac:dyDescent="0.2">
      <c r="A113" s="80" t="s">
        <v>3741</v>
      </c>
      <c r="B113" s="425"/>
      <c r="C113" s="158"/>
      <c r="D113" s="13"/>
      <c r="E113" s="13"/>
      <c r="F113" s="13"/>
      <c r="G113" s="13"/>
      <c r="H113" s="13"/>
      <c r="I113" s="13"/>
      <c r="J113" s="13"/>
      <c r="K113" s="41"/>
    </row>
    <row r="114" spans="1:11" ht="11.1" customHeight="1" x14ac:dyDescent="0.2">
      <c r="A114" s="36" t="s">
        <v>3742</v>
      </c>
      <c r="B114" s="425"/>
      <c r="C114" s="158"/>
      <c r="D114" s="13"/>
      <c r="E114" s="13"/>
      <c r="F114" s="13"/>
      <c r="G114" s="13"/>
      <c r="H114" s="13"/>
      <c r="I114" s="13"/>
      <c r="J114" s="13"/>
      <c r="K114" s="41"/>
    </row>
    <row r="115" spans="1:11" ht="11.1" customHeight="1" x14ac:dyDescent="0.2">
      <c r="A115" s="38" t="s">
        <v>3743</v>
      </c>
      <c r="B115" s="434"/>
      <c r="C115" s="435" t="s">
        <v>3744</v>
      </c>
      <c r="D115" s="25"/>
      <c r="E115" s="25"/>
      <c r="F115" s="25"/>
      <c r="G115" s="25"/>
      <c r="H115" s="25"/>
      <c r="I115" s="25"/>
      <c r="J115" s="33" t="s">
        <v>3745</v>
      </c>
      <c r="K115" s="22"/>
    </row>
    <row r="116" spans="1:11" ht="11.1" customHeight="1" x14ac:dyDescent="0.2">
      <c r="A116" s="36"/>
      <c r="B116" s="425" t="s">
        <v>100</v>
      </c>
      <c r="C116" s="158" t="s">
        <v>3746</v>
      </c>
      <c r="D116" s="13"/>
      <c r="E116" s="13"/>
      <c r="F116" s="13"/>
      <c r="G116" s="13"/>
      <c r="H116" s="13"/>
      <c r="I116" s="13"/>
      <c r="J116" s="13"/>
      <c r="K116" s="41"/>
    </row>
    <row r="117" spans="1:11" ht="11.1" customHeight="1" x14ac:dyDescent="0.2">
      <c r="A117" s="36"/>
      <c r="B117" s="436" t="s">
        <v>3747</v>
      </c>
      <c r="C117" s="158" t="s">
        <v>3748</v>
      </c>
      <c r="D117" s="13"/>
      <c r="E117" s="13"/>
      <c r="F117" s="13"/>
      <c r="G117" s="13"/>
      <c r="H117" s="13"/>
      <c r="I117" s="13"/>
      <c r="J117" s="13"/>
      <c r="K117" s="41"/>
    </row>
    <row r="118" spans="1:11" ht="11.1" customHeight="1" x14ac:dyDescent="0.2">
      <c r="A118" s="88"/>
      <c r="B118" s="437" t="s">
        <v>3749</v>
      </c>
      <c r="C118" s="105" t="s">
        <v>3750</v>
      </c>
      <c r="D118" s="25"/>
      <c r="E118" s="25"/>
      <c r="F118" s="25"/>
      <c r="G118" s="25"/>
      <c r="H118" s="25"/>
      <c r="I118" s="25"/>
      <c r="J118" s="25"/>
      <c r="K118" s="39"/>
    </row>
    <row r="119" spans="1:11" ht="12" customHeight="1" x14ac:dyDescent="0.2">
      <c r="A119" s="80"/>
      <c r="B119" s="425" t="s">
        <v>4326</v>
      </c>
      <c r="C119" s="13" t="s">
        <v>4332</v>
      </c>
      <c r="D119" s="13"/>
      <c r="E119" s="13"/>
      <c r="F119" s="13"/>
      <c r="G119" s="13"/>
      <c r="H119" s="13"/>
      <c r="I119" s="13"/>
      <c r="J119" s="13"/>
      <c r="K119" s="41"/>
    </row>
    <row r="120" spans="1:11" s="958" customFormat="1" ht="12" customHeight="1" x14ac:dyDescent="0.2">
      <c r="A120" s="968"/>
      <c r="B120" s="425"/>
      <c r="C120" s="13" t="s">
        <v>4333</v>
      </c>
      <c r="D120" s="13"/>
      <c r="E120" s="13"/>
      <c r="F120" s="13"/>
      <c r="G120" s="13"/>
      <c r="H120" s="13"/>
      <c r="I120" s="13"/>
      <c r="J120" s="13"/>
      <c r="K120" s="963"/>
    </row>
    <row r="121" spans="1:11" s="958" customFormat="1" ht="12" customHeight="1" x14ac:dyDescent="0.2">
      <c r="A121" s="968"/>
      <c r="B121" s="425" t="s">
        <v>4327</v>
      </c>
      <c r="C121" s="13" t="s">
        <v>4334</v>
      </c>
      <c r="D121" s="13"/>
      <c r="E121" s="13"/>
      <c r="F121" s="13"/>
      <c r="G121" s="13"/>
      <c r="H121" s="13"/>
      <c r="I121" s="13"/>
      <c r="J121" s="13"/>
      <c r="K121" s="963"/>
    </row>
    <row r="122" spans="1:11" s="958" customFormat="1" ht="12" customHeight="1" x14ac:dyDescent="0.2">
      <c r="A122" s="13" t="s">
        <v>4335</v>
      </c>
      <c r="B122" s="425"/>
      <c r="D122" s="13"/>
      <c r="E122" s="13"/>
      <c r="F122" s="13"/>
      <c r="G122" s="13"/>
      <c r="H122" s="13"/>
      <c r="I122" s="13"/>
      <c r="J122" s="13"/>
      <c r="K122" s="963"/>
    </row>
    <row r="123" spans="1:11" s="958" customFormat="1" ht="12" customHeight="1" x14ac:dyDescent="0.2">
      <c r="A123" s="968"/>
      <c r="B123" s="425" t="s">
        <v>4336</v>
      </c>
      <c r="C123" s="13" t="s">
        <v>4337</v>
      </c>
      <c r="D123" s="13"/>
      <c r="E123" s="13"/>
      <c r="F123" s="13"/>
      <c r="G123" s="13"/>
      <c r="H123" s="13"/>
      <c r="I123" s="13"/>
      <c r="J123" s="13"/>
      <c r="K123" s="963"/>
    </row>
    <row r="124" spans="1:11" s="958" customFormat="1" ht="12" customHeight="1" x14ac:dyDescent="0.2">
      <c r="A124" s="13" t="s">
        <v>4338</v>
      </c>
      <c r="B124" s="425"/>
      <c r="C124" s="13"/>
      <c r="D124" s="13"/>
      <c r="E124" s="13"/>
      <c r="F124" s="13"/>
      <c r="G124" s="13"/>
      <c r="H124" s="13"/>
      <c r="I124" s="13"/>
      <c r="J124" s="13"/>
      <c r="K124" s="963"/>
    </row>
    <row r="125" spans="1:11" s="958" customFormat="1" ht="12" customHeight="1" x14ac:dyDescent="0.2">
      <c r="A125" s="158"/>
      <c r="B125" s="425" t="s">
        <v>4470</v>
      </c>
      <c r="C125" s="158" t="s">
        <v>4471</v>
      </c>
      <c r="D125" s="13"/>
      <c r="E125" s="13"/>
      <c r="F125" s="13"/>
      <c r="G125" s="13"/>
      <c r="H125" s="13"/>
      <c r="I125" s="13"/>
      <c r="J125" s="13"/>
      <c r="K125" s="963"/>
    </row>
    <row r="126" spans="1:11" ht="12" customHeight="1" x14ac:dyDescent="0.2">
      <c r="A126" s="7" t="s">
        <v>4359</v>
      </c>
      <c r="B126" s="9"/>
      <c r="C126" s="9"/>
      <c r="D126" s="9"/>
      <c r="E126" s="9"/>
      <c r="F126" s="9"/>
      <c r="G126" s="9"/>
      <c r="H126" s="9"/>
      <c r="I126" s="9"/>
      <c r="J126" s="9"/>
      <c r="K126" s="23"/>
    </row>
    <row r="127" spans="1:11" s="958" customFormat="1" ht="11.1" customHeight="1" x14ac:dyDescent="0.2">
      <c r="A127" s="36"/>
      <c r="B127" s="425" t="s">
        <v>3711</v>
      </c>
      <c r="C127" s="158" t="s">
        <v>3712</v>
      </c>
      <c r="D127" s="13"/>
      <c r="E127" s="13"/>
      <c r="F127" s="13"/>
      <c r="G127" s="13"/>
      <c r="H127" s="13"/>
      <c r="I127" s="13"/>
      <c r="J127" s="13"/>
      <c r="K127" s="963"/>
    </row>
    <row r="128" spans="1:11" s="958" customFormat="1" ht="11.1" customHeight="1" x14ac:dyDescent="0.2">
      <c r="A128" s="36"/>
      <c r="B128" s="425" t="s">
        <v>4444</v>
      </c>
      <c r="C128" s="158" t="s">
        <v>3713</v>
      </c>
      <c r="D128" s="13"/>
      <c r="E128" s="13"/>
      <c r="F128" s="13"/>
      <c r="G128" s="13"/>
      <c r="H128" s="13"/>
      <c r="I128" s="13"/>
      <c r="J128" s="13"/>
      <c r="K128" s="963"/>
    </row>
    <row r="129" spans="1:11" s="958" customFormat="1" ht="11.1" customHeight="1" x14ac:dyDescent="0.2">
      <c r="A129" s="13"/>
      <c r="B129" s="425" t="s">
        <v>3714</v>
      </c>
      <c r="C129" s="158" t="s">
        <v>3715</v>
      </c>
      <c r="D129" s="13"/>
      <c r="E129" s="13"/>
      <c r="F129" s="13"/>
      <c r="G129" s="13"/>
      <c r="H129" s="13"/>
      <c r="I129" s="13"/>
      <c r="J129" s="13"/>
      <c r="K129" s="1034"/>
    </row>
    <row r="130" spans="1:11" s="958" customFormat="1" ht="11.1" customHeight="1" x14ac:dyDescent="0.2">
      <c r="A130" s="36"/>
      <c r="B130" s="425" t="s">
        <v>3716</v>
      </c>
      <c r="C130" s="158" t="s">
        <v>3717</v>
      </c>
      <c r="D130" s="13"/>
      <c r="E130" s="13"/>
      <c r="F130" s="13"/>
      <c r="G130" s="13"/>
      <c r="H130" s="13"/>
      <c r="I130" s="13"/>
      <c r="J130" s="13"/>
      <c r="K130" s="963"/>
    </row>
    <row r="131" spans="1:11" s="958" customFormat="1" ht="11.1" customHeight="1" x14ac:dyDescent="0.2">
      <c r="A131" s="36" t="s">
        <v>3718</v>
      </c>
      <c r="B131" s="425"/>
      <c r="C131" s="158"/>
      <c r="D131" s="13"/>
      <c r="E131" s="13"/>
      <c r="F131" s="13"/>
      <c r="G131" s="13"/>
      <c r="H131" s="13"/>
      <c r="I131" s="13"/>
      <c r="J131" s="13"/>
      <c r="K131" s="963"/>
    </row>
    <row r="132" spans="1:11" s="958" customFormat="1" ht="11.1" customHeight="1" x14ac:dyDescent="0.2">
      <c r="A132" s="36" t="s">
        <v>3719</v>
      </c>
      <c r="B132" s="425"/>
      <c r="C132" s="158"/>
      <c r="D132" s="13"/>
      <c r="E132" s="13"/>
      <c r="F132" s="13"/>
      <c r="G132" s="13"/>
      <c r="H132" s="13"/>
      <c r="I132" s="13"/>
      <c r="J132" s="13"/>
      <c r="K132" s="963"/>
    </row>
    <row r="133" spans="1:11" s="958" customFormat="1" ht="11.1" customHeight="1" x14ac:dyDescent="0.2">
      <c r="A133" s="36"/>
      <c r="B133" s="425" t="s">
        <v>3720</v>
      </c>
      <c r="C133" s="158" t="s">
        <v>3721</v>
      </c>
      <c r="D133" s="13"/>
      <c r="E133" s="13"/>
      <c r="F133" s="13"/>
      <c r="G133" s="13"/>
      <c r="H133" s="13"/>
      <c r="I133" s="13"/>
      <c r="J133" s="13"/>
      <c r="K133" s="963"/>
    </row>
    <row r="134" spans="1:11" s="958" customFormat="1" ht="11.1" customHeight="1" x14ac:dyDescent="0.2">
      <c r="A134" s="667" t="s">
        <v>3722</v>
      </c>
      <c r="B134" s="1035"/>
      <c r="C134" s="1036"/>
      <c r="D134" s="1037"/>
      <c r="E134" s="1037"/>
      <c r="F134" s="1037"/>
      <c r="G134" s="1037"/>
      <c r="H134" s="1037"/>
      <c r="I134" s="1037"/>
      <c r="J134" s="1037"/>
      <c r="K134" s="1038"/>
    </row>
    <row r="135" spans="1:11" s="958" customFormat="1" ht="12" customHeight="1" x14ac:dyDescent="0.2">
      <c r="A135" s="426" t="s">
        <v>3751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963"/>
    </row>
    <row r="136" spans="1:11" ht="11.1" customHeight="1" x14ac:dyDescent="0.2">
      <c r="A136" s="36" t="s">
        <v>3752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1"/>
    </row>
    <row r="137" spans="1:11" ht="11.1" customHeight="1" x14ac:dyDescent="0.2">
      <c r="A137" s="80" t="s">
        <v>3753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1"/>
    </row>
    <row r="138" spans="1:11" ht="11.1" customHeight="1" x14ac:dyDescent="0.2">
      <c r="A138" s="80" t="s">
        <v>3754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1"/>
    </row>
    <row r="139" spans="1:11" ht="11.1" customHeight="1" x14ac:dyDescent="0.2">
      <c r="A139" s="80" t="s">
        <v>3755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1"/>
    </row>
    <row r="140" spans="1:11" ht="11.1" customHeight="1" x14ac:dyDescent="0.2">
      <c r="A140" s="80" t="s">
        <v>3756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1"/>
    </row>
    <row r="141" spans="1:11" ht="11.1" customHeight="1" x14ac:dyDescent="0.2">
      <c r="A141" s="80" t="s">
        <v>3757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1"/>
    </row>
    <row r="142" spans="1:11" ht="11.1" customHeight="1" x14ac:dyDescent="0.2">
      <c r="A142" s="36" t="s">
        <v>3758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1"/>
    </row>
    <row r="143" spans="1:11" ht="11.1" customHeight="1" x14ac:dyDescent="0.2">
      <c r="A143" s="80" t="s">
        <v>3759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1"/>
    </row>
    <row r="144" spans="1:11" ht="11.1" customHeight="1" x14ac:dyDescent="0.2">
      <c r="A144" s="88" t="s">
        <v>3760</v>
      </c>
      <c r="B144" s="25"/>
      <c r="C144" s="25"/>
      <c r="D144" s="25"/>
      <c r="E144" s="25"/>
      <c r="F144" s="25"/>
      <c r="G144" s="438" t="s">
        <v>3761</v>
      </c>
      <c r="H144" s="25"/>
      <c r="I144" s="25"/>
      <c r="J144" s="25"/>
      <c r="K144" s="39"/>
    </row>
    <row r="145" spans="1:11" ht="3.95" customHeight="1" x14ac:dyDescent="0.2">
      <c r="A145" s="80"/>
      <c r="B145" s="13"/>
      <c r="C145" s="13"/>
      <c r="D145" s="13"/>
      <c r="E145" s="13"/>
      <c r="F145" s="13"/>
      <c r="G145" s="13"/>
      <c r="H145" s="13"/>
      <c r="I145" s="13"/>
      <c r="J145" s="13"/>
      <c r="K145" s="41"/>
    </row>
    <row r="146" spans="1:11" ht="11.1" customHeight="1" x14ac:dyDescent="0.2">
      <c r="A146" s="404" t="s">
        <v>3762</v>
      </c>
      <c r="B146" s="9"/>
      <c r="C146" s="9"/>
      <c r="D146" s="9"/>
      <c r="E146" s="9"/>
      <c r="F146" s="9"/>
      <c r="G146" s="439"/>
      <c r="H146" s="9"/>
      <c r="I146" s="9"/>
      <c r="J146" s="9"/>
      <c r="K146" s="23"/>
    </row>
    <row r="147" spans="1:11" ht="11.1" customHeight="1" x14ac:dyDescent="0.2">
      <c r="A147" s="80" t="s">
        <v>3763</v>
      </c>
      <c r="B147" s="13"/>
      <c r="C147" s="13"/>
      <c r="D147" s="13"/>
      <c r="E147" s="13"/>
      <c r="F147" s="13"/>
      <c r="G147" s="15"/>
      <c r="H147" s="13"/>
      <c r="I147" s="13"/>
      <c r="J147" s="13"/>
      <c r="K147" s="41"/>
    </row>
    <row r="148" spans="1:11" ht="11.1" customHeight="1" x14ac:dyDescent="0.2">
      <c r="A148" s="88" t="s">
        <v>3764</v>
      </c>
      <c r="B148" s="25"/>
      <c r="C148" s="25"/>
      <c r="D148" s="25"/>
      <c r="E148" s="25"/>
      <c r="F148" s="25"/>
      <c r="G148" s="440" t="s">
        <v>3765</v>
      </c>
      <c r="H148" s="25"/>
      <c r="I148" s="25"/>
      <c r="J148" s="25"/>
      <c r="K148" s="39"/>
    </row>
    <row r="149" spans="1:11" ht="9.6" customHeight="1" x14ac:dyDescent="0.2">
      <c r="A149" s="441" t="s">
        <v>3766</v>
      </c>
      <c r="B149" s="442" t="s">
        <v>3767</v>
      </c>
      <c r="C149" s="443" t="s">
        <v>3768</v>
      </c>
      <c r="D149" s="8"/>
      <c r="E149" s="8"/>
      <c r="F149" s="8"/>
      <c r="G149" s="8"/>
      <c r="H149" s="8"/>
      <c r="I149" s="8"/>
      <c r="J149" s="8"/>
      <c r="K149" s="3"/>
    </row>
    <row r="150" spans="1:11" ht="9.6" customHeight="1" x14ac:dyDescent="0.2">
      <c r="A150" s="20"/>
      <c r="B150" s="12"/>
      <c r="C150" s="17"/>
      <c r="D150" s="12"/>
      <c r="E150" s="12"/>
      <c r="F150" s="12"/>
      <c r="G150" s="12"/>
      <c r="H150" s="12"/>
      <c r="I150" s="12"/>
      <c r="J150" s="12"/>
      <c r="K150" s="16"/>
    </row>
    <row r="151" spans="1:11" ht="9.6" customHeight="1" x14ac:dyDescent="0.2">
      <c r="A151" s="360" t="s">
        <v>4473</v>
      </c>
      <c r="B151" s="2"/>
      <c r="C151" s="2"/>
      <c r="D151" s="2"/>
      <c r="E151" s="2"/>
      <c r="F151" s="2"/>
      <c r="G151" s="2"/>
      <c r="H151" s="2"/>
      <c r="I151" s="2"/>
      <c r="J151" s="2"/>
      <c r="K151" s="298"/>
    </row>
    <row r="152" spans="1:11" ht="6" customHeight="1" x14ac:dyDescent="0.2">
      <c r="A152" s="17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11.1" customHeight="1" x14ac:dyDescent="0.2">
      <c r="A153" s="404" t="s">
        <v>3769</v>
      </c>
      <c r="B153" s="9"/>
      <c r="C153" s="9"/>
      <c r="D153" s="9"/>
      <c r="E153" s="9"/>
      <c r="F153" s="9"/>
      <c r="G153" s="9"/>
      <c r="H153" s="9"/>
      <c r="I153" s="9"/>
      <c r="J153" s="9"/>
      <c r="K153" s="23"/>
    </row>
    <row r="154" spans="1:11" ht="11.1" customHeight="1" x14ac:dyDescent="0.2">
      <c r="A154" s="80" t="s">
        <v>3770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1"/>
    </row>
    <row r="155" spans="1:11" ht="11.1" customHeight="1" x14ac:dyDescent="0.2">
      <c r="A155" s="444" t="s">
        <v>3771</v>
      </c>
      <c r="B155" s="445"/>
      <c r="C155" s="445"/>
      <c r="D155" s="445"/>
      <c r="E155" s="445"/>
      <c r="F155" s="445" t="s">
        <v>3772</v>
      </c>
      <c r="G155" s="445"/>
      <c r="H155" s="445"/>
      <c r="I155" s="445"/>
      <c r="J155" s="446" t="s">
        <v>3773</v>
      </c>
      <c r="K155" s="447" t="s">
        <v>3774</v>
      </c>
    </row>
    <row r="156" spans="1:11" ht="11.1" customHeight="1" x14ac:dyDescent="0.2">
      <c r="A156" s="36" t="s">
        <v>3775</v>
      </c>
      <c r="B156" s="13"/>
      <c r="C156" s="13"/>
      <c r="D156" s="13"/>
      <c r="E156" s="13"/>
      <c r="F156" s="13" t="s">
        <v>3776</v>
      </c>
      <c r="G156" s="13"/>
      <c r="H156" s="13"/>
      <c r="I156" s="13"/>
      <c r="J156" s="448">
        <v>0.5</v>
      </c>
      <c r="K156" s="98">
        <v>5.8</v>
      </c>
    </row>
    <row r="157" spans="1:11" ht="11.1" customHeight="1" x14ac:dyDescent="0.2">
      <c r="A157" s="519" t="s">
        <v>3777</v>
      </c>
      <c r="B157" s="558"/>
      <c r="C157" s="558"/>
      <c r="D157" s="558"/>
      <c r="E157" s="558"/>
      <c r="F157" s="637" t="s">
        <v>3778</v>
      </c>
      <c r="G157" s="558"/>
      <c r="H157" s="558"/>
      <c r="I157" s="558"/>
      <c r="J157" s="659">
        <f>(1000-Summary!X52)/100</f>
        <v>1.39</v>
      </c>
      <c r="K157" s="661">
        <v>9.99</v>
      </c>
    </row>
    <row r="158" spans="1:11" ht="11.1" customHeight="1" x14ac:dyDescent="0.2">
      <c r="A158" s="519" t="s">
        <v>3779</v>
      </c>
      <c r="B158" s="558"/>
      <c r="C158" s="558"/>
      <c r="D158" s="558"/>
      <c r="E158" s="558"/>
      <c r="F158" s="558" t="s">
        <v>3780</v>
      </c>
      <c r="G158" s="558"/>
      <c r="H158" s="558"/>
      <c r="I158" s="558"/>
      <c r="J158" s="659">
        <v>0</v>
      </c>
      <c r="K158" s="661">
        <v>2</v>
      </c>
    </row>
    <row r="159" spans="1:11" ht="11.1" customHeight="1" x14ac:dyDescent="0.2">
      <c r="A159" s="519" t="s">
        <v>3781</v>
      </c>
      <c r="B159" s="558"/>
      <c r="C159" s="558"/>
      <c r="D159" s="558"/>
      <c r="E159" s="558"/>
      <c r="F159" s="558" t="s">
        <v>3780</v>
      </c>
      <c r="G159" s="558"/>
      <c r="H159" s="558"/>
      <c r="I159" s="558"/>
      <c r="J159" s="659">
        <v>0</v>
      </c>
      <c r="K159" s="661">
        <v>2</v>
      </c>
    </row>
    <row r="160" spans="1:11" ht="11.1" customHeight="1" x14ac:dyDescent="0.2">
      <c r="A160" s="519" t="s">
        <v>3782</v>
      </c>
      <c r="B160" s="558"/>
      <c r="C160" s="558"/>
      <c r="D160" s="558"/>
      <c r="E160" s="558"/>
      <c r="F160" s="558" t="s">
        <v>3783</v>
      </c>
      <c r="G160" s="558"/>
      <c r="H160" s="558"/>
      <c r="I160" s="558"/>
      <c r="J160" s="659">
        <v>5.0000000000000001E-3</v>
      </c>
      <c r="K160" s="661">
        <v>5</v>
      </c>
    </row>
    <row r="161" spans="1:11" ht="11.1" customHeight="1" x14ac:dyDescent="0.2">
      <c r="A161" s="519" t="s">
        <v>3784</v>
      </c>
      <c r="B161" s="558"/>
      <c r="C161" s="558"/>
      <c r="D161" s="558"/>
      <c r="E161" s="558"/>
      <c r="F161" s="637" t="s">
        <v>3785</v>
      </c>
      <c r="G161" s="558"/>
      <c r="H161" s="558"/>
      <c r="I161" s="558"/>
      <c r="J161" s="659">
        <v>0</v>
      </c>
      <c r="K161" s="661">
        <v>10</v>
      </c>
    </row>
    <row r="162" spans="1:11" ht="11.1" customHeight="1" x14ac:dyDescent="0.2">
      <c r="A162" s="520" t="s">
        <v>3786</v>
      </c>
      <c r="B162" s="558"/>
      <c r="C162" s="558"/>
      <c r="D162" s="558"/>
      <c r="E162" s="558"/>
      <c r="F162" s="637" t="s">
        <v>3787</v>
      </c>
      <c r="G162" s="558"/>
      <c r="H162" s="558"/>
      <c r="I162" s="558"/>
      <c r="J162" s="659">
        <v>0</v>
      </c>
      <c r="K162" s="661">
        <v>10</v>
      </c>
    </row>
    <row r="163" spans="1:11" ht="11.1" customHeight="1" x14ac:dyDescent="0.2">
      <c r="A163" s="520" t="s">
        <v>3788</v>
      </c>
      <c r="B163" s="558"/>
      <c r="C163" s="558"/>
      <c r="D163" s="558"/>
      <c r="E163" s="558"/>
      <c r="F163" s="637" t="s">
        <v>3789</v>
      </c>
      <c r="G163" s="558"/>
      <c r="H163" s="558"/>
      <c r="I163" s="558"/>
      <c r="J163" s="659">
        <v>0</v>
      </c>
      <c r="K163" s="661">
        <v>5</v>
      </c>
    </row>
    <row r="164" spans="1:11" ht="11.1" customHeight="1" x14ac:dyDescent="0.2">
      <c r="A164" s="520" t="s">
        <v>3790</v>
      </c>
      <c r="B164" s="558"/>
      <c r="C164" s="558"/>
      <c r="D164" s="558"/>
      <c r="E164" s="558"/>
      <c r="F164" s="637" t="s">
        <v>3791</v>
      </c>
      <c r="G164" s="558"/>
      <c r="H164" s="558"/>
      <c r="I164" s="558"/>
      <c r="J164" s="659">
        <v>0</v>
      </c>
      <c r="K164" s="661">
        <v>5</v>
      </c>
    </row>
    <row r="165" spans="1:11" ht="11.1" customHeight="1" x14ac:dyDescent="0.2">
      <c r="A165" s="519" t="s">
        <v>3792</v>
      </c>
      <c r="B165" s="558"/>
      <c r="C165" s="558"/>
      <c r="D165" s="558"/>
      <c r="E165" s="558"/>
      <c r="F165" s="637" t="s">
        <v>3793</v>
      </c>
      <c r="G165" s="558"/>
      <c r="H165" s="558"/>
      <c r="I165" s="558"/>
      <c r="J165" s="659">
        <v>0</v>
      </c>
      <c r="K165" s="661">
        <v>5</v>
      </c>
    </row>
    <row r="166" spans="1:11" ht="11.1" customHeight="1" x14ac:dyDescent="0.2">
      <c r="A166" s="519" t="s">
        <v>3794</v>
      </c>
      <c r="B166" s="558"/>
      <c r="C166" s="558"/>
      <c r="D166" s="558"/>
      <c r="E166" s="558"/>
      <c r="F166" s="558" t="s">
        <v>3795</v>
      </c>
      <c r="G166" s="558"/>
      <c r="H166" s="558"/>
      <c r="I166" s="558"/>
      <c r="J166" s="659">
        <v>0</v>
      </c>
      <c r="K166" s="661">
        <v>5</v>
      </c>
    </row>
    <row r="167" spans="1:11" ht="11.1" customHeight="1" x14ac:dyDescent="0.2">
      <c r="A167" s="520" t="s">
        <v>3796</v>
      </c>
      <c r="B167" s="558"/>
      <c r="C167" s="558"/>
      <c r="D167" s="558"/>
      <c r="E167" s="558"/>
      <c r="F167" s="558" t="s">
        <v>3795</v>
      </c>
      <c r="G167" s="558"/>
      <c r="H167" s="558"/>
      <c r="I167" s="558"/>
      <c r="J167" s="659">
        <v>0</v>
      </c>
      <c r="K167" s="661">
        <v>5</v>
      </c>
    </row>
    <row r="168" spans="1:11" ht="11.1" customHeight="1" x14ac:dyDescent="0.2">
      <c r="A168" s="520" t="s">
        <v>3797</v>
      </c>
      <c r="B168" s="558"/>
      <c r="C168" s="558"/>
      <c r="D168" s="558"/>
      <c r="E168" s="558"/>
      <c r="F168" s="558" t="s">
        <v>3795</v>
      </c>
      <c r="G168" s="558"/>
      <c r="H168" s="558"/>
      <c r="I168" s="558"/>
      <c r="J168" s="659">
        <v>0</v>
      </c>
      <c r="K168" s="661">
        <v>5</v>
      </c>
    </row>
    <row r="169" spans="1:11" ht="11.1" customHeight="1" x14ac:dyDescent="0.2">
      <c r="A169" s="519" t="s">
        <v>3798</v>
      </c>
      <c r="B169" s="558"/>
      <c r="C169" s="558"/>
      <c r="D169" s="558"/>
      <c r="E169" s="558"/>
      <c r="F169" s="637" t="s">
        <v>3799</v>
      </c>
      <c r="G169" s="558"/>
      <c r="H169" s="558"/>
      <c r="I169" s="558"/>
      <c r="J169" s="659">
        <v>0</v>
      </c>
      <c r="K169" s="661">
        <v>4.9000000000000004</v>
      </c>
    </row>
    <row r="170" spans="1:11" ht="11.1" customHeight="1" x14ac:dyDescent="0.2">
      <c r="A170" s="519" t="s">
        <v>3800</v>
      </c>
      <c r="B170" s="558"/>
      <c r="C170" s="558"/>
      <c r="D170" s="558"/>
      <c r="E170" s="558"/>
      <c r="F170" s="637" t="s">
        <v>3801</v>
      </c>
      <c r="G170" s="558"/>
      <c r="H170" s="558"/>
      <c r="I170" s="558"/>
      <c r="J170" s="659">
        <v>0</v>
      </c>
      <c r="K170" s="661">
        <v>3</v>
      </c>
    </row>
    <row r="171" spans="1:11" ht="11.1" customHeight="1" x14ac:dyDescent="0.2">
      <c r="A171" s="36" t="s">
        <v>3802</v>
      </c>
      <c r="B171" s="13"/>
      <c r="C171" s="13"/>
      <c r="D171" s="13"/>
      <c r="E171" s="13"/>
      <c r="F171" s="13" t="s">
        <v>3795</v>
      </c>
      <c r="G171" s="13"/>
      <c r="H171" s="13"/>
      <c r="I171" s="13"/>
      <c r="J171" s="121">
        <v>5.0000000000000001E-3</v>
      </c>
      <c r="K171" s="98">
        <v>5</v>
      </c>
    </row>
    <row r="172" spans="1:11" ht="11.1" customHeight="1" x14ac:dyDescent="0.2">
      <c r="A172" s="80" t="s">
        <v>3803</v>
      </c>
      <c r="B172" s="13"/>
      <c r="C172" s="13"/>
      <c r="D172" s="13"/>
      <c r="E172" s="13"/>
      <c r="F172" s="13" t="s">
        <v>3795</v>
      </c>
      <c r="G172" s="13"/>
      <c r="H172" s="13"/>
      <c r="I172" s="13"/>
      <c r="J172" s="121">
        <v>5.0000000000000001E-3</v>
      </c>
      <c r="K172" s="98">
        <v>5</v>
      </c>
    </row>
    <row r="173" spans="1:11" ht="11.1" customHeight="1" x14ac:dyDescent="0.2">
      <c r="A173" s="80" t="s">
        <v>3804</v>
      </c>
      <c r="B173" s="13"/>
      <c r="C173" s="13"/>
      <c r="D173" s="13"/>
      <c r="E173" s="13"/>
      <c r="F173" s="13" t="s">
        <v>3795</v>
      </c>
      <c r="G173" s="13"/>
      <c r="H173" s="13"/>
      <c r="I173" s="13"/>
      <c r="J173" s="121">
        <v>5.0000000000000001E-3</v>
      </c>
      <c r="K173" s="98">
        <v>5</v>
      </c>
    </row>
    <row r="174" spans="1:11" ht="11.1" customHeight="1" x14ac:dyDescent="0.2">
      <c r="A174" s="80" t="s">
        <v>3805</v>
      </c>
      <c r="B174" s="13"/>
      <c r="C174" s="13"/>
      <c r="D174" s="13"/>
      <c r="E174" s="13"/>
      <c r="F174" s="13" t="s">
        <v>3795</v>
      </c>
      <c r="G174" s="13"/>
      <c r="H174" s="13"/>
      <c r="I174" s="13"/>
      <c r="J174" s="121">
        <v>5.0000000000000001E-3</v>
      </c>
      <c r="K174" s="98">
        <v>5</v>
      </c>
    </row>
    <row r="175" spans="1:11" ht="11.1" customHeight="1" x14ac:dyDescent="0.2">
      <c r="A175" s="36" t="s">
        <v>3806</v>
      </c>
      <c r="B175" s="13"/>
      <c r="C175" s="13"/>
      <c r="D175" s="13"/>
      <c r="E175" s="13"/>
      <c r="F175" s="13" t="s">
        <v>3795</v>
      </c>
      <c r="G175" s="13"/>
      <c r="H175" s="13"/>
      <c r="I175" s="13"/>
      <c r="J175" s="121">
        <v>5.0000000000000001E-3</v>
      </c>
      <c r="K175" s="98">
        <v>5</v>
      </c>
    </row>
    <row r="176" spans="1:11" ht="11.1" customHeight="1" x14ac:dyDescent="0.2">
      <c r="A176" s="36"/>
      <c r="B176" s="13"/>
      <c r="C176" s="13"/>
      <c r="D176" s="13"/>
      <c r="E176" s="13"/>
      <c r="F176" s="13"/>
      <c r="G176" s="13"/>
      <c r="H176" s="13"/>
      <c r="I176" s="13"/>
      <c r="J176" s="121"/>
      <c r="K176" s="98"/>
    </row>
    <row r="177" spans="1:11" ht="11.1" customHeight="1" x14ac:dyDescent="0.2">
      <c r="A177" s="38" t="s">
        <v>3807</v>
      </c>
      <c r="B177" s="25"/>
      <c r="C177" s="25"/>
      <c r="D177" s="25"/>
      <c r="E177" s="25"/>
      <c r="F177" s="25"/>
      <c r="G177" s="25"/>
      <c r="H177" s="25"/>
      <c r="I177" s="25"/>
      <c r="J177" s="108">
        <f>SUM(J156:J176)</f>
        <v>1.9199999999999993</v>
      </c>
      <c r="K177" s="104">
        <f>SUM(K156:K176)</f>
        <v>107.69</v>
      </c>
    </row>
    <row r="178" spans="1:11" ht="6" customHeight="1" x14ac:dyDescent="0.2">
      <c r="A178" s="107"/>
      <c r="B178" s="107"/>
      <c r="C178" s="107"/>
      <c r="D178" s="107"/>
      <c r="E178" s="107"/>
      <c r="F178" s="107"/>
      <c r="G178" s="107"/>
      <c r="H178" s="107"/>
      <c r="I178" s="107"/>
      <c r="J178" s="97"/>
      <c r="K178" s="97"/>
    </row>
    <row r="179" spans="1:11" ht="11.1" customHeight="1" x14ac:dyDescent="0.2">
      <c r="A179" s="449" t="s">
        <v>3808</v>
      </c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</row>
    <row r="180" spans="1:11" ht="11.1" customHeight="1" x14ac:dyDescent="0.2">
      <c r="A180" s="106" t="s">
        <v>3809</v>
      </c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</row>
    <row r="181" spans="1:11" ht="11.1" customHeight="1" x14ac:dyDescent="0.2">
      <c r="A181" s="106" t="s">
        <v>3810</v>
      </c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</row>
    <row r="182" spans="1:11" ht="11.1" customHeight="1" x14ac:dyDescent="0.2">
      <c r="A182" s="450" t="s">
        <v>8</v>
      </c>
      <c r="B182" s="107"/>
      <c r="C182" s="107"/>
      <c r="D182" s="107"/>
      <c r="E182" s="107"/>
      <c r="F182" s="107"/>
      <c r="G182" s="132" t="s">
        <v>4014</v>
      </c>
      <c r="H182" s="107"/>
      <c r="I182" s="107"/>
      <c r="J182" s="107"/>
      <c r="K182" s="107"/>
    </row>
    <row r="183" spans="1:11" ht="11.1" customHeight="1" x14ac:dyDescent="0.2">
      <c r="A183" s="451" t="s">
        <v>12</v>
      </c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</row>
    <row r="184" spans="1:11" ht="11.1" customHeight="1" x14ac:dyDescent="0.2">
      <c r="A184" s="452" t="s">
        <v>3811</v>
      </c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</row>
    <row r="185" spans="1:11" ht="10.7" customHeight="1" x14ac:dyDescent="0.2">
      <c r="A185" s="453" t="s">
        <v>21</v>
      </c>
      <c r="B185" s="107"/>
      <c r="C185" s="107"/>
      <c r="D185" s="454" t="s">
        <v>56</v>
      </c>
      <c r="E185" s="454" t="s">
        <v>67</v>
      </c>
      <c r="F185" s="453" t="s">
        <v>70</v>
      </c>
      <c r="G185" s="455"/>
      <c r="H185" s="13"/>
      <c r="I185" s="107"/>
      <c r="J185" s="107"/>
      <c r="K185" s="107"/>
    </row>
    <row r="186" spans="1:11" ht="10.5" customHeight="1" x14ac:dyDescent="0.2">
      <c r="A186" s="107" t="s">
        <v>4016</v>
      </c>
      <c r="B186" s="107"/>
      <c r="C186" s="456"/>
      <c r="D186" s="106" t="s">
        <v>4017</v>
      </c>
      <c r="E186" s="457">
        <v>43112</v>
      </c>
      <c r="F186" s="106"/>
      <c r="G186" s="107"/>
      <c r="H186" s="107"/>
      <c r="I186" s="107"/>
      <c r="J186" s="107"/>
      <c r="K186" s="107"/>
    </row>
    <row r="187" spans="1:11" ht="10.5" customHeight="1" x14ac:dyDescent="0.2">
      <c r="A187" s="107" t="s">
        <v>4030</v>
      </c>
      <c r="B187" s="107"/>
      <c r="C187" s="456"/>
      <c r="D187" s="458" t="s">
        <v>1923</v>
      </c>
      <c r="E187" s="457">
        <v>43222</v>
      </c>
      <c r="F187" s="107" t="s">
        <v>4052</v>
      </c>
      <c r="G187" s="107"/>
      <c r="H187" s="107"/>
      <c r="I187" s="107"/>
      <c r="J187" s="107"/>
      <c r="K187" s="107"/>
    </row>
    <row r="188" spans="1:11" ht="10.5" customHeight="1" x14ac:dyDescent="0.2">
      <c r="A188" s="107" t="s">
        <v>3821</v>
      </c>
      <c r="B188" s="107"/>
      <c r="C188" s="456"/>
      <c r="D188" s="106" t="s">
        <v>3822</v>
      </c>
      <c r="E188" s="459">
        <v>42727</v>
      </c>
      <c r="F188" s="106" t="s">
        <v>3823</v>
      </c>
      <c r="G188" s="107"/>
      <c r="H188" s="107"/>
      <c r="I188" s="107"/>
      <c r="J188" s="107"/>
      <c r="K188" s="107"/>
    </row>
    <row r="189" spans="1:11" ht="10.5" customHeight="1" x14ac:dyDescent="0.2">
      <c r="A189" s="107" t="s">
        <v>4090</v>
      </c>
      <c r="B189" s="107"/>
      <c r="C189" s="456"/>
      <c r="D189" s="458" t="s">
        <v>4091</v>
      </c>
      <c r="E189" s="457">
        <v>43154</v>
      </c>
      <c r="F189" s="460"/>
      <c r="G189" s="107"/>
      <c r="H189" s="107"/>
      <c r="I189" s="107"/>
      <c r="J189" s="107"/>
      <c r="K189" s="107"/>
    </row>
    <row r="190" spans="1:11" ht="10.5" customHeight="1" x14ac:dyDescent="0.2">
      <c r="A190" s="107" t="s">
        <v>4071</v>
      </c>
      <c r="B190" s="107"/>
      <c r="C190" s="456"/>
      <c r="D190" s="458" t="s">
        <v>4070</v>
      </c>
      <c r="E190" s="457">
        <v>43145</v>
      </c>
      <c r="F190" s="106"/>
      <c r="G190" s="107"/>
      <c r="H190" s="107"/>
      <c r="I190" s="107"/>
      <c r="J190" s="107"/>
      <c r="K190" s="107"/>
    </row>
    <row r="191" spans="1:11" ht="10.5" customHeight="1" x14ac:dyDescent="0.2">
      <c r="A191" s="107" t="s">
        <v>4143</v>
      </c>
      <c r="B191" s="107"/>
      <c r="C191" s="456"/>
      <c r="D191" s="458" t="s">
        <v>4144</v>
      </c>
      <c r="E191" s="457">
        <v>43161</v>
      </c>
      <c r="F191" s="106"/>
      <c r="G191" s="107"/>
      <c r="H191" s="107"/>
      <c r="I191" s="107"/>
      <c r="J191" s="107"/>
      <c r="K191" s="107"/>
    </row>
    <row r="192" spans="1:11" ht="10.5" customHeight="1" x14ac:dyDescent="0.2">
      <c r="A192" s="107" t="s">
        <v>4138</v>
      </c>
      <c r="B192" s="107"/>
      <c r="C192" s="456"/>
      <c r="D192" s="458" t="s">
        <v>4139</v>
      </c>
      <c r="E192" s="457">
        <v>43168</v>
      </c>
      <c r="F192" s="106"/>
      <c r="G192" s="107"/>
      <c r="H192" s="107"/>
      <c r="I192" s="107"/>
      <c r="J192" s="107"/>
      <c r="K192" s="107"/>
    </row>
    <row r="193" spans="1:11" ht="10.5" customHeight="1" x14ac:dyDescent="0.2">
      <c r="A193" s="107" t="s">
        <v>3828</v>
      </c>
      <c r="B193" s="107"/>
      <c r="C193" s="456"/>
      <c r="D193" s="458" t="s">
        <v>3829</v>
      </c>
      <c r="E193" s="457">
        <v>43077</v>
      </c>
      <c r="F193" s="106"/>
      <c r="G193" s="107"/>
      <c r="H193" s="107"/>
      <c r="I193" s="107"/>
      <c r="J193" s="107"/>
      <c r="K193" s="107"/>
    </row>
    <row r="194" spans="1:11" ht="10.5" customHeight="1" x14ac:dyDescent="0.2">
      <c r="A194" s="107" t="s">
        <v>4158</v>
      </c>
      <c r="B194" s="107"/>
      <c r="C194" s="456"/>
      <c r="D194" s="107" t="s">
        <v>4159</v>
      </c>
      <c r="E194" s="457">
        <v>43188</v>
      </c>
      <c r="F194" s="106"/>
      <c r="G194" s="107"/>
      <c r="H194" s="107"/>
      <c r="I194" s="107"/>
      <c r="J194" s="107"/>
      <c r="K194" s="107"/>
    </row>
    <row r="195" spans="1:11" ht="10.5" customHeight="1" x14ac:dyDescent="0.2">
      <c r="A195" s="107" t="s">
        <v>4174</v>
      </c>
      <c r="B195" s="107"/>
      <c r="C195" s="456"/>
      <c r="D195" s="107" t="s">
        <v>4176</v>
      </c>
      <c r="E195" s="457">
        <v>43244</v>
      </c>
      <c r="F195" s="106"/>
      <c r="G195" s="107"/>
      <c r="H195" s="107"/>
      <c r="I195" s="107"/>
      <c r="J195" s="107"/>
      <c r="K195" s="107"/>
    </row>
    <row r="196" spans="1:11" ht="10.5" customHeight="1" x14ac:dyDescent="0.2">
      <c r="A196" s="107" t="s">
        <v>4175</v>
      </c>
      <c r="B196" s="107"/>
      <c r="C196" s="456"/>
      <c r="D196" s="107" t="s">
        <v>4177</v>
      </c>
      <c r="E196" s="457">
        <v>43244</v>
      </c>
      <c r="F196" s="106"/>
      <c r="G196" s="107"/>
      <c r="H196" s="107"/>
      <c r="I196" s="107"/>
      <c r="J196" s="107"/>
      <c r="K196" s="107"/>
    </row>
    <row r="197" spans="1:11" ht="10.5" customHeight="1" x14ac:dyDescent="0.2">
      <c r="A197" s="106" t="s">
        <v>3832</v>
      </c>
      <c r="B197" s="107"/>
      <c r="C197" s="456"/>
      <c r="D197" s="107" t="s">
        <v>3833</v>
      </c>
      <c r="E197" s="457">
        <v>43069</v>
      </c>
      <c r="F197" s="106"/>
      <c r="G197" s="107"/>
      <c r="H197" s="107"/>
      <c r="I197" s="107"/>
      <c r="J197" s="107"/>
      <c r="K197" s="107"/>
    </row>
    <row r="198" spans="1:11" ht="10.5" customHeight="1" x14ac:dyDescent="0.2">
      <c r="A198" s="106" t="s">
        <v>4079</v>
      </c>
      <c r="B198" s="107"/>
      <c r="C198" s="456"/>
      <c r="D198" s="107" t="s">
        <v>4080</v>
      </c>
      <c r="E198" s="457">
        <v>43173</v>
      </c>
      <c r="F198" s="106"/>
      <c r="G198" s="107"/>
      <c r="H198" s="107"/>
      <c r="I198" s="107"/>
      <c r="J198" s="107"/>
      <c r="K198" s="107"/>
    </row>
    <row r="199" spans="1:11" ht="10.5" customHeight="1" x14ac:dyDescent="0.2">
      <c r="A199" s="106" t="s">
        <v>4042</v>
      </c>
      <c r="B199" s="107"/>
      <c r="C199" s="456"/>
      <c r="D199" s="107" t="s">
        <v>4043</v>
      </c>
      <c r="E199" s="457">
        <v>43223</v>
      </c>
      <c r="F199" s="106"/>
      <c r="G199" s="107"/>
      <c r="H199" s="107"/>
      <c r="I199" s="107"/>
      <c r="J199" s="107"/>
      <c r="K199" s="107"/>
    </row>
    <row r="200" spans="1:11" ht="10.5" customHeight="1" x14ac:dyDescent="0.2">
      <c r="A200" s="106" t="s">
        <v>4094</v>
      </c>
      <c r="B200" s="107"/>
      <c r="C200" s="456"/>
      <c r="D200" s="107" t="s">
        <v>4095</v>
      </c>
      <c r="E200" s="457">
        <v>43146</v>
      </c>
      <c r="F200" s="106"/>
      <c r="G200" s="107"/>
      <c r="H200" s="107"/>
      <c r="I200" s="107"/>
      <c r="J200" s="107"/>
      <c r="K200" s="107"/>
    </row>
    <row r="201" spans="1:11" ht="10.5" customHeight="1" x14ac:dyDescent="0.2">
      <c r="A201" s="106" t="s">
        <v>4168</v>
      </c>
      <c r="B201" s="107"/>
      <c r="C201" s="456"/>
      <c r="D201" s="107" t="s">
        <v>4170</v>
      </c>
      <c r="E201" s="457">
        <v>43229</v>
      </c>
      <c r="F201" s="106" t="s">
        <v>4189</v>
      </c>
      <c r="G201" s="107"/>
      <c r="H201" s="107"/>
      <c r="I201" s="107"/>
      <c r="J201" s="107"/>
      <c r="K201" s="107"/>
    </row>
    <row r="202" spans="1:11" ht="10.5" customHeight="1" x14ac:dyDescent="0.2">
      <c r="A202" s="106" t="s">
        <v>4169</v>
      </c>
      <c r="B202" s="107"/>
      <c r="C202" s="456"/>
      <c r="D202" s="107" t="s">
        <v>4171</v>
      </c>
      <c r="E202" s="457">
        <v>43229</v>
      </c>
      <c r="F202" s="106"/>
      <c r="G202" s="107"/>
      <c r="H202" s="107"/>
      <c r="I202" s="107"/>
      <c r="J202" s="107"/>
      <c r="K202" s="107"/>
    </row>
    <row r="203" spans="1:11" ht="10.5" customHeight="1" x14ac:dyDescent="0.2">
      <c r="A203" s="106" t="s">
        <v>4123</v>
      </c>
      <c r="B203" s="107"/>
      <c r="C203" s="456"/>
      <c r="D203" s="107" t="s">
        <v>4124</v>
      </c>
      <c r="E203" s="457">
        <v>43167</v>
      </c>
      <c r="F203" s="106"/>
      <c r="G203" s="107"/>
      <c r="H203" s="107"/>
      <c r="I203" s="107"/>
      <c r="J203" s="107"/>
      <c r="K203" s="107"/>
    </row>
    <row r="204" spans="1:11" ht="10.5" customHeight="1" x14ac:dyDescent="0.2">
      <c r="A204" s="106" t="s">
        <v>4114</v>
      </c>
      <c r="B204" s="107"/>
      <c r="C204" s="456"/>
      <c r="D204" s="107" t="s">
        <v>4115</v>
      </c>
      <c r="E204" s="457">
        <v>43167</v>
      </c>
      <c r="F204" s="106"/>
      <c r="G204" s="107"/>
      <c r="H204" s="107"/>
      <c r="I204" s="107"/>
      <c r="J204" s="107"/>
      <c r="K204" s="107"/>
    </row>
    <row r="205" spans="1:11" ht="10.5" customHeight="1" x14ac:dyDescent="0.2">
      <c r="A205" s="106" t="s">
        <v>4154</v>
      </c>
      <c r="B205" s="107"/>
      <c r="C205" s="456"/>
      <c r="D205" s="107" t="s">
        <v>4155</v>
      </c>
      <c r="E205" s="457">
        <v>43199</v>
      </c>
      <c r="F205" s="106"/>
      <c r="G205" s="107"/>
      <c r="H205" s="107"/>
      <c r="I205" s="107"/>
      <c r="J205" s="107"/>
      <c r="K205" s="107"/>
    </row>
    <row r="206" spans="1:11" ht="10.5" customHeight="1" x14ac:dyDescent="0.2">
      <c r="A206" s="106" t="s">
        <v>4063</v>
      </c>
      <c r="B206" s="107"/>
      <c r="C206" s="456"/>
      <c r="D206" s="107" t="s">
        <v>4064</v>
      </c>
      <c r="E206" s="457">
        <v>43223</v>
      </c>
      <c r="F206" s="106"/>
      <c r="G206" s="107"/>
      <c r="H206" s="107"/>
      <c r="I206" s="107"/>
      <c r="J206" s="107"/>
      <c r="K206" s="107"/>
    </row>
    <row r="207" spans="1:11" ht="10.5" customHeight="1" x14ac:dyDescent="0.2">
      <c r="A207" s="13" t="s">
        <v>2226</v>
      </c>
      <c r="B207" s="107"/>
      <c r="C207" s="456"/>
      <c r="D207" s="107" t="s">
        <v>2227</v>
      </c>
      <c r="E207" s="457">
        <v>43145</v>
      </c>
      <c r="F207" s="106" t="s">
        <v>4052</v>
      </c>
      <c r="G207" s="107"/>
      <c r="H207" s="107"/>
      <c r="I207" s="107"/>
      <c r="J207" s="107"/>
      <c r="K207" s="107"/>
    </row>
    <row r="208" spans="1:11" ht="10.5" customHeight="1" x14ac:dyDescent="0.2">
      <c r="A208" s="13" t="s">
        <v>4110</v>
      </c>
      <c r="B208" s="107"/>
      <c r="C208" s="456"/>
      <c r="D208" s="107" t="s">
        <v>4111</v>
      </c>
      <c r="E208" s="457">
        <v>43165</v>
      </c>
      <c r="F208" s="106"/>
      <c r="G208" s="107"/>
      <c r="H208" s="107"/>
      <c r="I208" s="107"/>
      <c r="J208" s="107"/>
      <c r="K208" s="107"/>
    </row>
    <row r="209" spans="1:11" ht="10.5" customHeight="1" x14ac:dyDescent="0.2">
      <c r="A209" s="13" t="s">
        <v>4084</v>
      </c>
      <c r="B209" s="107"/>
      <c r="C209" s="456"/>
      <c r="D209" s="107" t="s">
        <v>4085</v>
      </c>
      <c r="E209" s="457">
        <v>43145</v>
      </c>
      <c r="F209" s="106" t="s">
        <v>3812</v>
      </c>
      <c r="G209" s="107"/>
      <c r="H209" s="107"/>
      <c r="I209" s="107"/>
      <c r="J209" s="107"/>
      <c r="K209" s="107"/>
    </row>
    <row r="210" spans="1:11" ht="10.5" customHeight="1" x14ac:dyDescent="0.2">
      <c r="A210" s="13" t="s">
        <v>4037</v>
      </c>
      <c r="B210" s="107"/>
      <c r="C210" s="456"/>
      <c r="D210" s="107" t="s">
        <v>4038</v>
      </c>
      <c r="E210" s="457">
        <v>43224</v>
      </c>
      <c r="F210" s="106"/>
      <c r="G210" s="107"/>
      <c r="H210" s="107"/>
      <c r="I210" s="107"/>
      <c r="J210" s="107"/>
      <c r="K210" s="107"/>
    </row>
    <row r="211" spans="1:11" ht="10.5" customHeight="1" x14ac:dyDescent="0.2">
      <c r="A211" s="13" t="s">
        <v>4112</v>
      </c>
      <c r="B211" s="107"/>
      <c r="C211" s="456"/>
      <c r="D211" s="107" t="s">
        <v>4113</v>
      </c>
      <c r="E211" s="457">
        <v>43154</v>
      </c>
      <c r="F211" s="106"/>
      <c r="G211" s="107"/>
      <c r="H211" s="107"/>
      <c r="I211" s="107"/>
      <c r="J211" s="107"/>
      <c r="K211" s="107"/>
    </row>
    <row r="212" spans="1:11" ht="10.5" customHeight="1" x14ac:dyDescent="0.2">
      <c r="A212" s="106" t="s">
        <v>4098</v>
      </c>
      <c r="B212" s="107"/>
      <c r="C212" s="456"/>
      <c r="D212" s="107" t="s">
        <v>4099</v>
      </c>
      <c r="E212" s="457">
        <v>43187</v>
      </c>
      <c r="F212" s="106" t="s">
        <v>4052</v>
      </c>
      <c r="G212" s="107"/>
      <c r="H212" s="107"/>
      <c r="I212" s="107"/>
      <c r="J212" s="107"/>
      <c r="K212" s="107"/>
    </row>
    <row r="213" spans="1:11" ht="10.5" customHeight="1" x14ac:dyDescent="0.2">
      <c r="A213" s="106" t="s">
        <v>4134</v>
      </c>
      <c r="B213" s="107"/>
      <c r="C213" s="456"/>
      <c r="D213" s="107" t="s">
        <v>4135</v>
      </c>
      <c r="E213" s="457">
        <v>43174</v>
      </c>
      <c r="F213" s="106"/>
      <c r="G213" s="107"/>
      <c r="H213" s="107"/>
      <c r="I213" s="107"/>
      <c r="J213" s="107"/>
      <c r="K213" s="107"/>
    </row>
    <row r="214" spans="1:11" ht="10.5" customHeight="1" x14ac:dyDescent="0.2">
      <c r="A214" s="106" t="s">
        <v>4196</v>
      </c>
      <c r="B214" s="107"/>
      <c r="C214" s="456"/>
      <c r="D214" s="107" t="s">
        <v>4197</v>
      </c>
      <c r="E214" s="457">
        <v>43223</v>
      </c>
      <c r="F214" s="106"/>
      <c r="G214" s="107"/>
      <c r="H214" s="107"/>
      <c r="I214" s="107"/>
      <c r="J214" s="107"/>
      <c r="K214" s="107"/>
    </row>
    <row r="215" spans="1:11" ht="10.5" customHeight="1" x14ac:dyDescent="0.2">
      <c r="A215" s="106" t="s">
        <v>4162</v>
      </c>
      <c r="B215" s="107"/>
      <c r="C215" s="456"/>
      <c r="D215" s="107" t="s">
        <v>2301</v>
      </c>
      <c r="E215" s="457">
        <v>43188</v>
      </c>
      <c r="F215" s="460"/>
      <c r="G215" s="107"/>
      <c r="H215" s="107"/>
      <c r="I215" s="107"/>
      <c r="J215" s="107"/>
      <c r="K215" s="107"/>
    </row>
    <row r="216" spans="1:11" ht="10.5" customHeight="1" x14ac:dyDescent="0.2">
      <c r="A216" s="106" t="s">
        <v>4100</v>
      </c>
      <c r="B216" s="107"/>
      <c r="C216" s="456"/>
      <c r="D216" s="107" t="s">
        <v>4101</v>
      </c>
      <c r="E216" s="457">
        <v>43174</v>
      </c>
      <c r="F216" s="106"/>
      <c r="G216" s="107"/>
      <c r="H216" s="107"/>
      <c r="I216" s="107"/>
      <c r="J216" s="107"/>
      <c r="K216" s="107"/>
    </row>
    <row r="217" spans="1:11" ht="10.5" customHeight="1" x14ac:dyDescent="0.2">
      <c r="A217" s="106" t="s">
        <v>4033</v>
      </c>
      <c r="B217" s="107"/>
      <c r="C217" s="456"/>
      <c r="D217" s="107" t="s">
        <v>4034</v>
      </c>
      <c r="E217" s="457">
        <v>43209</v>
      </c>
      <c r="F217" s="106" t="s">
        <v>3812</v>
      </c>
      <c r="G217" s="107"/>
      <c r="H217" s="107"/>
      <c r="I217" s="107"/>
      <c r="J217" s="107"/>
      <c r="K217" s="107"/>
    </row>
    <row r="218" spans="1:11" ht="10.5" customHeight="1" x14ac:dyDescent="0.2">
      <c r="A218" s="106" t="s">
        <v>4204</v>
      </c>
      <c r="B218" s="107"/>
      <c r="C218" s="456"/>
      <c r="D218" s="107" t="s">
        <v>4203</v>
      </c>
      <c r="E218" s="457">
        <v>43230</v>
      </c>
      <c r="F218" s="106" t="s">
        <v>4015</v>
      </c>
      <c r="G218" s="107"/>
      <c r="H218" s="107"/>
      <c r="I218" s="107"/>
      <c r="J218" s="107"/>
      <c r="K218" s="107"/>
    </row>
    <row r="219" spans="1:11" ht="10.5" customHeight="1" x14ac:dyDescent="0.2">
      <c r="A219" s="106" t="s">
        <v>4040</v>
      </c>
      <c r="B219" s="107"/>
      <c r="C219" s="456"/>
      <c r="D219" s="107" t="s">
        <v>4041</v>
      </c>
      <c r="E219" s="457">
        <v>43223</v>
      </c>
      <c r="F219" s="106"/>
      <c r="G219" s="107"/>
      <c r="H219" s="107"/>
      <c r="I219" s="107"/>
      <c r="J219" s="107"/>
      <c r="K219" s="107"/>
    </row>
    <row r="220" spans="1:11" ht="10.5" customHeight="1" x14ac:dyDescent="0.2">
      <c r="A220" s="106" t="s">
        <v>2409</v>
      </c>
      <c r="B220" s="107"/>
      <c r="C220" s="456"/>
      <c r="D220" s="107" t="s">
        <v>2410</v>
      </c>
      <c r="E220" s="457">
        <v>43137</v>
      </c>
      <c r="F220" s="106" t="s">
        <v>4052</v>
      </c>
      <c r="G220" s="107"/>
      <c r="H220" s="107"/>
      <c r="I220" s="107"/>
    </row>
    <row r="221" spans="1:11" ht="10.5" customHeight="1" x14ac:dyDescent="0.2">
      <c r="A221" s="106" t="s">
        <v>4031</v>
      </c>
      <c r="B221" s="107"/>
      <c r="C221" s="456"/>
      <c r="D221" s="107" t="s">
        <v>3877</v>
      </c>
      <c r="E221" s="457">
        <v>43168</v>
      </c>
      <c r="F221" s="106" t="s">
        <v>335</v>
      </c>
      <c r="G221" s="107"/>
      <c r="H221" s="107"/>
      <c r="I221" s="107"/>
    </row>
    <row r="222" spans="1:11" ht="10.5" customHeight="1" x14ac:dyDescent="0.2">
      <c r="A222" s="106" t="s">
        <v>4061</v>
      </c>
      <c r="B222" s="107"/>
      <c r="C222" s="456"/>
      <c r="D222" s="107" t="s">
        <v>4062</v>
      </c>
      <c r="E222" s="457">
        <v>43133</v>
      </c>
      <c r="F222" s="106" t="s">
        <v>3840</v>
      </c>
      <c r="G222" s="107"/>
      <c r="H222" s="107"/>
      <c r="I222" s="107"/>
    </row>
    <row r="223" spans="1:11" ht="10.5" customHeight="1" x14ac:dyDescent="0.2">
      <c r="A223" s="106" t="s">
        <v>4057</v>
      </c>
      <c r="B223" s="107"/>
      <c r="C223" s="456"/>
      <c r="D223" s="107" t="s">
        <v>4058</v>
      </c>
      <c r="E223" s="457">
        <v>43139</v>
      </c>
      <c r="F223" s="106"/>
      <c r="G223" s="107"/>
      <c r="H223" s="107"/>
      <c r="I223" s="107"/>
    </row>
    <row r="224" spans="1:11" ht="10.5" customHeight="1" x14ac:dyDescent="0.2">
      <c r="A224" s="106" t="s">
        <v>3890</v>
      </c>
      <c r="B224" s="107"/>
      <c r="C224" s="456"/>
      <c r="D224" s="107" t="s">
        <v>3891</v>
      </c>
      <c r="E224" s="457">
        <v>43087</v>
      </c>
      <c r="F224" s="106"/>
      <c r="G224" s="107"/>
      <c r="H224" s="107"/>
      <c r="I224" s="107"/>
    </row>
    <row r="225" spans="1:9" ht="10.5" customHeight="1" x14ac:dyDescent="0.2">
      <c r="A225" s="106" t="s">
        <v>4059</v>
      </c>
      <c r="B225" s="107"/>
      <c r="C225" s="456"/>
      <c r="D225" s="107" t="s">
        <v>4060</v>
      </c>
      <c r="E225" s="457">
        <v>43139</v>
      </c>
      <c r="F225" s="106"/>
      <c r="G225" s="107"/>
      <c r="H225" s="107"/>
      <c r="I225" s="107"/>
    </row>
    <row r="226" spans="1:9" ht="10.5" customHeight="1" x14ac:dyDescent="0.2">
      <c r="A226" s="106" t="s">
        <v>3903</v>
      </c>
      <c r="B226" s="107"/>
      <c r="C226" s="456"/>
      <c r="D226" s="107" t="s">
        <v>3904</v>
      </c>
      <c r="E226" s="485">
        <v>42768</v>
      </c>
      <c r="F226" s="106" t="s">
        <v>3878</v>
      </c>
      <c r="G226" s="107"/>
      <c r="H226" s="107"/>
      <c r="I226" s="107"/>
    </row>
    <row r="227" spans="1:9" ht="10.5" customHeight="1" x14ac:dyDescent="0.2">
      <c r="A227" s="106" t="s">
        <v>4185</v>
      </c>
      <c r="B227" s="107"/>
      <c r="C227" s="456"/>
      <c r="D227" s="107" t="s">
        <v>2638</v>
      </c>
      <c r="E227" s="457">
        <v>43213</v>
      </c>
      <c r="F227" s="460"/>
      <c r="G227" s="107"/>
      <c r="H227" s="107"/>
      <c r="I227" s="107"/>
    </row>
    <row r="228" spans="1:9" ht="10.5" customHeight="1" x14ac:dyDescent="0.2">
      <c r="A228" s="106" t="s">
        <v>3914</v>
      </c>
      <c r="B228" s="107"/>
      <c r="C228" s="456"/>
      <c r="D228" s="107" t="s">
        <v>3915</v>
      </c>
      <c r="E228" s="457">
        <v>43097</v>
      </c>
      <c r="F228" s="460"/>
      <c r="G228" s="107"/>
      <c r="H228" s="107"/>
      <c r="I228" s="107"/>
    </row>
    <row r="229" spans="1:9" ht="10.5" customHeight="1" x14ac:dyDescent="0.2">
      <c r="A229" s="106" t="s">
        <v>3997</v>
      </c>
      <c r="B229" s="107"/>
      <c r="C229" s="456"/>
      <c r="D229" s="107" t="s">
        <v>3998</v>
      </c>
      <c r="E229" s="457">
        <v>43209</v>
      </c>
      <c r="F229" s="106"/>
      <c r="G229" s="107"/>
      <c r="H229" s="107"/>
      <c r="I229" s="107"/>
    </row>
    <row r="230" spans="1:9" ht="10.5" customHeight="1" x14ac:dyDescent="0.2">
      <c r="A230" s="106" t="s">
        <v>4199</v>
      </c>
      <c r="B230" s="107"/>
      <c r="C230" s="456"/>
      <c r="D230" s="107" t="s">
        <v>4200</v>
      </c>
      <c r="E230" s="457">
        <v>43221</v>
      </c>
      <c r="F230" s="106"/>
      <c r="G230" s="107"/>
      <c r="H230" s="107"/>
      <c r="I230" s="107"/>
    </row>
    <row r="231" spans="1:9" ht="10.5" customHeight="1" x14ac:dyDescent="0.2">
      <c r="A231" s="106" t="s">
        <v>4201</v>
      </c>
      <c r="B231" s="107"/>
      <c r="C231" s="456"/>
      <c r="D231" s="107" t="s">
        <v>4202</v>
      </c>
      <c r="E231" s="457">
        <v>43224</v>
      </c>
      <c r="F231" s="106"/>
      <c r="G231" s="107"/>
      <c r="H231" s="107"/>
      <c r="I231" s="107"/>
    </row>
    <row r="232" spans="1:9" ht="10.5" customHeight="1" x14ac:dyDescent="0.2">
      <c r="A232" s="13" t="s">
        <v>3931</v>
      </c>
      <c r="B232" s="107"/>
      <c r="C232" s="456"/>
      <c r="D232" s="107" t="s">
        <v>3932</v>
      </c>
      <c r="E232" s="457">
        <v>43192</v>
      </c>
      <c r="F232" s="106" t="s">
        <v>3840</v>
      </c>
      <c r="G232" s="107"/>
      <c r="H232" s="107"/>
      <c r="I232" s="107"/>
    </row>
    <row r="233" spans="1:9" ht="10.5" customHeight="1" x14ac:dyDescent="0.2">
      <c r="A233" s="107" t="s">
        <v>4165</v>
      </c>
      <c r="B233" s="107"/>
      <c r="C233" s="456"/>
      <c r="D233" s="107" t="s">
        <v>4166</v>
      </c>
      <c r="E233" s="457">
        <v>43187</v>
      </c>
      <c r="F233" s="106" t="s">
        <v>4003</v>
      </c>
      <c r="G233" s="107"/>
      <c r="H233" s="107"/>
      <c r="I233" s="107"/>
    </row>
    <row r="234" spans="1:9" ht="10.5" customHeight="1" x14ac:dyDescent="0.2">
      <c r="A234" s="13" t="s">
        <v>4035</v>
      </c>
      <c r="B234" s="107"/>
      <c r="C234" s="456"/>
      <c r="D234" s="107" t="s">
        <v>4036</v>
      </c>
      <c r="E234" s="457">
        <v>43223</v>
      </c>
      <c r="F234" s="106" t="s">
        <v>4052</v>
      </c>
      <c r="G234" s="107"/>
      <c r="H234" s="107"/>
      <c r="I234" s="107"/>
    </row>
    <row r="235" spans="1:9" ht="10.5" customHeight="1" x14ac:dyDescent="0.2">
      <c r="A235" s="13" t="s">
        <v>3990</v>
      </c>
      <c r="B235" s="107"/>
      <c r="C235" s="456"/>
      <c r="D235" s="107" t="s">
        <v>3991</v>
      </c>
      <c r="E235" s="457">
        <v>43105</v>
      </c>
      <c r="F235" s="106"/>
      <c r="G235" s="107"/>
      <c r="H235" s="107"/>
      <c r="I235" s="107"/>
    </row>
    <row r="236" spans="1:9" ht="10.5" customHeight="1" x14ac:dyDescent="0.2">
      <c r="A236" s="13" t="s">
        <v>4130</v>
      </c>
      <c r="B236" s="107"/>
      <c r="C236" s="456"/>
      <c r="D236" s="107" t="s">
        <v>4131</v>
      </c>
      <c r="E236" s="457">
        <v>43172</v>
      </c>
      <c r="F236" s="106"/>
      <c r="G236" s="107"/>
      <c r="H236" s="107"/>
      <c r="I236" s="107"/>
    </row>
    <row r="237" spans="1:9" ht="10.5" customHeight="1" x14ac:dyDescent="0.2">
      <c r="A237" s="158" t="s">
        <v>4068</v>
      </c>
      <c r="B237" s="107"/>
      <c r="C237" s="456"/>
      <c r="D237" s="107" t="s">
        <v>4069</v>
      </c>
      <c r="E237" s="457">
        <v>43224</v>
      </c>
      <c r="F237" s="106" t="s">
        <v>4052</v>
      </c>
      <c r="G237" s="107"/>
      <c r="H237" s="107"/>
      <c r="I237" s="107"/>
    </row>
    <row r="238" spans="1:9" ht="10.5" customHeight="1" x14ac:dyDescent="0.2">
      <c r="A238" s="13" t="s">
        <v>3937</v>
      </c>
      <c r="B238" s="107"/>
      <c r="C238" s="456"/>
      <c r="D238" s="107" t="s">
        <v>3938</v>
      </c>
      <c r="E238" s="457">
        <v>43046</v>
      </c>
      <c r="F238" s="106"/>
      <c r="G238" s="107"/>
      <c r="H238" s="107"/>
      <c r="I238" s="107"/>
    </row>
    <row r="239" spans="1:9" ht="10.5" customHeight="1" x14ac:dyDescent="0.2">
      <c r="A239" s="13" t="s">
        <v>4132</v>
      </c>
      <c r="B239" s="107"/>
      <c r="C239" s="456"/>
      <c r="D239" s="107" t="s">
        <v>4133</v>
      </c>
      <c r="E239" s="457">
        <v>43173</v>
      </c>
      <c r="F239" s="106"/>
      <c r="G239" s="107"/>
      <c r="H239" s="107"/>
      <c r="I239" s="107"/>
    </row>
    <row r="240" spans="1:9" ht="10.5" customHeight="1" x14ac:dyDescent="0.2">
      <c r="A240" s="158" t="s">
        <v>3999</v>
      </c>
      <c r="B240" s="107"/>
      <c r="C240" s="456"/>
      <c r="D240" s="107" t="s">
        <v>4000</v>
      </c>
      <c r="E240" s="457">
        <v>43137</v>
      </c>
      <c r="F240" s="106"/>
      <c r="G240" s="107"/>
      <c r="H240" s="107"/>
      <c r="I240" s="107"/>
    </row>
    <row r="241" spans="1:10" ht="10.5" customHeight="1" x14ac:dyDescent="0.2">
      <c r="A241" s="158" t="s">
        <v>4127</v>
      </c>
      <c r="B241" s="107"/>
      <c r="C241" s="456"/>
      <c r="D241" s="107" t="s">
        <v>4128</v>
      </c>
      <c r="E241" s="457">
        <v>43173</v>
      </c>
      <c r="F241" s="106" t="s">
        <v>4052</v>
      </c>
      <c r="G241" s="107"/>
      <c r="H241" s="107"/>
      <c r="I241" s="107"/>
    </row>
    <row r="242" spans="1:10" ht="10.5" customHeight="1" x14ac:dyDescent="0.2">
      <c r="A242" s="106" t="s">
        <v>4024</v>
      </c>
      <c r="B242" s="107"/>
      <c r="C242" s="456"/>
      <c r="D242" s="107" t="s">
        <v>4025</v>
      </c>
      <c r="E242" s="457">
        <v>43217</v>
      </c>
      <c r="F242" s="106"/>
      <c r="G242" s="107"/>
      <c r="H242" s="107"/>
      <c r="I242" s="107"/>
    </row>
    <row r="243" spans="1:10" ht="10.5" customHeight="1" x14ac:dyDescent="0.2">
      <c r="A243" s="106" t="s">
        <v>4147</v>
      </c>
      <c r="B243" s="107"/>
      <c r="C243" s="456"/>
      <c r="D243" s="107" t="s">
        <v>4148</v>
      </c>
      <c r="E243" s="457">
        <v>43188</v>
      </c>
      <c r="F243" s="106"/>
      <c r="G243" s="107"/>
      <c r="H243" s="107"/>
      <c r="I243" s="107"/>
    </row>
    <row r="244" spans="1:10" ht="10.5" customHeight="1" x14ac:dyDescent="0.2">
      <c r="A244" s="106" t="s">
        <v>4081</v>
      </c>
      <c r="B244" s="107"/>
      <c r="C244" s="456"/>
      <c r="D244" s="107" t="s">
        <v>4082</v>
      </c>
      <c r="E244" s="457">
        <v>43144</v>
      </c>
      <c r="F244" s="106"/>
      <c r="G244" s="107"/>
      <c r="H244" s="107"/>
      <c r="I244" s="107"/>
    </row>
    <row r="245" spans="1:10" ht="10.5" customHeight="1" x14ac:dyDescent="0.2">
      <c r="A245" s="106" t="s">
        <v>4096</v>
      </c>
      <c r="B245" s="107"/>
      <c r="C245" s="456"/>
      <c r="D245" s="107" t="s">
        <v>4097</v>
      </c>
      <c r="E245" s="457">
        <v>43224</v>
      </c>
      <c r="F245" s="106"/>
      <c r="G245" s="107"/>
      <c r="H245" s="107"/>
      <c r="I245" s="107"/>
    </row>
    <row r="246" spans="1:10" ht="10.5" customHeight="1" x14ac:dyDescent="0.2">
      <c r="A246" s="106" t="s">
        <v>4192</v>
      </c>
      <c r="B246" s="107"/>
      <c r="C246" s="456"/>
      <c r="D246" s="107" t="s">
        <v>4193</v>
      </c>
      <c r="E246" s="457">
        <v>43217</v>
      </c>
      <c r="F246" s="106"/>
      <c r="G246" s="107"/>
      <c r="H246" s="107"/>
      <c r="I246" s="107"/>
    </row>
    <row r="247" spans="1:10" ht="10.5" customHeight="1" x14ac:dyDescent="0.2">
      <c r="A247" s="106" t="s">
        <v>4072</v>
      </c>
      <c r="B247" s="107"/>
      <c r="C247" s="456"/>
      <c r="D247" s="107" t="s">
        <v>4073</v>
      </c>
      <c r="E247" s="457">
        <v>43147</v>
      </c>
      <c r="F247" s="106"/>
      <c r="G247" s="107"/>
      <c r="H247" s="107"/>
      <c r="I247" s="107"/>
    </row>
    <row r="248" spans="1:10" ht="10.5" customHeight="1" x14ac:dyDescent="0.2">
      <c r="A248" s="461" t="s">
        <v>3961</v>
      </c>
      <c r="B248" s="462">
        <f>COUNT(E186:E247)</f>
        <v>62</v>
      </c>
      <c r="C248" s="463" t="s">
        <v>65</v>
      </c>
      <c r="D248" s="131" t="s">
        <v>3962</v>
      </c>
      <c r="E248" s="464"/>
      <c r="F248" s="106"/>
      <c r="G248" s="107"/>
      <c r="H248" s="107"/>
      <c r="I248" s="107"/>
    </row>
    <row r="249" spans="1:10" ht="10.5" customHeight="1" x14ac:dyDescent="0.2">
      <c r="E249" s="418"/>
      <c r="F249" s="106"/>
      <c r="G249" s="107"/>
      <c r="H249" s="107"/>
      <c r="I249" s="107"/>
    </row>
    <row r="250" spans="1:10" ht="10.5" customHeight="1" x14ac:dyDescent="0.2">
      <c r="A250" s="223" t="s">
        <v>3963</v>
      </c>
      <c r="E250" s="418"/>
      <c r="F250" s="106" t="s">
        <v>335</v>
      </c>
      <c r="G250" s="107"/>
      <c r="H250" s="107"/>
      <c r="I250" s="107"/>
    </row>
    <row r="251" spans="1:10" ht="10.5" customHeight="1" x14ac:dyDescent="0.2">
      <c r="A251" s="106" t="s">
        <v>3964</v>
      </c>
      <c r="E251" s="418"/>
      <c r="F251" s="106"/>
      <c r="G251" s="107"/>
      <c r="H251" s="107"/>
      <c r="I251" s="107"/>
    </row>
    <row r="252" spans="1:10" ht="10.5" customHeight="1" x14ac:dyDescent="0.2">
      <c r="A252" s="106" t="s">
        <v>3965</v>
      </c>
      <c r="E252" s="418"/>
      <c r="F252" s="106" t="s">
        <v>4052</v>
      </c>
      <c r="G252" s="107"/>
      <c r="H252" s="107"/>
      <c r="I252" s="107"/>
    </row>
    <row r="253" spans="1:10" ht="10.5" customHeight="1" x14ac:dyDescent="0.2">
      <c r="A253" s="106" t="s">
        <v>3966</v>
      </c>
      <c r="E253" s="418"/>
      <c r="F253" s="106"/>
      <c r="G253" s="107"/>
      <c r="H253" s="107"/>
      <c r="I253" s="107"/>
    </row>
    <row r="254" spans="1:10" ht="10.5" customHeight="1" x14ac:dyDescent="0.2">
      <c r="A254" s="460" t="s">
        <v>3967</v>
      </c>
      <c r="E254" s="418"/>
      <c r="F254" s="106"/>
      <c r="G254" s="107"/>
      <c r="H254" s="107"/>
      <c r="I254" s="107"/>
    </row>
    <row r="255" spans="1:10" ht="10.5" customHeight="1" x14ac:dyDescent="0.2">
      <c r="A255" s="193" t="s">
        <v>3968</v>
      </c>
      <c r="E255" s="418"/>
      <c r="F255" s="106"/>
      <c r="G255" s="107"/>
      <c r="H255" s="107"/>
      <c r="I255" s="107"/>
    </row>
    <row r="256" spans="1:10" ht="10.5" customHeight="1" x14ac:dyDescent="0.2">
      <c r="A256" s="34"/>
      <c r="B256" s="9"/>
      <c r="C256" s="208"/>
      <c r="D256" s="35"/>
      <c r="E256" s="142"/>
      <c r="F256" s="465" t="s">
        <v>3969</v>
      </c>
      <c r="G256" s="23"/>
      <c r="H256" s="26" t="s">
        <v>1856</v>
      </c>
      <c r="I256" s="5" t="s">
        <v>3970</v>
      </c>
      <c r="J256" s="6"/>
    </row>
    <row r="257" spans="1:10" ht="10.5" customHeight="1" x14ac:dyDescent="0.2">
      <c r="A257" s="88" t="s">
        <v>21</v>
      </c>
      <c r="B257" s="48"/>
      <c r="C257" s="180"/>
      <c r="D257" s="52" t="s">
        <v>56</v>
      </c>
      <c r="E257" s="148" t="s">
        <v>58</v>
      </c>
      <c r="F257" s="48"/>
      <c r="G257" s="103" t="s">
        <v>58</v>
      </c>
      <c r="H257" s="52" t="s">
        <v>1860</v>
      </c>
      <c r="I257" s="18" t="s">
        <v>3971</v>
      </c>
      <c r="J257" s="19"/>
    </row>
    <row r="258" spans="1:10" ht="10.5" customHeight="1" x14ac:dyDescent="0.2">
      <c r="A258" s="34" t="s">
        <v>1882</v>
      </c>
      <c r="B258" s="9"/>
      <c r="C258" s="208"/>
      <c r="D258" s="35" t="s">
        <v>1883</v>
      </c>
      <c r="E258" s="142">
        <v>6</v>
      </c>
      <c r="F258" s="466" t="s">
        <v>3972</v>
      </c>
      <c r="G258" s="101">
        <v>7</v>
      </c>
      <c r="H258" s="175">
        <v>42643</v>
      </c>
      <c r="I258" s="491" t="s">
        <v>4028</v>
      </c>
      <c r="J258" s="6"/>
    </row>
    <row r="259" spans="1:10" ht="10.5" customHeight="1" x14ac:dyDescent="0.2">
      <c r="A259" s="80" t="s">
        <v>1930</v>
      </c>
      <c r="B259" s="13"/>
      <c r="C259" s="200"/>
      <c r="D259" s="24" t="s">
        <v>1931</v>
      </c>
      <c r="E259" s="145">
        <v>7</v>
      </c>
      <c r="F259" s="129" t="s">
        <v>3972</v>
      </c>
      <c r="G259" s="99">
        <v>9</v>
      </c>
      <c r="H259" s="159">
        <v>42677</v>
      </c>
      <c r="I259" s="468">
        <v>2018</v>
      </c>
      <c r="J259" s="11"/>
    </row>
    <row r="260" spans="1:10" ht="10.5" customHeight="1" x14ac:dyDescent="0.2">
      <c r="A260" s="80" t="s">
        <v>1978</v>
      </c>
      <c r="B260" s="13"/>
      <c r="C260" s="200"/>
      <c r="D260" s="24" t="s">
        <v>1979</v>
      </c>
      <c r="E260" s="145">
        <v>7</v>
      </c>
      <c r="F260" s="129" t="s">
        <v>3972</v>
      </c>
      <c r="G260" s="99">
        <v>8</v>
      </c>
      <c r="H260" s="159">
        <v>42685</v>
      </c>
      <c r="I260" s="468">
        <v>2017</v>
      </c>
      <c r="J260" s="11"/>
    </row>
    <row r="261" spans="1:10" ht="10.5" customHeight="1" x14ac:dyDescent="0.2">
      <c r="A261" s="80" t="s">
        <v>2004</v>
      </c>
      <c r="B261" s="13"/>
      <c r="C261" s="200"/>
      <c r="D261" s="24" t="s">
        <v>2005</v>
      </c>
      <c r="E261" s="145">
        <v>15</v>
      </c>
      <c r="F261" s="129" t="s">
        <v>3972</v>
      </c>
      <c r="G261" s="99">
        <v>20</v>
      </c>
      <c r="H261" s="159">
        <v>40431</v>
      </c>
      <c r="I261" s="468" t="s">
        <v>3973</v>
      </c>
      <c r="J261" s="11"/>
    </row>
    <row r="262" spans="1:10" ht="10.5" customHeight="1" x14ac:dyDescent="0.2">
      <c r="A262" s="88" t="s">
        <v>2044</v>
      </c>
      <c r="B262" s="25"/>
      <c r="C262" s="180"/>
      <c r="D262" s="56" t="s">
        <v>2045</v>
      </c>
      <c r="E262" s="148">
        <v>10</v>
      </c>
      <c r="F262" s="181" t="s">
        <v>3972</v>
      </c>
      <c r="G262" s="103">
        <v>13</v>
      </c>
      <c r="H262" s="176">
        <v>41418</v>
      </c>
      <c r="I262" s="49" t="s">
        <v>3974</v>
      </c>
      <c r="J262" s="19"/>
    </row>
    <row r="263" spans="1:10" ht="6" customHeight="1" x14ac:dyDescent="0.2">
      <c r="A263" s="34" t="s">
        <v>2087</v>
      </c>
      <c r="B263" s="9"/>
      <c r="C263" s="208"/>
      <c r="D263" s="35" t="s">
        <v>2088</v>
      </c>
      <c r="E263" s="142">
        <v>9</v>
      </c>
      <c r="F263" s="466" t="s">
        <v>3972</v>
      </c>
      <c r="G263" s="101">
        <v>14</v>
      </c>
      <c r="H263" s="175">
        <v>40444</v>
      </c>
      <c r="I263" s="467" t="s">
        <v>3975</v>
      </c>
      <c r="J263" s="6"/>
    </row>
    <row r="264" spans="1:10" ht="11.1" customHeight="1" x14ac:dyDescent="0.2">
      <c r="A264" s="80" t="s">
        <v>3976</v>
      </c>
      <c r="B264" s="13"/>
      <c r="C264" s="200"/>
      <c r="D264" s="24" t="s">
        <v>2127</v>
      </c>
      <c r="E264" s="145">
        <v>8</v>
      </c>
      <c r="F264" s="129" t="s">
        <v>3972</v>
      </c>
      <c r="G264" s="99">
        <v>9</v>
      </c>
      <c r="H264" s="159">
        <v>42008</v>
      </c>
      <c r="I264" s="468" t="s">
        <v>3977</v>
      </c>
      <c r="J264" s="11"/>
    </row>
    <row r="265" spans="1:10" ht="9.9499999999999993" customHeight="1" x14ac:dyDescent="0.2">
      <c r="A265" s="36" t="s">
        <v>2131</v>
      </c>
      <c r="B265" s="13"/>
      <c r="C265" s="200"/>
      <c r="D265" s="24" t="s">
        <v>3978</v>
      </c>
      <c r="E265" s="145">
        <v>14</v>
      </c>
      <c r="F265" s="129" t="s">
        <v>3972</v>
      </c>
      <c r="G265" s="99">
        <v>21</v>
      </c>
      <c r="H265" s="159">
        <v>40826</v>
      </c>
      <c r="I265" s="468">
        <v>2018</v>
      </c>
      <c r="J265" s="11"/>
    </row>
    <row r="266" spans="1:10" ht="9.9499999999999993" customHeight="1" x14ac:dyDescent="0.2">
      <c r="A266" s="36" t="s">
        <v>2204</v>
      </c>
      <c r="B266" s="13"/>
      <c r="C266" s="200"/>
      <c r="D266" s="24" t="s">
        <v>2205</v>
      </c>
      <c r="E266" s="145">
        <v>7</v>
      </c>
      <c r="F266" s="129" t="s">
        <v>3972</v>
      </c>
      <c r="G266" s="99">
        <v>8</v>
      </c>
      <c r="H266" s="159">
        <v>42696</v>
      </c>
      <c r="I266" s="468" t="s">
        <v>4049</v>
      </c>
      <c r="J266" s="11"/>
    </row>
    <row r="267" spans="1:10" ht="9.9499999999999993" customHeight="1" x14ac:dyDescent="0.2">
      <c r="A267" s="38" t="s">
        <v>2226</v>
      </c>
      <c r="B267" s="25"/>
      <c r="C267" s="180"/>
      <c r="D267" s="56" t="s">
        <v>2227</v>
      </c>
      <c r="E267" s="148">
        <v>45</v>
      </c>
      <c r="F267" s="181" t="s">
        <v>3972</v>
      </c>
      <c r="G267" s="103">
        <v>50</v>
      </c>
      <c r="H267" s="176">
        <v>40469</v>
      </c>
      <c r="I267" s="49" t="s">
        <v>3979</v>
      </c>
      <c r="J267" s="19"/>
    </row>
    <row r="268" spans="1:10" ht="9.9499999999999993" customHeight="1" x14ac:dyDescent="0.2">
      <c r="A268" s="34" t="s">
        <v>2244</v>
      </c>
      <c r="B268" s="9"/>
      <c r="C268" s="208"/>
      <c r="D268" s="35" t="s">
        <v>2245</v>
      </c>
      <c r="E268" s="142">
        <v>7</v>
      </c>
      <c r="F268" s="466" t="s">
        <v>3972</v>
      </c>
      <c r="G268" s="101">
        <v>8</v>
      </c>
      <c r="H268" s="175">
        <v>43028</v>
      </c>
      <c r="I268" s="467">
        <v>2018</v>
      </c>
      <c r="J268" s="6"/>
    </row>
    <row r="269" spans="1:10" ht="9.9499999999999993" customHeight="1" x14ac:dyDescent="0.2">
      <c r="A269" s="80" t="s">
        <v>2256</v>
      </c>
      <c r="B269" s="13"/>
      <c r="C269" s="200"/>
      <c r="D269" s="24" t="s">
        <v>2257</v>
      </c>
      <c r="E269" s="145">
        <v>16</v>
      </c>
      <c r="F269" s="129" t="s">
        <v>3972</v>
      </c>
      <c r="G269" s="99">
        <v>18</v>
      </c>
      <c r="H269" s="159">
        <v>42641</v>
      </c>
      <c r="I269" s="468">
        <v>2018</v>
      </c>
      <c r="J269" s="11"/>
    </row>
    <row r="270" spans="1:10" ht="11.1" customHeight="1" x14ac:dyDescent="0.2">
      <c r="A270" s="80" t="s">
        <v>2272</v>
      </c>
      <c r="B270" s="13"/>
      <c r="C270" s="200"/>
      <c r="D270" s="24" t="s">
        <v>2273</v>
      </c>
      <c r="E270" s="145">
        <v>15</v>
      </c>
      <c r="F270" s="129" t="s">
        <v>3972</v>
      </c>
      <c r="G270" s="99">
        <v>23</v>
      </c>
      <c r="H270" s="159">
        <v>40479</v>
      </c>
      <c r="I270" s="468">
        <v>2018</v>
      </c>
      <c r="J270" s="11"/>
    </row>
    <row r="271" spans="1:10" ht="11.1" customHeight="1" x14ac:dyDescent="0.2">
      <c r="A271" s="36" t="s">
        <v>2274</v>
      </c>
      <c r="B271" s="13"/>
      <c r="C271" s="200"/>
      <c r="D271" s="24" t="s">
        <v>2275</v>
      </c>
      <c r="E271" s="145">
        <v>40</v>
      </c>
      <c r="F271" s="129" t="s">
        <v>3972</v>
      </c>
      <c r="G271" s="99">
        <v>44</v>
      </c>
      <c r="H271" s="159">
        <v>42633</v>
      </c>
      <c r="I271" s="468">
        <v>2017</v>
      </c>
      <c r="J271" s="11"/>
    </row>
    <row r="272" spans="1:10" ht="11.1" customHeight="1" x14ac:dyDescent="0.2">
      <c r="A272" s="88" t="s">
        <v>2277</v>
      </c>
      <c r="B272" s="25"/>
      <c r="C272" s="180"/>
      <c r="D272" s="56" t="s">
        <v>2278</v>
      </c>
      <c r="E272" s="148">
        <v>7</v>
      </c>
      <c r="F272" s="181" t="s">
        <v>3972</v>
      </c>
      <c r="G272" s="103">
        <v>8</v>
      </c>
      <c r="H272" s="176">
        <v>42615</v>
      </c>
      <c r="I272" s="49" t="s">
        <v>4049</v>
      </c>
      <c r="J272" s="19"/>
    </row>
    <row r="273" spans="1:10" ht="11.1" customHeight="1" x14ac:dyDescent="0.2">
      <c r="A273" s="34" t="s">
        <v>2279</v>
      </c>
      <c r="B273" s="9"/>
      <c r="C273" s="208"/>
      <c r="D273" s="35" t="s">
        <v>2280</v>
      </c>
      <c r="E273" s="142">
        <v>14</v>
      </c>
      <c r="F273" s="466" t="s">
        <v>3972</v>
      </c>
      <c r="G273" s="101">
        <v>17</v>
      </c>
      <c r="H273" s="175">
        <v>41234</v>
      </c>
      <c r="I273" s="467" t="s">
        <v>4049</v>
      </c>
      <c r="J273" s="6"/>
    </row>
    <row r="274" spans="1:10" ht="11.1" customHeight="1" x14ac:dyDescent="0.2">
      <c r="A274" s="36" t="s">
        <v>2295</v>
      </c>
      <c r="B274" s="13"/>
      <c r="C274" s="200"/>
      <c r="D274" s="24" t="s">
        <v>2296</v>
      </c>
      <c r="E274" s="145">
        <v>6</v>
      </c>
      <c r="F274" s="129" t="s">
        <v>3972</v>
      </c>
      <c r="G274" s="99">
        <v>7</v>
      </c>
      <c r="H274" s="159">
        <v>42641</v>
      </c>
      <c r="I274" s="468">
        <v>2017</v>
      </c>
      <c r="J274" s="11"/>
    </row>
    <row r="275" spans="1:10" ht="11.1" customHeight="1" x14ac:dyDescent="0.2">
      <c r="A275" s="80" t="s">
        <v>2308</v>
      </c>
      <c r="B275" s="13"/>
      <c r="C275" s="200"/>
      <c r="D275" s="24" t="s">
        <v>2309</v>
      </c>
      <c r="E275" s="145">
        <v>13</v>
      </c>
      <c r="F275" s="129" t="s">
        <v>3972</v>
      </c>
      <c r="G275" s="99">
        <v>14</v>
      </c>
      <c r="H275" s="159">
        <v>42957</v>
      </c>
      <c r="I275" s="468">
        <v>2018</v>
      </c>
      <c r="J275" s="11"/>
    </row>
    <row r="276" spans="1:10" ht="11.1" customHeight="1" x14ac:dyDescent="0.2">
      <c r="A276" s="36" t="s">
        <v>2310</v>
      </c>
      <c r="B276" s="13"/>
      <c r="C276" s="200"/>
      <c r="D276" s="24" t="s">
        <v>2311</v>
      </c>
      <c r="E276" s="145">
        <v>8</v>
      </c>
      <c r="F276" s="129" t="s">
        <v>3972</v>
      </c>
      <c r="G276" s="99">
        <v>9</v>
      </c>
      <c r="H276" s="159">
        <v>42951</v>
      </c>
      <c r="I276" s="468">
        <v>2018</v>
      </c>
      <c r="J276" s="11"/>
    </row>
    <row r="277" spans="1:10" ht="11.1" customHeight="1" x14ac:dyDescent="0.2">
      <c r="A277" s="34" t="s">
        <v>4054</v>
      </c>
      <c r="B277" s="9"/>
      <c r="C277" s="208"/>
      <c r="D277" s="35" t="s">
        <v>2349</v>
      </c>
      <c r="E277" s="142">
        <v>26</v>
      </c>
      <c r="F277" s="466" t="s">
        <v>3972</v>
      </c>
      <c r="G277" s="101">
        <v>30</v>
      </c>
      <c r="H277" s="175">
        <v>40835</v>
      </c>
      <c r="I277" s="467" t="s">
        <v>4049</v>
      </c>
      <c r="J277" s="6"/>
    </row>
    <row r="278" spans="1:10" ht="11.1" customHeight="1" x14ac:dyDescent="0.2">
      <c r="A278" s="81" t="s">
        <v>2359</v>
      </c>
      <c r="B278" s="13"/>
      <c r="C278" s="200"/>
      <c r="D278" s="24" t="s">
        <v>2360</v>
      </c>
      <c r="E278" s="145">
        <v>8</v>
      </c>
      <c r="F278" s="129" t="s">
        <v>3972</v>
      </c>
      <c r="G278" s="99">
        <v>9</v>
      </c>
      <c r="H278" s="159">
        <v>42656</v>
      </c>
      <c r="I278" s="468" t="s">
        <v>4049</v>
      </c>
      <c r="J278" s="11"/>
    </row>
    <row r="279" spans="1:10" ht="11.1" customHeight="1" x14ac:dyDescent="0.2">
      <c r="A279" s="36" t="s">
        <v>2409</v>
      </c>
      <c r="B279" s="13"/>
      <c r="C279" s="200"/>
      <c r="D279" s="24" t="s">
        <v>2410</v>
      </c>
      <c r="E279" s="145">
        <v>14</v>
      </c>
      <c r="F279" s="129" t="s">
        <v>3972</v>
      </c>
      <c r="G279" s="99">
        <v>15</v>
      </c>
      <c r="H279" s="159">
        <v>41894</v>
      </c>
      <c r="I279" s="468" t="s">
        <v>3979</v>
      </c>
      <c r="J279" s="11"/>
    </row>
    <row r="280" spans="1:10" ht="11.1" customHeight="1" x14ac:dyDescent="0.2">
      <c r="A280" s="36" t="s">
        <v>2479</v>
      </c>
      <c r="B280" s="13"/>
      <c r="C280" s="200"/>
      <c r="D280" s="24" t="s">
        <v>2480</v>
      </c>
      <c r="E280" s="145">
        <v>28</v>
      </c>
      <c r="F280" s="129" t="s">
        <v>3972</v>
      </c>
      <c r="G280" s="99">
        <v>36</v>
      </c>
      <c r="H280" s="159">
        <v>40134</v>
      </c>
      <c r="I280" s="468">
        <v>2017</v>
      </c>
      <c r="J280" s="11"/>
    </row>
    <row r="281" spans="1:10" ht="11.1" customHeight="1" x14ac:dyDescent="0.2">
      <c r="A281" s="38" t="s">
        <v>2484</v>
      </c>
      <c r="B281" s="25"/>
      <c r="C281" s="180"/>
      <c r="D281" s="56" t="s">
        <v>2485</v>
      </c>
      <c r="E281" s="148">
        <v>14</v>
      </c>
      <c r="F281" s="181" t="s">
        <v>3972</v>
      </c>
      <c r="G281" s="103">
        <v>15</v>
      </c>
      <c r="H281" s="176">
        <v>42352</v>
      </c>
      <c r="I281" s="49" t="s">
        <v>3980</v>
      </c>
      <c r="J281" s="19"/>
    </row>
    <row r="282" spans="1:10" ht="11.1" customHeight="1" x14ac:dyDescent="0.2">
      <c r="A282" s="60" t="s">
        <v>2495</v>
      </c>
      <c r="B282" s="9"/>
      <c r="C282" s="101"/>
      <c r="D282" s="35" t="s">
        <v>2496</v>
      </c>
      <c r="E282" s="142">
        <v>19</v>
      </c>
      <c r="F282" s="466" t="s">
        <v>3972</v>
      </c>
      <c r="G282" s="101">
        <v>26</v>
      </c>
      <c r="H282" s="175">
        <v>40493</v>
      </c>
      <c r="I282" s="467" t="s">
        <v>4125</v>
      </c>
      <c r="J282" s="6"/>
    </row>
    <row r="283" spans="1:10" ht="11.1" customHeight="1" x14ac:dyDescent="0.2">
      <c r="A283" s="36" t="s">
        <v>2540</v>
      </c>
      <c r="B283" s="13"/>
      <c r="C283" s="99"/>
      <c r="D283" s="24" t="s">
        <v>2541</v>
      </c>
      <c r="E283" s="145">
        <v>7</v>
      </c>
      <c r="F283" s="129" t="s">
        <v>3972</v>
      </c>
      <c r="G283" s="99">
        <v>8</v>
      </c>
      <c r="H283" s="159">
        <v>43060</v>
      </c>
      <c r="I283" s="468">
        <v>2018</v>
      </c>
      <c r="J283" s="11"/>
    </row>
    <row r="284" spans="1:10" ht="11.1" customHeight="1" x14ac:dyDescent="0.2">
      <c r="A284" s="80" t="s">
        <v>2586</v>
      </c>
      <c r="B284" s="13"/>
      <c r="C284" s="99"/>
      <c r="D284" s="24" t="s">
        <v>2587</v>
      </c>
      <c r="E284" s="145">
        <v>6</v>
      </c>
      <c r="F284" s="129" t="s">
        <v>3972</v>
      </c>
      <c r="G284" s="99">
        <v>7</v>
      </c>
      <c r="H284" s="159">
        <v>42684</v>
      </c>
      <c r="I284" s="468">
        <v>2017</v>
      </c>
      <c r="J284" s="11"/>
    </row>
    <row r="285" spans="1:10" ht="11.1" customHeight="1" x14ac:dyDescent="0.2">
      <c r="A285" s="80" t="s">
        <v>2600</v>
      </c>
      <c r="B285" s="13"/>
      <c r="C285" s="99"/>
      <c r="D285" s="24" t="s">
        <v>2601</v>
      </c>
      <c r="E285" s="145">
        <v>16</v>
      </c>
      <c r="F285" s="129" t="s">
        <v>3972</v>
      </c>
      <c r="G285" s="99">
        <v>17</v>
      </c>
      <c r="H285" s="159">
        <v>42668</v>
      </c>
      <c r="I285" s="468" t="s">
        <v>4049</v>
      </c>
      <c r="J285" s="11"/>
    </row>
    <row r="286" spans="1:10" ht="11.1" customHeight="1" x14ac:dyDescent="0.2">
      <c r="A286" s="56" t="s">
        <v>2635</v>
      </c>
      <c r="B286" s="25"/>
      <c r="C286" s="103"/>
      <c r="D286" s="56" t="s">
        <v>2636</v>
      </c>
      <c r="E286" s="148">
        <v>7</v>
      </c>
      <c r="F286" s="181" t="s">
        <v>3972</v>
      </c>
      <c r="G286" s="103">
        <v>10</v>
      </c>
      <c r="H286" s="176">
        <v>42303</v>
      </c>
      <c r="I286" s="49">
        <v>2018</v>
      </c>
      <c r="J286" s="19"/>
    </row>
    <row r="287" spans="1:10" ht="11.1" customHeight="1" x14ac:dyDescent="0.2">
      <c r="A287" s="60" t="s">
        <v>2662</v>
      </c>
      <c r="B287" s="9"/>
      <c r="C287" s="101"/>
      <c r="D287" s="35" t="s">
        <v>2663</v>
      </c>
      <c r="E287" s="142">
        <v>6</v>
      </c>
      <c r="F287" s="466" t="s">
        <v>3972</v>
      </c>
      <c r="G287" s="101">
        <v>7</v>
      </c>
      <c r="H287" s="175">
        <v>42668</v>
      </c>
      <c r="I287" s="467">
        <v>2017</v>
      </c>
      <c r="J287" s="6"/>
    </row>
    <row r="288" spans="1:10" ht="11.1" customHeight="1" x14ac:dyDescent="0.2">
      <c r="A288" s="24" t="s">
        <v>2697</v>
      </c>
      <c r="B288" s="13"/>
      <c r="C288" s="99"/>
      <c r="D288" s="24" t="s">
        <v>2698</v>
      </c>
      <c r="E288" s="145">
        <v>7</v>
      </c>
      <c r="F288" s="129" t="s">
        <v>3972</v>
      </c>
      <c r="G288" s="99">
        <v>8</v>
      </c>
      <c r="H288" s="159">
        <v>42955</v>
      </c>
      <c r="I288" s="468">
        <v>2018</v>
      </c>
      <c r="J288" s="11"/>
    </row>
    <row r="289" spans="1:10" ht="11.1" customHeight="1" x14ac:dyDescent="0.2">
      <c r="A289" s="80" t="s">
        <v>2729</v>
      </c>
      <c r="B289" s="13"/>
      <c r="C289" s="99"/>
      <c r="D289" s="24" t="s">
        <v>2730</v>
      </c>
      <c r="E289" s="145">
        <v>10</v>
      </c>
      <c r="F289" s="129" t="s">
        <v>3972</v>
      </c>
      <c r="G289" s="99">
        <v>11</v>
      </c>
      <c r="H289" s="159">
        <v>41751</v>
      </c>
      <c r="I289" s="468" t="s">
        <v>3979</v>
      </c>
      <c r="J289" s="11"/>
    </row>
    <row r="290" spans="1:10" ht="11.1" customHeight="1" x14ac:dyDescent="0.2">
      <c r="A290" s="80" t="s">
        <v>2766</v>
      </c>
      <c r="B290" s="13"/>
      <c r="C290" s="99"/>
      <c r="D290" s="24" t="s">
        <v>2767</v>
      </c>
      <c r="E290" s="145">
        <v>7</v>
      </c>
      <c r="F290" s="129" t="s">
        <v>3972</v>
      </c>
      <c r="G290" s="99">
        <v>8</v>
      </c>
      <c r="H290" s="159">
        <v>42675</v>
      </c>
      <c r="I290" s="468">
        <v>2017</v>
      </c>
      <c r="J290" s="11"/>
    </row>
    <row r="291" spans="1:10" ht="11.1" customHeight="1" x14ac:dyDescent="0.2">
      <c r="A291" s="80" t="s">
        <v>2823</v>
      </c>
      <c r="B291" s="13"/>
      <c r="C291" s="99"/>
      <c r="D291" s="24" t="s">
        <v>2824</v>
      </c>
      <c r="E291" s="145">
        <v>6</v>
      </c>
      <c r="F291" s="129" t="s">
        <v>3972</v>
      </c>
      <c r="G291" s="99">
        <v>7</v>
      </c>
      <c r="H291" s="159">
        <v>43054</v>
      </c>
      <c r="I291" s="468">
        <v>2018</v>
      </c>
      <c r="J291" s="11"/>
    </row>
    <row r="292" spans="1:10" ht="11.1" customHeight="1" x14ac:dyDescent="0.2">
      <c r="A292" s="80" t="s">
        <v>2980</v>
      </c>
      <c r="B292" s="13"/>
      <c r="C292" s="99"/>
      <c r="D292" s="24" t="s">
        <v>2981</v>
      </c>
      <c r="E292" s="145">
        <v>6</v>
      </c>
      <c r="F292" s="129" t="s">
        <v>3972</v>
      </c>
      <c r="G292" s="99">
        <v>8</v>
      </c>
      <c r="H292" s="159">
        <v>42635</v>
      </c>
      <c r="I292" s="468">
        <v>2018</v>
      </c>
      <c r="J292" s="11"/>
    </row>
    <row r="293" spans="1:10" ht="11.1" customHeight="1" x14ac:dyDescent="0.2">
      <c r="A293" s="56" t="s">
        <v>2991</v>
      </c>
      <c r="B293" s="25"/>
      <c r="C293" s="103"/>
      <c r="D293" s="56" t="s">
        <v>2992</v>
      </c>
      <c r="E293" s="148">
        <v>9</v>
      </c>
      <c r="F293" s="181" t="s">
        <v>3972</v>
      </c>
      <c r="G293" s="103">
        <v>10</v>
      </c>
      <c r="H293" s="176">
        <v>41978</v>
      </c>
      <c r="I293" s="49" t="s">
        <v>3979</v>
      </c>
      <c r="J293" s="19"/>
    </row>
    <row r="294" spans="1:10" ht="11.1" customHeight="1" x14ac:dyDescent="0.2"/>
    <row r="295" spans="1:10" ht="11.1" customHeight="1" x14ac:dyDescent="0.2"/>
    <row r="296" spans="1:10" ht="11.1" customHeight="1" x14ac:dyDescent="0.2"/>
    <row r="297" spans="1:10" ht="11.1" customHeight="1" x14ac:dyDescent="0.2"/>
    <row r="298" spans="1:10" ht="11.1" customHeight="1" x14ac:dyDescent="0.2"/>
    <row r="299" spans="1:10" ht="11.1" customHeight="1" x14ac:dyDescent="0.2"/>
    <row r="300" spans="1:10" ht="11.1" customHeight="1" x14ac:dyDescent="0.2"/>
    <row r="301" spans="1:10" ht="11.1" customHeight="1" x14ac:dyDescent="0.2"/>
    <row r="302" spans="1:10" ht="11.1" customHeight="1" x14ac:dyDescent="0.2"/>
    <row r="303" spans="1:10" ht="11.1" customHeight="1" x14ac:dyDescent="0.2"/>
    <row r="304" spans="1:10" ht="11.1" customHeight="1" x14ac:dyDescent="0.2"/>
    <row r="305" ht="11.1" customHeight="1" x14ac:dyDescent="0.2"/>
    <row r="306" ht="11.1" customHeight="1" x14ac:dyDescent="0.2"/>
    <row r="307" ht="11.1" customHeight="1" x14ac:dyDescent="0.2"/>
    <row r="518" spans="1:3" x14ac:dyDescent="0.2">
      <c r="A518" s="512"/>
      <c r="B518" s="677"/>
      <c r="C518" s="512"/>
    </row>
    <row r="519" spans="1:3" x14ac:dyDescent="0.2">
      <c r="A519" s="597"/>
      <c r="B519" s="677"/>
      <c r="C519" s="512"/>
    </row>
    <row r="520" spans="1:3" x14ac:dyDescent="0.2">
      <c r="A520" s="597"/>
      <c r="B520" s="677"/>
      <c r="C520" s="512"/>
    </row>
    <row r="521" spans="1:3" x14ac:dyDescent="0.2">
      <c r="A521" s="597"/>
      <c r="B521" s="677"/>
      <c r="C521" s="512"/>
    </row>
    <row r="522" spans="1:3" x14ac:dyDescent="0.2">
      <c r="A522" s="597"/>
      <c r="B522" s="677"/>
      <c r="C522" s="512"/>
    </row>
    <row r="523" spans="1:3" x14ac:dyDescent="0.2">
      <c r="A523" s="597"/>
      <c r="B523" s="677"/>
      <c r="C523" s="512"/>
    </row>
    <row r="524" spans="1:3" x14ac:dyDescent="0.2">
      <c r="A524" s="597"/>
      <c r="B524" s="677"/>
      <c r="C524" s="512"/>
    </row>
    <row r="525" spans="1:3" x14ac:dyDescent="0.2">
      <c r="A525" s="597"/>
      <c r="B525" s="677"/>
      <c r="C525" s="512"/>
    </row>
    <row r="526" spans="1:3" x14ac:dyDescent="0.2">
      <c r="A526" s="597"/>
      <c r="B526" s="677"/>
      <c r="C526" s="512"/>
    </row>
    <row r="527" spans="1:3" x14ac:dyDescent="0.2">
      <c r="A527" s="597"/>
      <c r="B527" s="677"/>
      <c r="C527" s="512"/>
    </row>
    <row r="528" spans="1:3" x14ac:dyDescent="0.2">
      <c r="A528" s="597"/>
      <c r="B528" s="677"/>
      <c r="C528" s="512"/>
    </row>
    <row r="529" spans="1:3" x14ac:dyDescent="0.2">
      <c r="A529" s="597"/>
      <c r="B529" s="677"/>
      <c r="C529" s="512"/>
    </row>
    <row r="530" spans="1:3" x14ac:dyDescent="0.2">
      <c r="A530" s="597"/>
      <c r="B530" s="677"/>
      <c r="C530" s="512"/>
    </row>
    <row r="531" spans="1:3" x14ac:dyDescent="0.2">
      <c r="A531" s="597"/>
      <c r="B531" s="677"/>
      <c r="C531" s="512"/>
    </row>
    <row r="532" spans="1:3" x14ac:dyDescent="0.2">
      <c r="A532" s="597"/>
      <c r="B532" s="677"/>
      <c r="C532" s="512"/>
    </row>
    <row r="533" spans="1:3" x14ac:dyDescent="0.2">
      <c r="A533" s="597"/>
      <c r="B533" s="677"/>
      <c r="C533" s="512"/>
    </row>
    <row r="534" spans="1:3" x14ac:dyDescent="0.2">
      <c r="A534" s="512"/>
      <c r="B534" s="677"/>
      <c r="C534" s="512"/>
    </row>
    <row r="535" spans="1:3" x14ac:dyDescent="0.2">
      <c r="B535" s="678"/>
    </row>
  </sheetData>
  <sheetProtection selectLockedCells="1" selectUnlockedCells="1"/>
  <conditionalFormatting sqref="K156:K177">
    <cfRule type="cellIs" dxfId="0" priority="1" stopIfTrue="1" operator="lessThan">
      <formula>2</formula>
    </cfRule>
  </conditionalFormatting>
  <hyperlinks>
    <hyperlink ref="G144" r:id="rId1"/>
    <hyperlink ref="G148" r:id="rId2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22</vt:i4>
      </vt:variant>
    </vt:vector>
  </HeadingPairs>
  <TitlesOfParts>
    <vt:vector size="32" baseType="lpstr"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NearChallengers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Justin</cp:lastModifiedBy>
  <cp:lastPrinted>2019-02-01T01:43:30Z</cp:lastPrinted>
  <dcterms:created xsi:type="dcterms:W3CDTF">2017-12-12T17:34:52Z</dcterms:created>
  <dcterms:modified xsi:type="dcterms:W3CDTF">2019-02-01T03:40:37Z</dcterms:modified>
</cp:coreProperties>
</file>